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705" windowWidth="11640" windowHeight="3660" tabRatio="722" activeTab="2"/>
  </bookViews>
  <sheets>
    <sheet name="FLATS" sheetId="1" r:id="rId1"/>
    <sheet name="accessories" sheetId="2" r:id="rId2"/>
    <sheet name="NORTHCLAD" sheetId="4" r:id="rId3"/>
    <sheet name="PAINT" sheetId="5" r:id="rId4"/>
    <sheet name="PAINT COLORS AND CODES" sheetId="3" r:id="rId5"/>
    <sheet name="Flats Archive (thru 2013)" sheetId="6" r:id="rId6"/>
    <sheet name="accessories Archive (thru 2013)" sheetId="7" r:id="rId7"/>
  </sheets>
  <definedNames>
    <definedName name="_xlnm._FilterDatabase" localSheetId="1" hidden="1">accessories!$A$8:$R$545</definedName>
    <definedName name="_xlnm._FilterDatabase" localSheetId="0" hidden="1">FLATS!$7:$517</definedName>
    <definedName name="_xlnm._FilterDatabase" localSheetId="2" hidden="1">NORTHCLAD!$A$2:$R$2263</definedName>
    <definedName name="_xlnm._FilterDatabase" localSheetId="3" hidden="1">PAINT!$A$6:$H$1180</definedName>
    <definedName name="_xlnm._FilterDatabase" localSheetId="4" hidden="1">'PAINT COLORS AND CODES'!$A$2:$H$415</definedName>
    <definedName name="_xlnm.Print_Area" localSheetId="1">accessories!$A$8:$P$388</definedName>
    <definedName name="_xlnm.Print_Area" localSheetId="0">FLATS!$A$8:$P$9963</definedName>
    <definedName name="_xlnm.Print_Area" localSheetId="2">NORTHCLAD!$A$3:$M$15263</definedName>
    <definedName name="_xlnm.Print_Area" localSheetId="4">'PAINT COLORS AND CODES'!$A$3:$H$334</definedName>
    <definedName name="_xlnm.Print_Titles" localSheetId="1">accessories!$1:$6</definedName>
    <definedName name="_xlnm.Print_Titles" localSheetId="0">FLATS!$1:$6</definedName>
    <definedName name="_xlnm.Print_Titles" localSheetId="2">NORTHCLAD!$1:$1</definedName>
    <definedName name="_xlnm.Print_Titles" localSheetId="3">PAINT!$1:$5</definedName>
    <definedName name="_xlnm.Print_Titles" localSheetId="4">'PAINT COLORS AND CODES'!$1:$1</definedName>
  </definedNames>
  <calcPr calcId="152511"/>
</workbook>
</file>

<file path=xl/calcChain.xml><?xml version="1.0" encoding="utf-8"?>
<calcChain xmlns="http://schemas.openxmlformats.org/spreadsheetml/2006/main">
  <c r="M864" i="4" l="1"/>
  <c r="Q864" i="4" l="1"/>
  <c r="R864" i="4" s="1"/>
  <c r="Q851" i="4"/>
  <c r="R851" i="4" s="1"/>
  <c r="O515" i="2" l="1"/>
  <c r="O636" i="1"/>
  <c r="O639" i="1" l="1"/>
  <c r="Q850" i="4"/>
  <c r="R850" i="4" s="1"/>
  <c r="O616" i="1"/>
  <c r="Q848" i="4" l="1"/>
  <c r="M805" i="4"/>
  <c r="R848" i="4" l="1"/>
  <c r="Q836" i="4"/>
  <c r="R836" i="4" s="1"/>
  <c r="Q815" i="4" l="1"/>
  <c r="R815" i="4" s="1"/>
  <c r="Q830" i="4"/>
  <c r="R830" i="4" s="1"/>
  <c r="Q826" i="4"/>
  <c r="R826" i="4" s="1"/>
  <c r="Q825" i="4"/>
  <c r="R825" i="4" s="1"/>
  <c r="Q824" i="4"/>
  <c r="R824" i="4" s="1"/>
  <c r="O552" i="1"/>
  <c r="Q816" i="4"/>
  <c r="R816" i="4" s="1"/>
  <c r="O539" i="1" l="1"/>
  <c r="M814" i="4" l="1"/>
  <c r="Q814" i="4"/>
  <c r="R814" i="4" s="1"/>
  <c r="O488" i="2" l="1"/>
  <c r="M772" i="4"/>
  <c r="M773" i="4"/>
  <c r="Q800" i="4" l="1"/>
  <c r="R800" i="4" s="1"/>
  <c r="Q810" i="4"/>
  <c r="R810" i="4" s="1"/>
  <c r="O501" i="1"/>
  <c r="O491" i="1"/>
  <c r="O481" i="1" l="1"/>
  <c r="O446" i="2" l="1"/>
  <c r="M775" i="4" l="1"/>
  <c r="M787" i="4" l="1"/>
  <c r="M792" i="4" l="1"/>
  <c r="Q793" i="4" l="1"/>
  <c r="R793" i="4" s="1"/>
  <c r="Q792" i="4"/>
  <c r="R792" i="4" s="1"/>
  <c r="M756" i="4" l="1"/>
  <c r="M744" i="4"/>
  <c r="S763" i="4"/>
  <c r="S762" i="4"/>
  <c r="S761" i="4"/>
  <c r="S760" i="4"/>
  <c r="S759" i="4"/>
  <c r="S758" i="4"/>
  <c r="S757" i="4"/>
  <c r="S735" i="4"/>
  <c r="S734" i="4"/>
  <c r="S733" i="4"/>
  <c r="S732" i="4"/>
  <c r="S731" i="4"/>
  <c r="S730" i="4"/>
  <c r="S2264" i="4" l="1"/>
  <c r="Q784" i="4"/>
  <c r="R784" i="4" s="1"/>
  <c r="Q785" i="4"/>
  <c r="R785" i="4" s="1"/>
  <c r="Q615" i="4" l="1"/>
  <c r="R615" i="4" s="1"/>
  <c r="Q775" i="4"/>
  <c r="R775" i="4" s="1"/>
  <c r="Q773" i="4"/>
  <c r="R773" i="4" s="1"/>
  <c r="Q771" i="4"/>
  <c r="R771" i="4" s="1"/>
  <c r="Q769" i="4"/>
  <c r="R769" i="4" s="1"/>
  <c r="Q774" i="4"/>
  <c r="R774" i="4" s="1"/>
  <c r="Q772" i="4"/>
  <c r="R772" i="4" s="1"/>
  <c r="Q770" i="4"/>
  <c r="R770" i="4" s="1"/>
  <c r="O361" i="2" l="1"/>
  <c r="M683" i="4"/>
  <c r="O366" i="1"/>
  <c r="M732" i="4"/>
  <c r="Q753" i="4"/>
  <c r="R753" i="4" s="1"/>
  <c r="Q755" i="4"/>
  <c r="R755" i="4" s="1"/>
  <c r="Q754" i="4"/>
  <c r="R754" i="4" s="1"/>
  <c r="Q742" i="4" l="1"/>
  <c r="R742" i="4" s="1"/>
  <c r="Q741" i="4"/>
  <c r="R741" i="4" s="1"/>
  <c r="Q743" i="4"/>
  <c r="R743" i="4" s="1"/>
  <c r="Q744" i="4"/>
  <c r="R744" i="4" s="1"/>
  <c r="O295" i="2" l="1"/>
  <c r="Q736" i="4" l="1"/>
  <c r="Q101" i="4"/>
  <c r="Q100" i="4"/>
  <c r="Q99" i="4"/>
  <c r="Q98" i="4"/>
  <c r="Q712" i="4"/>
  <c r="Q711" i="4"/>
  <c r="Q398" i="4"/>
  <c r="R398" i="4" s="1"/>
  <c r="Q444" i="4"/>
  <c r="R444" i="4" s="1"/>
  <c r="Q430" i="4"/>
  <c r="R430" i="4" s="1"/>
  <c r="Q363" i="4"/>
  <c r="Q684" i="4"/>
  <c r="Q364" i="4"/>
  <c r="Q619" i="4"/>
  <c r="Q594" i="4"/>
  <c r="Q413" i="4"/>
  <c r="Q404" i="4"/>
  <c r="M681" i="4" l="1"/>
  <c r="Q724" i="4"/>
  <c r="R724" i="4" s="1"/>
  <c r="O298" i="1"/>
  <c r="M706" i="4" l="1"/>
  <c r="Q625" i="4" l="1"/>
  <c r="R625" i="4" s="1"/>
  <c r="Q606" i="4"/>
  <c r="R606" i="4" s="1"/>
  <c r="Q587" i="4"/>
  <c r="R587" i="4" s="1"/>
  <c r="Q575" i="4"/>
  <c r="R575" i="4" s="1"/>
  <c r="Q545" i="4"/>
  <c r="R545" i="4" s="1"/>
  <c r="Q474" i="4"/>
  <c r="R474" i="4" s="1"/>
  <c r="Q715" i="4"/>
  <c r="R715" i="4" s="1"/>
  <c r="Q714" i="4"/>
  <c r="R714" i="4" s="1"/>
  <c r="Q700" i="4"/>
  <c r="R700" i="4" s="1"/>
  <c r="O263" i="2" l="1"/>
  <c r="Q707" i="4"/>
  <c r="R707" i="4" s="1"/>
  <c r="Q705" i="4"/>
  <c r="R705" i="4" s="1"/>
  <c r="Q706" i="4"/>
  <c r="R706" i="4" s="1"/>
  <c r="M679" i="4"/>
  <c r="O2028" i="7" l="1"/>
  <c r="O1998" i="7"/>
  <c r="O1914" i="7"/>
  <c r="O1860" i="7"/>
  <c r="O1858" i="7"/>
  <c r="O2769" i="6" l="1"/>
  <c r="O2733" i="6"/>
  <c r="O2732" i="6"/>
  <c r="O2724" i="6"/>
  <c r="O2656" i="6"/>
  <c r="O2646" i="6"/>
  <c r="O2633" i="6"/>
  <c r="O2606" i="6"/>
  <c r="O2587" i="6"/>
  <c r="O2585" i="6"/>
  <c r="O2568" i="6"/>
  <c r="O2479" i="6"/>
  <c r="O2360" i="6"/>
  <c r="M684" i="4" l="1"/>
  <c r="O217" i="1"/>
  <c r="Q694" i="4" l="1"/>
  <c r="R694" i="4" s="1"/>
  <c r="M669" i="4"/>
  <c r="M668" i="4"/>
  <c r="M667" i="4"/>
  <c r="Q638" i="4"/>
  <c r="R638" i="4" s="1"/>
  <c r="Q673" i="4"/>
  <c r="R673" i="4" s="1"/>
  <c r="Q648" i="4"/>
  <c r="R648" i="4" s="1"/>
  <c r="Q674" i="4"/>
  <c r="R674" i="4" s="1"/>
  <c r="M651" i="4"/>
  <c r="M663" i="4"/>
  <c r="M670" i="4"/>
  <c r="Q670" i="4"/>
  <c r="R670" i="4" s="1"/>
  <c r="M664" i="4"/>
  <c r="Q663" i="4" l="1"/>
  <c r="R663" i="4" s="1"/>
  <c r="M653" i="4"/>
  <c r="O94" i="1"/>
  <c r="Q640" i="4"/>
  <c r="R640" i="4" s="1"/>
  <c r="O87" i="1"/>
  <c r="Q366" i="4"/>
  <c r="R366" i="4" s="1"/>
  <c r="Q367" i="4"/>
  <c r="R367" i="4" s="1"/>
  <c r="Q368" i="4"/>
  <c r="R368" i="4" s="1"/>
  <c r="Q386" i="4"/>
  <c r="R386" i="4" s="1"/>
  <c r="Q377" i="4"/>
  <c r="R377" i="4" s="1"/>
  <c r="Q408" i="4"/>
  <c r="R408" i="4" s="1"/>
  <c r="Q407" i="4"/>
  <c r="R407" i="4" s="1"/>
  <c r="Q405" i="4"/>
  <c r="R405" i="4" s="1"/>
  <c r="Q365" i="4"/>
  <c r="R365" i="4" s="1"/>
  <c r="Q383" i="4"/>
  <c r="R383" i="4" s="1"/>
  <c r="Q397" i="4"/>
  <c r="R397" i="4" s="1"/>
  <c r="Q403" i="4"/>
  <c r="R403" i="4" s="1"/>
  <c r="Q406" i="4"/>
  <c r="R406" i="4" s="1"/>
  <c r="Q385" i="4"/>
  <c r="R385" i="4" s="1"/>
  <c r="Q384" i="4"/>
  <c r="R384" i="4" s="1"/>
  <c r="Q605" i="4"/>
  <c r="R605" i="4" s="1"/>
  <c r="Q501" i="4"/>
  <c r="R501" i="4" s="1"/>
  <c r="Q527" i="4"/>
  <c r="R527" i="4" s="1"/>
  <c r="Q528" i="4"/>
  <c r="R528" i="4" s="1"/>
  <c r="Q596" i="4"/>
  <c r="R596" i="4" s="1"/>
  <c r="Q595" i="4"/>
  <c r="R595" i="4" s="1"/>
  <c r="Q549" i="4"/>
  <c r="R549" i="4" s="1"/>
  <c r="Q597" i="4"/>
  <c r="R597" i="4" s="1"/>
  <c r="Q548" i="4"/>
  <c r="R548" i="4" s="1"/>
  <c r="Q550" i="4"/>
  <c r="R550" i="4" s="1"/>
  <c r="Q551" i="4"/>
  <c r="R551" i="4" s="1"/>
  <c r="Q486" i="4"/>
  <c r="R486" i="4" s="1"/>
  <c r="Q485" i="4"/>
  <c r="R485" i="4" s="1"/>
  <c r="Q484" i="4"/>
  <c r="R484" i="4" s="1"/>
  <c r="O62" i="1" l="1"/>
  <c r="M633" i="4"/>
  <c r="M628" i="4"/>
  <c r="M625" i="4" l="1"/>
  <c r="M605" i="4"/>
  <c r="M606" i="4"/>
  <c r="M528" i="4"/>
  <c r="Q531" i="4"/>
  <c r="R531" i="4" s="1"/>
  <c r="M530" i="4"/>
  <c r="Q530" i="4"/>
  <c r="R530" i="4" s="1"/>
  <c r="Q529" i="4"/>
  <c r="R529" i="4" s="1"/>
  <c r="M545" i="4" l="1"/>
  <c r="M511" i="4"/>
  <c r="U1975" i="2"/>
  <c r="M501" i="4"/>
  <c r="M485" i="4"/>
  <c r="M484" i="4"/>
  <c r="M483" i="4"/>
  <c r="M448" i="4"/>
  <c r="M451" i="4"/>
  <c r="M434" i="4"/>
  <c r="M432" i="4"/>
  <c r="M396" i="4"/>
  <c r="M412" i="4" l="1"/>
  <c r="M398" i="4"/>
  <c r="M407" i="4"/>
  <c r="M406" i="4"/>
  <c r="M405" i="4"/>
  <c r="M397" i="4"/>
  <c r="M403" i="4"/>
  <c r="M386" i="4"/>
  <c r="M384" i="4"/>
  <c r="M383" i="4"/>
  <c r="M368" i="4"/>
  <c r="M367" i="4"/>
  <c r="M366" i="4"/>
</calcChain>
</file>

<file path=xl/comments1.xml><?xml version="1.0" encoding="utf-8"?>
<comments xmlns="http://schemas.openxmlformats.org/spreadsheetml/2006/main">
  <authors>
    <author>Author</author>
  </authors>
  <commentList>
    <comment ref="G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this is to replace the other one that was stolen!!!!! Don't touch it!</t>
        </r>
      </text>
    </comment>
    <comment ref="K16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COD, bring CHECK$$$
</t>
        </r>
      </text>
    </comment>
    <comment ref="I1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samples o be various sizes.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D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40 CL5 B- 2 EACH
43 CL5 B- 2 EACH
44 CL5 C- 2 EACH
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52CL-16C- 2 QTY
50CL-16C-2 QTY
52CL 16C-2 QTY
50CL-16C-2QTY
40CL-5B-2QTY
40 CL 5B-2QTY
43CL-5B-2QTY
43CL-5B-2 QTY
44 A CL 5C-2QTY
44A CL 5C-2 QTY
5 NEW TOTAL COLUMNS
38CL 13B
38CL-13B
34CL 13B
25CL 3B
24CL 3A
54CL-16C
54CL-16B
24CL-3C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building c</t>
        </r>
      </text>
    </comment>
    <comment ref="D2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1CL-14A
2CL-14A
63CL-14A
53C;-17
47CL-17
2CL-23A
53CL-17C
24CL-3B
24CL-3C REPAINT
52CL-16C REPAINT
50CL-16C REPAING
39CL-12C
39-CL 12B
53CL-17
38CL-13
2CL-14B
62CL-14
54CL-16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16CL2B,70ACL11,71ACL11, 73ACL15, 79CL15, 80CL15, 81CL15, 82CL15, 83CL15 
There are 2 halves for each column number</t>
        </r>
      </text>
    </comment>
    <comment ref="D8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combined orders and deleted PO's 74, 75, 76, 77</t>
        </r>
      </text>
    </comment>
    <comment ref="G15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these include oversized panels for the south elevation and some of the south coorners.
</t>
        </r>
      </text>
    </comment>
    <comment ref="H298" authorId="0" shapeId="0">
      <text>
        <r>
          <rPr>
            <b/>
            <sz val="8"/>
            <color indexed="81"/>
            <rFont val="Tahoma"/>
            <family val="2"/>
          </rPr>
          <t xml:space="preserve">4 painted orange (SL3A103)
4 painted blue (SL6A323), then clear (390x316)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K20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"Frame" comes 8 24foot sticks per bundle, the "Clip" comes 4 24foot sticks per bun. </t>
        </r>
      </text>
    </comment>
    <comment ref="D1026" authorId="0" shapeId="0">
      <text>
        <r>
          <rPr>
            <sz val="14"/>
            <color indexed="81"/>
            <rFont val="Tahoma"/>
            <family val="2"/>
          </rPr>
          <t>Must go to paint with panels.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1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Please bring them to me.</t>
        </r>
      </text>
    </comment>
  </commentList>
</comments>
</file>

<file path=xl/sharedStrings.xml><?xml version="1.0" encoding="utf-8"?>
<sst xmlns="http://schemas.openxmlformats.org/spreadsheetml/2006/main" count="65902" uniqueCount="15976">
  <si>
    <t>27 panels</t>
  </si>
  <si>
    <t>9783KG</t>
  </si>
  <si>
    <t>AEP COOL PARCHMENT</t>
  </si>
  <si>
    <t>AL-203</t>
  </si>
  <si>
    <t>Gould Hall</t>
  </si>
  <si>
    <t>32 Oz</t>
  </si>
  <si>
    <t>9467KG</t>
  </si>
  <si>
    <t>9489KG</t>
  </si>
  <si>
    <t>9481KG</t>
  </si>
  <si>
    <t>9483KG</t>
  </si>
  <si>
    <t>247789KL</t>
  </si>
  <si>
    <t>bravern</t>
  </si>
  <si>
    <t>afs-40240</t>
  </si>
  <si>
    <t>Henry 925 sealant</t>
  </si>
  <si>
    <t>247751KL</t>
  </si>
  <si>
    <t>PAGES 33-43</t>
  </si>
  <si>
    <t>35 shts</t>
  </si>
  <si>
    <t>9834KG</t>
  </si>
  <si>
    <t>70</t>
  </si>
  <si>
    <t>80 panels</t>
  </si>
  <si>
    <t>8777ME</t>
  </si>
  <si>
    <t>Intermountain 36" Blueskin</t>
  </si>
  <si>
    <t>5 Rolls</t>
  </si>
  <si>
    <t>7013KG</t>
  </si>
  <si>
    <t>214051RC</t>
  </si>
  <si>
    <t>4272KG</t>
  </si>
  <si>
    <t>4270KG</t>
  </si>
  <si>
    <t>S 128</t>
  </si>
  <si>
    <t>10cases</t>
  </si>
  <si>
    <t>309943RC</t>
  </si>
  <si>
    <t>12" Formflash</t>
  </si>
  <si>
    <t>7111KG</t>
  </si>
  <si>
    <t>SW6019</t>
  </si>
  <si>
    <t>SW6139</t>
  </si>
  <si>
    <t>SW6216</t>
  </si>
  <si>
    <t>21'-8" x 3'-0"</t>
  </si>
  <si>
    <t>25'-8" x 3'-0"</t>
  </si>
  <si>
    <t>214069-RC</t>
  </si>
  <si>
    <t>7049KG</t>
  </si>
  <si>
    <t>Ravensdale Park</t>
  </si>
  <si>
    <t>Nordstrom Rack</t>
  </si>
  <si>
    <t>3510KG</t>
  </si>
  <si>
    <t>24 closures</t>
  </si>
  <si>
    <t>250 1" teks</t>
  </si>
  <si>
    <t>Sausage</t>
  </si>
  <si>
    <t>Char Gray</t>
  </si>
  <si>
    <t>192 tubes</t>
  </si>
  <si>
    <t>65 char,25 stone white</t>
  </si>
  <si>
    <t>9578KG</t>
  </si>
  <si>
    <t>9580KG</t>
  </si>
  <si>
    <t>9745KG</t>
  </si>
  <si>
    <t>5th &amp; Yesler</t>
  </si>
  <si>
    <t>Camp Ramp</t>
  </si>
  <si>
    <t xml:space="preserve">  SS Flat Hd Phil Screws</t>
  </si>
  <si>
    <t>Cinnamon</t>
  </si>
  <si>
    <t>AFS-40240</t>
  </si>
  <si>
    <t>REDO "H&amp;I" PNLS</t>
  </si>
  <si>
    <t>AFS-40245</t>
  </si>
  <si>
    <t>135 5x12 sheets of Citadel ACM</t>
  </si>
  <si>
    <t>15 pcs</t>
  </si>
  <si>
    <t>420 Closures</t>
  </si>
  <si>
    <t>Kent Station</t>
  </si>
  <si>
    <t>Dow 123 tape</t>
  </si>
  <si>
    <t xml:space="preserve">2" </t>
  </si>
  <si>
    <t>Shims</t>
  </si>
  <si>
    <t>prodema</t>
  </si>
  <si>
    <t>dark brown</t>
  </si>
  <si>
    <t>7146KG</t>
  </si>
  <si>
    <t>PRECAST FLASHING</t>
  </si>
  <si>
    <t>page 156</t>
  </si>
  <si>
    <t>6'3"</t>
  </si>
  <si>
    <t>4' x10'</t>
  </si>
  <si>
    <t>Micorsoft</t>
  </si>
  <si>
    <t>pages 11-12</t>
  </si>
  <si>
    <t>Steel Plates</t>
  </si>
  <si>
    <t>10" x 10"</t>
  </si>
  <si>
    <t>8966ME</t>
  </si>
  <si>
    <t>2/3</t>
  </si>
  <si>
    <t>5 sheets,and screws</t>
  </si>
  <si>
    <t>247881ME</t>
  </si>
  <si>
    <t>AFS-41263</t>
  </si>
  <si>
    <t>17'-8" Aeration South</t>
  </si>
  <si>
    <t>7/8" Teks</t>
  </si>
  <si>
    <t>51 panels</t>
  </si>
  <si>
    <t xml:space="preserve">Waterblock flex.flashing </t>
  </si>
  <si>
    <t>7142KG</t>
  </si>
  <si>
    <t>Cool Zactique II</t>
  </si>
  <si>
    <t>Popovich Residence</t>
  </si>
  <si>
    <t>Zincalume Plus</t>
  </si>
  <si>
    <t>NuWave Panels</t>
  </si>
  <si>
    <t>Zincalume Flats</t>
  </si>
  <si>
    <t>3477KG</t>
  </si>
  <si>
    <t>Dymonic FC</t>
  </si>
  <si>
    <t>AEP COOL TAHOE BLUE</t>
  </si>
  <si>
    <t>UC106220LB</t>
  </si>
  <si>
    <t>22G x 16" Parchment</t>
  </si>
  <si>
    <t>Frontier Jr HS</t>
  </si>
  <si>
    <t>629436KL</t>
  </si>
  <si>
    <t>167,126</t>
  </si>
  <si>
    <t>9760 sq feet</t>
  </si>
  <si>
    <t>Allied Roofing</t>
  </si>
  <si>
    <t xml:space="preserve">Column covers .063 ALUM </t>
  </si>
  <si>
    <t>PAGES 60,61</t>
  </si>
  <si>
    <t>Page 87</t>
  </si>
  <si>
    <t>Pages 312-321</t>
  </si>
  <si>
    <t>ED Drive Plates</t>
  </si>
  <si>
    <t>3/4" L</t>
  </si>
  <si>
    <t>250 lf</t>
  </si>
  <si>
    <t>S-143</t>
  </si>
  <si>
    <t>P1-P6</t>
  </si>
  <si>
    <t>Pinbolt</t>
  </si>
  <si>
    <t>6 Light Enclosures</t>
  </si>
  <si>
    <t>VMMC (Veca)</t>
  </si>
  <si>
    <t>T-62</t>
  </si>
  <si>
    <t>Pg. 01</t>
  </si>
  <si>
    <t>010118MS</t>
  </si>
  <si>
    <t>5247KG</t>
  </si>
  <si>
    <t>City Block 26</t>
  </si>
  <si>
    <t>245 sheets</t>
  </si>
  <si>
    <t>46-7/8x120</t>
  </si>
  <si>
    <t>214043RC</t>
  </si>
  <si>
    <t>Future of Flight</t>
  </si>
  <si>
    <t>1351KG</t>
  </si>
  <si>
    <t>PE TBX metallic silver</t>
  </si>
  <si>
    <t>1093AH</t>
  </si>
  <si>
    <t>PE bright silver</t>
  </si>
  <si>
    <t>1095AH</t>
  </si>
  <si>
    <t>5517KG</t>
  </si>
  <si>
    <t>ASC Bldg Products</t>
  </si>
  <si>
    <t>Select Seam + 2 long flats</t>
  </si>
  <si>
    <t>7032KG</t>
  </si>
  <si>
    <t>5 DS, 12 elbows</t>
  </si>
  <si>
    <t>250 sheets 18ga Galv.</t>
  </si>
  <si>
    <t>720LF</t>
  </si>
  <si>
    <t>615378JS</t>
  </si>
  <si>
    <t>Rollins St</t>
  </si>
  <si>
    <t>AMS</t>
  </si>
  <si>
    <t>400 sheets</t>
  </si>
  <si>
    <t>268 sheets</t>
  </si>
  <si>
    <t>8531KG</t>
  </si>
  <si>
    <t>262897JS</t>
  </si>
  <si>
    <t xml:space="preserve">Chevron gray </t>
  </si>
  <si>
    <t>50x122</t>
  </si>
  <si>
    <t>(4) Crates - 48x66x120 - delivering to shop 2</t>
  </si>
  <si>
    <t>098797JS</t>
  </si>
  <si>
    <t>Kingspan AP900 closure strips</t>
  </si>
  <si>
    <t>30 LF</t>
  </si>
  <si>
    <t>PAGES 43-46</t>
  </si>
  <si>
    <t>1.5" x 1.5" x 24'</t>
  </si>
  <si>
    <t>3 EA</t>
  </si>
  <si>
    <t>5177KG</t>
  </si>
  <si>
    <t>fun forest</t>
  </si>
  <si>
    <t>perforated</t>
  </si>
  <si>
    <t>50 sheets+-</t>
  </si>
  <si>
    <t>extrusion</t>
  </si>
  <si>
    <t>88</t>
  </si>
  <si>
    <t>page 44</t>
  </si>
  <si>
    <t>AFS-41341P</t>
  </si>
  <si>
    <t>1150AH</t>
  </si>
  <si>
    <t>#8 stainless</t>
  </si>
  <si>
    <t>5248KG</t>
  </si>
  <si>
    <t>5 DS, 10 Elbows</t>
  </si>
  <si>
    <t>.125 aluminum window panels</t>
  </si>
  <si>
    <t>PAGE 106-111</t>
  </si>
  <si>
    <t>13ea</t>
  </si>
  <si>
    <t>SP 601/SP 216</t>
  </si>
  <si>
    <t>20 each</t>
  </si>
  <si>
    <t>GHC-TSC Driveway</t>
  </si>
  <si>
    <t>40-7/8x120</t>
  </si>
  <si>
    <t>Compress Filler</t>
  </si>
  <si>
    <t>70'</t>
  </si>
  <si>
    <t>Intermountain Supply Protecto BT primer</t>
  </si>
  <si>
    <t>GRATE BRACKETS</t>
  </si>
  <si>
    <t>FIRE STATION 72 RED</t>
  </si>
  <si>
    <t>FIRE STATION 72</t>
  </si>
  <si>
    <t>P1-4</t>
  </si>
  <si>
    <t>5457KG</t>
  </si>
  <si>
    <t>098764JS</t>
  </si>
  <si>
    <t>Eastside Saw</t>
  </si>
  <si>
    <t>9314EK</t>
  </si>
  <si>
    <t>Grating Pacific</t>
  </si>
  <si>
    <t>4380KG</t>
  </si>
  <si>
    <t>4381KG</t>
  </si>
  <si>
    <t>1796KG</t>
  </si>
  <si>
    <t>Boeing Max</t>
  </si>
  <si>
    <t>Mist White</t>
  </si>
  <si>
    <t>50pcs</t>
  </si>
  <si>
    <t>Cinnamon Spice</t>
  </si>
  <si>
    <t>2DS, 6 elbows</t>
  </si>
  <si>
    <t>2 pints Champ. 1 pint Gray</t>
  </si>
  <si>
    <t>2 pints champagne, 1 pint gray</t>
  </si>
  <si>
    <t>Wesley Square</t>
  </si>
  <si>
    <t>,063 ALUM PANELS</t>
  </si>
  <si>
    <t>PAGES 215-217</t>
  </si>
  <si>
    <t>3475KG</t>
  </si>
  <si>
    <t>standard white</t>
  </si>
  <si>
    <t>764858ME</t>
  </si>
  <si>
    <t>6MM</t>
  </si>
  <si>
    <t>The Bullitt Center</t>
  </si>
  <si>
    <t>Galv Flats</t>
  </si>
  <si>
    <t>1116DK</t>
  </si>
  <si>
    <t>Page 507</t>
  </si>
  <si>
    <t>4 each @ 24'</t>
  </si>
  <si>
    <t>30 sheets 48x120</t>
  </si>
  <si>
    <t>seattle u</t>
  </si>
  <si>
    <t>8614TM</t>
  </si>
  <si>
    <t>Cool Sierra Tan Fluropon</t>
  </si>
  <si>
    <t>PAGES 55-57</t>
  </si>
  <si>
    <t>panels</t>
  </si>
  <si>
    <t>Lynnwood HS</t>
  </si>
  <si>
    <t>Old Zinc Grey</t>
  </si>
  <si>
    <t>ME</t>
  </si>
  <si>
    <t>214001RC</t>
  </si>
  <si>
    <t>flet sheet</t>
  </si>
  <si>
    <t>9839KG</t>
  </si>
  <si>
    <t>37 sheets</t>
  </si>
  <si>
    <t>18GA SILLS</t>
  </si>
  <si>
    <t>9600KG</t>
  </si>
  <si>
    <t>(1) CRATE: 48"W-ODX36"HGT-IDX146" LONG-ID</t>
  </si>
  <si>
    <t>9836KG</t>
  </si>
  <si>
    <t>99</t>
  </si>
  <si>
    <t>309947RC</t>
  </si>
  <si>
    <t>39x120</t>
  </si>
  <si>
    <t>UC70191 Pewter/charred blue</t>
  </si>
  <si>
    <t>4398KG</t>
  </si>
  <si>
    <t>Cascade Commerce</t>
  </si>
  <si>
    <t>#12 x 3/4" &amp; #12 x 1-1/2"</t>
  </si>
  <si>
    <t>Stainless</t>
  </si>
  <si>
    <t>Lap Screws</t>
  </si>
  <si>
    <t>Walgreen's-Salem,OR</t>
  </si>
  <si>
    <t>Flat/Coil</t>
  </si>
  <si>
    <t>3434KG</t>
  </si>
  <si>
    <t>Box Rib Closure Small</t>
  </si>
  <si>
    <t>8773ME</t>
  </si>
  <si>
    <t>Cool Zactique Classic II</t>
  </si>
  <si>
    <t>AEP COOL ZACTIQUE II</t>
  </si>
  <si>
    <t>perf panel AND TRACK PCS</t>
  </si>
  <si>
    <t>PAGE 1,2,3,A1</t>
  </si>
  <si>
    <t>615398js</t>
  </si>
  <si>
    <t xml:space="preserve">NORTON </t>
  </si>
  <si>
    <t>Rogers HS</t>
  </si>
  <si>
    <t>2 @ 450 LF</t>
  </si>
  <si>
    <t>Eastside Saw - CNC Router Bits for the Mulitcam</t>
  </si>
  <si>
    <t xml:space="preserve">1 box </t>
  </si>
  <si>
    <t>4246KG</t>
  </si>
  <si>
    <t>Steeler 16 GA studs</t>
  </si>
  <si>
    <t>3593KG</t>
  </si>
  <si>
    <t>60" x 132"</t>
  </si>
  <si>
    <t>25sheets</t>
  </si>
  <si>
    <t>2828KG</t>
  </si>
  <si>
    <t>UW Scoreboard</t>
  </si>
  <si>
    <t>144</t>
  </si>
  <si>
    <t>1 @ 24' 1"</t>
  </si>
  <si>
    <t>24'1"</t>
  </si>
  <si>
    <t>33 pc total</t>
  </si>
  <si>
    <t>247769KL</t>
  </si>
  <si>
    <t>4811KG</t>
  </si>
  <si>
    <t>4812KG</t>
  </si>
  <si>
    <t>Touch Up Pens</t>
  </si>
  <si>
    <t>5199KG</t>
  </si>
  <si>
    <t>AFS-41219</t>
  </si>
  <si>
    <t>Cool Red</t>
  </si>
  <si>
    <t>4020KG</t>
  </si>
  <si>
    <t>13 Central Way</t>
  </si>
  <si>
    <t>Z FLASHING</t>
  </si>
  <si>
    <t>5516KG</t>
  </si>
  <si>
    <t>2x2 x .063 sample</t>
  </si>
  <si>
    <t>8866KG</t>
  </si>
  <si>
    <t>Metalic Silver</t>
  </si>
  <si>
    <t>Snoqualmie ridge rework</t>
  </si>
  <si>
    <t>weatherING copper</t>
  </si>
  <si>
    <t>PAGE 76B</t>
  </si>
  <si>
    <t>Petsmart</t>
  </si>
  <si>
    <t>T-41c</t>
  </si>
  <si>
    <t>81 sheets</t>
  </si>
  <si>
    <t>Panel 163-4A -.063 Alum</t>
  </si>
  <si>
    <t>pg. 163-4A</t>
  </si>
  <si>
    <t>Group Health CNB</t>
  </si>
  <si>
    <t>20 oz</t>
  </si>
  <si>
    <t>UC-2 Panels</t>
  </si>
  <si>
    <t>Foil SAM/Primer</t>
  </si>
  <si>
    <t>page 75,92 remakes</t>
  </si>
  <si>
    <t>#14, HH, SST, 3-1/2" screws</t>
  </si>
  <si>
    <t>4242KG</t>
  </si>
  <si>
    <t>5166KG</t>
  </si>
  <si>
    <t>Tacoma Screw</t>
  </si>
  <si>
    <t>Iron Ore</t>
  </si>
  <si>
    <t>25' 9"</t>
  </si>
  <si>
    <t>5000 EA</t>
  </si>
  <si>
    <t>Universal Closures</t>
  </si>
  <si>
    <t>1.5"x1.5"x10'</t>
  </si>
  <si>
    <t>15 - 48"x120" sheets</t>
  </si>
  <si>
    <t>20 sheets @48x120</t>
  </si>
  <si>
    <t>Regal White Fluropon</t>
  </si>
  <si>
    <t>AEP Span Cool Regal White</t>
  </si>
  <si>
    <t>18 mm</t>
  </si>
  <si>
    <t>4MM ACM Delphi Silver 63x196</t>
  </si>
  <si>
    <t>flashing and door pans</t>
  </si>
  <si>
    <t>20 FT COUNTERFLASHING AND RECEIVER PIECE</t>
  </si>
  <si>
    <t>PIKE ST</t>
  </si>
  <si>
    <t>PAGE 16</t>
  </si>
  <si>
    <t>.125 coping for over eyebrows</t>
  </si>
  <si>
    <t>2125MS</t>
  </si>
  <si>
    <t>Box Roller &amp; Handles w/ Frames</t>
  </si>
  <si>
    <t>Repolgle House?</t>
  </si>
  <si>
    <t>JS</t>
  </si>
  <si>
    <t>5185KG</t>
  </si>
  <si>
    <t>12 rolls + 3 boxes anchorbars</t>
  </si>
  <si>
    <t>309618JS</t>
  </si>
  <si>
    <t>PPG UC106687F</t>
  </si>
  <si>
    <t>10@10'; 10@14'</t>
  </si>
  <si>
    <t>8953ME</t>
  </si>
  <si>
    <t>130.5</t>
  </si>
  <si>
    <t>12</t>
  </si>
  <si>
    <t>143.5</t>
  </si>
  <si>
    <t>(4) CRATES: 48"W-ODx30"HGT-IDx73" LONG-ID</t>
  </si>
  <si>
    <t>48x72</t>
  </si>
  <si>
    <t>Fastenal #6, SST 3/4" square drive screws; drivers</t>
  </si>
  <si>
    <t>5576be</t>
  </si>
  <si>
    <t>sog gray</t>
  </si>
  <si>
    <t>Puyallup Elders</t>
  </si>
  <si>
    <t>5/8"</t>
  </si>
  <si>
    <t>4393KG</t>
  </si>
  <si>
    <t>4394LG</t>
  </si>
  <si>
    <t>Pewter Metallic</t>
  </si>
  <si>
    <t>62" x 146"</t>
  </si>
  <si>
    <t>Aluminum Composite</t>
  </si>
  <si>
    <t>RADIUS PANELS</t>
  </si>
  <si>
    <t>AFS-40014-PEWTER</t>
  </si>
  <si>
    <t>1791KG</t>
  </si>
  <si>
    <t>5' 3"</t>
  </si>
  <si>
    <t>1 sheet of 22 gauge PC</t>
  </si>
  <si>
    <t>Seattle U</t>
  </si>
  <si>
    <t>AEP Bright Silver</t>
  </si>
  <si>
    <t>11 sheets 3x10 (will call)</t>
  </si>
  <si>
    <t>098756JS</t>
  </si>
  <si>
    <t>GOOD SAMARITAN</t>
  </si>
  <si>
    <t>PAGE 2 FLUE</t>
  </si>
  <si>
    <t>AFS 44009</t>
  </si>
  <si>
    <t>WHITE COPING ORDER</t>
  </si>
  <si>
    <t>bright white</t>
  </si>
  <si>
    <t>20/10</t>
  </si>
  <si>
    <t>20@8'6",10@4'</t>
  </si>
  <si>
    <t>4917KG</t>
  </si>
  <si>
    <t>99 sheets</t>
  </si>
  <si>
    <t>8752KG</t>
  </si>
  <si>
    <t>FP 2</t>
  </si>
  <si>
    <t>AL panels</t>
  </si>
  <si>
    <t>Air Assosiate LLC</t>
  </si>
  <si>
    <t>650 Lf</t>
  </si>
  <si>
    <t>2 @ 650 LF</t>
  </si>
  <si>
    <t>3261KG</t>
  </si>
  <si>
    <t>Procure</t>
  </si>
  <si>
    <t>1181AH</t>
  </si>
  <si>
    <t>cascade</t>
  </si>
  <si>
    <t>Mill Finish Aluminum for trim</t>
  </si>
  <si>
    <t>100/60", 40/48", 25/72"</t>
  </si>
  <si>
    <t>4428KG</t>
  </si>
  <si>
    <t>18 GA DOWNSPOUT BRACKETS</t>
  </si>
  <si>
    <t>26ga Galvanized 4x10</t>
  </si>
  <si>
    <t>2 pallets</t>
  </si>
  <si>
    <t>8549KG</t>
  </si>
  <si>
    <t>Intermountain 1.75 polyiso</t>
  </si>
  <si>
    <t>2 bundles</t>
  </si>
  <si>
    <t>cascadia</t>
  </si>
  <si>
    <t>A10: 49.5"Hx39"Wx198"L  - 5 CRATES TOTAL</t>
  </si>
  <si>
    <t>4016KG</t>
  </si>
  <si>
    <t>60" x 76"</t>
  </si>
  <si>
    <t>30x120</t>
  </si>
  <si>
    <t>Sage Mountain</t>
  </si>
  <si>
    <t>664359RC</t>
  </si>
  <si>
    <t>26 sheets</t>
  </si>
  <si>
    <t xml:space="preserve">40 sheets </t>
  </si>
  <si>
    <t>40 sheets</t>
  </si>
  <si>
    <t>Bare Galvanized</t>
  </si>
  <si>
    <t>58 #17 PANELS, .125 ALUM</t>
  </si>
  <si>
    <t>5240KG</t>
  </si>
  <si>
    <t>6500pcs</t>
  </si>
  <si>
    <t>Kate</t>
  </si>
  <si>
    <t>AFS-46025</t>
  </si>
  <si>
    <t>12"w x 7' 5-1/2" L</t>
  </si>
  <si>
    <t>23 pcs</t>
  </si>
  <si>
    <t>23 panels</t>
  </si>
  <si>
    <t>Cascade Bldg</t>
  </si>
  <si>
    <t>3003 Sheet</t>
  </si>
  <si>
    <t>764868ME</t>
  </si>
  <si>
    <t>48x126</t>
  </si>
  <si>
    <t>754347RC</t>
  </si>
  <si>
    <t>Pre Finished</t>
  </si>
  <si>
    <t>6453KG</t>
  </si>
  <si>
    <t>Kerlite</t>
  </si>
  <si>
    <t>40" x 40" porcelain sheets</t>
  </si>
  <si>
    <t>214068-RC</t>
  </si>
  <si>
    <t>Radius Column Capital</t>
  </si>
  <si>
    <t>T-003</t>
  </si>
  <si>
    <t>550LF</t>
  </si>
  <si>
    <t>3254KG</t>
  </si>
  <si>
    <t>5464KG</t>
  </si>
  <si>
    <t>Louvers L28,L30-L41</t>
  </si>
  <si>
    <t>13 Louvers</t>
  </si>
  <si>
    <t>Dow 795 Sausages</t>
  </si>
  <si>
    <t>5529KG</t>
  </si>
  <si>
    <t>Tobin Center</t>
  </si>
  <si>
    <t>Aluminum Tube</t>
  </si>
  <si>
    <t xml:space="preserve">1 case  </t>
  </si>
  <si>
    <t>214356KL</t>
  </si>
  <si>
    <t>Intermountain 2" styrofoam</t>
  </si>
  <si>
    <t>2000pcs(2 drivers)</t>
  </si>
  <si>
    <t>48-3/8" x 120"</t>
  </si>
  <si>
    <t>.125 ALUM PANELS - CAMEO WHITE</t>
  </si>
  <si>
    <t>.090 Alum panels</t>
  </si>
  <si>
    <t>Pages 51-55</t>
  </si>
  <si>
    <t>4240KG</t>
  </si>
  <si>
    <t>9703KG</t>
  </si>
  <si>
    <t>4837KG</t>
  </si>
  <si>
    <t>4009KG</t>
  </si>
  <si>
    <t>1600 Fairview</t>
  </si>
  <si>
    <t>Screw #5</t>
  </si>
  <si>
    <t>16ga. 48x120 Galvanealed</t>
  </si>
  <si>
    <t>5139KG</t>
  </si>
  <si>
    <t>20 ea</t>
  </si>
  <si>
    <t>RJB Wholesale 6" PVC pipe 20' long</t>
  </si>
  <si>
    <t>32 pieces</t>
  </si>
  <si>
    <t>50,000 each</t>
  </si>
  <si>
    <t>10020TM</t>
  </si>
  <si>
    <t>Shop Supply</t>
  </si>
  <si>
    <t>14 @ 12' 8", 44 @ 4'</t>
  </si>
  <si>
    <t>7831KG</t>
  </si>
  <si>
    <t>metallic silver</t>
  </si>
  <si>
    <t>4 by 10</t>
  </si>
  <si>
    <t>pages 500-501</t>
  </si>
  <si>
    <t>10 sheets?</t>
  </si>
  <si>
    <t>425 pcs</t>
  </si>
  <si>
    <t>PAGES 346-352</t>
  </si>
  <si>
    <t>5174KG</t>
  </si>
  <si>
    <t>BANK OF AMERICA</t>
  </si>
  <si>
    <t>page 14</t>
  </si>
  <si>
    <t>17'-9 1/2" North/ South</t>
  </si>
  <si>
    <t>48 sausages</t>
  </si>
  <si>
    <t>247760KL</t>
  </si>
  <si>
    <t>4 sheets plus a coil</t>
  </si>
  <si>
    <t>3423KG</t>
  </si>
  <si>
    <t>1369KG</t>
  </si>
  <si>
    <t>Seattle University</t>
  </si>
  <si>
    <t>Contractor Tape</t>
  </si>
  <si>
    <t>473 panels</t>
  </si>
  <si>
    <t>309941RC</t>
  </si>
  <si>
    <t>29 sheets</t>
  </si>
  <si>
    <t>010122MS</t>
  </si>
  <si>
    <t>1014AH</t>
  </si>
  <si>
    <t>2 DS, 1 elbow</t>
  </si>
  <si>
    <t>36" x 120"</t>
  </si>
  <si>
    <t>115 panels</t>
  </si>
  <si>
    <t>115 panels,closures,screws</t>
  </si>
  <si>
    <t>NC1011</t>
  </si>
  <si>
    <t>098789JS</t>
  </si>
  <si>
    <t>21pcs of AEP Span Lock</t>
  </si>
  <si>
    <t>5158KG</t>
  </si>
  <si>
    <t>010229KB</t>
  </si>
  <si>
    <t>COOL W/CPR</t>
  </si>
  <si>
    <t>access doors for airport station</t>
  </si>
  <si>
    <t>sent it from travis</t>
  </si>
  <si>
    <t>Olivian Tower</t>
  </si>
  <si>
    <t>PAGES111-117</t>
  </si>
  <si>
    <t>5/21/28/2009</t>
  </si>
  <si>
    <t>ELEV 02/3.10</t>
  </si>
  <si>
    <t>CORNICE A-B-D</t>
  </si>
  <si>
    <t>11-5/8" x 120"</t>
  </si>
  <si>
    <t>Centria</t>
  </si>
  <si>
    <t>XL Med Gray</t>
  </si>
  <si>
    <t>5/8" x 5"</t>
  </si>
  <si>
    <t>.050 ALUM ROOF PANELS</t>
  </si>
  <si>
    <t>EPIPHANY SCHOOL</t>
  </si>
  <si>
    <t>PAGES 139-150</t>
  </si>
  <si>
    <t>.080 ALUM COPING</t>
  </si>
  <si>
    <t>EF panels</t>
  </si>
  <si>
    <t>EF Panels</t>
  </si>
  <si>
    <t>flat pieces</t>
  </si>
  <si>
    <t xml:space="preserve">Norton </t>
  </si>
  <si>
    <t>17 + 3 RECEIVED 09/7</t>
  </si>
  <si>
    <t>4922KG</t>
  </si>
  <si>
    <t>1767KG</t>
  </si>
  <si>
    <t>Sno-Isle Libraries</t>
  </si>
  <si>
    <t>Redwood Tan</t>
  </si>
  <si>
    <t>UnaClad City Scape Coil 160lf</t>
  </si>
  <si>
    <t>32'</t>
  </si>
  <si>
    <t>14 EA</t>
  </si>
  <si>
    <t>14 each @ 32'</t>
  </si>
  <si>
    <t>Tee Panel Clips</t>
  </si>
  <si>
    <t>017789-ms</t>
  </si>
  <si>
    <t xml:space="preserve">Page 32 </t>
  </si>
  <si>
    <t>48x174</t>
  </si>
  <si>
    <t>2 coils 150 sheets</t>
  </si>
  <si>
    <t>8959ME</t>
  </si>
  <si>
    <t>9832KG</t>
  </si>
  <si>
    <t>62x180</t>
  </si>
  <si>
    <t>9773KG</t>
  </si>
  <si>
    <t>Wilsonian</t>
  </si>
  <si>
    <t>WF NorMAn</t>
  </si>
  <si>
    <t>5200KG</t>
  </si>
  <si>
    <t>page 229</t>
  </si>
  <si>
    <t>PVC Couplings</t>
  </si>
  <si>
    <t>262875JS</t>
  </si>
  <si>
    <t>NC1029</t>
  </si>
  <si>
    <t>FIRE STATION 30</t>
  </si>
  <si>
    <t>1393KG</t>
  </si>
  <si>
    <t>PAGES 413-415</t>
  </si>
  <si>
    <t>4004KG</t>
  </si>
  <si>
    <t>Evergreen Vestibule</t>
  </si>
  <si>
    <t>NuWave</t>
  </si>
  <si>
    <t>Will call</t>
  </si>
  <si>
    <t>Ruskin</t>
  </si>
  <si>
    <t>ELC445D</t>
  </si>
  <si>
    <t>Canyon Point-Foushee</t>
  </si>
  <si>
    <t>page 1</t>
  </si>
  <si>
    <t>144x120</t>
  </si>
  <si>
    <t xml:space="preserve">Centria - bare extrusions </t>
  </si>
  <si>
    <t>664392RC</t>
  </si>
  <si>
    <t>Dektites</t>
  </si>
  <si>
    <t>Nu Ray Metal</t>
  </si>
  <si>
    <t>#3 Dektites</t>
  </si>
  <si>
    <t>664393RC</t>
  </si>
  <si>
    <t>12"wide</t>
  </si>
  <si>
    <t>1576 pcs</t>
  </si>
  <si>
    <t>907768-RC</t>
  </si>
  <si>
    <t>304-#4 SS</t>
  </si>
  <si>
    <t>JT Johnson patch tape</t>
  </si>
  <si>
    <t>46-3/16x120</t>
  </si>
  <si>
    <t>SWISS PEARL</t>
  </si>
  <si>
    <t>49 x 144</t>
  </si>
  <si>
    <t>1137AH</t>
  </si>
  <si>
    <t>Product</t>
  </si>
  <si>
    <t>Size</t>
  </si>
  <si>
    <t>Color</t>
  </si>
  <si>
    <t>2 CS</t>
  </si>
  <si>
    <t>2 PINTS</t>
  </si>
  <si>
    <t>SW7069 Iron Ore</t>
  </si>
  <si>
    <t>perf</t>
  </si>
  <si>
    <t>098751JS</t>
  </si>
  <si>
    <t>5191KG</t>
  </si>
  <si>
    <t>48"x 144"</t>
  </si>
  <si>
    <t>Black Packaging Foam</t>
  </si>
  <si>
    <t>4" x 6'</t>
  </si>
  <si>
    <t>Wood Grane</t>
  </si>
  <si>
    <t>SwissPearl/Pacific Arch</t>
  </si>
  <si>
    <t>2" Insulated Panel Base Extrusion</t>
  </si>
  <si>
    <t>Die # 041848</t>
  </si>
  <si>
    <t>20'-2"</t>
  </si>
  <si>
    <t>FED EX</t>
  </si>
  <si>
    <t>7769be</t>
  </si>
  <si>
    <t>nissan and Libr place</t>
  </si>
  <si>
    <t>.032,22,.050</t>
  </si>
  <si>
    <t>8865KG</t>
  </si>
  <si>
    <t>AFS-42104</t>
  </si>
  <si>
    <t>82200BE</t>
  </si>
  <si>
    <t>4" x 29</t>
  </si>
  <si>
    <t>pages 12-14</t>
  </si>
  <si>
    <t>30# Felt</t>
  </si>
  <si>
    <t>6480KG</t>
  </si>
  <si>
    <t>Butyl Sealant Non Skinning</t>
  </si>
  <si>
    <t>10 boxes (36 tubes each)</t>
  </si>
  <si>
    <t>10 boxes</t>
  </si>
  <si>
    <t>9823KG</t>
  </si>
  <si>
    <t>6 - .080 ALUM PANELS</t>
  </si>
  <si>
    <t>mock up/samples</t>
  </si>
  <si>
    <t xml:space="preserve">3 sheets </t>
  </si>
  <si>
    <t>Triangle Zactigue II, 1",tek3, HWH screws</t>
  </si>
  <si>
    <t>Triangle Fastener</t>
  </si>
  <si>
    <t>Threaded Coupler</t>
  </si>
  <si>
    <t>5250KG</t>
  </si>
  <si>
    <t>45 panels</t>
  </si>
  <si>
    <t>5102KG</t>
  </si>
  <si>
    <t>44 sheets</t>
  </si>
  <si>
    <t xml:space="preserve">65 sheets   </t>
  </si>
  <si>
    <t>9098KG</t>
  </si>
  <si>
    <t>20.75x1150lf</t>
  </si>
  <si>
    <t>4 coils@2300lf</t>
  </si>
  <si>
    <t>3416KG</t>
  </si>
  <si>
    <t>MAgnuson Park</t>
  </si>
  <si>
    <t>Design Span clips</t>
  </si>
  <si>
    <t>795 dow corning</t>
  </si>
  <si>
    <t>PAGES 395-419</t>
  </si>
  <si>
    <t>SLR Metal Closure</t>
  </si>
  <si>
    <t>100LF</t>
  </si>
  <si>
    <t>692721LL</t>
  </si>
  <si>
    <t>Virginia Mason</t>
  </si>
  <si>
    <t>repaint from p.o.#0041</t>
  </si>
  <si>
    <t>7003KG</t>
  </si>
  <si>
    <t>7005KG</t>
  </si>
  <si>
    <t>47 boards</t>
  </si>
  <si>
    <t>fire station panel order 5</t>
  </si>
  <si>
    <t>panel order 5</t>
  </si>
  <si>
    <t>5535KG</t>
  </si>
  <si>
    <t>Metallic Silver</t>
  </si>
  <si>
    <t>9077KG</t>
  </si>
  <si>
    <t>Everett Group Health</t>
  </si>
  <si>
    <t>363452LL</t>
  </si>
  <si>
    <t>8 each</t>
  </si>
  <si>
    <t>Ferguson 6" PVC DS</t>
  </si>
  <si>
    <t>5149KG</t>
  </si>
  <si>
    <t>champagne env 2000</t>
  </si>
  <si>
    <t>5 by 8</t>
  </si>
  <si>
    <t>62 x 196</t>
  </si>
  <si>
    <t>1080AH</t>
  </si>
  <si>
    <t>by customer</t>
  </si>
  <si>
    <t>port of tacoma reroof</t>
  </si>
  <si>
    <t>gaf</t>
  </si>
  <si>
    <t>clad metal</t>
  </si>
  <si>
    <t>PAGE 339</t>
  </si>
  <si>
    <t>match Marine Green Sample</t>
  </si>
  <si>
    <t>AFS-41347</t>
  </si>
  <si>
    <t>Surrey Beige Fluropon</t>
  </si>
  <si>
    <t>To match Bryer Surrey Beige</t>
  </si>
  <si>
    <t>Seattle Center Theatre</t>
  </si>
  <si>
    <t>2117MS</t>
  </si>
  <si>
    <t>Birch Creek</t>
  </si>
  <si>
    <t>3452KG</t>
  </si>
  <si>
    <t>Leaf Green</t>
  </si>
  <si>
    <t>8696KG</t>
  </si>
  <si>
    <t>664355RC</t>
  </si>
  <si>
    <t>7 panels</t>
  </si>
  <si>
    <t>Elbe Rest Area</t>
  </si>
  <si>
    <t>ColorGard Snow Guard</t>
  </si>
  <si>
    <t>8' long</t>
  </si>
  <si>
    <t>S-5-U Clamps</t>
  </si>
  <si>
    <t>230 EA</t>
  </si>
  <si>
    <t>VersaClips</t>
  </si>
  <si>
    <t>28 cartridges</t>
  </si>
  <si>
    <t>9591KG</t>
  </si>
  <si>
    <t>C/S</t>
  </si>
  <si>
    <t>Louver Parts</t>
  </si>
  <si>
    <t>AEP SPAN</t>
  </si>
  <si>
    <t>Paul Bldg Reroof</t>
  </si>
  <si>
    <t>.125 aluminujm perf for glazers</t>
  </si>
  <si>
    <t>page R1</t>
  </si>
  <si>
    <t>Prime Coat Flats</t>
  </si>
  <si>
    <t>Duwamish Bronze</t>
  </si>
  <si>
    <t>UnaClad Dark Bronze</t>
  </si>
  <si>
    <t>rollers,handles w/frames</t>
  </si>
  <si>
    <t>8'0" Pent 2W</t>
  </si>
  <si>
    <t>5 pcs</t>
  </si>
  <si>
    <t>17'3" Pent 2N</t>
  </si>
  <si>
    <t>2'-4 11/16" X 4'-2 3/8"</t>
  </si>
  <si>
    <t>25pcs</t>
  </si>
  <si>
    <t>48" x 135"</t>
  </si>
  <si>
    <t>12"w x 11' 0" L</t>
  </si>
  <si>
    <t>Ryerson Cylinders 12 GA x 16.5" x 48.375"</t>
  </si>
  <si>
    <t xml:space="preserve">4 Nu-wave </t>
  </si>
  <si>
    <t>22G</t>
  </si>
  <si>
    <t>5130KG</t>
  </si>
  <si>
    <t>25 sheets@50x196</t>
  </si>
  <si>
    <t>page 81</t>
  </si>
  <si>
    <t>Sched 80 PVC Y</t>
  </si>
  <si>
    <t>125 flats</t>
  </si>
  <si>
    <t>15 rolls + 45 rolls tape</t>
  </si>
  <si>
    <t>1 DS, 4 elbows</t>
  </si>
  <si>
    <t>1DS, 4 elbows</t>
  </si>
  <si>
    <t>Bell Sq</t>
  </si>
  <si>
    <t>Ryerson 3" x 3" x .125" alum tube</t>
  </si>
  <si>
    <t>Copper</t>
  </si>
  <si>
    <t>Old Town Gray</t>
  </si>
  <si>
    <t>140 pcs</t>
  </si>
  <si>
    <t>3493KG</t>
  </si>
  <si>
    <t>Vertical Seam</t>
  </si>
  <si>
    <t>1800" of coil</t>
  </si>
  <si>
    <t>Samples</t>
  </si>
  <si>
    <t>1013AH</t>
  </si>
  <si>
    <t>8 DS, 12 elbows</t>
  </si>
  <si>
    <t>Blackening Solution</t>
  </si>
  <si>
    <t>5518KG</t>
  </si>
  <si>
    <t>5513KG</t>
  </si>
  <si>
    <t>Marine Grade Plywood</t>
  </si>
  <si>
    <t>5514KG</t>
  </si>
  <si>
    <t>Vycor Plus/SureFlash Wrap</t>
  </si>
  <si>
    <t>9"</t>
  </si>
  <si>
    <t>4 boxes 5 gal</t>
  </si>
  <si>
    <t>9473KG</t>
  </si>
  <si>
    <t>35sheets</t>
  </si>
  <si>
    <t>1362KG</t>
  </si>
  <si>
    <t>Group Health Shop Samples</t>
  </si>
  <si>
    <t>5482KG</t>
  </si>
  <si>
    <t>Sonolastic 150</t>
  </si>
  <si>
    <t>Alum Gray</t>
  </si>
  <si>
    <t>135 sheets</t>
  </si>
  <si>
    <t>754348RC</t>
  </si>
  <si>
    <t>48" X 126"</t>
  </si>
  <si>
    <t>4686KG</t>
  </si>
  <si>
    <t>363458LL</t>
  </si>
  <si>
    <t>rental signs</t>
  </si>
  <si>
    <t>Hertz</t>
  </si>
  <si>
    <t>(250) Citadel #8216 Extrusion</t>
  </si>
  <si>
    <t>250pcs of extrusion 150"</t>
  </si>
  <si>
    <t>30 each</t>
  </si>
  <si>
    <t>Ferguson ABS DS, Elbows, Glue</t>
  </si>
  <si>
    <t>9 DS, 18-45's, 18-22's, 2 glues</t>
  </si>
  <si>
    <t>30.625 x 11.75</t>
  </si>
  <si>
    <t>429 Pcs (3000#)</t>
  </si>
  <si>
    <t>4843KG</t>
  </si>
  <si>
    <t>214352KL</t>
  </si>
  <si>
    <t>8690KG</t>
  </si>
  <si>
    <t>572 LF</t>
  </si>
  <si>
    <t>9091KG</t>
  </si>
  <si>
    <t>Bainbridge HS</t>
  </si>
  <si>
    <t>9089KG</t>
  </si>
  <si>
    <t>9097KG</t>
  </si>
  <si>
    <t>Queen City</t>
  </si>
  <si>
    <t>4209KG</t>
  </si>
  <si>
    <t>BELLA BOTTEGA</t>
  </si>
  <si>
    <t>935524RC</t>
  </si>
  <si>
    <t>Ferguson couplers</t>
  </si>
  <si>
    <t>Snowguards &amp; Access.</t>
  </si>
  <si>
    <t>Materials Orders and Arrivals Spreadsheet</t>
  </si>
  <si>
    <t>2 Downspouts, 3 adjustable elbows</t>
  </si>
  <si>
    <t>1 box, 6ea edgers</t>
  </si>
  <si>
    <t>9593KG</t>
  </si>
  <si>
    <t>010120MS</t>
  </si>
  <si>
    <t>397B265 Fluropon Midnight Bronze</t>
  </si>
  <si>
    <t>Charcoal Blue Fluropon</t>
  </si>
  <si>
    <t>6,000</t>
  </si>
  <si>
    <t>5830KG</t>
  </si>
  <si>
    <t>1 at 3 sects each</t>
  </si>
  <si>
    <t>615135ME</t>
  </si>
  <si>
    <t>FIRE STATION 72 GREY</t>
  </si>
  <si>
    <t>SL3A132</t>
  </si>
  <si>
    <t xml:space="preserve">.050 ALUM PANEL </t>
  </si>
  <si>
    <t>BOXES</t>
  </si>
  <si>
    <t>UW MEB</t>
  </si>
  <si>
    <t>35-36</t>
  </si>
  <si>
    <t>4397KG</t>
  </si>
  <si>
    <t>3 DS, 6 elbows</t>
  </si>
  <si>
    <t>4mm ACM Bone White - 62x196</t>
  </si>
  <si>
    <t>3575KG</t>
  </si>
  <si>
    <t>54 pieces</t>
  </si>
  <si>
    <t>8660KG</t>
  </si>
  <si>
    <t>4049KG</t>
  </si>
  <si>
    <t>Schedule 40 PVC Pipe</t>
  </si>
  <si>
    <t>4802KG</t>
  </si>
  <si>
    <t>River Park Office</t>
  </si>
  <si>
    <t>Firestone</t>
  </si>
  <si>
    <t>48"x120"</t>
  </si>
  <si>
    <t>4041KG</t>
  </si>
  <si>
    <t>couple sheets?</t>
  </si>
  <si>
    <t>5563be</t>
  </si>
  <si>
    <t>Key bank</t>
  </si>
  <si>
    <t>tor red</t>
  </si>
  <si>
    <t>62 by 152</t>
  </si>
  <si>
    <t>acm</t>
  </si>
  <si>
    <t>55 panels</t>
  </si>
  <si>
    <t>12 sheets</t>
  </si>
  <si>
    <t>PAGE 68-75</t>
  </si>
  <si>
    <t>CITY CENTER</t>
  </si>
  <si>
    <t>P.550</t>
  </si>
  <si>
    <t>80 each</t>
  </si>
  <si>
    <t>1758KG</t>
  </si>
  <si>
    <t>3 bundles</t>
  </si>
  <si>
    <t>754344-RC</t>
  </si>
  <si>
    <t>500 pcs</t>
  </si>
  <si>
    <t>(1) Crates: 24”W – OD x 24”H-ID x 11’-0”L – ID</t>
  </si>
  <si>
    <t>BG7</t>
  </si>
  <si>
    <t>AFS-40066</t>
  </si>
  <si>
    <t xml:space="preserve">PS12 Panels </t>
  </si>
  <si>
    <t>Childrens</t>
  </si>
  <si>
    <t>Reversed Box Panels</t>
  </si>
  <si>
    <t>93 panels</t>
  </si>
  <si>
    <t>pages 210-212</t>
  </si>
  <si>
    <t>4375KG</t>
  </si>
  <si>
    <t>FLASHING AND Z'S</t>
  </si>
  <si>
    <t>PAGE 170</t>
  </si>
  <si>
    <t>AFS-41198</t>
  </si>
  <si>
    <t xml:space="preserve">1 piece </t>
  </si>
  <si>
    <t>4279KG</t>
  </si>
  <si>
    <t>50,000</t>
  </si>
  <si>
    <t>Sno Isle</t>
  </si>
  <si>
    <t>309906RC</t>
  </si>
  <si>
    <t>PEWTER CLASSIC II</t>
  </si>
  <si>
    <t>AFS-40214</t>
  </si>
  <si>
    <t>Bolts, nuts, drill bits</t>
  </si>
  <si>
    <t>Highline</t>
  </si>
  <si>
    <t>MArine Green</t>
  </si>
  <si>
    <t>30 sheets@48 3/8"X120</t>
  </si>
  <si>
    <t>309926RC</t>
  </si>
  <si>
    <t>144/39/32</t>
  </si>
  <si>
    <t>36/36/36</t>
  </si>
  <si>
    <t>10 sheets@48x120</t>
  </si>
  <si>
    <t>Roof Anchors</t>
  </si>
  <si>
    <t>5123KG</t>
  </si>
  <si>
    <t>16 rolls</t>
  </si>
  <si>
    <t>Span Seam Clip Low</t>
  </si>
  <si>
    <t>1225 Ea</t>
  </si>
  <si>
    <t>664368-RC</t>
  </si>
  <si>
    <t>5188KG</t>
  </si>
  <si>
    <t>shop 2</t>
  </si>
  <si>
    <t>Louvers L21,L26</t>
  </si>
  <si>
    <t xml:space="preserve">Intermountain 4" Straightflash </t>
  </si>
  <si>
    <t>2150MS</t>
  </si>
  <si>
    <t>4435be</t>
  </si>
  <si>
    <t>carlisle 705ht</t>
  </si>
  <si>
    <t>3 by 75?</t>
  </si>
  <si>
    <t>4937KG</t>
  </si>
  <si>
    <t>PO's 75 and 76 were moved into other Bravern PO's</t>
  </si>
  <si>
    <t>Cancelled</t>
  </si>
  <si>
    <t>1 LOUVER (AFS-41205)</t>
  </si>
  <si>
    <t>Hertz TI</t>
  </si>
  <si>
    <t>AFS-46135</t>
  </si>
  <si>
    <t>Alpolic Mtlc CMX Champagne Classic II</t>
  </si>
  <si>
    <t>Intermountain 1.8" polyiso</t>
  </si>
  <si>
    <t>9455KG</t>
  </si>
  <si>
    <t>Olivian/Fairview</t>
  </si>
  <si>
    <t>CORNICE</t>
  </si>
  <si>
    <t>Drain Columns</t>
  </si>
  <si>
    <t>098788JS</t>
  </si>
  <si>
    <t>PERF PANELS</t>
  </si>
  <si>
    <t>AFS-40257</t>
  </si>
  <si>
    <t>Y-36</t>
  </si>
  <si>
    <t>50 x 196.42</t>
  </si>
  <si>
    <t>1128AH</t>
  </si>
  <si>
    <t>Alki Condos</t>
  </si>
  <si>
    <t>U Village Bldg. B</t>
  </si>
  <si>
    <t>HWH, Tek3, #12 screws</t>
  </si>
  <si>
    <t>Schuster 3" paint grip DS &amp; elbows</t>
  </si>
  <si>
    <t>48 each</t>
  </si>
  <si>
    <t>flat sheets to be painted to match unaclad silver</t>
  </si>
  <si>
    <t>30" x 96"</t>
  </si>
  <si>
    <t>Stone White</t>
  </si>
  <si>
    <t>1</t>
  </si>
  <si>
    <t>3 coils / 2 returned</t>
  </si>
  <si>
    <t>8 sheets</t>
  </si>
  <si>
    <t>8505KG</t>
  </si>
  <si>
    <t>P.116,124-134</t>
  </si>
  <si>
    <t>#14 x 8"</t>
  </si>
  <si>
    <t>6000 each</t>
  </si>
  <si>
    <t>8757KG</t>
  </si>
  <si>
    <t>.080 PANELS</t>
  </si>
  <si>
    <t>New Louver(s)</t>
  </si>
  <si>
    <t>288 sheets</t>
  </si>
  <si>
    <t>4"x48"x96"</t>
  </si>
  <si>
    <t>20.875"</t>
  </si>
  <si>
    <t>7840KG</t>
  </si>
  <si>
    <t>50x196</t>
  </si>
  <si>
    <t>SW6774</t>
  </si>
  <si>
    <t>South Treatment Plant</t>
  </si>
  <si>
    <t>7810KG</t>
  </si>
  <si>
    <t>20' lengths</t>
  </si>
  <si>
    <t>247889ME</t>
  </si>
  <si>
    <t>downspouts</t>
  </si>
  <si>
    <t>Touch Up Pen</t>
  </si>
  <si>
    <t>Specialty Forest Prod</t>
  </si>
  <si>
    <t>MDF</t>
  </si>
  <si>
    <t>615385JS</t>
  </si>
  <si>
    <t>40 each</t>
  </si>
  <si>
    <t>Aluminum flatbar</t>
  </si>
  <si>
    <t xml:space="preserve">4" </t>
  </si>
  <si>
    <t>Shipped to Berry Neon Signs for painting</t>
  </si>
  <si>
    <t>Chase Blue</t>
  </si>
  <si>
    <t>champagne ano</t>
  </si>
  <si>
    <t>107pcs</t>
  </si>
  <si>
    <t>(2) Crates - 48x26x144 - delivering to shop 2</t>
  </si>
  <si>
    <t>jobsite</t>
  </si>
  <si>
    <t>WA Dental</t>
  </si>
  <si>
    <t>38 panels</t>
  </si>
  <si>
    <t>7 crates</t>
  </si>
  <si>
    <t>tube</t>
  </si>
  <si>
    <t>41 sheets</t>
  </si>
  <si>
    <t>9781KG</t>
  </si>
  <si>
    <t>9778KG</t>
  </si>
  <si>
    <t>120 LF</t>
  </si>
  <si>
    <t xml:space="preserve">Mini V Beam </t>
  </si>
  <si>
    <t>55" long</t>
  </si>
  <si>
    <t>RJB Wholesale</t>
  </si>
  <si>
    <t>Schuster 4" round galv DS &amp; elbows</t>
  </si>
  <si>
    <t>4 DS, 2 elbows</t>
  </si>
  <si>
    <t>Schuster 3" round stainless DS &amp; elbows</t>
  </si>
  <si>
    <t>2 pieces pipe, 4 elbows</t>
  </si>
  <si>
    <t>#10 S steel Pancake head</t>
  </si>
  <si>
    <t>5000</t>
  </si>
  <si>
    <t>26 sheets                     "</t>
  </si>
  <si>
    <t>4659KG</t>
  </si>
  <si>
    <t>Wheel Abraded</t>
  </si>
  <si>
    <t>Galvanized Flats</t>
  </si>
  <si>
    <t>Canceled</t>
  </si>
  <si>
    <t>4292KG</t>
  </si>
  <si>
    <t>8944DK</t>
  </si>
  <si>
    <t>9807KG</t>
  </si>
  <si>
    <t xml:space="preserve">BULLNOSE Corners .080 and Oversized Panels .063 </t>
  </si>
  <si>
    <t>8685KG</t>
  </si>
  <si>
    <t>KL</t>
  </si>
  <si>
    <t>615123ME</t>
  </si>
  <si>
    <t>70 pieces</t>
  </si>
  <si>
    <t>1359KG</t>
  </si>
  <si>
    <t xml:space="preserve">7/8" </t>
  </si>
  <si>
    <t>Spice Brown Fluropon</t>
  </si>
  <si>
    <t>AFS-41279</t>
  </si>
  <si>
    <t>12 rolls 6 cases caulk</t>
  </si>
  <si>
    <t>Formawall</t>
  </si>
  <si>
    <t>pages 4-8</t>
  </si>
  <si>
    <t>1043AH</t>
  </si>
  <si>
    <t>1042AH</t>
  </si>
  <si>
    <t>John Marshall</t>
  </si>
  <si>
    <t>gutter coil from Spee West</t>
  </si>
  <si>
    <t>6456KG</t>
  </si>
  <si>
    <t>6457KG</t>
  </si>
  <si>
    <t>Musculoskeletal</t>
  </si>
  <si>
    <t>(1) Crate 20x36x80</t>
  </si>
  <si>
    <t>Tobin</t>
  </si>
  <si>
    <t>Medium Bronze</t>
  </si>
  <si>
    <t>14"x167'</t>
  </si>
  <si>
    <t>Med Bronze Anod</t>
  </si>
  <si>
    <t>5487KG</t>
  </si>
  <si>
    <t>4236KG</t>
  </si>
  <si>
    <t>4232KG</t>
  </si>
  <si>
    <t>Highline Roof</t>
  </si>
  <si>
    <t>5503KG</t>
  </si>
  <si>
    <t>Roof Vents</t>
  </si>
  <si>
    <t>1"x1" alum tubes</t>
  </si>
  <si>
    <t>JEFF</t>
  </si>
  <si>
    <t>NSSM</t>
  </si>
  <si>
    <t>POWDER COAT TO MATCH HARTFORD GREEN</t>
  </si>
  <si>
    <t>4905KG</t>
  </si>
  <si>
    <t>BOTTOM/SOFFIT PANELS</t>
  </si>
  <si>
    <t>Deleted</t>
  </si>
  <si>
    <t>1798KG</t>
  </si>
  <si>
    <t>1 case</t>
  </si>
  <si>
    <t>AFS-46069</t>
  </si>
  <si>
    <t>NC1000</t>
  </si>
  <si>
    <t>60" x 170"</t>
  </si>
  <si>
    <t xml:space="preserve">page 33 </t>
  </si>
  <si>
    <t>24ga Slate Gray Flatstock</t>
  </si>
  <si>
    <t>S-077</t>
  </si>
  <si>
    <t>2 sheets of Slate Gray</t>
  </si>
  <si>
    <t>PVC Pipe</t>
  </si>
  <si>
    <t>#3 Teks x 3/4"</t>
  </si>
  <si>
    <t>9083KG</t>
  </si>
  <si>
    <t>3331RC</t>
  </si>
  <si>
    <t>.125 pans; .040 flashing</t>
  </si>
  <si>
    <t>8688KG</t>
  </si>
  <si>
    <t>615373JS</t>
  </si>
  <si>
    <t>AEP Span</t>
  </si>
  <si>
    <t>Span Lok Clips</t>
  </si>
  <si>
    <t>Drop Shipped Louver</t>
  </si>
  <si>
    <t>5505KG</t>
  </si>
  <si>
    <t>3 sheets                        "</t>
  </si>
  <si>
    <t>Screw Lap</t>
  </si>
  <si>
    <t>#14x.875</t>
  </si>
  <si>
    <t>1500 EA</t>
  </si>
  <si>
    <t>1677KG</t>
  </si>
  <si>
    <t>50 EA</t>
  </si>
  <si>
    <t>P167,P168</t>
  </si>
  <si>
    <t>5186KG</t>
  </si>
  <si>
    <t>24" x 120"</t>
  </si>
  <si>
    <t>45.5:x50x170</t>
  </si>
  <si>
    <t>692703KL</t>
  </si>
  <si>
    <t>Bio-Rad</t>
  </si>
  <si>
    <t>48" x 216"</t>
  </si>
  <si>
    <t>48x216</t>
  </si>
  <si>
    <t>Alki</t>
  </si>
  <si>
    <t>629450KL</t>
  </si>
  <si>
    <t>629439KL</t>
  </si>
  <si>
    <t xml:space="preserve">(2) Crates: 48”W – OD x 40”H-ID x 11’-0”L – ID         </t>
  </si>
  <si>
    <t>3 each @10'</t>
  </si>
  <si>
    <t>Span Lok Clip (SL2CLP2LOW)</t>
  </si>
  <si>
    <t>350 ea</t>
  </si>
  <si>
    <t>247767KL</t>
  </si>
  <si>
    <t>6 sheets @ shop 2</t>
  </si>
  <si>
    <t>5471KG</t>
  </si>
  <si>
    <t>9768KG</t>
  </si>
  <si>
    <t>36'0" Pent 1W,E</t>
  </si>
  <si>
    <t>9 pcs.</t>
  </si>
  <si>
    <t>3" Round Downspout - Dark Brown</t>
  </si>
  <si>
    <t>9464KG</t>
  </si>
  <si>
    <t>150 sheet</t>
  </si>
  <si>
    <t>9760 feet</t>
  </si>
  <si>
    <t>18 ea (21'1" long)</t>
  </si>
  <si>
    <t>18 pieces</t>
  </si>
  <si>
    <t>21'1"</t>
  </si>
  <si>
    <t>5137KG</t>
  </si>
  <si>
    <t>2 replacement  sheets</t>
  </si>
  <si>
    <t>935509RC</t>
  </si>
  <si>
    <t>Flats</t>
  </si>
  <si>
    <t>017769MS</t>
  </si>
  <si>
    <t>#10-16x3/4" HWH Screws Painted</t>
  </si>
  <si>
    <t>Lively Environmental</t>
  </si>
  <si>
    <t>3470KG</t>
  </si>
  <si>
    <t>9803KG</t>
  </si>
  <si>
    <t>9 rolls</t>
  </si>
  <si>
    <t>3450KG</t>
  </si>
  <si>
    <t>48x132</t>
  </si>
  <si>
    <t>9085KG</t>
  </si>
  <si>
    <t>39-panels</t>
  </si>
  <si>
    <t>Indalex Northclad ACM New Panel Frame Extrusion</t>
  </si>
  <si>
    <t>496 @ 20'-2"</t>
  </si>
  <si>
    <t>247791KL</t>
  </si>
  <si>
    <t>Panel closures - Box Rib</t>
  </si>
  <si>
    <t>1 box - 100ea</t>
  </si>
  <si>
    <t>4675KG</t>
  </si>
  <si>
    <t>5@55.5x45.5x42.5, 1@127.5x45.5x24</t>
  </si>
  <si>
    <t>017799MS</t>
  </si>
  <si>
    <t>4'x11'  &amp; 4'x12'6"</t>
  </si>
  <si>
    <t>40 Sheets  /4 sheets</t>
  </si>
  <si>
    <t>40@48x132</t>
  </si>
  <si>
    <t xml:space="preserve">IC72  </t>
  </si>
  <si>
    <t>WIP 300 HT</t>
  </si>
  <si>
    <t>25 boxes</t>
  </si>
  <si>
    <t>3267KG</t>
  </si>
  <si>
    <t>5179KG</t>
  </si>
  <si>
    <t>Rustic Brick</t>
  </si>
  <si>
    <t>1045AH</t>
  </si>
  <si>
    <t>Amiral safeway</t>
  </si>
  <si>
    <t>hillsdale</t>
  </si>
  <si>
    <t>Fire Treated Plywood</t>
  </si>
  <si>
    <t>4405KG</t>
  </si>
  <si>
    <t>4406KG</t>
  </si>
  <si>
    <t>3445KG</t>
  </si>
  <si>
    <t>3446KG</t>
  </si>
  <si>
    <t>Denny-Sealth</t>
  </si>
  <si>
    <t>closures</t>
  </si>
  <si>
    <t>PVC Downspouts</t>
  </si>
  <si>
    <t>Intermountain Tyvek, Lastobond, Styrofoam</t>
  </si>
  <si>
    <t>20 rolls Tyvek, Tyvek Tape,</t>
  </si>
  <si>
    <t>aluminum flashing</t>
  </si>
  <si>
    <t>chase bank des moines</t>
  </si>
  <si>
    <t>PHASE 3</t>
  </si>
  <si>
    <t>794701-TM</t>
  </si>
  <si>
    <t>Orchards Pkwy</t>
  </si>
  <si>
    <t>NC1158</t>
  </si>
  <si>
    <t>Crates</t>
  </si>
  <si>
    <t>2 at 48 x 76 x 63, 10 at 48 x 64 x 63, 2 at 48 x 120 x 50</t>
  </si>
  <si>
    <t>6 at 32 x 120 x 60</t>
  </si>
  <si>
    <t>Mercer</t>
  </si>
  <si>
    <t>10 at 40 x 94 x 50</t>
  </si>
  <si>
    <t>Chabbot</t>
  </si>
  <si>
    <t>NC1121</t>
  </si>
  <si>
    <t>1 at 48 x 120 x 50</t>
  </si>
  <si>
    <t>Husky Roof</t>
  </si>
  <si>
    <t>dark Bronze</t>
  </si>
  <si>
    <t>0602be</t>
  </si>
  <si>
    <t xml:space="preserve">Firestone </t>
  </si>
  <si>
    <t>AFS-40026</t>
  </si>
  <si>
    <t>9751KG</t>
  </si>
  <si>
    <t>4013KG</t>
  </si>
  <si>
    <t>(135) Sheets .050 Dark Ivy 48x120</t>
  </si>
  <si>
    <t>FedEx Bldg</t>
  </si>
  <si>
    <t>NC1005</t>
  </si>
  <si>
    <t>NOV 15 2011</t>
  </si>
  <si>
    <t xml:space="preserve">Swiss Pearl </t>
  </si>
  <si>
    <t>SOFFITS</t>
  </si>
  <si>
    <t>Dow 758</t>
  </si>
  <si>
    <t>4262KG</t>
  </si>
  <si>
    <t>6468KG</t>
  </si>
  <si>
    <t>Tek 3 Fasteners</t>
  </si>
  <si>
    <t>4 each of L-R, 4 each of R-L</t>
  </si>
  <si>
    <t>247793KL</t>
  </si>
  <si>
    <t>247782KL</t>
  </si>
  <si>
    <t>48 pcs</t>
  </si>
  <si>
    <t>48.375x120</t>
  </si>
  <si>
    <t>100pcs</t>
  </si>
  <si>
    <t>MEADOWDALE</t>
  </si>
  <si>
    <t>C-37-7/8",37</t>
  </si>
  <si>
    <t>20'1 1/2"</t>
  </si>
  <si>
    <t>80-81</t>
  </si>
  <si>
    <t>63 sheets</t>
  </si>
  <si>
    <t>Fry Channel Screed w/weeps</t>
  </si>
  <si>
    <t xml:space="preserve">1200 LF </t>
  </si>
  <si>
    <t>12 Pcs</t>
  </si>
  <si>
    <t>8990ME</t>
  </si>
  <si>
    <t>Louvers L1</t>
  </si>
  <si>
    <t>182045KB</t>
  </si>
  <si>
    <t>AFS-41292</t>
  </si>
  <si>
    <t>Intermountain Lastobond HT</t>
  </si>
  <si>
    <t>250 sheets (staggered delivery)</t>
  </si>
  <si>
    <t>Anderson Specialties</t>
  </si>
  <si>
    <t>NB-20 roof hatch</t>
  </si>
  <si>
    <t>Big red unit</t>
  </si>
  <si>
    <t>192</t>
  </si>
  <si>
    <t>010230KB</t>
  </si>
  <si>
    <t>Hawaii/Shop</t>
  </si>
  <si>
    <t>Metallic Champagne</t>
  </si>
  <si>
    <t>309874KL</t>
  </si>
  <si>
    <t>153 LF</t>
  </si>
  <si>
    <t>Cool Metallic Champagne Classic II</t>
  </si>
  <si>
    <t>010100kb/be</t>
  </si>
  <si>
    <t>cartridges</t>
  </si>
  <si>
    <t>Alpolic HPA ACM - 48x120 (4) Sheets</t>
  </si>
  <si>
    <t>5849KG</t>
  </si>
  <si>
    <t>247854ME</t>
  </si>
  <si>
    <t>Indalex</t>
  </si>
  <si>
    <t>18"x18"</t>
  </si>
  <si>
    <t>1667KG</t>
  </si>
  <si>
    <t>309899KL</t>
  </si>
  <si>
    <t>7824KG</t>
  </si>
  <si>
    <t>7813KG</t>
  </si>
  <si>
    <t>(2) Crates - 48x60x120 - delivering to shop 2</t>
  </si>
  <si>
    <t>2 crates</t>
  </si>
  <si>
    <t>098763JS</t>
  </si>
  <si>
    <t>Ryerson Steel Tube</t>
  </si>
  <si>
    <t>23 pieces</t>
  </si>
  <si>
    <t>52 panels</t>
  </si>
  <si>
    <t>SIERRA TAN</t>
  </si>
  <si>
    <t>AFS-41065</t>
  </si>
  <si>
    <t>downspout- 60ft</t>
  </si>
  <si>
    <t>page 118</t>
  </si>
  <si>
    <t>4841KG</t>
  </si>
  <si>
    <t>4842KG</t>
  </si>
  <si>
    <t>Richlite Baguette</t>
  </si>
  <si>
    <t>4'x8'</t>
  </si>
  <si>
    <t>China White</t>
  </si>
  <si>
    <t>Benjamin Moore China White</t>
  </si>
  <si>
    <t>AFS-44156</t>
  </si>
  <si>
    <t>25 pails</t>
  </si>
  <si>
    <t>PAGES 135-137</t>
  </si>
  <si>
    <t>Tera Cotta</t>
  </si>
  <si>
    <t>29'3" Pent 2E</t>
  </si>
  <si>
    <t>35'0" Pent 2W</t>
  </si>
  <si>
    <t>39.4 x 120</t>
  </si>
  <si>
    <t>aluminum tube and panels for shop prototype</t>
  </si>
  <si>
    <t>6016KG</t>
  </si>
  <si>
    <t>Blueskin Primer</t>
  </si>
  <si>
    <t>192512RC</t>
  </si>
  <si>
    <t>24Ga. Dark Bronze 4'x10' Flatstock</t>
  </si>
  <si>
    <t>960 LF</t>
  </si>
  <si>
    <t>7 DS, 8 Elbows</t>
  </si>
  <si>
    <t>16-DEC_09</t>
  </si>
  <si>
    <t>#12, HWH screws, tek 3</t>
  </si>
  <si>
    <t>#12, HWH screws, tek 5</t>
  </si>
  <si>
    <t>961 sheets</t>
  </si>
  <si>
    <t>131</t>
  </si>
  <si>
    <t>44 bundles</t>
  </si>
  <si>
    <t>239-245 Bruenn Building</t>
  </si>
  <si>
    <t>5829KG</t>
  </si>
  <si>
    <t>Advanta A</t>
  </si>
  <si>
    <t xml:space="preserve">44 panels </t>
  </si>
  <si>
    <t>5847KG</t>
  </si>
  <si>
    <t>4255KG</t>
  </si>
  <si>
    <t>ZA+ Flats</t>
  </si>
  <si>
    <t>60x120/48x120</t>
  </si>
  <si>
    <t>20/50</t>
  </si>
  <si>
    <t>ASF-3034</t>
  </si>
  <si>
    <t>3414KG</t>
  </si>
  <si>
    <t>PONo.</t>
  </si>
  <si>
    <t>Project</t>
  </si>
  <si>
    <t>692716KL</t>
  </si>
  <si>
    <t>4" round downspout</t>
  </si>
  <si>
    <t>PEMC</t>
  </si>
  <si>
    <t>1 each, 3 elbows</t>
  </si>
  <si>
    <t>247761KL</t>
  </si>
  <si>
    <t>28 rolls</t>
  </si>
  <si>
    <t>48x138.25</t>
  </si>
  <si>
    <t>192526RC</t>
  </si>
  <si>
    <t>48 x 144</t>
  </si>
  <si>
    <t>44.5x120</t>
  </si>
  <si>
    <t>pg. 97</t>
  </si>
  <si>
    <t>Select Import Motors</t>
  </si>
  <si>
    <t>regal red</t>
  </si>
  <si>
    <t>black matte</t>
  </si>
  <si>
    <t>22 pieces</t>
  </si>
  <si>
    <t>Shop 2</t>
  </si>
  <si>
    <t>OVERSIZED .090 PANELS</t>
  </si>
  <si>
    <t>SHORELINE</t>
  </si>
  <si>
    <t>201 sheets</t>
  </si>
  <si>
    <t>8663KG</t>
  </si>
  <si>
    <t>4/6 &amp; 4/7</t>
  </si>
  <si>
    <t>2'x4'-8"</t>
  </si>
  <si>
    <t>10115MS</t>
  </si>
  <si>
    <t xml:space="preserve">U. Village </t>
  </si>
  <si>
    <t>P. 58</t>
  </si>
  <si>
    <t>knight panels  white</t>
  </si>
  <si>
    <t>knight redo</t>
  </si>
  <si>
    <t>Tube Steel</t>
  </si>
  <si>
    <t>Frame &amp; Clip Extrusions</t>
  </si>
  <si>
    <t>24'</t>
  </si>
  <si>
    <t>9 bundles  of each</t>
  </si>
  <si>
    <t>11 lover sections</t>
  </si>
  <si>
    <t>Terminal 30</t>
  </si>
  <si>
    <t>764742-TM</t>
  </si>
  <si>
    <t>Thomas St. Overpass</t>
  </si>
  <si>
    <t>PEM Inserts</t>
  </si>
  <si>
    <t>DB Roberts</t>
  </si>
  <si>
    <t>CLSS-032-3</t>
  </si>
  <si>
    <t>Insulation Fasteners/plates</t>
  </si>
  <si>
    <t>Dow 795 Sausages/Gun</t>
  </si>
  <si>
    <t>664371RC</t>
  </si>
  <si>
    <t>Fort Lewis HQ</t>
  </si>
  <si>
    <t>16"wide</t>
  </si>
  <si>
    <t>700 LF</t>
  </si>
  <si>
    <t>105 pcs</t>
  </si>
  <si>
    <t>137 pcs</t>
  </si>
  <si>
    <t>85 panels</t>
  </si>
  <si>
    <t>9378MA</t>
  </si>
  <si>
    <t>20 rolls tyvek tape</t>
  </si>
  <si>
    <t>Weath Copper</t>
  </si>
  <si>
    <t>5486KG</t>
  </si>
  <si>
    <t>Plasker - 2 1/2" HWH #12 screws</t>
  </si>
  <si>
    <t>1000 ea</t>
  </si>
  <si>
    <t>214368KL</t>
  </si>
  <si>
    <t>Kana Konig</t>
  </si>
  <si>
    <t>AFS-40238</t>
  </si>
  <si>
    <t>5182KG</t>
  </si>
  <si>
    <t>KL Pewter Classic II</t>
  </si>
  <si>
    <t>AFS40202</t>
  </si>
  <si>
    <t>Marine Green</t>
  </si>
  <si>
    <t>170ea - south bldg</t>
  </si>
  <si>
    <t>170panels</t>
  </si>
  <si>
    <t>75 sheets 48 x 120</t>
  </si>
  <si>
    <t>7115KG</t>
  </si>
  <si>
    <t>1/4" x 1"</t>
  </si>
  <si>
    <t>Bolts &amp; Nuts</t>
  </si>
  <si>
    <t>1600 EA</t>
  </si>
  <si>
    <t xml:space="preserve">2 coils  </t>
  </si>
  <si>
    <t>Interurban Exchange</t>
  </si>
  <si>
    <t>Flat Butyl Tape</t>
  </si>
  <si>
    <t>1/8" x 3/8"</t>
  </si>
  <si>
    <t>9849KG</t>
  </si>
  <si>
    <t>91 sheets</t>
  </si>
  <si>
    <t>9850KG</t>
  </si>
  <si>
    <t>309627JS</t>
  </si>
  <si>
    <t xml:space="preserve">Block 34 </t>
  </si>
  <si>
    <t>page 116 117</t>
  </si>
  <si>
    <t>AFS-40309</t>
  </si>
  <si>
    <t>11 boxes</t>
  </si>
  <si>
    <t>8619TM</t>
  </si>
  <si>
    <t>Tyvek Tape/WIP 300 HT</t>
  </si>
  <si>
    <t>615370JS</t>
  </si>
  <si>
    <t>9594KG</t>
  </si>
  <si>
    <t>Cathcart</t>
  </si>
  <si>
    <t>Kingspan</t>
  </si>
  <si>
    <t>AP330R</t>
  </si>
  <si>
    <t>9 panels</t>
  </si>
  <si>
    <t>AP930</t>
  </si>
  <si>
    <t>700 Feet</t>
  </si>
  <si>
    <t>DJ-1 Gasket</t>
  </si>
  <si>
    <t>Vertical Neoprene Gasket</t>
  </si>
  <si>
    <t>Select Seam Panels</t>
  </si>
  <si>
    <t>3563KG</t>
  </si>
  <si>
    <t>3565KG</t>
  </si>
  <si>
    <t>Ceraclad caulk joiner</t>
  </si>
  <si>
    <t>192546RC</t>
  </si>
  <si>
    <t>Touch Up Paint</t>
  </si>
  <si>
    <t>pints</t>
  </si>
  <si>
    <t>Gray, Champagne</t>
  </si>
  <si>
    <t>13 sheets @ 36x120</t>
  </si>
  <si>
    <t>9761KG</t>
  </si>
  <si>
    <t>10180DK</t>
  </si>
  <si>
    <t>29 Sheets</t>
  </si>
  <si>
    <t>941561-RC</t>
  </si>
  <si>
    <t>RB-45</t>
  </si>
  <si>
    <t>6000 SF</t>
  </si>
  <si>
    <t>FP-2-12</t>
  </si>
  <si>
    <t xml:space="preserve">.080 PANELS </t>
  </si>
  <si>
    <t>PAGES 159-162</t>
  </si>
  <si>
    <t>2 sheets @ shop 2</t>
  </si>
  <si>
    <t>107 panels</t>
  </si>
  <si>
    <t>various + screws 9 x 1-1/2 + closures</t>
  </si>
  <si>
    <t>7pcs/2 pcs</t>
  </si>
  <si>
    <t>Marvin picked up 8/9</t>
  </si>
  <si>
    <t>.125 box</t>
  </si>
  <si>
    <t>Group Health Penthouse</t>
  </si>
  <si>
    <t>various</t>
  </si>
  <si>
    <t>380 panels</t>
  </si>
  <si>
    <t>box rib</t>
  </si>
  <si>
    <t>35</t>
  </si>
  <si>
    <t>#6 x 3/4</t>
  </si>
  <si>
    <t>VILLA SIMONYI</t>
  </si>
  <si>
    <t>6th and Lenora</t>
  </si>
  <si>
    <t>35-39</t>
  </si>
  <si>
    <t>AFS-41338GF-SPARROW BROWN CLASSIC II</t>
  </si>
  <si>
    <t>paint color sent to artisan</t>
  </si>
  <si>
    <t>Commercial contractors</t>
  </si>
  <si>
    <t>V-067NC</t>
  </si>
  <si>
    <t>Cinnamon spice- AFS-41292</t>
  </si>
  <si>
    <t>4941KG</t>
  </si>
  <si>
    <t>Rawl Pins</t>
  </si>
  <si>
    <t xml:space="preserve">1-1/2" </t>
  </si>
  <si>
    <t>615389JS</t>
  </si>
  <si>
    <t>(1) Crate 48x40x84</t>
  </si>
  <si>
    <t>NW Gutters</t>
  </si>
  <si>
    <t>S-071</t>
  </si>
  <si>
    <t>15 panels</t>
  </si>
  <si>
    <t>20 sausages</t>
  </si>
  <si>
    <t>Large Gutter coil</t>
  </si>
  <si>
    <t>1200 LF</t>
  </si>
  <si>
    <t>1691KG</t>
  </si>
  <si>
    <t>Downspouts, elbows and Y's</t>
  </si>
  <si>
    <t>AFS-44142</t>
  </si>
  <si>
    <t>664366-RC</t>
  </si>
  <si>
    <t xml:space="preserve">MATCH  </t>
  </si>
  <si>
    <t>flat sheet for Snyder/ centria , two colors 12" x 20'</t>
  </si>
  <si>
    <t>Harborview Elem</t>
  </si>
  <si>
    <t>Downspout &amp; Elbows</t>
  </si>
  <si>
    <t>White</t>
  </si>
  <si>
    <t>203-205</t>
  </si>
  <si>
    <t>36" roll - 15ea</t>
  </si>
  <si>
    <t>36" rolls, 15 each</t>
  </si>
  <si>
    <t>309634JS</t>
  </si>
  <si>
    <t>150 LF, 1 coil</t>
  </si>
  <si>
    <t>520 sheets</t>
  </si>
  <si>
    <t>SS 316</t>
  </si>
  <si>
    <t>1 Alum Angle</t>
  </si>
  <si>
    <t>Various (Order #36125)</t>
  </si>
  <si>
    <t>Bell Sq Cam</t>
  </si>
  <si>
    <t>2139MS</t>
  </si>
  <si>
    <t>Nu-wave Closures</t>
  </si>
  <si>
    <t>12"x18"</t>
  </si>
  <si>
    <t>29 each</t>
  </si>
  <si>
    <t>Cohn-Scheyer Residence</t>
  </si>
  <si>
    <t>7262KG</t>
  </si>
  <si>
    <t>screws</t>
  </si>
  <si>
    <t>10X1 7/8" Tec tip</t>
  </si>
  <si>
    <t>692722LL</t>
  </si>
  <si>
    <t>795 black caulking</t>
  </si>
  <si>
    <t>5154KG</t>
  </si>
  <si>
    <t>Matches BM HC-108 Sandy Hook Gray</t>
  </si>
  <si>
    <t>AFS-41267</t>
  </si>
  <si>
    <t>Vycor Plus</t>
  </si>
  <si>
    <t>50 Sheets</t>
  </si>
  <si>
    <t>4915KG</t>
  </si>
  <si>
    <t>3 pipes</t>
  </si>
  <si>
    <t>132 sheets  (clean/paint ready)</t>
  </si>
  <si>
    <t>132 sheets</t>
  </si>
  <si>
    <t>48x84</t>
  </si>
  <si>
    <t>4' x8'</t>
  </si>
  <si>
    <t>Torch Heads</t>
  </si>
  <si>
    <t>Morin Silversmith</t>
  </si>
  <si>
    <t>7149KG</t>
  </si>
  <si>
    <t>radius cornice- "A", "B", "C", D</t>
  </si>
  <si>
    <t>page 210-212</t>
  </si>
  <si>
    <t>35x120</t>
  </si>
  <si>
    <t>5119KG</t>
  </si>
  <si>
    <t>Interurban</t>
  </si>
  <si>
    <t>5122KG</t>
  </si>
  <si>
    <t>040 alum</t>
  </si>
  <si>
    <t>Dark Bronze Anodized</t>
  </si>
  <si>
    <t>.050 48" x 120" Col Red</t>
  </si>
  <si>
    <t>65 sheets 48x120</t>
  </si>
  <si>
    <t>nc job</t>
  </si>
  <si>
    <t>aep</t>
  </si>
  <si>
    <t>zincalume and W/C</t>
  </si>
  <si>
    <t>Luma Beams</t>
  </si>
  <si>
    <t>7120KG</t>
  </si>
  <si>
    <t>196 panels</t>
  </si>
  <si>
    <t>21'2"</t>
  </si>
  <si>
    <t xml:space="preserve"> 48 x 120</t>
  </si>
  <si>
    <t>6470KG</t>
  </si>
  <si>
    <t>.050"</t>
  </si>
  <si>
    <t>83 pcs</t>
  </si>
  <si>
    <t>380 lf</t>
  </si>
  <si>
    <t>3401KG</t>
  </si>
  <si>
    <t>NW Kidney</t>
  </si>
  <si>
    <t>9559KG</t>
  </si>
  <si>
    <t>214386KL</t>
  </si>
  <si>
    <t>9562KG</t>
  </si>
  <si>
    <t>Poly iso-Dens Brd-Screws-Plates-Ice &amp; Water</t>
  </si>
  <si>
    <t>20 Ea .040 Flat Sheet (Already at Artisan)</t>
  </si>
  <si>
    <t>None</t>
  </si>
  <si>
    <t>AFS-40012</t>
  </si>
  <si>
    <t>48x199</t>
  </si>
  <si>
    <t>Base sill, window sill, window head,corner pc.</t>
  </si>
  <si>
    <t>pgs. 4-8</t>
  </si>
  <si>
    <t>ASF-46103</t>
  </si>
  <si>
    <t>PANEL &amp; COLUMN BUTT PLATES</t>
  </si>
  <si>
    <t>7pcs.</t>
  </si>
  <si>
    <t>15" x 15"</t>
  </si>
  <si>
    <t>Aluminum Gussets</t>
  </si>
  <si>
    <t>3" x 6"</t>
  </si>
  <si>
    <t>194 EA</t>
  </si>
  <si>
    <t>Wonder Metals</t>
  </si>
  <si>
    <t>EXSDL-2</t>
  </si>
  <si>
    <t>Champagne Metallic</t>
  </si>
  <si>
    <t>Regal Red</t>
  </si>
  <si>
    <t>1004AH</t>
  </si>
  <si>
    <t>jobbox</t>
  </si>
  <si>
    <t>3517KG</t>
  </si>
  <si>
    <t>Wallshield</t>
  </si>
  <si>
    <t xml:space="preserve">16", 11' &amp; 11'-2" </t>
  </si>
  <si>
    <t>9 each</t>
  </si>
  <si>
    <t>103 sheets</t>
  </si>
  <si>
    <t>7827KG</t>
  </si>
  <si>
    <t>Dark Bronze Ano</t>
  </si>
  <si>
    <t>2 coils+1 Drop</t>
  </si>
  <si>
    <t>10000</t>
  </si>
  <si>
    <t>664397RC</t>
  </si>
  <si>
    <t>Blue Skin Primer (Latex)</t>
  </si>
  <si>
    <t>5gal</t>
  </si>
  <si>
    <t>664398RC</t>
  </si>
  <si>
    <t>8@.050, 7@032</t>
  </si>
  <si>
    <t>61673be</t>
  </si>
  <si>
    <t>3281KG</t>
  </si>
  <si>
    <t>8676KG</t>
  </si>
  <si>
    <t>8683KG</t>
  </si>
  <si>
    <t>Met Silver</t>
  </si>
  <si>
    <t>Wasabi</t>
  </si>
  <si>
    <t>1200 pieces</t>
  </si>
  <si>
    <t>247785KL</t>
  </si>
  <si>
    <t>BEllevue Children's</t>
  </si>
  <si>
    <t>Tube</t>
  </si>
  <si>
    <t>1"x2"x.125"</t>
  </si>
  <si>
    <t>Firestone Lap Sealant</t>
  </si>
  <si>
    <t>Pail</t>
  </si>
  <si>
    <t>200 W. Highlands</t>
  </si>
  <si>
    <t>8658KG</t>
  </si>
  <si>
    <t>u village</t>
  </si>
  <si>
    <t>13-14</t>
  </si>
  <si>
    <t>1 primer, 1 glue</t>
  </si>
  <si>
    <t>62x146</t>
  </si>
  <si>
    <t>12"w x 5' 10" L</t>
  </si>
  <si>
    <t xml:space="preserve">A1: 49.5"Hx39"Wx196"L - 6 CRATES </t>
  </si>
  <si>
    <t>Ship to PSC</t>
  </si>
  <si>
    <t>PAGES 41-42</t>
  </si>
  <si>
    <t>309877KL</t>
  </si>
  <si>
    <t>1 sheet 48x120</t>
  </si>
  <si>
    <t>(1) .050 Clr Anod. Alum 48x96 1 sheet</t>
  </si>
  <si>
    <t>754335-rc</t>
  </si>
  <si>
    <t>Ferguson Enterprises - cleanouts schedule 40</t>
  </si>
  <si>
    <t>Puyallup Tribe Elder Center</t>
  </si>
  <si>
    <t>pages 1-3</t>
  </si>
  <si>
    <t>10007TM</t>
  </si>
  <si>
    <t>Kemper</t>
  </si>
  <si>
    <t>8669KG</t>
  </si>
  <si>
    <t>Gateway Center/BoeingRenton</t>
  </si>
  <si>
    <t>5129KG</t>
  </si>
  <si>
    <t>8656KG</t>
  </si>
  <si>
    <t>Bone White</t>
  </si>
  <si>
    <t>8912DK</t>
  </si>
  <si>
    <t>9th &amp; Jefferson</t>
  </si>
  <si>
    <t>Various</t>
  </si>
  <si>
    <t>3453KG</t>
  </si>
  <si>
    <t>3456KG</t>
  </si>
  <si>
    <t>Design Span 12</t>
  </si>
  <si>
    <t>478</t>
  </si>
  <si>
    <t>481 ea, #10x1.5" FHSD Zinc</t>
  </si>
  <si>
    <t>3 pc of extrusions</t>
  </si>
  <si>
    <t>247795KL</t>
  </si>
  <si>
    <t>400'</t>
  </si>
  <si>
    <t>5532KG</t>
  </si>
  <si>
    <t>PPG UC106707XL-SILVER SHADOW</t>
  </si>
  <si>
    <t>Brotherton</t>
  </si>
  <si>
    <t>Tapcons</t>
  </si>
  <si>
    <t>800 EA</t>
  </si>
  <si>
    <t>95 sheets   B/T</t>
  </si>
  <si>
    <t>3433KG</t>
  </si>
  <si>
    <t>Aluminum Rod</t>
  </si>
  <si>
    <t>Samples from Kovach</t>
  </si>
  <si>
    <t>Kovach</t>
  </si>
  <si>
    <t>1 each, 1 each</t>
  </si>
  <si>
    <t>5160KG</t>
  </si>
  <si>
    <t>7 rolls</t>
  </si>
  <si>
    <t>33 pcs total</t>
  </si>
  <si>
    <t>9759KG</t>
  </si>
  <si>
    <t>Galv</t>
  </si>
  <si>
    <t>Zinc/Charcoal</t>
  </si>
  <si>
    <t>309878KL</t>
  </si>
  <si>
    <t>2440x1220 mm</t>
  </si>
  <si>
    <t>3 pcx</t>
  </si>
  <si>
    <t>11.25x108.25</t>
  </si>
  <si>
    <t>7' 7"</t>
  </si>
  <si>
    <t>PAGE 126</t>
  </si>
  <si>
    <t>38'6"</t>
  </si>
  <si>
    <t>Surrey BEige</t>
  </si>
  <si>
    <t>350 sheets</t>
  </si>
  <si>
    <t>192ea - north bldg</t>
  </si>
  <si>
    <t>192 panels</t>
  </si>
  <si>
    <t>1000 fasteners</t>
  </si>
  <si>
    <t>SilverLake</t>
  </si>
  <si>
    <t>Metal Sales</t>
  </si>
  <si>
    <t>550lf</t>
  </si>
  <si>
    <t>.050 ALUM COPING</t>
  </si>
  <si>
    <t>PAGE 1</t>
  </si>
  <si>
    <t>2 @ 20', 10 elbows</t>
  </si>
  <si>
    <t>4950KG</t>
  </si>
  <si>
    <t>8541KG</t>
  </si>
  <si>
    <t>page 506</t>
  </si>
  <si>
    <t>HO Products</t>
  </si>
  <si>
    <t>Foam Baffles</t>
  </si>
  <si>
    <t>08 panels</t>
  </si>
  <si>
    <t>SnoRods Aluminum</t>
  </si>
  <si>
    <t>38 EA</t>
  </si>
  <si>
    <t>SnoRod Couplings</t>
  </si>
  <si>
    <t>32 EA</t>
  </si>
  <si>
    <t>SnoClip II</t>
  </si>
  <si>
    <t>3 cases, 1 gun, tips</t>
  </si>
  <si>
    <t>3 cases, 1 tip</t>
  </si>
  <si>
    <t>Visa-DK</t>
  </si>
  <si>
    <t>NorthClad</t>
  </si>
  <si>
    <t>Home Depot</t>
  </si>
  <si>
    <t>Tool Boards</t>
  </si>
  <si>
    <t>9552KG</t>
  </si>
  <si>
    <t>P44-P68</t>
  </si>
  <si>
    <t>.063 PANELS AND .040 FLASHING'S AND COPING'S</t>
  </si>
  <si>
    <t xml:space="preserve"> SS FH Sq Dr tek screws</t>
  </si>
  <si>
    <t>4829KG</t>
  </si>
  <si>
    <t>214058RC</t>
  </si>
  <si>
    <t>130 closures</t>
  </si>
  <si>
    <t>Gallatin Airport</t>
  </si>
  <si>
    <t xml:space="preserve">ACM </t>
  </si>
  <si>
    <t>1018AH</t>
  </si>
  <si>
    <t>Triangle</t>
  </si>
  <si>
    <t>harley marine</t>
  </si>
  <si>
    <t>13a</t>
  </si>
  <si>
    <t>afs-40400</t>
  </si>
  <si>
    <t>6479KG</t>
  </si>
  <si>
    <t>PVC DS &amp; Elbows</t>
  </si>
  <si>
    <t>12"x168"</t>
  </si>
  <si>
    <t>7135KG</t>
  </si>
  <si>
    <t>coil</t>
  </si>
  <si>
    <t>3552KG</t>
  </si>
  <si>
    <t>2321MA</t>
  </si>
  <si>
    <t>Burien Parking</t>
  </si>
  <si>
    <t>RADIUS FLASHING</t>
  </si>
  <si>
    <t>P220</t>
  </si>
  <si>
    <t>2 steel I-beams</t>
  </si>
  <si>
    <t>firestone</t>
  </si>
  <si>
    <t>61682be</t>
  </si>
  <si>
    <t>Russell</t>
  </si>
  <si>
    <t>contrarian</t>
  </si>
  <si>
    <t xml:space="preserve">invarimatte </t>
  </si>
  <si>
    <t>2 sizes</t>
  </si>
  <si>
    <t>stainless steel</t>
  </si>
  <si>
    <t>approx 40</t>
  </si>
  <si>
    <t>Chicago Gray Fluropon aka-Sunstorm/Silverstorm</t>
  </si>
  <si>
    <t>440 LF</t>
  </si>
  <si>
    <t>440 lf</t>
  </si>
  <si>
    <t>7026KG</t>
  </si>
  <si>
    <t>8785KG</t>
  </si>
  <si>
    <t>48 x 120 3/16</t>
  </si>
  <si>
    <t>10189DK</t>
  </si>
  <si>
    <t>.040 FLASHING</t>
  </si>
  <si>
    <t>Intermountain Densdeck</t>
  </si>
  <si>
    <t>8610TM</t>
  </si>
  <si>
    <t>305 each</t>
  </si>
  <si>
    <t>182127KB</t>
  </si>
  <si>
    <t>Wood Workers Supply</t>
  </si>
  <si>
    <t>U VILLAGE BLDG D</t>
  </si>
  <si>
    <t>19-22; 25-29- V-074</t>
  </si>
  <si>
    <t>5 pc</t>
  </si>
  <si>
    <t>approx 20</t>
  </si>
  <si>
    <t>Mazda Gray</t>
  </si>
  <si>
    <t>45 pcs</t>
  </si>
  <si>
    <t>36" x 6'-0"</t>
  </si>
  <si>
    <t>47 sheets</t>
  </si>
  <si>
    <t>664352RC</t>
  </si>
  <si>
    <t>133</t>
  </si>
  <si>
    <t>309939RC</t>
  </si>
  <si>
    <t>Interurban 4 &amp; 5</t>
  </si>
  <si>
    <t>8788ME</t>
  </si>
  <si>
    <t>ELECTRICAL BOXES</t>
  </si>
  <si>
    <t>0.125 panel</t>
  </si>
  <si>
    <t>P304</t>
  </si>
  <si>
    <t>SUNRISE SILVER</t>
  </si>
  <si>
    <t>PAGE 207-209</t>
  </si>
  <si>
    <t>aluminm flat</t>
  </si>
  <si>
    <t>PAGES 19-36, 40-43</t>
  </si>
  <si>
    <t>Lake Place One</t>
  </si>
  <si>
    <t>18201be</t>
  </si>
  <si>
    <t>foster business</t>
  </si>
  <si>
    <t>ryerson</t>
  </si>
  <si>
    <t>692736LL</t>
  </si>
  <si>
    <t>louvers</t>
  </si>
  <si>
    <t xml:space="preserve"> site delivery</t>
  </si>
  <si>
    <t>small</t>
  </si>
  <si>
    <t>90' 2" EMT</t>
  </si>
  <si>
    <t>S-147</t>
  </si>
  <si>
    <t>887 panels, extrusions, clips</t>
  </si>
  <si>
    <t>1177AH</t>
  </si>
  <si>
    <t>4424KG</t>
  </si>
  <si>
    <t>8645TM</t>
  </si>
  <si>
    <t>36.375x120</t>
  </si>
  <si>
    <t>36-3/8x120</t>
  </si>
  <si>
    <t>7039KG</t>
  </si>
  <si>
    <t>Bolts</t>
  </si>
  <si>
    <t>7-1/2"</t>
  </si>
  <si>
    <t>Nuts</t>
  </si>
  <si>
    <t>7110KG</t>
  </si>
  <si>
    <t>3" x 3" x 25'</t>
  </si>
  <si>
    <t xml:space="preserve">8" x 4" </t>
  </si>
  <si>
    <t>1662KG</t>
  </si>
  <si>
    <t>1659KG</t>
  </si>
  <si>
    <t>Snoqualmie Ridge Golf</t>
  </si>
  <si>
    <t>Snoqualmie Ridge</t>
  </si>
  <si>
    <t>28 GA</t>
  </si>
  <si>
    <t>80 LF &amp; 12 elbows</t>
  </si>
  <si>
    <t>1661KG</t>
  </si>
  <si>
    <t>4'x 8'</t>
  </si>
  <si>
    <t>FIRST PANEL ORDER</t>
  </si>
  <si>
    <t>399B026</t>
  </si>
  <si>
    <t>Panels and break shapes</t>
  </si>
  <si>
    <t>9078KG</t>
  </si>
  <si>
    <t>9079KG</t>
  </si>
  <si>
    <t>3500KG</t>
  </si>
  <si>
    <t>Silicon Bronze</t>
  </si>
  <si>
    <t xml:space="preserve"> </t>
  </si>
  <si>
    <t>220 pcs</t>
  </si>
  <si>
    <t>AV Consolidated</t>
  </si>
  <si>
    <t>21 crates</t>
  </si>
  <si>
    <t>northclad ITI table</t>
  </si>
  <si>
    <t>27 panels/closures</t>
  </si>
  <si>
    <t>Expanded Alum Flat</t>
  </si>
  <si>
    <t>214389KL</t>
  </si>
  <si>
    <t>H-O Products</t>
  </si>
  <si>
    <t>PAGE 33</t>
  </si>
  <si>
    <t>62x122</t>
  </si>
  <si>
    <t>262888JS</t>
  </si>
  <si>
    <t>24x48x176</t>
  </si>
  <si>
    <t>90@8'6",36@3'4", 4@3'</t>
  </si>
  <si>
    <t>32@16',21@14',16@5'4"</t>
  </si>
  <si>
    <t>9718KG</t>
  </si>
  <si>
    <t>9722KG</t>
  </si>
  <si>
    <t>`</t>
  </si>
  <si>
    <t>.063 Clear Anodized Aluminum</t>
  </si>
  <si>
    <t>7811KG</t>
  </si>
  <si>
    <t>31 sheets</t>
  </si>
  <si>
    <t>7848KG</t>
  </si>
  <si>
    <t>childrens hospital</t>
  </si>
  <si>
    <t>300 pieces</t>
  </si>
  <si>
    <t>NC1013</t>
  </si>
  <si>
    <t>1 flatbar</t>
  </si>
  <si>
    <t>PAGES 210-214</t>
  </si>
  <si>
    <t>5203KG</t>
  </si>
  <si>
    <t>UW Foege</t>
  </si>
  <si>
    <t>PAGES 205,206</t>
  </si>
  <si>
    <t>84" x 240"</t>
  </si>
  <si>
    <t>0.125"</t>
  </si>
  <si>
    <t>4373KG</t>
  </si>
  <si>
    <t>Closures</t>
  </si>
  <si>
    <t>Vapro Tape</t>
  </si>
  <si>
    <t>Swan Gray Fluropon</t>
  </si>
  <si>
    <t xml:space="preserve">2 Louvers  L56 -12-1/2" x 38-1/2", L57 27-1/8" x 15" </t>
  </si>
  <si>
    <t>louver</t>
  </si>
  <si>
    <t>P97-P117</t>
  </si>
  <si>
    <t>PVC Primer</t>
  </si>
  <si>
    <t>3402KG</t>
  </si>
  <si>
    <t>5523KG</t>
  </si>
  <si>
    <t>Fabricated Plate</t>
  </si>
  <si>
    <t>COPING/FLASHING</t>
  </si>
  <si>
    <t>24 sheets</t>
  </si>
  <si>
    <t>champagne</t>
  </si>
  <si>
    <t>72x96</t>
  </si>
  <si>
    <t>201217RC</t>
  </si>
  <si>
    <t>7261KG</t>
  </si>
  <si>
    <t>7263KG</t>
  </si>
  <si>
    <t>boeing truck</t>
  </si>
  <si>
    <t>flats and coil</t>
  </si>
  <si>
    <t>4452be</t>
  </si>
  <si>
    <t>75 plus coil</t>
  </si>
  <si>
    <t>764747-TM</t>
  </si>
  <si>
    <t xml:space="preserve">crate </t>
  </si>
  <si>
    <t>48 x 120 x 50</t>
  </si>
  <si>
    <t>764748-TM</t>
  </si>
  <si>
    <t>Worthington Ford</t>
  </si>
  <si>
    <t>NC1162</t>
  </si>
  <si>
    <t>1 @ 48 x 196 x 55, 4 @ 48 x 100 x 55</t>
  </si>
  <si>
    <t>764745-TM</t>
  </si>
  <si>
    <t>Merrill St</t>
  </si>
  <si>
    <t>countersink punch tooling</t>
  </si>
  <si>
    <t>Wilson Tool</t>
  </si>
  <si>
    <t>nc1143</t>
  </si>
  <si>
    <t>panels 12-12-12</t>
  </si>
  <si>
    <t xml:space="preserve">AFS-40397 </t>
  </si>
  <si>
    <t>794709-TM</t>
  </si>
  <si>
    <t>crates for extrusions</t>
  </si>
  <si>
    <t>5 at 20' long, 5 at 10' long.</t>
  </si>
  <si>
    <t>000101ME</t>
  </si>
  <si>
    <t>1800KG</t>
  </si>
  <si>
    <t>36-3/8" x 120"</t>
  </si>
  <si>
    <t>Crate Tech</t>
  </si>
  <si>
    <t>Shape 2303</t>
  </si>
  <si>
    <t>Crate - delivering to shop 2</t>
  </si>
  <si>
    <t>Ryerson 3" sch 40 steel pipe</t>
  </si>
  <si>
    <t>2 lengths</t>
  </si>
  <si>
    <t>214374KL</t>
  </si>
  <si>
    <t>214375KL</t>
  </si>
  <si>
    <t>Gateway Center</t>
  </si>
  <si>
    <t>4000 screws</t>
  </si>
  <si>
    <t>629435KL</t>
  </si>
  <si>
    <t>8633TM</t>
  </si>
  <si>
    <t>2 cases</t>
  </si>
  <si>
    <t>9082KG</t>
  </si>
  <si>
    <t>3520KG</t>
  </si>
  <si>
    <t>UnaClad touch up paint Almond</t>
  </si>
  <si>
    <t>1 can</t>
  </si>
  <si>
    <t>3536KG</t>
  </si>
  <si>
    <t>6@4', 28@3'-4", 70 clips</t>
  </si>
  <si>
    <t>145 shets</t>
  </si>
  <si>
    <t>Formawall 2"</t>
  </si>
  <si>
    <t>3584KG</t>
  </si>
  <si>
    <t>18" x 75'</t>
  </si>
  <si>
    <t>7835KG</t>
  </si>
  <si>
    <t>3397KG</t>
  </si>
  <si>
    <t>#43</t>
  </si>
  <si>
    <t>16 sheets</t>
  </si>
  <si>
    <t>4291KG</t>
  </si>
  <si>
    <t>4271KG</t>
  </si>
  <si>
    <t>73-1/4x143-3/4</t>
  </si>
  <si>
    <t>5820KG</t>
  </si>
  <si>
    <t>60" x 144"</t>
  </si>
  <si>
    <t>247885ME</t>
  </si>
  <si>
    <t>Millennium Tiles</t>
  </si>
  <si>
    <t>Everett Little Theater</t>
  </si>
  <si>
    <t>Cold Rolled</t>
  </si>
  <si>
    <t>3279KG</t>
  </si>
  <si>
    <t>AEP</t>
  </si>
  <si>
    <t>Forest Green</t>
  </si>
  <si>
    <t>5 Ea .040 Flat Sheet (Already at Artisan)</t>
  </si>
  <si>
    <t>AFS-44105</t>
  </si>
  <si>
    <t>10 Ea .040 Flat Sheet (Already at Artisan)</t>
  </si>
  <si>
    <t>125 Aluminum Panels FP-2</t>
  </si>
  <si>
    <t>AFS-45017</t>
  </si>
  <si>
    <t>TAHOE BLUE</t>
  </si>
  <si>
    <t>37.5x9'6"</t>
  </si>
  <si>
    <t>Hawaii Regional Oper. Center</t>
  </si>
  <si>
    <t>Silver/Custom Silver</t>
  </si>
  <si>
    <t>214379KL</t>
  </si>
  <si>
    <t>page 38</t>
  </si>
  <si>
    <t>75 LF</t>
  </si>
  <si>
    <t>16"x100 LF</t>
  </si>
  <si>
    <t>9796KG</t>
  </si>
  <si>
    <t>Stock/4370</t>
  </si>
  <si>
    <t>2 beams</t>
  </si>
  <si>
    <t>INTERURBAN</t>
  </si>
  <si>
    <t>Universal Closure</t>
  </si>
  <si>
    <t>615376JS</t>
  </si>
  <si>
    <t>3497KG</t>
  </si>
  <si>
    <t>1800</t>
  </si>
  <si>
    <t>2 (24 X 24 PLATES) PAINT ONE SIDE</t>
  </si>
  <si>
    <t>Grainger - extension cord, air hose &amp;  surge protectors</t>
  </si>
  <si>
    <t>214090RC</t>
  </si>
  <si>
    <t>10184DK</t>
  </si>
  <si>
    <t>radius coping, replacement pieces</t>
  </si>
  <si>
    <t>Wa Mu</t>
  </si>
  <si>
    <t>4 Louvers</t>
  </si>
  <si>
    <t>SS</t>
  </si>
  <si>
    <t>1000 pcs</t>
  </si>
  <si>
    <t>1750 each</t>
  </si>
  <si>
    <t>1750/55 closures</t>
  </si>
  <si>
    <t>32'-8" x 3'-0"</t>
  </si>
  <si>
    <t xml:space="preserve">Blueskin SA </t>
  </si>
  <si>
    <t>18"</t>
  </si>
  <si>
    <t>3345RC</t>
  </si>
  <si>
    <t>Foam Closures</t>
  </si>
  <si>
    <t>309928RC</t>
  </si>
  <si>
    <t xml:space="preserve">Kerlite </t>
  </si>
  <si>
    <t>mock up/ na</t>
  </si>
  <si>
    <t>7118KG</t>
  </si>
  <si>
    <t>214385KL</t>
  </si>
  <si>
    <t>Formawall Dimension</t>
  </si>
  <si>
    <t>139ea</t>
  </si>
  <si>
    <t>139 each</t>
  </si>
  <si>
    <t>Flash Point Fluropon Premiere</t>
  </si>
  <si>
    <t>HERTZ GOLD</t>
  </si>
  <si>
    <t>Goldfinch Siding</t>
  </si>
  <si>
    <t>1000 each</t>
  </si>
  <si>
    <t>8980ME</t>
  </si>
  <si>
    <t>Custom 10432</t>
  </si>
  <si>
    <t>18'-0"x4'-0"</t>
  </si>
  <si>
    <t>350</t>
  </si>
  <si>
    <t>275</t>
  </si>
  <si>
    <t>2 brushes</t>
  </si>
  <si>
    <t>80' of L-flashing</t>
  </si>
  <si>
    <t>Tuff Stuff Sealant</t>
  </si>
  <si>
    <t>4368KG</t>
  </si>
  <si>
    <t>Amway</t>
  </si>
  <si>
    <t>CS-400 EJ</t>
  </si>
  <si>
    <t>Greige</t>
  </si>
  <si>
    <t>20 LF</t>
  </si>
  <si>
    <t>Reynolds</t>
  </si>
  <si>
    <t>Drywall Distributors 7/8" hat - 12' long</t>
  </si>
  <si>
    <t>450 piece</t>
  </si>
  <si>
    <t>PAGES 61-63</t>
  </si>
  <si>
    <t>692734LL</t>
  </si>
  <si>
    <t>098795JS</t>
  </si>
  <si>
    <t>9060KG</t>
  </si>
  <si>
    <t>PAGE 38</t>
  </si>
  <si>
    <t>14" x 82"</t>
  </si>
  <si>
    <t>4845KG</t>
  </si>
  <si>
    <t>1 DS, 5 elbows</t>
  </si>
  <si>
    <t>1@10'</t>
  </si>
  <si>
    <t>PAGE 1-2</t>
  </si>
  <si>
    <t>2 sheets slate gray</t>
  </si>
  <si>
    <t>309639JS</t>
  </si>
  <si>
    <t>VB-38 PANELS</t>
  </si>
  <si>
    <t>5842KG</t>
  </si>
  <si>
    <t>4439KG</t>
  </si>
  <si>
    <t>Surrey Beige</t>
  </si>
  <si>
    <t>Fastenal HH,3",Tek 3,#12 &amp; Pancake 4", self drill. #12 screws</t>
  </si>
  <si>
    <t>250 ea each</t>
  </si>
  <si>
    <t>309881KL</t>
  </si>
  <si>
    <t>Reynobond</t>
  </si>
  <si>
    <t>Sample</t>
  </si>
  <si>
    <t>Rainer Bldg.</t>
  </si>
  <si>
    <t>(1) 4x10 sheet</t>
  </si>
  <si>
    <t>26 Rolls</t>
  </si>
  <si>
    <t>51 sheets</t>
  </si>
  <si>
    <t>71 sheets</t>
  </si>
  <si>
    <t>pages 1-6 and panel order</t>
  </si>
  <si>
    <t>Hardware Cloth</t>
  </si>
  <si>
    <t>12" x 100'</t>
  </si>
  <si>
    <t>150 l/f</t>
  </si>
  <si>
    <t>1 coil 150LF</t>
  </si>
  <si>
    <t>8680KG</t>
  </si>
  <si>
    <t>Centria Platinum (9989)</t>
  </si>
  <si>
    <t>130 sheets</t>
  </si>
  <si>
    <t>S130</t>
  </si>
  <si>
    <t>Wood screws</t>
  </si>
  <si>
    <t>201211RC</t>
  </si>
  <si>
    <t>5195KG</t>
  </si>
  <si>
    <t>60' 2" round DS, 8 elbows</t>
  </si>
  <si>
    <t>1 box of screws (5,000)</t>
  </si>
  <si>
    <t>309631JS</t>
  </si>
  <si>
    <t>RJB - PVC DS &amp; Elbows</t>
  </si>
  <si>
    <t xml:space="preserve">Charcole </t>
  </si>
  <si>
    <t>AFS-47090</t>
  </si>
  <si>
    <t>48x50x99</t>
  </si>
  <si>
    <t>48x50x146</t>
  </si>
  <si>
    <t>3/16</t>
  </si>
  <si>
    <t>Classic Bronze Fluropon</t>
  </si>
  <si>
    <t>1250 screws</t>
  </si>
  <si>
    <t>Standing Seam 16</t>
  </si>
  <si>
    <t>9'4"/13'4"</t>
  </si>
  <si>
    <t>88/505</t>
  </si>
  <si>
    <t>4 Pcs</t>
  </si>
  <si>
    <t xml:space="preserve">Description </t>
  </si>
  <si>
    <t>Date Ordered</t>
  </si>
  <si>
    <t>4' 9 1/2"</t>
  </si>
  <si>
    <t>2</t>
  </si>
  <si>
    <t>8' 9"</t>
  </si>
  <si>
    <t>247887ME</t>
  </si>
  <si>
    <t>Sonneborn NP-1</t>
  </si>
  <si>
    <t>89 each</t>
  </si>
  <si>
    <t>.090 ALUM flashing and corner flashing</t>
  </si>
  <si>
    <t>Preston's Bldg</t>
  </si>
  <si>
    <t>St Anthony</t>
  </si>
  <si>
    <t>Parklex</t>
  </si>
  <si>
    <t>48x96</t>
  </si>
  <si>
    <t>3/16"</t>
  </si>
  <si>
    <t>Flat bar</t>
  </si>
  <si>
    <t>40 LF</t>
  </si>
  <si>
    <t>P57 and P107-A</t>
  </si>
  <si>
    <t>Pages 330,333,340,341,342</t>
  </si>
  <si>
    <t>263534kb</t>
  </si>
  <si>
    <t>36 each</t>
  </si>
  <si>
    <t>4568/4594</t>
  </si>
  <si>
    <t>page 57</t>
  </si>
  <si>
    <t>entry way panels and soffits (page 322)</t>
  </si>
  <si>
    <t>4442KG</t>
  </si>
  <si>
    <t>full, job site</t>
  </si>
  <si>
    <t>2133MS</t>
  </si>
  <si>
    <t>St Anthony MOB</t>
  </si>
  <si>
    <t>9474KG</t>
  </si>
  <si>
    <t>12ft .080 flashing</t>
  </si>
  <si>
    <t>uw foster</t>
  </si>
  <si>
    <t>Pace Analytical</t>
  </si>
  <si>
    <t>Super Span</t>
  </si>
  <si>
    <t>48x90</t>
  </si>
  <si>
    <t>24 rolls</t>
  </si>
  <si>
    <t>24 rolls,2gallons</t>
  </si>
  <si>
    <t>Screw/Closure</t>
  </si>
  <si>
    <t>110/ 1000 screws</t>
  </si>
  <si>
    <t>110/1000</t>
  </si>
  <si>
    <t>363581-TM</t>
  </si>
  <si>
    <t>4 crates 48x52x126</t>
  </si>
  <si>
    <t>5477KG</t>
  </si>
  <si>
    <t>7/8" x 20'</t>
  </si>
  <si>
    <t>5520KG</t>
  </si>
  <si>
    <t>Sel Seam NBAT 16" &amp; Narrow Snap-on Batten</t>
  </si>
  <si>
    <t>5837KG</t>
  </si>
  <si>
    <t>NC 1007</t>
  </si>
  <si>
    <t>5839KG</t>
  </si>
  <si>
    <t>7795 be</t>
  </si>
  <si>
    <t>anthc</t>
  </si>
  <si>
    <t>7796be</t>
  </si>
  <si>
    <t>d anza</t>
  </si>
  <si>
    <t>5 by 10</t>
  </si>
  <si>
    <t>4363KG</t>
  </si>
  <si>
    <t>al panels</t>
  </si>
  <si>
    <t>1000lf coil 10 sheets</t>
  </si>
  <si>
    <t>9071KG</t>
  </si>
  <si>
    <t>Comp Panel Clip</t>
  </si>
  <si>
    <t>Norton Hospital</t>
  </si>
  <si>
    <t>FIRE STAION 72 PANEL ORDER 6</t>
  </si>
  <si>
    <t>ACM MNC Alpolic - Mica Clear</t>
  </si>
  <si>
    <t>Crate</t>
  </si>
  <si>
    <t>42 in 2 shipments</t>
  </si>
  <si>
    <t>7024KG</t>
  </si>
  <si>
    <t>Powers Drop Ins</t>
  </si>
  <si>
    <t>7025KG</t>
  </si>
  <si>
    <t>4 Replacement Panels</t>
  </si>
  <si>
    <t>280 EA</t>
  </si>
  <si>
    <t>3485KG</t>
  </si>
  <si>
    <t>1 panel</t>
  </si>
  <si>
    <t>8672KG</t>
  </si>
  <si>
    <t>214096RC</t>
  </si>
  <si>
    <t>1675KG</t>
  </si>
  <si>
    <t>1674KG</t>
  </si>
  <si>
    <t>UW Dental Screenwall</t>
  </si>
  <si>
    <t>Zinc Gray</t>
  </si>
  <si>
    <t>EMP Office Bld</t>
  </si>
  <si>
    <t>VM Zinc</t>
  </si>
  <si>
    <t>1.0 mm</t>
  </si>
  <si>
    <t>Quartz</t>
  </si>
  <si>
    <t>1776KG</t>
  </si>
  <si>
    <t>San Leandro</t>
  </si>
  <si>
    <t>NC1040</t>
  </si>
  <si>
    <t>8863KG</t>
  </si>
  <si>
    <t>UWR</t>
  </si>
  <si>
    <t>Pacific Metal Flat Bar</t>
  </si>
  <si>
    <t>4043KG</t>
  </si>
  <si>
    <t>Snyder Canopy</t>
  </si>
  <si>
    <t>95 panels</t>
  </si>
  <si>
    <t>9774KG</t>
  </si>
  <si>
    <t>400 pcs</t>
  </si>
  <si>
    <t>8968ME</t>
  </si>
  <si>
    <t>Sq TuBE</t>
  </si>
  <si>
    <t>Kaiser San Leandro CUP</t>
  </si>
  <si>
    <t>NC1089</t>
  </si>
  <si>
    <t>6460KG</t>
  </si>
  <si>
    <t>V-114</t>
  </si>
  <si>
    <t>Silicone Dektite</t>
  </si>
  <si>
    <t>#5</t>
  </si>
  <si>
    <t>480 Rec'd 8/24</t>
  </si>
  <si>
    <t>12'6"</t>
  </si>
  <si>
    <t>60b</t>
  </si>
  <si>
    <t>DOVE WHITE-(benjamin moore 968 dune white)</t>
  </si>
  <si>
    <t>4909KG</t>
  </si>
  <si>
    <t>Mica Platinum</t>
  </si>
  <si>
    <t>.032"</t>
  </si>
  <si>
    <t>4908KG</t>
  </si>
  <si>
    <t>1 bundle</t>
  </si>
  <si>
    <t>9587KG</t>
  </si>
  <si>
    <t>Cascade Valley</t>
  </si>
  <si>
    <t>Job Number</t>
  </si>
  <si>
    <t>Air Commodities</t>
  </si>
  <si>
    <t>ELF6375DXH</t>
  </si>
  <si>
    <t>PAGE 169</t>
  </si>
  <si>
    <t>Century Square</t>
  </si>
  <si>
    <t>WestPoint</t>
  </si>
  <si>
    <t>100 sheets@36x120</t>
  </si>
  <si>
    <t>4225KG</t>
  </si>
  <si>
    <t>2 24"x24" plates</t>
  </si>
  <si>
    <t>PAGE 96A</t>
  </si>
  <si>
    <t>.125 ALUM PANELS AND TRIM</t>
  </si>
  <si>
    <t>page 15</t>
  </si>
  <si>
    <t>5 sided columns and butt plates</t>
  </si>
  <si>
    <t xml:space="preserve">8 sheets    </t>
  </si>
  <si>
    <t>9072KG</t>
  </si>
  <si>
    <t>Bayer</t>
  </si>
  <si>
    <t>.040 Sheet</t>
  </si>
  <si>
    <t>3 sheets already at Artisan</t>
  </si>
  <si>
    <t>L ANGLES</t>
  </si>
  <si>
    <t>Urbane Bronze</t>
  </si>
  <si>
    <t>9574KG</t>
  </si>
  <si>
    <t>9567KG</t>
  </si>
  <si>
    <t xml:space="preserve">.063 ALUM  Panels </t>
  </si>
  <si>
    <t>9791KG</t>
  </si>
  <si>
    <t>239-245 Bruenn</t>
  </si>
  <si>
    <t xml:space="preserve">7 panels </t>
  </si>
  <si>
    <t>7807KG</t>
  </si>
  <si>
    <t>7805KG</t>
  </si>
  <si>
    <t>North BEach</t>
  </si>
  <si>
    <t>3 coils; 150 LF</t>
  </si>
  <si>
    <t>192535RC</t>
  </si>
  <si>
    <t>7818KG</t>
  </si>
  <si>
    <t>5 sheets@ 48 x 120</t>
  </si>
  <si>
    <t>103.5</t>
  </si>
  <si>
    <t>23/8</t>
  </si>
  <si>
    <t>23@8'7 1/2"</t>
  </si>
  <si>
    <t>3" x 10'</t>
  </si>
  <si>
    <t>#8 x 2" K-lath SD</t>
  </si>
  <si>
    <t>49 panels</t>
  </si>
  <si>
    <t>25@14'10", 15@13'5-3/4", 9||@10'5-3/4"</t>
  </si>
  <si>
    <t>5840KG</t>
  </si>
  <si>
    <t>4" x 75'</t>
  </si>
  <si>
    <t>4'x8' Thermax rigid</t>
  </si>
  <si>
    <t>525 boards</t>
  </si>
  <si>
    <t>540 boards</t>
  </si>
  <si>
    <t>11 each</t>
  </si>
  <si>
    <t>Ceraclad clips</t>
  </si>
  <si>
    <t>50" x 196"</t>
  </si>
  <si>
    <t>61679be</t>
  </si>
  <si>
    <t>1652KG</t>
  </si>
  <si>
    <t>PAGE 220</t>
  </si>
  <si>
    <t>UC106428F</t>
  </si>
  <si>
    <t>201228RC</t>
  </si>
  <si>
    <t>Richmond Pump</t>
  </si>
  <si>
    <t>750</t>
  </si>
  <si>
    <t>.375 Alum</t>
  </si>
  <si>
    <t>Plate</t>
  </si>
  <si>
    <t>12.75x144</t>
  </si>
  <si>
    <t>3332RC</t>
  </si>
  <si>
    <t>5pc</t>
  </si>
  <si>
    <t>3403KG</t>
  </si>
  <si>
    <t>8969ME</t>
  </si>
  <si>
    <t>200'</t>
  </si>
  <si>
    <t>Design Span Clips</t>
  </si>
  <si>
    <t>1400 each</t>
  </si>
  <si>
    <t>Drywall Distributors</t>
  </si>
  <si>
    <t>Densglass Gold</t>
  </si>
  <si>
    <t>1/2"x4'x8'</t>
  </si>
  <si>
    <t>4023KG</t>
  </si>
  <si>
    <t>7012KG</t>
  </si>
  <si>
    <t>172 ea</t>
  </si>
  <si>
    <t>000073ME</t>
  </si>
  <si>
    <t>1751KG</t>
  </si>
  <si>
    <t>Valley General</t>
  </si>
  <si>
    <t>Coupeville</t>
  </si>
  <si>
    <t>160 LF</t>
  </si>
  <si>
    <t>615117ME</t>
  </si>
  <si>
    <t>OCM</t>
  </si>
  <si>
    <t>1" x 1" x 20'</t>
  </si>
  <si>
    <t>9069KG</t>
  </si>
  <si>
    <t>AFS-44127</t>
  </si>
  <si>
    <t>615399JS</t>
  </si>
  <si>
    <t xml:space="preserve">C1: 48"O.D.W x 44 1/4"I.D. H x 86"O.D. L </t>
  </si>
  <si>
    <t>10 Crates Total</t>
  </si>
  <si>
    <t>stock</t>
  </si>
  <si>
    <t>150 sheets Tuesday, 50 sheets wed</t>
  </si>
  <si>
    <t>363455LL</t>
  </si>
  <si>
    <t>1372KG</t>
  </si>
  <si>
    <t>Flat lock panels</t>
  </si>
  <si>
    <t>P44</t>
  </si>
  <si>
    <t>x-large panels</t>
  </si>
  <si>
    <t>panels from RSI</t>
  </si>
  <si>
    <t>BOXES OF MULTIPLE COLORS</t>
  </si>
  <si>
    <t>8 shts</t>
  </si>
  <si>
    <t>9763KG</t>
  </si>
  <si>
    <t>20 shts</t>
  </si>
  <si>
    <t>flats and Klip rib</t>
  </si>
  <si>
    <t>61692be</t>
  </si>
  <si>
    <t>Pancake Head Self Drill Screw</t>
  </si>
  <si>
    <t>5251KG</t>
  </si>
  <si>
    <t>14' 5"</t>
  </si>
  <si>
    <t>28 sticks, 10' long</t>
  </si>
  <si>
    <t>309895KL</t>
  </si>
  <si>
    <t>Closures for HR36</t>
  </si>
  <si>
    <t>45 each</t>
  </si>
  <si>
    <t>45 closures</t>
  </si>
  <si>
    <t>7259KG</t>
  </si>
  <si>
    <t>Plasker SX3-L12 Self Drill SS</t>
  </si>
  <si>
    <t>PIKE PLACE MARKET</t>
  </si>
  <si>
    <t>nc1018</t>
  </si>
  <si>
    <t>knight wall systems</t>
  </si>
  <si>
    <t>AFS 46099</t>
  </si>
  <si>
    <t>4000 Ea</t>
  </si>
  <si>
    <t>309611JS</t>
  </si>
  <si>
    <t>1500 LF (2 coils)</t>
  </si>
  <si>
    <t>8878KG</t>
  </si>
  <si>
    <t>West Coast</t>
  </si>
  <si>
    <t>82168BE</t>
  </si>
  <si>
    <t>Kirkland Library</t>
  </si>
  <si>
    <t>IW-13A Gray</t>
  </si>
  <si>
    <t>Sperry Utility</t>
  </si>
  <si>
    <t>42 panels and closures</t>
  </si>
  <si>
    <t>282149MS</t>
  </si>
  <si>
    <t>120 sheets (4 crates)</t>
  </si>
  <si>
    <t>4pcs.</t>
  </si>
  <si>
    <t>26'8" Screen N,S</t>
  </si>
  <si>
    <t>48 pc</t>
  </si>
  <si>
    <t>48 sheets</t>
  </si>
  <si>
    <t>8896KG</t>
  </si>
  <si>
    <t>629419KL</t>
  </si>
  <si>
    <t>Blue Board</t>
  </si>
  <si>
    <t>Select Seam Battens</t>
  </si>
  <si>
    <t xml:space="preserve">exposed fasteners SX3/9-L12 at 29mm size 14, painted medium brown </t>
  </si>
  <si>
    <t>SEI Northwest</t>
  </si>
  <si>
    <t>Deck Closures</t>
  </si>
  <si>
    <t xml:space="preserve">36" </t>
  </si>
  <si>
    <t>200 EA</t>
  </si>
  <si>
    <t>8794KG</t>
  </si>
  <si>
    <t>692707KL</t>
  </si>
  <si>
    <t>25 mil</t>
  </si>
  <si>
    <t>3491KG</t>
  </si>
  <si>
    <t>Gallagher's Gutters</t>
  </si>
  <si>
    <t>dave sommer</t>
  </si>
  <si>
    <t>Sanitary Market</t>
  </si>
  <si>
    <t>Preprimed Flats</t>
  </si>
  <si>
    <t>3498KG</t>
  </si>
  <si>
    <t>Fred Meyer</t>
  </si>
  <si>
    <t>Brick Red</t>
  </si>
  <si>
    <t>143" x 53.5"</t>
  </si>
  <si>
    <t>3455KG</t>
  </si>
  <si>
    <t>DS &amp; ELbows</t>
  </si>
  <si>
    <t>15 DS, 24 elbows</t>
  </si>
  <si>
    <t>Sandstone</t>
  </si>
  <si>
    <t>50 sheets</t>
  </si>
  <si>
    <t>3271KG</t>
  </si>
  <si>
    <t>5 sheets</t>
  </si>
  <si>
    <t>3274KG</t>
  </si>
  <si>
    <t>2'</t>
  </si>
  <si>
    <t>36 Panels</t>
  </si>
  <si>
    <t>3501KG</t>
  </si>
  <si>
    <t>48x80-3/4</t>
  </si>
  <si>
    <t>262859JS</t>
  </si>
  <si>
    <t xml:space="preserve"> panels</t>
  </si>
  <si>
    <t xml:space="preserve"> new wave</t>
  </si>
  <si>
    <t>7 DS, 8 elbows</t>
  </si>
  <si>
    <t>1022AH</t>
  </si>
  <si>
    <t>Select Import Motors part II</t>
  </si>
  <si>
    <t>NC1051</t>
  </si>
  <si>
    <t>615347KB</t>
  </si>
  <si>
    <t>5/16 Hex Screw</t>
  </si>
  <si>
    <t>#12x1.5</t>
  </si>
  <si>
    <t>Touchup Paint</t>
  </si>
  <si>
    <t>BRAVERN</t>
  </si>
  <si>
    <t>received</t>
  </si>
  <si>
    <t>SAMPLE</t>
  </si>
  <si>
    <t xml:space="preserve">Tapcon screws </t>
  </si>
  <si>
    <t>23340BE</t>
  </si>
  <si>
    <t>Redmond</t>
  </si>
  <si>
    <t>14'</t>
  </si>
  <si>
    <t>4221KG</t>
  </si>
  <si>
    <t>2138MS</t>
  </si>
  <si>
    <t>10 router bits</t>
  </si>
  <si>
    <t>U Village</t>
  </si>
  <si>
    <t>.080 Alum</t>
  </si>
  <si>
    <t xml:space="preserve">18'2" </t>
  </si>
  <si>
    <t xml:space="preserve">22'2 3/8" </t>
  </si>
  <si>
    <t>23'3 1/2"</t>
  </si>
  <si>
    <t>Colonial</t>
  </si>
  <si>
    <t>PAC stainless - 2" pipe</t>
  </si>
  <si>
    <t>10 LF</t>
  </si>
  <si>
    <t>3334RC</t>
  </si>
  <si>
    <t>Plasker rx-38 concrete anchors and tools</t>
  </si>
  <si>
    <t>10 boxes, 3 tools</t>
  </si>
  <si>
    <t>10 boxes/3 tools</t>
  </si>
  <si>
    <t>8 DS, 16 elbows</t>
  </si>
  <si>
    <t>8 DS, 16 Elbows</t>
  </si>
  <si>
    <t>10182DK</t>
  </si>
  <si>
    <t>.090 Aluminum Escalator Panels</t>
  </si>
  <si>
    <t>360 LF</t>
  </si>
  <si>
    <t>3@ 16"</t>
  </si>
  <si>
    <t>2 by 3 by 24'</t>
  </si>
  <si>
    <t>17 sheets minor damage on corner and edge</t>
  </si>
  <si>
    <t>309859KL</t>
  </si>
  <si>
    <t xml:space="preserve"> Panels 94  22-jan-09</t>
  </si>
  <si>
    <t>4'x8' Styrofoam Square Edge</t>
  </si>
  <si>
    <t>13 boards</t>
  </si>
  <si>
    <t>AFS-41231</t>
  </si>
  <si>
    <t>20' tube steel</t>
  </si>
  <si>
    <t>Fire Station #25</t>
  </si>
  <si>
    <t>7/8:</t>
  </si>
  <si>
    <t>Order</t>
  </si>
  <si>
    <t>Hands on childrens museum</t>
  </si>
  <si>
    <t>NC1057</t>
  </si>
  <si>
    <t>dark anodized bronze</t>
  </si>
  <si>
    <t>Axiom anacortes</t>
  </si>
  <si>
    <t>20 of 30 crates</t>
  </si>
  <si>
    <t>Escalator Pucks</t>
  </si>
  <si>
    <t>SS 304</t>
  </si>
  <si>
    <t>2323MA</t>
  </si>
  <si>
    <t>Flat/U 12</t>
  </si>
  <si>
    <t>5537KG</t>
  </si>
  <si>
    <t>4021KG</t>
  </si>
  <si>
    <t>Justin per Todd</t>
  </si>
  <si>
    <t>33 sheets</t>
  </si>
  <si>
    <t>CHAMPAGNE- AFS-46142</t>
  </si>
  <si>
    <t xml:space="preserve"> Remake panels</t>
  </si>
  <si>
    <t>4682KG</t>
  </si>
  <si>
    <t>balance of A, B, C, and D radius cornince</t>
  </si>
  <si>
    <t>Pages 210-212</t>
  </si>
  <si>
    <t>935511RC</t>
  </si>
  <si>
    <t>Sand for Sealant</t>
  </si>
  <si>
    <t>Pipe Knife &amp; Blades</t>
  </si>
  <si>
    <t xml:space="preserve">3018 Western </t>
  </si>
  <si>
    <t>5 EA</t>
  </si>
  <si>
    <t>2800 EA</t>
  </si>
  <si>
    <t>432 cartridges</t>
  </si>
  <si>
    <t xml:space="preserve">Page 1 </t>
  </si>
  <si>
    <t>COLUMN WRAPS</t>
  </si>
  <si>
    <t>Galvalume</t>
  </si>
  <si>
    <t>24-28</t>
  </si>
  <si>
    <t>Merrill STREET</t>
  </si>
  <si>
    <t>radius stucco flashing</t>
  </si>
  <si>
    <t>Simonyi</t>
  </si>
  <si>
    <t>AFS44162-#2 Fluropon</t>
  </si>
  <si>
    <t>4447be</t>
  </si>
  <si>
    <t>king street</t>
  </si>
  <si>
    <t>36 by 96</t>
  </si>
  <si>
    <t>6484KG</t>
  </si>
  <si>
    <t>6485KG</t>
  </si>
  <si>
    <t>214357KL</t>
  </si>
  <si>
    <t>4257KG</t>
  </si>
  <si>
    <t>SMAll Job</t>
  </si>
  <si>
    <t>300' DS, 30 elbows</t>
  </si>
  <si>
    <t>springwood apts</t>
  </si>
  <si>
    <t>132</t>
  </si>
  <si>
    <t>200 Panels</t>
  </si>
  <si>
    <t>192542RC</t>
  </si>
  <si>
    <t>SILLS</t>
  </si>
  <si>
    <t>309929RC</t>
  </si>
  <si>
    <t>69 panels</t>
  </si>
  <si>
    <t>017775MS</t>
  </si>
  <si>
    <t>Radius Re-makes</t>
  </si>
  <si>
    <t xml:space="preserve">see sample </t>
  </si>
  <si>
    <t>625</t>
  </si>
  <si>
    <t>2'-7 1/16" x 3'-5"</t>
  </si>
  <si>
    <t>20 sheets                    "</t>
  </si>
  <si>
    <t>2500 each</t>
  </si>
  <si>
    <t>2500 ea</t>
  </si>
  <si>
    <t>9816KG</t>
  </si>
  <si>
    <t>8 each DS, 16 elbows</t>
  </si>
  <si>
    <t>247772KL</t>
  </si>
  <si>
    <t>.040 ALUM FLASHING AND COPING</t>
  </si>
  <si>
    <t>AFS-40295</t>
  </si>
  <si>
    <t>IRON ORE GRAY FLUROPON</t>
  </si>
  <si>
    <t>.125 Aluminum Panels</t>
  </si>
  <si>
    <t>30'6 5/8"</t>
  </si>
  <si>
    <t>26ga Galvanized 4x8</t>
  </si>
  <si>
    <t>paint</t>
  </si>
  <si>
    <t>4026KG</t>
  </si>
  <si>
    <t>214008RC</t>
  </si>
  <si>
    <t>DensGlass</t>
  </si>
  <si>
    <t>2@ 36x120</t>
  </si>
  <si>
    <t>098782JS</t>
  </si>
  <si>
    <t>(6) Crates for AL panels</t>
  </si>
  <si>
    <t>Gutter Coil</t>
  </si>
  <si>
    <t>Met. Silver</t>
  </si>
  <si>
    <t>Bright Water</t>
  </si>
  <si>
    <t>#12-14 SFS IRIUS</t>
  </si>
  <si>
    <t>28" x 120"</t>
  </si>
  <si>
    <t>Stock</t>
  </si>
  <si>
    <t>5500 ea</t>
  </si>
  <si>
    <t>PE HLZ hairline Aluminum</t>
  </si>
  <si>
    <t>Weath Zinc</t>
  </si>
  <si>
    <t>214363KL</t>
  </si>
  <si>
    <t>62x165</t>
  </si>
  <si>
    <t>NC1105</t>
  </si>
  <si>
    <t>PE brushed aluminum</t>
  </si>
  <si>
    <t>4947KG</t>
  </si>
  <si>
    <t>4943KG</t>
  </si>
  <si>
    <t>S-5AE Clamps</t>
  </si>
  <si>
    <t>S-5ASF Clamps</t>
  </si>
  <si>
    <t>Ruby Red Fluropon Special Premier</t>
  </si>
  <si>
    <t>SL4A773/3-CT</t>
  </si>
  <si>
    <t>T/M Bone White</t>
  </si>
  <si>
    <t>391A623 2 coat blendable</t>
  </si>
  <si>
    <t>mansard br</t>
  </si>
  <si>
    <t>7 pieces</t>
  </si>
  <si>
    <t>4'7"</t>
  </si>
  <si>
    <t>jefferson Elem.</t>
  </si>
  <si>
    <t>PAGE 24,25</t>
  </si>
  <si>
    <t>COPING AND PANELS</t>
  </si>
  <si>
    <t>PAGE 223-227</t>
  </si>
  <si>
    <t>158 sheets</t>
  </si>
  <si>
    <t>48x168</t>
  </si>
  <si>
    <t>5818KG</t>
  </si>
  <si>
    <t>returned to AEP on 7/2</t>
  </si>
  <si>
    <t>1676KG</t>
  </si>
  <si>
    <t>KB-TZ bolt</t>
  </si>
  <si>
    <t>641726kb</t>
  </si>
  <si>
    <t>46.875 x 120</t>
  </si>
  <si>
    <t>8765KG</t>
  </si>
  <si>
    <t xml:space="preserve">Reynobond PE </t>
  </si>
  <si>
    <t>62"196"</t>
  </si>
  <si>
    <t>Brite Red</t>
  </si>
  <si>
    <t>4910KG</t>
  </si>
  <si>
    <t>7044KG</t>
  </si>
  <si>
    <t>.032 Alum</t>
  </si>
  <si>
    <t>Matte Black</t>
  </si>
  <si>
    <t>Tee Panel Coil</t>
  </si>
  <si>
    <t>88 ea</t>
  </si>
  <si>
    <t>SEATTLE CENTER THEATER</t>
  </si>
  <si>
    <t>PER  KRISTI</t>
  </si>
  <si>
    <t>Sealant Pecora BC 158</t>
  </si>
  <si>
    <t>panel clips</t>
  </si>
  <si>
    <t>David</t>
  </si>
  <si>
    <t>.125 alum flats for flat panels + 5 shts of .040 alum</t>
  </si>
  <si>
    <t>2 CASES</t>
  </si>
  <si>
    <t>0101MS</t>
  </si>
  <si>
    <t>2148MS</t>
  </si>
  <si>
    <t>Nu-Wave Closures</t>
  </si>
  <si>
    <t>Kristi</t>
  </si>
  <si>
    <t>615372JS</t>
  </si>
  <si>
    <t>S 131</t>
  </si>
  <si>
    <t>36 x 120</t>
  </si>
  <si>
    <t>SHAKER BEIGE</t>
  </si>
  <si>
    <t>CP3</t>
  </si>
  <si>
    <t>6 pcs of frame parts</t>
  </si>
  <si>
    <t>Simo</t>
  </si>
  <si>
    <t>1 pc</t>
  </si>
  <si>
    <t>309946RC</t>
  </si>
  <si>
    <t>30 shts</t>
  </si>
  <si>
    <t>8753KG</t>
  </si>
  <si>
    <t xml:space="preserve">3" </t>
  </si>
  <si>
    <t>7786be</t>
  </si>
  <si>
    <t>libr place</t>
  </si>
  <si>
    <t>cold rolled</t>
  </si>
  <si>
    <t>4416KG</t>
  </si>
  <si>
    <t>5' 3-1/2"</t>
  </si>
  <si>
    <t>KS42SL</t>
  </si>
  <si>
    <t>017792-MS</t>
  </si>
  <si>
    <t>Intermountain Blueskin</t>
  </si>
  <si>
    <t>8x144</t>
  </si>
  <si>
    <t>102 pieces</t>
  </si>
  <si>
    <t>3303RC</t>
  </si>
  <si>
    <t>PAGES 17-19</t>
  </si>
  <si>
    <t>Rigid Insulation</t>
  </si>
  <si>
    <t>644354ME</t>
  </si>
  <si>
    <t>1 lenth</t>
  </si>
  <si>
    <t>5488KG</t>
  </si>
  <si>
    <t>3' 4"</t>
  </si>
  <si>
    <t>16" x 80'</t>
  </si>
  <si>
    <t>25 EA</t>
  </si>
  <si>
    <t>8761KG</t>
  </si>
  <si>
    <t>Select Seam Clips</t>
  </si>
  <si>
    <t>200 clips</t>
  </si>
  <si>
    <t>36'</t>
  </si>
  <si>
    <t>795 Caulking  Tubes</t>
  </si>
  <si>
    <t>1 PC</t>
  </si>
  <si>
    <t>page 275</t>
  </si>
  <si>
    <t xml:space="preserve">end plates </t>
  </si>
  <si>
    <t>Page 501</t>
  </si>
  <si>
    <t>36x120-1/2</t>
  </si>
  <si>
    <t>7832KG</t>
  </si>
  <si>
    <t>Design Span 17 HP</t>
  </si>
  <si>
    <t>.063 ALUM PANELS (159 PANELS)</t>
  </si>
  <si>
    <t>PAGES 170-172</t>
  </si>
  <si>
    <t>quart</t>
  </si>
  <si>
    <t>1 quart</t>
  </si>
  <si>
    <t>1 @ 2" x 2" x 3/16"</t>
  </si>
  <si>
    <t>1 @ 2"x2"x0.180"x20'</t>
  </si>
  <si>
    <t>Gussets</t>
  </si>
  <si>
    <t>Midway plywood</t>
  </si>
  <si>
    <t>Fire treated plywood</t>
  </si>
  <si>
    <t>692709KL</t>
  </si>
  <si>
    <t>RJB Wholesale 4" PVC 20'</t>
  </si>
  <si>
    <t>Washington Park Res.</t>
  </si>
  <si>
    <t>92 panels</t>
  </si>
  <si>
    <t>1124AH</t>
  </si>
  <si>
    <t>4256KG</t>
  </si>
  <si>
    <t>55 sheets</t>
  </si>
  <si>
    <t>3301RC</t>
  </si>
  <si>
    <t>505 Starbucks</t>
  </si>
  <si>
    <t>PE core grey</t>
  </si>
  <si>
    <t>1139AH</t>
  </si>
  <si>
    <t>14ga Galv x 12' Conduit Wraps</t>
  </si>
  <si>
    <t>2 boxes blueskin/1 primer</t>
  </si>
  <si>
    <t>1191AH</t>
  </si>
  <si>
    <t>7860KG</t>
  </si>
  <si>
    <t>247860ME</t>
  </si>
  <si>
    <t>644370ME</t>
  </si>
  <si>
    <t>10 Sheets</t>
  </si>
  <si>
    <t>MISC FLASHINGS,ETC (&amp; 10 FLAT SHEET ALREADY THERE)</t>
  </si>
  <si>
    <t>1695KG</t>
  </si>
  <si>
    <t>600 each</t>
  </si>
  <si>
    <t>5542KF</t>
  </si>
  <si>
    <t>5543KG</t>
  </si>
  <si>
    <t>44 panels with clips</t>
  </si>
  <si>
    <t>Institute for system bio</t>
  </si>
  <si>
    <t>61683be</t>
  </si>
  <si>
    <t>grizzly gray</t>
  </si>
  <si>
    <t>flats use for clip</t>
  </si>
  <si>
    <t xml:space="preserve">Wood Screws </t>
  </si>
  <si>
    <t>OT-3346, Firestone Colonial Red</t>
  </si>
  <si>
    <t>674022kb</t>
  </si>
  <si>
    <t>PT Defiance</t>
  </si>
  <si>
    <t>iron ds boots</t>
  </si>
  <si>
    <t>PAGE 19</t>
  </si>
  <si>
    <t>MATTE BLK PC</t>
  </si>
  <si>
    <t>Kingspan 1-1/2" Tek 5 screws Old Town Gray</t>
  </si>
  <si>
    <t>3596KG</t>
  </si>
  <si>
    <t>71 panels</t>
  </si>
  <si>
    <t>1 small crate</t>
  </si>
  <si>
    <t>#14-10x2</t>
  </si>
  <si>
    <t>4217KG</t>
  </si>
  <si>
    <t>PAGE 97B</t>
  </si>
  <si>
    <t>1 pallet, primer, rollers</t>
  </si>
  <si>
    <t>250 screws</t>
  </si>
  <si>
    <t>3319RC</t>
  </si>
  <si>
    <t>48-3/8x240</t>
  </si>
  <si>
    <t>Multicam/Shop 2</t>
  </si>
  <si>
    <t>11gauge gutters</t>
  </si>
  <si>
    <t>NA</t>
  </si>
  <si>
    <t>4420KG</t>
  </si>
  <si>
    <t>MISC FLASHINGS,ETC</t>
  </si>
  <si>
    <t>(6) 50x148 ACM CLR ANODIZED</t>
  </si>
  <si>
    <t>3441KG</t>
  </si>
  <si>
    <t>100 pcs</t>
  </si>
  <si>
    <t>2129MS</t>
  </si>
  <si>
    <t>9755KG</t>
  </si>
  <si>
    <t>Morin Painted Teks #12 x 1-1/2, #12 x 3"</t>
  </si>
  <si>
    <t>7500/3", 8000/ 1-1/2"</t>
  </si>
  <si>
    <t>18 rolls</t>
  </si>
  <si>
    <t>5103KG</t>
  </si>
  <si>
    <t>Aluminum Flats</t>
  </si>
  <si>
    <t>262868JS</t>
  </si>
  <si>
    <t>SHOP</t>
  </si>
  <si>
    <t>3 pcs.</t>
  </si>
  <si>
    <t>AVALON TOWERS</t>
  </si>
  <si>
    <t>2'x8'   Styrofoam Deckmate plus</t>
  </si>
  <si>
    <t>8 boards</t>
  </si>
  <si>
    <t xml:space="preserve"> 48.375 x 120</t>
  </si>
  <si>
    <t>10 PcS              8</t>
  </si>
  <si>
    <t>8798KG</t>
  </si>
  <si>
    <t>5104KG</t>
  </si>
  <si>
    <t>3410KG</t>
  </si>
  <si>
    <t>3411KG</t>
  </si>
  <si>
    <t>8920DK</t>
  </si>
  <si>
    <t>??</t>
  </si>
  <si>
    <t>2135MS</t>
  </si>
  <si>
    <t>8 panels @ accessories</t>
  </si>
  <si>
    <t>1 @ 15', 1 @ 20'</t>
  </si>
  <si>
    <t>1@15', 1@20'</t>
  </si>
  <si>
    <t>9776KG</t>
  </si>
  <si>
    <t>1397KG</t>
  </si>
  <si>
    <t>24 GA PANELS AND FLASHING</t>
  </si>
  <si>
    <t>BELLEFIELD STOREHOUSE</t>
  </si>
  <si>
    <t>NC1002</t>
  </si>
  <si>
    <t>JAMBS</t>
  </si>
  <si>
    <t>5200 each</t>
  </si>
  <si>
    <t>95 sheets</t>
  </si>
  <si>
    <t>1.5x4 Grating</t>
  </si>
  <si>
    <t>33pcs</t>
  </si>
  <si>
    <t>33 pcs</t>
  </si>
  <si>
    <t>101 sheets</t>
  </si>
  <si>
    <t>098755JS</t>
  </si>
  <si>
    <t>mock up pieces</t>
  </si>
  <si>
    <t>UW PACCAR</t>
  </si>
  <si>
    <t>PAGES 1-5</t>
  </si>
  <si>
    <t>BRANDY PUNCH YELLOW</t>
  </si>
  <si>
    <t>PANEL ORDER 6</t>
  </si>
  <si>
    <t>391a623-WHITE</t>
  </si>
  <si>
    <t>247778KL</t>
  </si>
  <si>
    <t>Northclad Stock</t>
  </si>
  <si>
    <t>25 sheets</t>
  </si>
  <si>
    <t>3292KG</t>
  </si>
  <si>
    <t>Bremerton MArina</t>
  </si>
  <si>
    <t>9074KG</t>
  </si>
  <si>
    <t>UC 4</t>
  </si>
  <si>
    <t>56 panels</t>
  </si>
  <si>
    <t>12 sheets 60x 96</t>
  </si>
  <si>
    <t>(2) Crates - 48x66x143 - delivering to shop 2</t>
  </si>
  <si>
    <t>.040 Clr anodized Alum 4x10</t>
  </si>
  <si>
    <t>TremPro JS-773 Sealant</t>
  </si>
  <si>
    <t>664365RC</t>
  </si>
  <si>
    <t>Multicare Covington</t>
  </si>
  <si>
    <t>10 lengths</t>
  </si>
  <si>
    <t>5227KG</t>
  </si>
  <si>
    <t xml:space="preserve">Comcast </t>
  </si>
  <si>
    <t>4' 2"</t>
  </si>
  <si>
    <t>5228KG</t>
  </si>
  <si>
    <t>48" x 70"</t>
  </si>
  <si>
    <t>Comcast</t>
  </si>
  <si>
    <t>644358ME</t>
  </si>
  <si>
    <t>3494KG</t>
  </si>
  <si>
    <t>76 shts</t>
  </si>
  <si>
    <t>16x240</t>
  </si>
  <si>
    <t>Missoula FCU</t>
  </si>
  <si>
    <t>100 EA</t>
  </si>
  <si>
    <t>COPING</t>
  </si>
  <si>
    <t xml:space="preserve">PAGES 71-72 </t>
  </si>
  <si>
    <t>CCW WIP 300HT</t>
  </si>
  <si>
    <t>1 case (color charts to Kristi)</t>
  </si>
  <si>
    <t>80 sheets@48x122</t>
  </si>
  <si>
    <t>3@11', 2@11'6"</t>
  </si>
  <si>
    <t>28 EA</t>
  </si>
  <si>
    <t>28 each</t>
  </si>
  <si>
    <t>23'6" Pent 2E</t>
  </si>
  <si>
    <t xml:space="preserve">DIS Wheeler  </t>
  </si>
  <si>
    <t xml:space="preserve">BR7-35 </t>
  </si>
  <si>
    <t>Steel banding</t>
  </si>
  <si>
    <t>Northwest Shipping</t>
  </si>
  <si>
    <t>10157DK</t>
  </si>
  <si>
    <t xml:space="preserve">St Anthony </t>
  </si>
  <si>
    <t>PERF SHEETS</t>
  </si>
  <si>
    <t>per email from Brian</t>
  </si>
  <si>
    <t>1141AH</t>
  </si>
  <si>
    <t>airport parkway 2</t>
  </si>
  <si>
    <t>PE PA (high polished aluminum)</t>
  </si>
  <si>
    <t>48 x 122</t>
  </si>
  <si>
    <t>AL panels and flashings</t>
  </si>
  <si>
    <t>South Transfer Station</t>
  </si>
  <si>
    <t>OFM #1</t>
  </si>
  <si>
    <t>AFS-41188</t>
  </si>
  <si>
    <t>HR-36 panels</t>
  </si>
  <si>
    <t>17'-9 1/2" Aeration North</t>
  </si>
  <si>
    <t>20 pcs</t>
  </si>
  <si>
    <t>3561KG</t>
  </si>
  <si>
    <t xml:space="preserve">2000 EA </t>
  </si>
  <si>
    <t>Louver Vender</t>
  </si>
  <si>
    <t>62 x 135</t>
  </si>
  <si>
    <t>7002KG</t>
  </si>
  <si>
    <t>Avalon Queen Anne</t>
  </si>
  <si>
    <t>249 panels</t>
  </si>
  <si>
    <t>44 sheets@ 72x78</t>
  </si>
  <si>
    <t>615363JS</t>
  </si>
  <si>
    <t>AFS-41196</t>
  </si>
  <si>
    <t>Light Seawolf Beige Fluropon</t>
  </si>
  <si>
    <t xml:space="preserve">20-7/8" </t>
  </si>
  <si>
    <t>MS HT Underlayment</t>
  </si>
  <si>
    <t>3508KG</t>
  </si>
  <si>
    <t>200 sheets</t>
  </si>
  <si>
    <t>1687KG</t>
  </si>
  <si>
    <t>Nailbase Rigid</t>
  </si>
  <si>
    <t>5557be</t>
  </si>
  <si>
    <t>Francis and stock</t>
  </si>
  <si>
    <t xml:space="preserve">100 </t>
  </si>
  <si>
    <t>8518KG</t>
  </si>
  <si>
    <t>Design Span</t>
  </si>
  <si>
    <t>30 panels</t>
  </si>
  <si>
    <t>Design Span Clip</t>
  </si>
  <si>
    <t>150 clips</t>
  </si>
  <si>
    <t>4838KG</t>
  </si>
  <si>
    <t>1353KG</t>
  </si>
  <si>
    <t>OSU BOOKSTORE</t>
  </si>
  <si>
    <t>NC1171</t>
  </si>
  <si>
    <t>0.080 SAMPLES</t>
  </si>
  <si>
    <t>BRONZE CLASSIC II</t>
  </si>
  <si>
    <t>1781KG</t>
  </si>
  <si>
    <t>Cascade One</t>
  </si>
  <si>
    <t>Cascade Silver</t>
  </si>
  <si>
    <t>240 sheets</t>
  </si>
  <si>
    <t>16-3/4" sq</t>
  </si>
  <si>
    <t>8 EA</t>
  </si>
  <si>
    <t>Prime Coat</t>
  </si>
  <si>
    <t>9794KG</t>
  </si>
  <si>
    <t>Louvers L13-L16</t>
  </si>
  <si>
    <t>4814KG</t>
  </si>
  <si>
    <t xml:space="preserve">CHINA WHITE </t>
  </si>
  <si>
    <t>8517KG</t>
  </si>
  <si>
    <t>48 x 120?  Need to verify</t>
  </si>
  <si>
    <t>3000'</t>
  </si>
  <si>
    <t>1370KG</t>
  </si>
  <si>
    <t>Providence</t>
  </si>
  <si>
    <t>4031KG</t>
  </si>
  <si>
    <t>644368ME</t>
  </si>
  <si>
    <t>Bravern Re-Roof</t>
  </si>
  <si>
    <t>(3) 4x10 sheets</t>
  </si>
  <si>
    <t>214023rc</t>
  </si>
  <si>
    <t>KC Elections</t>
  </si>
  <si>
    <t>68 Pcs (1000#)</t>
  </si>
  <si>
    <t>pages 126-127</t>
  </si>
  <si>
    <t>PAGE 217</t>
  </si>
  <si>
    <t>3511KG</t>
  </si>
  <si>
    <t>8' 5: x 16"</t>
  </si>
  <si>
    <t>8754KG</t>
  </si>
  <si>
    <t>MS 96 &amp; 97 &amp; 98</t>
  </si>
  <si>
    <t>4550/4568</t>
  </si>
  <si>
    <t>3427KG</t>
  </si>
  <si>
    <t>12"</t>
  </si>
  <si>
    <t>.090 ALUM PANELS (38 PANELS_</t>
  </si>
  <si>
    <t>PAGES 35-43</t>
  </si>
  <si>
    <t>aluminum column covers</t>
  </si>
  <si>
    <t>p.55</t>
  </si>
  <si>
    <t>664367-RC</t>
  </si>
  <si>
    <t>9572KG</t>
  </si>
  <si>
    <t>10' lengths</t>
  </si>
  <si>
    <t xml:space="preserve">Fry Reglet F Reveal </t>
  </si>
  <si>
    <t>280 LF</t>
  </si>
  <si>
    <t>280 lf</t>
  </si>
  <si>
    <t>Sikafast Mixing Tubes</t>
  </si>
  <si>
    <t>1 box of 900 pcs</t>
  </si>
  <si>
    <t>165 sheets</t>
  </si>
  <si>
    <t>18 Pcs</t>
  </si>
  <si>
    <t>18 Pcs of 3/4x3/4 angle @ 25' from Pac Met</t>
  </si>
  <si>
    <t>50 sheetes</t>
  </si>
  <si>
    <t>7292KG</t>
  </si>
  <si>
    <t>16" x 16'-6"</t>
  </si>
  <si>
    <t>16" x 18'-0"</t>
  </si>
  <si>
    <t>16" x 18'-6"</t>
  </si>
  <si>
    <t>2 pcs.</t>
  </si>
  <si>
    <t>010143MS</t>
  </si>
  <si>
    <t>.08 &amp; .125</t>
  </si>
  <si>
    <t>6463KG</t>
  </si>
  <si>
    <t>15 rolls</t>
  </si>
  <si>
    <t>19-24</t>
  </si>
  <si>
    <t>SS #4</t>
  </si>
  <si>
    <t>6 sheets</t>
  </si>
  <si>
    <t>15 sheets@46"X120"</t>
  </si>
  <si>
    <t>9826KG</t>
  </si>
  <si>
    <t>2 boxes  1 primer</t>
  </si>
  <si>
    <t>200 Pcs</t>
  </si>
  <si>
    <t>644353ME</t>
  </si>
  <si>
    <t>3/4" Angle</t>
  </si>
  <si>
    <t>3/4" x 25'</t>
  </si>
  <si>
    <t>Plasker Self drill 1 1/2"</t>
  </si>
  <si>
    <t>8871KG</t>
  </si>
  <si>
    <t xml:space="preserve">3 boxes </t>
  </si>
  <si>
    <t>1 extractor(8 boxes)</t>
  </si>
  <si>
    <t>1 pc received</t>
  </si>
  <si>
    <t>17.75x120</t>
  </si>
  <si>
    <t>104</t>
  </si>
  <si>
    <t>8" 11"</t>
  </si>
  <si>
    <t>36</t>
  </si>
  <si>
    <t>8" 3"</t>
  </si>
  <si>
    <t>165</t>
  </si>
  <si>
    <t>10</t>
  </si>
  <si>
    <t>9" 9"</t>
  </si>
  <si>
    <t>42</t>
  </si>
  <si>
    <t xml:space="preserve">4 ea. Silv Met </t>
  </si>
  <si>
    <t>644371ME</t>
  </si>
  <si>
    <t>Lytle Res</t>
  </si>
  <si>
    <t>Med Bronze Ano</t>
  </si>
  <si>
    <t>4297KG</t>
  </si>
  <si>
    <t>93 sheets</t>
  </si>
  <si>
    <t>Evergreen Bldg</t>
  </si>
  <si>
    <t>StoGold Coat</t>
  </si>
  <si>
    <t>2 Pails</t>
  </si>
  <si>
    <t>Sto Mesh</t>
  </si>
  <si>
    <t>4.25"</t>
  </si>
  <si>
    <t>9.5"</t>
  </si>
  <si>
    <t>Sto Fill</t>
  </si>
  <si>
    <t>1 Pail</t>
  </si>
  <si>
    <t>RapidSeal</t>
  </si>
  <si>
    <t>10 Cartridges</t>
  </si>
  <si>
    <t>StoDrain Screen</t>
  </si>
  <si>
    <t>250 SF</t>
  </si>
  <si>
    <t>2 Rolls</t>
  </si>
  <si>
    <t>4820KG</t>
  </si>
  <si>
    <t>2 RL'S 12-6-12</t>
  </si>
  <si>
    <t>.125 ALUM PANS E5 THRU E9, N26, N37</t>
  </si>
  <si>
    <t>REDO PANS</t>
  </si>
  <si>
    <t>.063 ALUM COPING AND BUTTPLATES</t>
  </si>
  <si>
    <t>PAGES 17-18</t>
  </si>
  <si>
    <t>16 ea</t>
  </si>
  <si>
    <t>1 qt each</t>
  </si>
  <si>
    <t>Swedish Issaquah</t>
  </si>
  <si>
    <t>CO Reglet</t>
  </si>
  <si>
    <t>Atlas Const Spec</t>
  </si>
  <si>
    <t>500 LF</t>
  </si>
  <si>
    <t>40 sheets .050 - 4x 10</t>
  </si>
  <si>
    <t>615369JS</t>
  </si>
  <si>
    <t>Denny Chief Sealth</t>
  </si>
  <si>
    <t>9' 6"</t>
  </si>
  <si>
    <t>Parklex 1000</t>
  </si>
  <si>
    <t>641740kb</t>
  </si>
  <si>
    <t>Tek 3</t>
  </si>
  <si>
    <t>P-12 Obsidian Gray fluropon</t>
  </si>
  <si>
    <t>AFS-40373</t>
  </si>
  <si>
    <t>Galaxy Silver</t>
  </si>
  <si>
    <t>Bellevue Sci &amp; Tech</t>
  </si>
  <si>
    <t>1/4x1 1/2" HWHSMS w/o Neo</t>
  </si>
  <si>
    <t>1/4x1 1/2" HWHSMS w/ Neo</t>
  </si>
  <si>
    <t>1000 Ea</t>
  </si>
  <si>
    <t>HWHSMS w/o Neo</t>
  </si>
  <si>
    <t>1/4x1 1/2"</t>
  </si>
  <si>
    <t>HWHSMS w/ Neo</t>
  </si>
  <si>
    <t>615146ME</t>
  </si>
  <si>
    <t>02-1.17 &amp; 04-1.17</t>
  </si>
  <si>
    <t>5475KG</t>
  </si>
  <si>
    <t>East Ridge Elementary</t>
  </si>
  <si>
    <t>16" x 70' x 3</t>
  </si>
  <si>
    <t>3 coils @ 70'</t>
  </si>
  <si>
    <t>380/72</t>
  </si>
  <si>
    <t>4245KG</t>
  </si>
  <si>
    <t>All here</t>
  </si>
  <si>
    <t>399x440</t>
  </si>
  <si>
    <t>9052KG</t>
  </si>
  <si>
    <t>AFS-40206</t>
  </si>
  <si>
    <t>RPODK</t>
  </si>
  <si>
    <t>|Lastobond HT</t>
  </si>
  <si>
    <t>#12-14 x 3/4"</t>
  </si>
  <si>
    <t>48-3/8x 120</t>
  </si>
  <si>
    <t>37-1/2 x 114</t>
  </si>
  <si>
    <t>Sophia Bremer</t>
  </si>
  <si>
    <t>4011KG</t>
  </si>
  <si>
    <t>PEMC Roof</t>
  </si>
  <si>
    <t>WALL PANELS 3-15</t>
  </si>
  <si>
    <t>PANELS 3-15</t>
  </si>
  <si>
    <t>60 x 192</t>
  </si>
  <si>
    <t>60 x 144</t>
  </si>
  <si>
    <t>18'0" Pent 1 N,S</t>
  </si>
  <si>
    <t>AFS-41164</t>
  </si>
  <si>
    <t>36" x 75'</t>
  </si>
  <si>
    <t>9" x 75'</t>
  </si>
  <si>
    <t>remakes</t>
  </si>
  <si>
    <t>afs-41219</t>
  </si>
  <si>
    <t>FIRE STATION 72 WHITE</t>
  </si>
  <si>
    <t>3428KG</t>
  </si>
  <si>
    <t>1666KG</t>
  </si>
  <si>
    <t>Monroe Schools</t>
  </si>
  <si>
    <t>Franklin HS</t>
  </si>
  <si>
    <t>6mm</t>
  </si>
  <si>
    <t>anodic bronze</t>
  </si>
  <si>
    <t>48 pieces</t>
  </si>
  <si>
    <t>7139KG</t>
  </si>
  <si>
    <t>1" x 1/8"</t>
  </si>
  <si>
    <t xml:space="preserve">Chase Bank </t>
  </si>
  <si>
    <t>Firestone ISO 95+ GL</t>
  </si>
  <si>
    <t>3-1/2"</t>
  </si>
  <si>
    <t>5116KG</t>
  </si>
  <si>
    <t>5113KG</t>
  </si>
  <si>
    <t xml:space="preserve">3/4" </t>
  </si>
  <si>
    <t>363457LL</t>
  </si>
  <si>
    <t>Vicore Ultra</t>
  </si>
  <si>
    <t xml:space="preserve"> Ice aqnd water </t>
  </si>
  <si>
    <t>36"X75'</t>
  </si>
  <si>
    <t>Rocky Camp</t>
  </si>
  <si>
    <t>#10 x 1" Steel Pancake Hd</t>
  </si>
  <si>
    <t>8872KG</t>
  </si>
  <si>
    <t>8859KG</t>
  </si>
  <si>
    <t>30'10"</t>
  </si>
  <si>
    <t xml:space="preserve">PL300 Insul. Adhesive </t>
  </si>
  <si>
    <t>big tubes</t>
  </si>
  <si>
    <t>1000 (ship w/ Esc. panels to paint)</t>
  </si>
  <si>
    <t>48 3/8x 120</t>
  </si>
  <si>
    <t>192528RC</t>
  </si>
  <si>
    <t>309897KL</t>
  </si>
  <si>
    <t>62x192</t>
  </si>
  <si>
    <t>TOB Black</t>
  </si>
  <si>
    <t>PAGES 359,361-363</t>
  </si>
  <si>
    <t>661704kb</t>
  </si>
  <si>
    <t>9061KG</t>
  </si>
  <si>
    <t>Neoprene closures</t>
  </si>
  <si>
    <t>201223RC</t>
  </si>
  <si>
    <t>48x192</t>
  </si>
  <si>
    <t>4shts</t>
  </si>
  <si>
    <t>60 sheets</t>
  </si>
  <si>
    <t xml:space="preserve">ms 98 panels </t>
  </si>
  <si>
    <t>150 l/f + drop</t>
  </si>
  <si>
    <t>Lastobond Shield HT</t>
  </si>
  <si>
    <t xml:space="preserve">.050 ALUM PANELS  </t>
  </si>
  <si>
    <t>1" x 1/4" SS Flat Bar</t>
  </si>
  <si>
    <t xml:space="preserve">1 EA </t>
  </si>
  <si>
    <t>page 76, .030 Aluminum butt plates</t>
  </si>
  <si>
    <t>page 76</t>
  </si>
  <si>
    <t>2'-7 1/16" x 6'-9 1/2"</t>
  </si>
  <si>
    <t>9 Pcs</t>
  </si>
  <si>
    <t>BG5</t>
  </si>
  <si>
    <t>page 96</t>
  </si>
  <si>
    <t>4365KG</t>
  </si>
  <si>
    <t>These parts going to Powderfab to get sandblasted finish</t>
  </si>
  <si>
    <t>.032 alum flashing</t>
  </si>
  <si>
    <t>Downspouts (Weathered copper and Sierra Tan)</t>
  </si>
  <si>
    <t>201209RC</t>
  </si>
  <si>
    <t>Interurban 4/5</t>
  </si>
  <si>
    <t>SRR Hand Crimper</t>
  </si>
  <si>
    <t>BOEING 17-45</t>
  </si>
  <si>
    <t>SAFETY BLUE</t>
  </si>
  <si>
    <t>20ga Stainless Perforated Gutter Screen</t>
  </si>
  <si>
    <t>000089ME</t>
  </si>
  <si>
    <t>merrill</t>
  </si>
  <si>
    <t>CHAMPAGNE CLASSIC II AFS-46148</t>
  </si>
  <si>
    <t>PWETER AFS-40014</t>
  </si>
  <si>
    <t>1788KG</t>
  </si>
  <si>
    <t>#10-16 x 1"  Pancake Head</t>
  </si>
  <si>
    <t>2000 screws</t>
  </si>
  <si>
    <t>629434KL</t>
  </si>
  <si>
    <t>8 pieces 3" round DS, 16 elbows</t>
  </si>
  <si>
    <t>9729KG</t>
  </si>
  <si>
    <t>1380KG</t>
  </si>
  <si>
    <t>NC1055</t>
  </si>
  <si>
    <t>Plaskar - 1/4-20x4" Copper Bolts (8) total</t>
  </si>
  <si>
    <t>550 sheets</t>
  </si>
  <si>
    <t>Limest,  Dk Bronze</t>
  </si>
  <si>
    <t>10shts</t>
  </si>
  <si>
    <t>7000 ea</t>
  </si>
  <si>
    <t>Ceraclad starter bar</t>
  </si>
  <si>
    <t>.125 Aluminum Panel</t>
  </si>
  <si>
    <t>Lead-Cote</t>
  </si>
  <si>
    <t>8949DK</t>
  </si>
  <si>
    <t>700</t>
  </si>
  <si>
    <t>Metallic Med. Gray</t>
  </si>
  <si>
    <t>18 panels</t>
  </si>
  <si>
    <t>NuWave Closures</t>
  </si>
  <si>
    <t>40 EA</t>
  </si>
  <si>
    <t>629416KL</t>
  </si>
  <si>
    <t>Kingspan PC-2 panel clips</t>
  </si>
  <si>
    <t>48"  x 120"</t>
  </si>
  <si>
    <t>Corrugated Panels</t>
  </si>
  <si>
    <t>9568KG</t>
  </si>
  <si>
    <t>Overlake Hosp Column Cover</t>
  </si>
  <si>
    <t>8982ME</t>
  </si>
  <si>
    <t>Precision Brush</t>
  </si>
  <si>
    <t>935515RC</t>
  </si>
  <si>
    <t>304-#4</t>
  </si>
  <si>
    <t>Dow 795 sealant</t>
  </si>
  <si>
    <t>7268KG</t>
  </si>
  <si>
    <t>3 blades, 1 head</t>
  </si>
  <si>
    <t>1152 pcs</t>
  </si>
  <si>
    <t>1 Purchased</t>
  </si>
  <si>
    <t>5148KG</t>
  </si>
  <si>
    <t>Fry Channel Screed</t>
  </si>
  <si>
    <t>Clear anodized</t>
  </si>
  <si>
    <t>KNIGHT PANEL GRAY</t>
  </si>
  <si>
    <t>1371KG</t>
  </si>
  <si>
    <t>60" x 112"</t>
  </si>
  <si>
    <t>7116KG</t>
  </si>
  <si>
    <t>10 EA</t>
  </si>
  <si>
    <t>5136KG</t>
  </si>
  <si>
    <t>1130AH</t>
  </si>
  <si>
    <t>south transfer station</t>
  </si>
  <si>
    <t>NC1088</t>
  </si>
  <si>
    <t>1127AH</t>
  </si>
  <si>
    <t>airport parkway</t>
  </si>
  <si>
    <t>NC1084</t>
  </si>
  <si>
    <t>Siera Tan</t>
  </si>
  <si>
    <t>4683KG</t>
  </si>
  <si>
    <t>247862ME</t>
  </si>
  <si>
    <t>22 Sheets</t>
  </si>
  <si>
    <t>53 Sheets</t>
  </si>
  <si>
    <t>53 sheets</t>
  </si>
  <si>
    <t>46714KG</t>
  </si>
  <si>
    <t>4671KG</t>
  </si>
  <si>
    <t>48"x62"x130"</t>
  </si>
  <si>
    <t>Ryerson 3" OD alum tube DS</t>
  </si>
  <si>
    <t>6 each</t>
  </si>
  <si>
    <t>4205KG</t>
  </si>
  <si>
    <t>.125 panel, bike frame, elect. Box</t>
  </si>
  <si>
    <t>The Epiphany School</t>
  </si>
  <si>
    <t>CBF</t>
  </si>
  <si>
    <t>Chimney Shrouds</t>
  </si>
  <si>
    <t>cornice sections "A" remakes</t>
  </si>
  <si>
    <t>P200 "A" remakes</t>
  </si>
  <si>
    <t>2" DOWNSPOUT &amp; 45 DEG ELBOWS</t>
  </si>
  <si>
    <t>PAGE 134B</t>
  </si>
  <si>
    <t>6 pcs @ 20'</t>
  </si>
  <si>
    <t>SW7074</t>
  </si>
  <si>
    <t>SW6286</t>
  </si>
  <si>
    <t>SW6244</t>
  </si>
  <si>
    <t>SW6649</t>
  </si>
  <si>
    <t>4234KG</t>
  </si>
  <si>
    <t>14 sheets</t>
  </si>
  <si>
    <t>214355KL</t>
  </si>
  <si>
    <t>Valley Medical</t>
  </si>
  <si>
    <t>AFS-40202</t>
  </si>
  <si>
    <t>Lake Union</t>
  </si>
  <si>
    <t>15 rolls,45 rolls tape</t>
  </si>
  <si>
    <t>SOUNDTRANSIT DARK BLUE</t>
  </si>
  <si>
    <t>AFS-41034</t>
  </si>
  <si>
    <t>TONY TAUPE</t>
  </si>
  <si>
    <t>SW7038</t>
  </si>
  <si>
    <t xml:space="preserve">TONY TAUPE </t>
  </si>
  <si>
    <t>Everett Steel round rod &amp; flatbar</t>
  </si>
  <si>
    <t>3343RC</t>
  </si>
  <si>
    <t>Knaack rolling cabinet</t>
  </si>
  <si>
    <t>692720LL</t>
  </si>
  <si>
    <t>8762KG</t>
  </si>
  <si>
    <t>#4</t>
  </si>
  <si>
    <t>304 SS</t>
  </si>
  <si>
    <t>UW H Wing</t>
  </si>
  <si>
    <t>Allied</t>
  </si>
  <si>
    <t>spider remote repair</t>
  </si>
  <si>
    <t>Spider/Safeworks</t>
  </si>
  <si>
    <t>Remote for hoist</t>
  </si>
  <si>
    <t>PAGES 164-167</t>
  </si>
  <si>
    <t>UC51595XL DURANAR XL MEDIUM GRAY</t>
  </si>
  <si>
    <t>098798JS</t>
  </si>
  <si>
    <t>50 coupler, 1 qt ea primer &amp; glue</t>
  </si>
  <si>
    <t>Galvanized</t>
  </si>
  <si>
    <t>12"w x 10' 9" L</t>
  </si>
  <si>
    <t>16 pcs</t>
  </si>
  <si>
    <t>5220KG</t>
  </si>
  <si>
    <t>5221KG</t>
  </si>
  <si>
    <t>5222KG</t>
  </si>
  <si>
    <t>615115ME</t>
  </si>
  <si>
    <t>PAGES 193-194,196,198</t>
  </si>
  <si>
    <t>8529KG</t>
  </si>
  <si>
    <t>1204AH</t>
  </si>
  <si>
    <t>Kodiak near island</t>
  </si>
  <si>
    <t>NC1086</t>
  </si>
  <si>
    <t>4360KG</t>
  </si>
  <si>
    <t>4361KG</t>
  </si>
  <si>
    <t>1091AH</t>
  </si>
  <si>
    <t>Titus Will Chevrolet</t>
  </si>
  <si>
    <t>NC1074</t>
  </si>
  <si>
    <t>PE CVB blue</t>
  </si>
  <si>
    <t>Brian E</t>
  </si>
  <si>
    <t>6 cases mastic</t>
  </si>
  <si>
    <t>This is the color for the panels we made for the glazers</t>
  </si>
  <si>
    <t>1357KG</t>
  </si>
  <si>
    <t>2x2x1/4" Angle</t>
  </si>
  <si>
    <t xml:space="preserve">4 pcs </t>
  </si>
  <si>
    <t>7279KG</t>
  </si>
  <si>
    <t>5 ELBOWS</t>
  </si>
  <si>
    <t>PAGE 67</t>
  </si>
  <si>
    <t>FLASHING, PANELS, Z'S, FLATSTOCK</t>
  </si>
  <si>
    <t>Formas (prodema) screws Pale</t>
  </si>
  <si>
    <t>PAGES 65-66</t>
  </si>
  <si>
    <t>PAGE 1A</t>
  </si>
  <si>
    <t>Dunlap</t>
  </si>
  <si>
    <t>RSI</t>
  </si>
  <si>
    <t>.125 ALUM WELDMENTS</t>
  </si>
  <si>
    <t>795 charcole</t>
  </si>
  <si>
    <t>692728LL</t>
  </si>
  <si>
    <t>Bare galvanized</t>
  </si>
  <si>
    <t>7295KG</t>
  </si>
  <si>
    <t>4@48x150</t>
  </si>
  <si>
    <t>90</t>
  </si>
  <si>
    <t>9092KG</t>
  </si>
  <si>
    <t>4 by 8'2</t>
  </si>
  <si>
    <t>5580be</t>
  </si>
  <si>
    <t>3by8, 4by12</t>
  </si>
  <si>
    <t>4025KG</t>
  </si>
  <si>
    <t>4" round</t>
  </si>
  <si>
    <t>615147ME</t>
  </si>
  <si>
    <t>12" x 75'</t>
  </si>
  <si>
    <t>9485KG</t>
  </si>
  <si>
    <t>BEll Sq Cam</t>
  </si>
  <si>
    <t>12 sheets @48x120</t>
  </si>
  <si>
    <t>HR 36 Closure</t>
  </si>
  <si>
    <t>Seattle Parking Garage</t>
  </si>
  <si>
    <t>309606JS</t>
  </si>
  <si>
    <t>ACM - F-White 62x122 3mm</t>
  </si>
  <si>
    <t>Red Ribbon</t>
  </si>
  <si>
    <t>ACM - F-White 48x122 3mm</t>
  </si>
  <si>
    <t>22ga Champagne Bronze</t>
  </si>
  <si>
    <t>78 PANELS</t>
  </si>
  <si>
    <t>Ligne Roset</t>
  </si>
  <si>
    <t>Lodge a tSuncadia</t>
  </si>
  <si>
    <t>12"w x 5' 9" L</t>
  </si>
  <si>
    <t>32 pcs</t>
  </si>
  <si>
    <t>page 95-96,102-105</t>
  </si>
  <si>
    <t>22ga AEP Cool Dk Bronze Lrg Gutter Coil</t>
  </si>
  <si>
    <t>3599KG</t>
  </si>
  <si>
    <t>Parchment Coil(s)</t>
  </si>
  <si>
    <t>AFS-45066</t>
  </si>
  <si>
    <t>Ceraclad corners</t>
  </si>
  <si>
    <t>62x123</t>
  </si>
  <si>
    <t>1,000 (send to Artisan w/Esc Panels</t>
  </si>
  <si>
    <t>010140MS</t>
  </si>
  <si>
    <t>3406KG</t>
  </si>
  <si>
    <t>(2) CRATES: 48"W-ODx30"HGT-IDx113" LONG-ID</t>
  </si>
  <si>
    <t>4436KG</t>
  </si>
  <si>
    <t>4437KG</t>
  </si>
  <si>
    <t>Intermountain Tyvek</t>
  </si>
  <si>
    <t>10 rolls</t>
  </si>
  <si>
    <t>10116MS</t>
  </si>
  <si>
    <t>Alpolic FR</t>
  </si>
  <si>
    <t xml:space="preserve">3000 ea </t>
  </si>
  <si>
    <t>BlueGray</t>
  </si>
  <si>
    <t xml:space="preserve">Evergreen  </t>
  </si>
  <si>
    <t>SS Teks</t>
  </si>
  <si>
    <t>FH Phil Drive</t>
  </si>
  <si>
    <t>4mm ACM RTB Blue 62x196</t>
  </si>
  <si>
    <t>8 bags</t>
  </si>
  <si>
    <t>10 sheets@60x120</t>
  </si>
  <si>
    <t>10 sheets@48x96</t>
  </si>
  <si>
    <t>2 pieces, 1/2" x 1/2" aluminum square rod</t>
  </si>
  <si>
    <t>Greenheck Louvers</t>
  </si>
  <si>
    <t>8926DK</t>
  </si>
  <si>
    <t>21pcs of AEP Span Lock Regal White on inside</t>
  </si>
  <si>
    <t>615359JS</t>
  </si>
  <si>
    <t>61697be</t>
  </si>
  <si>
    <t>allied</t>
  </si>
  <si>
    <t>roof hatch</t>
  </si>
  <si>
    <t>61696be</t>
  </si>
  <si>
    <t>jt johnson</t>
  </si>
  <si>
    <t>r7</t>
  </si>
  <si>
    <t>insulation</t>
  </si>
  <si>
    <t>27'6"</t>
  </si>
  <si>
    <t>AFS-46072</t>
  </si>
  <si>
    <t>Formawall Graphix</t>
  </si>
  <si>
    <t>44 ea</t>
  </si>
  <si>
    <t>Column Covers</t>
  </si>
  <si>
    <t>page 258</t>
  </si>
  <si>
    <t>2/3 received back damaged</t>
  </si>
  <si>
    <t>8' 3"</t>
  </si>
  <si>
    <t>8'3"</t>
  </si>
  <si>
    <t>1763KG</t>
  </si>
  <si>
    <t>1762KG</t>
  </si>
  <si>
    <t>AFS-41324; AFS-40340</t>
  </si>
  <si>
    <t>1" x 3"</t>
  </si>
  <si>
    <t>0.120</t>
  </si>
  <si>
    <t>Screws, washers</t>
  </si>
  <si>
    <t>AFS-41180SF</t>
  </si>
  <si>
    <t>30 PANELS - .125 ALUM</t>
  </si>
  <si>
    <t xml:space="preserve">5,000 </t>
  </si>
  <si>
    <t>PAGES 101-110</t>
  </si>
  <si>
    <t>3"x24"</t>
  </si>
  <si>
    <t>2 brushes for router head</t>
  </si>
  <si>
    <t>#12x 1-1/2"</t>
  </si>
  <si>
    <t>6,500</t>
  </si>
  <si>
    <t>5' x 7'</t>
  </si>
  <si>
    <t>664361RC</t>
  </si>
  <si>
    <t>Spears Fasteners</t>
  </si>
  <si>
    <t>3/4 X 12</t>
  </si>
  <si>
    <t>4000</t>
  </si>
  <si>
    <t>4 Custom Crates 124x48x44</t>
  </si>
  <si>
    <t>5pcs.</t>
  </si>
  <si>
    <t>1379KG</t>
  </si>
  <si>
    <t>10' 11"</t>
  </si>
  <si>
    <t>20 cases</t>
  </si>
  <si>
    <t>48-3/8 x120</t>
  </si>
  <si>
    <t>9727KG</t>
  </si>
  <si>
    <t>Tyvek Straight Flash</t>
  </si>
  <si>
    <t>46 pcs</t>
  </si>
  <si>
    <t>46 panels</t>
  </si>
  <si>
    <t>764862ME</t>
  </si>
  <si>
    <t>1" Sharp Corner Alum Tube 6063T52</t>
  </si>
  <si>
    <t>1" Radius Corner Alum Tube 6063T52</t>
  </si>
  <si>
    <t>not ordered yet</t>
  </si>
  <si>
    <t>page 49</t>
  </si>
  <si>
    <t>page 566</t>
  </si>
  <si>
    <t>.080 Aluminum coping</t>
  </si>
  <si>
    <t>1 sheet 48 x 120</t>
  </si>
  <si>
    <t>8009KG</t>
  </si>
  <si>
    <t>48 by 120</t>
  </si>
  <si>
    <t>1374KG</t>
  </si>
  <si>
    <t>9779KG</t>
  </si>
  <si>
    <t>615116ME</t>
  </si>
  <si>
    <t>panel repaint</t>
  </si>
  <si>
    <t>Centria 9989</t>
  </si>
  <si>
    <t>82001BE</t>
  </si>
  <si>
    <t>8544KG</t>
  </si>
  <si>
    <t>309614JS</t>
  </si>
  <si>
    <t>Marinenutz.com - (8) 1/4"x4" Bolts</t>
  </si>
  <si>
    <t>9584KG</t>
  </si>
  <si>
    <t>6 pieces</t>
  </si>
  <si>
    <t>Ash "Treated"</t>
  </si>
  <si>
    <t>none..brian</t>
  </si>
  <si>
    <t>column cover</t>
  </si>
  <si>
    <t>Lincoln Silver Valspar 399C479</t>
  </si>
  <si>
    <t>70”x24”x160”</t>
  </si>
  <si>
    <t>48”x56”x120”</t>
  </si>
  <si>
    <t>262889JS</t>
  </si>
  <si>
    <t>12 - 45, 16 - 90</t>
  </si>
  <si>
    <t>Marine Lumber</t>
  </si>
  <si>
    <t>2" x 4" Lumber</t>
  </si>
  <si>
    <t>3524KG</t>
  </si>
  <si>
    <t>214372KL</t>
  </si>
  <si>
    <t>3558KG</t>
  </si>
  <si>
    <t xml:space="preserve">3 coils </t>
  </si>
  <si>
    <t>309628JS</t>
  </si>
  <si>
    <t>Scafco</t>
  </si>
  <si>
    <t>32 C</t>
  </si>
  <si>
    <t>5162KG</t>
  </si>
  <si>
    <t>1 piece of .125 alum. flashing</t>
  </si>
  <si>
    <t>page 102</t>
  </si>
  <si>
    <t>4423KG</t>
  </si>
  <si>
    <t>Fiberglas Spec.</t>
  </si>
  <si>
    <t xml:space="preserve">12" Rd ClmCovers </t>
  </si>
  <si>
    <t>4 cases caulking, 1 box backer rod</t>
  </si>
  <si>
    <t>8932DK</t>
  </si>
  <si>
    <t>9371MA</t>
  </si>
  <si>
    <t>9466KG</t>
  </si>
  <si>
    <t>9493KG</t>
  </si>
  <si>
    <t>Snyder Architectural</t>
  </si>
  <si>
    <t>Vaprotape</t>
  </si>
  <si>
    <t>7280KG</t>
  </si>
  <si>
    <t>7019KG</t>
  </si>
  <si>
    <t>6" x 6"</t>
  </si>
  <si>
    <t>6 @ 14' 8-3/4"</t>
  </si>
  <si>
    <t xml:space="preserve">Brightwater Screen Wall </t>
  </si>
  <si>
    <t>24 @ 14' 10"</t>
  </si>
  <si>
    <t>.210</t>
  </si>
  <si>
    <t>BEll Sq Sprinkler</t>
  </si>
  <si>
    <t>100/48</t>
  </si>
  <si>
    <t>7104KG</t>
  </si>
  <si>
    <t>Span Lok hp</t>
  </si>
  <si>
    <t>47' 3"</t>
  </si>
  <si>
    <t>152 panels</t>
  </si>
  <si>
    <t>fire station 72</t>
  </si>
  <si>
    <t>panelorder4</t>
  </si>
  <si>
    <t>5527KG</t>
  </si>
  <si>
    <t>1 EA</t>
  </si>
  <si>
    <t>PAGE 233-245</t>
  </si>
  <si>
    <t>Intermountain 15# felt</t>
  </si>
  <si>
    <t>230 each</t>
  </si>
  <si>
    <t>1250 each</t>
  </si>
  <si>
    <t>8768KG</t>
  </si>
  <si>
    <t>8770KG</t>
  </si>
  <si>
    <t>8774KG</t>
  </si>
  <si>
    <t>8775KG</t>
  </si>
  <si>
    <t xml:space="preserve">20 sheets </t>
  </si>
  <si>
    <t>247865ME</t>
  </si>
  <si>
    <t>2 each @ 20'</t>
  </si>
  <si>
    <t>NC1030</t>
  </si>
  <si>
    <t>262877JS</t>
  </si>
  <si>
    <t>Tri-County Toyota</t>
  </si>
  <si>
    <t>NC1015</t>
  </si>
  <si>
    <t>664399RC</t>
  </si>
  <si>
    <t>#14 x 3/4"</t>
  </si>
  <si>
    <t>180 lf</t>
  </si>
  <si>
    <t>Down Spout Elbows</t>
  </si>
  <si>
    <t>4005KG</t>
  </si>
  <si>
    <t>1660KG</t>
  </si>
  <si>
    <t>1201KG</t>
  </si>
  <si>
    <t>5484KG</t>
  </si>
  <si>
    <t>Olive 8</t>
  </si>
  <si>
    <t>UnaClad</t>
  </si>
  <si>
    <t>Alum</t>
  </si>
  <si>
    <t>3547KG</t>
  </si>
  <si>
    <t xml:space="preserve"> 55-48x120</t>
  </si>
  <si>
    <t>6486KG</t>
  </si>
  <si>
    <t>Chinook Lumber</t>
  </si>
  <si>
    <t>Cedar Furring</t>
  </si>
  <si>
    <t>44 pieces</t>
  </si>
  <si>
    <t>692706KL</t>
  </si>
  <si>
    <t>21 pcs</t>
  </si>
  <si>
    <t>NC1017</t>
  </si>
  <si>
    <t>200 each</t>
  </si>
  <si>
    <t>8792KG</t>
  </si>
  <si>
    <t>Ceraclad panel clips</t>
  </si>
  <si>
    <t>7000 EA</t>
  </si>
  <si>
    <t>1693KG</t>
  </si>
  <si>
    <t>4290KG</t>
  </si>
  <si>
    <t>Enviro Science Center</t>
  </si>
  <si>
    <t>1678KG</t>
  </si>
  <si>
    <t>Anodized Aluminum</t>
  </si>
  <si>
    <t>8853KG</t>
  </si>
  <si>
    <t>Garfield</t>
  </si>
  <si>
    <t>262876JS</t>
  </si>
  <si>
    <t>Kenai Library</t>
  </si>
  <si>
    <t>Auburn MOB Canopies</t>
  </si>
  <si>
    <t>FIELD</t>
  </si>
  <si>
    <t>150 pcs</t>
  </si>
  <si>
    <t>8976ME</t>
  </si>
  <si>
    <t>1679KG</t>
  </si>
  <si>
    <t>1680KG</t>
  </si>
  <si>
    <t>Pier 23</t>
  </si>
  <si>
    <t>UC-6 Roof Panels</t>
  </si>
  <si>
    <t>12" x 10' 9"</t>
  </si>
  <si>
    <t>Sherwood Green</t>
  </si>
  <si>
    <t>141 panels</t>
  </si>
  <si>
    <t>Ano</t>
  </si>
  <si>
    <t>University Bookstore</t>
  </si>
  <si>
    <t>Select Seam NB</t>
  </si>
  <si>
    <t>8682KG</t>
  </si>
  <si>
    <t>Canyon Creek</t>
  </si>
  <si>
    <t>16" x 234'</t>
  </si>
  <si>
    <t>PAGE 28; 30-31</t>
  </si>
  <si>
    <t>n.a</t>
  </si>
  <si>
    <t>214373KL</t>
  </si>
  <si>
    <t>60x120,48x144,48x96</t>
  </si>
  <si>
    <t>20,44,20</t>
  </si>
  <si>
    <t>.125 aluminum angle</t>
  </si>
  <si>
    <t>page 225</t>
  </si>
  <si>
    <t>downspout and elbows</t>
  </si>
  <si>
    <t>11 rolls,corners,seams</t>
  </si>
  <si>
    <t>262887JS</t>
  </si>
  <si>
    <t>SS #8 Slate Blue</t>
  </si>
  <si>
    <t>.040 Panels and Sheet</t>
  </si>
  <si>
    <t>AFS-45013</t>
  </si>
  <si>
    <t>5533KG</t>
  </si>
  <si>
    <t>5534KG</t>
  </si>
  <si>
    <t>82191be</t>
  </si>
  <si>
    <t>Brian Personal</t>
  </si>
  <si>
    <t>EMJ</t>
  </si>
  <si>
    <t>24 each</t>
  </si>
  <si>
    <t>Metal Sales TL-1222 Foam Closures</t>
  </si>
  <si>
    <t>145pcs</t>
  </si>
  <si>
    <t>145 pcs</t>
  </si>
  <si>
    <t>214382KL</t>
  </si>
  <si>
    <t>Greenheck louvers - Portland stone</t>
  </si>
  <si>
    <t>6 louvers</t>
  </si>
  <si>
    <t>9375MA</t>
  </si>
  <si>
    <t>Kent Meridian</t>
  </si>
  <si>
    <t>p57-80</t>
  </si>
  <si>
    <t>valley med panels charcoal blue</t>
  </si>
  <si>
    <t xml:space="preserve">1 Panel </t>
  </si>
  <si>
    <t>Pg-92</t>
  </si>
  <si>
    <t>Stair chase panel remakes w/butt plates</t>
  </si>
  <si>
    <t>9064KG</t>
  </si>
  <si>
    <t>Olivian Planters</t>
  </si>
  <si>
    <t>Chris</t>
  </si>
  <si>
    <t>9808KG</t>
  </si>
  <si>
    <t>10175DK</t>
  </si>
  <si>
    <t>9819KG</t>
  </si>
  <si>
    <t>Margard Residence</t>
  </si>
  <si>
    <t>23 sticks</t>
  </si>
  <si>
    <t>23 sticks, 21' each</t>
  </si>
  <si>
    <t>309900KL</t>
  </si>
  <si>
    <t>9573KG</t>
  </si>
  <si>
    <t>3580KG</t>
  </si>
  <si>
    <t>Fabral</t>
  </si>
  <si>
    <t>5845KG</t>
  </si>
  <si>
    <t>Sch 40</t>
  </si>
  <si>
    <t>Platinum Silver</t>
  </si>
  <si>
    <t>75 ea</t>
  </si>
  <si>
    <t>9'5"</t>
  </si>
  <si>
    <t>60 each</t>
  </si>
  <si>
    <t>641730kb</t>
  </si>
  <si>
    <t>Fan fold</t>
  </si>
  <si>
    <t>Flat Stock/Wall Panels/Roof Panels/ACM's/Cement Board/Wood Composites/Sunshade/BarGrating</t>
  </si>
  <si>
    <t>9095KG</t>
  </si>
  <si>
    <t>20 each, 14 each</t>
  </si>
  <si>
    <t>DS and elbow</t>
  </si>
  <si>
    <t>8' 5"</t>
  </si>
  <si>
    <t>Tri Jack</t>
  </si>
  <si>
    <t>Yam Annex</t>
  </si>
  <si>
    <t>Closures for E-36</t>
  </si>
  <si>
    <t>U  Seal Alum.</t>
  </si>
  <si>
    <t>PAGES 382-389 &amp; 370-381</t>
  </si>
  <si>
    <t>692726LL</t>
  </si>
  <si>
    <t>perm abarrier</t>
  </si>
  <si>
    <t>28</t>
  </si>
  <si>
    <t>Stainless Wood Screws</t>
  </si>
  <si>
    <t>1,000</t>
  </si>
  <si>
    <t>4237KG</t>
  </si>
  <si>
    <t>80 pc, not NSM's</t>
  </si>
  <si>
    <t>#4 Brushed</t>
  </si>
  <si>
    <t>Closures for  1 1/2" Metal decking</t>
  </si>
  <si>
    <t>48.125 x 120</t>
  </si>
  <si>
    <t>15 &amp; 10 of each</t>
  </si>
  <si>
    <t>PAGE 2-3</t>
  </si>
  <si>
    <t>Fire Station 7w</t>
  </si>
  <si>
    <t>Red panel order</t>
  </si>
  <si>
    <t>Wayne's Roofing</t>
  </si>
  <si>
    <t>PIPE FLASHING</t>
  </si>
  <si>
    <t>.080 ALUM PANELS   23 PANESL)</t>
  </si>
  <si>
    <t>1663KG</t>
  </si>
  <si>
    <t>1500 each</t>
  </si>
  <si>
    <t>9802KG</t>
  </si>
  <si>
    <t>GHC TSC Driveway</t>
  </si>
  <si>
    <t>TERMINAL SALES INFILL</t>
  </si>
  <si>
    <t>8 pieces</t>
  </si>
  <si>
    <t>75 panels</t>
  </si>
  <si>
    <t>Natural Stone</t>
  </si>
  <si>
    <t>.080 ALU PANELS</t>
  </si>
  <si>
    <t>PAGE 111</t>
  </si>
  <si>
    <t>309610JS</t>
  </si>
  <si>
    <t>925 sealant</t>
  </si>
  <si>
    <t>7033KG</t>
  </si>
  <si>
    <t>Bank of America Reroof</t>
  </si>
  <si>
    <t>Replacement columns</t>
  </si>
  <si>
    <t xml:space="preserve">MS 98 </t>
  </si>
  <si>
    <t>page 508</t>
  </si>
  <si>
    <t>C1 Cornice Corners</t>
  </si>
  <si>
    <t>254pcs</t>
  </si>
  <si>
    <t>615355JS</t>
  </si>
  <si>
    <t>(2) 48x96 16ga #4 SS</t>
  </si>
  <si>
    <t>247773KL</t>
  </si>
  <si>
    <t>36" wide</t>
  </si>
  <si>
    <t>5826KG</t>
  </si>
  <si>
    <t>309676-TM</t>
  </si>
  <si>
    <t>192536RC</t>
  </si>
  <si>
    <t>3000 EA</t>
  </si>
  <si>
    <t>247788KL</t>
  </si>
  <si>
    <t>Dow Corning 795</t>
  </si>
  <si>
    <t>3M Spray Adhesive</t>
  </si>
  <si>
    <t>12 each</t>
  </si>
  <si>
    <t>098778JS</t>
  </si>
  <si>
    <t>PIKE PHASE 2</t>
  </si>
  <si>
    <t>26-10-10</t>
  </si>
  <si>
    <t>61674be</t>
  </si>
  <si>
    <t>dark bronze</t>
  </si>
  <si>
    <t>7037KG</t>
  </si>
  <si>
    <t>5 sheets @ 48x120</t>
  </si>
  <si>
    <t>2 rolls, 1case</t>
  </si>
  <si>
    <t>5117KG</t>
  </si>
  <si>
    <t>7288KG</t>
  </si>
  <si>
    <t>1754KG</t>
  </si>
  <si>
    <t>335 pieces</t>
  </si>
  <si>
    <t>214007RC</t>
  </si>
  <si>
    <t>1 @ 25'</t>
  </si>
  <si>
    <t>17'-9 1/2" Ex</t>
  </si>
  <si>
    <t>309916RC</t>
  </si>
  <si>
    <t>JM 1-3/4" 4' x 8' Foam Sheets</t>
  </si>
  <si>
    <t>Zincalume+</t>
  </si>
  <si>
    <t>Carillon</t>
  </si>
  <si>
    <t>Flat Bar</t>
  </si>
  <si>
    <t>43</t>
  </si>
  <si>
    <t>21 panels</t>
  </si>
  <si>
    <t>9848KG</t>
  </si>
  <si>
    <t>9841KG</t>
  </si>
  <si>
    <t>Tremco Acoustical Sealant</t>
  </si>
  <si>
    <t>B-2</t>
  </si>
  <si>
    <t>SL3A103</t>
  </si>
  <si>
    <t>396B1258</t>
  </si>
  <si>
    <t>Custom Gray</t>
  </si>
  <si>
    <t>150 shts</t>
  </si>
  <si>
    <t>9753KG</t>
  </si>
  <si>
    <t>9757KG</t>
  </si>
  <si>
    <t>Use UC51742 primer only</t>
  </si>
  <si>
    <t>AFS-3034F</t>
  </si>
  <si>
    <t>4 crates 48x34x73</t>
  </si>
  <si>
    <t>262866JS</t>
  </si>
  <si>
    <t>10040TM</t>
  </si>
  <si>
    <t>DOWNSPOUT,ELBOW</t>
  </si>
  <si>
    <t>PVC Glue &amp; Primer</t>
  </si>
  <si>
    <t>Quart</t>
  </si>
  <si>
    <t>3' x 14'</t>
  </si>
  <si>
    <t>Classic Rib Panels</t>
  </si>
  <si>
    <t>2200 brackets</t>
  </si>
  <si>
    <t>36@7'6", 36@7'4"</t>
  </si>
  <si>
    <t>7 boxes (2 too many)</t>
  </si>
  <si>
    <t>300 Pcs</t>
  </si>
  <si>
    <t>214046RC</t>
  </si>
  <si>
    <t>Mansard Brown</t>
  </si>
  <si>
    <t>48" x 240"</t>
  </si>
  <si>
    <t>1668KG</t>
  </si>
  <si>
    <t>200 LF</t>
  </si>
  <si>
    <t>2000 LF</t>
  </si>
  <si>
    <t>Cool Zinc</t>
  </si>
  <si>
    <t>4403KG</t>
  </si>
  <si>
    <t>8993ME</t>
  </si>
  <si>
    <t>PVC Fittings &amp; Pipe</t>
  </si>
  <si>
    <t>1651KG</t>
  </si>
  <si>
    <t>SLR-16-2</t>
  </si>
  <si>
    <t>Poly silver to match Unaclad Metallic Silver</t>
  </si>
  <si>
    <t>28@5'6", 45@6'6"</t>
  </si>
  <si>
    <t>.040 Alum 48x120 No Vinyl</t>
  </si>
  <si>
    <t>Extrusion #8212</t>
  </si>
  <si>
    <t>Extrusion #8214</t>
  </si>
  <si>
    <t>Extrusion #8216</t>
  </si>
  <si>
    <t>Weep Baffles</t>
  </si>
  <si>
    <t>160LF</t>
  </si>
  <si>
    <t>210 pcs</t>
  </si>
  <si>
    <t>108 sheets</t>
  </si>
  <si>
    <t>6477KG</t>
  </si>
  <si>
    <t>Hex Head</t>
  </si>
  <si>
    <t>2600 EA</t>
  </si>
  <si>
    <t>Tracer CB Fasteners</t>
  </si>
  <si>
    <t>2-1/4"</t>
  </si>
  <si>
    <t>4386KG</t>
  </si>
  <si>
    <t>24'3" Pent 2S,E</t>
  </si>
  <si>
    <t>15 pcs.</t>
  </si>
  <si>
    <t>25'3" Pent 2S</t>
  </si>
  <si>
    <t>5 pcs.</t>
  </si>
  <si>
    <t>28'3" Pent 2N</t>
  </si>
  <si>
    <t>Custom White</t>
  </si>
  <si>
    <t>Elbows</t>
  </si>
  <si>
    <t>7 eacj</t>
  </si>
  <si>
    <t>Fasteners</t>
  </si>
  <si>
    <t>StraightFlash</t>
  </si>
  <si>
    <t>Peterson Alum.</t>
  </si>
  <si>
    <t>1 window frame</t>
  </si>
  <si>
    <t>Box Rib Sm Void Closures</t>
  </si>
  <si>
    <t>#12x.75</t>
  </si>
  <si>
    <t>363453LL</t>
  </si>
  <si>
    <t>expansion bolts</t>
  </si>
  <si>
    <t>Dunlop</t>
  </si>
  <si>
    <t>Power SD2 Expansion B</t>
  </si>
  <si>
    <t>3/8"X3 3/4"</t>
  </si>
  <si>
    <t>9055KG</t>
  </si>
  <si>
    <t>Schuster 4" DS strainers</t>
  </si>
  <si>
    <t>10 ea</t>
  </si>
  <si>
    <t>8984ME</t>
  </si>
  <si>
    <t>Lastobond Shield HT Primer</t>
  </si>
  <si>
    <t>5 bucket @ 5 gal. ea.</t>
  </si>
  <si>
    <t>300 pcs</t>
  </si>
  <si>
    <t>Columns remake</t>
  </si>
  <si>
    <t>AI-10135</t>
  </si>
  <si>
    <t>Firestone Hartford Green</t>
  </si>
  <si>
    <t>1399KG</t>
  </si>
  <si>
    <t>Union gospel</t>
  </si>
  <si>
    <t>5175KG</t>
  </si>
  <si>
    <t>T-027</t>
  </si>
  <si>
    <t>50 sheets@48 3/8"X120"</t>
  </si>
  <si>
    <t>9827KG</t>
  </si>
  <si>
    <t>5,000</t>
  </si>
  <si>
    <t>309642JS</t>
  </si>
  <si>
    <t>3/4" Ultralight MDF</t>
  </si>
  <si>
    <t>5'x8'</t>
  </si>
  <si>
    <t>Terminal Infills</t>
  </si>
  <si>
    <t>Ryerson Rings 12 GA x 29.5" od x 3" id</t>
  </si>
  <si>
    <t>9496KG</t>
  </si>
  <si>
    <t>1 box of screws (2,800)</t>
  </si>
  <si>
    <t>309632JS</t>
  </si>
  <si>
    <t>1152 pieces</t>
  </si>
  <si>
    <t>36 pieces</t>
  </si>
  <si>
    <t>Page 215-218</t>
  </si>
  <si>
    <t>247764KL</t>
  </si>
  <si>
    <t>HWH, Tek3, SST, 3/4"screws</t>
  </si>
  <si>
    <t>247762KL</t>
  </si>
  <si>
    <t>3451KG</t>
  </si>
  <si>
    <t>Everett Steel 2" x 2" x 3/16" tube - 20'</t>
  </si>
  <si>
    <t>2 pcs pipe,4 elbows</t>
  </si>
  <si>
    <t>063 Alum Sheet</t>
  </si>
  <si>
    <t>Dow recover mate</t>
  </si>
  <si>
    <t>16"</t>
  </si>
  <si>
    <t>450 LF</t>
  </si>
  <si>
    <t>9724KG</t>
  </si>
  <si>
    <t>102 sheets</t>
  </si>
  <si>
    <t>4248KG</t>
  </si>
  <si>
    <t>24x120</t>
  </si>
  <si>
    <t>206 sheets</t>
  </si>
  <si>
    <t>(3) 4x10 sheets of 22ga regal white</t>
  </si>
  <si>
    <t>Sealant Specialists A3311 3/4" wide tape</t>
  </si>
  <si>
    <t>3600 LF</t>
  </si>
  <si>
    <t>UPS Delivery</t>
  </si>
  <si>
    <t>5 sheets of 24ga. Zincalume  4x10</t>
  </si>
  <si>
    <t>T-0</t>
  </si>
  <si>
    <t>4036KG</t>
  </si>
  <si>
    <t>VARIOUS</t>
  </si>
  <si>
    <t>slanted column bottoms with flanges and caps</t>
  </si>
  <si>
    <t>Custom Aerosol Packaging</t>
  </si>
  <si>
    <t>9731KG</t>
  </si>
  <si>
    <t>Airport Station</t>
  </si>
  <si>
    <t>8771ME</t>
  </si>
  <si>
    <t>214380KL</t>
  </si>
  <si>
    <t>9719KG</t>
  </si>
  <si>
    <t>Montreux  Sunglow</t>
  </si>
  <si>
    <t>098759JS</t>
  </si>
  <si>
    <t>172 sheets</t>
  </si>
  <si>
    <t>48x144</t>
  </si>
  <si>
    <t>Column Cap's &amp; page 17</t>
  </si>
  <si>
    <t>.040 alum flashings and buttplates</t>
  </si>
  <si>
    <t>8898KG</t>
  </si>
  <si>
    <t>Two Newport</t>
  </si>
  <si>
    <t>UW Garage</t>
  </si>
  <si>
    <t>Intermountain Tyvek tape</t>
  </si>
  <si>
    <t>1212AH</t>
  </si>
  <si>
    <t>4370KG</t>
  </si>
  <si>
    <t>8934DK</t>
  </si>
  <si>
    <t>9478KG</t>
  </si>
  <si>
    <t>8 panels</t>
  </si>
  <si>
    <t>Pages 101-102</t>
  </si>
  <si>
    <t>3562KG</t>
  </si>
  <si>
    <t>16" x 150'</t>
  </si>
  <si>
    <t>Will Call</t>
  </si>
  <si>
    <t>9560KG</t>
  </si>
  <si>
    <t>4914KG</t>
  </si>
  <si>
    <t>Cool Metallic Silver</t>
  </si>
  <si>
    <t>stainless flats</t>
  </si>
  <si>
    <t>12-1/2" x 12-1/2"</t>
  </si>
  <si>
    <t>Louvers L54-L55</t>
  </si>
  <si>
    <t>1696KG</t>
  </si>
  <si>
    <t>5 gallon</t>
  </si>
  <si>
    <t>.090 Aluminum Panels</t>
  </si>
  <si>
    <t>Steel Round Bar</t>
  </si>
  <si>
    <t>2000 ea</t>
  </si>
  <si>
    <t>#12-14 Hex tek 3</t>
  </si>
  <si>
    <t>664376RC</t>
  </si>
  <si>
    <t>Frances Anderson</t>
  </si>
  <si>
    <t>ChemCalk 900</t>
  </si>
  <si>
    <t>Corner Cornice parts</t>
  </si>
  <si>
    <t>5511KG</t>
  </si>
  <si>
    <t>36x36</t>
  </si>
  <si>
    <t>8915DK</t>
  </si>
  <si>
    <t>60x110</t>
  </si>
  <si>
    <t>80 sheets</t>
  </si>
  <si>
    <t>12 louvers</t>
  </si>
  <si>
    <t>9837KG</t>
  </si>
  <si>
    <t>309945RC</t>
  </si>
  <si>
    <t>18 sheets</t>
  </si>
  <si>
    <t>9835KG</t>
  </si>
  <si>
    <t>DK</t>
  </si>
  <si>
    <t>10 pc</t>
  </si>
  <si>
    <t>Polyclinic</t>
  </si>
  <si>
    <t>for galvanizing at scott galv</t>
  </si>
  <si>
    <t>1196AH</t>
  </si>
  <si>
    <t>4449KG</t>
  </si>
  <si>
    <t>Clip Screws</t>
  </si>
  <si>
    <t>Stitch Screws</t>
  </si>
  <si>
    <t>160 sheets</t>
  </si>
  <si>
    <t>Grace Perm A Barrier</t>
  </si>
  <si>
    <t>4 rolls 36"x 75'</t>
  </si>
  <si>
    <t>1658KG</t>
  </si>
  <si>
    <t>550 LF</t>
  </si>
  <si>
    <t>3482KG</t>
  </si>
  <si>
    <t>615129ME</t>
  </si>
  <si>
    <t>OVERSIZED PANS</t>
  </si>
  <si>
    <t>270 each, 7/8" 20'</t>
  </si>
  <si>
    <t>010142MS</t>
  </si>
  <si>
    <t>Profile Steel</t>
  </si>
  <si>
    <t>4 @ 1/2 x 9 x 9, 4 @ 1/2x4x24</t>
  </si>
  <si>
    <t>4@1/2X9X9.4,4@1/2X4X24</t>
  </si>
  <si>
    <t>5@11'5", 5@17'</t>
  </si>
  <si>
    <t>6'-0 7/8"</t>
  </si>
  <si>
    <t>6'0-7/8"</t>
  </si>
  <si>
    <t>flat</t>
  </si>
  <si>
    <t>regal</t>
  </si>
  <si>
    <t>Gray Velvet</t>
  </si>
  <si>
    <t>2nd shipment</t>
  </si>
  <si>
    <t>11,394 lbs</t>
  </si>
  <si>
    <t>629427KL</t>
  </si>
  <si>
    <t>34 panels</t>
  </si>
  <si>
    <t>132 #11 PANELS, .125 ALUM</t>
  </si>
  <si>
    <t>PAGE 1-11 11/E06</t>
  </si>
  <si>
    <t>page 210</t>
  </si>
  <si>
    <t>Simos desk</t>
  </si>
  <si>
    <t>.063 COLUMN PARTS</t>
  </si>
  <si>
    <t>25'</t>
  </si>
  <si>
    <t>MRT411LDCO</t>
  </si>
  <si>
    <t>1 Rental</t>
  </si>
  <si>
    <t>SF CHAMPAGNE GOLD CLASSIC II</t>
  </si>
  <si>
    <t>7016KG</t>
  </si>
  <si>
    <t>Painted Bolts &amp; Nutz</t>
  </si>
  <si>
    <t>Light Rail Base</t>
  </si>
  <si>
    <t xml:space="preserve"> 35 sheets</t>
  </si>
  <si>
    <t>4288KG</t>
  </si>
  <si>
    <t>4286KG</t>
  </si>
  <si>
    <t>62 x 146</t>
  </si>
  <si>
    <t>8752ME</t>
  </si>
  <si>
    <t>3/4x3/4 angle @ 25'</t>
  </si>
  <si>
    <t>#12x3/4 Stainless Screws</t>
  </si>
  <si>
    <t>20ga. Stainless #4  - 48x120 (1 sheet)</t>
  </si>
  <si>
    <t>8689KG</t>
  </si>
  <si>
    <t>1/2 column (paint Clear Anodized)</t>
  </si>
  <si>
    <t>.050 coping, clip and buttplates to be painted pewter</t>
  </si>
  <si>
    <t>Garland</t>
  </si>
  <si>
    <t>Vulkem 921 Gray &amp; color charts</t>
  </si>
  <si>
    <t>7141KG</t>
  </si>
  <si>
    <t>(100) 18ga. Galvanized 48x95.75</t>
  </si>
  <si>
    <t>Cristalla</t>
  </si>
  <si>
    <t>NC1019</t>
  </si>
  <si>
    <t>615384JS</t>
  </si>
  <si>
    <t>Screw Panel</t>
  </si>
  <si>
    <t>1000 screws</t>
  </si>
  <si>
    <t>Dow Blueboard</t>
  </si>
  <si>
    <t>BLACK ANODIZED FLUROPON</t>
  </si>
  <si>
    <t>Painted screws</t>
  </si>
  <si>
    <t>3000 ea</t>
  </si>
  <si>
    <t>4408KG</t>
  </si>
  <si>
    <t>Pre-Primed Flats</t>
  </si>
  <si>
    <t>262885JS</t>
  </si>
  <si>
    <t>Shelton View</t>
  </si>
  <si>
    <t>Sky Blue</t>
  </si>
  <si>
    <t>BMC West</t>
  </si>
  <si>
    <t>FT Lumber</t>
  </si>
  <si>
    <t>2"x4"x10'</t>
  </si>
  <si>
    <t>delv</t>
  </si>
  <si>
    <t>.063 Alum</t>
  </si>
  <si>
    <t>8985ME</t>
  </si>
  <si>
    <t>5223KG</t>
  </si>
  <si>
    <t>Boeing 10-13</t>
  </si>
  <si>
    <t>Weathered Zinc Classic II</t>
  </si>
  <si>
    <t>UnaClad City Scape</t>
  </si>
  <si>
    <t>Colstrip Park</t>
  </si>
  <si>
    <t>NC1031</t>
  </si>
  <si>
    <t>(?) Coils</t>
  </si>
  <si>
    <t>3538KG</t>
  </si>
  <si>
    <t>39.4x120</t>
  </si>
  <si>
    <t>633396ME</t>
  </si>
  <si>
    <t>(4) Sheets of ACM</t>
  </si>
  <si>
    <t>NWG-Inc</t>
  </si>
  <si>
    <t>41 panels</t>
  </si>
  <si>
    <t>2@16'10",1@16'4",8@10',15@8'5",13@8',2@7'6"</t>
  </si>
  <si>
    <t>2B</t>
  </si>
  <si>
    <t>82002be</t>
  </si>
  <si>
    <t>27-3/8x120</t>
  </si>
  <si>
    <t>615131ME</t>
  </si>
  <si>
    <t>Pecora 895</t>
  </si>
  <si>
    <t>Hemlock</t>
  </si>
  <si>
    <t>Cool Met Silver</t>
  </si>
  <si>
    <t>633398ME</t>
  </si>
  <si>
    <t>RED REDO</t>
  </si>
  <si>
    <t>MOF Space Shuttle Gallery</t>
  </si>
  <si>
    <t>AFS-40285</t>
  </si>
  <si>
    <t>Hot Spring Stones II</t>
  </si>
  <si>
    <t>Edgecomb Gray</t>
  </si>
  <si>
    <t>32 each</t>
  </si>
  <si>
    <t>stainless</t>
  </si>
  <si>
    <t>3ea 10'</t>
  </si>
  <si>
    <t>3003 aluminum</t>
  </si>
  <si>
    <t>7101KG</t>
  </si>
  <si>
    <t>Alum Grey</t>
  </si>
  <si>
    <t>7275KG</t>
  </si>
  <si>
    <t>weather copper</t>
  </si>
  <si>
    <t>1 plus 15</t>
  </si>
  <si>
    <t>.125 ALUM PANEL 15-17</t>
  </si>
  <si>
    <t>28 sheeta</t>
  </si>
  <si>
    <t>Plasker pan head SST screws and 3/8" shims</t>
  </si>
  <si>
    <t>5472KG</t>
  </si>
  <si>
    <t>200 Building</t>
  </si>
  <si>
    <t>Two Dark Ash</t>
  </si>
  <si>
    <t>61701be</t>
  </si>
  <si>
    <t>Fiat and Brotherton</t>
  </si>
  <si>
    <t>48" X 144"</t>
  </si>
  <si>
    <t>909 Soffit</t>
  </si>
  <si>
    <t>NC1161</t>
  </si>
  <si>
    <t>med bronze 120 x 48, plus 1 sheet .050</t>
  </si>
  <si>
    <t>48x120,</t>
  </si>
  <si>
    <t>29+1=30</t>
  </si>
  <si>
    <t>zaincalume</t>
  </si>
  <si>
    <t>clips plus 50 flatstock</t>
  </si>
  <si>
    <t>PANEL RCP-026</t>
  </si>
  <si>
    <t>AUBURN LIBRARY</t>
  </si>
  <si>
    <t>RCP-026 REDO</t>
  </si>
  <si>
    <t>1117DK</t>
  </si>
  <si>
    <t>bar, square</t>
  </si>
  <si>
    <t xml:space="preserve">? </t>
  </si>
  <si>
    <t>1118DK</t>
  </si>
  <si>
    <t>30" x 134"</t>
  </si>
  <si>
    <t>170 + 50</t>
  </si>
  <si>
    <t>flat sheet, mill, 2 sizes</t>
  </si>
  <si>
    <t>4921KG</t>
  </si>
  <si>
    <t>QFC</t>
  </si>
  <si>
    <t>Galv Coating</t>
  </si>
  <si>
    <t>4417KG</t>
  </si>
  <si>
    <t>1106AH</t>
  </si>
  <si>
    <t>AFS-40338</t>
  </si>
  <si>
    <t>Natrual Gray Classic II</t>
  </si>
  <si>
    <t>(76) sheets of Various sizes 60"x80"</t>
  </si>
  <si>
    <t>674005kb</t>
  </si>
  <si>
    <t>For Heather</t>
  </si>
  <si>
    <t>Custom Silver</t>
  </si>
  <si>
    <t>22GA COPING</t>
  </si>
  <si>
    <t>Ryerson Steel Rod 1" x 240"</t>
  </si>
  <si>
    <t>309938RC</t>
  </si>
  <si>
    <t>3M Discs &amp; Air Sander</t>
  </si>
  <si>
    <t>1 box 5" discs, 1 ea sander</t>
  </si>
  <si>
    <t>Crate - 54"H x 48"W x 102"L</t>
  </si>
  <si>
    <t>195 sheets</t>
  </si>
  <si>
    <t>3418KG</t>
  </si>
  <si>
    <t>20' 2"</t>
  </si>
  <si>
    <t>Children's Doghouse</t>
  </si>
  <si>
    <t>30 in, 30 out</t>
  </si>
  <si>
    <t>121 panels</t>
  </si>
  <si>
    <t>10 pieces</t>
  </si>
  <si>
    <t>633390ME</t>
  </si>
  <si>
    <t>Lincoln Silver Classic II</t>
  </si>
  <si>
    <t>JT Johnson Vinyl faced insulation</t>
  </si>
  <si>
    <t>3324RC</t>
  </si>
  <si>
    <t>0.100 aluminum parts</t>
  </si>
  <si>
    <t>Yopop</t>
  </si>
  <si>
    <t>PAGES 1-7</t>
  </si>
  <si>
    <t>1381KG</t>
  </si>
  <si>
    <t>ACS Store</t>
  </si>
  <si>
    <t>In shop by scotts desk</t>
  </si>
  <si>
    <t>Ferguson 2" PVC T</t>
  </si>
  <si>
    <t>Tahoe Blue</t>
  </si>
  <si>
    <t>764741-TM</t>
  </si>
  <si>
    <t>Santiago Canyon</t>
  </si>
  <si>
    <t>Henry Metal Clad</t>
  </si>
  <si>
    <t>20 Oz</t>
  </si>
  <si>
    <t>SF-300 system</t>
  </si>
  <si>
    <t>18'-3"</t>
  </si>
  <si>
    <t>340 EA</t>
  </si>
  <si>
    <t>3266KG</t>
  </si>
  <si>
    <t>Griffolyn FR Tape</t>
  </si>
  <si>
    <t>Tape Measuring</t>
  </si>
  <si>
    <t>Intermountain 1 1/2" polyiso rigid (48x96)</t>
  </si>
  <si>
    <t>page 322, 323</t>
  </si>
  <si>
    <t>800 ea</t>
  </si>
  <si>
    <t>50 x 148</t>
  </si>
  <si>
    <t>9772KG</t>
  </si>
  <si>
    <t>9769KG</t>
  </si>
  <si>
    <t>8791ME</t>
  </si>
  <si>
    <t>192518RC</t>
  </si>
  <si>
    <t>36x72</t>
  </si>
  <si>
    <t>9764KG</t>
  </si>
  <si>
    <t>44-1/2" x 120"</t>
  </si>
  <si>
    <t>224 panels</t>
  </si>
  <si>
    <t>NC1046.10</t>
  </si>
  <si>
    <t>25 sheets Shop 2</t>
  </si>
  <si>
    <t>9725KG</t>
  </si>
  <si>
    <t>Redmond Town Center</t>
  </si>
  <si>
    <t>Macy's Wall</t>
  </si>
  <si>
    <t>4836KG</t>
  </si>
  <si>
    <t>9377MA</t>
  </si>
  <si>
    <t>Bronze</t>
  </si>
  <si>
    <t>8760ME</t>
  </si>
  <si>
    <t>24"</t>
  </si>
  <si>
    <t>214065RC</t>
  </si>
  <si>
    <t>Citadel</t>
  </si>
  <si>
    <t>LBNL</t>
  </si>
  <si>
    <t>NC1153</t>
  </si>
  <si>
    <t>4mmPEcore CRT Oyster</t>
  </si>
  <si>
    <t>50x192</t>
  </si>
  <si>
    <t>Covenant House</t>
  </si>
  <si>
    <t>NC1154</t>
  </si>
  <si>
    <t>8mm</t>
  </si>
  <si>
    <t>navy blue(4x8), folkstone(4x8 &amp; 5x12)</t>
  </si>
  <si>
    <t>4x8/5x12</t>
  </si>
  <si>
    <t>221@4x8/15@5x12</t>
  </si>
  <si>
    <t>4701KG</t>
  </si>
  <si>
    <t>4901KG</t>
  </si>
  <si>
    <t>.063"</t>
  </si>
  <si>
    <t>60" x 160"</t>
  </si>
  <si>
    <t>173/84</t>
  </si>
  <si>
    <t>615143ME</t>
  </si>
  <si>
    <t>VaproFlashing Corners</t>
  </si>
  <si>
    <t>3' - 4"</t>
  </si>
  <si>
    <t>Cashmere Pearl</t>
  </si>
  <si>
    <t>.5x.047</t>
  </si>
  <si>
    <t>12" Full</t>
  </si>
  <si>
    <t>6'-8"</t>
  </si>
  <si>
    <t>pages3-15</t>
  </si>
  <si>
    <t>247878ME</t>
  </si>
  <si>
    <t>CustomBilt 3" Leaf Green DS</t>
  </si>
  <si>
    <t>knight panael order 4</t>
  </si>
  <si>
    <t>Steeler Stiffclip AL600</t>
  </si>
  <si>
    <t>Wilsonian Canopy</t>
  </si>
  <si>
    <t>26 GA</t>
  </si>
  <si>
    <t>Brushes</t>
  </si>
  <si>
    <t>19.7" wide</t>
  </si>
  <si>
    <t>Linge Roset</t>
  </si>
  <si>
    <t>96" x 240"</t>
  </si>
  <si>
    <t>96 x 240</t>
  </si>
  <si>
    <t>27 rolls</t>
  </si>
  <si>
    <t>Waterblock primer Elastocol Stick</t>
  </si>
  <si>
    <t>1125AH</t>
  </si>
  <si>
    <t>Deru</t>
  </si>
  <si>
    <t>NC1100</t>
  </si>
  <si>
    <t>West Coast Metals</t>
  </si>
  <si>
    <t>8904DK</t>
  </si>
  <si>
    <t>Alum samples</t>
  </si>
  <si>
    <t>12x12</t>
  </si>
  <si>
    <t>397B265</t>
  </si>
  <si>
    <t>5 + 5</t>
  </si>
  <si>
    <t>todd</t>
  </si>
  <si>
    <t>fume extractor</t>
  </si>
  <si>
    <t>3 louvers</t>
  </si>
  <si>
    <t>Screw SD</t>
  </si>
  <si>
    <t>4000 ea</t>
  </si>
  <si>
    <t>8894KG</t>
  </si>
  <si>
    <t>West Coast Metals Alum tube</t>
  </si>
  <si>
    <t>250  screws</t>
  </si>
  <si>
    <t>309607JS</t>
  </si>
  <si>
    <t>10000 each</t>
  </si>
  <si>
    <t>at Shop 2</t>
  </si>
  <si>
    <t>179 pieces</t>
  </si>
  <si>
    <t>10.3 oz</t>
  </si>
  <si>
    <t>2 cases of 12</t>
  </si>
  <si>
    <t>P/N 15-17 redo</t>
  </si>
  <si>
    <t>615379JS</t>
  </si>
  <si>
    <t>Lap Sealant</t>
  </si>
  <si>
    <t>56 tubes</t>
  </si>
  <si>
    <t>#1-4 Boot Flashing</t>
  </si>
  <si>
    <t>.05 ALUM - MISC FLASHING</t>
  </si>
  <si>
    <t>4030KG</t>
  </si>
  <si>
    <t>Hex head, tek screws w/washers</t>
  </si>
  <si>
    <t>6 DS, 18 elbows</t>
  </si>
  <si>
    <t>Castle Grey</t>
  </si>
  <si>
    <t>115 sheets</t>
  </si>
  <si>
    <t>116 sheets</t>
  </si>
  <si>
    <t>7804KG</t>
  </si>
  <si>
    <t>4392KG</t>
  </si>
  <si>
    <t>SFS Intec</t>
  </si>
  <si>
    <t>Irius Fasteners</t>
  </si>
  <si>
    <t>1-1/8"</t>
  </si>
  <si>
    <t>Pacific Spruce</t>
  </si>
  <si>
    <t>7500 3", 8000 1-1/2"</t>
  </si>
  <si>
    <t>Morin Y-36 Foam Closure</t>
  </si>
  <si>
    <t>Pac Clad</t>
  </si>
  <si>
    <t>2400 LF</t>
  </si>
  <si>
    <t xml:space="preserve">Blueskin </t>
  </si>
  <si>
    <t>6"x75'</t>
  </si>
  <si>
    <t>9579KG</t>
  </si>
  <si>
    <t>Abatix</t>
  </si>
  <si>
    <t>Poly Tubing</t>
  </si>
  <si>
    <t>6"x1075'</t>
  </si>
  <si>
    <t>.040 ALUMINUM COPING</t>
  </si>
  <si>
    <t>36.25" x 120"</t>
  </si>
  <si>
    <t>72x144</t>
  </si>
  <si>
    <t>3550KG</t>
  </si>
  <si>
    <t>45 EA</t>
  </si>
  <si>
    <t>T Joint</t>
  </si>
  <si>
    <t>5500KG</t>
  </si>
  <si>
    <t>Sequim Village</t>
  </si>
  <si>
    <t>098769JS</t>
  </si>
  <si>
    <t>.063 ALUM remake panels</t>
  </si>
  <si>
    <t>remake panels</t>
  </si>
  <si>
    <t>.040 ALUM flashings</t>
  </si>
  <si>
    <t>SKYLINE</t>
  </si>
  <si>
    <t>3488KG</t>
  </si>
  <si>
    <t xml:space="preserve">pages 9, 10, 12, 14, 16, </t>
  </si>
  <si>
    <t>9831KG</t>
  </si>
  <si>
    <t>AFS-41306 SF</t>
  </si>
  <si>
    <t>Medium Bronze Classic II Small Flake</t>
  </si>
  <si>
    <t>Centria XL Medium Bronze</t>
  </si>
  <si>
    <t>3489KG</t>
  </si>
  <si>
    <t>3490KG</t>
  </si>
  <si>
    <t>13 DS, 8 elbows</t>
  </si>
  <si>
    <t>4929KG</t>
  </si>
  <si>
    <t>1138AH</t>
  </si>
  <si>
    <t>1123AH</t>
  </si>
  <si>
    <t>1140AH</t>
  </si>
  <si>
    <t>Maxim HQ</t>
  </si>
  <si>
    <t>NC1080</t>
  </si>
  <si>
    <t>PE core anodic clear</t>
  </si>
  <si>
    <t>1131AH</t>
  </si>
  <si>
    <t>1132AH</t>
  </si>
  <si>
    <t>Costco Optical</t>
  </si>
  <si>
    <t>14" x 87"</t>
  </si>
  <si>
    <t>MEDIUM GRAY</t>
  </si>
  <si>
    <t>Pages 65,66</t>
  </si>
  <si>
    <t>9825KG</t>
  </si>
  <si>
    <t>pages 606-612</t>
  </si>
  <si>
    <t>4817KG</t>
  </si>
  <si>
    <t>4816KG</t>
  </si>
  <si>
    <t xml:space="preserve">Ryerson </t>
  </si>
  <si>
    <t>51 pieces</t>
  </si>
  <si>
    <t>Intermountain 3" tyvek tape</t>
  </si>
  <si>
    <t>1 case - 24 rolls</t>
  </si>
  <si>
    <t>8983ME</t>
  </si>
  <si>
    <t>9458KG</t>
  </si>
  <si>
    <t>9767KG</t>
  </si>
  <si>
    <t>Pike Place</t>
  </si>
  <si>
    <t>Extra Dark Bronze</t>
  </si>
  <si>
    <t>9070KG</t>
  </si>
  <si>
    <t>9076KG</t>
  </si>
  <si>
    <t>2114MS</t>
  </si>
  <si>
    <t>BASE FLASHING AND STARTER J's</t>
  </si>
  <si>
    <t>14 @ SUSA Redmond Yard</t>
  </si>
  <si>
    <t>25'-6"</t>
  </si>
  <si>
    <t>10 @ SUSA Redmond Yard</t>
  </si>
  <si>
    <t>Sherwin Williams 6104 Kaffee</t>
  </si>
  <si>
    <t>Classic Bronze</t>
  </si>
  <si>
    <t>Linetec Quaker Bronze</t>
  </si>
  <si>
    <t>AFS-46144SF</t>
  </si>
  <si>
    <t>Champagne Classic II S/F</t>
  </si>
  <si>
    <t>Pantone 4008C Champagne</t>
  </si>
  <si>
    <t xml:space="preserve">Pewter Classic II </t>
  </si>
  <si>
    <t>Northlake Project</t>
  </si>
  <si>
    <t>9720KG</t>
  </si>
  <si>
    <t>3290KG</t>
  </si>
  <si>
    <t>Cedarpark</t>
  </si>
  <si>
    <t>960LF</t>
  </si>
  <si>
    <t>1685KG</t>
  </si>
  <si>
    <t>Carbon</t>
  </si>
  <si>
    <t>2 @ 20'</t>
  </si>
  <si>
    <t>cancelled</t>
  </si>
  <si>
    <t>4040KG</t>
  </si>
  <si>
    <t>St. Joseph Bellingham</t>
  </si>
  <si>
    <t>48" x120"</t>
  </si>
  <si>
    <t>.050 flashing</t>
  </si>
  <si>
    <t>20@13' 40@16'</t>
  </si>
  <si>
    <t>9830KG</t>
  </si>
  <si>
    <t>60x82</t>
  </si>
  <si>
    <t>9829KG</t>
  </si>
  <si>
    <t>185 pcs</t>
  </si>
  <si>
    <t>Centria - bare extrusions</t>
  </si>
  <si>
    <t>6+1+1 ea</t>
  </si>
  <si>
    <t>8784ME</t>
  </si>
  <si>
    <t>ACM Extrusion (PCH)</t>
  </si>
  <si>
    <t>300</t>
  </si>
  <si>
    <t>HR-36</t>
  </si>
  <si>
    <t>247852ME</t>
  </si>
  <si>
    <t>SW Pool Renov</t>
  </si>
  <si>
    <t>174</t>
  </si>
  <si>
    <t>245</t>
  </si>
  <si>
    <t>25'6"</t>
  </si>
  <si>
    <t>Zees &amp; Cees</t>
  </si>
  <si>
    <t>120 lf</t>
  </si>
  <si>
    <t>all previous mentioned</t>
  </si>
  <si>
    <t>9497KG</t>
  </si>
  <si>
    <t>Dove White</t>
  </si>
  <si>
    <t>31</t>
  </si>
  <si>
    <t>4"/2 Gal</t>
  </si>
  <si>
    <t>CustomBilt Vail Titan Shingles Storm Gray</t>
  </si>
  <si>
    <t>52 squares</t>
  </si>
  <si>
    <t>8786ME</t>
  </si>
  <si>
    <t>3578KG</t>
  </si>
  <si>
    <t>5848KG</t>
  </si>
  <si>
    <t>4" x 13' 11"</t>
  </si>
  <si>
    <t>333 pieces</t>
  </si>
  <si>
    <t>333 pcs</t>
  </si>
  <si>
    <t>4"x167"</t>
  </si>
  <si>
    <t>15</t>
  </si>
  <si>
    <t>7113KG</t>
  </si>
  <si>
    <t>7112KG</t>
  </si>
  <si>
    <t>Seattle Municipal Tower</t>
  </si>
  <si>
    <t>Color Code</t>
  </si>
  <si>
    <t>PAGES 32-34</t>
  </si>
  <si>
    <t>Sealant Specialties #992 1/2" Dbl Back Tape</t>
  </si>
  <si>
    <t>309511-TM</t>
  </si>
  <si>
    <t>9838KG</t>
  </si>
  <si>
    <t>664395RC</t>
  </si>
  <si>
    <t>Silicone</t>
  </si>
  <si>
    <t>750 ea</t>
  </si>
  <si>
    <t>9599KG</t>
  </si>
  <si>
    <t>PG.22-23/ REDO CORNER</t>
  </si>
  <si>
    <t>(450) .050 Cobalt Blue 48x90</t>
  </si>
  <si>
    <t>72-09</t>
  </si>
  <si>
    <t>.050 Charcoal Gray 4x10</t>
  </si>
  <si>
    <t>Schumaker Res</t>
  </si>
  <si>
    <t>NC1026</t>
  </si>
  <si>
    <t>.050 Cityscape 4x10</t>
  </si>
  <si>
    <t>262867JS</t>
  </si>
  <si>
    <t>Crate: 48x18x120</t>
  </si>
  <si>
    <t>NC1023</t>
  </si>
  <si>
    <t>65@11'6", 70@10'9", 225@16'8", 20@16'8"</t>
  </si>
  <si>
    <t>400 screws painted black</t>
  </si>
  <si>
    <t>098800JS</t>
  </si>
  <si>
    <t>18 GA DUCT FLASHINGS</t>
  </si>
  <si>
    <t>FNBA</t>
  </si>
  <si>
    <t>NC1069</t>
  </si>
  <si>
    <t>brandywine</t>
  </si>
  <si>
    <t>1069AH</t>
  </si>
  <si>
    <t>westfield</t>
  </si>
  <si>
    <t>NC1065</t>
  </si>
  <si>
    <t xml:space="preserve">1250 EA  </t>
  </si>
  <si>
    <t>9726KG</t>
  </si>
  <si>
    <t>19 sheets</t>
  </si>
  <si>
    <t>AEP COOL WEATHERED COPPER</t>
  </si>
  <si>
    <t>SL4A714</t>
  </si>
  <si>
    <t>P69,77,78,79,82,83,86,87,90,91,92,95,96,97,100,101,104,105,108,109,110</t>
  </si>
  <si>
    <t>.125 ALUM PANELS &amp; .032 ALUM FLASHING</t>
  </si>
  <si>
    <t>3570KG</t>
  </si>
  <si>
    <t>3' 5-1/2"</t>
  </si>
  <si>
    <t>3571KG</t>
  </si>
  <si>
    <t>PSE Bothell Data Center</t>
  </si>
  <si>
    <t>IC72 Panel</t>
  </si>
  <si>
    <t>Dark Brown</t>
  </si>
  <si>
    <t>site delivery</t>
  </si>
  <si>
    <t>Antique Patina</t>
  </si>
  <si>
    <t>1216AH</t>
  </si>
  <si>
    <t>109-115</t>
  </si>
  <si>
    <t>4374KG</t>
  </si>
  <si>
    <t>PAGES 3-8</t>
  </si>
  <si>
    <t>Louvers L22-L25</t>
  </si>
  <si>
    <t>4269KG</t>
  </si>
  <si>
    <t>Blackening solution</t>
  </si>
  <si>
    <t>.050 48" x 120" Dk Brz</t>
  </si>
  <si>
    <t>3479KG</t>
  </si>
  <si>
    <t xml:space="preserve">Screws, Closures </t>
  </si>
  <si>
    <t>500, 300 lf</t>
  </si>
  <si>
    <t>500 300lf</t>
  </si>
  <si>
    <t>AFS-46099</t>
  </si>
  <si>
    <t>25 sheets of 4x10</t>
  </si>
  <si>
    <t>Desert BEige</t>
  </si>
  <si>
    <t>41x120</t>
  </si>
  <si>
    <t>(1) 18ga SS #4 48x120 sheet</t>
  </si>
  <si>
    <t>West Coast Metals 4" Sched 10 pipe</t>
  </si>
  <si>
    <t>3 cases</t>
  </si>
  <si>
    <t>309872KL</t>
  </si>
  <si>
    <t>McLendens - concrete splash blocks</t>
  </si>
  <si>
    <t>309873KL</t>
  </si>
  <si>
    <t>Commercial Tyvek /Tape</t>
  </si>
  <si>
    <t>2-2</t>
  </si>
  <si>
    <t>5597be</t>
  </si>
  <si>
    <t>flata</t>
  </si>
  <si>
    <t>BUS MAINTENANCE</t>
  </si>
  <si>
    <t>55 sheets@62x196</t>
  </si>
  <si>
    <t>21 sheets@50x192</t>
  </si>
  <si>
    <t>90 sheets@50x148</t>
  </si>
  <si>
    <t>15 sheets@48x120</t>
  </si>
  <si>
    <t>3 sheets@48x120</t>
  </si>
  <si>
    <t>615395JS</t>
  </si>
  <si>
    <t>22ga Galvanized 48x120</t>
  </si>
  <si>
    <t>George Morgan Sr high</t>
  </si>
  <si>
    <t>NC1021</t>
  </si>
  <si>
    <t>615396JS</t>
  </si>
  <si>
    <t>214062RC</t>
  </si>
  <si>
    <t>8516KG</t>
  </si>
  <si>
    <t>4260KG</t>
  </si>
  <si>
    <t>Lincoln Square Column Cover</t>
  </si>
  <si>
    <t>8675KG</t>
  </si>
  <si>
    <t>Nu Wave Closure</t>
  </si>
  <si>
    <t>615357JS</t>
  </si>
  <si>
    <t>3466KG</t>
  </si>
  <si>
    <t>2" - 3"</t>
  </si>
  <si>
    <t>615386JS</t>
  </si>
  <si>
    <t>NC1018</t>
  </si>
  <si>
    <t>2.5"</t>
  </si>
  <si>
    <t>50'</t>
  </si>
  <si>
    <t>3"</t>
  </si>
  <si>
    <t>60'</t>
  </si>
  <si>
    <t>5479KG</t>
  </si>
  <si>
    <t>7126KG</t>
  </si>
  <si>
    <t>.040 &amp; .063 FLASHING</t>
  </si>
  <si>
    <t>AFS-43048</t>
  </si>
  <si>
    <t>Champagne Bronze</t>
  </si>
  <si>
    <t>4" round downspout &amp; elbow</t>
  </si>
  <si>
    <t>88 sheets</t>
  </si>
  <si>
    <t>10160DK</t>
  </si>
  <si>
    <t>9707KG</t>
  </si>
  <si>
    <t>214071RC</t>
  </si>
  <si>
    <t>7,5</t>
  </si>
  <si>
    <t>(2) Panel Crates</t>
  </si>
  <si>
    <t>2 panel crates</t>
  </si>
  <si>
    <t>.090 ALUM TRIM</t>
  </si>
  <si>
    <t>mid nite bronze</t>
  </si>
  <si>
    <t>Page 124,125</t>
  </si>
  <si>
    <t>9817KG</t>
  </si>
  <si>
    <t>5823KG</t>
  </si>
  <si>
    <t>3 buckets</t>
  </si>
  <si>
    <t>201232-RC</t>
  </si>
  <si>
    <t>1800 LF</t>
  </si>
  <si>
    <t>5159KG</t>
  </si>
  <si>
    <t>46 pieces</t>
  </si>
  <si>
    <t>2112MS</t>
  </si>
  <si>
    <t>downspouts and brackets</t>
  </si>
  <si>
    <t>Cardinal Slate Grey</t>
  </si>
  <si>
    <t>These parts went to Powdercoating Inc.</t>
  </si>
  <si>
    <t>v-100</t>
  </si>
  <si>
    <t>AFS-44162 TITANIUM WHITE #2 FLUROPON</t>
  </si>
  <si>
    <t>Cool Tahoe Blue</t>
  </si>
  <si>
    <t>1 ea</t>
  </si>
  <si>
    <t>1 coil</t>
  </si>
  <si>
    <t>Bronze Classic II</t>
  </si>
  <si>
    <t xml:space="preserve">250' </t>
  </si>
  <si>
    <t>2 buckets</t>
  </si>
  <si>
    <t>900 ( 90 per Box)</t>
  </si>
  <si>
    <t>900 each</t>
  </si>
  <si>
    <t>Cool Weathered Copper</t>
  </si>
  <si>
    <t>19 panels</t>
  </si>
  <si>
    <t>9pcs</t>
  </si>
  <si>
    <t>3421KG</t>
  </si>
  <si>
    <t>Mercer Island</t>
  </si>
  <si>
    <t>380 LF</t>
  </si>
  <si>
    <t>1153AH</t>
  </si>
  <si>
    <t>mill finish aluminum</t>
  </si>
  <si>
    <t>48 x 132</t>
  </si>
  <si>
    <t>1187AH</t>
  </si>
  <si>
    <t>36 x 80</t>
  </si>
  <si>
    <t>1179AH</t>
  </si>
  <si>
    <t>Maxim Bridge</t>
  </si>
  <si>
    <t>NC1106</t>
  </si>
  <si>
    <t>BNT white</t>
  </si>
  <si>
    <t>mica MNC</t>
  </si>
  <si>
    <t>HPA</t>
  </si>
  <si>
    <t>4433KG</t>
  </si>
  <si>
    <t>Boeing 40-37</t>
  </si>
  <si>
    <t>Global Resources</t>
  </si>
  <si>
    <t>42.75" x 120"</t>
  </si>
  <si>
    <t>30" x 120"</t>
  </si>
  <si>
    <t>P8-10,15, 16</t>
  </si>
  <si>
    <t>PANELS - WHITE</t>
  </si>
  <si>
    <t>010079KB</t>
  </si>
  <si>
    <t>010084KB</t>
  </si>
  <si>
    <t>010065KB</t>
  </si>
  <si>
    <t xml:space="preserve">90 panels  </t>
  </si>
  <si>
    <t>90 panels</t>
  </si>
  <si>
    <t>18mm x 2440 x 1220mm copper</t>
  </si>
  <si>
    <t>Gardner Bender Hyd. Hole Punch Set</t>
  </si>
  <si>
    <t>309891KL</t>
  </si>
  <si>
    <t>8789ME</t>
  </si>
  <si>
    <t>9777KG</t>
  </si>
  <si>
    <t>1/8x1/2</t>
  </si>
  <si>
    <t>2 Packs</t>
  </si>
  <si>
    <t>500 Ea</t>
  </si>
  <si>
    <t>5000 Ea</t>
  </si>
  <si>
    <t>61657BE</t>
  </si>
  <si>
    <t>Fire Station #30</t>
  </si>
  <si>
    <t>COOL PARCHMENT</t>
  </si>
  <si>
    <t>MP1</t>
  </si>
  <si>
    <t>110 shhets</t>
  </si>
  <si>
    <t>50 coupler,primer,glue</t>
  </si>
  <si>
    <t>NC1022</t>
  </si>
  <si>
    <t xml:space="preserve">22ga Dark Bronze </t>
  </si>
  <si>
    <t>2337MA</t>
  </si>
  <si>
    <t>ChemCalk 900/Plastic Edgers</t>
  </si>
  <si>
    <t>CHAMPAGNE GOLD CLASSIC II</t>
  </si>
  <si>
    <t>CFT3244</t>
  </si>
  <si>
    <t xml:space="preserve">24 sheets </t>
  </si>
  <si>
    <t>Sandy Hook Gray Fluropon</t>
  </si>
  <si>
    <t>9577KG</t>
  </si>
  <si>
    <t>309905RC</t>
  </si>
  <si>
    <t>32pcs</t>
  </si>
  <si>
    <t>BR5-36</t>
  </si>
  <si>
    <t>1" x 2" x 20'</t>
  </si>
  <si>
    <t>3572KG</t>
  </si>
  <si>
    <t>335 ea</t>
  </si>
  <si>
    <t>335 each</t>
  </si>
  <si>
    <t>1-1/2"</t>
  </si>
  <si>
    <t>3,000 each</t>
  </si>
  <si>
    <t>017772MS</t>
  </si>
  <si>
    <t>2 at 1 sect. each</t>
  </si>
  <si>
    <t>1 pallet(25 rolls)</t>
  </si>
  <si>
    <t>(1) Crate - 48x66x143 - delivering to shop 2</t>
  </si>
  <si>
    <t>HR 36/Nu Wave</t>
  </si>
  <si>
    <t>664353RC</t>
  </si>
  <si>
    <t>perf flats</t>
  </si>
  <si>
    <t>Ryerson alum tube 3" x 3" x .125"</t>
  </si>
  <si>
    <t>309681TM</t>
  </si>
  <si>
    <t>PAGE 93</t>
  </si>
  <si>
    <t>61651BE</t>
  </si>
  <si>
    <t>Lakeview</t>
  </si>
  <si>
    <t>Pewter Classic II</t>
  </si>
  <si>
    <t>(called "Gray" on this job</t>
  </si>
  <si>
    <t>11-5/8 x 120</t>
  </si>
  <si>
    <t>8677KG</t>
  </si>
  <si>
    <t>Cee Lock Clip Vinyl</t>
  </si>
  <si>
    <t>250 sheets</t>
  </si>
  <si>
    <t>Pipes</t>
  </si>
  <si>
    <t>4"ODx20'</t>
  </si>
  <si>
    <t>CAMEO WHITE</t>
  </si>
  <si>
    <t>3481KG</t>
  </si>
  <si>
    <t>12 GA</t>
  </si>
  <si>
    <t>3480KG</t>
  </si>
  <si>
    <t>red, black, white</t>
  </si>
  <si>
    <t>Ash Gray Fluropon</t>
  </si>
  <si>
    <t>Matches Metal Sales Ash Gray</t>
  </si>
  <si>
    <t>5512KG</t>
  </si>
  <si>
    <t>18 cases</t>
  </si>
  <si>
    <t>010066KB</t>
  </si>
  <si>
    <t>IC72 Closures</t>
  </si>
  <si>
    <t>Tek 5 Screws</t>
  </si>
  <si>
    <t>Custom Mica</t>
  </si>
  <si>
    <t>2 coils, 150 sheets</t>
  </si>
  <si>
    <t>8684KG</t>
  </si>
  <si>
    <t>1694KG</t>
  </si>
  <si>
    <t>Aluminum Pieces</t>
  </si>
  <si>
    <t>2" x 10"</t>
  </si>
  <si>
    <t>160 Pcs</t>
  </si>
  <si>
    <t>2000 pcs (2ea drivers)</t>
  </si>
  <si>
    <t>247779KL</t>
  </si>
  <si>
    <t>PAGES 33-34</t>
  </si>
  <si>
    <t>.040 ALUM PANELS</t>
  </si>
  <si>
    <t>12" x 7'-0</t>
  </si>
  <si>
    <t>Medium Gray Classic II</t>
  </si>
  <si>
    <t>Meadowdale Phase II</t>
  </si>
  <si>
    <t>155 sheets</t>
  </si>
  <si>
    <t>9734KG</t>
  </si>
  <si>
    <t>9728KG</t>
  </si>
  <si>
    <t>350 LF</t>
  </si>
  <si>
    <t>4208KG</t>
  </si>
  <si>
    <t>9588KG</t>
  </si>
  <si>
    <t>2 x 6 x .125 rect tube</t>
  </si>
  <si>
    <t>9702KG</t>
  </si>
  <si>
    <t>verbal from Larry</t>
  </si>
  <si>
    <t>base flashing 10 ft</t>
  </si>
  <si>
    <t xml:space="preserve">cut ruby </t>
  </si>
  <si>
    <t>6' 2"</t>
  </si>
  <si>
    <t>5 DS, 3 elbows @ 3"</t>
  </si>
  <si>
    <t>1 sheet 48x144</t>
  </si>
  <si>
    <t>Aircraft Fire Station</t>
  </si>
  <si>
    <t>Group Health Repair</t>
  </si>
  <si>
    <t>Tyvex</t>
  </si>
  <si>
    <t>Intermoutain</t>
  </si>
  <si>
    <t>48" x 96"</t>
  </si>
  <si>
    <t>615352JS</t>
  </si>
  <si>
    <t>Parchment Gutter Coil - 4500LF</t>
  </si>
  <si>
    <t>3454KG</t>
  </si>
  <si>
    <t>214395KL</t>
  </si>
  <si>
    <t>12 elbows</t>
  </si>
  <si>
    <t>clear acrylic</t>
  </si>
  <si>
    <t>Perm-a-Barrier</t>
  </si>
  <si>
    <t>8 sheets, 2 extrusion@10'</t>
  </si>
  <si>
    <t>5@18'1", 6@15', 1@11'11"</t>
  </si>
  <si>
    <t>delta industrial valves</t>
  </si>
  <si>
    <t>7'6" Pent 2S</t>
  </si>
  <si>
    <t>4 pcs.</t>
  </si>
  <si>
    <t>NC1008</t>
  </si>
  <si>
    <t>PAGE 1-11 15/E07</t>
  </si>
  <si>
    <t>.125 flashing with b.p. / 2 pc of 5ft x 1ft</t>
  </si>
  <si>
    <t>1 each</t>
  </si>
  <si>
    <t>DJ</t>
  </si>
  <si>
    <t>098790JS</t>
  </si>
  <si>
    <t>Manufactured Minerals</t>
  </si>
  <si>
    <t>100#</t>
  </si>
  <si>
    <t>1 bag</t>
  </si>
  <si>
    <t>Byl Yellow</t>
  </si>
  <si>
    <t>214009RC</t>
  </si>
  <si>
    <t>bullnose coping AND END CAPS</t>
  </si>
  <si>
    <t xml:space="preserve">WSECU </t>
  </si>
  <si>
    <t>PAGE 12</t>
  </si>
  <si>
    <t>UC51595XL MEDIUM GRAY</t>
  </si>
  <si>
    <t>7267KG</t>
  </si>
  <si>
    <t>5"discs, 1 sander</t>
  </si>
  <si>
    <t>309937RC</t>
  </si>
  <si>
    <t>Eco-Screen</t>
  </si>
  <si>
    <t>8674KG</t>
  </si>
  <si>
    <t>82166BE</t>
  </si>
  <si>
    <t>9833KG</t>
  </si>
  <si>
    <t>2-1/2" Corrugated</t>
  </si>
  <si>
    <t>26@4'1"; 23@8'10"</t>
  </si>
  <si>
    <t>Custombilt Musket Elbows</t>
  </si>
  <si>
    <t>4 each</t>
  </si>
  <si>
    <t>4212KG</t>
  </si>
  <si>
    <t>615120ME</t>
  </si>
  <si>
    <t>214359KL</t>
  </si>
  <si>
    <t>#6 screw countersink</t>
  </si>
  <si>
    <t>1773KG</t>
  </si>
  <si>
    <t>Fire Admin</t>
  </si>
  <si>
    <t>214394KL</t>
  </si>
  <si>
    <t>214095RC</t>
  </si>
  <si>
    <t>5510KG</t>
  </si>
  <si>
    <t>7819KG</t>
  </si>
  <si>
    <t>Small Job</t>
  </si>
  <si>
    <t>R 063</t>
  </si>
  <si>
    <t>18 each</t>
  </si>
  <si>
    <t>1099AH</t>
  </si>
  <si>
    <t>bonze</t>
  </si>
  <si>
    <t>1101AH</t>
  </si>
  <si>
    <t>Lithia Chevrolet of Wasilla</t>
  </si>
  <si>
    <t>NC1075</t>
  </si>
  <si>
    <t>NC1076</t>
  </si>
  <si>
    <t>NC1077</t>
  </si>
  <si>
    <t>NC1078</t>
  </si>
  <si>
    <t>NC1079</t>
  </si>
  <si>
    <t>CVB blue</t>
  </si>
  <si>
    <t>HLZ alum</t>
  </si>
  <si>
    <t>TBX metallic silver</t>
  </si>
  <si>
    <t>63 x 192</t>
  </si>
  <si>
    <t>64 x 192</t>
  </si>
  <si>
    <t>65 x 192</t>
  </si>
  <si>
    <t>450 EA</t>
  </si>
  <si>
    <t>12 ea 24', 12 ea 17'-6"</t>
  </si>
  <si>
    <t>8928DK</t>
  </si>
  <si>
    <t>70 panels, various lengths</t>
  </si>
  <si>
    <t>1 case gray</t>
  </si>
  <si>
    <t>Prefinished Flats</t>
  </si>
  <si>
    <t>60" X 120"</t>
  </si>
  <si>
    <t>48" X 96"</t>
  </si>
  <si>
    <t>4673KG</t>
  </si>
  <si>
    <t>Astronics</t>
  </si>
  <si>
    <t>8781KG</t>
  </si>
  <si>
    <t>570 LF</t>
  </si>
  <si>
    <t>4028KG</t>
  </si>
  <si>
    <t>309868KL</t>
  </si>
  <si>
    <t>15.75x17.625</t>
  </si>
  <si>
    <t>5 carts</t>
  </si>
  <si>
    <t>49 x 120</t>
  </si>
  <si>
    <t>Cool Old Town Gray</t>
  </si>
  <si>
    <t>274944-TM</t>
  </si>
  <si>
    <t>61676be</t>
  </si>
  <si>
    <t>bosco</t>
  </si>
  <si>
    <t>design span clips</t>
  </si>
  <si>
    <t>3522KG</t>
  </si>
  <si>
    <t>Fan Fold Insulation</t>
  </si>
  <si>
    <t>Misc flashings and cboxes</t>
  </si>
  <si>
    <t>Fire Station 72</t>
  </si>
  <si>
    <t>P150, 152, 153, 156</t>
  </si>
  <si>
    <t>column wrap bases</t>
  </si>
  <si>
    <t>JMEnrgy3</t>
  </si>
  <si>
    <t>7843KG</t>
  </si>
  <si>
    <t>.25 bent alum angles from Reliance MFG</t>
  </si>
  <si>
    <t>20-7/8" wide</t>
  </si>
  <si>
    <t>Dark Bronze</t>
  </si>
  <si>
    <t>309855KL</t>
  </si>
  <si>
    <t>sandblast</t>
  </si>
  <si>
    <t>72 x 96</t>
  </si>
  <si>
    <t>Mini V beam Closures/ 12x1" fasteners</t>
  </si>
  <si>
    <t>50/ 1000</t>
  </si>
  <si>
    <t>10183DK</t>
  </si>
  <si>
    <t>Primed</t>
  </si>
  <si>
    <t>Cedar River</t>
  </si>
  <si>
    <t>55 EA</t>
  </si>
  <si>
    <t>010127MS</t>
  </si>
  <si>
    <t>WESLEY SQUARE</t>
  </si>
  <si>
    <t>0139MS</t>
  </si>
  <si>
    <t>Closures for 1 1/2" M deck</t>
  </si>
  <si>
    <t>G2.01,G3.01 REDO</t>
  </si>
  <si>
    <t>part 01-1.02-17</t>
  </si>
  <si>
    <t>PAGES 180-182</t>
  </si>
  <si>
    <t>PAGES 183-185</t>
  </si>
  <si>
    <t>1/2 pint</t>
  </si>
  <si>
    <t>10 RL</t>
  </si>
  <si>
    <t>25RL</t>
  </si>
  <si>
    <t>EX1.1</t>
  </si>
  <si>
    <t>NC1092.11</t>
  </si>
  <si>
    <t>PEWTER- UC51713XL</t>
  </si>
  <si>
    <t>AFS40250 FIRESTONE SILVER</t>
  </si>
  <si>
    <t>NC1092.12</t>
  </si>
  <si>
    <t>Aleutian Spray</t>
  </si>
  <si>
    <t>250</t>
  </si>
  <si>
    <t>HWH Painted Teks</t>
  </si>
  <si>
    <t>57RC</t>
  </si>
  <si>
    <t>http://msn.careerbuilder.com/Article/MSN-1641-Workplace-Issues-9-Sure-fire-Ways-to-Get-Fired/?SiteId=cbmsnhp41641&amp;sc_extcmp=JS_1641_home&amp;gt1=23000</t>
  </si>
  <si>
    <t>ZA+ Sheet</t>
  </si>
  <si>
    <t>countersink panels</t>
  </si>
  <si>
    <t>UW FOSTER</t>
  </si>
  <si>
    <t>AFS-45055</t>
  </si>
  <si>
    <t>BLUE GRAY</t>
  </si>
  <si>
    <t>PANELS AND BUTTPLATES</t>
  </si>
  <si>
    <t>U VILLAGE BDLG D</t>
  </si>
  <si>
    <t>63-66</t>
  </si>
  <si>
    <t>quaker bronze (classic bronze) AFS-41429</t>
  </si>
  <si>
    <t>764866ME</t>
  </si>
  <si>
    <t>VA#34</t>
  </si>
  <si>
    <t>NC1124</t>
  </si>
  <si>
    <t>NC1139</t>
  </si>
  <si>
    <t>PE core anodic dark bronze</t>
  </si>
  <si>
    <t>PE core pure white</t>
  </si>
  <si>
    <t>pages 8, 11, 13, 15, 17</t>
  </si>
  <si>
    <t>Chase Nickel</t>
  </si>
  <si>
    <t>UW 35</t>
  </si>
  <si>
    <t>PAGE 29</t>
  </si>
  <si>
    <t>298 panels</t>
  </si>
  <si>
    <t>1 large and 1 small box</t>
  </si>
  <si>
    <t>150 pieces</t>
  </si>
  <si>
    <t>Mini V Beam Closure</t>
  </si>
  <si>
    <t>Snyder Arch Vapro tape 3"</t>
  </si>
  <si>
    <t xml:space="preserve">Intermountain Lastobond HT </t>
  </si>
  <si>
    <t>9752KG</t>
  </si>
  <si>
    <t>262864JS</t>
  </si>
  <si>
    <t>1/2x1/2</t>
  </si>
  <si>
    <t>Alum Bar</t>
  </si>
  <si>
    <t>1/2" square</t>
  </si>
  <si>
    <t>017753MS</t>
  </si>
  <si>
    <t>Hilti</t>
  </si>
  <si>
    <t>214393KL</t>
  </si>
  <si>
    <t>3x4/1.5x3 Angles</t>
  </si>
  <si>
    <t>2/1</t>
  </si>
  <si>
    <t>3 pcs</t>
  </si>
  <si>
    <t>9569KG</t>
  </si>
  <si>
    <t>250 each</t>
  </si>
  <si>
    <t>AFS-42054</t>
  </si>
  <si>
    <t>.125 COPING</t>
  </si>
  <si>
    <t xml:space="preserve">A3: 49.5"HX39"WX167"L - 12 CRATES </t>
  </si>
  <si>
    <t>3286KG</t>
  </si>
  <si>
    <t>500 #10x1 Tek/200 #8x1.5 Sharp</t>
  </si>
  <si>
    <t xml:space="preserve">Deckmate Plus Rigid </t>
  </si>
  <si>
    <t>40 pieces</t>
  </si>
  <si>
    <t>692715KL</t>
  </si>
  <si>
    <t>692729LL</t>
  </si>
  <si>
    <t>380@14'5" 72@7'</t>
  </si>
  <si>
    <t>4 cases Dow 795 Black</t>
  </si>
  <si>
    <t>page r-2</t>
  </si>
  <si>
    <t>flat bar</t>
  </si>
  <si>
    <t>36x96,48x72,36x120,48x120</t>
  </si>
  <si>
    <t>435 pcs</t>
  </si>
  <si>
    <t>TBD</t>
  </si>
  <si>
    <t>38-36x96 115-48x72</t>
  </si>
  <si>
    <t>10172DK</t>
  </si>
  <si>
    <t>9597KG</t>
  </si>
  <si>
    <t>1 pc + drop</t>
  </si>
  <si>
    <t>20x54.75</t>
  </si>
  <si>
    <t>AFS-43045</t>
  </si>
  <si>
    <t>8678KG</t>
  </si>
  <si>
    <t>7 @ SUSA Redmond Yard</t>
  </si>
  <si>
    <t>9'4"</t>
  </si>
  <si>
    <t>1 each, 1 eah</t>
  </si>
  <si>
    <t>UW Husky Baseball</t>
  </si>
  <si>
    <t>3" round Elbows</t>
  </si>
  <si>
    <t xml:space="preserve">8 each  </t>
  </si>
  <si>
    <t>ESC Access</t>
  </si>
  <si>
    <t>692712KL</t>
  </si>
  <si>
    <t>3500 Ea.</t>
  </si>
  <si>
    <t>7/8" Hat Channel</t>
  </si>
  <si>
    <t>12-22-08 COLUMNS</t>
  </si>
  <si>
    <t>28 sheets</t>
  </si>
  <si>
    <t>2121MS</t>
  </si>
  <si>
    <t>8697KG</t>
  </si>
  <si>
    <t>5/16"</t>
  </si>
  <si>
    <t>Return for Credit</t>
  </si>
  <si>
    <t>247775KL</t>
  </si>
  <si>
    <t>8767KG</t>
  </si>
  <si>
    <t>8771KG</t>
  </si>
  <si>
    <t xml:space="preserve">Elbow </t>
  </si>
  <si>
    <t xml:space="preserve">24 EA </t>
  </si>
  <si>
    <t>(2) 3x10 sheets</t>
  </si>
  <si>
    <t>1/8x2x6at20'</t>
  </si>
  <si>
    <t>1.5" limestone</t>
  </si>
  <si>
    <t>2 packs</t>
  </si>
  <si>
    <t>82202BE</t>
  </si>
  <si>
    <t>3444KG</t>
  </si>
  <si>
    <t>SS MatteBlack</t>
  </si>
  <si>
    <t>4933KG</t>
  </si>
  <si>
    <t>6466KG</t>
  </si>
  <si>
    <t>6464KG</t>
  </si>
  <si>
    <t>Lead Flashing</t>
  </si>
  <si>
    <t>26 rolls</t>
  </si>
  <si>
    <t>5841KG</t>
  </si>
  <si>
    <t>Tek 3 Screws</t>
  </si>
  <si>
    <t>Elect Room Louvers</t>
  </si>
  <si>
    <t>7829KG</t>
  </si>
  <si>
    <t>309616JS</t>
  </si>
  <si>
    <t>9" x 32"</t>
  </si>
  <si>
    <t>5546KG</t>
  </si>
  <si>
    <t>192547RC</t>
  </si>
  <si>
    <t>16 panels</t>
  </si>
  <si>
    <t>615150ME</t>
  </si>
  <si>
    <t>3307RC</t>
  </si>
  <si>
    <t>Rainier Vista</t>
  </si>
  <si>
    <t>Ceraclad Screws</t>
  </si>
  <si>
    <t>192540RC</t>
  </si>
  <si>
    <t>Terra Cotta</t>
  </si>
  <si>
    <t>500 ea</t>
  </si>
  <si>
    <t>Cool Zinc Gray</t>
  </si>
  <si>
    <t xml:space="preserve">750 EA  </t>
  </si>
  <si>
    <t>9714KG</t>
  </si>
  <si>
    <t>Schuster</t>
  </si>
  <si>
    <t>Metal Sales Jade Green stitch screws</t>
  </si>
  <si>
    <t>309883KL</t>
  </si>
  <si>
    <t>309888KL</t>
  </si>
  <si>
    <t>146 each</t>
  </si>
  <si>
    <t>86</t>
  </si>
  <si>
    <t>EMJ 2" SS Tube @ 20"</t>
  </si>
  <si>
    <t>AFS-41324</t>
  </si>
  <si>
    <t>AFS-40340</t>
  </si>
  <si>
    <t>Vycor ultra</t>
  </si>
  <si>
    <t>Not going to match the ordered quantity.  Some panels damage during transport, and truck driver returned them to factory.  See modified packing list for what we actually received---todd</t>
  </si>
  <si>
    <t>25 and 5</t>
  </si>
  <si>
    <t>3505KG</t>
  </si>
  <si>
    <t>2-5/8"</t>
  </si>
  <si>
    <t>picked up and delvered to shop 2</t>
  </si>
  <si>
    <t>4239KG</t>
  </si>
  <si>
    <t>Insulation Washers</t>
  </si>
  <si>
    <t>4229KG</t>
  </si>
  <si>
    <t>PAGE 1-4</t>
  </si>
  <si>
    <t>24ga Regal Blue 16" Coil - 150LF</t>
  </si>
  <si>
    <t>1375KG</t>
  </si>
  <si>
    <t>48" x 90"</t>
  </si>
  <si>
    <t>1376KG</t>
  </si>
  <si>
    <t>tri-belt Roof Plates</t>
  </si>
  <si>
    <t>2,000 ea</t>
  </si>
  <si>
    <t>3" roof plates</t>
  </si>
  <si>
    <t>DS Strainer</t>
  </si>
  <si>
    <t>182128KB</t>
  </si>
  <si>
    <t>3333 Main Street</t>
  </si>
  <si>
    <t>10@8'; 11@10'</t>
  </si>
  <si>
    <t>Ceraclad offset caulk joiner</t>
  </si>
  <si>
    <t>50 LF</t>
  </si>
  <si>
    <t>Ceraclad screws</t>
  </si>
  <si>
    <t>(5) Crates - 4'-0" x 4'-4" x 4'-4"</t>
  </si>
  <si>
    <t>098791JS</t>
  </si>
  <si>
    <t>224 Westlake</t>
  </si>
  <si>
    <t>Dow 795</t>
  </si>
  <si>
    <t>8219BE</t>
  </si>
  <si>
    <t>3474KG</t>
  </si>
  <si>
    <t>Span Seam</t>
  </si>
  <si>
    <t>DI Roof  Seamers</t>
  </si>
  <si>
    <t>9811KG</t>
  </si>
  <si>
    <t>9814KG</t>
  </si>
  <si>
    <t>250 ea</t>
  </si>
  <si>
    <t>6481KG</t>
  </si>
  <si>
    <t>6482KG</t>
  </si>
  <si>
    <t>Flashing, Butt Plates, Z's</t>
  </si>
  <si>
    <t>page 170</t>
  </si>
  <si>
    <t>1 HINGED LOUVER(S)</t>
  </si>
  <si>
    <t>(80) 18ga SS 16"x26 Blanks for Gutter Clips</t>
  </si>
  <si>
    <t>Queen City Roofing</t>
  </si>
  <si>
    <t>A10: 49.5"Hx39"Wx198"L  - 4 CRATES TOTAL</t>
  </si>
  <si>
    <t>262852JS</t>
  </si>
  <si>
    <t>vent boxes</t>
  </si>
  <si>
    <t>AFS-41355</t>
  </si>
  <si>
    <t>SS Screens</t>
  </si>
  <si>
    <t>12" &amp; 10"</t>
  </si>
  <si>
    <t>5 buckets</t>
  </si>
  <si>
    <t>25 Boxes</t>
  </si>
  <si>
    <t>9462KG</t>
  </si>
  <si>
    <t>108 panels</t>
  </si>
  <si>
    <t>C-29-7/8 Closures</t>
  </si>
  <si>
    <t>210 EA</t>
  </si>
  <si>
    <t>2 rolls 100' long</t>
  </si>
  <si>
    <t>309884RN</t>
  </si>
  <si>
    <t>flat sheet for Multicare</t>
  </si>
  <si>
    <t>page 65</t>
  </si>
  <si>
    <t xml:space="preserve">flashing </t>
  </si>
  <si>
    <t>federal south</t>
  </si>
  <si>
    <t>82-83</t>
  </si>
  <si>
    <t>1174AH</t>
  </si>
  <si>
    <t>NC1092</t>
  </si>
  <si>
    <t>NC1093</t>
  </si>
  <si>
    <t>NC1094</t>
  </si>
  <si>
    <t>4 x 10</t>
  </si>
  <si>
    <t>5 x 10</t>
  </si>
  <si>
    <t>5 x 12</t>
  </si>
  <si>
    <t>4421KG</t>
  </si>
  <si>
    <t>Monroe WWTP</t>
  </si>
  <si>
    <t>BR7-35</t>
  </si>
  <si>
    <t>44.5" x 120"</t>
  </si>
  <si>
    <t>4 crates</t>
  </si>
  <si>
    <t>Artisan Delivery</t>
  </si>
  <si>
    <t>everett boathouse</t>
  </si>
  <si>
    <t>.063 AL PANELS (52 PANELS+ 50 BP'S)</t>
  </si>
  <si>
    <t>CRISTALLA</t>
  </si>
  <si>
    <t>4434KG</t>
  </si>
  <si>
    <t>AFS-44100</t>
  </si>
  <si>
    <t>4903KG</t>
  </si>
  <si>
    <t>R-Factor</t>
  </si>
  <si>
    <t>Roxul CavityRock DD</t>
  </si>
  <si>
    <t>24" x 24"</t>
  </si>
  <si>
    <t>17000 SF</t>
  </si>
  <si>
    <t>20 EA</t>
  </si>
  <si>
    <t>36" x 9'-9"</t>
  </si>
  <si>
    <t>117 pcs</t>
  </si>
  <si>
    <t>36" x 11'-0"</t>
  </si>
  <si>
    <t>Router Bits for shop 2</t>
  </si>
  <si>
    <t>1/4" &amp; 3/16"</t>
  </si>
  <si>
    <t>2 Redos 9-June-09 1@12', 1@55" back in shop 11-jun-09</t>
  </si>
  <si>
    <t>.125 PANELS (19A, 20A)</t>
  </si>
  <si>
    <t>P99-100</t>
  </si>
  <si>
    <t>(2) .063 48X144 &amp; (2) .090 48X96 &amp; (6) .090 48X120 SHEETS</t>
  </si>
  <si>
    <t>.090 COLUMN PARTS (48 PIECES)</t>
  </si>
  <si>
    <t>214087RC</t>
  </si>
  <si>
    <t>40@94", 9@112"</t>
  </si>
  <si>
    <t>8769KG</t>
  </si>
  <si>
    <t>8874KG</t>
  </si>
  <si>
    <t>8877KG</t>
  </si>
  <si>
    <t>60x144</t>
  </si>
  <si>
    <t>8873KG</t>
  </si>
  <si>
    <t>Prologis</t>
  </si>
  <si>
    <t>Nu Ray</t>
  </si>
  <si>
    <t>Coil Gutter</t>
  </si>
  <si>
    <t>3 DS, 2 elbows</t>
  </si>
  <si>
    <t>3500 LF</t>
  </si>
  <si>
    <t>615148ME</t>
  </si>
  <si>
    <t>12 EA</t>
  </si>
  <si>
    <t>664364-RC</t>
  </si>
  <si>
    <t>Tek Screws</t>
  </si>
  <si>
    <t>1 Coil</t>
  </si>
  <si>
    <t>kate's request</t>
  </si>
  <si>
    <t>Silversmith</t>
  </si>
  <si>
    <t>262853JS</t>
  </si>
  <si>
    <t>Firestone Quick Flash &amp; Prmer</t>
  </si>
  <si>
    <t>309910RC</t>
  </si>
  <si>
    <t>15 A, 15 B</t>
  </si>
  <si>
    <t>2 nozzles</t>
  </si>
  <si>
    <t>2@23'</t>
  </si>
  <si>
    <t>5125KG</t>
  </si>
  <si>
    <t>309630JS</t>
  </si>
  <si>
    <t>KIRKLAND LIBRARY</t>
  </si>
  <si>
    <t>5581be</t>
  </si>
  <si>
    <t>copper sales</t>
  </si>
  <si>
    <t>644357ME</t>
  </si>
  <si>
    <t>50,000 screws</t>
  </si>
  <si>
    <t>5 ea</t>
  </si>
  <si>
    <t>9571KG</t>
  </si>
  <si>
    <t>2 each</t>
  </si>
  <si>
    <t>1053AH</t>
  </si>
  <si>
    <t>Cut Ruby</t>
  </si>
  <si>
    <t>repaint and remake panels</t>
  </si>
  <si>
    <t>A8: 44"Hx39"Wx96"L - 12 CRATES</t>
  </si>
  <si>
    <t>Gargoyle Fluropon</t>
  </si>
  <si>
    <t>5592be</t>
  </si>
  <si>
    <t>9598KG</t>
  </si>
  <si>
    <t>36" x 21'-0"</t>
  </si>
  <si>
    <t>36" x 25'-6"</t>
  </si>
  <si>
    <t>36" x 29'-6"</t>
  </si>
  <si>
    <t>IW-13A Panels</t>
  </si>
  <si>
    <t>5595be</t>
  </si>
  <si>
    <t>1111AH</t>
  </si>
  <si>
    <t>52 pcs</t>
  </si>
  <si>
    <t>(2) 48x138" 24ga Regal White</t>
  </si>
  <si>
    <t>Nu-Ray Metals</t>
  </si>
  <si>
    <t>page 111</t>
  </si>
  <si>
    <t>Northlake</t>
  </si>
  <si>
    <t>sm jb</t>
  </si>
  <si>
    <t>AFS-40014</t>
  </si>
  <si>
    <t>Henry Polybitume 570-05</t>
  </si>
  <si>
    <t>62" x 165"</t>
  </si>
  <si>
    <t>410 pcs</t>
  </si>
  <si>
    <t>62" x 135"</t>
  </si>
  <si>
    <t>62" x 123"</t>
  </si>
  <si>
    <t>16x100 lf</t>
  </si>
  <si>
    <t>3 coils</t>
  </si>
  <si>
    <t>3 coils@300lf</t>
  </si>
  <si>
    <t>4227KG</t>
  </si>
  <si>
    <t>455 lf (20 panels)</t>
  </si>
  <si>
    <t>3496KG</t>
  </si>
  <si>
    <t>C7 Cornice Corners</t>
  </si>
  <si>
    <t>Atlas Supply</t>
  </si>
  <si>
    <t>3545KG</t>
  </si>
  <si>
    <t>192529RC</t>
  </si>
  <si>
    <t>S-128</t>
  </si>
  <si>
    <t>VALSPAR CLEAR</t>
  </si>
  <si>
    <t>aluminum flats</t>
  </si>
  <si>
    <t>615124ME</t>
  </si>
  <si>
    <t>PANELS CHARCOAL BLUE</t>
  </si>
  <si>
    <t>P46-P56</t>
  </si>
  <si>
    <t>PANELS CAMEO WHITE</t>
  </si>
  <si>
    <t>214497TM</t>
  </si>
  <si>
    <t>1 box (Handi Pack)</t>
  </si>
  <si>
    <t>309892KL</t>
  </si>
  <si>
    <t>309879KL</t>
  </si>
  <si>
    <t>6x6 Screen</t>
  </si>
  <si>
    <t>42x108</t>
  </si>
  <si>
    <t>Pages 1-3</t>
  </si>
  <si>
    <t>Adobe</t>
  </si>
  <si>
    <t>7293KG</t>
  </si>
  <si>
    <t xml:space="preserve">KCIA </t>
  </si>
  <si>
    <t>Schuster 3" round galv DS &amp; elbows</t>
  </si>
  <si>
    <t>1 each 2" x 2.5" Alum. Angle</t>
  </si>
  <si>
    <t>PAGE 336B,342-244</t>
  </si>
  <si>
    <t>2338MA</t>
  </si>
  <si>
    <t>309854KL</t>
  </si>
  <si>
    <t>(40) Sheets .063 Sandstone 48x144</t>
  </si>
  <si>
    <t>unknown</t>
  </si>
  <si>
    <t>Cameo White Fluropon</t>
  </si>
  <si>
    <t>247891ME</t>
  </si>
  <si>
    <t>9096KG</t>
  </si>
  <si>
    <t>5817KG</t>
  </si>
  <si>
    <t>192541RC</t>
  </si>
  <si>
    <t>Edensaw Woods</t>
  </si>
  <si>
    <t>.125</t>
  </si>
  <si>
    <t xml:space="preserve">615127ME </t>
  </si>
  <si>
    <t>10 sheets; 2 coils</t>
  </si>
  <si>
    <t>48x120; 20.875</t>
  </si>
  <si>
    <t>239 panels</t>
  </si>
  <si>
    <t>94" &amp; 112"</t>
  </si>
  <si>
    <t>Zactique II</t>
  </si>
  <si>
    <t>692708KL</t>
  </si>
  <si>
    <t>Muckleshoot</t>
  </si>
  <si>
    <t>7107KG</t>
  </si>
  <si>
    <t>11@ 60 x 80, 22 @ 60 x 120, 10 @ 60 x 108, 11@ 60 x 96, 3@ 48 x 144-3/4</t>
  </si>
  <si>
    <t>098760JS</t>
  </si>
  <si>
    <t>692723LL</t>
  </si>
  <si>
    <t>3 cases sausage tubes</t>
  </si>
  <si>
    <t>5170KG</t>
  </si>
  <si>
    <t>3@10'</t>
  </si>
  <si>
    <t xml:space="preserve"> Mfg /Vendor</t>
  </si>
  <si>
    <t>9051KG</t>
  </si>
  <si>
    <t>130 sheets @48x120 + extrusions</t>
  </si>
  <si>
    <t>3'4"</t>
  </si>
  <si>
    <t>476 panels</t>
  </si>
  <si>
    <t>4289KG</t>
  </si>
  <si>
    <t xml:space="preserve">RJB Wholesale 5" PVC &amp; Elbows </t>
  </si>
  <si>
    <t>SW6683</t>
  </si>
  <si>
    <t>SW6231</t>
  </si>
  <si>
    <t>PAGE 2</t>
  </si>
  <si>
    <t>SW6201</t>
  </si>
  <si>
    <t>SW6431</t>
  </si>
  <si>
    <t>SW6155</t>
  </si>
  <si>
    <t xml:space="preserve">48 x 120  </t>
  </si>
  <si>
    <t>10sheets</t>
  </si>
  <si>
    <t>7300KG</t>
  </si>
  <si>
    <t>7014KG</t>
  </si>
  <si>
    <t>NC1016</t>
  </si>
  <si>
    <t>Oak Harbor</t>
  </si>
  <si>
    <t>800 each</t>
  </si>
  <si>
    <t>1600 each</t>
  </si>
  <si>
    <t>Hawaii Bust station</t>
  </si>
  <si>
    <t>11'0"</t>
  </si>
  <si>
    <t>7842KG</t>
  </si>
  <si>
    <t>309863KL</t>
  </si>
  <si>
    <t>3574KG</t>
  </si>
  <si>
    <t>McIntyre Hall</t>
  </si>
  <si>
    <t>5204KG</t>
  </si>
  <si>
    <t>Vycorners</t>
  </si>
  <si>
    <t>80 EA</t>
  </si>
  <si>
    <t>7828KG</t>
  </si>
  <si>
    <t>(1) CRATES: 48"W-ODx30"HGT-IDx120" LONG-OD</t>
  </si>
  <si>
    <t>Bestworth rommel</t>
  </si>
  <si>
    <t>Sibley Motors</t>
  </si>
  <si>
    <t>Zinc Plus</t>
  </si>
  <si>
    <t>458 panels</t>
  </si>
  <si>
    <t>7277KG</t>
  </si>
  <si>
    <t>4252KG</t>
  </si>
  <si>
    <t>9495KG</t>
  </si>
  <si>
    <t>4258KG</t>
  </si>
  <si>
    <t>RJB Wholesale 2" pvc 90 elbows</t>
  </si>
  <si>
    <t>Intermountain 7" screws</t>
  </si>
  <si>
    <t>1 bucket</t>
  </si>
  <si>
    <t>3 each</t>
  </si>
  <si>
    <t>8772KG</t>
  </si>
  <si>
    <t xml:space="preserve">Allied </t>
  </si>
  <si>
    <t>Ceraclad</t>
  </si>
  <si>
    <t>18x120</t>
  </si>
  <si>
    <t>692725LL</t>
  </si>
  <si>
    <t>HAWAII REGIONAL</t>
  </si>
  <si>
    <t>PAGES 1-11</t>
  </si>
  <si>
    <t>1756KG</t>
  </si>
  <si>
    <t>6499KG</t>
  </si>
  <si>
    <t>Cool Terra Cotta</t>
  </si>
  <si>
    <t>8854KG</t>
  </si>
  <si>
    <t>Avalon</t>
  </si>
  <si>
    <t>3504KG</t>
  </si>
  <si>
    <t>214093RC</t>
  </si>
  <si>
    <t>Union Gospel</t>
  </si>
  <si>
    <t>sample of clear coat to match Moz columns</t>
  </si>
  <si>
    <t>BRIGHT RED</t>
  </si>
  <si>
    <t>Aluminum Channel</t>
  </si>
  <si>
    <t>6" x 3.25"</t>
  </si>
  <si>
    <t>19 @ 25'</t>
  </si>
  <si>
    <t>8" x 12"</t>
  </si>
  <si>
    <t>Aluminum Plate</t>
  </si>
  <si>
    <t>Everett Steel</t>
  </si>
  <si>
    <t>48" x 12"</t>
  </si>
  <si>
    <t>Deckmate</t>
  </si>
  <si>
    <t>15,000 sq ft</t>
  </si>
  <si>
    <t>309875KL</t>
  </si>
  <si>
    <t>Light Rail Yellow</t>
  </si>
  <si>
    <t>WEATHERED COPPER</t>
  </si>
  <si>
    <t>505 Union L9</t>
  </si>
  <si>
    <t>1156AH</t>
  </si>
  <si>
    <t>matte black</t>
  </si>
  <si>
    <t>4404KG</t>
  </si>
  <si>
    <t>9 DS, 10 elbows</t>
  </si>
  <si>
    <t>Select Seam 16"</t>
  </si>
  <si>
    <t>262871JS</t>
  </si>
  <si>
    <t>Juneau trans Center</t>
  </si>
  <si>
    <t>1 pallet</t>
  </si>
  <si>
    <t>309903RC</t>
  </si>
  <si>
    <t>664383-RC</t>
  </si>
  <si>
    <t>3528KG</t>
  </si>
  <si>
    <t>214006RC</t>
  </si>
  <si>
    <t>Tremco Buytl</t>
  </si>
  <si>
    <t>Vapro Sheild &amp; Tape</t>
  </si>
  <si>
    <t>664362RC</t>
  </si>
  <si>
    <t>#6 x 3/4"</t>
  </si>
  <si>
    <t>Mfg</t>
  </si>
  <si>
    <t>Gauge</t>
  </si>
  <si>
    <t>7030KG</t>
  </si>
  <si>
    <t>550 boards</t>
  </si>
  <si>
    <t xml:space="preserve">ACM TOR Alpolic - Red </t>
  </si>
  <si>
    <t>4" x 20'</t>
  </si>
  <si>
    <t xml:space="preserve">5 EA </t>
  </si>
  <si>
    <t>16 EA</t>
  </si>
  <si>
    <t>Primer &amp; Glue</t>
  </si>
  <si>
    <t>48-3/8"x120</t>
  </si>
  <si>
    <t>7812KG</t>
  </si>
  <si>
    <t>192532RC</t>
  </si>
  <si>
    <t>.020 Brass</t>
  </si>
  <si>
    <t>24x96</t>
  </si>
  <si>
    <t>4443KG</t>
  </si>
  <si>
    <t>silver metallic</t>
  </si>
  <si>
    <t>1073AH</t>
  </si>
  <si>
    <t>U96NC</t>
  </si>
  <si>
    <t>galvalume</t>
  </si>
  <si>
    <t>AEP SAMPLE</t>
  </si>
  <si>
    <t>7001KG</t>
  </si>
  <si>
    <t>Vehicle Storage</t>
  </si>
  <si>
    <t>4807KG</t>
  </si>
  <si>
    <t>1@20'</t>
  </si>
  <si>
    <t>Intermountain 2" rigid</t>
  </si>
  <si>
    <t>16 pieces</t>
  </si>
  <si>
    <t>8654KG</t>
  </si>
  <si>
    <t>ATCT PAYNE FIELD</t>
  </si>
  <si>
    <t>PAGES 2-6</t>
  </si>
  <si>
    <t>nc1006</t>
  </si>
  <si>
    <t>80 pcs</t>
  </si>
  <si>
    <t>PAGES 28-31</t>
  </si>
  <si>
    <t>PAGES 77-85</t>
  </si>
  <si>
    <t>5466KG</t>
  </si>
  <si>
    <t>572'</t>
  </si>
  <si>
    <t>322 pcs</t>
  </si>
  <si>
    <t>88 panels</t>
  </si>
  <si>
    <t>309923RC</t>
  </si>
  <si>
    <t>44-1/2 x 120</t>
  </si>
  <si>
    <t>5531KG</t>
  </si>
  <si>
    <t>Sof Rod</t>
  </si>
  <si>
    <t>0.250 al. plate</t>
  </si>
  <si>
    <t>virginia mason</t>
  </si>
  <si>
    <t>page 12a</t>
  </si>
  <si>
    <t>mof</t>
  </si>
  <si>
    <t>afs-40285</t>
  </si>
  <si>
    <t>1 @ 36 3/4" x 30 1/8"</t>
  </si>
  <si>
    <t>1 louver</t>
  </si>
  <si>
    <t>615354JS</t>
  </si>
  <si>
    <t>Lynn BEnton</t>
  </si>
  <si>
    <t>435@60X108 Shop 2</t>
  </si>
  <si>
    <t>7"</t>
  </si>
  <si>
    <t>4 rols</t>
  </si>
  <si>
    <t>P122</t>
  </si>
  <si>
    <t>.125 Panels</t>
  </si>
  <si>
    <t>17 sheets</t>
  </si>
  <si>
    <t>9747KG</t>
  </si>
  <si>
    <t>201222RC</t>
  </si>
  <si>
    <t>McLendon's</t>
  </si>
  <si>
    <t>P11-13</t>
  </si>
  <si>
    <t>Ryerson 1/4" x 3/4" steel flat bar</t>
  </si>
  <si>
    <t>Mariner High School</t>
  </si>
  <si>
    <t>louver flashing</t>
  </si>
  <si>
    <t>24-remake (70')</t>
  </si>
  <si>
    <t xml:space="preserve">#12 x 1-1/4' SS Pre-Finished Teks </t>
  </si>
  <si>
    <t>Gold</t>
  </si>
  <si>
    <t>pages 101-102</t>
  </si>
  <si>
    <t>5474KG</t>
  </si>
  <si>
    <t>3018 Western</t>
  </si>
  <si>
    <t>5747KG</t>
  </si>
  <si>
    <t>9054KG</t>
  </si>
  <si>
    <t>Crate - 24"H x 48"W x 126"L</t>
  </si>
  <si>
    <t>(1) Trim Crate</t>
  </si>
  <si>
    <t>098757JS</t>
  </si>
  <si>
    <t>filed</t>
  </si>
  <si>
    <t>extra bullnose and corners</t>
  </si>
  <si>
    <t>extra</t>
  </si>
  <si>
    <t>22ga. 16" Coil - Dark Bronze</t>
  </si>
  <si>
    <t>450LF Coil</t>
  </si>
  <si>
    <t>Irius Screw</t>
  </si>
  <si>
    <t>1.5"</t>
  </si>
  <si>
    <t>20" x 54.75"</t>
  </si>
  <si>
    <t>1 piece + drop</t>
  </si>
  <si>
    <t>4422be</t>
  </si>
  <si>
    <t>4925KG</t>
  </si>
  <si>
    <t>4926KG</t>
  </si>
  <si>
    <t>12000 LF</t>
  </si>
  <si>
    <t>4928KG</t>
  </si>
  <si>
    <t>201236RC</t>
  </si>
  <si>
    <t>Amazon Blk 34</t>
  </si>
  <si>
    <t>Style Rib</t>
  </si>
  <si>
    <t>36" x 12'6"</t>
  </si>
  <si>
    <t>214 pcs</t>
  </si>
  <si>
    <t>010121MS</t>
  </si>
  <si>
    <t>30'</t>
  </si>
  <si>
    <t>2 panels</t>
  </si>
  <si>
    <t>2@30'</t>
  </si>
  <si>
    <t>1400 11th Ave Carport</t>
  </si>
  <si>
    <t>5124KG</t>
  </si>
  <si>
    <t>9711KG</t>
  </si>
  <si>
    <t>9376MA</t>
  </si>
  <si>
    <t>Flush Panels</t>
  </si>
  <si>
    <t>120</t>
  </si>
  <si>
    <t>295 ea</t>
  </si>
  <si>
    <t xml:space="preserve">#12 x 1-1/4" </t>
  </si>
  <si>
    <t>250 pcs.</t>
  </si>
  <si>
    <t>017800MS</t>
  </si>
  <si>
    <t>SCS Construction</t>
  </si>
  <si>
    <t>T extrusions for bridge grill from Pac Metal</t>
  </si>
  <si>
    <t>#12 x 1-1/2"</t>
  </si>
  <si>
    <t>3000 #12 x 1-1/2" painted</t>
  </si>
  <si>
    <t>9488KG</t>
  </si>
  <si>
    <t>9491KG</t>
  </si>
  <si>
    <t>9490KG</t>
  </si>
  <si>
    <t>page 37</t>
  </si>
  <si>
    <t>PAGES 130-156</t>
  </si>
  <si>
    <t>SL2 Fasteners</t>
  </si>
  <si>
    <t>3506KG</t>
  </si>
  <si>
    <t>Metal Shorts</t>
  </si>
  <si>
    <t>Brass sheet</t>
  </si>
  <si>
    <t>36" x 84"</t>
  </si>
  <si>
    <t>3" x 3"</t>
  </si>
  <si>
    <t>2500 EA</t>
  </si>
  <si>
    <t>.063 alum soffit panels, 4 sheets .040 alum</t>
  </si>
  <si>
    <t>1300 each</t>
  </si>
  <si>
    <t>P70,71,75,76,80,81,84,85,88,89,93,94,98,99,102,103,106,107,112,113,114,115,118-121</t>
  </si>
  <si>
    <t>.125 ALUM PANELS (FLAT)</t>
  </si>
  <si>
    <t>48x36x126 Crates</t>
  </si>
  <si>
    <t>MS 96</t>
  </si>
  <si>
    <t>615107MS</t>
  </si>
  <si>
    <t>5483KG</t>
  </si>
  <si>
    <t>Dow 795 Sausage Tubes</t>
  </si>
  <si>
    <t>83 panels</t>
  </si>
  <si>
    <t>5496KG</t>
  </si>
  <si>
    <t>180 EA</t>
  </si>
  <si>
    <t>.125 ALUM - .040 ALUM</t>
  </si>
  <si>
    <t>Intermountain Densdeck 5/8" 4'x8' board</t>
  </si>
  <si>
    <t>12 boards</t>
  </si>
  <si>
    <t>Radius bullnose parts</t>
  </si>
  <si>
    <t>PEMC Air Handlers</t>
  </si>
  <si>
    <t>5588be</t>
  </si>
  <si>
    <t>dan's column practice</t>
  </si>
  <si>
    <t>309890KL</t>
  </si>
  <si>
    <t>cmc icos</t>
  </si>
  <si>
    <t>316 ss</t>
  </si>
  <si>
    <t>Gatwick Silver Duranar XL</t>
  </si>
  <si>
    <t>tyvek screws, 20 rolls Lastobond</t>
  </si>
  <si>
    <t>BELLEVUE CHILDRENS</t>
  </si>
  <si>
    <t>9840KG</t>
  </si>
  <si>
    <t>309867KL</t>
  </si>
  <si>
    <t>165 sheets 36 x 66</t>
  </si>
  <si>
    <t>3568KG</t>
  </si>
  <si>
    <t>10 crates, 10 crates</t>
  </si>
  <si>
    <t>100 ea</t>
  </si>
  <si>
    <t>7145KG</t>
  </si>
  <si>
    <t>62 by 192</t>
  </si>
  <si>
    <t>5577be</t>
  </si>
  <si>
    <t>nordstroms</t>
  </si>
  <si>
    <t>weathered copper</t>
  </si>
  <si>
    <t>u panel</t>
  </si>
  <si>
    <t>misc 8'</t>
  </si>
  <si>
    <t>200+</t>
  </si>
  <si>
    <t>7042KG</t>
  </si>
  <si>
    <t>7043KG</t>
  </si>
  <si>
    <t>13 crates</t>
  </si>
  <si>
    <t>8867KG</t>
  </si>
  <si>
    <t>375</t>
  </si>
  <si>
    <t>Vapor Barriers/Flexible Flashings/Insulation/Screws/Clips/Sealants/Louvers</t>
  </si>
  <si>
    <t>Flattened Expanded</t>
  </si>
  <si>
    <t>Carbon Steel</t>
  </si>
  <si>
    <t>350 pieces</t>
  </si>
  <si>
    <t>Gray= recorded in inventory</t>
  </si>
  <si>
    <t>1049AH</t>
  </si>
  <si>
    <t>los medanos</t>
  </si>
  <si>
    <t>NC1042</t>
  </si>
  <si>
    <t>bright metalic silver</t>
  </si>
  <si>
    <t>62 x 192</t>
  </si>
  <si>
    <t xml:space="preserve">34 sheets </t>
  </si>
  <si>
    <t>flat sheets</t>
  </si>
  <si>
    <t xml:space="preserve">Seattle U </t>
  </si>
  <si>
    <t>verbal per brian</t>
  </si>
  <si>
    <t xml:space="preserve">"Seattle U Red" </t>
  </si>
  <si>
    <t>Dow 123/Dow 795</t>
  </si>
  <si>
    <t>Intermountain 2-1/2" Polyiso 4" x 8"</t>
  </si>
  <si>
    <t>9553KG</t>
  </si>
  <si>
    <t>panel</t>
  </si>
  <si>
    <t>VB-38 Soffit Panel</t>
  </si>
  <si>
    <t>36" x 5'-0"</t>
  </si>
  <si>
    <t>214398KL</t>
  </si>
  <si>
    <t>Ferguson elbows</t>
  </si>
  <si>
    <t>Zip Rib</t>
  </si>
  <si>
    <t>140 sheets</t>
  </si>
  <si>
    <t>MS</t>
  </si>
  <si>
    <t>7850KG</t>
  </si>
  <si>
    <t>Everett Carnegie Hall</t>
  </si>
  <si>
    <t>Sealant Spec.</t>
  </si>
  <si>
    <t>AFS-#</t>
  </si>
  <si>
    <t>200lf</t>
  </si>
  <si>
    <t>UC99001XL</t>
  </si>
  <si>
    <t xml:space="preserve"> CAPS</t>
  </si>
  <si>
    <t>5838KG</t>
  </si>
  <si>
    <t>Insulation Fasteners</t>
  </si>
  <si>
    <t>5"</t>
  </si>
  <si>
    <t>Intermountain Tyvek Straight Flash</t>
  </si>
  <si>
    <t>10050TM</t>
  </si>
  <si>
    <t>Mt. Vernon</t>
  </si>
  <si>
    <t>214371KL</t>
  </si>
  <si>
    <t>39, various lengths</t>
  </si>
  <si>
    <t>64 ea</t>
  </si>
  <si>
    <t>1 20' pipe</t>
  </si>
  <si>
    <t>1000/closures</t>
  </si>
  <si>
    <t>8692KG</t>
  </si>
  <si>
    <t>Morin BR735 closures</t>
  </si>
  <si>
    <t>214002RC</t>
  </si>
  <si>
    <t>Caulk</t>
  </si>
  <si>
    <t>10 oz</t>
  </si>
  <si>
    <t xml:space="preserve">Bronze, White </t>
  </si>
  <si>
    <t>3305RC</t>
  </si>
  <si>
    <t>T-Mobile Base</t>
  </si>
  <si>
    <t>S-045</t>
  </si>
  <si>
    <t>18 gauge gutter</t>
  </si>
  <si>
    <t>1/8" x 1-1/4"</t>
  </si>
  <si>
    <t xml:space="preserve">1 piece  </t>
  </si>
  <si>
    <t>363568-TM</t>
  </si>
  <si>
    <t>crate</t>
  </si>
  <si>
    <t>Magna-Loc Clips</t>
  </si>
  <si>
    <t>3 boxes</t>
  </si>
  <si>
    <t>5 boxes</t>
  </si>
  <si>
    <t>Vulken Blk 32</t>
  </si>
  <si>
    <t>Pages 180-184,186-191</t>
  </si>
  <si>
    <t>ABS</t>
  </si>
  <si>
    <t>29 shts 48 x 120"</t>
  </si>
  <si>
    <t>CHASE BANK FERNDALE</t>
  </si>
  <si>
    <t>.125 ALUM</t>
  </si>
  <si>
    <t>.120"</t>
  </si>
  <si>
    <t xml:space="preserve">Stainless Tube </t>
  </si>
  <si>
    <t>1"x 1"</t>
  </si>
  <si>
    <t>5.75x114.75&amp;5.75x48.75</t>
  </si>
  <si>
    <t>247876ME</t>
  </si>
  <si>
    <t>Black Powder Coat</t>
  </si>
  <si>
    <t>34pc</t>
  </si>
  <si>
    <t>SRR S/Seam 16"</t>
  </si>
  <si>
    <t>40pc</t>
  </si>
  <si>
    <t>16" w x 3'-0"</t>
  </si>
  <si>
    <t>36 x 96</t>
  </si>
  <si>
    <t>NC1046</t>
  </si>
  <si>
    <t>NP1 Sealant</t>
  </si>
  <si>
    <t>Colorado Sash</t>
  </si>
  <si>
    <t>61668be</t>
  </si>
  <si>
    <t>4366KG</t>
  </si>
  <si>
    <t>Panheads</t>
  </si>
  <si>
    <t>6850 EA</t>
  </si>
  <si>
    <t>Span Seam 16</t>
  </si>
  <si>
    <t>45.5"x45.5"x42"</t>
  </si>
  <si>
    <t>1000</t>
  </si>
  <si>
    <t>3/8"</t>
  </si>
  <si>
    <t>900</t>
  </si>
  <si>
    <t>#12-24 Hex head</t>
  </si>
  <si>
    <t>17 &amp; 18</t>
  </si>
  <si>
    <t>3x3</t>
  </si>
  <si>
    <t>Coast Aluminum</t>
  </si>
  <si>
    <t>Copper Flats</t>
  </si>
  <si>
    <t>Natural</t>
  </si>
  <si>
    <t>40" panels</t>
  </si>
  <si>
    <t>pages 25-26</t>
  </si>
  <si>
    <t>132 #15 PANELS</t>
  </si>
  <si>
    <t>Intermountain 9" Blueskin &amp; primer</t>
  </si>
  <si>
    <t>615400JS</t>
  </si>
  <si>
    <t>12 rolls</t>
  </si>
  <si>
    <t>14 rolls + tape</t>
  </si>
  <si>
    <t>13 rolls/42 rolls of tape</t>
  </si>
  <si>
    <t>629422KL</t>
  </si>
  <si>
    <t>Atlas</t>
  </si>
  <si>
    <t>Rollers</t>
  </si>
  <si>
    <t>12 x 120</t>
  </si>
  <si>
    <t>B of A Covington</t>
  </si>
  <si>
    <t>5455KG</t>
  </si>
  <si>
    <t>5456KG</t>
  </si>
  <si>
    <t>Galvanized Downspouts</t>
  </si>
  <si>
    <t>Expedite panels</t>
  </si>
  <si>
    <t>1364KG</t>
  </si>
  <si>
    <t>Boeing 18-025</t>
  </si>
  <si>
    <t>Reversed HR-36</t>
  </si>
  <si>
    <t>Rain &amp; Shine Glue</t>
  </si>
  <si>
    <t/>
  </si>
  <si>
    <t>1 Quart</t>
  </si>
  <si>
    <t>flashing and centria panels</t>
  </si>
  <si>
    <t>Reverse E-36</t>
  </si>
  <si>
    <t>33 panels</t>
  </si>
  <si>
    <t>50 x 196</t>
  </si>
  <si>
    <t>3539KG</t>
  </si>
  <si>
    <t>8 cases</t>
  </si>
  <si>
    <t>Stock Bin fill</t>
  </si>
  <si>
    <t>Pre Primed</t>
  </si>
  <si>
    <t>8530KG</t>
  </si>
  <si>
    <t>72x120</t>
  </si>
  <si>
    <t>MA</t>
  </si>
  <si>
    <t>Yarrow Bay Office</t>
  </si>
  <si>
    <t>HEATHER/PHIL</t>
  </si>
  <si>
    <t>0.090 Alum Panels</t>
  </si>
  <si>
    <t>pages 75-77</t>
  </si>
  <si>
    <t>5528KG</t>
  </si>
  <si>
    <t>2b Finish</t>
  </si>
  <si>
    <t>Charred Blue</t>
  </si>
  <si>
    <t>#12 x 2"</t>
  </si>
  <si>
    <t>(50) Sheets .050 Stonewhite 48x144</t>
  </si>
  <si>
    <t>615362JS</t>
  </si>
  <si>
    <t>1100 Eastlake</t>
  </si>
  <si>
    <t>Pewter</t>
  </si>
  <si>
    <t>8880KG</t>
  </si>
  <si>
    <t>Downspouts</t>
  </si>
  <si>
    <t>14 DS, 3 elbows</t>
  </si>
  <si>
    <t>9713KG</t>
  </si>
  <si>
    <t>Ryerson 16 GA cold rolled steel flat 48 x 120</t>
  </si>
  <si>
    <t>309602JS</t>
  </si>
  <si>
    <t>fascia</t>
  </si>
  <si>
    <t>v-067c</t>
  </si>
  <si>
    <t>cinnamon</t>
  </si>
  <si>
    <t>4665KG</t>
  </si>
  <si>
    <t>4666KG</t>
  </si>
  <si>
    <t>4024KG</t>
  </si>
  <si>
    <t>Wire Strainer</t>
  </si>
  <si>
    <t>1360KG</t>
  </si>
  <si>
    <t>275pcs</t>
  </si>
  <si>
    <t>275 pcs, &amp; clips</t>
  </si>
  <si>
    <t>9065KG</t>
  </si>
  <si>
    <t>8961ME</t>
  </si>
  <si>
    <t>15 sheets</t>
  </si>
  <si>
    <t>MS 96 &amp; 97 &amp; 98Garage</t>
  </si>
  <si>
    <t>48 1/8" x 120"</t>
  </si>
  <si>
    <t>3/16x2</t>
  </si>
  <si>
    <t>1377KG</t>
  </si>
  <si>
    <t>Microsoft #4</t>
  </si>
  <si>
    <t>82010BE</t>
  </si>
  <si>
    <t>7802KG</t>
  </si>
  <si>
    <t>17</t>
  </si>
  <si>
    <t>16" coil</t>
  </si>
  <si>
    <t>1 Case</t>
  </si>
  <si>
    <t>samples+Northlake</t>
  </si>
  <si>
    <t>.090 Alum Panels</t>
  </si>
  <si>
    <t>pages 70-74</t>
  </si>
  <si>
    <t xml:space="preserve">20 BUCKETS </t>
  </si>
  <si>
    <t>Pages 245,246</t>
  </si>
  <si>
    <t>PAGES 251-265</t>
  </si>
  <si>
    <t>247792KL</t>
  </si>
  <si>
    <t>5180KG</t>
  </si>
  <si>
    <t>1368KG</t>
  </si>
  <si>
    <t>9461KG</t>
  </si>
  <si>
    <t xml:space="preserve">Bravern </t>
  </si>
  <si>
    <t>7034KG</t>
  </si>
  <si>
    <t>400 Sheets</t>
  </si>
  <si>
    <t>309908RC</t>
  </si>
  <si>
    <t>ED525DS-50</t>
  </si>
  <si>
    <t>1 Hoist</t>
  </si>
  <si>
    <t>9387-MA</t>
  </si>
  <si>
    <t>Stoneway Electric</t>
  </si>
  <si>
    <t>21 sticks</t>
  </si>
  <si>
    <t>309894KL</t>
  </si>
  <si>
    <t>6'-0"x4'-0"</t>
  </si>
  <si>
    <t>Benjamin Moore 968 Dune White</t>
  </si>
  <si>
    <t>Firestone UnaClad Hartford Green</t>
  </si>
  <si>
    <t>2 Louvers</t>
  </si>
  <si>
    <t>.063 COPING - SMOKEHOUSE</t>
  </si>
  <si>
    <t>6 EA</t>
  </si>
  <si>
    <t>1684KG</t>
  </si>
  <si>
    <t>54 panels</t>
  </si>
  <si>
    <t>3' 7"</t>
  </si>
  <si>
    <t>2' 5"</t>
  </si>
  <si>
    <t>GSKY</t>
  </si>
  <si>
    <t>NC1004</t>
  </si>
  <si>
    <t>4948KG</t>
  </si>
  <si>
    <t>6490KG</t>
  </si>
  <si>
    <t>28 crates@ 50x50x100, 2@50x50x150</t>
  </si>
  <si>
    <t>262881JS</t>
  </si>
  <si>
    <t>Stanley Motors</t>
  </si>
  <si>
    <t>NC1028</t>
  </si>
  <si>
    <t>3514KG</t>
  </si>
  <si>
    <t>316 Occidental</t>
  </si>
  <si>
    <t>(4) 14' T-bar Extrusions</t>
  </si>
  <si>
    <t>.125 ALUM PANELS/# 11-101 replacement panel/re-do panel</t>
  </si>
  <si>
    <t>Custom Red</t>
  </si>
  <si>
    <t>0604be</t>
  </si>
  <si>
    <t>boeing max</t>
  </si>
  <si>
    <t>parchment</t>
  </si>
  <si>
    <t>28/11/2012</t>
  </si>
  <si>
    <t>000095ME</t>
  </si>
  <si>
    <t>1794KG</t>
  </si>
  <si>
    <t>Aspira Stair 3 Entry</t>
  </si>
  <si>
    <t>T037</t>
  </si>
  <si>
    <t>FH Socket Pin Head(Sharp)</t>
  </si>
  <si>
    <t xml:space="preserve">GE </t>
  </si>
  <si>
    <t>Earth Tone</t>
  </si>
  <si>
    <t>2 cs</t>
  </si>
  <si>
    <t>"L" angle</t>
  </si>
  <si>
    <t>Seattle Skate Park</t>
  </si>
  <si>
    <t>52 LF, 20 LF</t>
  </si>
  <si>
    <t>Dow 123 Tape</t>
  </si>
  <si>
    <t>1-1/2" x 100'</t>
  </si>
  <si>
    <t>200 Y-36 closures</t>
  </si>
  <si>
    <t>5ea / will delv 2pc ASAP</t>
  </si>
  <si>
    <t>10042-TM</t>
  </si>
  <si>
    <t>5454KG</t>
  </si>
  <si>
    <t>Natural Brushed ACM  PE</t>
  </si>
  <si>
    <t>9456KG</t>
  </si>
  <si>
    <t>9453KG</t>
  </si>
  <si>
    <t>Sea Tac MAin</t>
  </si>
  <si>
    <t>5' long</t>
  </si>
  <si>
    <t>To match custom Silversmith color</t>
  </si>
  <si>
    <t>3502KG</t>
  </si>
  <si>
    <t>Guardian CB-12</t>
  </si>
  <si>
    <t>West Coast Metal</t>
  </si>
  <si>
    <t>5521KG</t>
  </si>
  <si>
    <t>Lake City Village</t>
  </si>
  <si>
    <t>5522KG</t>
  </si>
  <si>
    <t>3419KG</t>
  </si>
  <si>
    <t>3420KG</t>
  </si>
  <si>
    <t>7298KG</t>
  </si>
  <si>
    <t>692727LL</t>
  </si>
  <si>
    <t>1653KG</t>
  </si>
  <si>
    <t>Olympia Group Health</t>
  </si>
  <si>
    <t>Quickseam Form Flash</t>
  </si>
  <si>
    <t>12" x 50'</t>
  </si>
  <si>
    <t>QuickPrime Plus</t>
  </si>
  <si>
    <t>8' 2"</t>
  </si>
  <si>
    <t xml:space="preserve">Span Lok hp </t>
  </si>
  <si>
    <t>78</t>
  </si>
  <si>
    <t>Evergreen House</t>
  </si>
  <si>
    <t>50</t>
  </si>
  <si>
    <t>46 1/8" x 120"</t>
  </si>
  <si>
    <t>Dymonic FC Sealant</t>
  </si>
  <si>
    <t>PAGE 212</t>
  </si>
  <si>
    <t>field</t>
  </si>
  <si>
    <t>(165) sheets @ 36”x66” - .063 Aluminum</t>
  </si>
  <si>
    <t>boeing pump</t>
  </si>
  <si>
    <t>old town gray</t>
  </si>
  <si>
    <t>hr36</t>
  </si>
  <si>
    <t xml:space="preserve">med bronze </t>
  </si>
  <si>
    <t>14' and 10'</t>
  </si>
  <si>
    <t>33</t>
  </si>
  <si>
    <t>custom beige</t>
  </si>
  <si>
    <t>PAGE 152-155 FLASHING</t>
  </si>
  <si>
    <t>PAGES 152-155</t>
  </si>
  <si>
    <t>5243KG</t>
  </si>
  <si>
    <t>4287KG</t>
  </si>
  <si>
    <t>27 sheets</t>
  </si>
  <si>
    <t>7289KG</t>
  </si>
  <si>
    <t>18" x 10'</t>
  </si>
  <si>
    <t>terra cotta</t>
  </si>
  <si>
    <t>december</t>
  </si>
  <si>
    <t>PAGES 57-59</t>
  </si>
  <si>
    <t>1785KG</t>
  </si>
  <si>
    <t>Met Copper</t>
  </si>
  <si>
    <t>Bella Bottega</t>
  </si>
  <si>
    <t>Steeler 18 GA 7/8" hat 12' long</t>
  </si>
  <si>
    <t>214377KL</t>
  </si>
  <si>
    <t>3472KG</t>
  </si>
  <si>
    <t>3473KG</t>
  </si>
  <si>
    <t>gutter downspout brackets and straps</t>
  </si>
  <si>
    <t>740 LF</t>
  </si>
  <si>
    <t>6 each DS &amp; Elbows</t>
  </si>
  <si>
    <t>6 each DS and elbows</t>
  </si>
  <si>
    <t>BG4</t>
  </si>
  <si>
    <t>Duranar Sunstorm Bright Silver</t>
  </si>
  <si>
    <t>7046KG</t>
  </si>
  <si>
    <t>PVC Primer &amp; Glue</t>
  </si>
  <si>
    <t>1 Primer, 1 Glue</t>
  </si>
  <si>
    <t>7' 1"</t>
  </si>
  <si>
    <t>7009KG</t>
  </si>
  <si>
    <t>Span Seam Clips</t>
  </si>
  <si>
    <t>66 EA</t>
  </si>
  <si>
    <t>Firestone Silver Classic II</t>
  </si>
  <si>
    <t>UC110943XL</t>
  </si>
  <si>
    <t>7 sheets/5 sheets</t>
  </si>
  <si>
    <t>AFS-44009</t>
  </si>
  <si>
    <t>Intermountain Ice &amp; Water, rollers</t>
  </si>
  <si>
    <t>Shop supplies</t>
  </si>
  <si>
    <t>4 bundles of foam blocks</t>
  </si>
  <si>
    <t>5241KG</t>
  </si>
  <si>
    <t>#2</t>
  </si>
  <si>
    <t>T-009C</t>
  </si>
  <si>
    <t>Butyl Tape</t>
  </si>
  <si>
    <t>3/16 x 3/8</t>
  </si>
  <si>
    <t>ZA+</t>
  </si>
  <si>
    <t>70 panels</t>
  </si>
  <si>
    <t>5101KG</t>
  </si>
  <si>
    <t>8800ME</t>
  </si>
  <si>
    <t xml:space="preserve">94-60x120 40-48x96 </t>
  </si>
  <si>
    <t>TERRY STREET APTS</t>
  </si>
  <si>
    <t>T-037</t>
  </si>
  <si>
    <t>214376KL</t>
  </si>
  <si>
    <t>Flexwrap</t>
  </si>
  <si>
    <t>664375RC</t>
  </si>
  <si>
    <t>12" x 9'-0"</t>
  </si>
  <si>
    <t>7041KG</t>
  </si>
  <si>
    <t>1/2 Dr Deep Impact Socket</t>
  </si>
  <si>
    <t>9/16</t>
  </si>
  <si>
    <t>Michael</t>
  </si>
  <si>
    <t>3000</t>
  </si>
  <si>
    <t>14" x 41"</t>
  </si>
  <si>
    <t>Hersaf Router bit for shop 2</t>
  </si>
  <si>
    <t>3090126ms</t>
  </si>
  <si>
    <t>TFC #10 16X1 Concealor DP3</t>
  </si>
  <si>
    <t>70 each</t>
  </si>
  <si>
    <t>Headlands Residence</t>
  </si>
  <si>
    <t>3" x 1.5"</t>
  </si>
  <si>
    <t>5127KG</t>
  </si>
  <si>
    <t>40 mil</t>
  </si>
  <si>
    <t>MD1-B</t>
  </si>
  <si>
    <t>5181KG</t>
  </si>
  <si>
    <t>S/S HWK TEK #10 x 3/4 (ACM clip attach)</t>
  </si>
  <si>
    <t>7036KG</t>
  </si>
  <si>
    <t>Pecora Dynatrol I-XL</t>
  </si>
  <si>
    <t>60 ea</t>
  </si>
  <si>
    <t>verbal order per Brian</t>
  </si>
  <si>
    <t>9795KG</t>
  </si>
  <si>
    <t>20'0" Pent 1N,S</t>
  </si>
  <si>
    <t xml:space="preserve">Sno-Isle </t>
  </si>
  <si>
    <t>PAGE 4</t>
  </si>
  <si>
    <t>AFS-41249</t>
  </si>
  <si>
    <t>9-10 crates? @ shop 2</t>
  </si>
  <si>
    <t>XL Medium Gray</t>
  </si>
  <si>
    <t>145 flat sheets</t>
  </si>
  <si>
    <t>Brass Pipe</t>
  </si>
  <si>
    <t>4" x 12'</t>
  </si>
  <si>
    <t>156 pieces</t>
  </si>
  <si>
    <t>156 pcs</t>
  </si>
  <si>
    <t>8"x168"</t>
  </si>
  <si>
    <t>12" x 14'</t>
  </si>
  <si>
    <t>7136KG</t>
  </si>
  <si>
    <t>Crate Damaged</t>
  </si>
  <si>
    <t>CustomBilt 3" Leaf Green Elbows</t>
  </si>
  <si>
    <t>615144ME</t>
  </si>
  <si>
    <t>600 Ea.</t>
  </si>
  <si>
    <t>11'3"</t>
  </si>
  <si>
    <t>Weathered Zinc</t>
  </si>
  <si>
    <t>9389-ma</t>
  </si>
  <si>
    <t>S-134</t>
  </si>
  <si>
    <t>936 LF</t>
  </si>
  <si>
    <t>Storm Gray</t>
  </si>
  <si>
    <t>309851KL</t>
  </si>
  <si>
    <t>U 12</t>
  </si>
  <si>
    <t>Chromoly Tube</t>
  </si>
  <si>
    <t>2 at approx 20'</t>
  </si>
  <si>
    <t>309865KL</t>
  </si>
  <si>
    <t>Briarwood</t>
  </si>
  <si>
    <t>NC1116.1-.2</t>
  </si>
  <si>
    <t>PATCHY FOG- AFS-40358P</t>
  </si>
  <si>
    <t>4382KG</t>
  </si>
  <si>
    <t>Amway Building</t>
  </si>
  <si>
    <t>5' 8"</t>
  </si>
  <si>
    <t>P. 137-140</t>
  </si>
  <si>
    <t>Diamond Plate</t>
  </si>
  <si>
    <t>16'</t>
  </si>
  <si>
    <t>(30) CRATES: 48"W-ODx34"HGT-IDx73" LONG-ID</t>
  </si>
  <si>
    <t>10 of 30 crates</t>
  </si>
  <si>
    <t>5519KG</t>
  </si>
  <si>
    <t>AEP Span Cool Sierra Tan</t>
  </si>
  <si>
    <t>AFS-44102</t>
  </si>
  <si>
    <t>P. 34</t>
  </si>
  <si>
    <t>BUTT PLATES</t>
  </si>
  <si>
    <t>See packing list-various sizes.</t>
  </si>
  <si>
    <t>1pc sheared &amp; 2pc</t>
  </si>
  <si>
    <t>661728KB</t>
  </si>
  <si>
    <t>Sunshade Framing</t>
  </si>
  <si>
    <t>18 pcs</t>
  </si>
  <si>
    <t>Steel Flat Bar</t>
  </si>
  <si>
    <t>1/2" x 4"</t>
  </si>
  <si>
    <t>Steel Square Bar</t>
  </si>
  <si>
    <t>1/2" x 1/2"</t>
  </si>
  <si>
    <t>Fire station 72</t>
  </si>
  <si>
    <t>flats and hr36 +accs</t>
  </si>
  <si>
    <t>11 snowguards &amp; access</t>
  </si>
  <si>
    <t>1 @ 5 gallons</t>
  </si>
  <si>
    <t>38x96</t>
  </si>
  <si>
    <t>629420KL</t>
  </si>
  <si>
    <t>1020 Tower</t>
  </si>
  <si>
    <t>Design Span 17</t>
  </si>
  <si>
    <t>2 Ea</t>
  </si>
  <si>
    <t>Bank of America Red</t>
  </si>
  <si>
    <t>420 each</t>
  </si>
  <si>
    <t>S Escalator soffit</t>
  </si>
  <si>
    <t>1-1/2" wood screws</t>
  </si>
  <si>
    <t>60-62</t>
  </si>
  <si>
    <t>DOVE WHITE AFS-44156</t>
  </si>
  <si>
    <t>76B-77</t>
  </si>
  <si>
    <t>STANDARD BLACK</t>
  </si>
  <si>
    <t>7253KG</t>
  </si>
  <si>
    <t>6'/6'-4"</t>
  </si>
  <si>
    <t>50/50</t>
  </si>
  <si>
    <t>100 pcs T/B</t>
  </si>
  <si>
    <t>Meadowdale Middle School</t>
  </si>
  <si>
    <t>Iron ore (Match sample)</t>
  </si>
  <si>
    <t>664380RC</t>
  </si>
  <si>
    <t>664358RC</t>
  </si>
  <si>
    <t>gargoyle</t>
  </si>
  <si>
    <t>48 x 84.5</t>
  </si>
  <si>
    <t>1759KG</t>
  </si>
  <si>
    <t>.75" x 7"</t>
  </si>
  <si>
    <t>Almond</t>
  </si>
  <si>
    <t>NC1046.5, .6, .7, .8, .9, .10, .11</t>
  </si>
  <si>
    <t>page 46</t>
  </si>
  <si>
    <t>Federal South</t>
  </si>
  <si>
    <t>Page 46</t>
  </si>
  <si>
    <t>100 shts</t>
  </si>
  <si>
    <t>NW Hospital</t>
  </si>
  <si>
    <t>692714KL</t>
  </si>
  <si>
    <t>Procure mock up</t>
  </si>
  <si>
    <t>1782KG</t>
  </si>
  <si>
    <t>6shts</t>
  </si>
  <si>
    <t>MATCH COLOR SAMPLE</t>
  </si>
  <si>
    <t>PAGE1</t>
  </si>
  <si>
    <t xml:space="preserve">Plasker - butyl tape 1/8" x 3/4" </t>
  </si>
  <si>
    <t>12 boxes</t>
  </si>
  <si>
    <t>Woodinville HS</t>
  </si>
  <si>
    <t>Industrial Gutter</t>
  </si>
  <si>
    <t>2@24'; 1@21'6"</t>
  </si>
  <si>
    <t>2 10' sticks</t>
  </si>
  <si>
    <t xml:space="preserve">22pcs </t>
  </si>
  <si>
    <t>22 pcs</t>
  </si>
  <si>
    <t>Toggle Bolts</t>
  </si>
  <si>
    <t>185 Sheets</t>
  </si>
  <si>
    <t>644359ME</t>
  </si>
  <si>
    <t>2" FormaWall</t>
  </si>
  <si>
    <t>11" Smooth</t>
  </si>
  <si>
    <t>24" Smooth+Striated</t>
  </si>
  <si>
    <t>168 Panels (1304 sf)</t>
  </si>
  <si>
    <t>272 Panels (4234 sf)</t>
  </si>
  <si>
    <t>644360ME</t>
  </si>
  <si>
    <t>9910 Light Seawolf</t>
  </si>
  <si>
    <t>100 sheets 48 x 120</t>
  </si>
  <si>
    <t>450 sheets 48 x 90</t>
  </si>
  <si>
    <t>2'x8'  Styrofoam Square Edge</t>
  </si>
  <si>
    <t>Select Seam Curving</t>
  </si>
  <si>
    <t>1500 LF</t>
  </si>
  <si>
    <t>46 x 120/48-3/8 x 120</t>
  </si>
  <si>
    <t>1012AH</t>
  </si>
  <si>
    <t>NC1020</t>
  </si>
  <si>
    <t>nisson silver</t>
  </si>
  <si>
    <t>764338-RC</t>
  </si>
  <si>
    <t>Puyallup MOB</t>
  </si>
  <si>
    <t>130 pcs</t>
  </si>
  <si>
    <t>764334-RC</t>
  </si>
  <si>
    <t>FHCRC-Turner</t>
  </si>
  <si>
    <t>40 pc</t>
  </si>
  <si>
    <t>615392JS</t>
  </si>
  <si>
    <t>Aluminum w/vinyl</t>
  </si>
  <si>
    <t>5052-H32</t>
  </si>
  <si>
    <t>(28) 62x196 ACM MZG MICA GREY</t>
  </si>
  <si>
    <t>615366JS</t>
  </si>
  <si>
    <t>4935KG</t>
  </si>
  <si>
    <t>4936KG</t>
  </si>
  <si>
    <t>hertz</t>
  </si>
  <si>
    <t>Ferguson Enterprise - fernco fittings</t>
  </si>
  <si>
    <t>9792KG</t>
  </si>
  <si>
    <t>4 x 72"</t>
  </si>
  <si>
    <t>60x132</t>
  </si>
  <si>
    <t>48x162</t>
  </si>
  <si>
    <t>Sheet Vendor</t>
  </si>
  <si>
    <t>3'-7"</t>
  </si>
  <si>
    <t>C/S Expansion</t>
  </si>
  <si>
    <t>1 LS</t>
  </si>
  <si>
    <t>MS 127</t>
  </si>
  <si>
    <t>AEP Forest Green</t>
  </si>
  <si>
    <t>3 16" coils@50'</t>
  </si>
  <si>
    <t>5209KG</t>
  </si>
  <si>
    <t>1/2" Aluminum Plate cut to profile</t>
  </si>
  <si>
    <t>The Commencement</t>
  </si>
  <si>
    <t>14 pcs of aluminum</t>
  </si>
  <si>
    <t>Louvers L27,L29,L42,L46-L49</t>
  </si>
  <si>
    <t>4294KG</t>
  </si>
  <si>
    <t>Bird B Gone</t>
  </si>
  <si>
    <t>Bird Spikes &amp; Adhesive</t>
  </si>
  <si>
    <t>Parklex Flastener</t>
  </si>
  <si>
    <t>629447KL</t>
  </si>
  <si>
    <t>61664be</t>
  </si>
  <si>
    <t>4429be</t>
  </si>
  <si>
    <t>4427be</t>
  </si>
  <si>
    <t>mercer</t>
  </si>
  <si>
    <t>old country mill</t>
  </si>
  <si>
    <t>hundreds</t>
  </si>
  <si>
    <t>AFS-40123 Cool Zinc Gray</t>
  </si>
  <si>
    <t>Job</t>
  </si>
  <si>
    <t>Interurban Exchange 4/5</t>
  </si>
  <si>
    <t>Seattle Cancer Care</t>
  </si>
  <si>
    <t>Seattle Center Theater</t>
  </si>
  <si>
    <t>Terminal Sales Infills</t>
  </si>
  <si>
    <t>UC40577</t>
  </si>
  <si>
    <t>Black Duranar</t>
  </si>
  <si>
    <t>UC51595XL</t>
  </si>
  <si>
    <t>DURANAR XL MEDIUM GRAY</t>
  </si>
  <si>
    <t>4918KG</t>
  </si>
  <si>
    <t>RGS/Intermountain</t>
  </si>
  <si>
    <t>860 panels</t>
  </si>
  <si>
    <t>9554KG</t>
  </si>
  <si>
    <t>214081RC</t>
  </si>
  <si>
    <t>Umicore</t>
  </si>
  <si>
    <t>40x120</t>
  </si>
  <si>
    <t>Zinc</t>
  </si>
  <si>
    <t>214086RC</t>
  </si>
  <si>
    <t>Color match Firestone's Dark Bronze</t>
  </si>
  <si>
    <t>399C985</t>
  </si>
  <si>
    <t>AFS-40385</t>
  </si>
  <si>
    <t>4834KG</t>
  </si>
  <si>
    <t>4835KG</t>
  </si>
  <si>
    <t>Red panels for Fire Station 72</t>
  </si>
  <si>
    <t>Design Span hp 17</t>
  </si>
  <si>
    <t>7-5-11 RED</t>
  </si>
  <si>
    <t>Extrusions (2pk) / Foam Panel (1pk)</t>
  </si>
  <si>
    <t>3 Pieces</t>
  </si>
  <si>
    <t>5485KG</t>
  </si>
  <si>
    <t>1.5" x 1.5" x 10'</t>
  </si>
  <si>
    <t>Angle</t>
  </si>
  <si>
    <t>1755KG</t>
  </si>
  <si>
    <t>X-12 Closures</t>
  </si>
  <si>
    <t>panels and closures received 1/7/11</t>
  </si>
  <si>
    <t>62, 2 &amp; 3 @ 13'-5",13" &amp; 33'</t>
  </si>
  <si>
    <t>62,2&amp;3 @13'-5",13" &amp; 33'-4"</t>
  </si>
  <si>
    <t>9754KG</t>
  </si>
  <si>
    <t>9756KG</t>
  </si>
  <si>
    <t>3 large 1 small box</t>
  </si>
  <si>
    <t>37-1/2 x 9' 6"</t>
  </si>
  <si>
    <t>3576KG</t>
  </si>
  <si>
    <t>PAGES 60-64</t>
  </si>
  <si>
    <t>1215AH</t>
  </si>
  <si>
    <t>1st Security Bank</t>
  </si>
  <si>
    <t>downsout for MS 96 (Extra)</t>
  </si>
  <si>
    <t>Page 90</t>
  </si>
  <si>
    <t>coping</t>
  </si>
  <si>
    <t>page 5</t>
  </si>
  <si>
    <t>22ga Spartan Bronze</t>
  </si>
  <si>
    <t>22ga Limon/Moss</t>
  </si>
  <si>
    <t>Nc1021</t>
  </si>
  <si>
    <t>214399KL</t>
  </si>
  <si>
    <t xml:space="preserve">panel order #2 </t>
  </si>
  <si>
    <t>second panel order</t>
  </si>
  <si>
    <t>Firestone Colonial Red</t>
  </si>
  <si>
    <t>4818KG</t>
  </si>
  <si>
    <t>Tote Guard House</t>
  </si>
  <si>
    <t>ACM Extrusion (PF2)</t>
  </si>
  <si>
    <t>30,19,14</t>
  </si>
  <si>
    <t>62 and 50 x196</t>
  </si>
  <si>
    <t>Intermountain Blueskin SA, flex. Flashing and primer</t>
  </si>
  <si>
    <t>61689be</t>
  </si>
  <si>
    <t>#14</t>
  </si>
  <si>
    <t>1250 EA</t>
  </si>
  <si>
    <t>645 Elliott</t>
  </si>
  <si>
    <t>4045KG</t>
  </si>
  <si>
    <t>Citadel ACM Seamist 48x48</t>
  </si>
  <si>
    <t>Southcenter Mall</t>
  </si>
  <si>
    <t>Morin</t>
  </si>
  <si>
    <t>24</t>
  </si>
  <si>
    <t>5508KG</t>
  </si>
  <si>
    <t>17-1/2" x 120"</t>
  </si>
  <si>
    <t>Sonrisa</t>
  </si>
  <si>
    <t>BRIGHTWATER</t>
  </si>
  <si>
    <t>P2</t>
  </si>
  <si>
    <t>zee furing</t>
  </si>
  <si>
    <t>(6) Crates - 48x66x120 - delivering to shop 2</t>
  </si>
  <si>
    <t>3467KG</t>
  </si>
  <si>
    <t>UC-6 clips</t>
  </si>
  <si>
    <t>150 LF</t>
  </si>
  <si>
    <t>Kamiak HS</t>
  </si>
  <si>
    <t>Select Seam</t>
  </si>
  <si>
    <t>20 sheets@48x120</t>
  </si>
  <si>
    <t>16 sheets@48x120</t>
  </si>
  <si>
    <t>SJCC</t>
  </si>
  <si>
    <t>1086AH</t>
  </si>
  <si>
    <t>1088AH</t>
  </si>
  <si>
    <t>6 cases Bronze</t>
  </si>
  <si>
    <t>280 sheets</t>
  </si>
  <si>
    <t>9797KG</t>
  </si>
  <si>
    <t>PAGE 80</t>
  </si>
  <si>
    <t>AFS-40068</t>
  </si>
  <si>
    <t xml:space="preserve">NP-1 </t>
  </si>
  <si>
    <t>page 212</t>
  </si>
  <si>
    <t>.040 STANDING SEAM COPING, FLASHING &amp; CORNERS</t>
  </si>
  <si>
    <t>7015KG</t>
  </si>
  <si>
    <t>Richmond Pump Station</t>
  </si>
  <si>
    <t>Custom Slit Coil</t>
  </si>
  <si>
    <t>50 pcs</t>
  </si>
  <si>
    <t>5540KG</t>
  </si>
  <si>
    <t>Cartridges</t>
  </si>
  <si>
    <t>150</t>
  </si>
  <si>
    <t>400 each</t>
  </si>
  <si>
    <t>400 EA</t>
  </si>
  <si>
    <t>4243KG</t>
  </si>
  <si>
    <t>4249KG</t>
  </si>
  <si>
    <t>Lag Bolts</t>
  </si>
  <si>
    <t>615358JS</t>
  </si>
  <si>
    <t>Louvers L17</t>
  </si>
  <si>
    <t>1 Louver</t>
  </si>
  <si>
    <t>363460LL</t>
  </si>
  <si>
    <t>Ryerson Steel Pipe Sched 40 1.25" x 252"</t>
  </si>
  <si>
    <t>forest</t>
  </si>
  <si>
    <t>Blumine Blue Fluropon</t>
  </si>
  <si>
    <t>sent to Berry Neon sign</t>
  </si>
  <si>
    <t>3 Pieces (to shop 2)</t>
  </si>
  <si>
    <t>8657KG</t>
  </si>
  <si>
    <t>16</t>
  </si>
  <si>
    <t>75 pieces</t>
  </si>
  <si>
    <t>10111MS</t>
  </si>
  <si>
    <t>M1</t>
  </si>
  <si>
    <t>13 panels</t>
  </si>
  <si>
    <t>100 flats</t>
  </si>
  <si>
    <t>UW Site 35W</t>
  </si>
  <si>
    <t>Pac Clad Stone white</t>
  </si>
  <si>
    <t>10@8'7"; 1@6'7"</t>
  </si>
  <si>
    <t>1"x20'</t>
  </si>
  <si>
    <t>PAGES 55-60</t>
  </si>
  <si>
    <t>METALLIC CHAMPAGNE</t>
  </si>
  <si>
    <t>1 sheet@48x96</t>
  </si>
  <si>
    <t>5 sheets@48x120</t>
  </si>
  <si>
    <t>WHITE KNIGHT PANELS</t>
  </si>
  <si>
    <t>6'8"</t>
  </si>
  <si>
    <t>6'-3"</t>
  </si>
  <si>
    <t>9066KG</t>
  </si>
  <si>
    <t>9067KG</t>
  </si>
  <si>
    <t>615104MS</t>
  </si>
  <si>
    <t>25</t>
  </si>
  <si>
    <t>(7) 4x10 of zincalume</t>
  </si>
  <si>
    <t>S-140</t>
  </si>
  <si>
    <t>Todd found these on Saturday and put on Larry's shelf.</t>
  </si>
  <si>
    <t>3587KG</t>
  </si>
  <si>
    <t>37-1/2" x 9 '6"</t>
  </si>
  <si>
    <t>MS 92</t>
  </si>
  <si>
    <t>4 panels, 8 closures</t>
  </si>
  <si>
    <t>25 pcs</t>
  </si>
  <si>
    <t>119 sheets</t>
  </si>
  <si>
    <t>9743KG</t>
  </si>
  <si>
    <t>SPMC</t>
  </si>
  <si>
    <t>180 LF</t>
  </si>
  <si>
    <t>9557KG</t>
  </si>
  <si>
    <t>9551KG</t>
  </si>
  <si>
    <t>9555KG</t>
  </si>
  <si>
    <t>Verizon</t>
  </si>
  <si>
    <t xml:space="preserve">Densdeck  </t>
  </si>
  <si>
    <t>8797ME</t>
  </si>
  <si>
    <t>Vail Titan Shingle</t>
  </si>
  <si>
    <t>10 squares</t>
  </si>
  <si>
    <t>192534RC</t>
  </si>
  <si>
    <t>Intermountain 4" Straightflash</t>
  </si>
  <si>
    <t>10012TM</t>
  </si>
  <si>
    <t>4295KG</t>
  </si>
  <si>
    <t>4296KG</t>
  </si>
  <si>
    <t>500 EA</t>
  </si>
  <si>
    <t>4299KG</t>
  </si>
  <si>
    <t>Intermountain 3/8" Fan Fold Insulation</t>
  </si>
  <si>
    <t>262855JS</t>
  </si>
  <si>
    <t>Blue skin</t>
  </si>
  <si>
    <t>764870ME</t>
  </si>
  <si>
    <t>48x135</t>
  </si>
  <si>
    <t>screen wall panels</t>
  </si>
  <si>
    <t>909 Screen wall</t>
  </si>
  <si>
    <t>NC1137</t>
  </si>
  <si>
    <t>mockup panels</t>
  </si>
  <si>
    <t>Cardboard Corners - Packaging Materials</t>
  </si>
  <si>
    <t>Adobe Tan</t>
  </si>
  <si>
    <t>363555-TM</t>
  </si>
  <si>
    <t>3405KG</t>
  </si>
  <si>
    <t>247873ME</t>
  </si>
  <si>
    <t>46.875x120</t>
  </si>
  <si>
    <t>Custom Pewter</t>
  </si>
  <si>
    <t>175 Sheets</t>
  </si>
  <si>
    <t>7269KG</t>
  </si>
  <si>
    <t>60" x 120"</t>
  </si>
  <si>
    <t>7271KG</t>
  </si>
  <si>
    <t>Downspouts, elbows and brackets</t>
  </si>
  <si>
    <t>Page 4</t>
  </si>
  <si>
    <t>AFS-40132--Ash Gray</t>
  </si>
  <si>
    <t>PANELS &amp; SOFFITS</t>
  </si>
  <si>
    <t>4 bundles</t>
  </si>
  <si>
    <t>140' FLASHING</t>
  </si>
  <si>
    <t>20' pipe, 16 elbows, 1 glue</t>
  </si>
  <si>
    <t>Edmonds-Woodway</t>
  </si>
  <si>
    <t>QuickSeam Pipe Flash</t>
  </si>
  <si>
    <t>11 EA</t>
  </si>
  <si>
    <t>Skyline</t>
  </si>
  <si>
    <t>Alcoa</t>
  </si>
  <si>
    <t>7848KKG</t>
  </si>
  <si>
    <t>4 sheets of  50 x 145.5</t>
  </si>
  <si>
    <t>Mill Finish</t>
  </si>
  <si>
    <t>247868ME</t>
  </si>
  <si>
    <t>Target Northgate</t>
  </si>
  <si>
    <t>615133ME</t>
  </si>
  <si>
    <t>58"x164'</t>
  </si>
  <si>
    <t>615134ME</t>
  </si>
  <si>
    <t>86 sheets</t>
  </si>
  <si>
    <t>2" Rigid Insulation</t>
  </si>
  <si>
    <t>692705KL</t>
  </si>
  <si>
    <t>Block 26</t>
  </si>
  <si>
    <t>Smoke Gray</t>
  </si>
  <si>
    <t>Safe-Air Dowco</t>
  </si>
  <si>
    <t xml:space="preserve">Charcoal </t>
  </si>
  <si>
    <t>1 - .125 ALUM PANEL - CAMEO WHITE</t>
  </si>
  <si>
    <t>P-82</t>
  </si>
  <si>
    <t>150 sheets</t>
  </si>
  <si>
    <t>pages 12-13</t>
  </si>
  <si>
    <t>9766KG</t>
  </si>
  <si>
    <t>Auburn MOB</t>
  </si>
  <si>
    <t>160 pcs</t>
  </si>
  <si>
    <t>64 panels</t>
  </si>
  <si>
    <t>201224RC</t>
  </si>
  <si>
    <t>Stand Seam Siding</t>
  </si>
  <si>
    <t>2 DS, 10 elbows</t>
  </si>
  <si>
    <t>3 sheets on back order</t>
  </si>
  <si>
    <t>PS 12 6 rib</t>
  </si>
  <si>
    <t>Charcoal Gray</t>
  </si>
  <si>
    <t>333 panels</t>
  </si>
  <si>
    <t>442 panels</t>
  </si>
  <si>
    <t>9736KG</t>
  </si>
  <si>
    <t>SS #8</t>
  </si>
  <si>
    <t>Sched 40</t>
  </si>
  <si>
    <t>3" x 120'</t>
  </si>
  <si>
    <t>Fleet Readiness</t>
  </si>
  <si>
    <t>260 pcs</t>
  </si>
  <si>
    <t>3000 screws, 3000 washers</t>
  </si>
  <si>
    <t>7834KG</t>
  </si>
  <si>
    <t>60x96</t>
  </si>
  <si>
    <t>Kingspan 1" Tek 3 screws Old Town Gray</t>
  </si>
  <si>
    <t>100 closures</t>
  </si>
  <si>
    <t>Platinum 9020</t>
  </si>
  <si>
    <t>Bore Gauge Drill Bits</t>
  </si>
  <si>
    <t>Steeler hat channel</t>
  </si>
  <si>
    <t>2440 x 1220mm</t>
  </si>
  <si>
    <t xml:space="preserve">Gold  </t>
  </si>
  <si>
    <t>185pcs</t>
  </si>
  <si>
    <t>5171KG</t>
  </si>
  <si>
    <t>39.5" x 120"</t>
  </si>
  <si>
    <t>18pcs</t>
  </si>
  <si>
    <t>935505-RC</t>
  </si>
  <si>
    <t>27" x 111"</t>
  </si>
  <si>
    <t>1/2" x 3" x 4" U Shims</t>
  </si>
  <si>
    <t>citadel</t>
  </si>
  <si>
    <t>313 panels</t>
  </si>
  <si>
    <t>3436KG</t>
  </si>
  <si>
    <t>4032KG</t>
  </si>
  <si>
    <t>Dow P5200 Primer</t>
  </si>
  <si>
    <t>309636JS</t>
  </si>
  <si>
    <t>.032 ALUM FLASHING</t>
  </si>
  <si>
    <t>70 closures</t>
  </si>
  <si>
    <t>7817KG</t>
  </si>
  <si>
    <t>8930DK</t>
  </si>
  <si>
    <t>4017KG</t>
  </si>
  <si>
    <t>George Schuster 24" wide fiberglass bug screen</t>
  </si>
  <si>
    <t>Downspouts &amp; Elbows</t>
  </si>
  <si>
    <t>8 pieces of 10 gauge SS to be sandblasted</t>
  </si>
  <si>
    <t>Detail 71</t>
  </si>
  <si>
    <t>Machine Screw</t>
  </si>
  <si>
    <t>9494KG</t>
  </si>
  <si>
    <t>9 crates</t>
  </si>
  <si>
    <t>15 crates</t>
  </si>
  <si>
    <t>1365KG</t>
  </si>
  <si>
    <t>1366KG</t>
  </si>
  <si>
    <t>1367KG</t>
  </si>
  <si>
    <t>1108 Western</t>
  </si>
  <si>
    <t>130 EA</t>
  </si>
  <si>
    <t>Quantity</t>
  </si>
  <si>
    <t>ETA</t>
  </si>
  <si>
    <t>ATA</t>
  </si>
  <si>
    <t>KNIGHT PANEL GRAY ORDER 8</t>
  </si>
  <si>
    <t>GRAY ORDER 8</t>
  </si>
  <si>
    <t>1352KG</t>
  </si>
  <si>
    <t>(1) sheet of 24ga 4x10 Snow Drift White</t>
  </si>
  <si>
    <t>196 panels at 21'3"</t>
  </si>
  <si>
    <t>.090 Alum</t>
  </si>
  <si>
    <t>boeing</t>
  </si>
  <si>
    <t>boeing 40-37</t>
  </si>
  <si>
    <t>4849KG</t>
  </si>
  <si>
    <t>5168KG</t>
  </si>
  <si>
    <t>24 GA</t>
  </si>
  <si>
    <t>Stainless Flats</t>
  </si>
  <si>
    <t>5167KG</t>
  </si>
  <si>
    <t>(135) sheets @ 60”x66” - .063 Aluminum</t>
  </si>
  <si>
    <t>270 sheets</t>
  </si>
  <si>
    <t>Tyvek FlexWrap</t>
  </si>
  <si>
    <t>alum. L angle</t>
  </si>
  <si>
    <t>page 100</t>
  </si>
  <si>
    <t>Royal Glass</t>
  </si>
  <si>
    <t>T-83c</t>
  </si>
  <si>
    <t>Centria Mechanical Seamer</t>
  </si>
  <si>
    <t>(1) CRATE: 48"W-ODX40"HGT-IDX96" LONG-ID</t>
  </si>
  <si>
    <t>795 Caulking  Sausage Tubes</t>
  </si>
  <si>
    <t>.100 Aluminum Panels</t>
  </si>
  <si>
    <t>page 22-23</t>
  </si>
  <si>
    <t>CHINA WHITE AFS-44070</t>
  </si>
  <si>
    <t>CHARLES AIR</t>
  </si>
  <si>
    <t>SILVER CLASSIC II AFS-40285</t>
  </si>
  <si>
    <t>Ft Lewis HQ</t>
  </si>
  <si>
    <t>28 Louvers</t>
  </si>
  <si>
    <t>30 louvers</t>
  </si>
  <si>
    <t>017773MS</t>
  </si>
  <si>
    <t>AIA Show</t>
  </si>
  <si>
    <t>201232RC</t>
  </si>
  <si>
    <t>10 mm</t>
  </si>
  <si>
    <t>UnaClad touch up paint Charcoal</t>
  </si>
  <si>
    <t>6 cans</t>
  </si>
  <si>
    <t>Eklutna Estates</t>
  </si>
  <si>
    <t>Everett Group Health-- Kenco</t>
  </si>
  <si>
    <t>Copper Mountain</t>
  </si>
  <si>
    <t>AFS-46093</t>
  </si>
  <si>
    <t>Custom Gargoyle</t>
  </si>
  <si>
    <t>Cap Screw</t>
  </si>
  <si>
    <t>1 1/4"</t>
  </si>
  <si>
    <t>3 at 2000 ea</t>
  </si>
  <si>
    <t>9081KG</t>
  </si>
  <si>
    <t>9355MA</t>
  </si>
  <si>
    <t>8687KG</t>
  </si>
  <si>
    <t>Summit III</t>
  </si>
  <si>
    <t>4027KG</t>
  </si>
  <si>
    <t>247895ME</t>
  </si>
  <si>
    <t>SAPA</t>
  </si>
  <si>
    <t>Group Health Everett</t>
  </si>
  <si>
    <t>Slot Wall Boards</t>
  </si>
  <si>
    <t>Copper Penny</t>
  </si>
  <si>
    <t>9793KG</t>
  </si>
  <si>
    <t>Griffolyn TX 1200 FR vapor barrier</t>
  </si>
  <si>
    <t>Aircraft Rescue FF</t>
  </si>
  <si>
    <t>Fastenal rain chain</t>
  </si>
  <si>
    <t>.090 Aluminum Panel</t>
  </si>
  <si>
    <t>46B</t>
  </si>
  <si>
    <t>obsidian glass- AFS-40373</t>
  </si>
  <si>
    <t>Obsidian glass- AFS-40373</t>
  </si>
  <si>
    <t>Bright Silver (Nissan Silver)</t>
  </si>
  <si>
    <t>262892JS</t>
  </si>
  <si>
    <t>262894JS</t>
  </si>
  <si>
    <t>62x148</t>
  </si>
  <si>
    <t>1 stick</t>
  </si>
  <si>
    <t>Stanely Motors</t>
  </si>
  <si>
    <t>Shoreline Civic</t>
  </si>
  <si>
    <t>115 pcs</t>
  </si>
  <si>
    <t>4222KG</t>
  </si>
  <si>
    <t>214063RC</t>
  </si>
  <si>
    <t>RoofMAte</t>
  </si>
  <si>
    <t>1" Foam Panels</t>
  </si>
  <si>
    <t>15pcs</t>
  </si>
  <si>
    <t>214064RC</t>
  </si>
  <si>
    <t>62x157</t>
  </si>
  <si>
    <t>10pcs 62" x 157"</t>
  </si>
  <si>
    <t>sample panels</t>
  </si>
  <si>
    <t>EMP Museum</t>
  </si>
  <si>
    <t>AFS-45081, AFS-45013, and Roman Bronze Mica</t>
  </si>
  <si>
    <t>downspouts, brackets, straps, hoods</t>
  </si>
  <si>
    <t>20-7/8"</t>
  </si>
  <si>
    <t>7808KG</t>
  </si>
  <si>
    <t>page 328</t>
  </si>
  <si>
    <t>FLASHING</t>
  </si>
  <si>
    <t>PAGE 60</t>
  </si>
  <si>
    <t>COPING&amp;BUTT PLATES</t>
  </si>
  <si>
    <t>PAGES 54-58</t>
  </si>
  <si>
    <t>PANEL ORDER 10/26/09</t>
  </si>
  <si>
    <t>Pt.# EFJ-1 (Die#48481) at 242"     (Painted Black)</t>
  </si>
  <si>
    <t>COOL ZACTIQUE II</t>
  </si>
  <si>
    <t>98 sheets</t>
  </si>
  <si>
    <t>644367ME</t>
  </si>
  <si>
    <t>3486KG</t>
  </si>
  <si>
    <t>Toher Res</t>
  </si>
  <si>
    <t>61652BE</t>
  </si>
  <si>
    <t>1 half pint</t>
  </si>
  <si>
    <t>3549KG</t>
  </si>
  <si>
    <t>10 Part A, 10 Part B</t>
  </si>
  <si>
    <t>1 nozzle</t>
  </si>
  <si>
    <t>U-49</t>
  </si>
  <si>
    <t>Bare ZA+</t>
  </si>
  <si>
    <t>6' 8-3/4"</t>
  </si>
  <si>
    <t>15# Felt</t>
  </si>
  <si>
    <t>126 sheets</t>
  </si>
  <si>
    <t xml:space="preserve">Arrow louvers </t>
  </si>
  <si>
    <t>T002-BK08</t>
  </si>
  <si>
    <t>48?</t>
  </si>
  <si>
    <t>PEWTER CLASSIC 2</t>
  </si>
  <si>
    <t>3" downspouts and Elbows</t>
  </si>
  <si>
    <t xml:space="preserve">Auburn MOB </t>
  </si>
  <si>
    <t>page 19</t>
  </si>
  <si>
    <t>7038KG</t>
  </si>
  <si>
    <t>Kent Municipal Court</t>
  </si>
  <si>
    <t>grating pacific</t>
  </si>
  <si>
    <t>UNITED PEST SOLUTIONS</t>
  </si>
  <si>
    <t>9310EK</t>
  </si>
  <si>
    <t>214067RC</t>
  </si>
  <si>
    <t>1200 L:F</t>
  </si>
  <si>
    <t>18 @ 10' 5", 28 @ 7' 8"</t>
  </si>
  <si>
    <t>Intermountain 1" polyiso rigid</t>
  </si>
  <si>
    <t>9484KG</t>
  </si>
  <si>
    <t>20'0" Pent 2N</t>
  </si>
  <si>
    <t>214035RC</t>
  </si>
  <si>
    <t>#12 x 1-1/2" HWH Tek</t>
  </si>
  <si>
    <t>7,000 pcs</t>
  </si>
  <si>
    <t>rawl pins S/S</t>
  </si>
  <si>
    <t>Lead drive pin</t>
  </si>
  <si>
    <t>1 1/2 and 2"</t>
  </si>
  <si>
    <t>.25"x.75"x20['</t>
  </si>
  <si>
    <t>.25"x4"x20'</t>
  </si>
  <si>
    <t>8540KG</t>
  </si>
  <si>
    <t>Airolite</t>
  </si>
  <si>
    <t>(1) 16ga SS #4 48x144 sheet</t>
  </si>
  <si>
    <t>935533-RC</t>
  </si>
  <si>
    <t>Hardie Panel</t>
  </si>
  <si>
    <t>82183BE</t>
  </si>
  <si>
    <t>5536KG</t>
  </si>
  <si>
    <t>C4 x 7.25 steel channel</t>
  </si>
  <si>
    <t>Intermountain 1-1/2" rigid</t>
  </si>
  <si>
    <t>4268KG</t>
  </si>
  <si>
    <t>Good Sam</t>
  </si>
  <si>
    <t>OCTOBER SKY WHITE</t>
  </si>
  <si>
    <t>000077ME</t>
  </si>
  <si>
    <t>1769KG</t>
  </si>
  <si>
    <t>Boeing 3-390</t>
  </si>
  <si>
    <t>5" x 20'</t>
  </si>
  <si>
    <t>309629JS</t>
  </si>
  <si>
    <t>4276KG</t>
  </si>
  <si>
    <t>4278KG</t>
  </si>
  <si>
    <t>4280KG</t>
  </si>
  <si>
    <t>4282KG</t>
  </si>
  <si>
    <t>5467KG</t>
  </si>
  <si>
    <t>NC1068</t>
  </si>
  <si>
    <t>PAGES 160-163</t>
  </si>
  <si>
    <t>Schedule 80 elbow</t>
  </si>
  <si>
    <t>S-136</t>
  </si>
  <si>
    <t>2000 EA</t>
  </si>
  <si>
    <t>5147KG</t>
  </si>
  <si>
    <t xml:space="preserve">various+ 2 boxes of foam closures </t>
  </si>
  <si>
    <t>DIS Wheeler</t>
  </si>
  <si>
    <t>21 sheets</t>
  </si>
  <si>
    <t>9125KG</t>
  </si>
  <si>
    <t>7124KG</t>
  </si>
  <si>
    <t>7122KG</t>
  </si>
  <si>
    <t>Black cartridges</t>
  </si>
  <si>
    <t>9738KG</t>
  </si>
  <si>
    <t>NC 1000</t>
  </si>
  <si>
    <t>48" x 156"</t>
  </si>
  <si>
    <t>36" x 9'-0"</t>
  </si>
  <si>
    <t>97 pcs</t>
  </si>
  <si>
    <t>CP1</t>
  </si>
  <si>
    <t>AFS-41205</t>
  </si>
  <si>
    <t>travis</t>
  </si>
  <si>
    <t>flashing, end caps, spline</t>
  </si>
  <si>
    <t>P.39</t>
  </si>
  <si>
    <t>AFS41263</t>
  </si>
  <si>
    <t>3586KG</t>
  </si>
  <si>
    <t xml:space="preserve">400 EA </t>
  </si>
  <si>
    <t>1 each Glue and Primer</t>
  </si>
  <si>
    <t>Weathered Copper</t>
  </si>
  <si>
    <t xml:space="preserve">260 panels </t>
  </si>
  <si>
    <t>6@7'4";6@11'-1/2";5@11'8-1/2"</t>
  </si>
  <si>
    <t>5'0"</t>
  </si>
  <si>
    <t>50sheets</t>
  </si>
  <si>
    <t>MS 97</t>
  </si>
  <si>
    <t>(1) .25x.50x144  Flatbar</t>
  </si>
  <si>
    <t>36-1/4x144</t>
  </si>
  <si>
    <t>24x156</t>
  </si>
  <si>
    <t>124 sheets</t>
  </si>
  <si>
    <t>7823KG</t>
  </si>
  <si>
    <t>PAGES 86-88</t>
  </si>
  <si>
    <t>1032AH</t>
  </si>
  <si>
    <t>301 mission</t>
  </si>
  <si>
    <t>7040KG</t>
  </si>
  <si>
    <t>1000 Denny</t>
  </si>
  <si>
    <t>4'-1 1/2"</t>
  </si>
  <si>
    <t>274 panels</t>
  </si>
  <si>
    <t>7270KG</t>
  </si>
  <si>
    <t>P127-135</t>
  </si>
  <si>
    <t>Seahawks Boathouse</t>
  </si>
  <si>
    <t>309672-TM</t>
  </si>
  <si>
    <t>6 cases</t>
  </si>
  <si>
    <t>6 Cases</t>
  </si>
  <si>
    <t>214383KL</t>
  </si>
  <si>
    <t>.190 ALUM BRACKETS</t>
  </si>
  <si>
    <t>21 panel</t>
  </si>
  <si>
    <t>flats are 48-3/8x120</t>
  </si>
  <si>
    <t>Blueskin LT</t>
  </si>
  <si>
    <t>Perm Primer</t>
  </si>
  <si>
    <t>5-gal</t>
  </si>
  <si>
    <t>40 rolls</t>
  </si>
  <si>
    <t>100 sheets 60x80</t>
  </si>
  <si>
    <t>5524KG</t>
  </si>
  <si>
    <t>46-1/8x120</t>
  </si>
  <si>
    <t>7847KG</t>
  </si>
  <si>
    <t>1355KG</t>
  </si>
  <si>
    <t xml:space="preserve">Silver  </t>
  </si>
  <si>
    <t>3560KG</t>
  </si>
  <si>
    <t>3559KG</t>
  </si>
  <si>
    <t>N ELEV EXT CTR</t>
  </si>
  <si>
    <t>3/8x3 3/4</t>
  </si>
  <si>
    <t>column cov ers and beam covers and flats</t>
  </si>
  <si>
    <t>5230KG</t>
  </si>
  <si>
    <t>1/2" x 1"</t>
  </si>
  <si>
    <t>5 lengths</t>
  </si>
  <si>
    <t>5229KG</t>
  </si>
  <si>
    <t>1" x 20ft</t>
  </si>
  <si>
    <t>Bar Stock</t>
  </si>
  <si>
    <t>130' 4" downspout</t>
  </si>
  <si>
    <t>city block 26</t>
  </si>
  <si>
    <t>page 45</t>
  </si>
  <si>
    <t>PAGES 148-156</t>
  </si>
  <si>
    <t>PAGES 167-188</t>
  </si>
  <si>
    <t>Vacuum Pump for the Mutlicam</t>
  </si>
  <si>
    <t>Bayer Consolidated</t>
  </si>
  <si>
    <t>1/4"</t>
  </si>
  <si>
    <t>Multicam - Duct part for router</t>
  </si>
  <si>
    <t>pages 6-9</t>
  </si>
  <si>
    <t>644351ME</t>
  </si>
  <si>
    <t>43-.125 ALUM PANELS</t>
  </si>
  <si>
    <t>1 Hinged Louver Section</t>
  </si>
  <si>
    <t>UWMC</t>
  </si>
  <si>
    <t>Steeler Inc</t>
  </si>
  <si>
    <t>664396RC</t>
  </si>
  <si>
    <t>113 sheets@ 48x120</t>
  </si>
  <si>
    <t>615364JS</t>
  </si>
  <si>
    <t>4012KG</t>
  </si>
  <si>
    <t>25 boxes(to shop) 17 boxes(to site)</t>
  </si>
  <si>
    <t>8649TM</t>
  </si>
  <si>
    <t>2 each torch heads</t>
  </si>
  <si>
    <t>PAGE 197-205, 212</t>
  </si>
  <si>
    <t>36.5" x 120</t>
  </si>
  <si>
    <t>Moss Green</t>
  </si>
  <si>
    <t>21'0" Screen W</t>
  </si>
  <si>
    <t>20-7/8" x 200'</t>
  </si>
  <si>
    <t>935519RC</t>
  </si>
  <si>
    <t>JFS</t>
  </si>
  <si>
    <t>To match Firestone Silver Metallic color</t>
  </si>
  <si>
    <t>AFS 40066</t>
  </si>
  <si>
    <t>PS -12 PANELS FLAT/PS-12 PANELS W/RIB IN MIDDLE</t>
  </si>
  <si>
    <t>4 PANELS</t>
  </si>
  <si>
    <t>SL6A323</t>
  </si>
  <si>
    <t>.125 ALUM FJ-PANELS</t>
  </si>
  <si>
    <t>3595KG</t>
  </si>
  <si>
    <t>309860KL</t>
  </si>
  <si>
    <t>Snyder Arch wrapshield (orange)</t>
  </si>
  <si>
    <t>309876KL</t>
  </si>
  <si>
    <t>30 &amp; 9</t>
  </si>
  <si>
    <t>615365JS</t>
  </si>
  <si>
    <t>Light Seawolf</t>
  </si>
  <si>
    <t>180 panels</t>
  </si>
  <si>
    <t>2 DS, 3 elbows</t>
  </si>
  <si>
    <t>7838KG</t>
  </si>
  <si>
    <t>14-1/4" x 14-1/4"</t>
  </si>
  <si>
    <t>2 corner pans</t>
  </si>
  <si>
    <t>500lf</t>
  </si>
  <si>
    <t>NC1081</t>
  </si>
  <si>
    <t>Skagit Transit</t>
  </si>
  <si>
    <t>20-7/8" x 190'</t>
  </si>
  <si>
    <t>Lg Gutter Coil</t>
  </si>
  <si>
    <t>Pt.# EFO-1 (Die#48482) at 242"     (Painted Black)</t>
  </si>
  <si>
    <t>60x120</t>
  </si>
  <si>
    <t>48x160</t>
  </si>
  <si>
    <t>8508KG</t>
  </si>
  <si>
    <t>2110MS</t>
  </si>
  <si>
    <t>MS 98</t>
  </si>
  <si>
    <t>22</t>
  </si>
  <si>
    <t>Met Champagne</t>
  </si>
  <si>
    <t>8511KG</t>
  </si>
  <si>
    <t>1" Teks</t>
  </si>
  <si>
    <t>192544RC</t>
  </si>
  <si>
    <t>(1) Crate 48x41x125</t>
  </si>
  <si>
    <t>247796KL</t>
  </si>
  <si>
    <t>9353MA</t>
  </si>
  <si>
    <t>4444KG</t>
  </si>
  <si>
    <t xml:space="preserve">Safeco Field </t>
  </si>
  <si>
    <t>50 boxes</t>
  </si>
  <si>
    <t>2 pallets/1 box</t>
  </si>
  <si>
    <t>9053KG</t>
  </si>
  <si>
    <t>sample</t>
  </si>
  <si>
    <t>.050 aluminum panels to be painted pewter</t>
  </si>
  <si>
    <t>Rawl pins</t>
  </si>
  <si>
    <t>PVC Elbows</t>
  </si>
  <si>
    <t>9595KG</t>
  </si>
  <si>
    <t>RJB</t>
  </si>
  <si>
    <t>IW-13A</t>
  </si>
  <si>
    <t>12" x 7'-0"</t>
  </si>
  <si>
    <t>(4) Wood Crates</t>
  </si>
  <si>
    <t>24'8"</t>
  </si>
  <si>
    <t>12pcs</t>
  </si>
  <si>
    <t>23'6"</t>
  </si>
  <si>
    <t>250"</t>
  </si>
  <si>
    <t>52pcs</t>
  </si>
  <si>
    <t>28pcs</t>
  </si>
  <si>
    <t>44.5 x 120</t>
  </si>
  <si>
    <t>PAGES 175-178</t>
  </si>
  <si>
    <t>55 sheets @62x192</t>
  </si>
  <si>
    <t>NC1136</t>
  </si>
  <si>
    <t>NC1136.1</t>
  </si>
  <si>
    <t>COOL ZAC CLASS 11 AFS40313</t>
  </si>
  <si>
    <t>BROADWAY</t>
  </si>
  <si>
    <t>UW HUB</t>
  </si>
  <si>
    <t>NC1043.3</t>
  </si>
  <si>
    <t>309613JS</t>
  </si>
  <si>
    <t>S 023</t>
  </si>
  <si>
    <t>CENTURY SQUARE</t>
  </si>
  <si>
    <t>alpolic</t>
  </si>
  <si>
    <t>5153KG</t>
  </si>
  <si>
    <t>262882JS</t>
  </si>
  <si>
    <t>615136ME</t>
  </si>
  <si>
    <t>Page 248</t>
  </si>
  <si>
    <t>LOUVER AND PAGE 66-67</t>
  </si>
  <si>
    <t>AEP Weathered Copper Fluropon</t>
  </si>
  <si>
    <t>215 sheets</t>
  </si>
  <si>
    <t>9' 3 3/4"</t>
  </si>
  <si>
    <t>5'0 x 10'0"</t>
  </si>
  <si>
    <t>247870ME</t>
  </si>
  <si>
    <t>.125 ALUM CORNERS</t>
  </si>
  <si>
    <t xml:space="preserve">PAGE 16 </t>
  </si>
  <si>
    <t>Rev Box Rib</t>
  </si>
  <si>
    <t>147</t>
  </si>
  <si>
    <t>103</t>
  </si>
  <si>
    <t>Site Delivery</t>
  </si>
  <si>
    <t>2.25x4 Z-Purlin</t>
  </si>
  <si>
    <t>valley med panels white</t>
  </si>
  <si>
    <t>Box Rib</t>
  </si>
  <si>
    <t>Ryerson</t>
  </si>
  <si>
    <t>Flat</t>
  </si>
  <si>
    <t>754350-RC</t>
  </si>
  <si>
    <t>Bullitt Center</t>
  </si>
  <si>
    <t>5/8 x 120" Thd Rod</t>
  </si>
  <si>
    <t>zinc</t>
  </si>
  <si>
    <t>2 pc</t>
  </si>
  <si>
    <t xml:space="preserve">Thread Rod  </t>
  </si>
  <si>
    <t xml:space="preserve">  Hex Nuts</t>
  </si>
  <si>
    <t xml:space="preserve"> FHN</t>
  </si>
  <si>
    <t>309620JS</t>
  </si>
  <si>
    <t>37.5x120</t>
  </si>
  <si>
    <t>Plasker 3M gun  &amp; mix tubes</t>
  </si>
  <si>
    <t>3579KG</t>
  </si>
  <si>
    <t>Pike Place Phase II</t>
  </si>
  <si>
    <t>Teal</t>
  </si>
  <si>
    <t>Pike</t>
  </si>
  <si>
    <t>XC 12</t>
  </si>
  <si>
    <t>24pcs</t>
  </si>
  <si>
    <t>24 pcs</t>
  </si>
  <si>
    <t>.080"</t>
  </si>
  <si>
    <t>Aluminum Flat</t>
  </si>
  <si>
    <t>Skyline HS</t>
  </si>
  <si>
    <t>Plasker #10x1" FHSD Zinc</t>
  </si>
  <si>
    <t>9558KG</t>
  </si>
  <si>
    <t>6" PVC Pipe</t>
  </si>
  <si>
    <t>1 @ 20'</t>
  </si>
  <si>
    <t>1 box of 20</t>
  </si>
  <si>
    <t>8777KG</t>
  </si>
  <si>
    <t>Box Rib Lg void closures</t>
  </si>
  <si>
    <t>6 ea</t>
  </si>
  <si>
    <t xml:space="preserve">Pancake Head  </t>
  </si>
  <si>
    <t>18@16-7/8"x199", 19@16-7/8"x156"</t>
  </si>
  <si>
    <t>2 coils</t>
  </si>
  <si>
    <t>3 lengths</t>
  </si>
  <si>
    <t>3 lenghts</t>
  </si>
  <si>
    <t>T-021</t>
  </si>
  <si>
    <t>83x42</t>
  </si>
  <si>
    <t>20' 4 @ 1</t>
  </si>
  <si>
    <t>9482KG</t>
  </si>
  <si>
    <t>SMS 1</t>
  </si>
  <si>
    <t>AFS-40041 'B'</t>
  </si>
  <si>
    <t>1 DS, 2 elbows</t>
  </si>
  <si>
    <t>1 cs</t>
  </si>
  <si>
    <t>309869KL</t>
  </si>
  <si>
    <t>Metal Sales Vertical Seam clips</t>
  </si>
  <si>
    <t>650 each</t>
  </si>
  <si>
    <t>650 ea</t>
  </si>
  <si>
    <t>Vehicle Storage Building</t>
  </si>
  <si>
    <t>Zaleski</t>
  </si>
  <si>
    <t>Snow Guards</t>
  </si>
  <si>
    <t>Clear Plastic</t>
  </si>
  <si>
    <t>BRAVERN SILVER CLASSIC II</t>
  </si>
  <si>
    <t>N escalator West side</t>
  </si>
  <si>
    <t>262854JS</t>
  </si>
  <si>
    <t>PAGES 138-142</t>
  </si>
  <si>
    <t>.125 PANELS, .080 FLASHING</t>
  </si>
  <si>
    <t>Dow 795 (6 each)</t>
  </si>
  <si>
    <t>#12 HWH panel screws</t>
  </si>
  <si>
    <t>Seattle Mini</t>
  </si>
  <si>
    <t>oct 14-11</t>
  </si>
  <si>
    <t>080 alum</t>
  </si>
  <si>
    <t>1110AH</t>
  </si>
  <si>
    <t>Preston Building</t>
  </si>
  <si>
    <t>48"x168"</t>
  </si>
  <si>
    <t>9475KG</t>
  </si>
  <si>
    <t>5 small crate &amp; 1 10' crate</t>
  </si>
  <si>
    <t>247875ME</t>
  </si>
  <si>
    <t>Reliance</t>
  </si>
  <si>
    <t>(44) Sheets .080 Alum 72"x78"</t>
  </si>
  <si>
    <t>Ballard Swedish</t>
  </si>
  <si>
    <t xml:space="preserve">Dens Deck 1/2 (4x8) plus misc. </t>
  </si>
  <si>
    <t>AFS-40358P- PATCHY FOG</t>
  </si>
  <si>
    <t>Cascade Building</t>
  </si>
  <si>
    <t>NC1092.4</t>
  </si>
  <si>
    <t>7130KG</t>
  </si>
  <si>
    <t>B-1</t>
  </si>
  <si>
    <t>16" x 1233'</t>
  </si>
  <si>
    <t>(2) CRATES: 48"W-ODx34"HGT-IDx73" LONG-ID</t>
  </si>
  <si>
    <t xml:space="preserve">44 panels  </t>
  </si>
  <si>
    <t>BE</t>
  </si>
  <si>
    <t>32'0" Pent 2N</t>
  </si>
  <si>
    <t>1683KG</t>
  </si>
  <si>
    <t>Primer</t>
  </si>
  <si>
    <t>4946KG</t>
  </si>
  <si>
    <t>7035KG</t>
  </si>
  <si>
    <t>3461KG</t>
  </si>
  <si>
    <t>3460KG</t>
  </si>
  <si>
    <t>Bellevue Square III</t>
  </si>
  <si>
    <t>9468KG</t>
  </si>
  <si>
    <t>Coil Sm Gutter</t>
  </si>
  <si>
    <t>16" wide</t>
  </si>
  <si>
    <t>0138MS</t>
  </si>
  <si>
    <t>9785KG</t>
  </si>
  <si>
    <t>Woodmont</t>
  </si>
  <si>
    <t>3409KG</t>
  </si>
  <si>
    <t>3412KG</t>
  </si>
  <si>
    <t>Spider</t>
  </si>
  <si>
    <t>5217KG</t>
  </si>
  <si>
    <t>100 LF 5", 4 ea Elbows</t>
  </si>
  <si>
    <t>162 sheets</t>
  </si>
  <si>
    <t>629444KL</t>
  </si>
  <si>
    <t>Ferguson Pipe - Misc Pipe fittings &amp; Pipe</t>
  </si>
  <si>
    <t>Steel Tube</t>
  </si>
  <si>
    <t>15 pieces</t>
  </si>
  <si>
    <t>Select Seam WB Clips</t>
  </si>
  <si>
    <t>7294KG</t>
  </si>
  <si>
    <t>Bertschi</t>
  </si>
  <si>
    <t>8962ME</t>
  </si>
  <si>
    <t xml:space="preserve"> Centria Mech Seamer </t>
  </si>
  <si>
    <t>9844KG</t>
  </si>
  <si>
    <t>1 roll 6 mil</t>
  </si>
  <si>
    <t>20 x 100-30plt</t>
  </si>
  <si>
    <t>615388JS</t>
  </si>
  <si>
    <t>BRAVERN BRONZE CLASSIC</t>
  </si>
  <si>
    <t>M5</t>
  </si>
  <si>
    <t>AFS-41136</t>
  </si>
  <si>
    <t>1180AH</t>
  </si>
  <si>
    <t>4427KG</t>
  </si>
  <si>
    <t>#4 Finish</t>
  </si>
  <si>
    <t>PAGE 138</t>
  </si>
  <si>
    <t>Pro-Panel II</t>
  </si>
  <si>
    <t>Mocha Tan</t>
  </si>
  <si>
    <t>3458KG</t>
  </si>
  <si>
    <t>4 x 12</t>
  </si>
  <si>
    <t>Vaproshield</t>
  </si>
  <si>
    <t>010097kb/be</t>
  </si>
  <si>
    <t>Hat channel</t>
  </si>
  <si>
    <t>7/8"</t>
  </si>
  <si>
    <t>5526KG</t>
  </si>
  <si>
    <t>Gravity Vents</t>
  </si>
  <si>
    <t>16-1/2" sq</t>
  </si>
  <si>
    <t>5525KG</t>
  </si>
  <si>
    <t>admiral safeway</t>
  </si>
  <si>
    <t>615126ME</t>
  </si>
  <si>
    <t>1.5x3x21'-1"</t>
  </si>
  <si>
    <t>35 sheets                      "</t>
  </si>
  <si>
    <t>5' x7'</t>
  </si>
  <si>
    <t>Dorse</t>
  </si>
  <si>
    <t>ZACTIQUE II</t>
  </si>
  <si>
    <t>AFS-40037</t>
  </si>
  <si>
    <t>SILVER CLASSIC II</t>
  </si>
  <si>
    <t>.125 ALUM PERF</t>
  </si>
  <si>
    <t>2AB</t>
  </si>
  <si>
    <t>ARCH#</t>
  </si>
  <si>
    <t>SW #</t>
  </si>
  <si>
    <t>City Center</t>
  </si>
  <si>
    <t>Mill w/Vinyl</t>
  </si>
  <si>
    <t>62x71/49x71/62x157</t>
  </si>
  <si>
    <t>150 lf /&amp;drop</t>
  </si>
  <si>
    <t>9086KG</t>
  </si>
  <si>
    <t>PAGES 342-343</t>
  </si>
  <si>
    <t>1/2" steel plate</t>
  </si>
  <si>
    <t>4" x 8"</t>
  </si>
  <si>
    <t>4"x8"</t>
  </si>
  <si>
    <t>.040 5052 Alum 48 x 120</t>
  </si>
  <si>
    <t>1/4x 1 1/2 x 10 -1/2 Steel Gutter brackets</t>
  </si>
  <si>
    <t>Densglass</t>
  </si>
  <si>
    <t>Zinc coil</t>
  </si>
  <si>
    <t>110 sheets</t>
  </si>
  <si>
    <t>9575KG</t>
  </si>
  <si>
    <t>9576KG</t>
  </si>
  <si>
    <t>36" x 17'-3"</t>
  </si>
  <si>
    <t>36" x 18'-0"</t>
  </si>
  <si>
    <t>36" x 20'-0"</t>
  </si>
  <si>
    <t>13' 8" panels</t>
  </si>
  <si>
    <t>#14x1 1/2"</t>
  </si>
  <si>
    <t>700 Ea.</t>
  </si>
  <si>
    <t>41.125x120</t>
  </si>
  <si>
    <t>68 sheets</t>
  </si>
  <si>
    <t>3465KG</t>
  </si>
  <si>
    <t>Powers SD2 Expansion Bolt</t>
  </si>
  <si>
    <t>yellow flashing</t>
  </si>
  <si>
    <t>4447KG</t>
  </si>
  <si>
    <t>Gardico</t>
  </si>
  <si>
    <t>Neoprene Gasket</t>
  </si>
  <si>
    <t>1" x 1-3/8"</t>
  </si>
  <si>
    <t>2 rolls (50' each)</t>
  </si>
  <si>
    <t>Maywood Middle School</t>
  </si>
  <si>
    <t>NC1091</t>
  </si>
  <si>
    <t>6204 iron rust</t>
  </si>
  <si>
    <t>48/96</t>
  </si>
  <si>
    <t>5233KG</t>
  </si>
  <si>
    <t>615391JS</t>
  </si>
  <si>
    <t>Shape 2250</t>
  </si>
  <si>
    <t>7801KG</t>
  </si>
  <si>
    <t>W&amp;E ELEV EXT</t>
  </si>
  <si>
    <t>N ELEV EXT</t>
  </si>
  <si>
    <t>PAGE 162</t>
  </si>
  <si>
    <t>7007KG</t>
  </si>
  <si>
    <t>70 EA</t>
  </si>
  <si>
    <t>3338RC</t>
  </si>
  <si>
    <t>5'x12'</t>
  </si>
  <si>
    <t>7816KG</t>
  </si>
  <si>
    <t>Alpolic Metallic Champagne</t>
  </si>
  <si>
    <t>Ryerson 1/4" x 4" steel flat bar</t>
  </si>
  <si>
    <t>9454KG</t>
  </si>
  <si>
    <t>18" coil</t>
  </si>
  <si>
    <t>Bamboozled Red</t>
  </si>
  <si>
    <t>AFS-40185</t>
  </si>
  <si>
    <t>Louvers L6-L12</t>
  </si>
  <si>
    <t>7 louvers</t>
  </si>
  <si>
    <t>8542KG</t>
  </si>
  <si>
    <t>1016AH</t>
  </si>
  <si>
    <t>#6 x 3/4 FHSQ SDS (ACM screws)</t>
  </si>
  <si>
    <t>1765KG</t>
  </si>
  <si>
    <t>Hex Head Teks</t>
  </si>
  <si>
    <t>1800 EA</t>
  </si>
  <si>
    <t>27 rolls (75lf each)</t>
  </si>
  <si>
    <t>SCS</t>
  </si>
  <si>
    <t>7147KG</t>
  </si>
  <si>
    <t>2 DS, 1 Elbow</t>
  </si>
  <si>
    <t>7148KG</t>
  </si>
  <si>
    <t>30ft of 3" downspout and 6 elbow</t>
  </si>
  <si>
    <t>201233-RC</t>
  </si>
  <si>
    <t>Vulcan Blk 32</t>
  </si>
  <si>
    <t>Foam Closure C37</t>
  </si>
  <si>
    <t>5601be</t>
  </si>
  <si>
    <t>224 westlake</t>
  </si>
  <si>
    <t>30 nuts, 30 bolts, 2 drill bits</t>
  </si>
  <si>
    <t>30, 30, 2</t>
  </si>
  <si>
    <t>9318-EK</t>
  </si>
  <si>
    <t>Lee Snyder</t>
  </si>
  <si>
    <t>Killian</t>
  </si>
  <si>
    <t>4233KG</t>
  </si>
  <si>
    <t>AMAZON</t>
  </si>
  <si>
    <t>4693KG</t>
  </si>
  <si>
    <t>Woodinville Library</t>
  </si>
  <si>
    <t xml:space="preserve">Ryerson alum tube 1" x 2" x .125" </t>
  </si>
  <si>
    <t>Eden MOB</t>
  </si>
  <si>
    <t>NC1113</t>
  </si>
  <si>
    <t>AFS-43055</t>
  </si>
  <si>
    <t>AFS-40350</t>
  </si>
  <si>
    <t>4431KG</t>
  </si>
  <si>
    <t>Fernco Fittings</t>
  </si>
  <si>
    <t>3425KG</t>
  </si>
  <si>
    <t>Snyder Architectural 3" Vapro Tape</t>
  </si>
  <si>
    <t>192519RC</t>
  </si>
  <si>
    <t>146 EA</t>
  </si>
  <si>
    <t>MR-36  2 @ 6FT  2@ 8FT</t>
  </si>
  <si>
    <t>5131KG</t>
  </si>
  <si>
    <t>615374JS</t>
  </si>
  <si>
    <t>ACM PANELS</t>
  </si>
  <si>
    <t>4660KG</t>
  </si>
  <si>
    <t>R Guard</t>
  </si>
  <si>
    <t>BG1</t>
  </si>
  <si>
    <t>2'-7 1/16" x 4'-9 1/4"</t>
  </si>
  <si>
    <t>Snyder Arch 2" Wallshield Tape</t>
  </si>
  <si>
    <t>Visqueen</t>
  </si>
  <si>
    <t>2-1/2"</t>
  </si>
  <si>
    <t>To match Centria standard color</t>
  </si>
  <si>
    <t>Kinspan</t>
  </si>
  <si>
    <t>3.02 PANELS</t>
  </si>
  <si>
    <t>8956ME</t>
  </si>
  <si>
    <t>17' long</t>
  </si>
  <si>
    <t>4008KG</t>
  </si>
  <si>
    <t>2" round</t>
  </si>
  <si>
    <t>AFS-40400</t>
  </si>
  <si>
    <t>Charcoal Gray Fluropon</t>
  </si>
  <si>
    <t>Fabral Charcoal Gray L01</t>
  </si>
  <si>
    <t>AFS-44163</t>
  </si>
  <si>
    <t>Soya White Fluropon</t>
  </si>
  <si>
    <t>Parker Paint CL2931W Soya</t>
  </si>
  <si>
    <t>1 each 5 gallon bucket</t>
  </si>
  <si>
    <t>5133KG</t>
  </si>
  <si>
    <t>Sched 80 PVC pipe</t>
  </si>
  <si>
    <t>CRT White - Oyster</t>
  </si>
  <si>
    <t>AEP Span Cool Weathered Copper</t>
  </si>
  <si>
    <t>5242KG</t>
  </si>
  <si>
    <t>641724kb</t>
  </si>
  <si>
    <t>Powder Fab</t>
  </si>
  <si>
    <t>19 sheetz</t>
  </si>
  <si>
    <t>7265KG</t>
  </si>
  <si>
    <t>Magna-Loc</t>
  </si>
  <si>
    <t>19 bundles</t>
  </si>
  <si>
    <t>72" x 144"</t>
  </si>
  <si>
    <t>247800KL</t>
  </si>
  <si>
    <t>Intermountain Protecto Seal 45 6" flexible flashing</t>
  </si>
  <si>
    <t>35 rolls</t>
  </si>
  <si>
    <t>5469KG</t>
  </si>
  <si>
    <t>University Prep</t>
  </si>
  <si>
    <t>7050KG</t>
  </si>
  <si>
    <t>2@ 4"x2", 1@3"x2"</t>
  </si>
  <si>
    <t>309857KL</t>
  </si>
  <si>
    <t>692724LL</t>
  </si>
  <si>
    <t>EVERETT GROUP HEALTH</t>
  </si>
  <si>
    <t>SW6515</t>
  </si>
  <si>
    <t>SW6607</t>
  </si>
  <si>
    <t>SW6048</t>
  </si>
  <si>
    <t>282144MS</t>
  </si>
  <si>
    <t>10009TM</t>
  </si>
  <si>
    <t>ACM Extrusion (PCS)</t>
  </si>
  <si>
    <t>Alcotex</t>
  </si>
  <si>
    <t>4 mm</t>
  </si>
  <si>
    <t>Champagne/Other</t>
  </si>
  <si>
    <t>Destination (SHOP 1, SHOP 2, FIELD)</t>
  </si>
  <si>
    <t>86 shts 48 x 120"</t>
  </si>
  <si>
    <t>JM/BE</t>
  </si>
  <si>
    <t>46</t>
  </si>
  <si>
    <t>Anchor Bolts</t>
  </si>
  <si>
    <t>Concrete Anchors</t>
  </si>
  <si>
    <t xml:space="preserve">3/8" x 4" </t>
  </si>
  <si>
    <t xml:space="preserve">Zinc  </t>
  </si>
  <si>
    <t>9786KG</t>
  </si>
  <si>
    <t>8792ME</t>
  </si>
  <si>
    <t>4407KG</t>
  </si>
  <si>
    <t>NC1111</t>
  </si>
  <si>
    <t>Stainless Steel #4 Finish</t>
  </si>
  <si>
    <t>Paint Match</t>
  </si>
  <si>
    <t>3525KG</t>
  </si>
  <si>
    <t>Stainless Steel Bugle Sq. Drive</t>
  </si>
  <si>
    <t>4370/4402</t>
  </si>
  <si>
    <t>Plasker</t>
  </si>
  <si>
    <t>3509KG</t>
  </si>
  <si>
    <t>Stainless Mesh</t>
  </si>
  <si>
    <t>29" x 111"</t>
  </si>
  <si>
    <t>4 EA</t>
  </si>
  <si>
    <t>7814KG</t>
  </si>
  <si>
    <t>lummi mockup</t>
  </si>
  <si>
    <t>terra cotta tile</t>
  </si>
  <si>
    <t>SOFFIT PANELS RCP-165, RCP-166</t>
  </si>
  <si>
    <t>AFS-40250</t>
  </si>
  <si>
    <t>6462KG</t>
  </si>
  <si>
    <t>Intermountain 30# felt</t>
  </si>
  <si>
    <t>1054AH</t>
  </si>
  <si>
    <t>Knight wall blast panels</t>
  </si>
  <si>
    <t>U81NC</t>
  </si>
  <si>
    <t>Tyvek Commer. Wrap, Tape</t>
  </si>
  <si>
    <t>4 rolls, 1 case of 3" tape</t>
  </si>
  <si>
    <t>4 rolls, 1 case</t>
  </si>
  <si>
    <t>1/8"x1-1/4"x20'</t>
  </si>
  <si>
    <t>247780KL</t>
  </si>
  <si>
    <t>201248RC</t>
  </si>
  <si>
    <t>flat stock</t>
  </si>
  <si>
    <t>Duralume</t>
  </si>
  <si>
    <t>Jefferson Elementary</t>
  </si>
  <si>
    <t>AFS-40045</t>
  </si>
  <si>
    <t>Cityscape Gray Fluropon</t>
  </si>
  <si>
    <t>Firestone UnaClad Cityscape</t>
  </si>
  <si>
    <t>260 panels</t>
  </si>
  <si>
    <t>13'8"</t>
  </si>
  <si>
    <t>7 sheets Zincalume 4x10</t>
  </si>
  <si>
    <t>098775JS</t>
  </si>
  <si>
    <t>.1875 Polycarbonate</t>
  </si>
  <si>
    <t>37-1/2" x 114"</t>
  </si>
  <si>
    <t>13ea extrusions</t>
  </si>
  <si>
    <t>extrusions</t>
  </si>
  <si>
    <t>Island Cty Fire District</t>
  </si>
  <si>
    <t>4281KG</t>
  </si>
  <si>
    <t>4283KG</t>
  </si>
  <si>
    <t>214052RC</t>
  </si>
  <si>
    <t>101/160/75</t>
  </si>
  <si>
    <t>120,5,14 panels/450 clips</t>
  </si>
  <si>
    <t>139pcs 16"s/seam,450 clips</t>
  </si>
  <si>
    <t>8'</t>
  </si>
  <si>
    <t>Tumwater Pewter</t>
  </si>
  <si>
    <t>600 LF</t>
  </si>
  <si>
    <t>5141KG</t>
  </si>
  <si>
    <t>BErridge Tee Panels</t>
  </si>
  <si>
    <t>1 pallet, 2 cases</t>
  </si>
  <si>
    <t>Flat stock</t>
  </si>
  <si>
    <t>3 cases sausages</t>
  </si>
  <si>
    <t>Vendor</t>
  </si>
  <si>
    <t>Job #</t>
  </si>
  <si>
    <t>Dow 790 Sausages</t>
  </si>
  <si>
    <t>Closed Cell Backer Rod</t>
  </si>
  <si>
    <t>Plasker 3/8" shims, 2x150 life lines</t>
  </si>
  <si>
    <t>Louver</t>
  </si>
  <si>
    <t>SnowClip II</t>
  </si>
  <si>
    <t>46.875" x 120"</t>
  </si>
  <si>
    <t>247755KL</t>
  </si>
  <si>
    <t>Intermountain Henry 925 caulking</t>
  </si>
  <si>
    <t>87 sheets</t>
  </si>
  <si>
    <t>48x30</t>
  </si>
  <si>
    <t>48 x 30</t>
  </si>
  <si>
    <t>615122ME</t>
  </si>
  <si>
    <t>Buchanan</t>
  </si>
  <si>
    <t>Dow 795 Cartridge</t>
  </si>
  <si>
    <t>Order Produced by:</t>
  </si>
  <si>
    <t>united duralume</t>
  </si>
  <si>
    <t>3 colors of custom 24" wide material</t>
  </si>
  <si>
    <t>16 panelsw</t>
  </si>
  <si>
    <t>8@4'; 8@11'</t>
  </si>
  <si>
    <t>8694KG</t>
  </si>
  <si>
    <t>35 sheets</t>
  </si>
  <si>
    <t>36 sheets</t>
  </si>
  <si>
    <t>45 sheets</t>
  </si>
  <si>
    <t>26 panels</t>
  </si>
  <si>
    <t>8548KG</t>
  </si>
  <si>
    <t>415 sheets</t>
  </si>
  <si>
    <t>8543KG</t>
  </si>
  <si>
    <t>Advanta Office</t>
  </si>
  <si>
    <t>8661KG</t>
  </si>
  <si>
    <t>50 pieces</t>
  </si>
  <si>
    <t>8651KG</t>
  </si>
  <si>
    <t>48-5/8x120</t>
  </si>
  <si>
    <t>7278KG</t>
  </si>
  <si>
    <t>10170DK</t>
  </si>
  <si>
    <t>536 panels</t>
  </si>
  <si>
    <t>9582KG</t>
  </si>
  <si>
    <t>#10-3/4</t>
  </si>
  <si>
    <t>painted white</t>
  </si>
  <si>
    <t>1 box</t>
  </si>
  <si>
    <t>Kaffee Brown parts for Veggie Grill</t>
  </si>
  <si>
    <t>U Village Building D</t>
  </si>
  <si>
    <t>Pages 30, 33, 34, 36, 38</t>
  </si>
  <si>
    <t>36" x various</t>
  </si>
  <si>
    <t>IC72 Box Rib Panels</t>
  </si>
  <si>
    <t>754315-RC</t>
  </si>
  <si>
    <t>DanKor</t>
  </si>
  <si>
    <t>NC1112</t>
  </si>
  <si>
    <t>Pearl Mica Flats</t>
  </si>
  <si>
    <t>Powers SDS+ Bit</t>
  </si>
  <si>
    <t>3/8x6</t>
  </si>
  <si>
    <t>25/South Elev</t>
  </si>
  <si>
    <t>Powers ZMAC Nail-In</t>
  </si>
  <si>
    <t>C-37-7/8",34</t>
  </si>
  <si>
    <t>C-37-7/8",35</t>
  </si>
  <si>
    <t>5'-0"</t>
  </si>
  <si>
    <t>PAGES 42-44</t>
  </si>
  <si>
    <t>0.100 ALUM</t>
  </si>
  <si>
    <t>P305 &amp; 306</t>
  </si>
  <si>
    <t>3597KG</t>
  </si>
  <si>
    <t>37-1/2" x 9'6"</t>
  </si>
  <si>
    <t>4</t>
  </si>
  <si>
    <t>3333RC</t>
  </si>
  <si>
    <t>Commencement</t>
  </si>
  <si>
    <t>5210KG</t>
  </si>
  <si>
    <t>downspouts and elbows</t>
  </si>
  <si>
    <t>verbal</t>
  </si>
  <si>
    <t>4034KG</t>
  </si>
  <si>
    <t>Thyssen Krupp</t>
  </si>
  <si>
    <t>.100 Alum</t>
  </si>
  <si>
    <t>.050 Alum. Stone White (550) 4x10 sheets</t>
  </si>
  <si>
    <t>Concrete Splash Blocks</t>
  </si>
  <si>
    <t>192523RC</t>
  </si>
  <si>
    <t>77 sheets</t>
  </si>
  <si>
    <t>9457KG</t>
  </si>
  <si>
    <t>629448KL</t>
  </si>
  <si>
    <t>Medium Gray</t>
  </si>
  <si>
    <t>2 sheets</t>
  </si>
  <si>
    <t>3291KG</t>
  </si>
  <si>
    <t>Harborview</t>
  </si>
  <si>
    <t>Silver</t>
  </si>
  <si>
    <t>4019KG</t>
  </si>
  <si>
    <t>Grey</t>
  </si>
  <si>
    <t>1000 EA</t>
  </si>
  <si>
    <t>9775KG</t>
  </si>
  <si>
    <t>Acme Const</t>
  </si>
  <si>
    <t>201220RC</t>
  </si>
  <si>
    <t>Seattle U Law School</t>
  </si>
  <si>
    <t>7846KG</t>
  </si>
  <si>
    <t>page 103</t>
  </si>
  <si>
    <t>Bellevue Children's Clinic</t>
  </si>
  <si>
    <t>Gray Velvet Fluoropon</t>
  </si>
  <si>
    <t>Orange</t>
  </si>
  <si>
    <t>buyout</t>
  </si>
  <si>
    <t>8766ME</t>
  </si>
  <si>
    <t>9706KG</t>
  </si>
  <si>
    <t>4247KG</t>
  </si>
  <si>
    <t>9704KG</t>
  </si>
  <si>
    <t>36x144</t>
  </si>
  <si>
    <t>4235KG</t>
  </si>
  <si>
    <t>Tan</t>
  </si>
  <si>
    <t>9760KG</t>
  </si>
  <si>
    <t>Ballard Block</t>
  </si>
  <si>
    <t>2 shts</t>
  </si>
  <si>
    <t>75 sheets</t>
  </si>
  <si>
    <t>82167BE</t>
  </si>
  <si>
    <t>Residence Inn</t>
  </si>
  <si>
    <t>82180BE</t>
  </si>
  <si>
    <t>2 LOUVERS WITH ADDED HINGES &amp; FRAMES</t>
  </si>
  <si>
    <t>Reworked Louvers</t>
  </si>
  <si>
    <t>27 #12 PANELS, .125 ALUM</t>
  </si>
  <si>
    <t>RJB - 22.5 degrees elbows PVC schedule 40, 6"</t>
  </si>
  <si>
    <t>Kana Konaig</t>
  </si>
  <si>
    <t>NC1003</t>
  </si>
  <si>
    <t>615377JS</t>
  </si>
  <si>
    <t>39.4" x 120"</t>
  </si>
  <si>
    <t>corner parts for Cornice</t>
  </si>
  <si>
    <t>WSECU Garage</t>
  </si>
  <si>
    <t>Page 1</t>
  </si>
  <si>
    <t>page 317 upper and lower panels/1 rounded col.</t>
  </si>
  <si>
    <t>214088RC</t>
  </si>
  <si>
    <t>90 Sheets</t>
  </si>
  <si>
    <t>4002KG</t>
  </si>
  <si>
    <t>Intermountain 1/4" Densdeck Prime</t>
  </si>
  <si>
    <t>8670KG</t>
  </si>
  <si>
    <t>foam closures</t>
  </si>
  <si>
    <t>26 - 48"x144" sheets</t>
  </si>
  <si>
    <t>26 sheets @48x144</t>
  </si>
  <si>
    <t>7 mockup panels</t>
  </si>
  <si>
    <t>2019 Stierlin Court</t>
  </si>
  <si>
    <t>NC1122.1</t>
  </si>
  <si>
    <t>NC1122</t>
  </si>
  <si>
    <t>399C6828</t>
  </si>
  <si>
    <t>4445KG</t>
  </si>
  <si>
    <t>FEMA</t>
  </si>
  <si>
    <t>4446KG</t>
  </si>
  <si>
    <t>75 Panels</t>
  </si>
  <si>
    <t>2 pcs</t>
  </si>
  <si>
    <t>7845KG</t>
  </si>
  <si>
    <t>7841KG</t>
  </si>
  <si>
    <t>48" x 120"</t>
  </si>
  <si>
    <t>8686KG</t>
  </si>
  <si>
    <t>MS 98 Garage</t>
  </si>
  <si>
    <t>60 panels</t>
  </si>
  <si>
    <t>ProdeMA</t>
  </si>
  <si>
    <t>Pale</t>
  </si>
  <si>
    <t>120 sheets</t>
  </si>
  <si>
    <t>9058KG</t>
  </si>
  <si>
    <t>629429KL</t>
  </si>
  <si>
    <t>201201RC</t>
  </si>
  <si>
    <t>5882.25 lf</t>
  </si>
  <si>
    <t>1475.883 lf</t>
  </si>
  <si>
    <t>Ferguson 2" Fernco couplers</t>
  </si>
  <si>
    <t>7291KG</t>
  </si>
  <si>
    <t>1760KG</t>
  </si>
  <si>
    <t>Sun Supply</t>
  </si>
  <si>
    <t>2 4x8 sheets</t>
  </si>
  <si>
    <t>098773JS</t>
  </si>
  <si>
    <t>100 sheets@48 3/8"X120"</t>
  </si>
  <si>
    <t>9846KG</t>
  </si>
  <si>
    <t>410 sheets</t>
  </si>
  <si>
    <t>Award Blue</t>
  </si>
  <si>
    <t>10 sheets</t>
  </si>
  <si>
    <t>Cedar River Watershed</t>
  </si>
  <si>
    <t>email from Brian</t>
  </si>
  <si>
    <t>6 cases sausages</t>
  </si>
  <si>
    <t>(3) CRATE: 48"W-ODX36"HGT-IDX146" LONG-ID</t>
  </si>
  <si>
    <t>To match Duranar color A3001DXLE</t>
  </si>
  <si>
    <t>Gutter Supply</t>
  </si>
  <si>
    <t>22 EA</t>
  </si>
  <si>
    <t>3000 each</t>
  </si>
  <si>
    <t>60x112</t>
  </si>
  <si>
    <t>36 EA</t>
  </si>
  <si>
    <t>colstrip park</t>
  </si>
  <si>
    <t>NC1083</t>
  </si>
  <si>
    <t>cityscape</t>
  </si>
  <si>
    <t>7121KG</t>
  </si>
  <si>
    <t>page 2</t>
  </si>
  <si>
    <t>gargoyle grey afs-41267</t>
  </si>
  <si>
    <t>5562be</t>
  </si>
  <si>
    <t>sea univ</t>
  </si>
  <si>
    <t>9'</t>
  </si>
  <si>
    <t>plate</t>
  </si>
  <si>
    <t>9 - 60x120</t>
  </si>
  <si>
    <t>9 sheets 60 x 120</t>
  </si>
  <si>
    <t>100 - 60"x80" sheets</t>
  </si>
  <si>
    <t>3483KG</t>
  </si>
  <si>
    <t>Triangle Black, 2 1/2", tek3, HWH screws</t>
  </si>
  <si>
    <t>2 1/2"</t>
  </si>
  <si>
    <t>303 sheets</t>
  </si>
  <si>
    <t>4267KG</t>
  </si>
  <si>
    <t>#10 Pancake Head Self Drill</t>
  </si>
  <si>
    <t>5163KG</t>
  </si>
  <si>
    <t>Boehms Candies</t>
  </si>
  <si>
    <t>WF Norman</t>
  </si>
  <si>
    <t>332 pcs</t>
  </si>
  <si>
    <t>Grace Ultra</t>
  </si>
  <si>
    <t>HR-36 Closures</t>
  </si>
  <si>
    <t>2 sheets 48x158</t>
  </si>
  <si>
    <t>5541KG</t>
  </si>
  <si>
    <t>61672be2</t>
  </si>
  <si>
    <t>1 pallet w/2 sheets</t>
  </si>
  <si>
    <t>34 sheets (1 pallet)</t>
  </si>
  <si>
    <t>24ga Sierra Tan 4x10 Flatstock</t>
  </si>
  <si>
    <t>Pacific Metals</t>
  </si>
  <si>
    <t>P118-130,142,143</t>
  </si>
  <si>
    <t xml:space="preserve">UNACLAD STONE WHITE </t>
  </si>
  <si>
    <t>1391KG</t>
  </si>
  <si>
    <t>COLUMN COVERS</t>
  </si>
  <si>
    <t>PAGE 93-105</t>
  </si>
  <si>
    <t>.080 ALUM (dog house roof pieces)</t>
  </si>
  <si>
    <t>5473KG</t>
  </si>
  <si>
    <t>3515KG</t>
  </si>
  <si>
    <t>Pac NW Sales</t>
  </si>
  <si>
    <t>4' x12'</t>
  </si>
  <si>
    <t>20'3" Pent 2E</t>
  </si>
  <si>
    <t>9586KG</t>
  </si>
  <si>
    <t>214384KL</t>
  </si>
  <si>
    <t>45.25x120</t>
  </si>
  <si>
    <t>214080RC</t>
  </si>
  <si>
    <t>40/20</t>
  </si>
  <si>
    <t>Shop sample boards</t>
  </si>
  <si>
    <t>3469KG</t>
  </si>
  <si>
    <t>Fairview</t>
  </si>
  <si>
    <t>615387JS</t>
  </si>
  <si>
    <t>(18) sheets @ 48"x96" - .063 Aluminum</t>
  </si>
  <si>
    <t>downspout/ 2 elbows</t>
  </si>
  <si>
    <t>8699KG</t>
  </si>
  <si>
    <t>20</t>
  </si>
  <si>
    <t>will call</t>
  </si>
  <si>
    <t>16" wide x 10' long</t>
  </si>
  <si>
    <t>1,000 lf</t>
  </si>
  <si>
    <t>20 panels</t>
  </si>
  <si>
    <t>KCIA</t>
  </si>
  <si>
    <t>PAGE 3</t>
  </si>
  <si>
    <t>Guard Booth</t>
  </si>
  <si>
    <t>309858KL</t>
  </si>
  <si>
    <t>1/4" x 2"</t>
  </si>
  <si>
    <t>1 EA at 20'</t>
  </si>
  <si>
    <t>Polyflex 130</t>
  </si>
  <si>
    <t>9073KG</t>
  </si>
  <si>
    <t>36 by 120</t>
  </si>
  <si>
    <t>flats</t>
  </si>
  <si>
    <t>85</t>
  </si>
  <si>
    <t>247754KL</t>
  </si>
  <si>
    <t>DARK ASPHALT CLASSIC II</t>
  </si>
  <si>
    <t>shop 2 stock</t>
  </si>
  <si>
    <t>14,000 BAFFLES</t>
  </si>
  <si>
    <t>615390JS</t>
  </si>
  <si>
    <t>3577KG</t>
  </si>
  <si>
    <t>gutter brackets</t>
  </si>
  <si>
    <t>1@ 8" x 7', 1@ 12" x 7'</t>
  </si>
  <si>
    <t>2@7'0"</t>
  </si>
  <si>
    <t>.125 alum. soffit panel</t>
  </si>
  <si>
    <t>1 Crate</t>
  </si>
  <si>
    <t>MW98</t>
  </si>
  <si>
    <t>Meadowdale MS</t>
  </si>
  <si>
    <t>7027KG</t>
  </si>
  <si>
    <t>All above forementioned</t>
  </si>
  <si>
    <t>8754ME</t>
  </si>
  <si>
    <t>100 Closures</t>
  </si>
  <si>
    <t>flat panels and screws</t>
  </si>
  <si>
    <t>2nd panel order</t>
  </si>
  <si>
    <t>coping and flashing</t>
  </si>
  <si>
    <t>AFS-40397</t>
  </si>
  <si>
    <t>000072ME</t>
  </si>
  <si>
    <t>AFS-40068  Cool Zactique Classic II</t>
  </si>
  <si>
    <t>page 39</t>
  </si>
  <si>
    <t>pages 34, 35</t>
  </si>
  <si>
    <t>6498KG</t>
  </si>
  <si>
    <t>Dow Corning Primer P</t>
  </si>
  <si>
    <t>A9: 49.5"Hx39"Wx85"L - 15 CRATES TOTAL</t>
  </si>
  <si>
    <t>8766KG</t>
  </si>
  <si>
    <t>7 RL</t>
  </si>
  <si>
    <t>Norton</t>
  </si>
  <si>
    <t>21-22</t>
  </si>
  <si>
    <t>9798KG</t>
  </si>
  <si>
    <t>18-1/2" x 150LF</t>
  </si>
  <si>
    <t>48-3/8 x 120</t>
  </si>
  <si>
    <t>Bellevue Children's</t>
  </si>
  <si>
    <t>Custom Gray Velvet</t>
  </si>
  <si>
    <t>212 panels</t>
  </si>
  <si>
    <t>212 ea</t>
  </si>
  <si>
    <t>7281KG</t>
  </si>
  <si>
    <t>Pacific Metal</t>
  </si>
  <si>
    <t>7276KG</t>
  </si>
  <si>
    <t>7284KG</t>
  </si>
  <si>
    <t>DESERT TAN</t>
  </si>
  <si>
    <t>15,000 Screws</t>
  </si>
  <si>
    <t>Tek Fasteners</t>
  </si>
  <si>
    <t>1 piece @ 20'</t>
  </si>
  <si>
    <t>1 piece</t>
  </si>
  <si>
    <t>4354KG</t>
  </si>
  <si>
    <t>192524RC</t>
  </si>
  <si>
    <t>70 pcs</t>
  </si>
  <si>
    <t>XAB-16 splice plates</t>
  </si>
  <si>
    <t>.063 ALUM PANELS (6 EA)</t>
  </si>
  <si>
    <t>5493KG</t>
  </si>
  <si>
    <t>Microsoft #17</t>
  </si>
  <si>
    <t>Reynobond PE RB160</t>
  </si>
  <si>
    <t>2" elbows/10' downspout</t>
  </si>
  <si>
    <t>.125 PERF ALUM PANELS</t>
  </si>
  <si>
    <t>45.5:x30x164</t>
  </si>
  <si>
    <t>5462KG</t>
  </si>
  <si>
    <t>9th &amp; Stewart</t>
  </si>
  <si>
    <t>14</t>
  </si>
  <si>
    <t>6 rolls tape 2rolls tyvec</t>
  </si>
  <si>
    <t>8788KG</t>
  </si>
  <si>
    <t>8786KG</t>
  </si>
  <si>
    <t>42x120</t>
  </si>
  <si>
    <t>AFS-42017</t>
  </si>
  <si>
    <t>page 79, 80, 81</t>
  </si>
  <si>
    <t>.125 ALUM PANELS</t>
  </si>
  <si>
    <t>.125 ALUM PANELS/ Galv Downspouts</t>
  </si>
  <si>
    <t>INT PANELS</t>
  </si>
  <si>
    <t>RSG (Intermountain)</t>
  </si>
  <si>
    <t>A7: 66"Hx39"Wx66"L - 9 CRATES</t>
  </si>
  <si>
    <t>50ish total</t>
  </si>
  <si>
    <t>jan 13 12</t>
  </si>
  <si>
    <t>PAGES 7-10</t>
  </si>
  <si>
    <t>AFS-40270</t>
  </si>
  <si>
    <t>10' &amp; 14'</t>
  </si>
  <si>
    <t>10 @ 10', 10 @ 14'</t>
  </si>
  <si>
    <t>5142KG</t>
  </si>
  <si>
    <t>Berridge</t>
  </si>
  <si>
    <t xml:space="preserve">flats  </t>
  </si>
  <si>
    <t>48' x 120"</t>
  </si>
  <si>
    <t>87 Sheets</t>
  </si>
  <si>
    <t>1356KG</t>
  </si>
  <si>
    <t>COOL CHAMPAGNE CLASSIC II</t>
  </si>
  <si>
    <t>Aluminum Bar Grating   (Silversmith)</t>
  </si>
  <si>
    <t>SOFFIT PANS 1-29</t>
  </si>
  <si>
    <t>PANS 1-29</t>
  </si>
  <si>
    <t>247790KL</t>
  </si>
  <si>
    <t>Epiphany School</t>
  </si>
  <si>
    <t>Silverstorm</t>
  </si>
  <si>
    <t>134 sheets</t>
  </si>
  <si>
    <t>Schuster 3" round elbows</t>
  </si>
  <si>
    <t>1654KG</t>
  </si>
  <si>
    <t>.125 perf panels</t>
  </si>
  <si>
    <t>2 ea bit tips</t>
  </si>
  <si>
    <t>P64</t>
  </si>
  <si>
    <t>.063 AL PANELS (156 PANELS)</t>
  </si>
  <si>
    <t>iron</t>
  </si>
  <si>
    <t>.100"</t>
  </si>
  <si>
    <t>4924KG</t>
  </si>
  <si>
    <t>8pcs</t>
  </si>
  <si>
    <t>16" x 15'-0"</t>
  </si>
  <si>
    <t>16" x 16'-0"</t>
  </si>
  <si>
    <t>Lummi Mockup</t>
  </si>
  <si>
    <t>Two Dark Asti</t>
  </si>
  <si>
    <t>2 of 4 received (2 others on BO)</t>
  </si>
  <si>
    <t>St Anthony Hospital</t>
  </si>
  <si>
    <t>verbal from Michael</t>
  </si>
  <si>
    <t>3339RC</t>
  </si>
  <si>
    <t>CS Self Drilling Screw</t>
  </si>
  <si>
    <t>Match Centria's color</t>
  </si>
  <si>
    <t>AFS-41222</t>
  </si>
  <si>
    <t>MARBLE</t>
  </si>
  <si>
    <t>AFS-46061</t>
  </si>
  <si>
    <t>4033KG</t>
  </si>
  <si>
    <t>Microsoft 125</t>
  </si>
  <si>
    <t>Small Gutter Coil</t>
  </si>
  <si>
    <t>44-1/2x120</t>
  </si>
  <si>
    <t>192520RC</t>
  </si>
  <si>
    <t>Order sent to Scott Galvaninzing.</t>
  </si>
  <si>
    <t>30"x60"x200"</t>
  </si>
  <si>
    <t>262886JS</t>
  </si>
  <si>
    <t>48x38x124</t>
  </si>
  <si>
    <t>48x30x124</t>
  </si>
  <si>
    <t>4 coils</t>
  </si>
  <si>
    <t>3527KG</t>
  </si>
  <si>
    <t>3529KG</t>
  </si>
  <si>
    <t>FAA Paine Field</t>
  </si>
  <si>
    <t>664384RC</t>
  </si>
  <si>
    <t>Historic Trails</t>
  </si>
  <si>
    <t>2 x 3 strainers</t>
  </si>
  <si>
    <t>50 sheets 48 x 120</t>
  </si>
  <si>
    <t>Wells Fargo Overlake</t>
  </si>
  <si>
    <t>8 ds,12 elbows</t>
  </si>
  <si>
    <t>Arrowtown Tan Fluropon</t>
  </si>
  <si>
    <t>Mini V Beam</t>
  </si>
  <si>
    <t>Carnation Library</t>
  </si>
  <si>
    <t>Misc Panels</t>
  </si>
  <si>
    <t>pages 261,262</t>
  </si>
  <si>
    <t>7256KG</t>
  </si>
  <si>
    <t>E06/13,14,E09/19</t>
  </si>
  <si>
    <t>Field</t>
  </si>
  <si>
    <t>200 lf</t>
  </si>
  <si>
    <t>PAGE 104</t>
  </si>
  <si>
    <t>MS 96 &amp; 97</t>
  </si>
  <si>
    <t>2 cust. crates 52 x 45.5 x 52</t>
  </si>
  <si>
    <t>247776KL</t>
  </si>
  <si>
    <t>3 rolls+5 gallon primer</t>
  </si>
  <si>
    <t>3340RC</t>
  </si>
  <si>
    <t>Hex Screw</t>
  </si>
  <si>
    <t>3407KG</t>
  </si>
  <si>
    <t>8650TM</t>
  </si>
  <si>
    <t>PAGES 220-225</t>
  </si>
  <si>
    <t>661732kb</t>
  </si>
  <si>
    <t>Shop Supply/Rollins St</t>
  </si>
  <si>
    <t>1657KG</t>
  </si>
  <si>
    <t>7102KG</t>
  </si>
  <si>
    <t>4550/4591</t>
  </si>
  <si>
    <t>3542KG</t>
  </si>
  <si>
    <t>Dow 791</t>
  </si>
  <si>
    <t>3543KG</t>
  </si>
  <si>
    <t>ps12,167 Slock 126</t>
  </si>
  <si>
    <t>9708KG</t>
  </si>
  <si>
    <t>Shaw Island</t>
  </si>
  <si>
    <t>31' 8"</t>
  </si>
  <si>
    <t>4923KG</t>
  </si>
  <si>
    <t>Steel Gutter</t>
  </si>
  <si>
    <t>7' lengths</t>
  </si>
  <si>
    <t>9'-4" Headworks south</t>
  </si>
  <si>
    <t>8'-0" Headworks North</t>
  </si>
  <si>
    <t>7 pcs</t>
  </si>
  <si>
    <t>23 sheets</t>
  </si>
  <si>
    <t>11 sheets</t>
  </si>
  <si>
    <t>5824KG</t>
  </si>
  <si>
    <t>3' x 3'</t>
  </si>
  <si>
    <t>12 pieces</t>
  </si>
  <si>
    <t>5825KG</t>
  </si>
  <si>
    <t>46-7/8" x 120"</t>
  </si>
  <si>
    <t>Sandy Hook Gray</t>
  </si>
  <si>
    <t>5831KG</t>
  </si>
  <si>
    <t>214033-RC</t>
  </si>
  <si>
    <t>.063 ALUM PANELS</t>
  </si>
  <si>
    <t>WEST 8TH</t>
  </si>
  <si>
    <t>P36</t>
  </si>
  <si>
    <t>615130ME</t>
  </si>
  <si>
    <t>C-37 Metal Panel</t>
  </si>
  <si>
    <t>9063KG</t>
  </si>
  <si>
    <t>2 crates 2/5 4 crates</t>
  </si>
  <si>
    <t>41.5"</t>
  </si>
  <si>
    <t>7254KG</t>
  </si>
  <si>
    <t>4 mil</t>
  </si>
  <si>
    <t>Blueskin</t>
  </si>
  <si>
    <t>5138KG</t>
  </si>
  <si>
    <t>Henry Blueskin</t>
  </si>
  <si>
    <t>100 rolls</t>
  </si>
  <si>
    <t>017785MS</t>
  </si>
  <si>
    <t>7252KG</t>
  </si>
  <si>
    <t>8th and Olive</t>
  </si>
  <si>
    <t>order from Killian</t>
  </si>
  <si>
    <t>44 @ 11' .040 1.25-FLASHING</t>
  </si>
  <si>
    <t>CAPS</t>
  </si>
  <si>
    <t>192 sausages</t>
  </si>
  <si>
    <t>010146MS</t>
  </si>
  <si>
    <t>Warehouse Demo Svcs</t>
  </si>
  <si>
    <t>12" Prefinished White</t>
  </si>
  <si>
    <t xml:space="preserve">25 sheets  </t>
  </si>
  <si>
    <t>25 shts</t>
  </si>
  <si>
    <t xml:space="preserve">145 sheets  </t>
  </si>
  <si>
    <t>145 shts</t>
  </si>
  <si>
    <t>48 3/8x120</t>
  </si>
  <si>
    <t>By: NWG</t>
  </si>
  <si>
    <t>3487KG</t>
  </si>
  <si>
    <t>Metal Sales 1" Teks Old Town Gray</t>
  </si>
  <si>
    <t>309621JS</t>
  </si>
  <si>
    <t>720 closures/1000 screws</t>
  </si>
  <si>
    <t>9075KG</t>
  </si>
  <si>
    <t>7140KG</t>
  </si>
  <si>
    <t>Washington Park Res</t>
  </si>
  <si>
    <t>10 #3, 1 #8 silicon</t>
  </si>
  <si>
    <t>Roof Clips</t>
  </si>
  <si>
    <t>5500</t>
  </si>
  <si>
    <t>7 total pcs. Of Pipe &amp; Fittings</t>
  </si>
  <si>
    <t>All parts forementioned</t>
  </si>
  <si>
    <t>4 pieces</t>
  </si>
  <si>
    <t>match sample delivered</t>
  </si>
  <si>
    <t>Snyder Architectural Wall Shield</t>
  </si>
  <si>
    <t>#12x 3/4</t>
  </si>
  <si>
    <t>3573KG</t>
  </si>
  <si>
    <t>2 coils @ 450 LF</t>
  </si>
  <si>
    <t>61667BE</t>
  </si>
  <si>
    <t>touch up paint  1 case/each color</t>
  </si>
  <si>
    <t>1035AH</t>
  </si>
  <si>
    <t>Admiral Safeway</t>
  </si>
  <si>
    <t>NC1039</t>
  </si>
  <si>
    <t>61681be</t>
  </si>
  <si>
    <t>chapagne custom</t>
  </si>
  <si>
    <t>24Ga. Zincalume 4x10</t>
  </si>
  <si>
    <t>S-119</t>
  </si>
  <si>
    <t>20 sheets of 4x10</t>
  </si>
  <si>
    <t>T-30C</t>
  </si>
  <si>
    <t>5506KG</t>
  </si>
  <si>
    <t>silver</t>
  </si>
  <si>
    <t>46 by 120</t>
  </si>
  <si>
    <t>bertschi</t>
  </si>
  <si>
    <t>silv</t>
  </si>
  <si>
    <t>15'ish</t>
  </si>
  <si>
    <t>design span</t>
  </si>
  <si>
    <t xml:space="preserve">Ryerson Steel Plates </t>
  </si>
  <si>
    <t>MP4 panels</t>
  </si>
  <si>
    <t>309944RC</t>
  </si>
  <si>
    <t>48x156</t>
  </si>
  <si>
    <t>TPO</t>
  </si>
  <si>
    <t>48 sheets/ acc</t>
  </si>
  <si>
    <t>16 oz</t>
  </si>
  <si>
    <t>Ballard Apts</t>
  </si>
  <si>
    <t>230 sheets</t>
  </si>
  <si>
    <t>8535KG</t>
  </si>
  <si>
    <t>48x240</t>
  </si>
  <si>
    <t>629424KL</t>
  </si>
  <si>
    <t xml:space="preserve"> 2 sheets</t>
  </si>
  <si>
    <t>6'-8" Membrane East</t>
  </si>
  <si>
    <t>28'6"</t>
  </si>
  <si>
    <t>3335RC</t>
  </si>
  <si>
    <t>9818KG</t>
  </si>
  <si>
    <t>6472KG</t>
  </si>
  <si>
    <t>1500lf</t>
  </si>
  <si>
    <t>1500 lf</t>
  </si>
  <si>
    <t>309866KL</t>
  </si>
  <si>
    <t>309942RC</t>
  </si>
  <si>
    <t>7273KG</t>
  </si>
  <si>
    <t>3569KG</t>
  </si>
  <si>
    <t>5150KG</t>
  </si>
  <si>
    <t>1774KG</t>
  </si>
  <si>
    <t>182 panels</t>
  </si>
  <si>
    <t>Drywall Screws</t>
  </si>
  <si>
    <t>48 3/8" x 120</t>
  </si>
  <si>
    <t>46" x 120</t>
  </si>
  <si>
    <t>4687KG</t>
  </si>
  <si>
    <t>4942KG</t>
  </si>
  <si>
    <t>PLU</t>
  </si>
  <si>
    <t>8789KG</t>
  </si>
  <si>
    <t>32 sheets</t>
  </si>
  <si>
    <t>8795KG</t>
  </si>
  <si>
    <t>48 1/2 x 120</t>
  </si>
  <si>
    <t>8782KG</t>
  </si>
  <si>
    <t>Champagne 9290</t>
  </si>
  <si>
    <t>bench valances</t>
  </si>
  <si>
    <t>Amazon Block 34</t>
  </si>
  <si>
    <t>X6A</t>
  </si>
  <si>
    <t>.080 ALUM PANELS &amp; COLUMN COVERS</t>
  </si>
  <si>
    <t>radius cornice "E"</t>
  </si>
  <si>
    <t>.063 ALUM Upper Panels</t>
  </si>
  <si>
    <t>page 127 redo</t>
  </si>
  <si>
    <t>Cartridge</t>
  </si>
  <si>
    <t>Aluminum Stone</t>
  </si>
  <si>
    <t>4 Ea</t>
  </si>
  <si>
    <t>307 sheets</t>
  </si>
  <si>
    <t>SKYLINE BRIGHT SILVER CLASSIC II</t>
  </si>
  <si>
    <t>AFS-46086</t>
  </si>
  <si>
    <t xml:space="preserve">Champagne Classic II </t>
  </si>
  <si>
    <t>3588KG</t>
  </si>
  <si>
    <t>9815KG</t>
  </si>
  <si>
    <t>8695KG</t>
  </si>
  <si>
    <t>16th Ave Garage</t>
  </si>
  <si>
    <t>63B</t>
  </si>
  <si>
    <t>764871ME</t>
  </si>
  <si>
    <t>Intagrated Resources</t>
  </si>
  <si>
    <t>11 Louver Sections &amp; Four .040 Flat Sheets</t>
  </si>
  <si>
    <t>XAB-16 corners</t>
  </si>
  <si>
    <t>18" x 18"</t>
  </si>
  <si>
    <t>25 each</t>
  </si>
  <si>
    <t>outside closures</t>
  </si>
  <si>
    <t>PAGES 2 &amp; 3</t>
  </si>
  <si>
    <t>Tread Flat</t>
  </si>
  <si>
    <t>4377KG</t>
  </si>
  <si>
    <t>6' flats</t>
  </si>
  <si>
    <t>201229RC</t>
  </si>
  <si>
    <t>62x196</t>
  </si>
  <si>
    <t>1 Big box</t>
  </si>
  <si>
    <t>309853KL</t>
  </si>
  <si>
    <t>Vaprosheild (Orange skin)</t>
  </si>
  <si>
    <t xml:space="preserve">PAGE 50 </t>
  </si>
  <si>
    <t>BG6</t>
  </si>
  <si>
    <t>2'-4 11/16" X 4'-1 3/4"</t>
  </si>
  <si>
    <t>COMMENCEMENT</t>
  </si>
  <si>
    <t>Qube Building</t>
  </si>
  <si>
    <t>NC1159</t>
  </si>
  <si>
    <t>25 Ea</t>
  </si>
  <si>
    <t>1/4x1/2x35'</t>
  </si>
  <si>
    <t>Hat Channel</t>
  </si>
  <si>
    <t>Reworked Louver</t>
  </si>
  <si>
    <t>P96</t>
  </si>
  <si>
    <t>NC 1025</t>
  </si>
  <si>
    <t>8503KG</t>
  </si>
  <si>
    <t>.040 Alum</t>
  </si>
  <si>
    <t>5574be</t>
  </si>
  <si>
    <t>nordstroms bellevue</t>
  </si>
  <si>
    <t>scafco</t>
  </si>
  <si>
    <t>hat channel</t>
  </si>
  <si>
    <t>7/8 by 12'</t>
  </si>
  <si>
    <t>galv 3000'</t>
  </si>
  <si>
    <t>7021KG</t>
  </si>
  <si>
    <t>7020KG</t>
  </si>
  <si>
    <t>USPS Bellevue</t>
  </si>
  <si>
    <t>94 panels</t>
  </si>
  <si>
    <t>600 EA</t>
  </si>
  <si>
    <t>Lincoln Gateway</t>
  </si>
  <si>
    <t>354 panels</t>
  </si>
  <si>
    <t>Ceraclad Putty Kits</t>
  </si>
  <si>
    <t>18'3"</t>
  </si>
  <si>
    <t>6'-10"</t>
  </si>
  <si>
    <t>6'10"</t>
  </si>
  <si>
    <t>48 by 144</t>
  </si>
  <si>
    <t>125 each</t>
  </si>
  <si>
    <t>2 cases of sausages</t>
  </si>
  <si>
    <t>309885KL</t>
  </si>
  <si>
    <t>9765KG</t>
  </si>
  <si>
    <t>1189AH</t>
  </si>
  <si>
    <t>Stierlin Mock Up</t>
  </si>
  <si>
    <t>4438KG</t>
  </si>
  <si>
    <t>39.5x120</t>
  </si>
  <si>
    <t>Siding Clips</t>
  </si>
  <si>
    <t>1-1/4"</t>
  </si>
  <si>
    <t>675pcs</t>
  </si>
  <si>
    <t>675 clips</t>
  </si>
  <si>
    <t>39.5" wide</t>
  </si>
  <si>
    <t>270 LF</t>
  </si>
  <si>
    <t>39.5"</t>
  </si>
  <si>
    <t>9084KG</t>
  </si>
  <si>
    <t>3pcs</t>
  </si>
  <si>
    <t>3 pieces</t>
  </si>
  <si>
    <t>141 Pent 3N,S</t>
  </si>
  <si>
    <t>6 pcs.</t>
  </si>
  <si>
    <t>5458KG</t>
  </si>
  <si>
    <t>1/20/10 4 rolls</t>
  </si>
  <si>
    <t>4 by 20'</t>
  </si>
  <si>
    <t>363593TM</t>
  </si>
  <si>
    <t>coping and flat stock</t>
  </si>
  <si>
    <t>cashmere pearl-match</t>
  </si>
  <si>
    <t>110 sheets@62x196</t>
  </si>
  <si>
    <t>22 sheets@50x148</t>
  </si>
  <si>
    <t>214011RC</t>
  </si>
  <si>
    <t>Liquid WRB</t>
  </si>
  <si>
    <t>Grace VP</t>
  </si>
  <si>
    <t>2 rolls</t>
  </si>
  <si>
    <t>8662KG</t>
  </si>
  <si>
    <t>263132-TM</t>
  </si>
  <si>
    <t>4932KG</t>
  </si>
  <si>
    <t>NC1092.5</t>
  </si>
  <si>
    <t>4804KG</t>
  </si>
  <si>
    <t>4801KG</t>
  </si>
  <si>
    <t>247899ME</t>
  </si>
  <si>
    <t>5165KG</t>
  </si>
  <si>
    <t>Wall Shield  Seam Tape</t>
  </si>
  <si>
    <t>5 sheets  T/B</t>
  </si>
  <si>
    <t>3437KG</t>
  </si>
  <si>
    <t>BEll Sq</t>
  </si>
  <si>
    <t>3435KG</t>
  </si>
  <si>
    <t>9356MA</t>
  </si>
  <si>
    <t>One Louver</t>
  </si>
  <si>
    <t>A12: 49.5"Hx39"Wx164"L - 1 CRATE TOTAL</t>
  </si>
  <si>
    <t>58 #18 PANELS, .125 ALUM</t>
  </si>
  <si>
    <t>Pages 59(3 pans) &amp; 61 + Pac Met Sheet</t>
  </si>
  <si>
    <t>2 at 12'</t>
  </si>
  <si>
    <t>615137ME</t>
  </si>
  <si>
    <t>88 EA</t>
  </si>
  <si>
    <t>148 panels</t>
  </si>
  <si>
    <t>214388KL</t>
  </si>
  <si>
    <t>10176DK</t>
  </si>
  <si>
    <t>Foam Closures/ screws</t>
  </si>
  <si>
    <t>Span-Lok Panels</t>
  </si>
  <si>
    <t>U-Panels</t>
  </si>
  <si>
    <t>3' 2-3/4"</t>
  </si>
  <si>
    <t>Span-Lok Clips</t>
  </si>
  <si>
    <t>U-Panel Closures</t>
  </si>
  <si>
    <t>14 in, 14 out</t>
  </si>
  <si>
    <t>Box Rib Closures</t>
  </si>
  <si>
    <t>13 in, 13 out</t>
  </si>
  <si>
    <t xml:space="preserve">#43 SS Painted Rivet </t>
  </si>
  <si>
    <t>1/8"-3/16"</t>
  </si>
  <si>
    <t>2000 each</t>
  </si>
  <si>
    <t>Char. Gray</t>
  </si>
  <si>
    <t>Kathy</t>
  </si>
  <si>
    <t>Hex head, tek3, #12 screws</t>
  </si>
  <si>
    <t>Bare</t>
  </si>
  <si>
    <t>750ea</t>
  </si>
  <si>
    <t>V bit, inserts &amp; shank</t>
  </si>
  <si>
    <t>615394JS</t>
  </si>
  <si>
    <t>Ultralight MDF</t>
  </si>
  <si>
    <t>3/4" MDF</t>
  </si>
  <si>
    <t>61"x97"</t>
  </si>
  <si>
    <t>1699KG</t>
  </si>
  <si>
    <t>107 panels, 50 sheets</t>
  </si>
  <si>
    <t>Plasker expansion bolts &amp; self drill</t>
  </si>
  <si>
    <t>363592-TM</t>
  </si>
  <si>
    <t>Elements</t>
  </si>
  <si>
    <t>NC1025</t>
  </si>
  <si>
    <t>28 crates at 50x50x100, 2 crates at 50x50x150</t>
  </si>
  <si>
    <t>17-1/2x120</t>
  </si>
  <si>
    <t>Green Guard Caps</t>
  </si>
  <si>
    <t>18 EA</t>
  </si>
  <si>
    <t>50 - DAMAGE NOTED</t>
  </si>
  <si>
    <t>4695KG</t>
  </si>
  <si>
    <t>4696KG</t>
  </si>
  <si>
    <t>12' 6"</t>
  </si>
  <si>
    <t>4694KG</t>
  </si>
  <si>
    <t>Corner Building</t>
  </si>
  <si>
    <t>4697KG</t>
  </si>
  <si>
    <t>247799KL</t>
  </si>
  <si>
    <t>11FT FLASHING AND 1 @ 12FT</t>
  </si>
  <si>
    <t>MIRABELLA</t>
  </si>
  <si>
    <t>Charles Air Hangar</t>
  </si>
  <si>
    <t>AI-10021</t>
  </si>
  <si>
    <t>AI-10182</t>
  </si>
  <si>
    <t>Nacre</t>
  </si>
  <si>
    <t>1688KG</t>
  </si>
  <si>
    <t>1689KG</t>
  </si>
  <si>
    <t>3287KG</t>
  </si>
  <si>
    <t>82163BE</t>
  </si>
  <si>
    <t>Jesson</t>
  </si>
  <si>
    <t>Anthra Zinc</t>
  </si>
  <si>
    <t>UC-2 panel clips</t>
  </si>
  <si>
    <t>MS 98/St Anthony MOB</t>
  </si>
  <si>
    <t>24 GA Galvalume Plus</t>
  </si>
  <si>
    <t>(40) 48x120 sheets</t>
  </si>
  <si>
    <t>40 sheets @ 48x120</t>
  </si>
  <si>
    <t>5539KG</t>
  </si>
  <si>
    <t>1.5x36</t>
  </si>
  <si>
    <t>9479KG</t>
  </si>
  <si>
    <t>4 rolls</t>
  </si>
  <si>
    <t>#14x1.5</t>
  </si>
  <si>
    <t>2137MS</t>
  </si>
  <si>
    <t>Schuster 3" DS strainers</t>
  </si>
  <si>
    <t>2124MS</t>
  </si>
  <si>
    <t>Blueskin &amp; Primer</t>
  </si>
  <si>
    <t>PRESTON BUILDING</t>
  </si>
  <si>
    <t>RJB Wholesale 6" couplers, primer, glue</t>
  </si>
  <si>
    <t>TM</t>
  </si>
  <si>
    <t>Sarna</t>
  </si>
  <si>
    <t>3447KG</t>
  </si>
  <si>
    <t>8 sheets   (clean/paint ready</t>
  </si>
  <si>
    <t>5'4"x7'0"</t>
  </si>
  <si>
    <t>7285KG</t>
  </si>
  <si>
    <t>11'</t>
  </si>
  <si>
    <t>Brown</t>
  </si>
  <si>
    <t>4 by 8</t>
  </si>
  <si>
    <t>30</t>
  </si>
  <si>
    <t>14 each</t>
  </si>
  <si>
    <t>4000 each</t>
  </si>
  <si>
    <t>1 ea @ 20'</t>
  </si>
  <si>
    <t>Ferguson Enterprises - Y's 6" schedule 40, fernco fittings</t>
  </si>
  <si>
    <t>3ea each</t>
  </si>
  <si>
    <t>3 each Y's, fernco fittings</t>
  </si>
  <si>
    <t>192516RC</t>
  </si>
  <si>
    <t>23 Pcs (500#)</t>
  </si>
  <si>
    <t>Pt.# EFI-1 (Die#48483) at 242"     (Painted Black)</t>
  </si>
  <si>
    <t>22 Pcs (500#)</t>
  </si>
  <si>
    <t>Hat channels</t>
  </si>
  <si>
    <t>305 ea - 12' long</t>
  </si>
  <si>
    <t>4934KG</t>
  </si>
  <si>
    <t xml:space="preserve">10' </t>
  </si>
  <si>
    <t>10'-6"</t>
  </si>
  <si>
    <t>2 boxes rod, 5 boxes dow</t>
  </si>
  <si>
    <t>2 boxes,5 boxes</t>
  </si>
  <si>
    <t>36 x 84</t>
  </si>
  <si>
    <t>5211KG</t>
  </si>
  <si>
    <t>perforated panels</t>
  </si>
  <si>
    <t>V-072</t>
  </si>
  <si>
    <t>Match Unaclad Bone Whiter</t>
  </si>
  <si>
    <t>6 AND 8</t>
  </si>
  <si>
    <t>AFS-43069 "RUSTIQUE RED FLUROPON"</t>
  </si>
  <si>
    <t>4674KG</t>
  </si>
  <si>
    <t>PVC Pipe &amp; Fitting</t>
  </si>
  <si>
    <t>3 DS, 1 Y</t>
  </si>
  <si>
    <t>1664KG</t>
  </si>
  <si>
    <t>Steel Pipe</t>
  </si>
  <si>
    <t>NC1130.7.1/1130.7.2</t>
  </si>
  <si>
    <t>DERU</t>
  </si>
  <si>
    <t>DEEP SPACE PAINT FACE AND 2 OR 3 EDGES OF BACK(ROUTER)</t>
  </si>
  <si>
    <t>AFS-40105</t>
  </si>
  <si>
    <t>DEEP SPACE PAINT FACE AND 1 EDGE OF BACK(ROUTER)</t>
  </si>
  <si>
    <t>Burien Parking Garage</t>
  </si>
  <si>
    <t>10' x 125'</t>
  </si>
  <si>
    <t>1384KG</t>
  </si>
  <si>
    <t>Caststone</t>
  </si>
  <si>
    <t>8,800 lbs</t>
  </si>
  <si>
    <t>pcs?</t>
  </si>
  <si>
    <t>Wilburton</t>
  </si>
  <si>
    <t>2" x 3"</t>
  </si>
  <si>
    <t>Woodbeige</t>
  </si>
  <si>
    <t>2"x3"x10'</t>
  </si>
  <si>
    <t>AFS-40132</t>
  </si>
  <si>
    <t>S.S Rivets/Pt# 10176</t>
  </si>
  <si>
    <t>Returned? Too short.</t>
  </si>
  <si>
    <t>select seam plus 2 long flats</t>
  </si>
  <si>
    <t>12'</t>
  </si>
  <si>
    <t>9 panels 2 sheets</t>
  </si>
  <si>
    <t>Duranar Sunstorm Manhattan Beige Pearl</t>
  </si>
  <si>
    <t>5499KG</t>
  </si>
  <si>
    <t>5498KG</t>
  </si>
  <si>
    <t>7129KG</t>
  </si>
  <si>
    <t>Hangar 2</t>
  </si>
  <si>
    <t>4662KG</t>
  </si>
  <si>
    <t>1 case 795 Charcoal</t>
  </si>
  <si>
    <t>1047AH</t>
  </si>
  <si>
    <t>NC1053</t>
  </si>
  <si>
    <t>1048AH</t>
  </si>
  <si>
    <t>zinc ZCM</t>
  </si>
  <si>
    <t>page 509</t>
  </si>
  <si>
    <t>Blueskin PE HT</t>
  </si>
  <si>
    <t>4298KG</t>
  </si>
  <si>
    <t>Ferguson 4" PVC pipe, elbows</t>
  </si>
  <si>
    <t>Seahawks Sand Shed</t>
  </si>
  <si>
    <t>S 130</t>
  </si>
  <si>
    <t>18'</t>
  </si>
  <si>
    <t>017765MS</t>
  </si>
  <si>
    <t>322 sheets</t>
  </si>
  <si>
    <t>36-1/4x120</t>
  </si>
  <si>
    <t>5114KG</t>
  </si>
  <si>
    <t xml:space="preserve">Stock </t>
  </si>
  <si>
    <t>20 sheets (swap out)</t>
  </si>
  <si>
    <t>5115KG</t>
  </si>
  <si>
    <t>8763KG</t>
  </si>
  <si>
    <t>SS screws (plasker)</t>
  </si>
  <si>
    <t>JEFFERSON ELEM.</t>
  </si>
  <si>
    <t>AFS-40300</t>
  </si>
  <si>
    <t>1669KG</t>
  </si>
  <si>
    <t>Waterblock</t>
  </si>
  <si>
    <t>Plastic Shims</t>
  </si>
  <si>
    <t>1.5x3.5</t>
  </si>
  <si>
    <t>1.5 x1.5 at 120 LF</t>
  </si>
  <si>
    <t>5109KG</t>
  </si>
  <si>
    <t>9476KG</t>
  </si>
  <si>
    <t>214351KL</t>
  </si>
  <si>
    <t>24'/17'6"</t>
  </si>
  <si>
    <t>12/12</t>
  </si>
  <si>
    <t xml:space="preserve">10 rolls </t>
  </si>
  <si>
    <t>250 EA</t>
  </si>
  <si>
    <t>Extrusions</t>
  </si>
  <si>
    <t xml:space="preserve">12 rolls  </t>
  </si>
  <si>
    <t>Foam Closure</t>
  </si>
  <si>
    <t>3 ft</t>
  </si>
  <si>
    <t>BASE FLASHING</t>
  </si>
  <si>
    <t>PAGE 10</t>
  </si>
  <si>
    <t>Touch up</t>
  </si>
  <si>
    <t>Bellevue Cell Bld</t>
  </si>
  <si>
    <t>1382KG</t>
  </si>
  <si>
    <t xml:space="preserve">Seattle U  </t>
  </si>
  <si>
    <t>(100) .050 Cobalt Blue 48x120</t>
  </si>
  <si>
    <t>7109KG</t>
  </si>
  <si>
    <t>7108KG</t>
  </si>
  <si>
    <t>10' x 20LF</t>
  </si>
  <si>
    <t>(40) sheets .050 Stonewhite 4x10</t>
  </si>
  <si>
    <t>098799JS</t>
  </si>
  <si>
    <t>Puyallup</t>
  </si>
  <si>
    <t>1389KG</t>
  </si>
  <si>
    <t>Delta Sky</t>
  </si>
  <si>
    <t>(1) 16ga SS #2 48x144 sheet</t>
  </si>
  <si>
    <t>8 closures</t>
  </si>
  <si>
    <t>ACM - CLR ANOD.</t>
  </si>
  <si>
    <t>ACM TSZ Alpolic - Silver</t>
  </si>
  <si>
    <t>Cool Colonial Red Fluropon</t>
  </si>
  <si>
    <t>AEP COOL COLONIAL RED</t>
  </si>
  <si>
    <t>AFS-45032</t>
  </si>
  <si>
    <t>handipack of ea</t>
  </si>
  <si>
    <t>Backer rod</t>
  </si>
  <si>
    <t xml:space="preserve">1 case </t>
  </si>
  <si>
    <t>4 lb</t>
  </si>
  <si>
    <t>2342MA</t>
  </si>
  <si>
    <t>Pg. 85 &amp; CustomBilt</t>
  </si>
  <si>
    <t>8951ME</t>
  </si>
  <si>
    <t>Bravern</t>
  </si>
  <si>
    <t xml:space="preserve">Seattle University </t>
  </si>
  <si>
    <t>Ice and water</t>
  </si>
  <si>
    <t>214400KL</t>
  </si>
  <si>
    <t>7 - .063 ALUM PANELS</t>
  </si>
  <si>
    <t>48EA</t>
  </si>
  <si>
    <t xml:space="preserve">1764KG </t>
  </si>
  <si>
    <t>Mercer Hall</t>
  </si>
  <si>
    <t>flat stock only-25 sheets</t>
  </si>
  <si>
    <t xml:space="preserve">Tyvek Commer. Wrap </t>
  </si>
  <si>
    <t>hayduk res.</t>
  </si>
  <si>
    <t>corners and coping and PS12 buttplates</t>
  </si>
  <si>
    <t>118</t>
  </si>
  <si>
    <t>Boeing 17-45</t>
  </si>
  <si>
    <t>24/26 GA</t>
  </si>
  <si>
    <t>KS36MR Panels</t>
  </si>
  <si>
    <t>104 panels</t>
  </si>
  <si>
    <t>42" x 120"</t>
  </si>
  <si>
    <t>Intermountain Protecto Wrap Seal 45</t>
  </si>
  <si>
    <t>309909RC</t>
  </si>
  <si>
    <t>30x36x24</t>
  </si>
  <si>
    <t>PAGES 24-27</t>
  </si>
  <si>
    <t>PAGES 158-169</t>
  </si>
  <si>
    <t>14" x 167'</t>
  </si>
  <si>
    <t>7297KG</t>
  </si>
  <si>
    <t>7296KG</t>
  </si>
  <si>
    <t>50x146</t>
  </si>
  <si>
    <t>1 sheet  shop 2</t>
  </si>
  <si>
    <t>15 &amp; 10 each</t>
  </si>
  <si>
    <t>486 pcs</t>
  </si>
  <si>
    <t>12 x 1 self driller</t>
  </si>
  <si>
    <t>West 8th</t>
  </si>
  <si>
    <t>48x Var</t>
  </si>
  <si>
    <t>#14x1.25</t>
  </si>
  <si>
    <t>4"</t>
  </si>
  <si>
    <t>8 rolls</t>
  </si>
  <si>
    <t>247771KL</t>
  </si>
  <si>
    <t>Soft backer rod</t>
  </si>
  <si>
    <t>247856ME</t>
  </si>
  <si>
    <t>R Panel</t>
  </si>
  <si>
    <t>010128MS</t>
  </si>
  <si>
    <t>MS 98 Interior</t>
  </si>
  <si>
    <t>9309EK</t>
  </si>
  <si>
    <t>R 102</t>
  </si>
  <si>
    <t>1 Sheet</t>
  </si>
  <si>
    <t>4214KG</t>
  </si>
  <si>
    <t>4218KG</t>
  </si>
  <si>
    <t>4219KG</t>
  </si>
  <si>
    <t>5843KG</t>
  </si>
  <si>
    <t>194 each</t>
  </si>
  <si>
    <t>24 @ 14'10"</t>
  </si>
  <si>
    <t>6 @ 14'8-3/4"</t>
  </si>
  <si>
    <t>907765-RC</t>
  </si>
  <si>
    <t>UW Site 35</t>
  </si>
  <si>
    <t>Dow Deck Mate Insul</t>
  </si>
  <si>
    <t>144 sheets</t>
  </si>
  <si>
    <t>pages 107-110</t>
  </si>
  <si>
    <t>PAGE 152</t>
  </si>
  <si>
    <t>263536kb</t>
  </si>
  <si>
    <t>Ft. Lewis</t>
  </si>
  <si>
    <t>Tek 5 Fasteners</t>
  </si>
  <si>
    <t>5816KG</t>
  </si>
  <si>
    <t>1385KG</t>
  </si>
  <si>
    <t>1 coil- not NSM's</t>
  </si>
  <si>
    <t>098796JS</t>
  </si>
  <si>
    <t>2'-5"</t>
  </si>
  <si>
    <t>Centria 9955</t>
  </si>
  <si>
    <t>1110DK</t>
  </si>
  <si>
    <t>Wingra</t>
  </si>
  <si>
    <t>.063/ .032</t>
  </si>
  <si>
    <t>40/45</t>
  </si>
  <si>
    <t>AFS-44164</t>
  </si>
  <si>
    <t>Villa White Fluropon</t>
  </si>
  <si>
    <t>Window White</t>
  </si>
  <si>
    <t>EIFS White</t>
  </si>
  <si>
    <t>Thyssen Krupp 3/8" x 4.25" x 16" plate</t>
  </si>
  <si>
    <t>n/a</t>
  </si>
  <si>
    <t>Purves residence</t>
  </si>
  <si>
    <t>(10) sheets .1875 Poly carbonate - Clear 4'x8'</t>
  </si>
  <si>
    <t>10 sheets @48x96</t>
  </si>
  <si>
    <t>4226KG</t>
  </si>
  <si>
    <t>200</t>
  </si>
  <si>
    <t>0.040 ALUM COPING</t>
  </si>
  <si>
    <t>Stainless Round Rod Type 316</t>
  </si>
  <si>
    <t>PAGES 152-168</t>
  </si>
  <si>
    <t>5207KG</t>
  </si>
  <si>
    <t>5515KG</t>
  </si>
  <si>
    <t>Teague Renton</t>
  </si>
  <si>
    <t>8793ME</t>
  </si>
  <si>
    <t>9470KG</t>
  </si>
  <si>
    <t>5 DS, 2 boxes elbows</t>
  </si>
  <si>
    <t>Villa Simonyi</t>
  </si>
  <si>
    <t>AFS-44162</t>
  </si>
  <si>
    <t>Titanium White #2 Fluropon</t>
  </si>
  <si>
    <t>UW Site 33W</t>
  </si>
  <si>
    <t>PacClad</t>
  </si>
  <si>
    <t>9733KG</t>
  </si>
  <si>
    <t>ZCM</t>
  </si>
  <si>
    <t>Blue Gr 39.4" x 2' ,5 pc &amp; Graphite Gr 27.6" x 2' ,5pc</t>
  </si>
  <si>
    <t>Hemlock Green</t>
  </si>
  <si>
    <t>60" x 192"</t>
  </si>
  <si>
    <t>6' 8"</t>
  </si>
  <si>
    <t>PAGE  98</t>
  </si>
  <si>
    <t>aluminum base</t>
  </si>
  <si>
    <t>Blueboard</t>
  </si>
  <si>
    <t>2' x 8'</t>
  </si>
  <si>
    <t>pages 268-288</t>
  </si>
  <si>
    <t>pg 143</t>
  </si>
  <si>
    <t>18' 4"</t>
  </si>
  <si>
    <t>2 x 4 1/4</t>
  </si>
  <si>
    <t>8791KG</t>
  </si>
  <si>
    <t>18 GA</t>
  </si>
  <si>
    <t>Cement Board</t>
  </si>
  <si>
    <t>Varios</t>
  </si>
  <si>
    <t>Gold and Ash treated</t>
  </si>
  <si>
    <t>5 crates of various sizes.</t>
  </si>
  <si>
    <t>5 crates</t>
  </si>
  <si>
    <t>Snyder Architectural Vapro Shield</t>
  </si>
  <si>
    <t>2 dust collectors</t>
  </si>
  <si>
    <t>BRIARWOOD</t>
  </si>
  <si>
    <t>NC1116.5</t>
  </si>
  <si>
    <t>4821KG</t>
  </si>
  <si>
    <t>T-10C</t>
  </si>
  <si>
    <t>Dow 795 Cartridges</t>
  </si>
  <si>
    <t>8753ME</t>
  </si>
  <si>
    <t>14" x 77"</t>
  </si>
  <si>
    <t>5480KG</t>
  </si>
  <si>
    <t>9824KG</t>
  </si>
  <si>
    <t>Pages 213-218</t>
  </si>
  <si>
    <t>panels-BLUE</t>
  </si>
  <si>
    <t>4911KG</t>
  </si>
  <si>
    <t>4912KG</t>
  </si>
  <si>
    <t>48"x  120"</t>
  </si>
  <si>
    <t>11 rolls + corners, seam tape</t>
  </si>
  <si>
    <t>214019RC</t>
  </si>
  <si>
    <t>5491KG</t>
  </si>
  <si>
    <t>FT 2x4's</t>
  </si>
  <si>
    <t>1700KG</t>
  </si>
  <si>
    <t>Retrofit Dektite</t>
  </si>
  <si>
    <t>3/4"</t>
  </si>
  <si>
    <t>4' x 8'</t>
  </si>
  <si>
    <t>Matches BM 1546 Gargoyle</t>
  </si>
  <si>
    <t>5208KG</t>
  </si>
  <si>
    <t>Small void closures</t>
  </si>
  <si>
    <t>I crate 16 Board</t>
  </si>
  <si>
    <t>1152AH</t>
  </si>
  <si>
    <t>4401KG</t>
  </si>
  <si>
    <t>Microsoft Cedar Court</t>
  </si>
  <si>
    <t>4422KG</t>
  </si>
  <si>
    <t>Ash Gray</t>
  </si>
  <si>
    <t>192525RC</t>
  </si>
  <si>
    <t>5494KG</t>
  </si>
  <si>
    <t>Fiber Cement Panels</t>
  </si>
  <si>
    <t xml:space="preserve">Stainless steel </t>
  </si>
  <si>
    <t>700 each</t>
  </si>
  <si>
    <t>4 sheets@62x196</t>
  </si>
  <si>
    <t>Solvent</t>
  </si>
  <si>
    <t>1 &amp; 20</t>
  </si>
  <si>
    <t>1&amp;20</t>
  </si>
  <si>
    <t>Minkler Shops</t>
  </si>
  <si>
    <t xml:space="preserve">500 EA </t>
  </si>
  <si>
    <t>Magnuson Park</t>
  </si>
  <si>
    <t>214492TM</t>
  </si>
  <si>
    <t>Matt</t>
  </si>
  <si>
    <t>PAGES 504,505</t>
  </si>
  <si>
    <t>4 each at 20'</t>
  </si>
  <si>
    <t>RJB Wholesale pvc primer and glue</t>
  </si>
  <si>
    <t>1 quart each</t>
  </si>
  <si>
    <t>2 Quarts</t>
  </si>
  <si>
    <t>9596KG</t>
  </si>
  <si>
    <t>RJB Wholesale 2" pvc 20' long</t>
  </si>
  <si>
    <t>.125 aluminum channel</t>
  </si>
  <si>
    <t>MOF</t>
  </si>
  <si>
    <t>Silver Metallic</t>
  </si>
  <si>
    <t>.250</t>
  </si>
  <si>
    <t>12x24</t>
  </si>
  <si>
    <t>Brass</t>
  </si>
  <si>
    <t>4022KG</t>
  </si>
  <si>
    <t>(270) sheets @ 36”x84” - .063 Aluminum</t>
  </si>
  <si>
    <t>12 ea 2 oz babas</t>
  </si>
  <si>
    <t>morin seawolf finished screws/closure strips</t>
  </si>
  <si>
    <t>base flashing box</t>
  </si>
  <si>
    <t>uw molecular</t>
  </si>
  <si>
    <t>BALLARD BLOCKS</t>
  </si>
  <si>
    <t>PAGES 1-3</t>
  </si>
  <si>
    <t>60 Ea</t>
  </si>
  <si>
    <t>2DS, 10 elbows</t>
  </si>
  <si>
    <t>252 sheets</t>
  </si>
  <si>
    <t>8940Dk</t>
  </si>
  <si>
    <t>Last-o-bond HT Ice and water</t>
  </si>
  <si>
    <t>4402KG</t>
  </si>
  <si>
    <t>Plywood Supply</t>
  </si>
  <si>
    <t>4' x 10'</t>
  </si>
  <si>
    <t>PANELS/FLASHING</t>
  </si>
  <si>
    <t>SOTTO VOCCE</t>
  </si>
  <si>
    <t>MATCH SALMON SAMPLE</t>
  </si>
  <si>
    <t>10 sheets, 110 panels</t>
  </si>
  <si>
    <t>no panels</t>
  </si>
  <si>
    <t>615382JS</t>
  </si>
  <si>
    <t>644372ME</t>
  </si>
  <si>
    <t>Roof Panels</t>
  </si>
  <si>
    <t>VR Classic Omega</t>
  </si>
  <si>
    <t>3535KG</t>
  </si>
  <si>
    <t>82196BE</t>
  </si>
  <si>
    <t>Repogle house</t>
  </si>
  <si>
    <t>4413KG</t>
  </si>
  <si>
    <t>170 pieces</t>
  </si>
  <si>
    <t>12 crates</t>
  </si>
  <si>
    <t>15'-8.5"</t>
  </si>
  <si>
    <t>5196KG</t>
  </si>
  <si>
    <t>3337RC</t>
  </si>
  <si>
    <t>Grace</t>
  </si>
  <si>
    <t>Vycor Ultra</t>
  </si>
  <si>
    <t>6 rolls</t>
  </si>
  <si>
    <t>Intermountain Supply CCW WIP 300HT</t>
  </si>
  <si>
    <t>3500 ea</t>
  </si>
  <si>
    <t>Powers SD2 Exp. Bolts</t>
  </si>
  <si>
    <t>247797KL</t>
  </si>
  <si>
    <t>Fastenall #12 x 1-1/2" SS Tek Screws HWH</t>
  </si>
  <si>
    <t>9385MA</t>
  </si>
  <si>
    <t>All Phase</t>
  </si>
  <si>
    <t>2" EMT</t>
  </si>
  <si>
    <t>20,000</t>
  </si>
  <si>
    <t>#12 screws</t>
  </si>
  <si>
    <t>Tek 3 screws</t>
  </si>
  <si>
    <t>(1) 10' piece of DS</t>
  </si>
  <si>
    <t>1-1/2" x 1-1/2"</t>
  </si>
  <si>
    <t>1 EA @ 20'</t>
  </si>
  <si>
    <t>36" x 12'10"</t>
  </si>
  <si>
    <t>20 x 100</t>
  </si>
  <si>
    <t>clear</t>
  </si>
  <si>
    <t>5178KG</t>
  </si>
  <si>
    <t>Firestone Waterblock</t>
  </si>
  <si>
    <t>1075AH</t>
  </si>
  <si>
    <t>15 x 120</t>
  </si>
  <si>
    <t>canopy parts</t>
  </si>
  <si>
    <t>De Anza College</t>
  </si>
  <si>
    <t>NC1125</t>
  </si>
  <si>
    <t>canopies</t>
  </si>
  <si>
    <t>Match Morin Zinc Gray</t>
  </si>
  <si>
    <t>4378KG</t>
  </si>
  <si>
    <t>700 closures</t>
  </si>
  <si>
    <t>64, various lengths</t>
  </si>
  <si>
    <t>7806KG</t>
  </si>
  <si>
    <t>9315EK</t>
  </si>
  <si>
    <t>Panels</t>
  </si>
  <si>
    <t>309643JS</t>
  </si>
  <si>
    <t>Benjamin Moore AC-31 Hot Spring Stones</t>
  </si>
  <si>
    <t>1394KG</t>
  </si>
  <si>
    <t>Intel Ridge Pointe</t>
  </si>
  <si>
    <t>60 LF</t>
  </si>
  <si>
    <t>7150KG</t>
  </si>
  <si>
    <t>ELEV 1.01,1.02</t>
  </si>
  <si>
    <t>Wood Grip Screw w/washers</t>
  </si>
  <si>
    <t>8'-0" Headworks TB North</t>
  </si>
  <si>
    <t>2 @ 3/8"x10-1/4"x37-3/16"</t>
  </si>
  <si>
    <t>247774KL</t>
  </si>
  <si>
    <t>9477KG</t>
  </si>
  <si>
    <t>20 boxes</t>
  </si>
  <si>
    <t>5143KG</t>
  </si>
  <si>
    <t>60 rolls</t>
  </si>
  <si>
    <t>010147MS</t>
  </si>
  <si>
    <t>2x3/16</t>
  </si>
  <si>
    <t>BG2</t>
  </si>
  <si>
    <t>22 panels</t>
  </si>
  <si>
    <t>.063 ALUM FLASHING</t>
  </si>
  <si>
    <t>505 1ST AVE SOUTH</t>
  </si>
  <si>
    <t>PAGES 1-2</t>
  </si>
  <si>
    <t>AFS-40165</t>
  </si>
  <si>
    <t>.080 PANELS, JAMBS &amp; SILLS</t>
  </si>
  <si>
    <t xml:space="preserve">PAGE 138 </t>
  </si>
  <si>
    <t>AFS40309</t>
  </si>
  <si>
    <t>northclad ITI table panels</t>
  </si>
  <si>
    <t>Fasteners for Swiss Pearl</t>
  </si>
  <si>
    <t>PVC-White</t>
  </si>
  <si>
    <t>(2) Y's, (2) Elbows, (1) pipe</t>
  </si>
  <si>
    <t>2 Ys, 2 Elbows, 1 pipe</t>
  </si>
  <si>
    <t>SCCA</t>
  </si>
  <si>
    <t>5234KG</t>
  </si>
  <si>
    <t>5237KG</t>
  </si>
  <si>
    <t>247859ME</t>
  </si>
  <si>
    <t>PAGE 93-97</t>
  </si>
  <si>
    <t>Stevens</t>
  </si>
  <si>
    <t>3296KG</t>
  </si>
  <si>
    <t>30 sheets</t>
  </si>
  <si>
    <t>8855KG</t>
  </si>
  <si>
    <t>36.75x120</t>
  </si>
  <si>
    <t>200 pieces</t>
  </si>
  <si>
    <t>200 pcs</t>
  </si>
  <si>
    <t>309861KL</t>
  </si>
  <si>
    <t>5 boxes (500ea)</t>
  </si>
  <si>
    <t>309934RC</t>
  </si>
  <si>
    <t>8 cs</t>
  </si>
  <si>
    <t>NC1006</t>
  </si>
  <si>
    <t>4320 EA</t>
  </si>
  <si>
    <t>615149ME</t>
  </si>
  <si>
    <t>5530KG</t>
  </si>
  <si>
    <t>.063 aluminum panel (paint color TBD)</t>
  </si>
  <si>
    <t>page 213-214</t>
  </si>
  <si>
    <t>page 219</t>
  </si>
  <si>
    <t>page 211-211-5,212</t>
  </si>
  <si>
    <t>50 rolls/4 rolls</t>
  </si>
  <si>
    <t>309896KL</t>
  </si>
  <si>
    <t>4206KG</t>
  </si>
  <si>
    <t>(10) 1/4 Cutter Bits</t>
  </si>
  <si>
    <t>309641JS</t>
  </si>
  <si>
    <t>Powder Coating</t>
  </si>
  <si>
    <t>10-job/15-stock</t>
  </si>
  <si>
    <t>PAGE 21-22</t>
  </si>
  <si>
    <t>4050KG</t>
  </si>
  <si>
    <t>10000-15000</t>
  </si>
  <si>
    <t>PAGES 1-4</t>
  </si>
  <si>
    <t>Berridge Tee Panels</t>
  </si>
  <si>
    <t>Tee Panel Battens</t>
  </si>
  <si>
    <t>.090 ALUM COPPING AND BUTT PLATES</t>
  </si>
  <si>
    <t>Willow Screen Wall</t>
  </si>
  <si>
    <t>48" x 132"</t>
  </si>
  <si>
    <t>263133-TM</t>
  </si>
  <si>
    <t>Shop-stock</t>
  </si>
  <si>
    <t>Dow</t>
  </si>
  <si>
    <t>795</t>
  </si>
  <si>
    <t>bronze</t>
  </si>
  <si>
    <t>caulk</t>
  </si>
  <si>
    <t>caulk gun tips</t>
  </si>
  <si>
    <t>Albion</t>
  </si>
  <si>
    <t>20 Rolls 100' long Roll</t>
  </si>
  <si>
    <t>Enrgy 3 Rigid Insulation</t>
  </si>
  <si>
    <t>4828KG</t>
  </si>
  <si>
    <t>4 panels closures</t>
  </si>
  <si>
    <t>9705KG</t>
  </si>
  <si>
    <t>3336RC</t>
  </si>
  <si>
    <t>Interurban 2</t>
  </si>
  <si>
    <t>.188 Alum</t>
  </si>
  <si>
    <t>3541KG</t>
  </si>
  <si>
    <t>Dow 902</t>
  </si>
  <si>
    <t>629433KL</t>
  </si>
  <si>
    <t>Downspout Nozzles</t>
  </si>
  <si>
    <t>100 pc large void, 20 pc small</t>
  </si>
  <si>
    <t>100pc/20pc</t>
  </si>
  <si>
    <t>Group Health</t>
  </si>
  <si>
    <t>TINCO WHITE</t>
  </si>
  <si>
    <t>event area column covers</t>
  </si>
  <si>
    <t>1120AH</t>
  </si>
  <si>
    <t>2 x 4.125 x 2 Track Section</t>
  </si>
  <si>
    <t>Teks</t>
  </si>
  <si>
    <t>FLAT SHEETS</t>
  </si>
  <si>
    <t>EMAIL from jason</t>
  </si>
  <si>
    <t>794703-TM</t>
  </si>
  <si>
    <t>6 at 32 x 120 x 60 ID Dimensions</t>
  </si>
  <si>
    <t>8 at 40x94x50</t>
  </si>
  <si>
    <t>1779KG</t>
  </si>
  <si>
    <t>9'8"</t>
  </si>
  <si>
    <t>3pcs.</t>
  </si>
  <si>
    <t>3512KG</t>
  </si>
  <si>
    <t>26' 3"</t>
  </si>
  <si>
    <t>30 EA</t>
  </si>
  <si>
    <t>5/8 FT Plywood</t>
  </si>
  <si>
    <t>6 pcs</t>
  </si>
  <si>
    <t>1500 stitch, 6000 HWH</t>
  </si>
  <si>
    <t>2130MS</t>
  </si>
  <si>
    <t>Bryer</t>
  </si>
  <si>
    <t>7830KG</t>
  </si>
  <si>
    <t>192530RC</t>
  </si>
  <si>
    <t>36 tubes</t>
  </si>
  <si>
    <t>Avalon Towers</t>
  </si>
  <si>
    <t>FCpc USA</t>
  </si>
  <si>
    <t>300 each</t>
  </si>
  <si>
    <t>NORTHCLAD PNLS</t>
  </si>
  <si>
    <t>16 boards</t>
  </si>
  <si>
    <t>48 x 96</t>
  </si>
  <si>
    <t>5846KG</t>
  </si>
  <si>
    <t>48" x 192"</t>
  </si>
  <si>
    <t>4351KG</t>
  </si>
  <si>
    <t>4353KG</t>
  </si>
  <si>
    <t>Centria Regal White</t>
  </si>
  <si>
    <t>Rivets</t>
  </si>
  <si>
    <t>8" x 14'</t>
  </si>
  <si>
    <t>3533KG</t>
  </si>
  <si>
    <t>#12</t>
  </si>
  <si>
    <t>26 Sheets</t>
  </si>
  <si>
    <t>5844KG</t>
  </si>
  <si>
    <t>Densdeck Prime</t>
  </si>
  <si>
    <t>3523KG</t>
  </si>
  <si>
    <t>309870KL</t>
  </si>
  <si>
    <t>201245RC</t>
  </si>
  <si>
    <t>8970ME</t>
  </si>
  <si>
    <t>18'-3 1/2"</t>
  </si>
  <si>
    <t>42 panels</t>
  </si>
  <si>
    <t xml:space="preserve">4 boxes </t>
  </si>
  <si>
    <t>9500KG</t>
  </si>
  <si>
    <t>Backer Rod</t>
  </si>
  <si>
    <t>82182BE</t>
  </si>
  <si>
    <t>Ryerson aluminum tube</t>
  </si>
  <si>
    <t>40' of coping plus butt plates</t>
  </si>
  <si>
    <t>098753-JS</t>
  </si>
  <si>
    <t>12 - 60x96 sheets</t>
  </si>
  <si>
    <t>F-16-2 Corners</t>
  </si>
  <si>
    <t>4 angles 10 tuBEs</t>
  </si>
  <si>
    <t>Morin SLR-16-2 Clips</t>
  </si>
  <si>
    <t>170 each</t>
  </si>
  <si>
    <t>7803KG</t>
  </si>
  <si>
    <t>RJB Wholesale 2" sched 40 DS &amp; elbows</t>
  </si>
  <si>
    <t>8857KG</t>
  </si>
  <si>
    <t>Red</t>
  </si>
  <si>
    <t>Ceraclad corner clip</t>
  </si>
  <si>
    <t>300 EA</t>
  </si>
  <si>
    <t>Donkey Brown Fluropon</t>
  </si>
  <si>
    <t>Med Bronze</t>
  </si>
  <si>
    <t>Pagliacci</t>
  </si>
  <si>
    <t>25 Sheets</t>
  </si>
  <si>
    <t>PVC Glue</t>
  </si>
  <si>
    <t>Pinr</t>
  </si>
  <si>
    <t>3383RC</t>
  </si>
  <si>
    <t>#8</t>
  </si>
  <si>
    <t>Castle Gray</t>
  </si>
  <si>
    <t>12 ea 2oz bottles</t>
  </si>
  <si>
    <t>Green Guard Max</t>
  </si>
  <si>
    <t>9' x 150'</t>
  </si>
  <si>
    <t>Green Guard Tape</t>
  </si>
  <si>
    <t>3" x 165'</t>
  </si>
  <si>
    <t>Slate Gray</t>
  </si>
  <si>
    <t>2111MS</t>
  </si>
  <si>
    <t>3322RC</t>
  </si>
  <si>
    <t>Bare Flats</t>
  </si>
  <si>
    <t>61654be</t>
  </si>
  <si>
    <t>4 by 12</t>
  </si>
  <si>
    <t>galv</t>
  </si>
  <si>
    <t>1 crate</t>
  </si>
  <si>
    <t>9833MA</t>
  </si>
  <si>
    <t xml:space="preserve">25 sheets </t>
  </si>
  <si>
    <t>5465KG</t>
  </si>
  <si>
    <t>UC106428F Use UC51742 primer only</t>
  </si>
  <si>
    <t>14 .125 Aluminum Panels</t>
  </si>
  <si>
    <t>Ryerson Cylinders 12 GA x 16" x 60.9375"</t>
  </si>
  <si>
    <t>charles air</t>
  </si>
  <si>
    <t>52-53</t>
  </si>
  <si>
    <t>000082ME</t>
  </si>
  <si>
    <t>Auburn Hyundai</t>
  </si>
  <si>
    <t>NC1172</t>
  </si>
  <si>
    <t>PE Core HYB Blue</t>
  </si>
  <si>
    <t>50x152</t>
  </si>
  <si>
    <t>PE Core OPT Platinum</t>
  </si>
  <si>
    <t>OPT Platinum</t>
  </si>
  <si>
    <t>000076ME</t>
  </si>
  <si>
    <t>Garfield HS</t>
  </si>
  <si>
    <t>NC1123</t>
  </si>
  <si>
    <t>Metallic Fawn w/Vinyl</t>
  </si>
  <si>
    <t>000086ME</t>
  </si>
  <si>
    <t>000078ME</t>
  </si>
  <si>
    <t>PE Core SMX Silver</t>
  </si>
  <si>
    <t>000088ME</t>
  </si>
  <si>
    <t>150 Pcs</t>
  </si>
  <si>
    <t>1778KG</t>
  </si>
  <si>
    <t>.072"</t>
  </si>
  <si>
    <t>Square Steel Tubew</t>
  </si>
  <si>
    <t>1-1/4" x 20'</t>
  </si>
  <si>
    <t>.095"</t>
  </si>
  <si>
    <t>P65-68,72-74,111</t>
  </si>
  <si>
    <t xml:space="preserve">880' of Blue/400' Flash gray </t>
  </si>
  <si>
    <t>4263KG</t>
  </si>
  <si>
    <t xml:space="preserve">Dow 795 </t>
  </si>
  <si>
    <t>7844KG</t>
  </si>
  <si>
    <t>3 bullnose repaints</t>
  </si>
  <si>
    <t>none</t>
  </si>
  <si>
    <t>tie down flashing/ centria panels</t>
  </si>
  <si>
    <t xml:space="preserve">(1) CRATES: 48"W-ODx36"HGT-IDx146" LONG-ID </t>
  </si>
  <si>
    <t>65 sheets</t>
  </si>
  <si>
    <t>65 sheet</t>
  </si>
  <si>
    <t>2326MA</t>
  </si>
  <si>
    <t>680 ea</t>
  </si>
  <si>
    <t>.125 PANELS</t>
  </si>
  <si>
    <t>2 each repaired</t>
  </si>
  <si>
    <t>2 DS, 6 elbows</t>
  </si>
  <si>
    <t>22-3/4" x 120"</t>
  </si>
  <si>
    <t>22-3/4x120</t>
  </si>
  <si>
    <t>Sealant Specialists Vulkem 921 Limestone</t>
  </si>
  <si>
    <t>panel 92-10</t>
  </si>
  <si>
    <t>briarwood</t>
  </si>
  <si>
    <t>nc1116</t>
  </si>
  <si>
    <t>Written</t>
  </si>
  <si>
    <t>Anti-Graffiti</t>
  </si>
  <si>
    <t>NC1081.2</t>
  </si>
  <si>
    <t>221 Sheets//58 at 2x24x96</t>
  </si>
  <si>
    <t>1 case (24 rolls)</t>
  </si>
  <si>
    <t>9770KG</t>
  </si>
  <si>
    <t>(1) CRATES: 48"W-ODx34"HGT-IDx65" LONG-ID</t>
  </si>
  <si>
    <t>(1) CRATES: 48"W-ODx34"HGT-IDx135" LONG-ID</t>
  </si>
  <si>
    <t>.125 ALUM, .040 ALUM BUTT PLATES</t>
  </si>
  <si>
    <t>8997ME</t>
  </si>
  <si>
    <t>Aluminum Pipe</t>
  </si>
  <si>
    <t>1.25" x 20'</t>
  </si>
  <si>
    <t>12 x 1-1/2</t>
  </si>
  <si>
    <t>1.5 x 1.5 tube steel</t>
  </si>
  <si>
    <t>017760ms</t>
  </si>
  <si>
    <t>FIN REDO/pg. 11</t>
  </si>
  <si>
    <t>4 boxes each</t>
  </si>
  <si>
    <t>15,000 screws</t>
  </si>
  <si>
    <t>Metallic Blue</t>
  </si>
  <si>
    <t>3/4" x 12'</t>
  </si>
  <si>
    <t>2127MS</t>
  </si>
  <si>
    <t>SFS</t>
  </si>
  <si>
    <t xml:space="preserve">PAGE 153 </t>
  </si>
  <si>
    <t>PAGE 15</t>
  </si>
  <si>
    <t>66 panels</t>
  </si>
  <si>
    <t>1766KG</t>
  </si>
  <si>
    <t>16' 6"</t>
  </si>
  <si>
    <t>28 panels</t>
  </si>
  <si>
    <t>8539KG</t>
  </si>
  <si>
    <t>8538KG</t>
  </si>
  <si>
    <t>SILVER SMITH</t>
  </si>
  <si>
    <t>Kirkland Library Expansion</t>
  </si>
  <si>
    <t>304SS</t>
  </si>
  <si>
    <t>18-1/2"</t>
  </si>
  <si>
    <t>14pcs</t>
  </si>
  <si>
    <t>2pcs</t>
  </si>
  <si>
    <t>6pcs</t>
  </si>
  <si>
    <t>Federal Center</t>
  </si>
  <si>
    <t>644355ME</t>
  </si>
  <si>
    <t>Fry Reveal</t>
  </si>
  <si>
    <t>770 LF</t>
  </si>
  <si>
    <t>4 boxes</t>
  </si>
  <si>
    <t>alum angle</t>
  </si>
  <si>
    <t>AK USA</t>
  </si>
  <si>
    <t>1214AH</t>
  </si>
  <si>
    <t>NC1071</t>
  </si>
  <si>
    <t>GWB</t>
  </si>
  <si>
    <t>214010RC</t>
  </si>
  <si>
    <t>Caulking</t>
  </si>
  <si>
    <t>Carnation Elementary</t>
  </si>
  <si>
    <t>1686KG</t>
  </si>
  <si>
    <t>309864KL</t>
  </si>
  <si>
    <t>Fastenal HWH, 2", Tek 3 screws</t>
  </si>
  <si>
    <t>150 l/f , 4 ea ISC</t>
  </si>
  <si>
    <t>150 LF 4 ea</t>
  </si>
  <si>
    <t>3478KG</t>
  </si>
  <si>
    <t>SIZE</t>
  </si>
  <si>
    <t>3258KG</t>
  </si>
  <si>
    <t>1 elbow</t>
  </si>
  <si>
    <t>935510RC</t>
  </si>
  <si>
    <t>pages 293-304,365</t>
  </si>
  <si>
    <t>NAS WHIDBEY</t>
  </si>
  <si>
    <t>247898ME</t>
  </si>
  <si>
    <t>Screw Stitch</t>
  </si>
  <si>
    <t>Bremerton Marina</t>
  </si>
  <si>
    <t>Cee Lock Clips</t>
  </si>
  <si>
    <t>150 EA</t>
  </si>
  <si>
    <t>182033KG</t>
  </si>
  <si>
    <t>T-036</t>
  </si>
  <si>
    <t>4015KG</t>
  </si>
  <si>
    <t>615393JS</t>
  </si>
  <si>
    <t>4253KG</t>
  </si>
  <si>
    <t>615371JS</t>
  </si>
  <si>
    <t>Thyssen Krupp 3" x 3" x .125" alum tube</t>
  </si>
  <si>
    <t>2'-7 1/16" x 4'-0"</t>
  </si>
  <si>
    <t>Black Anodized</t>
  </si>
  <si>
    <t>68 pcs</t>
  </si>
  <si>
    <t>4048KG</t>
  </si>
  <si>
    <t>4047KG</t>
  </si>
  <si>
    <t>Barrett</t>
  </si>
  <si>
    <t>T-48</t>
  </si>
  <si>
    <t>420 closures</t>
  </si>
  <si>
    <t>Kilo bldg. C</t>
  </si>
  <si>
    <t>VALLEY MED PANELS</t>
  </si>
  <si>
    <t>PAGE 44</t>
  </si>
  <si>
    <t>Jon</t>
  </si>
  <si>
    <t>24ga Sandstone</t>
  </si>
  <si>
    <t>1786KG</t>
  </si>
  <si>
    <t>King Street Station</t>
  </si>
  <si>
    <t>Rosin Paper</t>
  </si>
  <si>
    <t>library place flashing</t>
  </si>
  <si>
    <t>5566be</t>
  </si>
  <si>
    <t>Picked up by Tom and delivered to site.</t>
  </si>
  <si>
    <t>3594KG</t>
  </si>
  <si>
    <t>24 panels</t>
  </si>
  <si>
    <t>3422KG</t>
  </si>
  <si>
    <t>3415KG</t>
  </si>
  <si>
    <t>15'-7"</t>
  </si>
  <si>
    <t>113 sheets</t>
  </si>
  <si>
    <t>633395ME</t>
  </si>
  <si>
    <t>61669be</t>
  </si>
  <si>
    <t>morin</t>
  </si>
  <si>
    <t>214017RC</t>
  </si>
  <si>
    <t>Galv Hat Channel</t>
  </si>
  <si>
    <t>DIS Wheeler bldg</t>
  </si>
  <si>
    <t>Brian Elbert</t>
  </si>
  <si>
    <t>4284KG</t>
  </si>
  <si>
    <t>5176KG</t>
  </si>
  <si>
    <t>small job</t>
  </si>
  <si>
    <t>XAB-16</t>
  </si>
  <si>
    <t>36 panels</t>
  </si>
  <si>
    <t>200 sheets@48x120</t>
  </si>
  <si>
    <t>80lf &amp; 12 elbows</t>
  </si>
  <si>
    <t>BALLARD SWEDISH</t>
  </si>
  <si>
    <t>PAGES2-6</t>
  </si>
  <si>
    <t>AFS-40286</t>
  </si>
  <si>
    <t>112 sheets@62x196</t>
  </si>
  <si>
    <t>Trespa Fasteners</t>
  </si>
  <si>
    <t>480 EA</t>
  </si>
  <si>
    <t>platinum</t>
  </si>
  <si>
    <t>4024kg</t>
  </si>
  <si>
    <t>1 pint</t>
  </si>
  <si>
    <t>9358MA</t>
  </si>
  <si>
    <t>1 case of Charcoal</t>
  </si>
  <si>
    <t>page 7</t>
  </si>
  <si>
    <t>Back-Order</t>
  </si>
  <si>
    <t>10044-TM</t>
  </si>
  <si>
    <t>1" blueboard</t>
  </si>
  <si>
    <t>1656KG</t>
  </si>
  <si>
    <t>6 mil</t>
  </si>
  <si>
    <t>20' x 100'</t>
  </si>
  <si>
    <t>5453KG</t>
  </si>
  <si>
    <t>Chase Lynnwood</t>
  </si>
  <si>
    <t>anodic clear</t>
  </si>
  <si>
    <t>Norton Reg Hosp</t>
  </si>
  <si>
    <t>Extrusion</t>
  </si>
  <si>
    <t>Sapa</t>
  </si>
  <si>
    <t>Aluminum Extrusion</t>
  </si>
  <si>
    <t>20' pcs</t>
  </si>
  <si>
    <t>5570 pcs</t>
  </si>
  <si>
    <t>664356RC</t>
  </si>
  <si>
    <t>ACM</t>
  </si>
  <si>
    <t>1670KG</t>
  </si>
  <si>
    <t>JumboTex paper</t>
  </si>
  <si>
    <t>17'-9 1/2" South /South</t>
  </si>
  <si>
    <t>BRIARWOOD ELEM</t>
  </si>
  <si>
    <t>NC1116</t>
  </si>
  <si>
    <t>AFS-43069</t>
  </si>
  <si>
    <t>Tru Truss</t>
  </si>
  <si>
    <t>Trusses</t>
  </si>
  <si>
    <t>100 pcs. 12' long</t>
  </si>
  <si>
    <t>Triangle Black, 1", tek3, HWH screws</t>
  </si>
  <si>
    <t>262861JS</t>
  </si>
  <si>
    <t>Typical Norclad Panels</t>
  </si>
  <si>
    <t>6 Part A, 6 Part B</t>
  </si>
  <si>
    <t>5461KG</t>
  </si>
  <si>
    <t>4 cartridges</t>
  </si>
  <si>
    <t>AFS-42000</t>
  </si>
  <si>
    <t>5,000 pcs</t>
  </si>
  <si>
    <t>Repaint</t>
  </si>
  <si>
    <t>.040 flashing</t>
  </si>
  <si>
    <t>Page 15</t>
  </si>
  <si>
    <t>Alum Tube</t>
  </si>
  <si>
    <t>3" OD</t>
  </si>
  <si>
    <t>TPO flats</t>
  </si>
  <si>
    <t>Formawall 2x24 Emb</t>
  </si>
  <si>
    <t>Off White</t>
  </si>
  <si>
    <t>179 panels, 650 clips</t>
  </si>
  <si>
    <t>150 lf</t>
  </si>
  <si>
    <t>201225-RC</t>
  </si>
  <si>
    <t>Vaproshield - Wall Shield</t>
  </si>
  <si>
    <t>BLACK</t>
  </si>
  <si>
    <t>Verbal ME</t>
  </si>
  <si>
    <t>N/A</t>
  </si>
  <si>
    <t>71 sheets@48x144</t>
  </si>
  <si>
    <t>Global White Fluropon</t>
  </si>
  <si>
    <t>PAGES 187,188</t>
  </si>
  <si>
    <t>REDO</t>
  </si>
  <si>
    <t>flashing</t>
  </si>
  <si>
    <t>8960ME</t>
  </si>
  <si>
    <t>column replacement</t>
  </si>
  <si>
    <t>(4) Crates - 48x60x102 - delivering to shop 2</t>
  </si>
  <si>
    <t>4 Crates</t>
  </si>
  <si>
    <t>Assorted</t>
  </si>
  <si>
    <t>201205RC</t>
  </si>
  <si>
    <t>750 EA</t>
  </si>
  <si>
    <t>100 sheets</t>
  </si>
  <si>
    <t>3256KG</t>
  </si>
  <si>
    <t>262880JS</t>
  </si>
  <si>
    <t>3513KG</t>
  </si>
  <si>
    <t>A11: 49.5"Hx39"Wx105"L - 1 CRATE TOTAL</t>
  </si>
  <si>
    <t>7500</t>
  </si>
  <si>
    <t>Patriot Blue</t>
  </si>
  <si>
    <t xml:space="preserve">150 sheets  </t>
  </si>
  <si>
    <t>ms 98 columns</t>
  </si>
  <si>
    <t>1 container</t>
  </si>
  <si>
    <t>186 pcs</t>
  </si>
  <si>
    <t>24x64-1/2</t>
  </si>
  <si>
    <t>MICROSOFT DAMAGED PANELS</t>
  </si>
  <si>
    <t>8xR132.625</t>
  </si>
  <si>
    <t>4 ea</t>
  </si>
  <si>
    <t>4 pcs</t>
  </si>
  <si>
    <t>214092RC</t>
  </si>
  <si>
    <t>Parklex 700</t>
  </si>
  <si>
    <t>300 sheets</t>
  </si>
  <si>
    <t>1147AH</t>
  </si>
  <si>
    <t>adams residence</t>
  </si>
  <si>
    <t>NC1104</t>
  </si>
  <si>
    <t>oiled olivewood</t>
  </si>
  <si>
    <t>7117KG</t>
  </si>
  <si>
    <t>24 EA</t>
  </si>
  <si>
    <t>Any</t>
  </si>
  <si>
    <t>W-12 Panels</t>
  </si>
  <si>
    <t>1074 panels</t>
  </si>
  <si>
    <t>F-12-0 Panels</t>
  </si>
  <si>
    <t>1383KG</t>
  </si>
  <si>
    <t>30 pcs</t>
  </si>
  <si>
    <t>Fireplace surrounds</t>
  </si>
  <si>
    <t>60x240</t>
  </si>
  <si>
    <t>AEP COOL MARINE GREEN</t>
  </si>
  <si>
    <t>18ga. #4 Stainless Steel</t>
  </si>
  <si>
    <t>S 055</t>
  </si>
  <si>
    <t>T-010C</t>
  </si>
  <si>
    <t>10 sheets  T/B</t>
  </si>
  <si>
    <t>9364MA</t>
  </si>
  <si>
    <t xml:space="preserve">page 1 </t>
  </si>
  <si>
    <t>4658KG</t>
  </si>
  <si>
    <t>Highline Hospital</t>
  </si>
  <si>
    <t>1/2"</t>
  </si>
  <si>
    <t>Steel Angle</t>
  </si>
  <si>
    <t>Seattle Genetics</t>
  </si>
  <si>
    <t>700 lf</t>
  </si>
  <si>
    <t>Downspout</t>
  </si>
  <si>
    <t>9806KG</t>
  </si>
  <si>
    <t>61691be</t>
  </si>
  <si>
    <t>7008KG</t>
  </si>
  <si>
    <t>M3 Business</t>
  </si>
  <si>
    <t>#12x1 1/2"</t>
  </si>
  <si>
    <t>1387KG</t>
  </si>
  <si>
    <t>UC-41</t>
  </si>
  <si>
    <t>(6) Crates - 48x60x84 - delivering to shop 2</t>
  </si>
  <si>
    <t>6 crates</t>
  </si>
  <si>
    <t>3 crates</t>
  </si>
  <si>
    <t>7/8" Corr Closures</t>
  </si>
  <si>
    <t>perf panels</t>
  </si>
  <si>
    <t>3900 each</t>
  </si>
  <si>
    <t>Snap on battons</t>
  </si>
  <si>
    <t>615109-MS</t>
  </si>
  <si>
    <t>20oz. Sausages</t>
  </si>
  <si>
    <t>BG3</t>
  </si>
  <si>
    <t>16 gauge flat pieces and butt plates</t>
  </si>
  <si>
    <t xml:space="preserve">Woodinville HS </t>
  </si>
  <si>
    <t>Page 25B</t>
  </si>
  <si>
    <t>.125 panels</t>
  </si>
  <si>
    <t>page 92-97</t>
  </si>
  <si>
    <t>.090 ALUM COPPING</t>
  </si>
  <si>
    <t>PAGE 31</t>
  </si>
  <si>
    <t>.100 Alum Soffit Panels</t>
  </si>
  <si>
    <t>PAGES 15-19</t>
  </si>
  <si>
    <t>48 1/2 x 120 1/8</t>
  </si>
  <si>
    <t>Expansion flashing (20 gauge)</t>
  </si>
  <si>
    <t>page 195</t>
  </si>
  <si>
    <t>9782KG</t>
  </si>
  <si>
    <t>34 sheets</t>
  </si>
  <si>
    <t>391a623</t>
  </si>
  <si>
    <t>399b026</t>
  </si>
  <si>
    <t>615351JS</t>
  </si>
  <si>
    <t>10'</t>
  </si>
  <si>
    <t>7826KG</t>
  </si>
  <si>
    <t>2 boxes-100 pc each</t>
  </si>
  <si>
    <t>4223KG</t>
  </si>
  <si>
    <t>7144KG</t>
  </si>
  <si>
    <t>Summit ACM</t>
  </si>
  <si>
    <t>374 panels</t>
  </si>
  <si>
    <t>348 panels</t>
  </si>
  <si>
    <t>7283KG</t>
  </si>
  <si>
    <t>Zinc Grey</t>
  </si>
  <si>
    <t>Intermountain Blueskin primer</t>
  </si>
  <si>
    <t>SEATTLE U</t>
  </si>
  <si>
    <t>9308EK</t>
  </si>
  <si>
    <t>17 LOUVER SECTIONS</t>
  </si>
  <si>
    <t>38 pieces</t>
  </si>
  <si>
    <t>sample material</t>
  </si>
  <si>
    <t>Metal Tech- USA</t>
  </si>
  <si>
    <t>46-7/8 x 120</t>
  </si>
  <si>
    <t>hoods</t>
  </si>
  <si>
    <t>Health Point Bothell</t>
  </si>
  <si>
    <t>AFS-46142</t>
  </si>
  <si>
    <t>PANELS AND SPLINE</t>
  </si>
  <si>
    <t>20-21</t>
  </si>
  <si>
    <t>4395KG</t>
  </si>
  <si>
    <t>242"</t>
  </si>
  <si>
    <t>1260</t>
  </si>
  <si>
    <t>1260 pcs</t>
  </si>
  <si>
    <t>ACM Extrusion (PCT)</t>
  </si>
  <si>
    <t>322</t>
  </si>
  <si>
    <t>Dillon Nisson</t>
  </si>
  <si>
    <t>sierra small job</t>
  </si>
  <si>
    <t>50 pc</t>
  </si>
  <si>
    <t>Rheinzink</t>
  </si>
  <si>
    <t>.050 ALUM panels (P/N#38-A QTY= 470 LF)</t>
  </si>
  <si>
    <t>Aluminum Tube and butt plates</t>
  </si>
  <si>
    <t xml:space="preserve">2@20.875" w &amp; 1@ 6.25"w x 75' </t>
  </si>
  <si>
    <t>3260KG</t>
  </si>
  <si>
    <t>PS 12</t>
  </si>
  <si>
    <t>4014KG</t>
  </si>
  <si>
    <t>3" PVC Pipe</t>
  </si>
  <si>
    <t>20' long</t>
  </si>
  <si>
    <t>82181BE</t>
  </si>
  <si>
    <t>9812KG</t>
  </si>
  <si>
    <t>Regal White</t>
  </si>
  <si>
    <t>.190 Alum</t>
  </si>
  <si>
    <t>10 Pcs</t>
  </si>
  <si>
    <t>P131-P141</t>
  </si>
  <si>
    <t>2 LOUVERS (AFS-44105)</t>
  </si>
  <si>
    <t>7287KG</t>
  </si>
  <si>
    <t>641712RN</t>
  </si>
  <si>
    <t>Ferguson 4" PVC, elbows,glue</t>
  </si>
  <si>
    <t>36x120</t>
  </si>
  <si>
    <t>2134MS</t>
  </si>
  <si>
    <t>644365ME</t>
  </si>
  <si>
    <t>48-3/8x120</t>
  </si>
  <si>
    <t>7822KG</t>
  </si>
  <si>
    <t>VMMC</t>
  </si>
  <si>
    <t xml:space="preserve">3 panels  </t>
  </si>
  <si>
    <t>4'6"</t>
  </si>
  <si>
    <t>page 503</t>
  </si>
  <si>
    <t>76 Panels</t>
  </si>
  <si>
    <t>76 panels</t>
  </si>
  <si>
    <t>85 pcs</t>
  </si>
  <si>
    <t>PAGE 65</t>
  </si>
  <si>
    <t>11-N0V-09</t>
  </si>
  <si>
    <t>AEP Span Cool Regal Blue</t>
  </si>
  <si>
    <t>72x72</t>
  </si>
  <si>
    <t>10132MS</t>
  </si>
  <si>
    <t>did this ariive?</t>
  </si>
  <si>
    <t>1395KG</t>
  </si>
  <si>
    <t>1396KG</t>
  </si>
  <si>
    <t>3 LOUVERS (AFS-41205)</t>
  </si>
  <si>
    <t>9 bundles+9</t>
  </si>
  <si>
    <t>One TacoMA</t>
  </si>
  <si>
    <t>43/42.25</t>
  </si>
  <si>
    <t>098766JS</t>
  </si>
  <si>
    <t>Rio Bravo</t>
  </si>
  <si>
    <t>Bank of America</t>
  </si>
  <si>
    <t>CustomBilt 3" Bare Galv DS</t>
  </si>
  <si>
    <t>Expando-Flash Belows flashing x 50' rolls</t>
  </si>
  <si>
    <t>part  02-1.02-10</t>
  </si>
  <si>
    <t>.125 ALUM PANELS - CHARCOAL GRAY</t>
  </si>
  <si>
    <t>1 box 3 edgers</t>
  </si>
  <si>
    <t>214392KL</t>
  </si>
  <si>
    <t>52x34</t>
  </si>
  <si>
    <t>309856KL</t>
  </si>
  <si>
    <t>Midnight Bronze</t>
  </si>
  <si>
    <t>AFS-40265</t>
  </si>
  <si>
    <t>Desert Beige</t>
  </si>
  <si>
    <t>548 PANELS (20 BUNDLES)</t>
  </si>
  <si>
    <t>UMPQUAH bank</t>
  </si>
  <si>
    <t>4'</t>
  </si>
  <si>
    <t>5146KG</t>
  </si>
  <si>
    <t>20ga. Stainless #4  - 48x181.50 (1 sheet)</t>
  </si>
  <si>
    <t>(1) 4x15'-1 1/2" sheet</t>
  </si>
  <si>
    <t>Intermountain  Lastobond HT</t>
  </si>
  <si>
    <t>214369KL</t>
  </si>
  <si>
    <t>11 rolls</t>
  </si>
  <si>
    <t>8767ME</t>
  </si>
  <si>
    <t>5183KG</t>
  </si>
  <si>
    <t>4 sheets</t>
  </si>
  <si>
    <t>8515KG</t>
  </si>
  <si>
    <t>61663be</t>
  </si>
  <si>
    <t>University prep</t>
  </si>
  <si>
    <t>flats plus new wave</t>
  </si>
  <si>
    <t>forest green</t>
  </si>
  <si>
    <t>Intermountain 18" Blueskin</t>
  </si>
  <si>
    <t>214396KL</t>
  </si>
  <si>
    <t>8504KG</t>
  </si>
  <si>
    <t>36x96</t>
  </si>
  <si>
    <t>Reynobond PE RB160 Flat</t>
  </si>
  <si>
    <t>62x156/62x96</t>
  </si>
  <si>
    <t>tyvek screws, 20 rolls Lastobond, 1 pallet styrofoam</t>
  </si>
  <si>
    <t>All listed is here</t>
  </si>
  <si>
    <t>629449KL</t>
  </si>
  <si>
    <t>.125 ALUM COPING</t>
  </si>
  <si>
    <t>20'</t>
  </si>
  <si>
    <t>4808KG</t>
  </si>
  <si>
    <t>Carlisle WIP300 HT</t>
  </si>
  <si>
    <t>65 rolls</t>
  </si>
  <si>
    <t>6" screws</t>
  </si>
  <si>
    <t>Close Nipple</t>
  </si>
  <si>
    <t>Union</t>
  </si>
  <si>
    <t>PAGE 81,87,89</t>
  </si>
  <si>
    <t>Waterblock Sopramastic</t>
  </si>
  <si>
    <t>1 case (12 tubes)</t>
  </si>
  <si>
    <t>201231RC</t>
  </si>
  <si>
    <t>SilPruf</t>
  </si>
  <si>
    <t>DarkGray</t>
  </si>
  <si>
    <t>692710KL</t>
  </si>
  <si>
    <t>#14, HH, galv., tek 3</t>
  </si>
  <si>
    <t>#8, wafer head, galv., tek 3</t>
  </si>
  <si>
    <t>3598KG</t>
  </si>
  <si>
    <t xml:space="preserve">Skyline HS </t>
  </si>
  <si>
    <t>20 GA</t>
  </si>
  <si>
    <t>9' 5"</t>
  </si>
  <si>
    <t>HR-36 Panels</t>
  </si>
  <si>
    <t>Polar White</t>
  </si>
  <si>
    <t>AFS-44166</t>
  </si>
  <si>
    <t>Benjamin Moore HC-173 Edgecomb Gray</t>
  </si>
  <si>
    <t>Centria 9960 XL</t>
  </si>
  <si>
    <t>644361ME</t>
  </si>
  <si>
    <t>017764MS</t>
  </si>
  <si>
    <t>Alucobond</t>
  </si>
  <si>
    <t>2334MA</t>
  </si>
  <si>
    <t>Bar</t>
  </si>
  <si>
    <t>5219KG</t>
  </si>
  <si>
    <t>Perforated panels and access doors</t>
  </si>
  <si>
    <t>937059DK</t>
  </si>
  <si>
    <t>Enterprise</t>
  </si>
  <si>
    <t>"Almond" standard color</t>
  </si>
  <si>
    <t>5236KG</t>
  </si>
  <si>
    <t>Anodized Flats</t>
  </si>
  <si>
    <t>5238KG</t>
  </si>
  <si>
    <t>5239KG</t>
  </si>
  <si>
    <t xml:space="preserve">4 Boxes </t>
  </si>
  <si>
    <t>7023KG</t>
  </si>
  <si>
    <t>shop crate</t>
  </si>
  <si>
    <t>5235KG</t>
  </si>
  <si>
    <t>1/4" x 1" x 20'</t>
  </si>
  <si>
    <t>0.188"</t>
  </si>
  <si>
    <t>8 lengths</t>
  </si>
  <si>
    <t>5231KG</t>
  </si>
  <si>
    <t>500</t>
  </si>
  <si>
    <t>Aames general store</t>
  </si>
  <si>
    <t>screws for deru mock up</t>
  </si>
  <si>
    <t>anodized</t>
  </si>
  <si>
    <t>UW hub</t>
  </si>
  <si>
    <t>NC1043</t>
  </si>
  <si>
    <t>0103MS</t>
  </si>
  <si>
    <t>Seattle Fire</t>
  </si>
  <si>
    <t>010141MS</t>
  </si>
  <si>
    <t>UW Paccar Hall</t>
  </si>
  <si>
    <t>Ecktrom Ind</t>
  </si>
  <si>
    <t>Red Iron</t>
  </si>
  <si>
    <t>24 SHEETS</t>
  </si>
  <si>
    <t>9800KG</t>
  </si>
  <si>
    <t>BTR Red</t>
  </si>
  <si>
    <t>RVW White</t>
  </si>
  <si>
    <t>270 sheets 36 x 84</t>
  </si>
  <si>
    <t>750 each</t>
  </si>
  <si>
    <t>214364KL</t>
  </si>
  <si>
    <t xml:space="preserve"> Whole Foods</t>
  </si>
  <si>
    <t>15 sheets@62x196</t>
  </si>
  <si>
    <t>5470KG</t>
  </si>
  <si>
    <t xml:space="preserve">Foam Tape  </t>
  </si>
  <si>
    <t>SMAll Job for Koogan</t>
  </si>
  <si>
    <t>Zincalume +</t>
  </si>
  <si>
    <t>4201KG</t>
  </si>
  <si>
    <t>iron ore</t>
  </si>
  <si>
    <t>Dark Bronze Classic II small flake</t>
  </si>
  <si>
    <t>AEP Cool Dark Bronze</t>
  </si>
  <si>
    <t>AFS-40277</t>
  </si>
  <si>
    <t>case</t>
  </si>
  <si>
    <t>450 sheets</t>
  </si>
  <si>
    <t>4" downspouts and elbows</t>
  </si>
  <si>
    <t>Alki Digester</t>
  </si>
  <si>
    <t>verbal order from Kristi</t>
  </si>
  <si>
    <t>Blue</t>
  </si>
  <si>
    <t>Vulkan Prod.</t>
  </si>
  <si>
    <t>11</t>
  </si>
  <si>
    <t>38 x 149</t>
  </si>
  <si>
    <t>PANELS AND FLASHING</t>
  </si>
  <si>
    <t>SL4A781</t>
  </si>
  <si>
    <t>CUT RUBY</t>
  </si>
  <si>
    <t>AFS-46120</t>
  </si>
  <si>
    <t>BRANDY PUNCH YELLOW FLUROPON</t>
  </si>
  <si>
    <t>.040 AND .125 ALUM COPING</t>
  </si>
  <si>
    <t>50 ea</t>
  </si>
  <si>
    <t>40 sheets@ 48x144</t>
  </si>
  <si>
    <t>615360JS</t>
  </si>
  <si>
    <t>279 pieces</t>
  </si>
  <si>
    <t>3278KG</t>
  </si>
  <si>
    <t>60x76</t>
  </si>
  <si>
    <t>PAGE 432</t>
  </si>
  <si>
    <t>8 pcs.</t>
  </si>
  <si>
    <t>3263KG</t>
  </si>
  <si>
    <t>St Thomas</t>
  </si>
  <si>
    <t>Coil Lg Gutter</t>
  </si>
  <si>
    <t>see note</t>
  </si>
  <si>
    <t>Anderson Residence</t>
  </si>
  <si>
    <t>Clark Residence</t>
  </si>
  <si>
    <t>Zinc Plus sheet</t>
  </si>
  <si>
    <t>31pcs</t>
  </si>
  <si>
    <t>C-37-7/8",32</t>
  </si>
  <si>
    <t>9'6"</t>
  </si>
  <si>
    <t>C-37-7/8",33</t>
  </si>
  <si>
    <t>.080 ALUM BOXES</t>
  </si>
  <si>
    <t>PAGE 37A</t>
  </si>
  <si>
    <t>MATCH</t>
  </si>
  <si>
    <t>4046KG</t>
  </si>
  <si>
    <t>14"x 68"</t>
  </si>
  <si>
    <t>615337KB</t>
  </si>
  <si>
    <t>#10</t>
  </si>
  <si>
    <t>247787KL</t>
  </si>
  <si>
    <t>MERRILL</t>
  </si>
  <si>
    <t>AFS-46148 CHAMPAGNE</t>
  </si>
  <si>
    <t>941558-RC</t>
  </si>
  <si>
    <t>Minor Ave Apts</t>
  </si>
  <si>
    <t>Alucoil</t>
  </si>
  <si>
    <t>Café Noir Pearl</t>
  </si>
  <si>
    <t>10' sect</t>
  </si>
  <si>
    <t>17 pcs</t>
  </si>
  <si>
    <t>Copper Gutter</t>
  </si>
  <si>
    <t>Interstate</t>
  </si>
  <si>
    <t xml:space="preserve">  Copper Gutter</t>
  </si>
  <si>
    <t>941559-RC</t>
  </si>
  <si>
    <t>End Cap</t>
  </si>
  <si>
    <t>Gutter</t>
  </si>
  <si>
    <t>Support Brkt</t>
  </si>
  <si>
    <t>DS Straps</t>
  </si>
  <si>
    <t>DS Outlet</t>
  </si>
  <si>
    <t>82187BE</t>
  </si>
  <si>
    <t>9 sheets</t>
  </si>
  <si>
    <t>.125 alum coping and butt plates</t>
  </si>
  <si>
    <t>PAGE 78</t>
  </si>
  <si>
    <t>10'6"</t>
  </si>
  <si>
    <t>201213RC</t>
  </si>
  <si>
    <t>Column Collar</t>
  </si>
  <si>
    <t>Centria Blue (9955)</t>
  </si>
  <si>
    <t>5501KG</t>
  </si>
  <si>
    <t>309647JS</t>
  </si>
  <si>
    <t>4'x8' Styrofoam Deckmate Plus</t>
  </si>
  <si>
    <t>17 boards</t>
  </si>
  <si>
    <t>7282KG</t>
  </si>
  <si>
    <t>MAriner HS</t>
  </si>
  <si>
    <t>5192KG</t>
  </si>
  <si>
    <t>Countersunk screws</t>
  </si>
  <si>
    <t>1200 EA</t>
  </si>
  <si>
    <t>6500 pcs</t>
  </si>
  <si>
    <t>2"</t>
  </si>
  <si>
    <t>500 screws</t>
  </si>
  <si>
    <t>1390KG</t>
  </si>
  <si>
    <t>Peninsula College</t>
  </si>
  <si>
    <t>Copper Spun Ball</t>
  </si>
  <si>
    <t>14"</t>
  </si>
  <si>
    <t>201247RC</t>
  </si>
  <si>
    <t>2" x 4" x 2" x 10-0</t>
  </si>
  <si>
    <t>coil plus</t>
  </si>
  <si>
    <t>10 sheets 2 coils</t>
  </si>
  <si>
    <t>13890KG</t>
  </si>
  <si>
    <t>AFS-41306SF</t>
  </si>
  <si>
    <t>1 x 48 x 96</t>
  </si>
  <si>
    <t>15,000 lbs</t>
  </si>
  <si>
    <t>615383JS</t>
  </si>
  <si>
    <t>PAGE 28-29</t>
  </si>
  <si>
    <t>5161KG</t>
  </si>
  <si>
    <t>expansion joint</t>
  </si>
  <si>
    <t>cs</t>
  </si>
  <si>
    <t>48 limestone, 36 bronze cartridges, 3 bronze sausages</t>
  </si>
  <si>
    <t>LOUVERS</t>
  </si>
  <si>
    <t>shop?</t>
  </si>
  <si>
    <t>7286KG</t>
  </si>
  <si>
    <t>Page 225</t>
  </si>
  <si>
    <t>COLUM COVERS</t>
  </si>
  <si>
    <t>6471KG</t>
  </si>
  <si>
    <t>ACMJM(43650)</t>
  </si>
  <si>
    <t>V-091</t>
  </si>
  <si>
    <t>Maplewood Elem</t>
  </si>
  <si>
    <t>4700KG</t>
  </si>
  <si>
    <t>Cascade Elem</t>
  </si>
  <si>
    <t>Panel 01-1.02-10</t>
  </si>
  <si>
    <t>Silver Shadow</t>
  </si>
  <si>
    <t>End Nov</t>
  </si>
  <si>
    <t>4224KG</t>
  </si>
  <si>
    <t>900 EA</t>
  </si>
  <si>
    <t>C-29-7/8</t>
  </si>
  <si>
    <t>3440KG</t>
  </si>
  <si>
    <t>3439KG</t>
  </si>
  <si>
    <t>3443KG</t>
  </si>
  <si>
    <t>130 each</t>
  </si>
  <si>
    <t>8@9', 30@6'6"</t>
  </si>
  <si>
    <t>2" and 3" downspouts and elbows</t>
  </si>
  <si>
    <t>4927KG</t>
  </si>
  <si>
    <t>Echo Glen</t>
  </si>
  <si>
    <t xml:space="preserve">Champagne  </t>
  </si>
  <si>
    <t>TBC-ULTRA</t>
  </si>
  <si>
    <t>810 panels</t>
  </si>
  <si>
    <t>TBC-ULTRA Clips</t>
  </si>
  <si>
    <t>5400 EA</t>
  </si>
  <si>
    <t>Dow 795 sausages</t>
  </si>
  <si>
    <t>pages; 139,144,148</t>
  </si>
  <si>
    <t>17 Louver sections</t>
  </si>
  <si>
    <t>3464KG</t>
  </si>
  <si>
    <t>7'7"</t>
  </si>
  <si>
    <t>31"x24X125" Crate</t>
  </si>
  <si>
    <t>varies</t>
  </si>
  <si>
    <t>Terra Cotta/Iron Ore</t>
  </si>
  <si>
    <t>4ea</t>
  </si>
  <si>
    <t>5835KG</t>
  </si>
  <si>
    <t>8 mm</t>
  </si>
  <si>
    <t>40 Sheets(two crates/6032#)</t>
  </si>
  <si>
    <t>60"x 120"</t>
  </si>
  <si>
    <t>CHAMPAGNE CLASSIC II S/F AFS-46144SF</t>
  </si>
  <si>
    <t>92-94</t>
  </si>
  <si>
    <t>CHINA WHITE -AFS-44070</t>
  </si>
  <si>
    <t>2 sausages</t>
  </si>
  <si>
    <t>4691KG</t>
  </si>
  <si>
    <t>12" x 33'</t>
  </si>
  <si>
    <t>4690KG</t>
  </si>
  <si>
    <t>.040"</t>
  </si>
  <si>
    <t>Vulcan Block 32</t>
  </si>
  <si>
    <t>82178BE</t>
  </si>
  <si>
    <t>Ketchikan General</t>
  </si>
  <si>
    <t>615121ME</t>
  </si>
  <si>
    <t>5184KG</t>
  </si>
  <si>
    <t>25 LF</t>
  </si>
  <si>
    <t>Construction Specialties Louvers</t>
  </si>
  <si>
    <t>9787KG</t>
  </si>
  <si>
    <t>1665KG</t>
  </si>
  <si>
    <t>H-window frames (2 each)</t>
  </si>
  <si>
    <t>1 - Sheet 4' x 10'</t>
  </si>
  <si>
    <t>Sonolastic NP-1</t>
  </si>
  <si>
    <t>HWH Screw</t>
  </si>
  <si>
    <t>#14x1</t>
  </si>
  <si>
    <t>250 pcs</t>
  </si>
  <si>
    <t>1029AH</t>
  </si>
  <si>
    <t>NC1056</t>
  </si>
  <si>
    <t>perferated stainless for gutter</t>
  </si>
  <si>
    <t>1028AH</t>
  </si>
  <si>
    <t>5 pails</t>
  </si>
  <si>
    <t>20 pails</t>
  </si>
  <si>
    <t>Multicare</t>
  </si>
  <si>
    <t>POS Escalators</t>
  </si>
  <si>
    <t>REDO PANELS+SHEET(AT ARTISAN)+HAT CHANNEL</t>
  </si>
  <si>
    <t>5492KG</t>
  </si>
  <si>
    <t>EZ Anchors</t>
  </si>
  <si>
    <t xml:space="preserve">100 EA </t>
  </si>
  <si>
    <t>s-140</t>
  </si>
  <si>
    <t>5828KG</t>
  </si>
  <si>
    <t>FCPC</t>
  </si>
  <si>
    <t>4 boxes, 8 tubes</t>
  </si>
  <si>
    <t>Tyvek</t>
  </si>
  <si>
    <t>9804KG</t>
  </si>
  <si>
    <t>PPG UC106707XL</t>
  </si>
  <si>
    <t>1/4" aluminum leader heads</t>
  </si>
  <si>
    <t>BR-5 36 PANELS</t>
  </si>
  <si>
    <t>LL</t>
  </si>
  <si>
    <t>9561KG</t>
  </si>
  <si>
    <t>9563KG</t>
  </si>
  <si>
    <t>48x48</t>
  </si>
  <si>
    <t>9564KG</t>
  </si>
  <si>
    <t>399b026-PEWTER</t>
  </si>
  <si>
    <t>3592KG</t>
  </si>
  <si>
    <t>RTB</t>
  </si>
  <si>
    <t>Concrete Wedge Anchors</t>
  </si>
  <si>
    <t>Washers</t>
  </si>
  <si>
    <t>5134KG</t>
  </si>
  <si>
    <t>2" plastic washers</t>
  </si>
  <si>
    <t>5135KG</t>
  </si>
  <si>
    <t>AFS-41266</t>
  </si>
  <si>
    <t>7pcs/2pcs</t>
  </si>
  <si>
    <t>Plasker #10x1/2" FHUCSD Zinc</t>
  </si>
  <si>
    <t>9472KG</t>
  </si>
  <si>
    <t>radius</t>
  </si>
  <si>
    <t>909 BLDG</t>
  </si>
  <si>
    <t>INWARD RADIUS</t>
  </si>
  <si>
    <t>SILVER CLASSIC AFS-40306SF</t>
  </si>
  <si>
    <t>909 bldg</t>
  </si>
  <si>
    <t>OUTWARD RADIUS</t>
  </si>
  <si>
    <t>PEWTER- AFS-40014</t>
  </si>
  <si>
    <t>5495KG</t>
  </si>
  <si>
    <t>207 pcs. Snowguards &amp; accessories</t>
  </si>
  <si>
    <t>Dino</t>
  </si>
  <si>
    <t>3" round DS</t>
  </si>
  <si>
    <t>L angle 3" x 3" x 1/4"</t>
  </si>
  <si>
    <t>.125 ALUM PANELS and COPING</t>
  </si>
  <si>
    <t>P107-B, P108</t>
  </si>
  <si>
    <t>20' 2 elbows</t>
  </si>
  <si>
    <t>9471KG</t>
  </si>
  <si>
    <t xml:space="preserve">Intermountain Tyvek  </t>
  </si>
  <si>
    <t>1150 panels</t>
  </si>
  <si>
    <t>1223 panels</t>
  </si>
  <si>
    <t>MS 98 ColumnCovers</t>
  </si>
  <si>
    <t>48x144/48x120</t>
  </si>
  <si>
    <t>5/20</t>
  </si>
  <si>
    <t xml:space="preserve">Canopy </t>
  </si>
  <si>
    <t>Epic</t>
  </si>
  <si>
    <t>Canopy Panels</t>
  </si>
  <si>
    <t>24" x 64.5"</t>
  </si>
  <si>
    <t>Moon Shadow</t>
  </si>
  <si>
    <t>180 pcs</t>
  </si>
  <si>
    <t>Pipe</t>
  </si>
  <si>
    <t>1 + 2 elbows</t>
  </si>
  <si>
    <t>Wonder Louvers</t>
  </si>
  <si>
    <t>241388KL</t>
  </si>
  <si>
    <t>Moss</t>
  </si>
  <si>
    <t>Re-paint 11/8/09</t>
  </si>
  <si>
    <t>.040 ALUM FLASHING</t>
  </si>
  <si>
    <t>8668KG</t>
  </si>
  <si>
    <t>35'0" Pent 2S</t>
  </si>
  <si>
    <t>1160 lbs</t>
  </si>
  <si>
    <t>page 74-B</t>
  </si>
  <si>
    <t>Trespa</t>
  </si>
  <si>
    <t xml:space="preserve">Trespa Meteon panels </t>
  </si>
  <si>
    <t>paint pens</t>
  </si>
  <si>
    <t>3 pens</t>
  </si>
  <si>
    <t>Bilco</t>
  </si>
  <si>
    <t>Roof hatch</t>
  </si>
  <si>
    <t>3' x 4'</t>
  </si>
  <si>
    <t>1 roof hatch</t>
  </si>
  <si>
    <t>P261-263 REWORK</t>
  </si>
  <si>
    <t>8 each DS, 12 each elbows</t>
  </si>
  <si>
    <t>7251KG</t>
  </si>
  <si>
    <t>4355KG</t>
  </si>
  <si>
    <t xml:space="preserve">Mason General </t>
  </si>
  <si>
    <t>260 pieces</t>
  </si>
  <si>
    <t>CHAMPAGNE BRONZE</t>
  </si>
  <si>
    <t>(7) Panel Crates</t>
  </si>
  <si>
    <t>shop</t>
  </si>
  <si>
    <t>XAB-16 Clips</t>
  </si>
  <si>
    <t>Preprimed</t>
  </si>
  <si>
    <t>Flat/Coil/MR3-36</t>
  </si>
  <si>
    <t>5 DS, 3 elbows</t>
  </si>
  <si>
    <t>9492KG</t>
  </si>
  <si>
    <t>7/8" x 12'</t>
  </si>
  <si>
    <t>125</t>
  </si>
  <si>
    <t>ACM &amp; Extrusions (qty's not verified)</t>
  </si>
  <si>
    <t>Armed Forces</t>
  </si>
  <si>
    <t>ACM &amp; Extrusions</t>
  </si>
  <si>
    <t>UPS tracking # 1Z6373497244106594</t>
  </si>
  <si>
    <t>247766KL</t>
  </si>
  <si>
    <t>Custom Aerosol Prod.</t>
  </si>
  <si>
    <t>Lakewood</t>
  </si>
  <si>
    <t>Grating Pac</t>
  </si>
  <si>
    <t>5193KG</t>
  </si>
  <si>
    <t>verbal (pgs71-72) &amp; 301</t>
  </si>
  <si>
    <t>Cool Dark Bronze</t>
  </si>
  <si>
    <t>MD</t>
  </si>
  <si>
    <t>PANEL REDOS S-199;S-204;S-209;S-214</t>
  </si>
  <si>
    <t>.125 aluminum panels</t>
  </si>
  <si>
    <t>Closure Strips</t>
  </si>
  <si>
    <t>#6 Teks</t>
  </si>
  <si>
    <t>P146-P151</t>
  </si>
  <si>
    <t>TERRY AVE APTS</t>
  </si>
  <si>
    <t>Sierra Tan</t>
  </si>
  <si>
    <t>72 x 144</t>
  </si>
  <si>
    <t>.032 flashings</t>
  </si>
  <si>
    <t>247768KL</t>
  </si>
  <si>
    <t>345 panels</t>
  </si>
  <si>
    <t>8793KG</t>
  </si>
  <si>
    <t>48x144.375</t>
  </si>
  <si>
    <t>48 x 144.375"</t>
  </si>
  <si>
    <t>8799KG</t>
  </si>
  <si>
    <t>8783KG</t>
  </si>
  <si>
    <t xml:space="preserve">AV Consolidated </t>
  </si>
  <si>
    <t>Tyvek screws with washers</t>
  </si>
  <si>
    <t xml:space="preserve">5 boxes  </t>
  </si>
  <si>
    <t>5 cs</t>
  </si>
  <si>
    <t>7 cases</t>
  </si>
  <si>
    <t>12"w x 4' 11" L</t>
  </si>
  <si>
    <t>8 pcs</t>
  </si>
  <si>
    <t>12"w x2' 8" L</t>
  </si>
  <si>
    <t>4037KG</t>
  </si>
  <si>
    <t>4913KG</t>
  </si>
  <si>
    <t>1-1/2" x 20'</t>
  </si>
  <si>
    <t>62" x 192"</t>
  </si>
  <si>
    <t>143 sheets</t>
  </si>
  <si>
    <t>UW Site 33</t>
  </si>
  <si>
    <t>Valspar 397B762</t>
  </si>
  <si>
    <t>MATCH CHAMPAGNE BRONZE</t>
  </si>
  <si>
    <t>Everett Steel; W10x12 Steel I-Beams - 8' Long</t>
  </si>
  <si>
    <t>future of flight</t>
  </si>
  <si>
    <t>nu wave</t>
  </si>
  <si>
    <t>7105KG</t>
  </si>
  <si>
    <t>55 each</t>
  </si>
  <si>
    <t>110 each</t>
  </si>
  <si>
    <t>50/15</t>
  </si>
  <si>
    <t>4 boxes, 2 ropes</t>
  </si>
  <si>
    <t>18.5x120</t>
  </si>
  <si>
    <t>Regal Blue</t>
  </si>
  <si>
    <t>70 sheets</t>
  </si>
  <si>
    <t>(2) Crates - 4'-0" x 4'-4" x 4'-4"</t>
  </si>
  <si>
    <t>Wards Cove Warehouse</t>
  </si>
  <si>
    <t>BAQ Dark Brown</t>
  </si>
  <si>
    <t>150pcs</t>
  </si>
  <si>
    <t>23 rolls</t>
  </si>
  <si>
    <t>Lastobond HT</t>
  </si>
  <si>
    <t>36"</t>
  </si>
  <si>
    <t>3 rolls</t>
  </si>
  <si>
    <t>#14x 1-1/4" SS Screw</t>
  </si>
  <si>
    <t>4367KG</t>
  </si>
  <si>
    <t>15' 5"</t>
  </si>
  <si>
    <t xml:space="preserve">oversized panels </t>
  </si>
  <si>
    <t>These went to Accurate</t>
  </si>
  <si>
    <t>48" X 120"</t>
  </si>
  <si>
    <t>Alpolic Pewter</t>
  </si>
  <si>
    <t>CHASE BLUE/CHASE NICKEL</t>
  </si>
  <si>
    <t>7 Louvers</t>
  </si>
  <si>
    <t>214360KL</t>
  </si>
  <si>
    <t>10 cases</t>
  </si>
  <si>
    <t>Intermountain Cor-A-Vent V-300 7"</t>
  </si>
  <si>
    <t xml:space="preserve">2 EA  </t>
  </si>
  <si>
    <t>400 7/8" Furring CH- 30 mil 12'</t>
  </si>
  <si>
    <t>3 d/s and 3 elbows</t>
  </si>
  <si>
    <t>UNACLAD SILVER METALLIC</t>
  </si>
  <si>
    <t>Lithia headquarters</t>
  </si>
  <si>
    <t>FR core Mica MNC</t>
  </si>
  <si>
    <t>50 sheets .050 clear anodized 48x120</t>
  </si>
  <si>
    <t xml:space="preserve">PAGE 25 </t>
  </si>
  <si>
    <t>2 boxes</t>
  </si>
  <si>
    <t>Trespa sub framing</t>
  </si>
  <si>
    <t>3521KG</t>
  </si>
  <si>
    <t>7260KG</t>
  </si>
  <si>
    <t>764750-TM</t>
  </si>
  <si>
    <t>triangle punch</t>
  </si>
  <si>
    <t>angle pieces</t>
  </si>
  <si>
    <t>909 building</t>
  </si>
  <si>
    <t>1 modified louver</t>
  </si>
  <si>
    <t>Vue tower</t>
  </si>
  <si>
    <t>55 pieces</t>
  </si>
  <si>
    <t>3299KG</t>
  </si>
  <si>
    <t>7' x 8"</t>
  </si>
  <si>
    <t>9723KG</t>
  </si>
  <si>
    <t>4364KG</t>
  </si>
  <si>
    <t>R &amp; D</t>
  </si>
  <si>
    <t>3424KG</t>
  </si>
  <si>
    <t>PEWTER CLASSIC 2- AFS-40012</t>
  </si>
  <si>
    <t>.625sq x 1.5"</t>
  </si>
  <si>
    <t>000068ME</t>
  </si>
  <si>
    <t>MARY HELEN ROGERS</t>
  </si>
  <si>
    <t>NC1107</t>
  </si>
  <si>
    <t>AFS-40250 Firestone Silver</t>
  </si>
  <si>
    <t>NC1092.1</t>
  </si>
  <si>
    <t>NC1092.7</t>
  </si>
  <si>
    <t>NC1092.8</t>
  </si>
  <si>
    <t>NC1092.10</t>
  </si>
  <si>
    <t>NC1092.9</t>
  </si>
  <si>
    <t>NC1092.9S</t>
  </si>
  <si>
    <t>4916KG</t>
  </si>
  <si>
    <t>s heets</t>
  </si>
  <si>
    <t xml:space="preserve">2 sheets 48 x 96 </t>
  </si>
  <si>
    <t>615356JS</t>
  </si>
  <si>
    <t>20.875/16</t>
  </si>
  <si>
    <t>Shop</t>
  </si>
  <si>
    <t>6000 LF</t>
  </si>
  <si>
    <t>.090 Aluminum panel</t>
  </si>
  <si>
    <t>02-1.02-26</t>
  </si>
  <si>
    <t xml:space="preserve">1 coil - large gutter </t>
  </si>
  <si>
    <t>PAC Steel 2-1/4" stainless pipe</t>
  </si>
  <si>
    <t>4425KG</t>
  </si>
  <si>
    <t>Francis Village</t>
  </si>
  <si>
    <t>Linn Benton</t>
  </si>
  <si>
    <t xml:space="preserve">2 pieces  </t>
  </si>
  <si>
    <t>8765ME</t>
  </si>
  <si>
    <t>15.5x126.5</t>
  </si>
  <si>
    <t>214370KL</t>
  </si>
  <si>
    <t>PAGE 100,101 MOCK-UP PANELS</t>
  </si>
  <si>
    <t>PAGE 100,101</t>
  </si>
  <si>
    <t>674009kb</t>
  </si>
  <si>
    <t>40 sausages</t>
  </si>
  <si>
    <t>935504RC</t>
  </si>
  <si>
    <t>Jewish Family Ctr.</t>
  </si>
  <si>
    <t>48" x 102"</t>
  </si>
  <si>
    <t>48.5"x120</t>
  </si>
  <si>
    <t>Cascade</t>
  </si>
  <si>
    <t>4441KG</t>
  </si>
  <si>
    <t>Boeing Auburn</t>
  </si>
  <si>
    <t>8892KG</t>
  </si>
  <si>
    <t>20 sheets</t>
  </si>
  <si>
    <t>8889KG</t>
  </si>
  <si>
    <t>4003KG</t>
  </si>
  <si>
    <t>Closure</t>
  </si>
  <si>
    <t>1 pcs</t>
  </si>
  <si>
    <t>6475KG</t>
  </si>
  <si>
    <t>TERRY AVE CANOPIES</t>
  </si>
  <si>
    <t>morin panels</t>
  </si>
  <si>
    <t>flat panels</t>
  </si>
  <si>
    <t>22 each</t>
  </si>
  <si>
    <t>92 each</t>
  </si>
  <si>
    <t>Cool Met Champ</t>
  </si>
  <si>
    <t>282146MS</t>
  </si>
  <si>
    <t>PAGE20-22</t>
  </si>
  <si>
    <t>AFS-40237</t>
  </si>
  <si>
    <t>.125 ALUM PANELS TYPE D2 &amp; D2A (30 PANELS)</t>
  </si>
  <si>
    <t>ORDER 3</t>
  </si>
  <si>
    <t>AFS-47087</t>
  </si>
  <si>
    <t>sellen cornerguards</t>
  </si>
  <si>
    <t>61686be</t>
  </si>
  <si>
    <t>formica</t>
  </si>
  <si>
    <t>vivix</t>
  </si>
  <si>
    <t>Pumba Pumba</t>
  </si>
  <si>
    <t>April mid</t>
  </si>
  <si>
    <t>61687be</t>
  </si>
  <si>
    <t>Delta</t>
  </si>
  <si>
    <t>old t gray</t>
  </si>
  <si>
    <t>hr36 plus 50 flats</t>
  </si>
  <si>
    <t>100</t>
  </si>
  <si>
    <t>4 for Hawaii/remainder to shop</t>
  </si>
  <si>
    <t>5156KG</t>
  </si>
  <si>
    <t>DS and elbows</t>
  </si>
  <si>
    <t xml:space="preserve">31 panels </t>
  </si>
  <si>
    <t>8671KG</t>
  </si>
  <si>
    <t>Intermountain 1.5" rigid insulation 4 x 8</t>
  </si>
  <si>
    <t>214366KL</t>
  </si>
  <si>
    <t>3600KG</t>
  </si>
  <si>
    <t>4692KG</t>
  </si>
  <si>
    <t>1 Each Glue &amp; Primer</t>
  </si>
  <si>
    <t>10ea+10ea</t>
  </si>
  <si>
    <t>309936RC</t>
  </si>
  <si>
    <t>3" DIA. 28ga. Downspout - 10' long</t>
  </si>
  <si>
    <t>fed ctr south</t>
  </si>
  <si>
    <t>48 by 96</t>
  </si>
  <si>
    <t>309915RC</t>
  </si>
  <si>
    <t>will Call</t>
  </si>
  <si>
    <t>9805KG</t>
  </si>
  <si>
    <t>200ft downspout/ 14 qty elbows</t>
  </si>
  <si>
    <t>THE EPIPHANY SCHOOL</t>
  </si>
  <si>
    <t>23'4 1/2"</t>
  </si>
  <si>
    <t xml:space="preserve">25'-1" </t>
  </si>
  <si>
    <t>29'1"</t>
  </si>
  <si>
    <t>C-37-7/8",36</t>
  </si>
  <si>
    <t>21 Crates</t>
  </si>
  <si>
    <t>Bestworth Rommel</t>
  </si>
  <si>
    <t>AFS-397B265</t>
  </si>
  <si>
    <t>250 sheets (total)</t>
  </si>
  <si>
    <t>cardboard</t>
  </si>
  <si>
    <t>1400KG</t>
  </si>
  <si>
    <t>.125 PANELS - .063 BUTT PLATES</t>
  </si>
  <si>
    <t>35shts</t>
  </si>
  <si>
    <t>5,000 Screws (1 box)</t>
  </si>
  <si>
    <t>15,000pcs</t>
  </si>
  <si>
    <t>12 x 129</t>
  </si>
  <si>
    <t>1771KG</t>
  </si>
  <si>
    <t>CDX Plywood</t>
  </si>
  <si>
    <t>Cool Sierra Tan</t>
  </si>
  <si>
    <t>7825KG</t>
  </si>
  <si>
    <t>8798ME</t>
  </si>
  <si>
    <t>Booked (Do not edit)</t>
  </si>
  <si>
    <t>Booked (Do Not Edit)</t>
  </si>
  <si>
    <t>4823KG</t>
  </si>
  <si>
    <t>USPS Canopy</t>
  </si>
  <si>
    <t>6' 10"</t>
  </si>
  <si>
    <t>Tyvek commercial wrap</t>
  </si>
  <si>
    <t>procure</t>
  </si>
  <si>
    <t>1064AH</t>
  </si>
  <si>
    <t>1070AH</t>
  </si>
  <si>
    <t>Crate: 32x24x151</t>
  </si>
  <si>
    <t>3484KG</t>
  </si>
  <si>
    <t>247 panels</t>
  </si>
  <si>
    <t>7849KG</t>
  </si>
  <si>
    <t>Springwood Apts</t>
  </si>
  <si>
    <t>Peterson</t>
  </si>
  <si>
    <t>48x150</t>
  </si>
  <si>
    <t>60 pieces</t>
  </si>
  <si>
    <t>2" x 2" x 24'</t>
  </si>
  <si>
    <t>6ea - 45degrees, 9ea- 90 degrees</t>
  </si>
  <si>
    <t>309871KL</t>
  </si>
  <si>
    <t>Silver Classic II</t>
  </si>
  <si>
    <t>Painted Rivets (250/250)</t>
  </si>
  <si>
    <t>8"x26"x50"</t>
  </si>
  <si>
    <t>54 pcs</t>
  </si>
  <si>
    <t>9365MA</t>
  </si>
  <si>
    <t>Schuster mesh</t>
  </si>
  <si>
    <t>Rhienzink 3 graphite gray</t>
  </si>
  <si>
    <t>3 pcs back at paint 9/24</t>
  </si>
  <si>
    <t>4825KG</t>
  </si>
  <si>
    <t>4827KG</t>
  </si>
  <si>
    <t>Copper &amp; Brass</t>
  </si>
  <si>
    <t>.125 Alum</t>
  </si>
  <si>
    <t>Mill</t>
  </si>
  <si>
    <t>22ga. #4 Stainless Steel</t>
  </si>
  <si>
    <t>1 handipack</t>
  </si>
  <si>
    <t>AFS 40245</t>
  </si>
  <si>
    <t>380 sheets</t>
  </si>
  <si>
    <t>62x198</t>
  </si>
  <si>
    <t>3 mm</t>
  </si>
  <si>
    <t>PAGE LARRY3</t>
  </si>
  <si>
    <t>12 lg void, 44 sm void</t>
  </si>
  <si>
    <t>56 each</t>
  </si>
  <si>
    <t>1-3/4"</t>
  </si>
  <si>
    <t>FEDERAL SOUTH</t>
  </si>
  <si>
    <t>1A</t>
  </si>
  <si>
    <t>UC106683-GALAXY SILVER</t>
  </si>
  <si>
    <t>11 panels</t>
  </si>
  <si>
    <t>1358KG</t>
  </si>
  <si>
    <t>regal white</t>
  </si>
  <si>
    <t>017784MS</t>
  </si>
  <si>
    <t>47 panels</t>
  </si>
  <si>
    <t>38@7'10", 9@9'4"</t>
  </si>
  <si>
    <t>017783MS</t>
  </si>
  <si>
    <t>363569-TM</t>
  </si>
  <si>
    <t>Shumaker Res</t>
  </si>
  <si>
    <t>1011AH</t>
  </si>
  <si>
    <t>6 &amp; 6</t>
  </si>
  <si>
    <t>13 each</t>
  </si>
  <si>
    <t>201218RC</t>
  </si>
  <si>
    <t xml:space="preserve">Paint Pens </t>
  </si>
  <si>
    <t>37 panels</t>
  </si>
  <si>
    <t>8755ME</t>
  </si>
  <si>
    <t>600 pcs</t>
  </si>
  <si>
    <t>214059RC</t>
  </si>
  <si>
    <t>4 custom crates</t>
  </si>
  <si>
    <t>150 big sheets approx</t>
  </si>
  <si>
    <t>52 sheets</t>
  </si>
  <si>
    <t>8666KG</t>
  </si>
  <si>
    <t>PS-(R2)-12</t>
  </si>
  <si>
    <t>77 panels</t>
  </si>
  <si>
    <t>4018KG</t>
  </si>
  <si>
    <t>clear anodized</t>
  </si>
  <si>
    <t>7137KG</t>
  </si>
  <si>
    <t>7138KG</t>
  </si>
  <si>
    <t>Asst amount</t>
  </si>
  <si>
    <t>9059KG</t>
  </si>
  <si>
    <t>9062KG</t>
  </si>
  <si>
    <t>Eileen Fisher</t>
  </si>
  <si>
    <t>9303EK</t>
  </si>
  <si>
    <t>309932RC</t>
  </si>
  <si>
    <t xml:space="preserve">2000 pcs  </t>
  </si>
  <si>
    <t>2000 pcs</t>
  </si>
  <si>
    <t>22'1 1/2"</t>
  </si>
  <si>
    <t>6' 9" long</t>
  </si>
  <si>
    <t>6'9"</t>
  </si>
  <si>
    <t>247763KL</t>
  </si>
  <si>
    <t>1361KG</t>
  </si>
  <si>
    <t>196 panels at 21'2"</t>
  </si>
  <si>
    <t>COPPER MOUNTAIN</t>
  </si>
  <si>
    <t>2445KG</t>
  </si>
  <si>
    <t xml:space="preserve">INTERURBAN </t>
  </si>
  <si>
    <t>PANEL REDOS</t>
  </si>
  <si>
    <t>AFS-40105 (15 sheets), AFS-42067LG (3 sheets)</t>
  </si>
  <si>
    <t>764738-TM</t>
  </si>
  <si>
    <t>1/4" router bits</t>
  </si>
  <si>
    <t>Onsrud</t>
  </si>
  <si>
    <t>AFS-40313</t>
  </si>
  <si>
    <t>4'x8'   Styrofoam Square edge</t>
  </si>
  <si>
    <t>6 boards</t>
  </si>
  <si>
    <t>12-,MAY-09</t>
  </si>
  <si>
    <t>48x86.5</t>
  </si>
  <si>
    <t>9750KG</t>
  </si>
  <si>
    <t>1,000 LF</t>
  </si>
  <si>
    <t>14 pieces</t>
  </si>
  <si>
    <t>al previously mentioned</t>
  </si>
  <si>
    <t>4 boxes &amp; 5 gal</t>
  </si>
  <si>
    <t>flashing +2 full sheets of .040 Aluminum</t>
  </si>
  <si>
    <t>615380JS</t>
  </si>
  <si>
    <t>1 crate 48x43x126</t>
  </si>
  <si>
    <t>615381JS</t>
  </si>
  <si>
    <t>(6) sheets of HLA 3mm ACM</t>
  </si>
  <si>
    <t>Fairbank Amb Ctr</t>
  </si>
  <si>
    <t>43 sheets</t>
  </si>
  <si>
    <t>4007KG</t>
  </si>
  <si>
    <t>Paccar Hall</t>
  </si>
  <si>
    <t>60x192</t>
  </si>
  <si>
    <t>Blueskin SA</t>
  </si>
  <si>
    <t>PMAC</t>
  </si>
  <si>
    <t>NC1145</t>
  </si>
  <si>
    <t>PANEL</t>
  </si>
  <si>
    <t>BRIGHT SILVER CLASSIC II- AFS-40393SS</t>
  </si>
  <si>
    <t>000032ME</t>
  </si>
  <si>
    <t>EFEB(44324)</t>
  </si>
  <si>
    <t>ACMFCM(44310)</t>
  </si>
  <si>
    <t>4434be</t>
  </si>
  <si>
    <t>pt defiance</t>
  </si>
  <si>
    <t>pac metal</t>
  </si>
  <si>
    <t>copper</t>
  </si>
  <si>
    <t>4920KG</t>
  </si>
  <si>
    <t>HCF12-3C</t>
  </si>
  <si>
    <t>31-33(part is on page 31)</t>
  </si>
  <si>
    <t>10187DK</t>
  </si>
  <si>
    <t>Preston</t>
  </si>
  <si>
    <t>40</t>
  </si>
  <si>
    <t>40sheets</t>
  </si>
  <si>
    <t>SRR S/Seam</t>
  </si>
  <si>
    <t>16" w x 6'-6"</t>
  </si>
  <si>
    <t>HealthPoint Bothell</t>
  </si>
  <si>
    <t>138 panels</t>
  </si>
  <si>
    <t>1 rollDow 123 and 1 case 795</t>
  </si>
  <si>
    <t>SP 599</t>
  </si>
  <si>
    <t>McClure &amp; Sons</t>
  </si>
  <si>
    <t>T-40c</t>
  </si>
  <si>
    <t>S 136</t>
  </si>
  <si>
    <t>8' panels</t>
  </si>
  <si>
    <t>7 each</t>
  </si>
  <si>
    <t>.160 Alum</t>
  </si>
  <si>
    <t>.625 Alum</t>
  </si>
  <si>
    <t>.032 Alum/24 GA</t>
  </si>
  <si>
    <t>20/24 GA</t>
  </si>
  <si>
    <t>.050/.063 Alum</t>
  </si>
  <si>
    <t>.050 Alum/22 GA</t>
  </si>
  <si>
    <t>12/16 GA</t>
  </si>
  <si>
    <t>18/16 GA</t>
  </si>
  <si>
    <t>14 GA</t>
  </si>
  <si>
    <t>10 GA</t>
  </si>
  <si>
    <t>29 GA</t>
  </si>
  <si>
    <t>11 GA</t>
  </si>
  <si>
    <t>25 GA</t>
  </si>
  <si>
    <t>7837KG</t>
  </si>
  <si>
    <t>7839KG</t>
  </si>
  <si>
    <t>247758KL</t>
  </si>
  <si>
    <t>Valley Medical Center</t>
  </si>
  <si>
    <t>page 4</t>
  </si>
  <si>
    <t>Todd</t>
  </si>
  <si>
    <t>PANELS &amp; FLASHING</t>
  </si>
  <si>
    <t xml:space="preserve"> 226-228,231,231-1</t>
  </si>
  <si>
    <t>sill flashing for south elevation</t>
  </si>
  <si>
    <t>page 3</t>
  </si>
  <si>
    <t>here</t>
  </si>
  <si>
    <t>Butt Plates</t>
  </si>
  <si>
    <t>page 20</t>
  </si>
  <si>
    <t>4 sheets of ACM</t>
  </si>
  <si>
    <t>098771JS</t>
  </si>
  <si>
    <t>Historic trails</t>
  </si>
  <si>
    <t>Foam Tape</t>
  </si>
  <si>
    <t>Foam Tape 1/8x1/2</t>
  </si>
  <si>
    <t>57 sheets</t>
  </si>
  <si>
    <t>Window Infill/Panel Clip</t>
  </si>
  <si>
    <t>128 panels/1 box</t>
  </si>
  <si>
    <t>3566KG</t>
  </si>
  <si>
    <t>3567KG</t>
  </si>
  <si>
    <t>450 each</t>
  </si>
  <si>
    <t>AFS-41050</t>
  </si>
  <si>
    <t>9748KG</t>
  </si>
  <si>
    <t>NC1046.11</t>
  </si>
  <si>
    <t>4357KG</t>
  </si>
  <si>
    <t>5822KG</t>
  </si>
  <si>
    <t>400 sm void, 100 lg void</t>
  </si>
  <si>
    <t>WESTFIELD VANCOVER</t>
  </si>
  <si>
    <t>7022KG</t>
  </si>
  <si>
    <t>UnitedDuralume</t>
  </si>
  <si>
    <t>400 sm  100 lg</t>
  </si>
  <si>
    <t>Select Seam Wide Clip</t>
  </si>
  <si>
    <t>7048KG</t>
  </si>
  <si>
    <t>Grace Vycor V40</t>
  </si>
  <si>
    <t>5108KG</t>
  </si>
  <si>
    <t>62 and 50 by 196</t>
  </si>
  <si>
    <t>30. 19, 14</t>
  </si>
  <si>
    <t>1398KG</t>
  </si>
  <si>
    <t>Russell Investments</t>
  </si>
  <si>
    <t>214076RC</t>
  </si>
  <si>
    <t>Grizzly</t>
  </si>
  <si>
    <t>dust collectors</t>
  </si>
  <si>
    <t>3" x 1.5" x 25'</t>
  </si>
  <si>
    <t>3/8" x 4" x 12'</t>
  </si>
  <si>
    <t>182046KB</t>
  </si>
  <si>
    <t>3556KG</t>
  </si>
  <si>
    <t>22ga. #4 Stainless Steel 48x120 sheets</t>
  </si>
  <si>
    <t>(3) 48x120 sheets</t>
  </si>
  <si>
    <t>098781JS</t>
  </si>
  <si>
    <t>3" x 3" x 20'</t>
  </si>
  <si>
    <t>Perf panels</t>
  </si>
  <si>
    <t>page 117</t>
  </si>
  <si>
    <t>.063 alum panels</t>
  </si>
  <si>
    <t>Tyvek Tape</t>
  </si>
  <si>
    <t>8655KG</t>
  </si>
  <si>
    <t>NAS Whidbey</t>
  </si>
  <si>
    <t>1039AH</t>
  </si>
  <si>
    <t>Parcel G</t>
  </si>
  <si>
    <t>NC1044</t>
  </si>
  <si>
    <t>NC1036</t>
  </si>
  <si>
    <t>NC1037</t>
  </si>
  <si>
    <t>098783JS</t>
  </si>
  <si>
    <t>125 sheets</t>
  </si>
  <si>
    <t>10174DK</t>
  </si>
  <si>
    <t>5497KG</t>
  </si>
  <si>
    <t>Spanlok Clips and Plates</t>
  </si>
  <si>
    <t>650 clips, 650 plates</t>
  </si>
  <si>
    <t>214378KL</t>
  </si>
  <si>
    <t>10151DK</t>
  </si>
  <si>
    <t>14' long</t>
  </si>
  <si>
    <t>gray</t>
  </si>
  <si>
    <t>4 pcs @ 14'</t>
  </si>
  <si>
    <t>309649JS</t>
  </si>
  <si>
    <t>Ferguson</t>
  </si>
  <si>
    <t>247452KL</t>
  </si>
  <si>
    <t>192538RC</t>
  </si>
  <si>
    <t xml:space="preserve">Fastenal #12 x 1-1/2 HWH SS Teks </t>
  </si>
  <si>
    <t>6 Pcs</t>
  </si>
  <si>
    <t>BG8</t>
  </si>
  <si>
    <t>2'-4 11/16" X 4'-10 3/4"</t>
  </si>
  <si>
    <t>.125 ALUM TRAYS</t>
  </si>
  <si>
    <t>PAGE 163</t>
  </si>
  <si>
    <t>FIN ASSEMBLY</t>
  </si>
  <si>
    <t>PAGE 205</t>
  </si>
  <si>
    <t>NORTHCLAD PANELS (.063)</t>
  </si>
  <si>
    <t>4516KG</t>
  </si>
  <si>
    <t>60x72</t>
  </si>
  <si>
    <t>30 pieces</t>
  </si>
  <si>
    <t>4230KG</t>
  </si>
  <si>
    <t xml:space="preserve">A4: 49.5"HX39"WX138"L - 5 CRATES </t>
  </si>
  <si>
    <t>4 x 8</t>
  </si>
  <si>
    <t>240</t>
  </si>
  <si>
    <t>Limestone</t>
  </si>
  <si>
    <t>24'-0"x3'-6"</t>
  </si>
  <si>
    <t>3'-0"x3'-6"</t>
  </si>
  <si>
    <t>25'-0"x4'-0"</t>
  </si>
  <si>
    <t>9366MA</t>
  </si>
  <si>
    <t>Dow 795/Backer Rod</t>
  </si>
  <si>
    <t>8945DK</t>
  </si>
  <si>
    <t>282145MS</t>
  </si>
  <si>
    <t>10 each</t>
  </si>
  <si>
    <t>8'9"</t>
  </si>
  <si>
    <t xml:space="preserve">COPING </t>
  </si>
  <si>
    <t>PAGE 219</t>
  </si>
  <si>
    <t>66 rolls, 3 cans primer</t>
  </si>
  <si>
    <t>66 rolls, 3 cans</t>
  </si>
  <si>
    <t>9732KG</t>
  </si>
  <si>
    <t>9735KG</t>
  </si>
  <si>
    <t>DIS WHEELER</t>
  </si>
  <si>
    <t>Alum Round Rod</t>
  </si>
  <si>
    <t>1" x 12'</t>
  </si>
  <si>
    <t>Triangle Zactigue II, 2",tek3, HWH screws</t>
  </si>
  <si>
    <t>22 Panels</t>
  </si>
  <si>
    <t>61670be</t>
  </si>
  <si>
    <t>PS 12 &amp; Spanlok</t>
  </si>
  <si>
    <t>90 LF</t>
  </si>
  <si>
    <t>90 LF of 2" EMT</t>
  </si>
  <si>
    <t>198845TM</t>
  </si>
  <si>
    <t>3554KG</t>
  </si>
  <si>
    <t>Red Rosin Paper</t>
  </si>
  <si>
    <t>3557KG</t>
  </si>
  <si>
    <t>40 sheets (swap out)</t>
  </si>
  <si>
    <t>33x80</t>
  </si>
  <si>
    <t>35x128</t>
  </si>
  <si>
    <t>9 pcs</t>
  </si>
  <si>
    <t>82185BE</t>
  </si>
  <si>
    <t>Fastenal</t>
  </si>
  <si>
    <t>300 LF</t>
  </si>
  <si>
    <t>098792JS</t>
  </si>
  <si>
    <t>180 each</t>
  </si>
  <si>
    <t>9386MA</t>
  </si>
  <si>
    <t>ATC Paine Field Canopy</t>
  </si>
  <si>
    <t>DOW-795</t>
  </si>
  <si>
    <t>48 tubes</t>
  </si>
  <si>
    <t>4273KG</t>
  </si>
  <si>
    <t>1672KG</t>
  </si>
  <si>
    <t xml:space="preserve">6 cases  </t>
  </si>
  <si>
    <t xml:space="preserve">No page number </t>
  </si>
  <si>
    <t>Single Sided Foam Tape</t>
  </si>
  <si>
    <t>615132ME</t>
  </si>
  <si>
    <t>3 DS, 3 elbows</t>
  </si>
  <si>
    <t>3ds,3 elbows</t>
  </si>
  <si>
    <t>9740KG</t>
  </si>
  <si>
    <t>60x120,48x144,36x144,48x69</t>
  </si>
  <si>
    <t>615145ME</t>
  </si>
  <si>
    <t>633397ME</t>
  </si>
  <si>
    <t>Grating</t>
  </si>
  <si>
    <t>40x182/198</t>
  </si>
  <si>
    <t>12 &amp; 2</t>
  </si>
  <si>
    <t>Blueskin SA LT</t>
  </si>
  <si>
    <t>8736KG</t>
  </si>
  <si>
    <t>AFS-44037 White Fluropon.</t>
  </si>
  <si>
    <t>Drywall Distributors 7/8" hat - 20' long</t>
  </si>
  <si>
    <t>270 ea</t>
  </si>
  <si>
    <t>135 sheets 60x66</t>
  </si>
  <si>
    <t>.125 Alum Column Capitols and columns</t>
  </si>
  <si>
    <t>1/8" alum panel (Painted Pewter) Page 96</t>
  </si>
  <si>
    <t>75sheets</t>
  </si>
  <si>
    <t>PAGE 87</t>
  </si>
  <si>
    <t>04-1.02-14 redo</t>
  </si>
  <si>
    <t>PAGES 223-240</t>
  </si>
  <si>
    <t>KNIGHT PANEL ORDER 3  (21 PANELS GREY)</t>
  </si>
  <si>
    <t>PANELORDER3</t>
  </si>
  <si>
    <t>214042RC</t>
  </si>
  <si>
    <t>Met Gray</t>
  </si>
  <si>
    <t>Pre-Fin Galv</t>
  </si>
  <si>
    <t>20' of flashing to be painte Urbane Bronze</t>
  </si>
  <si>
    <t>.090 ALUM PANELS</t>
  </si>
  <si>
    <t>60 closures</t>
  </si>
  <si>
    <t>Stanley Nissan</t>
  </si>
  <si>
    <t>NC1034</t>
  </si>
  <si>
    <t>3mm</t>
  </si>
  <si>
    <t>Reynobond Silver ACM</t>
  </si>
  <si>
    <t>20' sticks</t>
  </si>
  <si>
    <t>column covers and electrical boxes</t>
  </si>
  <si>
    <t>AFS-41268</t>
  </si>
  <si>
    <t>Joshua Green</t>
  </si>
  <si>
    <t>82188BE</t>
  </si>
  <si>
    <t>PAGES 26-28</t>
  </si>
  <si>
    <t>.050 COPING, PANEL, SHEET STOCK</t>
  </si>
  <si>
    <t>PAGE 26-27</t>
  </si>
  <si>
    <t>AFS-46103</t>
  </si>
  <si>
    <t>PAGE 176</t>
  </si>
  <si>
    <t>PAGE 90-92</t>
  </si>
  <si>
    <t>5+1 gallon</t>
  </si>
  <si>
    <t>6 Gal.</t>
  </si>
  <si>
    <t>6 15 7</t>
  </si>
  <si>
    <t>Univ. Prep</t>
  </si>
  <si>
    <t>247783KL</t>
  </si>
  <si>
    <t>Block 32</t>
  </si>
  <si>
    <t>TPO Clad</t>
  </si>
  <si>
    <t>8756KG</t>
  </si>
  <si>
    <t>1 case of Bronze Dow 795</t>
  </si>
  <si>
    <t>3429KG</t>
  </si>
  <si>
    <t>8967ME</t>
  </si>
  <si>
    <t>6 DS, 18 Elbows</t>
  </si>
  <si>
    <t>000052ME</t>
  </si>
  <si>
    <t>Merrill Street</t>
  </si>
  <si>
    <t>NC1152</t>
  </si>
  <si>
    <t>48x204</t>
  </si>
  <si>
    <t>48x108</t>
  </si>
  <si>
    <t>6469KG</t>
  </si>
  <si>
    <t>WARM SILVER CLASSIC II</t>
  </si>
  <si>
    <t>Fluropon Premiere Brite Red</t>
  </si>
  <si>
    <t>28 sheets RL/RW shop 2</t>
  </si>
  <si>
    <t>F-16-2</t>
  </si>
  <si>
    <t>258 panels</t>
  </si>
  <si>
    <t>TCB Flush Panel</t>
  </si>
  <si>
    <t>fire station 30 panels AND MISC</t>
  </si>
  <si>
    <t>3544KG</t>
  </si>
  <si>
    <t>#3</t>
  </si>
  <si>
    <t>1 roll 1 case</t>
  </si>
  <si>
    <t>309852KL</t>
  </si>
  <si>
    <t>Gutter Machine</t>
  </si>
  <si>
    <t>Ryerson Flat Bar .25" x 2" x 240"</t>
  </si>
  <si>
    <t>Span Lok clips</t>
  </si>
  <si>
    <t>017797MS</t>
  </si>
  <si>
    <t>PE HT underlayment</t>
  </si>
  <si>
    <t>8922DK</t>
  </si>
  <si>
    <t>262896JS</t>
  </si>
  <si>
    <t>5252KG</t>
  </si>
  <si>
    <t>1ea - 5 gallons</t>
  </si>
  <si>
    <t>692704KL</t>
  </si>
  <si>
    <t>5,000 each</t>
  </si>
  <si>
    <t>L56 &amp; L57</t>
  </si>
  <si>
    <t>24" wide</t>
  </si>
  <si>
    <t>Bit for Socket Pin Head</t>
  </si>
  <si>
    <t>262890JS</t>
  </si>
  <si>
    <t>Brackets</t>
  </si>
  <si>
    <t>Varies</t>
  </si>
  <si>
    <t>4250KG</t>
  </si>
  <si>
    <t>01-1.02-07, 02-1.02-27</t>
  </si>
  <si>
    <t>48x122</t>
  </si>
  <si>
    <t>160 sheets (2 pallets)</t>
  </si>
  <si>
    <t>24B</t>
  </si>
  <si>
    <t>8506KG</t>
  </si>
  <si>
    <t>PAGE 1-7  18/E08</t>
  </si>
  <si>
    <t>8897KG</t>
  </si>
  <si>
    <t>2329MA</t>
  </si>
  <si>
    <t>Wire</t>
  </si>
  <si>
    <t>5 pieces</t>
  </si>
  <si>
    <t>8886KG</t>
  </si>
  <si>
    <t>SMC Orthopedic</t>
  </si>
  <si>
    <t>18</t>
  </si>
  <si>
    <t>5 gal</t>
  </si>
  <si>
    <t>H-frame windows</t>
  </si>
  <si>
    <t>shop 1</t>
  </si>
  <si>
    <t>Hawaii Op Center</t>
  </si>
  <si>
    <t>Albina</t>
  </si>
  <si>
    <t>2"x 2.5"x 25'</t>
  </si>
  <si>
    <t>46 sheets</t>
  </si>
  <si>
    <t>198849TM</t>
  </si>
  <si>
    <t>(4) 4'x4'x10'-8" crates</t>
  </si>
  <si>
    <t>U-12</t>
  </si>
  <si>
    <t>1/4"/ 3/16 Spiral upcut</t>
  </si>
  <si>
    <t>4/8 - will call</t>
  </si>
  <si>
    <t>4001KG</t>
  </si>
  <si>
    <t>780 lf</t>
  </si>
  <si>
    <t>8796KG</t>
  </si>
  <si>
    <t>5476KG</t>
  </si>
  <si>
    <t>.032 ALUM FLASHING 28 PCS</t>
  </si>
  <si>
    <t>Coil Nails</t>
  </si>
  <si>
    <t>4 gray,4 charcoal</t>
  </si>
  <si>
    <t>9459KG</t>
  </si>
  <si>
    <t xml:space="preserve">A2: 49.5"HX39"WX177"L - 2 CRATES </t>
  </si>
  <si>
    <t>pages 1-2</t>
  </si>
  <si>
    <t>2 rolls, 1 box</t>
  </si>
  <si>
    <t>Shoreline CC</t>
  </si>
  <si>
    <t>HR 36</t>
  </si>
  <si>
    <t>274943-TM</t>
  </si>
  <si>
    <t>MS98</t>
  </si>
  <si>
    <t>1 sheet</t>
  </si>
  <si>
    <t>CHAMPAGNE BRONZE SUNSTORM</t>
  </si>
  <si>
    <t>P.264</t>
  </si>
  <si>
    <t>PAGE 45</t>
  </si>
  <si>
    <t>12- 4" rd elbows</t>
  </si>
  <si>
    <t>309510-TM</t>
  </si>
  <si>
    <t>309940RC</t>
  </si>
  <si>
    <t>AFS-46111</t>
  </si>
  <si>
    <t>10" x 17" x 12"</t>
  </si>
  <si>
    <t>3 ea</t>
  </si>
  <si>
    <t>Charcoal</t>
  </si>
  <si>
    <t>8917DK</t>
  </si>
  <si>
    <t>2'-4 11/16" X 5'-0 1/8"</t>
  </si>
  <si>
    <t>20,44,20,20</t>
  </si>
  <si>
    <t>5194KG</t>
  </si>
  <si>
    <t>JM Enrgy 3</t>
  </si>
  <si>
    <t>Dow Square Edge</t>
  </si>
  <si>
    <t xml:space="preserve">1/2" </t>
  </si>
  <si>
    <t>Blueskin HT</t>
  </si>
  <si>
    <t>Intermountain 1-1/2" rigid 4 x 8</t>
  </si>
  <si>
    <t>1388KG</t>
  </si>
  <si>
    <t>SEI</t>
  </si>
  <si>
    <t>Metal Deck Closures</t>
  </si>
  <si>
    <t>Self Drilling Screw</t>
  </si>
  <si>
    <t>#6x.75</t>
  </si>
  <si>
    <t>12 screws</t>
  </si>
  <si>
    <t>182044KB</t>
  </si>
  <si>
    <t>3519KG</t>
  </si>
  <si>
    <t>PAGE 154</t>
  </si>
  <si>
    <t>Page 39</t>
  </si>
  <si>
    <t>3564KG</t>
  </si>
  <si>
    <t>4044KG</t>
  </si>
  <si>
    <t>16' each</t>
  </si>
  <si>
    <t>5478KG</t>
  </si>
  <si>
    <t>Perf Panels</t>
  </si>
  <si>
    <t>Pages Flue 3</t>
  </si>
  <si>
    <t>UW Husky Union</t>
  </si>
  <si>
    <t>3462KG</t>
  </si>
  <si>
    <t>C-37-7/8",31</t>
  </si>
  <si>
    <t>38'5"</t>
  </si>
  <si>
    <t>Custom Bilt</t>
  </si>
  <si>
    <t>Ryerson rain chain brackets</t>
  </si>
  <si>
    <t xml:space="preserve">1750 EA  </t>
  </si>
  <si>
    <t>1750 EA</t>
  </si>
  <si>
    <t xml:space="preserve">70 EA  </t>
  </si>
  <si>
    <t xml:space="preserve">70 EA </t>
  </si>
  <si>
    <t>9788KG</t>
  </si>
  <si>
    <t>100 each</t>
  </si>
  <si>
    <t>240 pcs</t>
  </si>
  <si>
    <t>8755KG</t>
  </si>
  <si>
    <t>8758KG</t>
  </si>
  <si>
    <t>3" round</t>
  </si>
  <si>
    <t>8759KG</t>
  </si>
  <si>
    <t>48 pc @ 20', 20pc @ 12', 5 pc @ 29'</t>
  </si>
  <si>
    <t>73 sheets</t>
  </si>
  <si>
    <t>3408KG</t>
  </si>
  <si>
    <t>61653be</t>
  </si>
  <si>
    <t>DIS</t>
  </si>
  <si>
    <t>4688KG</t>
  </si>
  <si>
    <t xml:space="preserve">48" x 120" </t>
  </si>
  <si>
    <t>4689KG</t>
  </si>
  <si>
    <t>Harley Marine</t>
  </si>
  <si>
    <t>ExoAir 220R</t>
  </si>
  <si>
    <t>20 Pails</t>
  </si>
  <si>
    <t>120 Pails</t>
  </si>
  <si>
    <t>ExoAir Primer</t>
  </si>
  <si>
    <t>5 Pails</t>
  </si>
  <si>
    <t>ExoAir 110</t>
  </si>
  <si>
    <t>25 Rolls</t>
  </si>
  <si>
    <t>Tremflex 834</t>
  </si>
  <si>
    <t>Spectrem 1</t>
  </si>
  <si>
    <t>Can</t>
  </si>
  <si>
    <t>ExoAir LEF</t>
  </si>
  <si>
    <t>ExoAir Term Mastic</t>
  </si>
  <si>
    <t>10166DK</t>
  </si>
  <si>
    <t>010123MS</t>
  </si>
  <si>
    <t>4 lengths</t>
  </si>
  <si>
    <t>Random lengths</t>
  </si>
  <si>
    <t>7018KG</t>
  </si>
  <si>
    <t>36.25 x 120</t>
  </si>
  <si>
    <t>poly,screws,plates,ice&amp;water</t>
  </si>
  <si>
    <t>Please Give to Kristi</t>
  </si>
  <si>
    <t>9487KG</t>
  </si>
  <si>
    <t>Ferguson 1-1/2" PVC pipe, elbow, glue</t>
  </si>
  <si>
    <t>FEF Red</t>
  </si>
  <si>
    <t>240'</t>
  </si>
  <si>
    <t>8935DK</t>
  </si>
  <si>
    <t>32 panels</t>
  </si>
  <si>
    <t>Low Gloss White</t>
  </si>
  <si>
    <t>1795KG</t>
  </si>
  <si>
    <t>Casey Residence</t>
  </si>
  <si>
    <t>NC1001</t>
  </si>
  <si>
    <t>4919KG</t>
  </si>
  <si>
    <t>re-do</t>
  </si>
  <si>
    <t>Brick and Mortar</t>
  </si>
  <si>
    <t>24 ga flat</t>
  </si>
  <si>
    <t>5538KG</t>
  </si>
  <si>
    <t>Safeco Field Walkway</t>
  </si>
  <si>
    <t>8772ME</t>
  </si>
  <si>
    <t>7017KG</t>
  </si>
  <si>
    <t>11' 3"</t>
  </si>
  <si>
    <t xml:space="preserve">PS-12 </t>
  </si>
  <si>
    <t>8156-47846</t>
  </si>
  <si>
    <t>COLUMN PARTS REDO</t>
  </si>
  <si>
    <t>COLUMN REDO</t>
  </si>
  <si>
    <t>Mike</t>
  </si>
  <si>
    <t>24ga Denali Green 48x120</t>
  </si>
  <si>
    <t>woodinville T Ctr.</t>
  </si>
  <si>
    <t>T-63c</t>
  </si>
  <si>
    <t>262851JS</t>
  </si>
  <si>
    <t>Pt.# EFZ-1 (Die#48480) at 242"     (Mill Finish)</t>
  </si>
  <si>
    <t>AFS-40142</t>
  </si>
  <si>
    <t>S Escalator sides</t>
  </si>
  <si>
    <t>.090 Aluminum panels - QTY 4</t>
  </si>
  <si>
    <t>55 sheets @48x66</t>
  </si>
  <si>
    <t>88 pcs,9'4"505@13'4"</t>
  </si>
  <si>
    <t>214091RC</t>
  </si>
  <si>
    <t>Hand Seamer</t>
  </si>
  <si>
    <t>2" x 2" x 25'</t>
  </si>
  <si>
    <t>Alum Pipe</t>
  </si>
  <si>
    <t>1" x 20'</t>
  </si>
  <si>
    <t>page 24B</t>
  </si>
  <si>
    <t>PVC Y Fittings</t>
  </si>
  <si>
    <t>48.375" x 120"</t>
  </si>
  <si>
    <t>92 pcs</t>
  </si>
  <si>
    <t>4293KG</t>
  </si>
  <si>
    <t>48 x 192</t>
  </si>
  <si>
    <t>14' 4"</t>
  </si>
  <si>
    <t>8 x 2 1/2</t>
  </si>
  <si>
    <t>4 x 2.25 Zees</t>
  </si>
  <si>
    <t>Ocean Blue</t>
  </si>
  <si>
    <t>692730LL</t>
  </si>
  <si>
    <t>Kingspan 5" Tek 5 screws Old Town Gray</t>
  </si>
  <si>
    <t>10#3;1#8 silicon</t>
  </si>
  <si>
    <t>1.5" x 1.5"</t>
  </si>
  <si>
    <t>2 each @ 24'</t>
  </si>
  <si>
    <t>4261KG</t>
  </si>
  <si>
    <t>8933DK</t>
  </si>
  <si>
    <t>8693KG</t>
  </si>
  <si>
    <t>59 sheets</t>
  </si>
  <si>
    <t>24 ga Cool Metallic Silver</t>
  </si>
  <si>
    <t>3 sheets 48x120</t>
  </si>
  <si>
    <t>61693be</t>
  </si>
  <si>
    <t>rio bravo</t>
  </si>
  <si>
    <t>5545KG</t>
  </si>
  <si>
    <t>7004KG</t>
  </si>
  <si>
    <t>8954ME</t>
  </si>
  <si>
    <t>Lincoln Square</t>
  </si>
  <si>
    <t>Nu Wave</t>
  </si>
  <si>
    <t>Zac II &amp; Red</t>
  </si>
  <si>
    <t>1690KG</t>
  </si>
  <si>
    <t>GOOD SAMARITAN PERF</t>
  </si>
  <si>
    <t>7762be</t>
  </si>
  <si>
    <t>25 plus 50</t>
  </si>
  <si>
    <t>5215KG</t>
  </si>
  <si>
    <t>309893KL</t>
  </si>
  <si>
    <t>000059RC</t>
  </si>
  <si>
    <t>909 Zinc Wall</t>
  </si>
  <si>
    <t>NC1138</t>
  </si>
  <si>
    <t>Alesther</t>
  </si>
  <si>
    <t>1mm</t>
  </si>
  <si>
    <t>Graphite Gray</t>
  </si>
  <si>
    <t>27" x 120"</t>
  </si>
  <si>
    <t>1/8"</t>
  </si>
  <si>
    <t>50 Rolls/4 Rolls</t>
  </si>
  <si>
    <t>2 pc 16GA 1 pc 12GA 18"X18"</t>
  </si>
  <si>
    <t>214056RC</t>
  </si>
  <si>
    <t>14,000 - Foam Weep Baffles</t>
  </si>
  <si>
    <t>Chase Bank Alderwood</t>
  </si>
  <si>
    <t>3476KG</t>
  </si>
  <si>
    <t>Jefferson Elem.</t>
  </si>
  <si>
    <t>48"x 120"</t>
  </si>
  <si>
    <t>4419/4453</t>
  </si>
  <si>
    <t>2 pints</t>
  </si>
  <si>
    <t>8931DK</t>
  </si>
  <si>
    <t xml:space="preserve">PVC Y Fitting </t>
  </si>
  <si>
    <t>8852KG</t>
  </si>
  <si>
    <t xml:space="preserve">200 sheets </t>
  </si>
  <si>
    <t>74 sheets</t>
  </si>
  <si>
    <t>2332MA</t>
  </si>
  <si>
    <t>Yarrow Bay Services</t>
  </si>
  <si>
    <t>SQ Tube</t>
  </si>
  <si>
    <t>Meadowdale Ph II</t>
  </si>
  <si>
    <t>Wood Screws</t>
  </si>
  <si>
    <t>Single Flute Upcut Router Bits</t>
  </si>
  <si>
    <t>098784JS</t>
  </si>
  <si>
    <t>5 DS, 2 boxes of elbows</t>
  </si>
  <si>
    <t>60x84</t>
  </si>
  <si>
    <t>5833KG</t>
  </si>
  <si>
    <t>60" x 96"</t>
  </si>
  <si>
    <t>5836KG</t>
  </si>
  <si>
    <t>247892ME</t>
  </si>
  <si>
    <t>100sheets</t>
  </si>
  <si>
    <t>7821KG</t>
  </si>
  <si>
    <t>247765KL</t>
  </si>
  <si>
    <t>4 .080 ALUM PANELS W/ B.P.</t>
  </si>
  <si>
    <t>MUCKLESHOOT BINGO</t>
  </si>
  <si>
    <t>48x67</t>
  </si>
  <si>
    <t>5249KG</t>
  </si>
  <si>
    <t>#12 x 1-1/4"  Tek Screws</t>
  </si>
  <si>
    <t>8700</t>
  </si>
  <si>
    <t>Ashton 1020 tower</t>
  </si>
  <si>
    <t>28'</t>
  </si>
  <si>
    <t>ps12</t>
  </si>
  <si>
    <t>907759-RC</t>
  </si>
  <si>
    <t>Small Job #U-111</t>
  </si>
  <si>
    <t>U-111</t>
  </si>
  <si>
    <t>Champagne</t>
  </si>
  <si>
    <t>Cool Parchment</t>
  </si>
  <si>
    <t>262873JS</t>
  </si>
  <si>
    <t>500 Rivets</t>
  </si>
  <si>
    <t>UPS</t>
  </si>
  <si>
    <t>snyder arch</t>
  </si>
  <si>
    <t>#12 x 1"</t>
  </si>
  <si>
    <t>141</t>
  </si>
  <si>
    <t>1161AH</t>
  </si>
  <si>
    <t>7781be</t>
  </si>
  <si>
    <t>r factor</t>
  </si>
  <si>
    <t>batt insulation</t>
  </si>
  <si>
    <t>4904KG</t>
  </si>
  <si>
    <t xml:space="preserve">Charles Air </t>
  </si>
  <si>
    <t>4" x 5'</t>
  </si>
  <si>
    <t>Space Shuttle Gallery</t>
  </si>
  <si>
    <t>1354KG</t>
  </si>
  <si>
    <t>Wrapshield</t>
  </si>
  <si>
    <t xml:space="preserve">50 sheets </t>
  </si>
  <si>
    <t>794705-TM</t>
  </si>
  <si>
    <t>NC1163</t>
  </si>
  <si>
    <t>1 @ 30x120x52</t>
  </si>
  <si>
    <t>Husky Stadium</t>
  </si>
  <si>
    <t>Metl Span</t>
  </si>
  <si>
    <t>flats plus 2 trucks panels</t>
  </si>
  <si>
    <t>2 truckloads</t>
  </si>
  <si>
    <t>HARLEY MARINE</t>
  </si>
  <si>
    <t>1 RL</t>
  </si>
  <si>
    <t>1790KG</t>
  </si>
  <si>
    <t>214358KL</t>
  </si>
  <si>
    <t>1169AH</t>
  </si>
  <si>
    <t>7TH &amp; H</t>
  </si>
  <si>
    <t>NC1064</t>
  </si>
  <si>
    <t>smx silver metallic</t>
  </si>
  <si>
    <t>4414KG</t>
  </si>
  <si>
    <t>4415KG</t>
  </si>
  <si>
    <t>RS Hughes</t>
  </si>
  <si>
    <t>3M Fastbond 30NF</t>
  </si>
  <si>
    <t>5 Gallon</t>
  </si>
  <si>
    <t>31'0" Pent 2S</t>
  </si>
  <si>
    <t>20.875</t>
  </si>
  <si>
    <t>4038KG</t>
  </si>
  <si>
    <t>4039KG</t>
  </si>
  <si>
    <t>Plastic  Sheeting</t>
  </si>
  <si>
    <t>7133KG</t>
  </si>
  <si>
    <t>1 box (1000)</t>
  </si>
  <si>
    <t>0152DK</t>
  </si>
  <si>
    <t>290 panels</t>
  </si>
  <si>
    <t>0106MS</t>
  </si>
  <si>
    <t>2panels</t>
  </si>
  <si>
    <t xml:space="preserve">Will Call </t>
  </si>
  <si>
    <t>214367KL</t>
  </si>
  <si>
    <t>4285KG</t>
  </si>
  <si>
    <t>Northclad ITI table</t>
  </si>
  <si>
    <t>PAGE 14</t>
  </si>
  <si>
    <t>Ceraclad spacer blocks</t>
  </si>
  <si>
    <t>BR5-36 Closures</t>
  </si>
  <si>
    <t>100 lf</t>
  </si>
  <si>
    <t>644364ME</t>
  </si>
  <si>
    <t>Sealant</t>
  </si>
  <si>
    <t>10.3 Oz Cart.</t>
  </si>
  <si>
    <t>24 Cartridges</t>
  </si>
  <si>
    <t>2 Tips</t>
  </si>
  <si>
    <t>Albion Tips</t>
  </si>
  <si>
    <t>columns</t>
  </si>
  <si>
    <t>uw meb</t>
  </si>
  <si>
    <t>.090 ALUM DOOR COVER COPING</t>
  </si>
  <si>
    <t>PAGE 114</t>
  </si>
  <si>
    <t>Aluminum Angle</t>
  </si>
  <si>
    <t>2" x 2.5"</t>
  </si>
  <si>
    <t xml:space="preserve">9'8" </t>
  </si>
  <si>
    <t xml:space="preserve">24'8" </t>
  </si>
  <si>
    <t>44 panels</t>
  </si>
  <si>
    <t>9789KG</t>
  </si>
  <si>
    <t>54 sheets</t>
  </si>
  <si>
    <t>9790KG</t>
  </si>
  <si>
    <t>9780KG</t>
  </si>
  <si>
    <t>9784KG</t>
  </si>
  <si>
    <t>73 pcs</t>
  </si>
  <si>
    <t>73 panels</t>
  </si>
  <si>
    <t>3471KG</t>
  </si>
  <si>
    <t>629446KL</t>
  </si>
  <si>
    <t>Flat/HR 36</t>
  </si>
  <si>
    <t>14 panels, 15 flat sheets, 14 closures</t>
  </si>
  <si>
    <t>.050 48" x 120"  Regal blue</t>
  </si>
  <si>
    <t>40 sheets 48x120</t>
  </si>
  <si>
    <t>U115NC</t>
  </si>
  <si>
    <t>KWS30086</t>
  </si>
  <si>
    <t>Knight Wall</t>
  </si>
  <si>
    <t>black coated</t>
  </si>
  <si>
    <t>1 sheet 48x96</t>
  </si>
  <si>
    <t>.063 ALUM PANELS (28 PANELS)</t>
  </si>
  <si>
    <t>96 rolls</t>
  </si>
  <si>
    <t>5111KG</t>
  </si>
  <si>
    <t>500' of Pewter Gutter Coil 20 7/8</t>
  </si>
  <si>
    <t xml:space="preserve">.050 Stonewhite 4x10 sheets (40) </t>
  </si>
  <si>
    <t>5187KG</t>
  </si>
  <si>
    <t>1 at 2 sects each</t>
  </si>
  <si>
    <t>1 at 1 sect. each</t>
  </si>
  <si>
    <t>60 x  120</t>
  </si>
  <si>
    <t>5140KG</t>
  </si>
  <si>
    <t>5144KG</t>
  </si>
  <si>
    <t>247869ME</t>
  </si>
  <si>
    <t>23'-0"</t>
  </si>
  <si>
    <t>4 Panels</t>
  </si>
  <si>
    <t>repaint panels and paint 4 additional louvers</t>
  </si>
  <si>
    <t>Unaclad Colonial Red</t>
  </si>
  <si>
    <t>AL FLASHING and AL panels</t>
  </si>
  <si>
    <t>4655KG</t>
  </si>
  <si>
    <t>5169KG</t>
  </si>
  <si>
    <t>Dow 999</t>
  </si>
  <si>
    <t>Clear</t>
  </si>
  <si>
    <t>4mm</t>
  </si>
  <si>
    <t>192527RC</t>
  </si>
  <si>
    <t>736 LF</t>
  </si>
  <si>
    <t>4698KG</t>
  </si>
  <si>
    <t>9465KG</t>
  </si>
  <si>
    <t>EMJ 3" OD pipe - 20' lengths</t>
  </si>
  <si>
    <t>BEll Sq Elevator</t>
  </si>
  <si>
    <t>Intermountain</t>
  </si>
  <si>
    <t>5481KG</t>
  </si>
  <si>
    <t>5547KG</t>
  </si>
  <si>
    <t>5548KG</t>
  </si>
  <si>
    <t>5</t>
  </si>
  <si>
    <t>309949RC</t>
  </si>
  <si>
    <t>Snyder Architectural Formawall clips</t>
  </si>
  <si>
    <t>Pallet of Fasteners</t>
  </si>
  <si>
    <t>.125 ALUM HAT CHANNEL, .040 BUTT PLATES</t>
  </si>
  <si>
    <t>400 lf &amp; 300 Lf</t>
  </si>
  <si>
    <t>400 LF@12", 300 LF@10"</t>
  </si>
  <si>
    <t>4822KG</t>
  </si>
  <si>
    <t>.250 ALUM BRACKET</t>
  </si>
  <si>
    <t>22 rolls</t>
  </si>
  <si>
    <t>25 rolls</t>
  </si>
  <si>
    <t>8941DK</t>
  </si>
  <si>
    <t>48 rolls</t>
  </si>
  <si>
    <t>Louvers L50-L51</t>
  </si>
  <si>
    <t>3 Louvers</t>
  </si>
  <si>
    <t>Louvers L18-L20</t>
  </si>
  <si>
    <t>Champagne Gold</t>
  </si>
  <si>
    <t>The Summit III</t>
  </si>
  <si>
    <t>247863ME</t>
  </si>
  <si>
    <t>3'-9"</t>
  </si>
  <si>
    <t>ZA</t>
  </si>
  <si>
    <t>77 Panels</t>
  </si>
  <si>
    <t>9094KG</t>
  </si>
  <si>
    <t>8965ME</t>
  </si>
  <si>
    <t>9099KG</t>
  </si>
  <si>
    <t>8964ME</t>
  </si>
  <si>
    <t>182049KB</t>
  </si>
  <si>
    <t>1/4" x 2-1/2"</t>
  </si>
  <si>
    <t>10181DK</t>
  </si>
  <si>
    <t>24GA PREPRIME ASSYS</t>
  </si>
  <si>
    <t>pages 18-21</t>
  </si>
  <si>
    <t>70 PCS .</t>
  </si>
  <si>
    <t>North Beach</t>
  </si>
  <si>
    <t>36" x 10'-9"</t>
  </si>
  <si>
    <t>40 pcs</t>
  </si>
  <si>
    <t>36" x 7'-0"</t>
  </si>
  <si>
    <t>36 pcs</t>
  </si>
  <si>
    <t>.125 ALUM PANELS (4 PCS ENTRY)</t>
  </si>
  <si>
    <t>ENT 2-3</t>
  </si>
  <si>
    <t>Convoy</t>
  </si>
  <si>
    <t>1 box-5000ea screws, 4 drivers</t>
  </si>
  <si>
    <t>309889KL</t>
  </si>
  <si>
    <t>9452KG</t>
  </si>
  <si>
    <t>Willow Grove Green Fluropon</t>
  </si>
  <si>
    <t>UW MOLECULAR</t>
  </si>
  <si>
    <t>coping, flashing,</t>
  </si>
  <si>
    <t>several sheets</t>
  </si>
  <si>
    <t>8868KG</t>
  </si>
  <si>
    <t>4384KG</t>
  </si>
  <si>
    <t>Sequoyah</t>
  </si>
  <si>
    <t xml:space="preserve">Dow 795 cartridges </t>
  </si>
  <si>
    <t>674006kb</t>
  </si>
  <si>
    <t>27 Panels</t>
  </si>
  <si>
    <t>PAGES 140-144</t>
  </si>
  <si>
    <t>.080 FLASHING</t>
  </si>
  <si>
    <t>PAGES 150-151</t>
  </si>
  <si>
    <t>4006KG</t>
  </si>
  <si>
    <t>5121KG</t>
  </si>
  <si>
    <t>DS &amp; Elbows</t>
  </si>
  <si>
    <t>192513-RC</t>
  </si>
  <si>
    <t>7500 each</t>
  </si>
  <si>
    <t>wip 30 HT</t>
  </si>
  <si>
    <r>
      <t>champ metalic (</t>
    </r>
    <r>
      <rPr>
        <sz val="10"/>
        <color indexed="10"/>
        <rFont val="Calibri"/>
        <family val="2"/>
      </rPr>
      <t>customer owns material</t>
    </r>
    <r>
      <rPr>
        <sz val="10"/>
        <color indexed="8"/>
        <rFont val="Calibri"/>
        <family val="2"/>
      </rPr>
      <t>)</t>
    </r>
  </si>
  <si>
    <t>4376KG</t>
  </si>
  <si>
    <t>24' 6"</t>
  </si>
  <si>
    <t>48 panels</t>
  </si>
  <si>
    <t>3310RC</t>
  </si>
  <si>
    <t>3526KG</t>
  </si>
  <si>
    <t>10 crates  3/29 10 crates</t>
  </si>
  <si>
    <t>615361JS</t>
  </si>
  <si>
    <t>(450) .050 Aluminum - Stonewhite</t>
  </si>
  <si>
    <t>2000/South Elev</t>
  </si>
  <si>
    <t>column covers</t>
  </si>
  <si>
    <t>764867ME</t>
  </si>
  <si>
    <t>MSBSD</t>
  </si>
  <si>
    <t>NC1133</t>
  </si>
  <si>
    <t>12DK</t>
  </si>
  <si>
    <t>Firestone/Unaclad</t>
  </si>
  <si>
    <t>Receiving Information</t>
  </si>
  <si>
    <t>Order Information</t>
  </si>
  <si>
    <t xml:space="preserve">Product Description </t>
  </si>
  <si>
    <t>4684KG</t>
  </si>
  <si>
    <t>3449KG</t>
  </si>
  <si>
    <t>flats  w/vinyl</t>
  </si>
  <si>
    <t>9316EK</t>
  </si>
  <si>
    <t>36x204</t>
  </si>
  <si>
    <t>22 sheets</t>
  </si>
  <si>
    <t>282109MS</t>
  </si>
  <si>
    <t>Good Sam Care Tower</t>
  </si>
  <si>
    <t>Kingspan AP-7 saddle clips</t>
  </si>
  <si>
    <t>44 each</t>
  </si>
  <si>
    <t>Cool Zinc Grey</t>
  </si>
  <si>
    <t xml:space="preserve">(2) CRATES: 48"W-ODx24"HGT-IDx122" LONG-ID </t>
  </si>
  <si>
    <t>PAGE 98</t>
  </si>
  <si>
    <t>4'x10'</t>
  </si>
  <si>
    <t>4'x12'</t>
  </si>
  <si>
    <t>5'x10'</t>
  </si>
  <si>
    <t>.125 alum</t>
  </si>
  <si>
    <t>(1) box of 1400 corners</t>
  </si>
  <si>
    <t>.125 ALUM PANELS TYPE D1 (6 PANELS)</t>
  </si>
  <si>
    <t>(4) CRATE: 48"W-ODX36"HGT-IDX146" LONG-ID</t>
  </si>
  <si>
    <t>N escalator East side</t>
  </si>
  <si>
    <t>10 pcs</t>
  </si>
  <si>
    <t>2'-7 1/16" x 2'-2 5/8"</t>
  </si>
  <si>
    <t>AFS-41280</t>
  </si>
  <si>
    <t>AFS-41281</t>
  </si>
  <si>
    <t>Library Place</t>
  </si>
  <si>
    <t>55 - 48"x66" sheets</t>
  </si>
  <si>
    <t>8 ea</t>
  </si>
  <si>
    <t>8 rollers</t>
  </si>
  <si>
    <t>629421KL</t>
  </si>
  <si>
    <t>WSECU</t>
  </si>
  <si>
    <t>Greenheck</t>
  </si>
  <si>
    <t>Louvers</t>
  </si>
  <si>
    <t>62x152</t>
  </si>
  <si>
    <t>4815KG</t>
  </si>
  <si>
    <t xml:space="preserve">COPING 24 GA </t>
  </si>
  <si>
    <t>16" x 11'-0"</t>
  </si>
  <si>
    <t>5pcs</t>
  </si>
  <si>
    <t>37-1/2x114</t>
  </si>
  <si>
    <t>120 pieces</t>
  </si>
  <si>
    <t>3283KG</t>
  </si>
  <si>
    <t>Morin BR735 Closures</t>
  </si>
  <si>
    <t>snowguards &amp; asseccories</t>
  </si>
  <si>
    <t>Cityscape</t>
  </si>
  <si>
    <t>8519KG</t>
  </si>
  <si>
    <t>49 sheets</t>
  </si>
  <si>
    <t>8520KG</t>
  </si>
  <si>
    <t>.050/.032 Alum</t>
  </si>
  <si>
    <t>8/7</t>
  </si>
  <si>
    <t>to match sample</t>
  </si>
  <si>
    <t>2 ea</t>
  </si>
  <si>
    <t>5190KG</t>
  </si>
  <si>
    <t>repaint panels</t>
  </si>
  <si>
    <t>UC51713XL Pewter</t>
  </si>
  <si>
    <t>swiss pearl</t>
  </si>
  <si>
    <t>Bus Maintanence</t>
  </si>
  <si>
    <t>anti -grafitti coating</t>
  </si>
  <si>
    <t>U Village Bldg. D</t>
  </si>
  <si>
    <t>AFS-44070</t>
  </si>
  <si>
    <t>pages 10B-14</t>
  </si>
  <si>
    <t>chase Blue</t>
  </si>
  <si>
    <t>4 cases, 1 box backer rod</t>
  </si>
  <si>
    <t>#12-14 x 3/4" HWH</t>
  </si>
  <si>
    <t>2,500 Screws (1 box)</t>
  </si>
  <si>
    <t>13pcs</t>
  </si>
  <si>
    <t>13 pcs</t>
  </si>
  <si>
    <t>4418KG</t>
  </si>
  <si>
    <t>9080KG</t>
  </si>
  <si>
    <t>firestation 72</t>
  </si>
  <si>
    <t>16-17</t>
  </si>
  <si>
    <t>bone white</t>
  </si>
  <si>
    <t>100 LF 5", 8 elbows</t>
  </si>
  <si>
    <t>8790ME</t>
  </si>
  <si>
    <t>Sq Tube</t>
  </si>
  <si>
    <t>.75x20'</t>
  </si>
  <si>
    <t>309886KL</t>
  </si>
  <si>
    <t>500 ea.</t>
  </si>
  <si>
    <t>309887KL</t>
  </si>
  <si>
    <t>182065KG</t>
  </si>
  <si>
    <t>Window Infill</t>
  </si>
  <si>
    <t>UC99801XL</t>
  </si>
  <si>
    <t>3" DOWNSPOUT</t>
  </si>
  <si>
    <t>2 Cases</t>
  </si>
  <si>
    <t>1 Ea</t>
  </si>
  <si>
    <t>PAGE 49-50</t>
  </si>
  <si>
    <t>Radius Alum Pipe</t>
  </si>
  <si>
    <t>4677KG</t>
  </si>
  <si>
    <t>1' 8"</t>
  </si>
  <si>
    <t>Flat Sample</t>
  </si>
  <si>
    <t>24x48</t>
  </si>
  <si>
    <t>9589KG</t>
  </si>
  <si>
    <t>Multilok Hand Seamer</t>
  </si>
  <si>
    <t>Red panel for Fire Station 72 (REDO)</t>
  </si>
  <si>
    <t>1000 ea 3.5",500ea 1.5",3000ea 2.5"</t>
  </si>
  <si>
    <t>Norclad 25</t>
  </si>
  <si>
    <t xml:space="preserve">1DS </t>
  </si>
  <si>
    <t>262891JS</t>
  </si>
  <si>
    <t>Dillon Nissan</t>
  </si>
  <si>
    <t>NC1033</t>
  </si>
  <si>
    <t>017751MS</t>
  </si>
  <si>
    <t>PS-12</t>
  </si>
  <si>
    <t>Wafer Teks</t>
  </si>
  <si>
    <t>4042KG</t>
  </si>
  <si>
    <t>Page 5</t>
  </si>
  <si>
    <t>pages 6-8</t>
  </si>
  <si>
    <t>400 pieces</t>
  </si>
  <si>
    <t>9093KG</t>
  </si>
  <si>
    <t>PAGE 145</t>
  </si>
  <si>
    <t>#12, HH, SST, 3" screws</t>
  </si>
  <si>
    <t>111 S. Jackson</t>
  </si>
  <si>
    <t>40 panels</t>
  </si>
  <si>
    <t>9715KG</t>
  </si>
  <si>
    <t>10110MS</t>
  </si>
  <si>
    <t>27.313" x 120"</t>
  </si>
  <si>
    <t>20 LF pipe, 4 elbows, 1 pint</t>
  </si>
  <si>
    <t>Sample panels</t>
  </si>
  <si>
    <t>48x120</t>
  </si>
  <si>
    <t>Page 74A</t>
  </si>
  <si>
    <t>Phil</t>
  </si>
  <si>
    <t>1 coil (400' +/-)</t>
  </si>
  <si>
    <t xml:space="preserve">"L" ANGLE </t>
  </si>
  <si>
    <t>P.243 &amp; 245</t>
  </si>
  <si>
    <t>Lively Env</t>
  </si>
  <si>
    <t xml:space="preserve">Urbane Bronze </t>
  </si>
  <si>
    <t>36"x75'</t>
  </si>
  <si>
    <t>Green</t>
  </si>
  <si>
    <t>FLASHING AND SPLINE</t>
  </si>
  <si>
    <t>MULTICARE</t>
  </si>
  <si>
    <t>PAGE 36-37</t>
  </si>
  <si>
    <t>90 sheets@62x196</t>
  </si>
  <si>
    <t>25 sheets@62x196</t>
  </si>
  <si>
    <t>1202KG</t>
  </si>
  <si>
    <t>VR Classic Omega Closures</t>
  </si>
  <si>
    <t>2 PVC elbows on back order 8/2/10</t>
  </si>
  <si>
    <t>70 sheets @48x120</t>
  </si>
  <si>
    <t>PC Alum</t>
  </si>
  <si>
    <t>Intermountain Red Rosin</t>
  </si>
  <si>
    <t>1300 LF</t>
  </si>
  <si>
    <t>105 sheets</t>
  </si>
  <si>
    <t>Bell Sq Elevator</t>
  </si>
  <si>
    <t>6 DS, 8 elbows</t>
  </si>
  <si>
    <t>171 EA</t>
  </si>
  <si>
    <t>4238KG</t>
  </si>
  <si>
    <t>7031KG</t>
  </si>
  <si>
    <t>ProCure</t>
  </si>
  <si>
    <t>25.125x120</t>
  </si>
  <si>
    <t>3430KG</t>
  </si>
  <si>
    <t>10 sheets @ 48x120</t>
  </si>
  <si>
    <t>2 sheets @ 48x96</t>
  </si>
  <si>
    <t>na / Killian</t>
  </si>
  <si>
    <t>4'/8'</t>
  </si>
  <si>
    <t>7" rolls</t>
  </si>
  <si>
    <t>5132KG</t>
  </si>
  <si>
    <t>3590KG</t>
  </si>
  <si>
    <t>SFS INTEC</t>
  </si>
  <si>
    <t>SELF DRILLING</t>
  </si>
  <si>
    <t>Interlake HS</t>
  </si>
  <si>
    <t>2330be</t>
  </si>
  <si>
    <t>de anza</t>
  </si>
  <si>
    <t>angle</t>
  </si>
  <si>
    <t>15'0" Pent2N</t>
  </si>
  <si>
    <t>(2) Crates - 48x60x1383 - delivering to shop 2</t>
  </si>
  <si>
    <t>010149MS</t>
  </si>
  <si>
    <t>54</t>
  </si>
  <si>
    <t>5489KG</t>
  </si>
  <si>
    <t>Fire Station #72</t>
  </si>
  <si>
    <t>5490KG</t>
  </si>
  <si>
    <t>AEP COOL METALLIC CHAMPAGNE</t>
  </si>
  <si>
    <t>8565DJ</t>
  </si>
  <si>
    <t>3308RC</t>
  </si>
  <si>
    <t>P.113-116</t>
  </si>
  <si>
    <t>NC1072</t>
  </si>
  <si>
    <t>NC1142</t>
  </si>
  <si>
    <t>2 at 48 x 72 x 58, 1 at 48 x 120 x 52, 2 at 48 x 210 x 58</t>
  </si>
  <si>
    <t>5 total</t>
  </si>
  <si>
    <t>764740-TM</t>
  </si>
  <si>
    <t>1757KG</t>
  </si>
  <si>
    <t>136 panels</t>
  </si>
  <si>
    <t>COPING, DOWNSPOUTS, FLASHINGS (24 GA &amp; 22 GA)</t>
  </si>
  <si>
    <t>CP2</t>
  </si>
  <si>
    <t>AFS-44103</t>
  </si>
  <si>
    <t>4035KG</t>
  </si>
  <si>
    <t>4' 1-3/4"</t>
  </si>
  <si>
    <t>10 panels</t>
  </si>
  <si>
    <t>Stainless Steel</t>
  </si>
  <si>
    <t>5463KG</t>
  </si>
  <si>
    <t>Bayer Canopies</t>
  </si>
  <si>
    <t>Sq &amp; Rect Alum Tube</t>
  </si>
  <si>
    <t>21'</t>
  </si>
  <si>
    <t>4850KG</t>
  </si>
  <si>
    <t>PANELS</t>
  </si>
  <si>
    <t>P111.112</t>
  </si>
  <si>
    <t>4464/4576</t>
  </si>
  <si>
    <t>2 boxes21-May-08</t>
  </si>
  <si>
    <t>.125 ALUM GUTTER AND BUTT PLATES</t>
  </si>
  <si>
    <t>Steel Channel</t>
  </si>
  <si>
    <t>5834KG</t>
  </si>
  <si>
    <t>201242RC</t>
  </si>
  <si>
    <t>635 Elliott</t>
  </si>
  <si>
    <t>Dove Gray</t>
  </si>
  <si>
    <t>Auburn Library</t>
  </si>
  <si>
    <t>Box Rib_Lg</t>
  </si>
  <si>
    <t>Box Rib_Sm</t>
  </si>
  <si>
    <t>4669KG</t>
  </si>
  <si>
    <t>4670KG</t>
  </si>
  <si>
    <t>4667KG</t>
  </si>
  <si>
    <t>4668KG</t>
  </si>
  <si>
    <t>(30) .050 Stonewhite 4x10</t>
  </si>
  <si>
    <t>1772KG</t>
  </si>
  <si>
    <t>Murray Morgan</t>
  </si>
  <si>
    <t>Cool Matte Black</t>
  </si>
  <si>
    <t>116 panels</t>
  </si>
  <si>
    <t>Pro Panel II</t>
  </si>
  <si>
    <t>Cool Regal White</t>
  </si>
  <si>
    <t>629442KL</t>
  </si>
  <si>
    <t>28'-7 1/2"/2"6"</t>
  </si>
  <si>
    <t>6 panels/4 panels</t>
  </si>
  <si>
    <t>6 panels</t>
  </si>
  <si>
    <t>140 panels</t>
  </si>
  <si>
    <t>4'6"x12"</t>
  </si>
  <si>
    <t>4387KG</t>
  </si>
  <si>
    <t>Perf Nu Wave</t>
  </si>
  <si>
    <t>17 panels</t>
  </si>
  <si>
    <t>629441KL</t>
  </si>
  <si>
    <t>3442KG</t>
  </si>
  <si>
    <t>50 x 120</t>
  </si>
  <si>
    <t>window sills</t>
  </si>
  <si>
    <t>440 Terry</t>
  </si>
  <si>
    <t>5'-4" x7'</t>
  </si>
  <si>
    <t>PSE Bothell Data Ctr</t>
  </si>
  <si>
    <t>Malarkey 401</t>
  </si>
  <si>
    <t>Dow 795 Caulking</t>
  </si>
  <si>
    <t>Bronze, Limestone</t>
  </si>
  <si>
    <t>NC1049</t>
  </si>
  <si>
    <t>SIMONYI</t>
  </si>
  <si>
    <t>3 sheets of .032 aluminum</t>
  </si>
  <si>
    <t>Merrill Court Condos</t>
  </si>
  <si>
    <t>email from Dave Masters</t>
  </si>
  <si>
    <t>Hampton Sage AFS-47111</t>
  </si>
  <si>
    <t>4945KG</t>
  </si>
  <si>
    <t>20', 8 elbows</t>
  </si>
  <si>
    <t>9 EA</t>
  </si>
  <si>
    <t>.125 aluminum parts</t>
  </si>
  <si>
    <t>Chase Bank</t>
  </si>
  <si>
    <t>One Tacoma</t>
  </si>
  <si>
    <t>Flat Sheet</t>
  </si>
  <si>
    <t>Chromium Gray</t>
  </si>
  <si>
    <t>Pre Finished galv</t>
  </si>
  <si>
    <t>8757ME</t>
  </si>
  <si>
    <t>15 Sheets</t>
  </si>
  <si>
    <t>4213KG</t>
  </si>
  <si>
    <t>4211KG</t>
  </si>
  <si>
    <t>0.125 AL CHANNEL</t>
  </si>
  <si>
    <t>Birchwood Casey MF</t>
  </si>
  <si>
    <t>1 gallon</t>
  </si>
  <si>
    <t>214005RC</t>
  </si>
  <si>
    <t>40mil</t>
  </si>
  <si>
    <t>Flash Seam</t>
  </si>
  <si>
    <t>6" x 75'</t>
  </si>
  <si>
    <t>6 cs</t>
  </si>
  <si>
    <t>48</t>
  </si>
  <si>
    <t>123</t>
  </si>
  <si>
    <t>23</t>
  </si>
  <si>
    <t>67</t>
  </si>
  <si>
    <t>67 sheets</t>
  </si>
  <si>
    <t>2340MA</t>
  </si>
  <si>
    <t>TuBE/Angle</t>
  </si>
  <si>
    <t>4 angles, 10 tuBEs</t>
  </si>
  <si>
    <t>Kaffee</t>
  </si>
  <si>
    <t>AFS-40302</t>
  </si>
  <si>
    <t>Korry Electronics</t>
  </si>
  <si>
    <t>.04 ALUM FLASHING</t>
  </si>
  <si>
    <t>795 Caulking Tubes</t>
  </si>
  <si>
    <t>10" x 18"</t>
  </si>
  <si>
    <t>24 x 120</t>
  </si>
  <si>
    <t>04-1.01-25 redo</t>
  </si>
  <si>
    <t>metal sales</t>
  </si>
  <si>
    <t>Lindburgh HS</t>
  </si>
  <si>
    <t>NC1024</t>
  </si>
  <si>
    <t>4500LF of coils</t>
  </si>
  <si>
    <t>262863JS</t>
  </si>
  <si>
    <t>2,200 Brackets</t>
  </si>
  <si>
    <t>615141ME</t>
  </si>
  <si>
    <t>8957ME</t>
  </si>
  <si>
    <t>106 RE-ORDER</t>
  </si>
  <si>
    <t>3553KG</t>
  </si>
  <si>
    <t>Cohn Scheyer</t>
  </si>
  <si>
    <t>Clear Anodized</t>
  </si>
  <si>
    <t>098779JS</t>
  </si>
  <si>
    <t>39 panels</t>
  </si>
  <si>
    <t>PAGE 200</t>
  </si>
  <si>
    <t>PAGE 129 &amp; 132</t>
  </si>
  <si>
    <t>DS &amp; Elbow</t>
  </si>
  <si>
    <t>1 DS, 1 elbow</t>
  </si>
  <si>
    <t>6495KG</t>
  </si>
  <si>
    <t>Span Lok 16 hp</t>
  </si>
  <si>
    <t>300 DS, 30 elbows</t>
  </si>
  <si>
    <t>4254KG</t>
  </si>
  <si>
    <t>Advanced Glass</t>
  </si>
  <si>
    <t>3417KG</t>
  </si>
  <si>
    <t>20'9" Pent 1W,E</t>
  </si>
  <si>
    <t>21'3" Screen W</t>
  </si>
  <si>
    <t>22ga Nissan Silver 4x10 flatstock</t>
  </si>
  <si>
    <t>21'6" Pent 2E</t>
  </si>
  <si>
    <t>18 pcs.</t>
  </si>
  <si>
    <t>23'0" Pent 3W,E</t>
  </si>
  <si>
    <t>N Escalator soffit</t>
  </si>
  <si>
    <t>18'3-1/2"</t>
  </si>
  <si>
    <t xml:space="preserve">Fluid Eng. &amp; Assoc - Vacuum Exhuast Silencer </t>
  </si>
  <si>
    <t>46x144</t>
  </si>
  <si>
    <t>10 bags = 1000 ea</t>
  </si>
  <si>
    <t>1145ea</t>
  </si>
  <si>
    <t>38"x96"</t>
  </si>
  <si>
    <t>pages 307-313, 336B</t>
  </si>
  <si>
    <t>692719KL</t>
  </si>
  <si>
    <t>16"x150 LF</t>
  </si>
  <si>
    <t>3589KG</t>
  </si>
  <si>
    <t>22 GA</t>
  </si>
  <si>
    <t>Integrated Resources</t>
  </si>
  <si>
    <t>AFS-44130</t>
  </si>
  <si>
    <t>Bullnose redos</t>
  </si>
  <si>
    <t>Intermountain Protecto Wrap 6" flexible flashing</t>
  </si>
  <si>
    <t>9842KG</t>
  </si>
  <si>
    <t>2 LOUVER SECTIONS</t>
  </si>
  <si>
    <t>3 LOUVER SECTIONS</t>
  </si>
  <si>
    <t>3495KG</t>
  </si>
  <si>
    <t>Newport Hills</t>
  </si>
  <si>
    <t>Design Span hp17</t>
  </si>
  <si>
    <t>72 panels</t>
  </si>
  <si>
    <t>3@2,000</t>
  </si>
  <si>
    <t>17'0" Pent 2N</t>
  </si>
  <si>
    <t xml:space="preserve">A5: 49.5"HX39"WX125"L - 18 CRATES </t>
  </si>
  <si>
    <t>A6: 56"Hx39"Wx126"L - 1 CRATE</t>
  </si>
  <si>
    <t>.06 ALUM NORTHCLAD PANELS</t>
  </si>
  <si>
    <t>bare galvi</t>
  </si>
  <si>
    <t>Valspar Fluropon Classic II Bright Silver</t>
  </si>
  <si>
    <t>FP 1</t>
  </si>
  <si>
    <t>6458KG</t>
  </si>
  <si>
    <t>White Fluropon</t>
  </si>
  <si>
    <t>Super White</t>
  </si>
  <si>
    <t>4949KG</t>
  </si>
  <si>
    <t>3x252</t>
  </si>
  <si>
    <t>2 Pieces</t>
  </si>
  <si>
    <t>2 pieces</t>
  </si>
  <si>
    <t>9090KG</t>
  </si>
  <si>
    <t>9087KG</t>
  </si>
  <si>
    <t>8963ME</t>
  </si>
  <si>
    <t>ms 98 columns, 40 pcs, column halves, mtg flanges</t>
  </si>
  <si>
    <t>P258</t>
  </si>
  <si>
    <t>ms 98 columns (34 pcs, column halves)</t>
  </si>
  <si>
    <t>page 500</t>
  </si>
  <si>
    <t>4440KG</t>
  </si>
  <si>
    <t>Ft. Richardson</t>
  </si>
  <si>
    <t>Aerolite</t>
  </si>
  <si>
    <t>Galvanized Pipe</t>
  </si>
  <si>
    <t>2-1/2" x 21'</t>
  </si>
  <si>
    <t>Bellevue Hyatt</t>
  </si>
  <si>
    <t>Challenger</t>
  </si>
  <si>
    <t>Hartford Green</t>
  </si>
  <si>
    <t>Parklex Façade</t>
  </si>
  <si>
    <t>Onix</t>
  </si>
  <si>
    <t>9565KG</t>
  </si>
  <si>
    <t>9566KG</t>
  </si>
  <si>
    <t>9570KG</t>
  </si>
  <si>
    <t>50 each</t>
  </si>
  <si>
    <t>8775ME</t>
  </si>
  <si>
    <t>1823 Terry</t>
  </si>
  <si>
    <t>600 lf</t>
  </si>
  <si>
    <t>160lf</t>
  </si>
  <si>
    <t>20 cases of sausages</t>
  </si>
  <si>
    <t>5126KG</t>
  </si>
  <si>
    <t>Sikagard 670W Clear</t>
  </si>
  <si>
    <t>274931TM</t>
  </si>
  <si>
    <t>644356ME</t>
  </si>
  <si>
    <t>7047KG</t>
  </si>
  <si>
    <t>9463KG</t>
  </si>
  <si>
    <t>Color Matched to Fluropon Classic II (399C1989) Serenity J-1183</t>
  </si>
  <si>
    <t>Everett Steel 2" x 2" x 1/4" angle - 20'</t>
  </si>
  <si>
    <t>7815KG</t>
  </si>
  <si>
    <t>35555be</t>
  </si>
  <si>
    <t>Small job</t>
  </si>
  <si>
    <t>CHURCH PENSION GROUP</t>
  </si>
  <si>
    <t>NC1143</t>
  </si>
  <si>
    <t>GRAY AFS-?</t>
  </si>
  <si>
    <t>DEEPSPACE PAINT FACE ONLY (PUNCH)</t>
  </si>
  <si>
    <t>3/16" PANELS</t>
  </si>
  <si>
    <t>JETBLACK PAINT FACE AND 1 EDGE OF BACK (ROUTER)</t>
  </si>
  <si>
    <t>AFS-42067LG</t>
  </si>
  <si>
    <t>JET BLACK PAINT FACE ONLY (PUNCH)</t>
  </si>
  <si>
    <t>CALM</t>
  </si>
  <si>
    <t>AFS-44165</t>
  </si>
  <si>
    <t>000063ME</t>
  </si>
  <si>
    <t>240"</t>
  </si>
  <si>
    <t>000067ME</t>
  </si>
  <si>
    <t>Slot Lumber</t>
  </si>
  <si>
    <t>2x3x120</t>
  </si>
  <si>
    <t>PAGE 88</t>
  </si>
  <si>
    <t>61661be</t>
  </si>
  <si>
    <t>20@62x198, 20@48x120</t>
  </si>
  <si>
    <t>5509KG</t>
  </si>
  <si>
    <t>Musket Gray</t>
  </si>
  <si>
    <t>color samples</t>
  </si>
  <si>
    <t>.080 ALUM PANELS</t>
  </si>
  <si>
    <t>.15 ALUM ACM PANELS</t>
  </si>
  <si>
    <t>SL4A781-CUT RUBY</t>
  </si>
  <si>
    <t>2' 7-1/4"</t>
  </si>
  <si>
    <t>(1) 48x120 16ga. SS #4</t>
  </si>
  <si>
    <t>7 sheets 48 x 120</t>
  </si>
  <si>
    <t>56 PANELS</t>
  </si>
  <si>
    <t>Tyvek + tyvek tape</t>
  </si>
  <si>
    <t>5460KG</t>
  </si>
  <si>
    <t>Fastenal- 1000 tec 5 Climaseal</t>
  </si>
  <si>
    <t>#6-3/4 tek screw for ACM</t>
  </si>
  <si>
    <t>Dow Ridgid 1.5 Blue</t>
  </si>
  <si>
    <t>141 sheets</t>
  </si>
  <si>
    <t>9498KG</t>
  </si>
  <si>
    <t>1 1/2"</t>
  </si>
  <si>
    <t>400</t>
  </si>
  <si>
    <t>Abaco Machines</t>
  </si>
  <si>
    <t>upright material carts</t>
  </si>
  <si>
    <t>12"w x 10' 3" L</t>
  </si>
  <si>
    <t>55 pcs</t>
  </si>
  <si>
    <t>12"w x 10' 1" L</t>
  </si>
  <si>
    <t>.050 Alum Stonewhite 4x10</t>
  </si>
  <si>
    <t>262857JS</t>
  </si>
  <si>
    <t>262858JS</t>
  </si>
  <si>
    <t>U VILLAGE</t>
  </si>
  <si>
    <t>4334KG</t>
  </si>
  <si>
    <t>10153DK</t>
  </si>
  <si>
    <t>128 pieces</t>
  </si>
  <si>
    <t>8913DK</t>
  </si>
  <si>
    <t>Ceraclad Corners</t>
  </si>
  <si>
    <t>MIT UPS</t>
  </si>
  <si>
    <t>9' 9"</t>
  </si>
  <si>
    <t>9'9"</t>
  </si>
  <si>
    <t>615103MS</t>
  </si>
  <si>
    <t>098794JS</t>
  </si>
  <si>
    <t>262872JS</t>
  </si>
  <si>
    <t>.125 ALUM PERF PANELS</t>
  </si>
  <si>
    <t>PAGE 107-108</t>
  </si>
  <si>
    <t>Pre-primed</t>
  </si>
  <si>
    <t>4300KG</t>
  </si>
  <si>
    <t>Airblock 33</t>
  </si>
  <si>
    <t>5 Gal</t>
  </si>
  <si>
    <t>5 gallons</t>
  </si>
  <si>
    <t>4202KG</t>
  </si>
  <si>
    <t>300 ea</t>
  </si>
  <si>
    <t>128 pcs, clips</t>
  </si>
  <si>
    <t>9068KG</t>
  </si>
  <si>
    <t>Salmon Bay</t>
  </si>
  <si>
    <t>4906KG</t>
  </si>
  <si>
    <t>Cascadia CC</t>
  </si>
  <si>
    <t>017759ms</t>
  </si>
  <si>
    <t>000096ME</t>
  </si>
  <si>
    <t>Mill w/o Vinyl</t>
  </si>
  <si>
    <t>AL PANEL ORDER</t>
  </si>
  <si>
    <t>NOTCHED COVERS</t>
  </si>
  <si>
    <t>AFS-44163- SOYA WHITE FLUROPON</t>
  </si>
  <si>
    <t>794708-TM</t>
  </si>
  <si>
    <t>NC 1162</t>
  </si>
  <si>
    <t>1 at 48 x 100 x 54" tall</t>
  </si>
  <si>
    <t>941556RC</t>
  </si>
  <si>
    <t>Minor Ave Apt</t>
  </si>
  <si>
    <t>Vivex</t>
  </si>
  <si>
    <t>Oiled Olivewood</t>
  </si>
  <si>
    <t>94-557RC</t>
  </si>
  <si>
    <t>Fire Station #14</t>
  </si>
  <si>
    <t>16oz</t>
  </si>
  <si>
    <t>NC1107.1</t>
  </si>
  <si>
    <t>FLUROPON CLASSIC II BRIGHT SILVER- 399C2470 (ACCURATE)</t>
  </si>
  <si>
    <t>AEP Zactique II</t>
  </si>
  <si>
    <t>360 Ea</t>
  </si>
  <si>
    <t>725'</t>
  </si>
  <si>
    <t>6483KG</t>
  </si>
  <si>
    <t>Small Job Levi Cushing</t>
  </si>
  <si>
    <t>Cee-Lock Clips</t>
  </si>
  <si>
    <t>panels and 1 sheet 48 x 120</t>
  </si>
  <si>
    <t>Rollins</t>
  </si>
  <si>
    <t>McFeely's</t>
  </si>
  <si>
    <t>8797KG</t>
  </si>
  <si>
    <t>Nixalite</t>
  </si>
  <si>
    <t>Bird Spikes</t>
  </si>
  <si>
    <t>Spikes, glue clips, glue</t>
  </si>
  <si>
    <t>5106KG</t>
  </si>
  <si>
    <t>3" x 3" x 21'</t>
  </si>
  <si>
    <t>3532KG</t>
  </si>
  <si>
    <t>Lincoln Column</t>
  </si>
  <si>
    <t>60" x 240"</t>
  </si>
  <si>
    <t>1000lf coil / 10 sheets</t>
  </si>
  <si>
    <t>5564be</t>
  </si>
  <si>
    <t>bruce</t>
  </si>
  <si>
    <t>Smokehouse</t>
  </si>
  <si>
    <t>277 ea</t>
  </si>
  <si>
    <t>2 - 10' pcs</t>
  </si>
  <si>
    <t>Coupler Steel/PVC</t>
  </si>
  <si>
    <t>247851ME</t>
  </si>
  <si>
    <t>Span Lok HP216</t>
  </si>
  <si>
    <t>62" x 196"</t>
  </si>
  <si>
    <t>Downspout (700') and Downspout Channel</t>
  </si>
  <si>
    <t>Sealant Specialists Vulkem 921 Black</t>
  </si>
  <si>
    <t>2.5" Corrugated Closure</t>
  </si>
  <si>
    <t>120 each</t>
  </si>
  <si>
    <t>Screw Wood</t>
  </si>
  <si>
    <t>Swiss Pearl (5 Panels)</t>
  </si>
  <si>
    <t>5544KG</t>
  </si>
  <si>
    <t>PS12R224R2</t>
  </si>
  <si>
    <t>4902KG</t>
  </si>
  <si>
    <t>350 pcs</t>
  </si>
  <si>
    <t>Steel L angle</t>
  </si>
  <si>
    <t>2000</t>
  </si>
  <si>
    <t>8778KG</t>
  </si>
  <si>
    <t>8779KG</t>
  </si>
  <si>
    <t>Gray/Charcoal</t>
  </si>
  <si>
    <t>4 cases/4 cases</t>
  </si>
  <si>
    <t>Rangeland</t>
  </si>
  <si>
    <t>NC1128</t>
  </si>
  <si>
    <t>4385KG</t>
  </si>
  <si>
    <t>Fabricated Display Tables</t>
  </si>
  <si>
    <t>2"x3"x24'</t>
  </si>
  <si>
    <t>7264KG</t>
  </si>
  <si>
    <t xml:space="preserve">A10: 49.5"Hx39"Wx198"L - 2 CRATES </t>
  </si>
  <si>
    <t>18 crates</t>
  </si>
  <si>
    <t>1 HINGED LOUVER SECTION</t>
  </si>
  <si>
    <t>247897ME</t>
  </si>
  <si>
    <t>PAGES266-268</t>
  </si>
  <si>
    <t>Cool Metalic  Silver</t>
  </si>
  <si>
    <t>16" wide coil</t>
  </si>
  <si>
    <t>OHMC MRI Suite</t>
  </si>
  <si>
    <t>3" Insul Plates</t>
  </si>
  <si>
    <t>97 sheets</t>
  </si>
  <si>
    <t>Wards Cove Gatehouse</t>
  </si>
  <si>
    <t>12 panels</t>
  </si>
  <si>
    <t>82164BE</t>
  </si>
  <si>
    <t>580 EA</t>
  </si>
  <si>
    <t>1 case rustic brick</t>
  </si>
  <si>
    <t>Alpolic</t>
  </si>
  <si>
    <t>2 Sizes</t>
  </si>
  <si>
    <t>25 sheets total</t>
  </si>
  <si>
    <t>82194BE</t>
  </si>
  <si>
    <t>6'-0 1/2"</t>
  </si>
  <si>
    <t>09 panels</t>
  </si>
  <si>
    <t>6'0-1/2"</t>
  </si>
  <si>
    <t>5'</t>
  </si>
  <si>
    <t>5'-10"</t>
  </si>
  <si>
    <t>5'10"</t>
  </si>
  <si>
    <t>7255KG</t>
  </si>
  <si>
    <t>5583be</t>
  </si>
  <si>
    <t>BRI</t>
  </si>
  <si>
    <t>6'</t>
  </si>
  <si>
    <t>Off-white</t>
  </si>
  <si>
    <t>Rocky</t>
  </si>
  <si>
    <t>31 panels</t>
  </si>
  <si>
    <t>8667KG</t>
  </si>
  <si>
    <t>4 x 8'</t>
  </si>
  <si>
    <t>500 rolls</t>
  </si>
  <si>
    <t>4216KG</t>
  </si>
  <si>
    <t>15 pcs             12</t>
  </si>
  <si>
    <t>BG9</t>
  </si>
  <si>
    <t>PrePaid</t>
  </si>
  <si>
    <t>Deru Residence</t>
  </si>
  <si>
    <t>Aames General Store</t>
  </si>
  <si>
    <t>F/H Torx SS</t>
  </si>
  <si>
    <t>Passivated</t>
  </si>
  <si>
    <t>000055ME</t>
  </si>
  <si>
    <t>#12 Tek Screw</t>
  </si>
  <si>
    <t>5000 each</t>
  </si>
  <si>
    <t>247871ME</t>
  </si>
  <si>
    <t>615128ME</t>
  </si>
  <si>
    <t>NorthClad Display</t>
  </si>
  <si>
    <t>Guess Column</t>
  </si>
  <si>
    <t>3</t>
  </si>
  <si>
    <t>60 x 120</t>
  </si>
  <si>
    <t>7 mm</t>
  </si>
  <si>
    <t>Zinc Plus panels</t>
  </si>
  <si>
    <t>1" .7mm x 16 15/16"</t>
  </si>
  <si>
    <t>Jollibee/Red Ribbon</t>
  </si>
  <si>
    <t>Wafer PD tek</t>
  </si>
  <si>
    <t>Bronze, white, gray</t>
  </si>
  <si>
    <t>2000 Ea</t>
  </si>
  <si>
    <t>3000 Ea</t>
  </si>
  <si>
    <t>SL4A647</t>
  </si>
  <si>
    <t>18ga flashing 14'</t>
  </si>
  <si>
    <t>PRS Mirabella</t>
  </si>
  <si>
    <t>Black</t>
  </si>
  <si>
    <t>8527KG</t>
  </si>
  <si>
    <t>8512KG</t>
  </si>
  <si>
    <t>18/3.04 NORTH ELEV</t>
  </si>
  <si>
    <t>CHARCOAL</t>
  </si>
  <si>
    <t>48 x 120</t>
  </si>
  <si>
    <t>36" x 115"  plus drop</t>
  </si>
  <si>
    <t>UC105757VL</t>
  </si>
  <si>
    <t>VANILLA SAND</t>
  </si>
  <si>
    <t>UC106666F</t>
  </si>
  <si>
    <t>NATURAL SUEDE MICA</t>
  </si>
  <si>
    <t>canopy</t>
  </si>
  <si>
    <t>multicare</t>
  </si>
  <si>
    <t>page 27</t>
  </si>
  <si>
    <t>VANILLA SAND-uc105757VL</t>
  </si>
  <si>
    <t>5206KG</t>
  </si>
  <si>
    <t>3585KG</t>
  </si>
  <si>
    <t>4228KG</t>
  </si>
  <si>
    <t>214391KL</t>
  </si>
  <si>
    <t>Valley View</t>
  </si>
  <si>
    <t>60 EA</t>
  </si>
  <si>
    <t>Rollin/Skyline</t>
  </si>
  <si>
    <t>5x10</t>
  </si>
  <si>
    <t>Summit</t>
  </si>
  <si>
    <t>NC1085</t>
  </si>
  <si>
    <t>Yolo</t>
  </si>
  <si>
    <t>NC1059</t>
  </si>
  <si>
    <t>FR bistro bronze</t>
  </si>
  <si>
    <t>1057AH</t>
  </si>
  <si>
    <t>Classic Omega Perf</t>
  </si>
  <si>
    <t>4 panels</t>
  </si>
  <si>
    <t>Dust Collector for the Multicam</t>
  </si>
  <si>
    <t>1 unit</t>
  </si>
  <si>
    <t>LTL</t>
  </si>
  <si>
    <t>109 sheets</t>
  </si>
  <si>
    <t>2 DS, 4 elbows</t>
  </si>
  <si>
    <t>46 x 120</t>
  </si>
  <si>
    <t>692713KL</t>
  </si>
  <si>
    <t>SESAME SEED</t>
  </si>
  <si>
    <t>48 x 150</t>
  </si>
  <si>
    <t>48 x 126</t>
  </si>
  <si>
    <t>Window frame for Northclad AIA display</t>
  </si>
  <si>
    <t>Northclad Display</t>
  </si>
  <si>
    <t>window frame</t>
  </si>
  <si>
    <t>247786KL</t>
  </si>
  <si>
    <t>615368JS</t>
  </si>
  <si>
    <t>20 crates</t>
  </si>
  <si>
    <t>Brightwater</t>
  </si>
  <si>
    <t>36x108</t>
  </si>
  <si>
    <t>32x120</t>
  </si>
  <si>
    <t>7809KG</t>
  </si>
  <si>
    <t>9822KG</t>
  </si>
  <si>
    <t>9813KG</t>
  </si>
  <si>
    <t>Kilo 6</t>
  </si>
  <si>
    <t>.040 ALUM COPING</t>
  </si>
  <si>
    <t>PAGE 153-155</t>
  </si>
  <si>
    <t>.063 ALUM FIN PARTS</t>
  </si>
  <si>
    <t>48" by 120</t>
  </si>
  <si>
    <t>flatstock</t>
  </si>
  <si>
    <t>75</t>
  </si>
  <si>
    <t>61695be</t>
  </si>
  <si>
    <t>caulk gun bent tips</t>
  </si>
  <si>
    <t>9 more on back order</t>
  </si>
  <si>
    <t>3000LF</t>
  </si>
  <si>
    <t>61666be</t>
  </si>
  <si>
    <t>794706-TM</t>
  </si>
  <si>
    <t xml:space="preserve">material carts </t>
  </si>
  <si>
    <t>NW Shipping</t>
  </si>
  <si>
    <t xml:space="preserve">4 each </t>
  </si>
  <si>
    <t>2 weeks</t>
  </si>
  <si>
    <t>794707-TM</t>
  </si>
  <si>
    <t>2 @ 48 x 96 x 70" tall, 1 @ 48 x 144 x 30" tall</t>
  </si>
  <si>
    <t>12/12-ish</t>
  </si>
  <si>
    <t>1792KG</t>
  </si>
  <si>
    <t>1793KG</t>
  </si>
  <si>
    <t>7'</t>
  </si>
  <si>
    <t>Intermountain plates</t>
  </si>
  <si>
    <t>4274KG</t>
  </si>
  <si>
    <t>Snyder Arch Vapro tape 2"</t>
  </si>
  <si>
    <t>4277KG</t>
  </si>
  <si>
    <t>Rmax 1.5" polyiso foil faced rigid 4 x 8</t>
  </si>
  <si>
    <t>Citadel ACM 60x144 CLR ANOD</t>
  </si>
  <si>
    <t>pages 264,265</t>
  </si>
  <si>
    <t>Column light boxes</t>
  </si>
  <si>
    <t>15 Part A, 15 Part B</t>
  </si>
  <si>
    <t>Dow 902 Rental Gun</t>
  </si>
  <si>
    <t>Rental Gun Nozzles</t>
  </si>
  <si>
    <t>Dow 1200 OS Primer</t>
  </si>
  <si>
    <t>Pint</t>
  </si>
  <si>
    <t>3540KG</t>
  </si>
  <si>
    <t>Black Steel Pipe</t>
  </si>
  <si>
    <t>4" x 72"</t>
  </si>
  <si>
    <t>4" x 29"</t>
  </si>
  <si>
    <t>Column covers</t>
  </si>
  <si>
    <t>.125 ALUM PANELS -W&amp;E ELEV EXT</t>
  </si>
  <si>
    <t>9590KG</t>
  </si>
  <si>
    <t>Sausages</t>
  </si>
  <si>
    <t>Gargoyle</t>
  </si>
  <si>
    <t>201250RC</t>
  </si>
  <si>
    <t>mill</t>
  </si>
  <si>
    <t>13</t>
  </si>
  <si>
    <t>swedish ballard</t>
  </si>
  <si>
    <t>8756ME</t>
  </si>
  <si>
    <t>Bravern Residences</t>
  </si>
  <si>
    <t>8501KG</t>
  </si>
  <si>
    <t>8902DK</t>
  </si>
  <si>
    <t>46x120</t>
  </si>
  <si>
    <t>2 1/2 x 2 x 1/4 x 25' 0"</t>
  </si>
  <si>
    <t>3582KG</t>
  </si>
  <si>
    <t>MA Reglet</t>
  </si>
  <si>
    <t>230 LF</t>
  </si>
  <si>
    <t>22ga Dark Bronze Coil - 20.875"</t>
  </si>
  <si>
    <t>Pasta USA</t>
  </si>
  <si>
    <t>300LF</t>
  </si>
  <si>
    <t>42 sheets</t>
  </si>
  <si>
    <t>2 coils@350lf</t>
  </si>
  <si>
    <t>9744KG</t>
  </si>
  <si>
    <t>9749KG</t>
  </si>
  <si>
    <t>Korry</t>
  </si>
  <si>
    <t>100 pieces</t>
  </si>
  <si>
    <t>8524KG</t>
  </si>
  <si>
    <t>3 sheets</t>
  </si>
  <si>
    <t>4839KG</t>
  </si>
  <si>
    <t>bands for capitals on columns</t>
  </si>
  <si>
    <t>4819KG</t>
  </si>
  <si>
    <t xml:space="preserve">U Village </t>
  </si>
  <si>
    <t>61 sheets</t>
  </si>
  <si>
    <t>60 panels,closures,screws</t>
  </si>
  <si>
    <t>9741KG</t>
  </si>
  <si>
    <t>9721KG</t>
  </si>
  <si>
    <t>Horizon Elem</t>
  </si>
  <si>
    <t>Colonial Red</t>
  </si>
  <si>
    <t>Clallam Bay</t>
  </si>
  <si>
    <t>PVC Clad Flats</t>
  </si>
  <si>
    <t>Lynch</t>
  </si>
  <si>
    <t>12 x 1-1/2 SS  HWH Tek</t>
  </si>
  <si>
    <t>82170BE</t>
  </si>
  <si>
    <t>Alaskan Copper</t>
  </si>
  <si>
    <t>4 cases</t>
  </si>
  <si>
    <t>Ryerson Flat Ba</t>
  </si>
  <si>
    <t>1" Blue Board</t>
  </si>
  <si>
    <t>10 sheets 48x96</t>
  </si>
  <si>
    <t>629430KL</t>
  </si>
  <si>
    <t>VUE Tower</t>
  </si>
  <si>
    <t>38 sheets</t>
  </si>
  <si>
    <t>9843KG</t>
  </si>
  <si>
    <t>RANGELAND</t>
  </si>
  <si>
    <t>AFS-43064 FIRESTONE COL RED</t>
  </si>
  <si>
    <t>1225AH</t>
  </si>
  <si>
    <t>Performing arts</t>
  </si>
  <si>
    <t>NC1063</t>
  </si>
  <si>
    <t>AFS-41335 Valspar Glenwood Brown</t>
  </si>
  <si>
    <t>Columns</t>
  </si>
  <si>
    <t>UW Hub</t>
  </si>
  <si>
    <t>NC1043.1</t>
  </si>
  <si>
    <t>AFS-40279AF</t>
  </si>
  <si>
    <t>4391KG</t>
  </si>
  <si>
    <t>Boeing 4-20</t>
  </si>
  <si>
    <t>C 40 1/2</t>
  </si>
  <si>
    <t>25 panels</t>
  </si>
  <si>
    <t>8547KG</t>
  </si>
  <si>
    <t>90 sheets</t>
  </si>
  <si>
    <t>8665KG</t>
  </si>
  <si>
    <t>8652KG</t>
  </si>
  <si>
    <t>5 each</t>
  </si>
  <si>
    <t>7266KG</t>
  </si>
  <si>
    <t>3" 75 PG Galv</t>
  </si>
  <si>
    <t>017754MS</t>
  </si>
  <si>
    <t>4678KG</t>
  </si>
  <si>
    <t>4679KG</t>
  </si>
  <si>
    <t>2 coils at 500lf</t>
  </si>
  <si>
    <t>95 SHEETS</t>
  </si>
  <si>
    <t>48 X 120</t>
  </si>
  <si>
    <t>7028KG</t>
  </si>
  <si>
    <t>Rev HR 36</t>
  </si>
  <si>
    <t>Mastic</t>
  </si>
  <si>
    <t>010234kb</t>
  </si>
  <si>
    <t>235 sheets</t>
  </si>
  <si>
    <t>82197BE</t>
  </si>
  <si>
    <t>764346-RC</t>
  </si>
  <si>
    <t>Belton HS</t>
  </si>
  <si>
    <t>NC1109</t>
  </si>
  <si>
    <t>22pcs</t>
  </si>
  <si>
    <t>764739-TM</t>
  </si>
  <si>
    <t>Eaton World HQ</t>
  </si>
  <si>
    <t>NC1102</t>
  </si>
  <si>
    <t>crates</t>
  </si>
  <si>
    <t>tool holders for router</t>
  </si>
  <si>
    <t>Multicam</t>
  </si>
  <si>
    <t>7 boxes</t>
  </si>
  <si>
    <t>Intermountain Coravent</t>
  </si>
  <si>
    <t>400 LF</t>
  </si>
  <si>
    <t>400 lf</t>
  </si>
  <si>
    <t>39 - .125 ALUM PANELS-CHARCOAL BLUE</t>
  </si>
  <si>
    <t>P83-96</t>
  </si>
  <si>
    <t>5189KG</t>
  </si>
  <si>
    <t>Classic Omega</t>
  </si>
  <si>
    <t>HOT SPRING STONE</t>
  </si>
  <si>
    <t>CP4</t>
  </si>
  <si>
    <t>10 crates</t>
  </si>
  <si>
    <t>AFS-40022</t>
  </si>
  <si>
    <t>#12  x 1"</t>
  </si>
  <si>
    <t>750 pcs</t>
  </si>
  <si>
    <t>PAGES 77-78</t>
  </si>
  <si>
    <t>3" round downspouts</t>
  </si>
  <si>
    <t>page 35</t>
  </si>
  <si>
    <t>SEE SAMPLE</t>
  </si>
  <si>
    <t>VILLA SIMNOYI</t>
  </si>
  <si>
    <t>SEE TRANSMITTAL</t>
  </si>
  <si>
    <t>4X48 SAMPLE</t>
  </si>
  <si>
    <t>.050 Aluminum Champagne Metallic 4x10</t>
  </si>
  <si>
    <t>Intermountain Protecto  Seal 45 flex flash</t>
  </si>
  <si>
    <t>20 rolls</t>
  </si>
  <si>
    <t xml:space="preserve">20 rolls </t>
  </si>
  <si>
    <t>309913RC</t>
  </si>
  <si>
    <t>Grace Perm-A-Barrier</t>
  </si>
  <si>
    <t>36x70'</t>
  </si>
  <si>
    <t>COLUMNS</t>
  </si>
  <si>
    <t>page 317&amp; 506</t>
  </si>
  <si>
    <t>2" Blue Insulation</t>
  </si>
  <si>
    <t>14 rolls</t>
  </si>
  <si>
    <t>692718KL</t>
  </si>
  <si>
    <t>4029KG</t>
  </si>
  <si>
    <t>Cable for DS</t>
  </si>
  <si>
    <t>2 EA</t>
  </si>
  <si>
    <t>Clear Ano</t>
  </si>
  <si>
    <t>8937DK</t>
  </si>
  <si>
    <t>5 rolls</t>
  </si>
  <si>
    <t>fiat</t>
  </si>
  <si>
    <t>afc</t>
  </si>
  <si>
    <t>5/16</t>
  </si>
  <si>
    <t>cement board</t>
  </si>
  <si>
    <t>4x8,</t>
  </si>
  <si>
    <t>etercolor</t>
  </si>
  <si>
    <t>55</t>
  </si>
  <si>
    <t>Artic White</t>
  </si>
  <si>
    <t>941560-RC</t>
  </si>
  <si>
    <t>Rockwool Insul.</t>
  </si>
  <si>
    <t>900SF</t>
  </si>
  <si>
    <t>Domino Brown Fluropon</t>
  </si>
  <si>
    <t>Bare galvaniced</t>
  </si>
  <si>
    <t>247874ME</t>
  </si>
  <si>
    <t>9 bundles</t>
  </si>
  <si>
    <t>4267BE</t>
  </si>
  <si>
    <t>Page 7</t>
  </si>
  <si>
    <t>Heather</t>
  </si>
  <si>
    <t>PAGE 68</t>
  </si>
  <si>
    <t>1 sheet 48x181.5</t>
  </si>
  <si>
    <t>098785Js</t>
  </si>
  <si>
    <t>4010KG</t>
  </si>
  <si>
    <t>shop delivery</t>
  </si>
  <si>
    <t>247872ME</t>
  </si>
  <si>
    <t>McNichols</t>
  </si>
  <si>
    <t>.050 Alum</t>
  </si>
  <si>
    <t>Flat Perf</t>
  </si>
  <si>
    <t>4652KG</t>
  </si>
  <si>
    <t>35 Cartridges</t>
  </si>
  <si>
    <t>4653KG</t>
  </si>
  <si>
    <t>Aluminum Round</t>
  </si>
  <si>
    <t>Plasker 1/4" shims</t>
  </si>
  <si>
    <t>1 box (1000ea)</t>
  </si>
  <si>
    <t>Dow 795 Black</t>
  </si>
  <si>
    <t>PAGE 428</t>
  </si>
  <si>
    <t>252</t>
  </si>
  <si>
    <t>7 @21'</t>
  </si>
  <si>
    <t>9820KG</t>
  </si>
  <si>
    <t>9821KG</t>
  </si>
  <si>
    <t>Office - Sample Displays</t>
  </si>
  <si>
    <t>order 2</t>
  </si>
  <si>
    <t>Costco</t>
  </si>
  <si>
    <t>Jade Green</t>
  </si>
  <si>
    <t>250 LF</t>
  </si>
  <si>
    <t>260 LF</t>
  </si>
  <si>
    <t>Bright Met Silver</t>
  </si>
  <si>
    <t>9088KG</t>
  </si>
  <si>
    <t xml:space="preserve">United Rental </t>
  </si>
  <si>
    <t>Walkie Stacker Lift</t>
  </si>
  <si>
    <t>8780KG</t>
  </si>
  <si>
    <t>935506-RC</t>
  </si>
  <si>
    <t>62" x 144"</t>
  </si>
  <si>
    <t>3'</t>
  </si>
  <si>
    <t>16" x 6'-6"</t>
  </si>
  <si>
    <t>3583KG</t>
  </si>
  <si>
    <t>8'-0" Headworks TB South</t>
  </si>
  <si>
    <t>4676KG</t>
  </si>
  <si>
    <t>72" x 120"</t>
  </si>
  <si>
    <t xml:space="preserve">Aluminum Flat </t>
  </si>
  <si>
    <t>3018 Western Canopies</t>
  </si>
  <si>
    <t>Galvalume Flats</t>
  </si>
  <si>
    <t>PAGE 155</t>
  </si>
  <si>
    <t>5507KG</t>
  </si>
  <si>
    <t>Safeco Field</t>
  </si>
  <si>
    <t>098752JS</t>
  </si>
  <si>
    <t>247855ME</t>
  </si>
  <si>
    <t>7833KG</t>
  </si>
  <si>
    <t>103 Panels</t>
  </si>
  <si>
    <t>4' x7'</t>
  </si>
  <si>
    <t>B Decking</t>
  </si>
  <si>
    <t>match sample</t>
  </si>
  <si>
    <t>Renton SD Field</t>
  </si>
  <si>
    <t>Ferguson Pipe - 2" Copper pipe @ 20' long</t>
  </si>
  <si>
    <t>(1) 20' pipe</t>
  </si>
  <si>
    <t>Seattle Fire Station</t>
  </si>
  <si>
    <t>S-069</t>
  </si>
  <si>
    <t>200 panels</t>
  </si>
  <si>
    <t>BRAVERN RESIDENCE</t>
  </si>
  <si>
    <t>PAGE 156</t>
  </si>
  <si>
    <t>.090 Alum Panel</t>
  </si>
  <si>
    <t>48 x 72.5</t>
  </si>
  <si>
    <t>48 x 72</t>
  </si>
  <si>
    <t>5152KG</t>
  </si>
  <si>
    <t>Alpine Animal Hospital</t>
  </si>
  <si>
    <t>Musket</t>
  </si>
  <si>
    <t>Anthra</t>
  </si>
  <si>
    <t>?</t>
  </si>
  <si>
    <t>Escalator Remakes</t>
  </si>
  <si>
    <t>Axiom Mt. Vernon</t>
  </si>
  <si>
    <t xml:space="preserve">150LF </t>
  </si>
  <si>
    <t>Screws</t>
  </si>
  <si>
    <t>6"</t>
  </si>
  <si>
    <t>8751KG</t>
  </si>
  <si>
    <t>7045KG</t>
  </si>
  <si>
    <t>Hilti Fasteners</t>
  </si>
  <si>
    <t>9-3/4"</t>
  </si>
  <si>
    <t>110 EA</t>
  </si>
  <si>
    <t>Hilti Epoxy</t>
  </si>
  <si>
    <t xml:space="preserve">18 EA </t>
  </si>
  <si>
    <t>Hilti Epoxy Dispenser</t>
  </si>
  <si>
    <t>24 GA COPING</t>
  </si>
  <si>
    <t>5 cases</t>
  </si>
  <si>
    <t>2750 EA</t>
  </si>
  <si>
    <t>MR-36 Closures</t>
  </si>
  <si>
    <t>5821KG</t>
  </si>
  <si>
    <t>692702KL</t>
  </si>
  <si>
    <t>A14: 49.5"Hx39"Wx135"L - 1 CRATE TOTAL</t>
  </si>
  <si>
    <t>664372RC</t>
  </si>
  <si>
    <t>201226-RC</t>
  </si>
  <si>
    <t>201227RC</t>
  </si>
  <si>
    <t>12 cases</t>
  </si>
  <si>
    <t>9583KG</t>
  </si>
  <si>
    <t>Amazon</t>
  </si>
  <si>
    <t>Merchant Evans</t>
  </si>
  <si>
    <t>15 Pieces@20'</t>
  </si>
  <si>
    <t>8513KG</t>
  </si>
  <si>
    <t>Ice &amp; Water</t>
  </si>
  <si>
    <t>3312RC</t>
  </si>
  <si>
    <t>0105-MS</t>
  </si>
  <si>
    <t>4241KG</t>
  </si>
  <si>
    <t>Block 49</t>
  </si>
  <si>
    <t>fr core bronze</t>
  </si>
  <si>
    <t>fr core orange brown</t>
  </si>
  <si>
    <t>2143MS</t>
  </si>
  <si>
    <t>9369MA</t>
  </si>
  <si>
    <t>4' x 12'</t>
  </si>
  <si>
    <t>017758MS</t>
  </si>
  <si>
    <t>36" x 3'-6"</t>
  </si>
  <si>
    <t>1/4x4</t>
  </si>
  <si>
    <t>Drill Mount Hole Brush</t>
  </si>
  <si>
    <t>6</t>
  </si>
  <si>
    <t>8774ME</t>
  </si>
  <si>
    <t>1673KG</t>
  </si>
  <si>
    <t>3537KG</t>
  </si>
  <si>
    <t>Reliable Paper Inc</t>
  </si>
  <si>
    <t>Sarnaclad</t>
  </si>
  <si>
    <t>Gray</t>
  </si>
  <si>
    <t>.625x3x144</t>
  </si>
  <si>
    <t>22 pucks</t>
  </si>
  <si>
    <t>5112KG</t>
  </si>
  <si>
    <t>Rufco Seam Tape</t>
  </si>
  <si>
    <t>21 rolls</t>
  </si>
  <si>
    <t>4244KG</t>
  </si>
  <si>
    <t>d/s straps and 2 cover plates</t>
  </si>
  <si>
    <t>page 10</t>
  </si>
  <si>
    <t>pages 2 and 3</t>
  </si>
  <si>
    <t>PANEL &amp; HOOD</t>
  </si>
  <si>
    <t>LIBRARY PLACE</t>
  </si>
  <si>
    <t>3548KG</t>
  </si>
  <si>
    <t>1211AH</t>
  </si>
  <si>
    <t>1199AH</t>
  </si>
  <si>
    <t>4371KG</t>
  </si>
  <si>
    <t>8776KG</t>
  </si>
  <si>
    <t>3591KG</t>
  </si>
  <si>
    <t>1386KG</t>
  </si>
  <si>
    <t>Redmond Generator</t>
  </si>
  <si>
    <t>118 panels</t>
  </si>
  <si>
    <t>10@3'x10'</t>
  </si>
  <si>
    <t>1500  ea</t>
  </si>
  <si>
    <t>5 RLS</t>
  </si>
  <si>
    <t>764743-TM</t>
  </si>
  <si>
    <t>Performing Arts</t>
  </si>
  <si>
    <t>1@ 48 x 80 x 70, 1@ 48 x 196 x 50</t>
  </si>
  <si>
    <t>2 total</t>
  </si>
  <si>
    <t>Aluminum Bar Grating (Weathered Zinc)</t>
  </si>
  <si>
    <t xml:space="preserve">Interuban 2 </t>
  </si>
  <si>
    <t>38 pcs</t>
  </si>
  <si>
    <t>PAGES 223-235</t>
  </si>
  <si>
    <t>2327MA</t>
  </si>
  <si>
    <t>10 QTY FLAT SHEETS FOR ESCALATOR</t>
  </si>
  <si>
    <t>262860JS</t>
  </si>
  <si>
    <t>Paint Orders and Arrivals Spreadsheet</t>
  </si>
  <si>
    <t>Project name</t>
  </si>
  <si>
    <t xml:space="preserve">Project </t>
  </si>
  <si>
    <t>Paint being sent from Texas the week of Oct. 26th</t>
  </si>
  <si>
    <t>Montreux Sunglow</t>
  </si>
  <si>
    <t>Pacific Architectural</t>
  </si>
  <si>
    <t>25 plus 100 panels</t>
  </si>
  <si>
    <t>1 mock up system</t>
  </si>
  <si>
    <t>3 channels</t>
  </si>
  <si>
    <t>7299KG</t>
  </si>
  <si>
    <t>5459KG</t>
  </si>
  <si>
    <t>Lakeside HS</t>
  </si>
  <si>
    <t>240/126</t>
  </si>
  <si>
    <t>11/4</t>
  </si>
  <si>
    <t>11@20',4@10'6" +closures</t>
  </si>
  <si>
    <t>96 pieces</t>
  </si>
  <si>
    <t>96 pcs</t>
  </si>
  <si>
    <t>5110KG</t>
  </si>
  <si>
    <t>ELEV.20,20A,19A,19,16</t>
  </si>
  <si>
    <t xml:space="preserve">Champagne Bronze Classic II </t>
  </si>
  <si>
    <t>AFS-41278</t>
  </si>
  <si>
    <t>Adavanced Blast</t>
  </si>
  <si>
    <t>1183AH</t>
  </si>
  <si>
    <t>NC1117</t>
  </si>
  <si>
    <t>silver metalic</t>
  </si>
  <si>
    <t>AFS-40358P</t>
  </si>
  <si>
    <t>4432KG</t>
  </si>
  <si>
    <t>RJB Wholesale 4" PVC 22-1/2" elbows</t>
  </si>
  <si>
    <t>214387KL</t>
  </si>
  <si>
    <t>Cameo White</t>
  </si>
  <si>
    <t>85 sheets</t>
  </si>
  <si>
    <t>Trespa screws</t>
  </si>
  <si>
    <t xml:space="preserve">Montreux  </t>
  </si>
  <si>
    <t>611 ea</t>
  </si>
  <si>
    <t>.080 COLUMN COVERS</t>
  </si>
  <si>
    <t>#6 x 3/4" SS Tek Screws</t>
  </si>
  <si>
    <t>coping/flashing</t>
  </si>
  <si>
    <t>126-128</t>
  </si>
  <si>
    <t>china white afs-44070</t>
  </si>
  <si>
    <t>6459KG</t>
  </si>
  <si>
    <t>4 STAIR CASE CAPS</t>
  </si>
  <si>
    <t>SESAMEE SEED</t>
  </si>
  <si>
    <t>Panels for South elevation</t>
  </si>
  <si>
    <t>9799KG</t>
  </si>
  <si>
    <t>3 pc</t>
  </si>
  <si>
    <t>(2) Crates - 48x52x126</t>
  </si>
  <si>
    <t>098780JS</t>
  </si>
  <si>
    <t>Bridge Penetration Closures (48 Pieces)</t>
  </si>
  <si>
    <t>309882KL</t>
  </si>
  <si>
    <t>1 case (24rolls)</t>
  </si>
  <si>
    <t>3516KG</t>
  </si>
  <si>
    <t>6 sheets/1 pallet</t>
  </si>
  <si>
    <t>SOPHIA BREMMER</t>
  </si>
  <si>
    <t>SW6258</t>
  </si>
  <si>
    <t>SW6464</t>
  </si>
  <si>
    <t>SW6145</t>
  </si>
  <si>
    <t>SW6068</t>
  </si>
  <si>
    <t>bent angles for stadiometers</t>
  </si>
  <si>
    <t>puyallup mob</t>
  </si>
  <si>
    <t>6451KG</t>
  </si>
  <si>
    <t>Cool Forest Green</t>
  </si>
  <si>
    <t>Design Span Batten</t>
  </si>
  <si>
    <t>Battens</t>
  </si>
  <si>
    <t>90 EA</t>
  </si>
  <si>
    <t>Design Span Batten Clips</t>
  </si>
  <si>
    <t>520 EA</t>
  </si>
  <si>
    <t>samples and sample panels</t>
  </si>
  <si>
    <t>Any Black</t>
  </si>
  <si>
    <t>8 DS, 5 elbows</t>
  </si>
  <si>
    <t>3" x 4"</t>
  </si>
  <si>
    <t>135 sheets of ACM</t>
  </si>
  <si>
    <t>E8-40</t>
  </si>
  <si>
    <t>64 pieces</t>
  </si>
  <si>
    <t>214354KL</t>
  </si>
  <si>
    <t>quality metalcrafts</t>
  </si>
  <si>
    <t xml:space="preserve">ryerson 4mm pe anodic clear </t>
  </si>
  <si>
    <t xml:space="preserve">.063 ALUM Canopy Panels </t>
  </si>
  <si>
    <t>page 263</t>
  </si>
  <si>
    <t>Misc flashings and copings</t>
  </si>
  <si>
    <t>61664BE</t>
  </si>
  <si>
    <t>5226KG</t>
  </si>
  <si>
    <t>7060DK</t>
  </si>
  <si>
    <t>Lund</t>
  </si>
  <si>
    <t>U-157</t>
  </si>
  <si>
    <t>48 x 240</t>
  </si>
  <si>
    <t>See Cut List</t>
  </si>
  <si>
    <t>15,000 LBS</t>
  </si>
  <si>
    <t>perf and 2x2 angles</t>
  </si>
  <si>
    <t>Fun Forest</t>
  </si>
  <si>
    <t>to Powdercoating inc</t>
  </si>
  <si>
    <t>500 sheets@48x120</t>
  </si>
  <si>
    <t>13 sheets</t>
  </si>
  <si>
    <t>Jeff</t>
  </si>
  <si>
    <t>4 DS, 3 elbows</t>
  </si>
  <si>
    <t>7 sheets</t>
  </si>
  <si>
    <t>3276KG</t>
  </si>
  <si>
    <t>Zac II</t>
  </si>
  <si>
    <t>3273KG</t>
  </si>
  <si>
    <t>Triangle Black, 2", tek3, HWH screws</t>
  </si>
  <si>
    <t>1250 ea</t>
  </si>
  <si>
    <t>MD1-B PANELS (40 EA)</t>
  </si>
  <si>
    <t>201204RC</t>
  </si>
  <si>
    <t>Centria Medium Gray (9960 XL)</t>
  </si>
  <si>
    <t>Integrity Series</t>
  </si>
  <si>
    <t>12" x 120"</t>
  </si>
  <si>
    <t>Galvalume Finish</t>
  </si>
  <si>
    <t>76 pcs</t>
  </si>
  <si>
    <t>8784KG</t>
  </si>
  <si>
    <t>AFS-40087</t>
  </si>
  <si>
    <t>9847KG</t>
  </si>
  <si>
    <t>9845KG</t>
  </si>
  <si>
    <t>Coil</t>
  </si>
  <si>
    <t>21</t>
  </si>
  <si>
    <t>T002-BK08 (Matte Black)</t>
  </si>
  <si>
    <t>4 Each</t>
  </si>
  <si>
    <t>6015KG</t>
  </si>
  <si>
    <t>5 panels</t>
  </si>
  <si>
    <t>16" x 12'-6"</t>
  </si>
  <si>
    <t>Chelan Café</t>
  </si>
  <si>
    <t>Snyder Roofing</t>
  </si>
  <si>
    <t>61 panels</t>
  </si>
  <si>
    <t>2335MA</t>
  </si>
  <si>
    <t>8536KG</t>
  </si>
  <si>
    <t>BEll Sq Reroof</t>
  </si>
  <si>
    <t>017786MS</t>
  </si>
  <si>
    <t>Bestworth</t>
  </si>
  <si>
    <t>#12x7/8 SFS Intec Screws</t>
  </si>
  <si>
    <t>5155KG</t>
  </si>
  <si>
    <t>010137MS</t>
  </si>
  <si>
    <t>Mesh</t>
  </si>
  <si>
    <t>581 sheets</t>
  </si>
  <si>
    <t>9730KG</t>
  </si>
  <si>
    <t>9737KG</t>
  </si>
  <si>
    <t>4435KG</t>
  </si>
  <si>
    <t xml:space="preserve">Hertz </t>
  </si>
  <si>
    <t>3 x 3 x 20</t>
  </si>
  <si>
    <t>Alum Plate</t>
  </si>
  <si>
    <t>8" x 8"</t>
  </si>
  <si>
    <t>2" x 2"</t>
  </si>
  <si>
    <t>214365KL</t>
  </si>
  <si>
    <t>Silver Gray Classic II</t>
  </si>
  <si>
    <t>FP-2</t>
  </si>
  <si>
    <t>Sealant Gun Tip</t>
  </si>
  <si>
    <t>644363ME</t>
  </si>
  <si>
    <t>010094BE</t>
  </si>
  <si>
    <t>664379RC</t>
  </si>
  <si>
    <t>Span Lok 16</t>
  </si>
  <si>
    <t>A13: 49.5"Hx39"Wx135"L - 1 CRATE TOTAL</t>
  </si>
  <si>
    <t>615397JS</t>
  </si>
  <si>
    <t>11 Louver Sections</t>
  </si>
  <si>
    <t>1692KG</t>
  </si>
  <si>
    <t>6 cartridges</t>
  </si>
  <si>
    <t>9758KG</t>
  </si>
  <si>
    <t>9762KG</t>
  </si>
  <si>
    <t>MS Canopies</t>
  </si>
  <si>
    <t>8785ME</t>
  </si>
  <si>
    <t>SEATTLE UNIV</t>
  </si>
  <si>
    <t xml:space="preserve">PAGE 55 </t>
  </si>
  <si>
    <t>45@48 12@60 sheets</t>
  </si>
  <si>
    <t>8509KG</t>
  </si>
  <si>
    <t>8899KG</t>
  </si>
  <si>
    <t>page 414</t>
  </si>
  <si>
    <t>PAGE 1-7  17/E08</t>
  </si>
  <si>
    <t>18@10'5" 28@7'8"</t>
  </si>
  <si>
    <t>1 roll ea of 4 products</t>
  </si>
  <si>
    <t>12 ea</t>
  </si>
  <si>
    <t>6454KG</t>
  </si>
  <si>
    <t>.125 alunminum panels</t>
  </si>
  <si>
    <t>8532KG</t>
  </si>
  <si>
    <t>362851kb</t>
  </si>
  <si>
    <t>Sharp Pt screw</t>
  </si>
  <si>
    <t>1-5/8"</t>
  </si>
  <si>
    <t>2,000</t>
  </si>
  <si>
    <t>6476KG</t>
  </si>
  <si>
    <t>0.090 PANELS</t>
  </si>
  <si>
    <t>5 GAL</t>
  </si>
  <si>
    <t>Nat Prime 3mm ACM 50x145.5</t>
  </si>
  <si>
    <t xml:space="preserve">Blue Skin  </t>
  </si>
  <si>
    <t>9" wide</t>
  </si>
  <si>
    <t>175 sheets</t>
  </si>
  <si>
    <t>9100KG</t>
  </si>
  <si>
    <t>1 case charcoal</t>
  </si>
  <si>
    <t>8th &amp; Virginia</t>
  </si>
  <si>
    <t>309609JS</t>
  </si>
  <si>
    <t>UNACLAD SILVER CLASSIC II</t>
  </si>
  <si>
    <t>Multicam - Ducting &amp; Duct fittings for Dust collector</t>
  </si>
  <si>
    <t>1500 ea</t>
  </si>
  <si>
    <t>Intermountain 9" Protecto Seal 45</t>
  </si>
  <si>
    <t>309862KL</t>
  </si>
  <si>
    <t>5000 ea</t>
  </si>
  <si>
    <t>stick</t>
  </si>
  <si>
    <t>7010KG</t>
  </si>
  <si>
    <t>Pike Place 3</t>
  </si>
  <si>
    <t>Type 316 2B Finish</t>
  </si>
  <si>
    <t>7011KG</t>
  </si>
  <si>
    <t>5245KG</t>
  </si>
  <si>
    <t>Mill Finish Aluminum</t>
  </si>
  <si>
    <t>14 panels,15 sheets,closures</t>
  </si>
  <si>
    <t>9460KG</t>
  </si>
  <si>
    <t>12"w x 6' 1-1/2" L</t>
  </si>
  <si>
    <t>Cool Bright Red</t>
  </si>
  <si>
    <t>1,000 each</t>
  </si>
  <si>
    <t>247784KL</t>
  </si>
  <si>
    <t>Rotohammer bits</t>
  </si>
  <si>
    <t>182032Si</t>
  </si>
  <si>
    <t>48-3/8x144</t>
  </si>
  <si>
    <t>5819KG</t>
  </si>
  <si>
    <t>48" x 144"</t>
  </si>
  <si>
    <t>692701KL</t>
  </si>
  <si>
    <t>5502KG</t>
  </si>
  <si>
    <t>Sealant Specialists</t>
  </si>
  <si>
    <t>8800KG</t>
  </si>
  <si>
    <t>Custom Aerosols Touch up</t>
  </si>
  <si>
    <t>3268KG</t>
  </si>
  <si>
    <t>Screw</t>
  </si>
  <si>
    <t>1"</t>
  </si>
  <si>
    <t>4500 EA</t>
  </si>
  <si>
    <t>iron tube</t>
  </si>
  <si>
    <t>9368MA</t>
  </si>
  <si>
    <t>about 3500 LF</t>
  </si>
  <si>
    <t>7'-10 1/2" Disinfection North</t>
  </si>
  <si>
    <t>.032 ALUM PANELS</t>
  </si>
  <si>
    <t>PAGES 101-109</t>
  </si>
  <si>
    <t>017768MS</t>
  </si>
  <si>
    <t xml:space="preserve">aluminum mockup panels </t>
  </si>
  <si>
    <t>Seawolf</t>
  </si>
  <si>
    <t>(2) 4x10 sheets</t>
  </si>
  <si>
    <t>098762JS</t>
  </si>
  <si>
    <t>Aluminum parts</t>
  </si>
  <si>
    <t>pages 2-14</t>
  </si>
  <si>
    <t>NSHC</t>
  </si>
  <si>
    <t>NC1130</t>
  </si>
  <si>
    <t>NC1130.6</t>
  </si>
  <si>
    <t>000097ME</t>
  </si>
  <si>
    <t>Reliance Screw Prod</t>
  </si>
  <si>
    <t>CL Pin (13012)</t>
  </si>
  <si>
    <t>1799KG</t>
  </si>
  <si>
    <t>5218KG</t>
  </si>
  <si>
    <t>Union Bank Edmonds</t>
  </si>
  <si>
    <t>16" x 16"</t>
  </si>
  <si>
    <t>4410KG</t>
  </si>
  <si>
    <t>500 each</t>
  </si>
  <si>
    <t>9451KG</t>
  </si>
  <si>
    <t>black</t>
  </si>
  <si>
    <t>silicone ejoint</t>
  </si>
  <si>
    <t>1", 3/4", 5/8, 3/8"</t>
  </si>
  <si>
    <t>5504KG</t>
  </si>
  <si>
    <t>1/2 x 1/2 x .063</t>
  </si>
  <si>
    <t>3468KG</t>
  </si>
  <si>
    <t>125 panels</t>
  </si>
  <si>
    <t>uw 35</t>
  </si>
  <si>
    <t>R1E PANELS</t>
  </si>
  <si>
    <t>5246KG</t>
  </si>
  <si>
    <t>Whole Foods</t>
  </si>
  <si>
    <t>Intermountain poly</t>
  </si>
  <si>
    <t>1 roll</t>
  </si>
  <si>
    <t>7029KG</t>
  </si>
  <si>
    <t>Cascadia</t>
  </si>
  <si>
    <t>1392KG</t>
  </si>
  <si>
    <t>25' 6"</t>
  </si>
  <si>
    <t>Chase @ Transit Plaza Stair</t>
  </si>
  <si>
    <t>page 91,92</t>
  </si>
  <si>
    <t xml:space="preserve">Canceled per Larry 6/16/10 (entered by Todd) </t>
  </si>
  <si>
    <t>50 sheets 60 x 144</t>
  </si>
  <si>
    <t>3 16" coils</t>
  </si>
  <si>
    <t>20'pipe,16,1 glue</t>
  </si>
  <si>
    <t>50 panels</t>
  </si>
  <si>
    <t>61672be</t>
  </si>
  <si>
    <t>Verbal</t>
  </si>
  <si>
    <t>3457KG</t>
  </si>
  <si>
    <t>AFS-20202</t>
  </si>
  <si>
    <t>reynobond silver, red &amp; Blk samples</t>
  </si>
  <si>
    <t>TOYOTA</t>
  </si>
  <si>
    <t>9 pieces</t>
  </si>
  <si>
    <t>Base Extrusion</t>
  </si>
  <si>
    <t>SAPA PO 644361ME</t>
  </si>
  <si>
    <t>4379KG</t>
  </si>
  <si>
    <t>AFS-40123</t>
  </si>
  <si>
    <t>644366ME</t>
  </si>
  <si>
    <t>SS Rivets</t>
  </si>
  <si>
    <t>Alum Angle</t>
  </si>
  <si>
    <t>270 each</t>
  </si>
  <si>
    <t>Triangle Black, 2", tek5, HWH screws</t>
  </si>
  <si>
    <t>12"w x 3' 1-1/2" L</t>
  </si>
  <si>
    <t>9585KG</t>
  </si>
  <si>
    <t>75, 15, 4 sheets</t>
  </si>
  <si>
    <t>94 sheets</t>
  </si>
  <si>
    <t>615125ME</t>
  </si>
  <si>
    <t>3 panels</t>
  </si>
  <si>
    <t>214381KL</t>
  </si>
  <si>
    <t>2345MA</t>
  </si>
  <si>
    <t>214353KL</t>
  </si>
  <si>
    <t>Brandywine</t>
  </si>
  <si>
    <t>Houghton Station</t>
  </si>
  <si>
    <t>20 pieces</t>
  </si>
  <si>
    <t>shelf/awning</t>
  </si>
  <si>
    <t>Federal Center South</t>
  </si>
  <si>
    <t>1363KG</t>
  </si>
  <si>
    <t>664351RC</t>
  </si>
  <si>
    <t>48.375 x 120</t>
  </si>
  <si>
    <t>Intermountain Straightflash</t>
  </si>
  <si>
    <t>3499KG</t>
  </si>
  <si>
    <t>7/8" Corrugated</t>
  </si>
  <si>
    <t>130 panels</t>
  </si>
  <si>
    <t>NOME</t>
  </si>
  <si>
    <t>V-067C</t>
  </si>
  <si>
    <t>BRIGHT WHITE</t>
  </si>
  <si>
    <t>4930KG</t>
  </si>
  <si>
    <t>Rich Black</t>
  </si>
  <si>
    <t>4931KG</t>
  </si>
  <si>
    <t>Jefferson Community</t>
  </si>
  <si>
    <t>Preweathered Galvalume</t>
  </si>
  <si>
    <t>AFS-40293</t>
  </si>
  <si>
    <t>032,50  24ga,15 sheets</t>
  </si>
  <si>
    <t>214397KL</t>
  </si>
  <si>
    <t>5212KG</t>
  </si>
  <si>
    <t>Kent Municipal</t>
  </si>
  <si>
    <t>4400KG</t>
  </si>
  <si>
    <t>.063 panel</t>
  </si>
  <si>
    <t>room 1120 redo</t>
  </si>
  <si>
    <t>.050 alum coping w/ welded endcaps</t>
  </si>
  <si>
    <t>page 185-188</t>
  </si>
  <si>
    <t>ABErdeen PUD</t>
  </si>
  <si>
    <t>247877ME</t>
  </si>
  <si>
    <t>19</t>
  </si>
  <si>
    <t>644362ME</t>
  </si>
  <si>
    <t>Sq.Dr. FHSDS</t>
  </si>
  <si>
    <t>P154-155-157</t>
  </si>
  <si>
    <t>Wood</t>
  </si>
  <si>
    <t>262883JS</t>
  </si>
  <si>
    <t>P.1</t>
  </si>
  <si>
    <t>6467KG</t>
  </si>
  <si>
    <t>USPS Seattle</t>
  </si>
  <si>
    <t xml:space="preserve">Old Town Gray  </t>
  </si>
  <si>
    <t>AFS 41281</t>
  </si>
  <si>
    <t>hudtloff</t>
  </si>
  <si>
    <t>nc1165</t>
  </si>
  <si>
    <t>NC1165</t>
  </si>
  <si>
    <t>CLASSIC BRONZE AFS-41249</t>
  </si>
  <si>
    <t>6478KG</t>
  </si>
  <si>
    <t>725 LF</t>
  </si>
  <si>
    <t>3551KG</t>
  </si>
  <si>
    <t>262879JS</t>
  </si>
  <si>
    <t>1202AH</t>
  </si>
  <si>
    <t>NC1115</t>
  </si>
  <si>
    <t>UW (columns)</t>
  </si>
  <si>
    <t>marshall</t>
  </si>
  <si>
    <t>Marvin Module</t>
  </si>
  <si>
    <t>med bronze</t>
  </si>
  <si>
    <t>NC1131</t>
  </si>
  <si>
    <t>4359KG</t>
  </si>
  <si>
    <t>Alum Tube &amp; Flat Bar</t>
  </si>
  <si>
    <t>240' ea</t>
  </si>
  <si>
    <t>35'0" Pent 1W,E</t>
  </si>
  <si>
    <t>214390KL</t>
  </si>
  <si>
    <t>Window panels</t>
  </si>
  <si>
    <t>corners and Centria panels + 5 sheets of flatstock</t>
  </si>
  <si>
    <t>(3) Crates - 48x26x124 - delivering to shop 2</t>
  </si>
  <si>
    <t>615353JS</t>
  </si>
  <si>
    <t>CHASE BANK</t>
  </si>
  <si>
    <t>8787kg</t>
  </si>
  <si>
    <t>1"fs iso</t>
  </si>
  <si>
    <t>PAGE 1-3  12/E06</t>
  </si>
  <si>
    <t>180 piees</t>
  </si>
  <si>
    <t>309645JS</t>
  </si>
  <si>
    <t>Northwest Gutters</t>
  </si>
  <si>
    <t>8936DK</t>
  </si>
  <si>
    <t>Parchment</t>
  </si>
  <si>
    <t>247798KL</t>
  </si>
  <si>
    <t>Buchanan Towers</t>
  </si>
  <si>
    <t>Unaclad</t>
  </si>
  <si>
    <t>21 rolls 100' long</t>
  </si>
  <si>
    <t>Span Lok</t>
  </si>
  <si>
    <t>7123KG</t>
  </si>
  <si>
    <t>embossed white</t>
  </si>
  <si>
    <t>(6) BACK ORDERED</t>
  </si>
  <si>
    <t>4944KG</t>
  </si>
  <si>
    <t>Thin Line Panels</t>
  </si>
  <si>
    <t>706 panels</t>
  </si>
  <si>
    <t>Preweathered Galv</t>
  </si>
  <si>
    <t>Design Span 17 hp</t>
  </si>
  <si>
    <t>18x240</t>
  </si>
  <si>
    <t>9746KG</t>
  </si>
  <si>
    <t>9742KG</t>
  </si>
  <si>
    <t xml:space="preserve">50 pcs   </t>
  </si>
  <si>
    <t>4210KG</t>
  </si>
  <si>
    <t>Fastenal Nylon Washers</t>
  </si>
  <si>
    <t>4000 EA</t>
  </si>
  <si>
    <t>Burien Transit</t>
  </si>
  <si>
    <t>214053RC</t>
  </si>
  <si>
    <t>Artisan</t>
  </si>
  <si>
    <t>Paint</t>
  </si>
  <si>
    <t>Custom</t>
  </si>
  <si>
    <t>12 pcs</t>
  </si>
  <si>
    <t>4265KG</t>
  </si>
  <si>
    <t>4266KG</t>
  </si>
  <si>
    <t>Dark Bronze Touch Up Paint</t>
  </si>
  <si>
    <t>bare steel</t>
  </si>
  <si>
    <t>26 rolls (2 rolls on backorder)</t>
  </si>
  <si>
    <t>4203KG</t>
  </si>
  <si>
    <t>4204KG</t>
  </si>
  <si>
    <t>8948DK</t>
  </si>
  <si>
    <t>BMW Plant of S.C.</t>
  </si>
  <si>
    <t>pages 64-73</t>
  </si>
  <si>
    <t>Router Bits</t>
  </si>
  <si>
    <t>48x144,60x144,72x144</t>
  </si>
  <si>
    <t>500 Cool Red</t>
  </si>
  <si>
    <t>48@10'6",44@3'10"</t>
  </si>
  <si>
    <t>R 091</t>
  </si>
  <si>
    <t>4275KG</t>
  </si>
  <si>
    <t>PAGES 189-215,217</t>
  </si>
  <si>
    <t>Lepley Clinic</t>
  </si>
  <si>
    <t>94 sheets 4x10</t>
  </si>
  <si>
    <t>098770JS</t>
  </si>
  <si>
    <t>1.5"x1.5"</t>
  </si>
  <si>
    <t>3 @ 20'</t>
  </si>
  <si>
    <t xml:space="preserve">SS Angle </t>
  </si>
  <si>
    <t>9359MA</t>
  </si>
  <si>
    <t>Rivets stainless Sandstone</t>
  </si>
  <si>
    <t>9361MA</t>
  </si>
  <si>
    <t>8653KG</t>
  </si>
  <si>
    <t>6th &amp; Lenora</t>
  </si>
  <si>
    <t>AFS-41338GF</t>
  </si>
  <si>
    <t>Sparrow Brown Classic II</t>
  </si>
  <si>
    <t>AFS-42065</t>
  </si>
  <si>
    <t>Black Magic Fluropon</t>
  </si>
  <si>
    <t>098793JS</t>
  </si>
  <si>
    <t>(1) Crate - 16x24x122</t>
  </si>
  <si>
    <t>29 panels</t>
  </si>
  <si>
    <t>AFS-40308</t>
  </si>
  <si>
    <t>40 + 4 sheets</t>
  </si>
  <si>
    <t>05/21/10</t>
  </si>
  <si>
    <t>AFS-46095</t>
  </si>
  <si>
    <t xml:space="preserve">Manville Expand-O-Flash </t>
  </si>
  <si>
    <t>Flashing</t>
  </si>
  <si>
    <t>6452KG</t>
  </si>
  <si>
    <t>11000 EA</t>
  </si>
  <si>
    <t>629437KL</t>
  </si>
  <si>
    <t>KG</t>
  </si>
  <si>
    <t>Clad Flat</t>
  </si>
  <si>
    <t>629438KL</t>
  </si>
  <si>
    <t>#14 tek 3, hwh screws</t>
  </si>
  <si>
    <t>500ea</t>
  </si>
  <si>
    <t>21@6'7"; 23@1'8"</t>
  </si>
  <si>
    <t>35 panels</t>
  </si>
  <si>
    <t>Aluminum channel</t>
  </si>
  <si>
    <t>5593be</t>
  </si>
  <si>
    <t>uw husky Northclad</t>
  </si>
  <si>
    <t>16'7"</t>
  </si>
  <si>
    <t>3003 alloy</t>
  </si>
  <si>
    <t>7143KG</t>
  </si>
  <si>
    <t>Seattle Justice Center</t>
  </si>
  <si>
    <t>Encore</t>
  </si>
  <si>
    <t>107 sheets</t>
  </si>
  <si>
    <t>78 panels</t>
  </si>
  <si>
    <t>309914RC</t>
  </si>
  <si>
    <t>.250 Alum</t>
  </si>
  <si>
    <t>1378KG</t>
  </si>
  <si>
    <t>58 pieces</t>
  </si>
  <si>
    <t>1 roll each</t>
  </si>
  <si>
    <t>1DS, 1 elbow</t>
  </si>
  <si>
    <t>UW Molecular</t>
  </si>
  <si>
    <t>Roof Hatch</t>
  </si>
  <si>
    <t>143 sheets(reMAinder)</t>
  </si>
  <si>
    <t>NORTON</t>
  </si>
  <si>
    <t>PARAPIT CAPS</t>
  </si>
  <si>
    <t>CINNAMON SPICE</t>
  </si>
  <si>
    <t>7134KG</t>
  </si>
  <si>
    <t>36" x 17'-0"</t>
  </si>
  <si>
    <t>72" x 96"</t>
  </si>
  <si>
    <t>P24</t>
  </si>
  <si>
    <t>7820KG</t>
  </si>
  <si>
    <t>5118KG</t>
  </si>
  <si>
    <t>1/4 x 2"</t>
  </si>
  <si>
    <t>New Louvers</t>
  </si>
  <si>
    <t>C37 panel closures</t>
  </si>
  <si>
    <t>UnaClad Slate Gray touch up paint</t>
  </si>
  <si>
    <t>2 cans</t>
  </si>
  <si>
    <t>2126MS</t>
  </si>
  <si>
    <t>2128MS</t>
  </si>
  <si>
    <t>5197KG</t>
  </si>
  <si>
    <t>5198KG</t>
  </si>
  <si>
    <t>Elastocol 600 Primer</t>
  </si>
  <si>
    <t>764865ME</t>
  </si>
  <si>
    <t>60x170</t>
  </si>
  <si>
    <t>Perf SS Flats</t>
  </si>
  <si>
    <t>764863ME</t>
  </si>
  <si>
    <t>EFHB(40802)</t>
  </si>
  <si>
    <t>EFZB(40803)</t>
  </si>
  <si>
    <t>764864ME</t>
  </si>
  <si>
    <t>NC1151</t>
  </si>
  <si>
    <t>Pro West</t>
  </si>
  <si>
    <t>Expresso Pearl</t>
  </si>
  <si>
    <t>Vivix</t>
  </si>
  <si>
    <t>48x98</t>
  </si>
  <si>
    <t>4680KG</t>
  </si>
  <si>
    <t>5107KG</t>
  </si>
  <si>
    <t>Polyset Fasteners</t>
  </si>
  <si>
    <t>7836KG</t>
  </si>
  <si>
    <t>692738LL</t>
  </si>
  <si>
    <t>coping, buttplates,excution plates</t>
  </si>
  <si>
    <t>PAGES 628-629</t>
  </si>
  <si>
    <t>14 pcs</t>
  </si>
  <si>
    <t>14 panels</t>
  </si>
  <si>
    <t>12"w x 8' 0" L</t>
  </si>
  <si>
    <t>5549KG</t>
  </si>
  <si>
    <t>Lake Stevens HS</t>
  </si>
  <si>
    <t>U-36</t>
  </si>
  <si>
    <t>150' of Tahoe Blue Gutter Coil 20 7/8</t>
  </si>
  <si>
    <t>Skyline Tower</t>
  </si>
  <si>
    <t>10 pcs.</t>
  </si>
  <si>
    <t>MR-36</t>
  </si>
  <si>
    <t>48x80.75</t>
  </si>
  <si>
    <t>A-12</t>
  </si>
  <si>
    <t>.080 ALUM BULLNOSE CORNERS</t>
  </si>
  <si>
    <t>3" x 21'</t>
  </si>
  <si>
    <t>pse</t>
  </si>
  <si>
    <t xml:space="preserve">page 8 </t>
  </si>
  <si>
    <t>Comm Wrap/Flex Rolls</t>
  </si>
  <si>
    <t>.125 Alum Panels</t>
  </si>
  <si>
    <t>3" Round</t>
  </si>
  <si>
    <t>12 - 45; 16 - 90</t>
  </si>
  <si>
    <t>5451KG</t>
  </si>
  <si>
    <t>5452KG</t>
  </si>
  <si>
    <t>92 EA</t>
  </si>
  <si>
    <t>#14 1 1/2" SS wood screw</t>
  </si>
  <si>
    <t>16 GA</t>
  </si>
  <si>
    <t>8 x 2.5 Cees</t>
  </si>
  <si>
    <t>28@5'10", 10@4'6"</t>
  </si>
  <si>
    <t>46" x 120"</t>
  </si>
  <si>
    <t>8 sheets@62x196</t>
  </si>
  <si>
    <t>277 EA</t>
  </si>
  <si>
    <t>3' x 9"</t>
  </si>
  <si>
    <t>7'-8"</t>
  </si>
  <si>
    <t>9320-EK</t>
  </si>
  <si>
    <t>Merril court Condos</t>
  </si>
  <si>
    <t>aluminum enclosures</t>
  </si>
  <si>
    <t>Thomas Street Overpass</t>
  </si>
  <si>
    <t>all</t>
  </si>
  <si>
    <t>AFS-4200P</t>
  </si>
  <si>
    <t>794710-TM</t>
  </si>
  <si>
    <t xml:space="preserve">ACS Exteriors </t>
  </si>
  <si>
    <t>NC1177</t>
  </si>
  <si>
    <t>2 at 48 x125x32</t>
  </si>
  <si>
    <t>AFS-42065 BLACK MAGIC FLUROPON</t>
  </si>
  <si>
    <t>1122DK</t>
  </si>
  <si>
    <t>test sheets</t>
  </si>
  <si>
    <t>3003 sheets</t>
  </si>
  <si>
    <t>1205KG</t>
  </si>
  <si>
    <t>1206KG</t>
  </si>
  <si>
    <t>794712-TM</t>
  </si>
  <si>
    <t>2 at 48x90x80, 4 at 48x90x70</t>
  </si>
  <si>
    <t>pages 59, 82</t>
  </si>
  <si>
    <t>Charles Air</t>
  </si>
  <si>
    <t>941562-RC</t>
  </si>
  <si>
    <t>EMP</t>
  </si>
  <si>
    <t>Rigid Foam</t>
  </si>
  <si>
    <t>Cavity Mate Plus</t>
  </si>
  <si>
    <t>16" x 96"</t>
  </si>
  <si>
    <t>11 Bdls (144 ea)</t>
  </si>
  <si>
    <t>941563-RC</t>
  </si>
  <si>
    <t>1519 Minor Apts</t>
  </si>
  <si>
    <t>BA Tape</t>
  </si>
  <si>
    <t>Typar BA Tape</t>
  </si>
  <si>
    <t>Typar/Dunn Lumber</t>
  </si>
  <si>
    <t>3 additional panels</t>
  </si>
  <si>
    <t>6 ROLL</t>
  </si>
  <si>
    <t>6TH AND LENORA</t>
  </si>
  <si>
    <t>PANELS AND FLASHING (ACCURATE)</t>
  </si>
  <si>
    <t>1207KG</t>
  </si>
  <si>
    <t>RSG/Intermountain</t>
  </si>
  <si>
    <t>Tyvek cap screws</t>
  </si>
  <si>
    <t>941564-RC</t>
  </si>
  <si>
    <t>Puget Sound Elect</t>
  </si>
  <si>
    <t xml:space="preserve">Galv </t>
  </si>
  <si>
    <t>7.5" x 120"</t>
  </si>
  <si>
    <t>72 pcs</t>
  </si>
  <si>
    <t>Cost Per UOM</t>
  </si>
  <si>
    <t>UOM Code</t>
  </si>
  <si>
    <t>Sheet</t>
  </si>
  <si>
    <t>Piece</t>
  </si>
  <si>
    <t>Square Foot</t>
  </si>
  <si>
    <t>Linear Foot</t>
  </si>
  <si>
    <t>Box</t>
  </si>
  <si>
    <t>Case</t>
  </si>
  <si>
    <t>UOM Codes</t>
  </si>
  <si>
    <t>UOM</t>
  </si>
  <si>
    <t>Lb. (Pound)</t>
  </si>
  <si>
    <t>Gallon</t>
  </si>
  <si>
    <t>941565-RC</t>
  </si>
  <si>
    <t>Minor Ave Apt's</t>
  </si>
  <si>
    <t>35 pcs</t>
  </si>
  <si>
    <t>0613be</t>
  </si>
  <si>
    <t>c specialties</t>
  </si>
  <si>
    <t>big</t>
  </si>
  <si>
    <t>1/2 truck</t>
  </si>
  <si>
    <t>0614be</t>
  </si>
  <si>
    <t>bonney lake</t>
  </si>
  <si>
    <t>grace ultra</t>
  </si>
  <si>
    <t>will call kent</t>
  </si>
  <si>
    <t>1209KG</t>
  </si>
  <si>
    <t>3M 30NF</t>
  </si>
  <si>
    <t>5 Gallons</t>
  </si>
  <si>
    <t>Neutral</t>
  </si>
  <si>
    <t>1 Bucket</t>
  </si>
  <si>
    <t>1210KG</t>
  </si>
  <si>
    <t>T-Mobile</t>
  </si>
  <si>
    <t>4" x 10'</t>
  </si>
  <si>
    <t>1208KG</t>
  </si>
  <si>
    <t xml:space="preserve">Dektite </t>
  </si>
  <si>
    <t>#6</t>
  </si>
  <si>
    <t>941551RC</t>
  </si>
  <si>
    <t>Quartz Zinc</t>
  </si>
  <si>
    <t>39" x 15'-0</t>
  </si>
  <si>
    <t>39" x 14'-0</t>
  </si>
  <si>
    <t>25 pc</t>
  </si>
  <si>
    <t>39" x 13'-0</t>
  </si>
  <si>
    <t>39" x 11'-6</t>
  </si>
  <si>
    <t>35 pc</t>
  </si>
  <si>
    <t>39" x 10'-6</t>
  </si>
  <si>
    <t>75 pc</t>
  </si>
  <si>
    <t>39" x 10'-0</t>
  </si>
  <si>
    <t>.80 mm</t>
  </si>
  <si>
    <t>105 pc</t>
  </si>
  <si>
    <t>1 BUCKET</t>
  </si>
  <si>
    <t>2EA</t>
  </si>
  <si>
    <t>24 ROLLS</t>
  </si>
  <si>
    <t>1 BOX</t>
  </si>
  <si>
    <t>1211KG</t>
  </si>
  <si>
    <t>L ANGLE</t>
  </si>
  <si>
    <t>PUGET SOUND ENERGY</t>
  </si>
  <si>
    <t>BONE WHITE PWS4-C001  (POWDERCOATING, INC)</t>
  </si>
  <si>
    <t>941569-RC</t>
  </si>
  <si>
    <t>WRB</t>
  </si>
  <si>
    <t>941570-RC</t>
  </si>
  <si>
    <t>24ga</t>
  </si>
  <si>
    <t>48" x 120</t>
  </si>
  <si>
    <t>Cascade/Mitchell Lbr</t>
  </si>
  <si>
    <t>Typar Metro Wrap</t>
  </si>
  <si>
    <t>5' x 100'</t>
  </si>
  <si>
    <t>30 rolls</t>
  </si>
  <si>
    <t>Metro Wrap Seam Tape</t>
  </si>
  <si>
    <t>2" x 165'</t>
  </si>
  <si>
    <t>1214KG</t>
  </si>
  <si>
    <t>1212KG</t>
  </si>
  <si>
    <t>1213KG</t>
  </si>
  <si>
    <t>1215KG</t>
  </si>
  <si>
    <t xml:space="preserve">Typar </t>
  </si>
  <si>
    <t>10' x 100'</t>
  </si>
  <si>
    <t>150 rolls</t>
  </si>
  <si>
    <t>TyparFlex Tape</t>
  </si>
  <si>
    <t>Roll up door panels</t>
  </si>
  <si>
    <t>1221KG</t>
  </si>
  <si>
    <t>250'</t>
  </si>
  <si>
    <t>Gasket</t>
  </si>
  <si>
    <t>1220KG</t>
  </si>
  <si>
    <t>1219KG</t>
  </si>
  <si>
    <t>48"  x 144"</t>
  </si>
  <si>
    <t>Lackland</t>
  </si>
  <si>
    <t>NC1183</t>
  </si>
  <si>
    <t>Aluminum flats</t>
  </si>
  <si>
    <t>794718-TM</t>
  </si>
  <si>
    <t>1 at 48 x 130 x 52</t>
  </si>
  <si>
    <t>6048SFT</t>
  </si>
  <si>
    <t>1222KG</t>
  </si>
  <si>
    <t>941570RC</t>
  </si>
  <si>
    <t>FS #14</t>
  </si>
  <si>
    <t>1223KG</t>
  </si>
  <si>
    <t>941571RC</t>
  </si>
  <si>
    <t>941572RC</t>
  </si>
  <si>
    <t>FS #9</t>
  </si>
  <si>
    <t>Citiscape</t>
  </si>
  <si>
    <t>000114ME</t>
  </si>
  <si>
    <t>1224KG</t>
  </si>
  <si>
    <t>1218KG</t>
  </si>
  <si>
    <t>Leeward</t>
  </si>
  <si>
    <t>AGT Grey</t>
  </si>
  <si>
    <t>Alpolic PE</t>
  </si>
  <si>
    <t>55 Sheets</t>
  </si>
  <si>
    <t>BGY Grey</t>
  </si>
  <si>
    <t>46 Sheets</t>
  </si>
  <si>
    <t>60 Sheets</t>
  </si>
  <si>
    <t>LACKLAND MOCK UP</t>
  </si>
  <si>
    <t>LACKLAND</t>
  </si>
  <si>
    <t>BRONZE? ACCURATE</t>
  </si>
  <si>
    <t>EIFS WHITE AFS-44162 TITANIUM WHITE #32 FLUROPON</t>
  </si>
  <si>
    <t>1226KG</t>
  </si>
  <si>
    <t>Carter Lake/Hillside</t>
  </si>
  <si>
    <t>Pancake Head Tek 3</t>
  </si>
  <si>
    <t>1227KG</t>
  </si>
  <si>
    <t>000116ME</t>
  </si>
  <si>
    <t>60x24</t>
  </si>
  <si>
    <t>1228KG</t>
  </si>
  <si>
    <t>941578-RC</t>
  </si>
  <si>
    <t>941576-RC</t>
  </si>
  <si>
    <t>Copper DS</t>
  </si>
  <si>
    <t>Down Spouts</t>
  </si>
  <si>
    <t>2" x 3" x 10'</t>
  </si>
  <si>
    <t xml:space="preserve">Copper  </t>
  </si>
  <si>
    <t>Down Spouts Elbows</t>
  </si>
  <si>
    <t xml:space="preserve">2" x 3" </t>
  </si>
  <si>
    <t>Gutter Brackets</t>
  </si>
  <si>
    <t>6" 1/2rd</t>
  </si>
  <si>
    <t>Gutter Wire Brackets</t>
  </si>
  <si>
    <t>LACKLAND PANS-3</t>
  </si>
  <si>
    <t>Special Dark Bronze – Ai-10268</t>
  </si>
  <si>
    <t>LACKLAND PANS-1</t>
  </si>
  <si>
    <t>LACKLAND PANS-2</t>
  </si>
  <si>
    <t>nc1183</t>
  </si>
  <si>
    <t>794719-TM</t>
  </si>
  <si>
    <t>1 at 48 x 124 x 20</t>
  </si>
  <si>
    <t>styrofoam</t>
  </si>
  <si>
    <t xml:space="preserve">1" and 1/2" </t>
  </si>
  <si>
    <t>150 and 50</t>
  </si>
  <si>
    <t>794720-TM</t>
  </si>
  <si>
    <t>dow 795</t>
  </si>
  <si>
    <t>3 cases of cartridges and 2 cases of sausages</t>
  </si>
  <si>
    <t xml:space="preserve">Champagne </t>
  </si>
  <si>
    <t>794721-TM</t>
  </si>
  <si>
    <t>6 at 48 x 124 x 33, 5 at 48 x 124 x 20" (3 of these are for Garfield)</t>
  </si>
  <si>
    <t>11 total</t>
  </si>
  <si>
    <t>794722-TM</t>
  </si>
  <si>
    <t>40 at 48 x 104 x 40" tall</t>
  </si>
  <si>
    <t>10 Rolls</t>
  </si>
  <si>
    <t>1231KG</t>
  </si>
  <si>
    <t>Hose clamps</t>
  </si>
  <si>
    <t>44 EA</t>
  </si>
  <si>
    <t>1230KG</t>
  </si>
  <si>
    <t>941575-RC</t>
  </si>
  <si>
    <t>Coping</t>
  </si>
  <si>
    <t>Hickman</t>
  </si>
  <si>
    <t>Preformed Coping</t>
  </si>
  <si>
    <t>10 ft</t>
  </si>
  <si>
    <t>husky stadium</t>
  </si>
  <si>
    <t>truckful</t>
  </si>
  <si>
    <t>1232KG</t>
  </si>
  <si>
    <t>3 COILS</t>
  </si>
  <si>
    <t>DERU DEEP SPACE PANELS</t>
  </si>
  <si>
    <t>deep space panels</t>
  </si>
  <si>
    <t>deru jet black</t>
  </si>
  <si>
    <t>941581-RC</t>
  </si>
  <si>
    <t>941556-RC</t>
  </si>
  <si>
    <t>1519 Minor</t>
  </si>
  <si>
    <t>VIA 6</t>
  </si>
  <si>
    <t>P. 152</t>
  </si>
  <si>
    <t>1236KG</t>
  </si>
  <si>
    <t>794726-TM</t>
  </si>
  <si>
    <t>lackland</t>
  </si>
  <si>
    <t>Lord Adhesive</t>
  </si>
  <si>
    <t>Adhesive</t>
  </si>
  <si>
    <t>10 cases and 1 applicator gun</t>
  </si>
  <si>
    <t>pages 3-4</t>
  </si>
  <si>
    <t>1237KG</t>
  </si>
  <si>
    <t>1233KG</t>
  </si>
  <si>
    <t>0621be</t>
  </si>
  <si>
    <t>Light rail gates</t>
  </si>
  <si>
    <t>stainless tube and elbows</t>
  </si>
  <si>
    <t>0622be</t>
  </si>
  <si>
    <t>tube and elbows</t>
  </si>
  <si>
    <t>ak copper</t>
  </si>
  <si>
    <t>evt steel</t>
  </si>
  <si>
    <t>clips</t>
  </si>
  <si>
    <t>metlspan</t>
  </si>
  <si>
    <t>11 SKIDS</t>
  </si>
  <si>
    <t>941585-RC</t>
  </si>
  <si>
    <t>Larson/Alucoil</t>
  </si>
  <si>
    <t>Café Pearl (Black)</t>
  </si>
  <si>
    <t>PANELS-FLASHING</t>
  </si>
  <si>
    <t>91-92;94-97</t>
  </si>
  <si>
    <t>AI-10182- NACRE</t>
  </si>
  <si>
    <t>90;99</t>
  </si>
  <si>
    <t>AI-10021- CLEAR ANODIZED</t>
  </si>
  <si>
    <t>95-96</t>
  </si>
  <si>
    <t>AFS-40295- IRON ORE</t>
  </si>
  <si>
    <t>1238KG</t>
  </si>
  <si>
    <t>Forum West</t>
  </si>
  <si>
    <t>Stonewood/ Fiberesin</t>
  </si>
  <si>
    <t>Stonewood panels (similar to vivix)</t>
  </si>
  <si>
    <t xml:space="preserve">4x8 </t>
  </si>
  <si>
    <t>10551DK</t>
  </si>
  <si>
    <t>1239KG</t>
  </si>
  <si>
    <t>794728-TM</t>
  </si>
  <si>
    <t>Mini of Anchorage</t>
  </si>
  <si>
    <t>Marquis Wine</t>
  </si>
  <si>
    <t>1201 Laurel Way</t>
  </si>
  <si>
    <t>NC1182</t>
  </si>
  <si>
    <t>NC1179</t>
  </si>
  <si>
    <t>NC 1184</t>
  </si>
  <si>
    <t>48x124x56</t>
  </si>
  <si>
    <t>48x124x52</t>
  </si>
  <si>
    <t>48x124x64</t>
  </si>
  <si>
    <t>48x124x68</t>
  </si>
  <si>
    <t>000129ME</t>
  </si>
  <si>
    <t>Chabot College</t>
  </si>
  <si>
    <t>PE Core platinum</t>
  </si>
  <si>
    <t>PE Core TOB Black</t>
  </si>
  <si>
    <t>12"x14'</t>
  </si>
  <si>
    <t>Soldtona</t>
  </si>
  <si>
    <t>NC1174</t>
  </si>
  <si>
    <t>CRT Oyster</t>
  </si>
  <si>
    <t>nc1174</t>
  </si>
  <si>
    <t>JBR Bronze</t>
  </si>
  <si>
    <t>Window White  AFS- 44164</t>
  </si>
  <si>
    <t>NC1184</t>
  </si>
  <si>
    <t>125 PANELS</t>
  </si>
  <si>
    <t>PAGE 101</t>
  </si>
  <si>
    <t>AFS-40285- SILVERSMITH</t>
  </si>
  <si>
    <t>1241KG</t>
  </si>
  <si>
    <t>000132ME</t>
  </si>
  <si>
    <t>Berkley Library</t>
  </si>
  <si>
    <t>NC1160</t>
  </si>
  <si>
    <t>Clear Anodized w/vinyl</t>
  </si>
  <si>
    <t>150 ROLLS</t>
  </si>
  <si>
    <t>1243KG</t>
  </si>
  <si>
    <t>1242KG</t>
  </si>
  <si>
    <t>1246KG</t>
  </si>
  <si>
    <t>Stainless DS Strainers</t>
  </si>
  <si>
    <t>1245KG</t>
  </si>
  <si>
    <t>Sch 40 DWV</t>
  </si>
  <si>
    <t>75 EA</t>
  </si>
  <si>
    <t>132 EA</t>
  </si>
  <si>
    <t>1248KG</t>
  </si>
  <si>
    <t>Cushman Dam</t>
  </si>
  <si>
    <t>1247KG</t>
  </si>
  <si>
    <t>TriBuilt 30# Felt</t>
  </si>
  <si>
    <t>Colorado Steel Sash</t>
  </si>
  <si>
    <t>Dynatrol 1-XL</t>
  </si>
  <si>
    <t>Anod Alum</t>
  </si>
  <si>
    <t>794730-TM</t>
  </si>
  <si>
    <t>1@ 48 x 144 x 52</t>
  </si>
  <si>
    <t>1249KG</t>
  </si>
  <si>
    <t>Mica Grey</t>
  </si>
  <si>
    <t>794731-TM</t>
  </si>
  <si>
    <t>1 @ 36 x 124 x 44</t>
  </si>
  <si>
    <t>1250KG</t>
  </si>
  <si>
    <t>1151KG</t>
  </si>
  <si>
    <t>1 CS</t>
  </si>
  <si>
    <t>1 CRATE</t>
  </si>
  <si>
    <t>custom metallic fawn</t>
  </si>
  <si>
    <t>Pidherneys</t>
  </si>
  <si>
    <t>NC</t>
  </si>
  <si>
    <t>000133ME</t>
  </si>
  <si>
    <t>000140ME</t>
  </si>
  <si>
    <t>5052 Alum Sheet w/Vinyl</t>
  </si>
  <si>
    <t>1152KG</t>
  </si>
  <si>
    <t>husky</t>
  </si>
  <si>
    <t>0625be</t>
  </si>
  <si>
    <t>EMP Office Bld.</t>
  </si>
  <si>
    <t>Alum Screens</t>
  </si>
  <si>
    <t xml:space="preserve">Anodized </t>
  </si>
  <si>
    <t>18" x 8'-0</t>
  </si>
  <si>
    <t>794732-TM</t>
  </si>
  <si>
    <t>Soldotna</t>
  </si>
  <si>
    <t>48x144x52</t>
  </si>
  <si>
    <t>alum parts</t>
  </si>
  <si>
    <t>2 CRATES</t>
  </si>
  <si>
    <t>941588-RC</t>
  </si>
  <si>
    <t>SS Wood Screw</t>
  </si>
  <si>
    <t>14 x 1-1/2"</t>
  </si>
  <si>
    <t>2500</t>
  </si>
  <si>
    <t>941589-RC</t>
  </si>
  <si>
    <t>aluminum panels</t>
  </si>
  <si>
    <t>galv flashings</t>
  </si>
  <si>
    <t>Century Link</t>
  </si>
  <si>
    <t>pages 1-5</t>
  </si>
  <si>
    <t>Ai-10285---Egg Shell</t>
  </si>
  <si>
    <t>48x66</t>
  </si>
  <si>
    <t>1880 Mission</t>
  </si>
  <si>
    <t>NC1132</t>
  </si>
  <si>
    <t>50x148</t>
  </si>
  <si>
    <t>18.5" x 120"</t>
  </si>
  <si>
    <t>1153KG</t>
  </si>
  <si>
    <t>1154KG</t>
  </si>
  <si>
    <t>remake panel</t>
  </si>
  <si>
    <t>95a</t>
  </si>
  <si>
    <t>1155KG</t>
  </si>
  <si>
    <t>Virgin Airlines</t>
  </si>
  <si>
    <t>AFS-41372</t>
  </si>
  <si>
    <t>Otter Brown Fluropon</t>
  </si>
  <si>
    <t>Sherwin Williams SW6041 Otter</t>
  </si>
  <si>
    <t>16 galv plates</t>
  </si>
  <si>
    <t xml:space="preserve">MS 18 </t>
  </si>
  <si>
    <t>galvanizing</t>
  </si>
  <si>
    <t>sent to Scott Galv</t>
  </si>
  <si>
    <t>1156KG</t>
  </si>
  <si>
    <t>CC</t>
  </si>
  <si>
    <t>Rivet Gun</t>
  </si>
  <si>
    <t>Byler Rivet</t>
  </si>
  <si>
    <t>581001 Powerbird  Cordless</t>
  </si>
  <si>
    <t>2.6</t>
  </si>
  <si>
    <t>ups</t>
  </si>
  <si>
    <t>000143ME</t>
  </si>
  <si>
    <t>Tyson Beach House</t>
  </si>
  <si>
    <t>NC1192</t>
  </si>
  <si>
    <t>1157KG</t>
  </si>
  <si>
    <t>8 rls</t>
  </si>
  <si>
    <t>941591-RC</t>
  </si>
  <si>
    <t>Shoreline WD</t>
  </si>
  <si>
    <t xml:space="preserve">Down Spouts </t>
  </si>
  <si>
    <t>18 ea</t>
  </si>
  <si>
    <t>32 ea</t>
  </si>
  <si>
    <t>1158KG</t>
  </si>
  <si>
    <t>pages 10-14, 16</t>
  </si>
  <si>
    <t>aluminum panels and coping</t>
  </si>
  <si>
    <t>panels and coping</t>
  </si>
  <si>
    <t>941592RC</t>
  </si>
  <si>
    <t>1RL</t>
  </si>
  <si>
    <t>0631be</t>
  </si>
  <si>
    <t>.040/.063</t>
  </si>
  <si>
    <t>white/ano</t>
  </si>
  <si>
    <t>alum</t>
  </si>
  <si>
    <t>37/55</t>
  </si>
  <si>
    <t>1159KG</t>
  </si>
  <si>
    <t>794737-TM</t>
  </si>
  <si>
    <t>Champagne paint pens</t>
  </si>
  <si>
    <t>coping bldg A</t>
  </si>
  <si>
    <t>blue- see sample</t>
  </si>
  <si>
    <t>941592-RC</t>
  </si>
  <si>
    <t>Typar Seam Tape</t>
  </si>
  <si>
    <t>0626be</t>
  </si>
  <si>
    <t>ocm</t>
  </si>
  <si>
    <t>tan beige</t>
  </si>
  <si>
    <t>farman steel</t>
  </si>
  <si>
    <t>22 ga</t>
  </si>
  <si>
    <t>gray violet</t>
  </si>
  <si>
    <t>steel</t>
  </si>
  <si>
    <t>0632be</t>
  </si>
  <si>
    <t>24 RL</t>
  </si>
  <si>
    <t>1164KG</t>
  </si>
  <si>
    <t>1160KG</t>
  </si>
  <si>
    <t>21 pieces</t>
  </si>
  <si>
    <t>1165KG</t>
  </si>
  <si>
    <t>Tremco JS-773 Butyl</t>
  </si>
  <si>
    <t>1166KG</t>
  </si>
  <si>
    <t>1162KG</t>
  </si>
  <si>
    <t>1163KG</t>
  </si>
  <si>
    <t>1167KG</t>
  </si>
  <si>
    <t>941593-RC</t>
  </si>
  <si>
    <t>Typar SAM</t>
  </si>
  <si>
    <t>Typar / Mithchell Lbr</t>
  </si>
  <si>
    <t>18EA</t>
  </si>
  <si>
    <t>32EA</t>
  </si>
  <si>
    <t>94b</t>
  </si>
  <si>
    <t>1168KG</t>
  </si>
  <si>
    <t>Nisqually</t>
  </si>
  <si>
    <t>1169KG</t>
  </si>
  <si>
    <t>Cor-A-Vent S-400</t>
  </si>
  <si>
    <t>1170KG</t>
  </si>
  <si>
    <t>Dektite</t>
  </si>
  <si>
    <t>794740-TM</t>
  </si>
  <si>
    <t>1/2" SS studs</t>
  </si>
  <si>
    <t>Western Stud Welding</t>
  </si>
  <si>
    <t>1/4" x 20</t>
  </si>
  <si>
    <t>SS studs</t>
  </si>
  <si>
    <t>Husky Roofing</t>
  </si>
  <si>
    <t>20 at 48 x 124 x 33</t>
  </si>
  <si>
    <t>5 at 24" x 24" x 121"</t>
  </si>
  <si>
    <t>000146ME</t>
  </si>
  <si>
    <t>Foam</t>
  </si>
  <si>
    <t>RSG</t>
  </si>
  <si>
    <t>Thermax</t>
  </si>
  <si>
    <t>16000 sf</t>
  </si>
  <si>
    <t>covers</t>
  </si>
  <si>
    <t>Otter Brown Fluropon, AFS-41372</t>
  </si>
  <si>
    <t>794742-TM</t>
  </si>
  <si>
    <t>48 x 96 x 50</t>
  </si>
  <si>
    <t>Denis Gray Trucking</t>
  </si>
  <si>
    <t>941595-RC</t>
  </si>
  <si>
    <t>Painted</t>
  </si>
  <si>
    <t>#12 x 3/4" HWH Tek #3</t>
  </si>
  <si>
    <t>Chrom. Gray</t>
  </si>
  <si>
    <t>18,000 pcs</t>
  </si>
  <si>
    <t>#12 x 2" HWH  Wood Screw</t>
  </si>
  <si>
    <t>8,000 pcs</t>
  </si>
  <si>
    <t>MERCER</t>
  </si>
  <si>
    <t>EXTRA COPING PARTS- 4 FLATS</t>
  </si>
  <si>
    <t>dennis email</t>
  </si>
  <si>
    <t>ACCURATE- BLUE- SEE SAMPLE</t>
  </si>
  <si>
    <t>1244KG</t>
  </si>
  <si>
    <t>1171KG</t>
  </si>
  <si>
    <t>794748-TM</t>
  </si>
  <si>
    <t>Pinherneys</t>
  </si>
  <si>
    <t>NC1185</t>
  </si>
  <si>
    <t>48x65x51</t>
  </si>
  <si>
    <t>48x125x36</t>
  </si>
  <si>
    <t>11725KG</t>
  </si>
  <si>
    <t>AAC Residence</t>
  </si>
  <si>
    <t>pallets</t>
  </si>
  <si>
    <t xml:space="preserve"> 4x10</t>
  </si>
  <si>
    <t>321101-TM</t>
  </si>
  <si>
    <t>794741-TM</t>
  </si>
  <si>
    <t>321102-TM</t>
  </si>
  <si>
    <t>321104-TM</t>
  </si>
  <si>
    <t>Maxlok MX/T6 Acrylic Adhesive</t>
  </si>
  <si>
    <t>Hisco</t>
  </si>
  <si>
    <t>000134ME</t>
  </si>
  <si>
    <t>ms 18</t>
  </si>
  <si>
    <t>20 8' 25 10'</t>
  </si>
  <si>
    <t>1173KG</t>
  </si>
  <si>
    <t xml:space="preserve">.050" </t>
  </si>
  <si>
    <t>1174KG</t>
  </si>
  <si>
    <t>0640be</t>
  </si>
  <si>
    <t>321105-TM</t>
  </si>
  <si>
    <t>48 x 104 x 40</t>
  </si>
  <si>
    <t>8" x 8" x 242"</t>
  </si>
  <si>
    <t>panels and flashings</t>
  </si>
  <si>
    <t>CORNERS</t>
  </si>
  <si>
    <t>14-15</t>
  </si>
  <si>
    <t>1175KG</t>
  </si>
  <si>
    <t>321106-TM</t>
  </si>
  <si>
    <t>45x78x58</t>
  </si>
  <si>
    <t>45x146x70</t>
  </si>
  <si>
    <t>60x96x33</t>
  </si>
  <si>
    <t>321107-TM</t>
  </si>
  <si>
    <t>Hartnell</t>
  </si>
  <si>
    <t>NC1157</t>
  </si>
  <si>
    <t>48x80x33</t>
  </si>
  <si>
    <t>48x52x33</t>
  </si>
  <si>
    <t>45x146x58</t>
  </si>
  <si>
    <t>45x180x58</t>
  </si>
  <si>
    <t>45x96x58</t>
  </si>
  <si>
    <t>1176KG</t>
  </si>
  <si>
    <t>Cottonwood Residence</t>
  </si>
  <si>
    <t>Natural Wicker White Fluropon</t>
  </si>
  <si>
    <t>BM OC-1 Natural Wicker</t>
  </si>
  <si>
    <t>AFS-44168</t>
  </si>
  <si>
    <t>AFS-41099</t>
  </si>
  <si>
    <t>Fairview Taupe Fluropon</t>
  </si>
  <si>
    <t>BM HC-35 Fairview Taupe</t>
  </si>
  <si>
    <t>delta "fins"</t>
  </si>
  <si>
    <t>Powder coats-- White--WH 243</t>
  </si>
  <si>
    <t>1179KG</t>
  </si>
  <si>
    <t>SCS2000 Silpruf</t>
  </si>
  <si>
    <t>Light Grey</t>
  </si>
  <si>
    <t>Dark Grey</t>
  </si>
  <si>
    <t>Sandy Beige</t>
  </si>
  <si>
    <t>1180KG</t>
  </si>
  <si>
    <t>SD300 Fasteners</t>
  </si>
  <si>
    <t>Boyden Library</t>
  </si>
  <si>
    <t>NC1149</t>
  </si>
  <si>
    <t>4x8</t>
  </si>
  <si>
    <t xml:space="preserve">Cement Fiber </t>
  </si>
  <si>
    <t>Foundry Service</t>
  </si>
  <si>
    <t xml:space="preserve">Gray  </t>
  </si>
  <si>
    <t xml:space="preserve">Minerit </t>
  </si>
  <si>
    <t>368301-RC</t>
  </si>
  <si>
    <t>Bare Zincalume</t>
  </si>
  <si>
    <t>40 Sheets</t>
  </si>
  <si>
    <t>1178KG</t>
  </si>
  <si>
    <t>test</t>
  </si>
  <si>
    <t>Jarden</t>
  </si>
  <si>
    <t>24.8x120</t>
  </si>
  <si>
    <t>W-019C</t>
  </si>
  <si>
    <t>ACS Façade Renovations</t>
  </si>
  <si>
    <t>1182KG</t>
  </si>
  <si>
    <t>Red rosin paper</t>
  </si>
  <si>
    <t>1183KG</t>
  </si>
  <si>
    <t xml:space="preserve">9" </t>
  </si>
  <si>
    <t>368302-RC</t>
  </si>
  <si>
    <t>Cascade/Lincoln Lbr</t>
  </si>
  <si>
    <t>Typar Flex Tape</t>
  </si>
  <si>
    <t>Typar Tape</t>
  </si>
  <si>
    <t xml:space="preserve">14 x 1-1/2" HWH </t>
  </si>
  <si>
    <t>368303-RC</t>
  </si>
  <si>
    <t>14 x 2" Pancake Wood Screw</t>
  </si>
  <si>
    <t>1200</t>
  </si>
  <si>
    <t>1184KG</t>
  </si>
  <si>
    <t>Cottonwood</t>
  </si>
  <si>
    <t>Elbows &amp; DS</t>
  </si>
  <si>
    <t>22 DS, 16 elbows</t>
  </si>
  <si>
    <t>321109-TM</t>
  </si>
  <si>
    <t>MS 18</t>
  </si>
  <si>
    <t xml:space="preserve">galvanizing parts </t>
  </si>
  <si>
    <t>Emerald Galvanizing</t>
  </si>
  <si>
    <t>18 galv channels</t>
  </si>
  <si>
    <t>426 pieces</t>
  </si>
  <si>
    <t>box rib perf panels</t>
  </si>
  <si>
    <t>box ribs panels</t>
  </si>
  <si>
    <t>PEWTER AFS-40012</t>
  </si>
  <si>
    <t>1185KG</t>
  </si>
  <si>
    <t>clear ano</t>
  </si>
  <si>
    <t>4/8/</t>
  </si>
  <si>
    <t>0638be</t>
  </si>
  <si>
    <t>microsoft 18</t>
  </si>
  <si>
    <t>mcnichols</t>
  </si>
  <si>
    <t>Husky</t>
  </si>
  <si>
    <t>FLASHING AND CBOX</t>
  </si>
  <si>
    <t>COTTONWOOD RES</t>
  </si>
  <si>
    <t>PAGES 10-12</t>
  </si>
  <si>
    <t>EXTRA</t>
  </si>
  <si>
    <t>1186KG</t>
  </si>
  <si>
    <t>#803</t>
  </si>
  <si>
    <t>VB-36</t>
  </si>
  <si>
    <t>4 cs</t>
  </si>
  <si>
    <t>O-24W</t>
  </si>
  <si>
    <t>white panels and flshings</t>
  </si>
  <si>
    <t>000154ME</t>
  </si>
  <si>
    <t>OSU Bookstore</t>
  </si>
  <si>
    <t>48x68</t>
  </si>
  <si>
    <t>368306-RC</t>
  </si>
  <si>
    <t>368305-RC</t>
  </si>
  <si>
    <t>6 in sch 10 Pipe</t>
  </si>
  <si>
    <t>80 LF</t>
  </si>
  <si>
    <t>6 in sch 40 Pipe</t>
  </si>
  <si>
    <t>6 in sch 40 Pipe Fittings</t>
  </si>
  <si>
    <t>Hartell</t>
  </si>
  <si>
    <t>Mill w/vinyl</t>
  </si>
  <si>
    <t>1188KG</t>
  </si>
  <si>
    <t>Greenfire</t>
  </si>
  <si>
    <t>Knight SDUSD</t>
  </si>
  <si>
    <t>NC1175</t>
  </si>
  <si>
    <t>1189KG</t>
  </si>
  <si>
    <t>368308-RC</t>
  </si>
  <si>
    <t>VaproTape</t>
  </si>
  <si>
    <t>32 rolls</t>
  </si>
  <si>
    <t>368307-RC</t>
  </si>
  <si>
    <t>Air Flow</t>
  </si>
  <si>
    <t>Alum Louvers</t>
  </si>
  <si>
    <t>1191KG</t>
  </si>
  <si>
    <t>Vintage and Tan</t>
  </si>
  <si>
    <t>48" x 138", 46" x 136"</t>
  </si>
  <si>
    <t>Vintage and Zincalume Flats</t>
  </si>
  <si>
    <t>PMP SPOKANE</t>
  </si>
  <si>
    <t>ZINC</t>
  </si>
  <si>
    <t>90,000LBS</t>
  </si>
  <si>
    <t>1192KG</t>
  </si>
  <si>
    <t>Safety Anchor</t>
  </si>
  <si>
    <t>1193KG</t>
  </si>
  <si>
    <t>Seattle Aquarium</t>
  </si>
  <si>
    <t>SDUSD Data Center</t>
  </si>
  <si>
    <t>NC1147</t>
  </si>
  <si>
    <t>Metallic BSX Silver</t>
  </si>
  <si>
    <t>pages 7-8</t>
  </si>
  <si>
    <t>15 Sheets delivered + 70 sheets picked up</t>
  </si>
  <si>
    <t>1195KG</t>
  </si>
  <si>
    <t>TESTING</t>
  </si>
  <si>
    <t>SYSTEMS 7</t>
  </si>
  <si>
    <t xml:space="preserve">ONYX </t>
  </si>
  <si>
    <t>25 SHEETS</t>
  </si>
  <si>
    <t>1196KG</t>
  </si>
  <si>
    <t>Wedge Anchor</t>
  </si>
  <si>
    <t>Type 316 SS</t>
  </si>
  <si>
    <t>321113-TM</t>
  </si>
  <si>
    <t>OSU</t>
  </si>
  <si>
    <t>34x120x16</t>
  </si>
  <si>
    <t>48x68x50</t>
  </si>
  <si>
    <t>48x90x40</t>
  </si>
  <si>
    <t>24 x 124 x 24</t>
  </si>
  <si>
    <t>UC Merced</t>
  </si>
  <si>
    <t>NC1129</t>
  </si>
  <si>
    <t>1st panel release</t>
  </si>
  <si>
    <t>AFS-46083S/F</t>
  </si>
  <si>
    <t>321114-TM</t>
  </si>
  <si>
    <t>1/2" styrofoam</t>
  </si>
  <si>
    <t>1" styrofoam</t>
  </si>
  <si>
    <t>4x10</t>
  </si>
  <si>
    <t>ms18</t>
  </si>
  <si>
    <t>SUPER WHITE- AFS-44166</t>
  </si>
  <si>
    <t>BONE WHITE</t>
  </si>
  <si>
    <t>321115-TM</t>
  </si>
  <si>
    <t>48" box brake</t>
  </si>
  <si>
    <t>Benoit</t>
  </si>
  <si>
    <t>brake</t>
  </si>
  <si>
    <t>1198KG</t>
  </si>
  <si>
    <t>46-47</t>
  </si>
  <si>
    <t>MARLIN WHITE- AFS-44164- (WINDOW WHITE)</t>
  </si>
  <si>
    <t xml:space="preserve"> (</t>
  </si>
  <si>
    <t>1187KG</t>
  </si>
  <si>
    <t>Monroe MOB</t>
  </si>
  <si>
    <t>Champagne Gold Mica</t>
  </si>
  <si>
    <t>X-12</t>
  </si>
  <si>
    <t>1200KG</t>
  </si>
  <si>
    <t>X-12 Clip</t>
  </si>
  <si>
    <t>Y-29 Closures</t>
  </si>
  <si>
    <t>c-channels</t>
  </si>
  <si>
    <t>channels</t>
  </si>
  <si>
    <t>TLC-1</t>
  </si>
  <si>
    <t>368311-RC</t>
  </si>
  <si>
    <t>FS #8</t>
  </si>
  <si>
    <t>Patina Green</t>
  </si>
  <si>
    <t>142 ea</t>
  </si>
  <si>
    <t>7751KG</t>
  </si>
  <si>
    <t>VOID / REPLACED BY PO# 159</t>
  </si>
  <si>
    <t>UC Merced &amp; Shop Inventory</t>
  </si>
  <si>
    <t>NC0001</t>
  </si>
  <si>
    <t>3003 Aluminum Sheet</t>
  </si>
  <si>
    <t>7752KG</t>
  </si>
  <si>
    <t>Paragon Pacific</t>
  </si>
  <si>
    <t>Roxul CavityRock MD</t>
  </si>
  <si>
    <t>24" x 48"</t>
  </si>
  <si>
    <t>1920 SF</t>
  </si>
  <si>
    <t>321116-TM</t>
  </si>
  <si>
    <t>cutter heads and shanks</t>
  </si>
  <si>
    <t xml:space="preserve">ACS </t>
  </si>
  <si>
    <t>Her-Saf cutter head parts</t>
  </si>
  <si>
    <t>110 degree</t>
  </si>
  <si>
    <t>2 heads, 3 shanks</t>
  </si>
  <si>
    <t>7753KG</t>
  </si>
  <si>
    <t>48" x 125"</t>
  </si>
  <si>
    <t>7754KG</t>
  </si>
  <si>
    <t>7755KG</t>
  </si>
  <si>
    <t>Prefinished Aluminum</t>
  </si>
  <si>
    <t>Knight-SDUSD</t>
  </si>
  <si>
    <t>panels and flashing</t>
  </si>
  <si>
    <t>Firestone Silver Metallic 2--Ai-10307</t>
  </si>
  <si>
    <t>7757KG</t>
  </si>
  <si>
    <t>Atlas Rboard</t>
  </si>
  <si>
    <t>1 Bundle (32 sheets)</t>
  </si>
  <si>
    <t>Airport Chevrolet</t>
  </si>
  <si>
    <t>62x 196</t>
  </si>
  <si>
    <t>TBX metallic silver ACM sheet</t>
  </si>
  <si>
    <t>CVR Blue ACM Sheet</t>
  </si>
  <si>
    <t>Hillside Elementary</t>
  </si>
  <si>
    <t>NC1193</t>
  </si>
  <si>
    <t>Ai-10310</t>
  </si>
  <si>
    <t>MICRO 18</t>
  </si>
  <si>
    <t>NC1202</t>
  </si>
  <si>
    <t>Touch up Paint</t>
  </si>
  <si>
    <t>4.5 oz cans</t>
  </si>
  <si>
    <t>column parts</t>
  </si>
  <si>
    <t>Silver to match Anodized aluminum</t>
  </si>
  <si>
    <t>NC1208</t>
  </si>
  <si>
    <t>SMW Local 104</t>
  </si>
  <si>
    <t>3/4"x 16'</t>
  </si>
  <si>
    <t>Angle 6063 - 3/4"x 3/4"x 16'</t>
  </si>
  <si>
    <t>NC1171.3</t>
  </si>
  <si>
    <t>Bronze Classic II - AFS-41268</t>
  </si>
  <si>
    <t>7761KG</t>
  </si>
  <si>
    <t>Boeing AHU</t>
  </si>
  <si>
    <t>Dektite - Silicone</t>
  </si>
  <si>
    <t>Stock / Hillside Elementary</t>
  </si>
  <si>
    <t>7762KG</t>
  </si>
  <si>
    <t>368315RC</t>
  </si>
  <si>
    <t xml:space="preserve">Alum </t>
  </si>
  <si>
    <t xml:space="preserve">2400 </t>
  </si>
  <si>
    <t>Irius Screws</t>
  </si>
  <si>
    <t>sunscreen parts</t>
  </si>
  <si>
    <t>sunscreen</t>
  </si>
  <si>
    <t>SAPA CH3A Champagne Class</t>
  </si>
  <si>
    <t>SAPA BLF1 Bronzwe Light Fine Class 1</t>
  </si>
  <si>
    <t>321117-TM</t>
  </si>
  <si>
    <t>48x96x40</t>
  </si>
  <si>
    <t>Early Childhood</t>
  </si>
  <si>
    <t>NC1209</t>
  </si>
  <si>
    <t>BNT Bone White</t>
  </si>
  <si>
    <t>CLR Clear Anodized</t>
  </si>
  <si>
    <t>000169ME</t>
  </si>
  <si>
    <t>Seawolf Panels</t>
  </si>
  <si>
    <t>NC1186</t>
  </si>
  <si>
    <t>Glacier Gray</t>
  </si>
  <si>
    <t>24x97.25</t>
  </si>
  <si>
    <t>24x92.5</t>
  </si>
  <si>
    <t>24x85.25</t>
  </si>
  <si>
    <t>24x61.75</t>
  </si>
  <si>
    <t>000170ME</t>
  </si>
  <si>
    <t>Seawolf Flashings</t>
  </si>
  <si>
    <t>NC1187</t>
  </si>
  <si>
    <t>27.5x120</t>
  </si>
  <si>
    <t>Allied Health</t>
  </si>
  <si>
    <t>NC1191</t>
  </si>
  <si>
    <t>Aluminum Sheet - Color: Med Blue CS9732</t>
  </si>
  <si>
    <t>60x70</t>
  </si>
  <si>
    <t>7763KG</t>
  </si>
  <si>
    <t>Taylor Metal</t>
  </si>
  <si>
    <t>39' 3"</t>
  </si>
  <si>
    <t>Easy-Lock Panels</t>
  </si>
  <si>
    <t>TBX Silver Metalic Aluminum Sheet</t>
  </si>
  <si>
    <t>48x 120</t>
  </si>
  <si>
    <t>321119-TM</t>
  </si>
  <si>
    <t>Nordstrom the Grove</t>
  </si>
  <si>
    <t>NC1188</t>
  </si>
  <si>
    <t>60x120x33</t>
  </si>
  <si>
    <t>48x124x58</t>
  </si>
  <si>
    <t>48x96x50</t>
  </si>
  <si>
    <t>48x124x33</t>
  </si>
  <si>
    <t>48x130x50</t>
  </si>
  <si>
    <t>48x96x56</t>
  </si>
  <si>
    <t>30x146x56</t>
  </si>
  <si>
    <t>30x120x56</t>
  </si>
  <si>
    <t>7764KG</t>
  </si>
  <si>
    <t>321120-TM</t>
  </si>
  <si>
    <t>PMC</t>
  </si>
  <si>
    <t>NC1211</t>
  </si>
  <si>
    <t>48x82x25.5</t>
  </si>
  <si>
    <t>80</t>
  </si>
  <si>
    <t>321121-TM</t>
  </si>
  <si>
    <t>compression router bits</t>
  </si>
  <si>
    <t>router bits  (60-113)</t>
  </si>
  <si>
    <t>1/4" compression</t>
  </si>
  <si>
    <t>50 plus 100</t>
  </si>
  <si>
    <t>50 dk brz 100 champagne</t>
  </si>
  <si>
    <t>300lf</t>
  </si>
  <si>
    <t>Nordstrom Glendale/grove</t>
  </si>
  <si>
    <t>NC1169</t>
  </si>
  <si>
    <t>custom metallic grey</t>
  </si>
  <si>
    <t>000149ME</t>
  </si>
  <si>
    <t>Mill 3003 w/Vinyl</t>
  </si>
  <si>
    <t>000179ME</t>
  </si>
  <si>
    <t>37 Warren</t>
  </si>
  <si>
    <t>NC1127</t>
  </si>
  <si>
    <t>7768KG</t>
  </si>
  <si>
    <t>2 oz bottles</t>
  </si>
  <si>
    <t>2 bottles</t>
  </si>
  <si>
    <t>7765KG</t>
  </si>
  <si>
    <t>#9</t>
  </si>
  <si>
    <t>Natural Wicker</t>
  </si>
  <si>
    <t>Fairview Taupe</t>
  </si>
  <si>
    <t>7769KG</t>
  </si>
  <si>
    <t>Dow Primer-C OS</t>
  </si>
  <si>
    <t xml:space="preserve">Pint </t>
  </si>
  <si>
    <t>1 Pint</t>
  </si>
  <si>
    <t>368317-RC</t>
  </si>
  <si>
    <t>Typar</t>
  </si>
  <si>
    <t>Cascade Capitol</t>
  </si>
  <si>
    <t>40mm</t>
  </si>
  <si>
    <t>SAM Butyl</t>
  </si>
  <si>
    <t>6" x 50'</t>
  </si>
  <si>
    <t>368321-RC</t>
  </si>
  <si>
    <t>3" x 75'</t>
  </si>
  <si>
    <t>2nd panel release</t>
  </si>
  <si>
    <t>368323-RC</t>
  </si>
  <si>
    <t>Gray/Terra Cotta</t>
  </si>
  <si>
    <t>AFS-44166- SUPER WHITE</t>
  </si>
  <si>
    <t>HEATHER</t>
  </si>
  <si>
    <t>2 extra panels</t>
  </si>
  <si>
    <t>1 PINT</t>
  </si>
  <si>
    <t>321123-TM</t>
  </si>
  <si>
    <t>CRATES</t>
  </si>
  <si>
    <t>48x134x24</t>
  </si>
  <si>
    <t>24x124x24</t>
  </si>
  <si>
    <t>368326-RC</t>
  </si>
  <si>
    <t>Minor Apts</t>
  </si>
  <si>
    <t>York House</t>
  </si>
  <si>
    <t>NC1181</t>
  </si>
  <si>
    <t>7772KG</t>
  </si>
  <si>
    <t>AFS-47118</t>
  </si>
  <si>
    <t>Ash Green Classic II</t>
  </si>
  <si>
    <t>Harborview Canopies</t>
  </si>
  <si>
    <t>7773KG</t>
  </si>
  <si>
    <t>Dow Score Board</t>
  </si>
  <si>
    <t>000183ME</t>
  </si>
  <si>
    <t>3003 Alum Sheet w/Vinyl</t>
  </si>
  <si>
    <t>W025NC</t>
  </si>
  <si>
    <t>04-AL</t>
  </si>
  <si>
    <t>7774KG</t>
  </si>
  <si>
    <t>941587-RC</t>
  </si>
  <si>
    <t>Overlake Hospital</t>
  </si>
  <si>
    <t>368322-RC</t>
  </si>
  <si>
    <t>FORMAS</t>
  </si>
  <si>
    <t>Bostick Adhesive</t>
  </si>
  <si>
    <t>20 oz tube</t>
  </si>
  <si>
    <t>12 tubes</t>
  </si>
  <si>
    <t>Primer M</t>
  </si>
  <si>
    <t>Primer W</t>
  </si>
  <si>
    <t>1/2 Qt</t>
  </si>
  <si>
    <t>Qt</t>
  </si>
  <si>
    <t>micro 98</t>
  </si>
  <si>
    <t>column cover w/butt plates</t>
  </si>
  <si>
    <t>dennis</t>
  </si>
  <si>
    <t>remake panels and additional flashings</t>
  </si>
  <si>
    <t xml:space="preserve">HEATHER </t>
  </si>
  <si>
    <t>radius gravel stop, coping, misc flashing</t>
  </si>
  <si>
    <t>Misc. panels and flashings</t>
  </si>
  <si>
    <t>7775KG</t>
  </si>
  <si>
    <t>canceled (redone below--#881)</t>
  </si>
  <si>
    <t>canceled (redone below #882)</t>
  </si>
  <si>
    <t>Dark Bronze Duranar Sunstorm UC70149F</t>
  </si>
  <si>
    <t>321124-TM</t>
  </si>
  <si>
    <t>NC 1123</t>
  </si>
  <si>
    <t>48x120x60</t>
  </si>
  <si>
    <t>48x55x36</t>
  </si>
  <si>
    <t>48x120x50</t>
  </si>
  <si>
    <t>48x144x60</t>
  </si>
  <si>
    <t>8</t>
  </si>
  <si>
    <t xml:space="preserve">pallets </t>
  </si>
  <si>
    <t>packing styro</t>
  </si>
  <si>
    <t>styro</t>
  </si>
  <si>
    <t>SDUSD-Knight</t>
  </si>
  <si>
    <t>48 x 120 x 40</t>
  </si>
  <si>
    <t>368330-RC</t>
  </si>
  <si>
    <t>10 x 1-1/2 PH Tek</t>
  </si>
  <si>
    <t>7777KG</t>
  </si>
  <si>
    <t>48"x  144"</t>
  </si>
  <si>
    <t>samples</t>
  </si>
  <si>
    <t>misc zinc sheets- embossed sheets</t>
  </si>
  <si>
    <t>Welded Aluminum Angle Fascia with Brackets</t>
  </si>
  <si>
    <t>440 TERRY</t>
  </si>
  <si>
    <t>PANS AND FLASHING</t>
  </si>
  <si>
    <t>SILVER GRAY CLASSIC II  AFS-40202</t>
  </si>
  <si>
    <t>ACM - PE Core - Platinum M-36</t>
  </si>
  <si>
    <t>62x120</t>
  </si>
  <si>
    <t>0650be</t>
  </si>
  <si>
    <t>Univ of Hawaii</t>
  </si>
  <si>
    <t>40 plus 16</t>
  </si>
  <si>
    <t>weathered zinc</t>
  </si>
  <si>
    <t>050 and 032</t>
  </si>
  <si>
    <t>petersen</t>
  </si>
  <si>
    <t>1190KG</t>
  </si>
  <si>
    <t>VJ Gasket</t>
  </si>
  <si>
    <t>17 EA</t>
  </si>
  <si>
    <t>Starter Clips</t>
  </si>
  <si>
    <t>1990KG</t>
  </si>
  <si>
    <t>2 Hole Clips</t>
  </si>
  <si>
    <t>350 EA</t>
  </si>
  <si>
    <t>22/24</t>
  </si>
  <si>
    <t xml:space="preserve">DW2000H </t>
  </si>
  <si>
    <t>Sch 80</t>
  </si>
  <si>
    <t>1880 mission</t>
  </si>
  <si>
    <t>nc1131</t>
  </si>
  <si>
    <t>7780KG</t>
  </si>
  <si>
    <t>7781KG</t>
  </si>
  <si>
    <t>Route 9 Residence</t>
  </si>
  <si>
    <t>7782KG</t>
  </si>
  <si>
    <t>39 sheets</t>
  </si>
  <si>
    <t>063, 50,32</t>
  </si>
  <si>
    <t>260,50,50</t>
  </si>
  <si>
    <t>inside corner</t>
  </si>
  <si>
    <t>AFS-44168 natural wicker white</t>
  </si>
  <si>
    <t>heather</t>
  </si>
  <si>
    <t xml:space="preserve">panel order </t>
  </si>
  <si>
    <t>Dard Bronze UC51602XL Duranar</t>
  </si>
  <si>
    <t>7784KG</t>
  </si>
  <si>
    <t>7785KG</t>
  </si>
  <si>
    <t>Bellevue Carrier Annex</t>
  </si>
  <si>
    <t>8' 11"</t>
  </si>
  <si>
    <t>321125-TM</t>
  </si>
  <si>
    <t>Williston Rec Center</t>
  </si>
  <si>
    <t>NC1213</t>
  </si>
  <si>
    <t>Larson</t>
  </si>
  <si>
    <t>Coretn 1 finish ACM</t>
  </si>
  <si>
    <t>2.5'x3.5'</t>
  </si>
  <si>
    <t>7786KG</t>
  </si>
  <si>
    <t>7787KG</t>
  </si>
  <si>
    <t>3rd panel release</t>
  </si>
  <si>
    <t>7788KG</t>
  </si>
  <si>
    <t>7789KG</t>
  </si>
  <si>
    <t>HUSKY EXTRAS</t>
  </si>
  <si>
    <t>5099X</t>
  </si>
  <si>
    <t>UC70149F</t>
  </si>
  <si>
    <t>7 DS, 13 elbows</t>
  </si>
  <si>
    <t>Leeward CC</t>
  </si>
  <si>
    <t>AI-10331</t>
  </si>
  <si>
    <t>Alpolic BGY Grey</t>
  </si>
  <si>
    <t>AI-10332</t>
  </si>
  <si>
    <t>Alpolic AGT Grey</t>
  </si>
  <si>
    <t>door pan</t>
  </si>
  <si>
    <t>Metallic TBX Silver ACM</t>
  </si>
  <si>
    <t>0651be</t>
  </si>
  <si>
    <t>46 x120</t>
  </si>
  <si>
    <t>prefinsished flats</t>
  </si>
  <si>
    <t>50 plus 50</t>
  </si>
  <si>
    <t>champ plus dk bronze</t>
  </si>
  <si>
    <t>D/S AND ELBOWS</t>
  </si>
  <si>
    <t>LEEWARD</t>
  </si>
  <si>
    <t>AI-10331 BGY GREY</t>
  </si>
  <si>
    <t>000190ME</t>
  </si>
  <si>
    <t>Offutt AFB</t>
  </si>
  <si>
    <t>NC1176</t>
  </si>
  <si>
    <t>Slate Grey</t>
  </si>
  <si>
    <t>.027 Alum</t>
  </si>
  <si>
    <t>10mm</t>
  </si>
  <si>
    <t>elegant rosewood</t>
  </si>
  <si>
    <t>22 gauge</t>
  </si>
  <si>
    <t>24 gauge</t>
  </si>
  <si>
    <t>14 gauge</t>
  </si>
  <si>
    <t>18 gauge</t>
  </si>
  <si>
    <t>20 gauge</t>
  </si>
  <si>
    <t>Stainless Perforated Gutter Screen</t>
  </si>
  <si>
    <t>Med Blue CS9732</t>
  </si>
  <si>
    <t>000192ME</t>
  </si>
  <si>
    <t>NC1219</t>
  </si>
  <si>
    <t>Dark Bronze - Gutter Coil</t>
  </si>
  <si>
    <t>20.875"x180'</t>
  </si>
  <si>
    <t>25.125"x120"</t>
  </si>
  <si>
    <t>Dark Bronze - coil drop cut to 10' sheets</t>
  </si>
  <si>
    <t>Metallic TBX Silver - Break-Metal</t>
  </si>
  <si>
    <t>HARBORVIEW HOSPITAL</t>
  </si>
  <si>
    <t>panels--remakes due to dents</t>
  </si>
  <si>
    <t xml:space="preserve">panels </t>
  </si>
  <si>
    <t>321128-TM</t>
  </si>
  <si>
    <t>48 x 160 x 50</t>
  </si>
  <si>
    <t>000194ME</t>
  </si>
  <si>
    <t>Chase Lower Queen Anne</t>
  </si>
  <si>
    <t>AFS-40419</t>
  </si>
  <si>
    <t>Intellectual Gray Fluropon</t>
  </si>
  <si>
    <t>SW7045 Intellectual Gray</t>
  </si>
  <si>
    <t>321130-TM</t>
  </si>
  <si>
    <t>VHB tape and Adhesion promoter</t>
  </si>
  <si>
    <t>2 boxes and 2 bottles</t>
  </si>
  <si>
    <t>7795KG</t>
  </si>
  <si>
    <t>sheet</t>
  </si>
  <si>
    <t>7796KG</t>
  </si>
  <si>
    <t>2BX + 2 Bottles</t>
  </si>
  <si>
    <t>73-77</t>
  </si>
  <si>
    <t xml:space="preserve">heather </t>
  </si>
  <si>
    <t>321132-TM</t>
  </si>
  <si>
    <t>NEFCU</t>
  </si>
  <si>
    <t>34x144x70</t>
  </si>
  <si>
    <t>7797KG</t>
  </si>
  <si>
    <t>440 Garage</t>
  </si>
  <si>
    <t>SofRod</t>
  </si>
  <si>
    <t>321133-TM</t>
  </si>
  <si>
    <t>seawolf</t>
  </si>
  <si>
    <t>48x108x27</t>
  </si>
  <si>
    <t>48x108x46</t>
  </si>
  <si>
    <t>48x108x52</t>
  </si>
  <si>
    <t>48x108x64</t>
  </si>
  <si>
    <t>321134-TM</t>
  </si>
  <si>
    <t>1/4" compression router bits</t>
  </si>
  <si>
    <t>7798KG</t>
  </si>
  <si>
    <t>000199ME</t>
  </si>
  <si>
    <t>60x42</t>
  </si>
  <si>
    <t>000197ME</t>
  </si>
  <si>
    <t>7799KG</t>
  </si>
  <si>
    <t>Boeing 4-20/21</t>
  </si>
  <si>
    <t>Cool Regal Blue</t>
  </si>
  <si>
    <t>Span Lok hp16</t>
  </si>
  <si>
    <t>228 panels</t>
  </si>
  <si>
    <t>160 EA</t>
  </si>
  <si>
    <t>7800KG</t>
  </si>
  <si>
    <t>Chase Queen Anne</t>
  </si>
  <si>
    <t>5' 6"</t>
  </si>
  <si>
    <t>26 EA</t>
  </si>
  <si>
    <t>coping and buttplates</t>
  </si>
  <si>
    <t>chase bank lower queen anne</t>
  </si>
  <si>
    <t>afs-40419 intellectual gray fluropon</t>
  </si>
  <si>
    <t>2001KG</t>
  </si>
  <si>
    <t>Chase Silver</t>
  </si>
  <si>
    <t>51" x 196"</t>
  </si>
  <si>
    <t>2003KG</t>
  </si>
  <si>
    <t>South Kirkland Park &amp; Ride</t>
  </si>
  <si>
    <t>AI-10350</t>
  </si>
  <si>
    <t>SR Champagne Gold</t>
  </si>
  <si>
    <t>Morin Champagne Gold</t>
  </si>
  <si>
    <t>nc1176</t>
  </si>
  <si>
    <t>Perforated Stainless for gutter screen</t>
  </si>
  <si>
    <t>MONROE MEDICAL</t>
  </si>
  <si>
    <t>AI- 10350 SR CHAMPAGNE GOLD</t>
  </si>
  <si>
    <t>2005KG</t>
  </si>
  <si>
    <t>321135-TM</t>
  </si>
  <si>
    <t>Offut</t>
  </si>
  <si>
    <t>Afognak</t>
  </si>
  <si>
    <t>"0001"</t>
  </si>
  <si>
    <t>NC1206</t>
  </si>
  <si>
    <t>9</t>
  </si>
  <si>
    <t>48x96x70</t>
  </si>
  <si>
    <t>24x24x125</t>
  </si>
  <si>
    <t>48x125x50</t>
  </si>
  <si>
    <t>48x108x50</t>
  </si>
  <si>
    <t>PANELS/FASCIA</t>
  </si>
  <si>
    <t>uc merced</t>
  </si>
  <si>
    <t>nc1129</t>
  </si>
  <si>
    <t>fascia and panels</t>
  </si>
  <si>
    <t>sheraton column</t>
  </si>
  <si>
    <t>champagne mcu</t>
  </si>
  <si>
    <t>1270X4978</t>
  </si>
  <si>
    <t>62001be</t>
  </si>
  <si>
    <t>2008KG</t>
  </si>
  <si>
    <t>denali properties</t>
  </si>
  <si>
    <t>NC1221</t>
  </si>
  <si>
    <t>bare al</t>
  </si>
  <si>
    <t>321136-TM</t>
  </si>
  <si>
    <t>punch tooling</t>
  </si>
  <si>
    <t>square punch for perf S</t>
  </si>
  <si>
    <t>.22</t>
  </si>
  <si>
    <t>1 set</t>
  </si>
  <si>
    <t>368340-RC</t>
  </si>
  <si>
    <t>#12 x 1-1/4"</t>
  </si>
  <si>
    <t>350 pc</t>
  </si>
  <si>
    <t>368336-RC</t>
  </si>
  <si>
    <t>368341-RC</t>
  </si>
  <si>
    <t>Welded Window Liners</t>
  </si>
  <si>
    <t>10ga</t>
  </si>
  <si>
    <t>Welded Liners</t>
  </si>
  <si>
    <t>19 ea</t>
  </si>
  <si>
    <t>2009KG</t>
  </si>
  <si>
    <t>321138-TM</t>
  </si>
  <si>
    <t>NC 1129</t>
  </si>
  <si>
    <t>50x120x24</t>
  </si>
  <si>
    <t>48x160x36</t>
  </si>
  <si>
    <t>2010KG</t>
  </si>
  <si>
    <t>Stainless Steel Tube</t>
  </si>
  <si>
    <t>2"x  2" x 240"</t>
  </si>
  <si>
    <t>snyder</t>
  </si>
  <si>
    <t>husky roof</t>
  </si>
  <si>
    <t>brown sarnaclad</t>
  </si>
  <si>
    <t xml:space="preserve">24 </t>
  </si>
  <si>
    <t>sarna</t>
  </si>
  <si>
    <t>321139-TM</t>
  </si>
  <si>
    <t>#65 drill bits</t>
  </si>
  <si>
    <t>Travers.com</t>
  </si>
  <si>
    <t>drill bits</t>
  </si>
  <si>
    <t>#65</t>
  </si>
  <si>
    <t>2011KG</t>
  </si>
  <si>
    <t>3"x  3" x 240"</t>
  </si>
  <si>
    <t>2012KG</t>
  </si>
  <si>
    <t>Iruis</t>
  </si>
  <si>
    <t>Painted SS Rivets</t>
  </si>
  <si>
    <t>Foundry Serv.</t>
  </si>
  <si>
    <t>3/16" Rivets</t>
  </si>
  <si>
    <t>1/2" Grip</t>
  </si>
  <si>
    <t>1,000 pc</t>
  </si>
  <si>
    <t>Mineret</t>
  </si>
  <si>
    <t>Terra Red</t>
  </si>
  <si>
    <t>50" x 99""</t>
  </si>
  <si>
    <t>Cement Panel</t>
  </si>
  <si>
    <t>3pc</t>
  </si>
  <si>
    <t>2013KG</t>
  </si>
  <si>
    <t>Dowspouts &amp; Elbows</t>
  </si>
  <si>
    <t>13 DS, 12 Elbows</t>
  </si>
  <si>
    <t>2014KG</t>
  </si>
  <si>
    <t>48" x 148"</t>
  </si>
  <si>
    <t>2016KG</t>
  </si>
  <si>
    <t>Allied (Super Anchor)</t>
  </si>
  <si>
    <t>ACM Panels Orange</t>
  </si>
  <si>
    <t>ACM Panels White</t>
  </si>
  <si>
    <t>Joe Fresh</t>
  </si>
  <si>
    <t>NC1217</t>
  </si>
  <si>
    <t>12143 - Man Orange - N</t>
  </si>
  <si>
    <t>6137 - Burmah White</t>
  </si>
  <si>
    <t>DEEP SPACE PAINT FACE AND EDGE OF BACK</t>
  </si>
  <si>
    <t>13-3" Rnd + 12-Elbow</t>
  </si>
  <si>
    <t>13 d/s and 12 elbows</t>
  </si>
  <si>
    <t xml:space="preserve">Boeing </t>
  </si>
  <si>
    <t>d/s and elbows</t>
  </si>
  <si>
    <t>AFS-45066 BLUMINE BLUE FLIROPON</t>
  </si>
  <si>
    <t>2006be</t>
  </si>
  <si>
    <t>hinges</t>
  </si>
  <si>
    <t>Brookfield</t>
  </si>
  <si>
    <t>56</t>
  </si>
  <si>
    <t xml:space="preserve">hinges </t>
  </si>
  <si>
    <t>2007be</t>
  </si>
  <si>
    <t>sound transit UW stat</t>
  </si>
  <si>
    <t>flatybar</t>
  </si>
  <si>
    <t>2018KG</t>
  </si>
  <si>
    <t>Bird Screen</t>
  </si>
  <si>
    <t>4' x 100'</t>
  </si>
  <si>
    <t>5052 Alum Sheet w/Vinyl - Mill Finish</t>
  </si>
  <si>
    <t xml:space="preserve">Weathered Zinc </t>
  </si>
  <si>
    <t>48x100</t>
  </si>
  <si>
    <t>UW SOUND TRANSIT</t>
  </si>
  <si>
    <t>UW SOUND TRANSIT_BE</t>
  </si>
  <si>
    <t>3/8" X 1.5 STAINLESS FLAT BAR</t>
  </si>
  <si>
    <t>000209ME</t>
  </si>
  <si>
    <t>NC1096</t>
  </si>
  <si>
    <t>NC1097</t>
  </si>
  <si>
    <t>AFS Drop</t>
  </si>
  <si>
    <t>2019KG</t>
  </si>
  <si>
    <t>Everett Naval Station</t>
  </si>
  <si>
    <t>Design Span hp16</t>
  </si>
  <si>
    <t>114 panels</t>
  </si>
  <si>
    <t>195 panels</t>
  </si>
  <si>
    <t xml:space="preserve">Everett Naval Station </t>
  </si>
  <si>
    <t>9 boxes</t>
  </si>
  <si>
    <t>#14 x 7/8"</t>
  </si>
  <si>
    <t>368344-RC</t>
  </si>
  <si>
    <t>2020KG</t>
  </si>
  <si>
    <t>2021KG</t>
  </si>
  <si>
    <t>2 RL</t>
  </si>
  <si>
    <t>2024KG</t>
  </si>
  <si>
    <t>2029KG</t>
  </si>
  <si>
    <t>9 sheets (1 damaged)</t>
  </si>
  <si>
    <t>5153 RC</t>
  </si>
  <si>
    <t>5152-RC</t>
  </si>
  <si>
    <t xml:space="preserve">Louver </t>
  </si>
  <si>
    <t xml:space="preserve">Alum Louver </t>
  </si>
  <si>
    <t>47" x 23"</t>
  </si>
  <si>
    <t>1pc</t>
  </si>
  <si>
    <t>2030KG</t>
  </si>
  <si>
    <t>3 @ 87'</t>
  </si>
  <si>
    <t>Perforated Stainless</t>
  </si>
  <si>
    <t>2031KG</t>
  </si>
  <si>
    <t>48" x 160"</t>
  </si>
  <si>
    <t>2025KG</t>
  </si>
  <si>
    <t>172 pcs</t>
  </si>
  <si>
    <t>2028KG</t>
  </si>
  <si>
    <t>JM ValueTherm</t>
  </si>
  <si>
    <t>1600 SF</t>
  </si>
  <si>
    <t xml:space="preserve">DensDeck  </t>
  </si>
  <si>
    <t>2027KG</t>
  </si>
  <si>
    <t>Wood Duck</t>
  </si>
  <si>
    <t>2026KG</t>
  </si>
  <si>
    <t>Marysville B &amp; G Club</t>
  </si>
  <si>
    <t>240 LF</t>
  </si>
  <si>
    <t>2034KG</t>
  </si>
  <si>
    <t>4 DS, 18 elbows</t>
  </si>
  <si>
    <t>6 QTY</t>
  </si>
  <si>
    <t>dark bronze/champagne</t>
  </si>
  <si>
    <t>25/30</t>
  </si>
  <si>
    <t>2012be</t>
  </si>
  <si>
    <t>2033KG</t>
  </si>
  <si>
    <t>321140-TM</t>
  </si>
  <si>
    <t>router bits</t>
  </si>
  <si>
    <t>1/4" (Onsrud # 63-622)</t>
  </si>
  <si>
    <t>3/16" (Onsrud # 63-614)</t>
  </si>
  <si>
    <t>2013be</t>
  </si>
  <si>
    <t>4us donation</t>
  </si>
  <si>
    <t>everett steel</t>
  </si>
  <si>
    <t>1.25 by 1.25</t>
  </si>
  <si>
    <t>sq tube</t>
  </si>
  <si>
    <t>180'</t>
  </si>
  <si>
    <t>2035KG</t>
  </si>
  <si>
    <t>NC Sales Samples</t>
  </si>
  <si>
    <t>Silver JKM5008/311</t>
  </si>
  <si>
    <t>Slate Gray AFS-40411</t>
  </si>
  <si>
    <t>2036KG</t>
  </si>
  <si>
    <t>1-1/2" x 1-1/2" x 10'</t>
  </si>
  <si>
    <t>window enclosures</t>
  </si>
  <si>
    <t>Fire station 8</t>
  </si>
  <si>
    <t>steel window enclosures</t>
  </si>
  <si>
    <t>Scott Galv</t>
  </si>
  <si>
    <t>2037KG</t>
  </si>
  <si>
    <t>Goodfellow Residence</t>
  </si>
  <si>
    <t>Owens Corning Weatherlock</t>
  </si>
  <si>
    <t>Access Doors</t>
  </si>
  <si>
    <t>2038KG</t>
  </si>
  <si>
    <t>Gideon Mathis</t>
  </si>
  <si>
    <t>W-038</t>
  </si>
  <si>
    <t>Gutterman's Choice</t>
  </si>
  <si>
    <t>Musket Brown</t>
  </si>
  <si>
    <t>11-7/8" x 120"</t>
  </si>
  <si>
    <t>4DS/18 ELBOWS</t>
  </si>
  <si>
    <t>321141-TM</t>
  </si>
  <si>
    <t>inserts for V110 v-bit</t>
  </si>
  <si>
    <t>Multicam NW</t>
  </si>
  <si>
    <t>inserts for V110 Vbit</t>
  </si>
  <si>
    <t>.120 flat spot</t>
  </si>
  <si>
    <t>BOAT AND INTERIOR PANELS</t>
  </si>
  <si>
    <t>78-102; 106-121</t>
  </si>
  <si>
    <t>321142-TM</t>
  </si>
  <si>
    <t>extrusion crates</t>
  </si>
  <si>
    <t>24 x 24 x 246</t>
  </si>
  <si>
    <t>2040KG</t>
  </si>
  <si>
    <t>English Crossing Elem</t>
  </si>
  <si>
    <t>1650 LF</t>
  </si>
  <si>
    <t>2041KG</t>
  </si>
  <si>
    <t>FHCRC</t>
  </si>
  <si>
    <t>2042KG</t>
  </si>
  <si>
    <t>Lakewood MS</t>
  </si>
  <si>
    <t>2043KG</t>
  </si>
  <si>
    <t>English Crossing</t>
  </si>
  <si>
    <t>1-1/2" wide x 20' long</t>
  </si>
  <si>
    <t>2044KG</t>
  </si>
  <si>
    <t>COPING AND MISC</t>
  </si>
  <si>
    <t>PAGES 123-127; 129; 131;134</t>
  </si>
  <si>
    <t xml:space="preserve">Titanium White #2 Fluropon- EIFS WHITE- </t>
  </si>
  <si>
    <t>2045KG</t>
  </si>
  <si>
    <t>Nuts &amp; Bolts</t>
  </si>
  <si>
    <t>2" and 3"</t>
  </si>
  <si>
    <t>25 @ 2", 10 @ 3-1/2"</t>
  </si>
  <si>
    <t>321145-Tm</t>
  </si>
  <si>
    <t>see quote 20646893</t>
  </si>
  <si>
    <t>321146-TM</t>
  </si>
  <si>
    <t>shop--columns</t>
  </si>
  <si>
    <t>column pins</t>
  </si>
  <si>
    <t>QRP</t>
  </si>
  <si>
    <t>for .125 aluminum</t>
  </si>
  <si>
    <t>for 4mm ACM</t>
  </si>
  <si>
    <t>Los Altos</t>
  </si>
  <si>
    <t>NC1150</t>
  </si>
  <si>
    <t>Cated Grey</t>
  </si>
  <si>
    <t>Konig Blue</t>
  </si>
  <si>
    <t>Pure white</t>
  </si>
  <si>
    <t>Cal Poly</t>
  </si>
  <si>
    <t>NC1204</t>
  </si>
  <si>
    <t>Metallic TBX Silver</t>
  </si>
  <si>
    <t>321147-TM</t>
  </si>
  <si>
    <t>48x170x50</t>
  </si>
  <si>
    <t>48x110x50</t>
  </si>
  <si>
    <t>7</t>
  </si>
  <si>
    <t>2048KG</t>
  </si>
  <si>
    <t>piece</t>
  </si>
  <si>
    <t>2047KG</t>
  </si>
  <si>
    <t>CMX Champagne</t>
  </si>
  <si>
    <t>2046KG</t>
  </si>
  <si>
    <t>Microsoft 1</t>
  </si>
  <si>
    <t>AFS-44148 White Fluropon</t>
  </si>
  <si>
    <t>213 - VOID</t>
  </si>
  <si>
    <t>2 rl</t>
  </si>
  <si>
    <t>10 SHTS</t>
  </si>
  <si>
    <t>2050KG</t>
  </si>
  <si>
    <t>3301KG</t>
  </si>
  <si>
    <t>Western Ave Bldg</t>
  </si>
  <si>
    <t>3302KG</t>
  </si>
  <si>
    <t>3303KG</t>
  </si>
  <si>
    <t>59" x 164'</t>
  </si>
  <si>
    <t>Wrapshield Fasteners</t>
  </si>
  <si>
    <t>3304KG</t>
  </si>
  <si>
    <t>3305KG</t>
  </si>
  <si>
    <t>Davita</t>
  </si>
  <si>
    <t>3 DS, 7 elbows</t>
  </si>
  <si>
    <t>RAL 3005 Low Gloss Clear</t>
  </si>
  <si>
    <t>Powdercoating Inc</t>
  </si>
  <si>
    <t>3306KG</t>
  </si>
  <si>
    <t xml:space="preserve">383355-tm </t>
  </si>
  <si>
    <t>DTE 25 hydraulic oil for SG and C5 maintenance</t>
  </si>
  <si>
    <t>Snider petroleum</t>
  </si>
  <si>
    <t>DTE 25</t>
  </si>
  <si>
    <t>55 gallon drums, 5 gallon pails</t>
  </si>
  <si>
    <t>2 drums, 3 pails</t>
  </si>
  <si>
    <t>clad</t>
  </si>
  <si>
    <t>fibertight</t>
  </si>
  <si>
    <t>2014be</t>
  </si>
  <si>
    <t>gray/beige</t>
  </si>
  <si>
    <t>368346-RC</t>
  </si>
  <si>
    <t>Galv Window Wraps</t>
  </si>
  <si>
    <t>Window Wraps</t>
  </si>
  <si>
    <t>6063 Aluminum Angle - .75"x .063"x 16'</t>
  </si>
  <si>
    <t>.75" x 16'</t>
  </si>
  <si>
    <t>368347-RC</t>
  </si>
  <si>
    <t>Puyallup Tribes</t>
  </si>
  <si>
    <t>Closure &amp; End Dams</t>
  </si>
  <si>
    <t>120 pcs</t>
  </si>
  <si>
    <t>Closures and End Dams</t>
  </si>
  <si>
    <t>Wallace repair</t>
  </si>
  <si>
    <t>.25 L angle, 2' sections</t>
  </si>
  <si>
    <t>killian</t>
  </si>
  <si>
    <t>3" x 3" x 2'</t>
  </si>
  <si>
    <t xml:space="preserve">MICRO 33  EBC </t>
  </si>
  <si>
    <t>AFS-44148-WHITE FLUROPON</t>
  </si>
  <si>
    <t>383358-TM</t>
  </si>
  <si>
    <t>36x24x125</t>
  </si>
  <si>
    <t>3307KG</t>
  </si>
  <si>
    <t>Snohomish Aquatic</t>
  </si>
  <si>
    <t>Large Gutter Coil</t>
  </si>
  <si>
    <t>3308KG</t>
  </si>
  <si>
    <t>3309KG</t>
  </si>
  <si>
    <t>135-139</t>
  </si>
  <si>
    <t>3ds, 7 elbows</t>
  </si>
  <si>
    <t>2015be</t>
  </si>
  <si>
    <t>terrace park</t>
  </si>
  <si>
    <t>ss</t>
  </si>
  <si>
    <t>3310KG</t>
  </si>
  <si>
    <t>368348-RC</t>
  </si>
  <si>
    <t>JLR Red</t>
  </si>
  <si>
    <t>60" x 148"</t>
  </si>
  <si>
    <t>11 pc</t>
  </si>
  <si>
    <t>8 DS, 12 ELBOWS</t>
  </si>
  <si>
    <t>remake panel due to damage</t>
  </si>
  <si>
    <t>BSX Silver - PE core</t>
  </si>
  <si>
    <t>3312KG</t>
  </si>
  <si>
    <t>3313KG</t>
  </si>
  <si>
    <t>3314KG</t>
  </si>
  <si>
    <t>South Park Bridge</t>
  </si>
  <si>
    <t>Pacific Arch Products</t>
  </si>
  <si>
    <t>Citadel ACM</t>
  </si>
  <si>
    <t>u of hawaii</t>
  </si>
  <si>
    <t>16-17; 23;29</t>
  </si>
  <si>
    <t>AFS-40420- WEATHERED ZINC CLASSIC II</t>
  </si>
  <si>
    <t>Progressive Claims</t>
  </si>
  <si>
    <t>NC1203</t>
  </si>
  <si>
    <t>Off White S-91, PE Core ACM</t>
  </si>
  <si>
    <t>368349-RC</t>
  </si>
  <si>
    <t>#12 x 3/4" HWH #3 Tek</t>
  </si>
  <si>
    <t>368350-RC</t>
  </si>
  <si>
    <t xml:space="preserve">Butyl   </t>
  </si>
  <si>
    <t>3315KG</t>
  </si>
  <si>
    <t>Mini V Beam Closures</t>
  </si>
  <si>
    <t>Roof Seamer</t>
  </si>
  <si>
    <t>DI Seamers</t>
  </si>
  <si>
    <t>Mech Seamer &amp; Hand Crimp</t>
  </si>
  <si>
    <t>CBJ Juneau</t>
  </si>
  <si>
    <t>NC1218</t>
  </si>
  <si>
    <t>Regal Blue SR - Flat Sheet Aluminum</t>
  </si>
  <si>
    <t>3316KG</t>
  </si>
  <si>
    <t>Route 9</t>
  </si>
  <si>
    <t>Blueskin Adhesive</t>
  </si>
  <si>
    <t>4 cans</t>
  </si>
  <si>
    <t>383360-TM</t>
  </si>
  <si>
    <t>sealant</t>
  </si>
  <si>
    <t>Bronze and Champ.</t>
  </si>
  <si>
    <t>1 and 2 cases</t>
  </si>
  <si>
    <t>383361-TM</t>
  </si>
  <si>
    <t>shipping labels</t>
  </si>
  <si>
    <t>shipping lables (Keep dry, do not stack, this end up, Handle with care)</t>
  </si>
  <si>
    <t>3317KG</t>
  </si>
  <si>
    <t>Samena Swim Club</t>
  </si>
  <si>
    <t>3 DS, 11 elbows</t>
  </si>
  <si>
    <t>3318KG</t>
  </si>
  <si>
    <t>000224ME</t>
  </si>
  <si>
    <t>ACMP4M(43649)</t>
  </si>
  <si>
    <t>383362-TM</t>
  </si>
  <si>
    <t>rotator bolts and piston rods for P4</t>
  </si>
  <si>
    <t>Salv.</t>
  </si>
  <si>
    <t>repair parts</t>
  </si>
  <si>
    <t>3 and 2</t>
  </si>
  <si>
    <t>3319KG</t>
  </si>
  <si>
    <t>DWV</t>
  </si>
  <si>
    <t>DS, Elbows, Reducers</t>
  </si>
  <si>
    <t xml:space="preserve">6" </t>
  </si>
  <si>
    <t>4 DS, 12 elbows, 8 reducers</t>
  </si>
  <si>
    <t>000225ME</t>
  </si>
  <si>
    <t>PEX Pewter - FR core</t>
  </si>
  <si>
    <t>383363-TM</t>
  </si>
  <si>
    <t>Nordstrom Glendale</t>
  </si>
  <si>
    <t>48 x 60 x 96</t>
  </si>
  <si>
    <t>3320KG</t>
  </si>
  <si>
    <t>000226ME</t>
  </si>
  <si>
    <t>1000 Screws Painted</t>
  </si>
  <si>
    <t>SS Irius Head Fasteners, Black</t>
  </si>
  <si>
    <t>#14x1-1/8"</t>
  </si>
  <si>
    <t>2018be</t>
  </si>
  <si>
    <t>U of H</t>
  </si>
  <si>
    <t>3321KG</t>
  </si>
  <si>
    <t>UW Bothell</t>
  </si>
  <si>
    <t>48" x 126"</t>
  </si>
  <si>
    <t>.125"</t>
  </si>
  <si>
    <t>1ea</t>
  </si>
  <si>
    <t>3DS, 7 ELBOWS</t>
  </si>
  <si>
    <t>3322KG</t>
  </si>
  <si>
    <t>3323KG</t>
  </si>
  <si>
    <t>Maywood MS</t>
  </si>
  <si>
    <t>7' 4"</t>
  </si>
  <si>
    <t>3324KG</t>
  </si>
  <si>
    <t>000227ME</t>
  </si>
  <si>
    <t>NorthClad Panel Testing</t>
  </si>
  <si>
    <t>682304RC</t>
  </si>
  <si>
    <t>Fruitland Station 4</t>
  </si>
  <si>
    <t>Prefinished Coil</t>
  </si>
  <si>
    <t>150 ft</t>
  </si>
  <si>
    <t>UW BOTHELL</t>
  </si>
  <si>
    <t>FLASHING/NUWAVE PANELS</t>
  </si>
  <si>
    <t>FLASHING AND NUWAVE</t>
  </si>
  <si>
    <t>DARK ALUMINUM- ACCURATE</t>
  </si>
  <si>
    <t>Clad</t>
  </si>
  <si>
    <t>Allenmore Hosp.</t>
  </si>
  <si>
    <t>Bosnik Roofing</t>
  </si>
  <si>
    <t>Clad Metal</t>
  </si>
  <si>
    <t>8 pc</t>
  </si>
  <si>
    <t>383365-TM</t>
  </si>
  <si>
    <t>Allied health</t>
  </si>
  <si>
    <t>48x96x25.5</t>
  </si>
  <si>
    <t>48x100x70</t>
  </si>
  <si>
    <t>682305-RC</t>
  </si>
  <si>
    <t>SAM</t>
  </si>
  <si>
    <t>36" x 66'</t>
  </si>
  <si>
    <t>Lithia Fairbanks</t>
  </si>
  <si>
    <t>NC1212</t>
  </si>
  <si>
    <t xml:space="preserve">CVB Blue, PE Core </t>
  </si>
  <si>
    <t>TBX Silver Metallic, PE Core</t>
  </si>
  <si>
    <t>HLZ Hairline Aluminum, PE core</t>
  </si>
  <si>
    <t>50"x 148"</t>
  </si>
  <si>
    <t>62" x196"</t>
  </si>
  <si>
    <t>0.75" Aluminum Angle</t>
  </si>
  <si>
    <t>229 - VOID</t>
  </si>
  <si>
    <t>3325KG</t>
  </si>
  <si>
    <t>3326KG</t>
  </si>
  <si>
    <t>3328KG</t>
  </si>
  <si>
    <t>383366-TM</t>
  </si>
  <si>
    <t>48x125x25</t>
  </si>
  <si>
    <t>Mill Finish - 5052 Aluminum</t>
  </si>
  <si>
    <t>36"x 126"</t>
  </si>
  <si>
    <t>36"x 72"</t>
  </si>
  <si>
    <t>3329KG</t>
  </si>
  <si>
    <t>3330KG</t>
  </si>
  <si>
    <t>3331KG</t>
  </si>
  <si>
    <t>Galvanized Steel Sheet</t>
  </si>
  <si>
    <t>682306RC</t>
  </si>
  <si>
    <t>Fire Station #8</t>
  </si>
  <si>
    <t>Tapcon</t>
  </si>
  <si>
    <t>3/16 x 1-1/2 HWh</t>
  </si>
  <si>
    <t>800 pcs</t>
  </si>
  <si>
    <t>5/32" x 4" &amp; 6"</t>
  </si>
  <si>
    <t>682307-RC</t>
  </si>
  <si>
    <t>Wallshield Wall Caps</t>
  </si>
  <si>
    <t>682308-RC</t>
  </si>
  <si>
    <t>5.5" x 6.5" x 120"</t>
  </si>
  <si>
    <t>40 lf</t>
  </si>
  <si>
    <t>383292SL</t>
  </si>
  <si>
    <t>SHOP SUPPLY</t>
  </si>
  <si>
    <t>CRATE TECH</t>
  </si>
  <si>
    <t>STYROFOAM SHEETS</t>
  </si>
  <si>
    <t>2020be</t>
  </si>
  <si>
    <t>lakewood high</t>
  </si>
  <si>
    <t>20' by 1/4 by 1.5</t>
  </si>
  <si>
    <t>flatbar</t>
  </si>
  <si>
    <t>16 galv</t>
  </si>
  <si>
    <t>ms27</t>
  </si>
  <si>
    <t>2021be</t>
  </si>
  <si>
    <t>3332KG</t>
  </si>
  <si>
    <t>Shop Inventory</t>
  </si>
  <si>
    <t>383367-TM</t>
  </si>
  <si>
    <t>crate for cooler for panels</t>
  </si>
  <si>
    <t>60 x 144 x 80</t>
  </si>
  <si>
    <t>3333KG</t>
  </si>
  <si>
    <t xml:space="preserve"> Cascadia</t>
  </si>
  <si>
    <t>3334KG</t>
  </si>
  <si>
    <t>2 oz pen</t>
  </si>
  <si>
    <t>Brian</t>
  </si>
  <si>
    <t>car door</t>
  </si>
  <si>
    <t>Brian's</t>
  </si>
  <si>
    <t>goodfellow</t>
  </si>
  <si>
    <t>rheinzink</t>
  </si>
  <si>
    <t>roof panels, flats, coils</t>
  </si>
  <si>
    <t>credit card</t>
  </si>
  <si>
    <t>July</t>
  </si>
  <si>
    <t>st Clare</t>
  </si>
  <si>
    <t>Dorse/ Greenheck</t>
  </si>
  <si>
    <t>Louver wall</t>
  </si>
  <si>
    <t>multi crates</t>
  </si>
  <si>
    <t>2017be</t>
  </si>
  <si>
    <t>aluminum</t>
  </si>
  <si>
    <t>custom</t>
  </si>
  <si>
    <t>Lakewood High</t>
  </si>
  <si>
    <t>colonial red</t>
  </si>
  <si>
    <t>682309-RC</t>
  </si>
  <si>
    <t>Allied Building Supply</t>
  </si>
  <si>
    <t>Allenmore Hospital</t>
  </si>
  <si>
    <t>Roofing Clad Metal</t>
  </si>
  <si>
    <t>Dk Bronze</t>
  </si>
  <si>
    <t>VaproCaps</t>
  </si>
  <si>
    <t>3337KG</t>
  </si>
  <si>
    <t>383369-TM</t>
  </si>
  <si>
    <t>dies for Norlock machine</t>
  </si>
  <si>
    <t>Benoit Sheet Metal</t>
  </si>
  <si>
    <t>682310-RC</t>
  </si>
  <si>
    <t>35pcs</t>
  </si>
  <si>
    <t>MULIT CRATE</t>
  </si>
  <si>
    <t>3339KG</t>
  </si>
  <si>
    <t>3340KG</t>
  </si>
  <si>
    <t>383370-TM</t>
  </si>
  <si>
    <t>NC1207</t>
  </si>
  <si>
    <t>48x125x50--(for Art panels)</t>
  </si>
  <si>
    <t>48x125x80-- (for Silver ACM)</t>
  </si>
  <si>
    <t>48x192x50-- (for Pewter ACM)</t>
  </si>
  <si>
    <t>48x125x50--(for Pewter ACM)</t>
  </si>
  <si>
    <t>236 - VOID</t>
  </si>
  <si>
    <t>microsoft 27</t>
  </si>
  <si>
    <t>5 by 12</t>
  </si>
  <si>
    <t>682311-RC</t>
  </si>
  <si>
    <t>Nat Stone</t>
  </si>
  <si>
    <t>Rustic Red</t>
  </si>
  <si>
    <t xml:space="preserve">AL FLASHING </t>
  </si>
  <si>
    <t>ALLIED</t>
  </si>
  <si>
    <t>PLATINUM- AI-10312  (ACCURATE)</t>
  </si>
  <si>
    <t>GUTTER BRACKETS</t>
  </si>
  <si>
    <t>LAKEWOOD HIGH SCHOOL</t>
  </si>
  <si>
    <t>RAL 8012 LOW GLOSS CLEAR</t>
  </si>
  <si>
    <t>3341KG</t>
  </si>
  <si>
    <t>3342KG</t>
  </si>
  <si>
    <t>2007KG</t>
  </si>
  <si>
    <t>106-107</t>
  </si>
  <si>
    <t>40.25x120</t>
  </si>
  <si>
    <t>000240ME</t>
  </si>
  <si>
    <t>3343KG</t>
  </si>
  <si>
    <t>682313-RC</t>
  </si>
  <si>
    <t>George Schuster Co.</t>
  </si>
  <si>
    <t>SS Down Spouts</t>
  </si>
  <si>
    <t>SS 75 deg Elbow</t>
  </si>
  <si>
    <t>682314-RC</t>
  </si>
  <si>
    <t>Window Liners</t>
  </si>
  <si>
    <t>38" x 110" &amp; 89" x 41"  (1 each)</t>
  </si>
  <si>
    <t>383376-TM</t>
  </si>
  <si>
    <t>DTE 25 hydraulic oil for P4</t>
  </si>
  <si>
    <t>Mobile DTE 25</t>
  </si>
  <si>
    <t>55 gallons</t>
  </si>
  <si>
    <t>3344KG</t>
  </si>
  <si>
    <t>9th Dental</t>
  </si>
  <si>
    <t>NC1233</t>
  </si>
  <si>
    <t>Silver Metallic - Aluminum</t>
  </si>
  <si>
    <t>5 back ordered</t>
  </si>
  <si>
    <t>Boeing MBA</t>
  </si>
  <si>
    <t>Curved Span Lok</t>
  </si>
  <si>
    <t>3345KG</t>
  </si>
  <si>
    <t>85 EA</t>
  </si>
  <si>
    <t>383380-TM</t>
  </si>
  <si>
    <t>cutting fluid for Elumatec saw</t>
  </si>
  <si>
    <t>Elumatec</t>
  </si>
  <si>
    <t>cutting fluid</t>
  </si>
  <si>
    <t>PEX Pewter - PE core</t>
  </si>
  <si>
    <t>BMO Guildford</t>
  </si>
  <si>
    <t>NC1216</t>
  </si>
  <si>
    <t>mbu bl;ue</t>
  </si>
  <si>
    <t>50x198</t>
  </si>
  <si>
    <t>59x196</t>
  </si>
  <si>
    <t>59x160</t>
  </si>
  <si>
    <t>3346KG</t>
  </si>
  <si>
    <t>3347KG</t>
  </si>
  <si>
    <t>3348KG</t>
  </si>
  <si>
    <t>383384-TM</t>
  </si>
  <si>
    <t>48 x 125 x 58" tall</t>
  </si>
  <si>
    <t>48 x 125 x 50" tall</t>
  </si>
  <si>
    <t>1 crates</t>
  </si>
  <si>
    <t>CVB Blue - Breakmetal Sheet</t>
  </si>
  <si>
    <t>TBX Silver Metallic - Breakmetal Sheet</t>
  </si>
  <si>
    <t>29-33</t>
  </si>
  <si>
    <t>3349KG</t>
  </si>
  <si>
    <t>682317-RC</t>
  </si>
  <si>
    <t>Fruitland Booster Station</t>
  </si>
  <si>
    <t>26</t>
  </si>
  <si>
    <t>16 pc</t>
  </si>
  <si>
    <t>682318-RC</t>
  </si>
  <si>
    <t>brake shape</t>
  </si>
  <si>
    <t>4pc</t>
  </si>
  <si>
    <t>2023 be</t>
  </si>
  <si>
    <t>3 sizes</t>
  </si>
  <si>
    <t>27 total</t>
  </si>
  <si>
    <t>244 - VOID</t>
  </si>
  <si>
    <t>Evergreen Valley College</t>
  </si>
  <si>
    <t>NC1225</t>
  </si>
  <si>
    <t>Metallic DCX CPPR - FR core</t>
  </si>
  <si>
    <t>BNT White - FR Core</t>
  </si>
  <si>
    <t>3350KG</t>
  </si>
  <si>
    <t>RSG Intermountain</t>
  </si>
  <si>
    <t>2000 SF</t>
  </si>
  <si>
    <t>Design Span hp12</t>
  </si>
  <si>
    <t>156 panels</t>
  </si>
  <si>
    <t>3007KG</t>
  </si>
  <si>
    <t>650 EA</t>
  </si>
  <si>
    <t>383386-TM</t>
  </si>
  <si>
    <t>48 x 190 x 50tall</t>
  </si>
  <si>
    <t>48 x 125 x 50tall</t>
  </si>
  <si>
    <t>60 FT &amp; 10 ea</t>
  </si>
  <si>
    <t>40FT &amp; 4 EA</t>
  </si>
  <si>
    <t>B5 PANEL</t>
  </si>
  <si>
    <t>2000 sf</t>
  </si>
  <si>
    <t>2025be</t>
  </si>
  <si>
    <t>window wall</t>
  </si>
  <si>
    <t>dark bronze anodized aluminum</t>
  </si>
  <si>
    <t>438LF</t>
  </si>
  <si>
    <t>383389-TM</t>
  </si>
  <si>
    <t>48x125x68</t>
  </si>
  <si>
    <t>MS 27</t>
  </si>
  <si>
    <t>WROUGHT IRON 2- SEND TO POWDER COATING INC</t>
  </si>
  <si>
    <t>Thermaroof-3</t>
  </si>
  <si>
    <t>8 units</t>
  </si>
  <si>
    <t>ISSAQUAH SAFEWAY</t>
  </si>
  <si>
    <t>NC1214</t>
  </si>
  <si>
    <t>GARGOYGLE - FLUROPON AFS-41267</t>
  </si>
  <si>
    <t>2027be</t>
  </si>
  <si>
    <t>bryer</t>
  </si>
  <si>
    <t>2024be</t>
  </si>
  <si>
    <t>uw bothell</t>
  </si>
  <si>
    <t>2" stainless</t>
  </si>
  <si>
    <t>000252ME</t>
  </si>
  <si>
    <t>camp</t>
  </si>
  <si>
    <t>coils</t>
  </si>
  <si>
    <t>cooils</t>
  </si>
  <si>
    <t>682319-RC</t>
  </si>
  <si>
    <t>30pc</t>
  </si>
  <si>
    <t>infinity</t>
  </si>
  <si>
    <t>NC1231</t>
  </si>
  <si>
    <t>CMX champagne</t>
  </si>
  <si>
    <t>383391-TM</t>
  </si>
  <si>
    <t>1 CASE</t>
  </si>
  <si>
    <t>383392-TM</t>
  </si>
  <si>
    <t>24x246x30</t>
  </si>
  <si>
    <t>24x125x30</t>
  </si>
  <si>
    <t>20x125x16</t>
  </si>
  <si>
    <t>Castlemont Elementary</t>
  </si>
  <si>
    <t>NC1196</t>
  </si>
  <si>
    <t>CRY Oyster - PE Core</t>
  </si>
  <si>
    <t>BSX Silver Metallic - PE core</t>
  </si>
  <si>
    <t>HYB Blue - PE Core</t>
  </si>
  <si>
    <t>51x120</t>
  </si>
  <si>
    <t>682320-RC</t>
  </si>
  <si>
    <t>Perf</t>
  </si>
  <si>
    <t>Microsoft Bike Cage</t>
  </si>
  <si>
    <t>#100 Grit Finish</t>
  </si>
  <si>
    <t>36" x 162"</t>
  </si>
  <si>
    <t>SS Slot Perf</t>
  </si>
  <si>
    <t>682321-RC</t>
  </si>
  <si>
    <t>flat sheet</t>
  </si>
  <si>
    <t>4 pc</t>
  </si>
  <si>
    <t>Rolando Residence</t>
  </si>
  <si>
    <t>NC1241</t>
  </si>
  <si>
    <t>383395-TM</t>
  </si>
  <si>
    <t>20x246x16</t>
  </si>
  <si>
    <t>Infinity</t>
  </si>
  <si>
    <t>Rectangle tube 1" x .5" x 24'</t>
  </si>
  <si>
    <t>Puyallup Justice Center</t>
  </si>
  <si>
    <t>NC1228</t>
  </si>
  <si>
    <t>silver metallic acm</t>
  </si>
  <si>
    <t>4" SS Downspouts</t>
  </si>
  <si>
    <t>17pc</t>
  </si>
  <si>
    <t>4" SS Elbows</t>
  </si>
  <si>
    <t>4" x 75 deg</t>
  </si>
  <si>
    <t>Cordless Seamer</t>
  </si>
  <si>
    <t>2" Seamer</t>
  </si>
  <si>
    <t>682322-RC</t>
  </si>
  <si>
    <t>UW Husky Ballpark</t>
  </si>
  <si>
    <t>20-7/8" x 300'</t>
  </si>
  <si>
    <t>Prefin Lg Gutter Coil</t>
  </si>
  <si>
    <t>147-148</t>
  </si>
  <si>
    <t>Received</t>
  </si>
  <si>
    <t>50x126</t>
  </si>
  <si>
    <t>50x210</t>
  </si>
  <si>
    <t>794819DE</t>
  </si>
  <si>
    <t>UW Bothell Phase III</t>
  </si>
  <si>
    <t>Perforated PS-12 and "Bothell Silver" Panels and Flats</t>
  </si>
  <si>
    <t>Millenum tile</t>
  </si>
  <si>
    <t>colorerd stainless steel</t>
  </si>
  <si>
    <t>around 10 pc</t>
  </si>
  <si>
    <t>coping corners</t>
  </si>
  <si>
    <t>.125 COPING CORNERS</t>
  </si>
  <si>
    <t>682325-RC</t>
  </si>
  <si>
    <t>682324-RC</t>
  </si>
  <si>
    <t>DS</t>
  </si>
  <si>
    <t>Weath. Bronze</t>
  </si>
  <si>
    <t>75 deg</t>
  </si>
  <si>
    <t>SO Subaru</t>
  </si>
  <si>
    <t>NC1235</t>
  </si>
  <si>
    <t>48x100x52</t>
  </si>
  <si>
    <t>383398-TM</t>
  </si>
  <si>
    <t>682326-RC</t>
  </si>
  <si>
    <t>Bellevue Botanical</t>
  </si>
  <si>
    <t>G90 Galv</t>
  </si>
  <si>
    <t>90 pc</t>
  </si>
  <si>
    <t>2030be</t>
  </si>
  <si>
    <t>fire station 71</t>
  </si>
  <si>
    <t>850'</t>
  </si>
  <si>
    <t>815 Pine</t>
  </si>
  <si>
    <t>Sunstorm Brown</t>
  </si>
  <si>
    <t>32</t>
  </si>
  <si>
    <t>60</t>
  </si>
  <si>
    <t>ACM Flats</t>
  </si>
  <si>
    <t>UW Silver</t>
  </si>
  <si>
    <t>20 ga</t>
  </si>
  <si>
    <t>NuWave and Flats</t>
  </si>
  <si>
    <t>flats and panels</t>
  </si>
  <si>
    <t>ano</t>
  </si>
  <si>
    <t>4 by and 5by10</t>
  </si>
  <si>
    <t>Ano flats</t>
  </si>
  <si>
    <t>7, 1</t>
  </si>
  <si>
    <t>2031be</t>
  </si>
  <si>
    <t>37 WARREN REMAKES</t>
  </si>
  <si>
    <t>37 WARREN</t>
  </si>
  <si>
    <t>REMAKE PANELS</t>
  </si>
  <si>
    <t>CD</t>
  </si>
  <si>
    <t>834205SL</t>
  </si>
  <si>
    <t>4' X 8'</t>
  </si>
  <si>
    <t>6061 Aluminum Flats</t>
  </si>
  <si>
    <t>59x132</t>
  </si>
  <si>
    <t>255jw</t>
  </si>
  <si>
    <t>3rd and Bell</t>
  </si>
  <si>
    <t>NC1239</t>
  </si>
  <si>
    <t>Clear ano</t>
  </si>
  <si>
    <t>833901-TM</t>
  </si>
  <si>
    <t>48 x 125 x 50</t>
  </si>
  <si>
    <t>3463KG</t>
  </si>
  <si>
    <t>0.100"</t>
  </si>
  <si>
    <t>682323-RC</t>
  </si>
  <si>
    <t>JM Value Therm</t>
  </si>
  <si>
    <t>1" x 48" x 96"</t>
  </si>
  <si>
    <t>545 pcs</t>
  </si>
  <si>
    <t>DensDeck</t>
  </si>
  <si>
    <t>GP</t>
  </si>
  <si>
    <t>1/2" x 48" x 96"</t>
  </si>
  <si>
    <t>274 pcs</t>
  </si>
  <si>
    <t>Carlisle</t>
  </si>
  <si>
    <t>40 mm</t>
  </si>
  <si>
    <t>WIP-300HT</t>
  </si>
  <si>
    <t>45 rolls</t>
  </si>
  <si>
    <t>Backer Plate 3" Dia</t>
  </si>
  <si>
    <t>Galv Backer Plate</t>
  </si>
  <si>
    <t>3" Round (Flush)</t>
  </si>
  <si>
    <t>2,000 pc</t>
  </si>
  <si>
    <t>job site delv</t>
  </si>
  <si>
    <t>Roofing Screws</t>
  </si>
  <si>
    <t xml:space="preserve">HWH </t>
  </si>
  <si>
    <t xml:space="preserve">#12 x 4" </t>
  </si>
  <si>
    <t>682327-RC</t>
  </si>
  <si>
    <t xml:space="preserve">Dow </t>
  </si>
  <si>
    <t>10.3 oz Cartridges</t>
  </si>
  <si>
    <t>will call Atlas</t>
  </si>
  <si>
    <t>105</t>
  </si>
  <si>
    <t>Old Country Mill</t>
  </si>
  <si>
    <t>794823DE</t>
  </si>
  <si>
    <t>794820DE</t>
  </si>
  <si>
    <t>160</t>
  </si>
  <si>
    <t>35.375" x 120"</t>
  </si>
  <si>
    <t>Silver top White Bottom</t>
  </si>
  <si>
    <t>Tukwila Sounder Station</t>
  </si>
  <si>
    <t>794824DE</t>
  </si>
  <si>
    <t xml:space="preserve">SnoPUD </t>
  </si>
  <si>
    <t>19' 3"</t>
  </si>
  <si>
    <t>Prefinshed Flats</t>
  </si>
  <si>
    <t>SnoPUD</t>
  </si>
  <si>
    <t>Paint Contractor (Artisan, Accurate, etc.)</t>
  </si>
  <si>
    <t>Accurate</t>
  </si>
  <si>
    <t>microsoft 44</t>
  </si>
  <si>
    <t>unistrut/ rod</t>
  </si>
  <si>
    <t>see email</t>
  </si>
  <si>
    <t>2032be</t>
  </si>
  <si>
    <t>833903-TM</t>
  </si>
  <si>
    <t>Castlemont</t>
  </si>
  <si>
    <t>48x96x52</t>
  </si>
  <si>
    <t>682329-RC</t>
  </si>
  <si>
    <t>Fruitland</t>
  </si>
  <si>
    <t>Bryer Co</t>
  </si>
  <si>
    <t>#3 Dektite</t>
  </si>
  <si>
    <t xml:space="preserve">22 GA </t>
  </si>
  <si>
    <t>UAA Engineering</t>
  </si>
  <si>
    <t>NC1242</t>
  </si>
  <si>
    <t>Bonnell Aluminum</t>
  </si>
  <si>
    <t>Samples of ACM4x4</t>
  </si>
  <si>
    <t>48"</t>
  </si>
  <si>
    <t>ceiling fins</t>
  </si>
  <si>
    <t>MS 44</t>
  </si>
  <si>
    <t>page 107</t>
  </si>
  <si>
    <t>ARTISAN</t>
  </si>
  <si>
    <t>151-152</t>
  </si>
  <si>
    <t>682330-RC</t>
  </si>
  <si>
    <t>4th &amp; Denny</t>
  </si>
  <si>
    <t>Atlas Const. Supply</t>
  </si>
  <si>
    <t>SS CO Reglet</t>
  </si>
  <si>
    <t>lincoln</t>
  </si>
  <si>
    <t>column remake</t>
  </si>
  <si>
    <t>lincoln silver classic II  AFS-40041</t>
  </si>
  <si>
    <t>Fire Station 36</t>
  </si>
  <si>
    <t xml:space="preserve">24 GA </t>
  </si>
  <si>
    <t>16" x 30'</t>
  </si>
  <si>
    <t>T2 Roof Panel</t>
  </si>
  <si>
    <t>T2 Foam Closures</t>
  </si>
  <si>
    <t>Baldwin Apartments</t>
  </si>
  <si>
    <t>Dark Ivy</t>
  </si>
  <si>
    <t>682332-RC</t>
  </si>
  <si>
    <t>682331-RC</t>
  </si>
  <si>
    <t>NC1195</t>
  </si>
  <si>
    <t>Sherman Oaks</t>
  </si>
  <si>
    <t>62" x 136"</t>
  </si>
  <si>
    <t>833906-TM</t>
  </si>
  <si>
    <t>v-cutter inserts for v bits on router</t>
  </si>
  <si>
    <t>vcutter inserts</t>
  </si>
  <si>
    <t>V110, with .120” flat  spot</t>
  </si>
  <si>
    <t>833907-TM</t>
  </si>
  <si>
    <t>1/4" spiral o flute router bits</t>
  </si>
  <si>
    <t>Onsrud spiral o flute router bits</t>
  </si>
  <si>
    <t>000253ME</t>
  </si>
  <si>
    <t>268JW</t>
  </si>
  <si>
    <t>burrard towers</t>
  </si>
  <si>
    <t>NC1215</t>
  </si>
  <si>
    <t>BLX Black</t>
  </si>
  <si>
    <t>56 sheets</t>
  </si>
  <si>
    <t>50 x 140</t>
  </si>
  <si>
    <t>COLUMN AND C CHANNEL</t>
  </si>
  <si>
    <t>lincoln silver classic II  AFS-40041  (SENDING TO ACCURATE DUE TO OVERSIZED PCS)</t>
  </si>
  <si>
    <t>PAGE 107</t>
  </si>
  <si>
    <t>WH243</t>
  </si>
  <si>
    <t>CONFERENCE ROOMS</t>
  </si>
  <si>
    <t>MS44</t>
  </si>
  <si>
    <t>51" x 198"</t>
  </si>
  <si>
    <t>Flat Sheet MBU Blue</t>
  </si>
  <si>
    <t>Flat Sheet DQO Orange</t>
  </si>
  <si>
    <t>682328-RC</t>
  </si>
  <si>
    <t>Flat Sheet Oyster</t>
  </si>
  <si>
    <t>833908-TM</t>
  </si>
  <si>
    <t>ooo1-NC</t>
  </si>
  <si>
    <t xml:space="preserve">crates </t>
  </si>
  <si>
    <t xml:space="preserve">9 sheets   </t>
  </si>
  <si>
    <t>2033be</t>
  </si>
  <si>
    <t>Muk little league</t>
  </si>
  <si>
    <t>29</t>
  </si>
  <si>
    <t>22'5</t>
  </si>
  <si>
    <t>span lock</t>
  </si>
  <si>
    <t>MOCK UP</t>
  </si>
  <si>
    <t>4TH AND DENNY</t>
  </si>
  <si>
    <t>UC105237</t>
  </si>
  <si>
    <t>151-153</t>
  </si>
  <si>
    <t>ACCURATE</t>
  </si>
  <si>
    <t>DEL TO SITE ALREADY</t>
  </si>
  <si>
    <t>DEL TO SITE ALREADY?</t>
  </si>
  <si>
    <t>NOT LOGGED</t>
  </si>
  <si>
    <t>CANCELED</t>
  </si>
  <si>
    <t>833909-TM</t>
  </si>
  <si>
    <t>collets for router</t>
  </si>
  <si>
    <t>ER-40 Collets</t>
  </si>
  <si>
    <t>RECEIVED FROM ALPOLIC VIA ABF</t>
  </si>
  <si>
    <t>WILL CALLED AT BESTWORTH</t>
  </si>
  <si>
    <t>nc1239</t>
  </si>
  <si>
    <t>pewter</t>
  </si>
  <si>
    <t>FLASHING/DS/4 ELBOWS</t>
  </si>
  <si>
    <t>BOTHELL SILVER- SEND PAINT CHIP TO MATCH</t>
  </si>
  <si>
    <t>833910-TM</t>
  </si>
  <si>
    <t>28x100x63</t>
  </si>
  <si>
    <t>Southern Oregon Subaru</t>
  </si>
  <si>
    <t>Lithia Wasilla Chrysler</t>
  </si>
  <si>
    <t>NC1232</t>
  </si>
  <si>
    <t>BSX Sukver</t>
  </si>
  <si>
    <t>UW Player Development</t>
  </si>
  <si>
    <t>Wrapshield IT</t>
  </si>
  <si>
    <t>Jackson Park</t>
  </si>
  <si>
    <t>NC1206.12</t>
  </si>
  <si>
    <t>UPS Wheelock</t>
  </si>
  <si>
    <t>TW Black 061</t>
  </si>
  <si>
    <t>000274ME</t>
  </si>
  <si>
    <t>NC1200</t>
  </si>
  <si>
    <t>0.125x0.750x0.750 Ext Angle</t>
  </si>
  <si>
    <t>192"</t>
  </si>
  <si>
    <t>Garfield HS Art Panels</t>
  </si>
  <si>
    <t>000275ME</t>
  </si>
  <si>
    <t>682334-RC</t>
  </si>
  <si>
    <t>Allied Bld Suppl;y</t>
  </si>
  <si>
    <t xml:space="preserve">Cor-A-Vent SV-3 </t>
  </si>
  <si>
    <t>3/4" x 3" x 48"</t>
  </si>
  <si>
    <t>6 boxes</t>
  </si>
  <si>
    <t>682335-RC</t>
  </si>
  <si>
    <t>Deck Screws</t>
  </si>
  <si>
    <t xml:space="preserve">#12 x 5" HWH </t>
  </si>
  <si>
    <t>2nd &amp; Spring</t>
  </si>
  <si>
    <t>AFS-44008</t>
  </si>
  <si>
    <t>Stone White Fluropon</t>
  </si>
  <si>
    <t>To match Firestone Stone White</t>
  </si>
  <si>
    <t>682336-RC</t>
  </si>
  <si>
    <t>Roof Screws</t>
  </si>
  <si>
    <t>#14 x 5" HWH #3 Tek</t>
  </si>
  <si>
    <t>833915-TM</t>
  </si>
  <si>
    <t>Downtown Audi</t>
  </si>
  <si>
    <t>NC1247</t>
  </si>
  <si>
    <t>48 x 200 x 64"</t>
  </si>
  <si>
    <t>000280ME</t>
  </si>
  <si>
    <t>1200-1 Formed Z w/Holes</t>
  </si>
  <si>
    <t>1200-2 Formed Z w/Holes</t>
  </si>
  <si>
    <t>AFS-45082</t>
  </si>
  <si>
    <t>Valspar SL4A665</t>
  </si>
  <si>
    <t>Special Premier Red</t>
  </si>
  <si>
    <t>Pantone 7427C</t>
  </si>
  <si>
    <t>Nautical Blue</t>
  </si>
  <si>
    <t>Dunn Edwards DEA139</t>
  </si>
  <si>
    <t>AFS-40416</t>
  </si>
  <si>
    <t>Ice Gray</t>
  </si>
  <si>
    <t>Dunn Edwards DEC790</t>
  </si>
  <si>
    <t>AFS-44148</t>
  </si>
  <si>
    <t>AFS-43190</t>
  </si>
  <si>
    <t>Calico Rock</t>
  </si>
  <si>
    <t>Dunn Edwards DE6229</t>
  </si>
  <si>
    <t>Structure for Bulldog Art</t>
  </si>
  <si>
    <t>Garfield HS Art Sign</t>
  </si>
  <si>
    <t>OFM1200</t>
  </si>
  <si>
    <t>AFS-43190 Calico Rock</t>
  </si>
  <si>
    <t>Paine Field Atct</t>
  </si>
  <si>
    <t>match sample of Snowdrift white</t>
  </si>
  <si>
    <t>Russinovich Reisdence</t>
  </si>
  <si>
    <t>NC1249</t>
  </si>
  <si>
    <t>BSX Silver</t>
  </si>
  <si>
    <t>AFS-40375</t>
  </si>
  <si>
    <t>FLASHING/COPING/PANELS</t>
  </si>
  <si>
    <t>170-200</t>
  </si>
  <si>
    <t>3M Fastbond</t>
  </si>
  <si>
    <t>5 gallon bucket</t>
  </si>
  <si>
    <t>682338-RC</t>
  </si>
  <si>
    <t>3/16" x 7/8" x 40 ft</t>
  </si>
  <si>
    <t>50 rolls</t>
  </si>
  <si>
    <t>Dexter Station</t>
  </si>
  <si>
    <t>Midway Plywood</t>
  </si>
  <si>
    <t>Plywood</t>
  </si>
  <si>
    <t>3492KG</t>
  </si>
  <si>
    <t xml:space="preserve">RSG </t>
  </si>
  <si>
    <t xml:space="preserve">2 boxes  </t>
  </si>
  <si>
    <t>833917-TM</t>
  </si>
  <si>
    <t>48" x 192" x 60" tall</t>
  </si>
  <si>
    <t>48" x 96" x 60" tall</t>
  </si>
  <si>
    <t>Const spec</t>
  </si>
  <si>
    <t>umpqua</t>
  </si>
  <si>
    <t>presto</t>
  </si>
  <si>
    <t>black solution</t>
  </si>
  <si>
    <t>ACS Façade Reno</t>
  </si>
  <si>
    <t>Microsoft EBC</t>
  </si>
  <si>
    <t>Valspar SL4A665; AFS-45082; AFS-40416; AFS-44148; AFS-42000</t>
  </si>
  <si>
    <t>Panels from Hydroslice</t>
  </si>
  <si>
    <t>000287ME</t>
  </si>
  <si>
    <t>Hydroslice</t>
  </si>
  <si>
    <t>Waterjetted "BullDog Sign" Panels</t>
  </si>
  <si>
    <t>Bothell Silver part order</t>
  </si>
  <si>
    <t>pages 208-209, 235-241</t>
  </si>
  <si>
    <t>Bothell Silver --Ai-10383</t>
  </si>
  <si>
    <t>UW Player Dev</t>
  </si>
  <si>
    <t>Steel Plate</t>
  </si>
  <si>
    <t>147 pieces</t>
  </si>
  <si>
    <t>000288ME</t>
  </si>
  <si>
    <t>682340-RC</t>
  </si>
  <si>
    <t>#4 Gray Dektite</t>
  </si>
  <si>
    <t>12 pc</t>
  </si>
  <si>
    <t>2036 be</t>
  </si>
  <si>
    <t>duke</t>
  </si>
  <si>
    <t>22'</t>
  </si>
  <si>
    <t>I crate</t>
  </si>
  <si>
    <t>DO NOT OPEN</t>
  </si>
  <si>
    <t>MS 33</t>
  </si>
  <si>
    <t>#10 x 1" square drive tek</t>
  </si>
  <si>
    <t>682342-RC</t>
  </si>
  <si>
    <t>Russinovich Res.</t>
  </si>
  <si>
    <t>Xtra Dark Bronze</t>
  </si>
  <si>
    <t>833919-tm</t>
  </si>
  <si>
    <t>Dark Aluminum-- Accurate</t>
  </si>
  <si>
    <t xml:space="preserve">133, 247, 253, </t>
  </si>
  <si>
    <t>4352KG</t>
  </si>
  <si>
    <t>2037be</t>
  </si>
  <si>
    <t>uw light rail gates</t>
  </si>
  <si>
    <t>682341-RC</t>
  </si>
  <si>
    <t>Hardi Bd</t>
  </si>
  <si>
    <t>682344-RC</t>
  </si>
  <si>
    <t>24 tubes</t>
  </si>
  <si>
    <t>682343-RC</t>
  </si>
  <si>
    <t>Dek Tites</t>
  </si>
  <si>
    <t>#1 Dek Tites</t>
  </si>
  <si>
    <t>4356KG</t>
  </si>
  <si>
    <t>FHCRC Pedestrian</t>
  </si>
  <si>
    <t>5' 1"</t>
  </si>
  <si>
    <t>154 panels</t>
  </si>
  <si>
    <t>MS 35</t>
  </si>
  <si>
    <t>W-081</t>
  </si>
  <si>
    <t>2 replacment panels</t>
  </si>
  <si>
    <t>match old panels</t>
  </si>
  <si>
    <t>conference room 11 replacement parts</t>
  </si>
  <si>
    <t>buttercup  AFS-46160</t>
  </si>
  <si>
    <t>conference room 12 replacement part</t>
  </si>
  <si>
    <t>page 86</t>
  </si>
  <si>
    <t>Yellow Southwest Aluminu Fluropon 393A253</t>
  </si>
  <si>
    <t>white</t>
  </si>
  <si>
    <t>833921-TM</t>
  </si>
  <si>
    <t>2040be</t>
  </si>
  <si>
    <t>ms44</t>
  </si>
  <si>
    <t>mill alum</t>
  </si>
  <si>
    <t>aluminum angle</t>
  </si>
  <si>
    <t>4358KG</t>
  </si>
  <si>
    <t>Bolts, nuts, washers</t>
  </si>
  <si>
    <t>Lag bolts</t>
  </si>
  <si>
    <t>220 EA</t>
  </si>
  <si>
    <t>682268SL</t>
  </si>
  <si>
    <t>1/2" X 4'X8'</t>
  </si>
  <si>
    <t>1 SKID</t>
  </si>
  <si>
    <t>1" X 4'X8'</t>
  </si>
  <si>
    <t>000266ME</t>
  </si>
  <si>
    <t>291jw</t>
  </si>
  <si>
    <t>TBX Silver</t>
  </si>
  <si>
    <t>Puget Sound Coatings</t>
  </si>
  <si>
    <t>downspout brackets</t>
  </si>
  <si>
    <t>Jackson Park Elem</t>
  </si>
  <si>
    <t>Tnemec Co, Series 94 H20, Hydro-zinc</t>
  </si>
  <si>
    <t>Concealer Fastener</t>
  </si>
  <si>
    <t>Sparten Bronze Alesta</t>
  </si>
  <si>
    <t>Boeing Renton Generator</t>
  </si>
  <si>
    <t>000292ME</t>
  </si>
  <si>
    <t>24x86</t>
  </si>
  <si>
    <t>24X246X30</t>
  </si>
  <si>
    <t>STOCK FAÇADE SUPPLY</t>
  </si>
  <si>
    <t>682271SL</t>
  </si>
  <si>
    <t>0001</t>
  </si>
  <si>
    <t>5348</t>
  </si>
  <si>
    <t>5328</t>
  </si>
  <si>
    <t>4362KG</t>
  </si>
  <si>
    <t>PDOC S Penthouse</t>
  </si>
  <si>
    <t>5352</t>
  </si>
  <si>
    <t>#8 #5</t>
  </si>
  <si>
    <t>mukilteo little league</t>
  </si>
  <si>
    <t>Public Media Commons</t>
  </si>
  <si>
    <t>NC1194</t>
  </si>
  <si>
    <t>SFS intec</t>
  </si>
  <si>
    <t>Drop to Cust</t>
  </si>
  <si>
    <t>1 1/8"</t>
  </si>
  <si>
    <t>Irius Fasteners 014-Bright White</t>
  </si>
  <si>
    <t>Irius Fasteners 507-Matte Black</t>
  </si>
  <si>
    <t>Irius Fastener Driver</t>
  </si>
  <si>
    <t>Flat Stock BNT White</t>
  </si>
  <si>
    <t>Flat Stock Metallic DCX Copper Penny</t>
  </si>
  <si>
    <t>tukwila sounder</t>
  </si>
  <si>
    <t>Firestone champagne metallic</t>
  </si>
  <si>
    <t>cornfield</t>
  </si>
  <si>
    <t>w copper</t>
  </si>
  <si>
    <t>spanlock</t>
  </si>
  <si>
    <t>30+</t>
  </si>
  <si>
    <t>2042be</t>
  </si>
  <si>
    <t>flat panel</t>
  </si>
  <si>
    <t>Dexter station</t>
  </si>
  <si>
    <t>page 3 flat panel</t>
  </si>
  <si>
    <t>Gold Cache Bingo</t>
  </si>
  <si>
    <t>NC1236</t>
  </si>
  <si>
    <t>000293ME</t>
  </si>
  <si>
    <t>000294ME</t>
  </si>
  <si>
    <t>000298ME</t>
  </si>
  <si>
    <t>000299ME</t>
  </si>
  <si>
    <t>60x100</t>
  </si>
  <si>
    <t>60x50</t>
  </si>
  <si>
    <t>000300ME</t>
  </si>
  <si>
    <t>ACM4x4</t>
  </si>
  <si>
    <t>VOID</t>
  </si>
  <si>
    <t>000296ME</t>
  </si>
  <si>
    <t>ACMP4M.2(48615)</t>
  </si>
  <si>
    <t>Generator enclosure parts</t>
  </si>
  <si>
    <t>282B, 283, 286A</t>
  </si>
  <si>
    <t>The shops @ Summerlin</t>
  </si>
  <si>
    <t>NC1244</t>
  </si>
  <si>
    <t>1x1 al tubing</t>
  </si>
  <si>
    <t>5245</t>
  </si>
  <si>
    <t>Bryer Company</t>
  </si>
  <si>
    <t>Mukilteo LL</t>
  </si>
  <si>
    <t>682346-RC</t>
  </si>
  <si>
    <t>16 ga</t>
  </si>
  <si>
    <t>4369KG</t>
  </si>
  <si>
    <t>000305ME</t>
  </si>
  <si>
    <t>Scribe "BullDog Sign" Panels</t>
  </si>
  <si>
    <t>Lot</t>
  </si>
  <si>
    <t>682347-RC</t>
  </si>
  <si>
    <t>zink, dark and light</t>
  </si>
  <si>
    <t>panels plus flats</t>
  </si>
  <si>
    <t>about 20</t>
  </si>
  <si>
    <t>be</t>
  </si>
  <si>
    <t>personal</t>
  </si>
  <si>
    <t>Jeep Wheels</t>
  </si>
  <si>
    <t>Inlet Fire Hall</t>
  </si>
  <si>
    <t>NC1222</t>
  </si>
  <si>
    <t>Mica Anodic Clear ACM</t>
  </si>
  <si>
    <t>Garcia Residence</t>
  </si>
  <si>
    <t>NC1252</t>
  </si>
  <si>
    <t>833927-TM</t>
  </si>
  <si>
    <t>Inlet Fire</t>
  </si>
  <si>
    <t>NC 1236</t>
  </si>
  <si>
    <t>NC1294</t>
  </si>
  <si>
    <t>0001-NC</t>
  </si>
  <si>
    <t>48x120x64</t>
  </si>
  <si>
    <t>48x120x52</t>
  </si>
  <si>
    <t>60x104x14</t>
  </si>
  <si>
    <t>52x120x12</t>
  </si>
  <si>
    <t>Styrofoam</t>
  </si>
  <si>
    <t>Styrofoam Sheets</t>
  </si>
  <si>
    <t>1" x 4'  x 8'</t>
  </si>
  <si>
    <t>AFS-44128</t>
  </si>
  <si>
    <t>OFM NC1194.1.1</t>
  </si>
  <si>
    <t>OFM NC1194.1.2</t>
  </si>
  <si>
    <t>5x and 6x alum</t>
  </si>
  <si>
    <t>9ea</t>
  </si>
  <si>
    <t>2043be</t>
  </si>
  <si>
    <t>4372KG</t>
  </si>
  <si>
    <t>682294SL</t>
  </si>
  <si>
    <t>FAÇADE SUPPLY</t>
  </si>
  <si>
    <t>125LX24WX30H</t>
  </si>
  <si>
    <t>125LX20WX16H</t>
  </si>
  <si>
    <t>5281</t>
  </si>
  <si>
    <t>Interstate Supply</t>
  </si>
  <si>
    <t>Half Round Gutter</t>
  </si>
  <si>
    <t>Drops</t>
  </si>
  <si>
    <t>End Caps</t>
  </si>
  <si>
    <t>4" Round</t>
  </si>
  <si>
    <t>Mitered Inside Corner</t>
  </si>
  <si>
    <t>Shank &amp; Circle Brackets</t>
  </si>
  <si>
    <t xml:space="preserve">Downspouts  </t>
  </si>
  <si>
    <t xml:space="preserve">Elbows </t>
  </si>
  <si>
    <t>4575KG</t>
  </si>
  <si>
    <t>5242RC</t>
  </si>
  <si>
    <t>5242</t>
  </si>
  <si>
    <t>Support Brackets</t>
  </si>
  <si>
    <t>RAKKS</t>
  </si>
  <si>
    <t>EH-1818 Bracket</t>
  </si>
  <si>
    <t>Ups</t>
  </si>
  <si>
    <t>4 sample panels for Dennis</t>
  </si>
  <si>
    <t>Classic Copper</t>
  </si>
  <si>
    <t>48x134</t>
  </si>
  <si>
    <t>000313ME</t>
  </si>
  <si>
    <t>FR Core Anodic Satin</t>
  </si>
  <si>
    <t>Anodic Satin</t>
  </si>
  <si>
    <t>repaints for MS 44 (trade damage)</t>
  </si>
  <si>
    <t>Firefly</t>
  </si>
  <si>
    <t>682349-RC</t>
  </si>
  <si>
    <t>5" x 21'</t>
  </si>
  <si>
    <t>Lobby Ceiling panels and cones</t>
  </si>
  <si>
    <t>4383KG</t>
  </si>
  <si>
    <t>5280</t>
  </si>
  <si>
    <t>Hose Clamps</t>
  </si>
  <si>
    <t>1/2 - 2-1/2" - 4"</t>
  </si>
  <si>
    <t>15 EA</t>
  </si>
  <si>
    <t>nc1244</t>
  </si>
  <si>
    <t>acero corten 1 ACM</t>
  </si>
  <si>
    <t>11 ga galv steel</t>
  </si>
  <si>
    <t>nc1213</t>
  </si>
  <si>
    <t>.125 tube</t>
  </si>
  <si>
    <t>1"x.125x25' stock length</t>
  </si>
  <si>
    <t>25' long</t>
  </si>
  <si>
    <t>6500 lf</t>
  </si>
  <si>
    <t>833931-TM</t>
  </si>
  <si>
    <t>mixing tubes for Maxlok</t>
  </si>
  <si>
    <t>mixing tubes</t>
  </si>
  <si>
    <t>Renaissance Hotel</t>
  </si>
  <si>
    <t>AFS 41399 Brown</t>
  </si>
  <si>
    <t>Justin</t>
  </si>
  <si>
    <t>Wall panels and flashing</t>
  </si>
  <si>
    <t>833932-TM</t>
  </si>
  <si>
    <t>Burrard Towers</t>
  </si>
  <si>
    <t>2 @ 48 x 130 x 52" tall</t>
  </si>
  <si>
    <t>3 @ 48 x 196 x 52" tall</t>
  </si>
  <si>
    <t>833933-TM</t>
  </si>
  <si>
    <t>router bits  (63-622)</t>
  </si>
  <si>
    <t>Mockup wall panels</t>
  </si>
  <si>
    <t>Garfield panels</t>
  </si>
  <si>
    <t>AFS 46155</t>
  </si>
  <si>
    <t>682350-RC</t>
  </si>
  <si>
    <t>10 oz tubes</t>
  </si>
  <si>
    <t>6 CS</t>
  </si>
  <si>
    <t>4388KG</t>
  </si>
  <si>
    <t>000320ME</t>
  </si>
  <si>
    <t>Greenlake Village</t>
  </si>
  <si>
    <t>NC1178</t>
  </si>
  <si>
    <t>amli</t>
  </si>
  <si>
    <t>2044be</t>
  </si>
  <si>
    <t>ano clear</t>
  </si>
  <si>
    <t>833936-TM</t>
  </si>
  <si>
    <t>Shops at Summerlin</t>
  </si>
  <si>
    <t>780553-RC</t>
  </si>
  <si>
    <t>5244</t>
  </si>
  <si>
    <t>780554-RC</t>
  </si>
  <si>
    <t>Bellevue Youth Theatre</t>
  </si>
  <si>
    <t>72" x 150"</t>
  </si>
  <si>
    <t>Alum Sheet</t>
  </si>
  <si>
    <t>CREDIT CARD</t>
  </si>
  <si>
    <t>SHOP/FIELD SUPPLY</t>
  </si>
  <si>
    <t>SCAFFOLD PARTS</t>
  </si>
  <si>
    <t>SCAFFOLD WAREHOUSE</t>
  </si>
  <si>
    <t>ATTN: JUSTIN FLATT</t>
  </si>
  <si>
    <t>780556-RC</t>
  </si>
  <si>
    <t>Bellevue Theatre</t>
  </si>
  <si>
    <t>5263</t>
  </si>
  <si>
    <t>Skylights</t>
  </si>
  <si>
    <t>Tam Skylights</t>
  </si>
  <si>
    <t>7 sided</t>
  </si>
  <si>
    <t>Dk Anodize</t>
  </si>
  <si>
    <t xml:space="preserve">6 ea </t>
  </si>
  <si>
    <t>780555-RC</t>
  </si>
  <si>
    <t>5204</t>
  </si>
  <si>
    <t>4394KG</t>
  </si>
  <si>
    <t>VaproLiqui-Flash</t>
  </si>
  <si>
    <t>4390KG</t>
  </si>
  <si>
    <t>Costco Parking</t>
  </si>
  <si>
    <t>170 panels</t>
  </si>
  <si>
    <t>TDR-6</t>
  </si>
  <si>
    <t>5347</t>
  </si>
  <si>
    <t>TDR-6 Outside Closures</t>
  </si>
  <si>
    <t>833940-TM</t>
  </si>
  <si>
    <t>48x136x62</t>
  </si>
  <si>
    <t>NC1243</t>
  </si>
  <si>
    <t>48x112x63</t>
  </si>
  <si>
    <t>482062SL</t>
  </si>
  <si>
    <t>4396KG</t>
  </si>
  <si>
    <t>780557-RC</t>
  </si>
  <si>
    <t>16ga</t>
  </si>
  <si>
    <t>4B Finish</t>
  </si>
  <si>
    <t>SS Flat Sheet</t>
  </si>
  <si>
    <t>2047be</t>
  </si>
  <si>
    <t>2048be</t>
  </si>
  <si>
    <t>ichs</t>
  </si>
  <si>
    <t>4by 10 4 by 12</t>
  </si>
  <si>
    <t>34</t>
  </si>
  <si>
    <t>2 flat sheets for mockup</t>
  </si>
  <si>
    <t>ICHS</t>
  </si>
  <si>
    <t>1, 5, 6, 7</t>
  </si>
  <si>
    <t>Blue Thunder-- Ai-10471</t>
  </si>
  <si>
    <t>match cool Zinc gray</t>
  </si>
  <si>
    <t>4399KG</t>
  </si>
  <si>
    <t>22' 11"</t>
  </si>
  <si>
    <t>Cornfield</t>
  </si>
  <si>
    <t>5335</t>
  </si>
  <si>
    <t>Shelf Brkt</t>
  </si>
  <si>
    <t>SS Elect. Gromet</t>
  </si>
  <si>
    <t>Rufkahr Hardware</t>
  </si>
  <si>
    <t>Wire Gromet</t>
  </si>
  <si>
    <t>3" DIA</t>
  </si>
  <si>
    <t>780558-RC</t>
  </si>
  <si>
    <t>100 pc</t>
  </si>
  <si>
    <t>780559-RC</t>
  </si>
  <si>
    <t>4'X8'_SKIDS</t>
  </si>
  <si>
    <t>780560-RC</t>
  </si>
  <si>
    <t>Winroc-SPI</t>
  </si>
  <si>
    <t>2mil</t>
  </si>
  <si>
    <t>MemBrain Moisture Barrier</t>
  </si>
  <si>
    <t>10'-4" x 100ft</t>
  </si>
  <si>
    <t>0752KG</t>
  </si>
  <si>
    <t>#1</t>
  </si>
  <si>
    <t>0753KG</t>
  </si>
  <si>
    <t>780563-RC</t>
  </si>
  <si>
    <t>Primed DensGlass</t>
  </si>
  <si>
    <t>780562-RC</t>
  </si>
  <si>
    <t>18ga</t>
  </si>
  <si>
    <t>20ga</t>
  </si>
  <si>
    <t>WIP300</t>
  </si>
  <si>
    <t>780561-RC</t>
  </si>
  <si>
    <t>S&amp;S Sheet Metal</t>
  </si>
  <si>
    <t>X-008</t>
  </si>
  <si>
    <t>Weathered Galvalume</t>
  </si>
  <si>
    <t>833941-TM</t>
  </si>
  <si>
    <t>48x136x65</t>
  </si>
  <si>
    <t>48x112x65</t>
  </si>
  <si>
    <t xml:space="preserve">Greenlake Village </t>
  </si>
  <si>
    <t>48x80x52</t>
  </si>
  <si>
    <t>48 x 130 x 60</t>
  </si>
  <si>
    <t>Anodic Clear</t>
  </si>
  <si>
    <t>0755KG</t>
  </si>
  <si>
    <t xml:space="preserve">1 roll  </t>
  </si>
  <si>
    <t>0756KG</t>
  </si>
  <si>
    <t>22' 1"</t>
  </si>
  <si>
    <t>Span Lok Panels</t>
  </si>
  <si>
    <t>3 panel</t>
  </si>
  <si>
    <t>2049be</t>
  </si>
  <si>
    <t>grand hyatt</t>
  </si>
  <si>
    <t>15' misc</t>
  </si>
  <si>
    <t>mini v beam</t>
  </si>
  <si>
    <t>small skid</t>
  </si>
  <si>
    <t>482070SL</t>
  </si>
  <si>
    <t>246X24X30</t>
  </si>
  <si>
    <t>0757KG</t>
  </si>
  <si>
    <t>5325</t>
  </si>
  <si>
    <t>2045be</t>
  </si>
  <si>
    <t>elliott bay auto</t>
  </si>
  <si>
    <t>reynobond</t>
  </si>
  <si>
    <t>27</t>
  </si>
  <si>
    <t>0758KG</t>
  </si>
  <si>
    <t>Cool Metallic Champagne</t>
  </si>
  <si>
    <t>0759KG</t>
  </si>
  <si>
    <t>Pecora BA98</t>
  </si>
  <si>
    <t>000289ME</t>
  </si>
  <si>
    <t>0760KG</t>
  </si>
  <si>
    <t>0761KG</t>
  </si>
  <si>
    <t>50x196 smx silver</t>
  </si>
  <si>
    <t>3.4.14</t>
  </si>
  <si>
    <t>2051be</t>
  </si>
  <si>
    <t>rheinzink downspout</t>
  </si>
  <si>
    <t>3 and 4</t>
  </si>
  <si>
    <t>alesther</t>
  </si>
  <si>
    <t>780566-RC</t>
  </si>
  <si>
    <t>#12 x 2-1/2" HWH #3 Tek</t>
  </si>
  <si>
    <t>3000 pcs</t>
  </si>
  <si>
    <t>780565-RC</t>
  </si>
  <si>
    <t xml:space="preserve">Pre-Finished </t>
  </si>
  <si>
    <t>3" x 10 ft</t>
  </si>
  <si>
    <t>Irius</t>
  </si>
  <si>
    <t>#3 Teks</t>
  </si>
  <si>
    <t>11 BUNDLES/9031LBS</t>
  </si>
  <si>
    <t>482075SL</t>
  </si>
  <si>
    <t>482079SL</t>
  </si>
  <si>
    <t>STOCK</t>
  </si>
  <si>
    <t>FAÇADE SUPPLY CRATES</t>
  </si>
  <si>
    <t>246X20X16</t>
  </si>
  <si>
    <t>0763KG</t>
  </si>
  <si>
    <t>Multicare Rainier</t>
  </si>
  <si>
    <t>5353</t>
  </si>
  <si>
    <t>12' 8"</t>
  </si>
  <si>
    <t>blue gray</t>
  </si>
  <si>
    <t>downspout</t>
  </si>
  <si>
    <t>327jw</t>
  </si>
  <si>
    <t>Tudor Bingo</t>
  </si>
  <si>
    <t>NC1257</t>
  </si>
  <si>
    <t>atlas supply</t>
  </si>
  <si>
    <t>VHB tape</t>
  </si>
  <si>
    <t>.5x36yard</t>
  </si>
  <si>
    <t>metal adhesion promoter</t>
  </si>
  <si>
    <t>gal</t>
  </si>
  <si>
    <t>833945-TM</t>
  </si>
  <si>
    <t>0764KG</t>
  </si>
  <si>
    <t>11 pieces</t>
  </si>
  <si>
    <t>833949-TM</t>
  </si>
  <si>
    <t>48x142x65</t>
  </si>
  <si>
    <t>0766KG</t>
  </si>
  <si>
    <t>246x34x30</t>
  </si>
  <si>
    <t>2053be</t>
  </si>
  <si>
    <t>dow</t>
  </si>
  <si>
    <t>blueboard</t>
  </si>
  <si>
    <t>13000</t>
  </si>
  <si>
    <t xml:space="preserve">blue </t>
  </si>
  <si>
    <t>2054be</t>
  </si>
  <si>
    <t>corten</t>
  </si>
  <si>
    <t>4 and 5X8</t>
  </si>
  <si>
    <t>24 and 23</t>
  </si>
  <si>
    <t>482084SL</t>
  </si>
  <si>
    <t>125X24X30</t>
  </si>
  <si>
    <t>125X20X16</t>
  </si>
  <si>
    <t xml:space="preserve">0767KG </t>
  </si>
  <si>
    <t>1000 BO'D</t>
  </si>
  <si>
    <t>irius fasteners</t>
  </si>
  <si>
    <t>72x98</t>
  </si>
  <si>
    <t>12"w x 64" L</t>
  </si>
  <si>
    <t>03/19//14</t>
  </si>
  <si>
    <t>12"w x 92" L</t>
  </si>
  <si>
    <t>20"w x 94" L</t>
  </si>
  <si>
    <t>0768KG</t>
  </si>
  <si>
    <t>Union Hill</t>
  </si>
  <si>
    <t>0769KG</t>
  </si>
  <si>
    <t>0770KG</t>
  </si>
  <si>
    <t>482092SL</t>
  </si>
  <si>
    <t>1" STYROFOAM SHEETS</t>
  </si>
  <si>
    <t>1/2" STYROFOAM SHEETS</t>
  </si>
  <si>
    <t>0771KG</t>
  </si>
  <si>
    <t>flat panels (fish perf and test panel)</t>
  </si>
  <si>
    <t>X-002</t>
  </si>
  <si>
    <t>Match Unaclad Firestone Silver (AFS-40206)</t>
  </si>
  <si>
    <t>4251be</t>
  </si>
  <si>
    <t>airbloc 31</t>
  </si>
  <si>
    <t>henry: will call at allied</t>
  </si>
  <si>
    <t>will call at allied</t>
  </si>
  <si>
    <t>goo air barrier</t>
  </si>
  <si>
    <t>downspout elboows</t>
  </si>
  <si>
    <t>5s</t>
  </si>
  <si>
    <t>elbows: brown</t>
  </si>
  <si>
    <t>0772KG</t>
  </si>
  <si>
    <t>ACMHCM(44309)</t>
  </si>
  <si>
    <t>ACMP6M(44323)</t>
  </si>
  <si>
    <t>0773KG</t>
  </si>
  <si>
    <t>0774KG</t>
  </si>
  <si>
    <t>weatherd copper</t>
  </si>
  <si>
    <t>0775KG</t>
  </si>
  <si>
    <t>First Tech</t>
  </si>
  <si>
    <t>0776KG</t>
  </si>
  <si>
    <t>mariners club level</t>
  </si>
  <si>
    <t>off white primer</t>
  </si>
  <si>
    <t xml:space="preserve">56 panels </t>
  </si>
  <si>
    <t>mariner club level</t>
  </si>
  <si>
    <t>5376</t>
  </si>
  <si>
    <t>x-12 clips</t>
  </si>
  <si>
    <t>320</t>
  </si>
  <si>
    <t>1 box / 300lf</t>
  </si>
  <si>
    <t>0777KG</t>
  </si>
  <si>
    <t>interior panels for skylight trumpets and corner flashings</t>
  </si>
  <si>
    <t>Bellevue Youth Theater</t>
  </si>
  <si>
    <t>interior</t>
  </si>
  <si>
    <t>AI-White (match B.M. Super White)</t>
  </si>
  <si>
    <t>Tood</t>
  </si>
  <si>
    <t>Washington Annex</t>
  </si>
  <si>
    <t>18 pc</t>
  </si>
  <si>
    <t>square Foot</t>
  </si>
  <si>
    <t>433453-TM</t>
  </si>
  <si>
    <t>The Shops at Summerlin</t>
  </si>
  <si>
    <t>48 x 144 x 28</t>
  </si>
  <si>
    <t>48 x 48x 28</t>
  </si>
  <si>
    <t>0779KG</t>
  </si>
  <si>
    <t>0780KG</t>
  </si>
  <si>
    <t>Bracket Parts</t>
  </si>
  <si>
    <t>27 pieces</t>
  </si>
  <si>
    <t>856655DE</t>
  </si>
  <si>
    <t>5274</t>
  </si>
  <si>
    <t>18 ga White 6.75" Strips</t>
  </si>
  <si>
    <t>6.75"x120" and  6.75"x156"</t>
  </si>
  <si>
    <t>669 @ 120" and  70 @ 156"</t>
  </si>
  <si>
    <t>856656DE</t>
  </si>
  <si>
    <t>Tukwila Sounder</t>
  </si>
  <si>
    <t>5275</t>
  </si>
  <si>
    <t>8 Sheets</t>
  </si>
  <si>
    <t>.090</t>
  </si>
  <si>
    <t>18 ga</t>
  </si>
  <si>
    <t>Domestic Rivets</t>
  </si>
  <si>
    <t>.090 3003 Aluminum Domestic</t>
  </si>
  <si>
    <t>856657DE</t>
  </si>
  <si>
    <t>856658DE</t>
  </si>
  <si>
    <t>Domestic 10 ga Galv</t>
  </si>
  <si>
    <t>2 Sheets</t>
  </si>
  <si>
    <t>10 ga</t>
  </si>
  <si>
    <t>Galvanized Sheet</t>
  </si>
  <si>
    <t>48" x 201"</t>
  </si>
  <si>
    <t>0781KG</t>
  </si>
  <si>
    <t>1 BX</t>
  </si>
  <si>
    <t>0778KG</t>
  </si>
  <si>
    <t>0783KG</t>
  </si>
  <si>
    <t>0785KG</t>
  </si>
  <si>
    <t>ACI Mechanical</t>
  </si>
  <si>
    <t>5369</t>
  </si>
  <si>
    <t>0784KG</t>
  </si>
  <si>
    <t>Fire Station 20</t>
  </si>
  <si>
    <t>Jarden Zinc</t>
  </si>
  <si>
    <t>0.8 mm</t>
  </si>
  <si>
    <t>Onyx Black</t>
  </si>
  <si>
    <t>27.5" x 120"</t>
  </si>
  <si>
    <t>Zinc Flats</t>
  </si>
  <si>
    <t>0786KG</t>
  </si>
  <si>
    <t>1-1/2 Deep</t>
  </si>
  <si>
    <t>0787KG</t>
  </si>
  <si>
    <t>0788KG</t>
  </si>
  <si>
    <t>856660DE</t>
  </si>
  <si>
    <t>Vaproflash SA 12"</t>
  </si>
  <si>
    <t>Snyder Arch</t>
  </si>
  <si>
    <t>12"-</t>
  </si>
  <si>
    <t>856659DE</t>
  </si>
  <si>
    <t>2b Finish SS</t>
  </si>
  <si>
    <t>FR core silver metallic</t>
  </si>
  <si>
    <t>panels to be painted "black Mamba"</t>
  </si>
  <si>
    <t>433455-TM</t>
  </si>
  <si>
    <t>grease</t>
  </si>
  <si>
    <t>snider petrol.</t>
  </si>
  <si>
    <t>Mobilux EP2</t>
  </si>
  <si>
    <t>14 ounce cartridges</t>
  </si>
  <si>
    <t>0791KG</t>
  </si>
  <si>
    <t>5351</t>
  </si>
  <si>
    <t>#12 x 1-1/8"</t>
  </si>
  <si>
    <t>50X196</t>
  </si>
  <si>
    <t>flat panels from order</t>
  </si>
  <si>
    <t>sunflower Fluropon (AFS-46092)</t>
  </si>
  <si>
    <t>NC1239.1.R1 3-24-14</t>
  </si>
  <si>
    <t>0792KG</t>
  </si>
  <si>
    <t>#13 x 1-1/2"</t>
  </si>
  <si>
    <t>Blue Thunder</t>
  </si>
  <si>
    <t>0793KG</t>
  </si>
  <si>
    <t>AI-10453</t>
  </si>
  <si>
    <t>Yellow Oxide</t>
  </si>
  <si>
    <t>TOP SHEET REC'D SCRATCHED</t>
  </si>
  <si>
    <t>780570-RC</t>
  </si>
  <si>
    <t>2200 pc</t>
  </si>
  <si>
    <t>Driver</t>
  </si>
  <si>
    <t>Tool</t>
  </si>
  <si>
    <t>4257be</t>
  </si>
  <si>
    <t>bronze anodized</t>
  </si>
  <si>
    <t>alum flats</t>
  </si>
  <si>
    <t>Riverside</t>
  </si>
  <si>
    <t>NC1271</t>
  </si>
  <si>
    <t>VHB Tape</t>
  </si>
  <si>
    <t>52</t>
  </si>
  <si>
    <t>0794KG</t>
  </si>
  <si>
    <t>0796KG</t>
  </si>
  <si>
    <t>780571-RC</t>
  </si>
  <si>
    <t>AAC</t>
  </si>
  <si>
    <t>3" x 10ft</t>
  </si>
  <si>
    <t>60 pcs</t>
  </si>
  <si>
    <t>Panels and flashing</t>
  </si>
  <si>
    <t>pages 31A, 32A, panel order</t>
  </si>
  <si>
    <t>000343ME</t>
  </si>
  <si>
    <t>Fairwood Library</t>
  </si>
  <si>
    <t>NC1251</t>
  </si>
  <si>
    <t>CS92774 Mica "Raccoon Fur"</t>
  </si>
  <si>
    <t>000350ME</t>
  </si>
  <si>
    <t>QFC U Village</t>
  </si>
  <si>
    <t>NC1256</t>
  </si>
  <si>
    <t>PE Core Anodic Bronze</t>
  </si>
  <si>
    <t>4258be</t>
  </si>
  <si>
    <t>alu</t>
  </si>
  <si>
    <t>4x10, 5x10,6x10</t>
  </si>
  <si>
    <t>36, 24, 1</t>
  </si>
  <si>
    <t>780572-RC</t>
  </si>
  <si>
    <t>Densdek</t>
  </si>
  <si>
    <t>780573-RC</t>
  </si>
  <si>
    <t>7 pc</t>
  </si>
  <si>
    <t>60" x 62"</t>
  </si>
  <si>
    <t>395263SL</t>
  </si>
  <si>
    <t>125"LX24"WX30"H</t>
  </si>
  <si>
    <t>STANDARD</t>
  </si>
  <si>
    <t>856663DE</t>
  </si>
  <si>
    <t>856665DE</t>
  </si>
  <si>
    <t xml:space="preserve">1.5" Tek 3 </t>
  </si>
  <si>
    <t>Domestic Screws</t>
  </si>
  <si>
    <t>3M</t>
  </si>
  <si>
    <t>2b</t>
  </si>
  <si>
    <t>12 ga</t>
  </si>
  <si>
    <t>Ken Mac Metals</t>
  </si>
  <si>
    <t>67 pc</t>
  </si>
  <si>
    <t>Sound Transit U250</t>
  </si>
  <si>
    <t>Pg u1-u23, Pg l1-l22, Pg 11</t>
  </si>
  <si>
    <t>Duranar Sunstorm Silver Smith UC70092F Use UC51742 Primer Only</t>
  </si>
  <si>
    <t>UC70092F</t>
  </si>
  <si>
    <t>DURANAR SUNSTORM SILVER SMITH</t>
  </si>
  <si>
    <t>433458-TM</t>
  </si>
  <si>
    <t>48 x 190 x 65</t>
  </si>
  <si>
    <t>780575-RC</t>
  </si>
  <si>
    <t>36"x 120"</t>
  </si>
  <si>
    <t>SS Perf Flat Sheet</t>
  </si>
  <si>
    <t>4260be</t>
  </si>
  <si>
    <t>0798KG</t>
  </si>
  <si>
    <t>UAA VCAL</t>
  </si>
  <si>
    <t>NC1248</t>
  </si>
  <si>
    <t>Irius Drivers</t>
  </si>
  <si>
    <t>856666DE</t>
  </si>
  <si>
    <t>FR Mica MNC Sheet</t>
  </si>
  <si>
    <t>Mica MNC .032 Aluminum</t>
  </si>
  <si>
    <t>24 Hour Fitness - Bothell</t>
  </si>
  <si>
    <t>84</t>
  </si>
  <si>
    <t>4mm ACM</t>
  </si>
  <si>
    <t>.032 Aluminum</t>
  </si>
  <si>
    <t>4451KG</t>
  </si>
  <si>
    <t>4452KG</t>
  </si>
  <si>
    <t>4453KG</t>
  </si>
  <si>
    <t xml:space="preserve"> Cool Dark Bronze</t>
  </si>
  <si>
    <t>4454kG</t>
  </si>
  <si>
    <t>4455KG</t>
  </si>
  <si>
    <t>4456KG</t>
  </si>
  <si>
    <t>780577-RC</t>
  </si>
  <si>
    <t>5300</t>
  </si>
  <si>
    <t>Dow Rigid</t>
  </si>
  <si>
    <t>Dow Cavity Mate</t>
  </si>
  <si>
    <t>16' x 96"</t>
  </si>
  <si>
    <t xml:space="preserve">Blue  </t>
  </si>
  <si>
    <t>320 pcs</t>
  </si>
  <si>
    <t>433460-TM</t>
  </si>
  <si>
    <t>48 x 60 x 50</t>
  </si>
  <si>
    <t>11 ga</t>
  </si>
  <si>
    <t>Super Anchor</t>
  </si>
  <si>
    <t>4458KG</t>
  </si>
  <si>
    <t>exterior panels for trumpets</t>
  </si>
  <si>
    <t>Fair Lady Green (Ai-10497)</t>
  </si>
  <si>
    <t>000359ME</t>
  </si>
  <si>
    <t>395272SL</t>
  </si>
  <si>
    <t>246"LX20"WX16"H</t>
  </si>
  <si>
    <t>20' SMALL</t>
  </si>
  <si>
    <t>1"X4'X8'</t>
  </si>
  <si>
    <t>4459KG</t>
  </si>
  <si>
    <t>4460KG</t>
  </si>
  <si>
    <t>Cornfield Residence</t>
  </si>
  <si>
    <t>G11F tape</t>
  </si>
  <si>
    <t>.045x36</t>
  </si>
  <si>
    <t>780579-RC</t>
  </si>
  <si>
    <t>WrapShield</t>
  </si>
  <si>
    <t>1.5mm</t>
  </si>
  <si>
    <t>Wrapshield SA</t>
  </si>
  <si>
    <t>11-3/4" x 164'</t>
  </si>
  <si>
    <t>Wrapshield Corners</t>
  </si>
  <si>
    <t>Preformed</t>
  </si>
  <si>
    <t>4461KG</t>
  </si>
  <si>
    <t>Pecora BA-98</t>
  </si>
  <si>
    <t>433461-TM</t>
  </si>
  <si>
    <t>edmonds swedish parking</t>
  </si>
  <si>
    <t>48 120</t>
  </si>
  <si>
    <t>4263be</t>
  </si>
  <si>
    <t>sli</t>
  </si>
  <si>
    <t>60x122</t>
  </si>
  <si>
    <t>The Wave</t>
  </si>
  <si>
    <t>AFS-43078</t>
  </si>
  <si>
    <t>Copper Clay Red</t>
  </si>
  <si>
    <t>393B3909</t>
  </si>
  <si>
    <t>Pumpkin Blush</t>
  </si>
  <si>
    <t>Ai 10518</t>
  </si>
  <si>
    <t>White Wave</t>
  </si>
  <si>
    <t>Ai 10519</t>
  </si>
  <si>
    <t>Ai</t>
  </si>
  <si>
    <r>
      <t>8</t>
    </r>
    <r>
      <rPr>
        <b/>
        <u/>
        <sz val="10"/>
        <rFont val="Arial"/>
        <family val="2"/>
      </rPr>
      <t>th</t>
    </r>
    <r>
      <rPr>
        <b/>
        <sz val="10"/>
        <rFont val="Arial"/>
        <family val="2"/>
      </rPr>
      <t xml:space="preserve"> &amp; Olive</t>
    </r>
  </si>
  <si>
    <r>
      <t>9</t>
    </r>
    <r>
      <rPr>
        <b/>
        <u/>
        <sz val="10"/>
        <rFont val="Arial"/>
        <family val="2"/>
      </rPr>
      <t>th</t>
    </r>
    <r>
      <rPr>
        <b/>
        <sz val="10"/>
        <rFont val="Arial"/>
        <family val="2"/>
      </rPr>
      <t xml:space="preserve">  &amp; Jefferson</t>
    </r>
  </si>
  <si>
    <r>
      <t>6</t>
    </r>
    <r>
      <rPr>
        <b/>
        <u/>
        <sz val="10"/>
        <rFont val="Arial"/>
        <family val="2"/>
      </rPr>
      <t>th</t>
    </r>
    <r>
      <rPr>
        <b/>
        <sz val="10"/>
        <rFont val="Arial"/>
        <family val="2"/>
      </rPr>
      <t xml:space="preserve"> &amp; Lenora</t>
    </r>
  </si>
  <si>
    <t>BCC Sci Tech</t>
  </si>
  <si>
    <t>Bruenn Bldg</t>
  </si>
  <si>
    <r>
      <t>1</t>
    </r>
    <r>
      <rPr>
        <b/>
        <u/>
        <sz val="10"/>
        <rFont val="Arial"/>
        <family val="2"/>
      </rPr>
      <t>st</t>
    </r>
    <r>
      <rPr>
        <b/>
        <sz val="10"/>
        <rFont val="Arial"/>
        <family val="2"/>
      </rPr>
      <t xml:space="preserve"> &amp; Stewart</t>
    </r>
  </si>
  <si>
    <t>Microsoft 96</t>
  </si>
  <si>
    <t>Microsoft 97</t>
  </si>
  <si>
    <t>Microsoft 98</t>
  </si>
  <si>
    <t>Mirabella</t>
  </si>
  <si>
    <t>Pike Place Market</t>
  </si>
  <si>
    <t>Ranier Vista</t>
  </si>
  <si>
    <t>Rollins Street</t>
  </si>
  <si>
    <t>SPMC Dormitory</t>
  </si>
  <si>
    <t>Springwood Apartments</t>
  </si>
  <si>
    <t>St Anthony's</t>
  </si>
  <si>
    <t>Tower 333</t>
  </si>
  <si>
    <t>Union Gospel Mission</t>
  </si>
  <si>
    <t>2 Newport</t>
  </si>
  <si>
    <t>4463KG</t>
  </si>
  <si>
    <t>4465KG</t>
  </si>
  <si>
    <t>433462-TM</t>
  </si>
  <si>
    <t>48 x 155 x 40</t>
  </si>
  <si>
    <t>4466KG</t>
  </si>
  <si>
    <t>4467KG</t>
  </si>
  <si>
    <t>exterior panels for vent and roof panels for trumpets</t>
  </si>
  <si>
    <t>10GA Flashing</t>
  </si>
  <si>
    <t>14GA Galv</t>
  </si>
  <si>
    <t>Panels and Flashing</t>
  </si>
  <si>
    <t>8879 Talon Terrace</t>
  </si>
  <si>
    <t>Page 6, 7, 9, 11</t>
  </si>
  <si>
    <t>Skift Silver-2 (Ai-10362)</t>
  </si>
  <si>
    <t>Page 1-5, 9A, elevations</t>
  </si>
  <si>
    <t>Tnemec 1c (N69-32GR) Hi-Build Epoxoline and 1c 1077A7998 Enduralume</t>
  </si>
  <si>
    <t>Page 30, 46-48, 50</t>
  </si>
  <si>
    <t>.125 panel order</t>
  </si>
  <si>
    <t>Winter Day Ai-10464</t>
  </si>
  <si>
    <t>10GA Galv</t>
  </si>
  <si>
    <t>HPC-2 Tnemec 750</t>
  </si>
  <si>
    <t>To Match Old Country Mill TW Black 061</t>
  </si>
  <si>
    <t>Page 1-4</t>
  </si>
  <si>
    <t>No Frills</t>
  </si>
  <si>
    <t>NC1253</t>
  </si>
  <si>
    <t>FR Core Deep Black</t>
  </si>
  <si>
    <t>Pip Printing</t>
  </si>
  <si>
    <t>NC1262</t>
  </si>
  <si>
    <t>Meduim Bronze</t>
  </si>
  <si>
    <t>4471KG</t>
  </si>
  <si>
    <t>Costco Issaquah</t>
  </si>
  <si>
    <t>Zurn Roof Drain Z181</t>
  </si>
  <si>
    <t>4473KG</t>
  </si>
  <si>
    <t>Tacoma Rainiers</t>
  </si>
  <si>
    <t>5381</t>
  </si>
  <si>
    <t>Box Rib Lg Void Closures</t>
  </si>
  <si>
    <t>United Warehouse</t>
  </si>
  <si>
    <t>14' 9-1/2"</t>
  </si>
  <si>
    <t>4472KG</t>
  </si>
  <si>
    <t>395281SL</t>
  </si>
  <si>
    <t>10' SMALL</t>
  </si>
  <si>
    <t>125"LX20"WX16"H</t>
  </si>
  <si>
    <t>4474KG</t>
  </si>
  <si>
    <t>856673DE</t>
  </si>
  <si>
    <t>Perforated Flats 1/16" RD Perf 1/8" Stagger</t>
  </si>
  <si>
    <t>navos</t>
  </si>
  <si>
    <t>zactique</t>
  </si>
  <si>
    <t>big gutter coil</t>
  </si>
  <si>
    <t>2 x 75</t>
  </si>
  <si>
    <t>4264be</t>
  </si>
  <si>
    <t>4475KG</t>
  </si>
  <si>
    <t>Hex Head Fasteners</t>
  </si>
  <si>
    <t>2030 8th Ave</t>
  </si>
  <si>
    <t>5308</t>
  </si>
  <si>
    <t>856671DE</t>
  </si>
  <si>
    <t>Henry Blueskin TWF 12"</t>
  </si>
  <si>
    <t>TWF Self Adhered Membrane</t>
  </si>
  <si>
    <t>Black/Yellow</t>
  </si>
  <si>
    <t>6 Rolls</t>
  </si>
  <si>
    <t>Henry 925 Caulking</t>
  </si>
  <si>
    <t xml:space="preserve">925 Sealant </t>
  </si>
  <si>
    <t>4 Cases</t>
  </si>
  <si>
    <t>856672DE</t>
  </si>
  <si>
    <t>SRL-12-0 Seamer</t>
  </si>
  <si>
    <t>DI Roof Seamers</t>
  </si>
  <si>
    <t>180 Degree Seamer</t>
  </si>
  <si>
    <t>4476KG</t>
  </si>
  <si>
    <t>4267be</t>
  </si>
  <si>
    <t>1 by 3/8</t>
  </si>
  <si>
    <t>foam tape</t>
  </si>
  <si>
    <t>70 rolls</t>
  </si>
  <si>
    <t>4268be</t>
  </si>
  <si>
    <t>gutter and ds</t>
  </si>
  <si>
    <t>custom bilt</t>
  </si>
  <si>
    <t>half round</t>
  </si>
  <si>
    <t>856674DE</t>
  </si>
  <si>
    <t>Terracotta Samples</t>
  </si>
  <si>
    <t>ZRS</t>
  </si>
  <si>
    <t>4000 lbs</t>
  </si>
  <si>
    <t>Tiles and Tubes</t>
  </si>
  <si>
    <t>30mm</t>
  </si>
  <si>
    <t>Dennis</t>
  </si>
  <si>
    <t>4270be</t>
  </si>
  <si>
    <t>.040</t>
  </si>
  <si>
    <t>dk bronze</t>
  </si>
  <si>
    <t>433463-TM</t>
  </si>
  <si>
    <t>AI-10521</t>
  </si>
  <si>
    <t>International Window Wall</t>
  </si>
  <si>
    <t>NC1238</t>
  </si>
  <si>
    <t>856675DE</t>
  </si>
  <si>
    <t>110</t>
  </si>
  <si>
    <t>Spanlock Panels</t>
  </si>
  <si>
    <t>111</t>
  </si>
  <si>
    <t>16" x 52.5"</t>
  </si>
  <si>
    <t>Costco Parking Structure</t>
  </si>
  <si>
    <t>Stucco Flex Modified Finish Dove Gray</t>
  </si>
  <si>
    <t>Richard Ohlemeier Const. Co.</t>
  </si>
  <si>
    <t>Flashing Pg 1-3 and panel order</t>
  </si>
  <si>
    <t>shroud</t>
  </si>
  <si>
    <t>000364ME</t>
  </si>
  <si>
    <t>NC1224</t>
  </si>
  <si>
    <t>Kodiak High School</t>
  </si>
  <si>
    <t>Color 1 FR Core "Charcoal Gray" (PPG BN2A126B)</t>
  </si>
  <si>
    <t>Color 2 FR Core "Light Gray" (PPG BN5A198B)</t>
  </si>
  <si>
    <t>Color 3 FR Core "Goldenrod" (PPG BN6Y109B)</t>
  </si>
  <si>
    <t>4478KG</t>
  </si>
  <si>
    <t>Carlisle WIP 300HT</t>
  </si>
  <si>
    <t>4271be</t>
  </si>
  <si>
    <t>.063</t>
  </si>
  <si>
    <t>dark bronze ano</t>
  </si>
  <si>
    <t>0751KG</t>
  </si>
  <si>
    <t>1.5 mm</t>
  </si>
  <si>
    <t>4484KG</t>
  </si>
  <si>
    <t>4273be</t>
  </si>
  <si>
    <t>Chesepeake</t>
  </si>
  <si>
    <t>4482KG</t>
  </si>
  <si>
    <t>4265be</t>
  </si>
  <si>
    <t>soound transit uw</t>
  </si>
  <si>
    <t>PMC PO 000336ME</t>
  </si>
  <si>
    <t>Flat 0.040, 9 sheets (Vinyl Applied)</t>
  </si>
  <si>
    <t>Flat 0.040, 11 sheets (Vinyl Applied)</t>
  </si>
  <si>
    <t>Flat 0.040, 18 sheets (Vinyl Applied)</t>
  </si>
  <si>
    <t>Charcoal Gray (AFS-40314)</t>
  </si>
  <si>
    <t>Light Gray (AFS-40043)</t>
  </si>
  <si>
    <t>Sunspot (AFS-46014)</t>
  </si>
  <si>
    <t>000366ME</t>
  </si>
  <si>
    <t>4486KG</t>
  </si>
  <si>
    <t>MS Willows G</t>
  </si>
  <si>
    <t>5401</t>
  </si>
  <si>
    <t>4275be</t>
  </si>
  <si>
    <t>Edmonds swedish</t>
  </si>
  <si>
    <t>5379</t>
  </si>
  <si>
    <t>densdek and WIP</t>
  </si>
  <si>
    <t>35 sheets 13 rolls</t>
  </si>
  <si>
    <t>4 by 8 and 3' wide rolls</t>
  </si>
  <si>
    <t>35/13</t>
  </si>
  <si>
    <t>.090 panels</t>
  </si>
  <si>
    <t xml:space="preserve">.090 aluminum panels </t>
  </si>
  <si>
    <t>Pewter Classic II (AFS-40296)</t>
  </si>
  <si>
    <t>4487KG</t>
  </si>
  <si>
    <t xml:space="preserve">NuWave  </t>
  </si>
  <si>
    <t>5392</t>
  </si>
  <si>
    <t>4488KG</t>
  </si>
  <si>
    <t>4489KG</t>
  </si>
  <si>
    <t>433467-TM</t>
  </si>
  <si>
    <t>Summerlin</t>
  </si>
  <si>
    <t>NC1274</t>
  </si>
  <si>
    <t xml:space="preserve">24 Hr Fitness </t>
  </si>
  <si>
    <t>Sound Transit</t>
  </si>
  <si>
    <t>5226</t>
  </si>
  <si>
    <t>5354</t>
  </si>
  <si>
    <t>48 x 120 x 52</t>
  </si>
  <si>
    <t>48 x 100 x 50</t>
  </si>
  <si>
    <t>NC1272</t>
  </si>
  <si>
    <t>Letter Carrier Depot</t>
  </si>
  <si>
    <t>4490KG</t>
  </si>
  <si>
    <t>4276be</t>
  </si>
  <si>
    <t>Tacoma art</t>
  </si>
  <si>
    <t>4491KG</t>
  </si>
  <si>
    <t>5290</t>
  </si>
  <si>
    <t>#10 x 1"</t>
  </si>
  <si>
    <t>SS Tek</t>
  </si>
  <si>
    <t>16000 EA</t>
  </si>
  <si>
    <t>433468-TM</t>
  </si>
  <si>
    <t>48 x 130 x 62</t>
  </si>
  <si>
    <t>4495KG</t>
  </si>
  <si>
    <t>flat plates</t>
  </si>
  <si>
    <t>flat plates (page 29</t>
  </si>
  <si>
    <t>match TW Black sample</t>
  </si>
  <si>
    <t>4496KG</t>
  </si>
  <si>
    <t>4493KG</t>
  </si>
  <si>
    <t>000334ME</t>
  </si>
  <si>
    <t>780583RC</t>
  </si>
  <si>
    <t>780569RC</t>
  </si>
  <si>
    <t>4498KG</t>
  </si>
  <si>
    <t>Miah</t>
  </si>
  <si>
    <t>856681DE</t>
  </si>
  <si>
    <t>4651KG</t>
  </si>
  <si>
    <t>4500KG</t>
  </si>
  <si>
    <t>49" x 97"</t>
  </si>
  <si>
    <t>104 pieces</t>
  </si>
  <si>
    <t>856684DE</t>
  </si>
  <si>
    <t>2b SS</t>
  </si>
  <si>
    <t>316 SS Flats</t>
  </si>
  <si>
    <t>000369ME</t>
  </si>
  <si>
    <t>ALP Spline Material</t>
  </si>
  <si>
    <t>MetalTech</t>
  </si>
  <si>
    <t>Panel Clips</t>
  </si>
  <si>
    <t>8000 EA</t>
  </si>
  <si>
    <t>000370ME</t>
  </si>
  <si>
    <t>Bellevue College Health Sciences</t>
  </si>
  <si>
    <t>NC1237</t>
  </si>
  <si>
    <t>5005 Clear Anodized w/vinyl</t>
  </si>
  <si>
    <t>4654KG</t>
  </si>
  <si>
    <t>Dow Primer P</t>
  </si>
  <si>
    <t>Flashing order</t>
  </si>
  <si>
    <t>433470-TM</t>
  </si>
  <si>
    <t>CPC Letter Carrier Depot</t>
  </si>
  <si>
    <t>48 x 160 x 52</t>
  </si>
  <si>
    <t>Oregon Metal</t>
  </si>
  <si>
    <t>4656KG</t>
  </si>
  <si>
    <t>4657KG</t>
  </si>
  <si>
    <t>X-025</t>
  </si>
  <si>
    <t>Steel Shapes</t>
  </si>
  <si>
    <t>WILL CALLED</t>
  </si>
  <si>
    <t>#12 x 2" SS Teks</t>
  </si>
  <si>
    <t>1500</t>
  </si>
  <si>
    <t>874609SL</t>
  </si>
  <si>
    <t>SAC WWTP</t>
  </si>
  <si>
    <t>NC1223</t>
  </si>
  <si>
    <t>MFS mica grey ACM</t>
  </si>
  <si>
    <t>5660KG</t>
  </si>
  <si>
    <t>Pier 69</t>
  </si>
  <si>
    <t>4279be</t>
  </si>
  <si>
    <t>3 at 65'</t>
  </si>
  <si>
    <t>carillon</t>
  </si>
  <si>
    <t>.080</t>
  </si>
  <si>
    <t>Tac Art</t>
  </si>
  <si>
    <t>Flashing Page 1</t>
  </si>
  <si>
    <t xml:space="preserve">Page 36 </t>
  </si>
  <si>
    <t>5/8</t>
  </si>
  <si>
    <t>ORLA</t>
  </si>
  <si>
    <t>match PPG PC-828 Black Gold</t>
  </si>
  <si>
    <t>Ace Galvanizing</t>
  </si>
  <si>
    <t>to be galvanized</t>
  </si>
  <si>
    <t>4664KG</t>
  </si>
  <si>
    <t>UTPA Academic</t>
  </si>
  <si>
    <t>AFS-41028</t>
  </si>
  <si>
    <t>AFS-46007</t>
  </si>
  <si>
    <t>Kawneer Medium Bronze Anodized No. 28</t>
  </si>
  <si>
    <t>Kawneer Champagne Anodized</t>
  </si>
  <si>
    <t>Med. Bronze Anodize Fluropon</t>
  </si>
  <si>
    <t>Champagne Classic Classic II</t>
  </si>
  <si>
    <t>000373ME</t>
  </si>
  <si>
    <t>5005 Clear Anodized w/vinyl (Perforated)</t>
  </si>
  <si>
    <t>48x130</t>
  </si>
  <si>
    <t>4th and Denny</t>
  </si>
  <si>
    <t>UC115973</t>
  </si>
  <si>
    <t>PPG Orange</t>
  </si>
  <si>
    <t xml:space="preserve">AFS-41405 </t>
  </si>
  <si>
    <t>Durango Brown</t>
  </si>
  <si>
    <t xml:space="preserve">AFS-46168 </t>
  </si>
  <si>
    <t>Wood Thrush Yellow</t>
  </si>
  <si>
    <t xml:space="preserve">AFS-40436 </t>
  </si>
  <si>
    <t>Antigua Gray</t>
  </si>
  <si>
    <t xml:space="preserve">AFS-41406 </t>
  </si>
  <si>
    <t>Driftwood Brown Classic II</t>
  </si>
  <si>
    <t>Match to Durango UC96084</t>
  </si>
  <si>
    <t>Match to Driftwood Mica</t>
  </si>
  <si>
    <t>Match to Wood Thrush UC119069</t>
  </si>
  <si>
    <t>Match to Antigua UC100694</t>
  </si>
  <si>
    <t>Buy out color from Artisan</t>
  </si>
  <si>
    <t>Durango Brown AFS-41405 (match to Durango UC96084)</t>
  </si>
  <si>
    <t>Alaska Marine</t>
  </si>
  <si>
    <t>Butler</t>
  </si>
  <si>
    <t>Buttler Rib Panels</t>
  </si>
  <si>
    <t>52 EA</t>
  </si>
  <si>
    <t>panel order</t>
  </si>
  <si>
    <t>Sutter Gould Turlock</t>
  </si>
  <si>
    <t>NC1258</t>
  </si>
  <si>
    <t>Panels and accessories</t>
  </si>
  <si>
    <t>Navajo White (AFS-</t>
  </si>
  <si>
    <t>Clips</t>
  </si>
  <si>
    <t>SLR</t>
  </si>
  <si>
    <t>Floating Clips</t>
  </si>
  <si>
    <t>Fixed Clips</t>
  </si>
  <si>
    <t>UAA Engr</t>
  </si>
  <si>
    <t>Sutter Gould</t>
  </si>
  <si>
    <t>433475-TM</t>
  </si>
  <si>
    <t>48 x 150 x 62</t>
  </si>
  <si>
    <t>48 x 125 x 30</t>
  </si>
  <si>
    <t>48 x 65 x 52</t>
  </si>
  <si>
    <t>000375ME</t>
  </si>
  <si>
    <t>.25 x 4" Flat Bar Clear Anodized</t>
  </si>
  <si>
    <t>433476-TM</t>
  </si>
  <si>
    <t>aluminum studs for stud welder</t>
  </si>
  <si>
    <t>International Welding</t>
  </si>
  <si>
    <t>2-CDA2000059</t>
  </si>
  <si>
    <t>1/4" x 20 x 3/4" CDNFAL</t>
  </si>
  <si>
    <t>1x1 tubing</t>
  </si>
  <si>
    <t>21.1'</t>
  </si>
  <si>
    <t>.125 AL sheet</t>
  </si>
  <si>
    <t>Husky small job</t>
  </si>
  <si>
    <t>Teal, Sky Blue</t>
  </si>
  <si>
    <t>4.5oz</t>
  </si>
  <si>
    <t>Touch Up</t>
  </si>
  <si>
    <t>856693DE</t>
  </si>
  <si>
    <t>874624SL</t>
  </si>
  <si>
    <t>10' LARGE</t>
  </si>
  <si>
    <t xml:space="preserve">PVC Clad Metal </t>
  </si>
  <si>
    <t>Panel Order</t>
  </si>
  <si>
    <t>Wood Thrush Yellow AFS-46168 (match to Wood Thrush UC119069)</t>
  </si>
  <si>
    <t xml:space="preserve">JM EN3 Foil Faced </t>
  </si>
  <si>
    <t>0762KG</t>
  </si>
  <si>
    <t>.8 mm</t>
  </si>
  <si>
    <t>XB-12 Panels</t>
  </si>
  <si>
    <t>168 EA</t>
  </si>
  <si>
    <t>XB-12 Mitered Corner</t>
  </si>
  <si>
    <t>XB-12 Butt Plate</t>
  </si>
  <si>
    <t>5323</t>
  </si>
  <si>
    <t>XB-12 Clips</t>
  </si>
  <si>
    <t>5361</t>
  </si>
  <si>
    <t>2 DS, 3 Elbows</t>
  </si>
  <si>
    <t>856695DE</t>
  </si>
  <si>
    <t>galvanized</t>
  </si>
  <si>
    <t>Galvanized Flats Domestic</t>
  </si>
  <si>
    <t>Punched Channel</t>
  </si>
  <si>
    <t>Square Tube</t>
  </si>
  <si>
    <t>15 lengths</t>
  </si>
  <si>
    <t>433480-TM</t>
  </si>
  <si>
    <t>874633SL</t>
  </si>
  <si>
    <t>1" O/A STYROFOAM SHEETS</t>
  </si>
  <si>
    <t>1" O/A 4'X8'</t>
  </si>
  <si>
    <t>Panels M1-M5</t>
  </si>
  <si>
    <t>Panels 2-1 thru 2-10</t>
  </si>
  <si>
    <t>Driftwood Brown Classic II AFS-41406 (match to Driftwood Mica)</t>
  </si>
  <si>
    <t>LVL 1 Panels 1-8</t>
  </si>
  <si>
    <t>Antigua Gray AFS-40436 (match to Antigua UC100694)</t>
  </si>
  <si>
    <t>4681KG</t>
  </si>
  <si>
    <t>Universal Anchor 1009</t>
  </si>
  <si>
    <t>874635SL</t>
  </si>
  <si>
    <t>SHOP/FAÇADE SUPPLY</t>
  </si>
  <si>
    <t>SMALL FAÇADE SUPPLY CRATES</t>
  </si>
  <si>
    <t>433484-TM</t>
  </si>
  <si>
    <t>Bolt &amp; Nut</t>
  </si>
  <si>
    <t>Lag Bolt</t>
  </si>
  <si>
    <t>Andy Student housing</t>
  </si>
  <si>
    <t>NC1278</t>
  </si>
  <si>
    <t>fasteners and drivers</t>
  </si>
  <si>
    <t xml:space="preserve">Panel and flashing4th </t>
  </si>
  <si>
    <t>LVL 4 Panel and flashing</t>
  </si>
  <si>
    <t>Tremco TremPro JS-773</t>
  </si>
  <si>
    <t>6-19 order</t>
  </si>
  <si>
    <t>4685KG</t>
  </si>
  <si>
    <t>433489-TM</t>
  </si>
  <si>
    <t>column crates-144" long</t>
  </si>
  <si>
    <t>NC1245</t>
  </si>
  <si>
    <t>column crates-120" long</t>
  </si>
  <si>
    <t>000386ME</t>
  </si>
  <si>
    <t>Irius Fasteners 1161-Silver</t>
  </si>
  <si>
    <t>Corner panels</t>
  </si>
  <si>
    <t>Corner Panel Remake</t>
  </si>
  <si>
    <t>Andy Student Housing</t>
  </si>
  <si>
    <t>Pear Green-395C849</t>
  </si>
  <si>
    <t>Rosemary Green-395C1282</t>
  </si>
  <si>
    <t>Eccentric Lime-395C1481</t>
  </si>
  <si>
    <t>Tequila Lime (Use Spring Moss-395C1426)</t>
  </si>
  <si>
    <t>OFM NC1278 1 R2 6 25 14</t>
  </si>
  <si>
    <t>OFM NC1278 2 R2 6 25 14</t>
  </si>
  <si>
    <t>OFM NC1278 4 R2 6 25 14</t>
  </si>
  <si>
    <t>OFM NC1278 3 R2 6 25 14</t>
  </si>
  <si>
    <t>Pear Green</t>
  </si>
  <si>
    <t>Rosemary Green</t>
  </si>
  <si>
    <t>Eccentric Lime</t>
  </si>
  <si>
    <t>Tequila Lime</t>
  </si>
  <si>
    <t>395C1426</t>
  </si>
  <si>
    <t>395C849</t>
  </si>
  <si>
    <t>395C1282</t>
  </si>
  <si>
    <t>395C1481</t>
  </si>
  <si>
    <t>Use Spring Moss</t>
  </si>
  <si>
    <t>the shops @ summerlin columns</t>
  </si>
  <si>
    <t>NC1285</t>
  </si>
  <si>
    <t>AL sheet</t>
  </si>
  <si>
    <t>48x170</t>
  </si>
  <si>
    <t>CSC Armstrong</t>
  </si>
  <si>
    <t>NC1234</t>
  </si>
  <si>
    <t>2 oz Pen</t>
  </si>
  <si>
    <t>780586-RC</t>
  </si>
  <si>
    <t>Rigid Insul</t>
  </si>
  <si>
    <t>DOW</t>
  </si>
  <si>
    <t>5 pallets</t>
  </si>
  <si>
    <t>780587RC</t>
  </si>
  <si>
    <t>POS Cargo Hardstand</t>
  </si>
  <si>
    <t>16" x 13'-6"</t>
  </si>
  <si>
    <t>Klip Rib</t>
  </si>
  <si>
    <t>14 pc</t>
  </si>
  <si>
    <t>20 pc</t>
  </si>
  <si>
    <t>36" x 10', 9'-1"</t>
  </si>
  <si>
    <t>5382</t>
  </si>
  <si>
    <t>#12  Prefinished Tek Screws</t>
  </si>
  <si>
    <t>450 pc</t>
  </si>
  <si>
    <t xml:space="preserve">Foam Closures </t>
  </si>
  <si>
    <t>110 pc</t>
  </si>
  <si>
    <t>4699KG</t>
  </si>
  <si>
    <t>22 and 24</t>
  </si>
  <si>
    <t>prefin</t>
  </si>
  <si>
    <t>50 and 110</t>
  </si>
  <si>
    <t>4281be</t>
  </si>
  <si>
    <t>Evergreen Heights</t>
  </si>
  <si>
    <t>Cash America</t>
  </si>
  <si>
    <t>NC1282</t>
  </si>
  <si>
    <t>bone white S-30</t>
  </si>
  <si>
    <t>433493-TM</t>
  </si>
  <si>
    <t>Neelu Bachra</t>
  </si>
  <si>
    <t>NC1250</t>
  </si>
  <si>
    <t>48x96x65" tall</t>
  </si>
  <si>
    <t>433494-TM</t>
  </si>
  <si>
    <t>Page 100,101,103-108,109,110,112-114,116,118</t>
  </si>
  <si>
    <t>Black JKA-0004</t>
  </si>
  <si>
    <t>Vulcan Block 44</t>
  </si>
  <si>
    <t>5327</t>
  </si>
  <si>
    <t>sausages</t>
  </si>
  <si>
    <t>V-Line 32 Closures</t>
  </si>
  <si>
    <t>140 EA</t>
  </si>
  <si>
    <t>V-Line 32</t>
  </si>
  <si>
    <t>The shops @ summerlin</t>
  </si>
  <si>
    <t>louver parts</t>
  </si>
  <si>
    <t>Addison Apartments</t>
  </si>
  <si>
    <t xml:space="preserve">louver parts </t>
  </si>
  <si>
    <t>Match Benj. Moore "Timid White"  OC39</t>
  </si>
  <si>
    <t>433497-TM</t>
  </si>
  <si>
    <t>30x120x12</t>
  </si>
  <si>
    <t>Weathered Zinc    AI-10521</t>
  </si>
  <si>
    <t>Yellow Oxide       AI-10453</t>
  </si>
  <si>
    <t>433498-TM</t>
  </si>
  <si>
    <t>48x110 x 65tall</t>
  </si>
  <si>
    <t>2004KG</t>
  </si>
  <si>
    <t>AMLI</t>
  </si>
  <si>
    <t>48" x 82"</t>
  </si>
  <si>
    <t>138 sheets</t>
  </si>
  <si>
    <t>48" x 94"</t>
  </si>
  <si>
    <t>2002KG</t>
  </si>
  <si>
    <t>Maple Terry</t>
  </si>
  <si>
    <t>2x3x3/16</t>
  </si>
  <si>
    <t>2x3x3/16 x 25'</t>
  </si>
  <si>
    <t>PS-12 Panels With Pencil Rib</t>
  </si>
  <si>
    <t>21 EA</t>
  </si>
  <si>
    <t>532056DE</t>
  </si>
  <si>
    <t>532055DE</t>
  </si>
  <si>
    <t>4282be</t>
  </si>
  <si>
    <t>Goodfellow</t>
  </si>
  <si>
    <t>alloy tube</t>
  </si>
  <si>
    <t>24' by 1.5by 6</t>
  </si>
  <si>
    <t>Galvanized Teks</t>
  </si>
  <si>
    <t>Hyatt</t>
  </si>
  <si>
    <t>5421</t>
  </si>
  <si>
    <t>372 EA</t>
  </si>
  <si>
    <t>42' 9"</t>
  </si>
  <si>
    <t>Panel M-1 Remake</t>
  </si>
  <si>
    <t>Maple &amp; Terry</t>
  </si>
  <si>
    <t>Nocturnal Grey</t>
  </si>
  <si>
    <t xml:space="preserve">Benjamin Moore 2135-30 BM </t>
  </si>
  <si>
    <t>Verdant</t>
  </si>
  <si>
    <t>Champagne (alum)</t>
  </si>
  <si>
    <t>Chocolate (steel)</t>
  </si>
  <si>
    <t>2006KG</t>
  </si>
  <si>
    <t>BSQ</t>
  </si>
  <si>
    <t>Stanford Adv Medicine</t>
  </si>
  <si>
    <t>NC1291</t>
  </si>
  <si>
    <t>Vancouver Copper ACM</t>
  </si>
  <si>
    <t>433500-TM</t>
  </si>
  <si>
    <t>Summerlin Columns</t>
  </si>
  <si>
    <t>XNA Airport</t>
  </si>
  <si>
    <t>NC1288</t>
  </si>
  <si>
    <t>Arlington 9-11</t>
  </si>
  <si>
    <t>Kodiak HS</t>
  </si>
  <si>
    <t>replacement crate ends</t>
  </si>
  <si>
    <t>48x81x56</t>
  </si>
  <si>
    <t>48x70x68</t>
  </si>
  <si>
    <t>36x90x56</t>
  </si>
  <si>
    <t>48x60x40</t>
  </si>
  <si>
    <t>18x160x50</t>
  </si>
  <si>
    <t>30x108</t>
  </si>
  <si>
    <t>2015KG</t>
  </si>
  <si>
    <t xml:space="preserve">Sherwin Williams SW6713 </t>
  </si>
  <si>
    <t>UW Maple &amp; Terry</t>
  </si>
  <si>
    <t>1/4" Alum. Panels</t>
  </si>
  <si>
    <t>Benjamin Moore Nocturnal Grey 2135-30 BM</t>
  </si>
  <si>
    <t>Misc. Flashing</t>
  </si>
  <si>
    <t>Champagne (Old Country Mill Match)</t>
  </si>
  <si>
    <t>18GA Panel</t>
  </si>
  <si>
    <t>Verdant-Sherwin Williams SW6713</t>
  </si>
  <si>
    <t>Chocolate-Old Country Mill Match</t>
  </si>
  <si>
    <t>2017KG</t>
  </si>
  <si>
    <t>Y-36 Panels</t>
  </si>
  <si>
    <t>Y-36 Foam Closures</t>
  </si>
  <si>
    <t>64 EA</t>
  </si>
  <si>
    <t>U240</t>
  </si>
  <si>
    <t>5215</t>
  </si>
  <si>
    <t>C/S Group</t>
  </si>
  <si>
    <t>93 Louvers</t>
  </si>
  <si>
    <t>730271SL</t>
  </si>
  <si>
    <t>125X20X26</t>
  </si>
  <si>
    <t>245X24X26</t>
  </si>
  <si>
    <t>SMALL 10'</t>
  </si>
  <si>
    <t>LG 10'</t>
  </si>
  <si>
    <t>LG 20'</t>
  </si>
  <si>
    <t>60" x 70"</t>
  </si>
  <si>
    <t>Mica MFS Grey</t>
  </si>
  <si>
    <t>NC1295</t>
  </si>
  <si>
    <t>000396ME</t>
  </si>
  <si>
    <t>Doug Fox Columns</t>
  </si>
  <si>
    <t>AFS-40438</t>
  </si>
  <si>
    <t>AGT Grey Fluropon</t>
  </si>
  <si>
    <t>OFM NC1295.1</t>
  </si>
  <si>
    <t>AGT Grey Fluropon (AFS 40438)</t>
  </si>
  <si>
    <t>4285be</t>
  </si>
  <si>
    <t>midnight bronze</t>
  </si>
  <si>
    <t>prefinished flats</t>
  </si>
  <si>
    <t>Shops at Summerling</t>
  </si>
  <si>
    <t>Silver Gray / White Wing</t>
  </si>
  <si>
    <t>Prefinished Flasts</t>
  </si>
  <si>
    <t>Window Frame Pieces</t>
  </si>
  <si>
    <t>Black Brown RAL 8022 49/63080</t>
  </si>
  <si>
    <t>Brown Grey RAL 7013 49/72550</t>
  </si>
  <si>
    <t>Khaki Grey RAL 7008 49/72570</t>
  </si>
  <si>
    <t>Honey Yellow RAL 1005 49/22560</t>
  </si>
  <si>
    <t>Traffic Yellow RAL 1023 49/22490</t>
  </si>
  <si>
    <t>Zinc Yellow RAL 1018 49/21830</t>
  </si>
  <si>
    <t>RAL 8022 49/63080</t>
  </si>
  <si>
    <t>Black Brown</t>
  </si>
  <si>
    <t>RAL 7013 49/72550</t>
  </si>
  <si>
    <t>Brown Grey</t>
  </si>
  <si>
    <t>RAL 7008 49/72570</t>
  </si>
  <si>
    <t>Khaki Grey</t>
  </si>
  <si>
    <t>RAL 1005 49/22560</t>
  </si>
  <si>
    <t>Honey Yellow</t>
  </si>
  <si>
    <t>RAL 1023 49/22490</t>
  </si>
  <si>
    <t>Traffic Yellow</t>
  </si>
  <si>
    <t>RAL 1018 49/21830</t>
  </si>
  <si>
    <t>Zinc Yellow</t>
  </si>
  <si>
    <t>Powder Coating INC.</t>
  </si>
  <si>
    <t>XNA AIRPORT CANOPY</t>
  </si>
  <si>
    <t>780590-RC</t>
  </si>
  <si>
    <t>Starbucks Proj. Tre</t>
  </si>
  <si>
    <t>American Steel</t>
  </si>
  <si>
    <t>Weath Steel</t>
  </si>
  <si>
    <t>48" x 96", 120"</t>
  </si>
  <si>
    <t>780591RC</t>
  </si>
  <si>
    <t xml:space="preserve">Iruis Teks </t>
  </si>
  <si>
    <t>12 x 1-1/4"</t>
  </si>
  <si>
    <t xml:space="preserve"> SS Unwaxed</t>
  </si>
  <si>
    <t>UPS Nxt Day</t>
  </si>
  <si>
    <t>774701-TM</t>
  </si>
  <si>
    <t>column crate</t>
  </si>
  <si>
    <t>light fixtures</t>
  </si>
  <si>
    <t>light fixtures for exterior</t>
  </si>
  <si>
    <t>alt: LED</t>
  </si>
  <si>
    <t>Cool Metallic Copper</t>
  </si>
  <si>
    <t>5'6"</t>
  </si>
  <si>
    <t>5425</t>
  </si>
  <si>
    <t>HardiePanel HZ10</t>
  </si>
  <si>
    <t>Fry J</t>
  </si>
  <si>
    <t>Fry Horizontal</t>
  </si>
  <si>
    <t>100 LF</t>
  </si>
  <si>
    <t>532059DE</t>
  </si>
  <si>
    <t xml:space="preserve"># 12 7/8" </t>
  </si>
  <si>
    <t>800EA</t>
  </si>
  <si>
    <t>500 SQM</t>
  </si>
  <si>
    <t>500 LM</t>
  </si>
  <si>
    <t>Terracotta Tiles</t>
  </si>
  <si>
    <t>Terracotta Tubes</t>
  </si>
  <si>
    <t>Various 30 mm</t>
  </si>
  <si>
    <t>Various 50 mm x 50 mm</t>
  </si>
  <si>
    <t>Beige 205</t>
  </si>
  <si>
    <t>Alley 111</t>
  </si>
  <si>
    <t>bird flashing</t>
  </si>
  <si>
    <t>HPC-2 Dark Gray</t>
  </si>
  <si>
    <t>NC1276</t>
  </si>
  <si>
    <t>Medium Bronze  -- AFS-41028</t>
  </si>
  <si>
    <t>backer for perf panels</t>
  </si>
  <si>
    <t>Champagne Classic II    AFS-46007</t>
  </si>
  <si>
    <t>2022KG</t>
  </si>
  <si>
    <t>remake panels and flashing</t>
  </si>
  <si>
    <t>2023KG</t>
  </si>
  <si>
    <t xml:space="preserve">0.125" </t>
  </si>
  <si>
    <t>36" x 85"</t>
  </si>
  <si>
    <t>48" x 168"</t>
  </si>
  <si>
    <t>48" x 181"</t>
  </si>
  <si>
    <t xml:space="preserve">Petersen </t>
  </si>
  <si>
    <t>780579RC</t>
  </si>
  <si>
    <t>WrapSheild SA</t>
  </si>
  <si>
    <t>59" x 165'</t>
  </si>
  <si>
    <t>Morreau Hall</t>
  </si>
  <si>
    <t>NC1284</t>
  </si>
  <si>
    <t>flat sheet in Regal White</t>
  </si>
  <si>
    <t>nc1284</t>
  </si>
  <si>
    <t>flat sheet ss</t>
  </si>
  <si>
    <t>NC1269</t>
  </si>
  <si>
    <t xml:space="preserve">flat sheet weathering steel </t>
  </si>
  <si>
    <t>20274KG</t>
  </si>
  <si>
    <t>Boeing 4-80/81</t>
  </si>
  <si>
    <t>30' 10-1/2"</t>
  </si>
  <si>
    <t>N Deck</t>
  </si>
  <si>
    <t>5405</t>
  </si>
  <si>
    <t>N Deck Closures</t>
  </si>
  <si>
    <t>XB-12 Closures</t>
  </si>
  <si>
    <t>Vaprocaps</t>
  </si>
  <si>
    <t>Pecora Dynatol I-XL</t>
  </si>
  <si>
    <t>Dow 790</t>
  </si>
  <si>
    <t>36" x 60"</t>
  </si>
  <si>
    <t>774703-TM</t>
  </si>
  <si>
    <t>780598RC</t>
  </si>
  <si>
    <t>Stsrbucks Proj Tre</t>
  </si>
  <si>
    <t>72 oz</t>
  </si>
  <si>
    <t>36" x 96"</t>
  </si>
  <si>
    <t>780596RC</t>
  </si>
  <si>
    <t>36" x 72"</t>
  </si>
  <si>
    <t>7.2 Rib Panel</t>
  </si>
  <si>
    <t>5397</t>
  </si>
  <si>
    <t>Painted Teks</t>
  </si>
  <si>
    <t>Painted Screws</t>
  </si>
  <si>
    <t>#14 x 1" &amp; #14 x 7/8" HWH Wood Tip</t>
  </si>
  <si>
    <t>2500 pc</t>
  </si>
  <si>
    <t>XNA Airport Canopy</t>
  </si>
  <si>
    <t>Silver Classic II AFS-40037</t>
  </si>
  <si>
    <t>Mahon Residence</t>
  </si>
  <si>
    <t>SL6A1014</t>
  </si>
  <si>
    <t>Fluropon ® Premiere Laguna Blue</t>
  </si>
  <si>
    <t>Panels and Trim</t>
  </si>
  <si>
    <t>NC1292</t>
  </si>
  <si>
    <t>OFM NC1292.##</t>
  </si>
  <si>
    <t>Fluropon ® Premiere Laguna Blue (SL6A1014)</t>
  </si>
  <si>
    <t>EFZM(40803)</t>
  </si>
  <si>
    <t>000403ME</t>
  </si>
  <si>
    <t>000404ME</t>
  </si>
  <si>
    <t>000406ME</t>
  </si>
  <si>
    <t>532062DE</t>
  </si>
  <si>
    <t>5358</t>
  </si>
  <si>
    <t xml:space="preserve">Dow Rigid </t>
  </si>
  <si>
    <t>3"x4'x8'</t>
  </si>
  <si>
    <t>Blueskin 6"</t>
  </si>
  <si>
    <t>6" Roll</t>
  </si>
  <si>
    <t>Panel order</t>
  </si>
  <si>
    <t>2032KG</t>
  </si>
  <si>
    <t>Coping, Butt Plates, Flat plates</t>
  </si>
  <si>
    <t>Pg 1 Coping order</t>
  </si>
  <si>
    <t>Match AEP Cool Metalic Copper</t>
  </si>
  <si>
    <t>Panel SC7 B</t>
  </si>
  <si>
    <t>Panel SC 13</t>
  </si>
  <si>
    <t>Panel SC 15 A</t>
  </si>
  <si>
    <t>Panel Remake</t>
  </si>
  <si>
    <t>58 sheets</t>
  </si>
  <si>
    <t>Allied (Champion Metals)</t>
  </si>
  <si>
    <t>6000 EA</t>
  </si>
  <si>
    <t>Painted Rivets</t>
  </si>
  <si>
    <t>000407ME</t>
  </si>
  <si>
    <t>253"</t>
  </si>
  <si>
    <t>79 inside, 79 outside</t>
  </si>
  <si>
    <t>22' 8"</t>
  </si>
  <si>
    <t>000408ME</t>
  </si>
  <si>
    <t>264.007 lf</t>
  </si>
  <si>
    <t>AFS-40446</t>
  </si>
  <si>
    <t>Gray Area Fluropon</t>
  </si>
  <si>
    <t>SW 7052 Gray Area</t>
  </si>
  <si>
    <t>AFS-41107</t>
  </si>
  <si>
    <t>Falcon Wing Fluropon</t>
  </si>
  <si>
    <t>SW 7020 Black Fox</t>
  </si>
  <si>
    <t>AFS-41416</t>
  </si>
  <si>
    <t>Well Bred Brown Fluropon</t>
  </si>
  <si>
    <t>SW 7027 Well Bred Brown</t>
  </si>
  <si>
    <t>Louver Flashing</t>
  </si>
  <si>
    <t>louver Flashing</t>
  </si>
  <si>
    <t>Falcon Wing Fluropon AFS-41107</t>
  </si>
  <si>
    <t>Well-Bred Brown Fluropon AFS-41416</t>
  </si>
  <si>
    <t>Gray Area Fluropon AFS-40446</t>
  </si>
  <si>
    <t>ASH MEADOWS</t>
  </si>
  <si>
    <t>OFM NC1194.4.1</t>
  </si>
  <si>
    <t>OFM NC1194.4.3</t>
  </si>
  <si>
    <t>OFM NC1194.4.2</t>
  </si>
  <si>
    <t xml:space="preserve">16" wide </t>
  </si>
  <si>
    <t>000410ME</t>
  </si>
  <si>
    <t>Metalistics</t>
  </si>
  <si>
    <t>Rolling 1.00" Sq Tube R8.875"</t>
  </si>
  <si>
    <t>2039KG</t>
  </si>
  <si>
    <t>4288be</t>
  </si>
  <si>
    <t>Coil and flat</t>
  </si>
  <si>
    <t>regal blue</t>
  </si>
  <si>
    <t>774706-TM</t>
  </si>
  <si>
    <t>UP Express Union Station</t>
  </si>
  <si>
    <t>NC1255</t>
  </si>
  <si>
    <t>48 x 96 x 40</t>
  </si>
  <si>
    <t>48 x 120 x 24</t>
  </si>
  <si>
    <t>48 x 96 x 80</t>
  </si>
  <si>
    <t>48 x 96 x 60</t>
  </si>
  <si>
    <t>ETD from Paint</t>
  </si>
  <si>
    <t>Shipped to Paint</t>
  </si>
  <si>
    <t>Received  from Paint</t>
  </si>
  <si>
    <t>Flashing and panels</t>
  </si>
  <si>
    <t>Window sill @ East Lvl 8 flashing and north panels</t>
  </si>
  <si>
    <t>3 @ 90'</t>
  </si>
  <si>
    <t>M-1 Panel Remake</t>
  </si>
  <si>
    <t>Level 8,9 east panels</t>
  </si>
  <si>
    <t>East Level 8,9 YO</t>
  </si>
  <si>
    <t>East Level 8,9 WZ</t>
  </si>
  <si>
    <t>57 panels</t>
  </si>
  <si>
    <t>Henry Jackson</t>
  </si>
  <si>
    <t>5439</t>
  </si>
  <si>
    <t>13 pieces</t>
  </si>
  <si>
    <t>Thermasheath-3</t>
  </si>
  <si>
    <t>2049KG</t>
  </si>
  <si>
    <t>2900 First Phase II</t>
  </si>
  <si>
    <t>to match Tiger Metalic P7 Glimmer</t>
  </si>
  <si>
    <t>South elevation WZ Panels</t>
  </si>
  <si>
    <t>Panel</t>
  </si>
  <si>
    <t>Microsoft 34</t>
  </si>
  <si>
    <t>46" x 132"</t>
  </si>
  <si>
    <t>24 ga S.S. Saddles</t>
  </si>
  <si>
    <t>saddles</t>
  </si>
  <si>
    <t>.040 Coping</t>
  </si>
  <si>
    <t>Bellevue Square Skylights</t>
  </si>
  <si>
    <t>AEP Old Town Gray</t>
  </si>
  <si>
    <t>Metal Sales Mocha Tan</t>
  </si>
  <si>
    <t>Black Gold</t>
  </si>
  <si>
    <t>SAR Gutters</t>
  </si>
  <si>
    <t>3 @ 175'</t>
  </si>
  <si>
    <t>3404KG</t>
  </si>
  <si>
    <t>000393ME</t>
  </si>
  <si>
    <t>200 Pieces</t>
  </si>
  <si>
    <t>Moreau Hall</t>
  </si>
  <si>
    <t>48x125x32</t>
  </si>
  <si>
    <t>774708-TM</t>
  </si>
  <si>
    <t>panels--south elevation</t>
  </si>
  <si>
    <t>south elevation panels</t>
  </si>
  <si>
    <t>4291be</t>
  </si>
  <si>
    <t>DS Bracket Parts</t>
  </si>
  <si>
    <t>166 Pcs</t>
  </si>
  <si>
    <t>.032 Black AL</t>
  </si>
  <si>
    <t>Mazda Everett-Trim</t>
  </si>
  <si>
    <t>NC1305</t>
  </si>
  <si>
    <t>.032 White AL</t>
  </si>
  <si>
    <t>Weatherd Zinc</t>
  </si>
  <si>
    <t>Cool Colonial Red</t>
  </si>
  <si>
    <t xml:space="preserve">PS-12 Panels   </t>
  </si>
  <si>
    <t>532065DE</t>
  </si>
  <si>
    <t>UW Student Housing</t>
  </si>
  <si>
    <t xml:space="preserve">1/4" </t>
  </si>
  <si>
    <t xml:space="preserve">Aluminum </t>
  </si>
  <si>
    <t>2030 8th Avenue</t>
  </si>
  <si>
    <t>532064DE</t>
  </si>
  <si>
    <t>Cosmic Gray</t>
  </si>
  <si>
    <t>48 Sheets</t>
  </si>
  <si>
    <t>Prodema</t>
  </si>
  <si>
    <t>Rustic</t>
  </si>
  <si>
    <t>Sheets</t>
  </si>
  <si>
    <t>Trellis panels</t>
  </si>
  <si>
    <t>trellis panels</t>
  </si>
  <si>
    <t>Navajo White (AFS-44179)</t>
  </si>
  <si>
    <t>492104-RC</t>
  </si>
  <si>
    <t>Emerals Air</t>
  </si>
  <si>
    <t>flat sheet AL</t>
  </si>
  <si>
    <t>60x172</t>
  </si>
  <si>
    <t>000414ME</t>
  </si>
  <si>
    <t>Select Middle School</t>
  </si>
  <si>
    <t>NC1298</t>
  </si>
  <si>
    <t>000416ME</t>
  </si>
  <si>
    <t>x050</t>
  </si>
  <si>
    <t>4292be</t>
  </si>
  <si>
    <t>rjb</t>
  </si>
  <si>
    <t>sch 40</t>
  </si>
  <si>
    <t>20' pipe</t>
  </si>
  <si>
    <t>pipe,elbows, nipples</t>
  </si>
  <si>
    <t>21', 4,4</t>
  </si>
  <si>
    <t>27.6" x 120"</t>
  </si>
  <si>
    <t>PrePatina Graphite Gray</t>
  </si>
  <si>
    <t>3413KG</t>
  </si>
  <si>
    <t>Steeler</t>
  </si>
  <si>
    <t>4293be</t>
  </si>
  <si>
    <t>sound transit gates</t>
  </si>
  <si>
    <t>.25</t>
  </si>
  <si>
    <t>40'</t>
  </si>
  <si>
    <t>2 by 2, 2 by3 pipe</t>
  </si>
  <si>
    <t>custom plates</t>
  </si>
  <si>
    <t>flat cut</t>
  </si>
  <si>
    <t>532067DE</t>
  </si>
  <si>
    <t>Galvaneeled</t>
  </si>
  <si>
    <t>48x120'</t>
  </si>
  <si>
    <t>Galvaneeled Sheet</t>
  </si>
  <si>
    <t>48 x 125x 44</t>
  </si>
  <si>
    <t>Fairwood</t>
  </si>
  <si>
    <t>774715-TM</t>
  </si>
  <si>
    <t>Fire Station 78</t>
  </si>
  <si>
    <t>4by10</t>
  </si>
  <si>
    <t>purcell beam caps</t>
  </si>
  <si>
    <t>4294be</t>
  </si>
  <si>
    <t xml:space="preserve">.063 panels  </t>
  </si>
  <si>
    <t xml:space="preserve">PPG Orange UC115973 </t>
  </si>
  <si>
    <t>Match Sunstorm Brown color sample</t>
  </si>
  <si>
    <t>railing flashing/saddles (page 67)</t>
  </si>
  <si>
    <t>Panels &amp; accessories</t>
  </si>
  <si>
    <t>Cascade Building Improvements</t>
  </si>
  <si>
    <t>NC1289</t>
  </si>
  <si>
    <t>OFM NC1289.1, 1289.2, 1289.3</t>
  </si>
  <si>
    <t>492170SL</t>
  </si>
  <si>
    <t>LG 20' FAÇADE SUPPLY CRATES</t>
  </si>
  <si>
    <t>SM 20' FAÇADE SUPPLY CRATES</t>
  </si>
  <si>
    <t>532069DE</t>
  </si>
  <si>
    <t>492105-RC</t>
  </si>
  <si>
    <t>Starbucks Proj Tre</t>
  </si>
  <si>
    <t>Hardie</t>
  </si>
  <si>
    <t>FCB</t>
  </si>
  <si>
    <t>5402</t>
  </si>
  <si>
    <t>Panel Trim</t>
  </si>
  <si>
    <t>492108-RC</t>
  </si>
  <si>
    <t>SLI 47 + 7</t>
  </si>
  <si>
    <t>Champagne Pearl</t>
  </si>
  <si>
    <t xml:space="preserve">94 </t>
  </si>
  <si>
    <t>Br. Copper Metallic</t>
  </si>
  <si>
    <t>NC1259</t>
  </si>
  <si>
    <t>Page 1 columns</t>
  </si>
  <si>
    <t>622.4 LF</t>
  </si>
  <si>
    <t>180 LF SPLIT</t>
  </si>
  <si>
    <t>Solarium panels and flashing</t>
  </si>
  <si>
    <t>AFS-42071</t>
  </si>
  <si>
    <t>TW Black Floropon</t>
  </si>
  <si>
    <t>Drain Covers</t>
  </si>
  <si>
    <t>TW Black Fluropon AFS-42071</t>
  </si>
  <si>
    <t>000417ME</t>
  </si>
  <si>
    <t>774718-TM</t>
  </si>
  <si>
    <t>Ash Meadows</t>
  </si>
  <si>
    <t>Re-Paint from Orange to Antigua</t>
  </si>
  <si>
    <t>Re-Paint</t>
  </si>
  <si>
    <t>The shops columns</t>
  </si>
  <si>
    <t>1.5x1.5 tubing</t>
  </si>
  <si>
    <t>254"</t>
  </si>
  <si>
    <t>000421ME</t>
  </si>
  <si>
    <t>H&amp;M Dimond Center</t>
  </si>
  <si>
    <t>NC1290</t>
  </si>
  <si>
    <t xml:space="preserve">4mm </t>
  </si>
  <si>
    <t>BNT White - PE Core</t>
  </si>
  <si>
    <t>BNT White - AL SHEET</t>
  </si>
  <si>
    <t>000422ME</t>
  </si>
  <si>
    <t>Mendenhall Auto Center</t>
  </si>
  <si>
    <t>NC1280</t>
  </si>
  <si>
    <t>BGY Grey PE Core</t>
  </si>
  <si>
    <t>TOR Red PE Core</t>
  </si>
  <si>
    <t>TSZ Metallic Silver PE Core</t>
  </si>
  <si>
    <t>MST White PE Core</t>
  </si>
  <si>
    <t>NC1265</t>
  </si>
  <si>
    <t>Pumpkin Blush 393B3909 (AI 10519 Pumpkin Blush)</t>
  </si>
  <si>
    <t>492180SL</t>
  </si>
  <si>
    <t>LG 10' FAÇADE SUPPLY CRATES</t>
  </si>
  <si>
    <t>125X24X26</t>
  </si>
  <si>
    <t>August</t>
  </si>
  <si>
    <t>Union Stables</t>
  </si>
  <si>
    <t>5420</t>
  </si>
  <si>
    <t>swiss Pearl and fasteners</t>
  </si>
  <si>
    <t>Pacific</t>
  </si>
  <si>
    <t>Swiss Pearl</t>
  </si>
  <si>
    <t>8' and 10'</t>
  </si>
  <si>
    <t>1/2"X4'8'</t>
  </si>
  <si>
    <t>492109-RC</t>
  </si>
  <si>
    <t>Sound Credit Union</t>
  </si>
  <si>
    <t>Nu-Ray</t>
  </si>
  <si>
    <t>Weath. Copper</t>
  </si>
  <si>
    <t>492109RC</t>
  </si>
  <si>
    <t>5430</t>
  </si>
  <si>
    <t>#1750 Stand Seam</t>
  </si>
  <si>
    <t xml:space="preserve">Coil  </t>
  </si>
  <si>
    <t>16" Wide</t>
  </si>
  <si>
    <t>14" wide x 12'-6, 8'-6, 6'-6 (200 clips)</t>
  </si>
  <si>
    <t>6 each downspout brackets</t>
  </si>
  <si>
    <t>4295be</t>
  </si>
  <si>
    <t>expediters</t>
  </si>
  <si>
    <t>65</t>
  </si>
  <si>
    <t>492111RC</t>
  </si>
  <si>
    <t>204"</t>
  </si>
  <si>
    <t>62x140</t>
  </si>
  <si>
    <t>1.5" Sharp Corner Alum Tube 6063T52</t>
  </si>
  <si>
    <t>3/4" Ext Angle (Mill Finish)</t>
  </si>
  <si>
    <t>000423ME</t>
  </si>
  <si>
    <t>44" x 120"</t>
  </si>
  <si>
    <t>customo column crates</t>
  </si>
  <si>
    <t>774720-TM</t>
  </si>
  <si>
    <t>3426KG</t>
  </si>
  <si>
    <t>2 x 4 HemFir</t>
  </si>
  <si>
    <t>Interlake</t>
  </si>
  <si>
    <t>8' 1"</t>
  </si>
  <si>
    <t>BN-36 Deck</t>
  </si>
  <si>
    <t>58 panels</t>
  </si>
  <si>
    <t>5434</t>
  </si>
  <si>
    <t>3431KG</t>
  </si>
  <si>
    <t>2 @ 70'</t>
  </si>
  <si>
    <t>3432KG</t>
  </si>
  <si>
    <t>X-055</t>
  </si>
  <si>
    <t>nystrom</t>
  </si>
  <si>
    <t xml:space="preserve">expansion jt and fire </t>
  </si>
  <si>
    <t>several boxes</t>
  </si>
  <si>
    <t>cedarbrook lodge</t>
  </si>
  <si>
    <t>silicon bronze</t>
  </si>
  <si>
    <t>2 by 10</t>
  </si>
  <si>
    <t>AK Copper</t>
  </si>
  <si>
    <t>2030 8th Ave Apts</t>
  </si>
  <si>
    <t>Cosmic Gray Mica  AL 10487, 2/27/14</t>
  </si>
  <si>
    <t>lewis Hall</t>
  </si>
  <si>
    <t>4297be</t>
  </si>
  <si>
    <t>000424ME</t>
  </si>
  <si>
    <t>Irius Fasteners 1489-Pumpkin Blush</t>
  </si>
  <si>
    <t>Irius Fasteners 014-White Wave</t>
  </si>
  <si>
    <t>Irius Fasteners 890-Copper Clay Red</t>
  </si>
  <si>
    <t>48 x 62 x 80</t>
  </si>
  <si>
    <t>774723-TM</t>
  </si>
  <si>
    <t>Interlake H.S.</t>
  </si>
  <si>
    <t>Match AEP Cool Old Town Gray</t>
  </si>
  <si>
    <t>3438KG</t>
  </si>
  <si>
    <t xml:space="preserve">#14 x 1"  </t>
  </si>
  <si>
    <t>Cargo Hardstand</t>
  </si>
  <si>
    <t>492112RC</t>
  </si>
  <si>
    <t>Henry's Air Bloc 21</t>
  </si>
  <si>
    <t>Air Bloc 21</t>
  </si>
  <si>
    <t>5 gals</t>
  </si>
  <si>
    <t>Henry's Bluskin</t>
  </si>
  <si>
    <t>6" Wide</t>
  </si>
  <si>
    <t>492113RC</t>
  </si>
  <si>
    <t>#12 x 1-1/2" HWH #3 Tek SS</t>
  </si>
  <si>
    <t>6,000 pc</t>
  </si>
  <si>
    <t>#8  x 3/4" Wafer Hd SS #3 Tek</t>
  </si>
  <si>
    <t>492114RC</t>
  </si>
  <si>
    <t>492115RC</t>
  </si>
  <si>
    <t>Hats</t>
  </si>
  <si>
    <t xml:space="preserve">16ga x 10ft </t>
  </si>
  <si>
    <t>492103RC</t>
  </si>
  <si>
    <t>Timberlake Church</t>
  </si>
  <si>
    <t>36" x 20', 13', 7-6"</t>
  </si>
  <si>
    <t>Corrugated Panel</t>
  </si>
  <si>
    <t>112 pc</t>
  </si>
  <si>
    <t>55 pc</t>
  </si>
  <si>
    <t>16" x 135 ft</t>
  </si>
  <si>
    <t>135 '</t>
  </si>
  <si>
    <t>Timberline Church</t>
  </si>
  <si>
    <t>5398</t>
  </si>
  <si>
    <t>200pc</t>
  </si>
  <si>
    <t>#12 x 3/4"</t>
  </si>
  <si>
    <t>250 pc</t>
  </si>
  <si>
    <t>Wood Point</t>
  </si>
  <si>
    <t>2750 pc</t>
  </si>
  <si>
    <t>000425ME</t>
  </si>
  <si>
    <t>Shops at Summerlin columns</t>
  </si>
  <si>
    <t xml:space="preserve">NC1285 </t>
  </si>
  <si>
    <t>columns (CC2 and CC4)</t>
  </si>
  <si>
    <t>Gatwick Silver</t>
  </si>
  <si>
    <t>60 FR BONE WHITE 50X196</t>
  </si>
  <si>
    <t>20 FR BONE WHITE 50X196</t>
  </si>
  <si>
    <t>Rainier Pavilion</t>
  </si>
  <si>
    <t xml:space="preserve">93 panels </t>
  </si>
  <si>
    <t>5464</t>
  </si>
  <si>
    <t>48 x 96 x 50" tall</t>
  </si>
  <si>
    <t>H&amp;M Diamond</t>
  </si>
  <si>
    <t>447725-TM</t>
  </si>
  <si>
    <t xml:space="preserve">Painted Rivets </t>
  </si>
  <si>
    <t>#44</t>
  </si>
  <si>
    <t>780595RC</t>
  </si>
  <si>
    <t>Bright silver</t>
  </si>
  <si>
    <t>12" W x 33'-0, 15'-6"</t>
  </si>
  <si>
    <t>X-12 Panels</t>
  </si>
  <si>
    <t>56 pcs</t>
  </si>
  <si>
    <t xml:space="preserve">29-7/8" x 8'-6", 7'-6", </t>
  </si>
  <si>
    <t>C29 Corr Panel</t>
  </si>
  <si>
    <t>52 pc</t>
  </si>
  <si>
    <t>X-12 Clips</t>
  </si>
  <si>
    <t>1250</t>
  </si>
  <si>
    <t>1000pc</t>
  </si>
  <si>
    <t xml:space="preserve">HWH w/Neo </t>
  </si>
  <si>
    <t>12 x 1-1/4", 3/4"</t>
  </si>
  <si>
    <t>Bright Silver</t>
  </si>
  <si>
    <t>1100 pc</t>
  </si>
  <si>
    <t>UW Lewis Hall</t>
  </si>
  <si>
    <t>Cambridge Lee</t>
  </si>
  <si>
    <t>Copper Sheet</t>
  </si>
  <si>
    <t xml:space="preserve"> 4297be</t>
  </si>
  <si>
    <t>3448KG</t>
  </si>
  <si>
    <t>Sliding Clips</t>
  </si>
  <si>
    <t>Starbucks</t>
  </si>
  <si>
    <t xml:space="preserve">10 ft </t>
  </si>
  <si>
    <t>492117RC</t>
  </si>
  <si>
    <t>1-5/8" x 36"</t>
  </si>
  <si>
    <t>000426ME</t>
  </si>
  <si>
    <t>2102KG</t>
  </si>
  <si>
    <t>2104KG</t>
  </si>
  <si>
    <t>2105KG</t>
  </si>
  <si>
    <t>000429ME</t>
  </si>
  <si>
    <t>Village Dodge</t>
  </si>
  <si>
    <t>NC1286</t>
  </si>
  <si>
    <t>HPA Hi Polish</t>
  </si>
  <si>
    <t>union stables</t>
  </si>
  <si>
    <t>4299be</t>
  </si>
  <si>
    <t>.050</t>
  </si>
  <si>
    <t>charcoal gray</t>
  </si>
  <si>
    <t>1489LF</t>
  </si>
  <si>
    <t>4300be</t>
  </si>
  <si>
    <t>vaproshield</t>
  </si>
  <si>
    <t>orange</t>
  </si>
  <si>
    <t>7 rolls 40 tubes</t>
  </si>
  <si>
    <t>wrapshield</t>
  </si>
  <si>
    <t>800 s/f</t>
  </si>
  <si>
    <t>stock/college station er</t>
  </si>
  <si>
    <t>NC1306</t>
  </si>
  <si>
    <t>AL</t>
  </si>
  <si>
    <t>2106KG</t>
  </si>
  <si>
    <t>71 EA</t>
  </si>
  <si>
    <t>2108KG</t>
  </si>
  <si>
    <t>48" x 172" x 60" tall</t>
  </si>
  <si>
    <t>774726-TM</t>
  </si>
  <si>
    <t>4302be</t>
  </si>
  <si>
    <t>thermafiber</t>
  </si>
  <si>
    <t>2" by 2 by 4</t>
  </si>
  <si>
    <t>680</t>
  </si>
  <si>
    <t>rockwool rainbarrier45</t>
  </si>
  <si>
    <t>4301be</t>
  </si>
  <si>
    <t>fiberglass spacer</t>
  </si>
  <si>
    <t>slate and charcoal</t>
  </si>
  <si>
    <t>coils and flats</t>
  </si>
  <si>
    <t>887706SL</t>
  </si>
  <si>
    <t>20' LARGE</t>
  </si>
  <si>
    <t>245"LX24"WX26"H</t>
  </si>
  <si>
    <t>125"LX24"WX26"H</t>
  </si>
  <si>
    <t>1/2" O/A</t>
  </si>
  <si>
    <t>1" O/A</t>
  </si>
  <si>
    <t>2100KG</t>
  </si>
  <si>
    <t>2110KG</t>
  </si>
  <si>
    <t>VaproFlashing</t>
  </si>
  <si>
    <t>11-3/4"</t>
  </si>
  <si>
    <t>5 sausages</t>
  </si>
  <si>
    <t>Queen Anne Station</t>
  </si>
  <si>
    <t>532078DE</t>
  </si>
  <si>
    <t>5449</t>
  </si>
  <si>
    <t>Insulation</t>
  </si>
  <si>
    <t>Polyiso</t>
  </si>
  <si>
    <t>John Mansville</t>
  </si>
  <si>
    <t>532079DE</t>
  </si>
  <si>
    <t>532080DE</t>
  </si>
  <si>
    <t>Allied Building Products</t>
  </si>
  <si>
    <t>Tyvek + Accessories</t>
  </si>
  <si>
    <t>Roll</t>
  </si>
  <si>
    <t>600SF+</t>
  </si>
  <si>
    <t>17" x Various</t>
  </si>
  <si>
    <t>800 SF</t>
  </si>
  <si>
    <t>532081DE</t>
  </si>
  <si>
    <t>Fuild Applied and Foil Face Waterproofing</t>
  </si>
  <si>
    <t>VPO + Aluminum Flashing</t>
  </si>
  <si>
    <t>Square Edge</t>
  </si>
  <si>
    <t>21 Sheets</t>
  </si>
  <si>
    <t>13 Sheets</t>
  </si>
  <si>
    <t>14 x 9"</t>
  </si>
  <si>
    <t>14 x 4.5"</t>
  </si>
  <si>
    <t>532082DE</t>
  </si>
  <si>
    <t>Clip Fasteners</t>
  </si>
  <si>
    <t>Rock Bottom Gray Fluropon AFS-40440</t>
  </si>
  <si>
    <t>AFS-40440</t>
  </si>
  <si>
    <t>Rock Bottom Gray Fluropon</t>
  </si>
  <si>
    <t>2103KG</t>
  </si>
  <si>
    <t>Doug Fox Panels</t>
  </si>
  <si>
    <t>000431ME</t>
  </si>
  <si>
    <t>2112KG</t>
  </si>
  <si>
    <t>16" x 100 ft</t>
  </si>
  <si>
    <t>492118RC</t>
  </si>
  <si>
    <t>SS Panel Screws</t>
  </si>
  <si>
    <t>Wood Tip HWH</t>
  </si>
  <si>
    <t>#14 x 1" HWH W/Washer</t>
  </si>
  <si>
    <t xml:space="preserve">ups  </t>
  </si>
  <si>
    <t>trellis panel</t>
  </si>
  <si>
    <t>NC1194.5.1</t>
  </si>
  <si>
    <t>Black AFS-42000</t>
  </si>
  <si>
    <t>REC'D AT SHOP</t>
  </si>
  <si>
    <t>2111KG</t>
  </si>
  <si>
    <t>532084DE</t>
  </si>
  <si>
    <t>SS Rivet Painted</t>
  </si>
  <si>
    <t>1/8 42</t>
  </si>
  <si>
    <t>1/8 x 42</t>
  </si>
  <si>
    <t xml:space="preserve">Cosmic Gray </t>
  </si>
  <si>
    <t>532085DE</t>
  </si>
  <si>
    <t>PEX Pewter</t>
  </si>
  <si>
    <t>ACM Sheet</t>
  </si>
  <si>
    <t>6 Sheets</t>
  </si>
  <si>
    <t>2113KG</t>
  </si>
  <si>
    <t>2114KG</t>
  </si>
  <si>
    <t>Walgreens</t>
  </si>
  <si>
    <t>NC1287</t>
  </si>
  <si>
    <t>Clear Ano FR Core</t>
  </si>
  <si>
    <t>TO SITE</t>
  </si>
  <si>
    <t>SITE DELIVERY</t>
  </si>
  <si>
    <t>2115KG</t>
  </si>
  <si>
    <t>OFM NC1265.2.1 Panels</t>
  </si>
  <si>
    <t>OFM NC1265.2.2 Panels</t>
  </si>
  <si>
    <t>OFM NC1265.2.3 Panels</t>
  </si>
  <si>
    <t>88 Panels</t>
  </si>
  <si>
    <t>60 Panels</t>
  </si>
  <si>
    <t>30 Panels</t>
  </si>
  <si>
    <t>White AFS-44148</t>
  </si>
  <si>
    <t>Copper Clay Red AFS-43078</t>
  </si>
  <si>
    <t>Tyvek and Accessories</t>
  </si>
  <si>
    <t>5339</t>
  </si>
  <si>
    <t>Grace VPO</t>
  </si>
  <si>
    <t>35 - 5 ga buckets</t>
  </si>
  <si>
    <t>12" Aluminum Face Flashing</t>
  </si>
  <si>
    <t>9" Aluminum Face Flashing</t>
  </si>
  <si>
    <t>6" Aluminum Face Flashing</t>
  </si>
  <si>
    <t>20 tubes</t>
  </si>
  <si>
    <t xml:space="preserve">Grace Aluminum Face </t>
  </si>
  <si>
    <t>Foil Face SAM</t>
  </si>
  <si>
    <t>S100 Silicone Caulking</t>
  </si>
  <si>
    <t>29 oz cartridge</t>
  </si>
  <si>
    <t>532087DE</t>
  </si>
  <si>
    <t>165 LF</t>
  </si>
  <si>
    <t>Perforated Panels</t>
  </si>
  <si>
    <t>23.4% Open x 34"</t>
  </si>
  <si>
    <t>Prefinished Sheet</t>
  </si>
  <si>
    <t>532088DE</t>
  </si>
  <si>
    <t>Chocolate</t>
  </si>
  <si>
    <t>160 Sheets</t>
  </si>
  <si>
    <t>Match AEP Champagne</t>
  </si>
  <si>
    <t>130 Sheets</t>
  </si>
  <si>
    <t>2117KG</t>
  </si>
  <si>
    <t>Pantone 7475C</t>
  </si>
  <si>
    <t>AFS-47124</t>
  </si>
  <si>
    <t>Mineral Green Fluropon</t>
  </si>
  <si>
    <t>OFM NC1298.1</t>
  </si>
  <si>
    <t>64 Panels</t>
  </si>
  <si>
    <t>Mineral Green Fluropon (AFS-47124)</t>
  </si>
  <si>
    <t>EPI</t>
  </si>
  <si>
    <t>Blacking Gel and Sealer</t>
  </si>
  <si>
    <t>EPI 370 and 504</t>
  </si>
  <si>
    <t>5 ga and 1 ga</t>
  </si>
  <si>
    <t>5 ga bucket, 1 ga container</t>
  </si>
  <si>
    <t>Card</t>
  </si>
  <si>
    <t>492119-RC</t>
  </si>
  <si>
    <t>36" x 14', 17-4, 9'-6,6'</t>
  </si>
  <si>
    <t>14" x 11'-10"</t>
  </si>
  <si>
    <t>Snap Lok Roof</t>
  </si>
  <si>
    <t>6 pc</t>
  </si>
  <si>
    <t>2118KG</t>
  </si>
  <si>
    <t>5469</t>
  </si>
  <si>
    <t>22 PC + 85 BG</t>
  </si>
  <si>
    <t>532090DE</t>
  </si>
  <si>
    <t>5428</t>
  </si>
  <si>
    <t>Copper Plated Fasteners</t>
  </si>
  <si>
    <t>3/4" and 1"</t>
  </si>
  <si>
    <t>2121KG</t>
  </si>
  <si>
    <t>4" x 4"</t>
  </si>
  <si>
    <t>2120KG</t>
  </si>
  <si>
    <t>S-5! SnoFence</t>
  </si>
  <si>
    <t>1385 Pieces</t>
  </si>
  <si>
    <t>Synaptics</t>
  </si>
  <si>
    <t>NC1299</t>
  </si>
  <si>
    <t>Silersmith</t>
  </si>
  <si>
    <t>1" Panel Stiffener Tube (46325)</t>
  </si>
  <si>
    <t>000434ME</t>
  </si>
  <si>
    <t>2122KG</t>
  </si>
  <si>
    <t>2123KG</t>
  </si>
  <si>
    <t>Olympic College</t>
  </si>
  <si>
    <t>1000 ea respectively</t>
  </si>
  <si>
    <t>492120RC</t>
  </si>
  <si>
    <t>PVC</t>
  </si>
  <si>
    <t>4" x 20 '</t>
  </si>
  <si>
    <t>887723SL</t>
  </si>
  <si>
    <t>10' SMALL CRATE</t>
  </si>
  <si>
    <t>10' LARGE CRATE</t>
  </si>
  <si>
    <t>20' SMALL CRATE</t>
  </si>
  <si>
    <t>245"LX20"WX16"H</t>
  </si>
  <si>
    <t>20' LARGE CRATE</t>
  </si>
  <si>
    <t>2127KG</t>
  </si>
  <si>
    <t>Chambers Creek</t>
  </si>
  <si>
    <t>5364</t>
  </si>
  <si>
    <t>Rfactor</t>
  </si>
  <si>
    <t>RainBarrier 45</t>
  </si>
  <si>
    <t>492122RC</t>
  </si>
  <si>
    <t>Block 52e</t>
  </si>
  <si>
    <t>5423</t>
  </si>
  <si>
    <t>Henry's Foil Face</t>
  </si>
  <si>
    <t>12"wide &amp; 9" x 33'</t>
  </si>
  <si>
    <t>102lf</t>
  </si>
  <si>
    <t>417 bags</t>
  </si>
  <si>
    <t>2128KG</t>
  </si>
  <si>
    <t>400 Fairview</t>
  </si>
  <si>
    <t>5315</t>
  </si>
  <si>
    <t>16" x 48"</t>
  </si>
  <si>
    <t>438 bags</t>
  </si>
  <si>
    <t>Microsoft 44</t>
  </si>
  <si>
    <t>Column post wrap</t>
  </si>
  <si>
    <t>Black Mamba Matte Finish</t>
  </si>
  <si>
    <t>MP 25595</t>
  </si>
  <si>
    <t>Mathews Paint MP 25595</t>
  </si>
  <si>
    <t>Black Mamba Matte Finish MP25595</t>
  </si>
  <si>
    <t>Page 101 column cover</t>
  </si>
  <si>
    <t>NC1194.10.1</t>
  </si>
  <si>
    <t>Joggle and Angle pieces</t>
  </si>
  <si>
    <t>532091DE</t>
  </si>
  <si>
    <t>2.125"</t>
  </si>
  <si>
    <t>Dow Cavity Mate Ultra</t>
  </si>
  <si>
    <t>Dino's .050 flashing order</t>
  </si>
  <si>
    <t>Firestone Silver Classic II AFS-40250</t>
  </si>
  <si>
    <t>Deep Space Fluropon AFS-40105</t>
  </si>
  <si>
    <t>Deep Space Fluropon</t>
  </si>
  <si>
    <t>To match Uniclad Silver Metallic</t>
  </si>
  <si>
    <t>To match Uniclad Charcoal Grey</t>
  </si>
  <si>
    <t>2129KG</t>
  </si>
  <si>
    <t>Southcenter</t>
  </si>
  <si>
    <t>000435ME</t>
  </si>
  <si>
    <t>B11F VHB</t>
  </si>
  <si>
    <t>1" x 36yd</t>
  </si>
  <si>
    <t>45 mil</t>
  </si>
  <si>
    <t>ADH Promoter 111</t>
  </si>
  <si>
    <t>8oz</t>
  </si>
  <si>
    <t>2130KG</t>
  </si>
  <si>
    <t>Interracorp</t>
  </si>
  <si>
    <t>Cascadia Clip</t>
  </si>
  <si>
    <t>3300 EA</t>
  </si>
  <si>
    <t>Cascadia Clip Fasteners</t>
  </si>
  <si>
    <t>6600 EA</t>
  </si>
  <si>
    <t>Cascadia Clip Zee</t>
  </si>
  <si>
    <t>774728-TM</t>
  </si>
  <si>
    <t>48 x 130 x 52</t>
  </si>
  <si>
    <t>Doug Fox</t>
  </si>
  <si>
    <t>48 x 130 x 36</t>
  </si>
  <si>
    <t>Northclad test--knight wall</t>
  </si>
  <si>
    <t>48 x 125 x 52</t>
  </si>
  <si>
    <t>492123RC</t>
  </si>
  <si>
    <t>7 RLS + 40 TUBES + CAPS</t>
  </si>
  <si>
    <t>000357ME</t>
  </si>
  <si>
    <t>SLI 47+7</t>
  </si>
  <si>
    <t>SFI</t>
  </si>
  <si>
    <t>#14 x 1-1/8"</t>
  </si>
  <si>
    <t>2126KG</t>
  </si>
  <si>
    <t>492126RC</t>
  </si>
  <si>
    <t>#12 x 1-1/2" HWH SS Wood Tip</t>
  </si>
  <si>
    <t xml:space="preserve"> HWH</t>
  </si>
  <si>
    <t>5ga bucket + 1 gal container</t>
  </si>
  <si>
    <t>1/2 Densglass</t>
  </si>
  <si>
    <t>Alliance Partitions</t>
  </si>
  <si>
    <t>2133KG</t>
  </si>
  <si>
    <t>2134KG</t>
  </si>
  <si>
    <t>492128RC</t>
  </si>
  <si>
    <t>24 ga</t>
  </si>
  <si>
    <t>492127RC</t>
  </si>
  <si>
    <t>#12 x 1-1/2" &amp; 2"</t>
  </si>
  <si>
    <t>weathering steel</t>
  </si>
  <si>
    <t>College Station ER</t>
  </si>
  <si>
    <t>Silver Classic II (AFS #40037)</t>
  </si>
  <si>
    <t>3204be</t>
  </si>
  <si>
    <t>walton lofts</t>
  </si>
  <si>
    <t>3,4' by 5 lengths</t>
  </si>
  <si>
    <t>300+</t>
  </si>
  <si>
    <t>2131KG</t>
  </si>
  <si>
    <t>41 pieces</t>
  </si>
  <si>
    <t>2136KG</t>
  </si>
  <si>
    <t>RISS46</t>
  </si>
  <si>
    <t>Dark Bronze Kynar</t>
  </si>
  <si>
    <t>Bone White Kynar</t>
  </si>
  <si>
    <t>774731-TM</t>
  </si>
  <si>
    <t xml:space="preserve">College Station </t>
  </si>
  <si>
    <t>column crates-- 150" long</t>
  </si>
  <si>
    <t>774733-TM</t>
  </si>
  <si>
    <t>774734-TM</t>
  </si>
  <si>
    <t>Everett Mazda</t>
  </si>
  <si>
    <t>NC1307</t>
  </si>
  <si>
    <t>48x96x60</t>
  </si>
  <si>
    <t>48x130x65</t>
  </si>
  <si>
    <t>10?7</t>
  </si>
  <si>
    <t>2137KG</t>
  </si>
  <si>
    <t>063</t>
  </si>
  <si>
    <t>silicone bronze</t>
  </si>
  <si>
    <t>3205be</t>
  </si>
  <si>
    <t>492129RC</t>
  </si>
  <si>
    <t>#14 x 7/8" HWH #3 Tek</t>
  </si>
  <si>
    <t>#14 x 2" HWH Wood Screw</t>
  </si>
  <si>
    <t>2138KG</t>
  </si>
  <si>
    <t>Shorewood</t>
  </si>
  <si>
    <t>2139KG</t>
  </si>
  <si>
    <t>492130RC</t>
  </si>
  <si>
    <t>000439ME</t>
  </si>
  <si>
    <t>2140KG</t>
  </si>
  <si>
    <t>120 shts</t>
  </si>
  <si>
    <t>2141KG</t>
  </si>
  <si>
    <t xml:space="preserve">Wall panels </t>
  </si>
  <si>
    <t>.125 Wall Panels</t>
  </si>
  <si>
    <t>Flashing 10-15-14</t>
  </si>
  <si>
    <t>Dark Bronze AI-10517</t>
  </si>
  <si>
    <t>AI-10517</t>
  </si>
  <si>
    <t>.125 EF Panels</t>
  </si>
  <si>
    <t>000443ME</t>
  </si>
  <si>
    <t>774736-TM</t>
  </si>
  <si>
    <t>cloverdale gateway</t>
  </si>
  <si>
    <t>3206be</t>
  </si>
  <si>
    <t>evergreen school</t>
  </si>
  <si>
    <t>flats and mini v beam</t>
  </si>
  <si>
    <t>50 plus misc</t>
  </si>
  <si>
    <t>3207be</t>
  </si>
  <si>
    <t>Boeing 45</t>
  </si>
  <si>
    <t>coil plus sheets</t>
  </si>
  <si>
    <t>15 plus 120</t>
  </si>
  <si>
    <t>2142KG</t>
  </si>
  <si>
    <t xml:space="preserve">Charcoal  </t>
  </si>
  <si>
    <t>BACK ORDERED</t>
  </si>
  <si>
    <t>Expansion Joint Flashing</t>
  </si>
  <si>
    <t>NC1265.3.3</t>
  </si>
  <si>
    <t>492132RC</t>
  </si>
  <si>
    <t>48" x 175"</t>
  </si>
  <si>
    <t>887743SL</t>
  </si>
  <si>
    <t>20' LG FAÇADE SUPPLY CRATE</t>
  </si>
  <si>
    <t>2143KG</t>
  </si>
  <si>
    <t>500 Fairview</t>
  </si>
  <si>
    <t>.090"</t>
  </si>
  <si>
    <t>PO No.</t>
  </si>
  <si>
    <t>Advanced PT</t>
  </si>
  <si>
    <t>NC1293</t>
  </si>
  <si>
    <t>Stone White sheet</t>
  </si>
  <si>
    <t>#12 x 1-1/2" HWH Screw , Neo Washers #12</t>
  </si>
  <si>
    <t>2400 ea</t>
  </si>
  <si>
    <t>3203be</t>
  </si>
  <si>
    <t>12" channel</t>
  </si>
  <si>
    <t>500'</t>
  </si>
  <si>
    <t>various lengths</t>
  </si>
  <si>
    <t>2144KG</t>
  </si>
  <si>
    <t>butt plates</t>
  </si>
  <si>
    <t>15 FLAT</t>
  </si>
  <si>
    <t>40 FLAT + MINI V BEAM CLOSURES_200</t>
  </si>
  <si>
    <t>2145KG</t>
  </si>
  <si>
    <t>16 SS gutter</t>
  </si>
  <si>
    <t xml:space="preserve">ORLA </t>
  </si>
  <si>
    <t>SS gutter</t>
  </si>
  <si>
    <t>match AEP Cool Matte Black</t>
  </si>
  <si>
    <t>AL Panels</t>
  </si>
  <si>
    <t>9th &amp; Lenora Mock up</t>
  </si>
  <si>
    <t>X-066</t>
  </si>
  <si>
    <t>PPG Duranar Medium Grey UC51595XL</t>
  </si>
  <si>
    <t>PPG Duranar White Ice Metallic UC106706XL</t>
  </si>
  <si>
    <t>PPG Duranar Space Silver BK20413XL</t>
  </si>
  <si>
    <t>PPG Duranar Pewter UC51713XL</t>
  </si>
  <si>
    <t>PPG Duranar Graphite Gray UC106708LB</t>
  </si>
  <si>
    <t>Level 4 Painted Panels</t>
  </si>
  <si>
    <t>Level 4 Panels</t>
  </si>
  <si>
    <t>492133-RC</t>
  </si>
  <si>
    <t>SS Tube</t>
  </si>
  <si>
    <t>Pac SS</t>
  </si>
  <si>
    <t>.065</t>
  </si>
  <si>
    <t>3" x 20'</t>
  </si>
  <si>
    <t>532093DE</t>
  </si>
  <si>
    <t>2148KG</t>
  </si>
  <si>
    <t>2147KG</t>
  </si>
  <si>
    <t>2146KG</t>
  </si>
  <si>
    <t>3/16" x 7/8" x 40'</t>
  </si>
  <si>
    <t>28 Rolls</t>
  </si>
  <si>
    <t>2149KG</t>
  </si>
  <si>
    <t>garden green</t>
  </si>
  <si>
    <t>LIO</t>
  </si>
  <si>
    <t>NC1311</t>
  </si>
  <si>
    <t>MNC</t>
  </si>
  <si>
    <t>2150KG</t>
  </si>
  <si>
    <t>000413ME</t>
  </si>
  <si>
    <t>3211be</t>
  </si>
  <si>
    <t>3210be</t>
  </si>
  <si>
    <t>gates</t>
  </si>
  <si>
    <t>3 + 9various</t>
  </si>
  <si>
    <t>4305be</t>
  </si>
  <si>
    <t>berridge</t>
  </si>
  <si>
    <t>532100DE</t>
  </si>
  <si>
    <t>UW Gould Hall</t>
  </si>
  <si>
    <t>774739-TM</t>
  </si>
  <si>
    <t>48 x 144 x 65</t>
  </si>
  <si>
    <t>48 x 80 x 65</t>
  </si>
  <si>
    <t>3 + 9 VARIOUS</t>
  </si>
  <si>
    <t>5435</t>
  </si>
  <si>
    <t>1/2" x 2-1/8" - 4"</t>
  </si>
  <si>
    <t>1/2" x 3-1/8" - 5"</t>
  </si>
  <si>
    <t>1655KG</t>
  </si>
  <si>
    <t>543410SL</t>
  </si>
  <si>
    <t>STOCK/FAÇADE SUPPLY</t>
  </si>
  <si>
    <t>10' SMALL 125LX20WX16H</t>
  </si>
  <si>
    <t>10' LARGE 125LX24WX26H</t>
  </si>
  <si>
    <t>20' SMALL 245LX20WX16H</t>
  </si>
  <si>
    <t>cloverdale</t>
  </si>
  <si>
    <t>NC1279</t>
  </si>
  <si>
    <t>774740-TM</t>
  </si>
  <si>
    <t>ALMET</t>
  </si>
  <si>
    <t>bronze parts</t>
  </si>
  <si>
    <t>US10b</t>
  </si>
  <si>
    <t>Lemon Centria AI-10558 7/17/14</t>
  </si>
  <si>
    <t>3213be</t>
  </si>
  <si>
    <t>montclaire Bravern</t>
  </si>
  <si>
    <t>prefin flat</t>
  </si>
  <si>
    <t>1265.3.2</t>
  </si>
  <si>
    <t xml:space="preserve">Tyvek  </t>
  </si>
  <si>
    <t>48x125x19</t>
  </si>
  <si>
    <t>48x125x26</t>
  </si>
  <si>
    <t>774743-TM</t>
  </si>
  <si>
    <t>artisan</t>
  </si>
  <si>
    <t>4x4 aluminum post</t>
  </si>
  <si>
    <t xml:space="preserve"> MS 44</t>
  </si>
  <si>
    <t>match Firestone Matte Black</t>
  </si>
  <si>
    <t>none. Sample</t>
  </si>
  <si>
    <t>any</t>
  </si>
  <si>
    <t>reynobond no core</t>
  </si>
  <si>
    <t>PVC Elbows 45 Degrees</t>
  </si>
  <si>
    <t>3214be</t>
  </si>
  <si>
    <t>24 by 120</t>
  </si>
  <si>
    <t>110/10</t>
  </si>
  <si>
    <t>542163DE</t>
  </si>
  <si>
    <t>Ryann Building</t>
  </si>
  <si>
    <t>4" x 21'</t>
  </si>
  <si>
    <t>4479KG</t>
  </si>
  <si>
    <t>U240 Capitol Hill Station</t>
  </si>
  <si>
    <t>SLR-16 Panels</t>
  </si>
  <si>
    <t>154</t>
  </si>
  <si>
    <t>SLR Clips</t>
  </si>
  <si>
    <t>Genentech</t>
  </si>
  <si>
    <t>NC1296</t>
  </si>
  <si>
    <t>S30 bone white</t>
  </si>
  <si>
    <t>repaints for Maple Terry</t>
  </si>
  <si>
    <t>.25 panels</t>
  </si>
  <si>
    <t>AI 10598  Slate Teal</t>
  </si>
  <si>
    <t>16SS gutters</t>
  </si>
  <si>
    <t>Match AEP Cool Matte Black</t>
  </si>
  <si>
    <t>492137-RC</t>
  </si>
  <si>
    <t>Block 52e/Snyder</t>
  </si>
  <si>
    <t>Henry's</t>
  </si>
  <si>
    <t>9" x 33'</t>
  </si>
  <si>
    <t>Foil</t>
  </si>
  <si>
    <t>4.5 gal Henry's Primer</t>
  </si>
  <si>
    <t>492139-RC</t>
  </si>
  <si>
    <t>492138-RC</t>
  </si>
  <si>
    <t>1-1/2" x 36" TL1222 Closures</t>
  </si>
  <si>
    <t>492140RC</t>
  </si>
  <si>
    <t>Swedish Edmonds</t>
  </si>
  <si>
    <t>TAKTL</t>
  </si>
  <si>
    <t>1/2" &amp; 3/4"</t>
  </si>
  <si>
    <t>Fiber Rein Cement</t>
  </si>
  <si>
    <t>24 pc</t>
  </si>
  <si>
    <t>492137RC</t>
  </si>
  <si>
    <t>Block 52e/GLY</t>
  </si>
  <si>
    <t>MX-1 Panels</t>
  </si>
  <si>
    <t>976 pcs</t>
  </si>
  <si>
    <t>492134RC</t>
  </si>
  <si>
    <t>5407</t>
  </si>
  <si>
    <t xml:space="preserve">#12 x 1-1/2" HWH </t>
  </si>
  <si>
    <t>8,000 pc</t>
  </si>
  <si>
    <t>1-1/2" x 36"  MX-1 OutsideClosures Metal &amp; Foam</t>
  </si>
  <si>
    <t>415 pcs</t>
  </si>
  <si>
    <t>22ga Galv sheet w/ hem</t>
  </si>
  <si>
    <t>22ga Galv sheet no hems</t>
  </si>
  <si>
    <t>22ga galv w/hem</t>
  </si>
  <si>
    <t>PCI: Cardinal X003-WHW03422  X-TGIC Polyester Powder 30% smooth</t>
  </si>
  <si>
    <t>22ga galv no hems</t>
  </si>
  <si>
    <t>BNT White LSW#B60</t>
  </si>
  <si>
    <t>774746-TM</t>
  </si>
  <si>
    <t>48 x 150 x 50</t>
  </si>
  <si>
    <t>3219be</t>
  </si>
  <si>
    <t>12'10</t>
  </si>
  <si>
    <t>span seam</t>
  </si>
  <si>
    <t>000446ME</t>
  </si>
  <si>
    <t>Flashing and 1 panel</t>
  </si>
  <si>
    <t>542167DE</t>
  </si>
  <si>
    <t>542168DE</t>
  </si>
  <si>
    <t>JM Polyiso Valuetherm</t>
  </si>
  <si>
    <t>5427</t>
  </si>
  <si>
    <t>Aluminum Panels 1/8"</t>
  </si>
  <si>
    <t>Charcoal Gray Fluropon (AFS-40251)</t>
  </si>
  <si>
    <t>AFS-40251</t>
  </si>
  <si>
    <t>542165DE</t>
  </si>
  <si>
    <t>040</t>
  </si>
  <si>
    <t>480</t>
  </si>
  <si>
    <t>VA Puget Sound</t>
  </si>
  <si>
    <t>542160DE</t>
  </si>
  <si>
    <t>Sch 10</t>
  </si>
  <si>
    <t>SS Type 316L Pipe</t>
  </si>
  <si>
    <t>1671KG</t>
  </si>
  <si>
    <t>000453ME</t>
  </si>
  <si>
    <t>5/8x5/8 Weep Baffles</t>
  </si>
  <si>
    <t>492141RC</t>
  </si>
  <si>
    <t>Perlite Rigid</t>
  </si>
  <si>
    <t xml:space="preserve">Custom Tapered Insul </t>
  </si>
  <si>
    <t>1 Lot</t>
  </si>
  <si>
    <t>492144RC</t>
  </si>
  <si>
    <t>46"x 120"</t>
  </si>
  <si>
    <t>8' 10"</t>
  </si>
  <si>
    <t>000454ME</t>
  </si>
  <si>
    <t>543424SL</t>
  </si>
  <si>
    <t>1" O/A SHEETS</t>
  </si>
  <si>
    <t>1/2" O/A SHEETS</t>
  </si>
  <si>
    <t>492143RC</t>
  </si>
  <si>
    <t>1-1/2" x 20 ft</t>
  </si>
  <si>
    <t>774747-TM</t>
  </si>
  <si>
    <t>542169DE</t>
  </si>
  <si>
    <t>Queen City Plating</t>
  </si>
  <si>
    <t>Collector Boxes</t>
  </si>
  <si>
    <t xml:space="preserve">clean copper collector boxes to original </t>
  </si>
  <si>
    <t>ACMP4M.3(49860)</t>
  </si>
  <si>
    <t>000440ME</t>
  </si>
  <si>
    <t>000442ME</t>
  </si>
  <si>
    <t>Expansion Joint Flashing Pg 113-115</t>
  </si>
  <si>
    <t>EJ Flashing</t>
  </si>
  <si>
    <t xml:space="preserve">Copper </t>
  </si>
  <si>
    <t>.063 Alum. L-angle</t>
  </si>
  <si>
    <t xml:space="preserve">L-angle </t>
  </si>
  <si>
    <t>Down Spout Collar</t>
  </si>
  <si>
    <t>Orla</t>
  </si>
  <si>
    <t>DS Collar</t>
  </si>
  <si>
    <t>Old Town Gray Fluropon AFS-40452</t>
  </si>
  <si>
    <t>AFS-40452</t>
  </si>
  <si>
    <t>Old Town Gray Fluropon</t>
  </si>
  <si>
    <t>Statuary Bronze Classic II</t>
  </si>
  <si>
    <t>AFS-41420GFBS</t>
  </si>
  <si>
    <t>Anchor Bolts &amp; Epoxy</t>
  </si>
  <si>
    <t>4 bolts, 1 epoxy</t>
  </si>
  <si>
    <t>Boeing 18-42 canopy</t>
  </si>
  <si>
    <t>HR36</t>
  </si>
  <si>
    <t>3'x 8-7</t>
  </si>
  <si>
    <t>3ea</t>
  </si>
  <si>
    <t xml:space="preserve">flat sheet </t>
  </si>
  <si>
    <t>2ea</t>
  </si>
  <si>
    <t>543429SL</t>
  </si>
  <si>
    <t>STANDARD CRATES</t>
  </si>
  <si>
    <t>Auminum Panels</t>
  </si>
  <si>
    <t>Charcol Gray Fluropon AFS-40251</t>
  </si>
  <si>
    <t>48x185x52</t>
  </si>
  <si>
    <t>774750-TM</t>
  </si>
  <si>
    <t>48x125x52</t>
  </si>
  <si>
    <t>NC1265.4.1</t>
  </si>
  <si>
    <t>NC1265.4.2</t>
  </si>
  <si>
    <t>NC1265.4.3</t>
  </si>
  <si>
    <t>Panels/ Downspout, Accessories</t>
  </si>
  <si>
    <t>Custom Plate</t>
  </si>
  <si>
    <t>Perforated Sheet</t>
  </si>
  <si>
    <t>1-1/2" x 20 ft, 3/4" x 20ft</t>
  </si>
  <si>
    <t>318.75 lf</t>
  </si>
  <si>
    <t>1682KG</t>
  </si>
  <si>
    <t>U-240</t>
  </si>
  <si>
    <t>MP-2 panels and flashing</t>
  </si>
  <si>
    <t xml:space="preserve">Perforated Flats  </t>
  </si>
  <si>
    <t>Ferco Fittings</t>
  </si>
  <si>
    <t>492147RC</t>
  </si>
  <si>
    <t>White, Blue &amp; Green</t>
  </si>
  <si>
    <t>542179DE</t>
  </si>
  <si>
    <t>Block 14</t>
  </si>
  <si>
    <t>5473</t>
  </si>
  <si>
    <t>Rock Wool</t>
  </si>
  <si>
    <t>R Factor</t>
  </si>
  <si>
    <t>Thermafiber Rainbarrier 45</t>
  </si>
  <si>
    <t>2x4</t>
  </si>
  <si>
    <t>8500 SF</t>
  </si>
  <si>
    <t>542178DE</t>
  </si>
  <si>
    <t>300 SF</t>
  </si>
  <si>
    <t>48x125x24</t>
  </si>
  <si>
    <t>48x125x30</t>
  </si>
  <si>
    <t>682204-TM</t>
  </si>
  <si>
    <t>4389KG</t>
  </si>
  <si>
    <t>F-12 Panels</t>
  </si>
  <si>
    <t xml:space="preserve">10GA Fascia </t>
  </si>
  <si>
    <t>10GA Fascia</t>
  </si>
  <si>
    <t>Slate Gray 038/70019</t>
  </si>
  <si>
    <t>Bone White ACM</t>
  </si>
  <si>
    <t>San Lorenzo</t>
  </si>
  <si>
    <t>NC1260</t>
  </si>
  <si>
    <t>Walton Lofts</t>
  </si>
  <si>
    <t>5388</t>
  </si>
  <si>
    <t>Painted SS Teks</t>
  </si>
  <si>
    <t>Firestone Matte Black</t>
  </si>
  <si>
    <t>10000 EA</t>
  </si>
  <si>
    <t>11 gauge</t>
  </si>
  <si>
    <t>Marine Plywood</t>
  </si>
  <si>
    <t>NC1265.5.1</t>
  </si>
  <si>
    <t>NC1265.5.2</t>
  </si>
  <si>
    <t xml:space="preserve">Silversmith AFS-40258                                                         </t>
  </si>
  <si>
    <t>492148RC</t>
  </si>
  <si>
    <t xml:space="preserve">Block 52e </t>
  </si>
  <si>
    <t>34" x 70 ft</t>
  </si>
  <si>
    <t>48" x 72"</t>
  </si>
  <si>
    <t>682205-TM</t>
  </si>
  <si>
    <t>Boeing</t>
  </si>
  <si>
    <t>5412</t>
  </si>
  <si>
    <t>3224be</t>
  </si>
  <si>
    <t>Union Stables/fisherman</t>
  </si>
  <si>
    <t>slate/charcoal/sky blu</t>
  </si>
  <si>
    <t>6.2.25</t>
  </si>
  <si>
    <t>.125 flashing</t>
  </si>
  <si>
    <t>.125 flashing (Supply Only)</t>
  </si>
  <si>
    <t>492149RC</t>
  </si>
  <si>
    <t xml:space="preserve">Bestworth </t>
  </si>
  <si>
    <t xml:space="preserve">Pallet </t>
  </si>
  <si>
    <t>Misc</t>
  </si>
  <si>
    <t>Closures, Clips, Teks</t>
  </si>
  <si>
    <t>1 lot</t>
  </si>
  <si>
    <t>682207-TM</t>
  </si>
  <si>
    <t>48 x 150 x 70</t>
  </si>
  <si>
    <t xml:space="preserve">2 </t>
  </si>
  <si>
    <t>1697KG</t>
  </si>
  <si>
    <t>1098KG</t>
  </si>
  <si>
    <t>1698KG</t>
  </si>
  <si>
    <t>Stainless Tek</t>
  </si>
  <si>
    <t>Fire Station 72 Repair</t>
  </si>
  <si>
    <t>Pewter Classic II (AFS-40302)</t>
  </si>
  <si>
    <t>162058SL</t>
  </si>
  <si>
    <t>10' LG FAÇADE CRATES</t>
  </si>
  <si>
    <t>20' SM FAÇADE CRATES</t>
  </si>
  <si>
    <t>1 LOT</t>
  </si>
  <si>
    <t>slate gray</t>
  </si>
  <si>
    <t>john otto</t>
  </si>
  <si>
    <t>21/12 14</t>
  </si>
  <si>
    <t>3226be</t>
  </si>
  <si>
    <t>1101 2nd Ave</t>
  </si>
  <si>
    <t>5403</t>
  </si>
  <si>
    <t>3" Rd DS</t>
  </si>
  <si>
    <t>Aluminum Flasts</t>
  </si>
  <si>
    <t>231</t>
  </si>
  <si>
    <t>3228be</t>
  </si>
  <si>
    <t>carts for 4us</t>
  </si>
  <si>
    <t>2" square</t>
  </si>
  <si>
    <t>280</t>
  </si>
  <si>
    <t>21/12/14</t>
  </si>
  <si>
    <t>3227be</t>
  </si>
  <si>
    <t>evergreen</t>
  </si>
  <si>
    <t>2451KG</t>
  </si>
  <si>
    <t>2452KG</t>
  </si>
  <si>
    <t>RecoveryMate Fan Fold</t>
  </si>
  <si>
    <t>2" x 2' x 4'</t>
  </si>
  <si>
    <t>500 SF</t>
  </si>
  <si>
    <t>542184DE</t>
  </si>
  <si>
    <t>2455KG</t>
  </si>
  <si>
    <t>Lake WA Softball</t>
  </si>
  <si>
    <t>36" x 7'</t>
  </si>
  <si>
    <t>2456KG</t>
  </si>
  <si>
    <t>7' 2"</t>
  </si>
  <si>
    <t>5499</t>
  </si>
  <si>
    <t>2457KG</t>
  </si>
  <si>
    <t>5th Ave Animal Hospital</t>
  </si>
  <si>
    <t>5463</t>
  </si>
  <si>
    <t>.063 Panel</t>
  </si>
  <si>
    <t>2454KG</t>
  </si>
  <si>
    <t>000462ME</t>
  </si>
  <si>
    <t>000463ME</t>
  </si>
  <si>
    <t>682210-TM</t>
  </si>
  <si>
    <t>.</t>
  </si>
  <si>
    <t>Painted Fasteners</t>
  </si>
  <si>
    <t>14/5</t>
  </si>
  <si>
    <t>CustomMatch sample</t>
  </si>
  <si>
    <t>2459KG</t>
  </si>
  <si>
    <t>2460KG</t>
  </si>
  <si>
    <t>542192DE</t>
  </si>
  <si>
    <t>Perforated Flats 1/8"</t>
  </si>
  <si>
    <t>542193DE</t>
  </si>
  <si>
    <t>Prefinished Rivets</t>
  </si>
  <si>
    <t>3500 EA</t>
  </si>
  <si>
    <t xml:space="preserve">1/8" </t>
  </si>
  <si>
    <t>WALGREENS</t>
  </si>
  <si>
    <t>NC1316</t>
  </si>
  <si>
    <t>ACM-mica grey MFS</t>
  </si>
  <si>
    <t>received 14 sheets - no pack list</t>
  </si>
  <si>
    <t>2461KG</t>
  </si>
  <si>
    <t>270 bags</t>
  </si>
  <si>
    <t>NC1265.6.1</t>
  </si>
  <si>
    <t>NC1265.6.2</t>
  </si>
  <si>
    <t>NC1265.8.2</t>
  </si>
  <si>
    <t>NC1265.8.1</t>
  </si>
  <si>
    <t>2462KG</t>
  </si>
  <si>
    <t>492204RC</t>
  </si>
  <si>
    <t>Verdant/ 1101 2nd Ave</t>
  </si>
  <si>
    <t>5398/5403</t>
  </si>
  <si>
    <t>Small Cars</t>
  </si>
  <si>
    <t>KEA</t>
  </si>
  <si>
    <t>NC1281</t>
  </si>
  <si>
    <t>542197DE</t>
  </si>
  <si>
    <t>170</t>
  </si>
  <si>
    <t>Manhattan Beige</t>
  </si>
  <si>
    <t>1915 Terry</t>
  </si>
  <si>
    <t>542198DE</t>
  </si>
  <si>
    <t>000468ME</t>
  </si>
  <si>
    <t>000469ME</t>
  </si>
  <si>
    <t>5005 Clear Anodized w/vinyl (Perforated) ClassI</t>
  </si>
  <si>
    <t>5005 Clear Anodized w/vinyl (Perforated) ClassII</t>
  </si>
  <si>
    <t>1915 Terry Ave</t>
  </si>
  <si>
    <t>2464KG</t>
  </si>
  <si>
    <t>Gennentech</t>
  </si>
  <si>
    <t>48 x 125 x 70</t>
  </si>
  <si>
    <t>682213-TM</t>
  </si>
  <si>
    <t>48 x 120 x 70</t>
  </si>
  <si>
    <t>Prefinished Screws/Rivets</t>
  </si>
  <si>
    <t>Manhattan Beige, Monterey Cliffs, Metallic Silver</t>
  </si>
  <si>
    <t>500 +</t>
  </si>
  <si>
    <t>5445</t>
  </si>
  <si>
    <t>Prefinished  Fasteners</t>
  </si>
  <si>
    <t>2465KG</t>
  </si>
  <si>
    <t>1/2" x 1-5/16" - 3-1/4"</t>
  </si>
  <si>
    <t>492206RC</t>
  </si>
  <si>
    <t>36 x 84",120 &amp; 150</t>
  </si>
  <si>
    <t>Alum Flats</t>
  </si>
  <si>
    <t>492208RC</t>
  </si>
  <si>
    <t>SAAS</t>
  </si>
  <si>
    <t>Light Sequin</t>
  </si>
  <si>
    <t>2466KG</t>
  </si>
  <si>
    <t>16" x 50'</t>
  </si>
  <si>
    <t>Monterey Cliffs Brown Fluropon</t>
  </si>
  <si>
    <t>AFS-41425</t>
  </si>
  <si>
    <t>Misc. panels &amp; flashing</t>
  </si>
  <si>
    <t>Monterey Cliffs Brown Fluropon  AFS-41425</t>
  </si>
  <si>
    <t>2467KG</t>
  </si>
  <si>
    <t>2468KG</t>
  </si>
  <si>
    <t>Meridian</t>
  </si>
  <si>
    <t>Cor-Ten</t>
  </si>
  <si>
    <t>Cor-Ten Flats</t>
  </si>
  <si>
    <t>south sound</t>
  </si>
  <si>
    <t>5x8'6, 4x10</t>
  </si>
  <si>
    <t>110/7</t>
  </si>
  <si>
    <t>48 x120 x 56</t>
  </si>
  <si>
    <t>48 x 160 x 56</t>
  </si>
  <si>
    <t>Mendenhall Auto</t>
  </si>
  <si>
    <t>682217-TM</t>
  </si>
  <si>
    <t>162082SL</t>
  </si>
  <si>
    <t>1/2" O/A 4'X8'</t>
  </si>
  <si>
    <t>2469KG</t>
  </si>
  <si>
    <t>492125RC</t>
  </si>
  <si>
    <t>SAAS Bld</t>
  </si>
  <si>
    <t>5442</t>
  </si>
  <si>
    <t>3-1/2" x 16" x 48" Batts</t>
  </si>
  <si>
    <t>12000 SF</t>
  </si>
  <si>
    <t>492205RC</t>
  </si>
  <si>
    <t>SAAS BLD</t>
  </si>
  <si>
    <t>Zincalume</t>
  </si>
  <si>
    <t>36" wide x various</t>
  </si>
  <si>
    <t>104 pc</t>
  </si>
  <si>
    <t>000471ME</t>
  </si>
  <si>
    <t>000472ME</t>
  </si>
  <si>
    <t>.25 x 4" Flat Bar Mill Finished</t>
  </si>
  <si>
    <t>956910DE</t>
  </si>
  <si>
    <t>Commercialwrap</t>
  </si>
  <si>
    <t>Wrap Caps</t>
  </si>
  <si>
    <t>956909DE</t>
  </si>
  <si>
    <t>758 Sausages</t>
  </si>
  <si>
    <t>956908DE</t>
  </si>
  <si>
    <t>Aluminum Face SAM</t>
  </si>
  <si>
    <t>Primer PAB Plus</t>
  </si>
  <si>
    <t>956906DE</t>
  </si>
  <si>
    <t>956907DE</t>
  </si>
  <si>
    <t>Blueskin 9"</t>
  </si>
  <si>
    <t>Blueskin 36"</t>
  </si>
  <si>
    <t>Metal Clad 6"</t>
  </si>
  <si>
    <t>Metal Clad 9"</t>
  </si>
  <si>
    <t>Metal Clad 12</t>
  </si>
  <si>
    <t>Henry 925 Sealant</t>
  </si>
  <si>
    <t>Accessories</t>
  </si>
  <si>
    <t>5 ga</t>
  </si>
  <si>
    <t>6.5"</t>
  </si>
  <si>
    <t>25 cases</t>
  </si>
  <si>
    <t>19 rolls</t>
  </si>
  <si>
    <t>40 boxes</t>
  </si>
  <si>
    <t>20 buckets</t>
  </si>
  <si>
    <t>36 x 90</t>
  </si>
  <si>
    <t>532089DE</t>
  </si>
  <si>
    <t>956911DE</t>
  </si>
  <si>
    <t>.188</t>
  </si>
  <si>
    <t>25' x 2" x 3" x 3/16"</t>
  </si>
  <si>
    <t>122</t>
  </si>
  <si>
    <t>48 x132 x 70</t>
  </si>
  <si>
    <t>682219-TM</t>
  </si>
  <si>
    <t>nc1296</t>
  </si>
  <si>
    <t>acm - bone white</t>
  </si>
  <si>
    <t>956851-SS</t>
  </si>
  <si>
    <t>International Mkt Place</t>
  </si>
  <si>
    <t>5501</t>
  </si>
  <si>
    <t>see E-506</t>
  </si>
  <si>
    <t>See E-506</t>
  </si>
  <si>
    <t>Balco</t>
  </si>
  <si>
    <t>see E-507</t>
  </si>
  <si>
    <t>956852-SS</t>
  </si>
  <si>
    <t xml:space="preserve">Lindner </t>
  </si>
  <si>
    <t>Vapor Barriers/Flexible Flashings/Insulation/Screws/Clips/Sealants/Louvers/Expansion Joints/ETC…</t>
  </si>
  <si>
    <t>542183DE</t>
  </si>
  <si>
    <t>Graphite</t>
  </si>
  <si>
    <t>956919DE</t>
  </si>
  <si>
    <t>1/2" tek fasteners</t>
  </si>
  <si>
    <t>fasteners</t>
  </si>
  <si>
    <t>6000</t>
  </si>
  <si>
    <t>2471KG</t>
  </si>
  <si>
    <t>2472KG</t>
  </si>
  <si>
    <t>Floor Expansion Joints</t>
  </si>
  <si>
    <t>Balco Wall Expansion Joints</t>
  </si>
  <si>
    <t>Lindner quote Mall saks</t>
  </si>
  <si>
    <t>see E-508</t>
  </si>
  <si>
    <t>956921DE</t>
  </si>
  <si>
    <t>2473KG</t>
  </si>
  <si>
    <t>956922DE</t>
  </si>
  <si>
    <t>48 x 108</t>
  </si>
  <si>
    <t>Sweedish Mock up</t>
  </si>
  <si>
    <t>PS-12 style .040 panel</t>
  </si>
  <si>
    <t>Decoral Wood Grain paint</t>
  </si>
  <si>
    <t>48 x144 x 70</t>
  </si>
  <si>
    <t>682222-TM</t>
  </si>
  <si>
    <t>4+2</t>
  </si>
  <si>
    <t>492206RC R1</t>
  </si>
  <si>
    <t>2478KG</t>
  </si>
  <si>
    <t>2479KG</t>
  </si>
  <si>
    <t>Sched 10</t>
  </si>
  <si>
    <t>2 pipes</t>
  </si>
  <si>
    <t>2475KG</t>
  </si>
  <si>
    <t>5467</t>
  </si>
  <si>
    <t>RainBarrier HD</t>
  </si>
  <si>
    <t>2480KG</t>
  </si>
  <si>
    <t>Anthem on 12th</t>
  </si>
  <si>
    <t>5446</t>
  </si>
  <si>
    <t>10 DS, 10 Elbows</t>
  </si>
  <si>
    <t>492214RC</t>
  </si>
  <si>
    <t>Evergreen Bld Supply</t>
  </si>
  <si>
    <t>Rapid Seal</t>
  </si>
  <si>
    <t>36 x 156, 60 x 66, 60x 78, 48" x 156"</t>
  </si>
  <si>
    <t>492213RC</t>
  </si>
  <si>
    <t>1/4 - 20 x 1-1/4"</t>
  </si>
  <si>
    <t>Hex Hd w/wash</t>
  </si>
  <si>
    <t>200 pc</t>
  </si>
  <si>
    <t>2482KG</t>
  </si>
  <si>
    <t>682223-TM</t>
  </si>
  <si>
    <t>4x10' pallets</t>
  </si>
  <si>
    <t>2484KG</t>
  </si>
  <si>
    <t>2481KG</t>
  </si>
  <si>
    <t>1/8" aluminum panels Pg200-208</t>
  </si>
  <si>
    <t>Alum Panels</t>
  </si>
  <si>
    <t xml:space="preserve">12" x 144" </t>
  </si>
  <si>
    <t>Wall Panels</t>
  </si>
  <si>
    <t>21 pc</t>
  </si>
  <si>
    <t>492216RC</t>
  </si>
  <si>
    <t>Bright Copper</t>
  </si>
  <si>
    <t>492217-RC</t>
  </si>
  <si>
    <t>#14 x 6" HWH #3 Tek</t>
  </si>
  <si>
    <t>1800 pc</t>
  </si>
  <si>
    <t>2486KG</t>
  </si>
  <si>
    <t>2487KG</t>
  </si>
  <si>
    <t>Block 45</t>
  </si>
  <si>
    <t>48" x 103.5"</t>
  </si>
  <si>
    <t>48" x 73"</t>
  </si>
  <si>
    <t>2109KG</t>
  </si>
  <si>
    <t>Metl-Span</t>
  </si>
  <si>
    <t>Striated Wall Panel</t>
  </si>
  <si>
    <t>105 panels</t>
  </si>
  <si>
    <t>Striated Wall Panel Clips</t>
  </si>
  <si>
    <t>325 EA</t>
  </si>
  <si>
    <t>2489KG</t>
  </si>
  <si>
    <t>492218RC</t>
  </si>
  <si>
    <t>Cloures</t>
  </si>
  <si>
    <t>MX-1 x 3 ft Closure Strips</t>
  </si>
  <si>
    <t>492219RC</t>
  </si>
  <si>
    <t>5472</t>
  </si>
  <si>
    <t>TAKTL Clip &amp; Rail</t>
  </si>
  <si>
    <t>Nvelope</t>
  </si>
  <si>
    <t>Alum Clip &amp; Rail</t>
  </si>
  <si>
    <t>6ft Rail (20)pc, Clips-Anchors (54) pc, Hang Screw(20)</t>
  </si>
  <si>
    <t>148 pc</t>
  </si>
  <si>
    <t>956929DE</t>
  </si>
  <si>
    <t>Emseal Closure</t>
  </si>
  <si>
    <t>1" x 1" x 19'</t>
  </si>
  <si>
    <t>956930DE</t>
  </si>
  <si>
    <t>Prefinisehd Fasteners</t>
  </si>
  <si>
    <t>#10 HWH Tek 5 W/ Washer</t>
  </si>
  <si>
    <t>956931DE</t>
  </si>
  <si>
    <t>090</t>
  </si>
  <si>
    <t>956808SL</t>
  </si>
  <si>
    <t>956932DE</t>
  </si>
  <si>
    <t xml:space="preserve">Fassade S </t>
  </si>
  <si>
    <t>5' roll</t>
  </si>
  <si>
    <t>492215RC</t>
  </si>
  <si>
    <t>29.75 x 96"</t>
  </si>
  <si>
    <t>956933DE</t>
  </si>
  <si>
    <t>032</t>
  </si>
  <si>
    <t>050</t>
  </si>
  <si>
    <t>956934DE</t>
  </si>
  <si>
    <t>Platinum Mica</t>
  </si>
  <si>
    <t>UW Bothell Student Activities</t>
  </si>
  <si>
    <t>Benjamin Moore Graphite 1603   BM1603</t>
  </si>
  <si>
    <t>2490KG</t>
  </si>
  <si>
    <t>SM ACRYL-R</t>
  </si>
  <si>
    <t>SM Permathane</t>
  </si>
  <si>
    <t>SM Tacky Tape</t>
  </si>
  <si>
    <t>956809SL</t>
  </si>
  <si>
    <t>SACRAMENTO WWTP</t>
  </si>
  <si>
    <t>CUSTOM CRATES</t>
  </si>
  <si>
    <t>5 CRATES</t>
  </si>
  <si>
    <t>956935DE</t>
  </si>
  <si>
    <t xml:space="preserve">Custom Aerosol </t>
  </si>
  <si>
    <t>Pen</t>
  </si>
  <si>
    <t>956938DE</t>
  </si>
  <si>
    <t>Tyvek Pucks</t>
  </si>
  <si>
    <t>Tyvek Pucks/Screws</t>
  </si>
  <si>
    <t>956937DE</t>
  </si>
  <si>
    <t>48 3/8 x 120</t>
  </si>
  <si>
    <t>1/2" ss tek @10</t>
  </si>
  <si>
    <t>1/2" x 10</t>
  </si>
  <si>
    <t>492220RC</t>
  </si>
  <si>
    <t>492203RC</t>
  </si>
  <si>
    <t>Gray Xpressive</t>
  </si>
  <si>
    <t>49 x 121</t>
  </si>
  <si>
    <t>13 pc</t>
  </si>
  <si>
    <t>Precut sheets/Rivets</t>
  </si>
  <si>
    <t>871 pcs</t>
  </si>
  <si>
    <t>Block 52</t>
  </si>
  <si>
    <t>Ai-10469</t>
  </si>
  <si>
    <t>A1-10642</t>
  </si>
  <si>
    <t>Vermeil</t>
  </si>
  <si>
    <t>Canopy Roof Panels</t>
  </si>
  <si>
    <t>Canopy Soffit Panels</t>
  </si>
  <si>
    <t>.080 Alum Pg 45-61</t>
  </si>
  <si>
    <t>Vermeil Ai-10642</t>
  </si>
  <si>
    <t>Super White- Ai-10469</t>
  </si>
  <si>
    <t>2492KG</t>
  </si>
  <si>
    <t>2900 on First</t>
  </si>
  <si>
    <t>5470</t>
  </si>
  <si>
    <t>2495KG</t>
  </si>
  <si>
    <t>Super Anchor Screws</t>
  </si>
  <si>
    <t>.040 Flashing</t>
  </si>
  <si>
    <t>Silver Shadow AFS-40460</t>
  </si>
  <si>
    <t>AFS-40460</t>
  </si>
  <si>
    <t>2497KG</t>
  </si>
  <si>
    <t xml:space="preserve">DS &amp; Elbow </t>
  </si>
  <si>
    <t>956944DE</t>
  </si>
  <si>
    <t>Aluminum Sheet w/ Film</t>
  </si>
  <si>
    <t>2498KG</t>
  </si>
  <si>
    <t>5440</t>
  </si>
  <si>
    <t>PVC Pipe &amp; Elbows</t>
  </si>
  <si>
    <t>4 pipes, 10 elbows</t>
  </si>
  <si>
    <t>492222RC</t>
  </si>
  <si>
    <t>Drill Bits</t>
  </si>
  <si>
    <t xml:space="preserve">3/16" </t>
  </si>
  <si>
    <t>HSS Drill bits</t>
  </si>
  <si>
    <t>3/16" DIA Drill Bits</t>
  </si>
  <si>
    <t>2499KG</t>
  </si>
  <si>
    <t>956945DE</t>
  </si>
  <si>
    <t>Tyvek Commercialwrap</t>
  </si>
  <si>
    <t>956821SL</t>
  </si>
  <si>
    <t>FAÇADE SUPPLY/STOCK</t>
  </si>
  <si>
    <t>000480ME</t>
  </si>
  <si>
    <t>000481ME</t>
  </si>
  <si>
    <t>Production Plating</t>
  </si>
  <si>
    <t>Clear Anodizing for .25 x 4" Flat Bar</t>
  </si>
  <si>
    <t>6801KG</t>
  </si>
  <si>
    <t>2500KG</t>
  </si>
  <si>
    <t>Heron Plume</t>
  </si>
  <si>
    <t>Heron Plume AI 10486</t>
  </si>
  <si>
    <t>AI-10486</t>
  </si>
  <si>
    <t>1 + 1</t>
  </si>
  <si>
    <t>682228-TM</t>
  </si>
  <si>
    <t>crate tech</t>
  </si>
  <si>
    <t>48 x 96 x 52" tall</t>
  </si>
  <si>
    <t>48 x 120 flat pallets</t>
  </si>
  <si>
    <t>492224RC</t>
  </si>
  <si>
    <t>3500 pc</t>
  </si>
  <si>
    <t>6802KG</t>
  </si>
  <si>
    <t>6803KG</t>
  </si>
  <si>
    <t>6804KG</t>
  </si>
  <si>
    <t>Morin Bone White</t>
  </si>
  <si>
    <t>Rivets Stainless</t>
  </si>
  <si>
    <t>2476KG</t>
  </si>
  <si>
    <t>Cascadia Clips</t>
  </si>
  <si>
    <t>Cascadia Clip Hat Channel</t>
  </si>
  <si>
    <t>11000 LF</t>
  </si>
  <si>
    <t xml:space="preserve">22 ga </t>
  </si>
  <si>
    <t>Anchorage Chrysler Dodge</t>
  </si>
  <si>
    <t>NC1327</t>
  </si>
  <si>
    <t>Lawson Lane</t>
  </si>
  <si>
    <t>NC1332</t>
  </si>
  <si>
    <t>Bright Silver Metallic</t>
  </si>
  <si>
    <t>2116KG</t>
  </si>
  <si>
    <t>A-12 and F-12 panels</t>
  </si>
  <si>
    <t>471 panels</t>
  </si>
  <si>
    <t>6806KG</t>
  </si>
  <si>
    <t>492227RC</t>
  </si>
  <si>
    <t>1/4 " x 5"</t>
  </si>
  <si>
    <t>6807KG</t>
  </si>
  <si>
    <t>.080 Aluminum Panels</t>
  </si>
  <si>
    <t>.080 Alum Pg 67</t>
  </si>
  <si>
    <t>Super White AI-10469</t>
  </si>
  <si>
    <t>justin</t>
  </si>
  <si>
    <t>Graphite Classic II</t>
  </si>
  <si>
    <t>AFS-40462</t>
  </si>
  <si>
    <t>Manhatten Beige</t>
  </si>
  <si>
    <t>Pg 41a,25a Flashing</t>
  </si>
  <si>
    <t>Pg 41a, 25a Flashing</t>
  </si>
  <si>
    <t>Graphite Classic II  AFS-40462</t>
  </si>
  <si>
    <t>pg 41b flashing</t>
  </si>
  <si>
    <t>Pg 41b flashing</t>
  </si>
  <si>
    <t>Pg 25b .040 Panels</t>
  </si>
  <si>
    <t>Manhattan Beige  AI-10605</t>
  </si>
  <si>
    <t>AI-10605</t>
  </si>
  <si>
    <t>Accurate Paint Code</t>
  </si>
  <si>
    <t>956836SL</t>
  </si>
  <si>
    <t>20' LARGE FAÇADE SUPPLY CRATES</t>
  </si>
  <si>
    <t>1" O/A STYROFOAM SHEETS 4'X8'</t>
  </si>
  <si>
    <t>2 SKIDS</t>
  </si>
  <si>
    <t>2493KG</t>
  </si>
  <si>
    <t>Meridian Center</t>
  </si>
  <si>
    <t>5480</t>
  </si>
  <si>
    <t>Delta Fassade S</t>
  </si>
  <si>
    <t>2496KG</t>
  </si>
  <si>
    <t xml:space="preserve">Various </t>
  </si>
  <si>
    <t>4 louvers</t>
  </si>
  <si>
    <t>956949De</t>
  </si>
  <si>
    <t>.16</t>
  </si>
  <si>
    <t>000476ME</t>
  </si>
  <si>
    <t>2485KG</t>
  </si>
  <si>
    <t>EN3 Foil Faced</t>
  </si>
  <si>
    <t>Densdek Prime</t>
  </si>
  <si>
    <t xml:space="preserve">Densdek  </t>
  </si>
  <si>
    <t>6809KG</t>
  </si>
  <si>
    <t>492229RC</t>
  </si>
  <si>
    <t>47+7 SLI</t>
  </si>
  <si>
    <t>5454</t>
  </si>
  <si>
    <t>5" Half Rd &amp; Accessories</t>
  </si>
  <si>
    <t xml:space="preserve">5" Half Rd x 20 ft 3" Rd DS, Brkts, Elbows, Straps, </t>
  </si>
  <si>
    <t>17 pc gutter -DS etc, Bag of Screws + Brkts</t>
  </si>
  <si>
    <t>3235be</t>
  </si>
  <si>
    <t>sscc</t>
  </si>
  <si>
    <t>2 by 3 extrusion</t>
  </si>
  <si>
    <t>000488ME</t>
  </si>
  <si>
    <t>Roseburg Honda</t>
  </si>
  <si>
    <t>NC1320</t>
  </si>
  <si>
    <t>HNB Blue (PE Core)</t>
  </si>
  <si>
    <t>MTLC BSX Silver (PE Core)</t>
  </si>
  <si>
    <t>5 by 8'6"</t>
  </si>
  <si>
    <t>.0032</t>
  </si>
  <si>
    <t>Fire Station 26</t>
  </si>
  <si>
    <t>NC1329</t>
  </si>
  <si>
    <t>.50 x .50 Aluminum Angle</t>
  </si>
  <si>
    <t>000491ME</t>
  </si>
  <si>
    <t>000484ME</t>
  </si>
  <si>
    <t>Cadet Grey (PE Core)</t>
  </si>
  <si>
    <t>Deep Black (PE Core)</t>
  </si>
  <si>
    <t>956850SL</t>
  </si>
  <si>
    <t>SLI</t>
  </si>
  <si>
    <t>PG 10</t>
  </si>
  <si>
    <t>PG 10 Downspout parts</t>
  </si>
  <si>
    <t>Champaign Pearl AFS-</t>
  </si>
  <si>
    <t xml:space="preserve">SLI </t>
  </si>
  <si>
    <t>AFS-</t>
  </si>
  <si>
    <t>Champaign Pearl</t>
  </si>
  <si>
    <t>Alpine Bank</t>
  </si>
  <si>
    <t>AFS-40468</t>
  </si>
  <si>
    <t>Mica MFS Grey Classic II</t>
  </si>
  <si>
    <t>NC1331</t>
  </si>
  <si>
    <t>NC1331.1.R1.2.7.15 Pg. 1-2</t>
  </si>
  <si>
    <t>Mica MFS Grey Classic II  AFS-40468</t>
  </si>
  <si>
    <t>angle clips</t>
  </si>
  <si>
    <t>SSRC</t>
  </si>
  <si>
    <t>match anodized color</t>
  </si>
  <si>
    <t>10' coping 24ga prime</t>
  </si>
  <si>
    <t>2900 on 1st</t>
  </si>
  <si>
    <t>10' coping Pg 1</t>
  </si>
  <si>
    <t>AFS-40447</t>
  </si>
  <si>
    <t>Pg 16-17, D17-D29 Aluminum panels and flashing</t>
  </si>
  <si>
    <t>Pg. 13A 18ga Hat channel</t>
  </si>
  <si>
    <t>Pg13A 18ga Hat channel</t>
  </si>
  <si>
    <t>6811KG</t>
  </si>
  <si>
    <t>6810KG</t>
  </si>
  <si>
    <t>6812KG</t>
  </si>
  <si>
    <t>056853DE</t>
  </si>
  <si>
    <t>6815KG</t>
  </si>
  <si>
    <t>R-Guard Fast Flash</t>
  </si>
  <si>
    <t>20 oz sausages</t>
  </si>
  <si>
    <t>1 case (20)</t>
  </si>
  <si>
    <t>6816KG</t>
  </si>
  <si>
    <t>6817KG</t>
  </si>
  <si>
    <t>6814KG</t>
  </si>
  <si>
    <t>5345</t>
  </si>
  <si>
    <t>000496ME</t>
  </si>
  <si>
    <t>Castle Grey (PE Core)</t>
  </si>
  <si>
    <t>000499ME</t>
  </si>
  <si>
    <t>492233RC</t>
  </si>
  <si>
    <t xml:space="preserve">1101 2nd Ave </t>
  </si>
  <si>
    <t>3/8</t>
  </si>
  <si>
    <t>10" x 20'-0"</t>
  </si>
  <si>
    <t>682240-TM</t>
  </si>
  <si>
    <t>Huffman</t>
  </si>
  <si>
    <t>NC1313</t>
  </si>
  <si>
    <t>63x121x10 (inside dimensions)</t>
  </si>
  <si>
    <t>492232RC</t>
  </si>
  <si>
    <t xml:space="preserve">47 + 7 </t>
  </si>
  <si>
    <t>Larson Alucoil</t>
  </si>
  <si>
    <t>492230RC</t>
  </si>
  <si>
    <t xml:space="preserve">White </t>
  </si>
  <si>
    <t xml:space="preserve">3" x Various </t>
  </si>
  <si>
    <t>Insulated Metal Pane</t>
  </si>
  <si>
    <t>510 pcs</t>
  </si>
  <si>
    <t>492231RC</t>
  </si>
  <si>
    <t>Sunlight Silver</t>
  </si>
  <si>
    <t>425 pc</t>
  </si>
  <si>
    <t>W12, F12 12" Panels</t>
  </si>
  <si>
    <t>Perf &amp; Solid</t>
  </si>
  <si>
    <t>17,000 SF</t>
  </si>
  <si>
    <t>492235RC</t>
  </si>
  <si>
    <t>682241-TM</t>
  </si>
  <si>
    <t>Pinnacle Bank</t>
  </si>
  <si>
    <t>FS 26</t>
  </si>
  <si>
    <t>2030 8th ave</t>
  </si>
  <si>
    <t>NC1323</t>
  </si>
  <si>
    <t>48x96x28</t>
  </si>
  <si>
    <t>6819KG</t>
  </si>
  <si>
    <t>Dymonic 100</t>
  </si>
  <si>
    <t>000502ME</t>
  </si>
  <si>
    <t>11100 Alterra Parkway</t>
  </si>
  <si>
    <t>NC1336</t>
  </si>
  <si>
    <t>Irius Fasteners Wild Cherry</t>
  </si>
  <si>
    <t>Direct Ship</t>
  </si>
  <si>
    <t>000503ME</t>
  </si>
  <si>
    <t>NC1309</t>
  </si>
  <si>
    <t>3015 San Pablo</t>
  </si>
  <si>
    <t>ACM FR Core M-38 Champagne Mica</t>
  </si>
  <si>
    <t>000477ME</t>
  </si>
  <si>
    <t>Custom Extrusion Shape (NCR-2)</t>
  </si>
  <si>
    <t>Pg-71</t>
  </si>
  <si>
    <t>492212RC</t>
  </si>
  <si>
    <t>K605 Louvers</t>
  </si>
  <si>
    <t>K9106 Louvers</t>
  </si>
  <si>
    <t>Alcoa/Reynobond</t>
  </si>
  <si>
    <t>ACM PE Core "Copper Penny"</t>
  </si>
  <si>
    <t>492237RC</t>
  </si>
  <si>
    <t>677 Ala Moana Blvd</t>
  </si>
  <si>
    <t>ThyssenKrupp</t>
  </si>
  <si>
    <t>48" wide Flats</t>
  </si>
  <si>
    <t>5052 Alum</t>
  </si>
  <si>
    <t>83 pc</t>
  </si>
  <si>
    <t>60" wide Flats</t>
  </si>
  <si>
    <t>102 pc</t>
  </si>
  <si>
    <t>826 panels</t>
  </si>
  <si>
    <t>Boeing Bomarc</t>
  </si>
  <si>
    <t>16" x 384'</t>
  </si>
  <si>
    <t>coping and buttplates Pg46</t>
  </si>
  <si>
    <t>.063 Panels</t>
  </si>
  <si>
    <t>Slate Teal  AI-10598</t>
  </si>
  <si>
    <t>Metallic Champagne  AI-10570</t>
  </si>
  <si>
    <t>cut down louvers</t>
  </si>
  <si>
    <t>black (match paint on louvers)</t>
  </si>
  <si>
    <t>492238RC</t>
  </si>
  <si>
    <t>Wahaiwa Hosp.</t>
  </si>
  <si>
    <t>056862DE</t>
  </si>
  <si>
    <t>056861DE</t>
  </si>
  <si>
    <t>aluminum parts</t>
  </si>
  <si>
    <t>Crossroads Mall</t>
  </si>
  <si>
    <t>tube and flat panels</t>
  </si>
  <si>
    <t>6821KG</t>
  </si>
  <si>
    <t xml:space="preserve">16 GA </t>
  </si>
  <si>
    <t>6822KG</t>
  </si>
  <si>
    <t>6820KG</t>
  </si>
  <si>
    <t>Span Seam Panels</t>
  </si>
  <si>
    <t>Fred Hutch Panel replacement</t>
  </si>
  <si>
    <t xml:space="preserve">coping </t>
  </si>
  <si>
    <t>AFS 40471</t>
  </si>
  <si>
    <t>793723SL</t>
  </si>
  <si>
    <t>20' LARGE X 3 + 10' LARGE X 5</t>
  </si>
  <si>
    <t>stair tower flashings</t>
  </si>
  <si>
    <t>64B</t>
  </si>
  <si>
    <t>eff1</t>
  </si>
  <si>
    <t>11700+6 drivers</t>
  </si>
  <si>
    <t>drivers</t>
  </si>
  <si>
    <t>6824KG</t>
  </si>
  <si>
    <t>Concrete Screws</t>
  </si>
  <si>
    <t>6825KG</t>
  </si>
  <si>
    <t>Insulation Pins</t>
  </si>
  <si>
    <t>st agnus</t>
  </si>
  <si>
    <t>6826KG</t>
  </si>
  <si>
    <t>6827KG</t>
  </si>
  <si>
    <t>1101 2nd ave</t>
  </si>
  <si>
    <t>492241-RC</t>
  </si>
  <si>
    <t>1/2 &amp; 3/4"</t>
  </si>
  <si>
    <t>FT Plwood</t>
  </si>
  <si>
    <t>19 pcs</t>
  </si>
  <si>
    <t>492240RC</t>
  </si>
  <si>
    <t>6" x 75 ft</t>
  </si>
  <si>
    <t>3239be</t>
  </si>
  <si>
    <t>20 galv</t>
  </si>
  <si>
    <t>uw arcf</t>
  </si>
  <si>
    <t>6828KG</t>
  </si>
  <si>
    <t>F-12 A-12 Clips</t>
  </si>
  <si>
    <t>1100 EA</t>
  </si>
  <si>
    <t>2900 EA</t>
  </si>
  <si>
    <t>6829KG</t>
  </si>
  <si>
    <t>492243RC</t>
  </si>
  <si>
    <t>48' x 160 &amp; 165"</t>
  </si>
  <si>
    <t>29 pc</t>
  </si>
  <si>
    <t>1102 2nd ave</t>
  </si>
  <si>
    <t>6830KG</t>
  </si>
  <si>
    <t>6831KG</t>
  </si>
  <si>
    <t>48" x 150"</t>
  </si>
  <si>
    <t>6832KG</t>
  </si>
  <si>
    <t>6833KG</t>
  </si>
  <si>
    <t>Cedar Park Elementary</t>
  </si>
  <si>
    <t>Classic Cream</t>
  </si>
  <si>
    <t>Pg 75-77, 86-89, 68-69, 73, 98, 100</t>
  </si>
  <si>
    <t>6834KG</t>
  </si>
  <si>
    <t>Kodiak Electric Ass.</t>
  </si>
  <si>
    <t>48 x 144x60</t>
  </si>
  <si>
    <t>682247-TM</t>
  </si>
  <si>
    <t>48 x 125 x 60" tall</t>
  </si>
  <si>
    <t>Zura hall</t>
  </si>
  <si>
    <t>NC1300</t>
  </si>
  <si>
    <t>63 x 125 x 10" inside dimension</t>
  </si>
  <si>
    <t>6835KG</t>
  </si>
  <si>
    <t>056868DE</t>
  </si>
  <si>
    <t>2.5" Stick Pins</t>
  </si>
  <si>
    <t>1.5" Washers</t>
  </si>
  <si>
    <t>MEI Pin Adhesive</t>
  </si>
  <si>
    <t>Stick Pins</t>
  </si>
  <si>
    <t>Stick Pin Washers</t>
  </si>
  <si>
    <t>Stick Pins Adhesive</t>
  </si>
  <si>
    <t>056869DE</t>
  </si>
  <si>
    <t>1 ga</t>
  </si>
  <si>
    <t>6837KG</t>
  </si>
  <si>
    <t>Stainless Teks</t>
  </si>
  <si>
    <t>6838KG</t>
  </si>
  <si>
    <t>6840KG</t>
  </si>
  <si>
    <t>1101 Second Ave</t>
  </si>
  <si>
    <t>Cold Rolled Steel</t>
  </si>
  <si>
    <t>63x135x25 (inside dimensions)</t>
  </si>
  <si>
    <t>682249-TM</t>
  </si>
  <si>
    <t xml:space="preserve">Pg 100b, 101a cold rolled </t>
  </si>
  <si>
    <t>Clear coat Powdercoat</t>
  </si>
  <si>
    <t>056871DE</t>
  </si>
  <si>
    <t>056870DE</t>
  </si>
  <si>
    <t>Overseas Terminal</t>
  </si>
  <si>
    <t>Mill w/ film</t>
  </si>
  <si>
    <t>159</t>
  </si>
  <si>
    <t>056867DE</t>
  </si>
  <si>
    <t>530</t>
  </si>
  <si>
    <t>cut down window frame angles</t>
  </si>
  <si>
    <t>6843KG</t>
  </si>
  <si>
    <t>6844KG</t>
  </si>
  <si>
    <t>6845KG</t>
  </si>
  <si>
    <t>Insulation Pins &amp; Washers</t>
  </si>
  <si>
    <t>6846KG</t>
  </si>
  <si>
    <t>800 Fifth Ave</t>
  </si>
  <si>
    <t>60" x 180"</t>
  </si>
  <si>
    <t>Fashion Show Mall</t>
  </si>
  <si>
    <t>silver gold</t>
  </si>
  <si>
    <t>Zura Hall</t>
  </si>
  <si>
    <t>60x80</t>
  </si>
  <si>
    <t>056874DE</t>
  </si>
  <si>
    <t>SS Fasteners</t>
  </si>
  <si>
    <t>#10 SS Tek Wafer 1/2" Screws</t>
  </si>
  <si>
    <t>#10x3/4"</t>
  </si>
  <si>
    <t>6000 ea</t>
  </si>
  <si>
    <t>056873de</t>
  </si>
  <si>
    <t>#12 HWH SS 3/4"</t>
  </si>
  <si>
    <t>#12x3/4"</t>
  </si>
  <si>
    <t>Slate Teal (Blue)</t>
  </si>
  <si>
    <t>682248-TM</t>
  </si>
  <si>
    <t>6842KG</t>
  </si>
  <si>
    <t>056875DE</t>
  </si>
  <si>
    <t>#10 Torx Security 1"</t>
  </si>
  <si>
    <t>6847KG</t>
  </si>
  <si>
    <t>UW ARCF</t>
  </si>
  <si>
    <t xml:space="preserve">.080 flat </t>
  </si>
  <si>
    <t>South Sound Regional Clinic</t>
  </si>
  <si>
    <t>6848KG</t>
  </si>
  <si>
    <t>558602-TM</t>
  </si>
  <si>
    <t>St Agnus</t>
  </si>
  <si>
    <t>NC 1318</t>
  </si>
  <si>
    <t>crat</t>
  </si>
  <si>
    <t>Pool Blue 2052-50 Inside, White Outside</t>
  </si>
  <si>
    <t>Benjamin Moore 2052-50</t>
  </si>
  <si>
    <t>Pool Blue</t>
  </si>
  <si>
    <t>pg 19, 22-24</t>
  </si>
  <si>
    <t>.090 panels PG 19, 22-24</t>
  </si>
  <si>
    <t>.090 Panels PG 16-17</t>
  </si>
  <si>
    <t>pg 16-17</t>
  </si>
  <si>
    <t>Kawneer Dark Bronze  AI-10517</t>
  </si>
  <si>
    <t>6 BX</t>
  </si>
  <si>
    <t>6849KG</t>
  </si>
  <si>
    <t>558603-TM</t>
  </si>
  <si>
    <t>48x 96 x 60</t>
  </si>
  <si>
    <t>48x 144 x 60</t>
  </si>
  <si>
    <t>Sac WWTP</t>
  </si>
  <si>
    <t>48x 120 x 60</t>
  </si>
  <si>
    <t>6850KG</t>
  </si>
  <si>
    <t>Grace Vycor Plus</t>
  </si>
  <si>
    <t>3 cases (36 rolls)</t>
  </si>
  <si>
    <t>NC1341</t>
  </si>
  <si>
    <t>48x125</t>
  </si>
  <si>
    <t>48x80</t>
  </si>
  <si>
    <t>6 by 12</t>
  </si>
  <si>
    <t>madison</t>
  </si>
  <si>
    <t>Fred Hutch Panel Replacement</t>
  </si>
  <si>
    <t xml:space="preserve">Silver Classic II </t>
  </si>
  <si>
    <t>AFS-40471</t>
  </si>
  <si>
    <t>Job#5519</t>
  </si>
  <si>
    <t>056880DE</t>
  </si>
  <si>
    <t>5466</t>
  </si>
  <si>
    <t>Aluminum Sheet</t>
  </si>
  <si>
    <t>Drill Bits &amp; Sleeves</t>
  </si>
  <si>
    <t>Pacific Arch.</t>
  </si>
  <si>
    <t>Drills, sleeves</t>
  </si>
  <si>
    <t>400 sleeves, 20 drills</t>
  </si>
  <si>
    <t>492244RC</t>
  </si>
  <si>
    <t>36" x 55" &amp; 21 ft</t>
  </si>
  <si>
    <t>800 5th ave</t>
  </si>
  <si>
    <t>4'X15' 50flat sheet</t>
  </si>
  <si>
    <t>nc1318</t>
  </si>
  <si>
    <t>Number Panels Pg 74, 80</t>
  </si>
  <si>
    <t>Pg 21a</t>
  </si>
  <si>
    <t xml:space="preserve">Pg 21a 18ga hat </t>
  </si>
  <si>
    <t>Powdercoating Inc.</t>
  </si>
  <si>
    <t>5502</t>
  </si>
  <si>
    <t>45 pieces</t>
  </si>
  <si>
    <t>000461ME</t>
  </si>
  <si>
    <t>AFS-41414</t>
  </si>
  <si>
    <t>Portabella Brown Fluropon</t>
  </si>
  <si>
    <t>AFS-44182</t>
  </si>
  <si>
    <t>Malt White Fluropon</t>
  </si>
  <si>
    <t>667 Ala Moana Blvd</t>
  </si>
  <si>
    <t>Malt White Fluropon AFS-44182</t>
  </si>
  <si>
    <t>Area B</t>
  </si>
  <si>
    <t>Area C</t>
  </si>
  <si>
    <t>Area A, B, C</t>
  </si>
  <si>
    <t>492246RC</t>
  </si>
  <si>
    <t>14,16ga</t>
  </si>
  <si>
    <t>48" x 140" &amp; 152"</t>
  </si>
  <si>
    <t>AFS-40453</t>
  </si>
  <si>
    <t>Light Sequin Classic II</t>
  </si>
  <si>
    <t>492249RC</t>
  </si>
  <si>
    <t>Bare Aluminum</t>
  </si>
  <si>
    <t>75 pcs</t>
  </si>
  <si>
    <t>492250RC</t>
  </si>
  <si>
    <t>Blk 52e</t>
  </si>
  <si>
    <t>48" x 165"</t>
  </si>
  <si>
    <t>158451RC</t>
  </si>
  <si>
    <t xml:space="preserve">20ga </t>
  </si>
  <si>
    <t>Cosmic Gray  AI 10487</t>
  </si>
  <si>
    <t>Pg 100-101 flashing</t>
  </si>
  <si>
    <t>Pg 100-101</t>
  </si>
  <si>
    <t>158452RC</t>
  </si>
  <si>
    <t>Compress Foam</t>
  </si>
  <si>
    <t>1/2" x 3" x 25ft</t>
  </si>
  <si>
    <t>45 x 125 x 45</t>
  </si>
  <si>
    <t>Wahiawa</t>
  </si>
  <si>
    <t>5476</t>
  </si>
  <si>
    <t>558606-TM</t>
  </si>
  <si>
    <t>48 x 124 x 33</t>
  </si>
  <si>
    <t>pavillion</t>
  </si>
  <si>
    <t>NC1314</t>
  </si>
  <si>
    <t>Flat sheet AL1</t>
  </si>
  <si>
    <t>NC1346</t>
  </si>
  <si>
    <t>UAF ENNF</t>
  </si>
  <si>
    <t>492248RC</t>
  </si>
  <si>
    <t>Z Furring</t>
  </si>
  <si>
    <t>1" x 1-1/2" 1-1/4" x 10ft</t>
  </si>
  <si>
    <t>1600 pc</t>
  </si>
  <si>
    <t>000516ME</t>
  </si>
  <si>
    <t>158454RC</t>
  </si>
  <si>
    <t>Henry's/ Allied</t>
  </si>
  <si>
    <t>6" x 33'</t>
  </si>
  <si>
    <t>Area A</t>
  </si>
  <si>
    <t xml:space="preserve">Area A </t>
  </si>
  <si>
    <t>000519ME</t>
  </si>
  <si>
    <t>000517ME</t>
  </si>
  <si>
    <t>Mercer HS</t>
  </si>
  <si>
    <t>NC1339</t>
  </si>
  <si>
    <t>Irius Fasteners 001-White</t>
  </si>
  <si>
    <t>000524ME</t>
  </si>
  <si>
    <t>Irius Fasteners Uncoated</t>
  </si>
  <si>
    <t>1 1/16"</t>
  </si>
  <si>
    <t>Torx Fasteners Uncoated</t>
  </si>
  <si>
    <t>U-Clad Colonial Red Fluropon</t>
  </si>
  <si>
    <t>AFS-43064</t>
  </si>
  <si>
    <t>AI-10334</t>
  </si>
  <si>
    <t>Platinum Mica  AI-10334</t>
  </si>
  <si>
    <t>8664KG</t>
  </si>
  <si>
    <t>ECS-200 EJ</t>
  </si>
  <si>
    <t>DIH-200 EJ</t>
  </si>
  <si>
    <t>Tremco 100</t>
  </si>
  <si>
    <t>Tremco 400 Tape</t>
  </si>
  <si>
    <t>Bothell City Hall</t>
  </si>
  <si>
    <t>5532</t>
  </si>
  <si>
    <t>6", 12", 18"</t>
  </si>
  <si>
    <t>1 case each size</t>
  </si>
  <si>
    <t>6836KG</t>
  </si>
  <si>
    <t>5000 SF</t>
  </si>
  <si>
    <t>Loading Dock Canopy Panel</t>
  </si>
  <si>
    <t>4th and Madison</t>
  </si>
  <si>
    <t>Silver Classic II  AFS-40472</t>
  </si>
  <si>
    <t>AFS-40472</t>
  </si>
  <si>
    <t>158457RC</t>
  </si>
  <si>
    <t xml:space="preserve">Clear Anodized </t>
  </si>
  <si>
    <t xml:space="preserve">2030 8th Ave </t>
  </si>
  <si>
    <t>AI-10487</t>
  </si>
  <si>
    <t>158456RC</t>
  </si>
  <si>
    <t>AFS-46121 GF</t>
  </si>
  <si>
    <t>Kabul Champagne Classic II</t>
  </si>
  <si>
    <t>Larson M-38 Champagne Mica</t>
  </si>
  <si>
    <t>Batten Extrusion</t>
  </si>
  <si>
    <t>Kabul Champagne Classic II  AFS-46121 GF</t>
  </si>
  <si>
    <t>5444</t>
  </si>
  <si>
    <t>500 LF &amp; 56 elbows</t>
  </si>
  <si>
    <t>158459RC</t>
  </si>
  <si>
    <t>B/Rod</t>
  </si>
  <si>
    <t>Soft Cell</t>
  </si>
  <si>
    <t>956854-SS</t>
  </si>
  <si>
    <t>DCK-5501</t>
  </si>
  <si>
    <t>Lexus Bronze</t>
  </si>
  <si>
    <t>Vintage Bronze</t>
  </si>
  <si>
    <t>118 sheets</t>
  </si>
  <si>
    <t>158460RC</t>
  </si>
  <si>
    <t>80 pieces</t>
  </si>
  <si>
    <t>.063 Flashing/ Panel Parts</t>
  </si>
  <si>
    <t>Mercer Hish School</t>
  </si>
  <si>
    <t>PG 374a, 375, 378, 379</t>
  </si>
  <si>
    <t>158461RC</t>
  </si>
  <si>
    <t>5404</t>
  </si>
  <si>
    <t>#12 x 1-1/4" HWH w/waher</t>
  </si>
  <si>
    <t>Ivory</t>
  </si>
  <si>
    <t>3,000</t>
  </si>
  <si>
    <t>158462RC</t>
  </si>
  <si>
    <t>1/4" x 6" HWH #3 Tek</t>
  </si>
  <si>
    <t>1,200</t>
  </si>
  <si>
    <t>Vermeil AI-10642</t>
  </si>
  <si>
    <t>Pg 129a Corner panel</t>
  </si>
  <si>
    <t xml:space="preserve">Pg 129a </t>
  </si>
  <si>
    <t>60" x 80"</t>
  </si>
  <si>
    <t>48" x 80"</t>
  </si>
  <si>
    <t>Cedar Park Elem.</t>
  </si>
  <si>
    <t>Color to match Sample( Custom Built Terra Cotta)</t>
  </si>
  <si>
    <t>Half round gutter brackets</t>
  </si>
  <si>
    <t>Sill @ level 1 East Conc. Flashing</t>
  </si>
  <si>
    <t>056891DE</t>
  </si>
  <si>
    <t>Revealshield</t>
  </si>
  <si>
    <t>Revealshield WRB Roll</t>
  </si>
  <si>
    <t>5x165</t>
  </si>
  <si>
    <t>Willie Brown</t>
  </si>
  <si>
    <t>NC1263</t>
  </si>
  <si>
    <t>CLR ANO</t>
  </si>
  <si>
    <t>SuperMicro</t>
  </si>
  <si>
    <t>NC1352</t>
  </si>
  <si>
    <t xml:space="preserve">.050 panels </t>
  </si>
  <si>
    <t>Light Sequin Classic II  AFS-40453</t>
  </si>
  <si>
    <t>Verdant AI-10504</t>
  </si>
  <si>
    <t>AI-10504</t>
  </si>
  <si>
    <t>AI-10570</t>
  </si>
  <si>
    <t>AI-10602</t>
  </si>
  <si>
    <t>Slate Teal</t>
  </si>
  <si>
    <t>AI-10598</t>
  </si>
  <si>
    <t>158464RC</t>
  </si>
  <si>
    <t>Butyl</t>
  </si>
  <si>
    <t>Butyl Sealant</t>
  </si>
  <si>
    <t>90 tubes</t>
  </si>
  <si>
    <t>158465RC</t>
  </si>
  <si>
    <t>20 oz Tubes</t>
  </si>
  <si>
    <t>560 tubes</t>
  </si>
  <si>
    <t>158467RC</t>
  </si>
  <si>
    <t>795 Gray</t>
  </si>
  <si>
    <t>64 tubes</t>
  </si>
  <si>
    <t>QFC Renton</t>
  </si>
  <si>
    <t>5498</t>
  </si>
  <si>
    <t>34 EA</t>
  </si>
  <si>
    <t>8673KG</t>
  </si>
  <si>
    <t>CCW-702</t>
  </si>
  <si>
    <t>000512ME</t>
  </si>
  <si>
    <t>Argeton</t>
  </si>
  <si>
    <t>48x 150 x 60</t>
  </si>
  <si>
    <t>558614-TM</t>
  </si>
  <si>
    <t>AI-10268</t>
  </si>
  <si>
    <t>Special Dark Bronze</t>
  </si>
  <si>
    <t>.080 Panels</t>
  </si>
  <si>
    <t>OFM NC1341.1.R1.4.3.15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</si>
</sst>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-409]d\-mmm\-yy;@"/>
    <numFmt numFmtId="165" formatCode="0000"/>
    <numFmt numFmtId="166" formatCode="000"/>
    <numFmt numFmtId="167" formatCode="&quot;$&quot;#,##0.00"/>
    <numFmt numFmtId="168" formatCode="0.000"/>
    <numFmt numFmtId="169" formatCode="0_);\(0\)"/>
  </numFmts>
  <fonts count="3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8"/>
      <color indexed="8"/>
      <name val="Calibri"/>
      <family val="2"/>
    </font>
    <font>
      <b/>
      <i/>
      <sz val="8"/>
      <color indexed="8"/>
      <name val="Calibri"/>
      <family val="2"/>
    </font>
    <font>
      <b/>
      <sz val="11"/>
      <color indexed="8"/>
      <name val="Calibri"/>
      <family val="2"/>
    </font>
    <font>
      <i/>
      <sz val="8"/>
      <color indexed="8"/>
      <name val="Calibri"/>
      <family val="2"/>
    </font>
    <font>
      <b/>
      <sz val="16"/>
      <color indexed="8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u/>
      <sz val="8.8000000000000007"/>
      <color indexed="12"/>
      <name val="Calibri"/>
      <family val="2"/>
    </font>
    <font>
      <u/>
      <sz val="11"/>
      <color indexed="12"/>
      <name val="Calibri"/>
      <family val="2"/>
    </font>
    <font>
      <sz val="11"/>
      <color indexed="10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"/>
      <name val="Calibri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  <font>
      <sz val="14"/>
      <color indexed="81"/>
      <name val="Tahoma"/>
      <family val="2"/>
    </font>
    <font>
      <strike/>
      <sz val="11"/>
      <color indexed="8"/>
      <name val="Calibri"/>
      <family val="2"/>
    </font>
    <font>
      <i/>
      <sz val="11"/>
      <color indexed="8"/>
      <name val="Calibri"/>
      <family val="2"/>
    </font>
    <font>
      <sz val="10"/>
      <color indexed="18"/>
      <name val="Arial"/>
      <family val="2"/>
    </font>
    <font>
      <sz val="11"/>
      <color indexed="56"/>
      <name val="Calibri"/>
      <family val="2"/>
    </font>
    <font>
      <b/>
      <sz val="11"/>
      <color indexed="56"/>
      <name val="Calibri"/>
      <family val="2"/>
    </font>
    <font>
      <sz val="10"/>
      <color indexed="18"/>
      <name val="Arial"/>
      <family val="2"/>
    </font>
    <font>
      <b/>
      <sz val="11"/>
      <name val="Calibri"/>
      <family val="2"/>
    </font>
    <font>
      <i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0"/>
      <color indexed="8"/>
      <name val="Calibri"/>
      <family val="2"/>
    </font>
    <font>
      <b/>
      <sz val="10"/>
      <color indexed="8"/>
      <name val="Calibri"/>
      <family val="2"/>
    </font>
    <font>
      <sz val="12"/>
      <color rgb="FF000000"/>
      <name val="Arial"/>
      <family val="2"/>
    </font>
    <font>
      <b/>
      <u/>
      <sz val="1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8" fillId="0" borderId="0"/>
  </cellStyleXfs>
  <cellXfs count="532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164" fontId="0" fillId="3" borderId="0" xfId="0" applyNumberForma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49" fontId="4" fillId="0" borderId="3" xfId="0" applyNumberFormat="1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49" fontId="0" fillId="0" borderId="5" xfId="0" applyNumberForma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 wrapText="1"/>
    </xf>
    <xf numFmtId="49" fontId="0" fillId="5" borderId="5" xfId="0" applyNumberForma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8" fillId="5" borderId="5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49" fontId="0" fillId="0" borderId="5" xfId="0" applyNumberFormat="1" applyBorder="1" applyAlignment="1">
      <alignment horizontal="left" vertical="center"/>
    </xf>
    <xf numFmtId="0" fontId="8" fillId="0" borderId="5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2" borderId="5" xfId="0" applyFill="1" applyBorder="1" applyAlignment="1">
      <alignment horizontal="left" vertical="center"/>
    </xf>
    <xf numFmtId="164" fontId="0" fillId="0" borderId="5" xfId="0" applyNumberFormat="1" applyBorder="1" applyAlignment="1">
      <alignment horizontal="left" vertical="center" wrapText="1"/>
    </xf>
    <xf numFmtId="0" fontId="2" fillId="0" borderId="0" xfId="0" applyFont="1" applyBorder="1" applyAlignment="1" applyProtection="1">
      <alignment horizontal="left" vertical="center"/>
      <protection locked="0"/>
    </xf>
    <xf numFmtId="0" fontId="0" fillId="0" borderId="0" xfId="0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horizontal="left" vertical="center"/>
      <protection locked="0"/>
    </xf>
    <xf numFmtId="0" fontId="4" fillId="0" borderId="0" xfId="0" applyFont="1" applyFill="1" applyBorder="1" applyAlignment="1" applyProtection="1">
      <alignment horizontal="left" vertical="center"/>
      <protection locked="0"/>
    </xf>
    <xf numFmtId="0" fontId="6" fillId="0" borderId="1" xfId="0" applyFont="1" applyBorder="1" applyAlignment="1" applyProtection="1">
      <alignment horizontal="left" vertical="center"/>
      <protection locked="0"/>
    </xf>
    <xf numFmtId="0" fontId="6" fillId="0" borderId="0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horizontal="left" vertical="center"/>
      <protection locked="0"/>
    </xf>
    <xf numFmtId="0" fontId="0" fillId="0" borderId="0" xfId="0" applyFill="1" applyBorder="1" applyAlignment="1" applyProtection="1">
      <alignment horizontal="left" vertical="center"/>
      <protection locked="0"/>
    </xf>
    <xf numFmtId="0" fontId="0" fillId="0" borderId="5" xfId="0" applyBorder="1" applyAlignment="1" applyProtection="1">
      <alignment horizontal="left" vertical="center"/>
      <protection locked="0"/>
    </xf>
    <xf numFmtId="0" fontId="0" fillId="0" borderId="0" xfId="0" applyFill="1" applyAlignment="1" applyProtection="1">
      <alignment horizontal="left" vertical="center"/>
      <protection locked="0"/>
    </xf>
    <xf numFmtId="164" fontId="0" fillId="0" borderId="5" xfId="0" applyNumberFormat="1" applyBorder="1" applyAlignment="1" applyProtection="1">
      <alignment horizontal="left" vertical="center"/>
      <protection locked="0"/>
    </xf>
    <xf numFmtId="0" fontId="0" fillId="2" borderId="0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164" fontId="0" fillId="2" borderId="0" xfId="0" applyNumberFormat="1" applyFill="1" applyBorder="1" applyAlignment="1">
      <alignment horizontal="left" vertical="center"/>
    </xf>
    <xf numFmtId="164" fontId="4" fillId="0" borderId="3" xfId="0" applyNumberFormat="1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164" fontId="4" fillId="0" borderId="2" xfId="0" applyNumberFormat="1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164" fontId="4" fillId="0" borderId="4" xfId="0" applyNumberFormat="1" applyFont="1" applyBorder="1" applyAlignment="1">
      <alignment horizontal="left" vertical="center" wrapText="1"/>
    </xf>
    <xf numFmtId="0" fontId="0" fillId="4" borderId="5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5" xfId="0" applyNumberForma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164" fontId="0" fillId="4" borderId="5" xfId="0" applyNumberFormat="1" applyFill="1" applyBorder="1" applyAlignment="1">
      <alignment horizontal="left" vertical="center"/>
    </xf>
    <xf numFmtId="164" fontId="0" fillId="2" borderId="5" xfId="0" applyNumberFormat="1" applyFill="1" applyBorder="1" applyAlignment="1">
      <alignment horizontal="left" vertical="center"/>
    </xf>
    <xf numFmtId="164" fontId="0" fillId="4" borderId="6" xfId="0" applyNumberFormat="1" applyFill="1" applyBorder="1" applyAlignment="1">
      <alignment horizontal="left" vertical="center"/>
    </xf>
    <xf numFmtId="164" fontId="0" fillId="4" borderId="3" xfId="0" applyNumberFormat="1" applyFill="1" applyBorder="1" applyAlignment="1">
      <alignment horizontal="left" vertical="center"/>
    </xf>
    <xf numFmtId="164" fontId="0" fillId="0" borderId="5" xfId="0" applyNumberFormat="1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164" fontId="8" fillId="2" borderId="5" xfId="0" applyNumberFormat="1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center"/>
    </xf>
    <xf numFmtId="164" fontId="8" fillId="0" borderId="5" xfId="0" applyNumberFormat="1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164" fontId="0" fillId="4" borderId="6" xfId="0" applyNumberForma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164" fontId="8" fillId="0" borderId="5" xfId="0" applyNumberFormat="1" applyFont="1" applyBorder="1" applyAlignment="1">
      <alignment horizontal="left"/>
    </xf>
    <xf numFmtId="0" fontId="8" fillId="0" borderId="5" xfId="0" applyFont="1" applyBorder="1" applyAlignment="1">
      <alignment horizontal="left"/>
    </xf>
    <xf numFmtId="164" fontId="8" fillId="0" borderId="5" xfId="0" applyNumberFormat="1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/>
    </xf>
    <xf numFmtId="0" fontId="12" fillId="2" borderId="0" xfId="0" applyFont="1" applyFill="1" applyBorder="1" applyAlignment="1">
      <alignment horizontal="left" vertical="center"/>
    </xf>
    <xf numFmtId="0" fontId="8" fillId="2" borderId="0" xfId="0" applyFont="1" applyFill="1" applyAlignment="1">
      <alignment horizontal="left"/>
    </xf>
    <xf numFmtId="164" fontId="0" fillId="4" borderId="3" xfId="0" applyNumberForma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0" borderId="5" xfId="0" applyFont="1" applyBorder="1" applyAlignment="1" applyProtection="1">
      <alignment horizontal="left" vertical="center"/>
      <protection locked="0"/>
    </xf>
    <xf numFmtId="0" fontId="0" fillId="0" borderId="3" xfId="0" applyBorder="1" applyAlignment="1" applyProtection="1">
      <alignment horizontal="left" vertical="center"/>
      <protection locked="0"/>
    </xf>
    <xf numFmtId="164" fontId="4" fillId="0" borderId="0" xfId="0" applyNumberFormat="1" applyFont="1" applyFill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Border="1" applyAlignment="1" applyProtection="1">
      <alignment horizontal="left" vertical="center"/>
      <protection locked="0"/>
    </xf>
    <xf numFmtId="165" fontId="0" fillId="0" borderId="0" xfId="0" applyNumberFormat="1" applyBorder="1" applyAlignment="1" applyProtection="1">
      <alignment horizontal="left" vertical="center"/>
      <protection locked="0"/>
    </xf>
    <xf numFmtId="164" fontId="0" fillId="0" borderId="0" xfId="0" applyNumberFormat="1" applyFill="1" applyBorder="1" applyAlignment="1" applyProtection="1">
      <alignment horizontal="left" vertical="center"/>
      <protection locked="0"/>
    </xf>
    <xf numFmtId="164" fontId="4" fillId="0" borderId="5" xfId="0" applyNumberFormat="1" applyFont="1" applyBorder="1" applyAlignment="1" applyProtection="1">
      <alignment horizontal="left" vertical="center"/>
      <protection locked="0"/>
    </xf>
    <xf numFmtId="165" fontId="4" fillId="0" borderId="5" xfId="0" applyNumberFormat="1" applyFont="1" applyBorder="1" applyAlignment="1" applyProtection="1">
      <alignment horizontal="left" vertical="center"/>
      <protection locked="0"/>
    </xf>
    <xf numFmtId="164" fontId="4" fillId="0" borderId="3" xfId="0" applyNumberFormat="1" applyFont="1" applyFill="1" applyBorder="1" applyAlignment="1" applyProtection="1">
      <alignment horizontal="left" vertical="center"/>
      <protection locked="0"/>
    </xf>
    <xf numFmtId="164" fontId="4" fillId="4" borderId="2" xfId="0" applyNumberFormat="1" applyFont="1" applyFill="1" applyBorder="1" applyAlignment="1" applyProtection="1">
      <alignment horizontal="left" vertical="center"/>
      <protection locked="0"/>
    </xf>
    <xf numFmtId="0" fontId="4" fillId="4" borderId="5" xfId="0" applyFont="1" applyFill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/>
      <protection locked="0"/>
    </xf>
    <xf numFmtId="164" fontId="0" fillId="0" borderId="3" xfId="0" applyNumberFormat="1" applyFill="1" applyBorder="1" applyAlignment="1" applyProtection="1">
      <alignment horizontal="left" vertical="center"/>
      <protection locked="0"/>
    </xf>
    <xf numFmtId="164" fontId="0" fillId="4" borderId="2" xfId="0" applyNumberFormat="1" applyFill="1" applyBorder="1" applyAlignment="1" applyProtection="1">
      <alignment horizontal="left" vertical="center"/>
      <protection locked="0"/>
    </xf>
    <xf numFmtId="0" fontId="0" fillId="4" borderId="5" xfId="0" applyFill="1" applyBorder="1" applyAlignment="1" applyProtection="1">
      <alignment horizontal="left" vertical="center"/>
      <protection locked="0"/>
    </xf>
    <xf numFmtId="164" fontId="0" fillId="0" borderId="5" xfId="0" applyNumberFormat="1" applyFill="1" applyBorder="1" applyAlignment="1" applyProtection="1">
      <alignment horizontal="left" vertical="center"/>
      <protection locked="0"/>
    </xf>
    <xf numFmtId="15" fontId="0" fillId="0" borderId="0" xfId="0" applyNumberFormat="1" applyAlignment="1" applyProtection="1">
      <alignment horizontal="left" vertical="center"/>
      <protection locked="0"/>
    </xf>
    <xf numFmtId="15" fontId="8" fillId="0" borderId="5" xfId="0" applyNumberFormat="1" applyFont="1" applyBorder="1" applyAlignment="1" applyProtection="1">
      <alignment horizontal="left"/>
      <protection locked="0"/>
    </xf>
    <xf numFmtId="164" fontId="0" fillId="2" borderId="5" xfId="0" applyNumberFormat="1" applyFill="1" applyBorder="1" applyAlignment="1" applyProtection="1">
      <alignment horizontal="left" vertical="center"/>
      <protection locked="0"/>
    </xf>
    <xf numFmtId="164" fontId="7" fillId="2" borderId="5" xfId="0" applyNumberFormat="1" applyFont="1" applyFill="1" applyBorder="1" applyAlignment="1" applyProtection="1">
      <alignment horizontal="left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0" fontId="0" fillId="6" borderId="0" xfId="0" applyFill="1" applyAlignment="1" applyProtection="1">
      <alignment horizontal="left" vertical="center"/>
      <protection locked="0"/>
    </xf>
    <xf numFmtId="164" fontId="0" fillId="0" borderId="5" xfId="0" applyNumberFormat="1" applyFont="1" applyBorder="1" applyAlignment="1" applyProtection="1">
      <alignment horizontal="left" vertical="center"/>
      <protection locked="0"/>
    </xf>
    <xf numFmtId="164" fontId="0" fillId="2" borderId="5" xfId="0" applyNumberFormat="1" applyFont="1" applyFill="1" applyBorder="1" applyAlignment="1" applyProtection="1">
      <alignment horizontal="left" vertical="center"/>
      <protection locked="0"/>
    </xf>
    <xf numFmtId="0" fontId="0" fillId="2" borderId="0" xfId="0" applyFill="1" applyAlignment="1" applyProtection="1">
      <alignment horizontal="left" vertical="center"/>
      <protection locked="0"/>
    </xf>
    <xf numFmtId="164" fontId="0" fillId="4" borderId="6" xfId="0" applyNumberFormat="1" applyFill="1" applyBorder="1" applyAlignment="1" applyProtection="1">
      <alignment horizontal="left" vertical="center"/>
      <protection locked="0"/>
    </xf>
    <xf numFmtId="164" fontId="7" fillId="0" borderId="5" xfId="0" applyNumberFormat="1" applyFont="1" applyBorder="1" applyAlignment="1" applyProtection="1">
      <alignment horizontal="left" vertical="center"/>
      <protection locked="0"/>
    </xf>
    <xf numFmtId="164" fontId="0" fillId="2" borderId="3" xfId="0" applyNumberFormat="1" applyFill="1" applyBorder="1" applyAlignment="1" applyProtection="1">
      <alignment horizontal="left" vertical="center"/>
      <protection locked="0"/>
    </xf>
    <xf numFmtId="164" fontId="0" fillId="0" borderId="3" xfId="0" applyNumberFormat="1" applyBorder="1" applyAlignment="1" applyProtection="1">
      <alignment horizontal="left" vertical="center"/>
      <protection locked="0"/>
    </xf>
    <xf numFmtId="165" fontId="0" fillId="0" borderId="5" xfId="0" applyNumberFormat="1" applyBorder="1" applyAlignment="1" applyProtection="1">
      <alignment horizontal="left" vertical="center"/>
      <protection locked="0"/>
    </xf>
    <xf numFmtId="164" fontId="0" fillId="0" borderId="6" xfId="0" applyNumberFormat="1" applyFill="1" applyBorder="1" applyAlignment="1" applyProtection="1">
      <alignment horizontal="left" vertical="center"/>
      <protection locked="0"/>
    </xf>
    <xf numFmtId="164" fontId="0" fillId="4" borderId="5" xfId="0" applyNumberFormat="1" applyFill="1" applyBorder="1" applyAlignment="1" applyProtection="1">
      <alignment horizontal="left" vertical="center"/>
      <protection locked="0"/>
    </xf>
    <xf numFmtId="164" fontId="4" fillId="0" borderId="5" xfId="0" applyNumberFormat="1" applyFont="1" applyFill="1" applyBorder="1" applyAlignment="1">
      <alignment horizontal="left" vertical="center"/>
    </xf>
    <xf numFmtId="0" fontId="16" fillId="6" borderId="7" xfId="0" applyFont="1" applyFill="1" applyBorder="1" applyAlignment="1">
      <alignment horizontal="center" vertical="center"/>
    </xf>
    <xf numFmtId="0" fontId="0" fillId="0" borderId="0" xfId="0" applyFill="1"/>
    <xf numFmtId="0" fontId="17" fillId="6" borderId="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6" fontId="0" fillId="0" borderId="0" xfId="0" applyNumberFormat="1" applyBorder="1" applyAlignment="1" applyProtection="1">
      <alignment horizontal="left" vertical="center"/>
    </xf>
    <xf numFmtId="166" fontId="6" fillId="0" borderId="1" xfId="0" applyNumberFormat="1" applyFont="1" applyBorder="1" applyAlignment="1" applyProtection="1">
      <alignment horizontal="left" vertical="center"/>
    </xf>
    <xf numFmtId="166" fontId="4" fillId="0" borderId="5" xfId="0" applyNumberFormat="1" applyFont="1" applyBorder="1" applyAlignment="1" applyProtection="1">
      <alignment horizontal="left" vertical="center"/>
    </xf>
    <xf numFmtId="166" fontId="0" fillId="0" borderId="5" xfId="0" applyNumberFormat="1" applyBorder="1" applyAlignment="1" applyProtection="1">
      <alignment horizontal="left" vertical="center"/>
    </xf>
    <xf numFmtId="166" fontId="0" fillId="2" borderId="5" xfId="0" applyNumberFormat="1" applyFill="1" applyBorder="1" applyAlignment="1" applyProtection="1">
      <alignment horizontal="left" vertical="center"/>
    </xf>
    <xf numFmtId="166" fontId="0" fillId="0" borderId="5" xfId="0" applyNumberFormat="1" applyFill="1" applyBorder="1" applyAlignment="1" applyProtection="1">
      <alignment horizontal="left" vertical="center"/>
    </xf>
    <xf numFmtId="166" fontId="8" fillId="0" borderId="5" xfId="0" applyNumberFormat="1" applyFont="1" applyBorder="1" applyAlignment="1" applyProtection="1">
      <alignment horizontal="left"/>
    </xf>
    <xf numFmtId="166" fontId="0" fillId="0" borderId="5" xfId="0" applyNumberFormat="1" applyFont="1" applyBorder="1" applyAlignment="1" applyProtection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4" fillId="0" borderId="5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/>
    </xf>
    <xf numFmtId="0" fontId="16" fillId="6" borderId="8" xfId="0" applyFont="1" applyFill="1" applyBorder="1" applyAlignment="1">
      <alignment horizontal="center" vertical="center"/>
    </xf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4" fillId="6" borderId="8" xfId="0" applyFont="1" applyFill="1" applyBorder="1" applyAlignment="1">
      <alignment horizontal="center" vertical="center"/>
    </xf>
    <xf numFmtId="0" fontId="0" fillId="0" borderId="19" xfId="0" applyBorder="1"/>
    <xf numFmtId="0" fontId="17" fillId="6" borderId="8" xfId="0" applyFont="1" applyFill="1" applyBorder="1" applyAlignment="1">
      <alignment horizontal="center" vertical="center"/>
    </xf>
    <xf numFmtId="0" fontId="0" fillId="7" borderId="5" xfId="0" applyFill="1" applyBorder="1" applyAlignment="1">
      <alignment horizontal="left" vertical="center"/>
    </xf>
    <xf numFmtId="0" fontId="0" fillId="0" borderId="0" xfId="0" applyBorder="1"/>
    <xf numFmtId="0" fontId="17" fillId="0" borderId="0" xfId="0" applyFont="1" applyFill="1" applyBorder="1" applyAlignment="1">
      <alignment horizontal="center" vertical="center"/>
    </xf>
    <xf numFmtId="164" fontId="0" fillId="4" borderId="3" xfId="0" applyNumberFormat="1" applyFill="1" applyBorder="1" applyAlignment="1" applyProtection="1">
      <alignment horizontal="left" vertical="center"/>
      <protection locked="0"/>
    </xf>
    <xf numFmtId="0" fontId="0" fillId="2" borderId="0" xfId="0" applyFill="1" applyBorder="1" applyAlignment="1" applyProtection="1">
      <alignment horizontal="left" vertical="center"/>
      <protection locked="0"/>
    </xf>
    <xf numFmtId="0" fontId="0" fillId="0" borderId="20" xfId="0" applyFill="1" applyBorder="1"/>
    <xf numFmtId="0" fontId="0" fillId="6" borderId="0" xfId="0" applyFill="1" applyBorder="1" applyAlignment="1">
      <alignment horizontal="left" vertical="center"/>
    </xf>
    <xf numFmtId="164" fontId="20" fillId="0" borderId="5" xfId="0" applyNumberFormat="1" applyFont="1" applyBorder="1" applyAlignment="1" applyProtection="1">
      <alignment horizontal="left" vertical="center"/>
      <protection locked="0"/>
    </xf>
    <xf numFmtId="166" fontId="20" fillId="0" borderId="5" xfId="0" applyNumberFormat="1" applyFont="1" applyBorder="1" applyAlignment="1" applyProtection="1">
      <alignment horizontal="left" vertical="center"/>
    </xf>
    <xf numFmtId="164" fontId="20" fillId="0" borderId="3" xfId="0" applyNumberFormat="1" applyFont="1" applyFill="1" applyBorder="1" applyAlignment="1" applyProtection="1">
      <alignment horizontal="left" vertical="center"/>
      <protection locked="0"/>
    </xf>
    <xf numFmtId="164" fontId="20" fillId="4" borderId="5" xfId="0" applyNumberFormat="1" applyFont="1" applyFill="1" applyBorder="1" applyAlignment="1" applyProtection="1">
      <alignment horizontal="left" vertical="center"/>
      <protection locked="0"/>
    </xf>
    <xf numFmtId="0" fontId="20" fillId="0" borderId="0" xfId="0" applyFont="1" applyAlignment="1" applyProtection="1">
      <alignment horizontal="left" vertical="center"/>
      <protection locked="0"/>
    </xf>
    <xf numFmtId="0" fontId="20" fillId="0" borderId="0" xfId="0" applyFont="1" applyBorder="1" applyAlignment="1" applyProtection="1">
      <alignment horizontal="left" vertical="center"/>
      <protection locked="0"/>
    </xf>
    <xf numFmtId="0" fontId="0" fillId="5" borderId="5" xfId="0" applyFill="1" applyBorder="1" applyAlignment="1" applyProtection="1">
      <alignment horizontal="left" vertical="center"/>
      <protection locked="0"/>
    </xf>
    <xf numFmtId="165" fontId="0" fillId="5" borderId="5" xfId="0" applyNumberFormat="1" applyFill="1" applyBorder="1" applyAlignment="1" applyProtection="1">
      <alignment horizontal="left" vertical="center"/>
      <protection locked="0"/>
    </xf>
    <xf numFmtId="0" fontId="7" fillId="5" borderId="5" xfId="0" applyFont="1" applyFill="1" applyBorder="1" applyAlignment="1" applyProtection="1">
      <alignment horizontal="left" vertical="center"/>
      <protection locked="0"/>
    </xf>
    <xf numFmtId="164" fontId="0" fillId="5" borderId="5" xfId="0" applyNumberFormat="1" applyFill="1" applyBorder="1" applyAlignment="1" applyProtection="1">
      <alignment horizontal="left" vertical="center"/>
      <protection locked="0"/>
    </xf>
    <xf numFmtId="15" fontId="0" fillId="5" borderId="5" xfId="0" applyNumberFormat="1" applyFill="1" applyBorder="1" applyAlignment="1" applyProtection="1">
      <alignment horizontal="left" vertical="center"/>
      <protection locked="0"/>
    </xf>
    <xf numFmtId="165" fontId="7" fillId="5" borderId="5" xfId="0" applyNumberFormat="1" applyFont="1" applyFill="1" applyBorder="1" applyAlignment="1" applyProtection="1">
      <alignment horizontal="left" vertical="center"/>
      <protection locked="0"/>
    </xf>
    <xf numFmtId="0" fontId="8" fillId="5" borderId="5" xfId="0" applyFont="1" applyFill="1" applyBorder="1" applyAlignment="1" applyProtection="1">
      <alignment horizontal="left"/>
      <protection locked="0"/>
    </xf>
    <xf numFmtId="165" fontId="8" fillId="5" borderId="5" xfId="0" applyNumberFormat="1" applyFont="1" applyFill="1" applyBorder="1" applyAlignment="1" applyProtection="1">
      <alignment horizontal="left"/>
      <protection locked="0"/>
    </xf>
    <xf numFmtId="0" fontId="15" fillId="5" borderId="5" xfId="0" applyFont="1" applyFill="1" applyBorder="1" applyAlignment="1" applyProtection="1">
      <alignment horizontal="left" vertical="center"/>
      <protection locked="0"/>
    </xf>
    <xf numFmtId="0" fontId="9" fillId="5" borderId="5" xfId="0" applyFont="1" applyFill="1" applyBorder="1" applyAlignment="1" applyProtection="1">
      <alignment horizontal="left" vertical="center"/>
      <protection locked="0"/>
    </xf>
    <xf numFmtId="165" fontId="9" fillId="5" borderId="5" xfId="0" applyNumberFormat="1" applyFont="1" applyFill="1" applyBorder="1" applyAlignment="1" applyProtection="1">
      <alignment horizontal="left" vertical="center"/>
      <protection locked="0"/>
    </xf>
    <xf numFmtId="0" fontId="0" fillId="5" borderId="5" xfId="0" applyFont="1" applyFill="1" applyBorder="1" applyAlignment="1" applyProtection="1">
      <alignment horizontal="left" vertical="center"/>
      <protection locked="0"/>
    </xf>
    <xf numFmtId="165" fontId="0" fillId="5" borderId="5" xfId="0" applyNumberFormat="1" applyFont="1" applyFill="1" applyBorder="1" applyAlignment="1" applyProtection="1">
      <alignment horizontal="left" vertical="center"/>
      <protection locked="0"/>
    </xf>
    <xf numFmtId="164" fontId="0" fillId="5" borderId="5" xfId="0" applyNumberFormat="1" applyFont="1" applyFill="1" applyBorder="1" applyAlignment="1" applyProtection="1">
      <alignment horizontal="left" vertical="center"/>
      <protection locked="0"/>
    </xf>
    <xf numFmtId="0" fontId="8" fillId="5" borderId="5" xfId="0" applyFont="1" applyFill="1" applyBorder="1" applyAlignment="1" applyProtection="1">
      <alignment horizontal="left" vertical="center"/>
      <protection locked="0"/>
    </xf>
    <xf numFmtId="165" fontId="8" fillId="5" borderId="5" xfId="0" applyNumberFormat="1" applyFont="1" applyFill="1" applyBorder="1" applyAlignment="1" applyProtection="1">
      <alignment horizontal="left" vertical="center"/>
      <protection locked="0"/>
    </xf>
    <xf numFmtId="0" fontId="0" fillId="5" borderId="5" xfId="0" applyFill="1" applyBorder="1" applyAlignment="1" applyProtection="1">
      <alignment horizontal="left"/>
      <protection locked="0"/>
    </xf>
    <xf numFmtId="0" fontId="0" fillId="5" borderId="0" xfId="0" applyFill="1" applyAlignment="1" applyProtection="1">
      <alignment horizontal="left" vertical="center"/>
      <protection locked="0"/>
    </xf>
    <xf numFmtId="16" fontId="0" fillId="5" borderId="5" xfId="0" applyNumberFormat="1" applyFill="1" applyBorder="1" applyAlignment="1" applyProtection="1">
      <alignment horizontal="left" vertical="center"/>
      <protection locked="0"/>
    </xf>
    <xf numFmtId="14" fontId="0" fillId="5" borderId="5" xfId="0" applyNumberFormat="1" applyFill="1" applyBorder="1" applyAlignment="1" applyProtection="1">
      <alignment horizontal="left" vertical="center"/>
      <protection locked="0"/>
    </xf>
    <xf numFmtId="164" fontId="7" fillId="5" borderId="5" xfId="0" applyNumberFormat="1" applyFont="1" applyFill="1" applyBorder="1" applyAlignment="1" applyProtection="1">
      <alignment horizontal="left" vertical="center"/>
      <protection locked="0"/>
    </xf>
    <xf numFmtId="16" fontId="0" fillId="5" borderId="5" xfId="0" applyNumberFormat="1" applyFill="1" applyBorder="1" applyAlignment="1" applyProtection="1">
      <alignment horizontal="left"/>
      <protection locked="0"/>
    </xf>
    <xf numFmtId="0" fontId="8" fillId="5" borderId="5" xfId="2" applyFont="1" applyFill="1" applyBorder="1" applyAlignment="1" applyProtection="1">
      <alignment horizontal="left"/>
      <protection locked="0"/>
    </xf>
    <xf numFmtId="0" fontId="0" fillId="5" borderId="0" xfId="0" applyFill="1" applyBorder="1" applyAlignment="1" applyProtection="1">
      <alignment horizontal="left" vertical="center"/>
      <protection locked="0"/>
    </xf>
    <xf numFmtId="0" fontId="0" fillId="5" borderId="0" xfId="0" applyFill="1" applyAlignment="1" applyProtection="1">
      <alignment horizontal="left"/>
      <protection locked="0"/>
    </xf>
    <xf numFmtId="0" fontId="0" fillId="5" borderId="5" xfId="0" applyFill="1" applyBorder="1"/>
    <xf numFmtId="0" fontId="0" fillId="5" borderId="3" xfId="0" applyFill="1" applyBorder="1" applyAlignment="1" applyProtection="1">
      <alignment horizontal="left" vertical="center"/>
      <protection locked="0"/>
    </xf>
    <xf numFmtId="166" fontId="4" fillId="6" borderId="5" xfId="0" applyNumberFormat="1" applyFont="1" applyFill="1" applyBorder="1" applyAlignment="1" applyProtection="1">
      <alignment horizontal="left" vertical="center"/>
    </xf>
    <xf numFmtId="0" fontId="5" fillId="0" borderId="3" xfId="0" applyFont="1" applyBorder="1" applyAlignment="1">
      <alignment horizontal="left" vertical="center"/>
    </xf>
    <xf numFmtId="164" fontId="0" fillId="0" borderId="0" xfId="0" applyNumberFormat="1" applyBorder="1" applyAlignment="1">
      <alignment horizontal="left" vertical="center"/>
    </xf>
    <xf numFmtId="0" fontId="0" fillId="5" borderId="5" xfId="0" applyFill="1" applyBorder="1" applyAlignment="1">
      <alignment horizontal="left"/>
    </xf>
    <xf numFmtId="164" fontId="21" fillId="4" borderId="5" xfId="0" applyNumberFormat="1" applyFont="1" applyFill="1" applyBorder="1" applyAlignment="1" applyProtection="1">
      <alignment horizontal="left" vertical="center"/>
      <protection locked="0"/>
    </xf>
    <xf numFmtId="0" fontId="0" fillId="8" borderId="0" xfId="0" applyFill="1" applyAlignment="1" applyProtection="1">
      <alignment horizontal="left" vertical="center"/>
      <protection locked="0"/>
    </xf>
    <xf numFmtId="0" fontId="20" fillId="5" borderId="5" xfId="0" applyFont="1" applyFill="1" applyBorder="1" applyAlignment="1" applyProtection="1">
      <alignment horizontal="left" vertical="center"/>
      <protection locked="0"/>
    </xf>
    <xf numFmtId="165" fontId="20" fillId="5" borderId="5" xfId="0" applyNumberFormat="1" applyFont="1" applyFill="1" applyBorder="1" applyAlignment="1" applyProtection="1">
      <alignment horizontal="left" vertical="center"/>
      <protection locked="0"/>
    </xf>
    <xf numFmtId="164" fontId="20" fillId="5" borderId="5" xfId="0" applyNumberFormat="1" applyFont="1" applyFill="1" applyBorder="1" applyAlignment="1" applyProtection="1">
      <alignment horizontal="left" vertical="center"/>
      <protection locked="0"/>
    </xf>
    <xf numFmtId="0" fontId="0" fillId="0" borderId="20" xfId="0" applyBorder="1"/>
    <xf numFmtId="0" fontId="23" fillId="0" borderId="21" xfId="0" applyFont="1" applyBorder="1"/>
    <xf numFmtId="167" fontId="0" fillId="0" borderId="0" xfId="0" applyNumberForma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49" fontId="0" fillId="5" borderId="5" xfId="0" applyNumberFormat="1" applyFill="1" applyBorder="1" applyAlignment="1">
      <alignment horizontal="left" vertical="center" wrapText="1"/>
    </xf>
    <xf numFmtId="0" fontId="0" fillId="5" borderId="5" xfId="0" applyFill="1" applyBorder="1" applyAlignment="1">
      <alignment horizontal="left" vertical="center" wrapText="1"/>
    </xf>
    <xf numFmtId="164" fontId="4" fillId="7" borderId="3" xfId="0" applyNumberFormat="1" applyFont="1" applyFill="1" applyBorder="1" applyAlignment="1">
      <alignment horizontal="left" vertical="center" wrapText="1"/>
    </xf>
    <xf numFmtId="0" fontId="4" fillId="7" borderId="6" xfId="0" applyFont="1" applyFill="1" applyBorder="1" applyAlignment="1">
      <alignment horizontal="left" vertical="center"/>
    </xf>
    <xf numFmtId="164" fontId="4" fillId="7" borderId="2" xfId="0" applyNumberFormat="1" applyFont="1" applyFill="1" applyBorder="1" applyAlignment="1">
      <alignment horizontal="left" vertical="center" wrapText="1"/>
    </xf>
    <xf numFmtId="164" fontId="4" fillId="7" borderId="22" xfId="0" applyNumberFormat="1" applyFont="1" applyFill="1" applyBorder="1" applyAlignment="1">
      <alignment horizontal="left" vertical="center" wrapText="1"/>
    </xf>
    <xf numFmtId="0" fontId="4" fillId="7" borderId="22" xfId="0" applyFont="1" applyFill="1" applyBorder="1" applyAlignment="1">
      <alignment horizontal="left" vertical="center"/>
    </xf>
    <xf numFmtId="164" fontId="4" fillId="7" borderId="4" xfId="0" applyNumberFormat="1" applyFont="1" applyFill="1" applyBorder="1" applyAlignment="1">
      <alignment horizontal="left" vertical="center" wrapText="1"/>
    </xf>
    <xf numFmtId="164" fontId="0" fillId="7" borderId="5" xfId="0" applyNumberFormat="1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164" fontId="0" fillId="7" borderId="3" xfId="0" applyNumberFormat="1" applyFill="1" applyBorder="1" applyAlignment="1">
      <alignment horizontal="left" vertical="center"/>
    </xf>
    <xf numFmtId="164" fontId="8" fillId="7" borderId="3" xfId="0" applyNumberFormat="1" applyFont="1" applyFill="1" applyBorder="1" applyAlignment="1">
      <alignment horizontal="left"/>
    </xf>
    <xf numFmtId="0" fontId="8" fillId="7" borderId="5" xfId="0" applyFont="1" applyFill="1" applyBorder="1" applyAlignment="1">
      <alignment horizontal="left"/>
    </xf>
    <xf numFmtId="164" fontId="8" fillId="7" borderId="3" xfId="0" applyNumberFormat="1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3" fontId="8" fillId="7" borderId="5" xfId="0" applyNumberFormat="1" applyFont="1" applyFill="1" applyBorder="1" applyAlignment="1">
      <alignment horizontal="left"/>
    </xf>
    <xf numFmtId="164" fontId="8" fillId="7" borderId="5" xfId="0" applyNumberFormat="1" applyFont="1" applyFill="1" applyBorder="1" applyAlignment="1">
      <alignment horizontal="left" vertical="center"/>
    </xf>
    <xf numFmtId="0" fontId="11" fillId="7" borderId="5" xfId="1" applyFont="1" applyFill="1" applyBorder="1" applyAlignment="1" applyProtection="1">
      <alignment horizontal="left" vertical="center"/>
    </xf>
    <xf numFmtId="0" fontId="7" fillId="7" borderId="5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0" fillId="7" borderId="3" xfId="0" applyFill="1" applyBorder="1" applyAlignment="1">
      <alignment horizontal="left" vertical="center"/>
    </xf>
    <xf numFmtId="0" fontId="10" fillId="7" borderId="3" xfId="1" applyFill="1" applyBorder="1" applyAlignment="1" applyProtection="1">
      <alignment horizontal="left" vertical="center"/>
    </xf>
    <xf numFmtId="49" fontId="0" fillId="7" borderId="5" xfId="0" applyNumberFormat="1" applyFill="1" applyBorder="1" applyAlignment="1">
      <alignment horizontal="left" vertical="center"/>
    </xf>
    <xf numFmtId="49" fontId="0" fillId="7" borderId="3" xfId="0" applyNumberFormat="1" applyFill="1" applyBorder="1" applyAlignment="1">
      <alignment horizontal="left" vertical="center"/>
    </xf>
    <xf numFmtId="3" fontId="0" fillId="7" borderId="3" xfId="0" applyNumberFormat="1" applyFill="1" applyBorder="1" applyAlignment="1">
      <alignment horizontal="left" vertical="center"/>
    </xf>
    <xf numFmtId="164" fontId="0" fillId="7" borderId="3" xfId="0" applyNumberFormat="1" applyFill="1" applyBorder="1" applyAlignment="1">
      <alignment horizontal="left" vertical="center" wrapText="1"/>
    </xf>
    <xf numFmtId="164" fontId="0" fillId="7" borderId="5" xfId="0" applyNumberFormat="1" applyFill="1" applyBorder="1" applyAlignment="1">
      <alignment horizontal="left" vertical="center"/>
    </xf>
    <xf numFmtId="164" fontId="0" fillId="7" borderId="6" xfId="0" applyNumberFormat="1" applyFill="1" applyBorder="1" applyAlignment="1">
      <alignment horizontal="left" vertical="center"/>
    </xf>
    <xf numFmtId="164" fontId="0" fillId="5" borderId="5" xfId="0" applyNumberFormat="1" applyFill="1" applyBorder="1" applyAlignment="1">
      <alignment horizontal="left" vertical="center"/>
    </xf>
    <xf numFmtId="0" fontId="8" fillId="5" borderId="5" xfId="0" applyFont="1" applyFill="1" applyBorder="1" applyAlignment="1">
      <alignment horizontal="left"/>
    </xf>
    <xf numFmtId="164" fontId="8" fillId="5" borderId="5" xfId="0" applyNumberFormat="1" applyFont="1" applyFill="1" applyBorder="1" applyAlignment="1">
      <alignment horizontal="left"/>
    </xf>
    <xf numFmtId="164" fontId="8" fillId="5" borderId="5" xfId="0" applyNumberFormat="1" applyFont="1" applyFill="1" applyBorder="1" applyAlignment="1">
      <alignment horizontal="left" vertical="center"/>
    </xf>
    <xf numFmtId="49" fontId="9" fillId="5" borderId="5" xfId="0" applyNumberFormat="1" applyFont="1" applyFill="1" applyBorder="1" applyAlignment="1">
      <alignment horizontal="left" vertical="center"/>
    </xf>
    <xf numFmtId="14" fontId="0" fillId="5" borderId="5" xfId="0" applyNumberFormat="1" applyFill="1" applyBorder="1" applyAlignment="1">
      <alignment horizontal="left" vertical="center" wrapText="1"/>
    </xf>
    <xf numFmtId="164" fontId="0" fillId="5" borderId="3" xfId="0" applyNumberFormat="1" applyFill="1" applyBorder="1" applyAlignment="1">
      <alignment horizontal="left" vertical="center"/>
    </xf>
    <xf numFmtId="16" fontId="0" fillId="7" borderId="3" xfId="0" applyNumberFormat="1" applyFill="1" applyBorder="1" applyAlignment="1">
      <alignment horizontal="left" vertical="center"/>
    </xf>
    <xf numFmtId="0" fontId="22" fillId="5" borderId="0" xfId="0" applyFont="1" applyFill="1"/>
    <xf numFmtId="0" fontId="0" fillId="0" borderId="0" xfId="0" applyFill="1" applyBorder="1"/>
    <xf numFmtId="49" fontId="1" fillId="5" borderId="5" xfId="0" applyNumberFormat="1" applyFont="1" applyFill="1" applyBorder="1" applyAlignment="1">
      <alignment horizontal="left" vertical="center"/>
    </xf>
    <xf numFmtId="0" fontId="16" fillId="2" borderId="0" xfId="0" applyFont="1" applyFill="1" applyBorder="1" applyAlignment="1">
      <alignment horizontal="center" vertical="center"/>
    </xf>
    <xf numFmtId="0" fontId="23" fillId="5" borderId="21" xfId="0" applyFont="1" applyFill="1" applyBorder="1"/>
    <xf numFmtId="0" fontId="0" fillId="5" borderId="23" xfId="0" applyFill="1" applyBorder="1"/>
    <xf numFmtId="0" fontId="0" fillId="5" borderId="0" xfId="0" applyFill="1" applyBorder="1"/>
    <xf numFmtId="0" fontId="0" fillId="5" borderId="24" xfId="0" applyFill="1" applyBorder="1"/>
    <xf numFmtId="0" fontId="0" fillId="5" borderId="21" xfId="0" applyFill="1" applyBorder="1"/>
    <xf numFmtId="0" fontId="24" fillId="5" borderId="0" xfId="0" applyFont="1" applyFill="1"/>
    <xf numFmtId="0" fontId="0" fillId="5" borderId="25" xfId="0" applyFill="1" applyBorder="1" applyAlignment="1" applyProtection="1">
      <alignment horizontal="left" vertical="center"/>
      <protection locked="0"/>
    </xf>
    <xf numFmtId="49" fontId="0" fillId="0" borderId="3" xfId="0" applyNumberFormat="1" applyBorder="1" applyAlignment="1">
      <alignment horizontal="left" vertical="center"/>
    </xf>
    <xf numFmtId="0" fontId="25" fillId="5" borderId="0" xfId="0" applyFont="1" applyFill="1"/>
    <xf numFmtId="49" fontId="0" fillId="5" borderId="5" xfId="0" quotePrefix="1" applyNumberFormat="1" applyFill="1" applyBorder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0" fontId="27" fillId="0" borderId="0" xfId="0" applyFont="1" applyBorder="1" applyAlignment="1">
      <alignment horizontal="left" vertical="center" wrapText="1"/>
    </xf>
    <xf numFmtId="164" fontId="28" fillId="4" borderId="6" xfId="0" applyNumberFormat="1" applyFont="1" applyFill="1" applyBorder="1" applyAlignment="1">
      <alignment horizontal="left" vertical="center" wrapText="1"/>
    </xf>
    <xf numFmtId="0" fontId="28" fillId="4" borderId="3" xfId="0" applyFont="1" applyFill="1" applyBorder="1" applyAlignment="1">
      <alignment horizontal="left" vertical="center" wrapText="1"/>
    </xf>
    <xf numFmtId="0" fontId="28" fillId="4" borderId="5" xfId="0" applyFont="1" applyFill="1" applyBorder="1" applyAlignment="1">
      <alignment horizontal="left" vertical="center" wrapText="1"/>
    </xf>
    <xf numFmtId="164" fontId="29" fillId="0" borderId="5" xfId="0" applyNumberFormat="1" applyFont="1" applyBorder="1" applyAlignment="1">
      <alignment horizontal="left" vertical="center"/>
    </xf>
    <xf numFmtId="0" fontId="29" fillId="0" borderId="5" xfId="0" applyFont="1" applyBorder="1" applyAlignment="1">
      <alignment horizontal="left" vertical="center"/>
    </xf>
    <xf numFmtId="0" fontId="29" fillId="5" borderId="5" xfId="0" applyFont="1" applyFill="1" applyBorder="1" applyAlignment="1">
      <alignment horizontal="left" vertical="center"/>
    </xf>
    <xf numFmtId="164" fontId="29" fillId="4" borderId="5" xfId="0" applyNumberFormat="1" applyFont="1" applyFill="1" applyBorder="1" applyAlignment="1">
      <alignment horizontal="left" vertical="center"/>
    </xf>
    <xf numFmtId="0" fontId="29" fillId="4" borderId="5" xfId="0" applyFont="1" applyFill="1" applyBorder="1" applyAlignment="1">
      <alignment horizontal="left" vertical="center"/>
    </xf>
    <xf numFmtId="167" fontId="29" fillId="0" borderId="0" xfId="0" applyNumberFormat="1" applyFont="1" applyAlignment="1">
      <alignment horizontal="center"/>
    </xf>
    <xf numFmtId="164" fontId="29" fillId="0" borderId="5" xfId="0" applyNumberFormat="1" applyFont="1" applyFill="1" applyBorder="1" applyAlignment="1">
      <alignment horizontal="left" vertical="center"/>
    </xf>
    <xf numFmtId="0" fontId="29" fillId="0" borderId="5" xfId="0" applyFont="1" applyFill="1" applyBorder="1" applyAlignment="1">
      <alignment horizontal="left" vertical="center"/>
    </xf>
    <xf numFmtId="0" fontId="0" fillId="0" borderId="2" xfId="0" applyFill="1" applyBorder="1"/>
    <xf numFmtId="0" fontId="0" fillId="9" borderId="0" xfId="0" applyFill="1" applyAlignment="1">
      <alignment horizontal="center" wrapText="1"/>
    </xf>
    <xf numFmtId="0" fontId="31" fillId="9" borderId="0" xfId="0" applyFont="1" applyFill="1" applyAlignment="1">
      <alignment horizontal="center" wrapText="1"/>
    </xf>
    <xf numFmtId="0" fontId="0" fillId="9" borderId="0" xfId="0" applyFill="1" applyAlignment="1">
      <alignment horizontal="left"/>
    </xf>
    <xf numFmtId="164" fontId="0" fillId="4" borderId="3" xfId="0" quotePrefix="1" applyNumberFormat="1" applyFill="1" applyBorder="1" applyAlignment="1">
      <alignment horizontal="left" vertical="center"/>
    </xf>
    <xf numFmtId="164" fontId="0" fillId="10" borderId="5" xfId="0" applyNumberForma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49" fontId="0" fillId="10" borderId="5" xfId="0" applyNumberFormat="1" applyFill="1" applyBorder="1" applyAlignment="1">
      <alignment horizontal="left" vertical="center"/>
    </xf>
    <xf numFmtId="0" fontId="0" fillId="2" borderId="5" xfId="0" applyFill="1" applyBorder="1" applyAlignment="1" applyProtection="1">
      <alignment horizontal="left" vertical="center"/>
      <protection locked="0"/>
    </xf>
    <xf numFmtId="49" fontId="0" fillId="4" borderId="3" xfId="0" applyNumberFormat="1" applyFill="1" applyBorder="1" applyAlignment="1">
      <alignment horizontal="left" vertical="center"/>
    </xf>
    <xf numFmtId="0" fontId="0" fillId="0" borderId="26" xfId="0" applyFill="1" applyBorder="1"/>
    <xf numFmtId="0" fontId="0" fillId="0" borderId="27" xfId="0" applyBorder="1"/>
    <xf numFmtId="49" fontId="28" fillId="5" borderId="5" xfId="0" applyNumberFormat="1" applyFont="1" applyFill="1" applyBorder="1" applyAlignment="1">
      <alignment horizontal="left" vertical="center" wrapText="1"/>
    </xf>
    <xf numFmtId="164" fontId="28" fillId="5" borderId="3" xfId="0" applyNumberFormat="1" applyFont="1" applyFill="1" applyBorder="1" applyAlignment="1">
      <alignment horizontal="left" vertical="center" wrapText="1"/>
    </xf>
    <xf numFmtId="49" fontId="28" fillId="0" borderId="5" xfId="0" applyNumberFormat="1" applyFont="1" applyFill="1" applyBorder="1" applyAlignment="1">
      <alignment horizontal="left" vertical="center" wrapText="1"/>
    </xf>
    <xf numFmtId="164" fontId="28" fillId="0" borderId="3" xfId="0" applyNumberFormat="1" applyFont="1" applyFill="1" applyBorder="1" applyAlignment="1">
      <alignment horizontal="left" vertical="center" wrapText="1"/>
    </xf>
    <xf numFmtId="164" fontId="0" fillId="0" borderId="5" xfId="0" applyNumberFormat="1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164" fontId="4" fillId="4" borderId="6" xfId="0" applyNumberFormat="1" applyFont="1" applyFill="1" applyBorder="1" applyAlignment="1">
      <alignment horizontal="left" vertical="center" wrapText="1"/>
    </xf>
    <xf numFmtId="0" fontId="9" fillId="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vertical="center"/>
    </xf>
    <xf numFmtId="0" fontId="9" fillId="4" borderId="5" xfId="0" applyFont="1" applyFill="1" applyBorder="1" applyAlignment="1">
      <alignment horizontal="left" vertical="center" wrapText="1"/>
    </xf>
    <xf numFmtId="49" fontId="28" fillId="10" borderId="5" xfId="0" applyNumberFormat="1" applyFont="1" applyFill="1" applyBorder="1" applyAlignment="1">
      <alignment horizontal="left" vertical="center" wrapText="1"/>
    </xf>
    <xf numFmtId="164" fontId="28" fillId="10" borderId="3" xfId="0" applyNumberFormat="1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10" borderId="5" xfId="0" applyFont="1" applyFill="1" applyBorder="1" applyAlignment="1">
      <alignment horizontal="left" vertical="center"/>
    </xf>
    <xf numFmtId="49" fontId="9" fillId="10" borderId="5" xfId="0" applyNumberFormat="1" applyFont="1" applyFill="1" applyBorder="1" applyAlignment="1">
      <alignment horizontal="left" vertical="center" wrapText="1"/>
    </xf>
    <xf numFmtId="16" fontId="0" fillId="4" borderId="3" xfId="0" applyNumberFormat="1" applyFill="1" applyBorder="1" applyAlignment="1">
      <alignment horizontal="left" vertical="center"/>
    </xf>
    <xf numFmtId="49" fontId="9" fillId="0" borderId="5" xfId="0" applyNumberFormat="1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center" vertical="center"/>
    </xf>
    <xf numFmtId="0" fontId="18" fillId="0" borderId="19" xfId="0" applyFont="1" applyFill="1" applyBorder="1"/>
    <xf numFmtId="0" fontId="18" fillId="0" borderId="9" xfId="0" applyFont="1" applyFill="1" applyBorder="1"/>
    <xf numFmtId="0" fontId="18" fillId="0" borderId="10" xfId="0" applyFont="1" applyFill="1" applyBorder="1"/>
    <xf numFmtId="0" fontId="18" fillId="0" borderId="0" xfId="0" applyFont="1" applyFill="1"/>
    <xf numFmtId="0" fontId="9" fillId="0" borderId="5" xfId="0" applyFont="1" applyBorder="1" applyAlignment="1">
      <alignment horizontal="left" vertical="center"/>
    </xf>
    <xf numFmtId="0" fontId="0" fillId="0" borderId="30" xfId="0" applyFill="1" applyBorder="1"/>
    <xf numFmtId="0" fontId="0" fillId="0" borderId="24" xfId="0" applyFill="1" applyBorder="1"/>
    <xf numFmtId="0" fontId="0" fillId="0" borderId="24" xfId="0" applyBorder="1"/>
    <xf numFmtId="0" fontId="0" fillId="0" borderId="5" xfId="0" applyBorder="1" applyAlignment="1" applyProtection="1">
      <alignment horizontal="left" vertical="center" wrapText="1"/>
      <protection locked="0"/>
    </xf>
    <xf numFmtId="164" fontId="9" fillId="4" borderId="6" xfId="0" applyNumberFormat="1" applyFont="1" applyFill="1" applyBorder="1" applyAlignment="1">
      <alignment horizontal="left" vertical="center" wrapText="1"/>
    </xf>
    <xf numFmtId="0" fontId="1" fillId="5" borderId="5" xfId="0" applyFont="1" applyFill="1" applyBorder="1" applyAlignment="1">
      <alignment horizontal="left" vertical="center"/>
    </xf>
    <xf numFmtId="164" fontId="9" fillId="0" borderId="5" xfId="0" applyNumberFormat="1" applyFont="1" applyFill="1" applyBorder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0" fillId="0" borderId="5" xfId="0" applyBorder="1" applyAlignment="1">
      <alignment horizontal="left"/>
    </xf>
    <xf numFmtId="0" fontId="29" fillId="11" borderId="5" xfId="0" applyFont="1" applyFill="1" applyBorder="1" applyAlignment="1">
      <alignment horizontal="left" vertical="center"/>
    </xf>
    <xf numFmtId="49" fontId="28" fillId="11" borderId="5" xfId="0" applyNumberFormat="1" applyFont="1" applyFill="1" applyBorder="1" applyAlignment="1">
      <alignment horizontal="left" vertical="center" wrapText="1"/>
    </xf>
    <xf numFmtId="164" fontId="28" fillId="11" borderId="3" xfId="0" applyNumberFormat="1" applyFont="1" applyFill="1" applyBorder="1" applyAlignment="1">
      <alignment horizontal="left" vertical="center" wrapText="1"/>
    </xf>
    <xf numFmtId="0" fontId="0" fillId="11" borderId="5" xfId="0" applyFill="1" applyBorder="1" applyAlignment="1">
      <alignment horizontal="left" vertical="center"/>
    </xf>
    <xf numFmtId="49" fontId="0" fillId="11" borderId="5" xfId="0" applyNumberFormat="1" applyFill="1" applyBorder="1" applyAlignment="1">
      <alignment horizontal="left" vertical="center"/>
    </xf>
    <xf numFmtId="0" fontId="9" fillId="11" borderId="5" xfId="0" applyFont="1" applyFill="1" applyBorder="1" applyAlignment="1">
      <alignment horizontal="left" vertical="center"/>
    </xf>
    <xf numFmtId="164" fontId="0" fillId="11" borderId="5" xfId="0" applyNumberFormat="1" applyFill="1" applyBorder="1" applyAlignment="1">
      <alignment horizontal="left" vertical="center"/>
    </xf>
    <xf numFmtId="167" fontId="32" fillId="0" borderId="0" xfId="0" applyNumberFormat="1" applyFont="1" applyFill="1" applyAlignment="1">
      <alignment horizontal="center"/>
    </xf>
    <xf numFmtId="0" fontId="32" fillId="0" borderId="0" xfId="0" applyFont="1" applyFill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Fill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0" xfId="0" applyFont="1" applyAlignment="1">
      <alignment horizontal="center"/>
    </xf>
    <xf numFmtId="164" fontId="9" fillId="0" borderId="3" xfId="0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49" fontId="9" fillId="11" borderId="5" xfId="0" applyNumberFormat="1" applyFont="1" applyFill="1" applyBorder="1" applyAlignment="1">
      <alignment horizontal="left" vertical="center" wrapText="1"/>
    </xf>
    <xf numFmtId="0" fontId="0" fillId="11" borderId="5" xfId="0" applyFill="1" applyBorder="1" applyAlignment="1" applyProtection="1">
      <alignment horizontal="left" vertical="center"/>
      <protection locked="0"/>
    </xf>
    <xf numFmtId="165" fontId="0" fillId="11" borderId="5" xfId="0" applyNumberFormat="1" applyFill="1" applyBorder="1" applyAlignment="1" applyProtection="1">
      <alignment horizontal="left" vertical="center"/>
      <protection locked="0"/>
    </xf>
    <xf numFmtId="0" fontId="33" fillId="0" borderId="0" xfId="0" applyFont="1"/>
    <xf numFmtId="16" fontId="28" fillId="4" borderId="3" xfId="0" applyNumberFormat="1" applyFont="1" applyFill="1" applyBorder="1" applyAlignment="1">
      <alignment horizontal="left" vertical="center" wrapText="1"/>
    </xf>
    <xf numFmtId="0" fontId="0" fillId="12" borderId="5" xfId="0" applyFill="1" applyBorder="1" applyAlignment="1">
      <alignment horizontal="left" vertical="center"/>
    </xf>
    <xf numFmtId="49" fontId="0" fillId="12" borderId="5" xfId="0" applyNumberFormat="1" applyFill="1" applyBorder="1" applyAlignment="1">
      <alignment horizontal="left" vertical="center"/>
    </xf>
    <xf numFmtId="16" fontId="5" fillId="0" borderId="0" xfId="0" applyNumberFormat="1" applyFont="1" applyBorder="1" applyAlignment="1">
      <alignment horizontal="left" vertical="center"/>
    </xf>
    <xf numFmtId="49" fontId="0" fillId="0" borderId="5" xfId="0" applyNumberFormat="1" applyFill="1" applyBorder="1" applyAlignment="1">
      <alignment horizontal="left" vertical="center"/>
    </xf>
    <xf numFmtId="16" fontId="29" fillId="4" borderId="5" xfId="0" applyNumberFormat="1" applyFont="1" applyFill="1" applyBorder="1" applyAlignment="1">
      <alignment horizontal="left" vertical="center"/>
    </xf>
    <xf numFmtId="164" fontId="9" fillId="4" borderId="6" xfId="0" quotePrefix="1" applyNumberFormat="1" applyFont="1" applyFill="1" applyBorder="1" applyAlignment="1">
      <alignment horizontal="left" vertical="center" wrapText="1"/>
    </xf>
    <xf numFmtId="0" fontId="9" fillId="12" borderId="5" xfId="0" applyFont="1" applyFill="1" applyBorder="1" applyAlignment="1">
      <alignment horizontal="left" vertical="center"/>
    </xf>
    <xf numFmtId="0" fontId="29" fillId="12" borderId="5" xfId="0" applyFont="1" applyFill="1" applyBorder="1" applyAlignment="1">
      <alignment horizontal="left" vertical="center"/>
    </xf>
    <xf numFmtId="49" fontId="9" fillId="12" borderId="5" xfId="0" applyNumberFormat="1" applyFont="1" applyFill="1" applyBorder="1" applyAlignment="1">
      <alignment horizontal="left" vertical="center" wrapText="1"/>
    </xf>
    <xf numFmtId="164" fontId="28" fillId="12" borderId="3" xfId="0" applyNumberFormat="1" applyFont="1" applyFill="1" applyBorder="1" applyAlignment="1">
      <alignment horizontal="left" vertical="center" wrapText="1"/>
    </xf>
    <xf numFmtId="0" fontId="0" fillId="0" borderId="28" xfId="0" applyFill="1" applyBorder="1"/>
    <xf numFmtId="0" fontId="0" fillId="11" borderId="5" xfId="0" applyNumberFormat="1" applyFill="1" applyBorder="1" applyAlignment="1">
      <alignment horizontal="left" vertical="center"/>
    </xf>
    <xf numFmtId="16" fontId="29" fillId="11" borderId="5" xfId="0" applyNumberFormat="1" applyFont="1" applyFill="1" applyBorder="1" applyAlignment="1">
      <alignment horizontal="left" vertical="center"/>
    </xf>
    <xf numFmtId="164" fontId="9" fillId="11" borderId="3" xfId="0" applyNumberFormat="1" applyFont="1" applyFill="1" applyBorder="1" applyAlignment="1">
      <alignment horizontal="left" vertical="center" wrapText="1"/>
    </xf>
    <xf numFmtId="16" fontId="0" fillId="0" borderId="5" xfId="0" applyNumberFormat="1" applyBorder="1" applyAlignment="1" applyProtection="1">
      <alignment horizontal="left" vertical="center"/>
      <protection locked="0"/>
    </xf>
    <xf numFmtId="164" fontId="9" fillId="4" borderId="5" xfId="0" applyNumberFormat="1" applyFont="1" applyFill="1" applyBorder="1" applyAlignment="1">
      <alignment horizontal="left" vertical="center"/>
    </xf>
    <xf numFmtId="0" fontId="0" fillId="11" borderId="5" xfId="0" applyFill="1" applyBorder="1" applyAlignment="1">
      <alignment horizontal="left" vertical="center" wrapText="1"/>
    </xf>
    <xf numFmtId="49" fontId="0" fillId="11" borderId="5" xfId="0" applyNumberFormat="1" applyFill="1" applyBorder="1" applyAlignment="1">
      <alignment horizontal="left" vertical="center" wrapText="1"/>
    </xf>
    <xf numFmtId="164" fontId="0" fillId="11" borderId="5" xfId="0" applyNumberFormat="1" applyFill="1" applyBorder="1" applyAlignment="1">
      <alignment horizontal="left" vertical="center" wrapText="1"/>
    </xf>
    <xf numFmtId="164" fontId="34" fillId="0" borderId="5" xfId="0" applyNumberFormat="1" applyFont="1" applyBorder="1" applyAlignment="1">
      <alignment horizontal="left" vertical="center"/>
    </xf>
    <xf numFmtId="0" fontId="34" fillId="0" borderId="5" xfId="0" applyFont="1" applyBorder="1" applyAlignment="1">
      <alignment horizontal="left" vertical="center"/>
    </xf>
    <xf numFmtId="49" fontId="34" fillId="0" borderId="5" xfId="0" applyNumberFormat="1" applyFont="1" applyBorder="1" applyAlignment="1">
      <alignment horizontal="left" vertical="center"/>
    </xf>
    <xf numFmtId="16" fontId="0" fillId="0" borderId="5" xfId="0" applyNumberFormat="1" applyBorder="1" applyAlignment="1">
      <alignment horizontal="left" vertical="center" wrapText="1"/>
    </xf>
    <xf numFmtId="15" fontId="0" fillId="0" borderId="3" xfId="0" applyNumberFormat="1" applyBorder="1" applyAlignment="1">
      <alignment horizontal="left" vertical="center" wrapText="1"/>
    </xf>
    <xf numFmtId="15" fontId="0" fillId="11" borderId="3" xfId="0" applyNumberFormat="1" applyFill="1" applyBorder="1" applyAlignment="1">
      <alignment horizontal="left" vertical="center" wrapText="1"/>
    </xf>
    <xf numFmtId="14" fontId="9" fillId="11" borderId="5" xfId="0" applyNumberFormat="1" applyFont="1" applyFill="1" applyBorder="1" applyAlignment="1">
      <alignment horizontal="left" vertical="center"/>
    </xf>
    <xf numFmtId="16" fontId="9" fillId="0" borderId="5" xfId="0" applyNumberFormat="1" applyFont="1" applyFill="1" applyBorder="1" applyAlignment="1">
      <alignment horizontal="left" vertical="center"/>
    </xf>
    <xf numFmtId="16" fontId="9" fillId="11" borderId="5" xfId="0" applyNumberFormat="1" applyFont="1" applyFill="1" applyBorder="1" applyAlignment="1">
      <alignment horizontal="left" vertical="center"/>
    </xf>
    <xf numFmtId="16" fontId="29" fillId="0" borderId="5" xfId="0" applyNumberFormat="1" applyFont="1" applyFill="1" applyBorder="1" applyAlignment="1">
      <alignment horizontal="left" vertical="center"/>
    </xf>
    <xf numFmtId="0" fontId="35" fillId="0" borderId="5" xfId="0" applyFont="1" applyFill="1" applyBorder="1" applyAlignment="1">
      <alignment horizontal="left" vertical="center"/>
    </xf>
    <xf numFmtId="0" fontId="9" fillId="15" borderId="5" xfId="0" applyFont="1" applyFill="1" applyBorder="1" applyAlignment="1">
      <alignment horizontal="left" vertical="center"/>
    </xf>
    <xf numFmtId="0" fontId="29" fillId="15" borderId="5" xfId="0" applyFont="1" applyFill="1" applyBorder="1" applyAlignment="1">
      <alignment horizontal="left" vertical="center"/>
    </xf>
    <xf numFmtId="49" fontId="9" fillId="15" borderId="5" xfId="0" applyNumberFormat="1" applyFont="1" applyFill="1" applyBorder="1" applyAlignment="1">
      <alignment horizontal="left" vertical="center" wrapText="1"/>
    </xf>
    <xf numFmtId="0" fontId="35" fillId="0" borderId="5" xfId="0" applyFont="1" applyBorder="1" applyAlignment="1">
      <alignment horizontal="left" vertical="center"/>
    </xf>
    <xf numFmtId="49" fontId="0" fillId="0" borderId="5" xfId="0" applyNumberForma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/>
    </xf>
    <xf numFmtId="164" fontId="0" fillId="0" borderId="3" xfId="0" applyNumberFormat="1" applyFill="1" applyBorder="1" applyAlignment="1">
      <alignment horizontal="left" vertical="center" wrapText="1"/>
    </xf>
    <xf numFmtId="0" fontId="8" fillId="0" borderId="0" xfId="0" applyFont="1" applyFill="1" applyAlignment="1">
      <alignment horizontal="center"/>
    </xf>
    <xf numFmtId="164" fontId="36" fillId="0" borderId="3" xfId="0" applyNumberFormat="1" applyFont="1" applyFill="1" applyBorder="1" applyAlignment="1">
      <alignment horizontal="left" vertical="center" wrapText="1"/>
    </xf>
    <xf numFmtId="0" fontId="36" fillId="11" borderId="5" xfId="0" applyFont="1" applyFill="1" applyBorder="1" applyAlignment="1">
      <alignment horizontal="left" vertical="center"/>
    </xf>
    <xf numFmtId="49" fontId="36" fillId="11" borderId="5" xfId="0" applyNumberFormat="1" applyFont="1" applyFill="1" applyBorder="1" applyAlignment="1">
      <alignment horizontal="left" vertical="center" wrapText="1"/>
    </xf>
    <xf numFmtId="0" fontId="0" fillId="14" borderId="5" xfId="0" applyFill="1" applyBorder="1" applyAlignment="1">
      <alignment horizontal="left" vertical="center" wrapText="1"/>
    </xf>
    <xf numFmtId="49" fontId="0" fillId="14" borderId="5" xfId="0" applyNumberFormat="1" applyFill="1" applyBorder="1" applyAlignment="1">
      <alignment horizontal="left" vertical="center" wrapText="1"/>
    </xf>
    <xf numFmtId="167" fontId="0" fillId="0" borderId="0" xfId="0" applyNumberFormat="1" applyAlignment="1">
      <alignment horizontal="left"/>
    </xf>
    <xf numFmtId="0" fontId="9" fillId="17" borderId="5" xfId="0" applyFont="1" applyFill="1" applyBorder="1" applyAlignment="1">
      <alignment horizontal="left" vertical="center"/>
    </xf>
    <xf numFmtId="168" fontId="29" fillId="0" borderId="5" xfId="0" applyNumberFormat="1" applyFont="1" applyFill="1" applyBorder="1" applyAlignment="1">
      <alignment horizontal="left" vertical="center"/>
    </xf>
    <xf numFmtId="164" fontId="9" fillId="0" borderId="5" xfId="0" applyNumberFormat="1" applyFont="1" applyBorder="1" applyAlignment="1">
      <alignment horizontal="left" vertical="center"/>
    </xf>
    <xf numFmtId="0" fontId="0" fillId="11" borderId="5" xfId="0" applyFill="1" applyBorder="1"/>
    <xf numFmtId="164" fontId="9" fillId="0" borderId="5" xfId="0" applyNumberFormat="1" applyFont="1" applyFill="1" applyBorder="1" applyAlignment="1">
      <alignment horizontal="left" vertical="center" wrapText="1"/>
    </xf>
    <xf numFmtId="49" fontId="0" fillId="16" borderId="3" xfId="0" applyNumberFormat="1" applyFill="1" applyBorder="1" applyAlignment="1">
      <alignment horizontal="left" vertical="center" wrapText="1"/>
    </xf>
    <xf numFmtId="49" fontId="0" fillId="4" borderId="5" xfId="0" applyNumberFormat="1" applyFill="1" applyBorder="1" applyAlignment="1">
      <alignment horizontal="left" vertical="center"/>
    </xf>
    <xf numFmtId="49" fontId="0" fillId="8" borderId="3" xfId="0" applyNumberFormat="1" applyFill="1" applyBorder="1" applyAlignment="1">
      <alignment horizontal="left" vertical="center"/>
    </xf>
    <xf numFmtId="49" fontId="0" fillId="11" borderId="3" xfId="0" applyNumberFormat="1" applyFill="1" applyBorder="1" applyAlignment="1">
      <alignment horizontal="left" vertical="center" wrapText="1"/>
    </xf>
    <xf numFmtId="0" fontId="32" fillId="11" borderId="5" xfId="0" applyFont="1" applyFill="1" applyBorder="1" applyAlignment="1">
      <alignment horizontal="left" vertical="center" wrapText="1"/>
    </xf>
    <xf numFmtId="49" fontId="32" fillId="11" borderId="5" xfId="0" applyNumberFormat="1" applyFont="1" applyFill="1" applyBorder="1" applyAlignment="1">
      <alignment horizontal="left" vertical="center" wrapText="1"/>
    </xf>
    <xf numFmtId="164" fontId="0" fillId="13" borderId="5" xfId="0" applyNumberFormat="1" applyFill="1" applyBorder="1" applyAlignment="1" applyProtection="1">
      <alignment horizontal="left" vertical="center"/>
      <protection locked="0"/>
    </xf>
    <xf numFmtId="166" fontId="0" fillId="13" borderId="5" xfId="0" applyNumberFormat="1" applyFill="1" applyBorder="1" applyAlignment="1" applyProtection="1">
      <alignment horizontal="left" vertical="center"/>
    </xf>
    <xf numFmtId="0" fontId="0" fillId="13" borderId="5" xfId="0" applyFill="1" applyBorder="1" applyAlignment="1" applyProtection="1">
      <alignment horizontal="left" vertical="center"/>
      <protection locked="0"/>
    </xf>
    <xf numFmtId="165" fontId="0" fillId="13" borderId="5" xfId="0" applyNumberFormat="1" applyFill="1" applyBorder="1" applyAlignment="1" applyProtection="1">
      <alignment horizontal="left" vertical="center"/>
      <protection locked="0"/>
    </xf>
    <xf numFmtId="164" fontId="0" fillId="13" borderId="3" xfId="0" applyNumberFormat="1" applyFill="1" applyBorder="1" applyAlignment="1" applyProtection="1">
      <alignment horizontal="left" vertical="center"/>
      <protection locked="0"/>
    </xf>
    <xf numFmtId="0" fontId="0" fillId="13" borderId="0" xfId="0" applyFill="1" applyAlignment="1" applyProtection="1">
      <alignment horizontal="left" vertical="center"/>
      <protection locked="0"/>
    </xf>
    <xf numFmtId="0" fontId="0" fillId="13" borderId="0" xfId="0" applyFill="1" applyBorder="1" applyAlignment="1" applyProtection="1">
      <alignment horizontal="left" vertical="center"/>
      <protection locked="0"/>
    </xf>
    <xf numFmtId="164" fontId="0" fillId="2" borderId="0" xfId="0" applyNumberFormat="1" applyFill="1" applyBorder="1" applyAlignment="1">
      <alignment horizontal="left" vertical="center" wrapText="1"/>
    </xf>
    <xf numFmtId="164" fontId="6" fillId="2" borderId="0" xfId="0" applyNumberFormat="1" applyFont="1" applyFill="1" applyBorder="1" applyAlignment="1">
      <alignment horizontal="left" vertical="center"/>
    </xf>
    <xf numFmtId="164" fontId="32" fillId="11" borderId="5" xfId="0" applyNumberFormat="1" applyFont="1" applyFill="1" applyBorder="1" applyAlignment="1">
      <alignment horizontal="left" vertical="center" wrapText="1"/>
    </xf>
    <xf numFmtId="0" fontId="0" fillId="11" borderId="36" xfId="0" applyFill="1" applyBorder="1" applyAlignment="1">
      <alignment horizontal="left" vertical="center" wrapText="1"/>
    </xf>
    <xf numFmtId="0" fontId="0" fillId="11" borderId="4" xfId="0" applyFill="1" applyBorder="1" applyAlignment="1">
      <alignment horizontal="left" vertical="center" wrapText="1"/>
    </xf>
    <xf numFmtId="49" fontId="0" fillId="11" borderId="36" xfId="0" applyNumberFormat="1" applyFill="1" applyBorder="1" applyAlignment="1">
      <alignment horizontal="left" vertical="center" wrapText="1"/>
    </xf>
    <xf numFmtId="49" fontId="0" fillId="11" borderId="4" xfId="0" applyNumberFormat="1" applyFill="1" applyBorder="1" applyAlignment="1">
      <alignment horizontal="left" vertical="center" wrapText="1"/>
    </xf>
    <xf numFmtId="49" fontId="0" fillId="0" borderId="0" xfId="0" applyNumberFormat="1" applyAlignment="1">
      <alignment horizontal="left" vertical="center" wrapText="1"/>
    </xf>
    <xf numFmtId="49" fontId="0" fillId="11" borderId="0" xfId="0" applyNumberFormat="1" applyFill="1" applyAlignment="1">
      <alignment horizontal="left" vertical="center"/>
    </xf>
    <xf numFmtId="0" fontId="37" fillId="0" borderId="5" xfId="0" applyFont="1" applyBorder="1"/>
    <xf numFmtId="49" fontId="0" fillId="11" borderId="2" xfId="0" applyNumberFormat="1" applyFill="1" applyBorder="1" applyAlignment="1">
      <alignment horizontal="left" vertical="center" wrapText="1"/>
    </xf>
    <xf numFmtId="164" fontId="0" fillId="0" borderId="3" xfId="0" applyNumberFormat="1" applyBorder="1" applyAlignment="1">
      <alignment horizontal="left" vertical="center"/>
    </xf>
    <xf numFmtId="0" fontId="10" fillId="7" borderId="5" xfId="1" applyFill="1" applyBorder="1" applyAlignment="1" applyProtection="1">
      <alignment horizontal="left" vertical="center"/>
    </xf>
    <xf numFmtId="0" fontId="0" fillId="11" borderId="0" xfId="0" applyFill="1"/>
    <xf numFmtId="49" fontId="0" fillId="0" borderId="2" xfId="0" applyNumberFormat="1" applyBorder="1" applyAlignment="1">
      <alignment horizontal="left" vertical="center" wrapText="1"/>
    </xf>
    <xf numFmtId="0" fontId="9" fillId="4" borderId="5" xfId="0" applyFont="1" applyFill="1" applyBorder="1" applyAlignment="1">
      <alignment horizontal="left" vertical="center"/>
    </xf>
    <xf numFmtId="0" fontId="0" fillId="0" borderId="37" xfId="0" applyBorder="1"/>
    <xf numFmtId="0" fontId="0" fillId="0" borderId="36" xfId="0" applyBorder="1"/>
    <xf numFmtId="0" fontId="0" fillId="0" borderId="38" xfId="0" applyBorder="1"/>
    <xf numFmtId="49" fontId="4" fillId="0" borderId="6" xfId="0" applyNumberFormat="1" applyFont="1" applyBorder="1" applyAlignment="1">
      <alignment horizontal="left" vertical="center" wrapText="1"/>
    </xf>
    <xf numFmtId="49" fontId="0" fillId="3" borderId="0" xfId="0" applyNumberFormat="1" applyFill="1" applyBorder="1" applyAlignment="1">
      <alignment horizontal="left" vertical="center"/>
    </xf>
    <xf numFmtId="49" fontId="8" fillId="5" borderId="5" xfId="0" applyNumberFormat="1" applyFont="1" applyFill="1" applyBorder="1" applyAlignment="1">
      <alignment horizontal="left" vertical="center"/>
    </xf>
    <xf numFmtId="49" fontId="8" fillId="5" borderId="5" xfId="0" applyNumberFormat="1" applyFont="1" applyFill="1" applyBorder="1" applyAlignment="1">
      <alignment horizontal="left"/>
    </xf>
    <xf numFmtId="49" fontId="9" fillId="0" borderId="5" xfId="0" applyNumberFormat="1" applyFont="1" applyFill="1" applyBorder="1" applyAlignment="1">
      <alignment horizontal="left" vertical="center"/>
    </xf>
    <xf numFmtId="14" fontId="0" fillId="0" borderId="3" xfId="0" applyNumberFormat="1" applyBorder="1" applyAlignment="1">
      <alignment horizontal="left" vertical="center" wrapText="1"/>
    </xf>
    <xf numFmtId="16" fontId="0" fillId="0" borderId="3" xfId="0" applyNumberFormat="1" applyBorder="1" applyAlignment="1">
      <alignment horizontal="left" vertical="center" wrapText="1"/>
    </xf>
    <xf numFmtId="0" fontId="35" fillId="17" borderId="5" xfId="0" applyFont="1" applyFill="1" applyBorder="1" applyAlignment="1">
      <alignment horizontal="left" vertical="center"/>
    </xf>
    <xf numFmtId="0" fontId="29" fillId="17" borderId="5" xfId="0" applyFont="1" applyFill="1" applyBorder="1" applyAlignment="1">
      <alignment horizontal="left" vertical="center"/>
    </xf>
    <xf numFmtId="0" fontId="32" fillId="13" borderId="19" xfId="0" applyFont="1" applyFill="1" applyBorder="1" applyAlignment="1">
      <alignment horizontal="center" vertical="center"/>
    </xf>
    <xf numFmtId="0" fontId="16" fillId="18" borderId="0" xfId="0" applyFont="1" applyFill="1" applyBorder="1" applyAlignment="1">
      <alignment horizontal="center" vertical="center"/>
    </xf>
    <xf numFmtId="164" fontId="29" fillId="11" borderId="5" xfId="0" applyNumberFormat="1" applyFont="1" applyFill="1" applyBorder="1" applyAlignment="1">
      <alignment horizontal="left" vertical="center"/>
    </xf>
    <xf numFmtId="0" fontId="29" fillId="11" borderId="5" xfId="0" applyNumberFormat="1" applyFont="1" applyFill="1" applyBorder="1" applyAlignment="1">
      <alignment horizontal="left" vertical="center"/>
    </xf>
    <xf numFmtId="164" fontId="9" fillId="11" borderId="5" xfId="0" applyNumberFormat="1" applyFont="1" applyFill="1" applyBorder="1" applyAlignment="1">
      <alignment horizontal="left" vertical="center"/>
    </xf>
    <xf numFmtId="164" fontId="28" fillId="0" borderId="5" xfId="0" applyNumberFormat="1" applyFont="1" applyFill="1" applyBorder="1" applyAlignment="1">
      <alignment horizontal="left" vertical="center" wrapText="1"/>
    </xf>
    <xf numFmtId="164" fontId="29" fillId="0" borderId="3" xfId="0" applyNumberFormat="1" applyFont="1" applyFill="1" applyBorder="1" applyAlignment="1">
      <alignment horizontal="left" vertical="center"/>
    </xf>
    <xf numFmtId="164" fontId="0" fillId="0" borderId="3" xfId="0" applyNumberFormat="1" applyBorder="1" applyAlignment="1">
      <alignment horizontal="left" vertical="center" wrapText="1"/>
    </xf>
    <xf numFmtId="164" fontId="28" fillId="4" borderId="3" xfId="0" applyNumberFormat="1" applyFont="1" applyFill="1" applyBorder="1" applyAlignment="1">
      <alignment horizontal="left" vertical="center" wrapText="1"/>
    </xf>
    <xf numFmtId="0" fontId="16" fillId="6" borderId="31" xfId="0" applyFont="1" applyFill="1" applyBorder="1" applyAlignment="1">
      <alignment horizontal="center" vertical="center"/>
    </xf>
    <xf numFmtId="0" fontId="16" fillId="6" borderId="30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12" xfId="0" applyFill="1" applyBorder="1"/>
    <xf numFmtId="0" fontId="0" fillId="0" borderId="15" xfId="0" applyFill="1" applyBorder="1"/>
    <xf numFmtId="0" fontId="0" fillId="0" borderId="39" xfId="0" applyBorder="1"/>
    <xf numFmtId="0" fontId="0" fillId="0" borderId="3" xfId="0" applyBorder="1"/>
    <xf numFmtId="0" fontId="0" fillId="0" borderId="40" xfId="0" applyBorder="1"/>
    <xf numFmtId="0" fontId="0" fillId="0" borderId="26" xfId="0" applyBorder="1"/>
    <xf numFmtId="0" fontId="0" fillId="0" borderId="2" xfId="0" applyBorder="1"/>
    <xf numFmtId="0" fontId="16" fillId="6" borderId="28" xfId="0" applyFont="1" applyFill="1" applyBorder="1" applyAlignment="1">
      <alignment horizontal="center" vertical="center"/>
    </xf>
    <xf numFmtId="0" fontId="16" fillId="6" borderId="35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0" fillId="0" borderId="5" xfId="0" applyFont="1" applyBorder="1"/>
    <xf numFmtId="0" fontId="16" fillId="6" borderId="31" xfId="0" applyFont="1" applyFill="1" applyBorder="1" applyAlignment="1">
      <alignment horizontal="center" vertical="center"/>
    </xf>
    <xf numFmtId="0" fontId="16" fillId="6" borderId="30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49" fontId="4" fillId="0" borderId="6" xfId="0" applyNumberFormat="1" applyFont="1" applyBorder="1" applyAlignment="1">
      <alignment horizontal="left" vertical="center" wrapText="1"/>
    </xf>
    <xf numFmtId="0" fontId="0" fillId="13" borderId="0" xfId="0" applyFill="1" applyAlignment="1">
      <alignment horizontal="left"/>
    </xf>
    <xf numFmtId="16" fontId="0" fillId="4" borderId="3" xfId="0" applyNumberFormat="1" applyFill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0" fillId="0" borderId="27" xfId="0" applyFill="1" applyBorder="1"/>
    <xf numFmtId="0" fontId="0" fillId="13" borderId="28" xfId="0" applyFill="1" applyBorder="1" applyAlignment="1">
      <alignment horizontal="center" vertical="center"/>
    </xf>
    <xf numFmtId="0" fontId="16" fillId="13" borderId="35" xfId="0" applyFont="1" applyFill="1" applyBorder="1" applyAlignment="1">
      <alignment horizontal="center" vertical="center"/>
    </xf>
    <xf numFmtId="0" fontId="16" fillId="13" borderId="29" xfId="0" applyFont="1" applyFill="1" applyBorder="1" applyAlignment="1">
      <alignment horizontal="center" vertical="center"/>
    </xf>
    <xf numFmtId="0" fontId="0" fillId="0" borderId="19" xfId="0" applyFill="1" applyBorder="1"/>
    <xf numFmtId="0" fontId="0" fillId="0" borderId="9" xfId="0" applyFill="1" applyBorder="1"/>
    <xf numFmtId="14" fontId="32" fillId="13" borderId="3" xfId="0" applyNumberFormat="1" applyFont="1" applyFill="1" applyBorder="1" applyAlignment="1">
      <alignment horizontal="left" vertical="center" wrapText="1"/>
    </xf>
    <xf numFmtId="0" fontId="16" fillId="6" borderId="11" xfId="0" applyFont="1" applyFill="1" applyBorder="1" applyAlignment="1">
      <alignment horizontal="center" vertical="center"/>
    </xf>
    <xf numFmtId="0" fontId="16" fillId="6" borderId="14" xfId="0" applyFont="1" applyFill="1" applyBorder="1" applyAlignment="1">
      <alignment horizontal="center" vertical="center"/>
    </xf>
    <xf numFmtId="164" fontId="0" fillId="0" borderId="5" xfId="0" applyNumberFormat="1" applyFont="1" applyBorder="1" applyAlignment="1">
      <alignment horizontal="left" vertical="center" wrapText="1"/>
    </xf>
    <xf numFmtId="0" fontId="0" fillId="0" borderId="5" xfId="0" applyFont="1" applyBorder="1" applyAlignment="1">
      <alignment horizontal="left" vertical="center" wrapText="1"/>
    </xf>
    <xf numFmtId="49" fontId="0" fillId="0" borderId="5" xfId="0" applyNumberFormat="1" applyFont="1" applyBorder="1" applyAlignment="1">
      <alignment horizontal="left" vertical="center" wrapText="1"/>
    </xf>
    <xf numFmtId="164" fontId="0" fillId="4" borderId="3" xfId="0" applyNumberFormat="1" applyFont="1" applyFill="1" applyBorder="1" applyAlignment="1">
      <alignment horizontal="left" vertical="center" wrapText="1"/>
    </xf>
    <xf numFmtId="0" fontId="0" fillId="4" borderId="3" xfId="0" applyFont="1" applyFill="1" applyBorder="1" applyAlignment="1">
      <alignment horizontal="left" vertical="center" wrapText="1"/>
    </xf>
    <xf numFmtId="0" fontId="0" fillId="4" borderId="5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vertical="center" wrapText="1"/>
    </xf>
    <xf numFmtId="0" fontId="33" fillId="0" borderId="5" xfId="0" applyFont="1" applyBorder="1"/>
    <xf numFmtId="17" fontId="0" fillId="0" borderId="3" xfId="0" applyNumberFormat="1" applyBorder="1" applyAlignment="1">
      <alignment horizontal="left" vertical="center" wrapText="1"/>
    </xf>
    <xf numFmtId="14" fontId="0" fillId="0" borderId="5" xfId="0" applyNumberFormat="1" applyBorder="1" applyAlignment="1">
      <alignment horizontal="left" vertical="center" wrapText="1"/>
    </xf>
    <xf numFmtId="0" fontId="17" fillId="6" borderId="19" xfId="0" applyFont="1" applyFill="1" applyBorder="1" applyAlignment="1">
      <alignment horizontal="center" vertical="center"/>
    </xf>
    <xf numFmtId="169" fontId="29" fillId="4" borderId="5" xfId="0" applyNumberFormat="1" applyFont="1" applyFill="1" applyBorder="1" applyAlignment="1">
      <alignment horizontal="left" vertical="center"/>
    </xf>
    <xf numFmtId="0" fontId="0" fillId="0" borderId="41" xfId="0" applyFill="1" applyBorder="1"/>
    <xf numFmtId="0" fontId="0" fillId="0" borderId="36" xfId="0" applyFill="1" applyBorder="1"/>
    <xf numFmtId="167" fontId="9" fillId="0" borderId="0" xfId="0" applyNumberFormat="1" applyFont="1" applyAlignment="1">
      <alignment horizontal="left"/>
    </xf>
    <xf numFmtId="0" fontId="10" fillId="0" borderId="5" xfId="1" applyBorder="1" applyAlignment="1" applyProtection="1">
      <alignment horizontal="left" vertical="center" wrapText="1"/>
    </xf>
    <xf numFmtId="0" fontId="10" fillId="0" borderId="25" xfId="1" applyFill="1" applyBorder="1" applyAlignment="1" applyProtection="1">
      <alignment horizontal="left" vertical="center" wrapText="1"/>
    </xf>
    <xf numFmtId="0" fontId="27" fillId="0" borderId="0" xfId="0" applyFont="1" applyFill="1" applyBorder="1" applyAlignment="1">
      <alignment horizontal="left" vertical="center"/>
    </xf>
    <xf numFmtId="0" fontId="0" fillId="0" borderId="17" xfId="0" applyFill="1" applyBorder="1"/>
    <xf numFmtId="0" fontId="9" fillId="13" borderId="5" xfId="0" applyFont="1" applyFill="1" applyBorder="1" applyAlignment="1">
      <alignment horizontal="left" vertical="center"/>
    </xf>
    <xf numFmtId="0" fontId="29" fillId="13" borderId="5" xfId="0" applyFont="1" applyFill="1" applyBorder="1" applyAlignment="1">
      <alignment horizontal="left" vertical="center"/>
    </xf>
    <xf numFmtId="0" fontId="0" fillId="13" borderId="5" xfId="0" applyFill="1" applyBorder="1" applyAlignment="1">
      <alignment horizontal="left" vertical="center" wrapText="1"/>
    </xf>
    <xf numFmtId="49" fontId="0" fillId="13" borderId="5" xfId="0" applyNumberFormat="1" applyFill="1" applyBorder="1" applyAlignment="1">
      <alignment horizontal="left" vertical="center" wrapText="1"/>
    </xf>
    <xf numFmtId="0" fontId="0" fillId="0" borderId="5" xfId="0" applyFill="1" applyBorder="1" applyAlignment="1" applyProtection="1">
      <alignment horizontal="left" vertical="center"/>
      <protection locked="0"/>
    </xf>
    <xf numFmtId="14" fontId="0" fillId="0" borderId="3" xfId="0" applyNumberFormat="1" applyFill="1" applyBorder="1" applyAlignment="1">
      <alignment horizontal="left" vertical="center" wrapText="1"/>
    </xf>
    <xf numFmtId="0" fontId="0" fillId="18" borderId="5" xfId="0" applyFill="1" applyBorder="1" applyAlignment="1">
      <alignment horizontal="left" vertical="center" wrapText="1"/>
    </xf>
    <xf numFmtId="0" fontId="0" fillId="0" borderId="42" xfId="0" applyBorder="1"/>
    <xf numFmtId="0" fontId="32" fillId="13" borderId="7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16" fillId="6" borderId="35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0" fillId="0" borderId="11" xfId="0" applyFill="1" applyBorder="1"/>
    <xf numFmtId="0" fontId="0" fillId="0" borderId="14" xfId="0" applyFill="1" applyBorder="1"/>
    <xf numFmtId="14" fontId="9" fillId="0" borderId="5" xfId="0" applyNumberFormat="1" applyFont="1" applyFill="1" applyBorder="1" applyAlignment="1">
      <alignment horizontal="left" vertical="center"/>
    </xf>
    <xf numFmtId="0" fontId="16" fillId="6" borderId="19" xfId="0" applyFont="1" applyFill="1" applyBorder="1" applyAlignment="1">
      <alignment horizontal="center" vertical="center"/>
    </xf>
    <xf numFmtId="0" fontId="0" fillId="0" borderId="42" xfId="0" applyFill="1" applyBorder="1"/>
    <xf numFmtId="0" fontId="16" fillId="6" borderId="35" xfId="0" applyFont="1" applyFill="1" applyBorder="1" applyAlignment="1">
      <alignment horizontal="center" vertical="center"/>
    </xf>
    <xf numFmtId="0" fontId="0" fillId="0" borderId="41" xfId="0" applyBorder="1"/>
    <xf numFmtId="0" fontId="2" fillId="2" borderId="1" xfId="0" applyFont="1" applyFill="1" applyBorder="1" applyAlignment="1">
      <alignment horizontal="left" vertical="center"/>
    </xf>
    <xf numFmtId="0" fontId="15" fillId="5" borderId="3" xfId="0" applyFont="1" applyFill="1" applyBorder="1" applyAlignment="1">
      <alignment horizontal="left" vertical="center"/>
    </xf>
    <xf numFmtId="0" fontId="15" fillId="5" borderId="6" xfId="0" applyFont="1" applyFill="1" applyBorder="1" applyAlignment="1">
      <alignment horizontal="left" vertical="center"/>
    </xf>
    <xf numFmtId="0" fontId="15" fillId="5" borderId="2" xfId="0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left" vertical="center" wrapText="1"/>
    </xf>
    <xf numFmtId="0" fontId="16" fillId="6" borderId="28" xfId="0" applyFont="1" applyFill="1" applyBorder="1" applyAlignment="1">
      <alignment horizontal="center" vertical="center"/>
    </xf>
    <xf numFmtId="0" fontId="16" fillId="6" borderId="35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17" fillId="6" borderId="28" xfId="0" applyFont="1" applyFill="1" applyBorder="1" applyAlignment="1">
      <alignment horizontal="center" vertical="center"/>
    </xf>
    <xf numFmtId="0" fontId="17" fillId="6" borderId="29" xfId="0" applyFont="1" applyFill="1" applyBorder="1" applyAlignment="1">
      <alignment horizontal="center" vertical="center"/>
    </xf>
    <xf numFmtId="0" fontId="16" fillId="6" borderId="31" xfId="0" applyFont="1" applyFill="1" applyBorder="1" applyAlignment="1">
      <alignment horizontal="center" vertical="center"/>
    </xf>
    <xf numFmtId="0" fontId="16" fillId="6" borderId="30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0" fontId="17" fillId="6" borderId="31" xfId="0" applyFont="1" applyFill="1" applyBorder="1" applyAlignment="1">
      <alignment horizontal="center" vertical="center"/>
    </xf>
    <xf numFmtId="0" fontId="17" fillId="6" borderId="30" xfId="0" applyFont="1" applyFill="1" applyBorder="1" applyAlignment="1">
      <alignment horizontal="center" vertical="center"/>
    </xf>
    <xf numFmtId="0" fontId="17" fillId="6" borderId="32" xfId="0" applyFont="1" applyFill="1" applyBorder="1" applyAlignment="1">
      <alignment horizontal="center" vertical="center"/>
    </xf>
    <xf numFmtId="0" fontId="26" fillId="6" borderId="33" xfId="0" applyFont="1" applyFill="1" applyBorder="1" applyAlignment="1">
      <alignment horizontal="center" vertical="center"/>
    </xf>
    <xf numFmtId="0" fontId="26" fillId="6" borderId="34" xfId="0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_Sheet1" xfId="2"/>
  </cellStyles>
  <dxfs count="138"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file:///\\V-NSM-DC-01.nssm.local\Job%20File\Open%20Jobs\International%20Market%20Place-DCK%20(5501)\Material%20Orders\lindner%20quote%20IMP%20HI%20Mall%20saks.pdf" TargetMode="External"/><Relationship Id="rId2" Type="http://schemas.openxmlformats.org/officeDocument/2006/relationships/hyperlink" Target="file:///\\V-NSM-DC-01.nssm.local\Job%20File\Open%20Jobs\International%20Market%20Place-DCK%20(5501)\Material%20Orders\Balco%20Wall%20Expansion%20Joints.pdf" TargetMode="External"/><Relationship Id="rId1" Type="http://schemas.openxmlformats.org/officeDocument/2006/relationships/hyperlink" Target="file:///\\V-NSM-DC-01.nssm.local\Job%20File\Open%20Jobs\International%20Market%20Place-DCK%20(5501)\Material%20Orders\Balco%20Floor%20Expansion%20Joints.pdf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221@4x8/15@5x12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3@%2016%22" TargetMode="External"/><Relationship Id="rId3" Type="http://schemas.openxmlformats.org/officeDocument/2006/relationships/hyperlink" Target="mailto:3@10'" TargetMode="External"/><Relationship Id="rId7" Type="http://schemas.openxmlformats.org/officeDocument/2006/relationships/hyperlink" Target="mailto:48@10'6%22,44@3'10%22" TargetMode="External"/><Relationship Id="rId12" Type="http://schemas.openxmlformats.org/officeDocument/2006/relationships/hyperlink" Target="mailto:20@8'6%22,10@4'" TargetMode="External"/><Relationship Id="rId2" Type="http://schemas.openxmlformats.org/officeDocument/2006/relationships/hyperlink" Target="mailto:32@16',21@14',16@5'4%22" TargetMode="External"/><Relationship Id="rId1" Type="http://schemas.openxmlformats.org/officeDocument/2006/relationships/hyperlink" Target="mailto:6@7'4%22;6@11'-1/2%22;5@11'8-1/2%22" TargetMode="External"/><Relationship Id="rId6" Type="http://schemas.openxmlformats.org/officeDocument/2006/relationships/hyperlink" Target="mailto:40@48x132" TargetMode="External"/><Relationship Id="rId11" Type="http://schemas.openxmlformats.org/officeDocument/2006/relationships/hyperlink" Target="mailto:2@30'" TargetMode="External"/><Relationship Id="rId5" Type="http://schemas.openxmlformats.org/officeDocument/2006/relationships/hyperlink" Target="mailto:4@48x150" TargetMode="External"/><Relationship Id="rId10" Type="http://schemas.openxmlformats.org/officeDocument/2006/relationships/hyperlink" Target="mailto:23@8'7%201/2%22" TargetMode="External"/><Relationship Id="rId4" Type="http://schemas.openxmlformats.org/officeDocument/2006/relationships/hyperlink" Target="mailto:2@16'10%22,1@16'4%22,8@10',15@8'5%22,13@8',2@7'6%22" TargetMode="External"/><Relationship Id="rId9" Type="http://schemas.openxmlformats.org/officeDocument/2006/relationships/hyperlink" Target="mailto:435@60X108%20Shop%20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4@1/2X9X9.4,4@1/2X4X24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1@20'" TargetMode="External"/><Relationship Id="rId1" Type="http://schemas.openxmlformats.org/officeDocument/2006/relationships/hyperlink" Target="mailto:2@23'" TargetMode="External"/><Relationship Id="rId6" Type="http://schemas.openxmlformats.org/officeDocument/2006/relationships/hyperlink" Target="mailto:3@2,000" TargetMode="External"/><Relationship Id="rId5" Type="http://schemas.openxmlformats.org/officeDocument/2006/relationships/hyperlink" Target="mailto:1@20'" TargetMode="External"/><Relationship Id="rId4" Type="http://schemas.openxmlformats.org/officeDocument/2006/relationships/hyperlink" Target="mailto:2@7'0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194"/>
  <sheetViews>
    <sheetView zoomScale="115" zoomScaleNormal="115" zoomScaleSheetLayoutView="100" workbookViewId="0">
      <pane xSplit="5" ySplit="7" topLeftCell="F646" activePane="bottomRight" state="frozen"/>
      <selection pane="topRight" activeCell="E1" sqref="E1"/>
      <selection pane="bottomLeft" activeCell="A8" sqref="A8"/>
      <selection pane="bottomRight" activeCell="A658" sqref="A658"/>
    </sheetView>
  </sheetViews>
  <sheetFormatPr defaultColWidth="10.85546875" defaultRowHeight="15" x14ac:dyDescent="0.25"/>
  <cols>
    <col min="1" max="1" width="11.140625" style="27" bestFit="1" customWidth="1"/>
    <col min="2" max="2" width="11.5703125" style="25" customWidth="1"/>
    <col min="3" max="3" width="11" style="25" customWidth="1"/>
    <col min="4" max="4" width="23.7109375" style="25" customWidth="1"/>
    <col min="5" max="5" width="15" style="25" customWidth="1"/>
    <col min="6" max="6" width="19.85546875" style="14" customWidth="1"/>
    <col min="7" max="7" width="11.42578125" style="14" customWidth="1"/>
    <col min="8" max="8" width="20.42578125" style="14" customWidth="1"/>
    <col min="9" max="9" width="19.5703125" style="14" customWidth="1"/>
    <col min="10" max="10" width="19.28515625" style="14" customWidth="1"/>
    <col min="11" max="11" width="11.5703125" style="14" customWidth="1"/>
    <col min="12" max="12" width="12.7109375" style="69" customWidth="1"/>
    <col min="13" max="13" width="10.85546875" style="15"/>
    <col min="14" max="14" width="11.140625" style="68" bestFit="1" customWidth="1"/>
    <col min="15" max="15" width="19.28515625" style="16" customWidth="1"/>
    <col min="16" max="16" width="14" style="51" customWidth="1"/>
    <col min="17" max="17" width="15" style="52" customWidth="1"/>
    <col min="18" max="18" width="0" style="52" hidden="1" customWidth="1"/>
    <col min="19" max="19" width="10.85546875" style="329"/>
    <col min="20" max="22" width="10.85546875" style="52"/>
    <col min="23" max="16384" width="10.85546875" style="53"/>
  </cols>
  <sheetData>
    <row r="1" spans="1:22 16384:16384" s="42" customFormat="1" ht="23.25" x14ac:dyDescent="0.25">
      <c r="A1" s="507" t="s">
        <v>711</v>
      </c>
      <c r="B1" s="507"/>
      <c r="C1" s="507"/>
      <c r="D1" s="507"/>
      <c r="E1" s="507"/>
      <c r="F1" s="2"/>
      <c r="G1" s="2"/>
      <c r="H1" s="2"/>
      <c r="I1" s="2"/>
      <c r="J1" s="2"/>
      <c r="K1" s="2"/>
      <c r="L1" s="40"/>
      <c r="M1" s="3"/>
      <c r="N1" s="39"/>
      <c r="O1" s="39"/>
      <c r="P1" s="41"/>
      <c r="Q1" s="39"/>
      <c r="R1" s="39"/>
      <c r="S1" s="326"/>
      <c r="T1" s="39"/>
      <c r="U1" s="39"/>
      <c r="V1" s="39"/>
    </row>
    <row r="2" spans="1:22 16384:16384" s="42" customFormat="1" ht="15.75" x14ac:dyDescent="0.25">
      <c r="A2" s="508" t="s">
        <v>4804</v>
      </c>
      <c r="B2" s="509"/>
      <c r="C2" s="509"/>
      <c r="D2" s="509"/>
      <c r="E2" s="510"/>
      <c r="F2" s="2"/>
      <c r="G2" s="2"/>
      <c r="H2" s="2"/>
      <c r="I2" s="2"/>
      <c r="J2" s="2"/>
      <c r="K2" s="2"/>
      <c r="L2" s="39"/>
      <c r="M2" s="5"/>
      <c r="N2" s="39"/>
      <c r="O2" s="39"/>
      <c r="P2" s="39"/>
      <c r="Q2" s="39"/>
      <c r="R2" s="39"/>
      <c r="S2" s="326"/>
      <c r="T2" s="39"/>
      <c r="U2" s="39"/>
      <c r="V2" s="39"/>
    </row>
    <row r="3" spans="1:22 16384:16384" s="42" customFormat="1" x14ac:dyDescent="0.25">
      <c r="A3" s="44"/>
      <c r="B3" s="39"/>
      <c r="C3" s="39"/>
      <c r="D3" s="39"/>
      <c r="E3" s="39"/>
      <c r="F3" s="2"/>
      <c r="G3" s="2"/>
      <c r="H3" s="2"/>
      <c r="I3" s="2"/>
      <c r="J3" s="2"/>
      <c r="K3" s="2"/>
      <c r="L3" s="39"/>
      <c r="M3" s="5"/>
      <c r="N3" s="39"/>
      <c r="O3" s="39"/>
      <c r="P3" s="39"/>
      <c r="Q3" s="39"/>
      <c r="R3" s="39"/>
      <c r="S3" s="326"/>
      <c r="T3" s="39"/>
      <c r="U3" s="39"/>
      <c r="V3" s="39"/>
    </row>
    <row r="4" spans="1:22 16384:16384" s="42" customFormat="1" ht="21" x14ac:dyDescent="0.25">
      <c r="A4" s="6" t="s">
        <v>3159</v>
      </c>
      <c r="B4" s="6"/>
      <c r="C4" s="6"/>
      <c r="D4" s="6"/>
      <c r="E4" s="6"/>
      <c r="F4" s="7"/>
      <c r="G4" s="7"/>
      <c r="H4" s="7"/>
      <c r="I4" s="7"/>
      <c r="J4" s="7"/>
      <c r="K4" s="8"/>
      <c r="L4" s="6"/>
      <c r="M4" s="5"/>
      <c r="N4" s="39"/>
      <c r="O4" s="39"/>
      <c r="P4" s="39"/>
      <c r="Q4" s="41"/>
      <c r="R4" s="41"/>
      <c r="S4" s="327"/>
      <c r="T4" s="39"/>
      <c r="U4" s="39"/>
      <c r="V4" s="39"/>
    </row>
    <row r="5" spans="1:22 16384:16384" s="49" customFormat="1" x14ac:dyDescent="0.25">
      <c r="A5" s="514" t="s">
        <v>9417</v>
      </c>
      <c r="B5" s="515"/>
      <c r="C5" s="515"/>
      <c r="D5" s="515"/>
      <c r="E5" s="515"/>
      <c r="F5" s="516" t="s">
        <v>9418</v>
      </c>
      <c r="G5" s="516"/>
      <c r="H5" s="516"/>
      <c r="I5" s="516"/>
      <c r="J5" s="516"/>
      <c r="K5" s="516"/>
      <c r="L5" s="517"/>
      <c r="M5" s="48"/>
      <c r="N5" s="511" t="s">
        <v>9416</v>
      </c>
      <c r="O5" s="512"/>
      <c r="P5" s="513"/>
      <c r="S5" s="328"/>
    </row>
    <row r="6" spans="1:22 16384:16384" s="49" customFormat="1" ht="45" x14ac:dyDescent="0.25">
      <c r="A6" s="50" t="s">
        <v>1818</v>
      </c>
      <c r="B6" s="11" t="s">
        <v>1137</v>
      </c>
      <c r="C6" s="11" t="s">
        <v>1817</v>
      </c>
      <c r="D6" s="11" t="s">
        <v>1138</v>
      </c>
      <c r="E6" s="11" t="s">
        <v>1926</v>
      </c>
      <c r="F6" s="12" t="s">
        <v>4633</v>
      </c>
      <c r="G6" s="12" t="s">
        <v>4634</v>
      </c>
      <c r="H6" s="12" t="s">
        <v>533</v>
      </c>
      <c r="I6" s="12" t="s">
        <v>532</v>
      </c>
      <c r="J6" s="12" t="s">
        <v>531</v>
      </c>
      <c r="K6" s="13" t="s">
        <v>5589</v>
      </c>
      <c r="L6" s="50" t="s">
        <v>5590</v>
      </c>
      <c r="M6" s="48"/>
      <c r="N6" s="287" t="s">
        <v>5591</v>
      </c>
      <c r="O6" s="287" t="s">
        <v>5589</v>
      </c>
      <c r="P6" s="287" t="s">
        <v>7696</v>
      </c>
      <c r="Q6" s="322" t="s">
        <v>10978</v>
      </c>
      <c r="R6" s="269" t="s">
        <v>8575</v>
      </c>
      <c r="S6" s="325" t="s">
        <v>10987</v>
      </c>
      <c r="XFD6" s="49" t="s">
        <v>10979</v>
      </c>
    </row>
    <row r="7" spans="1:22 16384:16384" x14ac:dyDescent="0.25">
      <c r="L7" s="25"/>
      <c r="N7" s="284"/>
      <c r="O7" s="285"/>
      <c r="P7" s="286"/>
    </row>
    <row r="8" spans="1:22 16384:16384" s="49" customFormat="1" x14ac:dyDescent="0.25">
      <c r="A8" s="27">
        <v>41899</v>
      </c>
      <c r="B8" s="476" t="s">
        <v>14492</v>
      </c>
      <c r="C8" s="25"/>
      <c r="D8" s="25" t="s">
        <v>14489</v>
      </c>
      <c r="E8" s="25">
        <v>5428</v>
      </c>
      <c r="F8" s="14" t="s">
        <v>14490</v>
      </c>
      <c r="G8" s="14" t="s">
        <v>6803</v>
      </c>
      <c r="H8" s="14" t="s">
        <v>659</v>
      </c>
      <c r="I8" s="14" t="s">
        <v>9535</v>
      </c>
      <c r="J8" s="14" t="s">
        <v>14491</v>
      </c>
      <c r="K8" s="14" t="s">
        <v>7826</v>
      </c>
      <c r="L8" s="424">
        <v>41905</v>
      </c>
      <c r="M8" s="15"/>
      <c r="N8" s="68">
        <v>52</v>
      </c>
      <c r="O8" s="16">
        <v>100</v>
      </c>
      <c r="P8" s="259"/>
      <c r="S8" s="328"/>
    </row>
    <row r="9" spans="1:22 16384:16384" s="49" customFormat="1" ht="51" x14ac:dyDescent="0.25">
      <c r="A9" s="260">
        <v>39476</v>
      </c>
      <c r="B9" s="261" t="s">
        <v>3577</v>
      </c>
      <c r="C9" s="267"/>
      <c r="D9" s="262" t="s">
        <v>3086</v>
      </c>
      <c r="E9" s="262">
        <v>4249</v>
      </c>
      <c r="F9" s="262" t="s">
        <v>544</v>
      </c>
      <c r="G9" s="262" t="s">
        <v>8237</v>
      </c>
      <c r="H9" s="262"/>
      <c r="I9" s="262" t="s">
        <v>9535</v>
      </c>
      <c r="J9" s="280" t="s">
        <v>5942</v>
      </c>
      <c r="K9" s="280" t="s">
        <v>8238</v>
      </c>
      <c r="L9" s="281">
        <v>39556</v>
      </c>
      <c r="M9" s="256"/>
      <c r="N9" s="257">
        <v>39559</v>
      </c>
      <c r="O9" s="258" t="s">
        <v>373</v>
      </c>
      <c r="P9" s="259"/>
      <c r="S9" s="328"/>
      <c r="XFD9" s="49" t="s">
        <v>10980</v>
      </c>
    </row>
    <row r="10" spans="1:22 16384:16384" s="49" customFormat="1" x14ac:dyDescent="0.25">
      <c r="A10" s="266">
        <v>41612</v>
      </c>
      <c r="B10" s="288" t="s">
        <v>7624</v>
      </c>
      <c r="C10" s="267"/>
      <c r="D10" s="288" t="s">
        <v>11134</v>
      </c>
      <c r="E10" s="267"/>
      <c r="F10" s="288" t="s">
        <v>12853</v>
      </c>
      <c r="G10" s="267"/>
      <c r="H10" s="267"/>
      <c r="I10" s="267"/>
      <c r="J10" s="297" t="s">
        <v>1554</v>
      </c>
      <c r="K10" s="297" t="s">
        <v>1820</v>
      </c>
      <c r="L10" s="283">
        <v>41617</v>
      </c>
      <c r="M10" s="256"/>
      <c r="N10" s="257">
        <v>41617</v>
      </c>
      <c r="O10" s="258"/>
      <c r="P10" s="259"/>
      <c r="S10" s="328"/>
      <c r="XFD10" s="49" t="s">
        <v>10982</v>
      </c>
    </row>
    <row r="11" spans="1:22 16384:16384" s="49" customFormat="1" x14ac:dyDescent="0.25">
      <c r="A11" s="266">
        <v>41627</v>
      </c>
      <c r="B11" s="267"/>
      <c r="C11" s="267"/>
      <c r="D11" s="288" t="s">
        <v>12875</v>
      </c>
      <c r="E11" s="288" t="s">
        <v>4480</v>
      </c>
      <c r="F11" s="288" t="s">
        <v>1333</v>
      </c>
      <c r="G11" s="267"/>
      <c r="H11" s="288" t="s">
        <v>8012</v>
      </c>
      <c r="I11" s="288" t="s">
        <v>12876</v>
      </c>
      <c r="J11" s="297" t="s">
        <v>6796</v>
      </c>
      <c r="K11" s="297" t="s">
        <v>12877</v>
      </c>
      <c r="L11" s="283"/>
      <c r="M11" s="256"/>
      <c r="N11" s="257">
        <v>41627</v>
      </c>
      <c r="O11" s="258"/>
      <c r="P11" s="259"/>
      <c r="S11" s="328"/>
      <c r="XFD11" s="49" t="s">
        <v>10983</v>
      </c>
    </row>
    <row r="12" spans="1:22 16384:16384" s="49" customFormat="1" x14ac:dyDescent="0.25">
      <c r="A12" s="266">
        <v>41634</v>
      </c>
      <c r="B12" s="288" t="s">
        <v>7533</v>
      </c>
      <c r="C12" s="267"/>
      <c r="D12" s="288" t="s">
        <v>2215</v>
      </c>
      <c r="E12" s="267"/>
      <c r="F12" s="288" t="s">
        <v>6588</v>
      </c>
      <c r="G12" s="288" t="s">
        <v>9736</v>
      </c>
      <c r="H12" s="288" t="s">
        <v>6060</v>
      </c>
      <c r="I12" s="288" t="s">
        <v>6444</v>
      </c>
      <c r="J12" s="297" t="s">
        <v>5603</v>
      </c>
      <c r="K12" s="297" t="s">
        <v>2081</v>
      </c>
      <c r="L12" s="283">
        <v>41635</v>
      </c>
      <c r="M12" s="256"/>
      <c r="N12" s="257">
        <v>41635</v>
      </c>
      <c r="O12" s="258">
        <v>5</v>
      </c>
      <c r="P12" s="259"/>
      <c r="S12" s="328"/>
      <c r="XFD12" s="49" t="s">
        <v>10981</v>
      </c>
    </row>
    <row r="13" spans="1:22 16384:16384" s="49" customFormat="1" x14ac:dyDescent="0.25">
      <c r="A13" s="266">
        <v>41638</v>
      </c>
      <c r="B13" s="288" t="s">
        <v>12890</v>
      </c>
      <c r="C13" s="267"/>
      <c r="D13" s="288" t="s">
        <v>12867</v>
      </c>
      <c r="E13" s="267">
        <v>5338</v>
      </c>
      <c r="F13" s="288" t="s">
        <v>2929</v>
      </c>
      <c r="G13" s="366">
        <v>41410</v>
      </c>
      <c r="H13" s="288" t="s">
        <v>10366</v>
      </c>
      <c r="I13" s="288" t="s">
        <v>4080</v>
      </c>
      <c r="J13" s="297" t="s">
        <v>12891</v>
      </c>
      <c r="K13" s="297" t="s">
        <v>2562</v>
      </c>
      <c r="L13" s="283">
        <v>41639</v>
      </c>
      <c r="M13" s="256" t="s">
        <v>6533</v>
      </c>
      <c r="N13" s="257">
        <v>41639</v>
      </c>
      <c r="O13" s="258"/>
      <c r="P13" s="259"/>
      <c r="S13" s="328"/>
      <c r="XFD13" s="49" t="s">
        <v>10984</v>
      </c>
    </row>
    <row r="14" spans="1:22 16384:16384" s="49" customFormat="1" x14ac:dyDescent="0.25">
      <c r="A14" s="266">
        <v>41642</v>
      </c>
      <c r="B14" s="288" t="s">
        <v>12912</v>
      </c>
      <c r="C14" s="267"/>
      <c r="D14" s="288" t="s">
        <v>12913</v>
      </c>
      <c r="E14" s="267"/>
      <c r="F14" s="288" t="s">
        <v>1552</v>
      </c>
      <c r="G14" s="267">
        <v>0.125</v>
      </c>
      <c r="H14" s="288" t="s">
        <v>12914</v>
      </c>
      <c r="I14" s="288" t="s">
        <v>7868</v>
      </c>
      <c r="J14" s="297" t="s">
        <v>12915</v>
      </c>
      <c r="K14" s="297" t="s">
        <v>2581</v>
      </c>
      <c r="L14" s="283"/>
      <c r="M14" s="256"/>
      <c r="N14" s="257">
        <v>41645</v>
      </c>
      <c r="O14" s="258">
        <v>10</v>
      </c>
      <c r="P14" s="259"/>
      <c r="S14" s="328"/>
      <c r="XFD14" s="49" t="s">
        <v>10985</v>
      </c>
    </row>
    <row r="15" spans="1:22 16384:16384" s="49" customFormat="1" x14ac:dyDescent="0.25">
      <c r="A15" s="266">
        <v>41628</v>
      </c>
      <c r="B15" s="288" t="s">
        <v>12881</v>
      </c>
      <c r="C15" s="267"/>
      <c r="D15" s="288" t="s">
        <v>12882</v>
      </c>
      <c r="E15" s="288" t="s">
        <v>12834</v>
      </c>
      <c r="F15" s="288" t="s">
        <v>3065</v>
      </c>
      <c r="G15" s="267">
        <v>0.05</v>
      </c>
      <c r="H15" s="288" t="s">
        <v>12883</v>
      </c>
      <c r="I15" s="288" t="s">
        <v>6444</v>
      </c>
      <c r="J15" s="297" t="s">
        <v>12563</v>
      </c>
      <c r="K15" s="297" t="s">
        <v>6327</v>
      </c>
      <c r="L15" s="283">
        <v>41646</v>
      </c>
      <c r="M15" s="256"/>
      <c r="N15" s="257">
        <v>41646</v>
      </c>
      <c r="O15" s="258">
        <v>45</v>
      </c>
      <c r="P15" s="259"/>
      <c r="S15" s="328"/>
      <c r="XFD15" s="49" t="s">
        <v>10988</v>
      </c>
    </row>
    <row r="16" spans="1:22 16384:16384" s="49" customFormat="1" x14ac:dyDescent="0.25">
      <c r="A16" s="266">
        <v>41638</v>
      </c>
      <c r="B16" s="288" t="s">
        <v>12888</v>
      </c>
      <c r="C16" s="267"/>
      <c r="D16" s="288" t="s">
        <v>12889</v>
      </c>
      <c r="E16" s="267"/>
      <c r="F16" s="288" t="s">
        <v>12098</v>
      </c>
      <c r="G16" s="267">
        <v>11</v>
      </c>
      <c r="H16" s="288" t="s">
        <v>12232</v>
      </c>
      <c r="I16" s="288" t="s">
        <v>12403</v>
      </c>
      <c r="J16" s="297" t="s">
        <v>5603</v>
      </c>
      <c r="K16" s="297" t="s">
        <v>11774</v>
      </c>
      <c r="L16" s="283">
        <v>41280</v>
      </c>
      <c r="M16" s="256"/>
      <c r="N16" s="257">
        <v>41646</v>
      </c>
      <c r="O16" s="258">
        <v>8</v>
      </c>
      <c r="P16" s="259"/>
      <c r="S16" s="328"/>
      <c r="XFD16" s="49" t="s">
        <v>10989</v>
      </c>
    </row>
    <row r="17" spans="1:19 16384:16384" s="49" customFormat="1" x14ac:dyDescent="0.25">
      <c r="A17" s="266">
        <v>41642</v>
      </c>
      <c r="B17" s="288" t="s">
        <v>12912</v>
      </c>
      <c r="C17" s="267"/>
      <c r="D17" s="288" t="s">
        <v>12854</v>
      </c>
      <c r="E17" s="267"/>
      <c r="F17" s="288" t="s">
        <v>1552</v>
      </c>
      <c r="G17" s="267">
        <v>14</v>
      </c>
      <c r="H17" s="288" t="s">
        <v>2281</v>
      </c>
      <c r="I17" s="288" t="s">
        <v>1255</v>
      </c>
      <c r="J17" s="297" t="s">
        <v>2281</v>
      </c>
      <c r="K17" s="297" t="s">
        <v>10102</v>
      </c>
      <c r="L17" s="283">
        <v>41646</v>
      </c>
      <c r="M17" s="256"/>
      <c r="N17" s="257">
        <v>41646</v>
      </c>
      <c r="O17" s="258">
        <v>13</v>
      </c>
      <c r="P17" s="259"/>
      <c r="S17" s="328"/>
      <c r="XFD17" s="49" t="s">
        <v>3256</v>
      </c>
    </row>
    <row r="18" spans="1:19 16384:16384" s="49" customFormat="1" x14ac:dyDescent="0.25">
      <c r="A18" s="266">
        <v>41639</v>
      </c>
      <c r="B18" s="288" t="s">
        <v>12897</v>
      </c>
      <c r="C18" s="267"/>
      <c r="D18" s="288" t="s">
        <v>2215</v>
      </c>
      <c r="E18" s="267"/>
      <c r="F18" s="288" t="s">
        <v>936</v>
      </c>
      <c r="G18" s="288" t="s">
        <v>5602</v>
      </c>
      <c r="H18" s="288" t="s">
        <v>4164</v>
      </c>
      <c r="I18" s="288" t="s">
        <v>6444</v>
      </c>
      <c r="J18" s="297" t="s">
        <v>4152</v>
      </c>
      <c r="K18" s="297" t="s">
        <v>2419</v>
      </c>
      <c r="L18" s="283">
        <v>41649</v>
      </c>
      <c r="M18" s="256"/>
      <c r="N18" s="257">
        <v>41649</v>
      </c>
      <c r="O18" s="258">
        <v>25</v>
      </c>
      <c r="P18" s="259"/>
      <c r="S18" s="328"/>
    </row>
    <row r="19" spans="1:19 16384:16384" s="49" customFormat="1" x14ac:dyDescent="0.25">
      <c r="A19" s="266">
        <v>41639</v>
      </c>
      <c r="B19" s="288" t="s">
        <v>12897</v>
      </c>
      <c r="C19" s="267"/>
      <c r="D19" s="288" t="s">
        <v>12898</v>
      </c>
      <c r="E19" s="267">
        <v>5325</v>
      </c>
      <c r="F19" s="288" t="s">
        <v>936</v>
      </c>
      <c r="G19" s="288" t="s">
        <v>5602</v>
      </c>
      <c r="H19" s="288" t="s">
        <v>4164</v>
      </c>
      <c r="I19" s="288" t="s">
        <v>12899</v>
      </c>
      <c r="J19" s="297" t="s">
        <v>11917</v>
      </c>
      <c r="K19" s="297" t="s">
        <v>12900</v>
      </c>
      <c r="L19" s="283">
        <v>41654</v>
      </c>
      <c r="M19" s="256"/>
      <c r="N19" s="257">
        <v>41654</v>
      </c>
      <c r="O19" s="258">
        <v>154</v>
      </c>
      <c r="P19" s="259"/>
      <c r="S19" s="328"/>
    </row>
    <row r="20" spans="1:19 16384:16384" s="49" customFormat="1" x14ac:dyDescent="0.25">
      <c r="A20" s="266">
        <v>41648</v>
      </c>
      <c r="B20" s="288" t="s">
        <v>12942</v>
      </c>
      <c r="C20" s="267"/>
      <c r="D20" s="288" t="s">
        <v>2215</v>
      </c>
      <c r="E20" s="267"/>
      <c r="F20" s="288" t="s">
        <v>936</v>
      </c>
      <c r="G20" s="288" t="s">
        <v>5602</v>
      </c>
      <c r="H20" s="288" t="s">
        <v>9216</v>
      </c>
      <c r="I20" s="288" t="s">
        <v>6444</v>
      </c>
      <c r="J20" s="297" t="s">
        <v>4152</v>
      </c>
      <c r="K20" s="297" t="s">
        <v>2419</v>
      </c>
      <c r="L20" s="283">
        <v>41653</v>
      </c>
      <c r="M20" s="256"/>
      <c r="N20" s="257">
        <v>41654</v>
      </c>
      <c r="O20" s="258">
        <v>25</v>
      </c>
      <c r="P20" s="259"/>
      <c r="S20" s="328"/>
    </row>
    <row r="21" spans="1:19 16384:16384" s="49" customFormat="1" x14ac:dyDescent="0.25">
      <c r="A21" s="266">
        <v>41647</v>
      </c>
      <c r="B21" s="288" t="s">
        <v>12751</v>
      </c>
      <c r="C21" s="267"/>
      <c r="D21" s="288" t="s">
        <v>12946</v>
      </c>
      <c r="E21" s="267"/>
      <c r="F21" s="267"/>
      <c r="G21" s="267"/>
      <c r="H21" s="267"/>
      <c r="I21" s="267"/>
      <c r="J21" s="282"/>
      <c r="K21" s="297" t="s">
        <v>4728</v>
      </c>
      <c r="L21" s="283">
        <v>41656</v>
      </c>
      <c r="M21" s="256"/>
      <c r="N21" s="257">
        <v>41656</v>
      </c>
      <c r="O21" s="258"/>
      <c r="P21" s="259"/>
      <c r="S21" s="328"/>
    </row>
    <row r="22" spans="1:19 16384:16384" s="49" customFormat="1" x14ac:dyDescent="0.25">
      <c r="A22" s="266">
        <v>41648</v>
      </c>
      <c r="B22" s="288" t="s">
        <v>12942</v>
      </c>
      <c r="C22" s="267"/>
      <c r="D22" s="288" t="s">
        <v>12943</v>
      </c>
      <c r="E22" s="267">
        <v>5352</v>
      </c>
      <c r="F22" s="288" t="s">
        <v>936</v>
      </c>
      <c r="G22" s="288" t="s">
        <v>5602</v>
      </c>
      <c r="H22" s="288" t="s">
        <v>9216</v>
      </c>
      <c r="I22" s="288" t="s">
        <v>10077</v>
      </c>
      <c r="J22" s="297" t="s">
        <v>3795</v>
      </c>
      <c r="K22" s="297" t="s">
        <v>3443</v>
      </c>
      <c r="L22" s="283">
        <v>41656</v>
      </c>
      <c r="M22" s="256"/>
      <c r="N22" s="257">
        <v>41656</v>
      </c>
      <c r="O22" s="258"/>
      <c r="P22" s="259"/>
      <c r="S22" s="328"/>
    </row>
    <row r="23" spans="1:19 16384:16384" s="49" customFormat="1" x14ac:dyDescent="0.25">
      <c r="A23" s="266">
        <v>41655</v>
      </c>
      <c r="B23" s="288" t="s">
        <v>2715</v>
      </c>
      <c r="C23" s="267"/>
      <c r="D23" s="288" t="s">
        <v>2215</v>
      </c>
      <c r="E23" s="267"/>
      <c r="F23" s="288" t="s">
        <v>10658</v>
      </c>
      <c r="G23" s="288" t="s">
        <v>8041</v>
      </c>
      <c r="H23" s="288" t="s">
        <v>374</v>
      </c>
      <c r="I23" s="288" t="s">
        <v>6444</v>
      </c>
      <c r="J23" s="297" t="s">
        <v>878</v>
      </c>
      <c r="K23" s="297" t="s">
        <v>2079</v>
      </c>
      <c r="L23" s="283">
        <v>41659</v>
      </c>
      <c r="M23" s="256"/>
      <c r="N23" s="257">
        <v>41659</v>
      </c>
      <c r="O23" s="258">
        <v>50</v>
      </c>
      <c r="P23" s="259"/>
      <c r="S23" s="328"/>
    </row>
    <row r="24" spans="1:19 16384:16384" s="49" customFormat="1" x14ac:dyDescent="0.25">
      <c r="A24" s="266">
        <v>41656</v>
      </c>
      <c r="B24" s="288" t="s">
        <v>4882</v>
      </c>
      <c r="C24" s="267"/>
      <c r="D24" s="288" t="s">
        <v>2215</v>
      </c>
      <c r="E24" s="267"/>
      <c r="F24" s="288" t="s">
        <v>936</v>
      </c>
      <c r="G24" s="288" t="s">
        <v>5602</v>
      </c>
      <c r="H24" s="288" t="s">
        <v>3389</v>
      </c>
      <c r="I24" s="288" t="s">
        <v>6444</v>
      </c>
      <c r="J24" s="297" t="s">
        <v>4152</v>
      </c>
      <c r="K24" s="297" t="s">
        <v>2079</v>
      </c>
      <c r="L24" s="283">
        <v>41659</v>
      </c>
      <c r="M24" s="256" t="s">
        <v>6533</v>
      </c>
      <c r="N24" s="257">
        <v>41659</v>
      </c>
      <c r="O24" s="258">
        <v>50</v>
      </c>
      <c r="P24" s="259"/>
      <c r="S24" s="328"/>
    </row>
    <row r="25" spans="1:19 16384:16384" s="49" customFormat="1" x14ac:dyDescent="0.25">
      <c r="A25" s="266">
        <v>41656</v>
      </c>
      <c r="B25" s="288" t="s">
        <v>4882</v>
      </c>
      <c r="C25" s="267"/>
      <c r="D25" s="288" t="s">
        <v>2215</v>
      </c>
      <c r="E25" s="267"/>
      <c r="F25" s="288" t="s">
        <v>936</v>
      </c>
      <c r="G25" s="288" t="s">
        <v>5602</v>
      </c>
      <c r="H25" s="288" t="s">
        <v>3954</v>
      </c>
      <c r="I25" s="288" t="s">
        <v>6444</v>
      </c>
      <c r="J25" s="297" t="s">
        <v>4152</v>
      </c>
      <c r="K25" s="297" t="s">
        <v>6466</v>
      </c>
      <c r="L25" s="283">
        <v>41659</v>
      </c>
      <c r="M25" s="256" t="s">
        <v>6533</v>
      </c>
      <c r="N25" s="257">
        <v>41659</v>
      </c>
      <c r="O25" s="258">
        <v>50</v>
      </c>
      <c r="P25" s="259"/>
      <c r="S25" s="328"/>
    </row>
    <row r="26" spans="1:19 16384:16384" s="49" customFormat="1" x14ac:dyDescent="0.25">
      <c r="A26" s="266">
        <v>41659</v>
      </c>
      <c r="B26" s="288" t="s">
        <v>8428</v>
      </c>
      <c r="C26" s="267"/>
      <c r="D26" s="288" t="s">
        <v>12782</v>
      </c>
      <c r="E26" s="267">
        <v>5328</v>
      </c>
      <c r="F26" s="288" t="s">
        <v>4751</v>
      </c>
      <c r="G26" s="288" t="s">
        <v>8732</v>
      </c>
      <c r="H26" s="288" t="s">
        <v>374</v>
      </c>
      <c r="I26" s="288" t="s">
        <v>6444</v>
      </c>
      <c r="J26" s="297" t="s">
        <v>878</v>
      </c>
      <c r="K26" s="297" t="s">
        <v>9008</v>
      </c>
      <c r="L26" s="283">
        <v>41660</v>
      </c>
      <c r="M26" s="256"/>
      <c r="N26" s="257">
        <v>41660</v>
      </c>
      <c r="O26" s="258">
        <v>1</v>
      </c>
      <c r="P26" s="259"/>
      <c r="S26" s="328"/>
    </row>
    <row r="27" spans="1:19 16384:16384" s="49" customFormat="1" x14ac:dyDescent="0.25">
      <c r="A27" s="266">
        <v>41651</v>
      </c>
      <c r="B27" s="288" t="s">
        <v>12963</v>
      </c>
      <c r="C27" s="267"/>
      <c r="D27" s="288" t="s">
        <v>12959</v>
      </c>
      <c r="E27" s="267"/>
      <c r="F27" s="288" t="s">
        <v>936</v>
      </c>
      <c r="G27" s="267"/>
      <c r="H27" s="288" t="s">
        <v>12960</v>
      </c>
      <c r="I27" s="288" t="s">
        <v>12876</v>
      </c>
      <c r="J27" s="297" t="s">
        <v>12961</v>
      </c>
      <c r="K27" s="297" t="s">
        <v>12962</v>
      </c>
      <c r="L27" s="283">
        <v>41661</v>
      </c>
      <c r="M27" s="256"/>
      <c r="N27" s="257">
        <v>41661</v>
      </c>
      <c r="O27" s="293" t="s">
        <v>12962</v>
      </c>
      <c r="P27" s="259"/>
      <c r="S27" s="328"/>
    </row>
    <row r="28" spans="1:19 16384:16384" s="49" customFormat="1" x14ac:dyDescent="0.25">
      <c r="A28" s="266">
        <v>41659</v>
      </c>
      <c r="B28" s="288" t="s">
        <v>12988</v>
      </c>
      <c r="C28" s="267"/>
      <c r="D28" s="288" t="s">
        <v>12606</v>
      </c>
      <c r="E28" s="267">
        <v>5262</v>
      </c>
      <c r="F28" s="288" t="s">
        <v>10658</v>
      </c>
      <c r="G28" s="288" t="s">
        <v>12989</v>
      </c>
      <c r="H28" s="288" t="s">
        <v>374</v>
      </c>
      <c r="I28" s="288" t="s">
        <v>5497</v>
      </c>
      <c r="J28" s="297" t="s">
        <v>878</v>
      </c>
      <c r="K28" s="297" t="s">
        <v>826</v>
      </c>
      <c r="L28" s="283">
        <v>41661</v>
      </c>
      <c r="M28" s="256"/>
      <c r="N28" s="257">
        <v>41661</v>
      </c>
      <c r="O28" s="258">
        <v>8</v>
      </c>
      <c r="P28" s="259"/>
      <c r="S28" s="328"/>
    </row>
    <row r="29" spans="1:19 16384:16384" s="49" customFormat="1" x14ac:dyDescent="0.25">
      <c r="A29" s="266">
        <v>41660</v>
      </c>
      <c r="B29" s="288" t="s">
        <v>12990</v>
      </c>
      <c r="C29" s="267"/>
      <c r="D29" s="288" t="s">
        <v>2215</v>
      </c>
      <c r="E29" s="267"/>
      <c r="F29" s="288" t="s">
        <v>936</v>
      </c>
      <c r="G29" s="288" t="s">
        <v>5602</v>
      </c>
      <c r="H29" s="288" t="s">
        <v>8374</v>
      </c>
      <c r="I29" s="288" t="s">
        <v>6444</v>
      </c>
      <c r="J29" s="297" t="s">
        <v>4152</v>
      </c>
      <c r="K29" s="297" t="s">
        <v>2079</v>
      </c>
      <c r="L29" s="283">
        <v>41663</v>
      </c>
      <c r="M29" s="256"/>
      <c r="N29" s="257">
        <v>41663</v>
      </c>
      <c r="O29" s="258">
        <v>50</v>
      </c>
      <c r="P29" s="259"/>
      <c r="S29" s="328"/>
    </row>
    <row r="30" spans="1:19 16384:16384" s="49" customFormat="1" x14ac:dyDescent="0.25">
      <c r="A30" s="266">
        <v>41662</v>
      </c>
      <c r="B30" s="288" t="s">
        <v>13023</v>
      </c>
      <c r="C30" s="267"/>
      <c r="D30" s="288" t="s">
        <v>12913</v>
      </c>
      <c r="E30" s="267"/>
      <c r="F30" s="267"/>
      <c r="G30" s="267"/>
      <c r="H30" s="288" t="s">
        <v>10101</v>
      </c>
      <c r="I30" s="288" t="s">
        <v>13021</v>
      </c>
      <c r="J30" s="297" t="s">
        <v>4527</v>
      </c>
      <c r="K30" s="297" t="s">
        <v>13022</v>
      </c>
      <c r="L30" s="283">
        <v>41666</v>
      </c>
      <c r="M30" s="256"/>
      <c r="N30" s="257">
        <v>41666</v>
      </c>
      <c r="O30" s="258">
        <v>18</v>
      </c>
      <c r="P30" s="259"/>
      <c r="S30" s="328"/>
    </row>
    <row r="31" spans="1:19 16384:16384" s="49" customFormat="1" x14ac:dyDescent="0.25">
      <c r="A31" s="266">
        <v>41659</v>
      </c>
      <c r="B31" s="288" t="s">
        <v>12998</v>
      </c>
      <c r="C31" s="267"/>
      <c r="D31" s="288" t="s">
        <v>12392</v>
      </c>
      <c r="E31" s="267"/>
      <c r="F31" s="267"/>
      <c r="G31" s="267"/>
      <c r="H31" s="288" t="s">
        <v>12995</v>
      </c>
      <c r="I31" s="288" t="s">
        <v>8233</v>
      </c>
      <c r="J31" s="297" t="s">
        <v>12996</v>
      </c>
      <c r="K31" s="297" t="s">
        <v>12997</v>
      </c>
      <c r="L31" s="283">
        <v>41666</v>
      </c>
      <c r="M31" s="256"/>
      <c r="N31" s="257">
        <v>41666</v>
      </c>
      <c r="O31" s="258"/>
      <c r="P31" s="259"/>
      <c r="S31" s="328"/>
    </row>
    <row r="32" spans="1:19 16384:16384" s="49" customFormat="1" x14ac:dyDescent="0.25">
      <c r="A32" s="266">
        <v>41662</v>
      </c>
      <c r="B32" s="288" t="s">
        <v>3379</v>
      </c>
      <c r="C32" s="267"/>
      <c r="D32" s="288" t="s">
        <v>2215</v>
      </c>
      <c r="E32" s="267"/>
      <c r="F32" s="288" t="s">
        <v>5941</v>
      </c>
      <c r="G32" s="288" t="s">
        <v>8732</v>
      </c>
      <c r="H32" s="288" t="s">
        <v>374</v>
      </c>
      <c r="I32" s="288" t="s">
        <v>6444</v>
      </c>
      <c r="J32" s="297" t="s">
        <v>878</v>
      </c>
      <c r="K32" s="297" t="s">
        <v>2081</v>
      </c>
      <c r="L32" s="283">
        <v>41667</v>
      </c>
      <c r="M32" s="256"/>
      <c r="N32" s="257">
        <v>41667</v>
      </c>
      <c r="O32" s="258">
        <v>5</v>
      </c>
      <c r="P32" s="259"/>
      <c r="S32" s="328"/>
    </row>
    <row r="33" spans="1:19" s="49" customFormat="1" x14ac:dyDescent="0.25">
      <c r="A33" s="266">
        <v>41667</v>
      </c>
      <c r="B33" s="288" t="s">
        <v>10381</v>
      </c>
      <c r="C33" s="267"/>
      <c r="D33" s="288" t="s">
        <v>2215</v>
      </c>
      <c r="E33" s="267"/>
      <c r="F33" s="288" t="s">
        <v>936</v>
      </c>
      <c r="G33" s="288" t="s">
        <v>5602</v>
      </c>
      <c r="H33" s="288" t="s">
        <v>9629</v>
      </c>
      <c r="I33" s="288" t="s">
        <v>6444</v>
      </c>
      <c r="J33" s="297" t="s">
        <v>4152</v>
      </c>
      <c r="K33" s="297" t="s">
        <v>2419</v>
      </c>
      <c r="L33" s="283">
        <v>41670</v>
      </c>
      <c r="M33" s="256"/>
      <c r="N33" s="257">
        <v>41670</v>
      </c>
      <c r="O33" s="258">
        <v>25</v>
      </c>
      <c r="P33" s="259"/>
      <c r="S33" s="328"/>
    </row>
    <row r="34" spans="1:19" s="49" customFormat="1" x14ac:dyDescent="0.25">
      <c r="A34" s="266">
        <v>41667</v>
      </c>
      <c r="B34" s="288" t="s">
        <v>1619</v>
      </c>
      <c r="C34" s="267"/>
      <c r="D34" s="288" t="s">
        <v>2215</v>
      </c>
      <c r="E34" s="267"/>
      <c r="F34" s="288" t="s">
        <v>936</v>
      </c>
      <c r="G34" s="288" t="s">
        <v>5602</v>
      </c>
      <c r="H34" s="288" t="s">
        <v>3389</v>
      </c>
      <c r="I34" s="288" t="s">
        <v>6444</v>
      </c>
      <c r="J34" s="297" t="s">
        <v>4152</v>
      </c>
      <c r="K34" s="297" t="s">
        <v>2079</v>
      </c>
      <c r="L34" s="283">
        <v>41670</v>
      </c>
      <c r="M34" s="256"/>
      <c r="N34" s="257">
        <v>41670</v>
      </c>
      <c r="O34" s="258">
        <v>50</v>
      </c>
      <c r="P34" s="259"/>
      <c r="S34" s="328"/>
    </row>
    <row r="35" spans="1:19" s="49" customFormat="1" x14ac:dyDescent="0.25">
      <c r="A35" s="266">
        <v>41670</v>
      </c>
      <c r="B35" s="288" t="s">
        <v>7401</v>
      </c>
      <c r="C35" s="267"/>
      <c r="D35" s="288" t="s">
        <v>2215</v>
      </c>
      <c r="E35" s="267"/>
      <c r="F35" s="288" t="s">
        <v>6588</v>
      </c>
      <c r="G35" s="288" t="s">
        <v>1618</v>
      </c>
      <c r="H35" s="288" t="s">
        <v>5513</v>
      </c>
      <c r="I35" s="288" t="s">
        <v>6444</v>
      </c>
      <c r="J35" s="297" t="s">
        <v>2379</v>
      </c>
      <c r="K35" s="297" t="s">
        <v>7445</v>
      </c>
      <c r="L35" s="283">
        <v>41674</v>
      </c>
      <c r="M35" s="256"/>
      <c r="N35" s="257">
        <v>41674</v>
      </c>
      <c r="O35" s="258">
        <v>30</v>
      </c>
      <c r="P35" s="259"/>
      <c r="S35" s="328"/>
    </row>
    <row r="36" spans="1:19" s="49" customFormat="1" x14ac:dyDescent="0.25">
      <c r="A36" s="266">
        <v>41659</v>
      </c>
      <c r="B36" s="288" t="s">
        <v>11759</v>
      </c>
      <c r="C36" s="267"/>
      <c r="D36" s="288" t="s">
        <v>12999</v>
      </c>
      <c r="E36" s="267"/>
      <c r="F36" s="267"/>
      <c r="G36" s="267"/>
      <c r="H36" s="288" t="s">
        <v>10644</v>
      </c>
      <c r="I36" s="267"/>
      <c r="J36" s="297" t="s">
        <v>13000</v>
      </c>
      <c r="K36" s="297" t="s">
        <v>9338</v>
      </c>
      <c r="L36" s="283">
        <v>41675</v>
      </c>
      <c r="M36" s="256"/>
      <c r="N36" s="257">
        <v>41675</v>
      </c>
      <c r="O36" s="258">
        <v>5</v>
      </c>
      <c r="P36" s="259"/>
      <c r="S36" s="328"/>
    </row>
    <row r="37" spans="1:19" s="49" customFormat="1" x14ac:dyDescent="0.25">
      <c r="A37" s="266">
        <v>41670</v>
      </c>
      <c r="B37" s="288" t="s">
        <v>10677</v>
      </c>
      <c r="C37" s="267"/>
      <c r="D37" s="288" t="s">
        <v>2215</v>
      </c>
      <c r="E37" s="267"/>
      <c r="F37" s="288" t="s">
        <v>10658</v>
      </c>
      <c r="G37" s="288" t="s">
        <v>5602</v>
      </c>
      <c r="H37" s="288" t="s">
        <v>374</v>
      </c>
      <c r="I37" s="288" t="s">
        <v>6444</v>
      </c>
      <c r="J37" s="297" t="s">
        <v>878</v>
      </c>
      <c r="K37" s="297" t="s">
        <v>2419</v>
      </c>
      <c r="L37" s="283">
        <v>41675</v>
      </c>
      <c r="M37" s="256"/>
      <c r="N37" s="257">
        <v>41675</v>
      </c>
      <c r="O37" s="258">
        <v>25</v>
      </c>
      <c r="P37" s="259"/>
      <c r="S37" s="328"/>
    </row>
    <row r="38" spans="1:19" s="49" customFormat="1" x14ac:dyDescent="0.25">
      <c r="A38" s="266">
        <v>41667</v>
      </c>
      <c r="B38" s="288" t="s">
        <v>13024</v>
      </c>
      <c r="C38" s="267"/>
      <c r="D38" s="288" t="s">
        <v>2215</v>
      </c>
      <c r="E38" s="267"/>
      <c r="F38" s="288" t="s">
        <v>738</v>
      </c>
      <c r="G38" s="288" t="s">
        <v>3635</v>
      </c>
      <c r="H38" s="288" t="s">
        <v>2253</v>
      </c>
      <c r="I38" s="288" t="s">
        <v>6444</v>
      </c>
      <c r="J38" s="297" t="s">
        <v>4152</v>
      </c>
      <c r="K38" s="297" t="s">
        <v>2419</v>
      </c>
      <c r="L38" s="283">
        <v>41680</v>
      </c>
      <c r="M38" s="256"/>
      <c r="N38" s="257">
        <v>41680</v>
      </c>
      <c r="O38" s="258">
        <v>25</v>
      </c>
      <c r="P38" s="259"/>
      <c r="S38" s="328"/>
    </row>
    <row r="39" spans="1:19" s="49" customFormat="1" x14ac:dyDescent="0.25">
      <c r="A39" s="266">
        <v>41677</v>
      </c>
      <c r="B39" s="288" t="s">
        <v>13089</v>
      </c>
      <c r="C39" s="267"/>
      <c r="D39" s="288" t="s">
        <v>2215</v>
      </c>
      <c r="E39" s="267"/>
      <c r="F39" s="288" t="s">
        <v>6588</v>
      </c>
      <c r="G39" s="288" t="s">
        <v>8041</v>
      </c>
      <c r="H39" s="288" t="s">
        <v>4935</v>
      </c>
      <c r="I39" s="288" t="s">
        <v>6444</v>
      </c>
      <c r="J39" s="297" t="s">
        <v>5603</v>
      </c>
      <c r="K39" s="297" t="s">
        <v>11448</v>
      </c>
      <c r="L39" s="283">
        <v>41682</v>
      </c>
      <c r="M39" s="256"/>
      <c r="N39" s="257">
        <v>41682</v>
      </c>
      <c r="O39" s="258">
        <v>40</v>
      </c>
      <c r="P39" s="259"/>
      <c r="S39" s="328"/>
    </row>
    <row r="40" spans="1:19" s="49" customFormat="1" x14ac:dyDescent="0.25">
      <c r="A40" s="266">
        <v>41661</v>
      </c>
      <c r="B40" s="288" t="s">
        <v>12994</v>
      </c>
      <c r="C40" s="267"/>
      <c r="D40" s="288" t="s">
        <v>12606</v>
      </c>
      <c r="E40" s="267">
        <v>5262</v>
      </c>
      <c r="F40" s="288" t="s">
        <v>10658</v>
      </c>
      <c r="G40" s="288" t="s">
        <v>10927</v>
      </c>
      <c r="H40" s="288" t="s">
        <v>374</v>
      </c>
      <c r="I40" s="288" t="s">
        <v>10608</v>
      </c>
      <c r="J40" s="297" t="s">
        <v>878</v>
      </c>
      <c r="K40" s="297" t="s">
        <v>2562</v>
      </c>
      <c r="L40" s="283">
        <v>41666</v>
      </c>
      <c r="M40" s="256"/>
      <c r="N40" s="257">
        <v>41683</v>
      </c>
      <c r="O40" s="258">
        <v>8</v>
      </c>
      <c r="P40" s="259"/>
      <c r="S40" s="328"/>
    </row>
    <row r="41" spans="1:19" s="49" customFormat="1" x14ac:dyDescent="0.25">
      <c r="A41" s="266">
        <v>41682</v>
      </c>
      <c r="B41" s="288" t="s">
        <v>3695</v>
      </c>
      <c r="C41" s="267"/>
      <c r="D41" s="288" t="s">
        <v>12710</v>
      </c>
      <c r="E41" s="267">
        <v>5324</v>
      </c>
      <c r="F41" s="288" t="s">
        <v>1461</v>
      </c>
      <c r="G41" s="288" t="s">
        <v>5602</v>
      </c>
      <c r="H41" s="288" t="s">
        <v>2253</v>
      </c>
      <c r="I41" s="288" t="s">
        <v>6444</v>
      </c>
      <c r="J41" s="297" t="s">
        <v>4152</v>
      </c>
      <c r="K41" s="297" t="s">
        <v>2081</v>
      </c>
      <c r="L41" s="283">
        <v>41687</v>
      </c>
      <c r="M41" s="256"/>
      <c r="N41" s="257">
        <v>41687</v>
      </c>
      <c r="O41" s="258">
        <v>5</v>
      </c>
      <c r="P41" s="259"/>
      <c r="S41" s="328"/>
    </row>
    <row r="42" spans="1:19" s="49" customFormat="1" x14ac:dyDescent="0.25">
      <c r="A42" s="266">
        <v>41681</v>
      </c>
      <c r="B42" s="288" t="s">
        <v>13121</v>
      </c>
      <c r="C42" s="267"/>
      <c r="D42" s="288" t="s">
        <v>13122</v>
      </c>
      <c r="E42" s="267">
        <v>5347</v>
      </c>
      <c r="F42" s="288" t="s">
        <v>1461</v>
      </c>
      <c r="G42" s="288" t="s">
        <v>5602</v>
      </c>
      <c r="H42" s="288" t="s">
        <v>2164</v>
      </c>
      <c r="I42" s="288" t="s">
        <v>6444</v>
      </c>
      <c r="J42" s="297" t="s">
        <v>10290</v>
      </c>
      <c r="K42" s="297" t="s">
        <v>8506</v>
      </c>
      <c r="L42" s="283">
        <v>41687</v>
      </c>
      <c r="M42" s="256"/>
      <c r="N42" s="257">
        <v>41687</v>
      </c>
      <c r="O42" s="258">
        <v>20</v>
      </c>
      <c r="P42" s="259"/>
      <c r="S42" s="328"/>
    </row>
    <row r="43" spans="1:19" s="49" customFormat="1" x14ac:dyDescent="0.25">
      <c r="A43" s="266">
        <v>41683</v>
      </c>
      <c r="B43" s="288" t="s">
        <v>322</v>
      </c>
      <c r="C43" s="267"/>
      <c r="D43" s="288" t="s">
        <v>13073</v>
      </c>
      <c r="E43" s="267">
        <v>5350</v>
      </c>
      <c r="F43" s="288" t="s">
        <v>6588</v>
      </c>
      <c r="G43" s="288" t="s">
        <v>1341</v>
      </c>
      <c r="H43" s="288" t="s">
        <v>5513</v>
      </c>
      <c r="I43" s="288" t="s">
        <v>1691</v>
      </c>
      <c r="J43" s="297" t="s">
        <v>2379</v>
      </c>
      <c r="K43" s="297" t="s">
        <v>2081</v>
      </c>
      <c r="L43" s="283">
        <v>41688</v>
      </c>
      <c r="M43" s="256"/>
      <c r="N43" s="257">
        <v>41688</v>
      </c>
      <c r="O43" s="258">
        <v>5</v>
      </c>
      <c r="P43" s="259"/>
      <c r="S43" s="328"/>
    </row>
    <row r="44" spans="1:19" s="49" customFormat="1" x14ac:dyDescent="0.25">
      <c r="A44" s="266">
        <v>41687</v>
      </c>
      <c r="B44" s="288" t="s">
        <v>13133</v>
      </c>
      <c r="C44" s="267"/>
      <c r="D44" s="288" t="s">
        <v>12581</v>
      </c>
      <c r="E44" s="267">
        <v>5242</v>
      </c>
      <c r="F44" s="288" t="s">
        <v>6588</v>
      </c>
      <c r="G44" s="288" t="s">
        <v>13134</v>
      </c>
      <c r="H44" s="288" t="s">
        <v>13135</v>
      </c>
      <c r="I44" s="288" t="s">
        <v>10608</v>
      </c>
      <c r="J44" s="297" t="s">
        <v>13136</v>
      </c>
      <c r="K44" s="297" t="s">
        <v>8007</v>
      </c>
      <c r="L44" s="283">
        <v>41688</v>
      </c>
      <c r="M44" s="256"/>
      <c r="N44" s="257">
        <v>41688</v>
      </c>
      <c r="O44" s="258">
        <v>4</v>
      </c>
      <c r="P44" s="259"/>
      <c r="S44" s="328"/>
    </row>
    <row r="45" spans="1:19" s="49" customFormat="1" x14ac:dyDescent="0.25">
      <c r="A45" s="266">
        <v>41687</v>
      </c>
      <c r="B45" s="288" t="s">
        <v>13137</v>
      </c>
      <c r="C45" s="267"/>
      <c r="D45" s="288" t="s">
        <v>12854</v>
      </c>
      <c r="E45" s="267"/>
      <c r="F45" s="288" t="s">
        <v>1552</v>
      </c>
      <c r="G45" s="288" t="s">
        <v>12376</v>
      </c>
      <c r="H45" s="288" t="s">
        <v>374</v>
      </c>
      <c r="I45" s="267"/>
      <c r="J45" s="282"/>
      <c r="K45" s="282"/>
      <c r="L45" s="283"/>
      <c r="M45" s="256"/>
      <c r="N45" s="257">
        <v>41688</v>
      </c>
      <c r="O45" s="258">
        <v>7</v>
      </c>
      <c r="P45" s="259"/>
      <c r="S45" s="328"/>
    </row>
    <row r="46" spans="1:19" s="49" customFormat="1" x14ac:dyDescent="0.25">
      <c r="A46" s="266">
        <v>41684</v>
      </c>
      <c r="B46" s="267" t="s">
        <v>12988</v>
      </c>
      <c r="C46" s="267"/>
      <c r="D46" s="267" t="s">
        <v>12606</v>
      </c>
      <c r="E46" s="267">
        <v>5262</v>
      </c>
      <c r="F46" s="267" t="s">
        <v>10658</v>
      </c>
      <c r="G46" s="267" t="s">
        <v>12989</v>
      </c>
      <c r="H46" s="267" t="s">
        <v>374</v>
      </c>
      <c r="I46" s="267" t="s">
        <v>5497</v>
      </c>
      <c r="J46" s="282" t="s">
        <v>878</v>
      </c>
      <c r="K46" s="282" t="s">
        <v>826</v>
      </c>
      <c r="L46" s="283">
        <v>41688</v>
      </c>
      <c r="M46" s="256"/>
      <c r="N46" s="257">
        <v>41688</v>
      </c>
      <c r="O46" s="258"/>
      <c r="P46" s="259"/>
      <c r="S46" s="328"/>
    </row>
    <row r="47" spans="1:19" s="49" customFormat="1" x14ac:dyDescent="0.25">
      <c r="A47" s="266">
        <v>41682</v>
      </c>
      <c r="B47" s="288" t="s">
        <v>13100</v>
      </c>
      <c r="C47" s="267"/>
      <c r="D47" s="288" t="s">
        <v>13101</v>
      </c>
      <c r="E47" s="267">
        <v>5263</v>
      </c>
      <c r="F47" s="288" t="s">
        <v>6588</v>
      </c>
      <c r="G47" s="267">
        <v>0.188</v>
      </c>
      <c r="H47" s="288" t="s">
        <v>8607</v>
      </c>
      <c r="I47" s="288" t="s">
        <v>13102</v>
      </c>
      <c r="J47" s="297" t="s">
        <v>13103</v>
      </c>
      <c r="K47" s="297" t="s">
        <v>8506</v>
      </c>
      <c r="L47" s="283">
        <v>41689</v>
      </c>
      <c r="M47" s="256"/>
      <c r="N47" s="257">
        <v>41689</v>
      </c>
      <c r="O47" s="258">
        <v>20</v>
      </c>
      <c r="P47" s="259"/>
      <c r="S47" s="328"/>
    </row>
    <row r="48" spans="1:19" s="49" customFormat="1" x14ac:dyDescent="0.25">
      <c r="A48" s="266">
        <v>41682</v>
      </c>
      <c r="B48" s="288" t="s">
        <v>13100</v>
      </c>
      <c r="C48" s="267"/>
      <c r="D48" s="288" t="s">
        <v>13101</v>
      </c>
      <c r="E48" s="267">
        <v>5263</v>
      </c>
      <c r="F48" s="288" t="s">
        <v>6588</v>
      </c>
      <c r="G48" s="267">
        <v>0.125</v>
      </c>
      <c r="H48" s="288" t="s">
        <v>8607</v>
      </c>
      <c r="I48" s="288" t="s">
        <v>10287</v>
      </c>
      <c r="J48" s="297" t="s">
        <v>13103</v>
      </c>
      <c r="K48" s="297" t="s">
        <v>2562</v>
      </c>
      <c r="L48" s="283">
        <v>41689</v>
      </c>
      <c r="M48" s="256"/>
      <c r="N48" s="257">
        <v>41689</v>
      </c>
      <c r="O48" s="258">
        <v>6</v>
      </c>
      <c r="P48" s="259"/>
      <c r="S48" s="328"/>
    </row>
    <row r="49" spans="1:19" s="49" customFormat="1" x14ac:dyDescent="0.25">
      <c r="A49" s="266">
        <v>41687</v>
      </c>
      <c r="B49" s="288" t="s">
        <v>13132</v>
      </c>
      <c r="C49" s="267"/>
      <c r="D49" s="288" t="s">
        <v>2215</v>
      </c>
      <c r="E49" s="267"/>
      <c r="F49" s="288" t="s">
        <v>6588</v>
      </c>
      <c r="G49" s="288" t="s">
        <v>5602</v>
      </c>
      <c r="H49" s="288" t="s">
        <v>4935</v>
      </c>
      <c r="I49" s="288" t="s">
        <v>6444</v>
      </c>
      <c r="J49" s="297" t="s">
        <v>5603</v>
      </c>
      <c r="K49" s="297" t="s">
        <v>6408</v>
      </c>
      <c r="L49" s="283">
        <v>41689</v>
      </c>
      <c r="M49" s="256"/>
      <c r="N49" s="257">
        <v>41689</v>
      </c>
      <c r="O49" s="258">
        <v>75</v>
      </c>
      <c r="P49" s="259"/>
      <c r="S49" s="328"/>
    </row>
    <row r="50" spans="1:19" s="49" customFormat="1" x14ac:dyDescent="0.25">
      <c r="A50" s="266">
        <v>41687</v>
      </c>
      <c r="B50" s="288" t="s">
        <v>728</v>
      </c>
      <c r="C50" s="267"/>
      <c r="D50" s="288" t="s">
        <v>12244</v>
      </c>
      <c r="E50" s="267">
        <v>5245</v>
      </c>
      <c r="F50" s="288" t="s">
        <v>936</v>
      </c>
      <c r="G50" s="288" t="s">
        <v>5602</v>
      </c>
      <c r="H50" s="288" t="s">
        <v>4596</v>
      </c>
      <c r="I50" s="288" t="s">
        <v>10930</v>
      </c>
      <c r="J50" s="297" t="s">
        <v>4152</v>
      </c>
      <c r="K50" s="297" t="s">
        <v>826</v>
      </c>
      <c r="L50" s="283">
        <v>41691</v>
      </c>
      <c r="M50" s="256"/>
      <c r="N50" s="257">
        <v>41691</v>
      </c>
      <c r="O50" s="258">
        <v>8</v>
      </c>
      <c r="P50" s="259"/>
      <c r="S50" s="328"/>
    </row>
    <row r="51" spans="1:19" s="49" customFormat="1" x14ac:dyDescent="0.25">
      <c r="A51" s="266">
        <v>41688</v>
      </c>
      <c r="B51" s="288" t="s">
        <v>224</v>
      </c>
      <c r="C51" s="267"/>
      <c r="D51" s="288" t="s">
        <v>2215</v>
      </c>
      <c r="E51" s="267"/>
      <c r="F51" s="288" t="s">
        <v>936</v>
      </c>
      <c r="G51" s="288" t="s">
        <v>5602</v>
      </c>
      <c r="H51" s="288" t="s">
        <v>3954</v>
      </c>
      <c r="I51" s="288" t="s">
        <v>6444</v>
      </c>
      <c r="J51" s="297" t="s">
        <v>4152</v>
      </c>
      <c r="K51" s="297" t="s">
        <v>2419</v>
      </c>
      <c r="L51" s="283">
        <v>41691</v>
      </c>
      <c r="M51" s="256"/>
      <c r="N51" s="257">
        <v>41691</v>
      </c>
      <c r="O51" s="258">
        <v>25</v>
      </c>
      <c r="P51" s="259"/>
      <c r="S51" s="328"/>
    </row>
    <row r="52" spans="1:19" s="49" customFormat="1" x14ac:dyDescent="0.25">
      <c r="A52" s="266">
        <v>41691</v>
      </c>
      <c r="B52" s="288" t="s">
        <v>13168</v>
      </c>
      <c r="C52" s="267"/>
      <c r="D52" s="288" t="s">
        <v>13101</v>
      </c>
      <c r="E52" s="267">
        <v>5263</v>
      </c>
      <c r="F52" s="288" t="s">
        <v>12647</v>
      </c>
      <c r="G52" s="288" t="s">
        <v>321</v>
      </c>
      <c r="H52" s="267"/>
      <c r="I52" s="288" t="s">
        <v>4080</v>
      </c>
      <c r="J52" s="297" t="s">
        <v>13169</v>
      </c>
      <c r="K52" s="297" t="s">
        <v>7826</v>
      </c>
      <c r="L52" s="283">
        <v>41695</v>
      </c>
      <c r="M52" s="256"/>
      <c r="N52" s="257">
        <v>41694</v>
      </c>
      <c r="O52" s="258">
        <v>100</v>
      </c>
      <c r="P52" s="259"/>
      <c r="S52" s="328"/>
    </row>
    <row r="53" spans="1:19" s="49" customFormat="1" x14ac:dyDescent="0.25">
      <c r="A53" s="266">
        <v>41691</v>
      </c>
      <c r="B53" s="288" t="s">
        <v>13170</v>
      </c>
      <c r="C53" s="267"/>
      <c r="D53" s="288" t="s">
        <v>12606</v>
      </c>
      <c r="E53" s="267">
        <v>5262</v>
      </c>
      <c r="F53" s="288" t="s">
        <v>10658</v>
      </c>
      <c r="G53" s="288" t="s">
        <v>13134</v>
      </c>
      <c r="H53" s="288" t="s">
        <v>374</v>
      </c>
      <c r="I53" s="288" t="s">
        <v>5497</v>
      </c>
      <c r="J53" s="297" t="s">
        <v>878</v>
      </c>
      <c r="K53" s="297" t="s">
        <v>6381</v>
      </c>
      <c r="L53" s="283">
        <v>41694</v>
      </c>
      <c r="M53" s="256"/>
      <c r="N53" s="257">
        <v>41694</v>
      </c>
      <c r="O53" s="258">
        <v>2</v>
      </c>
      <c r="P53" s="259"/>
      <c r="S53" s="328"/>
    </row>
    <row r="54" spans="1:19" s="49" customFormat="1" x14ac:dyDescent="0.25">
      <c r="A54" s="266">
        <v>41691</v>
      </c>
      <c r="B54" s="267" t="s">
        <v>13170</v>
      </c>
      <c r="C54" s="267"/>
      <c r="D54" s="288" t="s">
        <v>2215</v>
      </c>
      <c r="E54" s="267">
        <v>5262</v>
      </c>
      <c r="F54" s="267" t="s">
        <v>10658</v>
      </c>
      <c r="G54" s="288" t="s">
        <v>13171</v>
      </c>
      <c r="H54" s="267" t="s">
        <v>374</v>
      </c>
      <c r="I54" s="288" t="s">
        <v>6444</v>
      </c>
      <c r="J54" s="282" t="s">
        <v>878</v>
      </c>
      <c r="K54" s="297" t="s">
        <v>7445</v>
      </c>
      <c r="L54" s="283">
        <v>41694</v>
      </c>
      <c r="M54" s="256"/>
      <c r="N54" s="257">
        <v>41694</v>
      </c>
      <c r="O54" s="258">
        <v>30</v>
      </c>
      <c r="P54" s="259"/>
      <c r="S54" s="328"/>
    </row>
    <row r="55" spans="1:19" s="49" customFormat="1" x14ac:dyDescent="0.25">
      <c r="A55" s="266">
        <v>41691</v>
      </c>
      <c r="B55" s="267" t="s">
        <v>13170</v>
      </c>
      <c r="C55" s="267"/>
      <c r="D55" s="288" t="s">
        <v>2215</v>
      </c>
      <c r="E55" s="267">
        <v>5262</v>
      </c>
      <c r="F55" s="267" t="s">
        <v>10658</v>
      </c>
      <c r="G55" s="288" t="s">
        <v>13172</v>
      </c>
      <c r="H55" s="267" t="s">
        <v>374</v>
      </c>
      <c r="I55" s="288" t="s">
        <v>6444</v>
      </c>
      <c r="J55" s="282" t="s">
        <v>878</v>
      </c>
      <c r="K55" s="297" t="s">
        <v>7445</v>
      </c>
      <c r="L55" s="283">
        <v>41694</v>
      </c>
      <c r="M55" s="256"/>
      <c r="N55" s="257">
        <v>41694</v>
      </c>
      <c r="O55" s="258">
        <v>30</v>
      </c>
      <c r="P55" s="259"/>
      <c r="S55" s="328"/>
    </row>
    <row r="56" spans="1:19" s="49" customFormat="1" x14ac:dyDescent="0.25">
      <c r="A56" s="266">
        <v>41691</v>
      </c>
      <c r="B56" s="288" t="s">
        <v>13174</v>
      </c>
      <c r="C56" s="267"/>
      <c r="D56" s="288" t="s">
        <v>13175</v>
      </c>
      <c r="E56" s="288" t="s">
        <v>13176</v>
      </c>
      <c r="F56" s="288" t="s">
        <v>9048</v>
      </c>
      <c r="G56" s="288" t="s">
        <v>11036</v>
      </c>
      <c r="H56" s="288" t="s">
        <v>13177</v>
      </c>
      <c r="I56" s="288" t="s">
        <v>6444</v>
      </c>
      <c r="J56" s="297" t="s">
        <v>6546</v>
      </c>
      <c r="K56" s="297" t="s">
        <v>10492</v>
      </c>
      <c r="L56" s="283">
        <v>41694</v>
      </c>
      <c r="M56" s="256"/>
      <c r="N56" s="257">
        <v>41694</v>
      </c>
      <c r="O56" s="258">
        <v>12</v>
      </c>
      <c r="P56" s="259"/>
      <c r="S56" s="328"/>
    </row>
    <row r="57" spans="1:19" s="49" customFormat="1" x14ac:dyDescent="0.25">
      <c r="A57" s="266">
        <v>41688</v>
      </c>
      <c r="B57" s="288" t="s">
        <v>13147</v>
      </c>
      <c r="C57" s="267"/>
      <c r="D57" s="288" t="s">
        <v>12959</v>
      </c>
      <c r="E57" s="267">
        <v>5335</v>
      </c>
      <c r="F57" s="288" t="s">
        <v>936</v>
      </c>
      <c r="G57" s="288" t="s">
        <v>5602</v>
      </c>
      <c r="H57" s="288" t="s">
        <v>3954</v>
      </c>
      <c r="I57" s="288" t="s">
        <v>13148</v>
      </c>
      <c r="J57" s="297" t="s">
        <v>10773</v>
      </c>
      <c r="K57" s="297" t="s">
        <v>9950</v>
      </c>
      <c r="L57" s="283">
        <v>41698</v>
      </c>
      <c r="M57" s="256"/>
      <c r="N57" s="257">
        <v>41698</v>
      </c>
      <c r="O57" s="258">
        <v>12</v>
      </c>
      <c r="P57" s="259"/>
      <c r="S57" s="328"/>
    </row>
    <row r="58" spans="1:19" s="49" customFormat="1" x14ac:dyDescent="0.25">
      <c r="A58" s="266">
        <v>41682</v>
      </c>
      <c r="B58" s="288" t="s">
        <v>13200</v>
      </c>
      <c r="C58" s="267"/>
      <c r="D58" s="288" t="s">
        <v>13201</v>
      </c>
      <c r="E58" s="267"/>
      <c r="F58" s="267"/>
      <c r="G58" s="267"/>
      <c r="H58" s="267"/>
      <c r="I58" s="288" t="s">
        <v>5185</v>
      </c>
      <c r="J58" s="297" t="s">
        <v>13202</v>
      </c>
      <c r="K58" s="297" t="s">
        <v>13203</v>
      </c>
      <c r="L58" s="283">
        <v>41698</v>
      </c>
      <c r="M58" s="256"/>
      <c r="N58" s="257">
        <v>41698</v>
      </c>
      <c r="O58" s="258">
        <v>27</v>
      </c>
      <c r="P58" s="259"/>
      <c r="S58" s="328"/>
    </row>
    <row r="59" spans="1:19" s="49" customFormat="1" x14ac:dyDescent="0.25">
      <c r="A59" s="266">
        <v>41670</v>
      </c>
      <c r="B59" s="288" t="s">
        <v>182</v>
      </c>
      <c r="C59" s="267"/>
      <c r="D59" s="288" t="s">
        <v>12784</v>
      </c>
      <c r="E59" s="267">
        <v>5281</v>
      </c>
      <c r="F59" s="288" t="s">
        <v>4893</v>
      </c>
      <c r="G59" s="288" t="s">
        <v>6803</v>
      </c>
      <c r="H59" s="288" t="s">
        <v>5513</v>
      </c>
      <c r="I59" s="288" t="s">
        <v>6444</v>
      </c>
      <c r="J59" s="297" t="s">
        <v>4894</v>
      </c>
      <c r="K59" s="297" t="s">
        <v>8418</v>
      </c>
      <c r="L59" s="283">
        <v>41701</v>
      </c>
      <c r="M59" s="256"/>
      <c r="N59" s="257">
        <v>41701</v>
      </c>
      <c r="O59" s="258">
        <v>70</v>
      </c>
      <c r="P59" s="259"/>
      <c r="S59" s="328"/>
    </row>
    <row r="60" spans="1:19" s="49" customFormat="1" x14ac:dyDescent="0.25">
      <c r="A60" s="266">
        <v>41687</v>
      </c>
      <c r="B60" s="288" t="s">
        <v>13138</v>
      </c>
      <c r="C60" s="267"/>
      <c r="D60" s="288" t="s">
        <v>13139</v>
      </c>
      <c r="E60" s="267"/>
      <c r="F60" s="288" t="s">
        <v>1508</v>
      </c>
      <c r="G60" s="267">
        <v>0.08</v>
      </c>
      <c r="H60" s="288" t="s">
        <v>9706</v>
      </c>
      <c r="I60" s="288" t="s">
        <v>13140</v>
      </c>
      <c r="J60" s="297" t="s">
        <v>12402</v>
      </c>
      <c r="K60" s="297" t="s">
        <v>13141</v>
      </c>
      <c r="L60" s="283"/>
      <c r="M60" s="256"/>
      <c r="N60" s="257">
        <v>41703</v>
      </c>
      <c r="O60" s="258">
        <v>34</v>
      </c>
      <c r="P60" s="259"/>
      <c r="S60" s="328"/>
    </row>
    <row r="61" spans="1:19" s="49" customFormat="1" x14ac:dyDescent="0.25">
      <c r="A61" s="266">
        <v>41680</v>
      </c>
      <c r="B61" s="288" t="s">
        <v>13094</v>
      </c>
      <c r="C61" s="267"/>
      <c r="D61" s="288" t="s">
        <v>13093</v>
      </c>
      <c r="E61" s="267"/>
      <c r="F61" s="288" t="s">
        <v>738</v>
      </c>
      <c r="G61" s="267">
        <v>125</v>
      </c>
      <c r="H61" s="288" t="s">
        <v>13095</v>
      </c>
      <c r="I61" s="288" t="s">
        <v>8233</v>
      </c>
      <c r="J61" s="297" t="s">
        <v>4499</v>
      </c>
      <c r="K61" s="297" t="s">
        <v>5431</v>
      </c>
      <c r="L61" s="283">
        <v>41703</v>
      </c>
      <c r="M61" s="256"/>
      <c r="N61" s="257">
        <v>41703</v>
      </c>
      <c r="O61" s="258"/>
      <c r="P61" s="259"/>
      <c r="S61" s="328"/>
    </row>
    <row r="62" spans="1:19" s="49" customFormat="1" x14ac:dyDescent="0.25">
      <c r="A62" s="266">
        <v>41681</v>
      </c>
      <c r="B62" s="288" t="s">
        <v>13121</v>
      </c>
      <c r="C62" s="267"/>
      <c r="D62" s="288" t="s">
        <v>13122</v>
      </c>
      <c r="E62" s="267">
        <v>5347</v>
      </c>
      <c r="F62" s="288" t="s">
        <v>1461</v>
      </c>
      <c r="G62" s="288" t="s">
        <v>5602</v>
      </c>
      <c r="H62" s="288" t="s">
        <v>2164</v>
      </c>
      <c r="I62" s="288" t="s">
        <v>1255</v>
      </c>
      <c r="J62" s="297" t="s">
        <v>6214</v>
      </c>
      <c r="K62" s="297" t="s">
        <v>13123</v>
      </c>
      <c r="L62" s="283">
        <v>41698</v>
      </c>
      <c r="M62" s="256"/>
      <c r="N62" s="257">
        <v>41704</v>
      </c>
      <c r="O62" s="258">
        <f>137+15+18</f>
        <v>170</v>
      </c>
      <c r="P62" s="259"/>
      <c r="S62" s="328"/>
    </row>
    <row r="63" spans="1:19" s="49" customFormat="1" x14ac:dyDescent="0.25">
      <c r="A63" s="266">
        <v>41681</v>
      </c>
      <c r="B63" s="288" t="s">
        <v>13121</v>
      </c>
      <c r="C63" s="267"/>
      <c r="D63" s="288" t="s">
        <v>13122</v>
      </c>
      <c r="E63" s="267">
        <v>5347</v>
      </c>
      <c r="F63" s="288" t="s">
        <v>1461</v>
      </c>
      <c r="G63" s="288" t="s">
        <v>9736</v>
      </c>
      <c r="H63" s="288" t="s">
        <v>4179</v>
      </c>
      <c r="I63" s="288" t="s">
        <v>1255</v>
      </c>
      <c r="J63" s="297" t="s">
        <v>13124</v>
      </c>
      <c r="K63" s="297" t="s">
        <v>620</v>
      </c>
      <c r="L63" s="283">
        <v>41719</v>
      </c>
      <c r="M63" s="256"/>
      <c r="N63" s="257">
        <v>41704</v>
      </c>
      <c r="O63" s="258">
        <v>7</v>
      </c>
      <c r="P63" s="259"/>
      <c r="S63" s="328"/>
    </row>
    <row r="64" spans="1:19" s="49" customFormat="1" x14ac:dyDescent="0.25">
      <c r="A64" s="266">
        <v>41698</v>
      </c>
      <c r="B64" s="288" t="s">
        <v>13204</v>
      </c>
      <c r="C64" s="267"/>
      <c r="D64" s="288" t="s">
        <v>2215</v>
      </c>
      <c r="E64" s="267"/>
      <c r="F64" s="288" t="s">
        <v>936</v>
      </c>
      <c r="G64" s="288" t="s">
        <v>5602</v>
      </c>
      <c r="H64" s="288" t="s">
        <v>13205</v>
      </c>
      <c r="I64" s="288" t="s">
        <v>6444</v>
      </c>
      <c r="J64" s="297" t="s">
        <v>4152</v>
      </c>
      <c r="K64" s="297" t="s">
        <v>2081</v>
      </c>
      <c r="L64" s="283">
        <v>41703</v>
      </c>
      <c r="M64" s="256" t="s">
        <v>6533</v>
      </c>
      <c r="N64" s="257">
        <v>41704</v>
      </c>
      <c r="O64" s="258">
        <v>5</v>
      </c>
      <c r="P64" s="259"/>
      <c r="S64" s="328"/>
    </row>
    <row r="65" spans="1:19" s="49" customFormat="1" x14ac:dyDescent="0.25">
      <c r="A65" s="266">
        <v>41701</v>
      </c>
      <c r="B65" s="288" t="s">
        <v>13209</v>
      </c>
      <c r="C65" s="267"/>
      <c r="D65" s="288" t="s">
        <v>2215</v>
      </c>
      <c r="E65" s="267"/>
      <c r="F65" s="288" t="s">
        <v>936</v>
      </c>
      <c r="G65" s="288" t="s">
        <v>9736</v>
      </c>
      <c r="H65" s="288" t="s">
        <v>8374</v>
      </c>
      <c r="I65" s="288" t="s">
        <v>10930</v>
      </c>
      <c r="J65" s="297" t="s">
        <v>4152</v>
      </c>
      <c r="K65" s="297" t="s">
        <v>11448</v>
      </c>
      <c r="L65" s="283">
        <v>41705</v>
      </c>
      <c r="M65" s="256"/>
      <c r="N65" s="257">
        <v>41705</v>
      </c>
      <c r="O65" s="258">
        <v>40</v>
      </c>
      <c r="P65" s="259"/>
      <c r="S65" s="328"/>
    </row>
    <row r="66" spans="1:19" s="49" customFormat="1" x14ac:dyDescent="0.25">
      <c r="A66" s="266">
        <v>41701</v>
      </c>
      <c r="B66" s="288" t="s">
        <v>13209</v>
      </c>
      <c r="C66" s="267"/>
      <c r="D66" s="288" t="s">
        <v>2215</v>
      </c>
      <c r="E66" s="267"/>
      <c r="F66" s="288" t="s">
        <v>936</v>
      </c>
      <c r="G66" s="288" t="s">
        <v>5602</v>
      </c>
      <c r="H66" s="288" t="s">
        <v>8374</v>
      </c>
      <c r="I66" s="288" t="s">
        <v>6444</v>
      </c>
      <c r="J66" s="297" t="s">
        <v>4152</v>
      </c>
      <c r="K66" s="297" t="s">
        <v>2419</v>
      </c>
      <c r="L66" s="283">
        <v>41705</v>
      </c>
      <c r="M66" s="256"/>
      <c r="N66" s="257">
        <v>41705</v>
      </c>
      <c r="O66" s="258">
        <v>25</v>
      </c>
      <c r="P66" s="259"/>
      <c r="S66" s="328"/>
    </row>
    <row r="67" spans="1:19" s="49" customFormat="1" x14ac:dyDescent="0.25">
      <c r="A67" s="266">
        <v>41701</v>
      </c>
      <c r="B67" s="288" t="s">
        <v>13213</v>
      </c>
      <c r="C67" s="267"/>
      <c r="D67" s="288" t="s">
        <v>13216</v>
      </c>
      <c r="E67" s="288" t="s">
        <v>12392</v>
      </c>
      <c r="F67" s="288" t="s">
        <v>12393</v>
      </c>
      <c r="G67" s="267"/>
      <c r="H67" s="288" t="s">
        <v>13235</v>
      </c>
      <c r="I67" s="288" t="s">
        <v>13215</v>
      </c>
      <c r="J67" s="297" t="s">
        <v>13236</v>
      </c>
      <c r="K67" s="297" t="s">
        <v>4727</v>
      </c>
      <c r="L67" s="283">
        <v>41717</v>
      </c>
      <c r="M67" s="256"/>
      <c r="N67" s="257">
        <v>41705</v>
      </c>
      <c r="O67" s="258"/>
      <c r="P67" s="259"/>
      <c r="S67" s="328"/>
    </row>
    <row r="68" spans="1:19" s="49" customFormat="1" x14ac:dyDescent="0.25">
      <c r="A68" s="266">
        <v>41696</v>
      </c>
      <c r="B68" s="288" t="s">
        <v>13191</v>
      </c>
      <c r="C68" s="267"/>
      <c r="D68" s="288" t="s">
        <v>13192</v>
      </c>
      <c r="E68" s="267">
        <v>5359</v>
      </c>
      <c r="F68" s="288" t="s">
        <v>936</v>
      </c>
      <c r="G68" s="267">
        <v>24</v>
      </c>
      <c r="H68" s="288" t="s">
        <v>5016</v>
      </c>
      <c r="I68" s="288" t="s">
        <v>13193</v>
      </c>
      <c r="J68" s="297" t="s">
        <v>13194</v>
      </c>
      <c r="K68" s="297" t="s">
        <v>13195</v>
      </c>
      <c r="L68" s="283">
        <v>41711</v>
      </c>
      <c r="M68" s="256"/>
      <c r="N68" s="257">
        <v>41710</v>
      </c>
      <c r="O68" s="258">
        <v>7</v>
      </c>
      <c r="P68" s="259"/>
      <c r="S68" s="328"/>
    </row>
    <row r="69" spans="1:19" s="49" customFormat="1" x14ac:dyDescent="0.25">
      <c r="A69" s="266">
        <v>41695</v>
      </c>
      <c r="B69" s="288" t="s">
        <v>13187</v>
      </c>
      <c r="C69" s="267"/>
      <c r="D69" s="288" t="s">
        <v>11223</v>
      </c>
      <c r="E69" s="267">
        <v>5018</v>
      </c>
      <c r="F69" s="288" t="s">
        <v>936</v>
      </c>
      <c r="G69" s="288" t="s">
        <v>9736</v>
      </c>
      <c r="H69" s="288" t="s">
        <v>3954</v>
      </c>
      <c r="I69" s="288" t="s">
        <v>13188</v>
      </c>
      <c r="J69" s="297" t="s">
        <v>13189</v>
      </c>
      <c r="K69" s="297" t="s">
        <v>13190</v>
      </c>
      <c r="L69" s="283">
        <v>41711</v>
      </c>
      <c r="M69" s="256"/>
      <c r="N69" s="257">
        <v>41712</v>
      </c>
      <c r="O69" s="258">
        <v>3</v>
      </c>
      <c r="P69" s="259"/>
      <c r="S69" s="328"/>
    </row>
    <row r="70" spans="1:19" s="49" customFormat="1" x14ac:dyDescent="0.25">
      <c r="A70" s="266">
        <v>41704</v>
      </c>
      <c r="B70" s="288" t="s">
        <v>13246</v>
      </c>
      <c r="C70" s="267"/>
      <c r="D70" s="288" t="s">
        <v>10293</v>
      </c>
      <c r="E70" s="267">
        <v>5373</v>
      </c>
      <c r="F70" s="288" t="s">
        <v>6588</v>
      </c>
      <c r="G70" s="288" t="s">
        <v>4038</v>
      </c>
      <c r="H70" s="288" t="s">
        <v>6060</v>
      </c>
      <c r="I70" s="288" t="s">
        <v>1255</v>
      </c>
      <c r="J70" s="297" t="s">
        <v>5603</v>
      </c>
      <c r="K70" s="297" t="s">
        <v>13247</v>
      </c>
      <c r="L70" s="283">
        <v>41712</v>
      </c>
      <c r="M70" s="256"/>
      <c r="N70" s="257">
        <v>41712</v>
      </c>
      <c r="O70" s="258">
        <v>11</v>
      </c>
      <c r="P70" s="259"/>
      <c r="S70" s="328"/>
    </row>
    <row r="71" spans="1:19" s="49" customFormat="1" x14ac:dyDescent="0.25">
      <c r="A71" s="266">
        <v>41710</v>
      </c>
      <c r="B71" s="288" t="s">
        <v>13272</v>
      </c>
      <c r="C71" s="267"/>
      <c r="D71" s="288" t="s">
        <v>13273</v>
      </c>
      <c r="E71" s="267">
        <v>5356</v>
      </c>
      <c r="F71" s="288" t="s">
        <v>936</v>
      </c>
      <c r="G71" s="288" t="s">
        <v>9736</v>
      </c>
      <c r="H71" s="288" t="s">
        <v>4164</v>
      </c>
      <c r="I71" s="288" t="s">
        <v>10930</v>
      </c>
      <c r="J71" s="297" t="s">
        <v>4152</v>
      </c>
      <c r="K71" s="297" t="s">
        <v>2081</v>
      </c>
      <c r="L71" s="283">
        <v>41712</v>
      </c>
      <c r="M71" s="256"/>
      <c r="N71" s="257">
        <v>41712</v>
      </c>
      <c r="O71" s="258">
        <v>5</v>
      </c>
      <c r="P71" s="259"/>
      <c r="S71" s="328"/>
    </row>
    <row r="72" spans="1:19" s="49" customFormat="1" x14ac:dyDescent="0.25">
      <c r="A72" s="266">
        <v>41710</v>
      </c>
      <c r="B72" s="288" t="s">
        <v>13283</v>
      </c>
      <c r="C72" s="267"/>
      <c r="D72" s="288" t="s">
        <v>13139</v>
      </c>
      <c r="E72" s="267"/>
      <c r="F72" s="288" t="s">
        <v>13285</v>
      </c>
      <c r="G72" s="267"/>
      <c r="H72" s="288" t="s">
        <v>13284</v>
      </c>
      <c r="I72" s="288" t="s">
        <v>13289</v>
      </c>
      <c r="J72" s="297" t="s">
        <v>13287</v>
      </c>
      <c r="K72" s="297" t="s">
        <v>10360</v>
      </c>
      <c r="L72" s="283"/>
      <c r="M72" s="256"/>
      <c r="N72" s="257">
        <v>41712</v>
      </c>
      <c r="O72" s="258">
        <v>6</v>
      </c>
      <c r="P72" s="259"/>
      <c r="S72" s="328"/>
    </row>
    <row r="73" spans="1:19" s="49" customFormat="1" x14ac:dyDescent="0.25">
      <c r="A73" s="266">
        <v>41705</v>
      </c>
      <c r="B73" s="288" t="s">
        <v>13264</v>
      </c>
      <c r="C73" s="267"/>
      <c r="D73" s="288" t="s">
        <v>2215</v>
      </c>
      <c r="E73" s="267"/>
      <c r="F73" s="288" t="s">
        <v>936</v>
      </c>
      <c r="G73" s="288" t="s">
        <v>5602</v>
      </c>
      <c r="H73" s="288" t="s">
        <v>9629</v>
      </c>
      <c r="I73" s="288" t="s">
        <v>6444</v>
      </c>
      <c r="J73" s="297" t="s">
        <v>4152</v>
      </c>
      <c r="K73" s="297" t="s">
        <v>2419</v>
      </c>
      <c r="L73" s="283">
        <v>41712</v>
      </c>
      <c r="M73" s="256"/>
      <c r="N73" s="257">
        <v>41715</v>
      </c>
      <c r="O73" s="258">
        <v>25</v>
      </c>
      <c r="P73" s="259"/>
      <c r="S73" s="328"/>
    </row>
    <row r="74" spans="1:19" s="49" customFormat="1" x14ac:dyDescent="0.25">
      <c r="A74" s="266">
        <v>41710</v>
      </c>
      <c r="B74" s="288" t="s">
        <v>13283</v>
      </c>
      <c r="C74" s="267"/>
      <c r="D74" s="288" t="s">
        <v>12392</v>
      </c>
      <c r="E74" s="267"/>
      <c r="F74" s="288" t="s">
        <v>13286</v>
      </c>
      <c r="G74" s="267"/>
      <c r="H74" s="288" t="s">
        <v>13290</v>
      </c>
      <c r="I74" s="267"/>
      <c r="J74" s="297" t="s">
        <v>13288</v>
      </c>
      <c r="K74" s="297" t="s">
        <v>9989</v>
      </c>
      <c r="L74" s="283"/>
      <c r="M74" s="256"/>
      <c r="N74" s="257">
        <v>41715</v>
      </c>
      <c r="O74" s="258">
        <v>3</v>
      </c>
      <c r="P74" s="259"/>
      <c r="S74" s="328"/>
    </row>
    <row r="75" spans="1:19" s="49" customFormat="1" x14ac:dyDescent="0.25">
      <c r="A75" s="266">
        <v>41712</v>
      </c>
      <c r="B75" s="288" t="s">
        <v>13295</v>
      </c>
      <c r="C75" s="267"/>
      <c r="D75" s="288" t="s">
        <v>2215</v>
      </c>
      <c r="E75" s="267"/>
      <c r="F75" s="288" t="s">
        <v>6588</v>
      </c>
      <c r="G75" s="288" t="s">
        <v>7272</v>
      </c>
      <c r="H75" s="288" t="s">
        <v>4935</v>
      </c>
      <c r="I75" s="288" t="s">
        <v>6444</v>
      </c>
      <c r="J75" s="297" t="s">
        <v>5603</v>
      </c>
      <c r="K75" s="297" t="s">
        <v>2081</v>
      </c>
      <c r="L75" s="283">
        <v>41715</v>
      </c>
      <c r="M75" s="256"/>
      <c r="N75" s="257">
        <v>41715</v>
      </c>
      <c r="O75" s="258">
        <v>5</v>
      </c>
      <c r="P75" s="259"/>
      <c r="S75" s="328"/>
    </row>
    <row r="76" spans="1:19" s="49" customFormat="1" x14ac:dyDescent="0.25">
      <c r="A76" s="266">
        <v>41681</v>
      </c>
      <c r="B76" s="288" t="s">
        <v>13121</v>
      </c>
      <c r="C76" s="267"/>
      <c r="D76" s="288" t="s">
        <v>13122</v>
      </c>
      <c r="E76" s="267">
        <v>5347</v>
      </c>
      <c r="F76" s="288" t="s">
        <v>1461</v>
      </c>
      <c r="G76" s="288" t="s">
        <v>9736</v>
      </c>
      <c r="H76" s="288" t="s">
        <v>3221</v>
      </c>
      <c r="I76" s="288" t="s">
        <v>6444</v>
      </c>
      <c r="J76" s="297" t="s">
        <v>4152</v>
      </c>
      <c r="K76" s="297" t="s">
        <v>2081</v>
      </c>
      <c r="L76" s="283">
        <v>41719</v>
      </c>
      <c r="M76" s="256"/>
      <c r="N76" s="257">
        <v>41716</v>
      </c>
      <c r="O76" s="258">
        <v>5</v>
      </c>
      <c r="P76" s="259"/>
      <c r="S76" s="328"/>
    </row>
    <row r="77" spans="1:19" s="49" customFormat="1" x14ac:dyDescent="0.25">
      <c r="A77" s="266">
        <v>41704</v>
      </c>
      <c r="B77" s="288" t="s">
        <v>13250</v>
      </c>
      <c r="C77" s="267"/>
      <c r="D77" s="288" t="s">
        <v>2215</v>
      </c>
      <c r="E77" s="267"/>
      <c r="F77" s="288" t="s">
        <v>738</v>
      </c>
      <c r="G77" s="288" t="s">
        <v>3635</v>
      </c>
      <c r="H77" s="288" t="s">
        <v>2253</v>
      </c>
      <c r="I77" s="288" t="s">
        <v>6444</v>
      </c>
      <c r="J77" s="297" t="s">
        <v>4152</v>
      </c>
      <c r="K77" s="297" t="s">
        <v>2419</v>
      </c>
      <c r="L77" s="283">
        <v>41715</v>
      </c>
      <c r="M77" s="256"/>
      <c r="N77" s="257">
        <v>41716</v>
      </c>
      <c r="O77" s="258">
        <v>25</v>
      </c>
      <c r="P77" s="259"/>
      <c r="S77" s="328"/>
    </row>
    <row r="78" spans="1:19" s="49" customFormat="1" x14ac:dyDescent="0.25">
      <c r="A78" s="266">
        <v>41710</v>
      </c>
      <c r="B78" s="288" t="s">
        <v>13274</v>
      </c>
      <c r="C78" s="267"/>
      <c r="D78" s="288" t="s">
        <v>2215</v>
      </c>
      <c r="E78" s="267"/>
      <c r="F78" s="288" t="s">
        <v>6588</v>
      </c>
      <c r="G78" s="288" t="s">
        <v>5602</v>
      </c>
      <c r="H78" s="288" t="s">
        <v>4935</v>
      </c>
      <c r="I78" s="288" t="s">
        <v>6444</v>
      </c>
      <c r="J78" s="297" t="s">
        <v>5603</v>
      </c>
      <c r="K78" s="297" t="s">
        <v>2079</v>
      </c>
      <c r="L78" s="283">
        <v>41716</v>
      </c>
      <c r="M78" s="256"/>
      <c r="N78" s="257">
        <v>41716</v>
      </c>
      <c r="O78" s="258">
        <v>50</v>
      </c>
      <c r="P78" s="259"/>
      <c r="S78" s="328"/>
    </row>
    <row r="79" spans="1:19" s="49" customFormat="1" x14ac:dyDescent="0.25">
      <c r="A79" s="266">
        <v>41702</v>
      </c>
      <c r="B79" s="288" t="s">
        <v>13231</v>
      </c>
      <c r="C79" s="267"/>
      <c r="D79" s="288" t="s">
        <v>13232</v>
      </c>
      <c r="E79" s="267">
        <v>5353</v>
      </c>
      <c r="F79" s="288" t="s">
        <v>936</v>
      </c>
      <c r="G79" s="288" t="s">
        <v>9736</v>
      </c>
      <c r="H79" s="288" t="s">
        <v>9216</v>
      </c>
      <c r="I79" s="288" t="s">
        <v>13234</v>
      </c>
      <c r="J79" s="297" t="s">
        <v>11917</v>
      </c>
      <c r="K79" s="297" t="s">
        <v>2748</v>
      </c>
      <c r="L79" s="283">
        <v>41717</v>
      </c>
      <c r="M79" s="256"/>
      <c r="N79" s="257">
        <v>41717</v>
      </c>
      <c r="O79" s="258">
        <v>18</v>
      </c>
      <c r="P79" s="259"/>
      <c r="S79" s="328"/>
    </row>
    <row r="80" spans="1:19" s="49" customFormat="1" x14ac:dyDescent="0.25">
      <c r="A80" s="266">
        <v>41702</v>
      </c>
      <c r="B80" s="288" t="s">
        <v>13231</v>
      </c>
      <c r="C80" s="267"/>
      <c r="D80" s="288" t="s">
        <v>13232</v>
      </c>
      <c r="E80" s="267">
        <v>5353</v>
      </c>
      <c r="F80" s="288" t="s">
        <v>936</v>
      </c>
      <c r="G80" s="288" t="s">
        <v>9736</v>
      </c>
      <c r="H80" s="288" t="s">
        <v>9216</v>
      </c>
      <c r="I80" s="288" t="s">
        <v>1255</v>
      </c>
      <c r="J80" s="297" t="s">
        <v>3795</v>
      </c>
      <c r="K80" s="297" t="s">
        <v>5435</v>
      </c>
      <c r="L80" s="283">
        <v>41717</v>
      </c>
      <c r="M80" s="256"/>
      <c r="N80" s="257">
        <v>41717</v>
      </c>
      <c r="O80" s="258">
        <v>13</v>
      </c>
      <c r="P80" s="259"/>
      <c r="S80" s="328"/>
    </row>
    <row r="81" spans="1:19" s="49" customFormat="1" x14ac:dyDescent="0.25">
      <c r="A81" s="266">
        <v>41710</v>
      </c>
      <c r="B81" s="288" t="s">
        <v>13279</v>
      </c>
      <c r="C81" s="267"/>
      <c r="D81" s="288" t="s">
        <v>2215</v>
      </c>
      <c r="E81" s="267"/>
      <c r="F81" s="288" t="s">
        <v>936</v>
      </c>
      <c r="G81" s="288" t="s">
        <v>5602</v>
      </c>
      <c r="H81" s="288" t="s">
        <v>8374</v>
      </c>
      <c r="I81" s="288" t="s">
        <v>6444</v>
      </c>
      <c r="J81" s="297" t="s">
        <v>4152</v>
      </c>
      <c r="K81" s="297" t="s">
        <v>2419</v>
      </c>
      <c r="L81" s="283">
        <v>41716</v>
      </c>
      <c r="M81" s="256"/>
      <c r="N81" s="257">
        <v>41717</v>
      </c>
      <c r="O81" s="258">
        <v>25</v>
      </c>
      <c r="P81" s="259"/>
      <c r="S81" s="328"/>
    </row>
    <row r="82" spans="1:19" s="49" customFormat="1" x14ac:dyDescent="0.25">
      <c r="A82" s="266">
        <v>41712</v>
      </c>
      <c r="B82" s="288" t="s">
        <v>13291</v>
      </c>
      <c r="C82" s="267"/>
      <c r="D82" s="288" t="s">
        <v>13101</v>
      </c>
      <c r="E82" s="267">
        <v>5263</v>
      </c>
      <c r="F82" s="288" t="s">
        <v>6588</v>
      </c>
      <c r="G82" s="288" t="s">
        <v>1618</v>
      </c>
      <c r="H82" s="288" t="s">
        <v>5513</v>
      </c>
      <c r="I82" s="288" t="s">
        <v>451</v>
      </c>
      <c r="J82" s="297" t="s">
        <v>2379</v>
      </c>
      <c r="K82" s="297" t="s">
        <v>6326</v>
      </c>
      <c r="L82" s="283">
        <v>41717</v>
      </c>
      <c r="M82" s="256"/>
      <c r="N82" s="308">
        <v>41717</v>
      </c>
      <c r="O82" s="258">
        <v>36</v>
      </c>
      <c r="P82" s="259"/>
      <c r="S82" s="328"/>
    </row>
    <row r="83" spans="1:19" s="49" customFormat="1" x14ac:dyDescent="0.25">
      <c r="A83" s="266">
        <v>41715</v>
      </c>
      <c r="B83" s="288" t="s">
        <v>13297</v>
      </c>
      <c r="C83" s="267"/>
      <c r="D83" s="288" t="s">
        <v>2215</v>
      </c>
      <c r="E83" s="267"/>
      <c r="F83" s="288" t="s">
        <v>6588</v>
      </c>
      <c r="G83" s="288" t="s">
        <v>1618</v>
      </c>
      <c r="H83" s="288" t="s">
        <v>5513</v>
      </c>
      <c r="I83" s="288" t="s">
        <v>10608</v>
      </c>
      <c r="J83" s="297" t="s">
        <v>2379</v>
      </c>
      <c r="K83" s="297" t="s">
        <v>2081</v>
      </c>
      <c r="L83" s="283">
        <v>41717</v>
      </c>
      <c r="M83" s="256"/>
      <c r="N83" s="257">
        <v>41717</v>
      </c>
      <c r="O83" s="258">
        <v>5</v>
      </c>
      <c r="P83" s="259"/>
      <c r="S83" s="328"/>
    </row>
    <row r="84" spans="1:19" s="49" customFormat="1" x14ac:dyDescent="0.25">
      <c r="A84" s="266">
        <v>41715</v>
      </c>
      <c r="B84" s="288" t="s">
        <v>13299</v>
      </c>
      <c r="C84" s="267"/>
      <c r="D84" s="288" t="s">
        <v>2215</v>
      </c>
      <c r="E84" s="267"/>
      <c r="F84" s="288" t="s">
        <v>6588</v>
      </c>
      <c r="G84" s="288" t="s">
        <v>5961</v>
      </c>
      <c r="H84" s="288" t="s">
        <v>5513</v>
      </c>
      <c r="I84" s="288" t="s">
        <v>5497</v>
      </c>
      <c r="J84" s="297" t="s">
        <v>2379</v>
      </c>
      <c r="K84" s="297" t="s">
        <v>9008</v>
      </c>
      <c r="L84" s="283">
        <v>41717</v>
      </c>
      <c r="M84" s="256"/>
      <c r="N84" s="257">
        <v>41717</v>
      </c>
      <c r="O84" s="258">
        <v>1</v>
      </c>
      <c r="P84" s="259"/>
      <c r="S84" s="328"/>
    </row>
    <row r="85" spans="1:19" s="49" customFormat="1" x14ac:dyDescent="0.25">
      <c r="A85" s="310">
        <v>41715</v>
      </c>
      <c r="B85" s="288" t="s">
        <v>13299</v>
      </c>
      <c r="C85" s="267"/>
      <c r="D85" s="288" t="s">
        <v>2215</v>
      </c>
      <c r="E85" s="267"/>
      <c r="F85" s="288" t="s">
        <v>6588</v>
      </c>
      <c r="G85" s="288" t="s">
        <v>5961</v>
      </c>
      <c r="H85" s="288" t="s">
        <v>5513</v>
      </c>
      <c r="I85" s="288" t="s">
        <v>6444</v>
      </c>
      <c r="J85" s="297" t="s">
        <v>2379</v>
      </c>
      <c r="K85" s="297" t="s">
        <v>6466</v>
      </c>
      <c r="L85" s="283">
        <v>41717</v>
      </c>
      <c r="M85" s="256"/>
      <c r="N85" s="257">
        <v>41717</v>
      </c>
      <c r="O85" s="258">
        <v>10</v>
      </c>
      <c r="P85" s="259"/>
      <c r="S85" s="328"/>
    </row>
    <row r="86" spans="1:19" s="49" customFormat="1" x14ac:dyDescent="0.25">
      <c r="A86" s="266">
        <v>41704</v>
      </c>
      <c r="B86" s="288" t="s">
        <v>13257</v>
      </c>
      <c r="C86" s="267"/>
      <c r="D86" s="288" t="s">
        <v>13139</v>
      </c>
      <c r="E86" s="267"/>
      <c r="F86" s="267"/>
      <c r="G86" s="267">
        <v>0.11</v>
      </c>
      <c r="H86" s="288" t="s">
        <v>13258</v>
      </c>
      <c r="I86" s="288" t="s">
        <v>13259</v>
      </c>
      <c r="J86" s="297" t="s">
        <v>13258</v>
      </c>
      <c r="K86" s="297" t="s">
        <v>13260</v>
      </c>
      <c r="L86" s="331">
        <v>41722</v>
      </c>
      <c r="M86" s="256"/>
      <c r="N86" s="257">
        <v>41719</v>
      </c>
      <c r="O86" s="258"/>
      <c r="P86" s="259"/>
      <c r="S86" s="328"/>
    </row>
    <row r="87" spans="1:19" s="49" customFormat="1" x14ac:dyDescent="0.25">
      <c r="A87" s="266">
        <v>41709</v>
      </c>
      <c r="B87" s="267">
        <v>8583</v>
      </c>
      <c r="C87" s="267"/>
      <c r="D87" s="288" t="s">
        <v>13300</v>
      </c>
      <c r="E87" s="267">
        <v>5376</v>
      </c>
      <c r="F87" s="288" t="s">
        <v>7741</v>
      </c>
      <c r="G87" s="288" t="s">
        <v>11036</v>
      </c>
      <c r="H87" s="288" t="s">
        <v>13301</v>
      </c>
      <c r="I87" s="288" t="s">
        <v>1422</v>
      </c>
      <c r="J87" s="297" t="s">
        <v>11571</v>
      </c>
      <c r="K87" s="297" t="s">
        <v>13302</v>
      </c>
      <c r="L87" s="283">
        <v>41723</v>
      </c>
      <c r="M87" s="256"/>
      <c r="N87" s="257">
        <v>41719</v>
      </c>
      <c r="O87" s="258">
        <f>26+6+8+8+8</f>
        <v>56</v>
      </c>
      <c r="P87" s="259"/>
      <c r="S87" s="328"/>
    </row>
    <row r="88" spans="1:19" s="49" customFormat="1" x14ac:dyDescent="0.25">
      <c r="A88" s="266">
        <v>41716</v>
      </c>
      <c r="B88" s="288" t="s">
        <v>13308</v>
      </c>
      <c r="C88" s="267"/>
      <c r="D88" s="288" t="s">
        <v>2215</v>
      </c>
      <c r="E88" s="267"/>
      <c r="F88" s="288" t="s">
        <v>10658</v>
      </c>
      <c r="G88" s="288" t="s">
        <v>10927</v>
      </c>
      <c r="H88" s="288" t="s">
        <v>374</v>
      </c>
      <c r="I88" s="288" t="s">
        <v>10608</v>
      </c>
      <c r="J88" s="297" t="s">
        <v>878</v>
      </c>
      <c r="K88" s="297" t="s">
        <v>6381</v>
      </c>
      <c r="L88" s="283">
        <v>41719</v>
      </c>
      <c r="M88" s="256"/>
      <c r="N88" s="257">
        <v>41719</v>
      </c>
      <c r="O88" s="258">
        <v>2</v>
      </c>
      <c r="P88" s="259"/>
      <c r="S88" s="328"/>
    </row>
    <row r="89" spans="1:19" s="49" customFormat="1" x14ac:dyDescent="0.25">
      <c r="A89" s="266">
        <v>41716</v>
      </c>
      <c r="B89" s="288" t="s">
        <v>13308</v>
      </c>
      <c r="C89" s="267"/>
      <c r="D89" s="288" t="s">
        <v>2215</v>
      </c>
      <c r="E89" s="267"/>
      <c r="F89" s="288" t="s">
        <v>10658</v>
      </c>
      <c r="G89" s="288" t="s">
        <v>5602</v>
      </c>
      <c r="H89" s="288" t="s">
        <v>9859</v>
      </c>
      <c r="I89" s="288" t="s">
        <v>6444</v>
      </c>
      <c r="J89" s="297" t="s">
        <v>2070</v>
      </c>
      <c r="K89" s="297" t="s">
        <v>2419</v>
      </c>
      <c r="L89" s="283">
        <v>41719</v>
      </c>
      <c r="M89" s="256"/>
      <c r="N89" s="257">
        <v>41719</v>
      </c>
      <c r="O89" s="258">
        <v>25</v>
      </c>
      <c r="P89" s="259"/>
      <c r="S89" s="328"/>
    </row>
    <row r="90" spans="1:19" s="49" customFormat="1" x14ac:dyDescent="0.25">
      <c r="A90" s="266">
        <v>41717</v>
      </c>
      <c r="B90" s="288" t="s">
        <v>13347</v>
      </c>
      <c r="C90" s="267"/>
      <c r="D90" s="288" t="s">
        <v>12244</v>
      </c>
      <c r="E90" s="267">
        <v>5245</v>
      </c>
      <c r="F90" s="288" t="s">
        <v>936</v>
      </c>
      <c r="G90" s="288" t="s">
        <v>5602</v>
      </c>
      <c r="H90" s="288" t="s">
        <v>4596</v>
      </c>
      <c r="I90" s="288" t="s">
        <v>10930</v>
      </c>
      <c r="J90" s="297" t="s">
        <v>4152</v>
      </c>
      <c r="K90" s="297" t="s">
        <v>1686</v>
      </c>
      <c r="L90" s="283">
        <v>41719</v>
      </c>
      <c r="M90" s="256" t="s">
        <v>3386</v>
      </c>
      <c r="N90" s="257">
        <v>41719</v>
      </c>
      <c r="O90" s="258">
        <v>16</v>
      </c>
      <c r="P90" s="259"/>
      <c r="S90" s="328"/>
    </row>
    <row r="91" spans="1:19" s="49" customFormat="1" x14ac:dyDescent="0.25">
      <c r="A91" s="310">
        <v>41719</v>
      </c>
      <c r="B91" s="288" t="s">
        <v>13345</v>
      </c>
      <c r="C91" s="267"/>
      <c r="D91" s="288" t="s">
        <v>2215</v>
      </c>
      <c r="E91" s="267"/>
      <c r="F91" s="267"/>
      <c r="G91" s="288" t="s">
        <v>5961</v>
      </c>
      <c r="H91" s="288" t="s">
        <v>5513</v>
      </c>
      <c r="I91" s="288" t="s">
        <v>5497</v>
      </c>
      <c r="J91" s="297" t="s">
        <v>2379</v>
      </c>
      <c r="K91" s="297" t="s">
        <v>2081</v>
      </c>
      <c r="L91" s="283">
        <v>41722</v>
      </c>
      <c r="M91" s="256"/>
      <c r="N91" s="257">
        <v>41722</v>
      </c>
      <c r="O91" s="258">
        <v>5</v>
      </c>
      <c r="P91" s="259"/>
      <c r="S91" s="328"/>
    </row>
    <row r="92" spans="1:19" s="49" customFormat="1" x14ac:dyDescent="0.25">
      <c r="A92" s="266">
        <v>41719</v>
      </c>
      <c r="B92" s="288" t="s">
        <v>13348</v>
      </c>
      <c r="C92" s="267"/>
      <c r="D92" s="288" t="s">
        <v>2215</v>
      </c>
      <c r="E92" s="267"/>
      <c r="F92" s="288" t="s">
        <v>10658</v>
      </c>
      <c r="G92" s="288" t="s">
        <v>10927</v>
      </c>
      <c r="H92" s="288" t="s">
        <v>374</v>
      </c>
      <c r="I92" s="288" t="s">
        <v>10608</v>
      </c>
      <c r="J92" s="297" t="s">
        <v>878</v>
      </c>
      <c r="K92" s="297" t="s">
        <v>748</v>
      </c>
      <c r="L92" s="283">
        <v>41722</v>
      </c>
      <c r="M92" s="256"/>
      <c r="N92" s="257">
        <v>41722</v>
      </c>
      <c r="O92" s="258">
        <v>12</v>
      </c>
      <c r="P92" s="259"/>
      <c r="S92" s="328"/>
    </row>
    <row r="93" spans="1:19" s="49" customFormat="1" x14ac:dyDescent="0.25">
      <c r="A93" s="266">
        <v>41704</v>
      </c>
      <c r="B93" s="288" t="s">
        <v>13252</v>
      </c>
      <c r="C93" s="267"/>
      <c r="D93" s="288" t="s">
        <v>13139</v>
      </c>
      <c r="E93" s="267"/>
      <c r="F93" s="288" t="s">
        <v>13253</v>
      </c>
      <c r="G93" s="267"/>
      <c r="H93" s="288" t="s">
        <v>13256</v>
      </c>
      <c r="I93" s="288" t="s">
        <v>3913</v>
      </c>
      <c r="J93" s="297" t="s">
        <v>13254</v>
      </c>
      <c r="K93" s="297" t="s">
        <v>13255</v>
      </c>
      <c r="L93" s="283">
        <v>41722</v>
      </c>
      <c r="M93" s="256"/>
      <c r="N93" s="257">
        <v>41722</v>
      </c>
      <c r="O93" s="258"/>
      <c r="P93" s="259"/>
      <c r="S93" s="328"/>
    </row>
    <row r="94" spans="1:19" s="49" customFormat="1" ht="45" x14ac:dyDescent="0.25">
      <c r="A94" s="27">
        <v>41711</v>
      </c>
      <c r="B94" s="25" t="s">
        <v>13325</v>
      </c>
      <c r="C94" s="25"/>
      <c r="D94" s="25" t="s">
        <v>12612</v>
      </c>
      <c r="E94" s="14" t="s">
        <v>13326</v>
      </c>
      <c r="F94" s="14" t="s">
        <v>12667</v>
      </c>
      <c r="G94" s="14" t="s">
        <v>13335</v>
      </c>
      <c r="H94" s="14" t="s">
        <v>7950</v>
      </c>
      <c r="I94" s="14" t="s">
        <v>13328</v>
      </c>
      <c r="J94" s="25" t="s">
        <v>13327</v>
      </c>
      <c r="K94" s="14" t="s">
        <v>13329</v>
      </c>
      <c r="L94" s="435">
        <v>41722</v>
      </c>
      <c r="M94" s="18"/>
      <c r="N94" s="68">
        <v>41723</v>
      </c>
      <c r="O94" s="16">
        <f>339+330+70</f>
        <v>739</v>
      </c>
      <c r="P94" s="259"/>
      <c r="S94" s="328"/>
    </row>
    <row r="95" spans="1:19" s="49" customFormat="1" x14ac:dyDescent="0.25">
      <c r="A95" s="266">
        <v>41723</v>
      </c>
      <c r="B95" s="288" t="s">
        <v>13361</v>
      </c>
      <c r="C95" s="267"/>
      <c r="D95" s="288" t="s">
        <v>13232</v>
      </c>
      <c r="E95" s="267">
        <v>5353</v>
      </c>
      <c r="F95" s="288" t="s">
        <v>936</v>
      </c>
      <c r="G95" s="288" t="s">
        <v>9736</v>
      </c>
      <c r="H95" s="288" t="s">
        <v>9216</v>
      </c>
      <c r="I95" s="288" t="s">
        <v>10930</v>
      </c>
      <c r="J95" s="297" t="s">
        <v>4152</v>
      </c>
      <c r="K95" s="297" t="s">
        <v>6466</v>
      </c>
      <c r="L95" s="283">
        <v>41724</v>
      </c>
      <c r="M95" s="256" t="s">
        <v>3386</v>
      </c>
      <c r="N95" s="257">
        <v>41724</v>
      </c>
      <c r="O95" s="258">
        <v>10</v>
      </c>
      <c r="P95" s="259"/>
      <c r="S95" s="328"/>
    </row>
    <row r="96" spans="1:19" s="49" customFormat="1" x14ac:dyDescent="0.25">
      <c r="A96" s="266">
        <v>41723</v>
      </c>
      <c r="B96" s="288" t="s">
        <v>13362</v>
      </c>
      <c r="C96" s="267"/>
      <c r="D96" s="288" t="s">
        <v>2215</v>
      </c>
      <c r="E96" s="267"/>
      <c r="F96" s="288" t="s">
        <v>6588</v>
      </c>
      <c r="G96" s="288" t="s">
        <v>1618</v>
      </c>
      <c r="H96" s="288" t="s">
        <v>5513</v>
      </c>
      <c r="I96" s="288" t="s">
        <v>6444</v>
      </c>
      <c r="J96" s="297" t="s">
        <v>2379</v>
      </c>
      <c r="K96" s="297" t="s">
        <v>2419</v>
      </c>
      <c r="L96" s="433">
        <v>41724</v>
      </c>
      <c r="M96" s="256"/>
      <c r="N96" s="436">
        <v>41724</v>
      </c>
      <c r="O96" s="258">
        <v>25</v>
      </c>
      <c r="P96" s="259"/>
      <c r="S96" s="328"/>
    </row>
    <row r="97" spans="1:19" s="49" customFormat="1" x14ac:dyDescent="0.25">
      <c r="A97" s="266">
        <v>41724</v>
      </c>
      <c r="B97" s="288" t="s">
        <v>13367</v>
      </c>
      <c r="C97" s="267"/>
      <c r="D97" s="288" t="s">
        <v>13331</v>
      </c>
      <c r="E97" s="267">
        <v>5275</v>
      </c>
      <c r="F97" s="288" t="s">
        <v>5941</v>
      </c>
      <c r="G97" s="267">
        <v>12</v>
      </c>
      <c r="H97" s="288" t="s">
        <v>13368</v>
      </c>
      <c r="I97" s="288" t="s">
        <v>6444</v>
      </c>
      <c r="J97" s="297" t="s">
        <v>5603</v>
      </c>
      <c r="K97" s="297" t="s">
        <v>6609</v>
      </c>
      <c r="L97" s="433">
        <v>41725</v>
      </c>
      <c r="M97" s="256"/>
      <c r="N97" s="436">
        <v>41725</v>
      </c>
      <c r="O97" s="258">
        <v>11</v>
      </c>
      <c r="P97" s="259"/>
      <c r="S97" s="328"/>
    </row>
    <row r="98" spans="1:19" s="49" customFormat="1" x14ac:dyDescent="0.25">
      <c r="A98" s="266">
        <v>41724</v>
      </c>
      <c r="B98" s="288" t="s">
        <v>13367</v>
      </c>
      <c r="C98" s="267"/>
      <c r="D98" s="288" t="s">
        <v>13331</v>
      </c>
      <c r="E98" s="267">
        <v>5275</v>
      </c>
      <c r="F98" s="288" t="s">
        <v>5941</v>
      </c>
      <c r="G98" s="267">
        <v>20</v>
      </c>
      <c r="H98" s="288" t="s">
        <v>13368</v>
      </c>
      <c r="I98" s="288" t="s">
        <v>6444</v>
      </c>
      <c r="J98" s="297" t="s">
        <v>5603</v>
      </c>
      <c r="K98" s="297" t="s">
        <v>5431</v>
      </c>
      <c r="L98" s="283">
        <v>41725</v>
      </c>
      <c r="M98" s="256"/>
      <c r="N98" s="257">
        <v>41725</v>
      </c>
      <c r="O98" s="258">
        <v>16</v>
      </c>
      <c r="P98" s="259"/>
      <c r="S98" s="328"/>
    </row>
    <row r="99" spans="1:19" s="49" customFormat="1" x14ac:dyDescent="0.25">
      <c r="A99" s="266">
        <v>41712</v>
      </c>
      <c r="B99" s="288" t="s">
        <v>12963</v>
      </c>
      <c r="C99" s="267"/>
      <c r="D99" s="288" t="s">
        <v>12959</v>
      </c>
      <c r="E99" s="267"/>
      <c r="F99" s="288" t="s">
        <v>1333</v>
      </c>
      <c r="G99" s="267"/>
      <c r="H99" s="288" t="s">
        <v>13296</v>
      </c>
      <c r="I99" s="288" t="s">
        <v>9607</v>
      </c>
      <c r="J99" s="297" t="s">
        <v>12961</v>
      </c>
      <c r="K99" s="297" t="s">
        <v>9338</v>
      </c>
      <c r="L99" s="283"/>
      <c r="M99" s="256"/>
      <c r="N99" s="257">
        <v>41726</v>
      </c>
      <c r="O99" s="258">
        <v>5</v>
      </c>
      <c r="P99" s="259"/>
      <c r="S99" s="328"/>
    </row>
    <row r="100" spans="1:19" s="49" customFormat="1" ht="30" x14ac:dyDescent="0.25">
      <c r="A100" s="27">
        <v>41716</v>
      </c>
      <c r="B100" s="25" t="s">
        <v>13330</v>
      </c>
      <c r="C100" s="25"/>
      <c r="D100" s="25" t="s">
        <v>13331</v>
      </c>
      <c r="E100" s="14" t="s">
        <v>13332</v>
      </c>
      <c r="F100" s="14" t="s">
        <v>6588</v>
      </c>
      <c r="G100" s="14" t="s">
        <v>13334</v>
      </c>
      <c r="H100" s="14" t="s">
        <v>8607</v>
      </c>
      <c r="I100" s="14" t="s">
        <v>6444</v>
      </c>
      <c r="J100" s="25" t="s">
        <v>13337</v>
      </c>
      <c r="K100" s="14" t="s">
        <v>13333</v>
      </c>
      <c r="L100" s="435">
        <v>41722</v>
      </c>
      <c r="M100" s="18"/>
      <c r="N100" s="68">
        <v>41729</v>
      </c>
      <c r="O100" s="16">
        <v>8</v>
      </c>
      <c r="P100" s="259"/>
      <c r="S100" s="328"/>
    </row>
    <row r="101" spans="1:19" s="49" customFormat="1" x14ac:dyDescent="0.25">
      <c r="A101" s="266">
        <v>41730</v>
      </c>
      <c r="B101" s="288" t="s">
        <v>13386</v>
      </c>
      <c r="C101" s="267"/>
      <c r="D101" s="288" t="s">
        <v>12898</v>
      </c>
      <c r="E101" s="267">
        <v>5325</v>
      </c>
      <c r="F101" s="288" t="s">
        <v>5941</v>
      </c>
      <c r="G101" s="288" t="s">
        <v>3635</v>
      </c>
      <c r="H101" s="288" t="s">
        <v>9706</v>
      </c>
      <c r="I101" s="288" t="s">
        <v>6444</v>
      </c>
      <c r="J101" s="297" t="s">
        <v>2379</v>
      </c>
      <c r="K101" s="297" t="s">
        <v>2562</v>
      </c>
      <c r="L101" s="283">
        <v>41731</v>
      </c>
      <c r="M101" s="256"/>
      <c r="N101" s="257">
        <v>41731</v>
      </c>
      <c r="O101" s="258">
        <v>6</v>
      </c>
      <c r="P101" s="259"/>
      <c r="S101" s="328"/>
    </row>
    <row r="102" spans="1:19" s="49" customFormat="1" x14ac:dyDescent="0.25">
      <c r="A102" s="266">
        <v>41731</v>
      </c>
      <c r="B102" s="288" t="s">
        <v>13394</v>
      </c>
      <c r="C102" s="267"/>
      <c r="D102" s="288" t="s">
        <v>13139</v>
      </c>
      <c r="E102" s="267"/>
      <c r="F102" s="288" t="s">
        <v>12531</v>
      </c>
      <c r="G102" s="267">
        <v>0.04</v>
      </c>
      <c r="H102" s="288" t="s">
        <v>13395</v>
      </c>
      <c r="I102" s="288" t="s">
        <v>11556</v>
      </c>
      <c r="J102" s="297" t="s">
        <v>13396</v>
      </c>
      <c r="K102" s="297" t="s">
        <v>13400</v>
      </c>
      <c r="L102" s="283">
        <v>41732</v>
      </c>
      <c r="M102" s="256"/>
      <c r="N102" s="257">
        <v>41733</v>
      </c>
      <c r="O102" s="258">
        <v>52</v>
      </c>
      <c r="P102" s="259"/>
      <c r="S102" s="328"/>
    </row>
    <row r="103" spans="1:19" s="49" customFormat="1" x14ac:dyDescent="0.25">
      <c r="A103" s="266">
        <v>41730</v>
      </c>
      <c r="B103" s="288" t="s">
        <v>13401</v>
      </c>
      <c r="C103" s="267"/>
      <c r="D103" s="288" t="s">
        <v>2215</v>
      </c>
      <c r="E103" s="267"/>
      <c r="F103" s="288" t="s">
        <v>936</v>
      </c>
      <c r="G103" s="288" t="s">
        <v>5602</v>
      </c>
      <c r="H103" s="288" t="s">
        <v>8374</v>
      </c>
      <c r="I103" s="288" t="s">
        <v>6444</v>
      </c>
      <c r="J103" s="297" t="s">
        <v>4152</v>
      </c>
      <c r="K103" s="297" t="s">
        <v>2079</v>
      </c>
      <c r="L103" s="331">
        <v>41733</v>
      </c>
      <c r="M103" s="256"/>
      <c r="N103" s="257">
        <v>41733</v>
      </c>
      <c r="O103" s="258">
        <v>50</v>
      </c>
      <c r="P103" s="259"/>
      <c r="S103" s="328"/>
    </row>
    <row r="104" spans="1:19" s="49" customFormat="1" x14ac:dyDescent="0.25">
      <c r="A104" s="266">
        <v>41732</v>
      </c>
      <c r="B104" s="288" t="s">
        <v>13421</v>
      </c>
      <c r="C104" s="267"/>
      <c r="D104" s="288" t="s">
        <v>13101</v>
      </c>
      <c r="E104" s="267">
        <v>5263</v>
      </c>
      <c r="F104" s="288" t="s">
        <v>11360</v>
      </c>
      <c r="G104" s="288" t="s">
        <v>321</v>
      </c>
      <c r="H104" s="267"/>
      <c r="I104" s="288" t="s">
        <v>7301</v>
      </c>
      <c r="J104" s="297" t="s">
        <v>13422</v>
      </c>
      <c r="K104" s="297" t="s">
        <v>9372</v>
      </c>
      <c r="L104" s="283">
        <v>41733</v>
      </c>
      <c r="M104" s="256"/>
      <c r="N104" s="257">
        <v>41733</v>
      </c>
      <c r="O104" s="258">
        <v>40</v>
      </c>
      <c r="P104" s="259"/>
      <c r="S104" s="328"/>
    </row>
    <row r="105" spans="1:19" s="49" customFormat="1" x14ac:dyDescent="0.25">
      <c r="A105" s="266">
        <v>41731</v>
      </c>
      <c r="B105" s="288" t="s">
        <v>13394</v>
      </c>
      <c r="C105" s="267"/>
      <c r="D105" s="288" t="s">
        <v>13139</v>
      </c>
      <c r="E105" s="267"/>
      <c r="F105" s="288" t="s">
        <v>12531</v>
      </c>
      <c r="G105" s="267">
        <v>0.04</v>
      </c>
      <c r="H105" s="288" t="s">
        <v>8646</v>
      </c>
      <c r="I105" s="288" t="s">
        <v>11556</v>
      </c>
      <c r="J105" s="297" t="s">
        <v>13396</v>
      </c>
      <c r="K105" s="297" t="s">
        <v>12170</v>
      </c>
      <c r="L105" s="283">
        <v>41736</v>
      </c>
      <c r="M105" s="256"/>
      <c r="N105" s="257">
        <v>41736</v>
      </c>
      <c r="O105" s="258">
        <v>7</v>
      </c>
      <c r="P105" s="259"/>
      <c r="S105" s="328"/>
    </row>
    <row r="106" spans="1:19" s="49" customFormat="1" x14ac:dyDescent="0.25">
      <c r="A106" s="266">
        <v>41732</v>
      </c>
      <c r="B106" s="288" t="s">
        <v>13417</v>
      </c>
      <c r="C106" s="267"/>
      <c r="D106" s="288" t="s">
        <v>13139</v>
      </c>
      <c r="E106" s="267"/>
      <c r="F106" s="288" t="s">
        <v>1552</v>
      </c>
      <c r="G106" s="267">
        <v>0.125</v>
      </c>
      <c r="H106" s="288" t="s">
        <v>13418</v>
      </c>
      <c r="I106" s="288" t="s">
        <v>13419</v>
      </c>
      <c r="J106" s="297" t="s">
        <v>13418</v>
      </c>
      <c r="K106" s="297" t="s">
        <v>13420</v>
      </c>
      <c r="L106" s="283">
        <v>41733</v>
      </c>
      <c r="M106" s="256"/>
      <c r="N106" s="257">
        <v>41737</v>
      </c>
      <c r="O106" s="258">
        <v>61</v>
      </c>
      <c r="P106" s="259"/>
      <c r="S106" s="328"/>
    </row>
    <row r="107" spans="1:19" s="49" customFormat="1" x14ac:dyDescent="0.25">
      <c r="A107" s="266">
        <v>41731</v>
      </c>
      <c r="B107" s="288" t="s">
        <v>13402</v>
      </c>
      <c r="C107" s="267"/>
      <c r="D107" s="288" t="s">
        <v>2215</v>
      </c>
      <c r="E107" s="267"/>
      <c r="F107" s="288" t="s">
        <v>936</v>
      </c>
      <c r="G107" s="288" t="s">
        <v>5602</v>
      </c>
      <c r="H107" s="288" t="s">
        <v>9632</v>
      </c>
      <c r="I107" s="288" t="s">
        <v>6444</v>
      </c>
      <c r="J107" s="297" t="s">
        <v>4152</v>
      </c>
      <c r="K107" s="297" t="s">
        <v>2419</v>
      </c>
      <c r="L107" s="283">
        <v>41738</v>
      </c>
      <c r="M107" s="256"/>
      <c r="N107" s="257">
        <v>41738</v>
      </c>
      <c r="O107" s="258">
        <v>25</v>
      </c>
      <c r="P107" s="259"/>
      <c r="S107" s="328"/>
    </row>
    <row r="108" spans="1:19" s="49" customFormat="1" x14ac:dyDescent="0.25">
      <c r="A108" s="266">
        <v>41733</v>
      </c>
      <c r="B108" s="267" t="s">
        <v>13423</v>
      </c>
      <c r="C108" s="267"/>
      <c r="D108" s="267" t="s">
        <v>13101</v>
      </c>
      <c r="E108" s="267">
        <v>5263</v>
      </c>
      <c r="F108" s="267" t="s">
        <v>6588</v>
      </c>
      <c r="G108" s="267">
        <v>0.188</v>
      </c>
      <c r="H108" s="267" t="s">
        <v>8607</v>
      </c>
      <c r="I108" s="288" t="s">
        <v>13425</v>
      </c>
      <c r="J108" s="282" t="s">
        <v>13396</v>
      </c>
      <c r="K108" s="297" t="s">
        <v>12873</v>
      </c>
      <c r="L108" s="283">
        <v>41738</v>
      </c>
      <c r="M108" s="256"/>
      <c r="N108" s="257">
        <v>41738</v>
      </c>
      <c r="O108" s="258">
        <v>12</v>
      </c>
      <c r="P108" s="259"/>
      <c r="S108" s="328"/>
    </row>
    <row r="109" spans="1:19" s="49" customFormat="1" x14ac:dyDescent="0.25">
      <c r="A109" s="266">
        <v>41733</v>
      </c>
      <c r="B109" s="267" t="s">
        <v>13423</v>
      </c>
      <c r="C109" s="267"/>
      <c r="D109" s="267" t="s">
        <v>13101</v>
      </c>
      <c r="E109" s="267">
        <v>5263</v>
      </c>
      <c r="F109" s="267" t="s">
        <v>6588</v>
      </c>
      <c r="G109" s="267">
        <v>0.188</v>
      </c>
      <c r="H109" s="267" t="s">
        <v>8607</v>
      </c>
      <c r="I109" s="288" t="s">
        <v>367</v>
      </c>
      <c r="J109" s="282" t="s">
        <v>13396</v>
      </c>
      <c r="K109" s="282" t="s">
        <v>12873</v>
      </c>
      <c r="L109" s="283">
        <v>41738</v>
      </c>
      <c r="M109" s="256"/>
      <c r="N109" s="257">
        <v>41738</v>
      </c>
      <c r="O109" s="258">
        <v>12</v>
      </c>
      <c r="P109" s="259"/>
      <c r="S109" s="328"/>
    </row>
    <row r="110" spans="1:19" s="49" customFormat="1" x14ac:dyDescent="0.25">
      <c r="A110" s="310">
        <v>41737</v>
      </c>
      <c r="B110" s="288" t="s">
        <v>13445</v>
      </c>
      <c r="C110" s="267"/>
      <c r="D110" s="288" t="s">
        <v>13101</v>
      </c>
      <c r="E110" s="288">
        <v>5263</v>
      </c>
      <c r="F110" s="288" t="s">
        <v>180</v>
      </c>
      <c r="G110" s="267">
        <v>20</v>
      </c>
      <c r="H110" s="288" t="s">
        <v>1727</v>
      </c>
      <c r="I110" s="288" t="s">
        <v>13446</v>
      </c>
      <c r="J110" s="297" t="s">
        <v>13447</v>
      </c>
      <c r="K110" s="297" t="s">
        <v>5947</v>
      </c>
      <c r="L110" s="283">
        <v>41738</v>
      </c>
      <c r="M110" s="256"/>
      <c r="N110" s="257">
        <v>41738</v>
      </c>
      <c r="O110" s="258">
        <v>2</v>
      </c>
      <c r="P110" s="259"/>
      <c r="S110" s="328"/>
    </row>
    <row r="111" spans="1:19" s="49" customFormat="1" x14ac:dyDescent="0.25">
      <c r="A111" s="310">
        <v>41737</v>
      </c>
      <c r="B111" s="288" t="s">
        <v>13448</v>
      </c>
      <c r="C111" s="267"/>
      <c r="D111" s="288" t="s">
        <v>13139</v>
      </c>
      <c r="E111" s="267"/>
      <c r="F111" s="288" t="s">
        <v>1552</v>
      </c>
      <c r="G111" s="267">
        <v>0.04</v>
      </c>
      <c r="H111" s="288" t="s">
        <v>9706</v>
      </c>
      <c r="I111" s="288" t="s">
        <v>11556</v>
      </c>
      <c r="J111" s="297" t="s">
        <v>13396</v>
      </c>
      <c r="K111" s="297" t="s">
        <v>7036</v>
      </c>
      <c r="L111" s="283">
        <v>41738</v>
      </c>
      <c r="M111" s="256"/>
      <c r="N111" s="257">
        <v>41738</v>
      </c>
      <c r="O111" s="258">
        <v>30</v>
      </c>
      <c r="P111" s="259"/>
      <c r="S111" s="328"/>
    </row>
    <row r="112" spans="1:19" s="49" customFormat="1" x14ac:dyDescent="0.25">
      <c r="A112" s="266">
        <v>41733</v>
      </c>
      <c r="B112" s="288" t="s">
        <v>13423</v>
      </c>
      <c r="C112" s="267"/>
      <c r="D112" s="288" t="s">
        <v>13101</v>
      </c>
      <c r="E112" s="267">
        <v>5263</v>
      </c>
      <c r="F112" s="288" t="s">
        <v>6588</v>
      </c>
      <c r="G112" s="267">
        <v>0.188</v>
      </c>
      <c r="H112" s="288" t="s">
        <v>8607</v>
      </c>
      <c r="I112" s="288" t="s">
        <v>10287</v>
      </c>
      <c r="J112" s="297" t="s">
        <v>13396</v>
      </c>
      <c r="K112" s="297" t="s">
        <v>12329</v>
      </c>
      <c r="L112" s="283">
        <v>41738</v>
      </c>
      <c r="M112" s="256"/>
      <c r="N112" s="257">
        <v>41738</v>
      </c>
      <c r="O112" s="258"/>
      <c r="P112" s="259"/>
      <c r="S112" s="328"/>
    </row>
    <row r="113" spans="1:19" s="49" customFormat="1" x14ac:dyDescent="0.25">
      <c r="A113" s="266">
        <v>41733</v>
      </c>
      <c r="B113" s="267" t="s">
        <v>13423</v>
      </c>
      <c r="C113" s="267"/>
      <c r="D113" s="267" t="s">
        <v>13101</v>
      </c>
      <c r="E113" s="267">
        <v>5263</v>
      </c>
      <c r="F113" s="267" t="s">
        <v>6588</v>
      </c>
      <c r="G113" s="267">
        <v>0.188</v>
      </c>
      <c r="H113" s="267" t="s">
        <v>8607</v>
      </c>
      <c r="I113" s="288" t="s">
        <v>13102</v>
      </c>
      <c r="J113" s="282" t="s">
        <v>13396</v>
      </c>
      <c r="K113" s="297" t="s">
        <v>13424</v>
      </c>
      <c r="L113" s="283">
        <v>41738</v>
      </c>
      <c r="M113" s="256"/>
      <c r="N113" s="257">
        <v>41738</v>
      </c>
      <c r="O113" s="258"/>
      <c r="P113" s="259"/>
      <c r="S113" s="328"/>
    </row>
    <row r="114" spans="1:19" s="49" customFormat="1" x14ac:dyDescent="0.25">
      <c r="A114" s="266">
        <v>41732</v>
      </c>
      <c r="B114" s="288" t="s">
        <v>13429</v>
      </c>
      <c r="C114" s="267"/>
      <c r="D114" s="288" t="s">
        <v>13331</v>
      </c>
      <c r="E114" s="267">
        <v>5275</v>
      </c>
      <c r="F114" s="288" t="s">
        <v>13436</v>
      </c>
      <c r="G114" s="288" t="s">
        <v>13435</v>
      </c>
      <c r="H114" s="288" t="s">
        <v>13434</v>
      </c>
      <c r="I114" s="288" t="s">
        <v>6444</v>
      </c>
      <c r="J114" s="297" t="s">
        <v>13136</v>
      </c>
      <c r="K114" s="297" t="s">
        <v>13437</v>
      </c>
      <c r="L114" s="283">
        <v>41738</v>
      </c>
      <c r="M114" s="256"/>
      <c r="N114" s="257">
        <v>41740</v>
      </c>
      <c r="O114" s="258">
        <v>67</v>
      </c>
      <c r="P114" s="259"/>
      <c r="S114" s="328"/>
    </row>
    <row r="115" spans="1:19" s="49" customFormat="1" x14ac:dyDescent="0.25">
      <c r="A115" s="266">
        <v>41737</v>
      </c>
      <c r="B115" s="288" t="s">
        <v>13449</v>
      </c>
      <c r="C115" s="267"/>
      <c r="D115" s="288" t="s">
        <v>2215</v>
      </c>
      <c r="E115" s="267"/>
      <c r="F115" s="288" t="s">
        <v>6588</v>
      </c>
      <c r="G115" s="288" t="s">
        <v>1618</v>
      </c>
      <c r="H115" s="288" t="s">
        <v>5513</v>
      </c>
      <c r="I115" s="288" t="s">
        <v>6444</v>
      </c>
      <c r="J115" s="297" t="s">
        <v>2379</v>
      </c>
      <c r="K115" s="297" t="s">
        <v>2419</v>
      </c>
      <c r="L115" s="283">
        <v>41740</v>
      </c>
      <c r="M115" s="256"/>
      <c r="N115" s="257">
        <v>41740</v>
      </c>
      <c r="O115" s="258">
        <v>25</v>
      </c>
      <c r="P115" s="259"/>
      <c r="S115" s="328"/>
    </row>
    <row r="116" spans="1:19" s="49" customFormat="1" x14ac:dyDescent="0.25">
      <c r="A116" s="266">
        <v>41737</v>
      </c>
      <c r="B116" s="288" t="s">
        <v>13449</v>
      </c>
      <c r="C116" s="267"/>
      <c r="D116" s="288" t="s">
        <v>2215</v>
      </c>
      <c r="E116" s="267"/>
      <c r="F116" s="288" t="s">
        <v>6588</v>
      </c>
      <c r="G116" s="288" t="s">
        <v>1618</v>
      </c>
      <c r="H116" s="288" t="s">
        <v>5513</v>
      </c>
      <c r="I116" s="288" t="s">
        <v>5497</v>
      </c>
      <c r="J116" s="297" t="s">
        <v>2379</v>
      </c>
      <c r="K116" s="297" t="s">
        <v>2419</v>
      </c>
      <c r="L116" s="283">
        <v>41740</v>
      </c>
      <c r="M116" s="256"/>
      <c r="N116" s="257">
        <v>41740</v>
      </c>
      <c r="O116" s="258">
        <v>25</v>
      </c>
      <c r="P116" s="259"/>
      <c r="S116" s="328"/>
    </row>
    <row r="117" spans="1:19" s="49" customFormat="1" x14ac:dyDescent="0.25">
      <c r="A117" s="266">
        <v>41739</v>
      </c>
      <c r="B117" s="288" t="s">
        <v>13460</v>
      </c>
      <c r="C117" s="282"/>
      <c r="D117" s="297" t="s">
        <v>2215</v>
      </c>
      <c r="E117" s="282"/>
      <c r="F117" s="297" t="s">
        <v>6588</v>
      </c>
      <c r="G117" s="297" t="s">
        <v>1921</v>
      </c>
      <c r="H117" s="297" t="s">
        <v>5513</v>
      </c>
      <c r="I117" s="297" t="s">
        <v>6444</v>
      </c>
      <c r="J117" s="297" t="s">
        <v>2379</v>
      </c>
      <c r="K117" s="297" t="s">
        <v>2079</v>
      </c>
      <c r="L117" s="283">
        <v>41745</v>
      </c>
      <c r="M117" s="256"/>
      <c r="N117" s="257">
        <v>41745</v>
      </c>
      <c r="O117" s="258">
        <v>50</v>
      </c>
      <c r="P117" s="259"/>
      <c r="S117" s="328"/>
    </row>
    <row r="118" spans="1:19" s="49" customFormat="1" x14ac:dyDescent="0.25">
      <c r="A118" s="266">
        <v>41739</v>
      </c>
      <c r="B118" s="288" t="s">
        <v>13461</v>
      </c>
      <c r="C118" s="267"/>
      <c r="D118" s="288" t="s">
        <v>2215</v>
      </c>
      <c r="E118" s="267"/>
      <c r="F118" s="288" t="s">
        <v>6588</v>
      </c>
      <c r="G118" s="288" t="s">
        <v>5602</v>
      </c>
      <c r="H118" s="288" t="s">
        <v>4935</v>
      </c>
      <c r="I118" s="288" t="s">
        <v>6444</v>
      </c>
      <c r="J118" s="297" t="s">
        <v>5603</v>
      </c>
      <c r="K118" s="297" t="s">
        <v>2079</v>
      </c>
      <c r="L118" s="283">
        <v>41745</v>
      </c>
      <c r="M118" s="256"/>
      <c r="N118" s="257">
        <v>41745</v>
      </c>
      <c r="O118" s="258">
        <v>50</v>
      </c>
      <c r="P118" s="259"/>
      <c r="S118" s="328"/>
    </row>
    <row r="119" spans="1:19" s="49" customFormat="1" x14ac:dyDescent="0.25">
      <c r="A119" s="266">
        <v>41743</v>
      </c>
      <c r="B119" s="288" t="s">
        <v>13462</v>
      </c>
      <c r="C119" s="267"/>
      <c r="D119" s="288" t="s">
        <v>2215</v>
      </c>
      <c r="E119" s="267"/>
      <c r="F119" s="288" t="s">
        <v>936</v>
      </c>
      <c r="G119" s="288" t="s">
        <v>5602</v>
      </c>
      <c r="H119" s="288" t="s">
        <v>13463</v>
      </c>
      <c r="I119" s="288" t="s">
        <v>6444</v>
      </c>
      <c r="J119" s="297" t="s">
        <v>4152</v>
      </c>
      <c r="K119" s="297" t="s">
        <v>6408</v>
      </c>
      <c r="L119" s="433">
        <v>41745</v>
      </c>
      <c r="M119" s="256"/>
      <c r="N119" s="257">
        <v>41745</v>
      </c>
      <c r="O119" s="258">
        <v>75</v>
      </c>
      <c r="P119" s="259"/>
      <c r="S119" s="328"/>
    </row>
    <row r="120" spans="1:19" s="49" customFormat="1" x14ac:dyDescent="0.25">
      <c r="A120" s="266">
        <v>41743</v>
      </c>
      <c r="B120" s="288" t="s">
        <v>13462</v>
      </c>
      <c r="C120" s="267"/>
      <c r="D120" s="288" t="s">
        <v>2215</v>
      </c>
      <c r="E120" s="267"/>
      <c r="F120" s="288" t="s">
        <v>936</v>
      </c>
      <c r="G120" s="288" t="s">
        <v>9736</v>
      </c>
      <c r="H120" s="288" t="s">
        <v>8374</v>
      </c>
      <c r="I120" s="288" t="s">
        <v>10930</v>
      </c>
      <c r="J120" s="297" t="s">
        <v>4152</v>
      </c>
      <c r="K120" s="297" t="s">
        <v>8506</v>
      </c>
      <c r="L120" s="433">
        <v>41745</v>
      </c>
      <c r="M120" s="256"/>
      <c r="N120" s="257">
        <v>41745</v>
      </c>
      <c r="O120" s="258">
        <v>20</v>
      </c>
      <c r="P120" s="259"/>
      <c r="S120" s="328"/>
    </row>
    <row r="121" spans="1:19" s="49" customFormat="1" x14ac:dyDescent="0.25">
      <c r="A121" s="266">
        <v>41744</v>
      </c>
      <c r="B121" s="288" t="s">
        <v>13465</v>
      </c>
      <c r="C121" s="267"/>
      <c r="D121" s="288" t="s">
        <v>13143</v>
      </c>
      <c r="E121" s="267">
        <v>5351</v>
      </c>
      <c r="F121" s="288" t="s">
        <v>5941</v>
      </c>
      <c r="G121" s="288" t="s">
        <v>8247</v>
      </c>
      <c r="H121" s="288" t="s">
        <v>9706</v>
      </c>
      <c r="I121" s="288" t="s">
        <v>6444</v>
      </c>
      <c r="J121" s="297" t="s">
        <v>2379</v>
      </c>
      <c r="K121" s="297" t="s">
        <v>8506</v>
      </c>
      <c r="L121" s="283">
        <v>41745</v>
      </c>
      <c r="M121" s="256"/>
      <c r="N121" s="257">
        <v>41745</v>
      </c>
      <c r="O121" s="258">
        <v>20</v>
      </c>
      <c r="P121" s="259"/>
      <c r="S121" s="328"/>
    </row>
    <row r="122" spans="1:19" s="49" customFormat="1" x14ac:dyDescent="0.25">
      <c r="A122" s="266">
        <v>41732</v>
      </c>
      <c r="B122" s="288" t="s">
        <v>13390</v>
      </c>
      <c r="C122" s="267"/>
      <c r="D122" s="288" t="s">
        <v>12704</v>
      </c>
      <c r="E122" s="267">
        <v>5300</v>
      </c>
      <c r="F122" s="288" t="s">
        <v>7521</v>
      </c>
      <c r="G122" s="267">
        <v>0.04</v>
      </c>
      <c r="H122" s="288" t="s">
        <v>7581</v>
      </c>
      <c r="I122" s="288" t="s">
        <v>6444</v>
      </c>
      <c r="J122" s="297" t="s">
        <v>4152</v>
      </c>
      <c r="K122" s="297" t="s">
        <v>13406</v>
      </c>
      <c r="L122" s="283">
        <v>41744</v>
      </c>
      <c r="M122" s="256"/>
      <c r="N122" s="257">
        <v>41747</v>
      </c>
      <c r="O122" s="258">
        <v>68</v>
      </c>
      <c r="P122" s="259"/>
      <c r="S122" s="328"/>
    </row>
    <row r="123" spans="1:19" s="49" customFormat="1" x14ac:dyDescent="0.25">
      <c r="A123" s="266">
        <v>41744</v>
      </c>
      <c r="B123" s="288" t="s">
        <v>13464</v>
      </c>
      <c r="C123" s="267"/>
      <c r="D123" s="288" t="s">
        <v>2215</v>
      </c>
      <c r="E123" s="267"/>
      <c r="F123" s="288" t="s">
        <v>6588</v>
      </c>
      <c r="G123" s="288" t="s">
        <v>3635</v>
      </c>
      <c r="H123" s="288" t="s">
        <v>5513</v>
      </c>
      <c r="I123" s="288" t="s">
        <v>5497</v>
      </c>
      <c r="J123" s="297" t="s">
        <v>2379</v>
      </c>
      <c r="K123" s="297" t="s">
        <v>8506</v>
      </c>
      <c r="L123" s="331">
        <v>41747</v>
      </c>
      <c r="M123" s="256"/>
      <c r="N123" s="257">
        <v>41747</v>
      </c>
      <c r="O123" s="258">
        <v>20</v>
      </c>
      <c r="P123" s="259"/>
      <c r="S123" s="328"/>
    </row>
    <row r="124" spans="1:19" s="49" customFormat="1" x14ac:dyDescent="0.25">
      <c r="A124" s="260">
        <v>41739</v>
      </c>
      <c r="B124" s="303" t="s">
        <v>13453</v>
      </c>
      <c r="C124" s="266"/>
      <c r="D124" s="430" t="s">
        <v>13456</v>
      </c>
      <c r="E124" s="431">
        <v>5354</v>
      </c>
      <c r="F124" s="432" t="s">
        <v>9954</v>
      </c>
      <c r="G124" s="432" t="s">
        <v>9327</v>
      </c>
      <c r="H124" s="430" t="s">
        <v>13454</v>
      </c>
      <c r="I124" s="432" t="s">
        <v>1973</v>
      </c>
      <c r="J124" s="432" t="s">
        <v>13458</v>
      </c>
      <c r="K124" s="297" t="s">
        <v>13457</v>
      </c>
      <c r="L124" s="434">
        <v>41747</v>
      </c>
      <c r="M124" s="256"/>
      <c r="N124" s="257">
        <v>41750</v>
      </c>
      <c r="O124" s="258">
        <v>84</v>
      </c>
      <c r="P124" s="259"/>
      <c r="S124" s="328"/>
    </row>
    <row r="125" spans="1:19" s="49" customFormat="1" x14ac:dyDescent="0.25">
      <c r="A125" s="260">
        <v>41739</v>
      </c>
      <c r="B125" s="303" t="s">
        <v>13453</v>
      </c>
      <c r="C125" s="266"/>
      <c r="D125" s="430" t="s">
        <v>13456</v>
      </c>
      <c r="E125" s="431">
        <v>5354</v>
      </c>
      <c r="F125" s="432" t="s">
        <v>9954</v>
      </c>
      <c r="G125" s="431">
        <v>3.2000000000000001E-2</v>
      </c>
      <c r="H125" s="430" t="s">
        <v>13455</v>
      </c>
      <c r="I125" s="432" t="s">
        <v>6630</v>
      </c>
      <c r="J125" s="432" t="s">
        <v>13459</v>
      </c>
      <c r="K125" s="297" t="s">
        <v>313</v>
      </c>
      <c r="L125" s="434">
        <v>41747</v>
      </c>
      <c r="M125" s="256"/>
      <c r="N125" s="257">
        <v>41750</v>
      </c>
      <c r="O125" s="258">
        <v>12</v>
      </c>
      <c r="P125" s="259"/>
      <c r="S125" s="328"/>
    </row>
    <row r="126" spans="1:19" s="49" customFormat="1" x14ac:dyDescent="0.25">
      <c r="A126" s="266">
        <v>41747</v>
      </c>
      <c r="B126" s="288" t="s">
        <v>13486</v>
      </c>
      <c r="C126" s="267"/>
      <c r="D126" s="288" t="s">
        <v>2215</v>
      </c>
      <c r="E126" s="267"/>
      <c r="F126" s="288" t="s">
        <v>6588</v>
      </c>
      <c r="G126" s="288" t="s">
        <v>1341</v>
      </c>
      <c r="H126" s="288" t="s">
        <v>5513</v>
      </c>
      <c r="I126" s="288" t="s">
        <v>6444</v>
      </c>
      <c r="J126" s="297" t="s">
        <v>2379</v>
      </c>
      <c r="K126" s="297" t="s">
        <v>2079</v>
      </c>
      <c r="L126" s="283">
        <v>41752</v>
      </c>
      <c r="M126" s="256"/>
      <c r="N126" s="257">
        <v>41752</v>
      </c>
      <c r="O126" s="258">
        <v>50</v>
      </c>
      <c r="P126" s="259"/>
      <c r="S126" s="328"/>
    </row>
    <row r="127" spans="1:19" s="49" customFormat="1" x14ac:dyDescent="0.25">
      <c r="A127" s="266">
        <v>41747</v>
      </c>
      <c r="B127" s="288" t="s">
        <v>13487</v>
      </c>
      <c r="C127" s="267"/>
      <c r="D127" s="288" t="s">
        <v>13488</v>
      </c>
      <c r="E127" s="267">
        <v>5335</v>
      </c>
      <c r="F127" s="288" t="s">
        <v>936</v>
      </c>
      <c r="G127" s="288" t="s">
        <v>9736</v>
      </c>
      <c r="H127" s="288" t="s">
        <v>3954</v>
      </c>
      <c r="I127" s="288" t="s">
        <v>10930</v>
      </c>
      <c r="J127" s="297" t="s">
        <v>4152</v>
      </c>
      <c r="K127" s="297" t="s">
        <v>6466</v>
      </c>
      <c r="L127" s="283">
        <v>41752</v>
      </c>
      <c r="M127" s="256"/>
      <c r="N127" s="257">
        <v>41752</v>
      </c>
      <c r="O127" s="258">
        <v>10</v>
      </c>
      <c r="P127" s="259"/>
      <c r="S127" s="328"/>
    </row>
    <row r="128" spans="1:19" s="49" customFormat="1" x14ac:dyDescent="0.25">
      <c r="A128" s="266">
        <v>41750</v>
      </c>
      <c r="B128" s="288" t="s">
        <v>13503</v>
      </c>
      <c r="C128" s="267"/>
      <c r="D128" s="288" t="s">
        <v>13504</v>
      </c>
      <c r="E128" s="267"/>
      <c r="F128" s="267"/>
      <c r="G128" s="267">
        <v>18</v>
      </c>
      <c r="H128" s="288" t="s">
        <v>7587</v>
      </c>
      <c r="I128" s="288" t="s">
        <v>7586</v>
      </c>
      <c r="J128" s="297" t="s">
        <v>7587</v>
      </c>
      <c r="K128" s="297" t="s">
        <v>9338</v>
      </c>
      <c r="L128" s="283">
        <v>41752</v>
      </c>
      <c r="M128" s="256"/>
      <c r="N128" s="257">
        <v>41752</v>
      </c>
      <c r="O128" s="258">
        <v>5</v>
      </c>
      <c r="P128" s="259"/>
      <c r="S128" s="328"/>
    </row>
    <row r="129" spans="1:19" s="49" customFormat="1" x14ac:dyDescent="0.25">
      <c r="A129" s="310">
        <v>41750</v>
      </c>
      <c r="B129" s="267"/>
      <c r="C129" s="267"/>
      <c r="D129" s="288" t="s">
        <v>13501</v>
      </c>
      <c r="E129" s="267">
        <v>5379</v>
      </c>
      <c r="F129" s="288" t="s">
        <v>936</v>
      </c>
      <c r="G129" s="267">
        <v>22</v>
      </c>
      <c r="H129" s="288" t="s">
        <v>8623</v>
      </c>
      <c r="I129" s="288" t="s">
        <v>13502</v>
      </c>
      <c r="J129" s="297" t="s">
        <v>4152</v>
      </c>
      <c r="K129" s="297" t="s">
        <v>8708</v>
      </c>
      <c r="L129" s="283">
        <v>41754</v>
      </c>
      <c r="M129" s="256"/>
      <c r="N129" s="257">
        <v>41754</v>
      </c>
      <c r="O129" s="258">
        <v>40</v>
      </c>
      <c r="P129" s="259"/>
      <c r="S129" s="328"/>
    </row>
    <row r="130" spans="1:19" s="49" customFormat="1" x14ac:dyDescent="0.25">
      <c r="A130" s="266">
        <v>41752</v>
      </c>
      <c r="B130" s="288" t="s">
        <v>13535</v>
      </c>
      <c r="C130" s="288"/>
      <c r="D130" s="288" t="s">
        <v>2215</v>
      </c>
      <c r="E130" s="267"/>
      <c r="F130" s="288" t="s">
        <v>10658</v>
      </c>
      <c r="G130" s="288" t="s">
        <v>4038</v>
      </c>
      <c r="H130" s="288" t="s">
        <v>374</v>
      </c>
      <c r="I130" s="288" t="s">
        <v>6444</v>
      </c>
      <c r="J130" s="297" t="s">
        <v>878</v>
      </c>
      <c r="K130" s="297" t="s">
        <v>2081</v>
      </c>
      <c r="L130" s="283">
        <v>41754</v>
      </c>
      <c r="M130" s="256"/>
      <c r="N130" s="257">
        <v>41754</v>
      </c>
      <c r="O130" s="258">
        <v>5</v>
      </c>
      <c r="P130" s="259"/>
      <c r="S130" s="328"/>
    </row>
    <row r="131" spans="1:19" s="49" customFormat="1" x14ac:dyDescent="0.25">
      <c r="A131" s="266">
        <v>41752</v>
      </c>
      <c r="B131" s="288" t="s">
        <v>13534</v>
      </c>
      <c r="C131" s="267"/>
      <c r="D131" s="288" t="s">
        <v>2215</v>
      </c>
      <c r="E131" s="267"/>
      <c r="F131" s="288" t="s">
        <v>6588</v>
      </c>
      <c r="G131" s="288" t="s">
        <v>8247</v>
      </c>
      <c r="H131" s="288" t="s">
        <v>5513</v>
      </c>
      <c r="I131" s="288" t="s">
        <v>6444</v>
      </c>
      <c r="J131" s="297" t="s">
        <v>2379</v>
      </c>
      <c r="K131" s="297" t="s">
        <v>2079</v>
      </c>
      <c r="L131" s="283">
        <v>41754</v>
      </c>
      <c r="M131" s="256"/>
      <c r="N131" s="257">
        <v>41757</v>
      </c>
      <c r="O131" s="258">
        <v>50</v>
      </c>
      <c r="P131" s="259"/>
      <c r="S131" s="328"/>
    </row>
    <row r="132" spans="1:19" s="49" customFormat="1" x14ac:dyDescent="0.25">
      <c r="A132" s="266">
        <v>41752</v>
      </c>
      <c r="B132" s="288" t="s">
        <v>13538</v>
      </c>
      <c r="C132" s="267"/>
      <c r="D132" s="288" t="s">
        <v>2215</v>
      </c>
      <c r="E132" s="267"/>
      <c r="F132" s="288" t="s">
        <v>6588</v>
      </c>
      <c r="G132" s="288" t="s">
        <v>1618</v>
      </c>
      <c r="H132" s="288" t="s">
        <v>5513</v>
      </c>
      <c r="I132" s="288" t="s">
        <v>10608</v>
      </c>
      <c r="J132" s="297" t="s">
        <v>2379</v>
      </c>
      <c r="K132" s="297" t="s">
        <v>2081</v>
      </c>
      <c r="L132" s="283">
        <v>41754</v>
      </c>
      <c r="M132" s="256"/>
      <c r="N132" s="257">
        <v>41757</v>
      </c>
      <c r="O132" s="258">
        <v>5</v>
      </c>
      <c r="P132" s="259"/>
      <c r="S132" s="328"/>
    </row>
    <row r="133" spans="1:19" s="49" customFormat="1" ht="25.5" x14ac:dyDescent="0.25">
      <c r="A133" s="266">
        <v>41754</v>
      </c>
      <c r="B133" s="288" t="s">
        <v>13576</v>
      </c>
      <c r="C133" s="267"/>
      <c r="D133" s="288" t="s">
        <v>12589</v>
      </c>
      <c r="E133" s="267">
        <v>5244</v>
      </c>
      <c r="F133" s="288" t="s">
        <v>180</v>
      </c>
      <c r="G133" s="288" t="s">
        <v>10927</v>
      </c>
      <c r="H133" s="288" t="s">
        <v>6974</v>
      </c>
      <c r="I133" s="288" t="s">
        <v>6444</v>
      </c>
      <c r="J133" s="297" t="s">
        <v>13577</v>
      </c>
      <c r="K133" s="297" t="s">
        <v>6381</v>
      </c>
      <c r="L133" s="283">
        <v>41757</v>
      </c>
      <c r="M133" s="256"/>
      <c r="N133" s="257">
        <v>41757</v>
      </c>
      <c r="O133" s="258">
        <v>2</v>
      </c>
      <c r="P133" s="259"/>
      <c r="S133" s="328"/>
    </row>
    <row r="134" spans="1:19" s="49" customFormat="1" x14ac:dyDescent="0.25">
      <c r="A134" s="266">
        <v>41751</v>
      </c>
      <c r="B134" s="288" t="s">
        <v>13582</v>
      </c>
      <c r="C134" s="267"/>
      <c r="D134" s="288" t="s">
        <v>13578</v>
      </c>
      <c r="E134" s="267"/>
      <c r="F134" s="288" t="s">
        <v>1333</v>
      </c>
      <c r="G134" s="267">
        <v>22</v>
      </c>
      <c r="H134" s="288" t="s">
        <v>13579</v>
      </c>
      <c r="I134" s="288" t="s">
        <v>6792</v>
      </c>
      <c r="J134" s="297" t="s">
        <v>6546</v>
      </c>
      <c r="K134" s="297" t="s">
        <v>2581</v>
      </c>
      <c r="L134" s="283"/>
      <c r="M134" s="256"/>
      <c r="N134" s="257">
        <v>41758</v>
      </c>
      <c r="O134" s="258">
        <v>10</v>
      </c>
      <c r="P134" s="259"/>
      <c r="S134" s="328"/>
    </row>
    <row r="135" spans="1:19" s="49" customFormat="1" x14ac:dyDescent="0.25">
      <c r="A135" s="266">
        <v>41757</v>
      </c>
      <c r="B135" s="288" t="s">
        <v>13599</v>
      </c>
      <c r="C135" s="267"/>
      <c r="D135" s="288" t="s">
        <v>12784</v>
      </c>
      <c r="E135" s="267">
        <v>5281</v>
      </c>
      <c r="F135" s="288" t="s">
        <v>4893</v>
      </c>
      <c r="G135" s="288" t="s">
        <v>6803</v>
      </c>
      <c r="H135" s="288" t="s">
        <v>659</v>
      </c>
      <c r="I135" s="288" t="s">
        <v>6444</v>
      </c>
      <c r="J135" s="297" t="s">
        <v>4894</v>
      </c>
      <c r="K135" s="297" t="s">
        <v>7445</v>
      </c>
      <c r="L135" s="283">
        <v>41758</v>
      </c>
      <c r="M135" s="256"/>
      <c r="N135" s="257">
        <v>41758</v>
      </c>
      <c r="O135" s="258">
        <v>30</v>
      </c>
      <c r="P135" s="259"/>
      <c r="S135" s="328"/>
    </row>
    <row r="136" spans="1:19" s="49" customFormat="1" x14ac:dyDescent="0.25">
      <c r="A136" s="266">
        <v>41754</v>
      </c>
      <c r="B136" s="288" t="s">
        <v>13571</v>
      </c>
      <c r="C136" s="267"/>
      <c r="D136" s="288" t="s">
        <v>13569</v>
      </c>
      <c r="E136" s="267">
        <v>5393</v>
      </c>
      <c r="F136" s="288" t="s">
        <v>936</v>
      </c>
      <c r="G136" s="288" t="s">
        <v>9736</v>
      </c>
      <c r="H136" s="288" t="s">
        <v>9629</v>
      </c>
      <c r="I136" s="288" t="s">
        <v>10930</v>
      </c>
      <c r="J136" s="297" t="s">
        <v>4152</v>
      </c>
      <c r="K136" s="297" t="s">
        <v>6466</v>
      </c>
      <c r="L136" s="283">
        <v>41759</v>
      </c>
      <c r="M136" s="256"/>
      <c r="N136" s="257">
        <v>41759</v>
      </c>
      <c r="O136" s="258">
        <v>10</v>
      </c>
      <c r="P136" s="259"/>
      <c r="S136" s="328"/>
    </row>
    <row r="137" spans="1:19" s="49" customFormat="1" x14ac:dyDescent="0.25">
      <c r="A137" s="266">
        <v>41754</v>
      </c>
      <c r="B137" s="288" t="s">
        <v>13565</v>
      </c>
      <c r="C137" s="267"/>
      <c r="D137" s="288" t="s">
        <v>13566</v>
      </c>
      <c r="E137" s="267">
        <v>5381</v>
      </c>
      <c r="F137" s="288" t="s">
        <v>936</v>
      </c>
      <c r="G137" s="288" t="s">
        <v>9736</v>
      </c>
      <c r="H137" s="288" t="s">
        <v>10461</v>
      </c>
      <c r="I137" s="288" t="s">
        <v>10930</v>
      </c>
      <c r="J137" s="297" t="s">
        <v>4152</v>
      </c>
      <c r="K137" s="297" t="s">
        <v>4960</v>
      </c>
      <c r="L137" s="283">
        <v>41759</v>
      </c>
      <c r="M137" s="256"/>
      <c r="N137" s="257">
        <v>41759</v>
      </c>
      <c r="O137" s="258">
        <v>15</v>
      </c>
      <c r="P137" s="259"/>
      <c r="S137" s="328"/>
    </row>
    <row r="138" spans="1:19" s="49" customFormat="1" x14ac:dyDescent="0.25">
      <c r="A138" s="266">
        <v>41754</v>
      </c>
      <c r="B138" s="288" t="s">
        <v>13565</v>
      </c>
      <c r="C138" s="267"/>
      <c r="D138" s="288" t="s">
        <v>13566</v>
      </c>
      <c r="E138" s="267">
        <v>5381</v>
      </c>
      <c r="F138" s="288" t="s">
        <v>936</v>
      </c>
      <c r="G138" s="288" t="s">
        <v>9736</v>
      </c>
      <c r="H138" s="288" t="s">
        <v>10461</v>
      </c>
      <c r="I138" s="288" t="s">
        <v>6032</v>
      </c>
      <c r="J138" s="297" t="s">
        <v>6666</v>
      </c>
      <c r="K138" s="297" t="s">
        <v>5393</v>
      </c>
      <c r="L138" s="283">
        <v>41759</v>
      </c>
      <c r="M138" s="256"/>
      <c r="N138" s="257">
        <v>41759</v>
      </c>
      <c r="O138" s="258">
        <v>150</v>
      </c>
      <c r="P138" s="259"/>
      <c r="S138" s="328"/>
    </row>
    <row r="139" spans="1:19" s="49" customFormat="1" x14ac:dyDescent="0.25">
      <c r="A139" s="266">
        <v>41751</v>
      </c>
      <c r="B139" s="288" t="s">
        <v>13582</v>
      </c>
      <c r="C139" s="267"/>
      <c r="D139" s="288" t="s">
        <v>13578</v>
      </c>
      <c r="E139" s="267"/>
      <c r="F139" s="288" t="s">
        <v>1333</v>
      </c>
      <c r="G139" s="267">
        <v>22</v>
      </c>
      <c r="H139" s="288" t="s">
        <v>13579</v>
      </c>
      <c r="I139" s="288" t="s">
        <v>13580</v>
      </c>
      <c r="J139" s="297" t="s">
        <v>13580</v>
      </c>
      <c r="K139" s="297" t="s">
        <v>13581</v>
      </c>
      <c r="L139" s="283"/>
      <c r="M139" s="256"/>
      <c r="N139" s="257">
        <v>41759</v>
      </c>
      <c r="O139" s="258">
        <v>150</v>
      </c>
      <c r="P139" s="259"/>
      <c r="S139" s="328"/>
    </row>
    <row r="140" spans="1:19" s="49" customFormat="1" ht="45" x14ac:dyDescent="0.25">
      <c r="A140" s="27">
        <v>41758</v>
      </c>
      <c r="B140" s="25" t="s">
        <v>13608</v>
      </c>
      <c r="C140" s="25"/>
      <c r="D140" s="25" t="s">
        <v>12589</v>
      </c>
      <c r="E140" s="25">
        <v>5244</v>
      </c>
      <c r="F140" s="14" t="s">
        <v>180</v>
      </c>
      <c r="G140" s="14" t="s">
        <v>10927</v>
      </c>
      <c r="H140" s="14" t="s">
        <v>6974</v>
      </c>
      <c r="I140" s="14" t="s">
        <v>6444</v>
      </c>
      <c r="J140" s="14" t="s">
        <v>13577</v>
      </c>
      <c r="K140" s="14" t="s">
        <v>6381</v>
      </c>
      <c r="L140" s="69">
        <v>41759</v>
      </c>
      <c r="M140" s="15"/>
      <c r="N140" s="68">
        <v>41759</v>
      </c>
      <c r="O140" s="16">
        <v>2</v>
      </c>
      <c r="P140" s="259"/>
      <c r="S140" s="328"/>
    </row>
    <row r="141" spans="1:19" s="49" customFormat="1" x14ac:dyDescent="0.25">
      <c r="A141" s="266">
        <v>41752</v>
      </c>
      <c r="B141" s="288" t="s">
        <v>13539</v>
      </c>
      <c r="C141" s="267"/>
      <c r="D141" s="288" t="s">
        <v>2215</v>
      </c>
      <c r="E141" s="267"/>
      <c r="F141" s="288" t="s">
        <v>936</v>
      </c>
      <c r="G141" s="288" t="s">
        <v>5602</v>
      </c>
      <c r="H141" s="288" t="s">
        <v>3954</v>
      </c>
      <c r="I141" s="288" t="s">
        <v>6444</v>
      </c>
      <c r="J141" s="297" t="s">
        <v>4152</v>
      </c>
      <c r="K141" s="297" t="s">
        <v>2419</v>
      </c>
      <c r="L141" s="283">
        <v>41759</v>
      </c>
      <c r="M141" s="256"/>
      <c r="N141" s="257">
        <v>41760</v>
      </c>
      <c r="O141" s="258">
        <v>25</v>
      </c>
      <c r="P141" s="259"/>
      <c r="S141" s="328"/>
    </row>
    <row r="142" spans="1:19" s="49" customFormat="1" x14ac:dyDescent="0.25">
      <c r="A142" s="27">
        <v>41757</v>
      </c>
      <c r="B142" s="25" t="s">
        <v>13615</v>
      </c>
      <c r="C142" s="25"/>
      <c r="D142" s="25" t="s">
        <v>13139</v>
      </c>
      <c r="E142" s="25">
        <v>5351</v>
      </c>
      <c r="F142" s="14" t="s">
        <v>12531</v>
      </c>
      <c r="G142" s="14" t="s">
        <v>13616</v>
      </c>
      <c r="H142" s="14" t="s">
        <v>13617</v>
      </c>
      <c r="I142" s="14" t="s">
        <v>429</v>
      </c>
      <c r="J142" s="14" t="s">
        <v>6546</v>
      </c>
      <c r="K142" s="14" t="s">
        <v>9338</v>
      </c>
      <c r="L142" s="69"/>
      <c r="M142" s="15"/>
      <c r="N142" s="68">
        <v>41760</v>
      </c>
      <c r="O142" s="16">
        <v>5</v>
      </c>
      <c r="P142" s="259"/>
      <c r="S142" s="328"/>
    </row>
    <row r="143" spans="1:19" s="49" customFormat="1" x14ac:dyDescent="0.25">
      <c r="A143" s="27">
        <v>41759</v>
      </c>
      <c r="B143" s="25" t="s">
        <v>13622</v>
      </c>
      <c r="C143" s="25"/>
      <c r="D143" s="25" t="s">
        <v>13456</v>
      </c>
      <c r="E143" s="25">
        <v>5354</v>
      </c>
      <c r="F143" s="14" t="s">
        <v>1697</v>
      </c>
      <c r="G143" s="14" t="s">
        <v>5881</v>
      </c>
      <c r="H143" s="14" t="s">
        <v>9629</v>
      </c>
      <c r="I143" s="14" t="s">
        <v>6444</v>
      </c>
      <c r="J143" s="14" t="s">
        <v>6546</v>
      </c>
      <c r="K143" s="14" t="s">
        <v>13623</v>
      </c>
      <c r="L143" s="424">
        <v>41766</v>
      </c>
      <c r="M143" s="15"/>
      <c r="N143" s="68">
        <v>41761</v>
      </c>
      <c r="O143" s="16">
        <v>10</v>
      </c>
      <c r="P143" s="259"/>
      <c r="S143" s="328"/>
    </row>
    <row r="144" spans="1:19" s="49" customFormat="1" x14ac:dyDescent="0.25">
      <c r="A144" s="27">
        <v>41759</v>
      </c>
      <c r="B144" s="25" t="s">
        <v>13622</v>
      </c>
      <c r="C144" s="25"/>
      <c r="D144" s="25" t="s">
        <v>13456</v>
      </c>
      <c r="E144" s="25">
        <v>5354</v>
      </c>
      <c r="F144" s="14" t="s">
        <v>1697</v>
      </c>
      <c r="G144" s="14" t="s">
        <v>5383</v>
      </c>
      <c r="H144" s="14" t="s">
        <v>4164</v>
      </c>
      <c r="I144" s="14" t="s">
        <v>6444</v>
      </c>
      <c r="J144" s="14" t="s">
        <v>6546</v>
      </c>
      <c r="K144" s="14" t="s">
        <v>3817</v>
      </c>
      <c r="L144" s="424">
        <v>41766</v>
      </c>
      <c r="M144" s="15"/>
      <c r="N144" s="68">
        <v>41761</v>
      </c>
      <c r="O144" s="16">
        <v>15</v>
      </c>
      <c r="P144" s="259"/>
      <c r="S144" s="328"/>
    </row>
    <row r="145" spans="1:19" s="49" customFormat="1" x14ac:dyDescent="0.25">
      <c r="A145" s="266">
        <v>41754</v>
      </c>
      <c r="B145" s="288" t="s">
        <v>13565</v>
      </c>
      <c r="C145" s="267"/>
      <c r="D145" s="288" t="s">
        <v>13566</v>
      </c>
      <c r="E145" s="267">
        <v>5381</v>
      </c>
      <c r="F145" s="288" t="s">
        <v>936</v>
      </c>
      <c r="G145" s="288" t="s">
        <v>9736</v>
      </c>
      <c r="H145" s="288" t="s">
        <v>10461</v>
      </c>
      <c r="I145" s="288" t="s">
        <v>13570</v>
      </c>
      <c r="J145" s="297" t="s">
        <v>5940</v>
      </c>
      <c r="K145" s="297" t="s">
        <v>3714</v>
      </c>
      <c r="L145" s="283">
        <v>41766</v>
      </c>
      <c r="M145" s="256"/>
      <c r="N145" s="257">
        <v>41764</v>
      </c>
      <c r="O145" s="258">
        <v>45</v>
      </c>
      <c r="P145" s="259"/>
      <c r="S145" s="328"/>
    </row>
    <row r="146" spans="1:19" s="49" customFormat="1" x14ac:dyDescent="0.25">
      <c r="A146" s="27">
        <v>41766</v>
      </c>
      <c r="B146" s="25" t="s">
        <v>13646</v>
      </c>
      <c r="C146" s="25"/>
      <c r="D146" s="25" t="s">
        <v>13647</v>
      </c>
      <c r="E146" s="25"/>
      <c r="F146" s="14" t="s">
        <v>1333</v>
      </c>
      <c r="G146" s="14" t="s">
        <v>5383</v>
      </c>
      <c r="H146" s="14" t="s">
        <v>8382</v>
      </c>
      <c r="I146" s="14" t="s">
        <v>2982</v>
      </c>
      <c r="J146" s="14" t="s">
        <v>6546</v>
      </c>
      <c r="K146" s="14" t="s">
        <v>7036</v>
      </c>
      <c r="L146" s="69"/>
      <c r="M146" s="15"/>
      <c r="N146" s="68">
        <v>41766</v>
      </c>
      <c r="O146" s="16"/>
      <c r="P146" s="259"/>
      <c r="S146" s="328"/>
    </row>
    <row r="147" spans="1:19" s="49" customFormat="1" x14ac:dyDescent="0.25">
      <c r="A147" s="266">
        <v>41754</v>
      </c>
      <c r="B147" s="288" t="s">
        <v>13575</v>
      </c>
      <c r="C147" s="267"/>
      <c r="D147" s="288" t="s">
        <v>2215</v>
      </c>
      <c r="E147" s="267"/>
      <c r="F147" s="288" t="s">
        <v>5382</v>
      </c>
      <c r="G147" s="288" t="s">
        <v>9736</v>
      </c>
      <c r="H147" s="288" t="s">
        <v>9618</v>
      </c>
      <c r="I147" s="288" t="s">
        <v>6444</v>
      </c>
      <c r="J147" s="297" t="s">
        <v>4152</v>
      </c>
      <c r="K147" s="297" t="s">
        <v>2081</v>
      </c>
      <c r="L147" s="283">
        <v>41768</v>
      </c>
      <c r="M147" s="256"/>
      <c r="N147" s="257">
        <v>41767</v>
      </c>
      <c r="O147" s="258">
        <v>5</v>
      </c>
      <c r="P147" s="259"/>
      <c r="S147" s="328"/>
    </row>
    <row r="148" spans="1:19" s="49" customFormat="1" x14ac:dyDescent="0.25">
      <c r="A148" s="27">
        <v>41766</v>
      </c>
      <c r="B148" s="25" t="s">
        <v>13648</v>
      </c>
      <c r="C148" s="25"/>
      <c r="D148" s="25" t="s">
        <v>12710</v>
      </c>
      <c r="E148" s="25">
        <v>5324</v>
      </c>
      <c r="F148" s="14" t="s">
        <v>1461</v>
      </c>
      <c r="G148" s="14" t="s">
        <v>5602</v>
      </c>
      <c r="H148" s="14" t="s">
        <v>2253</v>
      </c>
      <c r="I148" s="14" t="s">
        <v>6444</v>
      </c>
      <c r="J148" s="14" t="s">
        <v>4152</v>
      </c>
      <c r="K148" s="14" t="s">
        <v>9008</v>
      </c>
      <c r="L148" s="425">
        <v>41767</v>
      </c>
      <c r="M148" s="15" t="s">
        <v>6533</v>
      </c>
      <c r="N148" s="68">
        <v>41767</v>
      </c>
      <c r="O148" s="16">
        <v>1</v>
      </c>
      <c r="P148" s="259"/>
      <c r="S148" s="328"/>
    </row>
    <row r="149" spans="1:19" s="49" customFormat="1" x14ac:dyDescent="0.25">
      <c r="A149" s="27">
        <v>41749</v>
      </c>
      <c r="B149" s="25" t="s">
        <v>13649</v>
      </c>
      <c r="C149" s="25"/>
      <c r="D149" s="25" t="s">
        <v>13650</v>
      </c>
      <c r="E149" s="25"/>
      <c r="F149" s="14" t="s">
        <v>1552</v>
      </c>
      <c r="G149" s="14" t="s">
        <v>4527</v>
      </c>
      <c r="H149" s="14" t="s">
        <v>10101</v>
      </c>
      <c r="I149" s="14" t="s">
        <v>2982</v>
      </c>
      <c r="J149" s="14" t="s">
        <v>11311</v>
      </c>
      <c r="K149" s="14" t="s">
        <v>2873</v>
      </c>
      <c r="L149" s="69"/>
      <c r="M149" s="15"/>
      <c r="N149" s="68">
        <v>41768</v>
      </c>
      <c r="O149" s="16">
        <v>90</v>
      </c>
      <c r="P149" s="259"/>
      <c r="S149" s="328"/>
    </row>
    <row r="150" spans="1:19" s="49" customFormat="1" x14ac:dyDescent="0.25">
      <c r="A150" s="27">
        <v>41759</v>
      </c>
      <c r="B150" s="25" t="s">
        <v>13622</v>
      </c>
      <c r="C150" s="25"/>
      <c r="D150" s="25" t="s">
        <v>13456</v>
      </c>
      <c r="E150" s="25">
        <v>5354</v>
      </c>
      <c r="F150" s="14" t="s">
        <v>1697</v>
      </c>
      <c r="G150" s="14" t="s">
        <v>5383</v>
      </c>
      <c r="H150" s="14" t="s">
        <v>4164</v>
      </c>
      <c r="I150" s="14" t="s">
        <v>13626</v>
      </c>
      <c r="J150" s="14" t="s">
        <v>13624</v>
      </c>
      <c r="K150" s="14" t="s">
        <v>13625</v>
      </c>
      <c r="L150" s="424">
        <v>41766</v>
      </c>
      <c r="M150" s="15"/>
      <c r="N150" s="68">
        <v>41772</v>
      </c>
      <c r="O150" s="16">
        <v>111</v>
      </c>
      <c r="P150" s="259"/>
      <c r="S150" s="328"/>
    </row>
    <row r="151" spans="1:19" s="49" customFormat="1" x14ac:dyDescent="0.25">
      <c r="A151" s="27">
        <v>41766</v>
      </c>
      <c r="B151" s="25" t="s">
        <v>13645</v>
      </c>
      <c r="C151" s="25"/>
      <c r="D151" s="25" t="s">
        <v>2215</v>
      </c>
      <c r="E151" s="25"/>
      <c r="F151" s="14" t="s">
        <v>6588</v>
      </c>
      <c r="G151" s="14" t="s">
        <v>5602</v>
      </c>
      <c r="H151" s="14" t="s">
        <v>4935</v>
      </c>
      <c r="I151" s="14" t="s">
        <v>6444</v>
      </c>
      <c r="J151" s="14" t="s">
        <v>5603</v>
      </c>
      <c r="K151" s="14" t="s">
        <v>2079</v>
      </c>
      <c r="L151" s="425">
        <v>41772</v>
      </c>
      <c r="M151" s="15"/>
      <c r="N151" s="68">
        <v>41773</v>
      </c>
      <c r="O151" s="16">
        <v>50</v>
      </c>
      <c r="P151" s="259"/>
      <c r="S151" s="328"/>
    </row>
    <row r="152" spans="1:19" s="49" customFormat="1" x14ac:dyDescent="0.25">
      <c r="A152" s="27">
        <v>41768</v>
      </c>
      <c r="B152" s="25" t="s">
        <v>13659</v>
      </c>
      <c r="C152" s="25"/>
      <c r="D152" s="25" t="s">
        <v>13660</v>
      </c>
      <c r="E152" s="25">
        <v>5401</v>
      </c>
      <c r="F152" s="14" t="s">
        <v>936</v>
      </c>
      <c r="G152" s="14" t="s">
        <v>5602</v>
      </c>
      <c r="H152" s="14" t="s">
        <v>3389</v>
      </c>
      <c r="I152" s="14" t="s">
        <v>6444</v>
      </c>
      <c r="J152" s="14" t="s">
        <v>4152</v>
      </c>
      <c r="K152" s="14" t="s">
        <v>4960</v>
      </c>
      <c r="L152" s="425">
        <v>41773</v>
      </c>
      <c r="M152" s="15"/>
      <c r="N152" s="68">
        <v>41773</v>
      </c>
      <c r="O152" s="16">
        <v>15</v>
      </c>
      <c r="P152" s="259"/>
      <c r="S152" s="328"/>
    </row>
    <row r="153" spans="1:19" s="49" customFormat="1" x14ac:dyDescent="0.25">
      <c r="A153" s="27">
        <v>41771</v>
      </c>
      <c r="B153" s="25" t="s">
        <v>13672</v>
      </c>
      <c r="C153" s="25"/>
      <c r="D153" s="25" t="s">
        <v>9155</v>
      </c>
      <c r="E153" s="25">
        <v>5392</v>
      </c>
      <c r="F153" s="14" t="s">
        <v>936</v>
      </c>
      <c r="G153" s="14" t="s">
        <v>5602</v>
      </c>
      <c r="H153" s="14" t="s">
        <v>261</v>
      </c>
      <c r="I153" s="14" t="s">
        <v>6444</v>
      </c>
      <c r="J153" s="14" t="s">
        <v>4152</v>
      </c>
      <c r="K153" s="14" t="s">
        <v>6381</v>
      </c>
      <c r="L153" s="425">
        <v>41773</v>
      </c>
      <c r="M153" s="15"/>
      <c r="N153" s="68">
        <v>41773</v>
      </c>
      <c r="O153" s="16">
        <v>2</v>
      </c>
      <c r="P153" s="259"/>
      <c r="S153" s="328"/>
    </row>
    <row r="154" spans="1:19" s="49" customFormat="1" x14ac:dyDescent="0.25">
      <c r="A154" s="27">
        <v>41771</v>
      </c>
      <c r="B154" s="25" t="s">
        <v>13675</v>
      </c>
      <c r="C154" s="25"/>
      <c r="D154" s="25" t="s">
        <v>2215</v>
      </c>
      <c r="E154" s="25"/>
      <c r="F154" s="14" t="s">
        <v>6588</v>
      </c>
      <c r="G154" s="14" t="s">
        <v>5961</v>
      </c>
      <c r="H154" s="14" t="s">
        <v>5513</v>
      </c>
      <c r="I154" s="14" t="s">
        <v>6444</v>
      </c>
      <c r="J154" s="14" t="s">
        <v>2379</v>
      </c>
      <c r="K154" s="14" t="s">
        <v>2419</v>
      </c>
      <c r="L154" s="425">
        <v>41773</v>
      </c>
      <c r="M154" s="15"/>
      <c r="N154" s="68">
        <v>41773</v>
      </c>
      <c r="O154" s="16">
        <v>25</v>
      </c>
      <c r="P154" s="259"/>
      <c r="S154" s="328"/>
    </row>
    <row r="155" spans="1:19" s="49" customFormat="1" x14ac:dyDescent="0.25">
      <c r="A155" s="27">
        <v>41771</v>
      </c>
      <c r="B155" s="25" t="s">
        <v>13675</v>
      </c>
      <c r="C155" s="25"/>
      <c r="D155" s="25" t="s">
        <v>2215</v>
      </c>
      <c r="E155" s="25"/>
      <c r="F155" s="14" t="s">
        <v>6588</v>
      </c>
      <c r="G155" s="14" t="s">
        <v>5961</v>
      </c>
      <c r="H155" s="14" t="s">
        <v>5513</v>
      </c>
      <c r="I155" s="14" t="s">
        <v>5497</v>
      </c>
      <c r="J155" s="14" t="s">
        <v>2379</v>
      </c>
      <c r="K155" s="14" t="s">
        <v>2419</v>
      </c>
      <c r="L155" s="425">
        <v>41775</v>
      </c>
      <c r="M155" s="15"/>
      <c r="N155" s="68">
        <v>41775</v>
      </c>
      <c r="O155" s="16">
        <v>25</v>
      </c>
      <c r="P155" s="259"/>
      <c r="S155" s="328"/>
    </row>
    <row r="156" spans="1:19" s="49" customFormat="1" x14ac:dyDescent="0.25">
      <c r="A156" s="27">
        <v>41771</v>
      </c>
      <c r="B156" s="25" t="s">
        <v>13676</v>
      </c>
      <c r="C156" s="25"/>
      <c r="D156" s="25" t="s">
        <v>2215</v>
      </c>
      <c r="E156" s="25"/>
      <c r="F156" s="14" t="s">
        <v>6588</v>
      </c>
      <c r="G156" s="14" t="s">
        <v>5602</v>
      </c>
      <c r="H156" s="14" t="s">
        <v>4935</v>
      </c>
      <c r="I156" s="14" t="s">
        <v>6444</v>
      </c>
      <c r="J156" s="14" t="s">
        <v>5603</v>
      </c>
      <c r="K156" s="14" t="s">
        <v>2079</v>
      </c>
      <c r="L156" s="425">
        <v>41775</v>
      </c>
      <c r="M156" s="15"/>
      <c r="N156" s="68">
        <v>41778</v>
      </c>
      <c r="O156" s="16">
        <v>25</v>
      </c>
      <c r="P156" s="259"/>
      <c r="S156" s="328"/>
    </row>
    <row r="157" spans="1:19" s="49" customFormat="1" x14ac:dyDescent="0.25">
      <c r="A157" s="27">
        <v>41772</v>
      </c>
      <c r="B157" s="25" t="s">
        <v>13688</v>
      </c>
      <c r="C157" s="25"/>
      <c r="D157" s="25" t="s">
        <v>2215</v>
      </c>
      <c r="E157" s="25"/>
      <c r="F157" s="14" t="s">
        <v>6588</v>
      </c>
      <c r="G157" s="14" t="s">
        <v>3651</v>
      </c>
      <c r="H157" s="14" t="s">
        <v>4935</v>
      </c>
      <c r="I157" s="14" t="s">
        <v>6444</v>
      </c>
      <c r="J157" s="14" t="s">
        <v>5603</v>
      </c>
      <c r="K157" s="14" t="s">
        <v>2079</v>
      </c>
      <c r="L157" s="425">
        <v>41775</v>
      </c>
      <c r="M157" s="15"/>
      <c r="N157" s="68">
        <v>41778</v>
      </c>
      <c r="O157" s="16">
        <v>25</v>
      </c>
      <c r="P157" s="259"/>
      <c r="S157" s="328"/>
    </row>
    <row r="158" spans="1:19" s="49" customFormat="1" x14ac:dyDescent="0.25">
      <c r="A158" s="27">
        <v>41773</v>
      </c>
      <c r="B158" s="25" t="s">
        <v>13689</v>
      </c>
      <c r="C158" s="25"/>
      <c r="D158" s="25" t="s">
        <v>13690</v>
      </c>
      <c r="E158" s="25"/>
      <c r="F158" s="14"/>
      <c r="G158" s="14"/>
      <c r="H158" s="14"/>
      <c r="I158" s="14" t="s">
        <v>6444</v>
      </c>
      <c r="J158" s="14" t="s">
        <v>2379</v>
      </c>
      <c r="K158" s="14" t="s">
        <v>10236</v>
      </c>
      <c r="L158" s="361">
        <v>41779</v>
      </c>
      <c r="M158" s="15"/>
      <c r="N158" s="68">
        <v>41779</v>
      </c>
      <c r="O158" s="16">
        <v>55</v>
      </c>
      <c r="P158" s="259"/>
      <c r="S158" s="328"/>
    </row>
    <row r="159" spans="1:19" s="49" customFormat="1" x14ac:dyDescent="0.25">
      <c r="A159" s="27">
        <v>41778</v>
      </c>
      <c r="B159" s="25" t="s">
        <v>13707</v>
      </c>
      <c r="C159" s="25"/>
      <c r="D159" s="25" t="s">
        <v>6974</v>
      </c>
      <c r="E159" s="25" t="s">
        <v>13708</v>
      </c>
      <c r="F159" s="14" t="s">
        <v>5941</v>
      </c>
      <c r="G159" s="14" t="s">
        <v>8041</v>
      </c>
      <c r="H159" s="14" t="s">
        <v>6060</v>
      </c>
      <c r="I159" s="14" t="s">
        <v>6444</v>
      </c>
      <c r="J159" s="14" t="s">
        <v>5603</v>
      </c>
      <c r="K159" s="14" t="s">
        <v>6381</v>
      </c>
      <c r="L159" s="425">
        <v>41779</v>
      </c>
      <c r="M159" s="15"/>
      <c r="N159" s="68">
        <v>41779</v>
      </c>
      <c r="O159" s="16">
        <v>2</v>
      </c>
      <c r="P159" s="259"/>
      <c r="S159" s="328"/>
    </row>
    <row r="160" spans="1:19" s="49" customFormat="1" x14ac:dyDescent="0.25">
      <c r="A160" s="27">
        <v>41778</v>
      </c>
      <c r="B160" s="25" t="s">
        <v>13709</v>
      </c>
      <c r="C160" s="25"/>
      <c r="D160" s="25" t="s">
        <v>12612</v>
      </c>
      <c r="E160" s="25">
        <v>5274</v>
      </c>
      <c r="F160" s="14" t="s">
        <v>5941</v>
      </c>
      <c r="G160" s="14" t="s">
        <v>4527</v>
      </c>
      <c r="H160" s="14" t="s">
        <v>8607</v>
      </c>
      <c r="I160" s="14" t="s">
        <v>3265</v>
      </c>
      <c r="J160" s="14" t="s">
        <v>2379</v>
      </c>
      <c r="K160" s="14" t="s">
        <v>7205</v>
      </c>
      <c r="L160" s="425">
        <v>41779</v>
      </c>
      <c r="M160" s="15"/>
      <c r="N160" s="68">
        <v>41779</v>
      </c>
      <c r="O160" s="16">
        <v>1</v>
      </c>
      <c r="P160" s="259"/>
      <c r="S160" s="328"/>
    </row>
    <row r="161" spans="1:19" s="49" customFormat="1" x14ac:dyDescent="0.25">
      <c r="A161" s="27">
        <v>41778</v>
      </c>
      <c r="B161" s="25" t="s">
        <v>13709</v>
      </c>
      <c r="C161" s="25"/>
      <c r="D161" s="25" t="s">
        <v>13331</v>
      </c>
      <c r="E161" s="25">
        <v>5275</v>
      </c>
      <c r="F161" s="14" t="s">
        <v>5941</v>
      </c>
      <c r="G161" s="14" t="s">
        <v>8730</v>
      </c>
      <c r="H161" s="14" t="s">
        <v>374</v>
      </c>
      <c r="I161" s="14" t="s">
        <v>6630</v>
      </c>
      <c r="J161" s="14" t="s">
        <v>878</v>
      </c>
      <c r="K161" s="14" t="s">
        <v>7205</v>
      </c>
      <c r="L161" s="425">
        <v>41779</v>
      </c>
      <c r="M161" s="15"/>
      <c r="N161" s="68">
        <v>41779</v>
      </c>
      <c r="O161" s="16">
        <v>1</v>
      </c>
      <c r="P161" s="259"/>
      <c r="S161" s="328"/>
    </row>
    <row r="162" spans="1:19" s="49" customFormat="1" x14ac:dyDescent="0.25">
      <c r="A162" s="27">
        <v>41775</v>
      </c>
      <c r="B162" s="25" t="s">
        <v>13702</v>
      </c>
      <c r="C162" s="25"/>
      <c r="D162" s="25" t="s">
        <v>2215</v>
      </c>
      <c r="E162" s="25"/>
      <c r="F162" s="14" t="s">
        <v>10658</v>
      </c>
      <c r="G162" s="14" t="s">
        <v>9736</v>
      </c>
      <c r="H162" s="14" t="s">
        <v>374</v>
      </c>
      <c r="I162" s="14" t="s">
        <v>6444</v>
      </c>
      <c r="J162" s="14" t="s">
        <v>878</v>
      </c>
      <c r="K162" s="14" t="s">
        <v>2419</v>
      </c>
      <c r="L162" s="425">
        <v>41780</v>
      </c>
      <c r="M162" s="15"/>
      <c r="N162" s="68">
        <v>41780</v>
      </c>
      <c r="O162" s="16">
        <v>25</v>
      </c>
      <c r="P162" s="259"/>
      <c r="S162" s="328"/>
    </row>
    <row r="163" spans="1:19" s="49" customFormat="1" x14ac:dyDescent="0.25">
      <c r="A163" s="27">
        <v>41775</v>
      </c>
      <c r="B163" s="25" t="s">
        <v>13702</v>
      </c>
      <c r="C163" s="25"/>
      <c r="D163" s="25" t="s">
        <v>2215</v>
      </c>
      <c r="E163" s="25"/>
      <c r="F163" s="14" t="s">
        <v>10658</v>
      </c>
      <c r="G163" s="14" t="s">
        <v>7272</v>
      </c>
      <c r="H163" s="14" t="s">
        <v>374</v>
      </c>
      <c r="I163" s="14" t="s">
        <v>6444</v>
      </c>
      <c r="J163" s="14" t="s">
        <v>878</v>
      </c>
      <c r="K163" s="14" t="s">
        <v>2419</v>
      </c>
      <c r="L163" s="425">
        <v>41780</v>
      </c>
      <c r="M163" s="15"/>
      <c r="N163" s="68">
        <v>41780</v>
      </c>
      <c r="O163" s="16">
        <v>25</v>
      </c>
      <c r="P163" s="259"/>
      <c r="S163" s="328"/>
    </row>
    <row r="164" spans="1:19" s="49" customFormat="1" x14ac:dyDescent="0.25">
      <c r="A164" s="27">
        <v>41779</v>
      </c>
      <c r="B164" s="25" t="s">
        <v>13710</v>
      </c>
      <c r="C164" s="25"/>
      <c r="D164" s="25" t="s">
        <v>12844</v>
      </c>
      <c r="E164" s="25">
        <v>5290</v>
      </c>
      <c r="F164" s="14" t="s">
        <v>4893</v>
      </c>
      <c r="G164" s="14" t="s">
        <v>1921</v>
      </c>
      <c r="H164" s="14" t="s">
        <v>5513</v>
      </c>
      <c r="I164" s="14" t="s">
        <v>5497</v>
      </c>
      <c r="J164" s="14" t="s">
        <v>2379</v>
      </c>
      <c r="K164" s="14" t="s">
        <v>4960</v>
      </c>
      <c r="L164" s="425">
        <v>41780</v>
      </c>
      <c r="M164" s="15"/>
      <c r="N164" s="68">
        <v>41780</v>
      </c>
      <c r="O164" s="16">
        <v>15</v>
      </c>
      <c r="P164" s="259"/>
      <c r="S164" s="328"/>
    </row>
    <row r="165" spans="1:19" s="49" customFormat="1" x14ac:dyDescent="0.25">
      <c r="A165" s="27">
        <v>41765</v>
      </c>
      <c r="B165" s="25" t="s">
        <v>13640</v>
      </c>
      <c r="C165" s="25"/>
      <c r="D165" s="25" t="s">
        <v>13139</v>
      </c>
      <c r="E165" s="25"/>
      <c r="F165" s="14" t="s">
        <v>1508</v>
      </c>
      <c r="G165" s="14" t="s">
        <v>13641</v>
      </c>
      <c r="H165" s="14" t="s">
        <v>13642</v>
      </c>
      <c r="I165" s="14" t="s">
        <v>2982</v>
      </c>
      <c r="J165" s="14" t="s">
        <v>6546</v>
      </c>
      <c r="K165" s="14" t="s">
        <v>12615</v>
      </c>
      <c r="L165" s="69"/>
      <c r="M165" s="15"/>
      <c r="N165" s="68">
        <v>41781</v>
      </c>
      <c r="O165" s="16">
        <v>60</v>
      </c>
      <c r="P165" s="259"/>
      <c r="S165" s="328"/>
    </row>
    <row r="166" spans="1:19" s="49" customFormat="1" x14ac:dyDescent="0.25">
      <c r="A166" s="27">
        <v>41771</v>
      </c>
      <c r="B166" s="25" t="s">
        <v>13672</v>
      </c>
      <c r="C166" s="25"/>
      <c r="D166" s="25" t="s">
        <v>9155</v>
      </c>
      <c r="E166" s="25">
        <v>5392</v>
      </c>
      <c r="F166" s="14" t="s">
        <v>936</v>
      </c>
      <c r="G166" s="14" t="s">
        <v>5602</v>
      </c>
      <c r="H166" s="14" t="s">
        <v>261</v>
      </c>
      <c r="I166" s="14" t="s">
        <v>1422</v>
      </c>
      <c r="J166" s="14" t="s">
        <v>13673</v>
      </c>
      <c r="K166" s="14" t="s">
        <v>10689</v>
      </c>
      <c r="L166" s="425">
        <v>41782</v>
      </c>
      <c r="M166" s="15"/>
      <c r="N166" s="68">
        <v>41781</v>
      </c>
      <c r="O166" s="16">
        <v>3</v>
      </c>
      <c r="P166" s="259"/>
      <c r="S166" s="328"/>
    </row>
    <row r="167" spans="1:19" s="49" customFormat="1" x14ac:dyDescent="0.25">
      <c r="A167" s="27">
        <v>41771</v>
      </c>
      <c r="B167" s="25" t="s">
        <v>13672</v>
      </c>
      <c r="C167" s="25"/>
      <c r="D167" s="25" t="s">
        <v>9155</v>
      </c>
      <c r="E167" s="25">
        <v>5392</v>
      </c>
      <c r="F167" s="14" t="s">
        <v>936</v>
      </c>
      <c r="G167" s="14" t="s">
        <v>5602</v>
      </c>
      <c r="H167" s="14" t="s">
        <v>86</v>
      </c>
      <c r="I167" s="14" t="s">
        <v>1255</v>
      </c>
      <c r="J167" s="14" t="s">
        <v>13673</v>
      </c>
      <c r="K167" s="14" t="s">
        <v>6328</v>
      </c>
      <c r="L167" s="425">
        <v>41782</v>
      </c>
      <c r="M167" s="15"/>
      <c r="N167" s="68">
        <v>41781</v>
      </c>
      <c r="O167" s="16">
        <v>26</v>
      </c>
      <c r="P167" s="259"/>
      <c r="S167" s="328"/>
    </row>
    <row r="168" spans="1:19" s="49" customFormat="1" x14ac:dyDescent="0.25">
      <c r="A168" s="27">
        <v>41781</v>
      </c>
      <c r="B168" s="25" t="s">
        <v>13714</v>
      </c>
      <c r="C168" s="25"/>
      <c r="D168" s="25" t="s">
        <v>13331</v>
      </c>
      <c r="E168" s="25">
        <v>5275</v>
      </c>
      <c r="F168" s="14" t="s">
        <v>5941</v>
      </c>
      <c r="G168" s="14" t="s">
        <v>8041</v>
      </c>
      <c r="H168" s="14" t="s">
        <v>13715</v>
      </c>
      <c r="I168" s="14" t="s">
        <v>6444</v>
      </c>
      <c r="J168" s="14" t="s">
        <v>13716</v>
      </c>
      <c r="K168" s="14" t="s">
        <v>8506</v>
      </c>
      <c r="L168" s="424">
        <v>41781</v>
      </c>
      <c r="M168" s="15"/>
      <c r="N168" s="68">
        <v>41781</v>
      </c>
      <c r="O168" s="16">
        <v>20</v>
      </c>
      <c r="P168" s="259"/>
      <c r="S168" s="328"/>
    </row>
    <row r="169" spans="1:19" s="49" customFormat="1" x14ac:dyDescent="0.25">
      <c r="A169" s="27">
        <v>41739</v>
      </c>
      <c r="B169" s="25" t="s">
        <v>13614</v>
      </c>
      <c r="C169" s="25"/>
      <c r="D169" s="25" t="s">
        <v>13609</v>
      </c>
      <c r="E169" s="25"/>
      <c r="F169" s="14" t="s">
        <v>13610</v>
      </c>
      <c r="G169" s="14" t="s">
        <v>13613</v>
      </c>
      <c r="H169" s="14"/>
      <c r="I169" s="14" t="s">
        <v>13611</v>
      </c>
      <c r="J169" s="14" t="s">
        <v>13612</v>
      </c>
      <c r="K169" s="14" t="s">
        <v>13611</v>
      </c>
      <c r="L169" s="424">
        <v>41772</v>
      </c>
      <c r="M169" s="15"/>
      <c r="N169" s="257">
        <v>41786</v>
      </c>
      <c r="O169" s="258">
        <v>4409</v>
      </c>
      <c r="P169" s="259"/>
      <c r="S169" s="328"/>
    </row>
    <row r="170" spans="1:19" s="49" customFormat="1" x14ac:dyDescent="0.25">
      <c r="A170" s="27">
        <v>41768</v>
      </c>
      <c r="B170" s="25" t="s">
        <v>13659</v>
      </c>
      <c r="C170" s="25"/>
      <c r="D170" s="25" t="s">
        <v>13660</v>
      </c>
      <c r="E170" s="25">
        <v>5401</v>
      </c>
      <c r="F170" s="14" t="s">
        <v>936</v>
      </c>
      <c r="G170" s="14" t="s">
        <v>5602</v>
      </c>
      <c r="H170" s="14" t="s">
        <v>3389</v>
      </c>
      <c r="I170" s="14" t="s">
        <v>1255</v>
      </c>
      <c r="J170" s="14" t="s">
        <v>3795</v>
      </c>
      <c r="K170" s="14" t="s">
        <v>7664</v>
      </c>
      <c r="L170" s="425">
        <v>41773</v>
      </c>
      <c r="M170" s="15"/>
      <c r="N170" s="68">
        <v>41787</v>
      </c>
      <c r="O170" s="16" t="s">
        <v>13737</v>
      </c>
      <c r="P170" s="259"/>
      <c r="S170" s="328"/>
    </row>
    <row r="171" spans="1:19" s="49" customFormat="1" x14ac:dyDescent="0.25">
      <c r="A171" s="27">
        <v>41775</v>
      </c>
      <c r="B171" s="25" t="s">
        <v>13703</v>
      </c>
      <c r="C171" s="25"/>
      <c r="D171" s="25" t="s">
        <v>12844</v>
      </c>
      <c r="E171" s="25">
        <v>5290</v>
      </c>
      <c r="F171" s="14" t="s">
        <v>7256</v>
      </c>
      <c r="G171" s="14" t="s">
        <v>1921</v>
      </c>
      <c r="H171" s="14" t="s">
        <v>5167</v>
      </c>
      <c r="I171" s="14" t="s">
        <v>6444</v>
      </c>
      <c r="J171" s="14" t="s">
        <v>4152</v>
      </c>
      <c r="K171" s="14" t="s">
        <v>2079</v>
      </c>
      <c r="L171" s="425">
        <v>41786</v>
      </c>
      <c r="M171" s="15"/>
      <c r="N171" s="68">
        <v>41787</v>
      </c>
      <c r="O171" s="16">
        <v>50</v>
      </c>
      <c r="P171" s="259"/>
      <c r="S171" s="328"/>
    </row>
    <row r="172" spans="1:19" s="49" customFormat="1" x14ac:dyDescent="0.25">
      <c r="A172" s="266">
        <v>41722</v>
      </c>
      <c r="B172" s="288" t="s">
        <v>13352</v>
      </c>
      <c r="C172" s="267"/>
      <c r="D172" s="288" t="s">
        <v>13353</v>
      </c>
      <c r="E172" s="267">
        <v>5323</v>
      </c>
      <c r="F172" s="288" t="s">
        <v>13354</v>
      </c>
      <c r="G172" s="288" t="s">
        <v>13355</v>
      </c>
      <c r="H172" s="288" t="s">
        <v>13356</v>
      </c>
      <c r="I172" s="288" t="s">
        <v>13357</v>
      </c>
      <c r="J172" s="297" t="s">
        <v>13358</v>
      </c>
      <c r="K172" s="297" t="s">
        <v>3421</v>
      </c>
      <c r="L172" s="283"/>
      <c r="M172" s="256"/>
      <c r="N172" s="257">
        <v>41788</v>
      </c>
      <c r="O172" s="258">
        <v>160</v>
      </c>
      <c r="P172" s="259"/>
      <c r="S172" s="328"/>
    </row>
    <row r="173" spans="1:19" s="49" customFormat="1" x14ac:dyDescent="0.25">
      <c r="A173" s="27">
        <v>41787</v>
      </c>
      <c r="B173" s="25" t="s">
        <v>13733</v>
      </c>
      <c r="C173" s="25"/>
      <c r="D173" s="25" t="s">
        <v>2215</v>
      </c>
      <c r="E173" s="25"/>
      <c r="F173" s="14" t="s">
        <v>6588</v>
      </c>
      <c r="G173" s="14" t="s">
        <v>5602</v>
      </c>
      <c r="H173" s="14" t="s">
        <v>9859</v>
      </c>
      <c r="I173" s="14" t="s">
        <v>6444</v>
      </c>
      <c r="J173" s="14" t="s">
        <v>3481</v>
      </c>
      <c r="K173" s="14" t="s">
        <v>2419</v>
      </c>
      <c r="L173" s="425">
        <v>41788</v>
      </c>
      <c r="M173" s="15"/>
      <c r="N173" s="68">
        <v>41788</v>
      </c>
      <c r="O173" s="16">
        <v>25</v>
      </c>
      <c r="P173" s="259"/>
      <c r="S173" s="328"/>
    </row>
    <row r="174" spans="1:19" s="49" customFormat="1" x14ac:dyDescent="0.25">
      <c r="A174" s="27">
        <v>41787</v>
      </c>
      <c r="B174" s="25" t="s">
        <v>9323</v>
      </c>
      <c r="C174" s="25"/>
      <c r="D174" s="25" t="s">
        <v>2215</v>
      </c>
      <c r="E174" s="25"/>
      <c r="F174" s="14" t="s">
        <v>13732</v>
      </c>
      <c r="G174" s="14" t="s">
        <v>5961</v>
      </c>
      <c r="H174" s="14" t="s">
        <v>5513</v>
      </c>
      <c r="I174" s="14" t="s">
        <v>6444</v>
      </c>
      <c r="J174" s="14" t="s">
        <v>2379</v>
      </c>
      <c r="K174" s="14" t="s">
        <v>2079</v>
      </c>
      <c r="L174" s="425">
        <v>41792</v>
      </c>
      <c r="M174" s="15"/>
      <c r="N174" s="68">
        <v>41792</v>
      </c>
      <c r="O174" s="16">
        <v>50</v>
      </c>
      <c r="P174" s="259"/>
      <c r="S174" s="328"/>
    </row>
    <row r="175" spans="1:19" s="49" customFormat="1" x14ac:dyDescent="0.25">
      <c r="A175" s="27">
        <v>41789</v>
      </c>
      <c r="B175" s="25" t="s">
        <v>7866</v>
      </c>
      <c r="C175" s="25"/>
      <c r="D175" s="25" t="s">
        <v>2215</v>
      </c>
      <c r="E175" s="25"/>
      <c r="F175" s="14" t="s">
        <v>6588</v>
      </c>
      <c r="G175" s="14" t="s">
        <v>8041</v>
      </c>
      <c r="H175" s="14" t="s">
        <v>6060</v>
      </c>
      <c r="I175" s="14" t="s">
        <v>6444</v>
      </c>
      <c r="J175" s="14" t="s">
        <v>5603</v>
      </c>
      <c r="K175" s="14" t="s">
        <v>2081</v>
      </c>
      <c r="L175" s="425">
        <v>41761</v>
      </c>
      <c r="M175" s="15"/>
      <c r="N175" s="68">
        <v>41792</v>
      </c>
      <c r="O175" s="16">
        <v>5</v>
      </c>
      <c r="P175" s="259"/>
      <c r="S175" s="328"/>
    </row>
    <row r="176" spans="1:19" s="49" customFormat="1" x14ac:dyDescent="0.25">
      <c r="A176" s="27">
        <v>41787</v>
      </c>
      <c r="B176" s="25" t="s">
        <v>13746</v>
      </c>
      <c r="C176" s="25"/>
      <c r="D176" s="25" t="s">
        <v>13748</v>
      </c>
      <c r="E176" s="25"/>
      <c r="F176" s="14" t="s">
        <v>1508</v>
      </c>
      <c r="G176" s="14"/>
      <c r="H176" s="14" t="s">
        <v>9489</v>
      </c>
      <c r="I176" s="14" t="s">
        <v>1501</v>
      </c>
      <c r="J176" s="14" t="s">
        <v>1501</v>
      </c>
      <c r="K176" s="14" t="s">
        <v>13747</v>
      </c>
      <c r="L176" s="69"/>
      <c r="M176" s="15"/>
      <c r="N176" s="68">
        <v>41792</v>
      </c>
      <c r="O176" s="16">
        <v>3</v>
      </c>
      <c r="P176" s="259"/>
      <c r="S176" s="328"/>
    </row>
    <row r="177" spans="1:19" s="49" customFormat="1" x14ac:dyDescent="0.25">
      <c r="A177" s="27">
        <v>41789</v>
      </c>
      <c r="B177" s="25" t="s">
        <v>876</v>
      </c>
      <c r="C177" s="25"/>
      <c r="D177" s="25" t="s">
        <v>2215</v>
      </c>
      <c r="E177" s="25"/>
      <c r="F177" s="14" t="s">
        <v>6588</v>
      </c>
      <c r="G177" s="14" t="s">
        <v>3651</v>
      </c>
      <c r="H177" s="14" t="s">
        <v>4935</v>
      </c>
      <c r="I177" s="14" t="s">
        <v>6444</v>
      </c>
      <c r="J177" s="14" t="s">
        <v>5603</v>
      </c>
      <c r="K177" s="14" t="s">
        <v>3421</v>
      </c>
      <c r="L177" s="69"/>
      <c r="M177" s="15"/>
      <c r="N177" s="68">
        <v>41794</v>
      </c>
      <c r="O177" s="16"/>
      <c r="P177" s="259"/>
      <c r="S177" s="328"/>
    </row>
    <row r="178" spans="1:19" s="49" customFormat="1" x14ac:dyDescent="0.25">
      <c r="A178" s="27">
        <v>41789</v>
      </c>
      <c r="B178" s="25" t="s">
        <v>876</v>
      </c>
      <c r="C178" s="25"/>
      <c r="D178" s="25" t="s">
        <v>2215</v>
      </c>
      <c r="E178" s="25"/>
      <c r="F178" s="14" t="s">
        <v>6588</v>
      </c>
      <c r="G178" s="14" t="s">
        <v>5602</v>
      </c>
      <c r="H178" s="14" t="s">
        <v>4935</v>
      </c>
      <c r="I178" s="14" t="s">
        <v>6444</v>
      </c>
      <c r="J178" s="14" t="s">
        <v>5603</v>
      </c>
      <c r="K178" s="14" t="s">
        <v>2486</v>
      </c>
      <c r="L178" s="69"/>
      <c r="M178" s="15"/>
      <c r="N178" s="68">
        <v>41794</v>
      </c>
      <c r="O178" s="16"/>
      <c r="P178" s="259"/>
      <c r="S178" s="328"/>
    </row>
    <row r="179" spans="1:19" s="49" customFormat="1" x14ac:dyDescent="0.25">
      <c r="A179" s="27">
        <v>41789</v>
      </c>
      <c r="B179" s="25" t="s">
        <v>13744</v>
      </c>
      <c r="C179" s="25"/>
      <c r="D179" s="25" t="s">
        <v>13745</v>
      </c>
      <c r="E179" s="25"/>
      <c r="F179" s="14" t="s">
        <v>6588</v>
      </c>
      <c r="G179" s="14" t="s">
        <v>8041</v>
      </c>
      <c r="H179" s="14" t="s">
        <v>4935</v>
      </c>
      <c r="I179" s="14" t="s">
        <v>5497</v>
      </c>
      <c r="J179" s="14" t="s">
        <v>5603</v>
      </c>
      <c r="K179" s="14" t="s">
        <v>12734</v>
      </c>
      <c r="L179" s="69"/>
      <c r="M179" s="15"/>
      <c r="N179" s="68">
        <v>41794</v>
      </c>
      <c r="O179" s="16"/>
      <c r="P179" s="259"/>
      <c r="S179" s="328"/>
    </row>
    <row r="180" spans="1:19" s="49" customFormat="1" x14ac:dyDescent="0.25">
      <c r="A180" s="27">
        <v>41793</v>
      </c>
      <c r="B180" s="25" t="s">
        <v>13758</v>
      </c>
      <c r="C180" s="25"/>
      <c r="D180" s="25" t="s">
        <v>7109</v>
      </c>
      <c r="E180" s="25"/>
      <c r="F180" s="14" t="s">
        <v>6588</v>
      </c>
      <c r="G180" s="14" t="s">
        <v>5961</v>
      </c>
      <c r="H180" s="14" t="s">
        <v>5513</v>
      </c>
      <c r="I180" s="14" t="s">
        <v>5497</v>
      </c>
      <c r="J180" s="14" t="s">
        <v>2379</v>
      </c>
      <c r="K180" s="14" t="s">
        <v>6466</v>
      </c>
      <c r="L180" s="425">
        <v>41796</v>
      </c>
      <c r="M180" s="15"/>
      <c r="N180" s="68">
        <v>41796</v>
      </c>
      <c r="O180" s="16">
        <v>10</v>
      </c>
      <c r="P180" s="259"/>
      <c r="S180" s="328"/>
    </row>
    <row r="181" spans="1:19" s="49" customFormat="1" x14ac:dyDescent="0.25">
      <c r="A181" s="27">
        <v>41781</v>
      </c>
      <c r="B181" s="25"/>
      <c r="C181" s="25"/>
      <c r="D181" s="25" t="s">
        <v>13815</v>
      </c>
      <c r="E181" s="25"/>
      <c r="F181" s="14" t="s">
        <v>1333</v>
      </c>
      <c r="G181" s="14" t="s">
        <v>5881</v>
      </c>
      <c r="H181" s="14" t="s">
        <v>1632</v>
      </c>
      <c r="I181" s="14" t="s">
        <v>7085</v>
      </c>
      <c r="J181" s="14" t="s">
        <v>5068</v>
      </c>
      <c r="K181" s="14" t="s">
        <v>1820</v>
      </c>
      <c r="L181" s="69"/>
      <c r="M181" s="15"/>
      <c r="N181" s="68">
        <v>41796</v>
      </c>
      <c r="O181" s="16">
        <v>2</v>
      </c>
      <c r="P181" s="259"/>
      <c r="S181" s="328"/>
    </row>
    <row r="182" spans="1:19" s="49" customFormat="1" x14ac:dyDescent="0.25">
      <c r="A182" s="27">
        <v>41787</v>
      </c>
      <c r="B182" s="25" t="s">
        <v>13746</v>
      </c>
      <c r="C182" s="25"/>
      <c r="D182" s="25" t="s">
        <v>13143</v>
      </c>
      <c r="E182" s="25"/>
      <c r="F182" s="14" t="s">
        <v>1508</v>
      </c>
      <c r="G182" s="14" t="s">
        <v>13749</v>
      </c>
      <c r="H182" s="14" t="s">
        <v>9706</v>
      </c>
      <c r="I182" s="14" t="s">
        <v>2982</v>
      </c>
      <c r="J182" s="14" t="s">
        <v>11481</v>
      </c>
      <c r="K182" s="14" t="s">
        <v>9989</v>
      </c>
      <c r="L182" s="69"/>
      <c r="M182" s="15"/>
      <c r="N182" s="68">
        <v>41799</v>
      </c>
      <c r="O182" s="16">
        <v>3</v>
      </c>
      <c r="P182" s="259"/>
      <c r="S182" s="328"/>
    </row>
    <row r="183" spans="1:19" s="49" customFormat="1" x14ac:dyDescent="0.25">
      <c r="A183" s="27">
        <v>41787</v>
      </c>
      <c r="B183" s="25" t="s">
        <v>13746</v>
      </c>
      <c r="C183" s="25"/>
      <c r="D183" s="25" t="s">
        <v>13750</v>
      </c>
      <c r="E183" s="25"/>
      <c r="F183" s="14" t="s">
        <v>1508</v>
      </c>
      <c r="G183" s="14" t="s">
        <v>13616</v>
      </c>
      <c r="H183" s="14" t="s">
        <v>3221</v>
      </c>
      <c r="I183" s="14" t="s">
        <v>2982</v>
      </c>
      <c r="J183" s="14" t="s">
        <v>2379</v>
      </c>
      <c r="K183" s="14" t="s">
        <v>313</v>
      </c>
      <c r="L183" s="69"/>
      <c r="M183" s="15"/>
      <c r="N183" s="68">
        <v>41799</v>
      </c>
      <c r="O183" s="16">
        <v>12</v>
      </c>
      <c r="P183" s="259"/>
      <c r="S183" s="328"/>
    </row>
    <row r="184" spans="1:19" s="49" customFormat="1" x14ac:dyDescent="0.25">
      <c r="A184" s="27">
        <v>41787</v>
      </c>
      <c r="B184" s="25" t="s">
        <v>13746</v>
      </c>
      <c r="C184" s="25"/>
      <c r="D184" s="25" t="s">
        <v>2010</v>
      </c>
      <c r="E184" s="25"/>
      <c r="F184" s="14" t="s">
        <v>1508</v>
      </c>
      <c r="G184" s="14" t="s">
        <v>13616</v>
      </c>
      <c r="H184" s="14" t="s">
        <v>9706</v>
      </c>
      <c r="I184" s="14" t="s">
        <v>2982</v>
      </c>
      <c r="J184" s="14"/>
      <c r="K184" s="14" t="s">
        <v>11774</v>
      </c>
      <c r="L184" s="69"/>
      <c r="M184" s="15"/>
      <c r="N184" s="68">
        <v>41799</v>
      </c>
      <c r="O184" s="16">
        <v>8</v>
      </c>
      <c r="P184" s="259"/>
      <c r="S184" s="328"/>
    </row>
    <row r="185" spans="1:19" s="49" customFormat="1" x14ac:dyDescent="0.25">
      <c r="A185" s="27">
        <v>41794</v>
      </c>
      <c r="B185" s="25" t="s">
        <v>4951</v>
      </c>
      <c r="C185" s="25"/>
      <c r="D185" s="25" t="s">
        <v>13122</v>
      </c>
      <c r="E185" s="25">
        <v>5347</v>
      </c>
      <c r="F185" s="14" t="s">
        <v>1461</v>
      </c>
      <c r="G185" s="14" t="s">
        <v>5602</v>
      </c>
      <c r="H185" s="14" t="s">
        <v>4179</v>
      </c>
      <c r="I185" s="14" t="s">
        <v>6444</v>
      </c>
      <c r="J185" s="14" t="s">
        <v>4152</v>
      </c>
      <c r="K185" s="14" t="s">
        <v>7826</v>
      </c>
      <c r="L185" s="425">
        <v>41802</v>
      </c>
      <c r="M185" s="15"/>
      <c r="N185" s="68">
        <v>41802</v>
      </c>
      <c r="O185" s="16">
        <v>100</v>
      </c>
      <c r="P185" s="259"/>
      <c r="S185" s="328"/>
    </row>
    <row r="186" spans="1:19" s="49" customFormat="1" x14ac:dyDescent="0.25">
      <c r="A186" s="27">
        <v>41800</v>
      </c>
      <c r="B186" s="25" t="s">
        <v>9624</v>
      </c>
      <c r="C186" s="25"/>
      <c r="D186" s="25" t="s">
        <v>2215</v>
      </c>
      <c r="E186" s="25"/>
      <c r="F186" s="14" t="s">
        <v>6588</v>
      </c>
      <c r="G186" s="14" t="s">
        <v>1618</v>
      </c>
      <c r="H186" s="14" t="s">
        <v>5513</v>
      </c>
      <c r="I186" s="14" t="s">
        <v>6444</v>
      </c>
      <c r="J186" s="14" t="s">
        <v>2379</v>
      </c>
      <c r="K186" s="14" t="s">
        <v>2419</v>
      </c>
      <c r="L186" s="425">
        <v>41802</v>
      </c>
      <c r="M186" s="15"/>
      <c r="N186" s="68">
        <v>41802</v>
      </c>
      <c r="O186" s="16">
        <v>25</v>
      </c>
      <c r="P186" s="259"/>
      <c r="S186" s="328"/>
    </row>
    <row r="187" spans="1:19" s="49" customFormat="1" x14ac:dyDescent="0.25">
      <c r="A187" s="27">
        <v>41800</v>
      </c>
      <c r="B187" s="25" t="s">
        <v>9624</v>
      </c>
      <c r="C187" s="25"/>
      <c r="D187" s="25" t="s">
        <v>2215</v>
      </c>
      <c r="E187" s="25"/>
      <c r="F187" s="14" t="s">
        <v>6588</v>
      </c>
      <c r="G187" s="14" t="s">
        <v>1618</v>
      </c>
      <c r="H187" s="14" t="s">
        <v>5513</v>
      </c>
      <c r="I187" s="14" t="s">
        <v>10608</v>
      </c>
      <c r="J187" s="14" t="s">
        <v>2379</v>
      </c>
      <c r="K187" s="14" t="s">
        <v>6466</v>
      </c>
      <c r="L187" s="425">
        <v>41802</v>
      </c>
      <c r="M187" s="15"/>
      <c r="N187" s="68">
        <v>41802</v>
      </c>
      <c r="O187" s="16">
        <v>10</v>
      </c>
      <c r="P187" s="259"/>
      <c r="S187" s="328"/>
    </row>
    <row r="188" spans="1:19" s="49" customFormat="1" x14ac:dyDescent="0.25">
      <c r="A188" s="27">
        <v>41801</v>
      </c>
      <c r="B188" s="25" t="s">
        <v>9625</v>
      </c>
      <c r="C188" s="25"/>
      <c r="D188" s="25" t="s">
        <v>2215</v>
      </c>
      <c r="E188" s="25"/>
      <c r="F188" s="14" t="s">
        <v>10658</v>
      </c>
      <c r="G188" s="14" t="s">
        <v>10927</v>
      </c>
      <c r="H188" s="14" t="s">
        <v>374</v>
      </c>
      <c r="I188" s="14" t="s">
        <v>4080</v>
      </c>
      <c r="J188" s="14" t="s">
        <v>878</v>
      </c>
      <c r="K188" s="14" t="s">
        <v>371</v>
      </c>
      <c r="L188" s="425">
        <v>41803</v>
      </c>
      <c r="M188" s="15"/>
      <c r="N188" s="68">
        <v>41802</v>
      </c>
      <c r="O188" s="16">
        <v>26</v>
      </c>
      <c r="P188" s="259"/>
      <c r="S188" s="328"/>
    </row>
    <row r="189" spans="1:19" s="49" customFormat="1" x14ac:dyDescent="0.25">
      <c r="A189" s="27">
        <v>41802</v>
      </c>
      <c r="B189" s="25" t="s">
        <v>9623</v>
      </c>
      <c r="C189" s="25"/>
      <c r="D189" s="25" t="s">
        <v>2215</v>
      </c>
      <c r="E189" s="25"/>
      <c r="F189" s="14" t="s">
        <v>936</v>
      </c>
      <c r="G189" s="14" t="s">
        <v>5602</v>
      </c>
      <c r="H189" s="14" t="s">
        <v>9429</v>
      </c>
      <c r="I189" s="14" t="s">
        <v>6444</v>
      </c>
      <c r="J189" s="14" t="s">
        <v>4152</v>
      </c>
      <c r="K189" s="14" t="s">
        <v>9008</v>
      </c>
      <c r="L189" s="425">
        <v>41802</v>
      </c>
      <c r="M189" s="15" t="s">
        <v>6533</v>
      </c>
      <c r="N189" s="68">
        <v>41806</v>
      </c>
      <c r="O189" s="16">
        <v>3</v>
      </c>
      <c r="P189" s="259"/>
      <c r="S189" s="328"/>
    </row>
    <row r="190" spans="1:19" s="49" customFormat="1" x14ac:dyDescent="0.25">
      <c r="A190" s="27">
        <v>41806</v>
      </c>
      <c r="B190" s="25"/>
      <c r="C190" s="25"/>
      <c r="D190" s="25" t="s">
        <v>13353</v>
      </c>
      <c r="E190" s="25">
        <v>5323</v>
      </c>
      <c r="F190" s="14" t="s">
        <v>705</v>
      </c>
      <c r="G190" s="14"/>
      <c r="H190" s="14"/>
      <c r="I190" s="14" t="s">
        <v>6444</v>
      </c>
      <c r="J190" s="14" t="s">
        <v>13822</v>
      </c>
      <c r="K190" s="14" t="s">
        <v>826</v>
      </c>
      <c r="L190" s="425">
        <v>41806</v>
      </c>
      <c r="M190" s="15" t="s">
        <v>6533</v>
      </c>
      <c r="N190" s="68">
        <v>41807</v>
      </c>
      <c r="O190" s="16">
        <v>8</v>
      </c>
      <c r="P190" s="259"/>
      <c r="S190" s="328"/>
    </row>
    <row r="191" spans="1:19" s="49" customFormat="1" x14ac:dyDescent="0.25">
      <c r="A191" s="27">
        <v>41802</v>
      </c>
      <c r="B191" s="25" t="s">
        <v>2788</v>
      </c>
      <c r="C191" s="25"/>
      <c r="D191" s="25" t="s">
        <v>13122</v>
      </c>
      <c r="E191" s="25">
        <v>5347</v>
      </c>
      <c r="F191" s="14" t="s">
        <v>1461</v>
      </c>
      <c r="G191" s="14" t="s">
        <v>5602</v>
      </c>
      <c r="H191" s="14" t="s">
        <v>4179</v>
      </c>
      <c r="I191" s="14" t="s">
        <v>6444</v>
      </c>
      <c r="J191" s="14" t="s">
        <v>4152</v>
      </c>
      <c r="K191" s="14" t="s">
        <v>2079</v>
      </c>
      <c r="L191" s="69"/>
      <c r="M191" s="15"/>
      <c r="N191" s="68">
        <v>41809</v>
      </c>
      <c r="O191" s="16">
        <v>50</v>
      </c>
      <c r="P191" s="259"/>
      <c r="S191" s="328"/>
    </row>
    <row r="192" spans="1:19" s="49" customFormat="1" x14ac:dyDescent="0.25">
      <c r="A192" s="27">
        <v>41807</v>
      </c>
      <c r="B192" s="25" t="s">
        <v>10286</v>
      </c>
      <c r="C192" s="25"/>
      <c r="D192" s="25" t="s">
        <v>2215</v>
      </c>
      <c r="E192" s="25"/>
      <c r="F192" s="14" t="s">
        <v>6588</v>
      </c>
      <c r="G192" s="14" t="s">
        <v>3635</v>
      </c>
      <c r="H192" s="14" t="s">
        <v>5513</v>
      </c>
      <c r="I192" s="14" t="s">
        <v>6444</v>
      </c>
      <c r="J192" s="14" t="s">
        <v>2379</v>
      </c>
      <c r="K192" s="14" t="s">
        <v>2419</v>
      </c>
      <c r="L192" s="425">
        <v>41809</v>
      </c>
      <c r="M192" s="15"/>
      <c r="N192" s="68">
        <v>41809</v>
      </c>
      <c r="O192" s="16">
        <v>25</v>
      </c>
      <c r="P192" s="259"/>
      <c r="S192" s="328"/>
    </row>
    <row r="193" spans="1:19" s="49" customFormat="1" x14ac:dyDescent="0.25">
      <c r="A193" s="27">
        <v>41807</v>
      </c>
      <c r="B193" s="25" t="s">
        <v>4155</v>
      </c>
      <c r="C193" s="25"/>
      <c r="D193" s="25" t="s">
        <v>2215</v>
      </c>
      <c r="E193" s="25"/>
      <c r="F193" s="14" t="s">
        <v>936</v>
      </c>
      <c r="G193" s="14" t="s">
        <v>5602</v>
      </c>
      <c r="H193" s="14" t="s">
        <v>9629</v>
      </c>
      <c r="I193" s="14" t="s">
        <v>6444</v>
      </c>
      <c r="J193" s="14" t="s">
        <v>4152</v>
      </c>
      <c r="K193" s="14" t="s">
        <v>7826</v>
      </c>
      <c r="L193" s="425">
        <v>41810</v>
      </c>
      <c r="M193" s="15"/>
      <c r="N193" s="68">
        <v>41810</v>
      </c>
      <c r="O193" s="16">
        <v>100</v>
      </c>
      <c r="P193" s="259"/>
      <c r="S193" s="328"/>
    </row>
    <row r="194" spans="1:19" s="49" customFormat="1" ht="30" x14ac:dyDescent="0.25">
      <c r="A194" s="27">
        <v>41809</v>
      </c>
      <c r="B194" s="25" t="s">
        <v>13836</v>
      </c>
      <c r="C194" s="25"/>
      <c r="D194" s="25" t="s">
        <v>13331</v>
      </c>
      <c r="E194" s="25">
        <v>5275</v>
      </c>
      <c r="F194" s="14" t="s">
        <v>5941</v>
      </c>
      <c r="G194" s="14" t="s">
        <v>6532</v>
      </c>
      <c r="H194" s="14" t="s">
        <v>13837</v>
      </c>
      <c r="I194" s="14" t="s">
        <v>6444</v>
      </c>
      <c r="J194" s="14" t="s">
        <v>13838</v>
      </c>
      <c r="K194" s="14" t="s">
        <v>6466</v>
      </c>
      <c r="L194" s="424">
        <v>41810</v>
      </c>
      <c r="M194" s="15"/>
      <c r="N194" s="68">
        <v>41810</v>
      </c>
      <c r="O194" s="16"/>
      <c r="P194" s="259"/>
      <c r="S194" s="328"/>
    </row>
    <row r="195" spans="1:19" s="49" customFormat="1" x14ac:dyDescent="0.25">
      <c r="A195" s="27">
        <v>41689</v>
      </c>
      <c r="B195" s="25" t="s">
        <v>13643</v>
      </c>
      <c r="C195" s="25"/>
      <c r="D195" s="25" t="s">
        <v>13353</v>
      </c>
      <c r="E195" s="25">
        <v>5323</v>
      </c>
      <c r="F195" s="14" t="s">
        <v>13354</v>
      </c>
      <c r="G195" s="14" t="s">
        <v>13644</v>
      </c>
      <c r="H195" s="14" t="s">
        <v>13356</v>
      </c>
      <c r="I195" s="14" t="s">
        <v>7178</v>
      </c>
      <c r="J195" s="14" t="s">
        <v>13358</v>
      </c>
      <c r="K195" s="14" t="s">
        <v>8641</v>
      </c>
      <c r="L195" s="69"/>
      <c r="M195" s="15"/>
      <c r="N195" s="68">
        <v>41816</v>
      </c>
      <c r="O195" s="16">
        <v>45</v>
      </c>
      <c r="P195" s="259"/>
      <c r="S195" s="328"/>
    </row>
    <row r="196" spans="1:19" s="49" customFormat="1" x14ac:dyDescent="0.25">
      <c r="A196" s="27">
        <v>41802</v>
      </c>
      <c r="B196" s="25" t="s">
        <v>2788</v>
      </c>
      <c r="C196" s="25"/>
      <c r="D196" s="25" t="s">
        <v>13122</v>
      </c>
      <c r="E196" s="25">
        <v>5347</v>
      </c>
      <c r="F196" s="14" t="s">
        <v>1461</v>
      </c>
      <c r="G196" s="14" t="s">
        <v>5602</v>
      </c>
      <c r="H196" s="14" t="s">
        <v>4179</v>
      </c>
      <c r="I196" s="14" t="s">
        <v>6444</v>
      </c>
      <c r="J196" s="14" t="s">
        <v>4152</v>
      </c>
      <c r="K196" s="14" t="s">
        <v>2419</v>
      </c>
      <c r="L196" s="425">
        <v>41816</v>
      </c>
      <c r="M196" s="15"/>
      <c r="N196" s="68">
        <v>41816</v>
      </c>
      <c r="O196" s="16">
        <v>25</v>
      </c>
      <c r="P196" s="259"/>
      <c r="S196" s="328"/>
    </row>
    <row r="197" spans="1:19" s="49" customFormat="1" x14ac:dyDescent="0.25">
      <c r="A197" s="27">
        <v>41815</v>
      </c>
      <c r="B197" s="25" t="s">
        <v>2782</v>
      </c>
      <c r="C197" s="25"/>
      <c r="D197" s="25" t="s">
        <v>2215</v>
      </c>
      <c r="E197" s="25"/>
      <c r="F197" s="14" t="s">
        <v>6588</v>
      </c>
      <c r="G197" s="14" t="s">
        <v>3635</v>
      </c>
      <c r="H197" s="14" t="s">
        <v>5513</v>
      </c>
      <c r="I197" s="14" t="s">
        <v>6444</v>
      </c>
      <c r="J197" s="14" t="s">
        <v>2379</v>
      </c>
      <c r="K197" s="14" t="s">
        <v>2419</v>
      </c>
      <c r="L197" s="425">
        <v>41816</v>
      </c>
      <c r="M197" s="15"/>
      <c r="N197" s="68">
        <v>41816</v>
      </c>
      <c r="O197" s="16">
        <v>25</v>
      </c>
      <c r="P197" s="259"/>
      <c r="Q197" s="49">
        <v>180.31</v>
      </c>
      <c r="S197" s="328" t="s">
        <v>11891</v>
      </c>
    </row>
    <row r="198" spans="1:19" s="49" customFormat="1" x14ac:dyDescent="0.25">
      <c r="A198" s="27">
        <v>41815</v>
      </c>
      <c r="B198" s="25" t="s">
        <v>13866</v>
      </c>
      <c r="C198" s="25"/>
      <c r="D198" s="25" t="s">
        <v>2215</v>
      </c>
      <c r="E198" s="25"/>
      <c r="F198" s="14" t="s">
        <v>6588</v>
      </c>
      <c r="G198" s="14" t="s">
        <v>1618</v>
      </c>
      <c r="H198" s="14" t="s">
        <v>5513</v>
      </c>
      <c r="I198" s="14" t="s">
        <v>6444</v>
      </c>
      <c r="J198" s="14" t="s">
        <v>2379</v>
      </c>
      <c r="K198" s="14" t="s">
        <v>2079</v>
      </c>
      <c r="L198" s="425">
        <v>41817</v>
      </c>
      <c r="M198" s="15"/>
      <c r="N198" s="68">
        <v>41817</v>
      </c>
      <c r="O198" s="16">
        <v>50</v>
      </c>
      <c r="P198" s="259"/>
      <c r="S198" s="328"/>
    </row>
    <row r="199" spans="1:19" s="49" customFormat="1" x14ac:dyDescent="0.25">
      <c r="A199" s="27">
        <v>41816</v>
      </c>
      <c r="B199" s="25" t="s">
        <v>6827</v>
      </c>
      <c r="C199" s="25"/>
      <c r="D199" s="25" t="s">
        <v>2215</v>
      </c>
      <c r="E199" s="25"/>
      <c r="F199" s="14" t="s">
        <v>10658</v>
      </c>
      <c r="G199" s="14" t="s">
        <v>4038</v>
      </c>
      <c r="H199" s="14" t="s">
        <v>374</v>
      </c>
      <c r="I199" s="14" t="s">
        <v>6444</v>
      </c>
      <c r="J199" s="14" t="s">
        <v>878</v>
      </c>
      <c r="K199" s="14" t="s">
        <v>4960</v>
      </c>
      <c r="L199" s="425">
        <v>41817</v>
      </c>
      <c r="M199" s="15"/>
      <c r="N199" s="68">
        <v>41817</v>
      </c>
      <c r="O199" s="16">
        <v>15</v>
      </c>
      <c r="P199" s="259"/>
      <c r="S199" s="328"/>
    </row>
    <row r="200" spans="1:19" s="49" customFormat="1" x14ac:dyDescent="0.25">
      <c r="A200" s="27">
        <v>41815</v>
      </c>
      <c r="B200" s="25" t="s">
        <v>13866</v>
      </c>
      <c r="C200" s="25"/>
      <c r="D200" s="25" t="s">
        <v>2215</v>
      </c>
      <c r="E200" s="25"/>
      <c r="F200" s="14" t="s">
        <v>6588</v>
      </c>
      <c r="G200" s="14" t="s">
        <v>1618</v>
      </c>
      <c r="H200" s="14" t="s">
        <v>5513</v>
      </c>
      <c r="I200" s="14" t="s">
        <v>6444</v>
      </c>
      <c r="J200" s="14" t="s">
        <v>2379</v>
      </c>
      <c r="K200" s="14" t="s">
        <v>2079</v>
      </c>
      <c r="L200" s="425">
        <v>41821</v>
      </c>
      <c r="M200" s="15"/>
      <c r="N200" s="68">
        <v>41821</v>
      </c>
      <c r="O200" s="16">
        <v>50</v>
      </c>
      <c r="P200" s="259"/>
      <c r="S200" s="328"/>
    </row>
    <row r="201" spans="1:19" s="49" customFormat="1" x14ac:dyDescent="0.25">
      <c r="A201" s="27">
        <v>41821</v>
      </c>
      <c r="B201" s="25" t="s">
        <v>8244</v>
      </c>
      <c r="C201" s="25"/>
      <c r="D201" s="25" t="s">
        <v>12844</v>
      </c>
      <c r="E201" s="25">
        <v>5290</v>
      </c>
      <c r="F201" s="14" t="s">
        <v>10658</v>
      </c>
      <c r="G201" s="14" t="s">
        <v>10927</v>
      </c>
      <c r="H201" s="14" t="s">
        <v>2834</v>
      </c>
      <c r="I201" s="14" t="s">
        <v>5497</v>
      </c>
      <c r="J201" s="14" t="s">
        <v>878</v>
      </c>
      <c r="K201" s="14" t="s">
        <v>6313</v>
      </c>
      <c r="L201" s="425">
        <v>41822</v>
      </c>
      <c r="M201" s="15"/>
      <c r="N201" s="68">
        <v>41822</v>
      </c>
      <c r="O201" s="16">
        <v>89</v>
      </c>
      <c r="P201" s="259"/>
      <c r="S201" s="328"/>
    </row>
    <row r="202" spans="1:19" s="49" customFormat="1" x14ac:dyDescent="0.25">
      <c r="A202" s="27">
        <v>41821</v>
      </c>
      <c r="B202" s="360" t="s">
        <v>8543</v>
      </c>
      <c r="C202" s="25"/>
      <c r="D202" s="25" t="s">
        <v>2215</v>
      </c>
      <c r="E202" s="25"/>
      <c r="F202" s="14" t="s">
        <v>10658</v>
      </c>
      <c r="G202" s="14" t="s">
        <v>4038</v>
      </c>
      <c r="H202" s="14" t="s">
        <v>2834</v>
      </c>
      <c r="I202" s="14" t="s">
        <v>6444</v>
      </c>
      <c r="J202" s="14" t="s">
        <v>878</v>
      </c>
      <c r="K202" s="14" t="s">
        <v>6466</v>
      </c>
      <c r="L202" s="425">
        <v>41822</v>
      </c>
      <c r="M202" s="15"/>
      <c r="N202" s="68">
        <v>41822</v>
      </c>
      <c r="O202" s="16">
        <v>10</v>
      </c>
      <c r="P202" s="259"/>
      <c r="S202" s="328"/>
    </row>
    <row r="203" spans="1:19" s="49" customFormat="1" x14ac:dyDescent="0.25">
      <c r="A203" s="27">
        <v>41821</v>
      </c>
      <c r="B203" s="25" t="s">
        <v>8246</v>
      </c>
      <c r="C203" s="25"/>
      <c r="D203" s="25" t="s">
        <v>12844</v>
      </c>
      <c r="E203" s="25">
        <v>5290</v>
      </c>
      <c r="F203" s="14" t="s">
        <v>6588</v>
      </c>
      <c r="G203" s="14" t="s">
        <v>1618</v>
      </c>
      <c r="H203" s="14" t="s">
        <v>5513</v>
      </c>
      <c r="I203" s="14" t="s">
        <v>10287</v>
      </c>
      <c r="J203" s="14" t="s">
        <v>2379</v>
      </c>
      <c r="K203" s="14" t="s">
        <v>826</v>
      </c>
      <c r="L203" s="425">
        <v>41827</v>
      </c>
      <c r="M203" s="15"/>
      <c r="N203" s="68">
        <v>41827</v>
      </c>
      <c r="O203" s="16">
        <v>8</v>
      </c>
      <c r="P203" s="259"/>
      <c r="S203" s="328"/>
    </row>
    <row r="204" spans="1:19" s="49" customFormat="1" x14ac:dyDescent="0.25">
      <c r="A204" s="27">
        <v>41821</v>
      </c>
      <c r="B204" s="25" t="s">
        <v>6167</v>
      </c>
      <c r="C204" s="25"/>
      <c r="D204" s="25" t="s">
        <v>2215</v>
      </c>
      <c r="E204" s="25"/>
      <c r="F204" s="14" t="s">
        <v>6588</v>
      </c>
      <c r="G204" s="14" t="s">
        <v>12641</v>
      </c>
      <c r="H204" s="14" t="s">
        <v>5513</v>
      </c>
      <c r="I204" s="14" t="s">
        <v>6444</v>
      </c>
      <c r="J204" s="14" t="s">
        <v>2379</v>
      </c>
      <c r="K204" s="14" t="s">
        <v>2419</v>
      </c>
      <c r="L204" s="425">
        <v>41827</v>
      </c>
      <c r="M204" s="15"/>
      <c r="N204" s="68">
        <v>41827</v>
      </c>
      <c r="O204" s="16">
        <v>25</v>
      </c>
      <c r="P204" s="259"/>
      <c r="S204" s="328"/>
    </row>
    <row r="205" spans="1:19" s="49" customFormat="1" x14ac:dyDescent="0.25">
      <c r="A205" s="27">
        <v>41823</v>
      </c>
      <c r="B205" s="25" t="s">
        <v>13916</v>
      </c>
      <c r="C205" s="25"/>
      <c r="D205" s="25" t="s">
        <v>2215</v>
      </c>
      <c r="E205" s="25"/>
      <c r="F205" s="14" t="s">
        <v>6588</v>
      </c>
      <c r="G205" s="14" t="s">
        <v>1618</v>
      </c>
      <c r="H205" s="14" t="s">
        <v>5513</v>
      </c>
      <c r="I205" s="14" t="s">
        <v>10608</v>
      </c>
      <c r="J205" s="14" t="s">
        <v>2379</v>
      </c>
      <c r="K205" s="14" t="s">
        <v>6466</v>
      </c>
      <c r="L205" s="425">
        <v>41827</v>
      </c>
      <c r="M205" s="15"/>
      <c r="N205" s="68">
        <v>41827</v>
      </c>
      <c r="O205" s="16">
        <v>10</v>
      </c>
      <c r="P205" s="259"/>
      <c r="S205" s="328"/>
    </row>
    <row r="206" spans="1:19" s="49" customFormat="1" x14ac:dyDescent="0.25">
      <c r="A206" s="27">
        <v>41817</v>
      </c>
      <c r="B206" s="25" t="s">
        <v>9068</v>
      </c>
      <c r="C206" s="25"/>
      <c r="D206" s="25" t="s">
        <v>13122</v>
      </c>
      <c r="E206" s="25">
        <v>5347</v>
      </c>
      <c r="F206" s="14" t="s">
        <v>1461</v>
      </c>
      <c r="G206" s="14" t="s">
        <v>5602</v>
      </c>
      <c r="H206" s="14" t="s">
        <v>2164</v>
      </c>
      <c r="I206" s="14" t="s">
        <v>6444</v>
      </c>
      <c r="J206" s="14" t="s">
        <v>10290</v>
      </c>
      <c r="K206" s="14" t="s">
        <v>6381</v>
      </c>
      <c r="L206" s="425">
        <v>41822</v>
      </c>
      <c r="M206" s="15" t="s">
        <v>6533</v>
      </c>
      <c r="N206" s="68">
        <v>41828</v>
      </c>
      <c r="O206" s="16">
        <v>2</v>
      </c>
      <c r="P206" s="259"/>
      <c r="S206" s="328"/>
    </row>
    <row r="207" spans="1:19" s="49" customFormat="1" x14ac:dyDescent="0.25">
      <c r="A207" s="27">
        <v>41823</v>
      </c>
      <c r="B207" s="25" t="s">
        <v>13920</v>
      </c>
      <c r="C207" s="25"/>
      <c r="D207" s="25" t="s">
        <v>13921</v>
      </c>
      <c r="E207" s="25"/>
      <c r="F207" s="14" t="s">
        <v>1333</v>
      </c>
      <c r="G207" s="14" t="s">
        <v>13917</v>
      </c>
      <c r="H207" s="14" t="s">
        <v>13617</v>
      </c>
      <c r="I207" s="14" t="s">
        <v>13502</v>
      </c>
      <c r="J207" s="14" t="s">
        <v>13918</v>
      </c>
      <c r="K207" s="14" t="s">
        <v>13919</v>
      </c>
      <c r="L207" s="424">
        <v>41827</v>
      </c>
      <c r="M207" s="15"/>
      <c r="N207" s="68">
        <v>41830</v>
      </c>
      <c r="O207" s="16">
        <v>160</v>
      </c>
      <c r="P207" s="259"/>
      <c r="S207" s="328"/>
    </row>
    <row r="208" spans="1:19" s="49" customFormat="1" x14ac:dyDescent="0.25">
      <c r="A208" s="27">
        <v>41849</v>
      </c>
      <c r="B208" s="25" t="s">
        <v>14070</v>
      </c>
      <c r="C208" s="25"/>
      <c r="D208" s="25" t="s">
        <v>14069</v>
      </c>
      <c r="E208" s="25"/>
      <c r="F208" s="14"/>
      <c r="G208" s="14"/>
      <c r="H208" s="14"/>
      <c r="I208" s="14"/>
      <c r="J208" s="14" t="s">
        <v>14068</v>
      </c>
      <c r="K208" s="14"/>
      <c r="L208" s="69"/>
      <c r="M208" s="15"/>
      <c r="N208" s="68">
        <v>41834</v>
      </c>
      <c r="O208" s="16"/>
      <c r="P208" s="259"/>
      <c r="S208" s="328"/>
    </row>
    <row r="209" spans="1:19" s="49" customFormat="1" x14ac:dyDescent="0.25">
      <c r="A209" s="27">
        <v>41834</v>
      </c>
      <c r="B209" s="25" t="s">
        <v>13954</v>
      </c>
      <c r="C209" s="25"/>
      <c r="D209" s="25" t="s">
        <v>2215</v>
      </c>
      <c r="E209" s="25"/>
      <c r="F209" s="14" t="s">
        <v>10658</v>
      </c>
      <c r="G209" s="14" t="s">
        <v>9736</v>
      </c>
      <c r="H209" s="14" t="s">
        <v>374</v>
      </c>
      <c r="I209" s="14" t="s">
        <v>6444</v>
      </c>
      <c r="J209" s="14" t="s">
        <v>878</v>
      </c>
      <c r="K209" s="14" t="s">
        <v>2419</v>
      </c>
      <c r="L209" s="425">
        <v>41836</v>
      </c>
      <c r="M209" s="15"/>
      <c r="N209" s="68">
        <v>41836</v>
      </c>
      <c r="O209" s="16">
        <v>25</v>
      </c>
      <c r="P209" s="259"/>
      <c r="S209" s="328"/>
    </row>
    <row r="210" spans="1:19" s="49" customFormat="1" x14ac:dyDescent="0.25">
      <c r="A210" s="27">
        <v>41834</v>
      </c>
      <c r="B210" s="25" t="s">
        <v>13954</v>
      </c>
      <c r="C210" s="25"/>
      <c r="D210" s="25" t="s">
        <v>2215</v>
      </c>
      <c r="E210" s="25"/>
      <c r="F210" s="14" t="s">
        <v>10658</v>
      </c>
      <c r="G210" s="14" t="s">
        <v>5602</v>
      </c>
      <c r="H210" s="14" t="s">
        <v>374</v>
      </c>
      <c r="I210" s="14" t="s">
        <v>6444</v>
      </c>
      <c r="J210" s="14" t="s">
        <v>878</v>
      </c>
      <c r="K210" s="14" t="s">
        <v>2419</v>
      </c>
      <c r="L210" s="425">
        <v>41836</v>
      </c>
      <c r="M210" s="15"/>
      <c r="N210" s="68">
        <v>41836</v>
      </c>
      <c r="O210" s="16">
        <v>25</v>
      </c>
      <c r="P210" s="259"/>
      <c r="S210" s="328"/>
    </row>
    <row r="211" spans="1:19" s="49" customFormat="1" x14ac:dyDescent="0.25">
      <c r="A211" s="27">
        <v>41823</v>
      </c>
      <c r="B211" s="25" t="s">
        <v>13904</v>
      </c>
      <c r="C211" s="25"/>
      <c r="D211" s="25" t="s">
        <v>13905</v>
      </c>
      <c r="E211" s="25">
        <v>5382</v>
      </c>
      <c r="F211" s="14" t="s">
        <v>1697</v>
      </c>
      <c r="G211" s="14" t="s">
        <v>5383</v>
      </c>
      <c r="H211" s="14" t="s">
        <v>593</v>
      </c>
      <c r="I211" s="14" t="s">
        <v>13906</v>
      </c>
      <c r="J211" s="14" t="s">
        <v>13907</v>
      </c>
      <c r="K211" s="14" t="s">
        <v>13908</v>
      </c>
      <c r="L211" s="424">
        <v>41838</v>
      </c>
      <c r="M211" s="15"/>
      <c r="N211" s="68">
        <v>41838</v>
      </c>
      <c r="O211" s="16">
        <v>14</v>
      </c>
      <c r="P211" s="259"/>
      <c r="S211" s="328"/>
    </row>
    <row r="212" spans="1:19" s="49" customFormat="1" x14ac:dyDescent="0.25">
      <c r="A212" s="27">
        <v>41823</v>
      </c>
      <c r="B212" s="25" t="s">
        <v>13904</v>
      </c>
      <c r="C212" s="25"/>
      <c r="D212" s="25" t="s">
        <v>13905</v>
      </c>
      <c r="E212" s="25">
        <v>5382</v>
      </c>
      <c r="F212" s="14" t="s">
        <v>1697</v>
      </c>
      <c r="G212" s="14" t="s">
        <v>5383</v>
      </c>
      <c r="H212" s="14" t="s">
        <v>593</v>
      </c>
      <c r="I212" s="14" t="s">
        <v>13910</v>
      </c>
      <c r="J212" s="14" t="s">
        <v>1848</v>
      </c>
      <c r="K212" s="14" t="s">
        <v>13909</v>
      </c>
      <c r="L212" s="424">
        <v>41838</v>
      </c>
      <c r="M212" s="15"/>
      <c r="N212" s="68">
        <v>41838</v>
      </c>
      <c r="O212" s="16">
        <v>20</v>
      </c>
      <c r="P212" s="259"/>
      <c r="S212" s="328"/>
    </row>
    <row r="213" spans="1:19" s="49" customFormat="1" x14ac:dyDescent="0.25">
      <c r="A213" s="27">
        <v>41827</v>
      </c>
      <c r="B213" s="25" t="s">
        <v>8206</v>
      </c>
      <c r="C213" s="25"/>
      <c r="D213" s="25" t="s">
        <v>13122</v>
      </c>
      <c r="E213" s="25">
        <v>5347</v>
      </c>
      <c r="F213" s="14" t="s">
        <v>1461</v>
      </c>
      <c r="G213" s="14" t="s">
        <v>5602</v>
      </c>
      <c r="H213" s="14" t="s">
        <v>4179</v>
      </c>
      <c r="I213" s="14" t="s">
        <v>7907</v>
      </c>
      <c r="J213" s="14" t="s">
        <v>13937</v>
      </c>
      <c r="K213" s="14" t="s">
        <v>5116</v>
      </c>
      <c r="L213" s="425">
        <v>41837</v>
      </c>
      <c r="M213" s="15"/>
      <c r="N213" s="68">
        <v>41841</v>
      </c>
      <c r="O213" s="16">
        <v>70</v>
      </c>
      <c r="P213" s="259"/>
      <c r="S213" s="328"/>
    </row>
    <row r="214" spans="1:19" s="49" customFormat="1" x14ac:dyDescent="0.25">
      <c r="A214" s="27">
        <v>41827</v>
      </c>
      <c r="B214" s="25" t="s">
        <v>8206</v>
      </c>
      <c r="C214" s="25"/>
      <c r="D214" s="25" t="s">
        <v>13122</v>
      </c>
      <c r="E214" s="25">
        <v>5347</v>
      </c>
      <c r="F214" s="14" t="s">
        <v>1461</v>
      </c>
      <c r="G214" s="14" t="s">
        <v>5602</v>
      </c>
      <c r="H214" s="14" t="s">
        <v>4179</v>
      </c>
      <c r="I214" s="14" t="s">
        <v>6444</v>
      </c>
      <c r="J214" s="14" t="s">
        <v>4152</v>
      </c>
      <c r="K214" s="14" t="s">
        <v>2079</v>
      </c>
      <c r="L214" s="425">
        <v>41837</v>
      </c>
      <c r="M214" s="15"/>
      <c r="N214" s="68">
        <v>41841</v>
      </c>
      <c r="O214" s="16">
        <v>50</v>
      </c>
      <c r="P214" s="259"/>
      <c r="S214" s="328"/>
    </row>
    <row r="215" spans="1:19" s="49" customFormat="1" x14ac:dyDescent="0.25">
      <c r="A215" s="27">
        <v>41834</v>
      </c>
      <c r="B215" s="25" t="s">
        <v>11930</v>
      </c>
      <c r="C215" s="25"/>
      <c r="D215" s="25" t="s">
        <v>2215</v>
      </c>
      <c r="E215" s="25"/>
      <c r="F215" s="14" t="s">
        <v>6588</v>
      </c>
      <c r="G215" s="14" t="s">
        <v>1921</v>
      </c>
      <c r="H215" s="14" t="s">
        <v>5513</v>
      </c>
      <c r="I215" s="14" t="s">
        <v>6444</v>
      </c>
      <c r="J215" s="14" t="s">
        <v>2379</v>
      </c>
      <c r="K215" s="14" t="s">
        <v>7445</v>
      </c>
      <c r="L215" s="425">
        <v>41838</v>
      </c>
      <c r="M215" s="15"/>
      <c r="N215" s="68">
        <v>41841</v>
      </c>
      <c r="O215" s="16">
        <v>30</v>
      </c>
      <c r="P215" s="259"/>
      <c r="S215" s="328"/>
    </row>
    <row r="216" spans="1:19" s="49" customFormat="1" x14ac:dyDescent="0.25">
      <c r="A216" s="27">
        <v>41834</v>
      </c>
      <c r="B216" s="25" t="s">
        <v>11930</v>
      </c>
      <c r="C216" s="25"/>
      <c r="D216" s="25" t="s">
        <v>2215</v>
      </c>
      <c r="E216" s="25" t="s">
        <v>1587</v>
      </c>
      <c r="F216" s="14" t="s">
        <v>6588</v>
      </c>
      <c r="G216" s="14" t="s">
        <v>1618</v>
      </c>
      <c r="H216" s="14" t="s">
        <v>5513</v>
      </c>
      <c r="I216" s="14" t="s">
        <v>6444</v>
      </c>
      <c r="J216" s="14" t="s">
        <v>2379</v>
      </c>
      <c r="K216" s="14" t="s">
        <v>2079</v>
      </c>
      <c r="L216" s="425">
        <v>41838</v>
      </c>
      <c r="M216" s="15"/>
      <c r="N216" s="68">
        <v>41841</v>
      </c>
      <c r="O216" s="16">
        <v>50</v>
      </c>
      <c r="P216" s="259"/>
      <c r="S216" s="328"/>
    </row>
    <row r="217" spans="1:19" s="49" customFormat="1" x14ac:dyDescent="0.25">
      <c r="A217" s="27">
        <v>41834</v>
      </c>
      <c r="B217" s="25" t="s">
        <v>13949</v>
      </c>
      <c r="C217" s="25"/>
      <c r="D217" s="25" t="s">
        <v>13950</v>
      </c>
      <c r="E217" s="25">
        <v>5426</v>
      </c>
      <c r="F217" s="14" t="s">
        <v>6588</v>
      </c>
      <c r="G217" s="14" t="s">
        <v>1618</v>
      </c>
      <c r="H217" s="14" t="s">
        <v>5513</v>
      </c>
      <c r="I217" s="14" t="s">
        <v>13951</v>
      </c>
      <c r="J217" s="14" t="s">
        <v>2379</v>
      </c>
      <c r="K217" s="14" t="s">
        <v>13952</v>
      </c>
      <c r="L217" s="425">
        <v>41838</v>
      </c>
      <c r="M217" s="15"/>
      <c r="N217" s="68">
        <v>41841</v>
      </c>
      <c r="O217" s="16">
        <f>69+69</f>
        <v>138</v>
      </c>
      <c r="P217" s="259"/>
      <c r="S217" s="328"/>
    </row>
    <row r="218" spans="1:19" s="49" customFormat="1" x14ac:dyDescent="0.25">
      <c r="A218" s="27">
        <v>41834</v>
      </c>
      <c r="B218" s="25" t="s">
        <v>13949</v>
      </c>
      <c r="C218" s="25"/>
      <c r="D218" s="25" t="s">
        <v>13950</v>
      </c>
      <c r="E218" s="25">
        <v>5426</v>
      </c>
      <c r="F218" s="14" t="s">
        <v>6588</v>
      </c>
      <c r="G218" s="14" t="s">
        <v>1618</v>
      </c>
      <c r="H218" s="14" t="s">
        <v>5513</v>
      </c>
      <c r="I218" s="14" t="s">
        <v>13953</v>
      </c>
      <c r="J218" s="14" t="s">
        <v>2379</v>
      </c>
      <c r="K218" s="14" t="s">
        <v>6831</v>
      </c>
      <c r="L218" s="425">
        <v>41838</v>
      </c>
      <c r="M218" s="15"/>
      <c r="N218" s="68">
        <v>41841</v>
      </c>
      <c r="O218" s="16">
        <v>32</v>
      </c>
      <c r="P218" s="259"/>
      <c r="S218" s="328"/>
    </row>
    <row r="219" spans="1:19" s="49" customFormat="1" x14ac:dyDescent="0.25">
      <c r="A219" s="27">
        <v>41807</v>
      </c>
      <c r="B219" s="25" t="s">
        <v>13826</v>
      </c>
      <c r="C219" s="25"/>
      <c r="D219" s="25" t="s">
        <v>13353</v>
      </c>
      <c r="E219" s="25">
        <v>5323</v>
      </c>
      <c r="F219" s="14" t="s">
        <v>5382</v>
      </c>
      <c r="G219" s="14" t="s">
        <v>13827</v>
      </c>
      <c r="H219" s="14" t="s">
        <v>13356</v>
      </c>
      <c r="I219" s="14" t="s">
        <v>1255</v>
      </c>
      <c r="J219" s="14" t="s">
        <v>13828</v>
      </c>
      <c r="K219" s="14" t="s">
        <v>13829</v>
      </c>
      <c r="L219" s="69"/>
      <c r="M219" s="15"/>
      <c r="N219" s="68">
        <v>41841</v>
      </c>
      <c r="O219" s="16"/>
      <c r="P219" s="259"/>
      <c r="S219" s="328"/>
    </row>
    <row r="220" spans="1:19" s="49" customFormat="1" ht="30" x14ac:dyDescent="0.25">
      <c r="A220" s="27">
        <v>41807</v>
      </c>
      <c r="B220" s="25" t="s">
        <v>13826</v>
      </c>
      <c r="C220" s="25"/>
      <c r="D220" s="25" t="s">
        <v>13353</v>
      </c>
      <c r="E220" s="25">
        <v>5323</v>
      </c>
      <c r="F220" s="14" t="s">
        <v>5382</v>
      </c>
      <c r="G220" s="14" t="s">
        <v>13827</v>
      </c>
      <c r="H220" s="14" t="s">
        <v>13356</v>
      </c>
      <c r="I220" s="14" t="s">
        <v>4414</v>
      </c>
      <c r="J220" s="14" t="s">
        <v>13830</v>
      </c>
      <c r="K220" s="14" t="s">
        <v>4440</v>
      </c>
      <c r="L220" s="69"/>
      <c r="M220" s="15"/>
      <c r="N220" s="68">
        <v>41841</v>
      </c>
      <c r="O220" s="16"/>
      <c r="P220" s="259"/>
      <c r="S220" s="328"/>
    </row>
    <row r="221" spans="1:19" s="49" customFormat="1" x14ac:dyDescent="0.25">
      <c r="A221" s="27">
        <v>41807</v>
      </c>
      <c r="B221" s="25" t="s">
        <v>13826</v>
      </c>
      <c r="C221" s="25"/>
      <c r="D221" s="25" t="s">
        <v>13353</v>
      </c>
      <c r="E221" s="25">
        <v>5323</v>
      </c>
      <c r="F221" s="14" t="s">
        <v>5382</v>
      </c>
      <c r="G221" s="14" t="s">
        <v>13827</v>
      </c>
      <c r="H221" s="14" t="s">
        <v>13356</v>
      </c>
      <c r="I221" s="14" t="s">
        <v>2534</v>
      </c>
      <c r="J221" s="14" t="s">
        <v>13831</v>
      </c>
      <c r="K221" s="14" t="s">
        <v>4440</v>
      </c>
      <c r="L221" s="69"/>
      <c r="M221" s="15"/>
      <c r="N221" s="68">
        <v>41841</v>
      </c>
      <c r="O221" s="16"/>
      <c r="P221" s="259"/>
      <c r="S221" s="328"/>
    </row>
    <row r="222" spans="1:19" s="49" customFormat="1" x14ac:dyDescent="0.25">
      <c r="A222" s="27">
        <v>41822</v>
      </c>
      <c r="B222" s="25" t="s">
        <v>6993</v>
      </c>
      <c r="C222" s="25"/>
      <c r="D222" s="25" t="s">
        <v>12844</v>
      </c>
      <c r="E222" s="25">
        <v>5290</v>
      </c>
      <c r="F222" s="14" t="s">
        <v>7256</v>
      </c>
      <c r="G222" s="14" t="s">
        <v>1921</v>
      </c>
      <c r="H222" s="14" t="s">
        <v>5167</v>
      </c>
      <c r="I222" s="14" t="s">
        <v>6444</v>
      </c>
      <c r="J222" s="14" t="s">
        <v>4152</v>
      </c>
      <c r="K222" s="14" t="s">
        <v>2079</v>
      </c>
      <c r="L222" s="425">
        <v>41831</v>
      </c>
      <c r="M222" s="15"/>
      <c r="N222" s="68">
        <v>41842</v>
      </c>
      <c r="O222" s="16">
        <v>50</v>
      </c>
      <c r="P222" s="259"/>
      <c r="S222" s="328"/>
    </row>
    <row r="223" spans="1:19" s="49" customFormat="1" x14ac:dyDescent="0.25">
      <c r="A223" s="27">
        <v>41841</v>
      </c>
      <c r="B223" s="25" t="s">
        <v>13960</v>
      </c>
      <c r="C223" s="25"/>
      <c r="D223" s="25" t="s">
        <v>13955</v>
      </c>
      <c r="E223" s="25">
        <v>5358</v>
      </c>
      <c r="F223" s="14" t="s">
        <v>1552</v>
      </c>
      <c r="G223" s="14" t="s">
        <v>13956</v>
      </c>
      <c r="H223" s="14" t="s">
        <v>8607</v>
      </c>
      <c r="I223" s="14" t="s">
        <v>13957</v>
      </c>
      <c r="J223" s="14" t="s">
        <v>9283</v>
      </c>
      <c r="K223" s="14" t="s">
        <v>10226</v>
      </c>
      <c r="L223" s="424">
        <v>41842</v>
      </c>
      <c r="M223" s="15"/>
      <c r="N223" s="68">
        <v>41842</v>
      </c>
      <c r="O223" s="16">
        <v>2</v>
      </c>
      <c r="P223" s="259"/>
      <c r="S223" s="328"/>
    </row>
    <row r="224" spans="1:19" s="49" customFormat="1" x14ac:dyDescent="0.25">
      <c r="A224" s="27">
        <v>41841</v>
      </c>
      <c r="B224" s="25" t="s">
        <v>12441</v>
      </c>
      <c r="C224" s="25"/>
      <c r="D224" s="25" t="s">
        <v>2215</v>
      </c>
      <c r="E224" s="25"/>
      <c r="F224" s="14" t="s">
        <v>936</v>
      </c>
      <c r="G224" s="14" t="s">
        <v>9736</v>
      </c>
      <c r="H224" s="14" t="s">
        <v>9629</v>
      </c>
      <c r="I224" s="14" t="s">
        <v>10930</v>
      </c>
      <c r="J224" s="14" t="s">
        <v>4152</v>
      </c>
      <c r="K224" s="14" t="s">
        <v>2081</v>
      </c>
      <c r="L224" s="69"/>
      <c r="M224" s="15"/>
      <c r="N224" s="68">
        <v>41843</v>
      </c>
      <c r="O224" s="16">
        <v>5</v>
      </c>
      <c r="P224" s="259"/>
      <c r="S224" s="328"/>
    </row>
    <row r="225" spans="1:19" s="49" customFormat="1" x14ac:dyDescent="0.25">
      <c r="A225" s="27">
        <v>41841</v>
      </c>
      <c r="B225" s="25" t="s">
        <v>12008</v>
      </c>
      <c r="C225" s="25"/>
      <c r="D225" s="25" t="s">
        <v>2215</v>
      </c>
      <c r="E225" s="25"/>
      <c r="F225" s="14" t="s">
        <v>6588</v>
      </c>
      <c r="G225" s="14" t="s">
        <v>5602</v>
      </c>
      <c r="H225" s="14" t="s">
        <v>9859</v>
      </c>
      <c r="I225" s="14" t="s">
        <v>6444</v>
      </c>
      <c r="J225" s="14" t="s">
        <v>3481</v>
      </c>
      <c r="K225" s="14" t="s">
        <v>2419</v>
      </c>
      <c r="L225" s="425">
        <v>41843</v>
      </c>
      <c r="M225" s="15"/>
      <c r="N225" s="68">
        <v>41843</v>
      </c>
      <c r="O225" s="16">
        <v>25</v>
      </c>
      <c r="P225" s="259"/>
      <c r="S225" s="328"/>
    </row>
    <row r="226" spans="1:19" s="49" customFormat="1" x14ac:dyDescent="0.25">
      <c r="A226" s="27">
        <v>41841</v>
      </c>
      <c r="B226" s="25" t="s">
        <v>12008</v>
      </c>
      <c r="C226" s="25"/>
      <c r="D226" s="25" t="s">
        <v>2215</v>
      </c>
      <c r="E226" s="25"/>
      <c r="F226" s="14" t="s">
        <v>6588</v>
      </c>
      <c r="G226" s="14" t="s">
        <v>9736</v>
      </c>
      <c r="H226" s="14" t="s">
        <v>9859</v>
      </c>
      <c r="I226" s="14" t="s">
        <v>6444</v>
      </c>
      <c r="J226" s="14" t="s">
        <v>3481</v>
      </c>
      <c r="K226" s="14" t="s">
        <v>2419</v>
      </c>
      <c r="L226" s="425">
        <v>41843</v>
      </c>
      <c r="M226" s="15"/>
      <c r="N226" s="68">
        <v>41843</v>
      </c>
      <c r="O226" s="16">
        <v>25</v>
      </c>
      <c r="P226" s="259"/>
      <c r="S226" s="328"/>
    </row>
    <row r="227" spans="1:19" s="49" customFormat="1" x14ac:dyDescent="0.25">
      <c r="A227" s="27">
        <v>41841</v>
      </c>
      <c r="B227" s="25" t="s">
        <v>11981</v>
      </c>
      <c r="C227" s="25"/>
      <c r="D227" s="25" t="s">
        <v>2215</v>
      </c>
      <c r="E227" s="25"/>
      <c r="F227" s="14" t="s">
        <v>10658</v>
      </c>
      <c r="G227" s="14" t="s">
        <v>7272</v>
      </c>
      <c r="H227" s="14" t="s">
        <v>374</v>
      </c>
      <c r="I227" s="14" t="s">
        <v>6444</v>
      </c>
      <c r="J227" s="14" t="s">
        <v>878</v>
      </c>
      <c r="K227" s="14" t="s">
        <v>2079</v>
      </c>
      <c r="L227" s="425">
        <v>41843</v>
      </c>
      <c r="M227" s="15"/>
      <c r="N227" s="68">
        <v>41843</v>
      </c>
      <c r="O227" s="16">
        <v>50</v>
      </c>
      <c r="P227" s="259"/>
      <c r="S227" s="328"/>
    </row>
    <row r="228" spans="1:19" s="49" customFormat="1" x14ac:dyDescent="0.25">
      <c r="A228" s="27">
        <v>41838</v>
      </c>
      <c r="B228" s="25" t="s">
        <v>13978</v>
      </c>
      <c r="C228" s="25"/>
      <c r="D228" s="25" t="s">
        <v>13979</v>
      </c>
      <c r="E228" s="25">
        <v>5395</v>
      </c>
      <c r="F228" s="14" t="s">
        <v>1461</v>
      </c>
      <c r="G228" s="14" t="s">
        <v>3651</v>
      </c>
      <c r="H228" s="14" t="s">
        <v>6063</v>
      </c>
      <c r="I228" s="14" t="s">
        <v>6444</v>
      </c>
      <c r="J228" s="14" t="s">
        <v>4152</v>
      </c>
      <c r="K228" s="14" t="s">
        <v>2081</v>
      </c>
      <c r="L228" s="425">
        <v>41844</v>
      </c>
      <c r="M228" s="15"/>
      <c r="N228" s="68">
        <v>41844</v>
      </c>
      <c r="O228" s="16">
        <v>5</v>
      </c>
      <c r="P228" s="259"/>
      <c r="S228" s="328"/>
    </row>
    <row r="229" spans="1:19" s="49" customFormat="1" x14ac:dyDescent="0.25">
      <c r="A229" s="27">
        <v>41841</v>
      </c>
      <c r="B229" s="25" t="s">
        <v>13962</v>
      </c>
      <c r="C229" s="25"/>
      <c r="D229" s="25" t="s">
        <v>13963</v>
      </c>
      <c r="E229" s="25"/>
      <c r="F229" s="14" t="s">
        <v>1552</v>
      </c>
      <c r="G229" s="14" t="s">
        <v>4527</v>
      </c>
      <c r="H229" s="14" t="s">
        <v>10101</v>
      </c>
      <c r="I229" s="14" t="s">
        <v>13965</v>
      </c>
      <c r="J229" s="14" t="s">
        <v>13964</v>
      </c>
      <c r="K229" s="14" t="s">
        <v>1820</v>
      </c>
      <c r="L229" s="425">
        <v>41844</v>
      </c>
      <c r="M229" s="15"/>
      <c r="N229" s="68">
        <v>41844</v>
      </c>
      <c r="O229" s="16"/>
      <c r="P229" s="259"/>
      <c r="S229" s="328"/>
    </row>
    <row r="230" spans="1:19" s="49" customFormat="1" x14ac:dyDescent="0.25">
      <c r="A230" s="27">
        <v>41841</v>
      </c>
      <c r="B230" s="25" t="s">
        <v>13961</v>
      </c>
      <c r="C230" s="25"/>
      <c r="D230" s="25" t="s">
        <v>13955</v>
      </c>
      <c r="E230" s="25">
        <v>5358</v>
      </c>
      <c r="F230" s="14" t="s">
        <v>1697</v>
      </c>
      <c r="G230" s="14" t="s">
        <v>5602</v>
      </c>
      <c r="H230" s="14" t="s">
        <v>10768</v>
      </c>
      <c r="I230" s="14" t="s">
        <v>6444</v>
      </c>
      <c r="J230" s="14" t="s">
        <v>4152</v>
      </c>
      <c r="K230" s="14" t="s">
        <v>6466</v>
      </c>
      <c r="L230" s="425">
        <v>41845</v>
      </c>
      <c r="M230" s="15"/>
      <c r="N230" s="68">
        <v>41845</v>
      </c>
      <c r="O230" s="16">
        <v>10</v>
      </c>
      <c r="P230" s="259"/>
      <c r="S230" s="328"/>
    </row>
    <row r="231" spans="1:19" s="49" customFormat="1" x14ac:dyDescent="0.25">
      <c r="A231" s="27">
        <v>41841</v>
      </c>
      <c r="B231" s="25" t="s">
        <v>13961</v>
      </c>
      <c r="C231" s="25"/>
      <c r="D231" s="25" t="s">
        <v>13955</v>
      </c>
      <c r="E231" s="25">
        <v>5358</v>
      </c>
      <c r="F231" s="14" t="s">
        <v>1697</v>
      </c>
      <c r="G231" s="14" t="s">
        <v>9736</v>
      </c>
      <c r="H231" s="14" t="s">
        <v>10768</v>
      </c>
      <c r="I231" s="14" t="s">
        <v>10930</v>
      </c>
      <c r="J231" s="14" t="s">
        <v>4152</v>
      </c>
      <c r="K231" s="14" t="s">
        <v>2081</v>
      </c>
      <c r="L231" s="425">
        <v>41845</v>
      </c>
      <c r="M231" s="15"/>
      <c r="N231" s="68">
        <v>41845</v>
      </c>
      <c r="O231" s="16">
        <v>5</v>
      </c>
      <c r="P231" s="259"/>
      <c r="S231" s="328"/>
    </row>
    <row r="232" spans="1:19" s="49" customFormat="1" ht="30" x14ac:dyDescent="0.25">
      <c r="A232" s="27">
        <v>41841</v>
      </c>
      <c r="B232" s="25" t="s">
        <v>13961</v>
      </c>
      <c r="C232" s="25"/>
      <c r="D232" s="25" t="s">
        <v>13955</v>
      </c>
      <c r="E232" s="25">
        <v>5358</v>
      </c>
      <c r="F232" s="14" t="s">
        <v>1697</v>
      </c>
      <c r="G232" s="14" t="s">
        <v>5602</v>
      </c>
      <c r="H232" s="14" t="s">
        <v>13205</v>
      </c>
      <c r="I232" s="14" t="s">
        <v>6444</v>
      </c>
      <c r="J232" s="14" t="s">
        <v>4152</v>
      </c>
      <c r="K232" s="14" t="s">
        <v>6466</v>
      </c>
      <c r="L232" s="425">
        <v>41845</v>
      </c>
      <c r="M232" s="15"/>
      <c r="N232" s="68">
        <v>41845</v>
      </c>
      <c r="O232" s="16">
        <v>10</v>
      </c>
      <c r="P232" s="259"/>
      <c r="S232" s="328"/>
    </row>
    <row r="233" spans="1:19" s="49" customFormat="1" ht="30" x14ac:dyDescent="0.25">
      <c r="A233" s="27">
        <v>41841</v>
      </c>
      <c r="B233" s="25" t="s">
        <v>13961</v>
      </c>
      <c r="C233" s="25"/>
      <c r="D233" s="25" t="s">
        <v>13955</v>
      </c>
      <c r="E233" s="25">
        <v>5358</v>
      </c>
      <c r="F233" s="14" t="s">
        <v>1697</v>
      </c>
      <c r="G233" s="14" t="s">
        <v>9736</v>
      </c>
      <c r="H233" s="14" t="s">
        <v>13205</v>
      </c>
      <c r="I233" s="14" t="s">
        <v>10930</v>
      </c>
      <c r="J233" s="14" t="s">
        <v>4152</v>
      </c>
      <c r="K233" s="14" t="s">
        <v>6466</v>
      </c>
      <c r="L233" s="425">
        <v>41845</v>
      </c>
      <c r="M233" s="15"/>
      <c r="N233" s="68">
        <v>41845</v>
      </c>
      <c r="O233" s="16">
        <v>10</v>
      </c>
      <c r="P233" s="259"/>
      <c r="S233" s="328"/>
    </row>
    <row r="234" spans="1:19" s="49" customFormat="1" x14ac:dyDescent="0.25">
      <c r="A234" s="27">
        <v>41842</v>
      </c>
      <c r="B234" s="25" t="s">
        <v>12011</v>
      </c>
      <c r="C234" s="25"/>
      <c r="D234" s="25" t="s">
        <v>2215</v>
      </c>
      <c r="E234" s="25"/>
      <c r="F234" s="14" t="s">
        <v>10658</v>
      </c>
      <c r="G234" s="14" t="s">
        <v>10927</v>
      </c>
      <c r="H234" s="14" t="s">
        <v>374</v>
      </c>
      <c r="I234" s="14" t="s">
        <v>5497</v>
      </c>
      <c r="J234" s="14" t="s">
        <v>878</v>
      </c>
      <c r="K234" s="14" t="s">
        <v>9557</v>
      </c>
      <c r="L234" s="425">
        <v>41845</v>
      </c>
      <c r="M234" s="15"/>
      <c r="N234" s="68">
        <v>41845</v>
      </c>
      <c r="O234" s="16">
        <v>105</v>
      </c>
      <c r="P234" s="259"/>
      <c r="S234" s="328"/>
    </row>
    <row r="235" spans="1:19" s="49" customFormat="1" x14ac:dyDescent="0.25">
      <c r="A235" s="27">
        <v>41842</v>
      </c>
      <c r="B235" s="25" t="s">
        <v>13996</v>
      </c>
      <c r="C235" s="25"/>
      <c r="D235" s="25" t="s">
        <v>2215</v>
      </c>
      <c r="E235" s="25"/>
      <c r="F235" s="14" t="s">
        <v>6588</v>
      </c>
      <c r="G235" s="14" t="s">
        <v>8247</v>
      </c>
      <c r="H235" s="14" t="s">
        <v>5513</v>
      </c>
      <c r="I235" s="14" t="s">
        <v>6444</v>
      </c>
      <c r="J235" s="14" t="s">
        <v>2379</v>
      </c>
      <c r="K235" s="14" t="s">
        <v>2079</v>
      </c>
      <c r="L235" s="425">
        <v>41845</v>
      </c>
      <c r="M235" s="15"/>
      <c r="N235" s="68">
        <v>41845</v>
      </c>
      <c r="O235" s="16">
        <v>50</v>
      </c>
      <c r="P235" s="259"/>
      <c r="S235" s="328"/>
    </row>
    <row r="236" spans="1:19" s="49" customFormat="1" ht="30" x14ac:dyDescent="0.25">
      <c r="A236" s="27">
        <v>41841</v>
      </c>
      <c r="B236" s="25"/>
      <c r="C236" s="25"/>
      <c r="D236" s="25" t="s">
        <v>13331</v>
      </c>
      <c r="E236" s="25">
        <v>5275</v>
      </c>
      <c r="F236" s="14" t="s">
        <v>5382</v>
      </c>
      <c r="G236" s="14" t="s">
        <v>11324</v>
      </c>
      <c r="H236" s="14" t="s">
        <v>14033</v>
      </c>
      <c r="I236" s="14" t="s">
        <v>6444</v>
      </c>
      <c r="J236" s="14" t="s">
        <v>14034</v>
      </c>
      <c r="K236" s="14" t="s">
        <v>3817</v>
      </c>
      <c r="L236" s="424">
        <v>41848</v>
      </c>
      <c r="M236" s="15"/>
      <c r="N236" s="68">
        <v>41848</v>
      </c>
      <c r="O236" s="16">
        <v>15</v>
      </c>
      <c r="P236" s="259"/>
      <c r="S236" s="328"/>
    </row>
    <row r="237" spans="1:19" s="49" customFormat="1" x14ac:dyDescent="0.25">
      <c r="A237" s="27">
        <v>41843</v>
      </c>
      <c r="B237" s="25" t="s">
        <v>12013</v>
      </c>
      <c r="C237" s="25"/>
      <c r="D237" s="25" t="s">
        <v>2215</v>
      </c>
      <c r="E237" s="25"/>
      <c r="F237" s="14" t="s">
        <v>6588</v>
      </c>
      <c r="G237" s="14" t="s">
        <v>1341</v>
      </c>
      <c r="H237" s="14" t="s">
        <v>5513</v>
      </c>
      <c r="I237" s="14" t="s">
        <v>6444</v>
      </c>
      <c r="J237" s="14" t="s">
        <v>2379</v>
      </c>
      <c r="K237" s="14" t="s">
        <v>7445</v>
      </c>
      <c r="L237" s="425">
        <v>41849</v>
      </c>
      <c r="M237" s="15"/>
      <c r="N237" s="68">
        <v>41849</v>
      </c>
      <c r="O237" s="16">
        <v>30</v>
      </c>
      <c r="P237" s="259"/>
      <c r="S237" s="328"/>
    </row>
    <row r="238" spans="1:19" s="49" customFormat="1" x14ac:dyDescent="0.25">
      <c r="A238" s="27">
        <v>41843</v>
      </c>
      <c r="B238" s="25" t="s">
        <v>12013</v>
      </c>
      <c r="C238" s="25"/>
      <c r="D238" s="25" t="s">
        <v>2215</v>
      </c>
      <c r="E238" s="25"/>
      <c r="F238" s="14" t="s">
        <v>6588</v>
      </c>
      <c r="G238" s="14" t="s">
        <v>1341</v>
      </c>
      <c r="H238" s="14" t="s">
        <v>5513</v>
      </c>
      <c r="I238" s="14" t="s">
        <v>5497</v>
      </c>
      <c r="J238" s="14" t="s">
        <v>2379</v>
      </c>
      <c r="K238" s="14" t="s">
        <v>6466</v>
      </c>
      <c r="L238" s="425">
        <v>41849</v>
      </c>
      <c r="M238" s="15"/>
      <c r="N238" s="68">
        <v>41849</v>
      </c>
      <c r="O238" s="16">
        <v>30</v>
      </c>
      <c r="P238" s="259"/>
      <c r="S238" s="328"/>
    </row>
    <row r="239" spans="1:19" s="49" customFormat="1" x14ac:dyDescent="0.25">
      <c r="A239" s="27">
        <v>41843</v>
      </c>
      <c r="B239" s="25" t="s">
        <v>12013</v>
      </c>
      <c r="C239" s="25"/>
      <c r="D239" s="25" t="s">
        <v>14055</v>
      </c>
      <c r="E239" s="25" t="s">
        <v>13986</v>
      </c>
      <c r="F239" s="14" t="s">
        <v>6588</v>
      </c>
      <c r="G239" s="14" t="s">
        <v>5961</v>
      </c>
      <c r="H239" s="14" t="s">
        <v>5513</v>
      </c>
      <c r="I239" s="14" t="s">
        <v>14020</v>
      </c>
      <c r="J239" s="14" t="s">
        <v>2379</v>
      </c>
      <c r="K239" s="14" t="s">
        <v>748</v>
      </c>
      <c r="L239" s="425">
        <v>41849</v>
      </c>
      <c r="M239" s="15"/>
      <c r="N239" s="68">
        <v>41849</v>
      </c>
      <c r="O239" s="16">
        <v>12</v>
      </c>
      <c r="P239" s="259"/>
      <c r="S239" s="328"/>
    </row>
    <row r="240" spans="1:19" s="49" customFormat="1" ht="30" x14ac:dyDescent="0.25">
      <c r="A240" s="27">
        <v>41841</v>
      </c>
      <c r="B240" s="25" t="s">
        <v>13961</v>
      </c>
      <c r="C240" s="25"/>
      <c r="D240" s="25" t="s">
        <v>13955</v>
      </c>
      <c r="E240" s="25">
        <v>5358</v>
      </c>
      <c r="F240" s="14" t="s">
        <v>1697</v>
      </c>
      <c r="G240" s="14" t="s">
        <v>9736</v>
      </c>
      <c r="H240" s="14" t="s">
        <v>13205</v>
      </c>
      <c r="I240" s="14" t="s">
        <v>1422</v>
      </c>
      <c r="J240" s="14" t="s">
        <v>13958</v>
      </c>
      <c r="K240" s="14" t="s">
        <v>13959</v>
      </c>
      <c r="L240" s="424">
        <v>41855</v>
      </c>
      <c r="M240" s="15"/>
      <c r="N240" s="68">
        <v>41851</v>
      </c>
      <c r="O240" s="16">
        <v>17</v>
      </c>
      <c r="P240" s="259"/>
      <c r="S240" s="328"/>
    </row>
    <row r="241" spans="1:19" s="49" customFormat="1" x14ac:dyDescent="0.25">
      <c r="A241" s="27">
        <v>41846</v>
      </c>
      <c r="B241" s="25" t="s">
        <v>14029</v>
      </c>
      <c r="C241" s="25"/>
      <c r="D241" s="25" t="s">
        <v>12536</v>
      </c>
      <c r="E241" s="25"/>
      <c r="F241" s="14" t="s">
        <v>9048</v>
      </c>
      <c r="G241" s="14" t="s">
        <v>5383</v>
      </c>
      <c r="H241" s="14" t="s">
        <v>14030</v>
      </c>
      <c r="I241" s="14" t="s">
        <v>2982</v>
      </c>
      <c r="J241" s="14" t="s">
        <v>14031</v>
      </c>
      <c r="K241" s="14" t="s">
        <v>12170</v>
      </c>
      <c r="L241" s="69"/>
      <c r="M241" s="15"/>
      <c r="N241" s="68">
        <v>41855</v>
      </c>
      <c r="O241" s="16">
        <v>7</v>
      </c>
      <c r="P241" s="259"/>
      <c r="S241" s="328"/>
    </row>
    <row r="242" spans="1:19" s="49" customFormat="1" x14ac:dyDescent="0.25">
      <c r="A242" s="27">
        <v>41852</v>
      </c>
      <c r="B242" s="25" t="s">
        <v>14097</v>
      </c>
      <c r="C242" s="25"/>
      <c r="D242" s="25" t="s">
        <v>2215</v>
      </c>
      <c r="E242" s="25"/>
      <c r="F242" s="14" t="s">
        <v>6588</v>
      </c>
      <c r="G242" s="14" t="s">
        <v>14098</v>
      </c>
      <c r="H242" s="14" t="s">
        <v>5513</v>
      </c>
      <c r="I242" s="14" t="s">
        <v>6444</v>
      </c>
      <c r="J242" s="14" t="s">
        <v>2379</v>
      </c>
      <c r="K242" s="14" t="s">
        <v>373</v>
      </c>
      <c r="L242" s="425">
        <v>41857</v>
      </c>
      <c r="M242" s="15"/>
      <c r="N242" s="68">
        <v>41857</v>
      </c>
      <c r="O242" s="16">
        <v>40</v>
      </c>
      <c r="P242" s="259"/>
      <c r="Q242" s="49">
        <v>121.65</v>
      </c>
      <c r="S242" s="328" t="s">
        <v>11891</v>
      </c>
    </row>
    <row r="243" spans="1:19" s="49" customFormat="1" x14ac:dyDescent="0.25">
      <c r="A243" s="27">
        <v>41852</v>
      </c>
      <c r="B243" s="25" t="s">
        <v>14097</v>
      </c>
      <c r="C243" s="25"/>
      <c r="D243" s="25" t="s">
        <v>2215</v>
      </c>
      <c r="E243" s="25"/>
      <c r="F243" s="14" t="s">
        <v>6588</v>
      </c>
      <c r="G243" s="14" t="s">
        <v>1618</v>
      </c>
      <c r="H243" s="14" t="s">
        <v>5513</v>
      </c>
      <c r="I243" s="14" t="s">
        <v>5497</v>
      </c>
      <c r="J243" s="14" t="s">
        <v>2379</v>
      </c>
      <c r="K243" s="14" t="s">
        <v>2702</v>
      </c>
      <c r="L243" s="425">
        <v>41857</v>
      </c>
      <c r="M243" s="15"/>
      <c r="N243" s="68">
        <v>41857</v>
      </c>
      <c r="O243" s="16">
        <v>60</v>
      </c>
      <c r="P243" s="259"/>
      <c r="Q243" s="49">
        <v>152.04</v>
      </c>
      <c r="S243" s="328" t="s">
        <v>11891</v>
      </c>
    </row>
    <row r="244" spans="1:19" s="49" customFormat="1" x14ac:dyDescent="0.25">
      <c r="A244" s="27">
        <v>41852</v>
      </c>
      <c r="B244" s="25" t="s">
        <v>14097</v>
      </c>
      <c r="C244" s="25"/>
      <c r="D244" s="25" t="s">
        <v>12844</v>
      </c>
      <c r="E244" s="25">
        <v>5290</v>
      </c>
      <c r="F244" s="14" t="s">
        <v>6588</v>
      </c>
      <c r="G244" s="14" t="s">
        <v>1618</v>
      </c>
      <c r="H244" s="14" t="s">
        <v>5513</v>
      </c>
      <c r="I244" s="14" t="s">
        <v>14099</v>
      </c>
      <c r="J244" s="14" t="s">
        <v>2379</v>
      </c>
      <c r="K244" s="14" t="s">
        <v>2405</v>
      </c>
      <c r="L244" s="425">
        <v>41857</v>
      </c>
      <c r="M244" s="15"/>
      <c r="N244" s="68">
        <v>41857</v>
      </c>
      <c r="O244" s="16">
        <v>95</v>
      </c>
      <c r="P244" s="259"/>
      <c r="Q244" s="49">
        <v>65.37</v>
      </c>
      <c r="S244" s="328" t="s">
        <v>11891</v>
      </c>
    </row>
    <row r="245" spans="1:19" s="49" customFormat="1" x14ac:dyDescent="0.25">
      <c r="A245" s="27">
        <v>41852</v>
      </c>
      <c r="B245" s="25" t="s">
        <v>14097</v>
      </c>
      <c r="C245" s="25"/>
      <c r="D245" s="25" t="s">
        <v>12844</v>
      </c>
      <c r="E245" s="25">
        <v>5290</v>
      </c>
      <c r="F245" s="14" t="s">
        <v>6588</v>
      </c>
      <c r="G245" s="14" t="s">
        <v>14098</v>
      </c>
      <c r="H245" s="14" t="s">
        <v>5513</v>
      </c>
      <c r="I245" s="14" t="s">
        <v>14100</v>
      </c>
      <c r="J245" s="14" t="s">
        <v>2379</v>
      </c>
      <c r="K245" s="14" t="s">
        <v>2081</v>
      </c>
      <c r="L245" s="425">
        <v>41857</v>
      </c>
      <c r="M245" s="15"/>
      <c r="N245" s="68">
        <v>41857</v>
      </c>
      <c r="O245" s="16">
        <v>5</v>
      </c>
      <c r="P245" s="259"/>
      <c r="Q245" s="49">
        <v>170.32</v>
      </c>
      <c r="S245" s="328" t="s">
        <v>11891</v>
      </c>
    </row>
    <row r="246" spans="1:19" s="49" customFormat="1" x14ac:dyDescent="0.25">
      <c r="A246" s="27">
        <v>41852</v>
      </c>
      <c r="B246" s="25" t="s">
        <v>14097</v>
      </c>
      <c r="C246" s="25"/>
      <c r="D246" s="25" t="s">
        <v>12844</v>
      </c>
      <c r="E246" s="25">
        <v>5290</v>
      </c>
      <c r="F246" s="14" t="s">
        <v>6588</v>
      </c>
      <c r="G246" s="14" t="s">
        <v>14098</v>
      </c>
      <c r="H246" s="14" t="s">
        <v>5513</v>
      </c>
      <c r="I246" s="14" t="s">
        <v>14101</v>
      </c>
      <c r="J246" s="14" t="s">
        <v>2379</v>
      </c>
      <c r="K246" s="14" t="s">
        <v>10495</v>
      </c>
      <c r="L246" s="425">
        <v>41857</v>
      </c>
      <c r="M246" s="15"/>
      <c r="N246" s="68">
        <v>41857</v>
      </c>
      <c r="O246" s="16">
        <v>7</v>
      </c>
      <c r="P246" s="259"/>
      <c r="Q246" s="49">
        <v>183.37</v>
      </c>
      <c r="S246" s="328" t="s">
        <v>11891</v>
      </c>
    </row>
    <row r="247" spans="1:19" s="49" customFormat="1" x14ac:dyDescent="0.25">
      <c r="A247" s="27">
        <v>41849</v>
      </c>
      <c r="B247" s="25" t="s">
        <v>14056</v>
      </c>
      <c r="C247" s="25"/>
      <c r="D247" s="25" t="s">
        <v>14057</v>
      </c>
      <c r="E247" s="25">
        <v>5402</v>
      </c>
      <c r="F247" s="14" t="s">
        <v>14058</v>
      </c>
      <c r="G247" s="14" t="s">
        <v>8107</v>
      </c>
      <c r="H247" s="14" t="s">
        <v>14059</v>
      </c>
      <c r="I247" s="14" t="s">
        <v>14060</v>
      </c>
      <c r="J247" s="14" t="s">
        <v>6546</v>
      </c>
      <c r="K247" s="14" t="s">
        <v>1686</v>
      </c>
      <c r="L247" s="424">
        <v>41864</v>
      </c>
      <c r="M247" s="15"/>
      <c r="N247" s="68">
        <v>41858</v>
      </c>
      <c r="O247" s="16">
        <v>16</v>
      </c>
      <c r="P247" s="259"/>
      <c r="S247" s="328"/>
    </row>
    <row r="248" spans="1:19" s="49" customFormat="1" x14ac:dyDescent="0.25">
      <c r="A248" s="27">
        <v>41851</v>
      </c>
      <c r="B248" s="25" t="s">
        <v>12058</v>
      </c>
      <c r="C248" s="25"/>
      <c r="D248" s="25" t="s">
        <v>2215</v>
      </c>
      <c r="E248" s="25"/>
      <c r="F248" s="14" t="s">
        <v>10658</v>
      </c>
      <c r="G248" s="14" t="s">
        <v>10927</v>
      </c>
      <c r="H248" s="14" t="s">
        <v>374</v>
      </c>
      <c r="I248" s="14" t="s">
        <v>6444</v>
      </c>
      <c r="J248" s="14" t="s">
        <v>878</v>
      </c>
      <c r="K248" s="14" t="s">
        <v>2079</v>
      </c>
      <c r="L248" s="425">
        <v>41857</v>
      </c>
      <c r="M248" s="15"/>
      <c r="N248" s="68">
        <v>41858</v>
      </c>
      <c r="O248" s="16">
        <v>50</v>
      </c>
      <c r="P248" s="259"/>
      <c r="Q248" s="49">
        <v>54.13</v>
      </c>
      <c r="S248" s="328" t="s">
        <v>11891</v>
      </c>
    </row>
    <row r="249" spans="1:19" s="49" customFormat="1" x14ac:dyDescent="0.25">
      <c r="A249" s="27">
        <v>41849</v>
      </c>
      <c r="B249" s="25" t="s">
        <v>12048</v>
      </c>
      <c r="C249" s="25"/>
      <c r="D249" s="25" t="s">
        <v>11007</v>
      </c>
      <c r="E249" s="25">
        <v>5425</v>
      </c>
      <c r="F249" s="14" t="s">
        <v>2826</v>
      </c>
      <c r="G249" s="14" t="s">
        <v>321</v>
      </c>
      <c r="H249" s="14" t="s">
        <v>4186</v>
      </c>
      <c r="I249" s="14" t="s">
        <v>7301</v>
      </c>
      <c r="J249" s="14" t="s">
        <v>14074</v>
      </c>
      <c r="K249" s="14" t="s">
        <v>5755</v>
      </c>
      <c r="L249" s="425">
        <v>41857</v>
      </c>
      <c r="M249" s="15" t="s">
        <v>6533</v>
      </c>
      <c r="N249" s="68">
        <v>41859</v>
      </c>
      <c r="O249" s="16">
        <v>21</v>
      </c>
      <c r="P249" s="259"/>
      <c r="S249" s="328"/>
    </row>
    <row r="250" spans="1:19" s="49" customFormat="1" x14ac:dyDescent="0.25">
      <c r="A250" s="27">
        <v>41855</v>
      </c>
      <c r="B250" s="25" t="s">
        <v>14113</v>
      </c>
      <c r="C250" s="25"/>
      <c r="D250" s="25" t="s">
        <v>12844</v>
      </c>
      <c r="E250" s="25">
        <v>5290</v>
      </c>
      <c r="F250" s="14" t="s">
        <v>5941</v>
      </c>
      <c r="G250" s="14" t="s">
        <v>1618</v>
      </c>
      <c r="H250" s="14" t="s">
        <v>5513</v>
      </c>
      <c r="I250" s="14" t="s">
        <v>14099</v>
      </c>
      <c r="J250" s="14" t="s">
        <v>2379</v>
      </c>
      <c r="K250" s="14" t="s">
        <v>2325</v>
      </c>
      <c r="L250" s="425">
        <v>41859</v>
      </c>
      <c r="M250" s="15"/>
      <c r="N250" s="68">
        <v>41859</v>
      </c>
      <c r="O250" s="16">
        <v>55</v>
      </c>
      <c r="P250" s="259"/>
      <c r="Q250" s="49">
        <v>67.16</v>
      </c>
      <c r="S250" s="328" t="s">
        <v>11891</v>
      </c>
    </row>
    <row r="251" spans="1:19" s="49" customFormat="1" x14ac:dyDescent="0.25">
      <c r="A251" s="27">
        <v>41858</v>
      </c>
      <c r="B251" s="25" t="s">
        <v>14125</v>
      </c>
      <c r="C251" s="25"/>
      <c r="D251" s="25" t="s">
        <v>14126</v>
      </c>
      <c r="E251" s="25">
        <v>5402</v>
      </c>
      <c r="F251" s="14" t="s">
        <v>10139</v>
      </c>
      <c r="G251" s="14" t="s">
        <v>14127</v>
      </c>
      <c r="H251" s="14" t="s">
        <v>659</v>
      </c>
      <c r="I251" s="14" t="s">
        <v>14128</v>
      </c>
      <c r="J251" s="14" t="s">
        <v>6546</v>
      </c>
      <c r="K251" s="14" t="s">
        <v>2274</v>
      </c>
      <c r="L251" s="424">
        <v>41859</v>
      </c>
      <c r="M251" s="15"/>
      <c r="N251" s="68">
        <v>41859</v>
      </c>
      <c r="O251" s="16">
        <v>1</v>
      </c>
      <c r="P251" s="259"/>
      <c r="S251" s="328"/>
    </row>
    <row r="252" spans="1:19" s="49" customFormat="1" x14ac:dyDescent="0.25">
      <c r="A252" s="27">
        <v>41841</v>
      </c>
      <c r="B252" s="25" t="s">
        <v>11996</v>
      </c>
      <c r="C252" s="25"/>
      <c r="D252" s="25" t="s">
        <v>2215</v>
      </c>
      <c r="E252" s="25"/>
      <c r="F252" s="14" t="s">
        <v>936</v>
      </c>
      <c r="G252" s="14" t="s">
        <v>5602</v>
      </c>
      <c r="H252" s="14" t="s">
        <v>9429</v>
      </c>
      <c r="I252" s="14" t="s">
        <v>6444</v>
      </c>
      <c r="J252" s="14" t="s">
        <v>4152</v>
      </c>
      <c r="K252" s="14" t="s">
        <v>6466</v>
      </c>
      <c r="L252" s="69"/>
      <c r="M252" s="15"/>
      <c r="N252" s="68">
        <v>41862</v>
      </c>
      <c r="O252" s="16"/>
      <c r="P252" s="259"/>
      <c r="S252" s="328"/>
    </row>
    <row r="253" spans="1:19" s="49" customFormat="1" x14ac:dyDescent="0.25">
      <c r="A253" s="27">
        <v>41841</v>
      </c>
      <c r="B253" s="25" t="s">
        <v>11976</v>
      </c>
      <c r="C253" s="25"/>
      <c r="D253" s="25" t="s">
        <v>13967</v>
      </c>
      <c r="E253" s="25">
        <v>5421</v>
      </c>
      <c r="F253" s="14" t="s">
        <v>936</v>
      </c>
      <c r="G253" s="14" t="s">
        <v>5602</v>
      </c>
      <c r="H253" s="14" t="s">
        <v>9429</v>
      </c>
      <c r="I253" s="14" t="s">
        <v>13970</v>
      </c>
      <c r="J253" s="14" t="s">
        <v>4362</v>
      </c>
      <c r="K253" s="14" t="s">
        <v>2494</v>
      </c>
      <c r="L253" s="425">
        <v>41857</v>
      </c>
      <c r="M253" s="15" t="s">
        <v>3863</v>
      </c>
      <c r="N253" s="68">
        <v>41862</v>
      </c>
      <c r="O253" s="16"/>
      <c r="P253" s="259"/>
      <c r="S253" s="328"/>
    </row>
    <row r="254" spans="1:19" s="49" customFormat="1" x14ac:dyDescent="0.25">
      <c r="A254" s="27">
        <v>41841</v>
      </c>
      <c r="B254" s="25" t="s">
        <v>11996</v>
      </c>
      <c r="C254" s="25"/>
      <c r="D254" s="25" t="s">
        <v>2215</v>
      </c>
      <c r="E254" s="25"/>
      <c r="F254" s="14" t="s">
        <v>936</v>
      </c>
      <c r="G254" s="14" t="s">
        <v>5602</v>
      </c>
      <c r="H254" s="14" t="s">
        <v>9429</v>
      </c>
      <c r="I254" s="14" t="s">
        <v>6444</v>
      </c>
      <c r="J254" s="14" t="s">
        <v>4152</v>
      </c>
      <c r="K254" s="14" t="s">
        <v>6466</v>
      </c>
      <c r="L254" s="69"/>
      <c r="M254" s="15"/>
      <c r="N254" s="68">
        <v>41862</v>
      </c>
      <c r="O254" s="16"/>
      <c r="P254" s="259"/>
      <c r="S254" s="328"/>
    </row>
    <row r="255" spans="1:19" s="49" customFormat="1" x14ac:dyDescent="0.25">
      <c r="A255" s="27">
        <v>41851</v>
      </c>
      <c r="B255" s="25" t="s">
        <v>14095</v>
      </c>
      <c r="C255" s="25"/>
      <c r="D255" s="25" t="s">
        <v>12844</v>
      </c>
      <c r="E255" s="25">
        <v>5290</v>
      </c>
      <c r="F255" s="14" t="s">
        <v>14102</v>
      </c>
      <c r="G255" s="14" t="s">
        <v>1921</v>
      </c>
      <c r="H255" s="14" t="s">
        <v>5167</v>
      </c>
      <c r="I255" s="14" t="s">
        <v>6444</v>
      </c>
      <c r="J255" s="14" t="s">
        <v>4152</v>
      </c>
      <c r="K255" s="14" t="s">
        <v>2079</v>
      </c>
      <c r="L255" s="425">
        <v>41859</v>
      </c>
      <c r="M255" s="15"/>
      <c r="N255" s="68">
        <v>41864</v>
      </c>
      <c r="O255" s="457">
        <v>50</v>
      </c>
      <c r="P255" s="259"/>
      <c r="Q255" s="49">
        <v>57.2</v>
      </c>
      <c r="S255" s="328" t="s">
        <v>11891</v>
      </c>
    </row>
    <row r="256" spans="1:19" s="49" customFormat="1" x14ac:dyDescent="0.25">
      <c r="A256" s="27">
        <v>41852</v>
      </c>
      <c r="B256" s="25" t="s">
        <v>14097</v>
      </c>
      <c r="C256" s="25"/>
      <c r="D256" s="25" t="s">
        <v>2215</v>
      </c>
      <c r="E256" s="25"/>
      <c r="F256" s="14" t="s">
        <v>6588</v>
      </c>
      <c r="G256" s="14" t="s">
        <v>8247</v>
      </c>
      <c r="H256" s="14" t="s">
        <v>5513</v>
      </c>
      <c r="I256" s="14" t="s">
        <v>6444</v>
      </c>
      <c r="J256" s="14" t="s">
        <v>2379</v>
      </c>
      <c r="K256" s="14" t="s">
        <v>373</v>
      </c>
      <c r="L256" s="425">
        <v>41863</v>
      </c>
      <c r="M256" s="15"/>
      <c r="N256" s="68">
        <v>41864</v>
      </c>
      <c r="O256" s="16">
        <v>40</v>
      </c>
      <c r="P256" s="259"/>
      <c r="Q256" s="49">
        <v>41.82</v>
      </c>
      <c r="S256" s="328" t="s">
        <v>11891</v>
      </c>
    </row>
    <row r="257" spans="1:19" s="49" customFormat="1" x14ac:dyDescent="0.25">
      <c r="A257" s="27">
        <v>41858</v>
      </c>
      <c r="B257" s="25" t="s">
        <v>12069</v>
      </c>
      <c r="C257" s="25"/>
      <c r="D257" s="25" t="s">
        <v>12844</v>
      </c>
      <c r="E257" s="25">
        <v>5290</v>
      </c>
      <c r="F257" s="14" t="s">
        <v>6588</v>
      </c>
      <c r="G257" s="14" t="s">
        <v>1618</v>
      </c>
      <c r="H257" s="14" t="s">
        <v>5513</v>
      </c>
      <c r="I257" s="14" t="s">
        <v>14099</v>
      </c>
      <c r="J257" s="14" t="s">
        <v>2379</v>
      </c>
      <c r="K257" s="14" t="s">
        <v>10163</v>
      </c>
      <c r="L257" s="425">
        <v>41864</v>
      </c>
      <c r="M257" s="15"/>
      <c r="N257" s="68">
        <v>41864</v>
      </c>
      <c r="O257" s="16">
        <v>90</v>
      </c>
      <c r="P257" s="259"/>
      <c r="Q257" s="49">
        <v>65.37</v>
      </c>
      <c r="S257" s="328" t="s">
        <v>11891</v>
      </c>
    </row>
    <row r="258" spans="1:19" s="49" customFormat="1" x14ac:dyDescent="0.25">
      <c r="A258" s="27">
        <v>41858</v>
      </c>
      <c r="B258" s="25" t="s">
        <v>12069</v>
      </c>
      <c r="C258" s="25"/>
      <c r="D258" s="25" t="s">
        <v>12844</v>
      </c>
      <c r="E258" s="25">
        <v>5290</v>
      </c>
      <c r="F258" s="14" t="s">
        <v>6588</v>
      </c>
      <c r="G258" s="14" t="s">
        <v>1618</v>
      </c>
      <c r="H258" s="14" t="s">
        <v>5513</v>
      </c>
      <c r="I258" s="14" t="s">
        <v>14123</v>
      </c>
      <c r="J258" s="14" t="s">
        <v>2379</v>
      </c>
      <c r="K258" s="14" t="s">
        <v>2079</v>
      </c>
      <c r="L258" s="425">
        <v>41864</v>
      </c>
      <c r="M258" s="15"/>
      <c r="N258" s="68">
        <v>41864</v>
      </c>
      <c r="O258" s="16">
        <v>50</v>
      </c>
      <c r="P258" s="259"/>
      <c r="Q258" s="49">
        <v>46.16</v>
      </c>
      <c r="S258" s="328" t="s">
        <v>11891</v>
      </c>
    </row>
    <row r="259" spans="1:19" s="49" customFormat="1" x14ac:dyDescent="0.25">
      <c r="A259" s="27">
        <v>41862</v>
      </c>
      <c r="B259" s="25" t="s">
        <v>14157</v>
      </c>
      <c r="C259" s="25"/>
      <c r="D259" s="25" t="s">
        <v>2215</v>
      </c>
      <c r="E259" s="25"/>
      <c r="F259" s="14" t="s">
        <v>4893</v>
      </c>
      <c r="G259" s="14" t="s">
        <v>6803</v>
      </c>
      <c r="H259" s="14" t="s">
        <v>659</v>
      </c>
      <c r="I259" s="14" t="s">
        <v>451</v>
      </c>
      <c r="J259" s="14" t="s">
        <v>4894</v>
      </c>
      <c r="K259" s="14" t="s">
        <v>6466</v>
      </c>
      <c r="L259" s="425">
        <v>41864</v>
      </c>
      <c r="M259" s="15"/>
      <c r="N259" s="68">
        <v>41864</v>
      </c>
      <c r="O259" s="16">
        <v>10</v>
      </c>
      <c r="P259" s="259"/>
      <c r="Q259" s="49">
        <v>150.9</v>
      </c>
      <c r="S259" s="328" t="s">
        <v>11891</v>
      </c>
    </row>
    <row r="260" spans="1:19" s="49" customFormat="1" x14ac:dyDescent="0.25">
      <c r="A260" s="27">
        <v>41863</v>
      </c>
      <c r="B260" s="25" t="s">
        <v>12091</v>
      </c>
      <c r="C260" s="25"/>
      <c r="D260" s="25" t="s">
        <v>2215</v>
      </c>
      <c r="E260" s="25"/>
      <c r="F260" s="14" t="s">
        <v>10658</v>
      </c>
      <c r="G260" s="14" t="s">
        <v>12692</v>
      </c>
      <c r="H260" s="14" t="s">
        <v>374</v>
      </c>
      <c r="I260" s="14" t="s">
        <v>6444</v>
      </c>
      <c r="J260" s="14" t="s">
        <v>878</v>
      </c>
      <c r="K260" s="14" t="s">
        <v>2079</v>
      </c>
      <c r="L260" s="425">
        <v>41864</v>
      </c>
      <c r="M260" s="15"/>
      <c r="N260" s="68">
        <v>41864</v>
      </c>
      <c r="O260" s="16">
        <v>50</v>
      </c>
      <c r="P260" s="259"/>
      <c r="Q260" s="49">
        <v>28.2</v>
      </c>
      <c r="S260" s="328" t="s">
        <v>11891</v>
      </c>
    </row>
    <row r="261" spans="1:19" s="49" customFormat="1" x14ac:dyDescent="0.25">
      <c r="A261" s="27">
        <v>41863</v>
      </c>
      <c r="B261" s="25" t="s">
        <v>12091</v>
      </c>
      <c r="C261" s="25"/>
      <c r="D261" s="25" t="s">
        <v>2215</v>
      </c>
      <c r="E261" s="25"/>
      <c r="F261" s="14" t="s">
        <v>10658</v>
      </c>
      <c r="G261" s="14" t="s">
        <v>5602</v>
      </c>
      <c r="H261" s="14" t="s">
        <v>2164</v>
      </c>
      <c r="I261" s="14" t="s">
        <v>6444</v>
      </c>
      <c r="J261" s="14" t="s">
        <v>10290</v>
      </c>
      <c r="K261" s="14" t="s">
        <v>14165</v>
      </c>
      <c r="L261" s="425">
        <v>41864</v>
      </c>
      <c r="M261" s="15"/>
      <c r="N261" s="68">
        <v>41864</v>
      </c>
      <c r="O261" s="16">
        <v>58</v>
      </c>
      <c r="P261" s="259"/>
      <c r="Q261" s="49">
        <v>28.08</v>
      </c>
      <c r="S261" s="328" t="s">
        <v>11891</v>
      </c>
    </row>
    <row r="262" spans="1:19" s="49" customFormat="1" x14ac:dyDescent="0.25">
      <c r="A262" s="27">
        <v>41855</v>
      </c>
      <c r="B262" s="25" t="s">
        <v>12082</v>
      </c>
      <c r="C262" s="25"/>
      <c r="D262" s="25" t="s">
        <v>14114</v>
      </c>
      <c r="E262" s="25">
        <v>5405</v>
      </c>
      <c r="F262" s="14" t="s">
        <v>3431</v>
      </c>
      <c r="G262" s="14" t="s">
        <v>8041</v>
      </c>
      <c r="H262" s="14" t="s">
        <v>374</v>
      </c>
      <c r="I262" s="14" t="s">
        <v>14115</v>
      </c>
      <c r="J262" s="14" t="s">
        <v>14116</v>
      </c>
      <c r="K262" s="14" t="s">
        <v>10667</v>
      </c>
      <c r="L262" s="425">
        <v>41864</v>
      </c>
      <c r="M262" s="458" t="s">
        <v>3863</v>
      </c>
      <c r="N262" s="68">
        <v>41864</v>
      </c>
      <c r="O262" s="16"/>
      <c r="P262" s="259"/>
      <c r="S262" s="328"/>
    </row>
    <row r="263" spans="1:19" s="49" customFormat="1" x14ac:dyDescent="0.25">
      <c r="A263" s="27">
        <v>41849</v>
      </c>
      <c r="B263" s="25" t="s">
        <v>12035</v>
      </c>
      <c r="C263" s="25"/>
      <c r="D263" s="25" t="s">
        <v>11007</v>
      </c>
      <c r="E263" s="25">
        <v>5425</v>
      </c>
      <c r="F263" s="14" t="s">
        <v>936</v>
      </c>
      <c r="G263" s="14" t="s">
        <v>9736</v>
      </c>
      <c r="H263" s="14" t="s">
        <v>14071</v>
      </c>
      <c r="I263" s="14" t="s">
        <v>14072</v>
      </c>
      <c r="J263" s="14" t="s">
        <v>9746</v>
      </c>
      <c r="K263" s="14" t="s">
        <v>9403</v>
      </c>
      <c r="L263" s="425">
        <v>41864</v>
      </c>
      <c r="M263" s="15"/>
      <c r="N263" s="68">
        <v>41865</v>
      </c>
      <c r="O263" s="16" t="s">
        <v>14174</v>
      </c>
      <c r="P263" s="259"/>
      <c r="S263" s="328"/>
    </row>
    <row r="264" spans="1:19" s="49" customFormat="1" x14ac:dyDescent="0.25">
      <c r="A264" s="27">
        <v>41849</v>
      </c>
      <c r="B264" s="25" t="s">
        <v>12035</v>
      </c>
      <c r="C264" s="25"/>
      <c r="D264" s="25" t="s">
        <v>11007</v>
      </c>
      <c r="E264" s="25">
        <v>5425</v>
      </c>
      <c r="F264" s="14" t="s">
        <v>936</v>
      </c>
      <c r="G264" s="14" t="s">
        <v>5602</v>
      </c>
      <c r="H264" s="14" t="s">
        <v>14071</v>
      </c>
      <c r="I264" s="14" t="s">
        <v>6444</v>
      </c>
      <c r="J264" s="14" t="s">
        <v>4152</v>
      </c>
      <c r="K264" s="14" t="s">
        <v>6466</v>
      </c>
      <c r="L264" s="425">
        <v>41864</v>
      </c>
      <c r="M264" s="15"/>
      <c r="N264" s="68">
        <v>41865</v>
      </c>
      <c r="O264" s="16">
        <v>10</v>
      </c>
      <c r="P264" s="259"/>
      <c r="S264" s="328"/>
    </row>
    <row r="265" spans="1:19" s="49" customFormat="1" x14ac:dyDescent="0.25">
      <c r="A265" s="27">
        <v>41843</v>
      </c>
      <c r="B265" s="25" t="s">
        <v>14006</v>
      </c>
      <c r="C265" s="25"/>
      <c r="D265" s="25" t="s">
        <v>13353</v>
      </c>
      <c r="E265" s="25">
        <v>5323</v>
      </c>
      <c r="F265" s="14" t="s">
        <v>5382</v>
      </c>
      <c r="G265" s="14" t="s">
        <v>5602</v>
      </c>
      <c r="H265" s="14" t="s">
        <v>1891</v>
      </c>
      <c r="I265" s="14" t="s">
        <v>1255</v>
      </c>
      <c r="J265" s="14" t="s">
        <v>14007</v>
      </c>
      <c r="K265" s="14" t="s">
        <v>9641</v>
      </c>
      <c r="L265" s="69"/>
      <c r="M265" s="15"/>
      <c r="N265" s="68">
        <v>41866</v>
      </c>
      <c r="O265" s="16">
        <v>17</v>
      </c>
      <c r="P265" s="259"/>
      <c r="S265" s="328"/>
    </row>
    <row r="266" spans="1:19" s="49" customFormat="1" x14ac:dyDescent="0.25">
      <c r="A266" s="27">
        <v>41843</v>
      </c>
      <c r="B266" s="25" t="s">
        <v>14006</v>
      </c>
      <c r="C266" s="25"/>
      <c r="D266" s="25" t="s">
        <v>13353</v>
      </c>
      <c r="E266" s="25">
        <v>5323</v>
      </c>
      <c r="F266" s="14" t="s">
        <v>5382</v>
      </c>
      <c r="G266" s="14" t="s">
        <v>5602</v>
      </c>
      <c r="H266" s="14" t="s">
        <v>1891</v>
      </c>
      <c r="I266" s="14" t="s">
        <v>6444</v>
      </c>
      <c r="J266" s="14" t="s">
        <v>4152</v>
      </c>
      <c r="K266" s="14" t="s">
        <v>6466</v>
      </c>
      <c r="L266" s="69"/>
      <c r="M266" s="15"/>
      <c r="N266" s="68">
        <v>41866</v>
      </c>
      <c r="O266" s="16">
        <v>10</v>
      </c>
      <c r="P266" s="259"/>
      <c r="S266" s="328"/>
    </row>
    <row r="267" spans="1:19" s="49" customFormat="1" x14ac:dyDescent="0.25">
      <c r="A267" s="27">
        <v>41863</v>
      </c>
      <c r="B267" s="25" t="s">
        <v>12091</v>
      </c>
      <c r="C267" s="25"/>
      <c r="D267" s="25" t="s">
        <v>2215</v>
      </c>
      <c r="E267" s="25"/>
      <c r="F267" s="14" t="s">
        <v>10658</v>
      </c>
      <c r="G267" s="14" t="s">
        <v>12711</v>
      </c>
      <c r="H267" s="14" t="s">
        <v>2164</v>
      </c>
      <c r="I267" s="14" t="s">
        <v>6444</v>
      </c>
      <c r="J267" s="14" t="s">
        <v>10290</v>
      </c>
      <c r="K267" s="14" t="s">
        <v>10116</v>
      </c>
      <c r="L267" s="425">
        <v>41866</v>
      </c>
      <c r="M267" s="15"/>
      <c r="N267" s="68">
        <v>41869</v>
      </c>
      <c r="O267" s="16">
        <v>42</v>
      </c>
      <c r="P267" s="259"/>
      <c r="Q267" s="49">
        <v>28.08</v>
      </c>
      <c r="S267" s="328" t="s">
        <v>11891</v>
      </c>
    </row>
    <row r="268" spans="1:19" s="49" customFormat="1" x14ac:dyDescent="0.25">
      <c r="A268" s="27">
        <v>41863</v>
      </c>
      <c r="B268" s="25" t="s">
        <v>12112</v>
      </c>
      <c r="C268" s="25"/>
      <c r="D268" s="25" t="s">
        <v>2215</v>
      </c>
      <c r="E268" s="360"/>
      <c r="F268" s="14" t="s">
        <v>936</v>
      </c>
      <c r="G268" s="14" t="s">
        <v>12711</v>
      </c>
      <c r="H268" s="14" t="s">
        <v>9429</v>
      </c>
      <c r="I268" s="14" t="s">
        <v>6444</v>
      </c>
      <c r="J268" s="14" t="s">
        <v>4152</v>
      </c>
      <c r="K268" s="14" t="s">
        <v>2079</v>
      </c>
      <c r="L268" s="425">
        <v>41870</v>
      </c>
      <c r="M268" s="15" t="s">
        <v>6533</v>
      </c>
      <c r="N268" s="68">
        <v>41871</v>
      </c>
      <c r="O268" s="16">
        <v>50</v>
      </c>
      <c r="P268" s="259"/>
      <c r="Q268" s="49">
        <v>37.28</v>
      </c>
      <c r="S268" s="328" t="s">
        <v>11891</v>
      </c>
    </row>
    <row r="269" spans="1:19" s="49" customFormat="1" x14ac:dyDescent="0.25">
      <c r="A269" s="27">
        <v>41863</v>
      </c>
      <c r="B269" s="25" t="s">
        <v>12112</v>
      </c>
      <c r="C269" s="25"/>
      <c r="D269" s="25" t="s">
        <v>2215</v>
      </c>
      <c r="E269" s="25"/>
      <c r="F269" s="14" t="s">
        <v>936</v>
      </c>
      <c r="G269" s="14" t="s">
        <v>5602</v>
      </c>
      <c r="H269" s="14" t="s">
        <v>9629</v>
      </c>
      <c r="I269" s="14" t="s">
        <v>6444</v>
      </c>
      <c r="J269" s="14" t="s">
        <v>4152</v>
      </c>
      <c r="K269" s="14" t="s">
        <v>7826</v>
      </c>
      <c r="L269" s="425">
        <v>41870</v>
      </c>
      <c r="M269" s="15" t="s">
        <v>6533</v>
      </c>
      <c r="N269" s="68">
        <v>41871</v>
      </c>
      <c r="O269" s="16">
        <v>100</v>
      </c>
      <c r="P269" s="259"/>
      <c r="Q269" s="49">
        <v>37.28</v>
      </c>
      <c r="S269" s="328" t="s">
        <v>11891</v>
      </c>
    </row>
    <row r="270" spans="1:19" s="49" customFormat="1" x14ac:dyDescent="0.25">
      <c r="A270" s="27">
        <v>41864</v>
      </c>
      <c r="B270" s="25" t="s">
        <v>12136</v>
      </c>
      <c r="C270" s="25"/>
      <c r="D270" s="25" t="s">
        <v>2215</v>
      </c>
      <c r="E270" s="25"/>
      <c r="F270" s="14" t="s">
        <v>936</v>
      </c>
      <c r="G270" s="14" t="s">
        <v>5602</v>
      </c>
      <c r="H270" s="14" t="s">
        <v>4164</v>
      </c>
      <c r="I270" s="14" t="s">
        <v>6444</v>
      </c>
      <c r="J270" s="14" t="s">
        <v>4152</v>
      </c>
      <c r="K270" s="14" t="s">
        <v>2079</v>
      </c>
      <c r="L270" s="425">
        <v>41871</v>
      </c>
      <c r="M270" s="15"/>
      <c r="N270" s="68">
        <v>41871</v>
      </c>
      <c r="O270" s="16">
        <v>50</v>
      </c>
      <c r="P270" s="259"/>
      <c r="Q270" s="49">
        <v>38.11</v>
      </c>
      <c r="S270" s="328" t="s">
        <v>11891</v>
      </c>
    </row>
    <row r="271" spans="1:19" s="49" customFormat="1" x14ac:dyDescent="0.25">
      <c r="A271" s="27">
        <v>41866</v>
      </c>
      <c r="B271" s="25" t="s">
        <v>12140</v>
      </c>
      <c r="C271" s="25"/>
      <c r="D271" s="25" t="s">
        <v>2215</v>
      </c>
      <c r="E271" s="25"/>
      <c r="F271" s="14" t="s">
        <v>4893</v>
      </c>
      <c r="G271" s="14" t="s">
        <v>6803</v>
      </c>
      <c r="H271" s="14" t="s">
        <v>659</v>
      </c>
      <c r="I271" s="14" t="s">
        <v>451</v>
      </c>
      <c r="J271" s="14" t="s">
        <v>4894</v>
      </c>
      <c r="K271" s="14" t="s">
        <v>2081</v>
      </c>
      <c r="L271" s="425">
        <v>41871</v>
      </c>
      <c r="M271" s="15"/>
      <c r="N271" s="68">
        <v>41871</v>
      </c>
      <c r="O271" s="16">
        <v>5</v>
      </c>
      <c r="P271" s="259"/>
      <c r="Q271" s="49">
        <v>155.9</v>
      </c>
      <c r="S271" s="328" t="s">
        <v>11891</v>
      </c>
    </row>
    <row r="272" spans="1:19" s="49" customFormat="1" x14ac:dyDescent="0.25">
      <c r="A272" s="27">
        <v>41869</v>
      </c>
      <c r="B272" s="25" t="s">
        <v>12147</v>
      </c>
      <c r="C272" s="25"/>
      <c r="D272" s="25" t="s">
        <v>2215</v>
      </c>
      <c r="E272" s="25"/>
      <c r="F272" s="14" t="s">
        <v>6588</v>
      </c>
      <c r="G272" s="14" t="s">
        <v>1618</v>
      </c>
      <c r="H272" s="14" t="s">
        <v>5513</v>
      </c>
      <c r="I272" s="14" t="s">
        <v>6444</v>
      </c>
      <c r="J272" s="14" t="s">
        <v>2379</v>
      </c>
      <c r="K272" s="14" t="s">
        <v>2079</v>
      </c>
      <c r="L272" s="425">
        <v>41871</v>
      </c>
      <c r="M272" s="15"/>
      <c r="N272" s="68">
        <v>41871</v>
      </c>
      <c r="O272" s="16">
        <v>50</v>
      </c>
      <c r="P272" s="259"/>
      <c r="Q272" s="49">
        <v>121.65</v>
      </c>
      <c r="S272" s="328" t="s">
        <v>11891</v>
      </c>
    </row>
    <row r="273" spans="1:19" s="49" customFormat="1" x14ac:dyDescent="0.25">
      <c r="A273" s="27">
        <v>41869</v>
      </c>
      <c r="B273" s="25" t="s">
        <v>12147</v>
      </c>
      <c r="C273" s="25"/>
      <c r="D273" s="25" t="s">
        <v>2215</v>
      </c>
      <c r="E273" s="25"/>
      <c r="F273" s="14" t="s">
        <v>6588</v>
      </c>
      <c r="G273" s="14" t="s">
        <v>1341</v>
      </c>
      <c r="H273" s="14" t="s">
        <v>5513</v>
      </c>
      <c r="I273" s="14" t="s">
        <v>6444</v>
      </c>
      <c r="J273" s="14" t="s">
        <v>2379</v>
      </c>
      <c r="K273" s="14" t="s">
        <v>2079</v>
      </c>
      <c r="L273" s="425">
        <v>41871</v>
      </c>
      <c r="M273" s="15"/>
      <c r="N273" s="68">
        <v>41871</v>
      </c>
      <c r="O273" s="16">
        <v>50</v>
      </c>
      <c r="P273" s="259"/>
      <c r="Q273" s="49">
        <v>48.62</v>
      </c>
      <c r="S273" s="328" t="s">
        <v>11891</v>
      </c>
    </row>
    <row r="274" spans="1:19" s="49" customFormat="1" x14ac:dyDescent="0.25">
      <c r="A274" s="27">
        <v>41869</v>
      </c>
      <c r="B274" s="25" t="s">
        <v>12147</v>
      </c>
      <c r="C274" s="25"/>
      <c r="D274" s="25" t="s">
        <v>2215</v>
      </c>
      <c r="E274" s="25"/>
      <c r="F274" s="14" t="s">
        <v>6588</v>
      </c>
      <c r="G274" s="14" t="s">
        <v>9736</v>
      </c>
      <c r="H274" s="14" t="s">
        <v>4935</v>
      </c>
      <c r="I274" s="14" t="s">
        <v>6444</v>
      </c>
      <c r="J274" s="14" t="s">
        <v>5603</v>
      </c>
      <c r="K274" s="14" t="s">
        <v>6325</v>
      </c>
      <c r="L274" s="425">
        <v>41871</v>
      </c>
      <c r="M274" s="15"/>
      <c r="N274" s="68">
        <v>41871</v>
      </c>
      <c r="O274" s="16">
        <v>35</v>
      </c>
      <c r="P274" s="259"/>
      <c r="Q274" s="49">
        <v>91.5</v>
      </c>
      <c r="S274" s="328" t="s">
        <v>11891</v>
      </c>
    </row>
    <row r="275" spans="1:19" s="49" customFormat="1" x14ac:dyDescent="0.25">
      <c r="A275" s="27">
        <v>41870</v>
      </c>
      <c r="B275" s="25" t="s">
        <v>14223</v>
      </c>
      <c r="C275" s="25"/>
      <c r="D275" s="25" t="s">
        <v>2215</v>
      </c>
      <c r="E275" s="25"/>
      <c r="F275" s="14" t="s">
        <v>6588</v>
      </c>
      <c r="G275" s="14" t="s">
        <v>5602</v>
      </c>
      <c r="H275" s="14" t="s">
        <v>9859</v>
      </c>
      <c r="I275" s="14" t="s">
        <v>6444</v>
      </c>
      <c r="J275" s="14" t="s">
        <v>3481</v>
      </c>
      <c r="K275" s="14" t="s">
        <v>2079</v>
      </c>
      <c r="L275" s="425">
        <v>41871</v>
      </c>
      <c r="M275" s="15"/>
      <c r="N275" s="68">
        <v>41871</v>
      </c>
      <c r="O275" s="16">
        <v>50</v>
      </c>
      <c r="P275" s="259"/>
      <c r="Q275" s="49">
        <v>36.47</v>
      </c>
      <c r="S275" s="328" t="s">
        <v>11891</v>
      </c>
    </row>
    <row r="276" spans="1:19" s="49" customFormat="1" x14ac:dyDescent="0.25">
      <c r="A276" s="27">
        <v>41865</v>
      </c>
      <c r="B276" s="25" t="s">
        <v>12138</v>
      </c>
      <c r="C276" s="25"/>
      <c r="D276" s="25" t="s">
        <v>14114</v>
      </c>
      <c r="E276" s="25">
        <v>5405</v>
      </c>
      <c r="F276" s="14" t="s">
        <v>936</v>
      </c>
      <c r="G276" s="14" t="s">
        <v>5602</v>
      </c>
      <c r="H276" s="14" t="s">
        <v>9216</v>
      </c>
      <c r="I276" s="14" t="s">
        <v>14193</v>
      </c>
      <c r="J276" s="14" t="s">
        <v>6666</v>
      </c>
      <c r="K276" s="14" t="s">
        <v>14213</v>
      </c>
      <c r="L276" s="425">
        <v>41873</v>
      </c>
      <c r="M276" s="15"/>
      <c r="N276" s="68">
        <v>41873</v>
      </c>
      <c r="O276" s="16">
        <v>3</v>
      </c>
      <c r="P276" s="259"/>
      <c r="S276" s="328"/>
    </row>
    <row r="277" spans="1:19" s="49" customFormat="1" x14ac:dyDescent="0.25">
      <c r="A277" s="27">
        <v>41870</v>
      </c>
      <c r="B277" s="25" t="s">
        <v>12181</v>
      </c>
      <c r="C277" s="25"/>
      <c r="D277" s="25" t="s">
        <v>2215</v>
      </c>
      <c r="E277" s="25"/>
      <c r="F277" s="14" t="s">
        <v>6588</v>
      </c>
      <c r="G277" s="14" t="s">
        <v>6648</v>
      </c>
      <c r="H277" s="14" t="s">
        <v>5513</v>
      </c>
      <c r="I277" s="14" t="s">
        <v>6444</v>
      </c>
      <c r="J277" s="14" t="s">
        <v>2379</v>
      </c>
      <c r="K277" s="14" t="s">
        <v>2419</v>
      </c>
      <c r="L277" s="425">
        <v>41873</v>
      </c>
      <c r="M277" s="15"/>
      <c r="N277" s="68">
        <v>41873</v>
      </c>
      <c r="O277" s="16">
        <v>25</v>
      </c>
      <c r="P277" s="259"/>
      <c r="Q277" s="49">
        <v>98.04</v>
      </c>
      <c r="S277" s="328" t="s">
        <v>11891</v>
      </c>
    </row>
    <row r="278" spans="1:19" s="49" customFormat="1" x14ac:dyDescent="0.25">
      <c r="A278" s="27">
        <v>41863</v>
      </c>
      <c r="B278" s="25" t="s">
        <v>12102</v>
      </c>
      <c r="C278" s="25"/>
      <c r="D278" s="25" t="s">
        <v>12844</v>
      </c>
      <c r="E278" s="25">
        <v>5290</v>
      </c>
      <c r="F278" s="14" t="s">
        <v>936</v>
      </c>
      <c r="G278" s="14" t="s">
        <v>5602</v>
      </c>
      <c r="H278" s="14" t="s">
        <v>9429</v>
      </c>
      <c r="I278" s="14" t="s">
        <v>1255</v>
      </c>
      <c r="J278" s="14" t="s">
        <v>3795</v>
      </c>
      <c r="K278" s="14" t="s">
        <v>8586</v>
      </c>
      <c r="L278" s="425">
        <v>41873</v>
      </c>
      <c r="M278" s="15"/>
      <c r="N278" s="68">
        <v>41876</v>
      </c>
      <c r="O278" s="16"/>
      <c r="P278" s="259"/>
      <c r="S278" s="328"/>
    </row>
    <row r="279" spans="1:19" s="49" customFormat="1" x14ac:dyDescent="0.25">
      <c r="A279" s="27">
        <v>41872</v>
      </c>
      <c r="B279" s="25" t="s">
        <v>1627</v>
      </c>
      <c r="C279" s="25"/>
      <c r="D279" s="25" t="s">
        <v>2215</v>
      </c>
      <c r="E279" s="25"/>
      <c r="F279" s="14" t="s">
        <v>10658</v>
      </c>
      <c r="G279" s="14" t="s">
        <v>8041</v>
      </c>
      <c r="H279" s="14" t="s">
        <v>374</v>
      </c>
      <c r="I279" s="14" t="s">
        <v>6444</v>
      </c>
      <c r="J279" s="14" t="s">
        <v>878</v>
      </c>
      <c r="K279" s="14" t="s">
        <v>2079</v>
      </c>
      <c r="L279" s="425">
        <v>41876</v>
      </c>
      <c r="M279" s="15"/>
      <c r="N279" s="68">
        <v>41876</v>
      </c>
      <c r="O279" s="16">
        <v>50</v>
      </c>
      <c r="P279" s="259"/>
      <c r="Q279" s="49">
        <v>32.99</v>
      </c>
      <c r="S279" s="328" t="s">
        <v>11891</v>
      </c>
    </row>
    <row r="280" spans="1:19" s="49" customFormat="1" x14ac:dyDescent="0.25">
      <c r="A280" s="27">
        <v>41872</v>
      </c>
      <c r="B280" s="25" t="s">
        <v>1627</v>
      </c>
      <c r="C280" s="25"/>
      <c r="D280" s="25" t="s">
        <v>2215</v>
      </c>
      <c r="E280" s="25"/>
      <c r="F280" s="14" t="s">
        <v>10658</v>
      </c>
      <c r="G280" s="14" t="s">
        <v>5602</v>
      </c>
      <c r="H280" s="14" t="s">
        <v>374</v>
      </c>
      <c r="I280" s="14" t="s">
        <v>6444</v>
      </c>
      <c r="J280" s="14" t="s">
        <v>878</v>
      </c>
      <c r="K280" s="14" t="s">
        <v>2079</v>
      </c>
      <c r="L280" s="425">
        <v>41876</v>
      </c>
      <c r="M280" s="15"/>
      <c r="N280" s="68">
        <v>41876</v>
      </c>
      <c r="O280" s="16">
        <v>50</v>
      </c>
      <c r="P280" s="259"/>
      <c r="Q280" s="49">
        <v>23.3</v>
      </c>
      <c r="S280" s="328" t="s">
        <v>11891</v>
      </c>
    </row>
    <row r="281" spans="1:19" s="49" customFormat="1" x14ac:dyDescent="0.25">
      <c r="A281" s="27">
        <v>41873</v>
      </c>
      <c r="B281" s="25" t="s">
        <v>14239</v>
      </c>
      <c r="C281" s="25"/>
      <c r="D281" s="25" t="s">
        <v>2215</v>
      </c>
      <c r="E281" s="25"/>
      <c r="F281" s="14" t="s">
        <v>6588</v>
      </c>
      <c r="G281" s="14" t="s">
        <v>7272</v>
      </c>
      <c r="H281" s="14" t="s">
        <v>4935</v>
      </c>
      <c r="I281" s="14" t="s">
        <v>6444</v>
      </c>
      <c r="J281" s="14" t="s">
        <v>5603</v>
      </c>
      <c r="K281" s="14" t="s">
        <v>7445</v>
      </c>
      <c r="L281" s="425">
        <v>41876</v>
      </c>
      <c r="M281" s="15"/>
      <c r="N281" s="68">
        <v>41876</v>
      </c>
      <c r="O281" s="16">
        <v>30</v>
      </c>
      <c r="P281" s="259"/>
      <c r="Q281" s="49">
        <v>139.9</v>
      </c>
      <c r="S281" s="328" t="s">
        <v>11891</v>
      </c>
    </row>
    <row r="282" spans="1:19" s="49" customFormat="1" x14ac:dyDescent="0.25">
      <c r="A282" s="27">
        <v>41870</v>
      </c>
      <c r="B282" s="25" t="s">
        <v>12171</v>
      </c>
      <c r="C282" s="25"/>
      <c r="D282" s="25" t="s">
        <v>2215</v>
      </c>
      <c r="E282" s="25"/>
      <c r="F282" s="14" t="s">
        <v>936</v>
      </c>
      <c r="G282" s="14" t="s">
        <v>5602</v>
      </c>
      <c r="H282" s="14" t="s">
        <v>8374</v>
      </c>
      <c r="I282" s="14" t="s">
        <v>6444</v>
      </c>
      <c r="J282" s="14" t="s">
        <v>4152</v>
      </c>
      <c r="K282" s="14" t="s">
        <v>2079</v>
      </c>
      <c r="L282" s="425">
        <v>41878</v>
      </c>
      <c r="M282" s="15"/>
      <c r="N282" s="68">
        <v>41878</v>
      </c>
      <c r="O282" s="16">
        <v>50</v>
      </c>
      <c r="P282" s="259"/>
      <c r="S282" s="328"/>
    </row>
    <row r="283" spans="1:19" s="49" customFormat="1" ht="30" x14ac:dyDescent="0.25">
      <c r="A283" s="27">
        <v>41870</v>
      </c>
      <c r="B283" s="25">
        <v>8589</v>
      </c>
      <c r="C283" s="25"/>
      <c r="D283" s="25" t="s">
        <v>14228</v>
      </c>
      <c r="E283" s="25">
        <v>5437</v>
      </c>
      <c r="F283" s="14" t="s">
        <v>936</v>
      </c>
      <c r="G283" s="14" t="s">
        <v>9736</v>
      </c>
      <c r="H283" s="14" t="s">
        <v>13205</v>
      </c>
      <c r="I283" s="14" t="s">
        <v>14229</v>
      </c>
      <c r="J283" s="14" t="s">
        <v>4152</v>
      </c>
      <c r="K283" s="14" t="s">
        <v>7445</v>
      </c>
      <c r="L283" s="425">
        <v>41878</v>
      </c>
      <c r="M283" s="15"/>
      <c r="N283" s="68">
        <v>41878</v>
      </c>
      <c r="O283" s="16">
        <v>30</v>
      </c>
      <c r="P283" s="259"/>
      <c r="S283" s="328"/>
    </row>
    <row r="284" spans="1:19" s="49" customFormat="1" x14ac:dyDescent="0.25">
      <c r="A284" s="27">
        <v>41870</v>
      </c>
      <c r="B284" s="25">
        <v>8589</v>
      </c>
      <c r="C284" s="25"/>
      <c r="D284" s="25" t="s">
        <v>14228</v>
      </c>
      <c r="E284" s="25">
        <v>5437</v>
      </c>
      <c r="F284" s="14" t="s">
        <v>936</v>
      </c>
      <c r="G284" s="14" t="s">
        <v>10927</v>
      </c>
      <c r="H284" s="14" t="s">
        <v>374</v>
      </c>
      <c r="I284" s="14" t="s">
        <v>7033</v>
      </c>
      <c r="J284" s="14" t="s">
        <v>10835</v>
      </c>
      <c r="K284" s="14" t="s">
        <v>2159</v>
      </c>
      <c r="L284" s="425">
        <v>41878</v>
      </c>
      <c r="M284" s="15"/>
      <c r="N284" s="68">
        <v>41878</v>
      </c>
      <c r="O284" s="16">
        <v>5</v>
      </c>
      <c r="P284" s="259"/>
      <c r="S284" s="328"/>
    </row>
    <row r="285" spans="1:19" s="49" customFormat="1" x14ac:dyDescent="0.25">
      <c r="A285" s="27">
        <v>41872</v>
      </c>
      <c r="B285" s="25">
        <v>8590</v>
      </c>
      <c r="C285" s="25"/>
      <c r="D285" s="25" t="s">
        <v>14237</v>
      </c>
      <c r="E285" s="25">
        <v>5455</v>
      </c>
      <c r="F285" s="14" t="s">
        <v>936</v>
      </c>
      <c r="G285" s="14" t="s">
        <v>5602</v>
      </c>
      <c r="H285" s="14" t="s">
        <v>10461</v>
      </c>
      <c r="I285" s="14" t="s">
        <v>6032</v>
      </c>
      <c r="J285" s="14" t="s">
        <v>6666</v>
      </c>
      <c r="K285" s="14" t="s">
        <v>14238</v>
      </c>
      <c r="L285" s="425">
        <v>41878</v>
      </c>
      <c r="M285" s="15"/>
      <c r="N285" s="68">
        <v>41878</v>
      </c>
      <c r="O285" s="16">
        <v>3</v>
      </c>
      <c r="P285" s="259"/>
      <c r="S285" s="328"/>
    </row>
    <row r="286" spans="1:19" s="49" customFormat="1" x14ac:dyDescent="0.25">
      <c r="A286" s="27">
        <v>41876</v>
      </c>
      <c r="B286" s="25" t="s">
        <v>5491</v>
      </c>
      <c r="C286" s="25"/>
      <c r="D286" s="25" t="s">
        <v>2215</v>
      </c>
      <c r="E286" s="25"/>
      <c r="F286" s="14" t="s">
        <v>6588</v>
      </c>
      <c r="G286" s="14" t="s">
        <v>8041</v>
      </c>
      <c r="H286" s="14" t="s">
        <v>4935</v>
      </c>
      <c r="I286" s="14" t="s">
        <v>6444</v>
      </c>
      <c r="J286" s="14" t="s">
        <v>5603</v>
      </c>
      <c r="K286" s="14" t="s">
        <v>373</v>
      </c>
      <c r="L286" s="425">
        <v>41878</v>
      </c>
      <c r="M286" s="15"/>
      <c r="N286" s="68">
        <v>41878</v>
      </c>
      <c r="O286" s="16">
        <v>40</v>
      </c>
      <c r="P286" s="259"/>
      <c r="Q286" s="49">
        <v>106.14</v>
      </c>
      <c r="S286" s="328" t="s">
        <v>11891</v>
      </c>
    </row>
    <row r="287" spans="1:19" s="49" customFormat="1" x14ac:dyDescent="0.25">
      <c r="A287" s="27">
        <v>41876</v>
      </c>
      <c r="B287" s="25" t="s">
        <v>5491</v>
      </c>
      <c r="C287" s="25"/>
      <c r="D287" s="25" t="s">
        <v>2215</v>
      </c>
      <c r="E287" s="25"/>
      <c r="F287" s="14" t="s">
        <v>6588</v>
      </c>
      <c r="G287" s="14" t="s">
        <v>3635</v>
      </c>
      <c r="H287" s="14" t="s">
        <v>5513</v>
      </c>
      <c r="I287" s="14" t="s">
        <v>6444</v>
      </c>
      <c r="J287" s="14" t="s">
        <v>2379</v>
      </c>
      <c r="K287" s="14" t="s">
        <v>7445</v>
      </c>
      <c r="L287" s="425">
        <v>41878</v>
      </c>
      <c r="M287" s="15"/>
      <c r="N287" s="68">
        <v>41878</v>
      </c>
      <c r="O287" s="16">
        <v>30</v>
      </c>
      <c r="P287" s="259"/>
      <c r="Q287" s="49">
        <v>63.09</v>
      </c>
      <c r="S287" s="328" t="s">
        <v>11891</v>
      </c>
    </row>
    <row r="288" spans="1:19" s="49" customFormat="1" x14ac:dyDescent="0.25">
      <c r="A288" s="27">
        <v>41864</v>
      </c>
      <c r="B288" s="25" t="s">
        <v>12133</v>
      </c>
      <c r="C288" s="25"/>
      <c r="D288" s="25" t="s">
        <v>14114</v>
      </c>
      <c r="E288" s="25">
        <v>5405</v>
      </c>
      <c r="F288" s="14" t="s">
        <v>3431</v>
      </c>
      <c r="G288" s="14" t="s">
        <v>8041</v>
      </c>
      <c r="H288" s="14" t="s">
        <v>374</v>
      </c>
      <c r="I288" s="14" t="s">
        <v>14172</v>
      </c>
      <c r="J288" s="14" t="s">
        <v>14116</v>
      </c>
      <c r="K288" s="14" t="s">
        <v>10829</v>
      </c>
      <c r="L288" s="425">
        <v>41878</v>
      </c>
      <c r="M288" s="15" t="s">
        <v>3863</v>
      </c>
      <c r="N288" s="68">
        <v>41878</v>
      </c>
      <c r="O288" s="16"/>
      <c r="P288" s="259"/>
      <c r="S288" s="328"/>
    </row>
    <row r="289" spans="1:19" s="49" customFormat="1" x14ac:dyDescent="0.25">
      <c r="A289" s="27">
        <v>41864</v>
      </c>
      <c r="B289" s="25" t="s">
        <v>14197</v>
      </c>
      <c r="C289" s="25"/>
      <c r="D289" s="25" t="s">
        <v>2215</v>
      </c>
      <c r="E289" s="25"/>
      <c r="F289" s="14" t="s">
        <v>1508</v>
      </c>
      <c r="G289" s="14" t="s">
        <v>1921</v>
      </c>
      <c r="H289" s="14" t="s">
        <v>2253</v>
      </c>
      <c r="I289" s="14" t="s">
        <v>6444</v>
      </c>
      <c r="J289" s="14" t="s">
        <v>4152</v>
      </c>
      <c r="K289" s="14" t="s">
        <v>7826</v>
      </c>
      <c r="L289" s="425">
        <v>41878</v>
      </c>
      <c r="M289" s="15"/>
      <c r="N289" s="68">
        <v>41878</v>
      </c>
      <c r="O289" s="16"/>
      <c r="P289" s="259"/>
      <c r="Q289" s="49">
        <v>45.2</v>
      </c>
      <c r="S289" s="328" t="s">
        <v>11891</v>
      </c>
    </row>
    <row r="290" spans="1:19" s="49" customFormat="1" x14ac:dyDescent="0.25">
      <c r="A290" s="27">
        <v>41877</v>
      </c>
      <c r="B290" s="25" t="s">
        <v>14247</v>
      </c>
      <c r="C290" s="25"/>
      <c r="D290" s="25" t="s">
        <v>7748</v>
      </c>
      <c r="E290" s="25" t="s">
        <v>14279</v>
      </c>
      <c r="F290" s="14" t="s">
        <v>1552</v>
      </c>
      <c r="G290" s="14" t="s">
        <v>313</v>
      </c>
      <c r="H290" s="14" t="s">
        <v>2281</v>
      </c>
      <c r="I290" s="14" t="s">
        <v>429</v>
      </c>
      <c r="J290" s="14" t="s">
        <v>2281</v>
      </c>
      <c r="K290" s="14" t="s">
        <v>824</v>
      </c>
      <c r="L290" s="69"/>
      <c r="M290" s="15"/>
      <c r="N290" s="68">
        <v>41878</v>
      </c>
      <c r="O290" s="16"/>
      <c r="P290" s="259"/>
      <c r="S290" s="328"/>
    </row>
    <row r="291" spans="1:19" s="49" customFormat="1" x14ac:dyDescent="0.25">
      <c r="A291" s="27">
        <v>41877</v>
      </c>
      <c r="B291" s="25" t="s">
        <v>14257</v>
      </c>
      <c r="C291" s="25"/>
      <c r="D291" s="25" t="s">
        <v>14258</v>
      </c>
      <c r="E291" s="25">
        <v>5358</v>
      </c>
      <c r="F291" s="14" t="s">
        <v>5941</v>
      </c>
      <c r="G291" s="14" t="s">
        <v>14259</v>
      </c>
      <c r="H291" s="14" t="s">
        <v>14260</v>
      </c>
      <c r="I291" s="14" t="s">
        <v>4080</v>
      </c>
      <c r="J291" s="14" t="s">
        <v>4608</v>
      </c>
      <c r="K291" s="14" t="s">
        <v>9008</v>
      </c>
      <c r="L291" s="424">
        <v>41878</v>
      </c>
      <c r="M291" s="15"/>
      <c r="N291" s="68">
        <v>41878</v>
      </c>
      <c r="O291" s="16"/>
      <c r="P291" s="259"/>
      <c r="S291" s="328"/>
    </row>
    <row r="292" spans="1:19" s="49" customFormat="1" x14ac:dyDescent="0.25">
      <c r="A292" s="27">
        <v>41846</v>
      </c>
      <c r="B292" s="25"/>
      <c r="C292" s="25"/>
      <c r="D292" s="25" t="s">
        <v>14261</v>
      </c>
      <c r="E292" s="25">
        <v>5308</v>
      </c>
      <c r="F292" s="14" t="s">
        <v>7521</v>
      </c>
      <c r="G292" s="14" t="s">
        <v>11324</v>
      </c>
      <c r="H292" s="14" t="s">
        <v>14263</v>
      </c>
      <c r="I292" s="14" t="s">
        <v>6444</v>
      </c>
      <c r="J292" s="14" t="s">
        <v>977</v>
      </c>
      <c r="K292" s="14" t="s">
        <v>1797</v>
      </c>
      <c r="L292" s="424">
        <v>41878</v>
      </c>
      <c r="M292" s="15"/>
      <c r="N292" s="68">
        <v>41878</v>
      </c>
      <c r="O292" s="16">
        <v>130</v>
      </c>
      <c r="P292" s="259"/>
      <c r="S292" s="328"/>
    </row>
    <row r="293" spans="1:19" s="49" customFormat="1" x14ac:dyDescent="0.25">
      <c r="A293" s="27">
        <v>41869</v>
      </c>
      <c r="B293" s="25" t="s">
        <v>12175</v>
      </c>
      <c r="C293" s="25"/>
      <c r="D293" s="25" t="s">
        <v>14114</v>
      </c>
      <c r="E293" s="25">
        <v>5405</v>
      </c>
      <c r="F293" s="14" t="s">
        <v>936</v>
      </c>
      <c r="G293" s="14" t="s">
        <v>9736</v>
      </c>
      <c r="H293" s="14" t="s">
        <v>9216</v>
      </c>
      <c r="I293" s="14" t="s">
        <v>1255</v>
      </c>
      <c r="J293" s="14" t="s">
        <v>5940</v>
      </c>
      <c r="K293" s="14" t="s">
        <v>14218</v>
      </c>
      <c r="L293" s="425">
        <v>41880</v>
      </c>
      <c r="M293" s="15"/>
      <c r="N293" s="68">
        <v>41880</v>
      </c>
      <c r="O293" s="16">
        <v>57</v>
      </c>
      <c r="P293" s="259"/>
      <c r="S293" s="328"/>
    </row>
    <row r="294" spans="1:19" s="49" customFormat="1" x14ac:dyDescent="0.25">
      <c r="A294" s="27">
        <v>41877</v>
      </c>
      <c r="B294" s="25" t="s">
        <v>6700</v>
      </c>
      <c r="C294" s="25"/>
      <c r="D294" s="25" t="s">
        <v>2215</v>
      </c>
      <c r="E294" s="25"/>
      <c r="F294" s="14" t="s">
        <v>4893</v>
      </c>
      <c r="G294" s="14" t="s">
        <v>6803</v>
      </c>
      <c r="H294" s="14" t="s">
        <v>659</v>
      </c>
      <c r="I294" s="14" t="s">
        <v>6444</v>
      </c>
      <c r="J294" s="14" t="s">
        <v>4894</v>
      </c>
      <c r="K294" s="14" t="s">
        <v>2081</v>
      </c>
      <c r="L294" s="425">
        <v>41880</v>
      </c>
      <c r="M294" s="15"/>
      <c r="N294" s="68">
        <v>41880</v>
      </c>
      <c r="O294" s="16">
        <v>5</v>
      </c>
      <c r="P294" s="259"/>
      <c r="Q294" s="49">
        <v>223.6</v>
      </c>
      <c r="S294" s="328" t="s">
        <v>11891</v>
      </c>
    </row>
    <row r="295" spans="1:19" s="49" customFormat="1" x14ac:dyDescent="0.25">
      <c r="A295" s="27">
        <v>41877</v>
      </c>
      <c r="B295" s="25">
        <v>5452</v>
      </c>
      <c r="C295" s="25"/>
      <c r="D295" s="25" t="s">
        <v>5237</v>
      </c>
      <c r="E295" s="25">
        <v>5452</v>
      </c>
      <c r="F295" s="14" t="s">
        <v>936</v>
      </c>
      <c r="G295" s="14" t="s">
        <v>5602</v>
      </c>
      <c r="H295" s="14" t="s">
        <v>8374</v>
      </c>
      <c r="I295" s="14" t="s">
        <v>6444</v>
      </c>
      <c r="J295" s="14" t="s">
        <v>4152</v>
      </c>
      <c r="K295" s="14" t="s">
        <v>6466</v>
      </c>
      <c r="L295" s="425">
        <v>41880</v>
      </c>
      <c r="M295" s="15"/>
      <c r="N295" s="68">
        <v>41880</v>
      </c>
      <c r="O295" s="16">
        <v>10</v>
      </c>
      <c r="P295" s="259"/>
      <c r="S295" s="328"/>
    </row>
    <row r="296" spans="1:19" s="49" customFormat="1" x14ac:dyDescent="0.25">
      <c r="A296" s="27">
        <v>41877</v>
      </c>
      <c r="B296" s="25" t="s">
        <v>2390</v>
      </c>
      <c r="C296" s="25"/>
      <c r="D296" s="25" t="s">
        <v>2215</v>
      </c>
      <c r="E296" s="25"/>
      <c r="F296" s="14" t="s">
        <v>936</v>
      </c>
      <c r="G296" s="14" t="s">
        <v>5602</v>
      </c>
      <c r="H296" s="14" t="s">
        <v>14255</v>
      </c>
      <c r="I296" s="14" t="s">
        <v>6444</v>
      </c>
      <c r="J296" s="14" t="s">
        <v>4152</v>
      </c>
      <c r="K296" s="14" t="s">
        <v>2081</v>
      </c>
      <c r="L296" s="425">
        <v>41880</v>
      </c>
      <c r="M296" s="15"/>
      <c r="N296" s="68">
        <v>41880</v>
      </c>
      <c r="O296" s="16">
        <v>5</v>
      </c>
      <c r="P296" s="259"/>
      <c r="Q296" s="49">
        <v>38.11</v>
      </c>
      <c r="S296" s="328" t="s">
        <v>11891</v>
      </c>
    </row>
    <row r="297" spans="1:19" s="49" customFormat="1" x14ac:dyDescent="0.25">
      <c r="A297" s="27">
        <v>41877</v>
      </c>
      <c r="B297" s="25" t="s">
        <v>2390</v>
      </c>
      <c r="C297" s="25"/>
      <c r="D297" s="25" t="s">
        <v>2215</v>
      </c>
      <c r="E297" s="25"/>
      <c r="F297" s="14" t="s">
        <v>936</v>
      </c>
      <c r="G297" s="14" t="s">
        <v>5602</v>
      </c>
      <c r="H297" s="14" t="s">
        <v>4164</v>
      </c>
      <c r="I297" s="14" t="s">
        <v>6444</v>
      </c>
      <c r="J297" s="14" t="s">
        <v>4152</v>
      </c>
      <c r="K297" s="14" t="s">
        <v>2079</v>
      </c>
      <c r="L297" s="425">
        <v>41880</v>
      </c>
      <c r="M297" s="15"/>
      <c r="N297" s="68">
        <v>41880</v>
      </c>
      <c r="O297" s="16">
        <v>50</v>
      </c>
      <c r="P297" s="259"/>
      <c r="Q297" s="49">
        <v>38.11</v>
      </c>
      <c r="S297" s="328" t="s">
        <v>11891</v>
      </c>
    </row>
    <row r="298" spans="1:19" s="49" customFormat="1" ht="30" x14ac:dyDescent="0.25">
      <c r="A298" s="27">
        <v>41879</v>
      </c>
      <c r="B298" s="25" t="s">
        <v>14280</v>
      </c>
      <c r="C298" s="25"/>
      <c r="D298" s="25" t="s">
        <v>13921</v>
      </c>
      <c r="E298" s="25"/>
      <c r="F298" s="14" t="s">
        <v>14281</v>
      </c>
      <c r="G298" s="14" t="s">
        <v>14282</v>
      </c>
      <c r="H298" s="14" t="s">
        <v>7587</v>
      </c>
      <c r="I298" s="14" t="s">
        <v>14283</v>
      </c>
      <c r="J298" s="14" t="s">
        <v>14284</v>
      </c>
      <c r="K298" s="14" t="s">
        <v>14285</v>
      </c>
      <c r="L298" s="69" t="s">
        <v>6533</v>
      </c>
      <c r="M298" s="15"/>
      <c r="N298" s="68">
        <v>41884</v>
      </c>
      <c r="O298" s="16">
        <f>21+4+2+1+1</f>
        <v>29</v>
      </c>
      <c r="P298" s="259"/>
      <c r="S298" s="328"/>
    </row>
    <row r="299" spans="1:19" s="49" customFormat="1" ht="30" x14ac:dyDescent="0.25">
      <c r="A299" s="27">
        <v>41879</v>
      </c>
      <c r="B299" s="25" t="s">
        <v>6037</v>
      </c>
      <c r="C299" s="25"/>
      <c r="D299" s="25" t="s">
        <v>12844</v>
      </c>
      <c r="E299" s="25">
        <v>5290</v>
      </c>
      <c r="F299" s="14" t="s">
        <v>2003</v>
      </c>
      <c r="G299" s="14" t="s">
        <v>13827</v>
      </c>
      <c r="H299" s="14" t="s">
        <v>14287</v>
      </c>
      <c r="I299" s="14" t="s">
        <v>14286</v>
      </c>
      <c r="J299" s="14" t="s">
        <v>13358</v>
      </c>
      <c r="K299" s="14" t="s">
        <v>5528</v>
      </c>
      <c r="L299" s="425">
        <v>41887</v>
      </c>
      <c r="M299" s="15"/>
      <c r="N299" s="68">
        <v>41884</v>
      </c>
      <c r="O299" s="16">
        <v>152</v>
      </c>
      <c r="P299" s="259"/>
      <c r="Q299" s="49">
        <v>109.2</v>
      </c>
      <c r="S299" s="328" t="s">
        <v>11891</v>
      </c>
    </row>
    <row r="300" spans="1:19" s="49" customFormat="1" x14ac:dyDescent="0.25">
      <c r="A300" s="27">
        <v>41880</v>
      </c>
      <c r="B300" s="25" t="s">
        <v>14297</v>
      </c>
      <c r="C300" s="25"/>
      <c r="D300" s="25" t="s">
        <v>14261</v>
      </c>
      <c r="E300" s="25">
        <v>5308</v>
      </c>
      <c r="F300" s="14" t="s">
        <v>5941</v>
      </c>
      <c r="G300" s="14" t="s">
        <v>8980</v>
      </c>
      <c r="H300" s="14" t="s">
        <v>14298</v>
      </c>
      <c r="I300" s="14" t="s">
        <v>14299</v>
      </c>
      <c r="J300" s="14" t="s">
        <v>14300</v>
      </c>
      <c r="K300" s="14" t="s">
        <v>3817</v>
      </c>
      <c r="L300" s="424">
        <v>41884</v>
      </c>
      <c r="M300" s="15"/>
      <c r="N300" s="68">
        <v>41884</v>
      </c>
      <c r="O300" s="16">
        <v>15</v>
      </c>
      <c r="P300" s="259"/>
      <c r="S300" s="328"/>
    </row>
    <row r="301" spans="1:19" s="49" customFormat="1" x14ac:dyDescent="0.25">
      <c r="A301" s="27">
        <v>41880</v>
      </c>
      <c r="B301" s="25" t="s">
        <v>14290</v>
      </c>
      <c r="C301" s="25"/>
      <c r="D301" s="25" t="s">
        <v>14291</v>
      </c>
      <c r="E301" s="25"/>
      <c r="F301" s="14" t="s">
        <v>1552</v>
      </c>
      <c r="G301" s="14" t="s">
        <v>14292</v>
      </c>
      <c r="H301" s="14" t="s">
        <v>3519</v>
      </c>
      <c r="I301" s="14" t="s">
        <v>8023</v>
      </c>
      <c r="J301" s="14" t="s">
        <v>14294</v>
      </c>
      <c r="K301" s="14" t="s">
        <v>14293</v>
      </c>
      <c r="L301" s="69"/>
      <c r="M301" s="15"/>
      <c r="N301" s="68">
        <v>41885</v>
      </c>
      <c r="O301" s="16">
        <v>40</v>
      </c>
      <c r="P301" s="259"/>
      <c r="S301" s="328"/>
    </row>
    <row r="302" spans="1:19" s="49" customFormat="1" x14ac:dyDescent="0.25">
      <c r="A302" s="27">
        <v>41855</v>
      </c>
      <c r="B302" s="25" t="s">
        <v>12060</v>
      </c>
      <c r="C302" s="25"/>
      <c r="D302" s="25" t="s">
        <v>12844</v>
      </c>
      <c r="E302" s="25">
        <v>5290</v>
      </c>
      <c r="F302" s="14" t="s">
        <v>14102</v>
      </c>
      <c r="G302" s="14" t="s">
        <v>1921</v>
      </c>
      <c r="H302" s="14" t="s">
        <v>5167</v>
      </c>
      <c r="I302" s="14" t="s">
        <v>6444</v>
      </c>
      <c r="J302" s="14" t="s">
        <v>4152</v>
      </c>
      <c r="K302" s="14" t="s">
        <v>2079</v>
      </c>
      <c r="L302" s="425">
        <v>41863</v>
      </c>
      <c r="M302" s="15"/>
      <c r="N302" s="68">
        <v>41885</v>
      </c>
      <c r="O302" s="16">
        <v>50</v>
      </c>
      <c r="P302" s="259"/>
      <c r="Q302" s="49">
        <v>57.2</v>
      </c>
      <c r="S302" s="328" t="s">
        <v>11891</v>
      </c>
    </row>
    <row r="303" spans="1:19" s="49" customFormat="1" x14ac:dyDescent="0.25">
      <c r="A303" s="27">
        <v>41880</v>
      </c>
      <c r="B303" s="25" t="s">
        <v>14290</v>
      </c>
      <c r="C303" s="25"/>
      <c r="D303" s="25" t="s">
        <v>14291</v>
      </c>
      <c r="E303" s="25"/>
      <c r="F303" s="14" t="s">
        <v>1552</v>
      </c>
      <c r="G303" s="14" t="s">
        <v>313</v>
      </c>
      <c r="H303" s="14" t="s">
        <v>3519</v>
      </c>
      <c r="I303" s="14" t="s">
        <v>14295</v>
      </c>
      <c r="J303" s="14" t="s">
        <v>14296</v>
      </c>
      <c r="K303" s="14" t="s">
        <v>11774</v>
      </c>
      <c r="L303" s="425">
        <v>41887</v>
      </c>
      <c r="M303" s="15"/>
      <c r="N303" s="68">
        <v>41886</v>
      </c>
      <c r="O303" s="16">
        <v>8</v>
      </c>
      <c r="P303" s="259"/>
      <c r="S303" s="328"/>
    </row>
    <row r="304" spans="1:19" s="49" customFormat="1" x14ac:dyDescent="0.25">
      <c r="A304" s="27">
        <v>41877</v>
      </c>
      <c r="B304" s="25">
        <v>5452</v>
      </c>
      <c r="C304" s="25"/>
      <c r="D304" s="25" t="s">
        <v>5237</v>
      </c>
      <c r="E304" s="25">
        <v>5452</v>
      </c>
      <c r="F304" s="14" t="s">
        <v>936</v>
      </c>
      <c r="G304" s="14" t="s">
        <v>9736</v>
      </c>
      <c r="H304" s="14" t="s">
        <v>8374</v>
      </c>
      <c r="I304" s="14" t="s">
        <v>1255</v>
      </c>
      <c r="J304" s="14" t="s">
        <v>14256</v>
      </c>
      <c r="K304" s="14" t="s">
        <v>14218</v>
      </c>
      <c r="L304" s="425">
        <v>41892</v>
      </c>
      <c r="M304" s="15"/>
      <c r="N304" s="68">
        <v>41887</v>
      </c>
      <c r="O304" s="16" t="s">
        <v>14333</v>
      </c>
      <c r="P304" s="259"/>
      <c r="S304" s="328"/>
    </row>
    <row r="305" spans="1:19" s="49" customFormat="1" ht="30" x14ac:dyDescent="0.25">
      <c r="A305" s="27">
        <v>41880</v>
      </c>
      <c r="B305" s="25" t="s">
        <v>7736</v>
      </c>
      <c r="C305" s="25"/>
      <c r="D305" s="25" t="s">
        <v>14304</v>
      </c>
      <c r="E305" s="25">
        <v>5461</v>
      </c>
      <c r="F305" s="14" t="s">
        <v>936</v>
      </c>
      <c r="G305" s="14" t="s">
        <v>9736</v>
      </c>
      <c r="H305" s="14" t="s">
        <v>3954</v>
      </c>
      <c r="I305" s="14" t="s">
        <v>6032</v>
      </c>
      <c r="J305" s="14" t="s">
        <v>6666</v>
      </c>
      <c r="K305" s="14" t="s">
        <v>2124</v>
      </c>
      <c r="L305" s="425">
        <v>41887</v>
      </c>
      <c r="M305" s="15"/>
      <c r="N305" s="68">
        <v>41887</v>
      </c>
      <c r="O305" s="16" t="s">
        <v>14334</v>
      </c>
      <c r="P305" s="259"/>
      <c r="S305" s="328"/>
    </row>
    <row r="306" spans="1:19" s="49" customFormat="1" x14ac:dyDescent="0.25">
      <c r="A306" s="27">
        <v>41880</v>
      </c>
      <c r="B306" s="25" t="s">
        <v>14307</v>
      </c>
      <c r="C306" s="25"/>
      <c r="D306" s="25" t="s">
        <v>14306</v>
      </c>
      <c r="E306" s="25"/>
      <c r="F306" s="14" t="s">
        <v>1333</v>
      </c>
      <c r="G306" s="14" t="s">
        <v>5383</v>
      </c>
      <c r="H306" s="14" t="s">
        <v>5080</v>
      </c>
      <c r="I306" s="14" t="s">
        <v>14305</v>
      </c>
      <c r="J306" s="14"/>
      <c r="K306" s="14" t="s">
        <v>9989</v>
      </c>
      <c r="L306" s="69"/>
      <c r="M306" s="15"/>
      <c r="N306" s="68">
        <v>41887</v>
      </c>
      <c r="O306" s="16">
        <v>3</v>
      </c>
      <c r="P306" s="259"/>
      <c r="S306" s="328"/>
    </row>
    <row r="307" spans="1:19" s="49" customFormat="1" x14ac:dyDescent="0.25">
      <c r="A307" s="27">
        <v>41885</v>
      </c>
      <c r="B307" s="25" t="s">
        <v>14320</v>
      </c>
      <c r="C307" s="25"/>
      <c r="D307" s="25" t="s">
        <v>14321</v>
      </c>
      <c r="E307" s="25">
        <v>5402</v>
      </c>
      <c r="F307" s="14" t="s">
        <v>14322</v>
      </c>
      <c r="G307" s="14" t="s">
        <v>4285</v>
      </c>
      <c r="H307" s="14" t="s">
        <v>4186</v>
      </c>
      <c r="I307" s="14" t="s">
        <v>4080</v>
      </c>
      <c r="J307" s="14" t="s">
        <v>14323</v>
      </c>
      <c r="K307" s="14" t="s">
        <v>13908</v>
      </c>
      <c r="L307" s="424">
        <v>41886</v>
      </c>
      <c r="M307" s="15"/>
      <c r="N307" s="68">
        <v>41887</v>
      </c>
      <c r="O307" s="16">
        <v>1</v>
      </c>
      <c r="P307" s="259"/>
      <c r="S307" s="328"/>
    </row>
    <row r="308" spans="1:19" s="49" customFormat="1" x14ac:dyDescent="0.25">
      <c r="A308" s="27">
        <v>41878</v>
      </c>
      <c r="B308" s="25" t="s">
        <v>14088</v>
      </c>
      <c r="C308" s="25"/>
      <c r="D308" s="25" t="s">
        <v>14088</v>
      </c>
      <c r="E308" s="25">
        <v>5339</v>
      </c>
      <c r="F308" s="14" t="s">
        <v>14265</v>
      </c>
      <c r="G308" s="14" t="s">
        <v>3629</v>
      </c>
      <c r="H308" s="14" t="s">
        <v>14266</v>
      </c>
      <c r="I308" s="14" t="s">
        <v>4080</v>
      </c>
      <c r="J308" s="14" t="s">
        <v>14267</v>
      </c>
      <c r="K308" s="14" t="s">
        <v>14264</v>
      </c>
      <c r="L308" s="424">
        <v>41887</v>
      </c>
      <c r="M308" s="15"/>
      <c r="N308" s="68">
        <v>41887</v>
      </c>
      <c r="O308" s="16">
        <v>48</v>
      </c>
      <c r="P308" s="259"/>
      <c r="S308" s="328"/>
    </row>
    <row r="309" spans="1:19" s="49" customFormat="1" x14ac:dyDescent="0.25">
      <c r="A309" s="27">
        <v>41858</v>
      </c>
      <c r="B309" s="25" t="s">
        <v>14129</v>
      </c>
      <c r="C309" s="25"/>
      <c r="D309" s="25" t="s">
        <v>13745</v>
      </c>
      <c r="E309" s="25">
        <v>5397</v>
      </c>
      <c r="F309" s="14" t="s">
        <v>7521</v>
      </c>
      <c r="G309" s="14" t="s">
        <v>13616</v>
      </c>
      <c r="H309" s="14" t="s">
        <v>6243</v>
      </c>
      <c r="I309" s="14" t="s">
        <v>6444</v>
      </c>
      <c r="J309" s="14" t="s">
        <v>6546</v>
      </c>
      <c r="K309" s="14" t="s">
        <v>11019</v>
      </c>
      <c r="L309" s="424">
        <v>41887</v>
      </c>
      <c r="M309" s="15"/>
      <c r="N309" s="68">
        <v>41887</v>
      </c>
      <c r="O309" s="16"/>
      <c r="P309" s="259"/>
      <c r="S309" s="328"/>
    </row>
    <row r="310" spans="1:19" s="49" customFormat="1" x14ac:dyDescent="0.25">
      <c r="A310" s="27">
        <v>41877</v>
      </c>
      <c r="B310" s="25" t="s">
        <v>2391</v>
      </c>
      <c r="C310" s="25"/>
      <c r="D310" s="25" t="s">
        <v>12844</v>
      </c>
      <c r="E310" s="25">
        <v>5290</v>
      </c>
      <c r="F310" s="14" t="s">
        <v>14102</v>
      </c>
      <c r="G310" s="14" t="s">
        <v>1921</v>
      </c>
      <c r="H310" s="14" t="s">
        <v>14254</v>
      </c>
      <c r="I310" s="14" t="s">
        <v>6444</v>
      </c>
      <c r="J310" s="14" t="s">
        <v>4152</v>
      </c>
      <c r="K310" s="14" t="s">
        <v>2079</v>
      </c>
      <c r="L310" s="425">
        <v>41887</v>
      </c>
      <c r="M310" s="15"/>
      <c r="N310" s="68">
        <v>41890</v>
      </c>
      <c r="O310" s="16">
        <v>50</v>
      </c>
      <c r="P310" s="259"/>
      <c r="Q310" s="49">
        <v>57.2</v>
      </c>
      <c r="S310" s="328" t="s">
        <v>11891</v>
      </c>
    </row>
    <row r="311" spans="1:19" s="49" customFormat="1" x14ac:dyDescent="0.25">
      <c r="A311" s="27">
        <v>41885</v>
      </c>
      <c r="B311" s="25" t="s">
        <v>577</v>
      </c>
      <c r="C311" s="25"/>
      <c r="D311" s="25" t="s">
        <v>2215</v>
      </c>
      <c r="E311" s="25"/>
      <c r="F311" s="14" t="s">
        <v>10658</v>
      </c>
      <c r="G311" s="14" t="s">
        <v>10927</v>
      </c>
      <c r="H311" s="14" t="s">
        <v>374</v>
      </c>
      <c r="I311" s="14" t="s">
        <v>6444</v>
      </c>
      <c r="J311" s="14" t="s">
        <v>878</v>
      </c>
      <c r="K311" s="14" t="s">
        <v>373</v>
      </c>
      <c r="L311" s="425">
        <v>41887</v>
      </c>
      <c r="M311" s="15"/>
      <c r="N311" s="68">
        <v>41890</v>
      </c>
      <c r="O311" s="16">
        <v>40</v>
      </c>
      <c r="P311" s="259"/>
      <c r="Q311" s="49">
        <v>55.13</v>
      </c>
      <c r="S311" s="328" t="s">
        <v>11891</v>
      </c>
    </row>
    <row r="312" spans="1:19" s="49" customFormat="1" x14ac:dyDescent="0.25">
      <c r="A312" s="27">
        <v>41795</v>
      </c>
      <c r="B312" s="25"/>
      <c r="C312" s="25"/>
      <c r="D312" s="25" t="s">
        <v>13786</v>
      </c>
      <c r="E312" s="25">
        <v>5399</v>
      </c>
      <c r="F312" s="14" t="s">
        <v>13787</v>
      </c>
      <c r="G312" s="14"/>
      <c r="H312" s="14"/>
      <c r="I312" s="14" t="s">
        <v>7085</v>
      </c>
      <c r="J312" s="14" t="s">
        <v>13788</v>
      </c>
      <c r="K312" s="14" t="s">
        <v>13789</v>
      </c>
      <c r="L312" s="425">
        <v>41796</v>
      </c>
      <c r="M312" s="15"/>
      <c r="N312" s="68">
        <v>41891</v>
      </c>
      <c r="O312" s="16">
        <v>52</v>
      </c>
      <c r="P312" s="259"/>
      <c r="S312" s="328"/>
    </row>
    <row r="313" spans="1:19" s="49" customFormat="1" x14ac:dyDescent="0.25">
      <c r="A313" s="27">
        <v>41885</v>
      </c>
      <c r="B313" s="25" t="s">
        <v>14319</v>
      </c>
      <c r="C313" s="25"/>
      <c r="D313" s="25" t="s">
        <v>14261</v>
      </c>
      <c r="E313" s="25">
        <v>5308</v>
      </c>
      <c r="F313" s="14" t="s">
        <v>5941</v>
      </c>
      <c r="G313" s="14" t="s">
        <v>8980</v>
      </c>
      <c r="H313" s="14" t="s">
        <v>14298</v>
      </c>
      <c r="I313" s="14" t="s">
        <v>14299</v>
      </c>
      <c r="J313" s="14" t="s">
        <v>14300</v>
      </c>
      <c r="K313" s="14" t="s">
        <v>5451</v>
      </c>
      <c r="L313" s="424">
        <v>41886</v>
      </c>
      <c r="M313" s="15"/>
      <c r="N313" s="68">
        <v>41892</v>
      </c>
      <c r="O313" s="16">
        <v>25</v>
      </c>
      <c r="P313" s="259"/>
      <c r="S313" s="328"/>
    </row>
    <row r="314" spans="1:19" s="49" customFormat="1" x14ac:dyDescent="0.25">
      <c r="A314" s="27">
        <v>41887</v>
      </c>
      <c r="B314" s="25" t="s">
        <v>3571</v>
      </c>
      <c r="C314" s="25"/>
      <c r="D314" s="25" t="s">
        <v>2215</v>
      </c>
      <c r="E314" s="25"/>
      <c r="F314" s="14" t="s">
        <v>6588</v>
      </c>
      <c r="G314" s="14" t="s">
        <v>9736</v>
      </c>
      <c r="H314" s="14" t="s">
        <v>4935</v>
      </c>
      <c r="I314" s="14" t="s">
        <v>6444</v>
      </c>
      <c r="J314" s="14" t="s">
        <v>5603</v>
      </c>
      <c r="K314" s="14" t="s">
        <v>7826</v>
      </c>
      <c r="L314" s="425">
        <v>41892</v>
      </c>
      <c r="M314" s="15"/>
      <c r="N314" s="68">
        <v>41892</v>
      </c>
      <c r="O314" s="16">
        <v>100</v>
      </c>
      <c r="P314" s="259"/>
      <c r="Q314" s="49">
        <v>91.5</v>
      </c>
      <c r="S314" s="328" t="s">
        <v>11891</v>
      </c>
    </row>
    <row r="315" spans="1:19" s="49" customFormat="1" x14ac:dyDescent="0.25">
      <c r="A315" s="27">
        <v>41887</v>
      </c>
      <c r="B315" s="25" t="s">
        <v>3571</v>
      </c>
      <c r="C315" s="25"/>
      <c r="D315" s="25" t="s">
        <v>2215</v>
      </c>
      <c r="E315" s="25"/>
      <c r="F315" s="14" t="s">
        <v>6588</v>
      </c>
      <c r="G315" s="14" t="s">
        <v>7272</v>
      </c>
      <c r="H315" s="14" t="s">
        <v>4935</v>
      </c>
      <c r="I315" s="14" t="s">
        <v>6444</v>
      </c>
      <c r="J315" s="14" t="s">
        <v>5603</v>
      </c>
      <c r="K315" s="14" t="s">
        <v>2419</v>
      </c>
      <c r="L315" s="425">
        <v>41892</v>
      </c>
      <c r="M315" s="15"/>
      <c r="N315" s="68">
        <v>41892</v>
      </c>
      <c r="O315" s="16">
        <v>25</v>
      </c>
      <c r="P315" s="259"/>
      <c r="Q315" s="49">
        <v>139.9</v>
      </c>
      <c r="S315" s="328" t="s">
        <v>11891</v>
      </c>
    </row>
    <row r="316" spans="1:19" s="49" customFormat="1" x14ac:dyDescent="0.25">
      <c r="A316" s="266">
        <v>41375</v>
      </c>
      <c r="B316" s="288" t="s">
        <v>11564</v>
      </c>
      <c r="C316" s="267"/>
      <c r="D316" s="318" t="s">
        <v>2215</v>
      </c>
      <c r="E316" s="313"/>
      <c r="F316" s="318" t="s">
        <v>6588</v>
      </c>
      <c r="G316" s="318" t="s">
        <v>9736</v>
      </c>
      <c r="H316" s="318" t="s">
        <v>6060</v>
      </c>
      <c r="I316" s="318" t="s">
        <v>6444</v>
      </c>
      <c r="J316" s="333" t="s">
        <v>5603</v>
      </c>
      <c r="K316" s="333" t="s">
        <v>4960</v>
      </c>
      <c r="L316" s="315">
        <v>41376</v>
      </c>
      <c r="M316" s="256"/>
      <c r="N316" s="68">
        <v>41893</v>
      </c>
      <c r="O316" s="258">
        <v>15</v>
      </c>
      <c r="P316" s="259"/>
      <c r="S316" s="328"/>
    </row>
    <row r="317" spans="1:19" s="49" customFormat="1" ht="30" x14ac:dyDescent="0.25">
      <c r="A317" s="27">
        <v>41885</v>
      </c>
      <c r="B317" s="25" t="s">
        <v>9718</v>
      </c>
      <c r="C317" s="25"/>
      <c r="D317" s="25" t="s">
        <v>2215</v>
      </c>
      <c r="E317" s="25"/>
      <c r="F317" s="14" t="s">
        <v>936</v>
      </c>
      <c r="G317" s="14" t="s">
        <v>9736</v>
      </c>
      <c r="H317" s="14" t="s">
        <v>3954</v>
      </c>
      <c r="I317" s="14" t="s">
        <v>10930</v>
      </c>
      <c r="J317" s="14" t="s">
        <v>4152</v>
      </c>
      <c r="K317" s="14" t="s">
        <v>2081</v>
      </c>
      <c r="L317" s="425">
        <v>41891</v>
      </c>
      <c r="M317" s="15"/>
      <c r="N317" s="68">
        <v>41894</v>
      </c>
      <c r="O317" s="16">
        <v>5</v>
      </c>
      <c r="P317" s="259"/>
      <c r="Q317" s="49">
        <v>45.64</v>
      </c>
      <c r="S317" s="328" t="s">
        <v>11891</v>
      </c>
    </row>
    <row r="318" spans="1:19" s="49" customFormat="1" x14ac:dyDescent="0.25">
      <c r="A318" s="27">
        <v>41885</v>
      </c>
      <c r="B318" s="25" t="s">
        <v>9718</v>
      </c>
      <c r="C318" s="25"/>
      <c r="D318" s="25" t="s">
        <v>2215</v>
      </c>
      <c r="E318" s="25"/>
      <c r="F318" s="14" t="s">
        <v>936</v>
      </c>
      <c r="G318" s="14" t="s">
        <v>9736</v>
      </c>
      <c r="H318" s="14" t="s">
        <v>9429</v>
      </c>
      <c r="I318" s="14" t="s">
        <v>10930</v>
      </c>
      <c r="J318" s="14" t="s">
        <v>4152</v>
      </c>
      <c r="K318" s="14" t="s">
        <v>2081</v>
      </c>
      <c r="L318" s="425">
        <v>41891</v>
      </c>
      <c r="M318" s="15"/>
      <c r="N318" s="68">
        <v>41894</v>
      </c>
      <c r="O318" s="16">
        <v>5</v>
      </c>
      <c r="P318" s="259"/>
      <c r="Q318" s="49">
        <v>45.64</v>
      </c>
      <c r="S318" s="328" t="s">
        <v>11891</v>
      </c>
    </row>
    <row r="319" spans="1:19" s="49" customFormat="1" x14ac:dyDescent="0.25">
      <c r="A319" s="27">
        <v>41891</v>
      </c>
      <c r="B319" s="25" t="s">
        <v>14385</v>
      </c>
      <c r="C319" s="25"/>
      <c r="D319" s="25" t="s">
        <v>14386</v>
      </c>
      <c r="E319" s="25">
        <v>5448</v>
      </c>
      <c r="F319" s="14" t="s">
        <v>1333</v>
      </c>
      <c r="G319" s="14" t="s">
        <v>5383</v>
      </c>
      <c r="H319" s="14" t="s">
        <v>12405</v>
      </c>
      <c r="I319" s="14" t="s">
        <v>13502</v>
      </c>
      <c r="J319" s="14" t="s">
        <v>6546</v>
      </c>
      <c r="K319" s="14" t="s">
        <v>14387</v>
      </c>
      <c r="L319" s="425">
        <v>41894</v>
      </c>
      <c r="M319" s="15"/>
      <c r="N319" s="68">
        <v>41894</v>
      </c>
      <c r="O319" s="16">
        <v>65</v>
      </c>
      <c r="P319" s="259"/>
      <c r="S319" s="328"/>
    </row>
    <row r="320" spans="1:19" s="49" customFormat="1" x14ac:dyDescent="0.25">
      <c r="A320" s="27">
        <v>41892</v>
      </c>
      <c r="B320" s="25" t="s">
        <v>14388</v>
      </c>
      <c r="C320" s="25"/>
      <c r="D320" s="25" t="s">
        <v>13745</v>
      </c>
      <c r="E320" s="25">
        <v>5397</v>
      </c>
      <c r="F320" s="14" t="s">
        <v>6588</v>
      </c>
      <c r="G320" s="14" t="s">
        <v>6532</v>
      </c>
      <c r="H320" s="14" t="s">
        <v>1727</v>
      </c>
      <c r="I320" s="14" t="s">
        <v>5497</v>
      </c>
      <c r="J320" s="14" t="s">
        <v>6546</v>
      </c>
      <c r="K320" s="14" t="s">
        <v>11814</v>
      </c>
      <c r="L320" s="424">
        <v>41894</v>
      </c>
      <c r="M320" s="15"/>
      <c r="N320" s="68">
        <v>41894</v>
      </c>
      <c r="O320" s="16">
        <v>39</v>
      </c>
      <c r="P320" s="259"/>
      <c r="S320" s="328"/>
    </row>
    <row r="321" spans="1:19" s="49" customFormat="1" x14ac:dyDescent="0.25">
      <c r="A321" s="27">
        <v>41891</v>
      </c>
      <c r="B321" s="25" t="s">
        <v>5048</v>
      </c>
      <c r="C321" s="25"/>
      <c r="D321" s="25" t="s">
        <v>2215</v>
      </c>
      <c r="E321" s="25"/>
      <c r="F321" s="14" t="s">
        <v>936</v>
      </c>
      <c r="G321" s="14" t="s">
        <v>5602</v>
      </c>
      <c r="H321" s="14" t="s">
        <v>9632</v>
      </c>
      <c r="I321" s="14" t="s">
        <v>6444</v>
      </c>
      <c r="J321" s="14" t="s">
        <v>4152</v>
      </c>
      <c r="K321" s="14" t="s">
        <v>6466</v>
      </c>
      <c r="L321" s="425">
        <v>41894</v>
      </c>
      <c r="M321" s="15"/>
      <c r="N321" s="68">
        <v>41894</v>
      </c>
      <c r="O321" s="16">
        <v>10</v>
      </c>
      <c r="P321" s="259"/>
      <c r="Q321" s="49">
        <v>38.11</v>
      </c>
      <c r="S321" s="328" t="s">
        <v>11891</v>
      </c>
    </row>
    <row r="322" spans="1:19" s="49" customFormat="1" x14ac:dyDescent="0.25">
      <c r="A322" s="27">
        <v>41892</v>
      </c>
      <c r="B322" s="25" t="s">
        <v>5048</v>
      </c>
      <c r="C322" s="25"/>
      <c r="D322" s="25" t="s">
        <v>2215</v>
      </c>
      <c r="E322" s="25"/>
      <c r="F322" s="14" t="s">
        <v>936</v>
      </c>
      <c r="G322" s="14" t="s">
        <v>5602</v>
      </c>
      <c r="H322" s="14" t="s">
        <v>3946</v>
      </c>
      <c r="I322" s="14" t="s">
        <v>6444</v>
      </c>
      <c r="J322" s="14" t="s">
        <v>4152</v>
      </c>
      <c r="K322" s="14" t="s">
        <v>6326</v>
      </c>
      <c r="L322" s="425">
        <v>41894</v>
      </c>
      <c r="M322" s="15"/>
      <c r="N322" s="68">
        <v>41894</v>
      </c>
      <c r="O322" s="16">
        <v>36</v>
      </c>
      <c r="P322" s="259"/>
      <c r="Q322" s="49">
        <v>38.11</v>
      </c>
      <c r="S322" s="328" t="s">
        <v>11891</v>
      </c>
    </row>
    <row r="323" spans="1:19" s="49" customFormat="1" x14ac:dyDescent="0.25">
      <c r="A323" s="27"/>
      <c r="B323" s="25"/>
      <c r="C323" s="25"/>
      <c r="D323" s="25" t="s">
        <v>13745</v>
      </c>
      <c r="E323" s="25">
        <v>5397</v>
      </c>
      <c r="F323" s="14" t="s">
        <v>7521</v>
      </c>
      <c r="G323" s="14" t="s">
        <v>13616</v>
      </c>
      <c r="H323" s="14" t="s">
        <v>5330</v>
      </c>
      <c r="I323" s="14" t="s">
        <v>14130</v>
      </c>
      <c r="J323" s="14" t="s">
        <v>14131</v>
      </c>
      <c r="K323" s="14" t="s">
        <v>1183</v>
      </c>
      <c r="L323" s="424">
        <v>41887</v>
      </c>
      <c r="M323" s="15"/>
      <c r="N323" s="68">
        <v>41897</v>
      </c>
      <c r="O323" s="16">
        <v>105</v>
      </c>
      <c r="P323" s="259"/>
      <c r="S323" s="328"/>
    </row>
    <row r="324" spans="1:19" s="49" customFormat="1" x14ac:dyDescent="0.25">
      <c r="A324" s="27">
        <v>41897</v>
      </c>
      <c r="B324" s="25"/>
      <c r="C324" s="25"/>
      <c r="D324" s="25" t="s">
        <v>11</v>
      </c>
      <c r="E324" s="25"/>
      <c r="F324" s="14" t="s">
        <v>14414</v>
      </c>
      <c r="G324" s="14" t="s">
        <v>13641</v>
      </c>
      <c r="H324" s="14" t="s">
        <v>7482</v>
      </c>
      <c r="I324" s="14" t="s">
        <v>14413</v>
      </c>
      <c r="J324" s="14" t="s">
        <v>14412</v>
      </c>
      <c r="K324" s="14" t="s">
        <v>824</v>
      </c>
      <c r="L324" s="425">
        <v>41898</v>
      </c>
      <c r="M324" s="15"/>
      <c r="N324" s="68">
        <v>41898</v>
      </c>
      <c r="O324" s="16">
        <v>1</v>
      </c>
      <c r="P324" s="259"/>
      <c r="S324" s="328"/>
    </row>
    <row r="325" spans="1:19" s="49" customFormat="1" x14ac:dyDescent="0.25">
      <c r="A325" s="27">
        <v>41894</v>
      </c>
      <c r="B325" s="25" t="s">
        <v>14406</v>
      </c>
      <c r="C325" s="25"/>
      <c r="D325" s="25" t="s">
        <v>14399</v>
      </c>
      <c r="E325" s="25">
        <v>5434</v>
      </c>
      <c r="F325" s="14" t="s">
        <v>936</v>
      </c>
      <c r="G325" s="14" t="s">
        <v>5602</v>
      </c>
      <c r="H325" s="14" t="s">
        <v>11916</v>
      </c>
      <c r="I325" s="14" t="s">
        <v>6444</v>
      </c>
      <c r="J325" s="14" t="s">
        <v>4152</v>
      </c>
      <c r="K325" s="14" t="s">
        <v>2081</v>
      </c>
      <c r="L325" s="425">
        <v>41899</v>
      </c>
      <c r="M325" s="15"/>
      <c r="N325" s="68">
        <v>41899</v>
      </c>
      <c r="O325" s="16">
        <v>5</v>
      </c>
      <c r="P325" s="259"/>
      <c r="Q325" s="49">
        <v>38.1</v>
      </c>
      <c r="S325" s="328" t="s">
        <v>11891</v>
      </c>
    </row>
    <row r="326" spans="1:19" s="49" customFormat="1" ht="30" x14ac:dyDescent="0.25">
      <c r="A326" s="27">
        <v>41894</v>
      </c>
      <c r="B326" s="25" t="s">
        <v>14406</v>
      </c>
      <c r="C326" s="25"/>
      <c r="D326" s="25" t="s">
        <v>14399</v>
      </c>
      <c r="E326" s="25">
        <v>5434</v>
      </c>
      <c r="F326" s="14" t="s">
        <v>936</v>
      </c>
      <c r="G326" s="14" t="s">
        <v>5602</v>
      </c>
      <c r="H326" s="14" t="s">
        <v>13205</v>
      </c>
      <c r="I326" s="14" t="s">
        <v>6444</v>
      </c>
      <c r="J326" s="14" t="s">
        <v>4152</v>
      </c>
      <c r="K326" s="14" t="s">
        <v>6466</v>
      </c>
      <c r="L326" s="425">
        <v>41899</v>
      </c>
      <c r="M326" s="15"/>
      <c r="N326" s="68">
        <v>41899</v>
      </c>
      <c r="O326" s="16">
        <v>10</v>
      </c>
      <c r="P326" s="259"/>
      <c r="Q326" s="49">
        <v>38.1</v>
      </c>
      <c r="S326" s="328" t="s">
        <v>11891</v>
      </c>
    </row>
    <row r="327" spans="1:19" s="49" customFormat="1" x14ac:dyDescent="0.25">
      <c r="A327" s="27">
        <v>41894</v>
      </c>
      <c r="B327" s="25" t="s">
        <v>14406</v>
      </c>
      <c r="C327" s="25"/>
      <c r="D327" s="25" t="s">
        <v>14399</v>
      </c>
      <c r="E327" s="25">
        <v>5434</v>
      </c>
      <c r="F327" s="14" t="s">
        <v>936</v>
      </c>
      <c r="G327" s="14" t="s">
        <v>12692</v>
      </c>
      <c r="H327" s="14" t="s">
        <v>4164</v>
      </c>
      <c r="I327" s="14" t="s">
        <v>10930</v>
      </c>
      <c r="J327" s="14" t="s">
        <v>4152</v>
      </c>
      <c r="K327" s="14" t="s">
        <v>2419</v>
      </c>
      <c r="L327" s="425">
        <v>41899</v>
      </c>
      <c r="M327" s="15"/>
      <c r="N327" s="68">
        <v>41899</v>
      </c>
      <c r="O327" s="16">
        <v>25</v>
      </c>
      <c r="P327" s="259"/>
      <c r="Q327" s="49">
        <v>45.65</v>
      </c>
      <c r="S327" s="328" t="s">
        <v>11891</v>
      </c>
    </row>
    <row r="328" spans="1:19" s="49" customFormat="1" x14ac:dyDescent="0.25">
      <c r="A328" s="27">
        <v>41897</v>
      </c>
      <c r="B328" s="25" t="s">
        <v>1437</v>
      </c>
      <c r="C328" s="25"/>
      <c r="D328" s="25" t="s">
        <v>14407</v>
      </c>
      <c r="E328" s="25" t="s">
        <v>14407</v>
      </c>
      <c r="F328" s="14" t="s">
        <v>10658</v>
      </c>
      <c r="G328" s="14" t="s">
        <v>7272</v>
      </c>
      <c r="H328" s="14" t="s">
        <v>374</v>
      </c>
      <c r="I328" s="14" t="s">
        <v>5497</v>
      </c>
      <c r="J328" s="14" t="s">
        <v>878</v>
      </c>
      <c r="K328" s="14" t="s">
        <v>373</v>
      </c>
      <c r="L328" s="425">
        <v>41899</v>
      </c>
      <c r="M328" s="15"/>
      <c r="N328" s="68">
        <v>41899</v>
      </c>
      <c r="O328" s="16">
        <v>40</v>
      </c>
      <c r="P328" s="259"/>
      <c r="Q328" s="49">
        <v>56.17</v>
      </c>
      <c r="S328" s="328" t="s">
        <v>11891</v>
      </c>
    </row>
    <row r="329" spans="1:19" s="49" customFormat="1" x14ac:dyDescent="0.25">
      <c r="A329" s="27">
        <v>41897</v>
      </c>
      <c r="B329" s="25" t="s">
        <v>1437</v>
      </c>
      <c r="C329" s="25"/>
      <c r="D329" s="25" t="s">
        <v>14407</v>
      </c>
      <c r="E329" s="25" t="s">
        <v>14407</v>
      </c>
      <c r="F329" s="14" t="s">
        <v>10658</v>
      </c>
      <c r="G329" s="14" t="s">
        <v>7272</v>
      </c>
      <c r="H329" s="14" t="s">
        <v>374</v>
      </c>
      <c r="I329" s="14" t="s">
        <v>10608</v>
      </c>
      <c r="J329" s="14" t="s">
        <v>878</v>
      </c>
      <c r="K329" s="14" t="s">
        <v>6466</v>
      </c>
      <c r="L329" s="425">
        <v>41899</v>
      </c>
      <c r="M329" s="15"/>
      <c r="N329" s="68">
        <v>41899</v>
      </c>
      <c r="O329" s="16">
        <v>10</v>
      </c>
      <c r="P329" s="259"/>
      <c r="Q329" s="49">
        <v>54.68</v>
      </c>
      <c r="S329" s="328" t="s">
        <v>11891</v>
      </c>
    </row>
    <row r="330" spans="1:19" s="49" customFormat="1" x14ac:dyDescent="0.25">
      <c r="A330" s="27">
        <v>41897</v>
      </c>
      <c r="B330" s="25" t="s">
        <v>231</v>
      </c>
      <c r="C330" s="25"/>
      <c r="D330" s="25" t="s">
        <v>2215</v>
      </c>
      <c r="E330" s="25"/>
      <c r="F330" s="14" t="s">
        <v>936</v>
      </c>
      <c r="G330" s="14" t="s">
        <v>5602</v>
      </c>
      <c r="H330" s="14" t="s">
        <v>9216</v>
      </c>
      <c r="I330" s="14" t="s">
        <v>6444</v>
      </c>
      <c r="J330" s="14" t="s">
        <v>4152</v>
      </c>
      <c r="K330" s="14" t="s">
        <v>2079</v>
      </c>
      <c r="L330" s="425">
        <v>41899</v>
      </c>
      <c r="M330" s="15"/>
      <c r="N330" s="68">
        <v>41899</v>
      </c>
      <c r="O330" s="16">
        <v>50</v>
      </c>
      <c r="P330" s="259"/>
      <c r="Q330" s="49">
        <v>38.11</v>
      </c>
      <c r="S330" s="328" t="s">
        <v>11891</v>
      </c>
    </row>
    <row r="331" spans="1:19" s="49" customFormat="1" x14ac:dyDescent="0.25">
      <c r="A331" s="27">
        <v>41897</v>
      </c>
      <c r="B331" s="25" t="s">
        <v>6947</v>
      </c>
      <c r="C331" s="25"/>
      <c r="D331" s="25" t="s">
        <v>2215</v>
      </c>
      <c r="E331" s="25"/>
      <c r="F331" s="14" t="s">
        <v>936</v>
      </c>
      <c r="G331" s="14" t="s">
        <v>5602</v>
      </c>
      <c r="H331" s="14" t="s">
        <v>9429</v>
      </c>
      <c r="I331" s="14" t="s">
        <v>6444</v>
      </c>
      <c r="J331" s="14" t="s">
        <v>4152</v>
      </c>
      <c r="K331" s="14" t="s">
        <v>2419</v>
      </c>
      <c r="L331" s="425">
        <v>41899</v>
      </c>
      <c r="M331" s="15"/>
      <c r="N331" s="68">
        <v>41899</v>
      </c>
      <c r="O331" s="16">
        <v>25</v>
      </c>
      <c r="P331" s="259"/>
      <c r="Q331" s="49">
        <v>38.11</v>
      </c>
      <c r="S331" s="328" t="s">
        <v>11891</v>
      </c>
    </row>
    <row r="332" spans="1:19" s="49" customFormat="1" x14ac:dyDescent="0.25">
      <c r="A332" s="27">
        <v>41894</v>
      </c>
      <c r="B332" s="25" t="s">
        <v>6176</v>
      </c>
      <c r="C332" s="25"/>
      <c r="D332" s="25" t="s">
        <v>2215</v>
      </c>
      <c r="E332" s="25"/>
      <c r="F332" s="14" t="s">
        <v>6588</v>
      </c>
      <c r="G332" s="14" t="s">
        <v>1618</v>
      </c>
      <c r="H332" s="14" t="s">
        <v>5513</v>
      </c>
      <c r="I332" s="14" t="s">
        <v>6444</v>
      </c>
      <c r="J332" s="14" t="s">
        <v>2379</v>
      </c>
      <c r="K332" s="14" t="s">
        <v>2079</v>
      </c>
      <c r="L332" s="425">
        <v>41899</v>
      </c>
      <c r="M332" s="15"/>
      <c r="N332" s="68">
        <v>41899</v>
      </c>
      <c r="O332" s="16">
        <v>50</v>
      </c>
      <c r="P332" s="259"/>
      <c r="Q332" s="49">
        <v>121.63</v>
      </c>
      <c r="S332" s="328" t="s">
        <v>11891</v>
      </c>
    </row>
    <row r="333" spans="1:19" s="49" customFormat="1" x14ac:dyDescent="0.25">
      <c r="A333" s="27">
        <v>41899</v>
      </c>
      <c r="B333" s="25" t="s">
        <v>6945</v>
      </c>
      <c r="C333" s="25"/>
      <c r="D333" s="25" t="s">
        <v>2215</v>
      </c>
      <c r="E333" s="25"/>
      <c r="F333" s="14" t="s">
        <v>10658</v>
      </c>
      <c r="G333" s="14" t="s">
        <v>7272</v>
      </c>
      <c r="H333" s="14" t="s">
        <v>374</v>
      </c>
      <c r="I333" s="14" t="s">
        <v>6444</v>
      </c>
      <c r="J333" s="14" t="s">
        <v>878</v>
      </c>
      <c r="K333" s="14" t="s">
        <v>2079</v>
      </c>
      <c r="L333" s="425">
        <v>41901</v>
      </c>
      <c r="M333" s="15"/>
      <c r="N333" s="68">
        <v>41899</v>
      </c>
      <c r="O333" s="16">
        <v>50</v>
      </c>
      <c r="P333" s="259"/>
      <c r="Q333" s="49">
        <v>43.16</v>
      </c>
      <c r="S333" s="328" t="s">
        <v>11891</v>
      </c>
    </row>
    <row r="334" spans="1:19" s="49" customFormat="1" ht="30" x14ac:dyDescent="0.25">
      <c r="A334" s="27">
        <v>41894</v>
      </c>
      <c r="B334" s="25" t="s">
        <v>14404</v>
      </c>
      <c r="C334" s="25"/>
      <c r="D334" s="25" t="s">
        <v>14304</v>
      </c>
      <c r="E334" s="25">
        <v>5461</v>
      </c>
      <c r="F334" s="14" t="s">
        <v>936</v>
      </c>
      <c r="G334" s="14" t="s">
        <v>9736</v>
      </c>
      <c r="H334" s="14" t="s">
        <v>3954</v>
      </c>
      <c r="I334" s="14" t="s">
        <v>6032</v>
      </c>
      <c r="J334" s="14" t="s">
        <v>6666</v>
      </c>
      <c r="K334" s="14" t="s">
        <v>14405</v>
      </c>
      <c r="L334" s="425">
        <v>41901</v>
      </c>
      <c r="M334" s="15"/>
      <c r="N334" s="68">
        <v>41901</v>
      </c>
      <c r="O334" s="16"/>
      <c r="P334" s="259"/>
      <c r="S334" s="328"/>
    </row>
    <row r="335" spans="1:19" s="49" customFormat="1" x14ac:dyDescent="0.25">
      <c r="A335" s="27">
        <v>41898</v>
      </c>
      <c r="B335" s="25" t="s">
        <v>5567</v>
      </c>
      <c r="C335" s="25"/>
      <c r="D335" s="25" t="s">
        <v>14407</v>
      </c>
      <c r="E335" s="25" t="s">
        <v>14407</v>
      </c>
      <c r="F335" s="14" t="s">
        <v>10658</v>
      </c>
      <c r="G335" s="14" t="s">
        <v>7272</v>
      </c>
      <c r="H335" s="14" t="s">
        <v>374</v>
      </c>
      <c r="I335" s="14" t="s">
        <v>10608</v>
      </c>
      <c r="J335" s="14" t="s">
        <v>878</v>
      </c>
      <c r="K335" s="14" t="s">
        <v>9008</v>
      </c>
      <c r="L335" s="425">
        <v>41901</v>
      </c>
      <c r="M335" s="15"/>
      <c r="N335" s="68">
        <v>41901</v>
      </c>
      <c r="O335" s="16">
        <v>1</v>
      </c>
      <c r="P335" s="259"/>
      <c r="Q335" s="49">
        <v>54.68</v>
      </c>
      <c r="S335" s="328" t="s">
        <v>11891</v>
      </c>
    </row>
    <row r="336" spans="1:19" s="49" customFormat="1" x14ac:dyDescent="0.25">
      <c r="A336" s="27">
        <v>41898</v>
      </c>
      <c r="B336" s="25" t="s">
        <v>5567</v>
      </c>
      <c r="C336" s="25"/>
      <c r="D336" s="25" t="s">
        <v>2215</v>
      </c>
      <c r="E336" s="25"/>
      <c r="F336" s="14" t="s">
        <v>10658</v>
      </c>
      <c r="G336" s="14" t="s">
        <v>5602</v>
      </c>
      <c r="H336" s="14" t="s">
        <v>9859</v>
      </c>
      <c r="I336" s="14" t="s">
        <v>6444</v>
      </c>
      <c r="J336" s="14" t="s">
        <v>3481</v>
      </c>
      <c r="K336" s="14" t="s">
        <v>2419</v>
      </c>
      <c r="L336" s="425">
        <v>41901</v>
      </c>
      <c r="M336" s="15"/>
      <c r="N336" s="68">
        <v>41901</v>
      </c>
      <c r="O336" s="16">
        <v>25</v>
      </c>
      <c r="P336" s="259"/>
      <c r="Q336" s="49">
        <v>28.92</v>
      </c>
      <c r="S336" s="328" t="s">
        <v>11891</v>
      </c>
    </row>
    <row r="337" spans="1:19" s="49" customFormat="1" x14ac:dyDescent="0.25">
      <c r="A337" s="27">
        <v>41892</v>
      </c>
      <c r="B337" s="25" t="s">
        <v>3957</v>
      </c>
      <c r="C337" s="25"/>
      <c r="D337" s="25" t="s">
        <v>14010</v>
      </c>
      <c r="E337" s="25">
        <v>5215</v>
      </c>
      <c r="F337" s="14" t="s">
        <v>5382</v>
      </c>
      <c r="G337" s="14" t="s">
        <v>5602</v>
      </c>
      <c r="H337" s="14" t="s">
        <v>4445</v>
      </c>
      <c r="I337" s="14" t="s">
        <v>14394</v>
      </c>
      <c r="J337" s="14" t="s">
        <v>4152</v>
      </c>
      <c r="K337" s="14" t="s">
        <v>7826</v>
      </c>
      <c r="L337" s="425">
        <v>41904</v>
      </c>
      <c r="M337" s="15"/>
      <c r="N337" s="68">
        <v>41905</v>
      </c>
      <c r="O337" s="16">
        <v>100</v>
      </c>
      <c r="P337" s="259"/>
      <c r="Q337" s="49">
        <v>50.06</v>
      </c>
      <c r="S337" s="328" t="s">
        <v>11891</v>
      </c>
    </row>
    <row r="338" spans="1:19" s="49" customFormat="1" x14ac:dyDescent="0.25">
      <c r="A338" s="27">
        <v>41898</v>
      </c>
      <c r="B338" s="25" t="s">
        <v>14418</v>
      </c>
      <c r="C338" s="25"/>
      <c r="D338" s="25" t="s">
        <v>14417</v>
      </c>
      <c r="E338" s="25"/>
      <c r="F338" s="14"/>
      <c r="G338" s="14"/>
      <c r="H338" s="14" t="s">
        <v>8702</v>
      </c>
      <c r="I338" s="14" t="s">
        <v>429</v>
      </c>
      <c r="J338" s="14" t="s">
        <v>4894</v>
      </c>
      <c r="K338" s="14" t="s">
        <v>8534</v>
      </c>
      <c r="L338" s="425">
        <v>41902</v>
      </c>
      <c r="M338" s="15"/>
      <c r="N338" s="68">
        <v>41905</v>
      </c>
      <c r="O338" s="16">
        <v>100</v>
      </c>
      <c r="P338" s="259"/>
      <c r="S338" s="328"/>
    </row>
    <row r="339" spans="1:19" s="49" customFormat="1" x14ac:dyDescent="0.25">
      <c r="A339" s="27">
        <v>41900</v>
      </c>
      <c r="B339" s="25" t="s">
        <v>8216</v>
      </c>
      <c r="C339" s="25"/>
      <c r="D339" s="25" t="s">
        <v>2215</v>
      </c>
      <c r="E339" s="25"/>
      <c r="F339" s="14" t="s">
        <v>6588</v>
      </c>
      <c r="G339" s="14" t="s">
        <v>7272</v>
      </c>
      <c r="H339" s="14" t="s">
        <v>4935</v>
      </c>
      <c r="I339" s="14" t="s">
        <v>6444</v>
      </c>
      <c r="J339" s="14" t="s">
        <v>5603</v>
      </c>
      <c r="K339" s="14" t="s">
        <v>7445</v>
      </c>
      <c r="L339" s="425">
        <v>41905</v>
      </c>
      <c r="M339" s="15"/>
      <c r="N339" s="68">
        <v>41905</v>
      </c>
      <c r="O339" s="16">
        <v>30</v>
      </c>
      <c r="P339" s="259"/>
      <c r="Q339" s="49">
        <v>139.9</v>
      </c>
      <c r="S339" s="328" t="s">
        <v>11891</v>
      </c>
    </row>
    <row r="340" spans="1:19" s="49" customFormat="1" x14ac:dyDescent="0.25">
      <c r="A340" s="27">
        <v>41900</v>
      </c>
      <c r="B340" s="25" t="s">
        <v>8216</v>
      </c>
      <c r="C340" s="25"/>
      <c r="D340" s="25" t="s">
        <v>2215</v>
      </c>
      <c r="E340" s="25"/>
      <c r="F340" s="14" t="s">
        <v>6588</v>
      </c>
      <c r="G340" s="14" t="s">
        <v>8041</v>
      </c>
      <c r="H340" s="14" t="s">
        <v>4935</v>
      </c>
      <c r="I340" s="14" t="s">
        <v>6444</v>
      </c>
      <c r="J340" s="14" t="s">
        <v>5603</v>
      </c>
      <c r="K340" s="14" t="s">
        <v>2079</v>
      </c>
      <c r="L340" s="425">
        <v>41905</v>
      </c>
      <c r="M340" s="15"/>
      <c r="N340" s="68">
        <v>41905</v>
      </c>
      <c r="O340" s="16">
        <v>50</v>
      </c>
      <c r="P340" s="259"/>
      <c r="Q340" s="49">
        <v>106.14</v>
      </c>
      <c r="S340" s="328" t="s">
        <v>11891</v>
      </c>
    </row>
    <row r="341" spans="1:19" s="49" customFormat="1" x14ac:dyDescent="0.25">
      <c r="A341" s="27">
        <v>41872</v>
      </c>
      <c r="B341" s="25" t="s">
        <v>14474</v>
      </c>
      <c r="C341" s="25"/>
      <c r="D341" s="25" t="s">
        <v>14429</v>
      </c>
      <c r="E341" s="25">
        <v>5382</v>
      </c>
      <c r="F341" s="14" t="s">
        <v>5382</v>
      </c>
      <c r="G341" s="14" t="s">
        <v>5881</v>
      </c>
      <c r="H341" s="14" t="s">
        <v>14475</v>
      </c>
      <c r="I341" s="14" t="s">
        <v>1660</v>
      </c>
      <c r="J341" s="14" t="s">
        <v>4152</v>
      </c>
      <c r="K341" s="14" t="s">
        <v>14264</v>
      </c>
      <c r="L341" s="424">
        <v>41904</v>
      </c>
      <c r="M341" s="15"/>
      <c r="N341" s="68">
        <v>41905</v>
      </c>
      <c r="O341" s="16">
        <v>48</v>
      </c>
      <c r="P341" s="259"/>
      <c r="S341" s="328"/>
    </row>
    <row r="342" spans="1:19" s="49" customFormat="1" x14ac:dyDescent="0.25">
      <c r="A342" s="27">
        <v>41872</v>
      </c>
      <c r="B342" s="25" t="s">
        <v>14474</v>
      </c>
      <c r="C342" s="25"/>
      <c r="D342" s="25" t="s">
        <v>14429</v>
      </c>
      <c r="E342" s="25">
        <v>5382</v>
      </c>
      <c r="F342" s="14" t="s">
        <v>5382</v>
      </c>
      <c r="G342" s="14" t="s">
        <v>5881</v>
      </c>
      <c r="H342" s="14" t="s">
        <v>14475</v>
      </c>
      <c r="I342" s="14" t="s">
        <v>14476</v>
      </c>
      <c r="J342" s="14" t="s">
        <v>14477</v>
      </c>
      <c r="K342" s="14" t="s">
        <v>14478</v>
      </c>
      <c r="L342" s="424">
        <v>41904</v>
      </c>
      <c r="M342" s="15"/>
      <c r="N342" s="68">
        <v>41905</v>
      </c>
      <c r="O342" s="16">
        <v>56</v>
      </c>
      <c r="P342" s="259"/>
      <c r="S342" s="328"/>
    </row>
    <row r="343" spans="1:19" s="49" customFormat="1" x14ac:dyDescent="0.25">
      <c r="A343" s="27">
        <v>41872</v>
      </c>
      <c r="B343" s="25" t="s">
        <v>14474</v>
      </c>
      <c r="C343" s="25"/>
      <c r="D343" s="25" t="s">
        <v>14429</v>
      </c>
      <c r="E343" s="25">
        <v>5382</v>
      </c>
      <c r="F343" s="14" t="s">
        <v>5382</v>
      </c>
      <c r="G343" s="14" t="s">
        <v>5881</v>
      </c>
      <c r="H343" s="14" t="s">
        <v>14475</v>
      </c>
      <c r="I343" s="14" t="s">
        <v>14479</v>
      </c>
      <c r="J343" s="14" t="s">
        <v>14480</v>
      </c>
      <c r="K343" s="14" t="s">
        <v>14481</v>
      </c>
      <c r="L343" s="424">
        <v>41904</v>
      </c>
      <c r="M343" s="15"/>
      <c r="N343" s="68">
        <v>41905</v>
      </c>
      <c r="O343" s="16"/>
      <c r="P343" s="259"/>
      <c r="S343" s="328"/>
    </row>
    <row r="344" spans="1:19" s="49" customFormat="1" x14ac:dyDescent="0.25">
      <c r="A344" s="27">
        <v>41905</v>
      </c>
      <c r="B344" s="25" t="s">
        <v>14474</v>
      </c>
      <c r="C344" s="25"/>
      <c r="D344" s="25" t="s">
        <v>14495</v>
      </c>
      <c r="E344" s="25">
        <v>5402</v>
      </c>
      <c r="F344" s="14" t="s">
        <v>1508</v>
      </c>
      <c r="G344" s="14" t="s">
        <v>5383</v>
      </c>
      <c r="H344" s="14" t="s">
        <v>5231</v>
      </c>
      <c r="I344" s="14" t="s">
        <v>10007</v>
      </c>
      <c r="J344" s="14" t="s">
        <v>4152</v>
      </c>
      <c r="K344" s="14" t="s">
        <v>12564</v>
      </c>
      <c r="L344" s="424">
        <v>41906</v>
      </c>
      <c r="M344" s="15"/>
      <c r="N344" s="68">
        <v>41905</v>
      </c>
      <c r="O344" s="16">
        <v>4</v>
      </c>
      <c r="P344" s="259"/>
      <c r="S344" s="328"/>
    </row>
    <row r="345" spans="1:19" s="49" customFormat="1" x14ac:dyDescent="0.25">
      <c r="A345" s="27">
        <v>41905</v>
      </c>
      <c r="B345" s="25" t="s">
        <v>14474</v>
      </c>
      <c r="C345" s="25"/>
      <c r="D345" s="25" t="s">
        <v>14495</v>
      </c>
      <c r="E345" s="25">
        <v>5402</v>
      </c>
      <c r="F345" s="14" t="s">
        <v>1508</v>
      </c>
      <c r="G345" s="14" t="s">
        <v>5383</v>
      </c>
      <c r="H345" s="14" t="s">
        <v>13617</v>
      </c>
      <c r="I345" s="14" t="s">
        <v>10007</v>
      </c>
      <c r="J345" s="14" t="s">
        <v>4152</v>
      </c>
      <c r="K345" s="14" t="s">
        <v>10445</v>
      </c>
      <c r="L345" s="424">
        <v>41906</v>
      </c>
      <c r="M345" s="15"/>
      <c r="N345" s="68">
        <v>41905</v>
      </c>
      <c r="O345" s="16">
        <v>3</v>
      </c>
      <c r="P345" s="259"/>
      <c r="S345" s="328"/>
    </row>
    <row r="346" spans="1:19" s="49" customFormat="1" x14ac:dyDescent="0.25">
      <c r="A346" s="27">
        <v>41894</v>
      </c>
      <c r="B346" s="25" t="s">
        <v>8930</v>
      </c>
      <c r="C346" s="25"/>
      <c r="D346" s="25" t="s">
        <v>14399</v>
      </c>
      <c r="E346" s="25">
        <v>5434</v>
      </c>
      <c r="F346" s="14" t="s">
        <v>3431</v>
      </c>
      <c r="G346" s="14" t="s">
        <v>7272</v>
      </c>
      <c r="H346" s="14" t="s">
        <v>374</v>
      </c>
      <c r="I346" s="14" t="s">
        <v>14400</v>
      </c>
      <c r="J346" s="14" t="s">
        <v>14401</v>
      </c>
      <c r="K346" s="14" t="s">
        <v>7667</v>
      </c>
      <c r="L346" s="425">
        <v>41908</v>
      </c>
      <c r="M346" s="15"/>
      <c r="N346" s="68">
        <v>41906</v>
      </c>
      <c r="O346" s="16">
        <v>28</v>
      </c>
      <c r="P346" s="259"/>
      <c r="S346" s="328"/>
    </row>
    <row r="347" spans="1:19" s="49" customFormat="1" x14ac:dyDescent="0.25">
      <c r="A347" s="27">
        <v>41901</v>
      </c>
      <c r="B347" s="25" t="s">
        <v>2371</v>
      </c>
      <c r="C347" s="25"/>
      <c r="D347" s="25" t="s">
        <v>2215</v>
      </c>
      <c r="E347" s="25"/>
      <c r="F347" s="14" t="s">
        <v>936</v>
      </c>
      <c r="G347" s="14" t="s">
        <v>5602</v>
      </c>
      <c r="H347" s="14" t="s">
        <v>9216</v>
      </c>
      <c r="I347" s="14" t="s">
        <v>6444</v>
      </c>
      <c r="J347" s="14" t="s">
        <v>4152</v>
      </c>
      <c r="K347" s="14" t="s">
        <v>2079</v>
      </c>
      <c r="L347" s="425">
        <v>41906</v>
      </c>
      <c r="M347" s="15"/>
      <c r="N347" s="68">
        <v>41906</v>
      </c>
      <c r="O347" s="16">
        <v>50</v>
      </c>
      <c r="P347" s="259"/>
      <c r="Q347" s="49">
        <v>38.11</v>
      </c>
      <c r="S347" s="328" t="s">
        <v>11891</v>
      </c>
    </row>
    <row r="348" spans="1:19" s="49" customFormat="1" x14ac:dyDescent="0.25">
      <c r="A348" s="27">
        <v>41904</v>
      </c>
      <c r="B348" s="25" t="s">
        <v>4297</v>
      </c>
      <c r="C348" s="25"/>
      <c r="D348" s="25" t="s">
        <v>2215</v>
      </c>
      <c r="E348" s="25"/>
      <c r="F348" s="14" t="s">
        <v>10658</v>
      </c>
      <c r="G348" s="14" t="s">
        <v>8041</v>
      </c>
      <c r="H348" s="14" t="s">
        <v>374</v>
      </c>
      <c r="I348" s="14" t="s">
        <v>6444</v>
      </c>
      <c r="J348" s="14" t="s">
        <v>878</v>
      </c>
      <c r="K348" s="14" t="s">
        <v>2079</v>
      </c>
      <c r="L348" s="425">
        <v>41906</v>
      </c>
      <c r="M348" s="15"/>
      <c r="N348" s="68">
        <v>41906</v>
      </c>
      <c r="O348" s="16">
        <v>50</v>
      </c>
      <c r="P348" s="259"/>
      <c r="Q348" s="49">
        <v>33.619999999999997</v>
      </c>
      <c r="S348" s="328" t="s">
        <v>11891</v>
      </c>
    </row>
    <row r="349" spans="1:19" s="49" customFormat="1" x14ac:dyDescent="0.25">
      <c r="A349" s="27">
        <v>41905</v>
      </c>
      <c r="B349" s="25" t="s">
        <v>984</v>
      </c>
      <c r="C349" s="25"/>
      <c r="D349" s="25" t="s">
        <v>2215</v>
      </c>
      <c r="E349" s="25"/>
      <c r="F349" s="14" t="s">
        <v>10658</v>
      </c>
      <c r="G349" s="14" t="s">
        <v>5602</v>
      </c>
      <c r="H349" s="14" t="s">
        <v>374</v>
      </c>
      <c r="I349" s="14" t="s">
        <v>6444</v>
      </c>
      <c r="J349" s="14" t="s">
        <v>878</v>
      </c>
      <c r="K349" s="14" t="s">
        <v>2079</v>
      </c>
      <c r="L349" s="425">
        <v>41906</v>
      </c>
      <c r="M349" s="15"/>
      <c r="N349" s="68">
        <v>41906</v>
      </c>
      <c r="O349" s="16">
        <v>50</v>
      </c>
      <c r="P349" s="259"/>
      <c r="Q349" s="49">
        <v>23.55</v>
      </c>
      <c r="S349" s="328" t="s">
        <v>11891</v>
      </c>
    </row>
    <row r="350" spans="1:19" s="49" customFormat="1" x14ac:dyDescent="0.25">
      <c r="A350" s="27">
        <v>41905</v>
      </c>
      <c r="B350" s="25" t="s">
        <v>984</v>
      </c>
      <c r="C350" s="25"/>
      <c r="D350" s="25" t="s">
        <v>2215</v>
      </c>
      <c r="E350" s="25"/>
      <c r="F350" s="14" t="s">
        <v>10658</v>
      </c>
      <c r="G350" s="14" t="s">
        <v>9736</v>
      </c>
      <c r="H350" s="14" t="s">
        <v>374</v>
      </c>
      <c r="I350" s="14" t="s">
        <v>6444</v>
      </c>
      <c r="J350" s="14" t="s">
        <v>878</v>
      </c>
      <c r="K350" s="14" t="s">
        <v>2702</v>
      </c>
      <c r="L350" s="425">
        <v>41906</v>
      </c>
      <c r="M350" s="15"/>
      <c r="N350" s="68">
        <v>41906</v>
      </c>
      <c r="O350" s="16">
        <v>60</v>
      </c>
      <c r="P350" s="259"/>
      <c r="Q350" s="49">
        <v>28.45</v>
      </c>
      <c r="S350" s="328" t="s">
        <v>11891</v>
      </c>
    </row>
    <row r="351" spans="1:19" s="49" customFormat="1" x14ac:dyDescent="0.25">
      <c r="A351" s="27">
        <v>41877</v>
      </c>
      <c r="B351" s="25" t="s">
        <v>14262</v>
      </c>
      <c r="C351" s="25"/>
      <c r="D351" s="25" t="s">
        <v>14261</v>
      </c>
      <c r="E351" s="25">
        <v>5308</v>
      </c>
      <c r="F351" s="14" t="s">
        <v>7521</v>
      </c>
      <c r="G351" s="14" t="s">
        <v>13335</v>
      </c>
      <c r="H351" s="14" t="s">
        <v>14263</v>
      </c>
      <c r="I351" s="14" t="s">
        <v>6444</v>
      </c>
      <c r="J351" s="14" t="s">
        <v>977</v>
      </c>
      <c r="K351" s="14" t="s">
        <v>2547</v>
      </c>
      <c r="L351" s="424">
        <v>41907</v>
      </c>
      <c r="M351" s="15"/>
      <c r="N351" s="68">
        <v>41907</v>
      </c>
      <c r="O351" s="16">
        <v>165</v>
      </c>
      <c r="P351" s="259"/>
      <c r="S351" s="328"/>
    </row>
    <row r="352" spans="1:19" s="49" customFormat="1" x14ac:dyDescent="0.25">
      <c r="A352" s="27">
        <v>41891</v>
      </c>
      <c r="B352" s="25" t="s">
        <v>14374</v>
      </c>
      <c r="C352" s="25"/>
      <c r="D352" s="25" t="s">
        <v>14375</v>
      </c>
      <c r="E352" s="25">
        <v>5430</v>
      </c>
      <c r="F352" s="14" t="s">
        <v>14376</v>
      </c>
      <c r="G352" s="14" t="s">
        <v>5383</v>
      </c>
      <c r="H352" s="14" t="s">
        <v>14377</v>
      </c>
      <c r="I352" s="14" t="s">
        <v>6444</v>
      </c>
      <c r="J352" s="14" t="s">
        <v>4152</v>
      </c>
      <c r="K352" s="14" t="s">
        <v>1686</v>
      </c>
      <c r="L352" s="424">
        <v>41894</v>
      </c>
      <c r="M352" s="15"/>
      <c r="N352" s="68">
        <v>41907</v>
      </c>
      <c r="O352" s="16">
        <v>16</v>
      </c>
      <c r="P352" s="259"/>
      <c r="S352" s="328"/>
    </row>
    <row r="353" spans="1:19" s="49" customFormat="1" x14ac:dyDescent="0.25">
      <c r="A353" s="27">
        <v>41899</v>
      </c>
      <c r="B353" s="25" t="s">
        <v>14444</v>
      </c>
      <c r="C353" s="25"/>
      <c r="D353" s="25" t="s">
        <v>14445</v>
      </c>
      <c r="E353" s="25">
        <v>5398</v>
      </c>
      <c r="F353" s="14" t="s">
        <v>1461</v>
      </c>
      <c r="G353" s="14" t="s">
        <v>5383</v>
      </c>
      <c r="H353" s="14" t="s">
        <v>7581</v>
      </c>
      <c r="I353" s="14" t="s">
        <v>14446</v>
      </c>
      <c r="J353" s="14" t="s">
        <v>14447</v>
      </c>
      <c r="K353" s="14" t="s">
        <v>14448</v>
      </c>
      <c r="L353" s="425">
        <v>41904</v>
      </c>
      <c r="M353" s="15"/>
      <c r="N353" s="68">
        <v>41907</v>
      </c>
      <c r="O353" s="16" t="s">
        <v>14511</v>
      </c>
      <c r="P353" s="259"/>
      <c r="S353" s="328"/>
    </row>
    <row r="354" spans="1:19" s="49" customFormat="1" x14ac:dyDescent="0.25">
      <c r="A354" s="27">
        <v>41899</v>
      </c>
      <c r="B354" s="25" t="s">
        <v>14444</v>
      </c>
      <c r="C354" s="25"/>
      <c r="D354" s="25" t="s">
        <v>14445</v>
      </c>
      <c r="E354" s="25">
        <v>5398</v>
      </c>
      <c r="F354" s="14" t="s">
        <v>1461</v>
      </c>
      <c r="G354" s="14" t="s">
        <v>5383</v>
      </c>
      <c r="H354" s="14" t="s">
        <v>7581</v>
      </c>
      <c r="I354" s="14" t="s">
        <v>6444</v>
      </c>
      <c r="J354" s="14" t="s">
        <v>977</v>
      </c>
      <c r="K354" s="14" t="s">
        <v>14449</v>
      </c>
      <c r="L354" s="425">
        <v>41904</v>
      </c>
      <c r="M354" s="15"/>
      <c r="N354" s="68">
        <v>41907</v>
      </c>
      <c r="O354" s="16">
        <v>55</v>
      </c>
      <c r="P354" s="259"/>
      <c r="S354" s="328"/>
    </row>
    <row r="355" spans="1:19" s="49" customFormat="1" x14ac:dyDescent="0.25">
      <c r="A355" s="27">
        <v>41899</v>
      </c>
      <c r="B355" s="25" t="s">
        <v>14444</v>
      </c>
      <c r="C355" s="25"/>
      <c r="D355" s="25" t="s">
        <v>14445</v>
      </c>
      <c r="E355" s="25">
        <v>5398</v>
      </c>
      <c r="F355" s="14" t="s">
        <v>1461</v>
      </c>
      <c r="G355" s="14" t="s">
        <v>5383</v>
      </c>
      <c r="H355" s="14" t="s">
        <v>7581</v>
      </c>
      <c r="I355" s="14" t="s">
        <v>14450</v>
      </c>
      <c r="J355" s="14" t="s">
        <v>2210</v>
      </c>
      <c r="K355" s="14" t="s">
        <v>14451</v>
      </c>
      <c r="L355" s="425">
        <v>41904</v>
      </c>
      <c r="M355" s="15"/>
      <c r="N355" s="68">
        <v>41907</v>
      </c>
      <c r="O355" s="16">
        <v>3</v>
      </c>
      <c r="P355" s="259"/>
      <c r="Q355" s="49">
        <v>2.29</v>
      </c>
      <c r="S355" s="328" t="s">
        <v>10983</v>
      </c>
    </row>
    <row r="356" spans="1:19" s="49" customFormat="1" x14ac:dyDescent="0.25">
      <c r="A356" s="27">
        <v>41905</v>
      </c>
      <c r="B356" s="25" t="s">
        <v>14441</v>
      </c>
      <c r="C356" s="25"/>
      <c r="D356" s="25" t="s">
        <v>14429</v>
      </c>
      <c r="E356" s="25">
        <v>5382</v>
      </c>
      <c r="F356" s="14" t="s">
        <v>3009</v>
      </c>
      <c r="G356" s="14" t="s">
        <v>5431</v>
      </c>
      <c r="H356" s="14" t="s">
        <v>1446</v>
      </c>
      <c r="I356" s="14" t="s">
        <v>14496</v>
      </c>
      <c r="J356" s="14" t="s">
        <v>6879</v>
      </c>
      <c r="K356" s="14" t="s">
        <v>13157</v>
      </c>
      <c r="L356" s="424">
        <v>41907</v>
      </c>
      <c r="M356" s="15"/>
      <c r="N356" s="68">
        <v>41907</v>
      </c>
      <c r="O356" s="16"/>
      <c r="P356" s="259"/>
      <c r="S356" s="328"/>
    </row>
    <row r="357" spans="1:19" s="49" customFormat="1" x14ac:dyDescent="0.25">
      <c r="A357" s="27">
        <v>41894</v>
      </c>
      <c r="B357" s="25" t="s">
        <v>9565</v>
      </c>
      <c r="C357" s="25"/>
      <c r="D357" s="25" t="s">
        <v>14399</v>
      </c>
      <c r="E357" s="25">
        <v>5434</v>
      </c>
      <c r="F357" s="14" t="s">
        <v>936</v>
      </c>
      <c r="G357" s="14" t="s">
        <v>5602</v>
      </c>
      <c r="H357" s="14" t="s">
        <v>11916</v>
      </c>
      <c r="I357" s="14" t="s">
        <v>5056</v>
      </c>
      <c r="J357" s="14" t="s">
        <v>9746</v>
      </c>
      <c r="K357" s="14" t="s">
        <v>14402</v>
      </c>
      <c r="L357" s="425">
        <v>41908</v>
      </c>
      <c r="M357" s="15"/>
      <c r="N357" s="68">
        <v>41908</v>
      </c>
      <c r="O357" s="16"/>
      <c r="P357" s="259"/>
      <c r="S357" s="328"/>
    </row>
    <row r="358" spans="1:19" s="49" customFormat="1" x14ac:dyDescent="0.25">
      <c r="A358" s="27">
        <v>41900</v>
      </c>
      <c r="B358" s="25" t="s">
        <v>9643</v>
      </c>
      <c r="C358" s="25"/>
      <c r="D358" s="25" t="s">
        <v>14466</v>
      </c>
      <c r="E358" s="25">
        <v>5464</v>
      </c>
      <c r="F358" s="14" t="s">
        <v>936</v>
      </c>
      <c r="G358" s="14" t="s">
        <v>5602</v>
      </c>
      <c r="H358" s="14" t="s">
        <v>9216</v>
      </c>
      <c r="I358" s="14" t="s">
        <v>1255</v>
      </c>
      <c r="J358" s="14" t="s">
        <v>3795</v>
      </c>
      <c r="K358" s="14" t="s">
        <v>14467</v>
      </c>
      <c r="L358" s="425">
        <v>41908</v>
      </c>
      <c r="M358" s="15"/>
      <c r="N358" s="68">
        <v>41911</v>
      </c>
      <c r="O358" s="16">
        <v>96</v>
      </c>
      <c r="P358" s="259"/>
      <c r="S358" s="328"/>
    </row>
    <row r="359" spans="1:19" s="49" customFormat="1" ht="30" x14ac:dyDescent="0.25">
      <c r="A359" s="27">
        <v>41907</v>
      </c>
      <c r="B359" s="25" t="s">
        <v>14512</v>
      </c>
      <c r="C359" s="25"/>
      <c r="D359" s="25" t="s">
        <v>14507</v>
      </c>
      <c r="E359" s="25"/>
      <c r="F359" s="14" t="s">
        <v>14513</v>
      </c>
      <c r="G359" s="14"/>
      <c r="H359" s="14" t="s">
        <v>14514</v>
      </c>
      <c r="I359" s="14" t="s">
        <v>14517</v>
      </c>
      <c r="J359" s="14" t="s">
        <v>14516</v>
      </c>
      <c r="K359" s="14" t="s">
        <v>14515</v>
      </c>
      <c r="L359" s="69" t="s">
        <v>6533</v>
      </c>
      <c r="M359" s="15"/>
      <c r="N359" s="68">
        <v>41911</v>
      </c>
      <c r="O359" s="16" t="s">
        <v>14740</v>
      </c>
      <c r="P359" s="259"/>
      <c r="S359" s="328"/>
    </row>
    <row r="360" spans="1:19" s="49" customFormat="1" ht="30" x14ac:dyDescent="0.25">
      <c r="A360" s="27">
        <v>41883</v>
      </c>
      <c r="B360" s="25"/>
      <c r="C360" s="25"/>
      <c r="D360" s="25" t="s">
        <v>14411</v>
      </c>
      <c r="E360" s="25"/>
      <c r="F360" s="14" t="s">
        <v>14408</v>
      </c>
      <c r="G360" s="14"/>
      <c r="H360" s="14"/>
      <c r="I360" s="14" t="s">
        <v>1255</v>
      </c>
      <c r="J360" s="14" t="s">
        <v>14409</v>
      </c>
      <c r="K360" s="14" t="s">
        <v>14410</v>
      </c>
      <c r="L360" s="69"/>
      <c r="M360" s="15"/>
      <c r="N360" s="68">
        <v>41913</v>
      </c>
      <c r="O360" s="16">
        <v>6</v>
      </c>
      <c r="P360" s="259"/>
      <c r="S360" s="328"/>
    </row>
    <row r="361" spans="1:19" s="49" customFormat="1" x14ac:dyDescent="0.25">
      <c r="A361" s="27">
        <v>41908</v>
      </c>
      <c r="B361" s="25" t="s">
        <v>14523</v>
      </c>
      <c r="C361" s="25"/>
      <c r="D361" s="25" t="s">
        <v>2215</v>
      </c>
      <c r="E361" s="25"/>
      <c r="F361" s="14" t="s">
        <v>6588</v>
      </c>
      <c r="G361" s="14" t="s">
        <v>8041</v>
      </c>
      <c r="H361" s="14" t="s">
        <v>4935</v>
      </c>
      <c r="I361" s="14" t="s">
        <v>6444</v>
      </c>
      <c r="J361" s="14" t="s">
        <v>5603</v>
      </c>
      <c r="K361" s="14" t="s">
        <v>2079</v>
      </c>
      <c r="L361" s="425">
        <v>41913</v>
      </c>
      <c r="M361" s="15"/>
      <c r="N361" s="68">
        <v>41913</v>
      </c>
      <c r="O361" s="16">
        <v>50</v>
      </c>
      <c r="P361" s="259"/>
      <c r="Q361" s="49">
        <v>106.14</v>
      </c>
      <c r="S361" s="328" t="s">
        <v>11891</v>
      </c>
    </row>
    <row r="362" spans="1:19" s="49" customFormat="1" x14ac:dyDescent="0.25">
      <c r="A362" s="27">
        <v>41908</v>
      </c>
      <c r="B362" s="25" t="s">
        <v>14523</v>
      </c>
      <c r="C362" s="25"/>
      <c r="D362" s="25" t="s">
        <v>2215</v>
      </c>
      <c r="E362" s="25"/>
      <c r="F362" s="14" t="s">
        <v>6588</v>
      </c>
      <c r="G362" s="14" t="s">
        <v>7272</v>
      </c>
      <c r="H362" s="14" t="s">
        <v>4935</v>
      </c>
      <c r="I362" s="14" t="s">
        <v>6444</v>
      </c>
      <c r="J362" s="14" t="s">
        <v>5603</v>
      </c>
      <c r="K362" s="14" t="s">
        <v>8506</v>
      </c>
      <c r="L362" s="425">
        <v>41913</v>
      </c>
      <c r="M362" s="15"/>
      <c r="N362" s="68">
        <v>41913</v>
      </c>
      <c r="O362" s="16">
        <v>20</v>
      </c>
      <c r="P362" s="259"/>
      <c r="Q362" s="49">
        <v>139.9</v>
      </c>
      <c r="S362" s="328" t="s">
        <v>11891</v>
      </c>
    </row>
    <row r="363" spans="1:19" s="49" customFormat="1" x14ac:dyDescent="0.25">
      <c r="A363" s="27">
        <v>41911</v>
      </c>
      <c r="B363" s="475" t="s">
        <v>14547</v>
      </c>
      <c r="C363" s="25"/>
      <c r="D363" s="25" t="s">
        <v>14546</v>
      </c>
      <c r="E363" s="25">
        <v>5449</v>
      </c>
      <c r="F363" s="14" t="s">
        <v>936</v>
      </c>
      <c r="G363" s="14" t="s">
        <v>5383</v>
      </c>
      <c r="H363" s="14" t="s">
        <v>9632</v>
      </c>
      <c r="I363" s="14" t="s">
        <v>10700</v>
      </c>
      <c r="J363" s="14" t="s">
        <v>4152</v>
      </c>
      <c r="K363" s="14" t="s">
        <v>7570</v>
      </c>
      <c r="L363" s="424">
        <v>41913</v>
      </c>
      <c r="M363" s="15"/>
      <c r="N363" s="68">
        <v>41913</v>
      </c>
      <c r="O363" s="16">
        <v>25</v>
      </c>
      <c r="P363" s="259"/>
      <c r="S363" s="328"/>
    </row>
    <row r="364" spans="1:19" s="49" customFormat="1" ht="30" x14ac:dyDescent="0.25">
      <c r="A364" s="27">
        <v>41899</v>
      </c>
      <c r="B364" s="25" t="s">
        <v>8215</v>
      </c>
      <c r="C364" s="25"/>
      <c r="D364" s="25" t="s">
        <v>12844</v>
      </c>
      <c r="E364" s="25">
        <v>5290</v>
      </c>
      <c r="F364" s="14" t="s">
        <v>2003</v>
      </c>
      <c r="G364" s="14" t="s">
        <v>13355</v>
      </c>
      <c r="H364" s="14" t="s">
        <v>14287</v>
      </c>
      <c r="I364" s="14" t="s">
        <v>14286</v>
      </c>
      <c r="J364" s="14" t="s">
        <v>13358</v>
      </c>
      <c r="K364" s="14" t="s">
        <v>8799</v>
      </c>
      <c r="L364" s="69"/>
      <c r="M364" s="15"/>
      <c r="N364" s="68">
        <v>41914</v>
      </c>
      <c r="O364" s="16">
        <v>125</v>
      </c>
      <c r="P364" s="259"/>
      <c r="Q364" s="49">
        <v>116.2</v>
      </c>
      <c r="S364" s="328" t="s">
        <v>11891</v>
      </c>
    </row>
    <row r="365" spans="1:19" s="49" customFormat="1" x14ac:dyDescent="0.25">
      <c r="A365" s="27">
        <v>41913</v>
      </c>
      <c r="B365" s="25" t="s">
        <v>14597</v>
      </c>
      <c r="C365" s="25"/>
      <c r="D365" s="25" t="s">
        <v>2215</v>
      </c>
      <c r="E365" s="25"/>
      <c r="F365" s="14" t="s">
        <v>10658</v>
      </c>
      <c r="G365" s="14" t="s">
        <v>10927</v>
      </c>
      <c r="H365" s="14" t="s">
        <v>2834</v>
      </c>
      <c r="I365" s="14" t="s">
        <v>6444</v>
      </c>
      <c r="J365" s="14" t="s">
        <v>878</v>
      </c>
      <c r="K365" s="14" t="s">
        <v>373</v>
      </c>
      <c r="L365" s="425">
        <v>41915</v>
      </c>
      <c r="M365" s="15"/>
      <c r="N365" s="68">
        <v>41915</v>
      </c>
      <c r="O365" s="16">
        <v>40</v>
      </c>
      <c r="P365" s="259"/>
      <c r="Q365" s="49">
        <v>55.13</v>
      </c>
      <c r="S365" s="328" t="s">
        <v>11891</v>
      </c>
    </row>
    <row r="366" spans="1:19" s="49" customFormat="1" x14ac:dyDescent="0.25">
      <c r="A366" s="27">
        <v>41886</v>
      </c>
      <c r="B366" s="25" t="s">
        <v>14326</v>
      </c>
      <c r="C366" s="25"/>
      <c r="D366" s="25" t="s">
        <v>14327</v>
      </c>
      <c r="E366" s="25">
        <v>5454</v>
      </c>
      <c r="F366" s="14" t="s">
        <v>8146</v>
      </c>
      <c r="G366" s="14" t="s">
        <v>9327</v>
      </c>
      <c r="H366" s="14" t="s">
        <v>14328</v>
      </c>
      <c r="I366" s="14" t="s">
        <v>602</v>
      </c>
      <c r="J366" s="14" t="s">
        <v>7781</v>
      </c>
      <c r="K366" s="14" t="s">
        <v>14329</v>
      </c>
      <c r="L366" s="424">
        <v>41908</v>
      </c>
      <c r="M366" s="15"/>
      <c r="N366" s="68">
        <v>41918</v>
      </c>
      <c r="O366" s="16">
        <f>24+24+24+22</f>
        <v>94</v>
      </c>
      <c r="P366" s="259"/>
      <c r="S366" s="328"/>
    </row>
    <row r="367" spans="1:19" s="49" customFormat="1" x14ac:dyDescent="0.25">
      <c r="A367" s="27">
        <v>41886</v>
      </c>
      <c r="B367" s="25" t="s">
        <v>14326</v>
      </c>
      <c r="C367" s="25"/>
      <c r="D367" s="25" t="s">
        <v>14327</v>
      </c>
      <c r="E367" s="25">
        <v>5454</v>
      </c>
      <c r="F367" s="14" t="s">
        <v>8146</v>
      </c>
      <c r="G367" s="14" t="s">
        <v>9327</v>
      </c>
      <c r="H367" s="14" t="s">
        <v>14330</v>
      </c>
      <c r="I367" s="14" t="s">
        <v>602</v>
      </c>
      <c r="J367" s="14" t="s">
        <v>7781</v>
      </c>
      <c r="K367" s="14" t="s">
        <v>8708</v>
      </c>
      <c r="L367" s="424">
        <v>41908</v>
      </c>
      <c r="M367" s="15"/>
      <c r="N367" s="68">
        <v>41918</v>
      </c>
      <c r="O367" s="16">
        <v>40</v>
      </c>
      <c r="P367" s="259"/>
      <c r="S367" s="328"/>
    </row>
    <row r="368" spans="1:19" s="49" customFormat="1" ht="30" x14ac:dyDescent="0.25">
      <c r="A368" s="27">
        <v>41907</v>
      </c>
      <c r="B368" s="25" t="s">
        <v>14526</v>
      </c>
      <c r="C368" s="25"/>
      <c r="D368" s="25" t="s">
        <v>14507</v>
      </c>
      <c r="E368" s="25"/>
      <c r="F368" s="14" t="s">
        <v>14527</v>
      </c>
      <c r="G368" s="14"/>
      <c r="H368" s="14"/>
      <c r="I368" s="14" t="s">
        <v>14528</v>
      </c>
      <c r="J368" s="14" t="s">
        <v>14530</v>
      </c>
      <c r="K368" s="14" t="s">
        <v>14529</v>
      </c>
      <c r="L368" s="69"/>
      <c r="M368" s="15"/>
      <c r="N368" s="68">
        <v>41918</v>
      </c>
      <c r="O368" s="16" t="s">
        <v>14655</v>
      </c>
      <c r="P368" s="259"/>
      <c r="S368" s="328"/>
    </row>
    <row r="369" spans="1:19" s="49" customFormat="1" x14ac:dyDescent="0.25">
      <c r="A369" s="27">
        <v>41908</v>
      </c>
      <c r="B369" s="25" t="s">
        <v>12998</v>
      </c>
      <c r="C369" s="25"/>
      <c r="D369" s="25" t="s">
        <v>14507</v>
      </c>
      <c r="E369" s="25"/>
      <c r="F369" s="14" t="s">
        <v>1508</v>
      </c>
      <c r="G369" s="14"/>
      <c r="H369" s="14" t="s">
        <v>14533</v>
      </c>
      <c r="I369" s="14" t="s">
        <v>1255</v>
      </c>
      <c r="J369" s="14" t="s">
        <v>14534</v>
      </c>
      <c r="K369" s="14"/>
      <c r="L369" s="69"/>
      <c r="M369" s="15"/>
      <c r="N369" s="68">
        <v>41918</v>
      </c>
      <c r="O369" s="16"/>
      <c r="P369" s="259"/>
      <c r="S369" s="328"/>
    </row>
    <row r="370" spans="1:19" s="49" customFormat="1" x14ac:dyDescent="0.25">
      <c r="A370" s="27">
        <v>41911</v>
      </c>
      <c r="B370" s="25" t="s">
        <v>14547</v>
      </c>
      <c r="C370" s="25"/>
      <c r="D370" s="25" t="s">
        <v>14546</v>
      </c>
      <c r="E370" s="25">
        <v>5449</v>
      </c>
      <c r="F370" s="14" t="s">
        <v>936</v>
      </c>
      <c r="G370" s="14" t="s">
        <v>5383</v>
      </c>
      <c r="H370" s="14" t="s">
        <v>9632</v>
      </c>
      <c r="I370" s="14" t="s">
        <v>14558</v>
      </c>
      <c r="J370" s="14" t="s">
        <v>9746</v>
      </c>
      <c r="K370" s="14" t="s">
        <v>14559</v>
      </c>
      <c r="L370" s="424">
        <v>41918</v>
      </c>
      <c r="M370" s="15"/>
      <c r="N370" s="68">
        <v>41918</v>
      </c>
      <c r="O370" s="16">
        <v>800</v>
      </c>
      <c r="P370" s="259"/>
      <c r="S370" s="328"/>
    </row>
    <row r="371" spans="1:19" s="49" customFormat="1" x14ac:dyDescent="0.25">
      <c r="A371" s="27">
        <v>41907</v>
      </c>
      <c r="B371" s="25" t="s">
        <v>14508</v>
      </c>
      <c r="C371" s="25"/>
      <c r="D371" s="25" t="s">
        <v>14507</v>
      </c>
      <c r="E371" s="25"/>
      <c r="F371" s="14" t="s">
        <v>14102</v>
      </c>
      <c r="G371" s="14" t="s">
        <v>14509</v>
      </c>
      <c r="H371" s="14" t="s">
        <v>14510</v>
      </c>
      <c r="I371" s="14" t="s">
        <v>13502</v>
      </c>
      <c r="J371" s="14" t="s">
        <v>13396</v>
      </c>
      <c r="K371" s="14" t="s">
        <v>18</v>
      </c>
      <c r="L371" s="425">
        <v>41915</v>
      </c>
      <c r="M371" s="15"/>
      <c r="N371" s="68">
        <v>41919</v>
      </c>
      <c r="O371" s="16">
        <v>70</v>
      </c>
      <c r="P371" s="259"/>
      <c r="S371" s="328"/>
    </row>
    <row r="372" spans="1:19" s="49" customFormat="1" ht="30" x14ac:dyDescent="0.25">
      <c r="A372" s="27">
        <v>41914</v>
      </c>
      <c r="B372" s="25" t="s">
        <v>14604</v>
      </c>
      <c r="C372" s="25"/>
      <c r="D372" s="25" t="s">
        <v>2215</v>
      </c>
      <c r="E372" s="25"/>
      <c r="F372" s="14" t="s">
        <v>936</v>
      </c>
      <c r="G372" s="14" t="s">
        <v>5602</v>
      </c>
      <c r="H372" s="14" t="s">
        <v>3954</v>
      </c>
      <c r="I372" s="14" t="s">
        <v>6444</v>
      </c>
      <c r="J372" s="14" t="s">
        <v>4152</v>
      </c>
      <c r="K372" s="14" t="s">
        <v>2419</v>
      </c>
      <c r="L372" s="425">
        <v>41920</v>
      </c>
      <c r="M372" s="15"/>
      <c r="N372" s="68">
        <v>41920</v>
      </c>
      <c r="O372" s="16">
        <v>25</v>
      </c>
      <c r="P372" s="259"/>
      <c r="Q372" s="49">
        <v>38.11</v>
      </c>
      <c r="S372" s="328" t="s">
        <v>11891</v>
      </c>
    </row>
    <row r="373" spans="1:19" s="49" customFormat="1" x14ac:dyDescent="0.25">
      <c r="A373" s="27">
        <v>41914</v>
      </c>
      <c r="B373" s="25" t="s">
        <v>14604</v>
      </c>
      <c r="C373" s="25"/>
      <c r="D373" s="25" t="s">
        <v>2215</v>
      </c>
      <c r="E373" s="25"/>
      <c r="F373" s="14" t="s">
        <v>936</v>
      </c>
      <c r="G373" s="14" t="s">
        <v>5602</v>
      </c>
      <c r="H373" s="14" t="s">
        <v>9632</v>
      </c>
      <c r="I373" s="14" t="s">
        <v>6444</v>
      </c>
      <c r="J373" s="14" t="s">
        <v>4152</v>
      </c>
      <c r="K373" s="14" t="s">
        <v>2419</v>
      </c>
      <c r="L373" s="425">
        <v>41920</v>
      </c>
      <c r="M373" s="15"/>
      <c r="N373" s="68">
        <v>41920</v>
      </c>
      <c r="O373" s="16">
        <v>25</v>
      </c>
      <c r="P373" s="259"/>
      <c r="Q373" s="49">
        <v>38.11</v>
      </c>
      <c r="S373" s="328" t="s">
        <v>11891</v>
      </c>
    </row>
    <row r="374" spans="1:19" s="49" customFormat="1" x14ac:dyDescent="0.25">
      <c r="A374" s="27">
        <v>41914</v>
      </c>
      <c r="B374" s="25" t="s">
        <v>14604</v>
      </c>
      <c r="C374" s="25"/>
      <c r="D374" s="25" t="s">
        <v>2215</v>
      </c>
      <c r="E374" s="25"/>
      <c r="F374" s="14" t="s">
        <v>936</v>
      </c>
      <c r="G374" s="14" t="s">
        <v>9736</v>
      </c>
      <c r="H374" s="14" t="s">
        <v>9632</v>
      </c>
      <c r="I374" s="14" t="s">
        <v>10930</v>
      </c>
      <c r="J374" s="14" t="s">
        <v>4152</v>
      </c>
      <c r="K374" s="14" t="s">
        <v>7627</v>
      </c>
      <c r="L374" s="425">
        <v>41920</v>
      </c>
      <c r="M374" s="15"/>
      <c r="N374" s="68">
        <v>41920</v>
      </c>
      <c r="O374" s="16">
        <v>65</v>
      </c>
      <c r="P374" s="259"/>
      <c r="Q374" s="49">
        <v>45.65</v>
      </c>
      <c r="S374" s="328" t="s">
        <v>11891</v>
      </c>
    </row>
    <row r="375" spans="1:19" s="49" customFormat="1" x14ac:dyDescent="0.25">
      <c r="A375" s="27">
        <v>41915</v>
      </c>
      <c r="B375" s="25" t="s">
        <v>14444</v>
      </c>
      <c r="C375" s="25"/>
      <c r="D375" s="25" t="s">
        <v>14445</v>
      </c>
      <c r="E375" s="25">
        <v>5398</v>
      </c>
      <c r="F375" s="14" t="s">
        <v>1461</v>
      </c>
      <c r="G375" s="14" t="s">
        <v>5383</v>
      </c>
      <c r="H375" s="14" t="s">
        <v>7581</v>
      </c>
      <c r="I375" s="14" t="s">
        <v>14577</v>
      </c>
      <c r="J375" s="14" t="s">
        <v>2210</v>
      </c>
      <c r="K375" s="14" t="s">
        <v>14077</v>
      </c>
      <c r="L375" s="424">
        <v>41922</v>
      </c>
      <c r="M375" s="15"/>
      <c r="N375" s="68">
        <v>41921</v>
      </c>
      <c r="O375" s="16" t="s">
        <v>14693</v>
      </c>
      <c r="P375" s="259"/>
      <c r="S375" s="328"/>
    </row>
    <row r="376" spans="1:19" s="49" customFormat="1" x14ac:dyDescent="0.25">
      <c r="A376" s="27">
        <v>41886</v>
      </c>
      <c r="B376" s="25" t="s">
        <v>14326</v>
      </c>
      <c r="C376" s="25"/>
      <c r="D376" s="25" t="s">
        <v>14327</v>
      </c>
      <c r="E376" s="25">
        <v>5454</v>
      </c>
      <c r="F376" s="14" t="s">
        <v>8146</v>
      </c>
      <c r="G376" s="14" t="s">
        <v>13616</v>
      </c>
      <c r="H376" s="14" t="s">
        <v>14328</v>
      </c>
      <c r="I376" s="14" t="s">
        <v>602</v>
      </c>
      <c r="J376" s="14" t="s">
        <v>7781</v>
      </c>
      <c r="K376" s="14" t="s">
        <v>10513</v>
      </c>
      <c r="L376" s="424">
        <v>41908</v>
      </c>
      <c r="M376" s="15"/>
      <c r="N376" s="68">
        <v>41922</v>
      </c>
      <c r="O376" s="16">
        <v>21</v>
      </c>
      <c r="P376" s="259"/>
      <c r="S376" s="328"/>
    </row>
    <row r="377" spans="1:19" s="49" customFormat="1" x14ac:dyDescent="0.25">
      <c r="A377" s="27">
        <v>41899</v>
      </c>
      <c r="B377" s="25" t="s">
        <v>14378</v>
      </c>
      <c r="C377" s="25"/>
      <c r="D377" s="25" t="s">
        <v>14375</v>
      </c>
      <c r="E377" s="25">
        <v>5430</v>
      </c>
      <c r="F377" s="14" t="s">
        <v>14376</v>
      </c>
      <c r="G377" s="14" t="s">
        <v>5383</v>
      </c>
      <c r="H377" s="14" t="s">
        <v>1188</v>
      </c>
      <c r="I377" s="14" t="s">
        <v>14577</v>
      </c>
      <c r="J377" s="14" t="s">
        <v>2210</v>
      </c>
      <c r="K377" s="14" t="s">
        <v>14077</v>
      </c>
      <c r="L377" s="425">
        <v>41915</v>
      </c>
      <c r="M377" s="15"/>
      <c r="N377" s="68">
        <v>41922</v>
      </c>
      <c r="O377" s="16">
        <v>102</v>
      </c>
      <c r="P377" s="259"/>
      <c r="S377" s="328"/>
    </row>
    <row r="378" spans="1:19" s="49" customFormat="1" x14ac:dyDescent="0.25">
      <c r="A378" s="27">
        <v>41913</v>
      </c>
      <c r="B378" s="25" t="s">
        <v>14593</v>
      </c>
      <c r="C378" s="25"/>
      <c r="D378" s="25" t="s">
        <v>12612</v>
      </c>
      <c r="E378" s="25">
        <v>5474</v>
      </c>
      <c r="F378" s="14" t="s">
        <v>9954</v>
      </c>
      <c r="G378" s="14" t="s">
        <v>9327</v>
      </c>
      <c r="H378" s="14" t="s">
        <v>14594</v>
      </c>
      <c r="I378" s="14" t="s">
        <v>6867</v>
      </c>
      <c r="J378" s="14" t="s">
        <v>14595</v>
      </c>
      <c r="K378" s="14" t="s">
        <v>14596</v>
      </c>
      <c r="L378" s="424">
        <v>41927</v>
      </c>
      <c r="M378" s="15"/>
      <c r="N378" s="68">
        <v>41922</v>
      </c>
      <c r="O378" s="16">
        <v>6</v>
      </c>
      <c r="P378" s="259"/>
      <c r="Q378" s="49">
        <v>121.65</v>
      </c>
      <c r="S378" s="328" t="s">
        <v>11891</v>
      </c>
    </row>
    <row r="379" spans="1:19" s="49" customFormat="1" x14ac:dyDescent="0.25">
      <c r="A379" s="27">
        <v>41919</v>
      </c>
      <c r="B379" s="25" t="s">
        <v>14670</v>
      </c>
      <c r="C379" s="25"/>
      <c r="D379" s="25" t="s">
        <v>2215</v>
      </c>
      <c r="E379" s="25"/>
      <c r="F379" s="14" t="s">
        <v>6588</v>
      </c>
      <c r="G379" s="14" t="s">
        <v>1618</v>
      </c>
      <c r="H379" s="14" t="s">
        <v>5513</v>
      </c>
      <c r="I379" s="14" t="s">
        <v>6444</v>
      </c>
      <c r="J379" s="14" t="s">
        <v>2379</v>
      </c>
      <c r="K379" s="14" t="s">
        <v>7826</v>
      </c>
      <c r="L379" s="425">
        <v>41922</v>
      </c>
      <c r="M379" s="15"/>
      <c r="N379" s="68">
        <v>41922</v>
      </c>
      <c r="O379" s="16">
        <v>100</v>
      </c>
      <c r="P379" s="259"/>
      <c r="Q379" s="49">
        <v>121.63</v>
      </c>
      <c r="S379" s="328" t="s">
        <v>11891</v>
      </c>
    </row>
    <row r="380" spans="1:19" s="49" customFormat="1" ht="30" x14ac:dyDescent="0.25">
      <c r="A380" s="27">
        <v>41894</v>
      </c>
      <c r="B380" s="25" t="s">
        <v>9565</v>
      </c>
      <c r="C380" s="25"/>
      <c r="D380" s="25" t="s">
        <v>14399</v>
      </c>
      <c r="E380" s="25">
        <v>5434</v>
      </c>
      <c r="F380" s="14" t="s">
        <v>936</v>
      </c>
      <c r="G380" s="14" t="s">
        <v>9736</v>
      </c>
      <c r="H380" s="14" t="s">
        <v>13205</v>
      </c>
      <c r="I380" s="14" t="s">
        <v>1255</v>
      </c>
      <c r="J380" s="14" t="s">
        <v>5940</v>
      </c>
      <c r="K380" s="14" t="s">
        <v>7425</v>
      </c>
      <c r="L380" s="425">
        <v>41913</v>
      </c>
      <c r="M380" s="15" t="s">
        <v>3863</v>
      </c>
      <c r="N380" s="68">
        <v>41922</v>
      </c>
      <c r="O380" s="16" t="s">
        <v>14602</v>
      </c>
      <c r="P380" s="259"/>
      <c r="S380" s="328"/>
    </row>
    <row r="381" spans="1:19" s="49" customFormat="1" x14ac:dyDescent="0.25">
      <c r="A381" s="27">
        <v>41915</v>
      </c>
      <c r="B381" s="25" t="s">
        <v>14648</v>
      </c>
      <c r="C381" s="25"/>
      <c r="D381" s="25" t="s">
        <v>14375</v>
      </c>
      <c r="E381" s="25">
        <v>5430</v>
      </c>
      <c r="F381" s="14" t="s">
        <v>1697</v>
      </c>
      <c r="G381" s="14" t="s">
        <v>5383</v>
      </c>
      <c r="H381" s="14" t="s">
        <v>1188</v>
      </c>
      <c r="I381" s="14" t="s">
        <v>14649</v>
      </c>
      <c r="J381" s="14" t="s">
        <v>13673</v>
      </c>
      <c r="K381" s="14" t="s">
        <v>13424</v>
      </c>
      <c r="L381" s="424">
        <v>41922</v>
      </c>
      <c r="M381" s="15"/>
      <c r="N381" s="68">
        <v>41922</v>
      </c>
      <c r="O381" s="16"/>
      <c r="P381" s="259"/>
      <c r="S381" s="328"/>
    </row>
    <row r="382" spans="1:19" s="49" customFormat="1" x14ac:dyDescent="0.25">
      <c r="A382" s="27">
        <v>41915</v>
      </c>
      <c r="B382" s="25" t="s">
        <v>14378</v>
      </c>
      <c r="C382" s="25"/>
      <c r="D382" s="25" t="s">
        <v>14375</v>
      </c>
      <c r="E382" s="25">
        <v>5430</v>
      </c>
      <c r="F382" s="14" t="s">
        <v>14376</v>
      </c>
      <c r="G382" s="14" t="s">
        <v>5383</v>
      </c>
      <c r="H382" s="14" t="s">
        <v>1188</v>
      </c>
      <c r="I382" s="14" t="s">
        <v>14650</v>
      </c>
      <c r="J382" s="14" t="s">
        <v>14651</v>
      </c>
      <c r="K382" s="14" t="s">
        <v>14652</v>
      </c>
      <c r="L382" s="424">
        <v>41923</v>
      </c>
      <c r="M382" s="15"/>
      <c r="N382" s="68">
        <v>41922</v>
      </c>
      <c r="O382" s="16"/>
      <c r="P382" s="259"/>
      <c r="S382" s="328"/>
    </row>
    <row r="383" spans="1:19" s="49" customFormat="1" x14ac:dyDescent="0.25">
      <c r="A383" s="27">
        <v>41915</v>
      </c>
      <c r="B383" s="25" t="s">
        <v>14635</v>
      </c>
      <c r="C383" s="25"/>
      <c r="D383" s="25" t="s">
        <v>2215</v>
      </c>
      <c r="E383" s="25"/>
      <c r="F383" s="14" t="s">
        <v>738</v>
      </c>
      <c r="G383" s="14" t="s">
        <v>1341</v>
      </c>
      <c r="H383" s="14" t="s">
        <v>2253</v>
      </c>
      <c r="I383" s="14" t="s">
        <v>6444</v>
      </c>
      <c r="J383" s="14" t="s">
        <v>4152</v>
      </c>
      <c r="K383" s="14" t="s">
        <v>6466</v>
      </c>
      <c r="L383" s="425">
        <v>41925</v>
      </c>
      <c r="M383" s="15"/>
      <c r="N383" s="68">
        <v>41925</v>
      </c>
      <c r="O383" s="16">
        <v>10</v>
      </c>
      <c r="P383" s="259"/>
      <c r="Q383" s="49">
        <v>70</v>
      </c>
      <c r="S383" s="328" t="s">
        <v>11891</v>
      </c>
    </row>
    <row r="384" spans="1:19" s="49" customFormat="1" x14ac:dyDescent="0.25">
      <c r="A384" s="27">
        <v>41915</v>
      </c>
      <c r="B384" s="25" t="s">
        <v>14635</v>
      </c>
      <c r="C384" s="25"/>
      <c r="D384" s="25" t="s">
        <v>2215</v>
      </c>
      <c r="E384" s="25"/>
      <c r="F384" s="14" t="s">
        <v>738</v>
      </c>
      <c r="G384" s="14" t="s">
        <v>1341</v>
      </c>
      <c r="H384" s="14" t="s">
        <v>9706</v>
      </c>
      <c r="I384" s="14" t="s">
        <v>6444</v>
      </c>
      <c r="J384" s="14" t="s">
        <v>8059</v>
      </c>
      <c r="K384" s="14" t="s">
        <v>4960</v>
      </c>
      <c r="L384" s="425">
        <v>41925</v>
      </c>
      <c r="M384" s="15"/>
      <c r="N384" s="68">
        <v>41925</v>
      </c>
      <c r="O384" s="16">
        <v>15</v>
      </c>
      <c r="P384" s="259"/>
      <c r="Q384" s="49">
        <v>91.2</v>
      </c>
      <c r="S384" s="328" t="s">
        <v>11891</v>
      </c>
    </row>
    <row r="385" spans="1:19" s="49" customFormat="1" x14ac:dyDescent="0.25">
      <c r="A385" s="27">
        <v>41915</v>
      </c>
      <c r="B385" s="25" t="s">
        <v>14635</v>
      </c>
      <c r="C385" s="25"/>
      <c r="D385" s="25" t="s">
        <v>2215</v>
      </c>
      <c r="E385" s="25"/>
      <c r="F385" s="14" t="s">
        <v>1508</v>
      </c>
      <c r="G385" s="14" t="s">
        <v>8247</v>
      </c>
      <c r="H385" s="14" t="s">
        <v>4179</v>
      </c>
      <c r="I385" s="14" t="s">
        <v>6444</v>
      </c>
      <c r="J385" s="14" t="s">
        <v>4152</v>
      </c>
      <c r="K385" s="14" t="s">
        <v>10123</v>
      </c>
      <c r="L385" s="425">
        <v>41925</v>
      </c>
      <c r="M385" s="15"/>
      <c r="N385" s="68">
        <v>41925</v>
      </c>
      <c r="O385" s="16">
        <v>2</v>
      </c>
      <c r="P385" s="259"/>
      <c r="Q385" s="49">
        <v>59.2</v>
      </c>
      <c r="S385" s="328" t="s">
        <v>11891</v>
      </c>
    </row>
    <row r="386" spans="1:19" s="49" customFormat="1" x14ac:dyDescent="0.25">
      <c r="A386" s="27">
        <v>41925</v>
      </c>
      <c r="B386" s="25" t="s">
        <v>14739</v>
      </c>
      <c r="C386" s="25"/>
      <c r="D386" s="25" t="s">
        <v>14327</v>
      </c>
      <c r="E386" s="25" t="s">
        <v>14407</v>
      </c>
      <c r="F386" s="14" t="s">
        <v>10658</v>
      </c>
      <c r="G386" s="14" t="s">
        <v>8980</v>
      </c>
      <c r="H386" s="14" t="s">
        <v>2834</v>
      </c>
      <c r="I386" s="14" t="s">
        <v>10608</v>
      </c>
      <c r="J386" s="14" t="s">
        <v>12563</v>
      </c>
      <c r="K386" s="14" t="s">
        <v>748</v>
      </c>
      <c r="L386" s="424">
        <v>41927</v>
      </c>
      <c r="M386" s="15"/>
      <c r="N386" s="68">
        <v>41926</v>
      </c>
      <c r="O386" s="16">
        <v>12</v>
      </c>
      <c r="P386" s="259"/>
      <c r="S386" s="328"/>
    </row>
    <row r="387" spans="1:19" s="49" customFormat="1" x14ac:dyDescent="0.25">
      <c r="A387" s="27">
        <v>41915</v>
      </c>
      <c r="B387" s="25" t="s">
        <v>14653</v>
      </c>
      <c r="C387" s="25"/>
      <c r="D387" s="25" t="s">
        <v>7870</v>
      </c>
      <c r="E387" s="25">
        <v>5469</v>
      </c>
      <c r="F387" s="14" t="s">
        <v>936</v>
      </c>
      <c r="G387" s="14" t="s">
        <v>9736</v>
      </c>
      <c r="H387" s="14" t="s">
        <v>9216</v>
      </c>
      <c r="I387" s="14" t="s">
        <v>7033</v>
      </c>
      <c r="J387" s="14" t="s">
        <v>4362</v>
      </c>
      <c r="K387" s="14" t="s">
        <v>9950</v>
      </c>
      <c r="L387" s="425">
        <v>41927</v>
      </c>
      <c r="M387" s="15"/>
      <c r="N387" s="68">
        <v>41927</v>
      </c>
      <c r="O387" s="16">
        <v>12</v>
      </c>
      <c r="P387" s="259"/>
      <c r="S387" s="328"/>
    </row>
    <row r="388" spans="1:19" s="49" customFormat="1" x14ac:dyDescent="0.25">
      <c r="A388" s="27">
        <v>41922</v>
      </c>
      <c r="B388" s="25" t="s">
        <v>14718</v>
      </c>
      <c r="C388" s="25"/>
      <c r="D388" s="25" t="s">
        <v>14719</v>
      </c>
      <c r="E388" s="25">
        <v>5475</v>
      </c>
      <c r="F388" s="14" t="s">
        <v>936</v>
      </c>
      <c r="G388" s="14" t="s">
        <v>9736</v>
      </c>
      <c r="H388" s="14" t="s">
        <v>86</v>
      </c>
      <c r="I388" s="14" t="s">
        <v>10930</v>
      </c>
      <c r="J388" s="14" t="s">
        <v>4152</v>
      </c>
      <c r="K388" s="14" t="s">
        <v>2419</v>
      </c>
      <c r="L388" s="425">
        <v>41927</v>
      </c>
      <c r="M388" s="15"/>
      <c r="N388" s="68">
        <v>41927</v>
      </c>
      <c r="O388" s="16">
        <v>25</v>
      </c>
      <c r="P388" s="259"/>
      <c r="Q388" s="49">
        <v>48.05</v>
      </c>
      <c r="S388" s="328" t="s">
        <v>11891</v>
      </c>
    </row>
    <row r="389" spans="1:19" s="49" customFormat="1" ht="30" x14ac:dyDescent="0.25">
      <c r="A389" s="27">
        <v>41919</v>
      </c>
      <c r="B389" s="25" t="s">
        <v>14671</v>
      </c>
      <c r="C389" s="25"/>
      <c r="D389" s="25" t="s">
        <v>14672</v>
      </c>
      <c r="E389" s="25">
        <v>5435</v>
      </c>
      <c r="F389" s="14" t="s">
        <v>936</v>
      </c>
      <c r="G389" s="14" t="s">
        <v>5602</v>
      </c>
      <c r="H389" s="14" t="s">
        <v>3954</v>
      </c>
      <c r="I389" s="14" t="s">
        <v>6032</v>
      </c>
      <c r="J389" s="14" t="s">
        <v>6666</v>
      </c>
      <c r="K389" s="14" t="s">
        <v>14213</v>
      </c>
      <c r="L389" s="425">
        <v>41927</v>
      </c>
      <c r="M389" s="15"/>
      <c r="N389" s="68">
        <v>41928</v>
      </c>
      <c r="O389" s="16">
        <v>3</v>
      </c>
      <c r="P389" s="259"/>
      <c r="S389" s="328"/>
    </row>
    <row r="390" spans="1:19" s="49" customFormat="1" x14ac:dyDescent="0.25">
      <c r="A390" s="27">
        <v>41926</v>
      </c>
      <c r="B390" s="25" t="s">
        <v>14753</v>
      </c>
      <c r="C390" s="25"/>
      <c r="D390" s="25" t="s">
        <v>2215</v>
      </c>
      <c r="E390" s="25"/>
      <c r="F390" s="14" t="s">
        <v>10658</v>
      </c>
      <c r="G390" s="14" t="s">
        <v>7272</v>
      </c>
      <c r="H390" s="14" t="s">
        <v>374</v>
      </c>
      <c r="I390" s="14" t="s">
        <v>6444</v>
      </c>
      <c r="J390" s="14" t="s">
        <v>878</v>
      </c>
      <c r="K390" s="14" t="s">
        <v>2079</v>
      </c>
      <c r="L390" s="425">
        <v>41929</v>
      </c>
      <c r="M390" s="15"/>
      <c r="N390" s="68">
        <v>41929</v>
      </c>
      <c r="O390" s="16">
        <v>50</v>
      </c>
      <c r="P390" s="259"/>
      <c r="Q390" s="49">
        <v>43.16</v>
      </c>
      <c r="S390" s="328" t="s">
        <v>11891</v>
      </c>
    </row>
    <row r="391" spans="1:19" s="49" customFormat="1" x14ac:dyDescent="0.25">
      <c r="A391" s="27">
        <v>41926</v>
      </c>
      <c r="B391" s="25" t="s">
        <v>14753</v>
      </c>
      <c r="C391" s="25"/>
      <c r="D391" s="25" t="s">
        <v>2215</v>
      </c>
      <c r="E391" s="25"/>
      <c r="F391" s="14" t="s">
        <v>10658</v>
      </c>
      <c r="G391" s="14" t="s">
        <v>9736</v>
      </c>
      <c r="H391" s="14" t="s">
        <v>374</v>
      </c>
      <c r="I391" s="14" t="s">
        <v>6444</v>
      </c>
      <c r="J391" s="14" t="s">
        <v>878</v>
      </c>
      <c r="K391" s="14" t="s">
        <v>7445</v>
      </c>
      <c r="L391" s="425">
        <v>41929</v>
      </c>
      <c r="M391" s="15"/>
      <c r="N391" s="68">
        <v>41929</v>
      </c>
      <c r="O391" s="16">
        <v>30</v>
      </c>
      <c r="P391" s="259"/>
      <c r="Q391" s="49">
        <v>30.09</v>
      </c>
      <c r="S391" s="328" t="s">
        <v>11891</v>
      </c>
    </row>
    <row r="392" spans="1:19" s="49" customFormat="1" x14ac:dyDescent="0.25">
      <c r="A392" s="27">
        <v>41928</v>
      </c>
      <c r="B392" s="25" t="s">
        <v>14754</v>
      </c>
      <c r="C392" s="25"/>
      <c r="D392" s="25" t="s">
        <v>12704</v>
      </c>
      <c r="E392" s="25">
        <v>5300</v>
      </c>
      <c r="F392" s="14" t="s">
        <v>10658</v>
      </c>
      <c r="G392" s="14" t="s">
        <v>14755</v>
      </c>
      <c r="H392" s="14" t="s">
        <v>10768</v>
      </c>
      <c r="I392" s="14" t="s">
        <v>6444</v>
      </c>
      <c r="J392" s="14" t="s">
        <v>4152</v>
      </c>
      <c r="K392" s="14" t="s">
        <v>14596</v>
      </c>
      <c r="L392" s="424">
        <v>41929</v>
      </c>
      <c r="M392" s="15"/>
      <c r="N392" s="68">
        <v>41929</v>
      </c>
      <c r="O392" s="16">
        <v>6</v>
      </c>
      <c r="P392" s="259"/>
      <c r="S392" s="328"/>
    </row>
    <row r="393" spans="1:19" s="49" customFormat="1" x14ac:dyDescent="0.25">
      <c r="A393" s="27">
        <v>41899</v>
      </c>
      <c r="B393" s="25">
        <v>5382</v>
      </c>
      <c r="C393" s="25"/>
      <c r="D393" s="25" t="s">
        <v>14429</v>
      </c>
      <c r="E393" s="25">
        <v>5382</v>
      </c>
      <c r="F393" s="14" t="s">
        <v>705</v>
      </c>
      <c r="G393" s="14"/>
      <c r="H393" s="14" t="s">
        <v>10366</v>
      </c>
      <c r="I393" s="14" t="s">
        <v>4080</v>
      </c>
      <c r="J393" s="14" t="s">
        <v>12328</v>
      </c>
      <c r="K393" s="14" t="s">
        <v>748</v>
      </c>
      <c r="L393" s="425">
        <v>41902</v>
      </c>
      <c r="M393" s="15"/>
      <c r="N393" s="68">
        <v>41932</v>
      </c>
      <c r="O393" s="16"/>
      <c r="P393" s="259">
        <v>12</v>
      </c>
      <c r="S393" s="328"/>
    </row>
    <row r="394" spans="1:19" s="49" customFormat="1" x14ac:dyDescent="0.25">
      <c r="A394" s="27">
        <v>41928</v>
      </c>
      <c r="B394" s="25" t="s">
        <v>14752</v>
      </c>
      <c r="C394" s="25"/>
      <c r="D394" s="25" t="s">
        <v>2215</v>
      </c>
      <c r="E394" s="25"/>
      <c r="F394" s="14" t="s">
        <v>6588</v>
      </c>
      <c r="G394" s="14" t="s">
        <v>12307</v>
      </c>
      <c r="H394" s="14" t="s">
        <v>5513</v>
      </c>
      <c r="I394" s="14" t="s">
        <v>5497</v>
      </c>
      <c r="J394" s="14" t="s">
        <v>2379</v>
      </c>
      <c r="K394" s="14" t="s">
        <v>8506</v>
      </c>
      <c r="L394" s="425">
        <v>41934</v>
      </c>
      <c r="M394" s="15"/>
      <c r="N394" s="68">
        <v>41934</v>
      </c>
      <c r="O394" s="16">
        <v>20</v>
      </c>
      <c r="P394" s="259"/>
      <c r="Q394" s="49">
        <v>152.04</v>
      </c>
      <c r="S394" s="328" t="s">
        <v>11891</v>
      </c>
    </row>
    <row r="395" spans="1:19" s="49" customFormat="1" x14ac:dyDescent="0.25">
      <c r="A395" s="27">
        <v>41928</v>
      </c>
      <c r="B395" s="25" t="s">
        <v>14752</v>
      </c>
      <c r="C395" s="25"/>
      <c r="D395" s="25" t="s">
        <v>2215</v>
      </c>
      <c r="E395" s="25"/>
      <c r="F395" s="14" t="s">
        <v>6588</v>
      </c>
      <c r="G395" s="14" t="s">
        <v>8247</v>
      </c>
      <c r="H395" s="14" t="s">
        <v>5513</v>
      </c>
      <c r="I395" s="14" t="s">
        <v>6444</v>
      </c>
      <c r="J395" s="14" t="s">
        <v>2379</v>
      </c>
      <c r="K395" s="14" t="s">
        <v>2079</v>
      </c>
      <c r="L395" s="425">
        <v>41934</v>
      </c>
      <c r="M395" s="15"/>
      <c r="N395" s="68">
        <v>41934</v>
      </c>
      <c r="O395" s="16">
        <v>50</v>
      </c>
      <c r="P395" s="259"/>
      <c r="Q395" s="49">
        <v>41.36</v>
      </c>
      <c r="S395" s="328" t="s">
        <v>11891</v>
      </c>
    </row>
    <row r="396" spans="1:19" s="49" customFormat="1" x14ac:dyDescent="0.25">
      <c r="A396" s="27">
        <v>41928</v>
      </c>
      <c r="B396" s="25" t="s">
        <v>14752</v>
      </c>
      <c r="C396" s="25"/>
      <c r="D396" s="25" t="s">
        <v>2215</v>
      </c>
      <c r="E396" s="25"/>
      <c r="F396" s="14" t="s">
        <v>6588</v>
      </c>
      <c r="G396" s="14" t="s">
        <v>3635</v>
      </c>
      <c r="H396" s="14" t="s">
        <v>5513</v>
      </c>
      <c r="I396" s="14" t="s">
        <v>6444</v>
      </c>
      <c r="J396" s="14" t="s">
        <v>2379</v>
      </c>
      <c r="K396" s="14" t="s">
        <v>7445</v>
      </c>
      <c r="L396" s="425">
        <v>41934</v>
      </c>
      <c r="M396" s="15"/>
      <c r="N396" s="68">
        <v>41934</v>
      </c>
      <c r="O396" s="16">
        <v>30</v>
      </c>
      <c r="P396" s="259"/>
      <c r="Q396" s="49">
        <v>63.09</v>
      </c>
      <c r="S396" s="328" t="s">
        <v>11891</v>
      </c>
    </row>
    <row r="397" spans="1:19" s="49" customFormat="1" x14ac:dyDescent="0.25">
      <c r="A397" s="27">
        <v>41928</v>
      </c>
      <c r="B397" s="25" t="s">
        <v>14752</v>
      </c>
      <c r="C397" s="25"/>
      <c r="D397" s="25" t="s">
        <v>2215</v>
      </c>
      <c r="E397" s="25"/>
      <c r="F397" s="14" t="s">
        <v>6588</v>
      </c>
      <c r="G397" s="14" t="s">
        <v>7272</v>
      </c>
      <c r="H397" s="14" t="s">
        <v>4935</v>
      </c>
      <c r="I397" s="14" t="s">
        <v>6444</v>
      </c>
      <c r="J397" s="14" t="s">
        <v>5603</v>
      </c>
      <c r="K397" s="14" t="s">
        <v>8506</v>
      </c>
      <c r="L397" s="425">
        <v>41934</v>
      </c>
      <c r="M397" s="15"/>
      <c r="N397" s="68">
        <v>41934</v>
      </c>
      <c r="O397" s="16">
        <v>20</v>
      </c>
      <c r="P397" s="259"/>
      <c r="Q397" s="49">
        <v>139.88</v>
      </c>
      <c r="S397" s="328" t="s">
        <v>11891</v>
      </c>
    </row>
    <row r="398" spans="1:19" s="49" customFormat="1" x14ac:dyDescent="0.25">
      <c r="A398" s="27">
        <v>41932</v>
      </c>
      <c r="B398" s="25" t="s">
        <v>14781</v>
      </c>
      <c r="C398" s="25"/>
      <c r="D398" s="25" t="s">
        <v>2215</v>
      </c>
      <c r="E398" s="25"/>
      <c r="F398" s="14" t="s">
        <v>936</v>
      </c>
      <c r="G398" s="14" t="s">
        <v>5602</v>
      </c>
      <c r="H398" s="14" t="s">
        <v>4164</v>
      </c>
      <c r="I398" s="14" t="s">
        <v>6444</v>
      </c>
      <c r="J398" s="14" t="s">
        <v>4152</v>
      </c>
      <c r="K398" s="14" t="s">
        <v>2079</v>
      </c>
      <c r="L398" s="425">
        <v>41934</v>
      </c>
      <c r="M398" s="15"/>
      <c r="N398" s="68">
        <v>41934</v>
      </c>
      <c r="O398" s="16">
        <v>50</v>
      </c>
      <c r="P398" s="259"/>
      <c r="Q398" s="49">
        <v>38.11</v>
      </c>
      <c r="S398" s="328" t="s">
        <v>11891</v>
      </c>
    </row>
    <row r="399" spans="1:19" s="49" customFormat="1" x14ac:dyDescent="0.25">
      <c r="A399" s="27">
        <v>41929</v>
      </c>
      <c r="B399" s="25" t="s">
        <v>14784</v>
      </c>
      <c r="C399" s="25"/>
      <c r="D399" s="25" t="s">
        <v>11</v>
      </c>
      <c r="E399" s="25">
        <v>5460</v>
      </c>
      <c r="F399" s="14" t="s">
        <v>10139</v>
      </c>
      <c r="G399" s="14" t="s">
        <v>14782</v>
      </c>
      <c r="H399" s="14" t="s">
        <v>7482</v>
      </c>
      <c r="I399" s="14" t="s">
        <v>14413</v>
      </c>
      <c r="J399" s="14" t="s">
        <v>14783</v>
      </c>
      <c r="K399" s="14" t="s">
        <v>11774</v>
      </c>
      <c r="L399" s="69"/>
      <c r="M399" s="15"/>
      <c r="N399" s="68">
        <v>41934</v>
      </c>
      <c r="O399" s="16">
        <v>8</v>
      </c>
      <c r="P399" s="259"/>
      <c r="S399" s="328"/>
    </row>
    <row r="400" spans="1:19" s="49" customFormat="1" x14ac:dyDescent="0.25">
      <c r="A400" s="27">
        <v>41932</v>
      </c>
      <c r="B400" s="25" t="s">
        <v>14785</v>
      </c>
      <c r="C400" s="25"/>
      <c r="D400" s="25" t="s">
        <v>13745</v>
      </c>
      <c r="E400" s="25">
        <v>5397</v>
      </c>
      <c r="F400" s="14" t="s">
        <v>1697</v>
      </c>
      <c r="G400" s="14" t="s">
        <v>5383</v>
      </c>
      <c r="H400" s="14" t="s">
        <v>3588</v>
      </c>
      <c r="I400" s="14" t="s">
        <v>6444</v>
      </c>
      <c r="J400" s="14" t="s">
        <v>4152</v>
      </c>
      <c r="K400" s="14" t="s">
        <v>3414</v>
      </c>
      <c r="L400" s="424">
        <v>41934</v>
      </c>
      <c r="M400" s="15"/>
      <c r="N400" s="68">
        <v>41934</v>
      </c>
      <c r="O400" s="16">
        <v>10</v>
      </c>
      <c r="P400" s="259"/>
      <c r="S400" s="328"/>
    </row>
    <row r="401" spans="1:19" s="49" customFormat="1" x14ac:dyDescent="0.25">
      <c r="A401" s="27">
        <v>41933</v>
      </c>
      <c r="B401" s="25"/>
      <c r="C401" s="25"/>
      <c r="D401" s="25" t="s">
        <v>14010</v>
      </c>
      <c r="E401" s="25"/>
      <c r="F401" s="14" t="s">
        <v>10520</v>
      </c>
      <c r="G401" s="14"/>
      <c r="H401" s="14"/>
      <c r="I401" s="14"/>
      <c r="J401" s="14" t="s">
        <v>8927</v>
      </c>
      <c r="K401" s="14" t="s">
        <v>9008</v>
      </c>
      <c r="L401" s="425">
        <v>41934</v>
      </c>
      <c r="M401" s="15" t="s">
        <v>6533</v>
      </c>
      <c r="N401" s="68">
        <v>41935</v>
      </c>
      <c r="O401" s="16">
        <v>1</v>
      </c>
      <c r="P401" s="259"/>
      <c r="S401" s="328"/>
    </row>
    <row r="402" spans="1:19" s="49" customFormat="1" x14ac:dyDescent="0.25">
      <c r="A402" s="27">
        <v>41933</v>
      </c>
      <c r="B402" s="25" t="s">
        <v>14809</v>
      </c>
      <c r="C402" s="25"/>
      <c r="D402" s="25" t="s">
        <v>14810</v>
      </c>
      <c r="E402" s="25"/>
      <c r="F402" s="14"/>
      <c r="G402" s="14" t="s">
        <v>5881</v>
      </c>
      <c r="H402" s="14" t="s">
        <v>14200</v>
      </c>
      <c r="I402" s="14" t="s">
        <v>14811</v>
      </c>
      <c r="J402" s="14" t="s">
        <v>14811</v>
      </c>
      <c r="K402" s="14" t="s">
        <v>14812</v>
      </c>
      <c r="L402" s="425">
        <v>41941</v>
      </c>
      <c r="M402" s="15"/>
      <c r="N402" s="68">
        <v>41936</v>
      </c>
      <c r="O402" s="16" t="s">
        <v>14837</v>
      </c>
      <c r="P402" s="259"/>
      <c r="S402" s="328"/>
    </row>
    <row r="403" spans="1:19" s="49" customFormat="1" x14ac:dyDescent="0.25">
      <c r="A403" s="27">
        <v>41933</v>
      </c>
      <c r="B403" s="25" t="s">
        <v>14788</v>
      </c>
      <c r="C403" s="25"/>
      <c r="D403" s="25" t="s">
        <v>14789</v>
      </c>
      <c r="E403" s="25"/>
      <c r="F403" s="14" t="s">
        <v>1461</v>
      </c>
      <c r="G403" s="14" t="s">
        <v>5602</v>
      </c>
      <c r="H403" s="14" t="s">
        <v>5774</v>
      </c>
      <c r="I403" s="14" t="s">
        <v>6444</v>
      </c>
      <c r="J403" s="14" t="s">
        <v>4152</v>
      </c>
      <c r="K403" s="14" t="s">
        <v>9008</v>
      </c>
      <c r="L403" s="425">
        <v>41939</v>
      </c>
      <c r="M403" s="15"/>
      <c r="N403" s="68">
        <v>41939</v>
      </c>
      <c r="O403" s="16">
        <v>1</v>
      </c>
      <c r="P403" s="259"/>
      <c r="Q403" s="49">
        <v>40</v>
      </c>
      <c r="S403" s="328" t="s">
        <v>11891</v>
      </c>
    </row>
    <row r="404" spans="1:19" s="49" customFormat="1" x14ac:dyDescent="0.25">
      <c r="A404" s="27">
        <v>41933</v>
      </c>
      <c r="B404" s="25" t="s">
        <v>14788</v>
      </c>
      <c r="C404" s="25"/>
      <c r="D404" s="25" t="s">
        <v>14789</v>
      </c>
      <c r="E404" s="25"/>
      <c r="F404" s="14" t="s">
        <v>1461</v>
      </c>
      <c r="G404" s="14" t="s">
        <v>5602</v>
      </c>
      <c r="H404" s="14" t="s">
        <v>593</v>
      </c>
      <c r="I404" s="14" t="s">
        <v>6444</v>
      </c>
      <c r="J404" s="14" t="s">
        <v>4152</v>
      </c>
      <c r="K404" s="14" t="s">
        <v>9008</v>
      </c>
      <c r="L404" s="425">
        <v>41939</v>
      </c>
      <c r="M404" s="15"/>
      <c r="N404" s="68">
        <v>41939</v>
      </c>
      <c r="O404" s="16"/>
      <c r="P404" s="259"/>
      <c r="Q404" s="49">
        <v>40</v>
      </c>
      <c r="S404" s="328" t="s">
        <v>11891</v>
      </c>
    </row>
    <row r="405" spans="1:19" s="49" customFormat="1" x14ac:dyDescent="0.25">
      <c r="A405" s="27">
        <v>41935</v>
      </c>
      <c r="B405" s="25" t="s">
        <v>14835</v>
      </c>
      <c r="C405" s="25"/>
      <c r="D405" s="25" t="s">
        <v>2215</v>
      </c>
      <c r="E405" s="25"/>
      <c r="F405" s="14" t="s">
        <v>10658</v>
      </c>
      <c r="G405" s="14" t="s">
        <v>8041</v>
      </c>
      <c r="H405" s="14" t="s">
        <v>374</v>
      </c>
      <c r="I405" s="14" t="s">
        <v>6444</v>
      </c>
      <c r="J405" s="14" t="s">
        <v>878</v>
      </c>
      <c r="K405" s="14" t="s">
        <v>2079</v>
      </c>
      <c r="L405" s="425">
        <v>41939</v>
      </c>
      <c r="M405" s="15"/>
      <c r="N405" s="68">
        <v>41939</v>
      </c>
      <c r="O405" s="16">
        <v>50</v>
      </c>
      <c r="P405" s="259"/>
      <c r="Q405" s="49">
        <v>33.82</v>
      </c>
      <c r="S405" s="328" t="s">
        <v>11891</v>
      </c>
    </row>
    <row r="406" spans="1:19" s="49" customFormat="1" x14ac:dyDescent="0.25">
      <c r="A406" s="27">
        <v>41934</v>
      </c>
      <c r="B406" s="25" t="s">
        <v>14818</v>
      </c>
      <c r="C406" s="25"/>
      <c r="D406" s="25" t="s">
        <v>14429</v>
      </c>
      <c r="E406" s="25">
        <v>5382</v>
      </c>
      <c r="F406" s="14" t="s">
        <v>6588</v>
      </c>
      <c r="G406" s="14" t="s">
        <v>4527</v>
      </c>
      <c r="H406" s="14" t="s">
        <v>8607</v>
      </c>
      <c r="I406" s="14" t="s">
        <v>14819</v>
      </c>
      <c r="J406" s="14" t="s">
        <v>2379</v>
      </c>
      <c r="K406" s="14" t="s">
        <v>10495</v>
      </c>
      <c r="L406" s="424">
        <v>41941</v>
      </c>
      <c r="M406" s="15"/>
      <c r="N406" s="68">
        <v>41940</v>
      </c>
      <c r="O406" s="16">
        <v>7</v>
      </c>
      <c r="P406" s="259"/>
      <c r="S406" s="328"/>
    </row>
    <row r="407" spans="1:19" s="49" customFormat="1" x14ac:dyDescent="0.25">
      <c r="A407" s="27">
        <v>41935</v>
      </c>
      <c r="B407" s="25" t="s">
        <v>14822</v>
      </c>
      <c r="C407" s="25"/>
      <c r="D407" s="25" t="s">
        <v>14823</v>
      </c>
      <c r="E407" s="25">
        <v>5467</v>
      </c>
      <c r="F407" s="14" t="s">
        <v>6588</v>
      </c>
      <c r="G407" s="14" t="s">
        <v>14824</v>
      </c>
      <c r="H407" s="14" t="s">
        <v>5513</v>
      </c>
      <c r="I407" s="14" t="s">
        <v>6444</v>
      </c>
      <c r="J407" s="14" t="s">
        <v>2379</v>
      </c>
      <c r="K407" s="14" t="s">
        <v>9008</v>
      </c>
      <c r="L407" s="425">
        <v>41940</v>
      </c>
      <c r="M407" s="15"/>
      <c r="N407" s="68">
        <v>41940</v>
      </c>
      <c r="O407" s="16">
        <v>1</v>
      </c>
      <c r="P407" s="259"/>
      <c r="Q407" s="49">
        <v>88.1</v>
      </c>
      <c r="S407" s="328" t="s">
        <v>11891</v>
      </c>
    </row>
    <row r="408" spans="1:19" s="49" customFormat="1" x14ac:dyDescent="0.25">
      <c r="A408" s="27">
        <v>41939</v>
      </c>
      <c r="B408" s="25" t="s">
        <v>14839</v>
      </c>
      <c r="C408" s="25"/>
      <c r="D408" s="25" t="s">
        <v>2215</v>
      </c>
      <c r="E408" s="25"/>
      <c r="F408" s="14" t="s">
        <v>936</v>
      </c>
      <c r="G408" s="14" t="s">
        <v>5602</v>
      </c>
      <c r="H408" s="14" t="s">
        <v>4164</v>
      </c>
      <c r="I408" s="14" t="s">
        <v>6444</v>
      </c>
      <c r="J408" s="14" t="s">
        <v>4152</v>
      </c>
      <c r="K408" s="14" t="s">
        <v>2419</v>
      </c>
      <c r="L408" s="425">
        <v>41941</v>
      </c>
      <c r="M408" s="15"/>
      <c r="N408" s="68">
        <v>41941</v>
      </c>
      <c r="O408" s="16">
        <v>25</v>
      </c>
      <c r="P408" s="259"/>
      <c r="Q408" s="49">
        <v>38.11</v>
      </c>
      <c r="S408" s="328" t="s">
        <v>11891</v>
      </c>
    </row>
    <row r="409" spans="1:19" s="49" customFormat="1" x14ac:dyDescent="0.25">
      <c r="A409" s="27">
        <v>41929</v>
      </c>
      <c r="B409" s="25" t="s">
        <v>14765</v>
      </c>
      <c r="C409" s="25"/>
      <c r="D409" s="25" t="s">
        <v>13754</v>
      </c>
      <c r="E409" s="25">
        <v>5361</v>
      </c>
      <c r="F409" s="14" t="s">
        <v>936</v>
      </c>
      <c r="G409" s="14" t="s">
        <v>5602</v>
      </c>
      <c r="H409" s="14" t="s">
        <v>4164</v>
      </c>
      <c r="I409" s="14" t="s">
        <v>7947</v>
      </c>
      <c r="J409" s="14" t="s">
        <v>4152</v>
      </c>
      <c r="K409" s="14" t="s">
        <v>14766</v>
      </c>
      <c r="L409" s="425">
        <v>41941</v>
      </c>
      <c r="M409" s="15" t="s">
        <v>6533</v>
      </c>
      <c r="N409" s="68">
        <v>41941</v>
      </c>
      <c r="O409" s="16"/>
      <c r="P409" s="259"/>
      <c r="Q409" s="49">
        <v>52.4</v>
      </c>
      <c r="S409" s="328" t="s">
        <v>11891</v>
      </c>
    </row>
    <row r="410" spans="1:19" s="49" customFormat="1" ht="45" x14ac:dyDescent="0.25">
      <c r="A410" s="27">
        <v>41933</v>
      </c>
      <c r="B410" s="25" t="s">
        <v>14805</v>
      </c>
      <c r="C410" s="25"/>
      <c r="D410" s="25" t="s">
        <v>14806</v>
      </c>
      <c r="E410" s="25">
        <v>5456</v>
      </c>
      <c r="F410" s="14"/>
      <c r="G410" s="14" t="s">
        <v>5383</v>
      </c>
      <c r="H410" s="14" t="s">
        <v>9429</v>
      </c>
      <c r="I410" s="14" t="s">
        <v>1255</v>
      </c>
      <c r="J410" s="14" t="s">
        <v>14807</v>
      </c>
      <c r="K410" s="14" t="s">
        <v>14808</v>
      </c>
      <c r="L410" s="425">
        <v>41941</v>
      </c>
      <c r="M410" s="15"/>
      <c r="N410" s="68">
        <v>41943</v>
      </c>
      <c r="O410" s="16" t="s">
        <v>14838</v>
      </c>
      <c r="P410" s="259"/>
      <c r="S410" s="328"/>
    </row>
    <row r="411" spans="1:19" s="49" customFormat="1" x14ac:dyDescent="0.25">
      <c r="A411" s="27">
        <v>41941</v>
      </c>
      <c r="B411" s="25" t="s">
        <v>14860</v>
      </c>
      <c r="C411" s="25"/>
      <c r="D411" s="25" t="s">
        <v>2215</v>
      </c>
      <c r="E411" s="25"/>
      <c r="F411" s="14" t="s">
        <v>6588</v>
      </c>
      <c r="G411" s="14" t="s">
        <v>5602</v>
      </c>
      <c r="H411" s="14" t="s">
        <v>4935</v>
      </c>
      <c r="I411" s="14" t="s">
        <v>6444</v>
      </c>
      <c r="J411" s="14" t="s">
        <v>5603</v>
      </c>
      <c r="K411" s="14" t="s">
        <v>7826</v>
      </c>
      <c r="L411" s="425">
        <v>41943</v>
      </c>
      <c r="M411" s="15"/>
      <c r="N411" s="68">
        <v>41943</v>
      </c>
      <c r="O411" s="16">
        <v>100</v>
      </c>
      <c r="P411" s="259"/>
      <c r="Q411" s="49">
        <v>75.63</v>
      </c>
      <c r="S411" s="328" t="s">
        <v>11891</v>
      </c>
    </row>
    <row r="412" spans="1:19" s="49" customFormat="1" x14ac:dyDescent="0.25">
      <c r="A412" s="27">
        <v>41941</v>
      </c>
      <c r="B412" s="25" t="s">
        <v>14865</v>
      </c>
      <c r="C412" s="25"/>
      <c r="D412" s="25" t="s">
        <v>2215</v>
      </c>
      <c r="E412" s="25"/>
      <c r="F412" s="14" t="s">
        <v>6588</v>
      </c>
      <c r="G412" s="14" t="s">
        <v>9736</v>
      </c>
      <c r="H412" s="14" t="s">
        <v>4935</v>
      </c>
      <c r="I412" s="14" t="s">
        <v>6444</v>
      </c>
      <c r="J412" s="14" t="s">
        <v>5603</v>
      </c>
      <c r="K412" s="14" t="s">
        <v>6466</v>
      </c>
      <c r="L412" s="425">
        <v>41943</v>
      </c>
      <c r="M412" s="15"/>
      <c r="N412" s="68">
        <v>41943</v>
      </c>
      <c r="O412" s="16">
        <v>10</v>
      </c>
      <c r="P412" s="259"/>
      <c r="Q412" s="49">
        <v>91.5</v>
      </c>
      <c r="S412" s="328" t="s">
        <v>11891</v>
      </c>
    </row>
    <row r="413" spans="1:19" s="49" customFormat="1" x14ac:dyDescent="0.25">
      <c r="A413" s="27">
        <v>41941</v>
      </c>
      <c r="B413" s="25" t="s">
        <v>14861</v>
      </c>
      <c r="C413" s="25"/>
      <c r="D413" s="25" t="s">
        <v>2215</v>
      </c>
      <c r="E413" s="25"/>
      <c r="F413" s="14" t="s">
        <v>10658</v>
      </c>
      <c r="G413" s="14" t="s">
        <v>5602</v>
      </c>
      <c r="H413" s="14" t="s">
        <v>374</v>
      </c>
      <c r="I413" s="14" t="s">
        <v>6444</v>
      </c>
      <c r="J413" s="14" t="s">
        <v>878</v>
      </c>
      <c r="K413" s="14" t="s">
        <v>2079</v>
      </c>
      <c r="L413" s="425">
        <v>41943</v>
      </c>
      <c r="M413" s="15"/>
      <c r="N413" s="68">
        <v>41943</v>
      </c>
      <c r="O413" s="16">
        <v>50</v>
      </c>
      <c r="P413" s="259"/>
      <c r="Q413" s="49">
        <v>24.05</v>
      </c>
      <c r="S413" s="328" t="s">
        <v>11891</v>
      </c>
    </row>
    <row r="414" spans="1:19" s="49" customFormat="1" x14ac:dyDescent="0.25">
      <c r="A414" s="27">
        <v>41941</v>
      </c>
      <c r="B414" s="25" t="s">
        <v>14861</v>
      </c>
      <c r="C414" s="25"/>
      <c r="D414" s="25" t="s">
        <v>2215</v>
      </c>
      <c r="E414" s="25"/>
      <c r="F414" s="14" t="s">
        <v>10658</v>
      </c>
      <c r="G414" s="14" t="s">
        <v>9736</v>
      </c>
      <c r="H414" s="14" t="s">
        <v>374</v>
      </c>
      <c r="I414" s="14" t="s">
        <v>6444</v>
      </c>
      <c r="J414" s="14" t="s">
        <v>878</v>
      </c>
      <c r="K414" s="14" t="s">
        <v>2079</v>
      </c>
      <c r="L414" s="425">
        <v>41943</v>
      </c>
      <c r="M414" s="15"/>
      <c r="N414" s="68">
        <v>41943</v>
      </c>
      <c r="O414" s="16">
        <v>50</v>
      </c>
      <c r="P414" s="259"/>
      <c r="Q414" s="49">
        <v>28.95</v>
      </c>
      <c r="S414" s="328" t="s">
        <v>11891</v>
      </c>
    </row>
    <row r="415" spans="1:19" s="49" customFormat="1" ht="30" x14ac:dyDescent="0.25">
      <c r="A415" s="27">
        <v>41940</v>
      </c>
      <c r="B415" s="25" t="s">
        <v>14873</v>
      </c>
      <c r="C415" s="25"/>
      <c r="D415" s="25" t="s">
        <v>14874</v>
      </c>
      <c r="E415" s="25"/>
      <c r="F415" s="14" t="s">
        <v>12098</v>
      </c>
      <c r="G415" s="14" t="s">
        <v>10616</v>
      </c>
      <c r="H415" s="14" t="s">
        <v>6647</v>
      </c>
      <c r="I415" s="14" t="s">
        <v>9607</v>
      </c>
      <c r="J415" s="14" t="s">
        <v>14284</v>
      </c>
      <c r="K415" s="14" t="s">
        <v>14875</v>
      </c>
      <c r="L415" s="69"/>
      <c r="M415" s="15"/>
      <c r="N415" s="68">
        <v>41943</v>
      </c>
      <c r="O415" s="16" t="s">
        <v>14883</v>
      </c>
      <c r="P415" s="259"/>
      <c r="S415" s="328"/>
    </row>
    <row r="416" spans="1:19" s="49" customFormat="1" x14ac:dyDescent="0.25">
      <c r="A416" s="27">
        <v>41929</v>
      </c>
      <c r="B416" s="25" t="s">
        <v>14761</v>
      </c>
      <c r="C416" s="25"/>
      <c r="D416" s="25" t="s">
        <v>14762</v>
      </c>
      <c r="E416" s="25">
        <v>5388</v>
      </c>
      <c r="F416" s="14" t="s">
        <v>1508</v>
      </c>
      <c r="G416" s="14" t="s">
        <v>13641</v>
      </c>
      <c r="H416" s="14" t="s">
        <v>2253</v>
      </c>
      <c r="I416" s="14" t="s">
        <v>14763</v>
      </c>
      <c r="J416" s="14" t="s">
        <v>14031</v>
      </c>
      <c r="K416" s="14" t="s">
        <v>14764</v>
      </c>
      <c r="L416" s="69"/>
      <c r="M416" s="15"/>
      <c r="N416" s="68">
        <v>41946</v>
      </c>
      <c r="O416" s="16" t="s">
        <v>14764</v>
      </c>
      <c r="P416" s="259"/>
      <c r="S416" s="328"/>
    </row>
    <row r="417" spans="1:19" s="49" customFormat="1" x14ac:dyDescent="0.25">
      <c r="A417" s="27">
        <v>41941</v>
      </c>
      <c r="B417" s="25" t="s">
        <v>14865</v>
      </c>
      <c r="C417" s="25"/>
      <c r="D417" s="25" t="s">
        <v>2215</v>
      </c>
      <c r="E417" s="25"/>
      <c r="F417" s="14" t="s">
        <v>6588</v>
      </c>
      <c r="G417" s="14" t="s">
        <v>9736</v>
      </c>
      <c r="H417" s="14" t="s">
        <v>4935</v>
      </c>
      <c r="I417" s="14" t="s">
        <v>6444</v>
      </c>
      <c r="J417" s="14" t="s">
        <v>5603</v>
      </c>
      <c r="K417" s="14" t="s">
        <v>373</v>
      </c>
      <c r="L417" s="425">
        <v>41947</v>
      </c>
      <c r="M417" s="15"/>
      <c r="N417" s="68">
        <v>41946</v>
      </c>
      <c r="O417" s="16"/>
      <c r="P417" s="259"/>
      <c r="Q417" s="49">
        <v>91.5</v>
      </c>
      <c r="S417" s="328" t="s">
        <v>11891</v>
      </c>
    </row>
    <row r="418" spans="1:19" s="49" customFormat="1" x14ac:dyDescent="0.25">
      <c r="A418" s="27">
        <v>41941</v>
      </c>
      <c r="B418" s="25" t="s">
        <v>14872</v>
      </c>
      <c r="C418" s="25"/>
      <c r="D418" s="25" t="s">
        <v>14507</v>
      </c>
      <c r="E418" s="25"/>
      <c r="F418" s="14" t="s">
        <v>5941</v>
      </c>
      <c r="G418" s="14" t="s">
        <v>6609</v>
      </c>
      <c r="H418" s="14" t="s">
        <v>4935</v>
      </c>
      <c r="I418" s="14" t="s">
        <v>13502</v>
      </c>
      <c r="J418" s="14" t="s">
        <v>5603</v>
      </c>
      <c r="K418" s="14" t="s">
        <v>1820</v>
      </c>
      <c r="L418" s="69"/>
      <c r="M418" s="15"/>
      <c r="N418" s="68">
        <v>41946</v>
      </c>
      <c r="O418" s="16">
        <v>2</v>
      </c>
      <c r="P418" s="259"/>
      <c r="S418" s="328"/>
    </row>
    <row r="419" spans="1:19" s="49" customFormat="1" x14ac:dyDescent="0.25">
      <c r="A419" s="27">
        <v>41943</v>
      </c>
      <c r="B419" s="25" t="s">
        <v>5051</v>
      </c>
      <c r="C419" s="25"/>
      <c r="D419" s="25" t="s">
        <v>2215</v>
      </c>
      <c r="E419" s="25"/>
      <c r="F419" s="14" t="s">
        <v>10658</v>
      </c>
      <c r="G419" s="14" t="s">
        <v>8729</v>
      </c>
      <c r="H419" s="14" t="s">
        <v>374</v>
      </c>
      <c r="I419" s="14" t="s">
        <v>6444</v>
      </c>
      <c r="J419" s="14" t="s">
        <v>878</v>
      </c>
      <c r="K419" s="14" t="s">
        <v>6466</v>
      </c>
      <c r="L419" s="425">
        <v>41946</v>
      </c>
      <c r="M419" s="15"/>
      <c r="N419" s="68">
        <v>41946</v>
      </c>
      <c r="O419" s="16">
        <v>10</v>
      </c>
      <c r="P419" s="259"/>
      <c r="Q419" s="49">
        <v>70.459999999999994</v>
      </c>
      <c r="S419" s="328" t="s">
        <v>11891</v>
      </c>
    </row>
    <row r="420" spans="1:19" s="49" customFormat="1" x14ac:dyDescent="0.25">
      <c r="A420" s="27">
        <v>41947</v>
      </c>
      <c r="B420" s="25"/>
      <c r="C420" s="25"/>
      <c r="D420" s="25" t="s">
        <v>14684</v>
      </c>
      <c r="E420" s="25">
        <v>5364</v>
      </c>
      <c r="F420" s="14" t="s">
        <v>705</v>
      </c>
      <c r="G420" s="14"/>
      <c r="H420" s="14"/>
      <c r="I420" s="14" t="s">
        <v>6444</v>
      </c>
      <c r="J420" s="14" t="s">
        <v>13822</v>
      </c>
      <c r="K420" s="14" t="s">
        <v>4960</v>
      </c>
      <c r="L420" s="425">
        <v>41947</v>
      </c>
      <c r="M420" s="15"/>
      <c r="N420" s="68">
        <v>41947</v>
      </c>
      <c r="O420" s="16">
        <v>15</v>
      </c>
      <c r="P420" s="259"/>
      <c r="S420" s="328"/>
    </row>
    <row r="421" spans="1:19" s="49" customFormat="1" x14ac:dyDescent="0.25">
      <c r="A421" s="27">
        <v>41942</v>
      </c>
      <c r="B421" s="25" t="s">
        <v>14870</v>
      </c>
      <c r="C421" s="25"/>
      <c r="D421" s="25" t="s">
        <v>2215</v>
      </c>
      <c r="E421" s="25"/>
      <c r="F421" s="14" t="s">
        <v>936</v>
      </c>
      <c r="G421" s="14" t="s">
        <v>9736</v>
      </c>
      <c r="H421" s="14" t="s">
        <v>86</v>
      </c>
      <c r="I421" s="14" t="s">
        <v>10930</v>
      </c>
      <c r="J421" s="14" t="s">
        <v>4152</v>
      </c>
      <c r="K421" s="14" t="s">
        <v>2419</v>
      </c>
      <c r="L421" s="425">
        <v>41948</v>
      </c>
      <c r="M421" s="15"/>
      <c r="N421" s="68">
        <v>41948</v>
      </c>
      <c r="O421" s="16">
        <v>25</v>
      </c>
      <c r="P421" s="259"/>
      <c r="Q421" s="49">
        <v>48.05</v>
      </c>
      <c r="S421" s="328" t="s">
        <v>11891</v>
      </c>
    </row>
    <row r="422" spans="1:19" s="49" customFormat="1" ht="30" x14ac:dyDescent="0.25">
      <c r="A422" s="27">
        <v>41942</v>
      </c>
      <c r="B422" s="25" t="s">
        <v>3273</v>
      </c>
      <c r="C422" s="25"/>
      <c r="D422" s="25" t="s">
        <v>2215</v>
      </c>
      <c r="E422" s="25"/>
      <c r="F422" s="14" t="s">
        <v>936</v>
      </c>
      <c r="G422" s="14" t="s">
        <v>5602</v>
      </c>
      <c r="H422" s="14" t="s">
        <v>3954</v>
      </c>
      <c r="I422" s="14" t="s">
        <v>6444</v>
      </c>
      <c r="J422" s="14" t="s">
        <v>4152</v>
      </c>
      <c r="K422" s="14" t="s">
        <v>2419</v>
      </c>
      <c r="L422" s="477">
        <v>41948</v>
      </c>
      <c r="M422" s="15"/>
      <c r="N422" s="68">
        <v>41948</v>
      </c>
      <c r="O422" s="16">
        <v>25</v>
      </c>
      <c r="P422" s="259"/>
      <c r="Q422" s="49">
        <v>38.11</v>
      </c>
      <c r="S422" s="328" t="s">
        <v>11891</v>
      </c>
    </row>
    <row r="423" spans="1:19" s="49" customFormat="1" x14ac:dyDescent="0.25">
      <c r="A423" s="27">
        <v>41941</v>
      </c>
      <c r="B423" s="25" t="s">
        <v>14878</v>
      </c>
      <c r="C423" s="25"/>
      <c r="D423" s="25" t="s">
        <v>14879</v>
      </c>
      <c r="E423" s="25">
        <v>5443</v>
      </c>
      <c r="F423" s="14" t="s">
        <v>10658</v>
      </c>
      <c r="G423" s="14" t="s">
        <v>5881</v>
      </c>
      <c r="H423" s="14" t="s">
        <v>7587</v>
      </c>
      <c r="I423" s="14" t="s">
        <v>1147</v>
      </c>
      <c r="J423" s="14" t="s">
        <v>6546</v>
      </c>
      <c r="K423" s="14" t="s">
        <v>6532</v>
      </c>
      <c r="L423" s="424">
        <v>41946</v>
      </c>
      <c r="M423" s="15"/>
      <c r="N423" s="68">
        <v>41948</v>
      </c>
      <c r="O423" s="16">
        <v>20</v>
      </c>
      <c r="P423" s="259"/>
      <c r="S423" s="328"/>
    </row>
    <row r="424" spans="1:19" s="49" customFormat="1" x14ac:dyDescent="0.25">
      <c r="A424" s="27">
        <v>41943</v>
      </c>
      <c r="B424" s="25" t="s">
        <v>1975</v>
      </c>
      <c r="C424" s="25"/>
      <c r="D424" s="25" t="s">
        <v>2215</v>
      </c>
      <c r="E424" s="25"/>
      <c r="F424" s="14" t="s">
        <v>936</v>
      </c>
      <c r="G424" s="14" t="s">
        <v>5602</v>
      </c>
      <c r="H424" s="14" t="s">
        <v>9629</v>
      </c>
      <c r="I424" s="14" t="s">
        <v>6444</v>
      </c>
      <c r="J424" s="14" t="s">
        <v>4152</v>
      </c>
      <c r="K424" s="14" t="s">
        <v>7826</v>
      </c>
      <c r="L424" s="425">
        <v>41948</v>
      </c>
      <c r="M424" s="15"/>
      <c r="N424" s="68">
        <v>41948</v>
      </c>
      <c r="O424" s="16">
        <v>100</v>
      </c>
      <c r="P424" s="259"/>
      <c r="Q424" s="49">
        <v>38.11</v>
      </c>
      <c r="S424" s="328" t="s">
        <v>11891</v>
      </c>
    </row>
    <row r="425" spans="1:19" s="49" customFormat="1" x14ac:dyDescent="0.25">
      <c r="A425" s="27">
        <v>41947</v>
      </c>
      <c r="B425" s="25" t="s">
        <v>14900</v>
      </c>
      <c r="C425" s="25"/>
      <c r="D425" s="25" t="s">
        <v>14901</v>
      </c>
      <c r="E425" s="25"/>
      <c r="F425" s="14" t="s">
        <v>1333</v>
      </c>
      <c r="G425" s="14" t="s">
        <v>5881</v>
      </c>
      <c r="H425" s="14" t="s">
        <v>9629</v>
      </c>
      <c r="I425" s="14" t="s">
        <v>6239</v>
      </c>
      <c r="J425" s="14" t="s">
        <v>14902</v>
      </c>
      <c r="K425" s="14" t="s">
        <v>3817</v>
      </c>
      <c r="L425" s="69"/>
      <c r="M425" s="15"/>
      <c r="N425" s="68">
        <v>41950</v>
      </c>
      <c r="O425" s="16">
        <v>15</v>
      </c>
      <c r="P425" s="259"/>
      <c r="S425" s="328"/>
    </row>
    <row r="426" spans="1:19" s="49" customFormat="1" x14ac:dyDescent="0.25">
      <c r="A426" s="27">
        <v>41947</v>
      </c>
      <c r="B426" s="25" t="s">
        <v>3424</v>
      </c>
      <c r="C426" s="25"/>
      <c r="D426" s="25" t="s">
        <v>12844</v>
      </c>
      <c r="E426" s="25">
        <v>5290</v>
      </c>
      <c r="F426" s="14" t="s">
        <v>6588</v>
      </c>
      <c r="G426" s="14" t="s">
        <v>3635</v>
      </c>
      <c r="H426" s="14" t="s">
        <v>5513</v>
      </c>
      <c r="I426" s="14" t="s">
        <v>10608</v>
      </c>
      <c r="J426" s="14" t="s">
        <v>2379</v>
      </c>
      <c r="K426" s="14" t="s">
        <v>6381</v>
      </c>
      <c r="L426" s="425">
        <v>41950</v>
      </c>
      <c r="M426" s="15"/>
      <c r="N426" s="68">
        <v>41950</v>
      </c>
      <c r="O426" s="16">
        <v>2</v>
      </c>
      <c r="P426" s="259"/>
      <c r="Q426" s="49">
        <v>75.3</v>
      </c>
      <c r="S426" s="328" t="s">
        <v>11891</v>
      </c>
    </row>
    <row r="427" spans="1:19" s="49" customFormat="1" x14ac:dyDescent="0.25">
      <c r="A427" s="27">
        <v>41949</v>
      </c>
      <c r="B427" s="25" t="s">
        <v>1578</v>
      </c>
      <c r="C427" s="25"/>
      <c r="D427" s="25" t="s">
        <v>2215</v>
      </c>
      <c r="E427" s="25"/>
      <c r="F427" s="14" t="s">
        <v>6588</v>
      </c>
      <c r="G427" s="14" t="s">
        <v>8041</v>
      </c>
      <c r="H427" s="14" t="s">
        <v>4935</v>
      </c>
      <c r="I427" s="14" t="s">
        <v>6444</v>
      </c>
      <c r="J427" s="14" t="s">
        <v>5603</v>
      </c>
      <c r="K427" s="14" t="s">
        <v>2079</v>
      </c>
      <c r="L427" s="425">
        <v>41954</v>
      </c>
      <c r="M427" s="15"/>
      <c r="N427" s="68">
        <v>41954</v>
      </c>
      <c r="O427" s="16">
        <v>50</v>
      </c>
      <c r="P427" s="259"/>
      <c r="Q427" s="49">
        <v>104.34</v>
      </c>
      <c r="S427" s="328" t="s">
        <v>11891</v>
      </c>
    </row>
    <row r="428" spans="1:19" s="49" customFormat="1" x14ac:dyDescent="0.25">
      <c r="A428" s="27">
        <v>41949</v>
      </c>
      <c r="B428" s="25" t="s">
        <v>14916</v>
      </c>
      <c r="C428" s="25"/>
      <c r="D428" s="25" t="s">
        <v>11</v>
      </c>
      <c r="E428" s="25"/>
      <c r="F428" s="14"/>
      <c r="G428" s="14"/>
      <c r="H428" s="14" t="s">
        <v>7482</v>
      </c>
      <c r="I428" s="14" t="s">
        <v>14917</v>
      </c>
      <c r="J428" s="14" t="s">
        <v>14783</v>
      </c>
      <c r="K428" s="14" t="s">
        <v>1820</v>
      </c>
      <c r="L428" s="425">
        <v>41954</v>
      </c>
      <c r="M428" s="15"/>
      <c r="N428" s="68">
        <v>41954</v>
      </c>
      <c r="O428" s="16">
        <v>2</v>
      </c>
      <c r="P428" s="259"/>
      <c r="S428" s="328"/>
    </row>
    <row r="429" spans="1:19" s="49" customFormat="1" x14ac:dyDescent="0.25">
      <c r="A429" s="27">
        <v>41953</v>
      </c>
      <c r="B429" s="25" t="s">
        <v>14919</v>
      </c>
      <c r="C429" s="25"/>
      <c r="D429" s="25" t="s">
        <v>14920</v>
      </c>
      <c r="E429" s="25">
        <v>5427</v>
      </c>
      <c r="F429" s="14" t="s">
        <v>1697</v>
      </c>
      <c r="G429" s="14" t="s">
        <v>5383</v>
      </c>
      <c r="H429" s="14" t="s">
        <v>660</v>
      </c>
      <c r="I429" s="14" t="s">
        <v>10007</v>
      </c>
      <c r="J429" s="14" t="s">
        <v>14267</v>
      </c>
      <c r="K429" s="14" t="s">
        <v>8708</v>
      </c>
      <c r="L429" s="435">
        <v>41960</v>
      </c>
      <c r="M429" s="15"/>
      <c r="N429" s="68">
        <v>41957</v>
      </c>
      <c r="O429" s="16">
        <v>40</v>
      </c>
      <c r="P429" s="259"/>
      <c r="S429" s="328"/>
    </row>
    <row r="430" spans="1:19" s="49" customFormat="1" x14ac:dyDescent="0.25">
      <c r="A430" s="27">
        <v>41953</v>
      </c>
      <c r="B430" s="25" t="s">
        <v>14919</v>
      </c>
      <c r="C430" s="25"/>
      <c r="D430" s="25" t="s">
        <v>14920</v>
      </c>
      <c r="E430" s="25">
        <v>5427</v>
      </c>
      <c r="F430" s="14" t="s">
        <v>1697</v>
      </c>
      <c r="G430" s="14" t="s">
        <v>5383</v>
      </c>
      <c r="H430" s="14" t="s">
        <v>8374</v>
      </c>
      <c r="I430" s="14" t="s">
        <v>10007</v>
      </c>
      <c r="J430" s="14" t="s">
        <v>14267</v>
      </c>
      <c r="K430" s="14" t="s">
        <v>3817</v>
      </c>
      <c r="L430" s="435">
        <v>41960</v>
      </c>
      <c r="M430" s="15"/>
      <c r="N430" s="68">
        <v>41957</v>
      </c>
      <c r="O430" s="16">
        <v>15</v>
      </c>
      <c r="P430" s="259"/>
      <c r="S430" s="328"/>
    </row>
    <row r="431" spans="1:19" s="49" customFormat="1" x14ac:dyDescent="0.25">
      <c r="A431" s="27">
        <v>41953</v>
      </c>
      <c r="B431" s="25" t="s">
        <v>14919</v>
      </c>
      <c r="C431" s="25"/>
      <c r="D431" s="25" t="s">
        <v>14920</v>
      </c>
      <c r="E431" s="25">
        <v>5427</v>
      </c>
      <c r="F431" s="14" t="s">
        <v>1697</v>
      </c>
      <c r="G431" s="14" t="s">
        <v>5383</v>
      </c>
      <c r="H431" s="14" t="s">
        <v>86</v>
      </c>
      <c r="I431" s="14" t="s">
        <v>10007</v>
      </c>
      <c r="J431" s="14" t="s">
        <v>14267</v>
      </c>
      <c r="K431" s="14" t="s">
        <v>8708</v>
      </c>
      <c r="L431" s="435">
        <v>41960</v>
      </c>
      <c r="M431" s="15"/>
      <c r="N431" s="68">
        <v>41957</v>
      </c>
      <c r="O431" s="16">
        <v>40</v>
      </c>
      <c r="P431" s="259"/>
      <c r="S431" s="328"/>
    </row>
    <row r="432" spans="1:19" s="49" customFormat="1" x14ac:dyDescent="0.25">
      <c r="A432" s="27">
        <v>41956</v>
      </c>
      <c r="B432" s="25" t="s">
        <v>2664</v>
      </c>
      <c r="C432" s="25"/>
      <c r="D432" s="25" t="s">
        <v>2215</v>
      </c>
      <c r="E432" s="25"/>
      <c r="F432" s="14" t="s">
        <v>10658</v>
      </c>
      <c r="G432" s="14" t="s">
        <v>7272</v>
      </c>
      <c r="H432" s="14" t="s">
        <v>374</v>
      </c>
      <c r="I432" s="14" t="s">
        <v>6444</v>
      </c>
      <c r="J432" s="14" t="s">
        <v>878</v>
      </c>
      <c r="K432" s="14" t="s">
        <v>2079</v>
      </c>
      <c r="L432" s="425">
        <v>41960</v>
      </c>
      <c r="M432" s="15"/>
      <c r="N432" s="68">
        <v>41960</v>
      </c>
      <c r="O432" s="16">
        <v>50</v>
      </c>
      <c r="P432" s="259"/>
      <c r="Q432" s="49">
        <v>44.04</v>
      </c>
      <c r="S432" s="328" t="s">
        <v>11891</v>
      </c>
    </row>
    <row r="433" spans="1:19" s="49" customFormat="1" x14ac:dyDescent="0.25">
      <c r="A433" s="27">
        <v>41956</v>
      </c>
      <c r="B433" s="25" t="s">
        <v>1086</v>
      </c>
      <c r="C433" s="25"/>
      <c r="D433" s="25" t="s">
        <v>2215</v>
      </c>
      <c r="E433" s="25"/>
      <c r="F433" s="14" t="s">
        <v>936</v>
      </c>
      <c r="G433" s="14" t="s">
        <v>5602</v>
      </c>
      <c r="H433" s="14" t="s">
        <v>4164</v>
      </c>
      <c r="I433" s="14" t="s">
        <v>6444</v>
      </c>
      <c r="J433" s="14" t="s">
        <v>4152</v>
      </c>
      <c r="K433" s="14" t="s">
        <v>2079</v>
      </c>
      <c r="L433" s="425">
        <v>41962</v>
      </c>
      <c r="M433" s="15"/>
      <c r="N433" s="68">
        <v>41961</v>
      </c>
      <c r="O433" s="16">
        <v>50</v>
      </c>
      <c r="P433" s="259"/>
      <c r="Q433" s="49">
        <v>38.11</v>
      </c>
      <c r="S433" s="328" t="s">
        <v>11891</v>
      </c>
    </row>
    <row r="434" spans="1:19" s="49" customFormat="1" x14ac:dyDescent="0.25">
      <c r="A434" s="27">
        <v>41960</v>
      </c>
      <c r="B434" s="25" t="s">
        <v>14987</v>
      </c>
      <c r="C434" s="25"/>
      <c r="D434" s="25" t="s">
        <v>2215</v>
      </c>
      <c r="E434" s="25"/>
      <c r="F434" s="14" t="s">
        <v>936</v>
      </c>
      <c r="G434" s="14" t="s">
        <v>9736</v>
      </c>
      <c r="H434" s="14" t="s">
        <v>86</v>
      </c>
      <c r="I434" s="14" t="s">
        <v>10930</v>
      </c>
      <c r="J434" s="14" t="s">
        <v>4152</v>
      </c>
      <c r="K434" s="14" t="s">
        <v>4960</v>
      </c>
      <c r="L434" s="425">
        <v>41961</v>
      </c>
      <c r="M434" s="15" t="s">
        <v>6533</v>
      </c>
      <c r="N434" s="68">
        <v>41961</v>
      </c>
      <c r="O434" s="16">
        <v>15</v>
      </c>
      <c r="P434" s="259"/>
      <c r="S434" s="328"/>
    </row>
    <row r="435" spans="1:19" s="49" customFormat="1" x14ac:dyDescent="0.25">
      <c r="A435" s="27">
        <v>41914</v>
      </c>
      <c r="B435" s="25" t="s">
        <v>14630</v>
      </c>
      <c r="C435" s="25"/>
      <c r="D435" s="25" t="s">
        <v>14258</v>
      </c>
      <c r="E435" s="25">
        <v>5358</v>
      </c>
      <c r="F435" s="14" t="s">
        <v>12667</v>
      </c>
      <c r="G435" s="14" t="s">
        <v>11324</v>
      </c>
      <c r="H435" s="14" t="s">
        <v>14631</v>
      </c>
      <c r="I435" s="14" t="s">
        <v>3975</v>
      </c>
      <c r="J435" s="14" t="s">
        <v>14629</v>
      </c>
      <c r="K435" s="14" t="s">
        <v>14632</v>
      </c>
      <c r="L435" s="425">
        <v>41940</v>
      </c>
      <c r="M435" s="15"/>
      <c r="N435" s="68">
        <v>41964</v>
      </c>
      <c r="O435" s="16">
        <v>160</v>
      </c>
      <c r="P435" s="259"/>
      <c r="S435" s="328"/>
    </row>
    <row r="436" spans="1:19" s="49" customFormat="1" ht="30" x14ac:dyDescent="0.25">
      <c r="A436" s="27">
        <v>41914</v>
      </c>
      <c r="B436" s="25" t="s">
        <v>14630</v>
      </c>
      <c r="C436" s="25"/>
      <c r="D436" s="25" t="s">
        <v>14258</v>
      </c>
      <c r="E436" s="25">
        <v>5358</v>
      </c>
      <c r="F436" s="14" t="s">
        <v>12667</v>
      </c>
      <c r="G436" s="14" t="s">
        <v>13641</v>
      </c>
      <c r="H436" s="14" t="s">
        <v>14633</v>
      </c>
      <c r="I436" s="14" t="s">
        <v>3711</v>
      </c>
      <c r="J436" s="14" t="s">
        <v>14629</v>
      </c>
      <c r="K436" s="14" t="s">
        <v>14634</v>
      </c>
      <c r="L436" s="425">
        <v>41940</v>
      </c>
      <c r="M436" s="15"/>
      <c r="N436" s="68">
        <v>41964</v>
      </c>
      <c r="O436" s="16">
        <v>130</v>
      </c>
      <c r="P436" s="259"/>
      <c r="S436" s="328"/>
    </row>
    <row r="437" spans="1:19" s="49" customFormat="1" x14ac:dyDescent="0.25">
      <c r="A437" s="27">
        <v>41960</v>
      </c>
      <c r="B437" s="25" t="s">
        <v>15004</v>
      </c>
      <c r="C437" s="25"/>
      <c r="D437" s="25" t="s">
        <v>14489</v>
      </c>
      <c r="E437" s="25">
        <v>5428</v>
      </c>
      <c r="F437" s="14" t="s">
        <v>10139</v>
      </c>
      <c r="G437" s="14" t="s">
        <v>6803</v>
      </c>
      <c r="H437" s="14" t="s">
        <v>659</v>
      </c>
      <c r="I437" s="14" t="s">
        <v>10007</v>
      </c>
      <c r="J437" s="14" t="s">
        <v>4894</v>
      </c>
      <c r="K437" s="14" t="s">
        <v>373</v>
      </c>
      <c r="L437" s="424">
        <v>41964</v>
      </c>
      <c r="M437" s="15"/>
      <c r="N437" s="68">
        <v>41964</v>
      </c>
      <c r="O437" s="16">
        <v>40</v>
      </c>
      <c r="P437" s="259"/>
      <c r="S437" s="328"/>
    </row>
    <row r="438" spans="1:19" s="49" customFormat="1" x14ac:dyDescent="0.25">
      <c r="A438" s="27">
        <v>41933</v>
      </c>
      <c r="B438" s="25" t="s">
        <v>14790</v>
      </c>
      <c r="C438" s="25"/>
      <c r="D438" s="25" t="s">
        <v>14696</v>
      </c>
      <c r="E438" s="25">
        <v>5315</v>
      </c>
      <c r="F438" s="14" t="s">
        <v>2003</v>
      </c>
      <c r="G438" s="14" t="s">
        <v>1341</v>
      </c>
      <c r="H438" s="14" t="s">
        <v>1419</v>
      </c>
      <c r="I438" s="14" t="s">
        <v>451</v>
      </c>
      <c r="J438" s="14" t="s">
        <v>4152</v>
      </c>
      <c r="K438" s="14" t="s">
        <v>5528</v>
      </c>
      <c r="L438" s="425">
        <v>41953</v>
      </c>
      <c r="M438" s="15"/>
      <c r="N438" s="68">
        <v>41964</v>
      </c>
      <c r="O438" s="16">
        <v>161</v>
      </c>
      <c r="P438" s="259"/>
      <c r="Q438" s="49">
        <v>69.150000000000006</v>
      </c>
      <c r="S438" s="328" t="s">
        <v>11891</v>
      </c>
    </row>
    <row r="439" spans="1:19" s="49" customFormat="1" x14ac:dyDescent="0.25">
      <c r="A439" s="27">
        <v>41949</v>
      </c>
      <c r="B439" s="25" t="s">
        <v>7624</v>
      </c>
      <c r="C439" s="25"/>
      <c r="D439" s="25" t="s">
        <v>14912</v>
      </c>
      <c r="E439" s="25"/>
      <c r="F439" s="14" t="s">
        <v>13202</v>
      </c>
      <c r="G439" s="14" t="s">
        <v>8908</v>
      </c>
      <c r="H439" s="14" t="s">
        <v>14913</v>
      </c>
      <c r="I439" s="14" t="s">
        <v>6444</v>
      </c>
      <c r="J439" s="14" t="s">
        <v>14914</v>
      </c>
      <c r="K439" s="14" t="s">
        <v>1820</v>
      </c>
      <c r="L439" s="69"/>
      <c r="M439" s="15"/>
      <c r="N439" s="68">
        <v>41967</v>
      </c>
      <c r="O439" s="16">
        <v>2</v>
      </c>
      <c r="P439" s="259"/>
      <c r="S439" s="328"/>
    </row>
    <row r="440" spans="1:19" s="49" customFormat="1" x14ac:dyDescent="0.25">
      <c r="A440" s="27">
        <v>41954</v>
      </c>
      <c r="B440" s="25" t="s">
        <v>14922</v>
      </c>
      <c r="C440" s="25"/>
      <c r="D440" s="25" t="s">
        <v>14923</v>
      </c>
      <c r="E440" s="25">
        <v>5215</v>
      </c>
      <c r="F440" s="14" t="s">
        <v>5382</v>
      </c>
      <c r="G440" s="14" t="s">
        <v>5602</v>
      </c>
      <c r="H440" s="14" t="s">
        <v>4445</v>
      </c>
      <c r="I440" s="14" t="s">
        <v>1255</v>
      </c>
      <c r="J440" s="14" t="s">
        <v>14924</v>
      </c>
      <c r="K440" s="14" t="s">
        <v>14925</v>
      </c>
      <c r="L440" s="435">
        <v>41961</v>
      </c>
      <c r="M440" s="15"/>
      <c r="N440" s="68">
        <v>41967</v>
      </c>
      <c r="O440" s="16">
        <v>156</v>
      </c>
      <c r="P440" s="259"/>
      <c r="S440" s="328"/>
    </row>
    <row r="441" spans="1:19" s="49" customFormat="1" x14ac:dyDescent="0.25">
      <c r="A441" s="27">
        <v>41942</v>
      </c>
      <c r="B441" s="25" t="s">
        <v>14876</v>
      </c>
      <c r="C441" s="25"/>
      <c r="D441" s="25" t="s">
        <v>14507</v>
      </c>
      <c r="E441" s="25"/>
      <c r="F441" s="14" t="s">
        <v>14877</v>
      </c>
      <c r="G441" s="14"/>
      <c r="H441" s="14" t="s">
        <v>7587</v>
      </c>
      <c r="I441" s="14"/>
      <c r="J441" s="14" t="s">
        <v>11162</v>
      </c>
      <c r="K441" s="14" t="s">
        <v>13739</v>
      </c>
      <c r="L441" s="69"/>
      <c r="M441" s="15"/>
      <c r="N441" s="68">
        <v>41967</v>
      </c>
      <c r="O441" s="16"/>
      <c r="P441" s="259"/>
      <c r="S441" s="328"/>
    </row>
    <row r="442" spans="1:19" s="49" customFormat="1" x14ac:dyDescent="0.25">
      <c r="A442" s="27">
        <v>41960</v>
      </c>
      <c r="B442" s="25" t="s">
        <v>14980</v>
      </c>
      <c r="C442" s="25"/>
      <c r="D442" s="25" t="s">
        <v>14920</v>
      </c>
      <c r="E442" s="25">
        <v>5427</v>
      </c>
      <c r="F442" s="14" t="s">
        <v>1508</v>
      </c>
      <c r="G442" s="14" t="s">
        <v>14981</v>
      </c>
      <c r="H442" s="14" t="s">
        <v>13047</v>
      </c>
      <c r="I442" s="14" t="s">
        <v>6444</v>
      </c>
      <c r="J442" s="14" t="s">
        <v>4152</v>
      </c>
      <c r="K442" s="14" t="s">
        <v>14264</v>
      </c>
      <c r="L442" s="424">
        <v>41964</v>
      </c>
      <c r="M442" s="15"/>
      <c r="N442" s="68">
        <v>41968</v>
      </c>
      <c r="O442" s="16">
        <v>48</v>
      </c>
      <c r="P442" s="259"/>
      <c r="S442" s="328"/>
    </row>
    <row r="443" spans="1:19" s="49" customFormat="1" x14ac:dyDescent="0.25">
      <c r="A443" s="27">
        <v>41955</v>
      </c>
      <c r="B443" s="25" t="s">
        <v>14968</v>
      </c>
      <c r="C443" s="25"/>
      <c r="D443" s="25" t="s">
        <v>14806</v>
      </c>
      <c r="E443" s="25"/>
      <c r="F443" s="14" t="s">
        <v>1333</v>
      </c>
      <c r="G443" s="14" t="s">
        <v>5383</v>
      </c>
      <c r="H443" s="14" t="s">
        <v>5067</v>
      </c>
      <c r="I443" s="14" t="s">
        <v>14969</v>
      </c>
      <c r="J443" s="14" t="s">
        <v>14970</v>
      </c>
      <c r="K443" s="14" t="s">
        <v>3171</v>
      </c>
      <c r="L443" s="69"/>
      <c r="M443" s="15"/>
      <c r="N443" s="68">
        <v>41969</v>
      </c>
      <c r="O443" s="16">
        <v>28</v>
      </c>
      <c r="P443" s="259"/>
      <c r="S443" s="328"/>
    </row>
    <row r="444" spans="1:19" s="49" customFormat="1" x14ac:dyDescent="0.25">
      <c r="A444" s="27">
        <v>41964</v>
      </c>
      <c r="B444" s="25" t="s">
        <v>1888</v>
      </c>
      <c r="C444" s="25"/>
      <c r="D444" s="25" t="s">
        <v>2215</v>
      </c>
      <c r="E444" s="25"/>
      <c r="F444" s="14" t="s">
        <v>6588</v>
      </c>
      <c r="G444" s="14" t="s">
        <v>7272</v>
      </c>
      <c r="H444" s="14" t="s">
        <v>4935</v>
      </c>
      <c r="I444" s="14" t="s">
        <v>6444</v>
      </c>
      <c r="J444" s="14" t="s">
        <v>5603</v>
      </c>
      <c r="K444" s="14" t="s">
        <v>7570</v>
      </c>
      <c r="L444" s="425">
        <v>41969</v>
      </c>
      <c r="M444" s="15"/>
      <c r="N444" s="68">
        <v>41969</v>
      </c>
      <c r="O444" s="16">
        <v>25</v>
      </c>
      <c r="P444" s="259"/>
      <c r="Q444" s="49">
        <v>139.88</v>
      </c>
      <c r="S444" s="328" t="s">
        <v>11891</v>
      </c>
    </row>
    <row r="445" spans="1:19" s="49" customFormat="1" x14ac:dyDescent="0.25">
      <c r="A445" s="27">
        <v>41934</v>
      </c>
      <c r="B445" s="25" t="s">
        <v>14813</v>
      </c>
      <c r="C445" s="25"/>
      <c r="D445" s="25" t="s">
        <v>14696</v>
      </c>
      <c r="E445" s="25">
        <v>5315</v>
      </c>
      <c r="F445" s="14" t="s">
        <v>7256</v>
      </c>
      <c r="G445" s="14" t="s">
        <v>1341</v>
      </c>
      <c r="H445" s="14" t="s">
        <v>14814</v>
      </c>
      <c r="I445" s="14" t="s">
        <v>6444</v>
      </c>
      <c r="J445" s="14" t="s">
        <v>4152</v>
      </c>
      <c r="K445" s="14" t="s">
        <v>373</v>
      </c>
      <c r="L445" s="425">
        <v>41942</v>
      </c>
      <c r="M445" s="15"/>
      <c r="N445" s="68">
        <v>41975</v>
      </c>
      <c r="O445" s="16">
        <v>40</v>
      </c>
      <c r="P445" s="259"/>
      <c r="Q445" s="49">
        <v>79.599999999999994</v>
      </c>
      <c r="S445" s="328" t="s">
        <v>11891</v>
      </c>
    </row>
    <row r="446" spans="1:19" s="49" customFormat="1" x14ac:dyDescent="0.25">
      <c r="A446" s="27">
        <v>41961</v>
      </c>
      <c r="B446" s="25" t="s">
        <v>10362</v>
      </c>
      <c r="C446" s="25"/>
      <c r="D446" s="25" t="s">
        <v>14672</v>
      </c>
      <c r="E446" s="25">
        <v>5435</v>
      </c>
      <c r="F446" s="14" t="s">
        <v>936</v>
      </c>
      <c r="G446" s="14" t="s">
        <v>9736</v>
      </c>
      <c r="H446" s="14" t="s">
        <v>9632</v>
      </c>
      <c r="I446" s="14" t="s">
        <v>14996</v>
      </c>
      <c r="J446" s="14" t="s">
        <v>13673</v>
      </c>
      <c r="K446" s="14" t="s">
        <v>9602</v>
      </c>
      <c r="L446" s="425">
        <v>41974</v>
      </c>
      <c r="M446" s="15"/>
      <c r="N446" s="68">
        <v>41975</v>
      </c>
      <c r="O446" s="16">
        <v>10</v>
      </c>
      <c r="P446" s="259"/>
      <c r="S446" s="328"/>
    </row>
    <row r="447" spans="1:19" s="49" customFormat="1" x14ac:dyDescent="0.25">
      <c r="A447" s="27">
        <v>41968</v>
      </c>
      <c r="B447" s="25" t="s">
        <v>3083</v>
      </c>
      <c r="C447" s="25"/>
      <c r="D447" s="25" t="s">
        <v>2215</v>
      </c>
      <c r="E447" s="25"/>
      <c r="F447" s="14" t="s">
        <v>936</v>
      </c>
      <c r="G447" s="14" t="s">
        <v>5602</v>
      </c>
      <c r="H447" s="14" t="s">
        <v>9429</v>
      </c>
      <c r="I447" s="14" t="s">
        <v>6444</v>
      </c>
      <c r="J447" s="14" t="s">
        <v>4152</v>
      </c>
      <c r="K447" s="14" t="s">
        <v>2079</v>
      </c>
      <c r="L447" s="425">
        <v>41976</v>
      </c>
      <c r="M447" s="15"/>
      <c r="N447" s="68">
        <v>41976</v>
      </c>
      <c r="O447" s="16">
        <v>50</v>
      </c>
      <c r="P447" s="259"/>
      <c r="Q447" s="49">
        <v>38.11</v>
      </c>
      <c r="S447" s="328" t="s">
        <v>11891</v>
      </c>
    </row>
    <row r="448" spans="1:19" s="49" customFormat="1" x14ac:dyDescent="0.25">
      <c r="A448" s="27">
        <v>41975</v>
      </c>
      <c r="B448" s="25" t="s">
        <v>3094</v>
      </c>
      <c r="C448" s="25"/>
      <c r="D448" s="25" t="s">
        <v>13122</v>
      </c>
      <c r="E448" s="25">
        <v>5347</v>
      </c>
      <c r="F448" s="14" t="s">
        <v>180</v>
      </c>
      <c r="G448" s="14" t="s">
        <v>9736</v>
      </c>
      <c r="H448" s="14" t="s">
        <v>374</v>
      </c>
      <c r="I448" s="14" t="s">
        <v>5497</v>
      </c>
      <c r="J448" s="14" t="s">
        <v>15044</v>
      </c>
      <c r="K448" s="14" t="s">
        <v>748</v>
      </c>
      <c r="L448" s="425">
        <v>41975</v>
      </c>
      <c r="M448" s="15" t="s">
        <v>6533</v>
      </c>
      <c r="N448" s="68">
        <v>41976</v>
      </c>
      <c r="O448" s="16">
        <v>12</v>
      </c>
      <c r="P448" s="259"/>
      <c r="S448" s="328"/>
    </row>
    <row r="449" spans="1:19" s="49" customFormat="1" x14ac:dyDescent="0.25">
      <c r="A449" s="27">
        <v>41968</v>
      </c>
      <c r="B449" s="25">
        <v>8596</v>
      </c>
      <c r="C449" s="25"/>
      <c r="D449" s="25" t="s">
        <v>15026</v>
      </c>
      <c r="E449" s="25">
        <v>5492</v>
      </c>
      <c r="F449" s="14" t="s">
        <v>936</v>
      </c>
      <c r="G449" s="14" t="s">
        <v>11036</v>
      </c>
      <c r="H449" s="14" t="s">
        <v>8623</v>
      </c>
      <c r="I449" s="14" t="s">
        <v>15028</v>
      </c>
      <c r="J449" s="14" t="s">
        <v>15027</v>
      </c>
      <c r="K449" s="14" t="s">
        <v>15029</v>
      </c>
      <c r="L449" s="69"/>
      <c r="M449" s="15"/>
      <c r="N449" s="68">
        <v>41978</v>
      </c>
      <c r="O449" s="16">
        <v>3</v>
      </c>
      <c r="P449" s="259"/>
      <c r="S449" s="328"/>
    </row>
    <row r="450" spans="1:19" s="49" customFormat="1" x14ac:dyDescent="0.25">
      <c r="A450" s="27">
        <v>41968</v>
      </c>
      <c r="B450" s="25">
        <v>8596</v>
      </c>
      <c r="C450" s="25"/>
      <c r="D450" s="25" t="s">
        <v>15026</v>
      </c>
      <c r="E450" s="25">
        <v>5492</v>
      </c>
      <c r="F450" s="14" t="s">
        <v>936</v>
      </c>
      <c r="G450" s="14" t="s">
        <v>11036</v>
      </c>
      <c r="H450" s="14" t="s">
        <v>8623</v>
      </c>
      <c r="I450" s="14" t="s">
        <v>14299</v>
      </c>
      <c r="J450" s="14" t="s">
        <v>15030</v>
      </c>
      <c r="K450" s="14" t="s">
        <v>15031</v>
      </c>
      <c r="L450" s="69"/>
      <c r="M450" s="15"/>
      <c r="N450" s="68">
        <v>41978</v>
      </c>
      <c r="O450" s="16">
        <v>2</v>
      </c>
      <c r="P450" s="259"/>
      <c r="S450" s="328"/>
    </row>
    <row r="451" spans="1:19" s="49" customFormat="1" x14ac:dyDescent="0.25">
      <c r="A451" s="27">
        <v>41955</v>
      </c>
      <c r="B451" s="25" t="s">
        <v>14950</v>
      </c>
      <c r="C451" s="25"/>
      <c r="D451" s="25" t="s">
        <v>14951</v>
      </c>
      <c r="E451" s="25">
        <v>5407</v>
      </c>
      <c r="F451" s="14" t="s">
        <v>5382</v>
      </c>
      <c r="G451" s="14" t="s">
        <v>13616</v>
      </c>
      <c r="H451" s="14" t="s">
        <v>4445</v>
      </c>
      <c r="I451" s="14" t="s">
        <v>6444</v>
      </c>
      <c r="J451" s="14" t="s">
        <v>12563</v>
      </c>
      <c r="K451" s="14" t="s">
        <v>12213</v>
      </c>
      <c r="L451" s="435">
        <v>41981</v>
      </c>
      <c r="M451" s="15"/>
      <c r="N451" s="68">
        <v>41981</v>
      </c>
      <c r="O451" s="16">
        <v>120</v>
      </c>
      <c r="P451" s="259"/>
      <c r="S451" s="328"/>
    </row>
    <row r="452" spans="1:19" s="49" customFormat="1" x14ac:dyDescent="0.25">
      <c r="A452" s="27">
        <v>41950</v>
      </c>
      <c r="B452" s="25" t="s">
        <v>14984</v>
      </c>
      <c r="C452" s="25"/>
      <c r="D452" s="25" t="s">
        <v>14983</v>
      </c>
      <c r="E452" s="25">
        <v>5380</v>
      </c>
      <c r="F452" s="14" t="s">
        <v>5941</v>
      </c>
      <c r="G452" s="14" t="s">
        <v>4527</v>
      </c>
      <c r="H452" s="14" t="s">
        <v>8607</v>
      </c>
      <c r="I452" s="14" t="s">
        <v>6444</v>
      </c>
      <c r="J452" s="14" t="s">
        <v>2379</v>
      </c>
      <c r="K452" s="14" t="s">
        <v>14982</v>
      </c>
      <c r="L452" s="424">
        <v>41988</v>
      </c>
      <c r="M452" s="15"/>
      <c r="N452" s="68">
        <v>41981</v>
      </c>
      <c r="O452" s="16">
        <v>489</v>
      </c>
      <c r="P452" s="259"/>
      <c r="S452" s="328"/>
    </row>
    <row r="453" spans="1:19" s="49" customFormat="1" x14ac:dyDescent="0.25">
      <c r="A453" s="27">
        <v>41978</v>
      </c>
      <c r="B453" s="25" t="s">
        <v>15047</v>
      </c>
      <c r="C453" s="25"/>
      <c r="D453" s="25" t="s">
        <v>2215</v>
      </c>
      <c r="E453" s="25"/>
      <c r="F453" s="14" t="s">
        <v>10658</v>
      </c>
      <c r="G453" s="14" t="s">
        <v>5602</v>
      </c>
      <c r="H453" s="14" t="s">
        <v>9859</v>
      </c>
      <c r="I453" s="14" t="s">
        <v>6444</v>
      </c>
      <c r="J453" s="14" t="s">
        <v>3481</v>
      </c>
      <c r="K453" s="14" t="s">
        <v>2419</v>
      </c>
      <c r="L453" s="425">
        <v>41981</v>
      </c>
      <c r="M453" s="15"/>
      <c r="N453" s="68">
        <v>41981</v>
      </c>
      <c r="O453" s="16">
        <v>25</v>
      </c>
      <c r="P453" s="259"/>
      <c r="Q453" s="49">
        <v>28.92</v>
      </c>
      <c r="S453" s="328" t="s">
        <v>11891</v>
      </c>
    </row>
    <row r="454" spans="1:19" s="49" customFormat="1" x14ac:dyDescent="0.25">
      <c r="A454" s="27">
        <v>41978</v>
      </c>
      <c r="B454" s="25" t="s">
        <v>15047</v>
      </c>
      <c r="C454" s="25"/>
      <c r="D454" s="25" t="s">
        <v>2215</v>
      </c>
      <c r="E454" s="25"/>
      <c r="F454" s="14" t="s">
        <v>10658</v>
      </c>
      <c r="G454" s="14" t="s">
        <v>9736</v>
      </c>
      <c r="H454" s="14" t="s">
        <v>9859</v>
      </c>
      <c r="I454" s="14" t="s">
        <v>6444</v>
      </c>
      <c r="J454" s="14" t="s">
        <v>3481</v>
      </c>
      <c r="K454" s="14" t="s">
        <v>2419</v>
      </c>
      <c r="L454" s="425">
        <v>41981</v>
      </c>
      <c r="M454" s="15"/>
      <c r="N454" s="68">
        <v>41981</v>
      </c>
      <c r="O454" s="16">
        <v>25</v>
      </c>
      <c r="P454" s="259"/>
      <c r="Q454" s="49">
        <v>37.97</v>
      </c>
      <c r="S454" s="328" t="s">
        <v>11891</v>
      </c>
    </row>
    <row r="455" spans="1:19" s="49" customFormat="1" x14ac:dyDescent="0.25">
      <c r="A455" s="27">
        <v>41978</v>
      </c>
      <c r="B455" s="25" t="s">
        <v>6023</v>
      </c>
      <c r="C455" s="25"/>
      <c r="D455" s="25" t="s">
        <v>2215</v>
      </c>
      <c r="E455" s="25"/>
      <c r="F455" s="14" t="s">
        <v>6588</v>
      </c>
      <c r="G455" s="14" t="s">
        <v>14098</v>
      </c>
      <c r="H455" s="14" t="s">
        <v>5513</v>
      </c>
      <c r="I455" s="14" t="s">
        <v>6444</v>
      </c>
      <c r="J455" s="14" t="s">
        <v>2379</v>
      </c>
      <c r="K455" s="14" t="s">
        <v>8799</v>
      </c>
      <c r="L455" s="425">
        <v>41983</v>
      </c>
      <c r="M455" s="15"/>
      <c r="N455" s="68">
        <v>41983</v>
      </c>
      <c r="O455" s="16">
        <v>150</v>
      </c>
      <c r="P455" s="259"/>
      <c r="Q455" s="49">
        <v>121.63</v>
      </c>
      <c r="S455" s="328" t="s">
        <v>11891</v>
      </c>
    </row>
    <row r="456" spans="1:19" s="49" customFormat="1" x14ac:dyDescent="0.25">
      <c r="A456" s="27">
        <v>41978</v>
      </c>
      <c r="B456" s="25" t="s">
        <v>15047</v>
      </c>
      <c r="C456" s="25"/>
      <c r="D456" s="25" t="s">
        <v>2215</v>
      </c>
      <c r="E456" s="25"/>
      <c r="F456" s="14" t="s">
        <v>6588</v>
      </c>
      <c r="G456" s="14" t="s">
        <v>8041</v>
      </c>
      <c r="H456" s="14" t="s">
        <v>9859</v>
      </c>
      <c r="I456" s="14" t="s">
        <v>6444</v>
      </c>
      <c r="J456" s="14" t="s">
        <v>3481</v>
      </c>
      <c r="K456" s="14" t="s">
        <v>2419</v>
      </c>
      <c r="L456" s="425">
        <v>41983</v>
      </c>
      <c r="M456" s="15"/>
      <c r="N456" s="68">
        <v>41983</v>
      </c>
      <c r="O456" s="16">
        <v>25</v>
      </c>
      <c r="P456" s="259"/>
      <c r="Q456" s="49">
        <v>57</v>
      </c>
      <c r="S456" s="328" t="s">
        <v>11891</v>
      </c>
    </row>
    <row r="457" spans="1:19" s="49" customFormat="1" x14ac:dyDescent="0.25">
      <c r="A457" s="27">
        <v>41982</v>
      </c>
      <c r="B457" s="25" t="s">
        <v>3777</v>
      </c>
      <c r="C457" s="25"/>
      <c r="D457" s="25" t="s">
        <v>12844</v>
      </c>
      <c r="E457" s="25">
        <v>5290</v>
      </c>
      <c r="F457" s="14" t="s">
        <v>10254</v>
      </c>
      <c r="G457" s="14" t="s">
        <v>8041</v>
      </c>
      <c r="H457" s="14" t="s">
        <v>3519</v>
      </c>
      <c r="I457" s="14" t="s">
        <v>6444</v>
      </c>
      <c r="J457" s="14" t="s">
        <v>15050</v>
      </c>
      <c r="K457" s="14" t="s">
        <v>6381</v>
      </c>
      <c r="L457" s="425">
        <v>41982</v>
      </c>
      <c r="M457" s="15" t="s">
        <v>6533</v>
      </c>
      <c r="N457" s="68">
        <v>41983</v>
      </c>
      <c r="O457" s="16">
        <v>2</v>
      </c>
      <c r="P457" s="259"/>
      <c r="Q457" s="49">
        <v>232</v>
      </c>
      <c r="S457" s="328" t="s">
        <v>11891</v>
      </c>
    </row>
    <row r="458" spans="1:19" s="49" customFormat="1" x14ac:dyDescent="0.25">
      <c r="A458" s="27">
        <v>41982</v>
      </c>
      <c r="B458" s="25" t="s">
        <v>7005</v>
      </c>
      <c r="C458" s="25"/>
      <c r="D458" s="25" t="s">
        <v>2215</v>
      </c>
      <c r="E458" s="25"/>
      <c r="F458" s="14" t="s">
        <v>10658</v>
      </c>
      <c r="G458" s="14" t="s">
        <v>10927</v>
      </c>
      <c r="H458" s="14" t="s">
        <v>374</v>
      </c>
      <c r="I458" s="14" t="s">
        <v>6444</v>
      </c>
      <c r="J458" s="14" t="s">
        <v>878</v>
      </c>
      <c r="K458" s="14" t="s">
        <v>2079</v>
      </c>
      <c r="L458" s="425">
        <v>41983</v>
      </c>
      <c r="M458" s="15"/>
      <c r="N458" s="68">
        <v>41983</v>
      </c>
      <c r="O458" s="16">
        <v>45</v>
      </c>
      <c r="P458" s="259"/>
      <c r="Q458" s="49">
        <v>55.13</v>
      </c>
      <c r="S458" s="328" t="s">
        <v>11891</v>
      </c>
    </row>
    <row r="459" spans="1:19" s="49" customFormat="1" x14ac:dyDescent="0.25">
      <c r="A459" s="27">
        <v>41978</v>
      </c>
      <c r="B459" s="25" t="s">
        <v>6023</v>
      </c>
      <c r="C459" s="25"/>
      <c r="D459" s="25" t="s">
        <v>2215</v>
      </c>
      <c r="E459" s="25"/>
      <c r="F459" s="14" t="s">
        <v>6588</v>
      </c>
      <c r="G459" s="14" t="s">
        <v>5602</v>
      </c>
      <c r="H459" s="14" t="s">
        <v>4935</v>
      </c>
      <c r="I459" s="14" t="s">
        <v>6444</v>
      </c>
      <c r="J459" s="14" t="s">
        <v>5603</v>
      </c>
      <c r="K459" s="14" t="s">
        <v>7826</v>
      </c>
      <c r="L459" s="425">
        <v>41984</v>
      </c>
      <c r="M459" s="15"/>
      <c r="N459" s="68">
        <v>41984</v>
      </c>
      <c r="O459" s="16">
        <v>100</v>
      </c>
      <c r="P459" s="259"/>
      <c r="Q459" s="49">
        <v>73.2</v>
      </c>
      <c r="S459" s="328" t="s">
        <v>11891</v>
      </c>
    </row>
    <row r="460" spans="1:19" s="49" customFormat="1" x14ac:dyDescent="0.25">
      <c r="A460" s="27">
        <v>41982</v>
      </c>
      <c r="B460" s="25" t="s">
        <v>15054</v>
      </c>
      <c r="C460" s="25"/>
      <c r="D460" s="25" t="s">
        <v>13955</v>
      </c>
      <c r="E460" s="25"/>
      <c r="F460" s="14" t="s">
        <v>5941</v>
      </c>
      <c r="G460" s="14" t="s">
        <v>12989</v>
      </c>
      <c r="H460" s="14" t="s">
        <v>374</v>
      </c>
      <c r="I460" s="14" t="s">
        <v>10608</v>
      </c>
      <c r="J460" s="14" t="s">
        <v>878</v>
      </c>
      <c r="K460" s="14" t="s">
        <v>6325</v>
      </c>
      <c r="L460" s="424">
        <v>41984</v>
      </c>
      <c r="M460" s="15"/>
      <c r="N460" s="68">
        <v>41984</v>
      </c>
      <c r="O460" s="16">
        <v>35</v>
      </c>
      <c r="P460" s="259"/>
      <c r="S460" s="328"/>
    </row>
    <row r="461" spans="1:19" s="49" customFormat="1" x14ac:dyDescent="0.25">
      <c r="A461" s="27">
        <v>41982</v>
      </c>
      <c r="B461" s="25" t="s">
        <v>15052</v>
      </c>
      <c r="C461" s="25"/>
      <c r="D461" s="25" t="s">
        <v>2215</v>
      </c>
      <c r="E461" s="25"/>
      <c r="F461" s="14" t="s">
        <v>1697</v>
      </c>
      <c r="G461" s="14" t="s">
        <v>5383</v>
      </c>
      <c r="H461" s="14" t="s">
        <v>15053</v>
      </c>
      <c r="I461" s="14" t="s">
        <v>6444</v>
      </c>
      <c r="J461" s="14" t="s">
        <v>977</v>
      </c>
      <c r="K461" s="14" t="s">
        <v>2896</v>
      </c>
      <c r="L461" s="424">
        <v>41984</v>
      </c>
      <c r="M461" s="15"/>
      <c r="N461" s="68">
        <v>41985</v>
      </c>
      <c r="O461" s="16">
        <v>32</v>
      </c>
      <c r="P461" s="259"/>
      <c r="S461" s="328"/>
    </row>
    <row r="462" spans="1:19" s="49" customFormat="1" x14ac:dyDescent="0.25">
      <c r="A462" s="27">
        <v>41982</v>
      </c>
      <c r="B462" s="25" t="s">
        <v>2487</v>
      </c>
      <c r="C462" s="25"/>
      <c r="D462" s="25" t="s">
        <v>2215</v>
      </c>
      <c r="E462" s="25"/>
      <c r="F462" s="14" t="s">
        <v>6588</v>
      </c>
      <c r="G462" s="14" t="s">
        <v>1341</v>
      </c>
      <c r="H462" s="14" t="s">
        <v>5513</v>
      </c>
      <c r="I462" s="14" t="s">
        <v>6444</v>
      </c>
      <c r="J462" s="14" t="s">
        <v>2379</v>
      </c>
      <c r="K462" s="14" t="s">
        <v>2079</v>
      </c>
      <c r="L462" s="425">
        <v>41985</v>
      </c>
      <c r="M462" s="15"/>
      <c r="N462" s="68">
        <v>41985</v>
      </c>
      <c r="O462" s="16">
        <v>50</v>
      </c>
      <c r="P462" s="259"/>
      <c r="Q462" s="49">
        <v>50.82</v>
      </c>
      <c r="S462" s="328" t="s">
        <v>11891</v>
      </c>
    </row>
    <row r="463" spans="1:19" s="49" customFormat="1" x14ac:dyDescent="0.25">
      <c r="A463" s="27">
        <v>41850</v>
      </c>
      <c r="B463" s="25"/>
      <c r="C463" s="25"/>
      <c r="D463" s="25" t="s">
        <v>14088</v>
      </c>
      <c r="E463" s="25">
        <v>5339</v>
      </c>
      <c r="F463" s="14" t="s">
        <v>13610</v>
      </c>
      <c r="G463" s="14"/>
      <c r="H463" s="14" t="s">
        <v>14087</v>
      </c>
      <c r="I463" s="14" t="s">
        <v>14085</v>
      </c>
      <c r="J463" s="14" t="s">
        <v>14083</v>
      </c>
      <c r="K463" s="14" t="s">
        <v>14081</v>
      </c>
      <c r="L463" s="465">
        <v>42287</v>
      </c>
      <c r="M463" s="15"/>
      <c r="N463" s="68">
        <v>41988</v>
      </c>
      <c r="O463" s="16" t="s">
        <v>7835</v>
      </c>
      <c r="P463" s="259"/>
      <c r="S463" s="328"/>
    </row>
    <row r="464" spans="1:19" s="49" customFormat="1" ht="30" x14ac:dyDescent="0.25">
      <c r="A464" s="27">
        <v>41850</v>
      </c>
      <c r="B464" s="25"/>
      <c r="C464" s="25"/>
      <c r="D464" s="25" t="s">
        <v>14088</v>
      </c>
      <c r="E464" s="25">
        <v>5339</v>
      </c>
      <c r="F464" s="14" t="s">
        <v>13610</v>
      </c>
      <c r="G464" s="14"/>
      <c r="H464" s="14" t="s">
        <v>14087</v>
      </c>
      <c r="I464" s="14" t="s">
        <v>14086</v>
      </c>
      <c r="J464" s="14" t="s">
        <v>14084</v>
      </c>
      <c r="K464" s="14" t="s">
        <v>14082</v>
      </c>
      <c r="L464" s="465">
        <v>42287</v>
      </c>
      <c r="M464" s="15"/>
      <c r="N464" s="68">
        <v>41988</v>
      </c>
      <c r="O464" s="16" t="s">
        <v>7835</v>
      </c>
      <c r="P464" s="259"/>
      <c r="S464" s="328"/>
    </row>
    <row r="465" spans="1:19" s="49" customFormat="1" x14ac:dyDescent="0.25">
      <c r="A465" s="27">
        <v>41989</v>
      </c>
      <c r="B465" s="25" t="s">
        <v>1279</v>
      </c>
      <c r="C465" s="25"/>
      <c r="D465" s="25" t="s">
        <v>2215</v>
      </c>
      <c r="E465" s="25"/>
      <c r="F465" s="14" t="s">
        <v>936</v>
      </c>
      <c r="G465" s="14" t="s">
        <v>9736</v>
      </c>
      <c r="H465" s="14" t="s">
        <v>9632</v>
      </c>
      <c r="I465" s="14" t="s">
        <v>10930</v>
      </c>
      <c r="J465" s="14" t="s">
        <v>4152</v>
      </c>
      <c r="K465" s="14" t="s">
        <v>7445</v>
      </c>
      <c r="L465" s="425">
        <v>41992</v>
      </c>
      <c r="M465" s="15"/>
      <c r="N465" s="68">
        <v>41992</v>
      </c>
      <c r="O465" s="16">
        <v>30</v>
      </c>
      <c r="P465" s="259"/>
      <c r="Q465" s="49">
        <v>45.65</v>
      </c>
      <c r="S465" s="328" t="s">
        <v>11891</v>
      </c>
    </row>
    <row r="466" spans="1:19" s="49" customFormat="1" x14ac:dyDescent="0.25">
      <c r="A466" s="27">
        <v>41991</v>
      </c>
      <c r="B466" s="25" t="s">
        <v>4051</v>
      </c>
      <c r="C466" s="25"/>
      <c r="D466" s="25" t="s">
        <v>2215</v>
      </c>
      <c r="E466" s="25"/>
      <c r="F466" s="14" t="s">
        <v>936</v>
      </c>
      <c r="G466" s="14" t="s">
        <v>5602</v>
      </c>
      <c r="H466" s="14" t="s">
        <v>9632</v>
      </c>
      <c r="I466" s="14" t="s">
        <v>6444</v>
      </c>
      <c r="J466" s="14" t="s">
        <v>4152</v>
      </c>
      <c r="K466" s="14" t="s">
        <v>2079</v>
      </c>
      <c r="L466" s="425">
        <v>41992</v>
      </c>
      <c r="M466" s="15"/>
      <c r="N466" s="68">
        <v>41992</v>
      </c>
      <c r="O466" s="16">
        <v>50</v>
      </c>
      <c r="P466" s="259"/>
      <c r="Q466" s="49">
        <v>38.11</v>
      </c>
      <c r="S466" s="328" t="s">
        <v>11891</v>
      </c>
    </row>
    <row r="467" spans="1:19" s="49" customFormat="1" x14ac:dyDescent="0.25">
      <c r="A467" s="27">
        <v>41989</v>
      </c>
      <c r="B467" s="25" t="s">
        <v>10551</v>
      </c>
      <c r="C467" s="25"/>
      <c r="D467" s="25" t="s">
        <v>12844</v>
      </c>
      <c r="E467" s="25">
        <v>5290</v>
      </c>
      <c r="F467" s="14" t="s">
        <v>6588</v>
      </c>
      <c r="G467" s="14" t="s">
        <v>7272</v>
      </c>
      <c r="H467" s="14" t="s">
        <v>4935</v>
      </c>
      <c r="I467" s="14" t="s">
        <v>15088</v>
      </c>
      <c r="J467" s="14" t="s">
        <v>5603</v>
      </c>
      <c r="K467" s="14" t="s">
        <v>748</v>
      </c>
      <c r="L467" s="425">
        <v>41995</v>
      </c>
      <c r="M467" s="15"/>
      <c r="N467" s="68">
        <v>41995</v>
      </c>
      <c r="O467" s="16">
        <v>12</v>
      </c>
      <c r="P467" s="259"/>
      <c r="Q467" s="49">
        <v>85.58</v>
      </c>
      <c r="S467" s="328" t="s">
        <v>11891</v>
      </c>
    </row>
    <row r="468" spans="1:19" s="49" customFormat="1" x14ac:dyDescent="0.25">
      <c r="A468" s="27">
        <v>41991</v>
      </c>
      <c r="B468" s="25" t="s">
        <v>15098</v>
      </c>
      <c r="C468" s="25"/>
      <c r="D468" s="25" t="s">
        <v>14327</v>
      </c>
      <c r="E468" s="25" t="s">
        <v>14407</v>
      </c>
      <c r="F468" s="14" t="s">
        <v>15099</v>
      </c>
      <c r="G468" s="14" t="s">
        <v>9327</v>
      </c>
      <c r="H468" s="14" t="s">
        <v>12926</v>
      </c>
      <c r="I468" s="14" t="s">
        <v>9916</v>
      </c>
      <c r="J468" s="14" t="s">
        <v>7781</v>
      </c>
      <c r="K468" s="14" t="s">
        <v>1631</v>
      </c>
      <c r="L468" s="424">
        <v>41995</v>
      </c>
      <c r="M468" s="15"/>
      <c r="N468" s="68">
        <v>41996</v>
      </c>
      <c r="O468" s="16">
        <v>24</v>
      </c>
      <c r="P468" s="259"/>
      <c r="S468" s="328"/>
    </row>
    <row r="469" spans="1:19" s="49" customFormat="1" x14ac:dyDescent="0.25">
      <c r="A469" s="27">
        <v>41991</v>
      </c>
      <c r="B469" s="25" t="s">
        <v>3393</v>
      </c>
      <c r="C469" s="25"/>
      <c r="D469" s="25" t="s">
        <v>2215</v>
      </c>
      <c r="E469" s="25"/>
      <c r="F469" s="14" t="s">
        <v>6588</v>
      </c>
      <c r="G469" s="14" t="s">
        <v>7272</v>
      </c>
      <c r="H469" s="14" t="s">
        <v>4935</v>
      </c>
      <c r="I469" s="14" t="s">
        <v>6444</v>
      </c>
      <c r="J469" s="14" t="s">
        <v>5603</v>
      </c>
      <c r="K469" s="14" t="s">
        <v>8506</v>
      </c>
      <c r="L469" s="425">
        <v>41996</v>
      </c>
      <c r="M469" s="15"/>
      <c r="N469" s="68">
        <v>41996</v>
      </c>
      <c r="O469" s="16">
        <v>20</v>
      </c>
      <c r="P469" s="259"/>
      <c r="Q469" s="49">
        <v>138.62</v>
      </c>
      <c r="S469" s="328" t="s">
        <v>11891</v>
      </c>
    </row>
    <row r="470" spans="1:19" s="49" customFormat="1" x14ac:dyDescent="0.25">
      <c r="A470" s="27">
        <v>41991</v>
      </c>
      <c r="B470" s="25" t="s">
        <v>15107</v>
      </c>
      <c r="C470" s="25"/>
      <c r="D470" s="25" t="s">
        <v>2215</v>
      </c>
      <c r="E470" s="25"/>
      <c r="F470" s="14" t="s">
        <v>10658</v>
      </c>
      <c r="G470" s="14" t="s">
        <v>7272</v>
      </c>
      <c r="H470" s="14" t="s">
        <v>374</v>
      </c>
      <c r="I470" s="14" t="s">
        <v>6444</v>
      </c>
      <c r="J470" s="14" t="s">
        <v>878</v>
      </c>
      <c r="K470" s="14" t="s">
        <v>2079</v>
      </c>
      <c r="L470" s="425">
        <v>41995</v>
      </c>
      <c r="M470" s="15"/>
      <c r="N470" s="68">
        <v>41996</v>
      </c>
      <c r="O470" s="16">
        <v>50</v>
      </c>
      <c r="P470" s="259"/>
      <c r="Q470" s="49">
        <v>44.04</v>
      </c>
      <c r="S470" s="328" t="s">
        <v>11891</v>
      </c>
    </row>
    <row r="471" spans="1:19" s="49" customFormat="1" x14ac:dyDescent="0.25">
      <c r="A471" s="27">
        <v>41991</v>
      </c>
      <c r="B471" s="25" t="s">
        <v>15108</v>
      </c>
      <c r="C471" s="25"/>
      <c r="D471" s="25" t="s">
        <v>2215</v>
      </c>
      <c r="E471" s="25"/>
      <c r="F471" s="14" t="s">
        <v>10658</v>
      </c>
      <c r="G471" s="14" t="s">
        <v>5602</v>
      </c>
      <c r="H471" s="14" t="s">
        <v>374</v>
      </c>
      <c r="I471" s="14" t="s">
        <v>6444</v>
      </c>
      <c r="J471" s="14" t="s">
        <v>878</v>
      </c>
      <c r="K471" s="14" t="s">
        <v>2079</v>
      </c>
      <c r="L471" s="425">
        <v>41995</v>
      </c>
      <c r="M471" s="15"/>
      <c r="N471" s="68">
        <v>41996</v>
      </c>
      <c r="O471" s="16">
        <v>50</v>
      </c>
      <c r="P471" s="259"/>
      <c r="Q471" s="49">
        <v>23.79</v>
      </c>
      <c r="S471" s="328" t="s">
        <v>11891</v>
      </c>
    </row>
    <row r="472" spans="1:19" s="49" customFormat="1" x14ac:dyDescent="0.25">
      <c r="A472" s="27">
        <v>42003</v>
      </c>
      <c r="B472" s="25" t="s">
        <v>15149</v>
      </c>
      <c r="C472" s="25"/>
      <c r="D472" s="25" t="s">
        <v>2215</v>
      </c>
      <c r="E472" s="25"/>
      <c r="F472" s="14" t="s">
        <v>6588</v>
      </c>
      <c r="G472" s="14" t="s">
        <v>5602</v>
      </c>
      <c r="H472" s="14" t="s">
        <v>4935</v>
      </c>
      <c r="I472" s="14" t="s">
        <v>6444</v>
      </c>
      <c r="J472" s="14" t="s">
        <v>5603</v>
      </c>
      <c r="K472" s="14" t="s">
        <v>8506</v>
      </c>
      <c r="L472" s="425">
        <v>42004</v>
      </c>
      <c r="M472" s="15"/>
      <c r="N472" s="68">
        <v>42004</v>
      </c>
      <c r="O472" s="16">
        <v>20</v>
      </c>
      <c r="P472" s="259"/>
      <c r="Q472" s="49">
        <v>76.25</v>
      </c>
      <c r="S472" s="328" t="s">
        <v>11891</v>
      </c>
    </row>
    <row r="473" spans="1:19" s="49" customFormat="1" x14ac:dyDescent="0.25">
      <c r="A473" s="27">
        <v>42002</v>
      </c>
      <c r="B473" s="25" t="s">
        <v>15133</v>
      </c>
      <c r="C473" s="25"/>
      <c r="D473" s="25" t="s">
        <v>2215</v>
      </c>
      <c r="E473" s="25"/>
      <c r="F473" s="14" t="s">
        <v>10658</v>
      </c>
      <c r="G473" s="14" t="s">
        <v>9736</v>
      </c>
      <c r="H473" s="14" t="s">
        <v>2834</v>
      </c>
      <c r="I473" s="14" t="s">
        <v>6444</v>
      </c>
      <c r="J473" s="14" t="s">
        <v>878</v>
      </c>
      <c r="K473" s="14" t="s">
        <v>2079</v>
      </c>
      <c r="L473" s="425">
        <v>41644</v>
      </c>
      <c r="M473" s="15"/>
      <c r="N473" s="68">
        <v>42006</v>
      </c>
      <c r="O473" s="16">
        <v>50</v>
      </c>
      <c r="P473" s="259"/>
      <c r="Q473" s="49">
        <v>28.74</v>
      </c>
      <c r="S473" s="328" t="s">
        <v>11891</v>
      </c>
    </row>
    <row r="474" spans="1:19" s="49" customFormat="1" x14ac:dyDescent="0.25">
      <c r="A474" s="27" t="s">
        <v>15119</v>
      </c>
      <c r="B474" s="25" t="s">
        <v>15120</v>
      </c>
      <c r="C474" s="25"/>
      <c r="D474" s="25" t="s">
        <v>15118</v>
      </c>
      <c r="E474" s="25"/>
      <c r="F474" s="14" t="s">
        <v>1333</v>
      </c>
      <c r="G474" s="14" t="s">
        <v>12490</v>
      </c>
      <c r="H474" s="14" t="s">
        <v>15117</v>
      </c>
      <c r="I474" s="14"/>
      <c r="J474" s="14"/>
      <c r="K474" s="14" t="s">
        <v>11945</v>
      </c>
      <c r="L474" s="69"/>
      <c r="M474" s="15"/>
      <c r="N474" s="68">
        <v>42009</v>
      </c>
      <c r="O474" s="16">
        <v>9</v>
      </c>
      <c r="P474" s="259"/>
      <c r="S474" s="328"/>
    </row>
    <row r="475" spans="1:19" s="49" customFormat="1" x14ac:dyDescent="0.25">
      <c r="A475" s="27" t="s">
        <v>15130</v>
      </c>
      <c r="B475" s="25" t="s">
        <v>15126</v>
      </c>
      <c r="C475" s="25"/>
      <c r="D475" s="25" t="s">
        <v>15127</v>
      </c>
      <c r="E475" s="25"/>
      <c r="F475" s="14" t="s">
        <v>1552</v>
      </c>
      <c r="G475" s="14" t="s">
        <v>1810</v>
      </c>
      <c r="H475" s="14" t="s">
        <v>10101</v>
      </c>
      <c r="I475" s="14" t="s">
        <v>15128</v>
      </c>
      <c r="J475" s="14" t="s">
        <v>861</v>
      </c>
      <c r="K475" s="14" t="s">
        <v>15129</v>
      </c>
      <c r="L475" s="424">
        <v>41645</v>
      </c>
      <c r="M475" s="15"/>
      <c r="N475" s="68">
        <v>42011</v>
      </c>
      <c r="O475" s="16">
        <v>10</v>
      </c>
      <c r="P475" s="259"/>
      <c r="S475" s="328"/>
    </row>
    <row r="476" spans="1:19" s="49" customFormat="1" ht="30" x14ac:dyDescent="0.25">
      <c r="A476" s="27">
        <v>42010</v>
      </c>
      <c r="B476" s="25" t="s">
        <v>15159</v>
      </c>
      <c r="C476" s="25"/>
      <c r="D476" s="25" t="s">
        <v>14258</v>
      </c>
      <c r="E476" s="25">
        <v>5358</v>
      </c>
      <c r="F476" s="14" t="s">
        <v>180</v>
      </c>
      <c r="G476" s="14" t="s">
        <v>5602</v>
      </c>
      <c r="H476" s="14" t="s">
        <v>1446</v>
      </c>
      <c r="I476" s="14" t="s">
        <v>9990</v>
      </c>
      <c r="J476" s="14" t="s">
        <v>15160</v>
      </c>
      <c r="K476" s="14" t="s">
        <v>4960</v>
      </c>
      <c r="L476" s="424">
        <v>42012</v>
      </c>
      <c r="M476" s="15"/>
      <c r="N476" s="68">
        <v>42011</v>
      </c>
      <c r="O476" s="16">
        <v>15</v>
      </c>
      <c r="P476" s="259"/>
      <c r="S476" s="328"/>
    </row>
    <row r="477" spans="1:19" s="49" customFormat="1" x14ac:dyDescent="0.25">
      <c r="A477" s="27">
        <v>41960</v>
      </c>
      <c r="B477" s="25" t="s">
        <v>14994</v>
      </c>
      <c r="C477" s="25"/>
      <c r="D477" s="25" t="s">
        <v>14429</v>
      </c>
      <c r="E477" s="25">
        <v>5382</v>
      </c>
      <c r="F477" s="14" t="s">
        <v>5382</v>
      </c>
      <c r="G477" s="14" t="s">
        <v>11324</v>
      </c>
      <c r="H477" s="14" t="s">
        <v>14475</v>
      </c>
      <c r="I477" s="14" t="s">
        <v>14995</v>
      </c>
      <c r="J477" s="14" t="s">
        <v>4152</v>
      </c>
      <c r="K477" s="14" t="s">
        <v>1531</v>
      </c>
      <c r="L477" s="424">
        <v>41967</v>
      </c>
      <c r="M477" s="15"/>
      <c r="N477" s="68">
        <v>42332</v>
      </c>
      <c r="O477" s="16"/>
      <c r="P477" s="259"/>
      <c r="S477" s="328"/>
    </row>
    <row r="478" spans="1:19" s="49" customFormat="1" x14ac:dyDescent="0.25">
      <c r="A478" s="27">
        <v>42359</v>
      </c>
      <c r="B478" s="25" t="s">
        <v>15131</v>
      </c>
      <c r="C478" s="25"/>
      <c r="D478" s="25" t="s">
        <v>15132</v>
      </c>
      <c r="E478" s="25"/>
      <c r="F478" s="14"/>
      <c r="G478" s="14"/>
      <c r="H478" s="14" t="s">
        <v>9429</v>
      </c>
      <c r="I478" s="14" t="s">
        <v>10616</v>
      </c>
      <c r="J478" s="14" t="s">
        <v>1304</v>
      </c>
      <c r="K478" s="14"/>
      <c r="L478" s="69"/>
      <c r="M478" s="15"/>
      <c r="N478" s="68">
        <v>42368</v>
      </c>
      <c r="O478" s="16"/>
      <c r="P478" s="259"/>
      <c r="S478" s="328"/>
    </row>
    <row r="479" spans="1:19" s="49" customFormat="1" x14ac:dyDescent="0.25">
      <c r="A479" s="27">
        <v>41908</v>
      </c>
      <c r="B479" s="25" t="s">
        <v>14531</v>
      </c>
      <c r="C479" s="25"/>
      <c r="D479" s="25" t="s">
        <v>14507</v>
      </c>
      <c r="E479" s="25"/>
      <c r="F479" s="14" t="s">
        <v>364</v>
      </c>
      <c r="G479" s="14"/>
      <c r="H479" s="14" t="s">
        <v>14514</v>
      </c>
      <c r="I479" s="14" t="s">
        <v>7195</v>
      </c>
      <c r="J479" s="14" t="s">
        <v>14532</v>
      </c>
      <c r="K479" s="14" t="s">
        <v>4889</v>
      </c>
      <c r="L479" s="69"/>
      <c r="M479" s="15"/>
      <c r="N479" s="68" t="s">
        <v>14780</v>
      </c>
      <c r="O479" s="16">
        <v>900</v>
      </c>
      <c r="P479" s="259"/>
      <c r="S479" s="328"/>
    </row>
    <row r="480" spans="1:19" s="49" customFormat="1" x14ac:dyDescent="0.25">
      <c r="A480" s="27">
        <v>41935</v>
      </c>
      <c r="B480" s="25" t="s">
        <v>14831</v>
      </c>
      <c r="C480" s="25"/>
      <c r="D480" s="25" t="s">
        <v>14507</v>
      </c>
      <c r="E480" s="25"/>
      <c r="F480" s="14" t="s">
        <v>5941</v>
      </c>
      <c r="G480" s="14" t="s">
        <v>13476</v>
      </c>
      <c r="H480" s="14" t="s">
        <v>7587</v>
      </c>
      <c r="I480" s="14" t="s">
        <v>14834</v>
      </c>
      <c r="J480" s="14" t="s">
        <v>14832</v>
      </c>
      <c r="K480" s="14" t="s">
        <v>14833</v>
      </c>
      <c r="L480" s="69"/>
      <c r="M480" s="15"/>
      <c r="N480" s="68" t="s">
        <v>14918</v>
      </c>
      <c r="O480" s="16" t="s">
        <v>14833</v>
      </c>
      <c r="P480" s="259"/>
      <c r="S480" s="328"/>
    </row>
    <row r="481" spans="1:19" s="49" customFormat="1" ht="30" x14ac:dyDescent="0.25">
      <c r="A481" s="27">
        <v>41990</v>
      </c>
      <c r="B481" s="25" t="s">
        <v>15092</v>
      </c>
      <c r="C481" s="25"/>
      <c r="D481" s="25" t="s">
        <v>15093</v>
      </c>
      <c r="E481" s="25"/>
      <c r="F481" s="14" t="s">
        <v>1508</v>
      </c>
      <c r="G481" s="14" t="s">
        <v>14509</v>
      </c>
      <c r="H481" s="14" t="s">
        <v>15094</v>
      </c>
      <c r="I481" s="14" t="s">
        <v>13502</v>
      </c>
      <c r="J481" s="14" t="s">
        <v>14031</v>
      </c>
      <c r="K481" s="14" t="s">
        <v>15095</v>
      </c>
      <c r="L481" s="69"/>
      <c r="M481" s="15"/>
      <c r="N481" s="68" t="s">
        <v>15155</v>
      </c>
      <c r="O481" s="16">
        <f>6+2+25</f>
        <v>33</v>
      </c>
      <c r="P481" s="259"/>
      <c r="S481" s="328"/>
    </row>
    <row r="482" spans="1:19" s="49" customFormat="1" x14ac:dyDescent="0.25">
      <c r="A482" s="27">
        <v>41914</v>
      </c>
      <c r="B482" s="25" t="s">
        <v>14625</v>
      </c>
      <c r="C482" s="25"/>
      <c r="D482" s="25" t="s">
        <v>14258</v>
      </c>
      <c r="E482" s="25">
        <v>5358</v>
      </c>
      <c r="F482" s="14" t="s">
        <v>936</v>
      </c>
      <c r="G482" s="14" t="s">
        <v>9736</v>
      </c>
      <c r="H482" s="14" t="s">
        <v>9216</v>
      </c>
      <c r="I482" s="14" t="s">
        <v>14628</v>
      </c>
      <c r="J482" s="14" t="s">
        <v>14627</v>
      </c>
      <c r="K482" s="14" t="s">
        <v>14626</v>
      </c>
      <c r="L482" s="424">
        <v>41951</v>
      </c>
      <c r="M482" s="15"/>
      <c r="N482" s="68"/>
      <c r="O482" s="16"/>
      <c r="P482" s="259"/>
      <c r="S482" s="328"/>
    </row>
    <row r="483" spans="1:19" s="49" customFormat="1" x14ac:dyDescent="0.25">
      <c r="A483" s="27">
        <v>41955</v>
      </c>
      <c r="B483" s="25" t="s">
        <v>14944</v>
      </c>
      <c r="C483" s="25"/>
      <c r="D483" s="25" t="s">
        <v>14945</v>
      </c>
      <c r="E483" s="25">
        <v>5472</v>
      </c>
      <c r="F483" s="14" t="s">
        <v>14946</v>
      </c>
      <c r="G483" s="14"/>
      <c r="H483" s="14" t="s">
        <v>4895</v>
      </c>
      <c r="I483" s="14" t="s">
        <v>14947</v>
      </c>
      <c r="J483" s="14" t="s">
        <v>14948</v>
      </c>
      <c r="K483" s="14" t="s">
        <v>12494</v>
      </c>
      <c r="L483" s="435">
        <v>41962</v>
      </c>
      <c r="M483" s="15"/>
      <c r="N483" s="68">
        <v>42033</v>
      </c>
      <c r="O483" s="16"/>
      <c r="P483" s="259"/>
      <c r="S483" s="328"/>
    </row>
    <row r="484" spans="1:19" s="49" customFormat="1" x14ac:dyDescent="0.25">
      <c r="A484" s="27">
        <v>41955</v>
      </c>
      <c r="B484" s="25" t="s">
        <v>14944</v>
      </c>
      <c r="C484" s="25"/>
      <c r="D484" s="25" t="s">
        <v>14945</v>
      </c>
      <c r="E484" s="25">
        <v>5472</v>
      </c>
      <c r="F484" s="14" t="s">
        <v>14946</v>
      </c>
      <c r="G484" s="14"/>
      <c r="H484" s="14" t="s">
        <v>4895</v>
      </c>
      <c r="I484" s="14" t="s">
        <v>14947</v>
      </c>
      <c r="J484" s="14" t="s">
        <v>14948</v>
      </c>
      <c r="K484" s="14" t="s">
        <v>14949</v>
      </c>
      <c r="L484" s="435">
        <v>41963</v>
      </c>
      <c r="M484" s="15"/>
      <c r="N484" s="68">
        <v>42033</v>
      </c>
      <c r="O484" s="16"/>
      <c r="P484" s="259"/>
      <c r="S484" s="328"/>
    </row>
    <row r="485" spans="1:19" s="49" customFormat="1" x14ac:dyDescent="0.25">
      <c r="A485" s="27">
        <v>41955</v>
      </c>
      <c r="B485" s="25" t="s">
        <v>14950</v>
      </c>
      <c r="C485" s="25"/>
      <c r="D485" s="25" t="s">
        <v>14951</v>
      </c>
      <c r="E485" s="25">
        <v>5407</v>
      </c>
      <c r="F485" s="14" t="s">
        <v>5382</v>
      </c>
      <c r="G485" s="14" t="s">
        <v>13616</v>
      </c>
      <c r="H485" s="14" t="s">
        <v>4445</v>
      </c>
      <c r="I485" s="14" t="s">
        <v>1422</v>
      </c>
      <c r="J485" s="14" t="s">
        <v>14952</v>
      </c>
      <c r="K485" s="14" t="s">
        <v>14953</v>
      </c>
      <c r="L485" s="424">
        <v>41985</v>
      </c>
      <c r="M485" s="15"/>
      <c r="N485" s="68"/>
      <c r="O485" s="16"/>
      <c r="P485" s="259"/>
      <c r="S485" s="328"/>
    </row>
    <row r="486" spans="1:19" s="49" customFormat="1" x14ac:dyDescent="0.25">
      <c r="A486" s="27">
        <v>41950</v>
      </c>
      <c r="B486" s="25" t="s">
        <v>14984</v>
      </c>
      <c r="C486" s="25"/>
      <c r="D486" s="25" t="s">
        <v>14983</v>
      </c>
      <c r="E486" s="25">
        <v>5380</v>
      </c>
      <c r="F486" s="14" t="s">
        <v>5941</v>
      </c>
      <c r="G486" s="14" t="s">
        <v>4527</v>
      </c>
      <c r="H486" s="14" t="s">
        <v>8607</v>
      </c>
      <c r="I486" s="14" t="s">
        <v>6444</v>
      </c>
      <c r="J486" s="14" t="s">
        <v>2379</v>
      </c>
      <c r="K486" s="14" t="s">
        <v>8828</v>
      </c>
      <c r="L486" s="424">
        <v>42036</v>
      </c>
      <c r="M486" s="15"/>
      <c r="N486" s="68">
        <v>42041</v>
      </c>
      <c r="O486" s="16">
        <v>231</v>
      </c>
      <c r="P486" s="259"/>
      <c r="S486" s="328"/>
    </row>
    <row r="487" spans="1:19" s="49" customFormat="1" x14ac:dyDescent="0.25">
      <c r="A487" s="27">
        <v>41982</v>
      </c>
      <c r="B487" s="25" t="s">
        <v>15067</v>
      </c>
      <c r="C487" s="25"/>
      <c r="D487" s="25" t="s">
        <v>14010</v>
      </c>
      <c r="E487" s="25">
        <v>5215</v>
      </c>
      <c r="F487" s="14" t="s">
        <v>5382</v>
      </c>
      <c r="G487" s="14" t="s">
        <v>8041</v>
      </c>
      <c r="H487" s="14" t="s">
        <v>9603</v>
      </c>
      <c r="I487" s="14" t="s">
        <v>1255</v>
      </c>
      <c r="J487" s="14" t="s">
        <v>15068</v>
      </c>
      <c r="K487" s="14" t="s">
        <v>7667</v>
      </c>
      <c r="L487" s="425">
        <v>41988</v>
      </c>
      <c r="M487" s="15"/>
      <c r="N487" s="68">
        <v>42016</v>
      </c>
      <c r="O487" s="16">
        <v>28</v>
      </c>
      <c r="P487" s="259"/>
      <c r="S487" s="328"/>
    </row>
    <row r="488" spans="1:19" s="49" customFormat="1" x14ac:dyDescent="0.25">
      <c r="A488" s="27">
        <v>41944</v>
      </c>
      <c r="B488" s="25" t="s">
        <v>14984</v>
      </c>
      <c r="C488" s="25"/>
      <c r="D488" s="25" t="s">
        <v>14983</v>
      </c>
      <c r="E488" s="25">
        <v>5380</v>
      </c>
      <c r="F488" s="14" t="s">
        <v>5941</v>
      </c>
      <c r="G488" s="14" t="s">
        <v>4527</v>
      </c>
      <c r="H488" s="14" t="s">
        <v>8607</v>
      </c>
      <c r="I488" s="14" t="s">
        <v>10007</v>
      </c>
      <c r="J488" s="14" t="s">
        <v>15124</v>
      </c>
      <c r="K488" s="14" t="s">
        <v>15125</v>
      </c>
      <c r="L488" s="424">
        <v>42041</v>
      </c>
      <c r="M488" s="15"/>
      <c r="N488" s="68"/>
      <c r="O488" s="16"/>
      <c r="P488" s="259"/>
      <c r="S488" s="328"/>
    </row>
    <row r="489" spans="1:19" s="49" customFormat="1" x14ac:dyDescent="0.25">
      <c r="A489" s="27">
        <v>42003</v>
      </c>
      <c r="B489" s="25" t="s">
        <v>15139</v>
      </c>
      <c r="C489" s="25"/>
      <c r="D489" s="25" t="s">
        <v>15140</v>
      </c>
      <c r="E489" s="25">
        <v>5499</v>
      </c>
      <c r="F489" s="14" t="s">
        <v>3431</v>
      </c>
      <c r="G489" s="14" t="s">
        <v>7272</v>
      </c>
      <c r="H489" s="14" t="s">
        <v>374</v>
      </c>
      <c r="I489" s="14" t="s">
        <v>15141</v>
      </c>
      <c r="J489" s="14" t="s">
        <v>14401</v>
      </c>
      <c r="K489" s="14" t="s">
        <v>7425</v>
      </c>
      <c r="L489" s="69"/>
      <c r="M489" s="15"/>
      <c r="N489" s="68">
        <v>42023</v>
      </c>
      <c r="O489" s="16">
        <v>22</v>
      </c>
      <c r="P489" s="259"/>
      <c r="S489" s="328"/>
    </row>
    <row r="490" spans="1:19" s="49" customFormat="1" x14ac:dyDescent="0.25">
      <c r="A490" s="27">
        <v>42003</v>
      </c>
      <c r="B490" s="25" t="s">
        <v>15142</v>
      </c>
      <c r="C490" s="25"/>
      <c r="D490" s="25" t="s">
        <v>15140</v>
      </c>
      <c r="E490" s="25">
        <v>5499</v>
      </c>
      <c r="F490" s="14" t="s">
        <v>936</v>
      </c>
      <c r="G490" s="14" t="s">
        <v>5602</v>
      </c>
      <c r="H490" s="14" t="s">
        <v>4164</v>
      </c>
      <c r="I490" s="14" t="s">
        <v>15143</v>
      </c>
      <c r="J490" s="14" t="s">
        <v>9746</v>
      </c>
      <c r="K490" s="14" t="s">
        <v>2972</v>
      </c>
      <c r="L490" s="425">
        <v>42024</v>
      </c>
      <c r="M490" s="15"/>
      <c r="N490" s="68">
        <v>42025</v>
      </c>
      <c r="O490" s="16">
        <v>46</v>
      </c>
      <c r="P490" s="259"/>
      <c r="S490" s="328"/>
    </row>
    <row r="491" spans="1:19" s="49" customFormat="1" x14ac:dyDescent="0.25">
      <c r="A491" s="27">
        <v>42004</v>
      </c>
      <c r="B491" s="25" t="s">
        <v>15145</v>
      </c>
      <c r="C491" s="25"/>
      <c r="D491" s="25" t="s">
        <v>15146</v>
      </c>
      <c r="E491" s="25">
        <v>5463</v>
      </c>
      <c r="F491" s="14" t="s">
        <v>936</v>
      </c>
      <c r="G491" s="14" t="s">
        <v>5602</v>
      </c>
      <c r="H491" s="14" t="s">
        <v>9629</v>
      </c>
      <c r="I491" s="14" t="s">
        <v>1255</v>
      </c>
      <c r="J491" s="14" t="s">
        <v>3795</v>
      </c>
      <c r="K491" s="14" t="s">
        <v>9403</v>
      </c>
      <c r="L491" s="425">
        <v>42018</v>
      </c>
      <c r="M491" s="15"/>
      <c r="N491" s="68">
        <v>42018</v>
      </c>
      <c r="O491" s="16">
        <f>32+14+2</f>
        <v>48</v>
      </c>
      <c r="P491" s="259"/>
      <c r="S491" s="328"/>
    </row>
    <row r="492" spans="1:19" s="49" customFormat="1" x14ac:dyDescent="0.25">
      <c r="A492" s="27">
        <v>42003</v>
      </c>
      <c r="B492" s="25" t="s">
        <v>15149</v>
      </c>
      <c r="C492" s="25"/>
      <c r="D492" s="25" t="s">
        <v>2215</v>
      </c>
      <c r="E492" s="25"/>
      <c r="F492" s="14" t="s">
        <v>6588</v>
      </c>
      <c r="G492" s="14" t="s">
        <v>5602</v>
      </c>
      <c r="H492" s="14" t="s">
        <v>4935</v>
      </c>
      <c r="I492" s="14" t="s">
        <v>6444</v>
      </c>
      <c r="J492" s="14" t="s">
        <v>5603</v>
      </c>
      <c r="K492" s="14" t="s">
        <v>3407</v>
      </c>
      <c r="L492" s="425">
        <v>41655</v>
      </c>
      <c r="M492" s="15"/>
      <c r="N492" s="68">
        <v>42023</v>
      </c>
      <c r="O492" s="16">
        <v>80</v>
      </c>
      <c r="P492" s="259"/>
      <c r="Q492" s="49">
        <v>76.25</v>
      </c>
      <c r="S492" s="328" t="s">
        <v>11891</v>
      </c>
    </row>
    <row r="493" spans="1:19" s="49" customFormat="1" x14ac:dyDescent="0.25">
      <c r="A493" s="27">
        <v>41641</v>
      </c>
      <c r="B493" s="25">
        <v>5407</v>
      </c>
      <c r="C493" s="25"/>
      <c r="D493" s="25" t="s">
        <v>14951</v>
      </c>
      <c r="E493" s="25">
        <v>5407</v>
      </c>
      <c r="F493" s="14" t="s">
        <v>12680</v>
      </c>
      <c r="G493" s="14" t="s">
        <v>13749</v>
      </c>
      <c r="H493" s="14" t="s">
        <v>15156</v>
      </c>
      <c r="I493" s="14" t="s">
        <v>4414</v>
      </c>
      <c r="J493" s="14" t="s">
        <v>13396</v>
      </c>
      <c r="K493" s="14" t="s">
        <v>5947</v>
      </c>
      <c r="L493" s="69"/>
      <c r="M493" s="15"/>
      <c r="N493" s="68"/>
      <c r="O493" s="16"/>
      <c r="P493" s="259"/>
      <c r="S493" s="328"/>
    </row>
    <row r="494" spans="1:19" s="49" customFormat="1" x14ac:dyDescent="0.25">
      <c r="A494" s="27">
        <v>42009</v>
      </c>
      <c r="B494" s="25" t="s">
        <v>15157</v>
      </c>
      <c r="C494" s="25"/>
      <c r="D494" s="25" t="s">
        <v>2215</v>
      </c>
      <c r="E494" s="25"/>
      <c r="F494" s="14" t="s">
        <v>6588</v>
      </c>
      <c r="G494" s="14" t="s">
        <v>1618</v>
      </c>
      <c r="H494" s="14" t="s">
        <v>5513</v>
      </c>
      <c r="I494" s="14" t="s">
        <v>6444</v>
      </c>
      <c r="J494" s="14" t="s">
        <v>2379</v>
      </c>
      <c r="K494" s="14" t="s">
        <v>2079</v>
      </c>
      <c r="L494" s="425">
        <v>42013</v>
      </c>
      <c r="M494" s="15"/>
      <c r="N494" s="68">
        <v>42016</v>
      </c>
      <c r="O494" s="16">
        <v>50</v>
      </c>
      <c r="P494" s="259"/>
      <c r="Q494" s="49">
        <v>121.63</v>
      </c>
      <c r="S494" s="328" t="s">
        <v>11891</v>
      </c>
    </row>
    <row r="495" spans="1:19" s="49" customFormat="1" x14ac:dyDescent="0.25">
      <c r="A495" s="27">
        <v>42009</v>
      </c>
      <c r="B495" s="25" t="s">
        <v>15157</v>
      </c>
      <c r="C495" s="25"/>
      <c r="D495" s="25" t="s">
        <v>2215</v>
      </c>
      <c r="E495" s="25"/>
      <c r="F495" s="14" t="s">
        <v>6588</v>
      </c>
      <c r="G495" s="14" t="s">
        <v>1618</v>
      </c>
      <c r="H495" s="14" t="s">
        <v>5513</v>
      </c>
      <c r="I495" s="14" t="s">
        <v>5497</v>
      </c>
      <c r="J495" s="14" t="s">
        <v>2379</v>
      </c>
      <c r="K495" s="14" t="s">
        <v>2419</v>
      </c>
      <c r="L495" s="425">
        <v>42013</v>
      </c>
      <c r="M495" s="15"/>
      <c r="N495" s="68">
        <v>42016</v>
      </c>
      <c r="O495" s="16">
        <v>25</v>
      </c>
      <c r="P495" s="259"/>
      <c r="Q495" s="49">
        <v>152.08000000000001</v>
      </c>
      <c r="S495" s="328" t="s">
        <v>11891</v>
      </c>
    </row>
    <row r="496" spans="1:19" s="49" customFormat="1" x14ac:dyDescent="0.25">
      <c r="A496" s="27">
        <v>42010</v>
      </c>
      <c r="B496" s="25" t="s">
        <v>15158</v>
      </c>
      <c r="C496" s="25"/>
      <c r="D496" s="25" t="s">
        <v>2215</v>
      </c>
      <c r="E496" s="25"/>
      <c r="F496" s="14" t="s">
        <v>936</v>
      </c>
      <c r="G496" s="14" t="s">
        <v>5602</v>
      </c>
      <c r="H496" s="14" t="s">
        <v>86</v>
      </c>
      <c r="I496" s="14" t="s">
        <v>6444</v>
      </c>
      <c r="J496" s="14" t="s">
        <v>4152</v>
      </c>
      <c r="K496" s="14" t="s">
        <v>2079</v>
      </c>
      <c r="L496" s="425">
        <v>42012</v>
      </c>
      <c r="M496" s="15"/>
      <c r="N496" s="68">
        <v>42013</v>
      </c>
      <c r="O496" s="16">
        <v>50</v>
      </c>
      <c r="P496" s="259"/>
      <c r="Q496" s="49">
        <v>38.119999999999997</v>
      </c>
      <c r="S496" s="328" t="s">
        <v>11891</v>
      </c>
    </row>
    <row r="497" spans="1:19" s="49" customFormat="1" x14ac:dyDescent="0.25">
      <c r="A497" s="27">
        <v>42013</v>
      </c>
      <c r="B497" s="25" t="s">
        <v>15175</v>
      </c>
      <c r="C497" s="25"/>
      <c r="D497" s="25" t="s">
        <v>2215</v>
      </c>
      <c r="E497" s="25"/>
      <c r="F497" s="14" t="s">
        <v>936</v>
      </c>
      <c r="G497" s="14" t="s">
        <v>5602</v>
      </c>
      <c r="H497" s="14" t="s">
        <v>9632</v>
      </c>
      <c r="I497" s="14" t="s">
        <v>6444</v>
      </c>
      <c r="J497" s="14" t="s">
        <v>4152</v>
      </c>
      <c r="K497" s="14" t="s">
        <v>2079</v>
      </c>
      <c r="L497" s="425">
        <v>42018</v>
      </c>
      <c r="M497" s="15"/>
      <c r="N497" s="68">
        <v>42018</v>
      </c>
      <c r="O497" s="16">
        <v>50</v>
      </c>
      <c r="P497" s="259"/>
      <c r="Q497" s="49">
        <v>38.11</v>
      </c>
      <c r="S497" s="328" t="s">
        <v>11891</v>
      </c>
    </row>
    <row r="498" spans="1:19" s="49" customFormat="1" x14ac:dyDescent="0.25">
      <c r="A498" s="27">
        <v>41647</v>
      </c>
      <c r="B498" s="25" t="s">
        <v>15182</v>
      </c>
      <c r="C498" s="25"/>
      <c r="D498" s="25" t="s">
        <v>14920</v>
      </c>
      <c r="E498" s="25"/>
      <c r="F498" s="14" t="s">
        <v>738</v>
      </c>
      <c r="G498" s="14" t="s">
        <v>14981</v>
      </c>
      <c r="H498" s="14" t="s">
        <v>13047</v>
      </c>
      <c r="I498" s="14" t="s">
        <v>6444</v>
      </c>
      <c r="J498" s="14" t="s">
        <v>4152</v>
      </c>
      <c r="K498" s="14" t="s">
        <v>7570</v>
      </c>
      <c r="L498" s="424">
        <v>41655</v>
      </c>
      <c r="M498" s="15"/>
      <c r="N498" s="68">
        <v>42023</v>
      </c>
      <c r="O498" s="16">
        <v>25</v>
      </c>
      <c r="P498" s="259"/>
      <c r="S498" s="328"/>
    </row>
    <row r="499" spans="1:19" s="49" customFormat="1" x14ac:dyDescent="0.25">
      <c r="A499" s="27">
        <v>41651</v>
      </c>
      <c r="B499" s="25" t="s">
        <v>15186</v>
      </c>
      <c r="C499" s="25"/>
      <c r="D499" s="25" t="s">
        <v>15185</v>
      </c>
      <c r="E499" s="25"/>
      <c r="F499" s="14" t="s">
        <v>2003</v>
      </c>
      <c r="G499" s="14"/>
      <c r="H499" s="14" t="s">
        <v>15184</v>
      </c>
      <c r="I499" s="14" t="s">
        <v>9693</v>
      </c>
      <c r="J499" s="14" t="s">
        <v>4152</v>
      </c>
      <c r="K499" s="14" t="s">
        <v>15183</v>
      </c>
      <c r="L499" s="424">
        <v>41662</v>
      </c>
      <c r="M499" s="15"/>
      <c r="N499" s="68">
        <v>42030</v>
      </c>
      <c r="O499" s="16">
        <v>170</v>
      </c>
      <c r="P499" s="259"/>
      <c r="S499" s="328"/>
    </row>
    <row r="500" spans="1:19" s="49" customFormat="1" x14ac:dyDescent="0.25">
      <c r="A500" s="27">
        <v>42017</v>
      </c>
      <c r="B500" s="25" t="s">
        <v>15192</v>
      </c>
      <c r="C500" s="25"/>
      <c r="D500" s="25" t="s">
        <v>2215</v>
      </c>
      <c r="E500" s="25"/>
      <c r="F500" s="14" t="s">
        <v>936</v>
      </c>
      <c r="G500" s="14" t="s">
        <v>9736</v>
      </c>
      <c r="H500" s="14" t="s">
        <v>9629</v>
      </c>
      <c r="I500" s="14" t="s">
        <v>10930</v>
      </c>
      <c r="J500" s="14" t="s">
        <v>4152</v>
      </c>
      <c r="K500" s="14" t="s">
        <v>2079</v>
      </c>
      <c r="L500" s="425">
        <v>42020</v>
      </c>
      <c r="M500" s="15"/>
      <c r="N500" s="68">
        <v>42023</v>
      </c>
      <c r="O500" s="16">
        <v>50</v>
      </c>
      <c r="P500" s="290"/>
      <c r="Q500" s="49">
        <v>45.65</v>
      </c>
      <c r="S500" s="328" t="s">
        <v>11891</v>
      </c>
    </row>
    <row r="501" spans="1:19" s="49" customFormat="1" x14ac:dyDescent="0.25">
      <c r="A501" s="27">
        <v>42019</v>
      </c>
      <c r="B501" s="25" t="s">
        <v>15204</v>
      </c>
      <c r="C501" s="25"/>
      <c r="D501" s="25" t="s">
        <v>14951</v>
      </c>
      <c r="E501" s="25">
        <v>5407</v>
      </c>
      <c r="F501" s="14" t="s">
        <v>6588</v>
      </c>
      <c r="G501" s="14" t="s">
        <v>13749</v>
      </c>
      <c r="H501" s="14" t="s">
        <v>5513</v>
      </c>
      <c r="I501" s="14" t="s">
        <v>15205</v>
      </c>
      <c r="J501" s="14" t="s">
        <v>15206</v>
      </c>
      <c r="K501" s="14" t="s">
        <v>4725</v>
      </c>
      <c r="L501" s="424">
        <v>42020</v>
      </c>
      <c r="M501" s="15"/>
      <c r="N501" s="68">
        <v>42023</v>
      </c>
      <c r="O501" s="16">
        <f>160+24+30</f>
        <v>214</v>
      </c>
      <c r="P501" s="290"/>
      <c r="S501" s="328"/>
    </row>
    <row r="502" spans="1:19" s="49" customFormat="1" x14ac:dyDescent="0.25">
      <c r="A502" s="27">
        <v>42019</v>
      </c>
      <c r="B502" s="25" t="s">
        <v>15207</v>
      </c>
      <c r="C502" s="25"/>
      <c r="D502" s="25" t="s">
        <v>15208</v>
      </c>
      <c r="E502" s="25">
        <v>5442</v>
      </c>
      <c r="F502" s="14" t="s">
        <v>12667</v>
      </c>
      <c r="G502" s="14" t="s">
        <v>5383</v>
      </c>
      <c r="H502" s="14" t="s">
        <v>15209</v>
      </c>
      <c r="I502" s="14" t="s">
        <v>451</v>
      </c>
      <c r="J502" s="14" t="s">
        <v>14902</v>
      </c>
      <c r="K502" s="14" t="s">
        <v>7969</v>
      </c>
      <c r="L502" s="424">
        <v>42050</v>
      </c>
      <c r="M502" s="15"/>
      <c r="N502" s="68">
        <v>42055</v>
      </c>
      <c r="O502" s="16">
        <v>91</v>
      </c>
      <c r="P502" s="290"/>
      <c r="S502" s="328"/>
    </row>
    <row r="503" spans="1:19" s="49" customFormat="1" x14ac:dyDescent="0.25">
      <c r="A503" s="27">
        <v>42020</v>
      </c>
      <c r="B503" s="25" t="s">
        <v>15210</v>
      </c>
      <c r="C503" s="25"/>
      <c r="D503" s="25" t="s">
        <v>14684</v>
      </c>
      <c r="E503" s="25">
        <v>5364</v>
      </c>
      <c r="F503" s="14" t="s">
        <v>936</v>
      </c>
      <c r="G503" s="14" t="s">
        <v>5602</v>
      </c>
      <c r="H503" s="14" t="s">
        <v>9632</v>
      </c>
      <c r="I503" s="14" t="s">
        <v>15211</v>
      </c>
      <c r="J503" s="14" t="s">
        <v>6666</v>
      </c>
      <c r="K503" s="14" t="s">
        <v>10226</v>
      </c>
      <c r="L503" s="425">
        <v>42027</v>
      </c>
      <c r="M503" s="15"/>
      <c r="N503" s="68">
        <v>42027</v>
      </c>
      <c r="O503" s="16">
        <v>3</v>
      </c>
      <c r="P503" s="290"/>
      <c r="S503" s="328"/>
    </row>
    <row r="504" spans="1:19" s="49" customFormat="1" x14ac:dyDescent="0.25">
      <c r="A504" s="27">
        <v>42020</v>
      </c>
      <c r="B504" s="25" t="s">
        <v>15210</v>
      </c>
      <c r="C504" s="25"/>
      <c r="D504" s="25" t="s">
        <v>14684</v>
      </c>
      <c r="E504" s="25">
        <v>5364</v>
      </c>
      <c r="F504" s="14" t="s">
        <v>936</v>
      </c>
      <c r="G504" s="14" t="s">
        <v>5602</v>
      </c>
      <c r="H504" s="14" t="s">
        <v>9429</v>
      </c>
      <c r="I504" s="14" t="s">
        <v>2296</v>
      </c>
      <c r="J504" s="14" t="s">
        <v>6666</v>
      </c>
      <c r="K504" s="14" t="s">
        <v>10226</v>
      </c>
      <c r="L504" s="425">
        <v>42027</v>
      </c>
      <c r="M504" s="15"/>
      <c r="N504" s="68">
        <v>42027</v>
      </c>
      <c r="O504" s="16">
        <v>3</v>
      </c>
      <c r="P504" s="290"/>
      <c r="S504" s="328"/>
    </row>
    <row r="505" spans="1:19" s="49" customFormat="1" x14ac:dyDescent="0.25">
      <c r="A505" s="27">
        <v>42020</v>
      </c>
      <c r="B505" s="25" t="s">
        <v>15210</v>
      </c>
      <c r="C505" s="25"/>
      <c r="D505" s="25" t="s">
        <v>14684</v>
      </c>
      <c r="E505" s="25">
        <v>5364</v>
      </c>
      <c r="F505" s="14" t="s">
        <v>936</v>
      </c>
      <c r="G505" s="14" t="s">
        <v>5602</v>
      </c>
      <c r="H505" s="14" t="s">
        <v>9632</v>
      </c>
      <c r="I505" s="14" t="s">
        <v>10930</v>
      </c>
      <c r="J505" s="14" t="s">
        <v>4152</v>
      </c>
      <c r="K505" s="14" t="s">
        <v>7826</v>
      </c>
      <c r="L505" s="425">
        <v>42027</v>
      </c>
      <c r="M505" s="15"/>
      <c r="N505" s="68">
        <v>42027</v>
      </c>
      <c r="O505" s="16">
        <v>100</v>
      </c>
      <c r="P505" s="290"/>
      <c r="S505" s="328"/>
    </row>
    <row r="506" spans="1:19" s="49" customFormat="1" x14ac:dyDescent="0.25">
      <c r="A506" s="27">
        <v>42020</v>
      </c>
      <c r="B506" s="25" t="s">
        <v>15210</v>
      </c>
      <c r="C506" s="25"/>
      <c r="D506" s="25" t="s">
        <v>14684</v>
      </c>
      <c r="E506" s="25">
        <v>5364</v>
      </c>
      <c r="F506" s="14" t="s">
        <v>936</v>
      </c>
      <c r="G506" s="14" t="s">
        <v>5602</v>
      </c>
      <c r="H506" s="14" t="s">
        <v>9429</v>
      </c>
      <c r="I506" s="14" t="s">
        <v>10930</v>
      </c>
      <c r="J506" s="14" t="s">
        <v>4152</v>
      </c>
      <c r="K506" s="14" t="s">
        <v>7826</v>
      </c>
      <c r="L506" s="425">
        <v>42027</v>
      </c>
      <c r="M506" s="15"/>
      <c r="N506" s="68">
        <v>42027</v>
      </c>
      <c r="O506" s="16">
        <v>100</v>
      </c>
      <c r="P506" s="290"/>
      <c r="S506" s="328"/>
    </row>
    <row r="507" spans="1:19" s="49" customFormat="1" x14ac:dyDescent="0.25">
      <c r="A507" s="27">
        <v>42020</v>
      </c>
      <c r="B507" s="25" t="s">
        <v>15210</v>
      </c>
      <c r="C507" s="25"/>
      <c r="D507" s="25" t="s">
        <v>14684</v>
      </c>
      <c r="E507" s="25">
        <v>5364</v>
      </c>
      <c r="F507" s="14" t="s">
        <v>936</v>
      </c>
      <c r="G507" s="14" t="s">
        <v>8041</v>
      </c>
      <c r="H507" s="14" t="s">
        <v>9632</v>
      </c>
      <c r="I507" s="14" t="s">
        <v>10930</v>
      </c>
      <c r="J507" s="14" t="s">
        <v>4152</v>
      </c>
      <c r="K507" s="14" t="s">
        <v>2079</v>
      </c>
      <c r="L507" s="425">
        <v>42027</v>
      </c>
      <c r="M507" s="15"/>
      <c r="N507" s="68">
        <v>42027</v>
      </c>
      <c r="O507" s="16">
        <v>50</v>
      </c>
      <c r="P507" s="259"/>
      <c r="S507" s="328"/>
    </row>
    <row r="508" spans="1:19" s="49" customFormat="1" x14ac:dyDescent="0.25">
      <c r="A508" s="27">
        <v>42020</v>
      </c>
      <c r="B508" s="25" t="s">
        <v>15210</v>
      </c>
      <c r="C508" s="25"/>
      <c r="D508" s="25" t="s">
        <v>14684</v>
      </c>
      <c r="E508" s="25">
        <v>5364</v>
      </c>
      <c r="F508" s="14" t="s">
        <v>936</v>
      </c>
      <c r="G508" s="14" t="s">
        <v>8041</v>
      </c>
      <c r="H508" s="14" t="s">
        <v>9429</v>
      </c>
      <c r="I508" s="14" t="s">
        <v>10930</v>
      </c>
      <c r="J508" s="14" t="s">
        <v>4152</v>
      </c>
      <c r="K508" s="14" t="s">
        <v>7826</v>
      </c>
      <c r="L508" s="425">
        <v>42027</v>
      </c>
      <c r="M508" s="15"/>
      <c r="N508" s="68">
        <v>42027</v>
      </c>
      <c r="O508" s="16">
        <v>100</v>
      </c>
      <c r="P508" s="290"/>
      <c r="S508" s="328"/>
    </row>
    <row r="509" spans="1:19" s="49" customFormat="1" x14ac:dyDescent="0.25">
      <c r="A509" s="27">
        <v>42023</v>
      </c>
      <c r="B509" s="25" t="s">
        <v>15216</v>
      </c>
      <c r="C509" s="25"/>
      <c r="D509" s="25" t="s">
        <v>2215</v>
      </c>
      <c r="E509" s="25"/>
      <c r="F509" s="14" t="s">
        <v>936</v>
      </c>
      <c r="G509" s="14" t="s">
        <v>5602</v>
      </c>
      <c r="H509" s="14" t="s">
        <v>8374</v>
      </c>
      <c r="I509" s="14" t="s">
        <v>6444</v>
      </c>
      <c r="J509" s="14" t="s">
        <v>4152</v>
      </c>
      <c r="K509" s="14" t="s">
        <v>2079</v>
      </c>
      <c r="L509" s="425">
        <v>42025</v>
      </c>
      <c r="M509" s="15"/>
      <c r="N509" s="68">
        <v>42032</v>
      </c>
      <c r="O509" s="16">
        <v>50</v>
      </c>
      <c r="P509" s="290"/>
      <c r="Q509" s="49">
        <v>38.11</v>
      </c>
      <c r="S509" s="328" t="s">
        <v>11891</v>
      </c>
    </row>
    <row r="510" spans="1:19" s="49" customFormat="1" x14ac:dyDescent="0.25">
      <c r="A510" s="27">
        <v>42023</v>
      </c>
      <c r="B510" s="25" t="s">
        <v>15217</v>
      </c>
      <c r="C510" s="25"/>
      <c r="D510" s="25" t="s">
        <v>15218</v>
      </c>
      <c r="E510" s="25">
        <v>5480</v>
      </c>
      <c r="F510" s="14" t="s">
        <v>7521</v>
      </c>
      <c r="G510" s="14" t="s">
        <v>8732</v>
      </c>
      <c r="H510" s="14" t="s">
        <v>15219</v>
      </c>
      <c r="I510" s="14" t="s">
        <v>6444</v>
      </c>
      <c r="J510" s="14" t="s">
        <v>15220</v>
      </c>
      <c r="K510" s="14" t="s">
        <v>2081</v>
      </c>
      <c r="L510" s="425">
        <v>42037</v>
      </c>
      <c r="M510" s="15"/>
      <c r="N510" s="68">
        <v>42033</v>
      </c>
      <c r="O510" s="16"/>
      <c r="P510" s="290"/>
      <c r="S510" s="328"/>
    </row>
    <row r="511" spans="1:19" s="49" customFormat="1" x14ac:dyDescent="0.25">
      <c r="A511" s="27">
        <v>42023</v>
      </c>
      <c r="B511" s="25"/>
      <c r="C511" s="25"/>
      <c r="D511" s="25" t="s">
        <v>15221</v>
      </c>
      <c r="E511" s="25">
        <v>5502</v>
      </c>
      <c r="F511" s="14" t="s">
        <v>738</v>
      </c>
      <c r="G511" s="14" t="s">
        <v>7230</v>
      </c>
      <c r="H511" s="14" t="s">
        <v>9706</v>
      </c>
      <c r="I511" s="14" t="s">
        <v>15222</v>
      </c>
      <c r="J511" s="14" t="s">
        <v>4499</v>
      </c>
      <c r="K511" s="14" t="s">
        <v>15223</v>
      </c>
      <c r="L511" s="424">
        <v>42062</v>
      </c>
      <c r="M511" s="15"/>
      <c r="N511" s="68"/>
      <c r="O511" s="16"/>
      <c r="P511" s="290"/>
      <c r="S511" s="328"/>
    </row>
    <row r="512" spans="1:19" s="49" customFormat="1" x14ac:dyDescent="0.25">
      <c r="A512" s="27">
        <v>42024</v>
      </c>
      <c r="B512" s="25" t="s">
        <v>15230</v>
      </c>
      <c r="C512" s="25"/>
      <c r="D512" s="25" t="s">
        <v>2215</v>
      </c>
      <c r="E512" s="25"/>
      <c r="F512" s="14" t="s">
        <v>6588</v>
      </c>
      <c r="G512" s="14" t="s">
        <v>3635</v>
      </c>
      <c r="H512" s="14" t="s">
        <v>5513</v>
      </c>
      <c r="I512" s="14" t="s">
        <v>1691</v>
      </c>
      <c r="J512" s="14" t="s">
        <v>2379</v>
      </c>
      <c r="K512" s="14" t="s">
        <v>2081</v>
      </c>
      <c r="L512" s="425">
        <v>42027</v>
      </c>
      <c r="M512" s="15"/>
      <c r="N512" s="68">
        <v>42027</v>
      </c>
      <c r="O512" s="16">
        <v>5</v>
      </c>
      <c r="P512" s="290"/>
      <c r="Q512" s="49">
        <v>94.64</v>
      </c>
      <c r="S512" s="328" t="s">
        <v>11891</v>
      </c>
    </row>
    <row r="513" spans="1:19" s="49" customFormat="1" x14ac:dyDescent="0.25">
      <c r="A513" s="27">
        <v>42024</v>
      </c>
      <c r="B513" s="25" t="s">
        <v>15236</v>
      </c>
      <c r="C513" s="25"/>
      <c r="D513" s="25" t="s">
        <v>15237</v>
      </c>
      <c r="E513" s="25">
        <v>5442</v>
      </c>
      <c r="F513" s="14" t="s">
        <v>1697</v>
      </c>
      <c r="G513" s="14" t="s">
        <v>6532</v>
      </c>
      <c r="H513" s="14" t="s">
        <v>15238</v>
      </c>
      <c r="I513" s="14" t="s">
        <v>15239</v>
      </c>
      <c r="J513" s="14" t="s">
        <v>14447</v>
      </c>
      <c r="K513" s="14" t="s">
        <v>15240</v>
      </c>
      <c r="L513" s="424">
        <v>42025</v>
      </c>
      <c r="M513" s="15"/>
      <c r="N513" s="68">
        <v>42027</v>
      </c>
      <c r="O513" s="16">
        <v>104</v>
      </c>
      <c r="P513" s="290"/>
      <c r="S513" s="328"/>
    </row>
    <row r="514" spans="1:19" s="49" customFormat="1" x14ac:dyDescent="0.25">
      <c r="A514" s="27">
        <v>42024</v>
      </c>
      <c r="B514" s="25" t="s">
        <v>15236</v>
      </c>
      <c r="C514" s="25"/>
      <c r="D514" s="25" t="s">
        <v>15237</v>
      </c>
      <c r="E514" s="25">
        <v>5442</v>
      </c>
      <c r="F514" s="14" t="s">
        <v>1697</v>
      </c>
      <c r="G514" s="14" t="s">
        <v>5383</v>
      </c>
      <c r="H514" s="14" t="s">
        <v>15238</v>
      </c>
      <c r="I514" s="14" t="s">
        <v>6444</v>
      </c>
      <c r="J514" s="14" t="s">
        <v>878</v>
      </c>
      <c r="K514" s="14" t="s">
        <v>5459</v>
      </c>
      <c r="L514" s="424">
        <v>42025</v>
      </c>
      <c r="M514" s="15"/>
      <c r="N514" s="68">
        <v>42027</v>
      </c>
      <c r="O514" s="16">
        <v>25</v>
      </c>
      <c r="P514" s="259"/>
      <c r="S514" s="328"/>
    </row>
    <row r="515" spans="1:19" s="49" customFormat="1" ht="30" x14ac:dyDescent="0.25">
      <c r="A515" s="27">
        <v>42024</v>
      </c>
      <c r="B515" s="25" t="s">
        <v>15268</v>
      </c>
      <c r="C515" s="25"/>
      <c r="D515" s="25" t="s">
        <v>14258</v>
      </c>
      <c r="E515" s="25">
        <v>5358</v>
      </c>
      <c r="F515" s="14" t="s">
        <v>2003</v>
      </c>
      <c r="G515" s="14" t="s">
        <v>13641</v>
      </c>
      <c r="H515" s="14" t="s">
        <v>14633</v>
      </c>
      <c r="I515" s="14" t="s">
        <v>2269</v>
      </c>
      <c r="J515" s="14" t="s">
        <v>4152</v>
      </c>
      <c r="K515" s="14" t="s">
        <v>8534</v>
      </c>
      <c r="L515" s="424">
        <v>42038</v>
      </c>
      <c r="M515" s="15"/>
      <c r="N515" s="68">
        <v>42054</v>
      </c>
      <c r="O515" s="16">
        <v>109</v>
      </c>
      <c r="P515" s="290"/>
      <c r="S515" s="328"/>
    </row>
    <row r="516" spans="1:19" s="49" customFormat="1" ht="30" x14ac:dyDescent="0.25">
      <c r="A516" s="27">
        <v>42024</v>
      </c>
      <c r="B516" s="25" t="s">
        <v>15268</v>
      </c>
      <c r="C516" s="25"/>
      <c r="D516" s="25" t="s">
        <v>14258</v>
      </c>
      <c r="E516" s="25">
        <v>5358</v>
      </c>
      <c r="F516" s="14" t="s">
        <v>2003</v>
      </c>
      <c r="G516" s="14" t="s">
        <v>13641</v>
      </c>
      <c r="H516" s="14" t="s">
        <v>14633</v>
      </c>
      <c r="I516" s="14" t="s">
        <v>15267</v>
      </c>
      <c r="J516" s="14" t="s">
        <v>4152</v>
      </c>
      <c r="K516" s="14" t="s">
        <v>13203</v>
      </c>
      <c r="L516" s="424">
        <v>42038</v>
      </c>
      <c r="M516" s="15"/>
      <c r="N516" s="68">
        <v>42054</v>
      </c>
      <c r="O516" s="16">
        <v>27</v>
      </c>
      <c r="P516" s="290"/>
      <c r="S516" s="328"/>
    </row>
    <row r="517" spans="1:19" s="49" customFormat="1" x14ac:dyDescent="0.25">
      <c r="A517" s="27">
        <v>42024</v>
      </c>
      <c r="B517" s="25" t="s">
        <v>15269</v>
      </c>
      <c r="C517" s="25"/>
      <c r="D517" s="25" t="s">
        <v>14258</v>
      </c>
      <c r="E517" s="25">
        <v>5358</v>
      </c>
      <c r="F517" s="14" t="s">
        <v>4893</v>
      </c>
      <c r="G517" s="14" t="s">
        <v>15270</v>
      </c>
      <c r="H517" s="14" t="s">
        <v>6974</v>
      </c>
      <c r="I517" s="14" t="s">
        <v>15271</v>
      </c>
      <c r="J517" s="14" t="s">
        <v>9283</v>
      </c>
      <c r="K517" s="14" t="s">
        <v>15272</v>
      </c>
      <c r="L517" s="424">
        <v>42031</v>
      </c>
      <c r="M517" s="15"/>
      <c r="N517" s="68"/>
      <c r="O517" s="16"/>
      <c r="P517" s="290"/>
      <c r="S517" s="328"/>
    </row>
    <row r="518" spans="1:19" s="49" customFormat="1" x14ac:dyDescent="0.25">
      <c r="A518" s="27">
        <v>42030</v>
      </c>
      <c r="B518" s="25" t="s">
        <v>15287</v>
      </c>
      <c r="C518" s="25"/>
      <c r="D518" s="25" t="s">
        <v>15185</v>
      </c>
      <c r="E518" s="25">
        <v>5445</v>
      </c>
      <c r="F518" s="14" t="s">
        <v>8146</v>
      </c>
      <c r="G518" s="14"/>
      <c r="H518" s="14" t="s">
        <v>15288</v>
      </c>
      <c r="I518" s="14" t="s">
        <v>6867</v>
      </c>
      <c r="J518" s="14" t="s">
        <v>14595</v>
      </c>
      <c r="K518" s="14" t="s">
        <v>12615</v>
      </c>
      <c r="L518" s="424">
        <v>42033</v>
      </c>
      <c r="M518" s="15"/>
      <c r="N518" s="68">
        <v>42032</v>
      </c>
      <c r="O518" s="16">
        <v>60</v>
      </c>
      <c r="P518" s="290"/>
      <c r="S518" s="328"/>
    </row>
    <row r="519" spans="1:19" s="49" customFormat="1" x14ac:dyDescent="0.25">
      <c r="A519" s="27">
        <v>42031</v>
      </c>
      <c r="B519" s="25" t="s">
        <v>15294</v>
      </c>
      <c r="C519" s="25"/>
      <c r="D519" s="25" t="s">
        <v>2215</v>
      </c>
      <c r="E519" s="25"/>
      <c r="F519" s="14" t="s">
        <v>6588</v>
      </c>
      <c r="G519" s="14" t="s">
        <v>5602</v>
      </c>
      <c r="H519" s="14" t="s">
        <v>4935</v>
      </c>
      <c r="I519" s="14" t="s">
        <v>6444</v>
      </c>
      <c r="J519" s="14" t="s">
        <v>5603</v>
      </c>
      <c r="K519" s="14" t="s">
        <v>7826</v>
      </c>
      <c r="L519" s="425">
        <v>42034</v>
      </c>
      <c r="M519" s="15"/>
      <c r="N519" s="68">
        <v>42034</v>
      </c>
      <c r="O519" s="16">
        <v>100</v>
      </c>
      <c r="P519" s="290"/>
      <c r="Q519" s="49">
        <v>76.44</v>
      </c>
      <c r="S519" s="328" t="s">
        <v>11891</v>
      </c>
    </row>
    <row r="520" spans="1:19" s="49" customFormat="1" x14ac:dyDescent="0.25">
      <c r="A520" s="27">
        <v>42032</v>
      </c>
      <c r="B520" s="25" t="s">
        <v>15299</v>
      </c>
      <c r="C520" s="25"/>
      <c r="D520" s="25" t="s">
        <v>13955</v>
      </c>
      <c r="E520" s="25">
        <v>5358</v>
      </c>
      <c r="F520" s="14" t="s">
        <v>1697</v>
      </c>
      <c r="G520" s="14" t="s">
        <v>5383</v>
      </c>
      <c r="H520" s="14" t="s">
        <v>9216</v>
      </c>
      <c r="I520" s="14" t="s">
        <v>10007</v>
      </c>
      <c r="J520" s="14" t="s">
        <v>4152</v>
      </c>
      <c r="K520" s="14" t="s">
        <v>1258</v>
      </c>
      <c r="L520" s="425">
        <v>42034</v>
      </c>
      <c r="M520" s="15"/>
      <c r="N520" s="68">
        <v>42034</v>
      </c>
      <c r="O520" s="16">
        <v>35</v>
      </c>
      <c r="P520" s="290"/>
      <c r="S520" s="328"/>
    </row>
    <row r="521" spans="1:19" s="49" customFormat="1" x14ac:dyDescent="0.25">
      <c r="A521" s="27">
        <v>42032</v>
      </c>
      <c r="B521" s="25" t="s">
        <v>15299</v>
      </c>
      <c r="C521" s="25"/>
      <c r="D521" s="25" t="s">
        <v>13955</v>
      </c>
      <c r="E521" s="25">
        <v>5358</v>
      </c>
      <c r="F521" s="14" t="s">
        <v>1697</v>
      </c>
      <c r="G521" s="14" t="s">
        <v>5881</v>
      </c>
      <c r="H521" s="14" t="s">
        <v>9216</v>
      </c>
      <c r="I521" s="14" t="s">
        <v>10038</v>
      </c>
      <c r="J521" s="14" t="s">
        <v>4152</v>
      </c>
      <c r="K521" s="14" t="s">
        <v>1258</v>
      </c>
      <c r="L521" s="425">
        <v>42034</v>
      </c>
      <c r="M521" s="15"/>
      <c r="N521" s="68">
        <v>42034</v>
      </c>
      <c r="O521" s="16">
        <v>35</v>
      </c>
      <c r="P521" s="290"/>
      <c r="S521" s="328"/>
    </row>
    <row r="522" spans="1:19" s="49" customFormat="1" x14ac:dyDescent="0.25">
      <c r="A522" s="27">
        <v>42032</v>
      </c>
      <c r="B522" s="25" t="s">
        <v>15301</v>
      </c>
      <c r="C522" s="25"/>
      <c r="D522" s="25" t="s">
        <v>15185</v>
      </c>
      <c r="E522" s="25">
        <v>5445</v>
      </c>
      <c r="F522" s="14" t="s">
        <v>5941</v>
      </c>
      <c r="G522" s="14" t="s">
        <v>8980</v>
      </c>
      <c r="H522" s="14" t="s">
        <v>878</v>
      </c>
      <c r="I522" s="14" t="s">
        <v>15302</v>
      </c>
      <c r="J522" s="14" t="s">
        <v>878</v>
      </c>
      <c r="K522" s="14" t="s">
        <v>5383</v>
      </c>
      <c r="L522" s="424">
        <v>42034</v>
      </c>
      <c r="M522" s="15"/>
      <c r="N522" s="68">
        <v>42039</v>
      </c>
      <c r="O522" s="16">
        <v>24</v>
      </c>
      <c r="P522" s="290"/>
      <c r="S522" s="328"/>
    </row>
    <row r="523" spans="1:19" s="49" customFormat="1" x14ac:dyDescent="0.25">
      <c r="A523" s="27">
        <v>42032</v>
      </c>
      <c r="B523" s="25" t="s">
        <v>15301</v>
      </c>
      <c r="C523" s="25"/>
      <c r="D523" s="25" t="s">
        <v>15185</v>
      </c>
      <c r="E523" s="25">
        <v>5445</v>
      </c>
      <c r="F523" s="14" t="s">
        <v>5941</v>
      </c>
      <c r="G523" s="14" t="s">
        <v>8980</v>
      </c>
      <c r="H523" s="14" t="s">
        <v>878</v>
      </c>
      <c r="I523" s="14" t="s">
        <v>10311</v>
      </c>
      <c r="J523" s="14" t="s">
        <v>878</v>
      </c>
      <c r="K523" s="14" t="s">
        <v>5383</v>
      </c>
      <c r="L523" s="424">
        <v>42034</v>
      </c>
      <c r="M523" s="15"/>
      <c r="N523" s="68">
        <v>42039</v>
      </c>
      <c r="O523" s="16">
        <v>24</v>
      </c>
      <c r="P523" s="290"/>
      <c r="S523" s="328"/>
    </row>
    <row r="524" spans="1:19" s="49" customFormat="1" ht="30" x14ac:dyDescent="0.25">
      <c r="A524" s="27">
        <v>42034</v>
      </c>
      <c r="B524" s="25" t="s">
        <v>15309</v>
      </c>
      <c r="C524" s="25"/>
      <c r="D524" s="25" t="s">
        <v>14951</v>
      </c>
      <c r="E524" s="25">
        <v>5407</v>
      </c>
      <c r="F524" s="14" t="s">
        <v>6588</v>
      </c>
      <c r="G524" s="14" t="s">
        <v>13749</v>
      </c>
      <c r="H524" s="14" t="s">
        <v>14260</v>
      </c>
      <c r="I524" s="14" t="s">
        <v>15324</v>
      </c>
      <c r="J524" s="14" t="s">
        <v>977</v>
      </c>
      <c r="K524" s="14" t="s">
        <v>13749</v>
      </c>
      <c r="L524" s="424">
        <v>42041</v>
      </c>
      <c r="M524" s="15"/>
      <c r="N524" s="68">
        <v>42041</v>
      </c>
      <c r="O524" s="16">
        <v>25</v>
      </c>
      <c r="P524" s="259"/>
      <c r="S524" s="328"/>
    </row>
    <row r="525" spans="1:19" s="49" customFormat="1" x14ac:dyDescent="0.25">
      <c r="A525" s="27">
        <v>42037</v>
      </c>
      <c r="B525" s="25" t="s">
        <v>15310</v>
      </c>
      <c r="C525" s="25"/>
      <c r="D525" s="25" t="s">
        <v>2215</v>
      </c>
      <c r="E525" s="25"/>
      <c r="F525" s="14" t="s">
        <v>10658</v>
      </c>
      <c r="G525" s="14" t="s">
        <v>5602</v>
      </c>
      <c r="H525" s="14" t="s">
        <v>9859</v>
      </c>
      <c r="I525" s="14" t="s">
        <v>6444</v>
      </c>
      <c r="J525" s="14" t="s">
        <v>3481</v>
      </c>
      <c r="K525" s="14" t="s">
        <v>7826</v>
      </c>
      <c r="L525" s="425">
        <v>42039</v>
      </c>
      <c r="M525" s="15"/>
      <c r="N525" s="68">
        <v>42038</v>
      </c>
      <c r="O525" s="16">
        <v>100</v>
      </c>
      <c r="P525" s="259"/>
      <c r="Q525" s="49">
        <v>27.5</v>
      </c>
      <c r="S525" s="328" t="s">
        <v>11891</v>
      </c>
    </row>
    <row r="526" spans="1:19" s="49" customFormat="1" x14ac:dyDescent="0.25">
      <c r="A526" s="27">
        <v>42034</v>
      </c>
      <c r="B526" s="25" t="s">
        <v>15325</v>
      </c>
      <c r="C526" s="25"/>
      <c r="D526" s="25" t="s">
        <v>14327</v>
      </c>
      <c r="E526" s="25">
        <v>5503</v>
      </c>
      <c r="F526" s="14" t="s">
        <v>285</v>
      </c>
      <c r="G526" s="14"/>
      <c r="H526" s="14" t="s">
        <v>1727</v>
      </c>
      <c r="I526" s="14" t="s">
        <v>15326</v>
      </c>
      <c r="J526" s="14" t="s">
        <v>15327</v>
      </c>
      <c r="K526" s="14" t="s">
        <v>15328</v>
      </c>
      <c r="L526" s="424">
        <v>42037</v>
      </c>
      <c r="M526" s="15"/>
      <c r="N526" s="68"/>
      <c r="O526" s="16"/>
      <c r="P526" s="290" t="s">
        <v>8432</v>
      </c>
      <c r="S526" s="328"/>
    </row>
    <row r="527" spans="1:19" s="49" customFormat="1" x14ac:dyDescent="0.25">
      <c r="A527" s="27">
        <v>42038</v>
      </c>
      <c r="B527" s="25" t="s">
        <v>15310</v>
      </c>
      <c r="C527" s="25"/>
      <c r="D527" s="25" t="s">
        <v>2215</v>
      </c>
      <c r="E527" s="25"/>
      <c r="F527" s="14" t="s">
        <v>10658</v>
      </c>
      <c r="G527" s="14" t="s">
        <v>5602</v>
      </c>
      <c r="H527" s="14" t="s">
        <v>9859</v>
      </c>
      <c r="I527" s="14" t="s">
        <v>6444</v>
      </c>
      <c r="J527" s="14" t="s">
        <v>3481</v>
      </c>
      <c r="K527" s="14" t="s">
        <v>2079</v>
      </c>
      <c r="L527" s="425">
        <v>42038</v>
      </c>
      <c r="M527" s="15" t="s">
        <v>6533</v>
      </c>
      <c r="N527" s="68">
        <v>42038</v>
      </c>
      <c r="O527" s="16">
        <v>50</v>
      </c>
      <c r="P527" s="259"/>
      <c r="Q527" s="49">
        <v>27.5</v>
      </c>
      <c r="S527" s="328" t="s">
        <v>11891</v>
      </c>
    </row>
    <row r="528" spans="1:19" s="49" customFormat="1" x14ac:dyDescent="0.25">
      <c r="A528" s="27">
        <v>42037</v>
      </c>
      <c r="B528" s="25" t="s">
        <v>15333</v>
      </c>
      <c r="C528" s="25"/>
      <c r="D528" s="25" t="s">
        <v>2215</v>
      </c>
      <c r="E528" s="25"/>
      <c r="F528" s="14" t="s">
        <v>6588</v>
      </c>
      <c r="G528" s="14" t="s">
        <v>5602</v>
      </c>
      <c r="H528" s="14" t="s">
        <v>4935</v>
      </c>
      <c r="I528" s="14" t="s">
        <v>6444</v>
      </c>
      <c r="J528" s="14" t="s">
        <v>5603</v>
      </c>
      <c r="K528" s="14" t="s">
        <v>7570</v>
      </c>
      <c r="L528" s="425">
        <v>42067</v>
      </c>
      <c r="M528" s="15"/>
      <c r="N528" s="68">
        <v>42039</v>
      </c>
      <c r="O528" s="16">
        <v>25</v>
      </c>
      <c r="P528" s="290" t="s">
        <v>6444</v>
      </c>
      <c r="Q528" s="49">
        <v>76.44</v>
      </c>
      <c r="S528" s="328" t="s">
        <v>11891</v>
      </c>
    </row>
    <row r="529" spans="1:19" s="49" customFormat="1" x14ac:dyDescent="0.25">
      <c r="A529" s="27">
        <v>42037</v>
      </c>
      <c r="B529" s="25" t="s">
        <v>15333</v>
      </c>
      <c r="C529" s="25"/>
      <c r="D529" s="25" t="s">
        <v>2215</v>
      </c>
      <c r="E529" s="25"/>
      <c r="F529" s="14" t="s">
        <v>6588</v>
      </c>
      <c r="G529" s="14" t="s">
        <v>5602</v>
      </c>
      <c r="H529" s="14" t="s">
        <v>4935</v>
      </c>
      <c r="I529" s="14" t="s">
        <v>6444</v>
      </c>
      <c r="J529" s="14" t="s">
        <v>5603</v>
      </c>
      <c r="K529" s="14" t="s">
        <v>10580</v>
      </c>
      <c r="L529" s="425">
        <v>42045</v>
      </c>
      <c r="M529" s="15"/>
      <c r="N529" s="68">
        <v>42045</v>
      </c>
      <c r="O529" s="16">
        <v>175</v>
      </c>
      <c r="P529" s="259"/>
      <c r="Q529" s="49">
        <v>76.44</v>
      </c>
      <c r="S529" s="328" t="s">
        <v>11891</v>
      </c>
    </row>
    <row r="530" spans="1:19" s="49" customFormat="1" x14ac:dyDescent="0.25">
      <c r="A530" s="27">
        <v>42038</v>
      </c>
      <c r="B530" s="25" t="s">
        <v>14994</v>
      </c>
      <c r="C530" s="25"/>
      <c r="D530" s="25" t="s">
        <v>14945</v>
      </c>
      <c r="E530" s="25">
        <v>5472</v>
      </c>
      <c r="F530" s="14" t="s">
        <v>5382</v>
      </c>
      <c r="G530" s="14" t="s">
        <v>13616</v>
      </c>
      <c r="H530" s="14" t="s">
        <v>6384</v>
      </c>
      <c r="I530" s="14" t="s">
        <v>6444</v>
      </c>
      <c r="J530" s="14" t="s">
        <v>977</v>
      </c>
      <c r="K530" s="14" t="s">
        <v>1531</v>
      </c>
      <c r="L530" s="424">
        <v>41679</v>
      </c>
      <c r="M530" s="15"/>
      <c r="N530" s="68">
        <v>42044</v>
      </c>
      <c r="O530" s="16">
        <v>5</v>
      </c>
      <c r="P530" s="259"/>
      <c r="S530" s="328"/>
    </row>
    <row r="531" spans="1:19" s="49" customFormat="1" x14ac:dyDescent="0.25">
      <c r="A531" s="27">
        <v>42038</v>
      </c>
      <c r="B531" s="25" t="s">
        <v>14994</v>
      </c>
      <c r="C531" s="25"/>
      <c r="D531" s="25" t="s">
        <v>14945</v>
      </c>
      <c r="E531" s="25">
        <v>5472</v>
      </c>
      <c r="F531" s="14" t="s">
        <v>5382</v>
      </c>
      <c r="G531" s="14" t="s">
        <v>13616</v>
      </c>
      <c r="H531" s="14" t="s">
        <v>6384</v>
      </c>
      <c r="I531" s="14" t="s">
        <v>15336</v>
      </c>
      <c r="J531" s="14" t="s">
        <v>15337</v>
      </c>
      <c r="K531" s="14" t="s">
        <v>15338</v>
      </c>
      <c r="L531" s="424">
        <v>42044</v>
      </c>
      <c r="M531" s="15"/>
      <c r="N531" s="68">
        <v>42044</v>
      </c>
      <c r="O531" s="16">
        <v>21</v>
      </c>
      <c r="P531" s="259"/>
      <c r="S531" s="328"/>
    </row>
    <row r="532" spans="1:19" s="49" customFormat="1" x14ac:dyDescent="0.25">
      <c r="A532" s="27">
        <v>42039</v>
      </c>
      <c r="B532" s="25" t="s">
        <v>15339</v>
      </c>
      <c r="C532" s="25"/>
      <c r="D532" s="25" t="s">
        <v>14327</v>
      </c>
      <c r="E532" s="25">
        <v>5503</v>
      </c>
      <c r="F532" s="14" t="s">
        <v>1697</v>
      </c>
      <c r="G532" s="14" t="s">
        <v>11036</v>
      </c>
      <c r="H532" s="14" t="s">
        <v>15340</v>
      </c>
      <c r="I532" s="14" t="s">
        <v>6444</v>
      </c>
      <c r="J532" s="14" t="s">
        <v>977</v>
      </c>
      <c r="K532" s="14" t="s">
        <v>13909</v>
      </c>
      <c r="L532" s="424">
        <v>42041</v>
      </c>
      <c r="M532" s="15"/>
      <c r="N532" s="68">
        <v>42041</v>
      </c>
      <c r="O532" s="16">
        <v>20</v>
      </c>
      <c r="P532" s="290" t="s">
        <v>3535</v>
      </c>
      <c r="S532" s="328"/>
    </row>
    <row r="533" spans="1:19" s="49" customFormat="1" x14ac:dyDescent="0.25">
      <c r="A533" s="27">
        <v>42040</v>
      </c>
      <c r="B533" s="25" t="s">
        <v>15344</v>
      </c>
      <c r="C533" s="25"/>
      <c r="D533" s="25" t="s">
        <v>2215</v>
      </c>
      <c r="E533" s="25"/>
      <c r="F533" s="14" t="s">
        <v>10658</v>
      </c>
      <c r="G533" s="14" t="s">
        <v>10927</v>
      </c>
      <c r="H533" s="14" t="s">
        <v>374</v>
      </c>
      <c r="I533" s="14" t="s">
        <v>6444</v>
      </c>
      <c r="J533" s="14" t="s">
        <v>878</v>
      </c>
      <c r="K533" s="14" t="s">
        <v>2079</v>
      </c>
      <c r="L533" s="425">
        <v>42046</v>
      </c>
      <c r="M533" s="15"/>
      <c r="N533" s="68">
        <v>42046</v>
      </c>
      <c r="O533" s="16">
        <v>50</v>
      </c>
      <c r="P533" s="259"/>
      <c r="Q533" s="49">
        <v>53.3</v>
      </c>
      <c r="S533" s="328" t="s">
        <v>11891</v>
      </c>
    </row>
    <row r="534" spans="1:19" s="49" customFormat="1" x14ac:dyDescent="0.25">
      <c r="A534" s="27">
        <v>42040</v>
      </c>
      <c r="B534" s="25" t="s">
        <v>15344</v>
      </c>
      <c r="C534" s="25"/>
      <c r="D534" s="25" t="s">
        <v>14258</v>
      </c>
      <c r="E534" s="25">
        <v>5358</v>
      </c>
      <c r="F534" s="14" t="s">
        <v>10658</v>
      </c>
      <c r="G534" s="14" t="s">
        <v>10927</v>
      </c>
      <c r="H534" s="14" t="s">
        <v>374</v>
      </c>
      <c r="I534" s="14" t="s">
        <v>2436</v>
      </c>
      <c r="J534" s="14" t="s">
        <v>878</v>
      </c>
      <c r="K534" s="14" t="s">
        <v>1607</v>
      </c>
      <c r="L534" s="425">
        <v>42046</v>
      </c>
      <c r="M534" s="15"/>
      <c r="N534" s="68">
        <v>42046</v>
      </c>
      <c r="O534" s="16">
        <v>31</v>
      </c>
      <c r="P534" s="259"/>
      <c r="Q534" s="49">
        <v>31.71</v>
      </c>
      <c r="S534" s="328" t="s">
        <v>11891</v>
      </c>
    </row>
    <row r="535" spans="1:19" s="49" customFormat="1" x14ac:dyDescent="0.25">
      <c r="A535" s="27">
        <v>42040</v>
      </c>
      <c r="B535" s="25" t="s">
        <v>15345</v>
      </c>
      <c r="C535" s="25"/>
      <c r="D535" s="25" t="s">
        <v>15346</v>
      </c>
      <c r="E535" s="25">
        <v>5385</v>
      </c>
      <c r="F535" s="14" t="s">
        <v>10658</v>
      </c>
      <c r="G535" s="14" t="s">
        <v>10927</v>
      </c>
      <c r="H535" s="14" t="s">
        <v>374</v>
      </c>
      <c r="I535" s="14" t="s">
        <v>15347</v>
      </c>
      <c r="J535" s="14" t="s">
        <v>878</v>
      </c>
      <c r="K535" s="14" t="s">
        <v>10492</v>
      </c>
      <c r="L535" s="425">
        <v>42046</v>
      </c>
      <c r="M535" s="15"/>
      <c r="N535" s="68">
        <v>42046</v>
      </c>
      <c r="O535" s="16"/>
      <c r="P535" s="259"/>
      <c r="Q535" s="49">
        <v>46.89</v>
      </c>
      <c r="S535" s="328" t="s">
        <v>11891</v>
      </c>
    </row>
    <row r="536" spans="1:19" s="49" customFormat="1" x14ac:dyDescent="0.25">
      <c r="A536" s="27">
        <v>42040</v>
      </c>
      <c r="B536" s="25" t="s">
        <v>15345</v>
      </c>
      <c r="C536" s="25"/>
      <c r="D536" s="25" t="s">
        <v>15346</v>
      </c>
      <c r="E536" s="25">
        <v>5385</v>
      </c>
      <c r="F536" s="14" t="s">
        <v>10658</v>
      </c>
      <c r="G536" s="14" t="s">
        <v>10927</v>
      </c>
      <c r="H536" s="14" t="s">
        <v>374</v>
      </c>
      <c r="I536" s="14" t="s">
        <v>15348</v>
      </c>
      <c r="J536" s="14" t="s">
        <v>878</v>
      </c>
      <c r="K536" s="14" t="s">
        <v>10492</v>
      </c>
      <c r="L536" s="425">
        <v>42046</v>
      </c>
      <c r="M536" s="15"/>
      <c r="N536" s="68">
        <v>42046</v>
      </c>
      <c r="O536" s="16">
        <v>13</v>
      </c>
      <c r="P536" s="259"/>
      <c r="Q536" s="49">
        <v>33.07</v>
      </c>
      <c r="S536" s="328" t="s">
        <v>11891</v>
      </c>
    </row>
    <row r="537" spans="1:19" s="49" customFormat="1" x14ac:dyDescent="0.25">
      <c r="A537" s="27">
        <v>42040</v>
      </c>
      <c r="B537" s="25" t="s">
        <v>15349</v>
      </c>
      <c r="C537" s="25"/>
      <c r="D537" s="25" t="s">
        <v>14684</v>
      </c>
      <c r="E537" s="25">
        <v>5364</v>
      </c>
      <c r="F537" s="14" t="s">
        <v>15350</v>
      </c>
      <c r="G537" s="14" t="s">
        <v>3915</v>
      </c>
      <c r="H537" s="14" t="s">
        <v>7581</v>
      </c>
      <c r="I537" s="14" t="s">
        <v>1255</v>
      </c>
      <c r="J537" s="14" t="s">
        <v>15351</v>
      </c>
      <c r="K537" s="14" t="s">
        <v>15352</v>
      </c>
      <c r="L537" s="425">
        <v>42095</v>
      </c>
      <c r="M537" s="15"/>
      <c r="N537" s="68"/>
      <c r="O537" s="16"/>
      <c r="P537" s="259"/>
      <c r="S537" s="328"/>
    </row>
    <row r="538" spans="1:19" s="49" customFormat="1" x14ac:dyDescent="0.25">
      <c r="A538" s="27">
        <v>42040</v>
      </c>
      <c r="B538" s="25" t="s">
        <v>15349</v>
      </c>
      <c r="C538" s="25"/>
      <c r="D538" s="25" t="s">
        <v>14684</v>
      </c>
      <c r="E538" s="25">
        <v>5364</v>
      </c>
      <c r="F538" s="14" t="s">
        <v>15350</v>
      </c>
      <c r="G538" s="14" t="s">
        <v>5602</v>
      </c>
      <c r="H538" s="14" t="s">
        <v>7581</v>
      </c>
      <c r="I538" s="14" t="s">
        <v>7178</v>
      </c>
      <c r="J538" s="14" t="s">
        <v>4152</v>
      </c>
      <c r="K538" s="14" t="s">
        <v>447</v>
      </c>
      <c r="L538" s="425">
        <v>42095</v>
      </c>
      <c r="M538" s="15"/>
      <c r="N538" s="68"/>
      <c r="O538" s="16"/>
      <c r="P538" s="259"/>
      <c r="S538" s="328"/>
    </row>
    <row r="539" spans="1:19" s="49" customFormat="1" x14ac:dyDescent="0.25">
      <c r="A539" s="27">
        <v>42044</v>
      </c>
      <c r="B539" s="25" t="s">
        <v>15372</v>
      </c>
      <c r="C539" s="25"/>
      <c r="D539" s="25" t="s">
        <v>14088</v>
      </c>
      <c r="E539" s="25">
        <v>5339</v>
      </c>
      <c r="F539" s="14" t="s">
        <v>5941</v>
      </c>
      <c r="G539" s="14" t="s">
        <v>15373</v>
      </c>
      <c r="H539" s="14" t="s">
        <v>8607</v>
      </c>
      <c r="I539" s="14" t="s">
        <v>10007</v>
      </c>
      <c r="J539" s="14" t="s">
        <v>2379</v>
      </c>
      <c r="K539" s="14" t="s">
        <v>7826</v>
      </c>
      <c r="L539" s="424">
        <v>42046</v>
      </c>
      <c r="M539" s="15"/>
      <c r="N539" s="68">
        <v>42045</v>
      </c>
      <c r="O539" s="16">
        <f>28+72</f>
        <v>100</v>
      </c>
      <c r="P539" s="259"/>
      <c r="S539" s="328"/>
    </row>
    <row r="540" spans="1:19" s="49" customFormat="1" x14ac:dyDescent="0.25">
      <c r="A540" s="27">
        <v>42044</v>
      </c>
      <c r="B540" s="25" t="s">
        <v>15372</v>
      </c>
      <c r="C540" s="25"/>
      <c r="D540" s="25" t="s">
        <v>14088</v>
      </c>
      <c r="E540" s="25">
        <v>5339</v>
      </c>
      <c r="F540" s="14" t="s">
        <v>5941</v>
      </c>
      <c r="G540" s="14" t="s">
        <v>15373</v>
      </c>
      <c r="H540" s="14" t="s">
        <v>8607</v>
      </c>
      <c r="I540" s="14" t="s">
        <v>9990</v>
      </c>
      <c r="J540" s="14" t="s">
        <v>2379</v>
      </c>
      <c r="K540" s="14" t="s">
        <v>6466</v>
      </c>
      <c r="L540" s="424">
        <v>42046</v>
      </c>
      <c r="M540" s="15"/>
      <c r="N540" s="68">
        <v>42045</v>
      </c>
      <c r="O540" s="16">
        <v>10</v>
      </c>
      <c r="P540" s="259"/>
      <c r="S540" s="328"/>
    </row>
    <row r="541" spans="1:19" s="49" customFormat="1" x14ac:dyDescent="0.25">
      <c r="A541" s="27">
        <v>42044</v>
      </c>
      <c r="B541" s="25" t="s">
        <v>15378</v>
      </c>
      <c r="C541" s="25"/>
      <c r="D541" s="25" t="s">
        <v>14951</v>
      </c>
      <c r="E541" s="25">
        <v>5407</v>
      </c>
      <c r="F541" s="14" t="s">
        <v>11360</v>
      </c>
      <c r="G541" s="14" t="s">
        <v>7300</v>
      </c>
      <c r="H541" s="14"/>
      <c r="I541" s="14" t="s">
        <v>15379</v>
      </c>
      <c r="J541" s="14" t="s">
        <v>10957</v>
      </c>
      <c r="K541" s="14" t="s">
        <v>13915</v>
      </c>
      <c r="L541" s="424">
        <v>42045</v>
      </c>
      <c r="M541" s="15"/>
      <c r="N541" s="68">
        <v>42044</v>
      </c>
      <c r="O541" s="16">
        <v>110</v>
      </c>
      <c r="P541" s="259"/>
      <c r="S541" s="328"/>
    </row>
    <row r="542" spans="1:19" s="49" customFormat="1" x14ac:dyDescent="0.25">
      <c r="A542" s="27">
        <v>42044</v>
      </c>
      <c r="B542" s="25" t="s">
        <v>15380</v>
      </c>
      <c r="C542" s="25"/>
      <c r="D542" s="25" t="s">
        <v>15055</v>
      </c>
      <c r="E542" s="25">
        <v>5473</v>
      </c>
      <c r="F542" s="14" t="s">
        <v>1508</v>
      </c>
      <c r="G542" s="14" t="s">
        <v>15381</v>
      </c>
      <c r="H542" s="14" t="s">
        <v>823</v>
      </c>
      <c r="I542" s="14" t="s">
        <v>10007</v>
      </c>
      <c r="J542" s="14" t="s">
        <v>4152</v>
      </c>
      <c r="K542" s="14" t="s">
        <v>5451</v>
      </c>
      <c r="L542" s="424">
        <v>42051</v>
      </c>
      <c r="M542" s="15"/>
      <c r="N542" s="68">
        <v>42053</v>
      </c>
      <c r="O542" s="16">
        <v>25</v>
      </c>
      <c r="P542" s="259"/>
      <c r="S542" s="328"/>
    </row>
    <row r="543" spans="1:19" s="49" customFormat="1" x14ac:dyDescent="0.25">
      <c r="A543" s="27">
        <v>42044</v>
      </c>
      <c r="B543" s="25" t="s">
        <v>15380</v>
      </c>
      <c r="C543" s="25"/>
      <c r="D543" s="25" t="s">
        <v>15055</v>
      </c>
      <c r="E543" s="25">
        <v>5473</v>
      </c>
      <c r="F543" s="14" t="s">
        <v>1508</v>
      </c>
      <c r="G543" s="14" t="s">
        <v>15382</v>
      </c>
      <c r="H543" s="14" t="s">
        <v>823</v>
      </c>
      <c r="I543" s="14" t="s">
        <v>10007</v>
      </c>
      <c r="J543" s="14" t="s">
        <v>4152</v>
      </c>
      <c r="K543" s="14" t="s">
        <v>7036</v>
      </c>
      <c r="L543" s="424">
        <v>42051</v>
      </c>
      <c r="M543" s="15"/>
      <c r="N543" s="68">
        <v>42053</v>
      </c>
      <c r="O543" s="16">
        <v>30</v>
      </c>
      <c r="P543" s="259"/>
      <c r="S543" s="328"/>
    </row>
    <row r="544" spans="1:19" s="49" customFormat="1" x14ac:dyDescent="0.25">
      <c r="A544" s="27">
        <v>42044</v>
      </c>
      <c r="B544" s="25" t="s">
        <v>15380</v>
      </c>
      <c r="C544" s="25"/>
      <c r="D544" s="25" t="s">
        <v>15055</v>
      </c>
      <c r="E544" s="25">
        <v>5473</v>
      </c>
      <c r="F544" s="14" t="s">
        <v>1508</v>
      </c>
      <c r="G544" s="14" t="s">
        <v>15381</v>
      </c>
      <c r="H544" s="14" t="s">
        <v>1419</v>
      </c>
      <c r="I544" s="14" t="s">
        <v>10007</v>
      </c>
      <c r="J544" s="14" t="s">
        <v>4152</v>
      </c>
      <c r="K544" s="14" t="s">
        <v>9338</v>
      </c>
      <c r="L544" s="424">
        <v>42051</v>
      </c>
      <c r="M544" s="15"/>
      <c r="N544" s="68">
        <v>42053</v>
      </c>
      <c r="O544" s="16">
        <v>5</v>
      </c>
      <c r="P544" s="259"/>
      <c r="S544" s="328"/>
    </row>
    <row r="545" spans="1:19" s="49" customFormat="1" ht="30" x14ac:dyDescent="0.25">
      <c r="A545" s="27">
        <v>42044</v>
      </c>
      <c r="B545" s="25" t="s">
        <v>15383</v>
      </c>
      <c r="C545" s="25"/>
      <c r="D545" s="25" t="s">
        <v>15385</v>
      </c>
      <c r="E545" s="25">
        <v>5466</v>
      </c>
      <c r="F545" s="14" t="s">
        <v>1069</v>
      </c>
      <c r="G545" s="14"/>
      <c r="H545" s="14" t="s">
        <v>15384</v>
      </c>
      <c r="I545" s="14" t="s">
        <v>1422</v>
      </c>
      <c r="J545" s="14" t="s">
        <v>9451</v>
      </c>
      <c r="K545" s="14" t="s">
        <v>10102</v>
      </c>
      <c r="L545" s="424">
        <v>42079</v>
      </c>
      <c r="M545" s="15"/>
      <c r="N545" s="68"/>
      <c r="O545" s="16"/>
      <c r="P545" s="259"/>
      <c r="S545" s="328"/>
    </row>
    <row r="546" spans="1:19" s="49" customFormat="1" ht="30" x14ac:dyDescent="0.25">
      <c r="A546" s="27">
        <v>42047</v>
      </c>
      <c r="B546" s="25" t="s">
        <v>15401</v>
      </c>
      <c r="C546" s="25"/>
      <c r="D546" s="25" t="s">
        <v>13955</v>
      </c>
      <c r="E546" s="25">
        <v>5358</v>
      </c>
      <c r="F546" s="14" t="s">
        <v>1697</v>
      </c>
      <c r="G546" s="14" t="s">
        <v>5383</v>
      </c>
      <c r="H546" s="14" t="s">
        <v>13205</v>
      </c>
      <c r="I546" s="14" t="s">
        <v>15402</v>
      </c>
      <c r="J546" s="14" t="s">
        <v>14267</v>
      </c>
      <c r="K546" s="14" t="s">
        <v>7242</v>
      </c>
      <c r="L546" s="424">
        <v>42053</v>
      </c>
      <c r="M546" s="15"/>
      <c r="N546" s="68">
        <v>42053</v>
      </c>
      <c r="O546" s="16">
        <v>200</v>
      </c>
      <c r="P546" s="259"/>
      <c r="S546" s="328"/>
    </row>
    <row r="547" spans="1:19" s="49" customFormat="1" x14ac:dyDescent="0.25">
      <c r="A547" s="27">
        <v>42048</v>
      </c>
      <c r="B547" s="25" t="s">
        <v>15405</v>
      </c>
      <c r="C547" s="25"/>
      <c r="D547" s="25" t="s">
        <v>14327</v>
      </c>
      <c r="E547" s="25">
        <v>5503</v>
      </c>
      <c r="F547" s="14" t="s">
        <v>8146</v>
      </c>
      <c r="G547" s="14" t="s">
        <v>9327</v>
      </c>
      <c r="H547" s="14" t="s">
        <v>14328</v>
      </c>
      <c r="I547" s="14" t="s">
        <v>602</v>
      </c>
      <c r="J547" s="14" t="s">
        <v>14267</v>
      </c>
      <c r="K547" s="14" t="s">
        <v>5431</v>
      </c>
      <c r="L547" s="424">
        <v>42054</v>
      </c>
      <c r="M547" s="15"/>
      <c r="N547" s="68">
        <v>42069</v>
      </c>
      <c r="O547" s="16">
        <v>16</v>
      </c>
      <c r="P547" s="259"/>
      <c r="S547" s="328"/>
    </row>
    <row r="548" spans="1:19" s="49" customFormat="1" x14ac:dyDescent="0.25">
      <c r="A548" s="27">
        <v>42048</v>
      </c>
      <c r="B548" s="25" t="s">
        <v>15405</v>
      </c>
      <c r="C548" s="25"/>
      <c r="D548" s="25" t="s">
        <v>14327</v>
      </c>
      <c r="E548" s="25">
        <v>5503</v>
      </c>
      <c r="F548" s="14" t="s">
        <v>8146</v>
      </c>
      <c r="G548" s="14" t="s">
        <v>6234</v>
      </c>
      <c r="H548" s="14" t="s">
        <v>15340</v>
      </c>
      <c r="I548" s="14" t="s">
        <v>602</v>
      </c>
      <c r="J548" s="14" t="s">
        <v>14267</v>
      </c>
      <c r="K548" s="14" t="s">
        <v>2581</v>
      </c>
      <c r="L548" s="424">
        <v>42054</v>
      </c>
      <c r="M548" s="15"/>
      <c r="N548" s="68">
        <v>42069</v>
      </c>
      <c r="O548" s="16">
        <v>10</v>
      </c>
      <c r="P548" s="259"/>
      <c r="S548" s="328"/>
    </row>
    <row r="549" spans="1:19" s="49" customFormat="1" x14ac:dyDescent="0.25">
      <c r="A549" s="27">
        <v>42036</v>
      </c>
      <c r="B549" s="25" t="s">
        <v>15406</v>
      </c>
      <c r="C549" s="25"/>
      <c r="D549" s="25" t="s">
        <v>15208</v>
      </c>
      <c r="E549" s="25">
        <v>5442</v>
      </c>
      <c r="F549" s="14" t="s">
        <v>14371</v>
      </c>
      <c r="G549" s="14" t="s">
        <v>8237</v>
      </c>
      <c r="H549" s="14" t="s">
        <v>15407</v>
      </c>
      <c r="I549" s="14" t="s">
        <v>15408</v>
      </c>
      <c r="J549" s="14" t="s">
        <v>14267</v>
      </c>
      <c r="K549" s="14" t="s">
        <v>15409</v>
      </c>
      <c r="L549" s="424">
        <v>42061</v>
      </c>
      <c r="M549" s="15"/>
      <c r="N549" s="68">
        <v>42066</v>
      </c>
      <c r="O549" s="16">
        <v>13</v>
      </c>
      <c r="P549" s="259"/>
      <c r="S549" s="328"/>
    </row>
    <row r="550" spans="1:19" s="49" customFormat="1" ht="30" x14ac:dyDescent="0.25">
      <c r="A550" s="27">
        <v>42036</v>
      </c>
      <c r="B550" s="25" t="s">
        <v>15406</v>
      </c>
      <c r="C550" s="25"/>
      <c r="D550" s="25" t="s">
        <v>15208</v>
      </c>
      <c r="E550" s="25">
        <v>5442</v>
      </c>
      <c r="F550" s="14" t="s">
        <v>14371</v>
      </c>
      <c r="G550" s="14" t="s">
        <v>8237</v>
      </c>
      <c r="H550" s="14" t="s">
        <v>15407</v>
      </c>
      <c r="I550" s="14" t="s">
        <v>1422</v>
      </c>
      <c r="J550" s="14" t="s">
        <v>15410</v>
      </c>
      <c r="K550" s="14" t="s">
        <v>15411</v>
      </c>
      <c r="L550" s="424">
        <v>42061</v>
      </c>
      <c r="M550" s="15"/>
      <c r="N550" s="68">
        <v>42066</v>
      </c>
      <c r="O550" s="16">
        <v>871</v>
      </c>
      <c r="P550" s="259"/>
      <c r="S550" s="328"/>
    </row>
    <row r="551" spans="1:19" s="49" customFormat="1" ht="30" x14ac:dyDescent="0.25">
      <c r="A551" s="27">
        <v>42048</v>
      </c>
      <c r="B551" s="25" t="s">
        <v>15421</v>
      </c>
      <c r="C551" s="25"/>
      <c r="D551" s="25" t="s">
        <v>15422</v>
      </c>
      <c r="E551" s="25">
        <v>5470</v>
      </c>
      <c r="F551" s="14" t="s">
        <v>936</v>
      </c>
      <c r="G551" s="14" t="s">
        <v>9736</v>
      </c>
      <c r="H551" s="14" t="s">
        <v>3954</v>
      </c>
      <c r="I551" s="14" t="s">
        <v>1255</v>
      </c>
      <c r="J551" s="14" t="s">
        <v>6685</v>
      </c>
      <c r="K551" s="14" t="s">
        <v>7177</v>
      </c>
      <c r="L551" s="425">
        <v>42055</v>
      </c>
      <c r="M551" s="15"/>
      <c r="N551" s="68">
        <v>42055</v>
      </c>
      <c r="O551" s="16">
        <v>104</v>
      </c>
      <c r="P551" s="259"/>
      <c r="S551" s="328"/>
    </row>
    <row r="552" spans="1:19" s="49" customFormat="1" ht="30" x14ac:dyDescent="0.25">
      <c r="A552" s="27">
        <v>42052</v>
      </c>
      <c r="B552" s="25" t="s">
        <v>15431</v>
      </c>
      <c r="C552" s="494"/>
      <c r="D552" s="25" t="s">
        <v>15185</v>
      </c>
      <c r="E552" s="14" t="s">
        <v>15200</v>
      </c>
      <c r="F552" s="14" t="s">
        <v>5941</v>
      </c>
      <c r="G552" s="14" t="s">
        <v>4527</v>
      </c>
      <c r="H552" s="14" t="s">
        <v>8607</v>
      </c>
      <c r="I552" s="14" t="s">
        <v>1147</v>
      </c>
      <c r="J552" s="14" t="s">
        <v>15432</v>
      </c>
      <c r="K552" s="14" t="s">
        <v>2079</v>
      </c>
      <c r="L552" s="478">
        <v>42053</v>
      </c>
      <c r="M552" s="15"/>
      <c r="N552" s="68">
        <v>42054</v>
      </c>
      <c r="O552" s="16">
        <f>35+15</f>
        <v>50</v>
      </c>
      <c r="P552" s="259"/>
      <c r="S552" s="328"/>
    </row>
    <row r="553" spans="1:19" s="49" customFormat="1" x14ac:dyDescent="0.25">
      <c r="A553" s="27">
        <v>42053</v>
      </c>
      <c r="B553" s="25" t="s">
        <v>15451</v>
      </c>
      <c r="C553" s="25"/>
      <c r="D553" s="25" t="s">
        <v>2215</v>
      </c>
      <c r="E553" s="25"/>
      <c r="F553" s="14" t="s">
        <v>10658</v>
      </c>
      <c r="G553" s="14" t="s">
        <v>7272</v>
      </c>
      <c r="H553" s="14" t="s">
        <v>374</v>
      </c>
      <c r="I553" s="14" t="s">
        <v>6444</v>
      </c>
      <c r="J553" s="14" t="s">
        <v>878</v>
      </c>
      <c r="K553" s="14" t="s">
        <v>6100</v>
      </c>
      <c r="L553" s="425">
        <v>42055</v>
      </c>
      <c r="M553" s="15"/>
      <c r="N553" s="68">
        <v>42055</v>
      </c>
      <c r="O553" s="16">
        <v>110</v>
      </c>
      <c r="P553" s="259"/>
      <c r="Q553" s="49">
        <v>43.2</v>
      </c>
      <c r="S553" s="328" t="s">
        <v>11891</v>
      </c>
    </row>
    <row r="554" spans="1:19" s="49" customFormat="1" x14ac:dyDescent="0.25">
      <c r="A554" s="27">
        <v>42053</v>
      </c>
      <c r="B554" s="25" t="s">
        <v>15452</v>
      </c>
      <c r="C554" s="25"/>
      <c r="D554" s="25" t="s">
        <v>2215</v>
      </c>
      <c r="E554" s="25"/>
      <c r="F554" s="14" t="s">
        <v>6588</v>
      </c>
      <c r="G554" s="14" t="s">
        <v>1618</v>
      </c>
      <c r="H554" s="14" t="s">
        <v>5513</v>
      </c>
      <c r="I554" s="14" t="s">
        <v>6444</v>
      </c>
      <c r="J554" s="14" t="s">
        <v>2379</v>
      </c>
      <c r="K554" s="14" t="s">
        <v>7826</v>
      </c>
      <c r="L554" s="425">
        <v>42059</v>
      </c>
      <c r="M554" s="15"/>
      <c r="N554" s="68">
        <v>42059</v>
      </c>
      <c r="O554" s="16">
        <v>100</v>
      </c>
      <c r="P554" s="259"/>
      <c r="Q554" s="49">
        <v>118.84</v>
      </c>
      <c r="S554" s="328" t="s">
        <v>11891</v>
      </c>
    </row>
    <row r="555" spans="1:19" s="49" customFormat="1" x14ac:dyDescent="0.25">
      <c r="A555" s="27">
        <v>42055</v>
      </c>
      <c r="B555" s="25" t="s">
        <v>15463</v>
      </c>
      <c r="C555" s="25"/>
      <c r="D555" s="25" t="s">
        <v>2215</v>
      </c>
      <c r="E555" s="25"/>
      <c r="F555" s="14" t="s">
        <v>10658</v>
      </c>
      <c r="G555" s="14" t="s">
        <v>5602</v>
      </c>
      <c r="H555" s="14" t="s">
        <v>374</v>
      </c>
      <c r="I555" s="14" t="s">
        <v>6444</v>
      </c>
      <c r="J555" s="14" t="s">
        <v>878</v>
      </c>
      <c r="K555" s="14" t="s">
        <v>7826</v>
      </c>
      <c r="L555" s="425">
        <v>42058</v>
      </c>
      <c r="M555" s="15"/>
      <c r="N555" s="68">
        <v>42058</v>
      </c>
      <c r="O555" s="16">
        <v>100</v>
      </c>
      <c r="P555" s="259"/>
      <c r="Q555" s="49">
        <v>23</v>
      </c>
      <c r="S555" s="328" t="s">
        <v>11891</v>
      </c>
    </row>
    <row r="556" spans="1:19" s="49" customFormat="1" x14ac:dyDescent="0.25">
      <c r="A556" s="27">
        <v>42055</v>
      </c>
      <c r="B556" s="25" t="s">
        <v>15463</v>
      </c>
      <c r="C556" s="25"/>
      <c r="D556" s="25" t="s">
        <v>2215</v>
      </c>
      <c r="E556" s="25"/>
      <c r="F556" s="14" t="s">
        <v>10658</v>
      </c>
      <c r="G556" s="14" t="s">
        <v>8041</v>
      </c>
      <c r="H556" s="14" t="s">
        <v>374</v>
      </c>
      <c r="I556" s="14" t="s">
        <v>6444</v>
      </c>
      <c r="J556" s="14" t="s">
        <v>878</v>
      </c>
      <c r="K556" s="14" t="s">
        <v>7826</v>
      </c>
      <c r="L556" s="425">
        <v>42058</v>
      </c>
      <c r="M556" s="15"/>
      <c r="N556" s="68">
        <v>42058</v>
      </c>
      <c r="O556" s="16">
        <v>100</v>
      </c>
      <c r="P556" s="259"/>
      <c r="Q556" s="49">
        <v>33</v>
      </c>
      <c r="S556" s="328" t="s">
        <v>11891</v>
      </c>
    </row>
    <row r="557" spans="1:19" s="49" customFormat="1" ht="30" x14ac:dyDescent="0.25">
      <c r="A557" s="27">
        <v>42055</v>
      </c>
      <c r="B557" s="25" t="s">
        <v>15464</v>
      </c>
      <c r="C557" s="25"/>
      <c r="D557" s="25" t="s">
        <v>2215</v>
      </c>
      <c r="E557" s="25"/>
      <c r="F557" s="14" t="s">
        <v>936</v>
      </c>
      <c r="G557" s="14" t="s">
        <v>5602</v>
      </c>
      <c r="H557" s="14" t="s">
        <v>3954</v>
      </c>
      <c r="I557" s="14" t="s">
        <v>6444</v>
      </c>
      <c r="J557" s="14" t="s">
        <v>4152</v>
      </c>
      <c r="K557" s="14" t="s">
        <v>2079</v>
      </c>
      <c r="L557" s="425">
        <v>42055</v>
      </c>
      <c r="M557" s="15" t="s">
        <v>6533</v>
      </c>
      <c r="N557" s="68">
        <v>42055</v>
      </c>
      <c r="O557" s="16">
        <v>50</v>
      </c>
      <c r="P557" s="259"/>
      <c r="Q557" s="49">
        <v>38.119999999999997</v>
      </c>
      <c r="S557" s="328" t="s">
        <v>11891</v>
      </c>
    </row>
    <row r="558" spans="1:19" s="49" customFormat="1" ht="30" x14ac:dyDescent="0.25">
      <c r="A558" s="27">
        <v>42036</v>
      </c>
      <c r="B558" s="25"/>
      <c r="C558" s="25"/>
      <c r="D558" s="25" t="s">
        <v>15385</v>
      </c>
      <c r="E558" s="25">
        <v>5466</v>
      </c>
      <c r="F558" s="14" t="s">
        <v>5382</v>
      </c>
      <c r="G558" s="14" t="s">
        <v>15472</v>
      </c>
      <c r="H558" s="14" t="s">
        <v>4445</v>
      </c>
      <c r="I558" s="14" t="s">
        <v>10007</v>
      </c>
      <c r="J558" s="14" t="s">
        <v>4152</v>
      </c>
      <c r="K558" s="14" t="s">
        <v>4735</v>
      </c>
      <c r="L558" s="424">
        <v>42058</v>
      </c>
      <c r="M558" s="15"/>
      <c r="N558" s="68">
        <v>42058</v>
      </c>
      <c r="O558" s="16">
        <v>150</v>
      </c>
      <c r="P558" s="259"/>
      <c r="S558" s="328"/>
    </row>
    <row r="559" spans="1:19" s="49" customFormat="1" ht="30" x14ac:dyDescent="0.25">
      <c r="A559" s="27">
        <v>42059</v>
      </c>
      <c r="B559" s="25" t="s">
        <v>15478</v>
      </c>
      <c r="C559" s="25"/>
      <c r="D559" s="25" t="s">
        <v>14696</v>
      </c>
      <c r="E559" s="25">
        <v>5315</v>
      </c>
      <c r="F559" s="14" t="s">
        <v>5382</v>
      </c>
      <c r="G559" s="14" t="s">
        <v>8041</v>
      </c>
      <c r="H559" s="14" t="s">
        <v>1419</v>
      </c>
      <c r="I559" s="14" t="s">
        <v>1255</v>
      </c>
      <c r="J559" s="14" t="s">
        <v>15479</v>
      </c>
      <c r="K559" s="14" t="s">
        <v>15480</v>
      </c>
      <c r="L559" s="69"/>
      <c r="M559" s="15"/>
      <c r="N559" s="68">
        <v>42090</v>
      </c>
      <c r="O559" s="16"/>
      <c r="P559" s="259"/>
      <c r="S559" s="328"/>
    </row>
    <row r="560" spans="1:19" s="49" customFormat="1" x14ac:dyDescent="0.25">
      <c r="A560" s="27">
        <v>42059</v>
      </c>
      <c r="B560" s="25" t="s">
        <v>15481</v>
      </c>
      <c r="C560" s="25"/>
      <c r="D560" s="25" t="s">
        <v>2215</v>
      </c>
      <c r="E560" s="25"/>
      <c r="F560" s="14" t="s">
        <v>936</v>
      </c>
      <c r="G560" s="14" t="s">
        <v>9736</v>
      </c>
      <c r="H560" s="14" t="s">
        <v>9629</v>
      </c>
      <c r="I560" s="14" t="s">
        <v>10930</v>
      </c>
      <c r="J560" s="14" t="s">
        <v>4152</v>
      </c>
      <c r="K560" s="14" t="s">
        <v>2419</v>
      </c>
      <c r="L560" s="425">
        <v>42062</v>
      </c>
      <c r="M560" s="15"/>
      <c r="N560" s="68">
        <v>42062</v>
      </c>
      <c r="O560" s="16">
        <v>25</v>
      </c>
      <c r="P560" s="259"/>
      <c r="Q560" s="49">
        <v>45.93</v>
      </c>
      <c r="S560" s="328" t="s">
        <v>11891</v>
      </c>
    </row>
    <row r="561" spans="1:19" s="49" customFormat="1" x14ac:dyDescent="0.25">
      <c r="A561" s="27">
        <v>42060</v>
      </c>
      <c r="B561" s="25" t="s">
        <v>15484</v>
      </c>
      <c r="C561" s="25"/>
      <c r="D561" s="25" t="s">
        <v>2215</v>
      </c>
      <c r="E561" s="25"/>
      <c r="F561" s="14" t="s">
        <v>10658</v>
      </c>
      <c r="G561" s="14" t="s">
        <v>9736</v>
      </c>
      <c r="H561" s="14" t="s">
        <v>374</v>
      </c>
      <c r="I561" s="14" t="s">
        <v>6444</v>
      </c>
      <c r="J561" s="14" t="s">
        <v>878</v>
      </c>
      <c r="K561" s="14" t="s">
        <v>2079</v>
      </c>
      <c r="L561" s="425">
        <v>42062</v>
      </c>
      <c r="M561" s="15"/>
      <c r="N561" s="68">
        <v>42062</v>
      </c>
      <c r="O561" s="16">
        <v>50</v>
      </c>
      <c r="P561" s="259"/>
      <c r="Q561" s="49">
        <v>28.2</v>
      </c>
      <c r="S561" s="328" t="s">
        <v>11891</v>
      </c>
    </row>
    <row r="562" spans="1:19" s="49" customFormat="1" x14ac:dyDescent="0.25">
      <c r="A562" s="27">
        <v>42059</v>
      </c>
      <c r="B562" s="25" t="s">
        <v>15481</v>
      </c>
      <c r="C562" s="25"/>
      <c r="D562" s="25" t="s">
        <v>2215</v>
      </c>
      <c r="E562" s="25"/>
      <c r="F562" s="14" t="s">
        <v>936</v>
      </c>
      <c r="G562" s="14" t="s">
        <v>5602</v>
      </c>
      <c r="H562" s="14" t="s">
        <v>3389</v>
      </c>
      <c r="I562" s="14" t="s">
        <v>6444</v>
      </c>
      <c r="J562" s="14" t="s">
        <v>4152</v>
      </c>
      <c r="K562" s="14" t="s">
        <v>2081</v>
      </c>
      <c r="L562" s="425">
        <v>42062</v>
      </c>
      <c r="M562" s="15"/>
      <c r="N562" s="68">
        <v>42062</v>
      </c>
      <c r="O562" s="16">
        <v>5</v>
      </c>
      <c r="P562" s="259"/>
      <c r="Q562" s="49">
        <v>40.31</v>
      </c>
      <c r="S562" s="328" t="s">
        <v>11891</v>
      </c>
    </row>
    <row r="563" spans="1:19" s="49" customFormat="1" ht="30" x14ac:dyDescent="0.25">
      <c r="A563" s="27">
        <v>42062</v>
      </c>
      <c r="B563" s="25" t="s">
        <v>15512</v>
      </c>
      <c r="C563" s="25"/>
      <c r="D563" s="25" t="s">
        <v>15185</v>
      </c>
      <c r="E563" s="25">
        <v>5445</v>
      </c>
      <c r="F563" s="14" t="s">
        <v>5941</v>
      </c>
      <c r="G563" s="14" t="s">
        <v>15513</v>
      </c>
      <c r="H563" s="14" t="s">
        <v>8607</v>
      </c>
      <c r="I563" s="14" t="s">
        <v>10007</v>
      </c>
      <c r="J563" s="14" t="s">
        <v>15432</v>
      </c>
      <c r="K563" s="14" t="s">
        <v>2562</v>
      </c>
      <c r="L563" s="424">
        <v>42065</v>
      </c>
      <c r="M563" s="15"/>
      <c r="N563" s="68">
        <v>42065</v>
      </c>
      <c r="O563" s="16">
        <v>6</v>
      </c>
      <c r="P563" s="259"/>
      <c r="S563" s="328"/>
    </row>
    <row r="564" spans="1:19" s="49" customFormat="1" x14ac:dyDescent="0.25">
      <c r="A564" s="27">
        <v>42065</v>
      </c>
      <c r="B564" s="25" t="s">
        <v>15519</v>
      </c>
      <c r="C564" s="25"/>
      <c r="D564" s="25" t="s">
        <v>2215</v>
      </c>
      <c r="E564" s="25"/>
      <c r="F564" s="14" t="s">
        <v>6588</v>
      </c>
      <c r="G564" s="14" t="s">
        <v>8247</v>
      </c>
      <c r="H564" s="14" t="s">
        <v>5513</v>
      </c>
      <c r="I564" s="14" t="s">
        <v>6444</v>
      </c>
      <c r="J564" s="14" t="s">
        <v>2379</v>
      </c>
      <c r="K564" s="14" t="s">
        <v>2079</v>
      </c>
      <c r="L564" s="425">
        <v>42069</v>
      </c>
      <c r="M564" s="15"/>
      <c r="N564" s="68">
        <v>42069</v>
      </c>
      <c r="O564" s="16">
        <v>50</v>
      </c>
      <c r="P564" s="259"/>
      <c r="Q564" s="49">
        <v>40.200000000000003</v>
      </c>
      <c r="S564" s="328" t="s">
        <v>11891</v>
      </c>
    </row>
    <row r="565" spans="1:19" s="49" customFormat="1" x14ac:dyDescent="0.25">
      <c r="A565" s="27">
        <v>42065</v>
      </c>
      <c r="B565" s="25" t="s">
        <v>15526</v>
      </c>
      <c r="C565" s="25"/>
      <c r="D565" s="25" t="s">
        <v>15527</v>
      </c>
      <c r="E565" s="25">
        <v>5502</v>
      </c>
      <c r="F565" s="14"/>
      <c r="G565" s="14"/>
      <c r="H565" s="14"/>
      <c r="I565" s="14" t="s">
        <v>13068</v>
      </c>
      <c r="J565" s="14" t="s">
        <v>15528</v>
      </c>
      <c r="K565" s="14" t="s">
        <v>2581</v>
      </c>
      <c r="L565" s="361">
        <v>42066</v>
      </c>
      <c r="M565" s="15"/>
      <c r="N565" s="68">
        <v>42066</v>
      </c>
      <c r="O565" s="16">
        <v>10</v>
      </c>
      <c r="P565" s="259"/>
      <c r="S565" s="328"/>
    </row>
    <row r="566" spans="1:19" s="49" customFormat="1" x14ac:dyDescent="0.25">
      <c r="A566" s="27">
        <v>42050</v>
      </c>
      <c r="B566" s="25"/>
      <c r="C566" s="25"/>
      <c r="D566" s="25" t="s">
        <v>15527</v>
      </c>
      <c r="E566" s="25"/>
      <c r="F566" s="14" t="s">
        <v>1508</v>
      </c>
      <c r="G566" s="14" t="s">
        <v>13641</v>
      </c>
      <c r="H566" s="14" t="s">
        <v>9706</v>
      </c>
      <c r="I566" s="14" t="s">
        <v>15534</v>
      </c>
      <c r="J566" s="14" t="s">
        <v>2379</v>
      </c>
      <c r="K566" s="14" t="s">
        <v>13623</v>
      </c>
      <c r="L566" s="69"/>
      <c r="M566" s="15"/>
      <c r="N566" s="68">
        <v>42069</v>
      </c>
      <c r="O566" s="16">
        <v>110</v>
      </c>
      <c r="P566" s="259"/>
      <c r="S566" s="328"/>
    </row>
    <row r="567" spans="1:19" s="49" customFormat="1" x14ac:dyDescent="0.25">
      <c r="A567" s="27">
        <v>42050</v>
      </c>
      <c r="B567" s="25"/>
      <c r="C567" s="25"/>
      <c r="D567" s="25" t="s">
        <v>15527</v>
      </c>
      <c r="E567" s="25"/>
      <c r="F567" s="14" t="s">
        <v>1508</v>
      </c>
      <c r="G567" s="14" t="s">
        <v>15535</v>
      </c>
      <c r="H567" s="14" t="s">
        <v>9706</v>
      </c>
      <c r="I567" s="14" t="s">
        <v>15534</v>
      </c>
      <c r="J567" s="14" t="s">
        <v>2379</v>
      </c>
      <c r="K567" s="14" t="s">
        <v>6609</v>
      </c>
      <c r="L567" s="69"/>
      <c r="M567" s="15"/>
      <c r="N567" s="68">
        <v>42069</v>
      </c>
      <c r="O567" s="16">
        <v>7</v>
      </c>
      <c r="P567" s="259"/>
      <c r="S567" s="328"/>
    </row>
    <row r="568" spans="1:19" s="49" customFormat="1" x14ac:dyDescent="0.25">
      <c r="A568" s="27">
        <v>42072</v>
      </c>
      <c r="B568" s="25" t="s">
        <v>15567</v>
      </c>
      <c r="C568" s="25"/>
      <c r="D568" s="25" t="s">
        <v>2215</v>
      </c>
      <c r="E568" s="25"/>
      <c r="F568" s="14" t="s">
        <v>10658</v>
      </c>
      <c r="G568" s="14" t="s">
        <v>7272</v>
      </c>
      <c r="H568" s="14" t="s">
        <v>374</v>
      </c>
      <c r="I568" s="14" t="s">
        <v>6444</v>
      </c>
      <c r="J568" s="14" t="s">
        <v>878</v>
      </c>
      <c r="K568" s="14" t="s">
        <v>14264</v>
      </c>
      <c r="L568" s="425">
        <v>42074</v>
      </c>
      <c r="M568" s="15"/>
      <c r="N568" s="68">
        <v>42074</v>
      </c>
      <c r="O568" s="16"/>
      <c r="P568" s="259"/>
      <c r="Q568" s="49">
        <v>43.2</v>
      </c>
      <c r="S568" s="328" t="s">
        <v>11891</v>
      </c>
    </row>
    <row r="569" spans="1:19" s="49" customFormat="1" x14ac:dyDescent="0.25">
      <c r="A569" s="27">
        <v>42072</v>
      </c>
      <c r="B569" s="25" t="s">
        <v>15568</v>
      </c>
      <c r="C569" s="25"/>
      <c r="D569" s="25" t="s">
        <v>15185</v>
      </c>
      <c r="E569" s="25">
        <v>5445</v>
      </c>
      <c r="F569" s="14" t="s">
        <v>6588</v>
      </c>
      <c r="G569" s="14" t="s">
        <v>1618</v>
      </c>
      <c r="H569" s="14" t="s">
        <v>5513</v>
      </c>
      <c r="I569" s="14" t="s">
        <v>12073</v>
      </c>
      <c r="J569" s="14" t="s">
        <v>2379</v>
      </c>
      <c r="K569" s="14" t="s">
        <v>2807</v>
      </c>
      <c r="L569" s="425">
        <v>42076</v>
      </c>
      <c r="M569" s="15"/>
      <c r="N569" s="68">
        <v>42075</v>
      </c>
      <c r="O569" s="16">
        <v>14</v>
      </c>
      <c r="P569" s="259"/>
      <c r="Q569" s="49">
        <v>156.63</v>
      </c>
      <c r="S569" s="328" t="s">
        <v>11891</v>
      </c>
    </row>
    <row r="570" spans="1:19" s="49" customFormat="1" x14ac:dyDescent="0.25">
      <c r="A570" s="27">
        <v>42072</v>
      </c>
      <c r="B570" s="25" t="s">
        <v>15568</v>
      </c>
      <c r="C570" s="25"/>
      <c r="D570" s="25" t="s">
        <v>2215</v>
      </c>
      <c r="E570" s="25"/>
      <c r="F570" s="14" t="s">
        <v>6588</v>
      </c>
      <c r="G570" s="14" t="s">
        <v>1618</v>
      </c>
      <c r="H570" s="14" t="s">
        <v>5513</v>
      </c>
      <c r="I570" s="14" t="s">
        <v>5497</v>
      </c>
      <c r="J570" s="14" t="s">
        <v>2379</v>
      </c>
      <c r="K570" s="14" t="s">
        <v>2419</v>
      </c>
      <c r="L570" s="425">
        <v>42076</v>
      </c>
      <c r="M570" s="15"/>
      <c r="N570" s="68">
        <v>42075</v>
      </c>
      <c r="O570" s="16">
        <v>25</v>
      </c>
      <c r="P570" s="259"/>
      <c r="Q570" s="49">
        <v>146.84</v>
      </c>
      <c r="S570" s="328" t="s">
        <v>11891</v>
      </c>
    </row>
    <row r="571" spans="1:19" s="49" customFormat="1" ht="30" x14ac:dyDescent="0.25">
      <c r="A571" s="27">
        <v>42073</v>
      </c>
      <c r="B571" s="25" t="s">
        <v>15569</v>
      </c>
      <c r="C571" s="25"/>
      <c r="D571" s="25" t="s">
        <v>2215</v>
      </c>
      <c r="E571" s="25"/>
      <c r="F571" s="14" t="s">
        <v>936</v>
      </c>
      <c r="G571" s="14" t="s">
        <v>5602</v>
      </c>
      <c r="H571" s="14" t="s">
        <v>3954</v>
      </c>
      <c r="I571" s="14" t="s">
        <v>6444</v>
      </c>
      <c r="J571" s="14" t="s">
        <v>4152</v>
      </c>
      <c r="K571" s="14" t="s">
        <v>2079</v>
      </c>
      <c r="L571" s="425">
        <v>42076</v>
      </c>
      <c r="M571" s="15"/>
      <c r="N571" s="68">
        <v>42076</v>
      </c>
      <c r="O571" s="16"/>
      <c r="P571" s="259"/>
      <c r="Q571" s="49">
        <v>37.36</v>
      </c>
      <c r="S571" s="328" t="s">
        <v>11891</v>
      </c>
    </row>
    <row r="572" spans="1:19" s="49" customFormat="1" ht="30" x14ac:dyDescent="0.25">
      <c r="A572" s="27">
        <v>42071</v>
      </c>
      <c r="B572" s="25" t="s">
        <v>15570</v>
      </c>
      <c r="C572" s="25"/>
      <c r="D572" s="25" t="s">
        <v>14258</v>
      </c>
      <c r="E572" s="25">
        <v>5358</v>
      </c>
      <c r="F572" s="14" t="s">
        <v>1697</v>
      </c>
      <c r="G572" s="14" t="s">
        <v>5602</v>
      </c>
      <c r="H572" s="14" t="s">
        <v>13205</v>
      </c>
      <c r="I572" s="14" t="s">
        <v>6444</v>
      </c>
      <c r="J572" s="14" t="s">
        <v>4152</v>
      </c>
      <c r="K572" s="14" t="s">
        <v>5528</v>
      </c>
      <c r="L572" s="424">
        <v>42074</v>
      </c>
      <c r="M572" s="15"/>
      <c r="N572" s="68">
        <v>42074</v>
      </c>
      <c r="O572" s="16">
        <v>150</v>
      </c>
      <c r="P572" s="259"/>
      <c r="S572" s="328"/>
    </row>
    <row r="573" spans="1:19" s="49" customFormat="1" x14ac:dyDescent="0.25">
      <c r="A573" s="27">
        <v>42074</v>
      </c>
      <c r="B573" s="25" t="s">
        <v>15576</v>
      </c>
      <c r="C573" s="25"/>
      <c r="D573" s="25" t="s">
        <v>2215</v>
      </c>
      <c r="E573" s="25"/>
      <c r="F573" s="14" t="s">
        <v>10658</v>
      </c>
      <c r="G573" s="14" t="s">
        <v>7272</v>
      </c>
      <c r="H573" s="14" t="s">
        <v>374</v>
      </c>
      <c r="I573" s="14" t="s">
        <v>6444</v>
      </c>
      <c r="J573" s="14" t="s">
        <v>878</v>
      </c>
      <c r="K573" s="14" t="s">
        <v>2079</v>
      </c>
      <c r="L573" s="425">
        <v>42076</v>
      </c>
      <c r="M573" s="15"/>
      <c r="N573" s="68">
        <v>42076</v>
      </c>
      <c r="O573" s="16">
        <v>50</v>
      </c>
      <c r="P573" s="259"/>
      <c r="Q573" s="49">
        <v>43.2</v>
      </c>
      <c r="S573" s="328" t="s">
        <v>11891</v>
      </c>
    </row>
    <row r="574" spans="1:19" s="49" customFormat="1" x14ac:dyDescent="0.25">
      <c r="A574" s="27">
        <v>42075</v>
      </c>
      <c r="B574" s="25" t="s">
        <v>15582</v>
      </c>
      <c r="C574" s="25"/>
      <c r="D574" s="25" t="s">
        <v>15583</v>
      </c>
      <c r="E574" s="25">
        <v>5403</v>
      </c>
      <c r="F574" s="14" t="s">
        <v>14058</v>
      </c>
      <c r="G574" s="14" t="s">
        <v>6532</v>
      </c>
      <c r="H574" s="14" t="s">
        <v>2281</v>
      </c>
      <c r="I574" s="14" t="s">
        <v>6444</v>
      </c>
      <c r="J574" s="14" t="s">
        <v>2281</v>
      </c>
      <c r="K574" s="14" t="s">
        <v>1531</v>
      </c>
      <c r="L574" s="424">
        <v>42076</v>
      </c>
      <c r="M574" s="15"/>
      <c r="N574" s="68">
        <v>42079</v>
      </c>
      <c r="O574" s="16">
        <v>5</v>
      </c>
      <c r="P574" s="259"/>
      <c r="S574" s="328"/>
    </row>
    <row r="575" spans="1:19" s="49" customFormat="1" x14ac:dyDescent="0.25">
      <c r="A575" s="27">
        <v>42075</v>
      </c>
      <c r="B575" s="25" t="s">
        <v>15582</v>
      </c>
      <c r="C575" s="25"/>
      <c r="D575" s="25" t="s">
        <v>15237</v>
      </c>
      <c r="E575" s="25">
        <v>5442</v>
      </c>
      <c r="F575" s="14" t="s">
        <v>14058</v>
      </c>
      <c r="G575" s="14" t="s">
        <v>15584</v>
      </c>
      <c r="H575" s="14"/>
      <c r="I575" s="14" t="s">
        <v>15585</v>
      </c>
      <c r="J575" s="14" t="s">
        <v>3236</v>
      </c>
      <c r="K575" s="14" t="s">
        <v>2274</v>
      </c>
      <c r="L575" s="424">
        <v>42076</v>
      </c>
      <c r="M575" s="15"/>
      <c r="N575" s="68">
        <v>42079</v>
      </c>
      <c r="O575" s="16">
        <v>1</v>
      </c>
      <c r="P575" s="259"/>
      <c r="S575" s="328"/>
    </row>
    <row r="576" spans="1:19" s="49" customFormat="1" x14ac:dyDescent="0.25">
      <c r="A576" s="284">
        <v>42075</v>
      </c>
      <c r="B576" s="286" t="s">
        <v>15590</v>
      </c>
      <c r="C576" s="286"/>
      <c r="D576" s="490" t="s">
        <v>15591</v>
      </c>
      <c r="E576" s="490">
        <v>5503</v>
      </c>
      <c r="F576" s="491" t="s">
        <v>15592</v>
      </c>
      <c r="G576" s="491" t="s">
        <v>9327</v>
      </c>
      <c r="H576" s="491" t="s">
        <v>14328</v>
      </c>
      <c r="I576" s="491" t="s">
        <v>9916</v>
      </c>
      <c r="J576" s="491" t="s">
        <v>7781</v>
      </c>
      <c r="K576" s="491" t="s">
        <v>14652</v>
      </c>
      <c r="L576" s="493">
        <v>42083</v>
      </c>
      <c r="M576" s="15"/>
      <c r="N576" s="68">
        <v>42082</v>
      </c>
      <c r="O576" s="16">
        <v>6</v>
      </c>
      <c r="P576" s="259"/>
      <c r="S576" s="328"/>
    </row>
    <row r="577" spans="1:19" s="49" customFormat="1" ht="30" x14ac:dyDescent="0.25">
      <c r="A577" s="27">
        <v>42075</v>
      </c>
      <c r="B577" s="25" t="s">
        <v>15593</v>
      </c>
      <c r="C577" s="25"/>
      <c r="D577" s="25" t="s">
        <v>14945</v>
      </c>
      <c r="E577" s="25">
        <v>5472</v>
      </c>
      <c r="F577" s="14" t="s">
        <v>1223</v>
      </c>
      <c r="G577" s="14" t="s">
        <v>3915</v>
      </c>
      <c r="H577" s="14" t="s">
        <v>15594</v>
      </c>
      <c r="I577" s="14" t="s">
        <v>15595</v>
      </c>
      <c r="J577" s="14" t="s">
        <v>15596</v>
      </c>
      <c r="K577" s="14" t="s">
        <v>15597</v>
      </c>
      <c r="L577" s="424">
        <v>42101</v>
      </c>
      <c r="M577" s="15"/>
      <c r="N577" s="68">
        <v>42101</v>
      </c>
      <c r="O577" s="16"/>
      <c r="P577" s="259"/>
      <c r="S577" s="328"/>
    </row>
    <row r="578" spans="1:19" s="49" customFormat="1" x14ac:dyDescent="0.25">
      <c r="A578" s="27">
        <v>42075</v>
      </c>
      <c r="B578" s="25" t="s">
        <v>15598</v>
      </c>
      <c r="C578" s="25"/>
      <c r="D578" s="25" t="s">
        <v>14945</v>
      </c>
      <c r="E578" s="25">
        <v>5472</v>
      </c>
      <c r="F578" s="14" t="s">
        <v>5382</v>
      </c>
      <c r="G578" s="14" t="s">
        <v>13616</v>
      </c>
      <c r="H578" s="14" t="s">
        <v>15599</v>
      </c>
      <c r="I578" s="14" t="s">
        <v>6444</v>
      </c>
      <c r="J578" s="14" t="s">
        <v>9664</v>
      </c>
      <c r="K578" s="14" t="s">
        <v>15600</v>
      </c>
      <c r="L578" s="424">
        <v>42101</v>
      </c>
      <c r="M578" s="15"/>
      <c r="N578" s="68">
        <v>42118</v>
      </c>
      <c r="O578" s="16">
        <v>425</v>
      </c>
      <c r="P578" s="259"/>
      <c r="S578" s="328"/>
    </row>
    <row r="579" spans="1:19" s="49" customFormat="1" x14ac:dyDescent="0.25">
      <c r="A579" s="27">
        <v>42075</v>
      </c>
      <c r="B579" s="25" t="s">
        <v>15598</v>
      </c>
      <c r="C579" s="25"/>
      <c r="D579" s="25" t="s">
        <v>14945</v>
      </c>
      <c r="E579" s="25">
        <v>5742</v>
      </c>
      <c r="F579" s="14" t="s">
        <v>5382</v>
      </c>
      <c r="G579" s="14" t="s">
        <v>13616</v>
      </c>
      <c r="H579" s="14" t="s">
        <v>15599</v>
      </c>
      <c r="I579" s="14" t="s">
        <v>15601</v>
      </c>
      <c r="J579" s="14" t="s">
        <v>15602</v>
      </c>
      <c r="K579" s="14" t="s">
        <v>15603</v>
      </c>
      <c r="L579" s="424">
        <v>42125</v>
      </c>
      <c r="M579" s="15"/>
      <c r="N579" s="68"/>
      <c r="O579" s="16"/>
      <c r="P579" s="259"/>
      <c r="S579" s="328"/>
    </row>
    <row r="580" spans="1:19" s="49" customFormat="1" x14ac:dyDescent="0.25">
      <c r="A580" s="27">
        <v>42076</v>
      </c>
      <c r="B580" s="25" t="s">
        <v>15604</v>
      </c>
      <c r="C580" s="25"/>
      <c r="D580" s="25" t="s">
        <v>2215</v>
      </c>
      <c r="E580" s="25"/>
      <c r="F580" s="14" t="s">
        <v>1697</v>
      </c>
      <c r="G580" s="14" t="s">
        <v>5383</v>
      </c>
      <c r="H580" s="14" t="s">
        <v>15238</v>
      </c>
      <c r="I580" s="14" t="s">
        <v>6444</v>
      </c>
      <c r="J580" s="14" t="s">
        <v>6546</v>
      </c>
      <c r="K580" s="14" t="s">
        <v>5451</v>
      </c>
      <c r="L580" s="424">
        <v>42079</v>
      </c>
      <c r="M580" s="15"/>
      <c r="N580" s="68">
        <v>42081</v>
      </c>
      <c r="O580" s="16">
        <v>25</v>
      </c>
      <c r="P580" s="259"/>
      <c r="S580" s="328"/>
    </row>
    <row r="581" spans="1:19" s="49" customFormat="1" x14ac:dyDescent="0.25">
      <c r="A581" s="27">
        <v>42080</v>
      </c>
      <c r="B581" s="25" t="s">
        <v>15625</v>
      </c>
      <c r="C581" s="25"/>
      <c r="D581" s="25" t="s">
        <v>15237</v>
      </c>
      <c r="E581" s="25">
        <v>5442</v>
      </c>
      <c r="F581" s="14" t="s">
        <v>5726</v>
      </c>
      <c r="G581" s="14"/>
      <c r="H581" s="14" t="s">
        <v>9706</v>
      </c>
      <c r="I581" s="14" t="s">
        <v>1255</v>
      </c>
      <c r="J581" s="14" t="s">
        <v>15626</v>
      </c>
      <c r="K581" s="14" t="s">
        <v>5971</v>
      </c>
      <c r="L581" s="424">
        <v>42080</v>
      </c>
      <c r="M581" s="15"/>
      <c r="N581" s="68">
        <v>42080</v>
      </c>
      <c r="O581" s="16">
        <v>6</v>
      </c>
      <c r="P581" s="259"/>
      <c r="S581" s="328"/>
    </row>
    <row r="582" spans="1:19" s="49" customFormat="1" x14ac:dyDescent="0.25">
      <c r="A582" s="27">
        <v>42080</v>
      </c>
      <c r="B582" s="25" t="s">
        <v>15625</v>
      </c>
      <c r="C582" s="25"/>
      <c r="D582" s="25" t="s">
        <v>15237</v>
      </c>
      <c r="E582" s="25">
        <v>5442</v>
      </c>
      <c r="F582" s="14" t="s">
        <v>5726</v>
      </c>
      <c r="G582" s="14"/>
      <c r="H582" s="14" t="s">
        <v>9706</v>
      </c>
      <c r="I582" s="14" t="s">
        <v>1255</v>
      </c>
      <c r="J582" s="14" t="s">
        <v>15627</v>
      </c>
      <c r="K582" s="14" t="s">
        <v>9446</v>
      </c>
      <c r="L582" s="424">
        <v>42087</v>
      </c>
      <c r="M582" s="15"/>
      <c r="N582" s="68">
        <v>42109</v>
      </c>
      <c r="O582" s="16">
        <v>8</v>
      </c>
      <c r="P582" s="259"/>
      <c r="S582" s="328"/>
    </row>
    <row r="583" spans="1:19" s="49" customFormat="1" x14ac:dyDescent="0.25">
      <c r="A583" s="27">
        <v>42080</v>
      </c>
      <c r="B583" s="25" t="s">
        <v>15630</v>
      </c>
      <c r="C583" s="25"/>
      <c r="D583" s="25" t="s">
        <v>15631</v>
      </c>
      <c r="E583" s="25">
        <v>5404</v>
      </c>
      <c r="F583" s="14" t="s">
        <v>15632</v>
      </c>
      <c r="G583" s="14" t="s">
        <v>4527</v>
      </c>
      <c r="H583" s="14" t="s">
        <v>8607</v>
      </c>
      <c r="I583" s="14" t="s">
        <v>15633</v>
      </c>
      <c r="J583" s="14" t="s">
        <v>15634</v>
      </c>
      <c r="K583" s="14" t="s">
        <v>15635</v>
      </c>
      <c r="L583" s="424">
        <v>42083</v>
      </c>
      <c r="M583" s="15"/>
      <c r="N583" s="68">
        <v>42082</v>
      </c>
      <c r="O583" s="16">
        <v>83</v>
      </c>
      <c r="P583" s="259"/>
      <c r="S583" s="328"/>
    </row>
    <row r="584" spans="1:19" s="49" customFormat="1" x14ac:dyDescent="0.25">
      <c r="A584" s="27">
        <v>42080</v>
      </c>
      <c r="B584" s="25" t="s">
        <v>15630</v>
      </c>
      <c r="C584" s="25"/>
      <c r="D584" s="25" t="s">
        <v>15631</v>
      </c>
      <c r="E584" s="25">
        <v>5404</v>
      </c>
      <c r="F584" s="14" t="s">
        <v>15632</v>
      </c>
      <c r="G584" s="14" t="s">
        <v>4527</v>
      </c>
      <c r="H584" s="14" t="s">
        <v>8607</v>
      </c>
      <c r="I584" s="14" t="s">
        <v>15636</v>
      </c>
      <c r="J584" s="14" t="s">
        <v>15634</v>
      </c>
      <c r="K584" s="14" t="s">
        <v>15637</v>
      </c>
      <c r="L584" s="424">
        <v>42083</v>
      </c>
      <c r="M584" s="15"/>
      <c r="N584" s="68">
        <v>42082</v>
      </c>
      <c r="O584" s="16">
        <v>102</v>
      </c>
      <c r="P584" s="259"/>
      <c r="S584" s="328"/>
    </row>
    <row r="585" spans="1:19" s="49" customFormat="1" ht="30" x14ac:dyDescent="0.25">
      <c r="A585" s="27">
        <v>42081</v>
      </c>
      <c r="B585" s="25" t="s">
        <v>15478</v>
      </c>
      <c r="C585" s="25"/>
      <c r="D585" s="25" t="s">
        <v>14696</v>
      </c>
      <c r="E585" s="25">
        <v>5315</v>
      </c>
      <c r="F585" s="14" t="s">
        <v>5382</v>
      </c>
      <c r="G585" s="14" t="s">
        <v>8041</v>
      </c>
      <c r="H585" s="14" t="s">
        <v>1419</v>
      </c>
      <c r="I585" s="14" t="s">
        <v>1255</v>
      </c>
      <c r="J585" s="14" t="s">
        <v>15479</v>
      </c>
      <c r="K585" s="14" t="s">
        <v>15638</v>
      </c>
      <c r="L585" s="425">
        <v>42083</v>
      </c>
      <c r="M585" s="15"/>
      <c r="N585" s="68">
        <v>42086</v>
      </c>
      <c r="O585" s="16">
        <v>826</v>
      </c>
      <c r="P585" s="259"/>
      <c r="S585" s="328"/>
    </row>
    <row r="586" spans="1:19" s="49" customFormat="1" x14ac:dyDescent="0.25">
      <c r="A586" s="27">
        <v>42081</v>
      </c>
      <c r="B586" s="25" t="s">
        <v>15478</v>
      </c>
      <c r="C586" s="25"/>
      <c r="D586" s="25" t="s">
        <v>14696</v>
      </c>
      <c r="E586" s="25">
        <v>5315</v>
      </c>
      <c r="F586" s="14" t="s">
        <v>5382</v>
      </c>
      <c r="G586" s="14" t="s">
        <v>5602</v>
      </c>
      <c r="H586" s="14" t="s">
        <v>1419</v>
      </c>
      <c r="I586" s="14" t="s">
        <v>6444</v>
      </c>
      <c r="J586" s="14" t="s">
        <v>4152</v>
      </c>
      <c r="K586" s="14" t="s">
        <v>5528</v>
      </c>
      <c r="L586" s="425">
        <v>42083</v>
      </c>
      <c r="M586" s="15"/>
      <c r="N586" s="68">
        <v>42086</v>
      </c>
      <c r="O586" s="16">
        <v>150</v>
      </c>
      <c r="P586" s="259"/>
      <c r="S586" s="328"/>
    </row>
    <row r="587" spans="1:19" s="49" customFormat="1" x14ac:dyDescent="0.25">
      <c r="A587" s="27">
        <v>42078</v>
      </c>
      <c r="B587" s="25">
        <v>8598</v>
      </c>
      <c r="C587" s="25"/>
      <c r="D587" s="25" t="s">
        <v>15639</v>
      </c>
      <c r="E587" s="25">
        <v>5528</v>
      </c>
      <c r="F587" s="14" t="s">
        <v>936</v>
      </c>
      <c r="G587" s="14" t="s">
        <v>5602</v>
      </c>
      <c r="H587" s="14" t="s">
        <v>3946</v>
      </c>
      <c r="I587" s="14" t="s">
        <v>15640</v>
      </c>
      <c r="J587" s="14" t="s">
        <v>6666</v>
      </c>
      <c r="K587" s="14" t="s">
        <v>4488</v>
      </c>
      <c r="L587" s="425">
        <v>42083</v>
      </c>
      <c r="M587" s="15"/>
      <c r="N587" s="68">
        <v>42083</v>
      </c>
      <c r="O587" s="16">
        <v>3</v>
      </c>
      <c r="P587" s="259"/>
      <c r="S587" s="328"/>
    </row>
    <row r="588" spans="1:19" s="49" customFormat="1" x14ac:dyDescent="0.25">
      <c r="A588" s="27">
        <v>42078</v>
      </c>
      <c r="B588" s="25">
        <v>8598</v>
      </c>
      <c r="C588" s="25"/>
      <c r="D588" s="25" t="s">
        <v>15639</v>
      </c>
      <c r="E588" s="25">
        <v>5528</v>
      </c>
      <c r="F588" s="14" t="s">
        <v>936</v>
      </c>
      <c r="G588" s="14" t="s">
        <v>5602</v>
      </c>
      <c r="H588" s="14" t="s">
        <v>3946</v>
      </c>
      <c r="I588" s="14" t="s">
        <v>6444</v>
      </c>
      <c r="J588" s="14" t="s">
        <v>4152</v>
      </c>
      <c r="K588" s="14" t="s">
        <v>4960</v>
      </c>
      <c r="L588" s="425">
        <v>42083</v>
      </c>
      <c r="M588" s="15"/>
      <c r="N588" s="68">
        <v>42083</v>
      </c>
      <c r="O588" s="16">
        <v>15</v>
      </c>
      <c r="P588" s="259"/>
      <c r="S588" s="328"/>
    </row>
    <row r="589" spans="1:19" s="49" customFormat="1" x14ac:dyDescent="0.25">
      <c r="A589" s="27">
        <v>42083</v>
      </c>
      <c r="B589" s="25" t="s">
        <v>15406</v>
      </c>
      <c r="C589" s="25"/>
      <c r="D589" s="25" t="s">
        <v>15237</v>
      </c>
      <c r="E589" s="25">
        <v>5442</v>
      </c>
      <c r="F589" s="14" t="s">
        <v>14371</v>
      </c>
      <c r="G589" s="14" t="s">
        <v>3629</v>
      </c>
      <c r="H589" s="14" t="s">
        <v>10366</v>
      </c>
      <c r="I589" s="14" t="s">
        <v>6444</v>
      </c>
      <c r="J589" s="14" t="s">
        <v>977</v>
      </c>
      <c r="K589" s="14" t="s">
        <v>10492</v>
      </c>
      <c r="L589" s="424">
        <v>42086</v>
      </c>
      <c r="M589" s="15"/>
      <c r="N589" s="68">
        <v>42086</v>
      </c>
      <c r="O589" s="16">
        <v>13</v>
      </c>
      <c r="P589" s="259"/>
      <c r="Q589" s="49">
        <v>1</v>
      </c>
      <c r="S589" s="328" t="s">
        <v>10980</v>
      </c>
    </row>
    <row r="590" spans="1:19" s="49" customFormat="1" x14ac:dyDescent="0.25">
      <c r="A590" s="27">
        <v>42083</v>
      </c>
      <c r="B590" s="25" t="s">
        <v>15647</v>
      </c>
      <c r="C590" s="25"/>
      <c r="D590" s="25" t="s">
        <v>15648</v>
      </c>
      <c r="E590" s="25">
        <v>5476</v>
      </c>
      <c r="F590" s="14" t="s">
        <v>1697</v>
      </c>
      <c r="G590" s="14" t="s">
        <v>5383</v>
      </c>
      <c r="H590" s="14" t="s">
        <v>261</v>
      </c>
      <c r="I590" s="14" t="s">
        <v>6444</v>
      </c>
      <c r="J590" s="14" t="s">
        <v>977</v>
      </c>
      <c r="K590" s="14" t="s">
        <v>5459</v>
      </c>
      <c r="L590" s="424">
        <v>42088</v>
      </c>
      <c r="M590" s="15"/>
      <c r="N590" s="68">
        <v>42088</v>
      </c>
      <c r="O590" s="16">
        <v>25</v>
      </c>
      <c r="P590" s="259"/>
      <c r="S590" s="328"/>
    </row>
    <row r="591" spans="1:19" s="49" customFormat="1" x14ac:dyDescent="0.25">
      <c r="A591" s="27">
        <v>42086</v>
      </c>
      <c r="B591" s="25" t="s">
        <v>15649</v>
      </c>
      <c r="C591" s="25"/>
      <c r="D591" s="25" t="s">
        <v>15185</v>
      </c>
      <c r="E591" s="25">
        <v>5445</v>
      </c>
      <c r="F591" s="14" t="s">
        <v>4893</v>
      </c>
      <c r="G591" s="14" t="s">
        <v>4527</v>
      </c>
      <c r="H591" s="14" t="s">
        <v>8607</v>
      </c>
      <c r="I591" s="14" t="s">
        <v>10485</v>
      </c>
      <c r="J591" s="14" t="s">
        <v>5942</v>
      </c>
      <c r="K591" s="14" t="s">
        <v>2274</v>
      </c>
      <c r="L591" s="424">
        <v>42086</v>
      </c>
      <c r="M591" s="15"/>
      <c r="N591" s="68">
        <v>42088</v>
      </c>
      <c r="O591" s="16">
        <v>1</v>
      </c>
      <c r="P591" s="259"/>
      <c r="S591" s="328"/>
    </row>
    <row r="592" spans="1:19" s="49" customFormat="1" x14ac:dyDescent="0.25">
      <c r="A592" s="27">
        <v>42086</v>
      </c>
      <c r="B592" s="25" t="s">
        <v>15654</v>
      </c>
      <c r="C592" s="25"/>
      <c r="D592" s="25" t="s">
        <v>2215</v>
      </c>
      <c r="E592" s="25"/>
      <c r="F592" s="14" t="s">
        <v>10658</v>
      </c>
      <c r="G592" s="14" t="s">
        <v>15655</v>
      </c>
      <c r="H592" s="14" t="s">
        <v>374</v>
      </c>
      <c r="I592" s="14" t="s">
        <v>6444</v>
      </c>
      <c r="J592" s="14" t="s">
        <v>878</v>
      </c>
      <c r="K592" s="14" t="s">
        <v>6327</v>
      </c>
      <c r="L592" s="425">
        <v>42088</v>
      </c>
      <c r="M592" s="15"/>
      <c r="N592" s="68">
        <v>42088</v>
      </c>
      <c r="O592" s="16">
        <v>45</v>
      </c>
      <c r="P592" s="259"/>
      <c r="Q592" s="49">
        <v>51.61</v>
      </c>
      <c r="S592" s="328" t="s">
        <v>11891</v>
      </c>
    </row>
    <row r="593" spans="1:19" s="49" customFormat="1" x14ac:dyDescent="0.25">
      <c r="A593" s="27">
        <v>42086</v>
      </c>
      <c r="B593" s="25" t="s">
        <v>15654</v>
      </c>
      <c r="C593" s="25"/>
      <c r="D593" s="25" t="s">
        <v>2215</v>
      </c>
      <c r="E593" s="25"/>
      <c r="F593" s="14" t="s">
        <v>10658</v>
      </c>
      <c r="G593" s="14" t="s">
        <v>9736</v>
      </c>
      <c r="H593" s="14" t="s">
        <v>374</v>
      </c>
      <c r="I593" s="14" t="s">
        <v>6444</v>
      </c>
      <c r="J593" s="14" t="s">
        <v>878</v>
      </c>
      <c r="K593" s="14" t="s">
        <v>2079</v>
      </c>
      <c r="L593" s="425">
        <v>42088</v>
      </c>
      <c r="M593" s="15"/>
      <c r="N593" s="68">
        <v>42088</v>
      </c>
      <c r="O593" s="16">
        <v>50</v>
      </c>
      <c r="P593" s="259"/>
      <c r="Q593" s="49">
        <v>28.2</v>
      </c>
      <c r="S593" s="328" t="s">
        <v>11891</v>
      </c>
    </row>
    <row r="594" spans="1:19" s="49" customFormat="1" x14ac:dyDescent="0.25">
      <c r="A594" s="27">
        <v>42086</v>
      </c>
      <c r="B594" s="25" t="s">
        <v>15656</v>
      </c>
      <c r="C594" s="25"/>
      <c r="D594" s="25" t="s">
        <v>2215</v>
      </c>
      <c r="E594" s="25"/>
      <c r="F594" s="14" t="s">
        <v>6588</v>
      </c>
      <c r="G594" s="14" t="s">
        <v>3635</v>
      </c>
      <c r="H594" s="14" t="s">
        <v>5513</v>
      </c>
      <c r="I594" s="14" t="s">
        <v>5497</v>
      </c>
      <c r="J594" s="14" t="s">
        <v>2379</v>
      </c>
      <c r="K594" s="14" t="s">
        <v>8506</v>
      </c>
      <c r="L594" s="425">
        <v>42090</v>
      </c>
      <c r="M594" s="15"/>
      <c r="N594" s="68">
        <v>42090</v>
      </c>
      <c r="O594" s="16">
        <v>20</v>
      </c>
      <c r="P594" s="259"/>
      <c r="Q594" s="49">
        <v>60.98</v>
      </c>
      <c r="S594" s="328" t="s">
        <v>11891</v>
      </c>
    </row>
    <row r="595" spans="1:19" s="49" customFormat="1" x14ac:dyDescent="0.25">
      <c r="A595" s="27">
        <v>42086</v>
      </c>
      <c r="B595" s="25" t="s">
        <v>15656</v>
      </c>
      <c r="C595" s="25"/>
      <c r="D595" s="25" t="s">
        <v>2215</v>
      </c>
      <c r="E595" s="25"/>
      <c r="F595" s="14" t="s">
        <v>6588</v>
      </c>
      <c r="G595" s="14" t="s">
        <v>3635</v>
      </c>
      <c r="H595" s="14" t="s">
        <v>5513</v>
      </c>
      <c r="I595" s="14" t="s">
        <v>6444</v>
      </c>
      <c r="J595" s="14" t="s">
        <v>2379</v>
      </c>
      <c r="K595" s="14" t="s">
        <v>2079</v>
      </c>
      <c r="L595" s="425">
        <v>42090</v>
      </c>
      <c r="M595" s="15"/>
      <c r="N595" s="68">
        <v>42090</v>
      </c>
      <c r="O595" s="16">
        <v>50</v>
      </c>
      <c r="P595" s="259"/>
      <c r="Q595" s="49">
        <v>76.22</v>
      </c>
      <c r="S595" s="328" t="s">
        <v>11891</v>
      </c>
    </row>
    <row r="596" spans="1:19" s="49" customFormat="1" x14ac:dyDescent="0.25">
      <c r="A596" s="27">
        <v>42086</v>
      </c>
      <c r="B596" s="25" t="s">
        <v>15657</v>
      </c>
      <c r="C596" s="25"/>
      <c r="D596" s="25" t="s">
        <v>14684</v>
      </c>
      <c r="E596" s="25">
        <v>5364</v>
      </c>
      <c r="F596" s="14" t="s">
        <v>936</v>
      </c>
      <c r="G596" s="14" t="s">
        <v>5602</v>
      </c>
      <c r="H596" s="14" t="s">
        <v>9429</v>
      </c>
      <c r="I596" s="14" t="s">
        <v>1255</v>
      </c>
      <c r="J596" s="14" t="s">
        <v>15658</v>
      </c>
      <c r="K596" s="14" t="s">
        <v>7664</v>
      </c>
      <c r="L596" s="425">
        <v>42097</v>
      </c>
      <c r="M596" s="15"/>
      <c r="N596" s="68">
        <v>42097</v>
      </c>
      <c r="O596" s="16">
        <v>66</v>
      </c>
      <c r="P596" s="259"/>
      <c r="S596" s="328"/>
    </row>
    <row r="597" spans="1:19" s="49" customFormat="1" x14ac:dyDescent="0.25">
      <c r="A597" s="27">
        <v>42089</v>
      </c>
      <c r="B597" s="25" t="s">
        <v>15674</v>
      </c>
      <c r="C597" s="25"/>
      <c r="D597" s="25" t="s">
        <v>15346</v>
      </c>
      <c r="E597" s="25">
        <v>5385</v>
      </c>
      <c r="F597" s="14" t="s">
        <v>738</v>
      </c>
      <c r="G597" s="14" t="s">
        <v>8247</v>
      </c>
      <c r="H597" s="14" t="s">
        <v>14263</v>
      </c>
      <c r="I597" s="14" t="s">
        <v>6444</v>
      </c>
      <c r="J597" s="14" t="s">
        <v>4152</v>
      </c>
      <c r="K597" s="14" t="s">
        <v>7445</v>
      </c>
      <c r="L597" s="425">
        <v>42104</v>
      </c>
      <c r="M597" s="15"/>
      <c r="N597" s="68">
        <v>42114</v>
      </c>
      <c r="O597" s="16"/>
      <c r="P597" s="259"/>
      <c r="Q597" s="49">
        <v>127.2</v>
      </c>
      <c r="S597" s="328" t="s">
        <v>11891</v>
      </c>
    </row>
    <row r="598" spans="1:19" s="49" customFormat="1" x14ac:dyDescent="0.25">
      <c r="A598" s="27">
        <v>42090</v>
      </c>
      <c r="B598" s="25" t="s">
        <v>15677</v>
      </c>
      <c r="C598" s="25"/>
      <c r="D598" s="25" t="s">
        <v>15583</v>
      </c>
      <c r="E598" s="25">
        <v>5403</v>
      </c>
      <c r="F598" s="14" t="s">
        <v>12845</v>
      </c>
      <c r="G598" s="14" t="s">
        <v>15678</v>
      </c>
      <c r="H598" s="14" t="s">
        <v>15679</v>
      </c>
      <c r="I598" s="14" t="s">
        <v>4080</v>
      </c>
      <c r="J598" s="14" t="s">
        <v>12846</v>
      </c>
      <c r="K598" s="14" t="s">
        <v>15680</v>
      </c>
      <c r="L598" s="424">
        <v>42093</v>
      </c>
      <c r="M598" s="15"/>
      <c r="N598" s="68">
        <v>42096</v>
      </c>
      <c r="O598" s="16">
        <v>30</v>
      </c>
      <c r="P598" s="259"/>
      <c r="S598" s="328"/>
    </row>
    <row r="599" spans="1:19" s="49" customFormat="1" x14ac:dyDescent="0.25">
      <c r="A599" s="27">
        <v>42089</v>
      </c>
      <c r="B599" s="25" t="s">
        <v>15683</v>
      </c>
      <c r="C599" s="25"/>
      <c r="D599" s="25" t="s">
        <v>15685</v>
      </c>
      <c r="E599" s="25">
        <v>5520</v>
      </c>
      <c r="F599" s="14" t="s">
        <v>1552</v>
      </c>
      <c r="G599" s="14" t="s">
        <v>6532</v>
      </c>
      <c r="H599" s="14"/>
      <c r="I599" s="14" t="s">
        <v>4080</v>
      </c>
      <c r="J599" s="14" t="s">
        <v>15684</v>
      </c>
      <c r="K599" s="14" t="s">
        <v>6532</v>
      </c>
      <c r="L599" s="69"/>
      <c r="M599" s="15"/>
      <c r="N599" s="68">
        <v>42093</v>
      </c>
      <c r="O599" s="16">
        <v>20</v>
      </c>
      <c r="P599" s="259"/>
      <c r="S599" s="328"/>
    </row>
    <row r="600" spans="1:19" s="49" customFormat="1" x14ac:dyDescent="0.25">
      <c r="A600" s="27">
        <v>42089</v>
      </c>
      <c r="B600" s="25" t="s">
        <v>15683</v>
      </c>
      <c r="C600" s="25"/>
      <c r="D600" s="25" t="s">
        <v>15685</v>
      </c>
      <c r="E600" s="25">
        <v>5520</v>
      </c>
      <c r="F600" s="14" t="s">
        <v>5941</v>
      </c>
      <c r="G600" s="14" t="s">
        <v>6532</v>
      </c>
      <c r="H600" s="14"/>
      <c r="I600" s="14" t="s">
        <v>4080</v>
      </c>
      <c r="J600" s="14" t="s">
        <v>15684</v>
      </c>
      <c r="K600" s="14" t="s">
        <v>7036</v>
      </c>
      <c r="L600" s="69"/>
      <c r="M600" s="15"/>
      <c r="N600" s="68">
        <v>42093</v>
      </c>
      <c r="O600" s="16">
        <v>30</v>
      </c>
      <c r="P600" s="259"/>
      <c r="S600" s="328"/>
    </row>
    <row r="601" spans="1:19" s="49" customFormat="1" x14ac:dyDescent="0.25">
      <c r="A601" s="27">
        <v>42093</v>
      </c>
      <c r="B601" s="25" t="s">
        <v>15690</v>
      </c>
      <c r="C601" s="25"/>
      <c r="D601" s="25" t="s">
        <v>15346</v>
      </c>
      <c r="E601" s="25">
        <v>5385</v>
      </c>
      <c r="F601" s="14" t="s">
        <v>10658</v>
      </c>
      <c r="G601" s="14" t="s">
        <v>9736</v>
      </c>
      <c r="H601" s="14" t="s">
        <v>5167</v>
      </c>
      <c r="I601" s="14" t="s">
        <v>6444</v>
      </c>
      <c r="J601" s="14" t="s">
        <v>4152</v>
      </c>
      <c r="K601" s="14" t="s">
        <v>7826</v>
      </c>
      <c r="L601" s="425">
        <v>42102</v>
      </c>
      <c r="M601" s="15"/>
      <c r="N601" s="68">
        <v>42101</v>
      </c>
      <c r="O601" s="16">
        <v>100</v>
      </c>
      <c r="P601" s="259"/>
      <c r="Q601" s="49">
        <v>44.6</v>
      </c>
      <c r="S601" s="328" t="s">
        <v>11891</v>
      </c>
    </row>
    <row r="602" spans="1:19" s="49" customFormat="1" x14ac:dyDescent="0.25">
      <c r="A602" s="27">
        <v>42094</v>
      </c>
      <c r="B602" s="25" t="s">
        <v>15691</v>
      </c>
      <c r="C602" s="25"/>
      <c r="D602" s="25" t="s">
        <v>14951</v>
      </c>
      <c r="E602" s="25">
        <v>5407</v>
      </c>
      <c r="F602" s="14" t="s">
        <v>15632</v>
      </c>
      <c r="G602" s="14" t="s">
        <v>13749</v>
      </c>
      <c r="H602" s="14" t="s">
        <v>8607</v>
      </c>
      <c r="I602" s="14" t="s">
        <v>15692</v>
      </c>
      <c r="J602" s="14" t="s">
        <v>15206</v>
      </c>
      <c r="K602" s="14" t="s">
        <v>15693</v>
      </c>
      <c r="L602" s="424">
        <v>42095</v>
      </c>
      <c r="M602" s="15"/>
      <c r="N602" s="68">
        <v>42095</v>
      </c>
      <c r="O602" s="16">
        <v>29</v>
      </c>
      <c r="P602" s="259"/>
      <c r="S602" s="328"/>
    </row>
    <row r="603" spans="1:19" s="49" customFormat="1" x14ac:dyDescent="0.25">
      <c r="A603" s="27">
        <v>42095</v>
      </c>
      <c r="B603" s="25" t="s">
        <v>15696</v>
      </c>
      <c r="C603" s="25"/>
      <c r="D603" s="25" t="s">
        <v>2215</v>
      </c>
      <c r="E603" s="25"/>
      <c r="F603" s="14" t="s">
        <v>6588</v>
      </c>
      <c r="G603" s="14" t="s">
        <v>1618</v>
      </c>
      <c r="H603" s="14" t="s">
        <v>5513</v>
      </c>
      <c r="I603" s="14" t="s">
        <v>15697</v>
      </c>
      <c r="J603" s="14" t="s">
        <v>2379</v>
      </c>
      <c r="K603" s="14" t="s">
        <v>2081</v>
      </c>
      <c r="L603" s="425">
        <v>42104</v>
      </c>
      <c r="M603" s="15"/>
      <c r="N603" s="68">
        <v>42104</v>
      </c>
      <c r="O603" s="16">
        <v>5</v>
      </c>
      <c r="P603" s="259"/>
      <c r="Q603" s="49">
        <v>143.47</v>
      </c>
      <c r="S603" s="328" t="s">
        <v>11891</v>
      </c>
    </row>
    <row r="604" spans="1:19" s="49" customFormat="1" x14ac:dyDescent="0.25">
      <c r="A604" s="27">
        <v>42096</v>
      </c>
      <c r="B604" s="25" t="s">
        <v>15699</v>
      </c>
      <c r="C604" s="25"/>
      <c r="D604" s="25" t="s">
        <v>15700</v>
      </c>
      <c r="E604" s="25">
        <v>5444</v>
      </c>
      <c r="F604" s="14" t="s">
        <v>9048</v>
      </c>
      <c r="G604" s="14" t="s">
        <v>5602</v>
      </c>
      <c r="H604" s="14" t="s">
        <v>4318</v>
      </c>
      <c r="I604" s="14" t="s">
        <v>6444</v>
      </c>
      <c r="J604" s="14" t="s">
        <v>4152</v>
      </c>
      <c r="K604" s="14" t="s">
        <v>6327</v>
      </c>
      <c r="L604" s="425">
        <v>42100</v>
      </c>
      <c r="M604" s="15"/>
      <c r="N604" s="68">
        <v>42100</v>
      </c>
      <c r="O604" s="16">
        <v>45</v>
      </c>
      <c r="P604" s="259"/>
      <c r="Q604" s="49">
        <v>42</v>
      </c>
      <c r="S604" s="328" t="s">
        <v>11891</v>
      </c>
    </row>
    <row r="605" spans="1:19" s="49" customFormat="1" x14ac:dyDescent="0.25">
      <c r="A605" s="27">
        <v>42096</v>
      </c>
      <c r="B605" s="25" t="s">
        <v>15699</v>
      </c>
      <c r="C605" s="25"/>
      <c r="D605" s="25" t="s">
        <v>15700</v>
      </c>
      <c r="E605" s="25">
        <v>5444</v>
      </c>
      <c r="F605" s="14" t="s">
        <v>9048</v>
      </c>
      <c r="G605" s="14" t="s">
        <v>3651</v>
      </c>
      <c r="H605" s="14" t="s">
        <v>15701</v>
      </c>
      <c r="I605" s="14" t="s">
        <v>6444</v>
      </c>
      <c r="J605" s="14" t="s">
        <v>4152</v>
      </c>
      <c r="K605" s="14" t="s">
        <v>2081</v>
      </c>
      <c r="L605" s="425">
        <v>42107</v>
      </c>
      <c r="M605" s="15"/>
      <c r="N605" s="68">
        <v>42107</v>
      </c>
      <c r="O605" s="16">
        <v>5</v>
      </c>
      <c r="P605" s="259"/>
      <c r="S605" s="328"/>
    </row>
    <row r="606" spans="1:19" s="49" customFormat="1" x14ac:dyDescent="0.25">
      <c r="A606" s="27">
        <v>42097</v>
      </c>
      <c r="B606" s="25" t="s">
        <v>15703</v>
      </c>
      <c r="C606" s="25"/>
      <c r="D606" s="25" t="s">
        <v>2215</v>
      </c>
      <c r="E606" s="25"/>
      <c r="F606" s="14" t="s">
        <v>10658</v>
      </c>
      <c r="G606" s="14" t="s">
        <v>8041</v>
      </c>
      <c r="H606" s="14" t="s">
        <v>374</v>
      </c>
      <c r="I606" s="14" t="s">
        <v>6444</v>
      </c>
      <c r="J606" s="14" t="s">
        <v>878</v>
      </c>
      <c r="K606" s="14" t="s">
        <v>2079</v>
      </c>
      <c r="L606" s="425">
        <v>42100</v>
      </c>
      <c r="M606" s="15"/>
      <c r="N606" s="68">
        <v>42099</v>
      </c>
      <c r="O606" s="16">
        <v>50</v>
      </c>
      <c r="P606" s="259"/>
      <c r="Q606" s="49">
        <v>33</v>
      </c>
      <c r="S606" s="328" t="s">
        <v>11891</v>
      </c>
    </row>
    <row r="607" spans="1:19" s="49" customFormat="1" x14ac:dyDescent="0.25">
      <c r="A607" s="27">
        <v>42097</v>
      </c>
      <c r="B607" s="25" t="s">
        <v>15703</v>
      </c>
      <c r="C607" s="25"/>
      <c r="D607" s="25" t="s">
        <v>2215</v>
      </c>
      <c r="E607" s="25"/>
      <c r="F607" s="14" t="s">
        <v>10658</v>
      </c>
      <c r="G607" s="14" t="s">
        <v>7272</v>
      </c>
      <c r="H607" s="14" t="s">
        <v>374</v>
      </c>
      <c r="I607" s="14" t="s">
        <v>6444</v>
      </c>
      <c r="J607" s="14" t="s">
        <v>878</v>
      </c>
      <c r="K607" s="14" t="s">
        <v>2079</v>
      </c>
      <c r="L607" s="425">
        <v>42100</v>
      </c>
      <c r="M607" s="15"/>
      <c r="N607" s="68">
        <v>42100</v>
      </c>
      <c r="O607" s="16">
        <v>50</v>
      </c>
      <c r="P607" s="259"/>
      <c r="Q607" s="49">
        <v>43.2</v>
      </c>
      <c r="S607" s="328" t="s">
        <v>11891</v>
      </c>
    </row>
    <row r="608" spans="1:19" s="49" customFormat="1" x14ac:dyDescent="0.25">
      <c r="A608" s="27">
        <v>42097</v>
      </c>
      <c r="B608" s="25" t="s">
        <v>15711</v>
      </c>
      <c r="C608" s="25"/>
      <c r="D608" s="25" t="s">
        <v>2215</v>
      </c>
      <c r="E608" s="25"/>
      <c r="F608" s="14" t="s">
        <v>6588</v>
      </c>
      <c r="G608" s="14" t="s">
        <v>5961</v>
      </c>
      <c r="H608" s="14" t="s">
        <v>5513</v>
      </c>
      <c r="I608" s="14" t="s">
        <v>6444</v>
      </c>
      <c r="J608" s="14" t="s">
        <v>2379</v>
      </c>
      <c r="K608" s="14" t="s">
        <v>7445</v>
      </c>
      <c r="L608" s="425">
        <v>42104</v>
      </c>
      <c r="M608" s="15"/>
      <c r="N608" s="68">
        <v>42104</v>
      </c>
      <c r="O608" s="16">
        <v>30</v>
      </c>
      <c r="P608" s="259"/>
      <c r="Q608" s="49">
        <v>74.680000000000007</v>
      </c>
      <c r="S608" s="328" t="s">
        <v>11891</v>
      </c>
    </row>
    <row r="609" spans="1:19" s="49" customFormat="1" x14ac:dyDescent="0.25">
      <c r="A609" s="27">
        <v>42097</v>
      </c>
      <c r="B609" s="25" t="s">
        <v>15711</v>
      </c>
      <c r="C609" s="25"/>
      <c r="D609" s="25" t="s">
        <v>2215</v>
      </c>
      <c r="E609" s="25"/>
      <c r="F609" s="14" t="s">
        <v>6588</v>
      </c>
      <c r="G609" s="14" t="s">
        <v>8041</v>
      </c>
      <c r="H609" s="14" t="s">
        <v>4935</v>
      </c>
      <c r="I609" s="14" t="s">
        <v>6444</v>
      </c>
      <c r="J609" s="14" t="s">
        <v>5603</v>
      </c>
      <c r="K609" s="14" t="s">
        <v>7445</v>
      </c>
      <c r="L609" s="425">
        <v>42104</v>
      </c>
      <c r="M609" s="15"/>
      <c r="N609" s="68">
        <v>42104</v>
      </c>
      <c r="O609" s="16">
        <v>30</v>
      </c>
      <c r="P609" s="259"/>
      <c r="Q609" s="49">
        <v>101.92</v>
      </c>
      <c r="S609" s="328" t="s">
        <v>11891</v>
      </c>
    </row>
    <row r="610" spans="1:19" s="49" customFormat="1" x14ac:dyDescent="0.25">
      <c r="A610" s="27">
        <v>42097</v>
      </c>
      <c r="B610" s="25" t="s">
        <v>15711</v>
      </c>
      <c r="C610" s="25"/>
      <c r="D610" s="25" t="s">
        <v>2215</v>
      </c>
      <c r="E610" s="25"/>
      <c r="F610" s="14" t="s">
        <v>6588</v>
      </c>
      <c r="G610" s="14" t="s">
        <v>9736</v>
      </c>
      <c r="H610" s="14" t="s">
        <v>4935</v>
      </c>
      <c r="I610" s="14" t="s">
        <v>6444</v>
      </c>
      <c r="J610" s="14" t="s">
        <v>5603</v>
      </c>
      <c r="K610" s="14" t="s">
        <v>7445</v>
      </c>
      <c r="L610" s="425">
        <v>42104</v>
      </c>
      <c r="M610" s="15"/>
      <c r="N610" s="68">
        <v>42104</v>
      </c>
      <c r="O610" s="16">
        <v>30</v>
      </c>
      <c r="P610" s="259"/>
      <c r="Q610" s="49">
        <v>87.93</v>
      </c>
      <c r="S610" s="328" t="s">
        <v>11891</v>
      </c>
    </row>
    <row r="611" spans="1:19" s="49" customFormat="1" x14ac:dyDescent="0.25">
      <c r="A611" s="27">
        <v>42097</v>
      </c>
      <c r="B611" s="25" t="s">
        <v>15711</v>
      </c>
      <c r="C611" s="25"/>
      <c r="D611" s="25" t="s">
        <v>2215</v>
      </c>
      <c r="E611" s="25"/>
      <c r="F611" s="14" t="s">
        <v>6588</v>
      </c>
      <c r="G611" s="14" t="s">
        <v>5602</v>
      </c>
      <c r="H611" s="14" t="s">
        <v>4935</v>
      </c>
      <c r="I611" s="14" t="s">
        <v>6444</v>
      </c>
      <c r="J611" s="14" t="s">
        <v>5603</v>
      </c>
      <c r="K611" s="14" t="s">
        <v>7826</v>
      </c>
      <c r="L611" s="425">
        <v>42104</v>
      </c>
      <c r="M611" s="15"/>
      <c r="N611" s="68">
        <v>42104</v>
      </c>
      <c r="O611" s="16">
        <v>100</v>
      </c>
      <c r="P611" s="259"/>
      <c r="Q611" s="49">
        <v>72.8</v>
      </c>
      <c r="S611" s="328" t="s">
        <v>11891</v>
      </c>
    </row>
    <row r="612" spans="1:19" s="49" customFormat="1" ht="30" x14ac:dyDescent="0.25">
      <c r="A612" s="27">
        <v>42097</v>
      </c>
      <c r="B612" s="25" t="s">
        <v>15712</v>
      </c>
      <c r="C612" s="25"/>
      <c r="D612" s="25" t="s">
        <v>14258</v>
      </c>
      <c r="E612" s="25">
        <v>5358</v>
      </c>
      <c r="F612" s="14" t="s">
        <v>1697</v>
      </c>
      <c r="G612" s="14" t="s">
        <v>5602</v>
      </c>
      <c r="H612" s="14" t="s">
        <v>13205</v>
      </c>
      <c r="I612" s="14" t="s">
        <v>6444</v>
      </c>
      <c r="J612" s="14" t="s">
        <v>4152</v>
      </c>
      <c r="K612" s="14" t="s">
        <v>2486</v>
      </c>
      <c r="L612" s="424">
        <v>42097</v>
      </c>
      <c r="M612" s="15"/>
      <c r="N612" s="68">
        <v>42102</v>
      </c>
      <c r="O612" s="16">
        <v>200</v>
      </c>
      <c r="P612" s="259"/>
      <c r="S612" s="328"/>
    </row>
    <row r="613" spans="1:19" s="49" customFormat="1" x14ac:dyDescent="0.25">
      <c r="A613" s="27">
        <v>42102</v>
      </c>
      <c r="B613" s="25" t="s">
        <v>15724</v>
      </c>
      <c r="C613" s="25"/>
      <c r="D613" s="25" t="s">
        <v>15725</v>
      </c>
      <c r="E613" s="25">
        <v>5403</v>
      </c>
      <c r="F613" s="14" t="s">
        <v>14058</v>
      </c>
      <c r="G613" s="14" t="s">
        <v>8041</v>
      </c>
      <c r="H613" s="14" t="s">
        <v>1695</v>
      </c>
      <c r="I613" s="14" t="s">
        <v>6444</v>
      </c>
      <c r="J613" s="14" t="s">
        <v>15726</v>
      </c>
      <c r="K613" s="14" t="s">
        <v>10123</v>
      </c>
      <c r="L613" s="425">
        <v>42102</v>
      </c>
      <c r="M613" s="15" t="s">
        <v>6533</v>
      </c>
      <c r="N613" s="68">
        <v>42104</v>
      </c>
      <c r="O613" s="16">
        <v>3</v>
      </c>
      <c r="P613" s="259"/>
      <c r="S613" s="328"/>
    </row>
    <row r="614" spans="1:19" s="49" customFormat="1" x14ac:dyDescent="0.25">
      <c r="A614" s="27">
        <v>42103</v>
      </c>
      <c r="B614" s="25" t="s">
        <v>15731</v>
      </c>
      <c r="C614" s="25"/>
      <c r="D614" s="25" t="s">
        <v>15185</v>
      </c>
      <c r="E614" s="25">
        <v>5445</v>
      </c>
      <c r="F614" s="14" t="s">
        <v>9415</v>
      </c>
      <c r="G614" s="14" t="s">
        <v>15382</v>
      </c>
      <c r="H614" s="14" t="s">
        <v>2253</v>
      </c>
      <c r="I614" s="14" t="s">
        <v>9535</v>
      </c>
      <c r="J614" s="14" t="s">
        <v>4152</v>
      </c>
      <c r="K614" s="14" t="s">
        <v>7570</v>
      </c>
      <c r="L614" s="424">
        <v>42122</v>
      </c>
      <c r="M614" s="15"/>
      <c r="N614" s="68">
        <v>42122</v>
      </c>
      <c r="O614" s="16"/>
      <c r="P614" s="259"/>
      <c r="S614" s="328"/>
    </row>
    <row r="615" spans="1:19" s="49" customFormat="1" x14ac:dyDescent="0.25">
      <c r="A615" s="27">
        <v>42103</v>
      </c>
      <c r="B615" s="25" t="s">
        <v>15732</v>
      </c>
      <c r="C615" s="25"/>
      <c r="D615" s="25" t="s">
        <v>14258</v>
      </c>
      <c r="E615" s="25">
        <v>5358</v>
      </c>
      <c r="F615" s="14" t="s">
        <v>1697</v>
      </c>
      <c r="G615" s="14" t="s">
        <v>9736</v>
      </c>
      <c r="H615" s="14" t="s">
        <v>9216</v>
      </c>
      <c r="I615" s="14" t="s">
        <v>10930</v>
      </c>
      <c r="J615" s="14" t="s">
        <v>4152</v>
      </c>
      <c r="K615" s="14" t="s">
        <v>6325</v>
      </c>
      <c r="L615" s="424">
        <v>42103</v>
      </c>
      <c r="M615" s="15"/>
      <c r="N615" s="68">
        <v>42103</v>
      </c>
      <c r="O615" s="16"/>
      <c r="P615" s="259"/>
      <c r="S615" s="328"/>
    </row>
    <row r="616" spans="1:19" s="49" customFormat="1" x14ac:dyDescent="0.25">
      <c r="A616" s="27">
        <v>42093</v>
      </c>
      <c r="B616" s="25" t="s">
        <v>15736</v>
      </c>
      <c r="C616" s="25"/>
      <c r="D616" s="25" t="s">
        <v>15733</v>
      </c>
      <c r="E616" s="25">
        <v>5450</v>
      </c>
      <c r="F616" s="14" t="s">
        <v>5941</v>
      </c>
      <c r="G616" s="14" t="s">
        <v>4527</v>
      </c>
      <c r="H616" s="14" t="s">
        <v>15734</v>
      </c>
      <c r="I616" s="14" t="s">
        <v>11668</v>
      </c>
      <c r="J616" s="14" t="s">
        <v>2379</v>
      </c>
      <c r="K616" s="14" t="s">
        <v>15735</v>
      </c>
      <c r="L616" s="424">
        <v>42111</v>
      </c>
      <c r="M616" s="15"/>
      <c r="N616" s="68">
        <v>42111</v>
      </c>
      <c r="O616" s="16">
        <f>37+13+29+50</f>
        <v>129</v>
      </c>
      <c r="P616" s="259"/>
      <c r="S616" s="328"/>
    </row>
    <row r="617" spans="1:19" s="49" customFormat="1" x14ac:dyDescent="0.25">
      <c r="A617" s="27">
        <v>42093</v>
      </c>
      <c r="B617" s="25" t="s">
        <v>15736</v>
      </c>
      <c r="C617" s="25"/>
      <c r="D617" s="25" t="s">
        <v>15733</v>
      </c>
      <c r="E617" s="25">
        <v>5450</v>
      </c>
      <c r="F617" s="14" t="s">
        <v>5941</v>
      </c>
      <c r="G617" s="14" t="s">
        <v>4527</v>
      </c>
      <c r="H617" s="14" t="s">
        <v>15734</v>
      </c>
      <c r="I617" s="14" t="s">
        <v>985</v>
      </c>
      <c r="J617" s="14" t="s">
        <v>2379</v>
      </c>
      <c r="K617" s="14" t="s">
        <v>12615</v>
      </c>
      <c r="L617" s="424">
        <v>42157</v>
      </c>
      <c r="M617" s="15"/>
      <c r="N617" s="68">
        <v>42111</v>
      </c>
      <c r="O617" s="16">
        <v>70</v>
      </c>
      <c r="P617" s="259"/>
      <c r="S617" s="328"/>
    </row>
    <row r="618" spans="1:19" s="49" customFormat="1" x14ac:dyDescent="0.25">
      <c r="A618" s="27">
        <v>42093</v>
      </c>
      <c r="B618" s="25" t="s">
        <v>15736</v>
      </c>
      <c r="C618" s="25"/>
      <c r="D618" s="25" t="s">
        <v>15733</v>
      </c>
      <c r="E618" s="25">
        <v>5450</v>
      </c>
      <c r="F618" s="14" t="s">
        <v>5941</v>
      </c>
      <c r="G618" s="14" t="s">
        <v>4527</v>
      </c>
      <c r="H618" s="14" t="s">
        <v>15734</v>
      </c>
      <c r="I618" s="14" t="s">
        <v>11668</v>
      </c>
      <c r="J618" s="14" t="s">
        <v>2379</v>
      </c>
      <c r="K618" s="14" t="s">
        <v>15183</v>
      </c>
      <c r="L618" s="424">
        <v>42157</v>
      </c>
      <c r="M618" s="15"/>
      <c r="N618" s="68"/>
      <c r="O618" s="16"/>
      <c r="P618" s="259"/>
      <c r="S618" s="328"/>
    </row>
    <row r="619" spans="1:19" s="49" customFormat="1" x14ac:dyDescent="0.25">
      <c r="A619" s="27">
        <v>42093</v>
      </c>
      <c r="B619" s="25" t="s">
        <v>15736</v>
      </c>
      <c r="C619" s="25"/>
      <c r="D619" s="25" t="s">
        <v>15733</v>
      </c>
      <c r="E619" s="25">
        <v>5450</v>
      </c>
      <c r="F619" s="14" t="s">
        <v>5941</v>
      </c>
      <c r="G619" s="14" t="s">
        <v>4527</v>
      </c>
      <c r="H619" s="14" t="s">
        <v>15734</v>
      </c>
      <c r="I619" s="14" t="s">
        <v>985</v>
      </c>
      <c r="J619" s="14" t="s">
        <v>2379</v>
      </c>
      <c r="K619" s="14" t="s">
        <v>18</v>
      </c>
      <c r="L619" s="424">
        <v>42167</v>
      </c>
      <c r="M619" s="15"/>
      <c r="N619" s="68"/>
      <c r="O619" s="16"/>
      <c r="P619" s="259"/>
      <c r="S619" s="328"/>
    </row>
    <row r="620" spans="1:19" s="49" customFormat="1" x14ac:dyDescent="0.25">
      <c r="A620" s="27">
        <v>42093</v>
      </c>
      <c r="B620" s="25" t="s">
        <v>15736</v>
      </c>
      <c r="C620" s="25"/>
      <c r="D620" s="25" t="s">
        <v>15733</v>
      </c>
      <c r="E620" s="25">
        <v>5450</v>
      </c>
      <c r="F620" s="14" t="s">
        <v>5941</v>
      </c>
      <c r="G620" s="14" t="s">
        <v>4527</v>
      </c>
      <c r="H620" s="14" t="s">
        <v>15734</v>
      </c>
      <c r="I620" s="14" t="s">
        <v>11668</v>
      </c>
      <c r="J620" s="14" t="s">
        <v>2379</v>
      </c>
      <c r="K620" s="14" t="s">
        <v>15737</v>
      </c>
      <c r="L620" s="424">
        <v>42167</v>
      </c>
      <c r="M620" s="15"/>
      <c r="N620" s="68"/>
      <c r="O620" s="16"/>
      <c r="P620" s="259"/>
      <c r="S620" s="328"/>
    </row>
    <row r="621" spans="1:19" s="49" customFormat="1" ht="30" x14ac:dyDescent="0.25">
      <c r="A621" s="27">
        <v>42103</v>
      </c>
      <c r="B621" s="25" t="s">
        <v>15739</v>
      </c>
      <c r="C621" s="25"/>
      <c r="D621" s="25" t="s">
        <v>2215</v>
      </c>
      <c r="E621" s="25"/>
      <c r="F621" s="14" t="s">
        <v>936</v>
      </c>
      <c r="G621" s="14" t="s">
        <v>5602</v>
      </c>
      <c r="H621" s="14" t="s">
        <v>3954</v>
      </c>
      <c r="I621" s="14" t="s">
        <v>6444</v>
      </c>
      <c r="J621" s="14" t="s">
        <v>4152</v>
      </c>
      <c r="K621" s="14" t="s">
        <v>2079</v>
      </c>
      <c r="L621" s="425">
        <v>42109</v>
      </c>
      <c r="M621" s="15"/>
      <c r="N621" s="68">
        <v>42109</v>
      </c>
      <c r="O621" s="16">
        <v>50</v>
      </c>
      <c r="P621" s="259"/>
      <c r="Q621" s="49">
        <v>37.26</v>
      </c>
      <c r="S621" s="328" t="s">
        <v>11891</v>
      </c>
    </row>
    <row r="622" spans="1:19" s="49" customFormat="1" x14ac:dyDescent="0.25">
      <c r="A622" s="27">
        <v>42103</v>
      </c>
      <c r="B622" s="25" t="s">
        <v>15739</v>
      </c>
      <c r="C622" s="25"/>
      <c r="D622" s="25" t="s">
        <v>2215</v>
      </c>
      <c r="E622" s="25"/>
      <c r="F622" s="14" t="s">
        <v>936</v>
      </c>
      <c r="G622" s="14" t="s">
        <v>5602</v>
      </c>
      <c r="H622" s="14" t="s">
        <v>3389</v>
      </c>
      <c r="I622" s="14" t="s">
        <v>6444</v>
      </c>
      <c r="J622" s="14" t="s">
        <v>4152</v>
      </c>
      <c r="K622" s="14" t="s">
        <v>7570</v>
      </c>
      <c r="L622" s="425">
        <v>42109</v>
      </c>
      <c r="M622" s="15"/>
      <c r="N622" s="68">
        <v>42109</v>
      </c>
      <c r="O622" s="16">
        <v>25</v>
      </c>
      <c r="P622" s="259"/>
      <c r="Q622" s="49">
        <v>39.42</v>
      </c>
      <c r="S622" s="328" t="s">
        <v>11891</v>
      </c>
    </row>
    <row r="623" spans="1:19" s="49" customFormat="1" x14ac:dyDescent="0.25">
      <c r="A623" s="27">
        <v>42103</v>
      </c>
      <c r="B623" s="25" t="s">
        <v>15739</v>
      </c>
      <c r="C623" s="25"/>
      <c r="D623" s="25" t="s">
        <v>2215</v>
      </c>
      <c r="E623" s="25"/>
      <c r="F623" s="14" t="s">
        <v>936</v>
      </c>
      <c r="G623" s="14" t="s">
        <v>5602</v>
      </c>
      <c r="H623" s="14" t="s">
        <v>8374</v>
      </c>
      <c r="I623" s="14" t="s">
        <v>6444</v>
      </c>
      <c r="J623" s="14" t="s">
        <v>4152</v>
      </c>
      <c r="K623" s="14" t="s">
        <v>7570</v>
      </c>
      <c r="L623" s="425">
        <v>42109</v>
      </c>
      <c r="M623" s="15"/>
      <c r="N623" s="68">
        <v>42109</v>
      </c>
      <c r="O623" s="16">
        <v>25</v>
      </c>
      <c r="P623" s="259"/>
      <c r="Q623" s="49">
        <v>37.26</v>
      </c>
      <c r="S623" s="328" t="s">
        <v>11891</v>
      </c>
    </row>
    <row r="624" spans="1:19" s="49" customFormat="1" x14ac:dyDescent="0.25">
      <c r="A624" s="27">
        <v>42103</v>
      </c>
      <c r="B624" s="25" t="s">
        <v>15760</v>
      </c>
      <c r="C624" s="25"/>
      <c r="D624" s="25" t="s">
        <v>2215</v>
      </c>
      <c r="E624" s="25"/>
      <c r="F624" s="14" t="s">
        <v>10658</v>
      </c>
      <c r="G624" s="14" t="s">
        <v>9736</v>
      </c>
      <c r="H624" s="14" t="s">
        <v>374</v>
      </c>
      <c r="I624" s="14" t="s">
        <v>6444</v>
      </c>
      <c r="J624" s="14" t="s">
        <v>878</v>
      </c>
      <c r="K624" s="14" t="s">
        <v>2079</v>
      </c>
      <c r="L624" s="425">
        <v>42107</v>
      </c>
      <c r="M624" s="15"/>
      <c r="N624" s="68">
        <v>42107</v>
      </c>
      <c r="O624" s="16">
        <v>50</v>
      </c>
      <c r="P624" s="259"/>
      <c r="Q624" s="49">
        <v>27.8</v>
      </c>
      <c r="S624" s="328" t="s">
        <v>11891</v>
      </c>
    </row>
    <row r="625" spans="1:19" s="49" customFormat="1" x14ac:dyDescent="0.25">
      <c r="A625" s="27">
        <v>42103</v>
      </c>
      <c r="B625" s="25" t="s">
        <v>15760</v>
      </c>
      <c r="C625" s="25"/>
      <c r="D625" s="25" t="s">
        <v>2215</v>
      </c>
      <c r="E625" s="25"/>
      <c r="F625" s="14" t="s">
        <v>10658</v>
      </c>
      <c r="G625" s="14" t="s">
        <v>5602</v>
      </c>
      <c r="H625" s="14" t="s">
        <v>2164</v>
      </c>
      <c r="I625" s="14" t="s">
        <v>6444</v>
      </c>
      <c r="J625" s="14" t="s">
        <v>10290</v>
      </c>
      <c r="K625" s="14" t="s">
        <v>7570</v>
      </c>
      <c r="L625" s="425">
        <v>42107</v>
      </c>
      <c r="M625" s="15"/>
      <c r="N625" s="68">
        <v>42107</v>
      </c>
      <c r="O625" s="16">
        <v>25</v>
      </c>
      <c r="P625" s="259"/>
      <c r="Q625" s="49">
        <v>29.11</v>
      </c>
      <c r="S625" s="328" t="s">
        <v>11891</v>
      </c>
    </row>
    <row r="626" spans="1:19" s="49" customFormat="1" x14ac:dyDescent="0.25">
      <c r="A626" s="27">
        <v>42104</v>
      </c>
      <c r="B626" s="25" t="s">
        <v>15740</v>
      </c>
      <c r="C626" s="25"/>
      <c r="D626" s="25" t="s">
        <v>14923</v>
      </c>
      <c r="E626" s="25">
        <v>5215</v>
      </c>
      <c r="F626" s="14" t="s">
        <v>5382</v>
      </c>
      <c r="G626" s="14" t="s">
        <v>5602</v>
      </c>
      <c r="H626" s="14" t="s">
        <v>4445</v>
      </c>
      <c r="I626" s="14" t="s">
        <v>6444</v>
      </c>
      <c r="J626" s="14" t="s">
        <v>4152</v>
      </c>
      <c r="K626" s="14" t="s">
        <v>6325</v>
      </c>
      <c r="L626" s="69"/>
      <c r="M626" s="15"/>
      <c r="N626" s="68">
        <v>42110</v>
      </c>
      <c r="O626" s="16">
        <v>35</v>
      </c>
      <c r="P626" s="259"/>
      <c r="S626" s="328"/>
    </row>
    <row r="627" spans="1:19" s="49" customFormat="1" x14ac:dyDescent="0.25">
      <c r="A627" s="27">
        <v>42104</v>
      </c>
      <c r="B627" s="25" t="s">
        <v>15743</v>
      </c>
      <c r="C627" s="25"/>
      <c r="D627" s="25" t="s">
        <v>15744</v>
      </c>
      <c r="E627" s="25">
        <v>5541</v>
      </c>
      <c r="F627" s="14" t="s">
        <v>6588</v>
      </c>
      <c r="G627" s="14" t="s">
        <v>12641</v>
      </c>
      <c r="H627" s="14" t="s">
        <v>5513</v>
      </c>
      <c r="I627" s="14" t="s">
        <v>15745</v>
      </c>
      <c r="J627" s="14" t="s">
        <v>2379</v>
      </c>
      <c r="K627" s="14" t="s">
        <v>6381</v>
      </c>
      <c r="L627" s="425">
        <v>42109</v>
      </c>
      <c r="M627" s="15"/>
      <c r="N627" s="68">
        <v>42109</v>
      </c>
      <c r="O627" s="16">
        <v>2</v>
      </c>
      <c r="P627" s="259"/>
      <c r="Q627" s="49">
        <v>186.83</v>
      </c>
      <c r="S627" s="328" t="s">
        <v>11891</v>
      </c>
    </row>
    <row r="628" spans="1:19" s="49" customFormat="1" x14ac:dyDescent="0.25">
      <c r="A628" s="27">
        <v>42107</v>
      </c>
      <c r="B628" s="25" t="s">
        <v>15763</v>
      </c>
      <c r="C628" s="25"/>
      <c r="D628" s="25" t="s">
        <v>2215</v>
      </c>
      <c r="E628" s="25"/>
      <c r="F628" s="14" t="s">
        <v>10658</v>
      </c>
      <c r="G628" s="14" t="s">
        <v>8041</v>
      </c>
      <c r="H628" s="14" t="s">
        <v>374</v>
      </c>
      <c r="I628" s="14" t="s">
        <v>6444</v>
      </c>
      <c r="J628" s="14" t="s">
        <v>878</v>
      </c>
      <c r="K628" s="14" t="s">
        <v>6408</v>
      </c>
      <c r="L628" s="425">
        <v>42109</v>
      </c>
      <c r="M628" s="15"/>
      <c r="N628" s="68">
        <v>42109</v>
      </c>
      <c r="O628" s="16">
        <v>75</v>
      </c>
      <c r="P628" s="259"/>
      <c r="Q628" s="49">
        <v>32.6</v>
      </c>
      <c r="S628" s="328" t="s">
        <v>11891</v>
      </c>
    </row>
    <row r="629" spans="1:19" s="49" customFormat="1" x14ac:dyDescent="0.25">
      <c r="A629" s="27">
        <v>42107</v>
      </c>
      <c r="B629" s="25" t="s">
        <v>15763</v>
      </c>
      <c r="C629" s="25"/>
      <c r="D629" s="25" t="s">
        <v>15764</v>
      </c>
      <c r="E629" s="25">
        <v>5520</v>
      </c>
      <c r="F629" s="14" t="s">
        <v>10658</v>
      </c>
      <c r="G629" s="14" t="s">
        <v>8041</v>
      </c>
      <c r="H629" s="14" t="s">
        <v>374</v>
      </c>
      <c r="I629" s="14" t="s">
        <v>4080</v>
      </c>
      <c r="J629" s="14" t="s">
        <v>878</v>
      </c>
      <c r="K629" s="14" t="s">
        <v>373</v>
      </c>
      <c r="L629" s="425">
        <v>42109</v>
      </c>
      <c r="M629" s="15"/>
      <c r="N629" s="68">
        <v>42109</v>
      </c>
      <c r="O629" s="16">
        <v>40</v>
      </c>
      <c r="P629" s="259"/>
      <c r="Q629" s="49">
        <v>26.08</v>
      </c>
      <c r="S629" s="328" t="s">
        <v>11891</v>
      </c>
    </row>
    <row r="630" spans="1:19" s="49" customFormat="1" x14ac:dyDescent="0.25">
      <c r="A630" s="27">
        <v>42108</v>
      </c>
      <c r="B630" s="25" t="s">
        <v>15781</v>
      </c>
      <c r="C630" s="25"/>
      <c r="D630" s="25" t="s">
        <v>15700</v>
      </c>
      <c r="E630" s="25">
        <v>5444</v>
      </c>
      <c r="F630" s="14" t="s">
        <v>5941</v>
      </c>
      <c r="G630" s="14" t="s">
        <v>8732</v>
      </c>
      <c r="H630" s="14" t="s">
        <v>374</v>
      </c>
      <c r="I630" s="14" t="s">
        <v>6444</v>
      </c>
      <c r="J630" s="14" t="s">
        <v>878</v>
      </c>
      <c r="K630" s="14" t="s">
        <v>9008</v>
      </c>
      <c r="L630" s="425">
        <v>42115</v>
      </c>
      <c r="M630" s="15"/>
      <c r="N630" s="68">
        <v>42115</v>
      </c>
      <c r="O630" s="16">
        <v>1</v>
      </c>
      <c r="P630" s="259"/>
      <c r="Q630" s="49">
        <v>144.37</v>
      </c>
      <c r="S630" s="328" t="s">
        <v>11891</v>
      </c>
    </row>
    <row r="631" spans="1:19" s="49" customFormat="1" x14ac:dyDescent="0.25">
      <c r="A631" s="27">
        <v>42109</v>
      </c>
      <c r="B631" s="25"/>
      <c r="C631" s="25"/>
      <c r="D631" s="25" t="s">
        <v>15794</v>
      </c>
      <c r="E631" s="25"/>
      <c r="F631" s="14"/>
      <c r="G631" s="14"/>
      <c r="H631" s="14"/>
      <c r="I631" s="14" t="s">
        <v>15793</v>
      </c>
      <c r="J631" s="14" t="s">
        <v>9435</v>
      </c>
      <c r="K631" s="14" t="s">
        <v>824</v>
      </c>
      <c r="L631" s="69"/>
      <c r="M631" s="15"/>
      <c r="N631" s="68"/>
      <c r="O631" s="16"/>
      <c r="P631" s="259"/>
      <c r="S631" s="328"/>
    </row>
    <row r="632" spans="1:19" s="49" customFormat="1" x14ac:dyDescent="0.25">
      <c r="A632" s="27">
        <v>42110</v>
      </c>
      <c r="B632" s="25" t="s">
        <v>6335</v>
      </c>
      <c r="C632" s="25"/>
      <c r="D632" s="25" t="s">
        <v>2215</v>
      </c>
      <c r="E632" s="25"/>
      <c r="F632" s="14" t="s">
        <v>936</v>
      </c>
      <c r="G632" s="14" t="s">
        <v>5602</v>
      </c>
      <c r="H632" s="14" t="s">
        <v>3946</v>
      </c>
      <c r="I632" s="14" t="s">
        <v>6444</v>
      </c>
      <c r="J632" s="14" t="s">
        <v>4152</v>
      </c>
      <c r="K632" s="14" t="s">
        <v>6466</v>
      </c>
      <c r="L632" s="425">
        <v>42116</v>
      </c>
      <c r="M632" s="15"/>
      <c r="N632" s="68">
        <v>42116</v>
      </c>
      <c r="O632" s="16">
        <v>10</v>
      </c>
      <c r="P632" s="259"/>
      <c r="Q632" s="49">
        <v>37.270000000000003</v>
      </c>
      <c r="S632" s="328" t="s">
        <v>11891</v>
      </c>
    </row>
    <row r="633" spans="1:19" s="49" customFormat="1" x14ac:dyDescent="0.25">
      <c r="A633" s="27">
        <v>42111</v>
      </c>
      <c r="B633" s="25" t="s">
        <v>15806</v>
      </c>
      <c r="C633" s="25"/>
      <c r="D633" s="25" t="s">
        <v>15237</v>
      </c>
      <c r="E633" s="25">
        <v>5442</v>
      </c>
      <c r="F633" s="14" t="s">
        <v>936</v>
      </c>
      <c r="G633" s="14" t="s">
        <v>8041</v>
      </c>
      <c r="H633" s="14" t="s">
        <v>2164</v>
      </c>
      <c r="I633" s="14" t="s">
        <v>15807</v>
      </c>
      <c r="J633" s="14" t="s">
        <v>9156</v>
      </c>
      <c r="K633" s="14" t="s">
        <v>3074</v>
      </c>
      <c r="L633" s="424">
        <v>42124</v>
      </c>
      <c r="M633" s="15"/>
      <c r="N633" s="68">
        <v>42123</v>
      </c>
      <c r="O633" s="16">
        <v>21</v>
      </c>
      <c r="P633" s="259"/>
      <c r="S633" s="328"/>
    </row>
    <row r="634" spans="1:19" s="49" customFormat="1" x14ac:dyDescent="0.25">
      <c r="A634" s="27">
        <v>42111</v>
      </c>
      <c r="B634" s="25" t="s">
        <v>10165</v>
      </c>
      <c r="C634" s="25"/>
      <c r="D634" s="25" t="s">
        <v>2215</v>
      </c>
      <c r="E634" s="25"/>
      <c r="F634" s="14" t="s">
        <v>10658</v>
      </c>
      <c r="G634" s="14" t="s">
        <v>7272</v>
      </c>
      <c r="H634" s="14" t="s">
        <v>374</v>
      </c>
      <c r="I634" s="14" t="s">
        <v>6444</v>
      </c>
      <c r="J634" s="14" t="s">
        <v>878</v>
      </c>
      <c r="K634" s="14" t="s">
        <v>2325</v>
      </c>
      <c r="L634" s="425">
        <v>42114</v>
      </c>
      <c r="M634" s="15"/>
      <c r="N634" s="68">
        <v>42114</v>
      </c>
      <c r="O634" s="16">
        <v>55</v>
      </c>
      <c r="P634" s="259"/>
      <c r="Q634" s="49">
        <v>42.8</v>
      </c>
      <c r="S634" s="328" t="s">
        <v>11891</v>
      </c>
    </row>
    <row r="635" spans="1:19" s="49" customFormat="1" x14ac:dyDescent="0.25">
      <c r="A635" s="27">
        <v>42111</v>
      </c>
      <c r="B635" s="25" t="s">
        <v>10165</v>
      </c>
      <c r="C635" s="25"/>
      <c r="D635" s="25" t="s">
        <v>2215</v>
      </c>
      <c r="E635" s="25"/>
      <c r="F635" s="14" t="s">
        <v>10658</v>
      </c>
      <c r="G635" s="14" t="s">
        <v>10927</v>
      </c>
      <c r="H635" s="14" t="s">
        <v>374</v>
      </c>
      <c r="I635" s="14" t="s">
        <v>6444</v>
      </c>
      <c r="J635" s="14" t="s">
        <v>878</v>
      </c>
      <c r="K635" s="14" t="s">
        <v>6327</v>
      </c>
      <c r="L635" s="425">
        <v>42114</v>
      </c>
      <c r="M635" s="15"/>
      <c r="N635" s="68">
        <v>42114</v>
      </c>
      <c r="O635" s="16">
        <v>45</v>
      </c>
      <c r="P635" s="259"/>
      <c r="Q635" s="49">
        <v>50.5</v>
      </c>
      <c r="S635" s="328" t="s">
        <v>11891</v>
      </c>
    </row>
    <row r="636" spans="1:19" s="49" customFormat="1" x14ac:dyDescent="0.25">
      <c r="A636" s="27">
        <v>42115</v>
      </c>
      <c r="B636" s="25" t="s">
        <v>15827</v>
      </c>
      <c r="C636" s="25"/>
      <c r="D636" s="25" t="s">
        <v>15631</v>
      </c>
      <c r="E636" s="25">
        <v>5404</v>
      </c>
      <c r="F636" s="14" t="s">
        <v>10658</v>
      </c>
      <c r="G636" s="14" t="s">
        <v>15828</v>
      </c>
      <c r="H636" s="14" t="s">
        <v>374</v>
      </c>
      <c r="I636" s="14" t="s">
        <v>15829</v>
      </c>
      <c r="J636" s="14" t="s">
        <v>878</v>
      </c>
      <c r="K636" s="14" t="s">
        <v>1534</v>
      </c>
      <c r="L636" s="424">
        <v>42121</v>
      </c>
      <c r="M636" s="15"/>
      <c r="N636" s="68">
        <v>42121</v>
      </c>
      <c r="O636" s="16">
        <f>28+3+14</f>
        <v>45</v>
      </c>
      <c r="P636" s="259"/>
      <c r="S636" s="328"/>
    </row>
    <row r="637" spans="1:19" s="49" customFormat="1" x14ac:dyDescent="0.25">
      <c r="A637" s="27">
        <v>42115</v>
      </c>
      <c r="B637" s="25" t="s">
        <v>1418</v>
      </c>
      <c r="C637" s="25"/>
      <c r="D637" s="25" t="s">
        <v>2215</v>
      </c>
      <c r="E637" s="25"/>
      <c r="F637" s="14" t="s">
        <v>10658</v>
      </c>
      <c r="G637" s="14" t="s">
        <v>7272</v>
      </c>
      <c r="H637" s="14" t="s">
        <v>374</v>
      </c>
      <c r="I637" s="14" t="s">
        <v>6444</v>
      </c>
      <c r="J637" s="14" t="s">
        <v>878</v>
      </c>
      <c r="K637" s="14" t="s">
        <v>6100</v>
      </c>
      <c r="L637" s="425">
        <v>42116</v>
      </c>
      <c r="M637" s="15"/>
      <c r="N637" s="68">
        <v>42116</v>
      </c>
      <c r="O637" s="16">
        <v>110</v>
      </c>
      <c r="P637" s="259"/>
      <c r="Q637" s="49">
        <v>42.8</v>
      </c>
      <c r="S637" s="328" t="s">
        <v>11891</v>
      </c>
    </row>
    <row r="638" spans="1:19" s="49" customFormat="1" x14ac:dyDescent="0.25">
      <c r="A638" s="27">
        <v>42116</v>
      </c>
      <c r="B638" s="25" t="s">
        <v>1397</v>
      </c>
      <c r="C638" s="25"/>
      <c r="D638" s="25" t="s">
        <v>2215</v>
      </c>
      <c r="E638" s="25"/>
      <c r="F638" s="14" t="s">
        <v>936</v>
      </c>
      <c r="G638" s="14" t="s">
        <v>5602</v>
      </c>
      <c r="H638" s="14" t="s">
        <v>15238</v>
      </c>
      <c r="I638" s="14" t="s">
        <v>6444</v>
      </c>
      <c r="J638" s="14" t="s">
        <v>90</v>
      </c>
      <c r="K638" s="14" t="s">
        <v>2079</v>
      </c>
      <c r="L638" s="425">
        <v>42118</v>
      </c>
      <c r="M638" s="15"/>
      <c r="N638" s="68">
        <v>42118</v>
      </c>
      <c r="O638" s="16">
        <v>50</v>
      </c>
      <c r="P638" s="259"/>
      <c r="Q638" s="49">
        <v>27.03</v>
      </c>
      <c r="S638" s="328" t="s">
        <v>11891</v>
      </c>
    </row>
    <row r="639" spans="1:19" s="49" customFormat="1" x14ac:dyDescent="0.25">
      <c r="A639" s="27">
        <v>42116</v>
      </c>
      <c r="B639" s="25" t="s">
        <v>15832</v>
      </c>
      <c r="C639" s="25"/>
      <c r="D639" s="25" t="s">
        <v>2215</v>
      </c>
      <c r="E639" s="25"/>
      <c r="F639" s="14" t="s">
        <v>6588</v>
      </c>
      <c r="G639" s="14" t="s">
        <v>14509</v>
      </c>
      <c r="H639" s="14" t="s">
        <v>15833</v>
      </c>
      <c r="I639" s="14" t="s">
        <v>6444</v>
      </c>
      <c r="J639" s="14" t="s">
        <v>977</v>
      </c>
      <c r="K639" s="14" t="s">
        <v>15834</v>
      </c>
      <c r="L639" s="424">
        <v>42118</v>
      </c>
      <c r="M639" s="15"/>
      <c r="N639" s="68">
        <v>42118</v>
      </c>
      <c r="O639" s="16">
        <f>52+23</f>
        <v>75</v>
      </c>
      <c r="P639" s="259"/>
      <c r="S639" s="328"/>
    </row>
    <row r="640" spans="1:19" s="49" customFormat="1" x14ac:dyDescent="0.25">
      <c r="A640" s="27">
        <v>42116</v>
      </c>
      <c r="B640" s="25" t="s">
        <v>15835</v>
      </c>
      <c r="C640" s="25"/>
      <c r="D640" s="25" t="s">
        <v>15836</v>
      </c>
      <c r="E640" s="25">
        <v>5407</v>
      </c>
      <c r="F640" s="14" t="s">
        <v>15632</v>
      </c>
      <c r="G640" s="14" t="s">
        <v>13749</v>
      </c>
      <c r="H640" s="14" t="s">
        <v>15833</v>
      </c>
      <c r="I640" s="14" t="s">
        <v>15837</v>
      </c>
      <c r="J640" s="14" t="s">
        <v>977</v>
      </c>
      <c r="K640" s="14" t="s">
        <v>6441</v>
      </c>
      <c r="L640" s="424">
        <v>42121</v>
      </c>
      <c r="M640" s="15"/>
      <c r="N640" s="68">
        <v>42121</v>
      </c>
      <c r="O640" s="16">
        <v>3</v>
      </c>
      <c r="P640" s="259"/>
      <c r="S640" s="328"/>
    </row>
    <row r="641" spans="1:19" s="49" customFormat="1" x14ac:dyDescent="0.25">
      <c r="A641" s="27">
        <v>42116</v>
      </c>
      <c r="B641" s="25" t="s">
        <v>15838</v>
      </c>
      <c r="C641" s="25"/>
      <c r="D641" s="25" t="s">
        <v>15583</v>
      </c>
      <c r="E641" s="25">
        <v>5403</v>
      </c>
      <c r="F641" s="14" t="s">
        <v>14058</v>
      </c>
      <c r="G641" s="14" t="s">
        <v>15839</v>
      </c>
      <c r="H641" s="14" t="s">
        <v>2281</v>
      </c>
      <c r="I641" s="14" t="s">
        <v>6444</v>
      </c>
      <c r="J641" s="14" t="s">
        <v>977</v>
      </c>
      <c r="K641" s="14" t="s">
        <v>4245</v>
      </c>
      <c r="L641" s="424">
        <v>42121</v>
      </c>
      <c r="M641" s="15"/>
      <c r="N641" s="68">
        <v>42121</v>
      </c>
      <c r="O641" s="16">
        <v>3</v>
      </c>
      <c r="P641" s="259"/>
      <c r="S641" s="328"/>
    </row>
    <row r="642" spans="1:19" s="49" customFormat="1" x14ac:dyDescent="0.25">
      <c r="A642" s="27">
        <v>42116</v>
      </c>
      <c r="B642" s="25" t="s">
        <v>5430</v>
      </c>
      <c r="C642" s="25"/>
      <c r="D642" s="25" t="s">
        <v>15700</v>
      </c>
      <c r="E642" s="25">
        <v>5444</v>
      </c>
      <c r="F642" s="14" t="s">
        <v>9048</v>
      </c>
      <c r="G642" s="14" t="s">
        <v>5602</v>
      </c>
      <c r="H642" s="14" t="s">
        <v>4318</v>
      </c>
      <c r="I642" s="14" t="s">
        <v>6444</v>
      </c>
      <c r="J642" s="14" t="s">
        <v>4152</v>
      </c>
      <c r="K642" s="14" t="s">
        <v>2419</v>
      </c>
      <c r="L642" s="425">
        <v>42121</v>
      </c>
      <c r="M642" s="15"/>
      <c r="N642" s="68">
        <v>42121</v>
      </c>
      <c r="O642" s="16">
        <v>25</v>
      </c>
      <c r="P642" s="259"/>
      <c r="S642" s="328"/>
    </row>
    <row r="643" spans="1:19" s="49" customFormat="1" x14ac:dyDescent="0.25">
      <c r="A643" s="27">
        <v>42121</v>
      </c>
      <c r="B643" s="25" t="s">
        <v>15898</v>
      </c>
      <c r="C643" s="25"/>
      <c r="D643" s="25" t="s">
        <v>15208</v>
      </c>
      <c r="E643" s="25">
        <v>5442</v>
      </c>
      <c r="F643" s="14" t="s">
        <v>6588</v>
      </c>
      <c r="G643" s="14" t="s">
        <v>4285</v>
      </c>
      <c r="H643" s="14" t="s">
        <v>8607</v>
      </c>
      <c r="I643" s="14" t="s">
        <v>5497</v>
      </c>
      <c r="J643" s="14" t="s">
        <v>15206</v>
      </c>
      <c r="K643" s="14" t="s">
        <v>4245</v>
      </c>
      <c r="L643" s="424">
        <v>42124</v>
      </c>
      <c r="M643" s="15"/>
      <c r="N643" s="68">
        <v>42125</v>
      </c>
      <c r="O643" s="16">
        <v>5</v>
      </c>
      <c r="P643" s="259"/>
      <c r="S643" s="328"/>
    </row>
    <row r="644" spans="1:19" s="49" customFormat="1" x14ac:dyDescent="0.25">
      <c r="A644" s="27">
        <v>42122</v>
      </c>
      <c r="B644" s="25" t="s">
        <v>9971</v>
      </c>
      <c r="C644" s="25"/>
      <c r="D644" s="25" t="s">
        <v>2215</v>
      </c>
      <c r="E644" s="25"/>
      <c r="F644" s="14" t="s">
        <v>10658</v>
      </c>
      <c r="G644" s="14" t="s">
        <v>8041</v>
      </c>
      <c r="H644" s="14" t="s">
        <v>374</v>
      </c>
      <c r="I644" s="14" t="s">
        <v>6444</v>
      </c>
      <c r="J644" s="14" t="s">
        <v>878</v>
      </c>
      <c r="K644" s="14" t="s">
        <v>7826</v>
      </c>
      <c r="L644" s="425">
        <v>42123</v>
      </c>
      <c r="M644" s="15"/>
      <c r="N644" s="68">
        <v>42123</v>
      </c>
      <c r="O644" s="16">
        <v>100</v>
      </c>
      <c r="P644" s="259"/>
      <c r="Q644" s="49">
        <v>32.6</v>
      </c>
      <c r="S644" s="328" t="s">
        <v>11891</v>
      </c>
    </row>
    <row r="645" spans="1:19" s="49" customFormat="1" x14ac:dyDescent="0.25">
      <c r="A645" s="27">
        <v>42122</v>
      </c>
      <c r="B645" s="25" t="s">
        <v>9971</v>
      </c>
      <c r="C645" s="25"/>
      <c r="D645" s="25" t="s">
        <v>2215</v>
      </c>
      <c r="E645" s="25"/>
      <c r="F645" s="14" t="s">
        <v>10658</v>
      </c>
      <c r="G645" s="14" t="s">
        <v>9736</v>
      </c>
      <c r="H645" s="14" t="s">
        <v>374</v>
      </c>
      <c r="I645" s="14" t="s">
        <v>6444</v>
      </c>
      <c r="J645" s="14" t="s">
        <v>878</v>
      </c>
      <c r="K645" s="14" t="s">
        <v>7826</v>
      </c>
      <c r="L645" s="425">
        <v>42123</v>
      </c>
      <c r="M645" s="15"/>
      <c r="N645" s="68">
        <v>42123</v>
      </c>
      <c r="O645" s="16">
        <v>100</v>
      </c>
      <c r="P645" s="259"/>
      <c r="Q645" s="49">
        <v>27.8</v>
      </c>
      <c r="S645" s="328" t="s">
        <v>11891</v>
      </c>
    </row>
    <row r="646" spans="1:19" s="49" customFormat="1" x14ac:dyDescent="0.25">
      <c r="A646" s="27">
        <v>42123</v>
      </c>
      <c r="B646" s="25" t="s">
        <v>15894</v>
      </c>
      <c r="C646" s="25"/>
      <c r="D646" s="25" t="s">
        <v>2215</v>
      </c>
      <c r="E646" s="25"/>
      <c r="F646" s="14" t="s">
        <v>6588</v>
      </c>
      <c r="G646" s="14" t="s">
        <v>14509</v>
      </c>
      <c r="H646" s="14" t="s">
        <v>15895</v>
      </c>
      <c r="I646" s="14" t="s">
        <v>6444</v>
      </c>
      <c r="J646" s="14" t="s">
        <v>3066</v>
      </c>
      <c r="K646" s="14" t="s">
        <v>9440</v>
      </c>
      <c r="L646" s="424">
        <v>42125</v>
      </c>
      <c r="M646" s="15"/>
      <c r="N646" s="68">
        <v>42124</v>
      </c>
      <c r="O646" s="16">
        <v>10</v>
      </c>
      <c r="P646" s="259"/>
      <c r="S646" s="328"/>
    </row>
    <row r="647" spans="1:19" s="49" customFormat="1" x14ac:dyDescent="0.25">
      <c r="A647" s="27">
        <v>42124</v>
      </c>
      <c r="B647" s="25" t="s">
        <v>15909</v>
      </c>
      <c r="C647" s="25"/>
      <c r="D647" s="25" t="s">
        <v>15278</v>
      </c>
      <c r="E647" s="25" t="s">
        <v>15910</v>
      </c>
      <c r="F647" s="14" t="s">
        <v>1783</v>
      </c>
      <c r="G647" s="14" t="s">
        <v>6234</v>
      </c>
      <c r="H647" s="14" t="s">
        <v>1419</v>
      </c>
      <c r="I647" s="14" t="s">
        <v>9916</v>
      </c>
      <c r="J647" s="14" t="s">
        <v>7781</v>
      </c>
      <c r="K647" s="14" t="s">
        <v>10146</v>
      </c>
      <c r="L647" s="425">
        <v>42181</v>
      </c>
      <c r="M647" s="15"/>
      <c r="N647" s="68"/>
      <c r="O647" s="16"/>
      <c r="P647" s="259"/>
      <c r="S647" s="328"/>
    </row>
    <row r="648" spans="1:19" s="49" customFormat="1" x14ac:dyDescent="0.25">
      <c r="A648" s="27">
        <v>42124</v>
      </c>
      <c r="B648" s="25" t="s">
        <v>15909</v>
      </c>
      <c r="C648" s="25"/>
      <c r="D648" s="25" t="s">
        <v>15278</v>
      </c>
      <c r="E648" s="25" t="s">
        <v>15910</v>
      </c>
      <c r="F648" s="14" t="s">
        <v>1783</v>
      </c>
      <c r="G648" s="14" t="s">
        <v>6234</v>
      </c>
      <c r="H648" s="14" t="s">
        <v>15911</v>
      </c>
      <c r="I648" s="14" t="s">
        <v>9916</v>
      </c>
      <c r="J648" s="14" t="s">
        <v>7781</v>
      </c>
      <c r="K648" s="14" t="s">
        <v>15913</v>
      </c>
      <c r="L648" s="425">
        <v>42181</v>
      </c>
      <c r="M648" s="15"/>
      <c r="N648" s="68"/>
      <c r="O648" s="16"/>
      <c r="P648" s="259"/>
      <c r="S648" s="328"/>
    </row>
    <row r="649" spans="1:19" s="49" customFormat="1" x14ac:dyDescent="0.25">
      <c r="A649" s="27">
        <v>42124</v>
      </c>
      <c r="B649" s="25" t="s">
        <v>15909</v>
      </c>
      <c r="C649" s="25"/>
      <c r="D649" s="25" t="s">
        <v>15278</v>
      </c>
      <c r="E649" s="25" t="s">
        <v>15910</v>
      </c>
      <c r="F649" s="14" t="s">
        <v>1783</v>
      </c>
      <c r="G649" s="14" t="s">
        <v>6234</v>
      </c>
      <c r="H649" s="14" t="s">
        <v>15912</v>
      </c>
      <c r="I649" s="14" t="s">
        <v>9916</v>
      </c>
      <c r="J649" s="14" t="s">
        <v>7781</v>
      </c>
      <c r="K649" s="14" t="s">
        <v>7445</v>
      </c>
      <c r="L649" s="425">
        <v>42181</v>
      </c>
      <c r="M649" s="15"/>
      <c r="N649" s="68"/>
      <c r="O649" s="16"/>
      <c r="P649" s="259"/>
      <c r="S649" s="328"/>
    </row>
    <row r="650" spans="1:19" s="49" customFormat="1" x14ac:dyDescent="0.25">
      <c r="A650" s="27">
        <v>42124</v>
      </c>
      <c r="B650" s="25" t="s">
        <v>15909</v>
      </c>
      <c r="C650" s="25"/>
      <c r="D650" s="25" t="s">
        <v>15278</v>
      </c>
      <c r="E650" s="25" t="s">
        <v>15910</v>
      </c>
      <c r="F650" s="14" t="s">
        <v>1783</v>
      </c>
      <c r="G650" s="14" t="s">
        <v>6234</v>
      </c>
      <c r="H650" s="14" t="s">
        <v>3641</v>
      </c>
      <c r="I650" s="14" t="s">
        <v>9916</v>
      </c>
      <c r="J650" s="14" t="s">
        <v>7781</v>
      </c>
      <c r="K650" s="14" t="s">
        <v>7445</v>
      </c>
      <c r="L650" s="425">
        <v>42181</v>
      </c>
      <c r="M650" s="15"/>
      <c r="N650" s="68"/>
      <c r="O650" s="16"/>
      <c r="P650" s="259"/>
      <c r="S650" s="328"/>
    </row>
    <row r="651" spans="1:19" s="49" customFormat="1" x14ac:dyDescent="0.25">
      <c r="A651" s="27">
        <v>42124</v>
      </c>
      <c r="B651" s="25" t="s">
        <v>15914</v>
      </c>
      <c r="C651" s="25"/>
      <c r="D651" s="25" t="s">
        <v>15631</v>
      </c>
      <c r="E651" s="25">
        <v>5404</v>
      </c>
      <c r="F651" s="14" t="s">
        <v>10658</v>
      </c>
      <c r="G651" s="14" t="s">
        <v>6609</v>
      </c>
      <c r="H651" s="14" t="s">
        <v>1446</v>
      </c>
      <c r="I651" s="14" t="s">
        <v>6444</v>
      </c>
      <c r="J651" s="14" t="s">
        <v>6546</v>
      </c>
      <c r="K651" s="14" t="s">
        <v>1534</v>
      </c>
      <c r="L651" s="424">
        <v>42125</v>
      </c>
      <c r="M651" s="15"/>
      <c r="N651" s="68">
        <v>42125</v>
      </c>
      <c r="O651" s="16">
        <v>45</v>
      </c>
      <c r="P651" s="259"/>
      <c r="S651" s="328"/>
    </row>
    <row r="652" spans="1:19" s="49" customFormat="1" x14ac:dyDescent="0.25">
      <c r="A652" s="27">
        <v>42125</v>
      </c>
      <c r="B652" s="25" t="s">
        <v>8539</v>
      </c>
      <c r="C652" s="25"/>
      <c r="D652" s="25" t="s">
        <v>15748</v>
      </c>
      <c r="E652" s="25" t="s">
        <v>15709</v>
      </c>
      <c r="F652" s="14" t="s">
        <v>6588</v>
      </c>
      <c r="G652" s="14" t="s">
        <v>1618</v>
      </c>
      <c r="H652" s="14" t="s">
        <v>5513</v>
      </c>
      <c r="I652" s="14" t="s">
        <v>5497</v>
      </c>
      <c r="J652" s="14" t="s">
        <v>2379</v>
      </c>
      <c r="K652" s="14" t="s">
        <v>4282</v>
      </c>
      <c r="L652" s="425">
        <v>42132</v>
      </c>
      <c r="M652" s="15"/>
      <c r="N652" s="68">
        <v>42132</v>
      </c>
      <c r="O652" s="16">
        <v>28</v>
      </c>
      <c r="P652" s="259"/>
      <c r="Q652" s="49">
        <v>143.29</v>
      </c>
      <c r="S652" s="328" t="s">
        <v>11891</v>
      </c>
    </row>
    <row r="653" spans="1:19" s="49" customFormat="1" x14ac:dyDescent="0.25">
      <c r="A653" s="27">
        <v>42125</v>
      </c>
      <c r="B653" s="25" t="s">
        <v>8539</v>
      </c>
      <c r="C653" s="25"/>
      <c r="D653" s="25" t="s">
        <v>15748</v>
      </c>
      <c r="E653" s="25" t="s">
        <v>15709</v>
      </c>
      <c r="F653" s="14" t="s">
        <v>6588</v>
      </c>
      <c r="G653" s="14" t="s">
        <v>1618</v>
      </c>
      <c r="H653" s="14" t="s">
        <v>5513</v>
      </c>
      <c r="I653" s="14" t="s">
        <v>15930</v>
      </c>
      <c r="J653" s="14" t="s">
        <v>2379</v>
      </c>
      <c r="K653" s="14" t="s">
        <v>8987</v>
      </c>
      <c r="L653" s="425">
        <v>42132</v>
      </c>
      <c r="M653" s="15"/>
      <c r="N653" s="68">
        <v>42132</v>
      </c>
      <c r="O653" s="16">
        <v>46</v>
      </c>
      <c r="P653" s="259"/>
      <c r="Q653" s="49">
        <v>95.54</v>
      </c>
      <c r="S653" s="328" t="s">
        <v>11891</v>
      </c>
    </row>
    <row r="654" spans="1:19" s="49" customFormat="1" x14ac:dyDescent="0.25">
      <c r="A654" s="27">
        <v>42125</v>
      </c>
      <c r="B654" s="25" t="s">
        <v>8539</v>
      </c>
      <c r="C654" s="25"/>
      <c r="D654" s="25" t="s">
        <v>15748</v>
      </c>
      <c r="E654" s="25" t="s">
        <v>15709</v>
      </c>
      <c r="F654" s="14" t="s">
        <v>6588</v>
      </c>
      <c r="G654" s="14" t="s">
        <v>1618</v>
      </c>
      <c r="H654" s="14" t="s">
        <v>5513</v>
      </c>
      <c r="I654" s="14" t="s">
        <v>15931</v>
      </c>
      <c r="J654" s="14" t="s">
        <v>2379</v>
      </c>
      <c r="K654" s="14" t="s">
        <v>5077</v>
      </c>
      <c r="L654" s="425">
        <v>42132</v>
      </c>
      <c r="M654" s="15"/>
      <c r="N654" s="68">
        <v>42132</v>
      </c>
      <c r="O654" s="16">
        <v>27</v>
      </c>
      <c r="P654" s="259"/>
      <c r="Q654" s="49">
        <v>76.430000000000007</v>
      </c>
      <c r="S654" s="328" t="s">
        <v>11891</v>
      </c>
    </row>
    <row r="655" spans="1:19" s="49" customFormat="1" x14ac:dyDescent="0.25">
      <c r="A655" s="27">
        <v>42125</v>
      </c>
      <c r="B655" s="25" t="s">
        <v>6428</v>
      </c>
      <c r="C655" s="25"/>
      <c r="D655" s="25" t="s">
        <v>15218</v>
      </c>
      <c r="E655" s="25">
        <v>5480</v>
      </c>
      <c r="F655" s="14" t="s">
        <v>7521</v>
      </c>
      <c r="G655" s="14" t="s">
        <v>8732</v>
      </c>
      <c r="H655" s="14" t="s">
        <v>15219</v>
      </c>
      <c r="I655" s="14" t="s">
        <v>6444</v>
      </c>
      <c r="J655" s="14" t="s">
        <v>15220</v>
      </c>
      <c r="K655" s="14" t="s">
        <v>2486</v>
      </c>
      <c r="L655" s="425">
        <v>42149</v>
      </c>
      <c r="M655" s="15"/>
      <c r="N655" s="68"/>
      <c r="O655" s="16"/>
      <c r="P655" s="259"/>
      <c r="Q655" s="49">
        <v>157.28</v>
      </c>
      <c r="S655" s="328" t="s">
        <v>11891</v>
      </c>
    </row>
    <row r="656" spans="1:19" s="49" customFormat="1" x14ac:dyDescent="0.25">
      <c r="A656" s="27">
        <v>42129</v>
      </c>
      <c r="B656" s="25" t="s">
        <v>1886</v>
      </c>
      <c r="C656" s="25"/>
      <c r="D656" s="25" t="s">
        <v>2215</v>
      </c>
      <c r="E656" s="25"/>
      <c r="F656" s="14" t="s">
        <v>936</v>
      </c>
      <c r="G656" s="14" t="s">
        <v>9736</v>
      </c>
      <c r="H656" s="14" t="s">
        <v>9629</v>
      </c>
      <c r="I656" s="14" t="s">
        <v>10930</v>
      </c>
      <c r="J656" s="14" t="s">
        <v>4152</v>
      </c>
      <c r="K656" s="14" t="s">
        <v>7445</v>
      </c>
      <c r="L656" s="425">
        <v>42131</v>
      </c>
      <c r="M656" s="15"/>
      <c r="N656" s="68">
        <v>42132</v>
      </c>
      <c r="O656" s="16">
        <v>30</v>
      </c>
      <c r="P656" s="259"/>
      <c r="Q656" s="49">
        <v>43.46</v>
      </c>
      <c r="S656" s="328" t="s">
        <v>11891</v>
      </c>
    </row>
    <row r="657" spans="1:19" s="49" customFormat="1" x14ac:dyDescent="0.25">
      <c r="A657" s="27">
        <v>42130</v>
      </c>
      <c r="B657" s="25">
        <v>8599</v>
      </c>
      <c r="C657" s="25"/>
      <c r="D657" s="25" t="s">
        <v>15963</v>
      </c>
      <c r="E657" s="25">
        <v>5498</v>
      </c>
      <c r="F657" s="14" t="s">
        <v>936</v>
      </c>
      <c r="G657" s="14" t="s">
        <v>9736</v>
      </c>
      <c r="H657" s="14" t="s">
        <v>9632</v>
      </c>
      <c r="I657" s="14" t="s">
        <v>7274</v>
      </c>
      <c r="J657" s="14" t="s">
        <v>3795</v>
      </c>
      <c r="K657" s="14" t="s">
        <v>2748</v>
      </c>
      <c r="L657" s="425">
        <v>42139</v>
      </c>
      <c r="M657" s="15"/>
      <c r="N657" s="68"/>
      <c r="O657" s="16"/>
      <c r="P657" s="259"/>
      <c r="S657" s="328"/>
    </row>
    <row r="658" spans="1:19" s="49" customFormat="1" x14ac:dyDescent="0.25">
      <c r="A658" s="27"/>
      <c r="B658" s="25"/>
      <c r="C658" s="25"/>
      <c r="D658" s="25"/>
      <c r="E658" s="25"/>
      <c r="F658" s="14"/>
      <c r="G658" s="14"/>
      <c r="H658" s="14"/>
      <c r="I658" s="14"/>
      <c r="J658" s="14"/>
      <c r="K658" s="14"/>
      <c r="L658" s="69"/>
      <c r="M658" s="15"/>
      <c r="N658" s="68"/>
      <c r="O658" s="16"/>
      <c r="P658" s="259"/>
      <c r="S658" s="328"/>
    </row>
    <row r="659" spans="1:19" s="49" customFormat="1" x14ac:dyDescent="0.25">
      <c r="A659" s="27"/>
      <c r="B659" s="25"/>
      <c r="C659" s="25"/>
      <c r="D659" s="25"/>
      <c r="E659" s="25"/>
      <c r="F659" s="14"/>
      <c r="G659" s="14"/>
      <c r="H659" s="14"/>
      <c r="I659" s="14"/>
      <c r="J659" s="14"/>
      <c r="K659" s="14"/>
      <c r="L659" s="69"/>
      <c r="M659" s="15"/>
      <c r="N659" s="68"/>
      <c r="O659" s="16"/>
      <c r="P659" s="259"/>
      <c r="S659" s="328"/>
    </row>
    <row r="660" spans="1:19" s="49" customFormat="1" x14ac:dyDescent="0.25">
      <c r="A660" s="27"/>
      <c r="B660" s="25"/>
      <c r="C660" s="25"/>
      <c r="D660" s="25"/>
      <c r="E660" s="25"/>
      <c r="F660" s="14"/>
      <c r="G660" s="14"/>
      <c r="H660" s="14"/>
      <c r="I660" s="14"/>
      <c r="J660" s="14"/>
      <c r="K660" s="14"/>
      <c r="L660" s="69"/>
      <c r="M660" s="15"/>
      <c r="N660" s="68"/>
      <c r="O660" s="16"/>
      <c r="P660" s="259"/>
      <c r="S660" s="328"/>
    </row>
    <row r="661" spans="1:19" s="49" customFormat="1" x14ac:dyDescent="0.25">
      <c r="A661" s="27"/>
      <c r="B661" s="25"/>
      <c r="C661" s="25"/>
      <c r="D661" s="25"/>
      <c r="E661" s="25"/>
      <c r="F661" s="14"/>
      <c r="G661" s="14"/>
      <c r="H661" s="14"/>
      <c r="I661" s="14"/>
      <c r="J661" s="14"/>
      <c r="K661" s="14"/>
      <c r="L661" s="69"/>
      <c r="M661" s="15"/>
      <c r="N661" s="68"/>
      <c r="O661" s="16"/>
      <c r="P661" s="259"/>
      <c r="S661" s="328"/>
    </row>
    <row r="662" spans="1:19" s="49" customFormat="1" x14ac:dyDescent="0.25">
      <c r="A662" s="27"/>
      <c r="B662" s="25"/>
      <c r="C662" s="25"/>
      <c r="D662" s="25"/>
      <c r="E662" s="25"/>
      <c r="F662" s="14"/>
      <c r="G662" s="14"/>
      <c r="H662" s="14"/>
      <c r="I662" s="14"/>
      <c r="J662" s="14"/>
      <c r="K662" s="14"/>
      <c r="L662" s="69"/>
      <c r="M662" s="15"/>
      <c r="N662" s="68"/>
      <c r="O662" s="16"/>
      <c r="P662" s="259"/>
      <c r="S662" s="328"/>
    </row>
    <row r="663" spans="1:19" s="49" customFormat="1" x14ac:dyDescent="0.25">
      <c r="A663" s="27"/>
      <c r="B663" s="25"/>
      <c r="C663" s="25"/>
      <c r="D663" s="25"/>
      <c r="E663" s="25"/>
      <c r="F663" s="14"/>
      <c r="G663" s="14"/>
      <c r="H663" s="14"/>
      <c r="I663" s="14"/>
      <c r="J663" s="14"/>
      <c r="K663" s="14"/>
      <c r="L663" s="69"/>
      <c r="M663" s="15"/>
      <c r="N663" s="68"/>
      <c r="O663" s="16"/>
      <c r="P663" s="259"/>
      <c r="S663" s="328"/>
    </row>
    <row r="664" spans="1:19" s="49" customFormat="1" x14ac:dyDescent="0.25">
      <c r="A664" s="27"/>
      <c r="B664" s="25"/>
      <c r="C664" s="25"/>
      <c r="D664" s="25"/>
      <c r="E664" s="25"/>
      <c r="F664" s="14"/>
      <c r="G664" s="14"/>
      <c r="H664" s="14"/>
      <c r="I664" s="14"/>
      <c r="J664" s="14"/>
      <c r="K664" s="14"/>
      <c r="L664" s="69"/>
      <c r="M664" s="15"/>
      <c r="N664" s="68"/>
      <c r="O664" s="16"/>
      <c r="P664" s="259"/>
      <c r="S664" s="328"/>
    </row>
    <row r="665" spans="1:19" s="49" customFormat="1" x14ac:dyDescent="0.25">
      <c r="A665" s="27"/>
      <c r="B665" s="25"/>
      <c r="C665" s="25"/>
      <c r="D665" s="25"/>
      <c r="E665" s="25"/>
      <c r="F665" s="14"/>
      <c r="G665" s="14"/>
      <c r="H665" s="14"/>
      <c r="I665" s="14"/>
      <c r="J665" s="14"/>
      <c r="K665" s="14"/>
      <c r="L665" s="69"/>
      <c r="M665" s="15"/>
      <c r="N665" s="68"/>
      <c r="O665" s="16"/>
      <c r="P665" s="259"/>
      <c r="Q665" s="49">
        <v>98.09</v>
      </c>
      <c r="S665" s="328" t="s">
        <v>10980</v>
      </c>
    </row>
    <row r="666" spans="1:19" s="49" customFormat="1" x14ac:dyDescent="0.25">
      <c r="A666" s="27"/>
      <c r="B666" s="25"/>
      <c r="C666" s="25"/>
      <c r="D666" s="25"/>
      <c r="E666" s="25"/>
      <c r="F666" s="14"/>
      <c r="G666" s="14"/>
      <c r="H666" s="14"/>
      <c r="I666" s="14"/>
      <c r="J666" s="14"/>
      <c r="K666" s="14"/>
      <c r="L666" s="69"/>
      <c r="M666" s="15"/>
      <c r="N666" s="68"/>
      <c r="O666" s="16"/>
      <c r="P666" s="259"/>
      <c r="S666" s="328"/>
    </row>
    <row r="667" spans="1:19" s="49" customFormat="1" x14ac:dyDescent="0.25">
      <c r="A667" s="27"/>
      <c r="B667" s="25"/>
      <c r="C667" s="25"/>
      <c r="D667" s="25"/>
      <c r="E667" s="25"/>
      <c r="F667" s="14"/>
      <c r="G667" s="14"/>
      <c r="H667" s="14"/>
      <c r="I667" s="14"/>
      <c r="J667" s="14"/>
      <c r="K667" s="14"/>
      <c r="L667" s="69"/>
      <c r="M667" s="15"/>
      <c r="N667" s="68"/>
      <c r="O667" s="16"/>
      <c r="P667" s="259"/>
      <c r="S667" s="328"/>
    </row>
    <row r="668" spans="1:19" s="49" customFormat="1" x14ac:dyDescent="0.25">
      <c r="A668" s="27"/>
      <c r="B668" s="25"/>
      <c r="C668" s="25"/>
      <c r="D668" s="25"/>
      <c r="E668" s="25"/>
      <c r="F668" s="14"/>
      <c r="G668" s="14"/>
      <c r="H668" s="14"/>
      <c r="I668" s="14"/>
      <c r="J668" s="14"/>
      <c r="K668" s="14"/>
      <c r="L668" s="69"/>
      <c r="M668" s="15"/>
      <c r="N668" s="68"/>
      <c r="O668" s="16"/>
      <c r="P668" s="259"/>
      <c r="S668" s="328"/>
    </row>
    <row r="669" spans="1:19" s="49" customFormat="1" x14ac:dyDescent="0.25">
      <c r="A669" s="27"/>
      <c r="B669" s="25"/>
      <c r="C669" s="25"/>
      <c r="D669" s="25"/>
      <c r="E669" s="25"/>
      <c r="F669" s="14"/>
      <c r="G669" s="14"/>
      <c r="H669" s="14"/>
      <c r="I669" s="14"/>
      <c r="J669" s="14"/>
      <c r="K669" s="14"/>
      <c r="L669" s="69"/>
      <c r="M669" s="15"/>
      <c r="N669" s="68"/>
      <c r="O669" s="16"/>
      <c r="P669" s="259"/>
      <c r="S669" s="328"/>
    </row>
    <row r="670" spans="1:19" s="49" customFormat="1" x14ac:dyDescent="0.25">
      <c r="A670" s="27"/>
      <c r="B670" s="25"/>
      <c r="C670" s="25"/>
      <c r="D670" s="25"/>
      <c r="E670" s="25"/>
      <c r="F670" s="14"/>
      <c r="G670" s="14"/>
      <c r="H670" s="14"/>
      <c r="I670" s="14"/>
      <c r="J670" s="14"/>
      <c r="K670" s="14"/>
      <c r="L670" s="69"/>
      <c r="M670" s="15"/>
      <c r="N670" s="68"/>
      <c r="O670" s="16"/>
      <c r="P670" s="259"/>
      <c r="Q670" s="49">
        <v>234.18</v>
      </c>
      <c r="S670" s="328" t="s">
        <v>10980</v>
      </c>
    </row>
    <row r="671" spans="1:19" s="49" customFormat="1" x14ac:dyDescent="0.25">
      <c r="A671" s="27"/>
      <c r="B671" s="25"/>
      <c r="C671" s="25"/>
      <c r="D671" s="25"/>
      <c r="E671" s="25"/>
      <c r="F671" s="14"/>
      <c r="G671" s="14"/>
      <c r="H671" s="14"/>
      <c r="I671" s="14"/>
      <c r="J671" s="14"/>
      <c r="K671" s="14"/>
      <c r="L671" s="69"/>
      <c r="M671" s="15"/>
      <c r="N671" s="68"/>
      <c r="O671" s="16"/>
      <c r="P671" s="259"/>
      <c r="Q671" s="49">
        <v>42.8</v>
      </c>
      <c r="S671" s="328" t="s">
        <v>10980</v>
      </c>
    </row>
    <row r="672" spans="1:19" s="49" customFormat="1" x14ac:dyDescent="0.25">
      <c r="A672" s="27"/>
      <c r="B672" s="25"/>
      <c r="C672" s="25"/>
      <c r="D672" s="25"/>
      <c r="E672" s="25"/>
      <c r="F672" s="14"/>
      <c r="G672" s="14"/>
      <c r="H672" s="14"/>
      <c r="I672" s="14"/>
      <c r="J672" s="14"/>
      <c r="K672" s="14"/>
      <c r="L672" s="69"/>
      <c r="M672" s="15"/>
      <c r="N672" s="68"/>
      <c r="O672" s="16"/>
      <c r="P672" s="259"/>
      <c r="Q672" s="49">
        <v>36.89</v>
      </c>
      <c r="S672" s="328" t="s">
        <v>10980</v>
      </c>
    </row>
    <row r="673" spans="1:19" s="49" customFormat="1" x14ac:dyDescent="0.25">
      <c r="A673" s="27"/>
      <c r="B673" s="25"/>
      <c r="C673" s="25"/>
      <c r="D673" s="25"/>
      <c r="E673" s="25"/>
      <c r="F673" s="14"/>
      <c r="G673" s="14"/>
      <c r="H673" s="14"/>
      <c r="I673" s="14"/>
      <c r="J673" s="14"/>
      <c r="K673" s="14"/>
      <c r="L673" s="69"/>
      <c r="M673" s="15"/>
      <c r="N673" s="68"/>
      <c r="O673" s="16"/>
      <c r="P673" s="259"/>
      <c r="Q673" s="49">
        <v>36.07</v>
      </c>
      <c r="S673" s="328" t="s">
        <v>10980</v>
      </c>
    </row>
    <row r="674" spans="1:19" s="49" customFormat="1" x14ac:dyDescent="0.25">
      <c r="A674" s="27"/>
      <c r="B674" s="25"/>
      <c r="C674" s="25"/>
      <c r="D674" s="25"/>
      <c r="E674" s="25"/>
      <c r="F674" s="14"/>
      <c r="G674" s="14"/>
      <c r="H674" s="14"/>
      <c r="I674" s="14"/>
      <c r="J674" s="14"/>
      <c r="K674" s="14"/>
      <c r="L674" s="69"/>
      <c r="M674" s="15"/>
      <c r="N674" s="68"/>
      <c r="O674" s="16"/>
      <c r="P674" s="259"/>
      <c r="Q674" s="49">
        <v>24.05</v>
      </c>
      <c r="S674" s="328" t="s">
        <v>10980</v>
      </c>
    </row>
    <row r="675" spans="1:19" s="49" customFormat="1" x14ac:dyDescent="0.25">
      <c r="A675" s="27"/>
      <c r="B675" s="25"/>
      <c r="C675" s="25"/>
      <c r="D675" s="25"/>
      <c r="E675" s="25"/>
      <c r="F675" s="14"/>
      <c r="G675" s="14"/>
      <c r="H675" s="14"/>
      <c r="I675" s="14"/>
      <c r="J675" s="14"/>
      <c r="K675" s="14"/>
      <c r="L675" s="69"/>
      <c r="M675" s="15"/>
      <c r="N675" s="68"/>
      <c r="O675" s="16"/>
      <c r="P675" s="259"/>
      <c r="Q675" s="49">
        <v>67.260000000000005</v>
      </c>
      <c r="S675" s="328" t="s">
        <v>10980</v>
      </c>
    </row>
    <row r="676" spans="1:19" s="49" customFormat="1" x14ac:dyDescent="0.25">
      <c r="A676" s="27"/>
      <c r="B676" s="25"/>
      <c r="C676" s="25"/>
      <c r="D676" s="25"/>
      <c r="E676" s="25"/>
      <c r="F676" s="14"/>
      <c r="G676" s="14"/>
      <c r="H676" s="14"/>
      <c r="I676" s="14"/>
      <c r="J676" s="14"/>
      <c r="K676" s="14"/>
      <c r="L676" s="69"/>
      <c r="M676" s="15"/>
      <c r="N676" s="68"/>
      <c r="O676" s="16"/>
      <c r="P676" s="259"/>
      <c r="Q676" s="49">
        <v>126.26</v>
      </c>
      <c r="S676" s="328" t="s">
        <v>10980</v>
      </c>
    </row>
    <row r="677" spans="1:19" s="49" customFormat="1" x14ac:dyDescent="0.25">
      <c r="A677" s="27"/>
      <c r="B677" s="25"/>
      <c r="C677" s="25"/>
      <c r="D677" s="25"/>
      <c r="E677" s="25"/>
      <c r="F677" s="14"/>
      <c r="G677" s="14"/>
      <c r="H677" s="14"/>
      <c r="I677" s="14"/>
      <c r="J677" s="14"/>
      <c r="K677" s="14"/>
      <c r="L677" s="69"/>
      <c r="M677" s="15"/>
      <c r="N677" s="68"/>
      <c r="O677" s="16"/>
      <c r="P677" s="259"/>
      <c r="Q677" s="49">
        <v>44.29</v>
      </c>
      <c r="S677" s="328" t="s">
        <v>10980</v>
      </c>
    </row>
    <row r="678" spans="1:19" s="49" customFormat="1" x14ac:dyDescent="0.25">
      <c r="A678" s="27"/>
      <c r="B678" s="25"/>
      <c r="C678" s="25"/>
      <c r="D678" s="25"/>
      <c r="E678" s="25"/>
      <c r="F678" s="14"/>
      <c r="G678" s="14"/>
      <c r="H678" s="14"/>
      <c r="I678" s="14"/>
      <c r="J678" s="14"/>
      <c r="K678" s="14"/>
      <c r="L678" s="69"/>
      <c r="M678" s="15"/>
      <c r="N678" s="68"/>
      <c r="O678" s="16"/>
      <c r="P678" s="259"/>
      <c r="S678" s="328"/>
    </row>
    <row r="679" spans="1:19" s="49" customFormat="1" x14ac:dyDescent="0.25">
      <c r="A679" s="27"/>
      <c r="B679" s="25"/>
      <c r="C679" s="25"/>
      <c r="D679" s="25"/>
      <c r="E679" s="25"/>
      <c r="F679" s="14"/>
      <c r="G679" s="14"/>
      <c r="H679" s="14"/>
      <c r="I679" s="14"/>
      <c r="J679" s="14"/>
      <c r="K679" s="14"/>
      <c r="L679" s="69"/>
      <c r="M679" s="15"/>
      <c r="N679" s="68"/>
      <c r="O679" s="16"/>
      <c r="P679" s="259"/>
      <c r="Q679" s="49">
        <v>42.8</v>
      </c>
      <c r="S679" s="328" t="s">
        <v>10980</v>
      </c>
    </row>
    <row r="680" spans="1:19" s="49" customFormat="1" x14ac:dyDescent="0.25">
      <c r="A680" s="27"/>
      <c r="B680" s="25"/>
      <c r="C680" s="25"/>
      <c r="D680" s="25"/>
      <c r="E680" s="25"/>
      <c r="F680" s="14"/>
      <c r="G680" s="14"/>
      <c r="H680" s="14"/>
      <c r="I680" s="14"/>
      <c r="J680" s="14"/>
      <c r="K680" s="14"/>
      <c r="L680" s="69"/>
      <c r="M680" s="15"/>
      <c r="N680" s="68"/>
      <c r="O680" s="16"/>
      <c r="P680" s="259"/>
      <c r="Q680" s="49">
        <v>36.07</v>
      </c>
      <c r="S680" s="328" t="s">
        <v>10980</v>
      </c>
    </row>
    <row r="681" spans="1:19" s="49" customFormat="1" x14ac:dyDescent="0.25">
      <c r="A681" s="27"/>
      <c r="B681" s="25"/>
      <c r="C681" s="25"/>
      <c r="D681" s="25"/>
      <c r="E681" s="25"/>
      <c r="F681" s="14"/>
      <c r="G681" s="14"/>
      <c r="H681" s="14"/>
      <c r="I681" s="14"/>
      <c r="J681" s="14"/>
      <c r="K681" s="14"/>
      <c r="L681" s="69"/>
      <c r="M681" s="15"/>
      <c r="N681" s="68"/>
      <c r="O681" s="16"/>
      <c r="P681" s="259"/>
      <c r="S681" s="328"/>
    </row>
    <row r="682" spans="1:19" s="49" customFormat="1" x14ac:dyDescent="0.25">
      <c r="A682" s="27"/>
      <c r="B682" s="25"/>
      <c r="C682" s="25"/>
      <c r="D682" s="25"/>
      <c r="E682" s="25"/>
      <c r="F682" s="14"/>
      <c r="G682" s="14"/>
      <c r="H682" s="14"/>
      <c r="I682" s="14"/>
      <c r="J682" s="14"/>
      <c r="K682" s="14"/>
      <c r="L682" s="69"/>
      <c r="M682" s="15"/>
      <c r="N682" s="68"/>
      <c r="O682" s="16"/>
      <c r="P682" s="259"/>
      <c r="S682" s="328"/>
    </row>
    <row r="683" spans="1:19" s="49" customFormat="1" x14ac:dyDescent="0.25">
      <c r="A683" s="27"/>
      <c r="B683" s="25"/>
      <c r="C683" s="25"/>
      <c r="D683" s="25"/>
      <c r="E683" s="25"/>
      <c r="F683" s="14"/>
      <c r="G683" s="14"/>
      <c r="H683" s="14"/>
      <c r="I683" s="14"/>
      <c r="J683" s="14"/>
      <c r="K683" s="14"/>
      <c r="L683" s="69"/>
      <c r="M683" s="15"/>
      <c r="N683" s="68"/>
      <c r="O683" s="16"/>
      <c r="P683" s="259"/>
      <c r="Q683" s="49">
        <v>130.72999999999999</v>
      </c>
      <c r="S683" s="328" t="s">
        <v>10980</v>
      </c>
    </row>
    <row r="684" spans="1:19" s="49" customFormat="1" x14ac:dyDescent="0.25">
      <c r="A684" s="27"/>
      <c r="B684" s="25"/>
      <c r="C684" s="25"/>
      <c r="D684" s="25"/>
      <c r="E684" s="25"/>
      <c r="F684" s="14"/>
      <c r="G684" s="14"/>
      <c r="H684" s="14"/>
      <c r="I684" s="14"/>
      <c r="J684" s="14"/>
      <c r="K684" s="14"/>
      <c r="L684" s="69"/>
      <c r="M684" s="15"/>
      <c r="N684" s="68"/>
      <c r="O684" s="16"/>
      <c r="P684" s="259"/>
      <c r="Q684" s="49">
        <v>2.5</v>
      </c>
      <c r="S684" s="328" t="s">
        <v>10982</v>
      </c>
    </row>
    <row r="685" spans="1:19" s="49" customFormat="1" x14ac:dyDescent="0.25">
      <c r="A685" s="27"/>
      <c r="B685" s="25"/>
      <c r="C685" s="25"/>
      <c r="D685" s="25"/>
      <c r="E685" s="25"/>
      <c r="F685" s="14"/>
      <c r="G685" s="14"/>
      <c r="H685" s="14"/>
      <c r="I685" s="14"/>
      <c r="J685" s="14"/>
      <c r="K685" s="14"/>
      <c r="L685" s="69"/>
      <c r="M685" s="15"/>
      <c r="N685" s="68"/>
      <c r="O685" s="16"/>
      <c r="P685" s="259"/>
      <c r="Q685" s="49">
        <v>112.81</v>
      </c>
      <c r="S685" s="328" t="s">
        <v>10980</v>
      </c>
    </row>
    <row r="686" spans="1:19" s="49" customFormat="1" x14ac:dyDescent="0.25">
      <c r="A686" s="27"/>
      <c r="B686" s="25"/>
      <c r="C686" s="25"/>
      <c r="D686" s="25"/>
      <c r="E686" s="25"/>
      <c r="F686" s="14"/>
      <c r="G686" s="14"/>
      <c r="H686" s="14"/>
      <c r="I686" s="14"/>
      <c r="J686" s="14"/>
      <c r="K686" s="14"/>
      <c r="L686" s="69"/>
      <c r="M686" s="15"/>
      <c r="N686" s="68"/>
      <c r="O686" s="16"/>
      <c r="P686" s="259"/>
      <c r="S686" s="328"/>
    </row>
    <row r="687" spans="1:19" s="49" customFormat="1" x14ac:dyDescent="0.25">
      <c r="A687" s="27"/>
      <c r="B687" s="25"/>
      <c r="C687" s="25"/>
      <c r="D687" s="25"/>
      <c r="E687" s="25"/>
      <c r="F687" s="14"/>
      <c r="G687" s="14"/>
      <c r="H687" s="14"/>
      <c r="I687" s="14"/>
      <c r="J687" s="14"/>
      <c r="K687" s="14"/>
      <c r="L687" s="69"/>
      <c r="M687" s="15"/>
      <c r="N687" s="68"/>
      <c r="O687" s="16"/>
      <c r="P687" s="259"/>
      <c r="S687" s="328"/>
    </row>
    <row r="688" spans="1:19" s="49" customFormat="1" x14ac:dyDescent="0.25">
      <c r="A688" s="27"/>
      <c r="B688" s="25"/>
      <c r="C688" s="25"/>
      <c r="D688" s="25"/>
      <c r="E688" s="25"/>
      <c r="F688" s="14"/>
      <c r="G688" s="14"/>
      <c r="H688" s="14"/>
      <c r="I688" s="14"/>
      <c r="J688" s="14"/>
      <c r="K688" s="14"/>
      <c r="L688" s="69"/>
      <c r="M688" s="15"/>
      <c r="N688" s="68"/>
      <c r="O688" s="16"/>
      <c r="P688" s="259"/>
      <c r="Q688" s="49">
        <v>3.8</v>
      </c>
      <c r="S688" s="328" t="s">
        <v>10982</v>
      </c>
    </row>
    <row r="689" spans="1:19" s="49" customFormat="1" x14ac:dyDescent="0.25">
      <c r="A689" s="27"/>
      <c r="B689" s="25"/>
      <c r="C689" s="25"/>
      <c r="D689" s="25"/>
      <c r="E689" s="25"/>
      <c r="F689" s="14"/>
      <c r="G689" s="14"/>
      <c r="H689" s="14"/>
      <c r="I689" s="14"/>
      <c r="J689" s="14"/>
      <c r="K689" s="14"/>
      <c r="L689" s="69"/>
      <c r="M689" s="15"/>
      <c r="N689" s="68"/>
      <c r="O689" s="16"/>
      <c r="P689" s="259"/>
      <c r="Q689" s="49">
        <v>97.04</v>
      </c>
      <c r="S689" s="328" t="s">
        <v>10980</v>
      </c>
    </row>
    <row r="690" spans="1:19" s="49" customFormat="1" x14ac:dyDescent="0.25">
      <c r="A690" s="27"/>
      <c r="B690" s="25"/>
      <c r="C690" s="25"/>
      <c r="D690" s="25"/>
      <c r="E690" s="25"/>
      <c r="F690" s="14"/>
      <c r="G690" s="14"/>
      <c r="H690" s="14"/>
      <c r="I690" s="14"/>
      <c r="J690" s="14"/>
      <c r="K690" s="14"/>
      <c r="L690" s="69"/>
      <c r="M690" s="15"/>
      <c r="N690" s="68"/>
      <c r="O690" s="16"/>
      <c r="P690" s="259"/>
      <c r="Q690" s="49">
        <v>44.29</v>
      </c>
      <c r="S690" s="328" t="s">
        <v>10980</v>
      </c>
    </row>
    <row r="691" spans="1:19" s="49" customFormat="1" x14ac:dyDescent="0.25">
      <c r="A691" s="27"/>
      <c r="B691" s="25"/>
      <c r="C691" s="25"/>
      <c r="D691" s="25"/>
      <c r="E691" s="25"/>
      <c r="F691" s="14"/>
      <c r="G691" s="14"/>
      <c r="H691" s="14"/>
      <c r="I691" s="14"/>
      <c r="J691" s="14"/>
      <c r="K691" s="14"/>
      <c r="L691" s="69"/>
      <c r="M691" s="15"/>
      <c r="N691" s="68"/>
      <c r="O691" s="16"/>
      <c r="P691" s="259"/>
      <c r="Q691" s="49">
        <v>76.87</v>
      </c>
      <c r="S691" s="328" t="s">
        <v>10980</v>
      </c>
    </row>
    <row r="692" spans="1:19" s="49" customFormat="1" x14ac:dyDescent="0.25">
      <c r="A692" s="27"/>
      <c r="B692" s="25"/>
      <c r="C692" s="25"/>
      <c r="D692" s="25"/>
      <c r="E692" s="25"/>
      <c r="F692" s="14"/>
      <c r="G692" s="14"/>
      <c r="H692" s="14"/>
      <c r="I692" s="14"/>
      <c r="J692" s="14"/>
      <c r="K692" s="14"/>
      <c r="L692" s="69"/>
      <c r="M692" s="15"/>
      <c r="N692" s="68"/>
      <c r="O692" s="16"/>
      <c r="P692" s="259"/>
      <c r="Q692" s="49">
        <v>3.8</v>
      </c>
      <c r="S692" s="328" t="s">
        <v>10982</v>
      </c>
    </row>
    <row r="693" spans="1:19" s="49" customFormat="1" x14ac:dyDescent="0.25">
      <c r="A693" s="27"/>
      <c r="B693" s="25"/>
      <c r="C693" s="25"/>
      <c r="D693" s="25"/>
      <c r="E693" s="25"/>
      <c r="F693" s="14"/>
      <c r="G693" s="14"/>
      <c r="H693" s="14"/>
      <c r="I693" s="14"/>
      <c r="J693" s="14"/>
      <c r="K693" s="14"/>
      <c r="L693" s="69"/>
      <c r="M693" s="15"/>
      <c r="N693" s="68"/>
      <c r="O693" s="16"/>
      <c r="P693" s="259"/>
      <c r="Q693" s="49">
        <v>2.2999999999999998</v>
      </c>
      <c r="S693" s="328" t="s">
        <v>10982</v>
      </c>
    </row>
    <row r="694" spans="1:19" s="49" customFormat="1" x14ac:dyDescent="0.25">
      <c r="A694" s="27"/>
      <c r="B694" s="25"/>
      <c r="C694" s="25"/>
      <c r="D694" s="25"/>
      <c r="E694" s="25"/>
      <c r="F694" s="14"/>
      <c r="G694" s="14"/>
      <c r="H694" s="14"/>
      <c r="I694" s="14"/>
      <c r="J694" s="14"/>
      <c r="K694" s="14"/>
      <c r="L694" s="69"/>
      <c r="M694" s="15"/>
      <c r="N694" s="68"/>
      <c r="O694" s="16"/>
      <c r="P694" s="259"/>
      <c r="Q694" s="49">
        <v>2.2999999999999998</v>
      </c>
      <c r="S694" s="328" t="s">
        <v>10982</v>
      </c>
    </row>
    <row r="695" spans="1:19" s="49" customFormat="1" x14ac:dyDescent="0.25">
      <c r="A695" s="27"/>
      <c r="B695" s="25"/>
      <c r="C695" s="25"/>
      <c r="D695" s="25"/>
      <c r="E695" s="25"/>
      <c r="F695" s="14"/>
      <c r="G695" s="14"/>
      <c r="H695" s="14"/>
      <c r="I695" s="14"/>
      <c r="J695" s="14"/>
      <c r="K695" s="14"/>
      <c r="L695" s="69"/>
      <c r="M695" s="15"/>
      <c r="N695" s="68"/>
      <c r="O695" s="16"/>
      <c r="P695" s="259"/>
      <c r="Q695" s="49">
        <v>44.18</v>
      </c>
      <c r="S695" s="328" t="s">
        <v>10980</v>
      </c>
    </row>
    <row r="696" spans="1:19" s="49" customFormat="1" x14ac:dyDescent="0.25">
      <c r="A696" s="27"/>
      <c r="B696" s="25"/>
      <c r="C696" s="25"/>
      <c r="D696" s="25"/>
      <c r="E696" s="25"/>
      <c r="F696" s="14"/>
      <c r="G696" s="14"/>
      <c r="H696" s="14"/>
      <c r="I696" s="14"/>
      <c r="J696" s="14"/>
      <c r="K696" s="14"/>
      <c r="L696" s="69"/>
      <c r="M696" s="15"/>
      <c r="N696" s="68"/>
      <c r="O696" s="16"/>
      <c r="P696" s="259"/>
      <c r="Q696" s="49">
        <v>44.18</v>
      </c>
      <c r="S696" s="328" t="s">
        <v>10980</v>
      </c>
    </row>
    <row r="697" spans="1:19" s="49" customFormat="1" x14ac:dyDescent="0.25">
      <c r="A697" s="27"/>
      <c r="B697" s="25"/>
      <c r="C697" s="25"/>
      <c r="D697" s="25"/>
      <c r="E697" s="25"/>
      <c r="F697" s="14"/>
      <c r="G697" s="14"/>
      <c r="H697" s="14"/>
      <c r="I697" s="14"/>
      <c r="J697" s="14"/>
      <c r="K697" s="14"/>
      <c r="L697" s="69"/>
      <c r="M697" s="15"/>
      <c r="N697" s="68"/>
      <c r="O697" s="16"/>
      <c r="P697" s="259"/>
      <c r="S697" s="328"/>
    </row>
    <row r="698" spans="1:19" s="49" customFormat="1" x14ac:dyDescent="0.25">
      <c r="A698" s="27"/>
      <c r="B698" s="25"/>
      <c r="C698" s="25"/>
      <c r="D698" s="25"/>
      <c r="E698" s="25"/>
      <c r="F698" s="14"/>
      <c r="G698" s="14"/>
      <c r="H698" s="14"/>
      <c r="I698" s="14"/>
      <c r="J698" s="14"/>
      <c r="K698" s="14"/>
      <c r="L698" s="69"/>
      <c r="M698" s="15"/>
      <c r="N698" s="68"/>
      <c r="O698" s="16"/>
      <c r="P698" s="259"/>
      <c r="Q698" s="49">
        <v>80.069999999999993</v>
      </c>
      <c r="S698" s="328" t="s">
        <v>10980</v>
      </c>
    </row>
    <row r="699" spans="1:19" s="49" customFormat="1" x14ac:dyDescent="0.25">
      <c r="A699" s="27"/>
      <c r="B699" s="25"/>
      <c r="C699" s="25"/>
      <c r="D699" s="25"/>
      <c r="E699" s="25"/>
      <c r="F699" s="14"/>
      <c r="G699" s="14"/>
      <c r="H699" s="14"/>
      <c r="I699" s="14"/>
      <c r="J699" s="14"/>
      <c r="K699" s="14"/>
      <c r="L699" s="69"/>
      <c r="M699" s="15"/>
      <c r="N699" s="68"/>
      <c r="O699" s="16"/>
      <c r="P699" s="259"/>
      <c r="S699" s="328"/>
    </row>
    <row r="700" spans="1:19" s="49" customFormat="1" x14ac:dyDescent="0.25">
      <c r="A700" s="27"/>
      <c r="B700" s="25"/>
      <c r="C700" s="25"/>
      <c r="D700" s="25"/>
      <c r="E700" s="25"/>
      <c r="F700" s="14"/>
      <c r="G700" s="14"/>
      <c r="H700" s="14"/>
      <c r="I700" s="14"/>
      <c r="J700" s="14"/>
      <c r="K700" s="14"/>
      <c r="L700" s="69"/>
      <c r="M700" s="15"/>
      <c r="N700" s="68"/>
      <c r="O700" s="16"/>
      <c r="P700" s="259"/>
      <c r="S700" s="328"/>
    </row>
    <row r="701" spans="1:19" s="49" customFormat="1" x14ac:dyDescent="0.25">
      <c r="A701" s="27"/>
      <c r="B701" s="25"/>
      <c r="C701" s="25"/>
      <c r="D701" s="25"/>
      <c r="E701" s="25"/>
      <c r="F701" s="14"/>
      <c r="G701" s="14"/>
      <c r="H701" s="14"/>
      <c r="I701" s="14"/>
      <c r="J701" s="14"/>
      <c r="K701" s="14"/>
      <c r="L701" s="69"/>
      <c r="M701" s="15"/>
      <c r="N701" s="68"/>
      <c r="O701" s="16"/>
      <c r="P701" s="259"/>
      <c r="S701" s="328"/>
    </row>
    <row r="702" spans="1:19" s="49" customFormat="1" x14ac:dyDescent="0.25">
      <c r="A702" s="27"/>
      <c r="B702" s="25"/>
      <c r="C702" s="25"/>
      <c r="D702" s="25"/>
      <c r="E702" s="25"/>
      <c r="F702" s="14"/>
      <c r="G702" s="14"/>
      <c r="H702" s="14"/>
      <c r="I702" s="14"/>
      <c r="J702" s="14"/>
      <c r="K702" s="14"/>
      <c r="L702" s="69"/>
      <c r="M702" s="15"/>
      <c r="N702" s="68"/>
      <c r="O702" s="16"/>
      <c r="P702" s="259"/>
      <c r="S702" s="328"/>
    </row>
    <row r="703" spans="1:19" s="49" customFormat="1" x14ac:dyDescent="0.25">
      <c r="A703" s="27"/>
      <c r="B703" s="25"/>
      <c r="C703" s="25"/>
      <c r="D703" s="25"/>
      <c r="E703" s="25"/>
      <c r="F703" s="14"/>
      <c r="G703" s="14"/>
      <c r="H703" s="14"/>
      <c r="I703" s="14"/>
      <c r="J703" s="14"/>
      <c r="K703" s="14"/>
      <c r="L703" s="69"/>
      <c r="M703" s="15"/>
      <c r="N703" s="68"/>
      <c r="O703" s="16"/>
      <c r="P703" s="259"/>
      <c r="S703" s="328"/>
    </row>
    <row r="704" spans="1:19" s="49" customFormat="1" x14ac:dyDescent="0.25">
      <c r="A704" s="27"/>
      <c r="B704" s="25"/>
      <c r="C704" s="25"/>
      <c r="D704" s="25"/>
      <c r="E704" s="25"/>
      <c r="F704" s="14"/>
      <c r="G704" s="14"/>
      <c r="H704" s="14"/>
      <c r="I704" s="14"/>
      <c r="J704" s="14"/>
      <c r="K704" s="14"/>
      <c r="L704" s="69"/>
      <c r="M704" s="15"/>
      <c r="N704" s="68"/>
      <c r="O704" s="16"/>
      <c r="P704" s="259"/>
      <c r="S704" s="328"/>
    </row>
    <row r="705" spans="1:19" s="49" customFormat="1" x14ac:dyDescent="0.25">
      <c r="A705" s="27"/>
      <c r="B705" s="25"/>
      <c r="C705" s="25"/>
      <c r="D705" s="25"/>
      <c r="E705" s="25"/>
      <c r="F705" s="14"/>
      <c r="G705" s="14"/>
      <c r="H705" s="14"/>
      <c r="I705" s="14"/>
      <c r="J705" s="14"/>
      <c r="K705" s="14"/>
      <c r="L705" s="69"/>
      <c r="M705" s="15"/>
      <c r="N705" s="68"/>
      <c r="O705" s="16"/>
      <c r="P705" s="259"/>
      <c r="S705" s="328"/>
    </row>
    <row r="706" spans="1:19" s="49" customFormat="1" x14ac:dyDescent="0.25">
      <c r="A706" s="27"/>
      <c r="B706" s="25"/>
      <c r="C706" s="25"/>
      <c r="D706" s="25"/>
      <c r="E706" s="25"/>
      <c r="F706" s="14"/>
      <c r="G706" s="14"/>
      <c r="H706" s="14"/>
      <c r="I706" s="14"/>
      <c r="J706" s="14"/>
      <c r="K706" s="14"/>
      <c r="L706" s="69"/>
      <c r="M706" s="15"/>
      <c r="N706" s="68"/>
      <c r="O706" s="16"/>
      <c r="P706" s="259"/>
      <c r="S706" s="328"/>
    </row>
    <row r="707" spans="1:19" s="49" customFormat="1" x14ac:dyDescent="0.25">
      <c r="A707" s="27"/>
      <c r="B707" s="25"/>
      <c r="C707" s="25"/>
      <c r="D707" s="25"/>
      <c r="E707" s="25"/>
      <c r="F707" s="14"/>
      <c r="G707" s="14"/>
      <c r="H707" s="14"/>
      <c r="I707" s="14"/>
      <c r="J707" s="14"/>
      <c r="K707" s="14"/>
      <c r="L707" s="69"/>
      <c r="M707" s="15"/>
      <c r="N707" s="68"/>
      <c r="O707" s="16"/>
      <c r="P707" s="259"/>
      <c r="S707" s="328"/>
    </row>
    <row r="708" spans="1:19" s="49" customFormat="1" x14ac:dyDescent="0.25">
      <c r="A708" s="27"/>
      <c r="B708" s="25"/>
      <c r="C708" s="25"/>
      <c r="D708" s="25"/>
      <c r="E708" s="25"/>
      <c r="F708" s="14"/>
      <c r="G708" s="14"/>
      <c r="H708" s="14"/>
      <c r="I708" s="14"/>
      <c r="J708" s="14"/>
      <c r="K708" s="14"/>
      <c r="L708" s="69"/>
      <c r="M708" s="15"/>
      <c r="N708" s="68"/>
      <c r="O708" s="16"/>
      <c r="P708" s="259"/>
      <c r="S708" s="328"/>
    </row>
    <row r="709" spans="1:19" s="49" customFormat="1" x14ac:dyDescent="0.25">
      <c r="A709" s="27"/>
      <c r="B709" s="25"/>
      <c r="C709" s="25"/>
      <c r="D709" s="25"/>
      <c r="E709" s="25"/>
      <c r="F709" s="14"/>
      <c r="G709" s="14"/>
      <c r="H709" s="14"/>
      <c r="I709" s="14"/>
      <c r="J709" s="14"/>
      <c r="K709" s="14"/>
      <c r="L709" s="69"/>
      <c r="M709" s="15"/>
      <c r="N709" s="68"/>
      <c r="O709" s="16"/>
      <c r="P709" s="259"/>
      <c r="S709" s="328"/>
    </row>
    <row r="710" spans="1:19" s="49" customFormat="1" x14ac:dyDescent="0.25">
      <c r="A710" s="27"/>
      <c r="B710" s="25"/>
      <c r="C710" s="25"/>
      <c r="D710" s="25"/>
      <c r="E710" s="25"/>
      <c r="F710" s="14"/>
      <c r="G710" s="14"/>
      <c r="H710" s="14"/>
      <c r="I710" s="14"/>
      <c r="J710" s="14"/>
      <c r="K710" s="14"/>
      <c r="L710" s="69"/>
      <c r="M710" s="15"/>
      <c r="N710" s="68"/>
      <c r="O710" s="16"/>
      <c r="P710" s="259"/>
      <c r="S710" s="328"/>
    </row>
    <row r="711" spans="1:19" s="49" customFormat="1" x14ac:dyDescent="0.25">
      <c r="A711" s="27"/>
      <c r="B711" s="25"/>
      <c r="C711" s="25"/>
      <c r="D711" s="25"/>
      <c r="E711" s="25"/>
      <c r="F711" s="14"/>
      <c r="G711" s="14"/>
      <c r="H711" s="14"/>
      <c r="I711" s="14"/>
      <c r="J711" s="14"/>
      <c r="K711" s="14"/>
      <c r="L711" s="69"/>
      <c r="M711" s="15"/>
      <c r="N711" s="68"/>
      <c r="O711" s="16"/>
      <c r="P711" s="259"/>
      <c r="Q711" s="49">
        <v>2.21</v>
      </c>
      <c r="S711" s="328" t="s">
        <v>10983</v>
      </c>
    </row>
    <row r="712" spans="1:19" s="49" customFormat="1" x14ac:dyDescent="0.25">
      <c r="A712" s="27"/>
      <c r="B712" s="25"/>
      <c r="C712" s="25"/>
      <c r="D712" s="25"/>
      <c r="E712" s="25"/>
      <c r="F712" s="14"/>
      <c r="G712" s="14"/>
      <c r="H712" s="14"/>
      <c r="I712" s="14"/>
      <c r="J712" s="14"/>
      <c r="K712" s="14"/>
      <c r="L712" s="69"/>
      <c r="M712" s="15"/>
      <c r="N712" s="68"/>
      <c r="O712" s="16"/>
      <c r="P712" s="259"/>
      <c r="S712" s="328"/>
    </row>
    <row r="713" spans="1:19" s="49" customFormat="1" x14ac:dyDescent="0.25">
      <c r="A713" s="27"/>
      <c r="B713" s="25"/>
      <c r="C713" s="25"/>
      <c r="D713" s="25"/>
      <c r="E713" s="25"/>
      <c r="F713" s="14"/>
      <c r="G713" s="14"/>
      <c r="H713" s="14"/>
      <c r="I713" s="14"/>
      <c r="J713" s="14"/>
      <c r="K713" s="14"/>
      <c r="L713" s="69"/>
      <c r="M713" s="15"/>
      <c r="N713" s="68"/>
      <c r="O713" s="16"/>
      <c r="P713" s="259"/>
      <c r="Q713" s="49">
        <v>65.290000000000006</v>
      </c>
      <c r="S713" s="328" t="s">
        <v>10980</v>
      </c>
    </row>
    <row r="714" spans="1:19" s="49" customFormat="1" x14ac:dyDescent="0.25">
      <c r="A714" s="27"/>
      <c r="B714" s="25"/>
      <c r="C714" s="25"/>
      <c r="D714" s="25"/>
      <c r="E714" s="25"/>
      <c r="F714" s="14"/>
      <c r="G714" s="14"/>
      <c r="H714" s="14"/>
      <c r="I714" s="14"/>
      <c r="J714" s="14"/>
      <c r="K714" s="14"/>
      <c r="L714" s="69"/>
      <c r="M714" s="15"/>
      <c r="N714" s="68"/>
      <c r="O714" s="16"/>
      <c r="P714" s="259"/>
      <c r="Q714" s="49">
        <v>28.82</v>
      </c>
      <c r="S714" s="328" t="s">
        <v>10980</v>
      </c>
    </row>
    <row r="715" spans="1:19" s="49" customFormat="1" x14ac:dyDescent="0.25">
      <c r="A715" s="27"/>
      <c r="B715" s="25"/>
      <c r="C715" s="25"/>
      <c r="D715" s="25"/>
      <c r="E715" s="25"/>
      <c r="F715" s="14"/>
      <c r="G715" s="14"/>
      <c r="H715" s="14"/>
      <c r="I715" s="14"/>
      <c r="J715" s="14"/>
      <c r="K715" s="14"/>
      <c r="L715" s="69"/>
      <c r="M715" s="15"/>
      <c r="N715" s="68"/>
      <c r="O715" s="16"/>
      <c r="P715" s="259"/>
      <c r="S715" s="328"/>
    </row>
    <row r="716" spans="1:19" s="49" customFormat="1" x14ac:dyDescent="0.25">
      <c r="A716" s="27"/>
      <c r="B716" s="25"/>
      <c r="C716" s="25"/>
      <c r="D716" s="25"/>
      <c r="E716" s="25"/>
      <c r="F716" s="14"/>
      <c r="G716" s="14"/>
      <c r="H716" s="14"/>
      <c r="I716" s="14"/>
      <c r="J716" s="14"/>
      <c r="K716" s="14"/>
      <c r="L716" s="69"/>
      <c r="M716" s="15"/>
      <c r="N716" s="68"/>
      <c r="O716" s="16"/>
      <c r="P716" s="259"/>
      <c r="Q716" s="49">
        <v>90.17</v>
      </c>
      <c r="S716" s="328" t="s">
        <v>10980</v>
      </c>
    </row>
    <row r="717" spans="1:19" s="49" customFormat="1" ht="25.5" x14ac:dyDescent="0.25">
      <c r="A717" s="27"/>
      <c r="B717" s="25"/>
      <c r="C717" s="25"/>
      <c r="D717" s="25"/>
      <c r="E717" s="25"/>
      <c r="F717" s="14"/>
      <c r="G717" s="14"/>
      <c r="H717" s="14"/>
      <c r="I717" s="14"/>
      <c r="J717" s="14"/>
      <c r="K717" s="14"/>
      <c r="L717" s="69"/>
      <c r="M717" s="15"/>
      <c r="N717" s="68"/>
      <c r="O717" s="16"/>
      <c r="P717" s="290" t="s">
        <v>11367</v>
      </c>
      <c r="S717" s="328"/>
    </row>
    <row r="718" spans="1:19" s="49" customFormat="1" ht="25.5" x14ac:dyDescent="0.25">
      <c r="A718" s="27"/>
      <c r="B718" s="25"/>
      <c r="C718" s="25"/>
      <c r="D718" s="25"/>
      <c r="E718" s="25"/>
      <c r="F718" s="14"/>
      <c r="G718" s="14"/>
      <c r="H718" s="14"/>
      <c r="I718" s="14"/>
      <c r="J718" s="14"/>
      <c r="K718" s="14"/>
      <c r="L718" s="69"/>
      <c r="M718" s="15"/>
      <c r="N718" s="68"/>
      <c r="O718" s="16"/>
      <c r="P718" s="290" t="s">
        <v>11367</v>
      </c>
      <c r="S718" s="328"/>
    </row>
    <row r="719" spans="1:19" s="49" customFormat="1" x14ac:dyDescent="0.25">
      <c r="A719" s="27"/>
      <c r="B719" s="25"/>
      <c r="C719" s="25"/>
      <c r="D719" s="25"/>
      <c r="E719" s="25"/>
      <c r="F719" s="14"/>
      <c r="G719" s="14"/>
      <c r="H719" s="14"/>
      <c r="I719" s="14"/>
      <c r="J719" s="14"/>
      <c r="K719" s="14"/>
      <c r="L719" s="69"/>
      <c r="M719" s="15"/>
      <c r="N719" s="68"/>
      <c r="O719" s="16"/>
      <c r="P719" s="259"/>
      <c r="Q719" s="49">
        <v>23.95</v>
      </c>
      <c r="S719" s="328" t="s">
        <v>10980</v>
      </c>
    </row>
    <row r="720" spans="1:19" s="49" customFormat="1" x14ac:dyDescent="0.25">
      <c r="A720" s="27"/>
      <c r="B720" s="25"/>
      <c r="C720" s="25"/>
      <c r="D720" s="25"/>
      <c r="E720" s="25"/>
      <c r="F720" s="14"/>
      <c r="G720" s="14"/>
      <c r="H720" s="14"/>
      <c r="I720" s="14"/>
      <c r="J720" s="14"/>
      <c r="K720" s="14"/>
      <c r="L720" s="69"/>
      <c r="M720" s="15"/>
      <c r="N720" s="68"/>
      <c r="O720" s="16"/>
      <c r="P720" s="259"/>
      <c r="Q720" s="49">
        <v>132.91</v>
      </c>
      <c r="S720" s="328" t="s">
        <v>10980</v>
      </c>
    </row>
    <row r="721" spans="1:19" s="49" customFormat="1" x14ac:dyDescent="0.25">
      <c r="A721" s="27"/>
      <c r="B721" s="25"/>
      <c r="C721" s="25"/>
      <c r="D721" s="25"/>
      <c r="E721" s="25"/>
      <c r="F721" s="14"/>
      <c r="G721" s="14"/>
      <c r="H721" s="14"/>
      <c r="I721" s="14"/>
      <c r="J721" s="14"/>
      <c r="K721" s="14"/>
      <c r="L721" s="69"/>
      <c r="M721" s="15"/>
      <c r="N721" s="68"/>
      <c r="O721" s="16"/>
      <c r="P721" s="259"/>
      <c r="Q721" s="49">
        <v>56.93</v>
      </c>
      <c r="S721" s="328" t="s">
        <v>10980</v>
      </c>
    </row>
    <row r="722" spans="1:19" s="49" customFormat="1" x14ac:dyDescent="0.25">
      <c r="A722" s="27"/>
      <c r="B722" s="25"/>
      <c r="C722" s="25"/>
      <c r="D722" s="25"/>
      <c r="E722" s="25"/>
      <c r="F722" s="14"/>
      <c r="G722" s="14"/>
      <c r="H722" s="14"/>
      <c r="I722" s="14"/>
      <c r="J722" s="14"/>
      <c r="K722" s="14"/>
      <c r="L722" s="69"/>
      <c r="M722" s="15"/>
      <c r="N722" s="68"/>
      <c r="O722" s="16"/>
      <c r="P722" s="259"/>
      <c r="Q722" s="49">
        <v>39.299999999999997</v>
      </c>
      <c r="S722" s="328" t="s">
        <v>10980</v>
      </c>
    </row>
    <row r="723" spans="1:19" s="49" customFormat="1" x14ac:dyDescent="0.25">
      <c r="A723" s="27"/>
      <c r="B723" s="25"/>
      <c r="C723" s="25"/>
      <c r="D723" s="25"/>
      <c r="E723" s="25"/>
      <c r="F723" s="14"/>
      <c r="G723" s="14"/>
      <c r="H723" s="14"/>
      <c r="I723" s="14"/>
      <c r="J723" s="14"/>
      <c r="K723" s="14"/>
      <c r="L723" s="69"/>
      <c r="M723" s="15"/>
      <c r="N723" s="68"/>
      <c r="O723" s="16"/>
      <c r="P723" s="259"/>
      <c r="Q723" s="49">
        <v>152.01</v>
      </c>
      <c r="S723" s="328" t="s">
        <v>10980</v>
      </c>
    </row>
    <row r="724" spans="1:19" s="49" customFormat="1" x14ac:dyDescent="0.25">
      <c r="A724" s="27"/>
      <c r="B724" s="25"/>
      <c r="C724" s="25"/>
      <c r="D724" s="25"/>
      <c r="E724" s="25"/>
      <c r="F724" s="14"/>
      <c r="G724" s="14"/>
      <c r="H724" s="14"/>
      <c r="I724" s="14"/>
      <c r="J724" s="14"/>
      <c r="K724" s="14"/>
      <c r="L724" s="69"/>
      <c r="M724" s="15"/>
      <c r="N724" s="68"/>
      <c r="O724" s="16"/>
      <c r="P724" s="259"/>
      <c r="Q724" s="49">
        <v>8.5</v>
      </c>
      <c r="S724" s="328" t="s">
        <v>10982</v>
      </c>
    </row>
    <row r="725" spans="1:19" s="49" customFormat="1" x14ac:dyDescent="0.25">
      <c r="A725" s="27"/>
      <c r="B725" s="25"/>
      <c r="C725" s="25"/>
      <c r="D725" s="25"/>
      <c r="E725" s="25"/>
      <c r="F725" s="14"/>
      <c r="G725" s="14"/>
      <c r="H725" s="14"/>
      <c r="I725" s="14"/>
      <c r="J725" s="14"/>
      <c r="K725" s="14"/>
      <c r="L725" s="69"/>
      <c r="M725" s="15"/>
      <c r="N725" s="68"/>
      <c r="O725" s="16"/>
      <c r="P725" s="259"/>
      <c r="Q725" s="49">
        <v>87.78</v>
      </c>
      <c r="S725" s="328" t="s">
        <v>10980</v>
      </c>
    </row>
    <row r="726" spans="1:19" s="49" customFormat="1" x14ac:dyDescent="0.25">
      <c r="A726" s="27"/>
      <c r="B726" s="25"/>
      <c r="C726" s="25"/>
      <c r="D726" s="25"/>
      <c r="E726" s="25"/>
      <c r="F726" s="14"/>
      <c r="G726" s="14"/>
      <c r="H726" s="14"/>
      <c r="I726" s="14"/>
      <c r="J726" s="14"/>
      <c r="K726" s="14"/>
      <c r="L726" s="69"/>
      <c r="M726" s="15"/>
      <c r="N726" s="68"/>
      <c r="O726" s="16"/>
      <c r="P726" s="259"/>
      <c r="Q726" s="49">
        <v>36.89</v>
      </c>
      <c r="S726" s="328" t="s">
        <v>10980</v>
      </c>
    </row>
    <row r="727" spans="1:19" s="49" customFormat="1" x14ac:dyDescent="0.25">
      <c r="A727" s="27"/>
      <c r="B727" s="25"/>
      <c r="C727" s="25"/>
      <c r="D727" s="25"/>
      <c r="E727" s="25"/>
      <c r="F727" s="14"/>
      <c r="G727" s="14"/>
      <c r="H727" s="14"/>
      <c r="I727" s="14"/>
      <c r="J727" s="14"/>
      <c r="K727" s="14"/>
      <c r="L727" s="69"/>
      <c r="M727" s="15"/>
      <c r="N727" s="68"/>
      <c r="O727" s="16"/>
      <c r="P727" s="259"/>
      <c r="Q727" s="49">
        <v>36.89</v>
      </c>
      <c r="S727" s="328" t="s">
        <v>10980</v>
      </c>
    </row>
    <row r="728" spans="1:19" s="49" customFormat="1" x14ac:dyDescent="0.25">
      <c r="A728" s="27"/>
      <c r="B728" s="25"/>
      <c r="C728" s="25"/>
      <c r="D728" s="25"/>
      <c r="E728" s="25"/>
      <c r="F728" s="14"/>
      <c r="G728" s="14"/>
      <c r="H728" s="14"/>
      <c r="I728" s="14"/>
      <c r="J728" s="14"/>
      <c r="K728" s="14"/>
      <c r="L728" s="69"/>
      <c r="M728" s="15"/>
      <c r="N728" s="68"/>
      <c r="O728" s="16"/>
      <c r="P728" s="259"/>
      <c r="Q728" s="49">
        <v>42.65</v>
      </c>
      <c r="S728" s="328" t="s">
        <v>10980</v>
      </c>
    </row>
    <row r="729" spans="1:19" s="49" customFormat="1" x14ac:dyDescent="0.25">
      <c r="A729" s="27"/>
      <c r="B729" s="25"/>
      <c r="C729" s="25"/>
      <c r="D729" s="25"/>
      <c r="E729" s="25"/>
      <c r="F729" s="14"/>
      <c r="G729" s="14"/>
      <c r="H729" s="14"/>
      <c r="I729" s="14"/>
      <c r="J729" s="14"/>
      <c r="K729" s="14"/>
      <c r="L729" s="69"/>
      <c r="M729" s="15"/>
      <c r="N729" s="68"/>
      <c r="O729" s="16"/>
      <c r="P729" s="259"/>
      <c r="Q729" s="49">
        <v>49.19</v>
      </c>
      <c r="S729" s="328" t="s">
        <v>10980</v>
      </c>
    </row>
    <row r="730" spans="1:19" s="49" customFormat="1" x14ac:dyDescent="0.25">
      <c r="A730" s="27"/>
      <c r="B730" s="25"/>
      <c r="C730" s="25"/>
      <c r="D730" s="25"/>
      <c r="E730" s="25"/>
      <c r="F730" s="14"/>
      <c r="G730" s="14"/>
      <c r="H730" s="14"/>
      <c r="I730" s="14"/>
      <c r="J730" s="14"/>
      <c r="K730" s="14"/>
      <c r="L730" s="69"/>
      <c r="M730" s="15"/>
      <c r="N730" s="68"/>
      <c r="O730" s="16"/>
      <c r="P730" s="259"/>
      <c r="S730" s="328"/>
    </row>
    <row r="731" spans="1:19" s="49" customFormat="1" x14ac:dyDescent="0.25">
      <c r="A731" s="27"/>
      <c r="B731" s="25"/>
      <c r="C731" s="25"/>
      <c r="D731" s="25"/>
      <c r="E731" s="25"/>
      <c r="F731" s="14"/>
      <c r="G731" s="14"/>
      <c r="H731" s="14"/>
      <c r="I731" s="14"/>
      <c r="J731" s="14"/>
      <c r="K731" s="14"/>
      <c r="L731" s="69"/>
      <c r="M731" s="15"/>
      <c r="N731" s="68"/>
      <c r="O731" s="16"/>
      <c r="P731" s="259"/>
      <c r="S731" s="328"/>
    </row>
    <row r="732" spans="1:19" s="49" customFormat="1" x14ac:dyDescent="0.25">
      <c r="A732" s="27"/>
      <c r="B732" s="25"/>
      <c r="C732" s="25"/>
      <c r="D732" s="25"/>
      <c r="E732" s="25"/>
      <c r="F732" s="14"/>
      <c r="G732" s="14"/>
      <c r="H732" s="14"/>
      <c r="I732" s="14"/>
      <c r="J732" s="14"/>
      <c r="K732" s="14"/>
      <c r="L732" s="69"/>
      <c r="M732" s="15"/>
      <c r="N732" s="68"/>
      <c r="O732" s="16"/>
      <c r="P732" s="259"/>
      <c r="S732" s="328"/>
    </row>
    <row r="733" spans="1:19" s="49" customFormat="1" x14ac:dyDescent="0.25">
      <c r="A733" s="27"/>
      <c r="B733" s="25"/>
      <c r="C733" s="25"/>
      <c r="D733" s="25"/>
      <c r="E733" s="25"/>
      <c r="F733" s="14"/>
      <c r="G733" s="14"/>
      <c r="H733" s="14"/>
      <c r="I733" s="14"/>
      <c r="J733" s="14"/>
      <c r="K733" s="14"/>
      <c r="L733" s="69"/>
      <c r="M733" s="15"/>
      <c r="N733" s="68"/>
      <c r="O733" s="16"/>
      <c r="P733" s="259"/>
      <c r="Q733" s="49">
        <v>238.77</v>
      </c>
      <c r="S733" s="328" t="s">
        <v>10980</v>
      </c>
    </row>
    <row r="734" spans="1:19" s="49" customFormat="1" x14ac:dyDescent="0.25">
      <c r="A734" s="27"/>
      <c r="B734" s="25"/>
      <c r="C734" s="25"/>
      <c r="D734" s="25"/>
      <c r="E734" s="25"/>
      <c r="F734" s="14"/>
      <c r="G734" s="14"/>
      <c r="H734" s="14"/>
      <c r="I734" s="14"/>
      <c r="J734" s="14"/>
      <c r="K734" s="14"/>
      <c r="L734" s="69"/>
      <c r="M734" s="15"/>
      <c r="N734" s="68"/>
      <c r="O734" s="16"/>
      <c r="P734" s="259"/>
      <c r="Q734" s="49">
        <v>50.58</v>
      </c>
      <c r="S734" s="328" t="s">
        <v>10980</v>
      </c>
    </row>
    <row r="735" spans="1:19" s="49" customFormat="1" x14ac:dyDescent="0.25">
      <c r="A735" s="27"/>
      <c r="B735" s="25"/>
      <c r="C735" s="25"/>
      <c r="D735" s="25"/>
      <c r="E735" s="25"/>
      <c r="F735" s="14"/>
      <c r="G735" s="14"/>
      <c r="H735" s="14"/>
      <c r="I735" s="14"/>
      <c r="J735" s="14"/>
      <c r="K735" s="14"/>
      <c r="L735" s="69"/>
      <c r="M735" s="15"/>
      <c r="N735" s="68"/>
      <c r="O735" s="16"/>
      <c r="P735" s="259"/>
      <c r="S735" s="328"/>
    </row>
    <row r="736" spans="1:19" s="49" customFormat="1" x14ac:dyDescent="0.25">
      <c r="A736" s="27"/>
      <c r="B736" s="25"/>
      <c r="C736" s="25"/>
      <c r="D736" s="25"/>
      <c r="E736" s="25"/>
      <c r="F736" s="14"/>
      <c r="G736" s="14"/>
      <c r="H736" s="14"/>
      <c r="I736" s="14"/>
      <c r="J736" s="14"/>
      <c r="K736" s="14"/>
      <c r="L736" s="69"/>
      <c r="M736" s="15"/>
      <c r="N736" s="68"/>
      <c r="O736" s="16"/>
      <c r="P736" s="259"/>
      <c r="Q736" s="49">
        <v>42.26</v>
      </c>
      <c r="S736" s="328" t="s">
        <v>10980</v>
      </c>
    </row>
    <row r="737" spans="1:19" s="49" customFormat="1" x14ac:dyDescent="0.25">
      <c r="A737" s="27"/>
      <c r="B737" s="25"/>
      <c r="C737" s="25"/>
      <c r="D737" s="25"/>
      <c r="E737" s="25"/>
      <c r="F737" s="14"/>
      <c r="G737" s="14"/>
      <c r="H737" s="14"/>
      <c r="I737" s="14"/>
      <c r="J737" s="14"/>
      <c r="K737" s="14"/>
      <c r="L737" s="69"/>
      <c r="M737" s="15"/>
      <c r="N737" s="68"/>
      <c r="O737" s="16"/>
      <c r="P737" s="259"/>
      <c r="S737" s="328"/>
    </row>
    <row r="738" spans="1:19" s="49" customFormat="1" x14ac:dyDescent="0.25">
      <c r="A738" s="27"/>
      <c r="B738" s="25"/>
      <c r="C738" s="25"/>
      <c r="D738" s="25"/>
      <c r="E738" s="25"/>
      <c r="F738" s="14"/>
      <c r="G738" s="14"/>
      <c r="H738" s="14"/>
      <c r="I738" s="14"/>
      <c r="J738" s="14"/>
      <c r="K738" s="14"/>
      <c r="L738" s="69"/>
      <c r="M738" s="15"/>
      <c r="N738" s="68"/>
      <c r="O738" s="16"/>
      <c r="P738" s="259"/>
      <c r="S738" s="328"/>
    </row>
    <row r="739" spans="1:19" s="49" customFormat="1" x14ac:dyDescent="0.25">
      <c r="A739" s="27"/>
      <c r="B739" s="25"/>
      <c r="C739" s="25"/>
      <c r="D739" s="25"/>
      <c r="E739" s="25"/>
      <c r="F739" s="14"/>
      <c r="G739" s="14"/>
      <c r="H739" s="14"/>
      <c r="I739" s="14"/>
      <c r="J739" s="14"/>
      <c r="K739" s="14"/>
      <c r="L739" s="69"/>
      <c r="M739" s="15"/>
      <c r="N739" s="68"/>
      <c r="O739" s="16"/>
      <c r="P739" s="259"/>
      <c r="Q739" s="49">
        <v>44.19</v>
      </c>
      <c r="S739" s="328" t="s">
        <v>10980</v>
      </c>
    </row>
    <row r="740" spans="1:19" s="49" customFormat="1" x14ac:dyDescent="0.25">
      <c r="A740" s="27"/>
      <c r="B740" s="25"/>
      <c r="C740" s="25"/>
      <c r="D740" s="25"/>
      <c r="E740" s="25"/>
      <c r="F740" s="14"/>
      <c r="G740" s="14"/>
      <c r="H740" s="14"/>
      <c r="I740" s="14"/>
      <c r="J740" s="14"/>
      <c r="K740" s="14"/>
      <c r="L740" s="69"/>
      <c r="M740" s="15"/>
      <c r="N740" s="68"/>
      <c r="O740" s="16"/>
      <c r="P740" s="259"/>
      <c r="Q740" s="49">
        <v>112.81</v>
      </c>
      <c r="S740" s="328" t="s">
        <v>10980</v>
      </c>
    </row>
    <row r="741" spans="1:19" s="49" customFormat="1" x14ac:dyDescent="0.25">
      <c r="A741" s="27"/>
      <c r="B741" s="25"/>
      <c r="C741" s="25"/>
      <c r="D741" s="25"/>
      <c r="E741" s="25"/>
      <c r="F741" s="14"/>
      <c r="G741" s="14"/>
      <c r="H741" s="14"/>
      <c r="I741" s="14"/>
      <c r="J741" s="14"/>
      <c r="K741" s="14"/>
      <c r="L741" s="69"/>
      <c r="M741" s="15"/>
      <c r="N741" s="68"/>
      <c r="O741" s="16"/>
      <c r="P741" s="259"/>
      <c r="Q741" s="49">
        <v>212.75</v>
      </c>
      <c r="S741" s="328" t="s">
        <v>10980</v>
      </c>
    </row>
    <row r="742" spans="1:19" s="49" customFormat="1" x14ac:dyDescent="0.25">
      <c r="A742" s="27"/>
      <c r="B742" s="25"/>
      <c r="C742" s="25"/>
      <c r="D742" s="25"/>
      <c r="E742" s="25"/>
      <c r="F742" s="14"/>
      <c r="G742" s="14"/>
      <c r="H742" s="14"/>
      <c r="I742" s="14"/>
      <c r="J742" s="14"/>
      <c r="K742" s="14"/>
      <c r="L742" s="69"/>
      <c r="M742" s="15"/>
      <c r="N742" s="68"/>
      <c r="O742" s="16"/>
      <c r="P742" s="259"/>
      <c r="Q742" s="49">
        <v>31.46</v>
      </c>
      <c r="S742" s="328" t="s">
        <v>10980</v>
      </c>
    </row>
    <row r="743" spans="1:19" s="49" customFormat="1" x14ac:dyDescent="0.25">
      <c r="A743" s="27"/>
      <c r="B743" s="25"/>
      <c r="C743" s="25"/>
      <c r="D743" s="25"/>
      <c r="E743" s="25"/>
      <c r="F743" s="14"/>
      <c r="G743" s="14"/>
      <c r="H743" s="14"/>
      <c r="I743" s="14"/>
      <c r="J743" s="14"/>
      <c r="K743" s="14"/>
      <c r="L743" s="69"/>
      <c r="M743" s="15"/>
      <c r="N743" s="68"/>
      <c r="O743" s="16"/>
      <c r="P743" s="259"/>
      <c r="S743" s="328"/>
    </row>
    <row r="744" spans="1:19" s="49" customFormat="1" x14ac:dyDescent="0.25">
      <c r="A744" s="27"/>
      <c r="B744" s="25"/>
      <c r="C744" s="25"/>
      <c r="D744" s="25"/>
      <c r="E744" s="25"/>
      <c r="F744" s="14"/>
      <c r="G744" s="14"/>
      <c r="H744" s="14"/>
      <c r="I744" s="14"/>
      <c r="J744" s="14"/>
      <c r="K744" s="14"/>
      <c r="L744" s="69"/>
      <c r="M744" s="15"/>
      <c r="N744" s="68"/>
      <c r="O744" s="16"/>
      <c r="P744" s="259"/>
      <c r="S744" s="328"/>
    </row>
    <row r="745" spans="1:19" s="49" customFormat="1" x14ac:dyDescent="0.25">
      <c r="A745" s="27"/>
      <c r="B745" s="25"/>
      <c r="C745" s="25"/>
      <c r="D745" s="25"/>
      <c r="E745" s="25"/>
      <c r="F745" s="14"/>
      <c r="G745" s="14"/>
      <c r="H745" s="14"/>
      <c r="I745" s="14"/>
      <c r="J745" s="14"/>
      <c r="K745" s="14"/>
      <c r="L745" s="69"/>
      <c r="M745" s="15"/>
      <c r="N745" s="68"/>
      <c r="O745" s="16"/>
      <c r="P745" s="259"/>
      <c r="S745" s="328"/>
    </row>
    <row r="746" spans="1:19" s="49" customFormat="1" x14ac:dyDescent="0.25">
      <c r="A746" s="27"/>
      <c r="B746" s="25"/>
      <c r="C746" s="25"/>
      <c r="D746" s="25"/>
      <c r="E746" s="25"/>
      <c r="F746" s="14"/>
      <c r="G746" s="14"/>
      <c r="H746" s="14"/>
      <c r="I746" s="14"/>
      <c r="J746" s="14"/>
      <c r="K746" s="14"/>
      <c r="L746" s="69"/>
      <c r="M746" s="15"/>
      <c r="N746" s="68"/>
      <c r="O746" s="16"/>
      <c r="P746" s="259"/>
      <c r="Q746" s="49">
        <v>44.18</v>
      </c>
      <c r="S746" s="328" t="s">
        <v>10980</v>
      </c>
    </row>
    <row r="747" spans="1:19" s="49" customFormat="1" x14ac:dyDescent="0.25">
      <c r="A747" s="27"/>
      <c r="B747" s="25"/>
      <c r="C747" s="25"/>
      <c r="D747" s="25"/>
      <c r="E747" s="25"/>
      <c r="F747" s="14"/>
      <c r="G747" s="14"/>
      <c r="H747" s="14"/>
      <c r="I747" s="14"/>
      <c r="J747" s="14"/>
      <c r="K747" s="14"/>
      <c r="L747" s="69"/>
      <c r="M747" s="15"/>
      <c r="N747" s="68"/>
      <c r="O747" s="16"/>
      <c r="P747" s="259"/>
      <c r="Q747" s="49">
        <v>46.5</v>
      </c>
      <c r="S747" s="328" t="s">
        <v>10980</v>
      </c>
    </row>
    <row r="748" spans="1:19" s="49" customFormat="1" x14ac:dyDescent="0.25">
      <c r="A748" s="27"/>
      <c r="B748" s="25"/>
      <c r="C748" s="25"/>
      <c r="D748" s="25"/>
      <c r="E748" s="25"/>
      <c r="F748" s="14"/>
      <c r="G748" s="14"/>
      <c r="H748" s="14"/>
      <c r="I748" s="14"/>
      <c r="J748" s="14"/>
      <c r="K748" s="14"/>
      <c r="L748" s="69"/>
      <c r="M748" s="15"/>
      <c r="N748" s="68"/>
      <c r="O748" s="16"/>
      <c r="P748" s="259"/>
      <c r="S748" s="328"/>
    </row>
    <row r="749" spans="1:19" s="49" customFormat="1" x14ac:dyDescent="0.25">
      <c r="A749" s="27"/>
      <c r="B749" s="25"/>
      <c r="C749" s="25"/>
      <c r="D749" s="25"/>
      <c r="E749" s="25"/>
      <c r="F749" s="14"/>
      <c r="G749" s="14"/>
      <c r="H749" s="14"/>
      <c r="I749" s="14"/>
      <c r="J749" s="14"/>
      <c r="K749" s="14"/>
      <c r="L749" s="69"/>
      <c r="M749" s="15"/>
      <c r="N749" s="68"/>
      <c r="O749" s="16"/>
      <c r="P749" s="259"/>
      <c r="S749" s="328"/>
    </row>
    <row r="750" spans="1:19" s="49" customFormat="1" x14ac:dyDescent="0.25">
      <c r="A750" s="27"/>
      <c r="B750" s="25"/>
      <c r="C750" s="25"/>
      <c r="D750" s="25"/>
      <c r="E750" s="25"/>
      <c r="F750" s="14"/>
      <c r="G750" s="14"/>
      <c r="H750" s="14"/>
      <c r="I750" s="14"/>
      <c r="J750" s="14"/>
      <c r="K750" s="14"/>
      <c r="L750" s="69"/>
      <c r="M750" s="15"/>
      <c r="N750" s="68"/>
      <c r="O750" s="16"/>
      <c r="P750" s="259"/>
      <c r="Q750" s="49">
        <v>40.96</v>
      </c>
      <c r="S750" s="328" t="s">
        <v>10980</v>
      </c>
    </row>
    <row r="751" spans="1:19" s="49" customFormat="1" x14ac:dyDescent="0.25">
      <c r="A751" s="27"/>
      <c r="B751" s="25"/>
      <c r="C751" s="25"/>
      <c r="D751" s="25"/>
      <c r="E751" s="25"/>
      <c r="F751" s="14"/>
      <c r="G751" s="14"/>
      <c r="H751" s="14"/>
      <c r="I751" s="14"/>
      <c r="J751" s="14"/>
      <c r="K751" s="14"/>
      <c r="L751" s="69"/>
      <c r="M751" s="15"/>
      <c r="N751" s="68"/>
      <c r="O751" s="16"/>
      <c r="P751" s="259"/>
      <c r="S751" s="328"/>
    </row>
    <row r="752" spans="1:19" s="49" customFormat="1" x14ac:dyDescent="0.25">
      <c r="A752" s="27"/>
      <c r="B752" s="25"/>
      <c r="C752" s="25"/>
      <c r="D752" s="25"/>
      <c r="E752" s="25"/>
      <c r="F752" s="14"/>
      <c r="G752" s="14"/>
      <c r="H752" s="14"/>
      <c r="I752" s="14"/>
      <c r="J752" s="14"/>
      <c r="K752" s="14"/>
      <c r="L752" s="69"/>
      <c r="M752" s="15"/>
      <c r="N752" s="68"/>
      <c r="O752" s="16"/>
      <c r="P752" s="259"/>
      <c r="Q752" s="49">
        <v>36.89</v>
      </c>
      <c r="S752" s="328" t="s">
        <v>10980</v>
      </c>
    </row>
    <row r="753" spans="1:19" s="49" customFormat="1" x14ac:dyDescent="0.25">
      <c r="A753" s="27"/>
      <c r="B753" s="25"/>
      <c r="C753" s="25"/>
      <c r="D753" s="25"/>
      <c r="E753" s="25"/>
      <c r="F753" s="14"/>
      <c r="G753" s="14"/>
      <c r="H753" s="14"/>
      <c r="I753" s="14"/>
      <c r="J753" s="14"/>
      <c r="K753" s="14"/>
      <c r="L753" s="69"/>
      <c r="M753" s="15"/>
      <c r="N753" s="68"/>
      <c r="O753" s="16"/>
      <c r="P753" s="259"/>
      <c r="Q753" s="49">
        <v>22.45</v>
      </c>
      <c r="S753" s="328" t="s">
        <v>10980</v>
      </c>
    </row>
    <row r="754" spans="1:19" s="49" customFormat="1" x14ac:dyDescent="0.25">
      <c r="A754" s="27"/>
      <c r="B754" s="25"/>
      <c r="C754" s="25"/>
      <c r="D754" s="25"/>
      <c r="E754" s="25"/>
      <c r="F754" s="14"/>
      <c r="G754" s="14"/>
      <c r="H754" s="14"/>
      <c r="I754" s="14"/>
      <c r="J754" s="14"/>
      <c r="K754" s="14"/>
      <c r="L754" s="69"/>
      <c r="M754" s="15"/>
      <c r="N754" s="68"/>
      <c r="O754" s="16"/>
      <c r="P754" s="259"/>
      <c r="Q754" s="49">
        <v>31.46</v>
      </c>
      <c r="S754" s="328" t="s">
        <v>10980</v>
      </c>
    </row>
    <row r="755" spans="1:19" s="49" customFormat="1" x14ac:dyDescent="0.25">
      <c r="A755" s="27"/>
      <c r="B755" s="25"/>
      <c r="C755" s="25"/>
      <c r="D755" s="25"/>
      <c r="E755" s="25"/>
      <c r="F755" s="14"/>
      <c r="G755" s="14"/>
      <c r="H755" s="14"/>
      <c r="I755" s="14"/>
      <c r="J755" s="14"/>
      <c r="K755" s="14"/>
      <c r="L755" s="69"/>
      <c r="M755" s="15"/>
      <c r="N755" s="68"/>
      <c r="O755" s="16"/>
      <c r="P755" s="259"/>
      <c r="S755" s="328"/>
    </row>
    <row r="756" spans="1:19" s="49" customFormat="1" x14ac:dyDescent="0.25">
      <c r="A756" s="27"/>
      <c r="B756" s="25"/>
      <c r="C756" s="25"/>
      <c r="D756" s="25"/>
      <c r="E756" s="25"/>
      <c r="F756" s="14"/>
      <c r="G756" s="14"/>
      <c r="H756" s="14"/>
      <c r="I756" s="14"/>
      <c r="J756" s="14"/>
      <c r="K756" s="14"/>
      <c r="L756" s="69"/>
      <c r="M756" s="15"/>
      <c r="N756" s="68"/>
      <c r="O756" s="16"/>
      <c r="P756" s="259"/>
      <c r="Q756" s="49">
        <v>106.19</v>
      </c>
      <c r="S756" s="328" t="s">
        <v>10980</v>
      </c>
    </row>
    <row r="757" spans="1:19" s="49" customFormat="1" x14ac:dyDescent="0.25">
      <c r="A757" s="27"/>
      <c r="B757" s="25"/>
      <c r="C757" s="25"/>
      <c r="D757" s="25"/>
      <c r="E757" s="25"/>
      <c r="F757" s="14"/>
      <c r="G757" s="14"/>
      <c r="H757" s="14"/>
      <c r="I757" s="14"/>
      <c r="J757" s="14"/>
      <c r="K757" s="14"/>
      <c r="L757" s="69"/>
      <c r="M757" s="15"/>
      <c r="N757" s="68"/>
      <c r="O757" s="16"/>
      <c r="P757" s="259"/>
      <c r="Q757" s="49">
        <v>59.2</v>
      </c>
      <c r="S757" s="328" t="s">
        <v>10980</v>
      </c>
    </row>
    <row r="758" spans="1:19" s="49" customFormat="1" x14ac:dyDescent="0.25">
      <c r="A758" s="27"/>
      <c r="B758" s="25"/>
      <c r="C758" s="25"/>
      <c r="D758" s="25"/>
      <c r="E758" s="25"/>
      <c r="F758" s="14"/>
      <c r="G758" s="14"/>
      <c r="H758" s="14"/>
      <c r="I758" s="14"/>
      <c r="J758" s="14"/>
      <c r="K758" s="14"/>
      <c r="L758" s="69"/>
      <c r="M758" s="15"/>
      <c r="N758" s="68"/>
      <c r="O758" s="16"/>
      <c r="P758" s="259"/>
      <c r="S758" s="328"/>
    </row>
    <row r="759" spans="1:19" s="49" customFormat="1" x14ac:dyDescent="0.25">
      <c r="A759" s="27"/>
      <c r="B759" s="25"/>
      <c r="C759" s="25"/>
      <c r="D759" s="25"/>
      <c r="E759" s="25"/>
      <c r="F759" s="14"/>
      <c r="G759" s="14"/>
      <c r="H759" s="14"/>
      <c r="I759" s="14"/>
      <c r="J759" s="14"/>
      <c r="K759" s="14"/>
      <c r="L759" s="69"/>
      <c r="M759" s="15"/>
      <c r="N759" s="68"/>
      <c r="O759" s="16"/>
      <c r="P759" s="259"/>
      <c r="Q759" s="49">
        <v>57.2</v>
      </c>
      <c r="S759" s="328" t="s">
        <v>10980</v>
      </c>
    </row>
    <row r="760" spans="1:19" s="49" customFormat="1" x14ac:dyDescent="0.25">
      <c r="A760" s="27"/>
      <c r="B760" s="25"/>
      <c r="C760" s="25"/>
      <c r="D760" s="25"/>
      <c r="E760" s="25"/>
      <c r="F760" s="14"/>
      <c r="G760" s="14"/>
      <c r="H760" s="14"/>
      <c r="I760" s="14"/>
      <c r="J760" s="14"/>
      <c r="K760" s="14"/>
      <c r="L760" s="69"/>
      <c r="M760" s="15"/>
      <c r="N760" s="68"/>
      <c r="O760" s="16"/>
      <c r="P760" s="259"/>
      <c r="S760" s="328"/>
    </row>
    <row r="761" spans="1:19" s="49" customFormat="1" x14ac:dyDescent="0.25">
      <c r="A761" s="27"/>
      <c r="B761" s="25"/>
      <c r="C761" s="25"/>
      <c r="D761" s="25"/>
      <c r="E761" s="25"/>
      <c r="F761" s="14"/>
      <c r="G761" s="14"/>
      <c r="H761" s="14"/>
      <c r="I761" s="14"/>
      <c r="J761" s="14"/>
      <c r="K761" s="14"/>
      <c r="L761" s="69"/>
      <c r="M761" s="15"/>
      <c r="N761" s="68"/>
      <c r="O761" s="16"/>
      <c r="P761" s="259"/>
      <c r="Q761" s="49">
        <v>64.48</v>
      </c>
      <c r="S761" s="328" t="s">
        <v>10980</v>
      </c>
    </row>
    <row r="762" spans="1:19" s="49" customFormat="1" x14ac:dyDescent="0.25">
      <c r="A762" s="27"/>
      <c r="B762" s="25"/>
      <c r="C762" s="25"/>
      <c r="D762" s="25"/>
      <c r="E762" s="25"/>
      <c r="F762" s="14"/>
      <c r="G762" s="14"/>
      <c r="H762" s="14"/>
      <c r="I762" s="14"/>
      <c r="J762" s="14"/>
      <c r="K762" s="14"/>
      <c r="L762" s="69"/>
      <c r="M762" s="15"/>
      <c r="N762" s="68"/>
      <c r="O762" s="16"/>
      <c r="P762" s="259"/>
      <c r="Q762" s="49">
        <v>52.2</v>
      </c>
      <c r="S762" s="328" t="s">
        <v>10980</v>
      </c>
    </row>
    <row r="763" spans="1:19" s="49" customFormat="1" x14ac:dyDescent="0.25">
      <c r="A763" s="27"/>
      <c r="B763" s="25"/>
      <c r="C763" s="25"/>
      <c r="D763" s="25"/>
      <c r="E763" s="25"/>
      <c r="F763" s="14"/>
      <c r="G763" s="14"/>
      <c r="H763" s="14"/>
      <c r="I763" s="14"/>
      <c r="J763" s="14"/>
      <c r="K763" s="14"/>
      <c r="L763" s="69"/>
      <c r="M763" s="15"/>
      <c r="N763" s="68"/>
      <c r="O763" s="16"/>
      <c r="P763" s="259"/>
      <c r="Q763" s="49">
        <v>106.19</v>
      </c>
      <c r="S763" s="328" t="s">
        <v>10980</v>
      </c>
    </row>
    <row r="764" spans="1:19" s="49" customFormat="1" x14ac:dyDescent="0.25">
      <c r="A764" s="27"/>
      <c r="B764" s="25"/>
      <c r="C764" s="25"/>
      <c r="D764" s="25"/>
      <c r="E764" s="25"/>
      <c r="F764" s="14"/>
      <c r="G764" s="14"/>
      <c r="H764" s="14"/>
      <c r="I764" s="14"/>
      <c r="J764" s="14"/>
      <c r="K764" s="14"/>
      <c r="L764" s="69"/>
      <c r="M764" s="15"/>
      <c r="N764" s="68"/>
      <c r="O764" s="16"/>
      <c r="P764" s="259"/>
      <c r="S764" s="328"/>
    </row>
    <row r="765" spans="1:19" s="49" customFormat="1" x14ac:dyDescent="0.25">
      <c r="A765" s="27"/>
      <c r="B765" s="25"/>
      <c r="C765" s="25"/>
      <c r="D765" s="25"/>
      <c r="E765" s="25"/>
      <c r="F765" s="14"/>
      <c r="G765" s="14"/>
      <c r="H765" s="14"/>
      <c r="I765" s="14"/>
      <c r="J765" s="14"/>
      <c r="K765" s="14"/>
      <c r="L765" s="69"/>
      <c r="M765" s="15"/>
      <c r="N765" s="68"/>
      <c r="O765" s="16"/>
      <c r="P765" s="259"/>
      <c r="S765" s="328"/>
    </row>
    <row r="766" spans="1:19" s="49" customFormat="1" x14ac:dyDescent="0.25">
      <c r="A766" s="27"/>
      <c r="B766" s="25"/>
      <c r="C766" s="25"/>
      <c r="D766" s="25"/>
      <c r="E766" s="25"/>
      <c r="F766" s="14"/>
      <c r="G766" s="14"/>
      <c r="H766" s="14"/>
      <c r="I766" s="14"/>
      <c r="J766" s="14"/>
      <c r="K766" s="14"/>
      <c r="L766" s="69"/>
      <c r="M766" s="15"/>
      <c r="N766" s="68"/>
      <c r="O766" s="16"/>
      <c r="P766" s="259"/>
      <c r="S766" s="328"/>
    </row>
    <row r="767" spans="1:19" s="49" customFormat="1" x14ac:dyDescent="0.25">
      <c r="A767" s="27"/>
      <c r="B767" s="25"/>
      <c r="C767" s="25"/>
      <c r="D767" s="25"/>
      <c r="E767" s="25"/>
      <c r="F767" s="14"/>
      <c r="G767" s="14"/>
      <c r="H767" s="14"/>
      <c r="I767" s="14"/>
      <c r="J767" s="14"/>
      <c r="K767" s="14"/>
      <c r="L767" s="69"/>
      <c r="M767" s="15"/>
      <c r="N767" s="68"/>
      <c r="O767" s="16"/>
      <c r="P767" s="259"/>
      <c r="Q767" s="49">
        <v>126.61</v>
      </c>
      <c r="S767" s="328" t="s">
        <v>10980</v>
      </c>
    </row>
    <row r="768" spans="1:19" s="49" customFormat="1" x14ac:dyDescent="0.25">
      <c r="A768" s="27"/>
      <c r="B768" s="25"/>
      <c r="C768" s="25"/>
      <c r="D768" s="25"/>
      <c r="E768" s="25"/>
      <c r="F768" s="14"/>
      <c r="G768" s="14"/>
      <c r="H768" s="14"/>
      <c r="I768" s="14"/>
      <c r="J768" s="14"/>
      <c r="K768" s="14"/>
      <c r="L768" s="69"/>
      <c r="M768" s="15"/>
      <c r="N768" s="68"/>
      <c r="O768" s="16"/>
      <c r="P768" s="259"/>
      <c r="Q768" s="49">
        <v>34.71</v>
      </c>
      <c r="S768" s="328" t="s">
        <v>10980</v>
      </c>
    </row>
    <row r="769" spans="1:19" s="49" customFormat="1" x14ac:dyDescent="0.25">
      <c r="A769" s="27"/>
      <c r="B769" s="25"/>
      <c r="C769" s="25"/>
      <c r="D769" s="25"/>
      <c r="E769" s="25"/>
      <c r="F769" s="14"/>
      <c r="G769" s="14"/>
      <c r="H769" s="14"/>
      <c r="I769" s="14"/>
      <c r="J769" s="14"/>
      <c r="K769" s="14"/>
      <c r="L769" s="69"/>
      <c r="M769" s="15"/>
      <c r="N769" s="68"/>
      <c r="O769" s="16"/>
      <c r="P769" s="259"/>
      <c r="Q769" s="49">
        <v>36.89</v>
      </c>
      <c r="S769" s="328" t="s">
        <v>10980</v>
      </c>
    </row>
    <row r="770" spans="1:19" s="49" customFormat="1" x14ac:dyDescent="0.25">
      <c r="A770" s="27"/>
      <c r="B770" s="25"/>
      <c r="C770" s="25"/>
      <c r="D770" s="25"/>
      <c r="E770" s="25"/>
      <c r="F770" s="14"/>
      <c r="G770" s="14"/>
      <c r="H770" s="14"/>
      <c r="I770" s="14"/>
      <c r="J770" s="14"/>
      <c r="K770" s="14"/>
      <c r="L770" s="69"/>
      <c r="M770" s="15"/>
      <c r="N770" s="68"/>
      <c r="O770" s="16"/>
      <c r="P770" s="259"/>
      <c r="Q770" s="49">
        <v>80.069999999999993</v>
      </c>
      <c r="S770" s="328" t="s">
        <v>10980</v>
      </c>
    </row>
    <row r="771" spans="1:19" s="49" customFormat="1" x14ac:dyDescent="0.25">
      <c r="A771" s="27"/>
      <c r="B771" s="25"/>
      <c r="C771" s="25"/>
      <c r="D771" s="25"/>
      <c r="E771" s="25"/>
      <c r="F771" s="14"/>
      <c r="G771" s="14"/>
      <c r="H771" s="14"/>
      <c r="I771" s="14"/>
      <c r="J771" s="14"/>
      <c r="K771" s="14"/>
      <c r="L771" s="69"/>
      <c r="M771" s="15"/>
      <c r="N771" s="68"/>
      <c r="O771" s="16"/>
      <c r="P771" s="259"/>
      <c r="Q771" s="49">
        <v>44.18</v>
      </c>
      <c r="S771" s="328" t="s">
        <v>10980</v>
      </c>
    </row>
    <row r="772" spans="1:19" s="49" customFormat="1" x14ac:dyDescent="0.25">
      <c r="A772" s="27"/>
      <c r="B772" s="25"/>
      <c r="C772" s="25"/>
      <c r="D772" s="25"/>
      <c r="E772" s="25"/>
      <c r="F772" s="14"/>
      <c r="G772" s="14"/>
      <c r="H772" s="14"/>
      <c r="I772" s="14"/>
      <c r="J772" s="14"/>
      <c r="K772" s="14"/>
      <c r="L772" s="69"/>
      <c r="M772" s="15"/>
      <c r="N772" s="68"/>
      <c r="O772" s="16"/>
      <c r="P772" s="259"/>
      <c r="S772" s="328"/>
    </row>
    <row r="773" spans="1:19" s="49" customFormat="1" x14ac:dyDescent="0.25">
      <c r="A773" s="27"/>
      <c r="B773" s="25"/>
      <c r="C773" s="25"/>
      <c r="D773" s="25"/>
      <c r="E773" s="25"/>
      <c r="F773" s="14"/>
      <c r="G773" s="14"/>
      <c r="H773" s="14"/>
      <c r="I773" s="14"/>
      <c r="J773" s="14"/>
      <c r="K773" s="14"/>
      <c r="L773" s="69"/>
      <c r="M773" s="15"/>
      <c r="N773" s="68"/>
      <c r="O773" s="16"/>
      <c r="P773" s="259"/>
      <c r="S773" s="328"/>
    </row>
    <row r="774" spans="1:19" s="49" customFormat="1" x14ac:dyDescent="0.25">
      <c r="A774" s="27"/>
      <c r="B774" s="25"/>
      <c r="C774" s="25"/>
      <c r="D774" s="25"/>
      <c r="E774" s="25"/>
      <c r="F774" s="14"/>
      <c r="G774" s="14"/>
      <c r="H774" s="14"/>
      <c r="I774" s="14"/>
      <c r="J774" s="14"/>
      <c r="K774" s="14"/>
      <c r="L774" s="69"/>
      <c r="M774" s="15"/>
      <c r="N774" s="68"/>
      <c r="O774" s="16"/>
      <c r="P774" s="259"/>
      <c r="Q774" s="49">
        <v>37.36</v>
      </c>
      <c r="S774" s="328" t="s">
        <v>10980</v>
      </c>
    </row>
    <row r="775" spans="1:19" s="49" customFormat="1" x14ac:dyDescent="0.25">
      <c r="A775" s="27"/>
      <c r="B775" s="25"/>
      <c r="C775" s="25"/>
      <c r="D775" s="25"/>
      <c r="E775" s="25"/>
      <c r="F775" s="14"/>
      <c r="G775" s="14"/>
      <c r="H775" s="14"/>
      <c r="I775" s="14"/>
      <c r="J775" s="14"/>
      <c r="K775" s="14"/>
      <c r="L775" s="69"/>
      <c r="M775" s="15"/>
      <c r="N775" s="68"/>
      <c r="O775" s="16"/>
      <c r="P775" s="259"/>
      <c r="S775" s="328"/>
    </row>
    <row r="776" spans="1:19" s="49" customFormat="1" x14ac:dyDescent="0.25">
      <c r="A776" s="27"/>
      <c r="B776" s="25"/>
      <c r="C776" s="25"/>
      <c r="D776" s="25"/>
      <c r="E776" s="25"/>
      <c r="F776" s="14"/>
      <c r="G776" s="14"/>
      <c r="H776" s="14"/>
      <c r="I776" s="14"/>
      <c r="J776" s="14"/>
      <c r="K776" s="14"/>
      <c r="L776" s="69"/>
      <c r="M776" s="15"/>
      <c r="N776" s="68"/>
      <c r="O776" s="16"/>
      <c r="P776" s="259"/>
      <c r="S776" s="328"/>
    </row>
    <row r="777" spans="1:19" s="49" customFormat="1" x14ac:dyDescent="0.25">
      <c r="A777" s="27"/>
      <c r="B777" s="25"/>
      <c r="C777" s="25"/>
      <c r="D777" s="25"/>
      <c r="E777" s="25"/>
      <c r="F777" s="14"/>
      <c r="G777" s="14"/>
      <c r="H777" s="14"/>
      <c r="I777" s="14"/>
      <c r="J777" s="14"/>
      <c r="K777" s="14"/>
      <c r="L777" s="69"/>
      <c r="M777" s="15"/>
      <c r="N777" s="68"/>
      <c r="O777" s="16"/>
      <c r="P777" s="259"/>
      <c r="S777" s="328"/>
    </row>
    <row r="778" spans="1:19" s="49" customFormat="1" x14ac:dyDescent="0.25">
      <c r="A778" s="27"/>
      <c r="B778" s="25"/>
      <c r="C778" s="25"/>
      <c r="D778" s="25"/>
      <c r="E778" s="25"/>
      <c r="F778" s="14"/>
      <c r="G778" s="14"/>
      <c r="H778" s="14"/>
      <c r="I778" s="14"/>
      <c r="J778" s="14"/>
      <c r="K778" s="14"/>
      <c r="L778" s="69"/>
      <c r="M778" s="15"/>
      <c r="N778" s="68"/>
      <c r="O778" s="16"/>
      <c r="P778" s="259"/>
      <c r="S778" s="328"/>
    </row>
    <row r="779" spans="1:19" s="49" customFormat="1" x14ac:dyDescent="0.25">
      <c r="A779" s="27"/>
      <c r="B779" s="25"/>
      <c r="C779" s="25"/>
      <c r="D779" s="25"/>
      <c r="E779" s="25"/>
      <c r="F779" s="14"/>
      <c r="G779" s="14"/>
      <c r="H779" s="14"/>
      <c r="I779" s="14"/>
      <c r="J779" s="14"/>
      <c r="K779" s="14"/>
      <c r="L779" s="69"/>
      <c r="M779" s="15"/>
      <c r="N779" s="68"/>
      <c r="O779" s="16"/>
      <c r="P779" s="259"/>
      <c r="Q779" s="49">
        <v>92.48</v>
      </c>
      <c r="S779" s="328" t="s">
        <v>10980</v>
      </c>
    </row>
    <row r="780" spans="1:19" s="49" customFormat="1" x14ac:dyDescent="0.25">
      <c r="A780" s="27"/>
      <c r="B780" s="25"/>
      <c r="C780" s="25"/>
      <c r="D780" s="25"/>
      <c r="E780" s="25"/>
      <c r="F780" s="14"/>
      <c r="G780" s="14"/>
      <c r="H780" s="14"/>
      <c r="I780" s="14"/>
      <c r="J780" s="14"/>
      <c r="K780" s="14"/>
      <c r="L780" s="69"/>
      <c r="M780" s="15"/>
      <c r="N780" s="68"/>
      <c r="O780" s="16"/>
      <c r="P780" s="259"/>
      <c r="Q780" s="49">
        <v>126.61</v>
      </c>
      <c r="S780" s="328" t="s">
        <v>10980</v>
      </c>
    </row>
    <row r="781" spans="1:19" s="49" customFormat="1" x14ac:dyDescent="0.25">
      <c r="A781" s="27"/>
      <c r="B781" s="25"/>
      <c r="C781" s="25"/>
      <c r="D781" s="25"/>
      <c r="E781" s="25"/>
      <c r="F781" s="14"/>
      <c r="G781" s="14"/>
      <c r="H781" s="14"/>
      <c r="I781" s="14"/>
      <c r="J781" s="14"/>
      <c r="K781" s="14"/>
      <c r="L781" s="69"/>
      <c r="M781" s="15"/>
      <c r="N781" s="68"/>
      <c r="O781" s="16"/>
      <c r="P781" s="259"/>
      <c r="Q781" s="49" t="s">
        <v>11567</v>
      </c>
      <c r="S781" s="328"/>
    </row>
    <row r="782" spans="1:19" s="49" customFormat="1" x14ac:dyDescent="0.25">
      <c r="A782" s="27"/>
      <c r="B782" s="25"/>
      <c r="C782" s="25"/>
      <c r="D782" s="25"/>
      <c r="E782" s="25"/>
      <c r="F782" s="14"/>
      <c r="G782" s="14"/>
      <c r="H782" s="14"/>
      <c r="I782" s="14"/>
      <c r="J782" s="14"/>
      <c r="K782" s="14"/>
      <c r="L782" s="69"/>
      <c r="M782" s="15"/>
      <c r="N782" s="68"/>
      <c r="O782" s="16"/>
      <c r="P782" s="259"/>
      <c r="Q782" s="49">
        <v>112.82</v>
      </c>
      <c r="S782" s="328" t="s">
        <v>10980</v>
      </c>
    </row>
    <row r="783" spans="1:19" s="49" customFormat="1" x14ac:dyDescent="0.25">
      <c r="A783" s="27"/>
      <c r="B783" s="25"/>
      <c r="C783" s="25"/>
      <c r="D783" s="25"/>
      <c r="E783" s="25"/>
      <c r="F783" s="14"/>
      <c r="G783" s="14"/>
      <c r="H783" s="14"/>
      <c r="I783" s="14"/>
      <c r="J783" s="14"/>
      <c r="K783" s="14"/>
      <c r="L783" s="69"/>
      <c r="M783" s="15"/>
      <c r="N783" s="68"/>
      <c r="O783" s="16"/>
      <c r="P783" s="259"/>
      <c r="S783" s="328"/>
    </row>
    <row r="784" spans="1:19" s="49" customFormat="1" x14ac:dyDescent="0.25">
      <c r="A784" s="27"/>
      <c r="B784" s="25"/>
      <c r="C784" s="25"/>
      <c r="D784" s="25"/>
      <c r="E784" s="25"/>
      <c r="F784" s="14"/>
      <c r="G784" s="14"/>
      <c r="H784" s="14"/>
      <c r="I784" s="14"/>
      <c r="J784" s="14"/>
      <c r="K784" s="14"/>
      <c r="L784" s="69"/>
      <c r="M784" s="15"/>
      <c r="N784" s="68"/>
      <c r="O784" s="16"/>
      <c r="P784" s="259"/>
      <c r="S784" s="328"/>
    </row>
    <row r="785" spans="1:19" s="49" customFormat="1" x14ac:dyDescent="0.25">
      <c r="A785" s="27"/>
      <c r="B785" s="25"/>
      <c r="C785" s="25"/>
      <c r="D785" s="25"/>
      <c r="E785" s="25"/>
      <c r="F785" s="14"/>
      <c r="G785" s="14"/>
      <c r="H785" s="14"/>
      <c r="I785" s="14"/>
      <c r="J785" s="14"/>
      <c r="K785" s="14"/>
      <c r="L785" s="69"/>
      <c r="M785" s="15"/>
      <c r="N785" s="68"/>
      <c r="O785" s="16"/>
      <c r="P785" s="259"/>
      <c r="S785" s="328"/>
    </row>
    <row r="786" spans="1:19" s="49" customFormat="1" x14ac:dyDescent="0.25">
      <c r="A786" s="27"/>
      <c r="B786" s="25"/>
      <c r="C786" s="25"/>
      <c r="D786" s="25"/>
      <c r="E786" s="25"/>
      <c r="F786" s="14"/>
      <c r="G786" s="14"/>
      <c r="H786" s="14"/>
      <c r="I786" s="14"/>
      <c r="J786" s="14"/>
      <c r="K786" s="14"/>
      <c r="L786" s="69"/>
      <c r="M786" s="15"/>
      <c r="N786" s="68"/>
      <c r="O786" s="16"/>
      <c r="P786" s="259"/>
      <c r="S786" s="328"/>
    </row>
    <row r="787" spans="1:19" s="49" customFormat="1" x14ac:dyDescent="0.25">
      <c r="A787" s="27"/>
      <c r="B787" s="25"/>
      <c r="C787" s="25"/>
      <c r="D787" s="25"/>
      <c r="E787" s="25"/>
      <c r="F787" s="14"/>
      <c r="G787" s="14"/>
      <c r="H787" s="14"/>
      <c r="I787" s="14"/>
      <c r="J787" s="14"/>
      <c r="K787" s="14"/>
      <c r="L787" s="69"/>
      <c r="M787" s="15"/>
      <c r="N787" s="68"/>
      <c r="O787" s="16"/>
      <c r="P787" s="259"/>
      <c r="Q787" s="49">
        <v>32.81</v>
      </c>
      <c r="S787" s="328" t="s">
        <v>10980</v>
      </c>
    </row>
    <row r="788" spans="1:19" s="49" customFormat="1" x14ac:dyDescent="0.25">
      <c r="A788" s="27"/>
      <c r="B788" s="25"/>
      <c r="C788" s="25"/>
      <c r="D788" s="25"/>
      <c r="E788" s="25"/>
      <c r="F788" s="14"/>
      <c r="G788" s="14"/>
      <c r="H788" s="14"/>
      <c r="I788" s="14"/>
      <c r="J788" s="14"/>
      <c r="K788" s="14"/>
      <c r="L788" s="69"/>
      <c r="M788" s="15"/>
      <c r="N788" s="68"/>
      <c r="O788" s="16"/>
      <c r="P788" s="259"/>
      <c r="Q788" s="49">
        <v>59.2</v>
      </c>
      <c r="S788" s="328" t="s">
        <v>10980</v>
      </c>
    </row>
    <row r="789" spans="1:19" s="49" customFormat="1" x14ac:dyDescent="0.25">
      <c r="A789" s="27"/>
      <c r="B789" s="25"/>
      <c r="C789" s="25"/>
      <c r="D789" s="25"/>
      <c r="E789" s="25"/>
      <c r="F789" s="14"/>
      <c r="G789" s="14"/>
      <c r="H789" s="14"/>
      <c r="I789" s="14"/>
      <c r="J789" s="14"/>
      <c r="K789" s="14"/>
      <c r="L789" s="69"/>
      <c r="M789" s="15"/>
      <c r="N789" s="68"/>
      <c r="O789" s="16"/>
      <c r="P789" s="259"/>
      <c r="Q789" s="49">
        <v>2.2200000000000002</v>
      </c>
      <c r="S789" s="328" t="s">
        <v>10983</v>
      </c>
    </row>
    <row r="790" spans="1:19" s="49" customFormat="1" x14ac:dyDescent="0.25">
      <c r="A790" s="27"/>
      <c r="B790" s="25"/>
      <c r="C790" s="25"/>
      <c r="D790" s="25"/>
      <c r="E790" s="25"/>
      <c r="F790" s="14"/>
      <c r="G790" s="14"/>
      <c r="H790" s="14"/>
      <c r="I790" s="14"/>
      <c r="J790" s="14"/>
      <c r="K790" s="14"/>
      <c r="L790" s="69"/>
      <c r="M790" s="15"/>
      <c r="N790" s="68"/>
      <c r="O790" s="16"/>
      <c r="P790" s="259"/>
      <c r="Q790" s="49">
        <v>43.45</v>
      </c>
      <c r="S790" s="328" t="s">
        <v>10980</v>
      </c>
    </row>
    <row r="791" spans="1:19" s="49" customFormat="1" x14ac:dyDescent="0.25">
      <c r="A791" s="27"/>
      <c r="B791" s="25"/>
      <c r="C791" s="25"/>
      <c r="D791" s="25"/>
      <c r="E791" s="25"/>
      <c r="F791" s="14"/>
      <c r="G791" s="14"/>
      <c r="H791" s="14"/>
      <c r="I791" s="14"/>
      <c r="J791" s="14"/>
      <c r="K791" s="14"/>
      <c r="L791" s="69"/>
      <c r="M791" s="15"/>
      <c r="N791" s="68"/>
      <c r="O791" s="16"/>
      <c r="P791" s="259"/>
      <c r="S791" s="328"/>
    </row>
    <row r="792" spans="1:19" s="49" customFormat="1" x14ac:dyDescent="0.25">
      <c r="A792" s="27"/>
      <c r="B792" s="25"/>
      <c r="C792" s="25"/>
      <c r="D792" s="25"/>
      <c r="E792" s="25"/>
      <c r="F792" s="14"/>
      <c r="G792" s="14"/>
      <c r="H792" s="14"/>
      <c r="I792" s="14"/>
      <c r="J792" s="14"/>
      <c r="K792" s="14"/>
      <c r="L792" s="69"/>
      <c r="M792" s="15"/>
      <c r="N792" s="68"/>
      <c r="O792" s="16"/>
      <c r="P792" s="259"/>
      <c r="S792" s="328"/>
    </row>
    <row r="793" spans="1:19" s="49" customFormat="1" x14ac:dyDescent="0.25">
      <c r="A793" s="27"/>
      <c r="B793" s="25"/>
      <c r="C793" s="25"/>
      <c r="D793" s="25"/>
      <c r="E793" s="25"/>
      <c r="F793" s="14"/>
      <c r="G793" s="14"/>
      <c r="H793" s="14"/>
      <c r="I793" s="14"/>
      <c r="J793" s="14"/>
      <c r="K793" s="14"/>
      <c r="L793" s="69"/>
      <c r="M793" s="15"/>
      <c r="N793" s="68"/>
      <c r="O793" s="16"/>
      <c r="P793" s="259"/>
      <c r="Q793" s="49">
        <v>98.16</v>
      </c>
      <c r="S793" s="328" t="s">
        <v>10980</v>
      </c>
    </row>
    <row r="794" spans="1:19" s="49" customFormat="1" x14ac:dyDescent="0.25">
      <c r="A794" s="27"/>
      <c r="B794" s="25"/>
      <c r="C794" s="25"/>
      <c r="D794" s="25"/>
      <c r="E794" s="25"/>
      <c r="F794" s="14"/>
      <c r="G794" s="14"/>
      <c r="H794" s="14"/>
      <c r="I794" s="14"/>
      <c r="J794" s="14"/>
      <c r="K794" s="14"/>
      <c r="L794" s="69"/>
      <c r="M794" s="15"/>
      <c r="N794" s="68"/>
      <c r="O794" s="16"/>
      <c r="P794" s="259"/>
      <c r="Q794" s="49">
        <v>42.49</v>
      </c>
      <c r="S794" s="328" t="s">
        <v>10980</v>
      </c>
    </row>
    <row r="795" spans="1:19" s="49" customFormat="1" x14ac:dyDescent="0.25">
      <c r="A795" s="27"/>
      <c r="B795" s="25"/>
      <c r="C795" s="25"/>
      <c r="D795" s="25"/>
      <c r="E795" s="25"/>
      <c r="F795" s="14"/>
      <c r="G795" s="14"/>
      <c r="H795" s="14"/>
      <c r="I795" s="14"/>
      <c r="J795" s="14"/>
      <c r="K795" s="14"/>
      <c r="L795" s="69"/>
      <c r="M795" s="15"/>
      <c r="N795" s="68"/>
      <c r="O795" s="16"/>
      <c r="P795" s="259"/>
      <c r="S795" s="328"/>
    </row>
    <row r="796" spans="1:19" s="49" customFormat="1" x14ac:dyDescent="0.25">
      <c r="A796" s="27"/>
      <c r="B796" s="25"/>
      <c r="C796" s="25"/>
      <c r="D796" s="25"/>
      <c r="E796" s="25"/>
      <c r="F796" s="14"/>
      <c r="G796" s="14"/>
      <c r="H796" s="14"/>
      <c r="I796" s="14"/>
      <c r="J796" s="14"/>
      <c r="K796" s="14"/>
      <c r="L796" s="69"/>
      <c r="M796" s="15"/>
      <c r="N796" s="68"/>
      <c r="O796" s="16"/>
      <c r="P796" s="259"/>
      <c r="Q796" s="49">
        <v>126.61</v>
      </c>
      <c r="S796" s="328" t="s">
        <v>10980</v>
      </c>
    </row>
    <row r="797" spans="1:19" s="49" customFormat="1" x14ac:dyDescent="0.25">
      <c r="A797" s="27"/>
      <c r="B797" s="25"/>
      <c r="C797" s="25"/>
      <c r="D797" s="25"/>
      <c r="E797" s="25"/>
      <c r="F797" s="14"/>
      <c r="G797" s="14"/>
      <c r="H797" s="14"/>
      <c r="I797" s="14"/>
      <c r="J797" s="14"/>
      <c r="K797" s="14"/>
      <c r="L797" s="69"/>
      <c r="M797" s="15"/>
      <c r="N797" s="68"/>
      <c r="O797" s="16"/>
      <c r="P797" s="259"/>
      <c r="S797" s="328"/>
    </row>
    <row r="798" spans="1:19" s="49" customFormat="1" x14ac:dyDescent="0.25">
      <c r="A798" s="27"/>
      <c r="B798" s="25"/>
      <c r="C798" s="25"/>
      <c r="D798" s="25"/>
      <c r="E798" s="25"/>
      <c r="F798" s="14"/>
      <c r="G798" s="14"/>
      <c r="H798" s="14"/>
      <c r="I798" s="14"/>
      <c r="J798" s="14"/>
      <c r="K798" s="14"/>
      <c r="L798" s="69"/>
      <c r="M798" s="15"/>
      <c r="N798" s="68"/>
      <c r="O798" s="16"/>
      <c r="P798" s="259"/>
      <c r="Q798" s="49">
        <v>150.97</v>
      </c>
      <c r="S798" s="328" t="s">
        <v>10980</v>
      </c>
    </row>
    <row r="799" spans="1:19" s="49" customFormat="1" x14ac:dyDescent="0.25">
      <c r="A799" s="27"/>
      <c r="B799" s="25"/>
      <c r="C799" s="25"/>
      <c r="D799" s="25"/>
      <c r="E799" s="25"/>
      <c r="F799" s="14"/>
      <c r="G799" s="14"/>
      <c r="H799" s="14"/>
      <c r="I799" s="14"/>
      <c r="J799" s="14"/>
      <c r="K799" s="14"/>
      <c r="L799" s="69"/>
      <c r="M799" s="15"/>
      <c r="N799" s="68"/>
      <c r="O799" s="16"/>
      <c r="P799" s="259"/>
      <c r="S799" s="328"/>
    </row>
    <row r="800" spans="1:19" s="49" customFormat="1" x14ac:dyDescent="0.25">
      <c r="A800" s="27"/>
      <c r="B800" s="25"/>
      <c r="C800" s="25"/>
      <c r="D800" s="25"/>
      <c r="E800" s="25"/>
      <c r="F800" s="14"/>
      <c r="G800" s="14"/>
      <c r="H800" s="14"/>
      <c r="I800" s="14"/>
      <c r="J800" s="14"/>
      <c r="K800" s="14"/>
      <c r="L800" s="69"/>
      <c r="M800" s="15"/>
      <c r="N800" s="68"/>
      <c r="O800" s="16"/>
      <c r="P800" s="259"/>
      <c r="S800" s="328"/>
    </row>
    <row r="801" spans="1:19" s="49" customFormat="1" x14ac:dyDescent="0.25">
      <c r="A801" s="27"/>
      <c r="B801" s="25"/>
      <c r="C801" s="25"/>
      <c r="D801" s="25"/>
      <c r="E801" s="25"/>
      <c r="F801" s="14"/>
      <c r="G801" s="14"/>
      <c r="H801" s="14"/>
      <c r="I801" s="14"/>
      <c r="J801" s="14"/>
      <c r="K801" s="14"/>
      <c r="L801" s="69"/>
      <c r="M801" s="15"/>
      <c r="N801" s="68"/>
      <c r="O801" s="16"/>
      <c r="P801" s="259"/>
      <c r="Q801" s="49">
        <v>43.64</v>
      </c>
      <c r="S801" s="328" t="s">
        <v>10980</v>
      </c>
    </row>
    <row r="802" spans="1:19" s="49" customFormat="1" x14ac:dyDescent="0.25">
      <c r="A802" s="27"/>
      <c r="B802" s="25"/>
      <c r="C802" s="25"/>
      <c r="D802" s="25"/>
      <c r="E802" s="25"/>
      <c r="F802" s="14"/>
      <c r="G802" s="14"/>
      <c r="H802" s="14"/>
      <c r="I802" s="14"/>
      <c r="J802" s="14"/>
      <c r="K802" s="14"/>
      <c r="L802" s="69"/>
      <c r="M802" s="15"/>
      <c r="N802" s="68"/>
      <c r="O802" s="16"/>
      <c r="P802" s="259"/>
      <c r="S802" s="328"/>
    </row>
    <row r="803" spans="1:19" s="49" customFormat="1" x14ac:dyDescent="0.25">
      <c r="A803" s="27"/>
      <c r="B803" s="25"/>
      <c r="C803" s="25"/>
      <c r="D803" s="25"/>
      <c r="E803" s="25"/>
      <c r="F803" s="14"/>
      <c r="G803" s="14"/>
      <c r="H803" s="14"/>
      <c r="I803" s="14"/>
      <c r="J803" s="14"/>
      <c r="K803" s="14"/>
      <c r="L803" s="69"/>
      <c r="M803" s="15"/>
      <c r="N803" s="68"/>
      <c r="O803" s="16"/>
      <c r="P803" s="259"/>
      <c r="S803" s="328"/>
    </row>
    <row r="804" spans="1:19" s="49" customFormat="1" x14ac:dyDescent="0.25">
      <c r="A804" s="27"/>
      <c r="B804" s="25"/>
      <c r="C804" s="25"/>
      <c r="D804" s="25"/>
      <c r="E804" s="25"/>
      <c r="F804" s="14"/>
      <c r="G804" s="14"/>
      <c r="H804" s="14"/>
      <c r="I804" s="14"/>
      <c r="J804" s="14"/>
      <c r="K804" s="14"/>
      <c r="L804" s="69"/>
      <c r="M804" s="15"/>
      <c r="N804" s="68"/>
      <c r="O804" s="16"/>
      <c r="P804" s="259"/>
      <c r="Q804" s="49">
        <v>52.2</v>
      </c>
      <c r="S804" s="328" t="s">
        <v>10980</v>
      </c>
    </row>
    <row r="805" spans="1:19" s="49" customFormat="1" x14ac:dyDescent="0.25">
      <c r="A805" s="27"/>
      <c r="B805" s="25"/>
      <c r="C805" s="25"/>
      <c r="D805" s="25"/>
      <c r="E805" s="25"/>
      <c r="F805" s="14"/>
      <c r="G805" s="14"/>
      <c r="H805" s="14"/>
      <c r="I805" s="14"/>
      <c r="J805" s="14"/>
      <c r="K805" s="14"/>
      <c r="L805" s="69"/>
      <c r="M805" s="15"/>
      <c r="N805" s="68"/>
      <c r="O805" s="16"/>
      <c r="P805" s="259"/>
      <c r="S805" s="328"/>
    </row>
    <row r="806" spans="1:19" s="49" customFormat="1" x14ac:dyDescent="0.25">
      <c r="A806" s="27"/>
      <c r="B806" s="25"/>
      <c r="C806" s="25"/>
      <c r="D806" s="25"/>
      <c r="E806" s="25"/>
      <c r="F806" s="14"/>
      <c r="G806" s="14"/>
      <c r="H806" s="14"/>
      <c r="I806" s="14"/>
      <c r="J806" s="14"/>
      <c r="K806" s="14"/>
      <c r="L806" s="69"/>
      <c r="M806" s="15"/>
      <c r="N806" s="68"/>
      <c r="O806" s="16"/>
      <c r="P806" s="259"/>
      <c r="S806" s="328"/>
    </row>
    <row r="807" spans="1:19" s="49" customFormat="1" x14ac:dyDescent="0.25">
      <c r="A807" s="27"/>
      <c r="B807" s="25"/>
      <c r="C807" s="25"/>
      <c r="D807" s="25"/>
      <c r="E807" s="25"/>
      <c r="F807" s="14"/>
      <c r="G807" s="14"/>
      <c r="H807" s="14"/>
      <c r="I807" s="14"/>
      <c r="J807" s="14"/>
      <c r="K807" s="14"/>
      <c r="L807" s="69"/>
      <c r="M807" s="15"/>
      <c r="N807" s="68"/>
      <c r="O807" s="16"/>
      <c r="P807" s="259"/>
      <c r="S807" s="328"/>
    </row>
    <row r="808" spans="1:19" s="49" customFormat="1" x14ac:dyDescent="0.25">
      <c r="A808" s="27"/>
      <c r="B808" s="25"/>
      <c r="C808" s="25"/>
      <c r="D808" s="25"/>
      <c r="E808" s="25"/>
      <c r="F808" s="14"/>
      <c r="G808" s="14"/>
      <c r="H808" s="14"/>
      <c r="I808" s="14"/>
      <c r="J808" s="14"/>
      <c r="K808" s="14"/>
      <c r="L808" s="69"/>
      <c r="M808" s="15"/>
      <c r="N808" s="68"/>
      <c r="O808" s="16"/>
      <c r="P808" s="259"/>
      <c r="S808" s="328"/>
    </row>
    <row r="809" spans="1:19" s="49" customFormat="1" x14ac:dyDescent="0.25">
      <c r="A809" s="27"/>
      <c r="B809" s="25"/>
      <c r="C809" s="25"/>
      <c r="D809" s="25"/>
      <c r="E809" s="25"/>
      <c r="F809" s="14"/>
      <c r="G809" s="14"/>
      <c r="H809" s="14"/>
      <c r="I809" s="14"/>
      <c r="J809" s="14"/>
      <c r="K809" s="14"/>
      <c r="L809" s="69"/>
      <c r="M809" s="15"/>
      <c r="N809" s="68"/>
      <c r="O809" s="16"/>
      <c r="P809" s="259"/>
      <c r="S809" s="328"/>
    </row>
    <row r="810" spans="1:19" s="49" customFormat="1" x14ac:dyDescent="0.25">
      <c r="A810" s="27"/>
      <c r="B810" s="25"/>
      <c r="C810" s="25"/>
      <c r="D810" s="25"/>
      <c r="E810" s="25"/>
      <c r="F810" s="14"/>
      <c r="G810" s="14"/>
      <c r="H810" s="14"/>
      <c r="I810" s="14"/>
      <c r="J810" s="14"/>
      <c r="K810" s="14"/>
      <c r="L810" s="69"/>
      <c r="M810" s="15"/>
      <c r="N810" s="68"/>
      <c r="O810" s="16"/>
      <c r="P810" s="259"/>
      <c r="Q810" s="49">
        <v>90.96</v>
      </c>
      <c r="S810" s="328" t="s">
        <v>10980</v>
      </c>
    </row>
    <row r="811" spans="1:19" s="49" customFormat="1" x14ac:dyDescent="0.25">
      <c r="A811" s="27"/>
      <c r="B811" s="25"/>
      <c r="C811" s="25"/>
      <c r="D811" s="25"/>
      <c r="E811" s="25"/>
      <c r="F811" s="14"/>
      <c r="G811" s="14"/>
      <c r="H811" s="14"/>
      <c r="I811" s="14"/>
      <c r="J811" s="14"/>
      <c r="K811" s="14"/>
      <c r="L811" s="69"/>
      <c r="M811" s="15"/>
      <c r="N811" s="68"/>
      <c r="O811" s="16"/>
      <c r="P811" s="259"/>
      <c r="Q811" s="49">
        <v>27.4</v>
      </c>
      <c r="S811" s="328" t="s">
        <v>11891</v>
      </c>
    </row>
    <row r="812" spans="1:19" s="49" customFormat="1" x14ac:dyDescent="0.25">
      <c r="A812" s="27"/>
      <c r="B812" s="25"/>
      <c r="C812" s="25"/>
      <c r="D812" s="25"/>
      <c r="E812" s="25"/>
      <c r="F812" s="14"/>
      <c r="G812" s="14"/>
      <c r="H812" s="14"/>
      <c r="I812" s="14"/>
      <c r="J812" s="14"/>
      <c r="K812" s="14"/>
      <c r="L812" s="69"/>
      <c r="M812" s="15"/>
      <c r="N812" s="68"/>
      <c r="O812" s="16"/>
      <c r="P812" s="259"/>
      <c r="S812" s="328"/>
    </row>
    <row r="813" spans="1:19" s="49" customFormat="1" x14ac:dyDescent="0.25">
      <c r="A813" s="27"/>
      <c r="B813" s="25"/>
      <c r="C813" s="25"/>
      <c r="D813" s="25"/>
      <c r="E813" s="25"/>
      <c r="F813" s="14"/>
      <c r="G813" s="14"/>
      <c r="H813" s="14"/>
      <c r="I813" s="14"/>
      <c r="J813" s="14"/>
      <c r="K813" s="14"/>
      <c r="L813" s="69"/>
      <c r="M813" s="15"/>
      <c r="N813" s="68"/>
      <c r="O813" s="16"/>
      <c r="P813" s="259"/>
      <c r="Q813" s="49">
        <v>36.880000000000003</v>
      </c>
      <c r="S813" s="328" t="s">
        <v>11891</v>
      </c>
    </row>
    <row r="814" spans="1:19" s="49" customFormat="1" x14ac:dyDescent="0.25">
      <c r="A814" s="27"/>
      <c r="B814" s="25"/>
      <c r="C814" s="25"/>
      <c r="D814" s="25"/>
      <c r="E814" s="25"/>
      <c r="F814" s="14"/>
      <c r="G814" s="14"/>
      <c r="H814" s="14"/>
      <c r="I814" s="14"/>
      <c r="J814" s="14"/>
      <c r="K814" s="14"/>
      <c r="L814" s="69"/>
      <c r="M814" s="15"/>
      <c r="N814" s="68"/>
      <c r="O814" s="16"/>
      <c r="P814" s="259"/>
      <c r="Q814" s="49">
        <v>4.25</v>
      </c>
      <c r="S814" s="328" t="s">
        <v>10982</v>
      </c>
    </row>
    <row r="815" spans="1:19" s="49" customFormat="1" x14ac:dyDescent="0.25">
      <c r="A815" s="27"/>
      <c r="B815" s="25"/>
      <c r="C815" s="25"/>
      <c r="D815" s="25"/>
      <c r="E815" s="25"/>
      <c r="F815" s="14"/>
      <c r="G815" s="14"/>
      <c r="H815" s="14"/>
      <c r="I815" s="14"/>
      <c r="J815" s="14"/>
      <c r="K815" s="14"/>
      <c r="L815" s="69"/>
      <c r="M815" s="15"/>
      <c r="N815" s="68"/>
      <c r="O815" s="16"/>
      <c r="P815" s="259"/>
      <c r="S815" s="328"/>
    </row>
    <row r="816" spans="1:19" s="49" customFormat="1" x14ac:dyDescent="0.25">
      <c r="A816" s="27"/>
      <c r="B816" s="25"/>
      <c r="C816" s="25"/>
      <c r="D816" s="25"/>
      <c r="E816" s="25"/>
      <c r="F816" s="14"/>
      <c r="G816" s="14"/>
      <c r="H816" s="14"/>
      <c r="I816" s="14"/>
      <c r="J816" s="14"/>
      <c r="K816" s="14"/>
      <c r="L816" s="69"/>
      <c r="M816" s="15"/>
      <c r="N816" s="68"/>
      <c r="O816" s="16"/>
      <c r="P816" s="259"/>
      <c r="Q816" s="49">
        <v>4</v>
      </c>
      <c r="S816" s="328" t="s">
        <v>10982</v>
      </c>
    </row>
    <row r="817" spans="1:19" s="49" customFormat="1" x14ac:dyDescent="0.25">
      <c r="A817" s="27"/>
      <c r="B817" s="25"/>
      <c r="C817" s="25"/>
      <c r="D817" s="25"/>
      <c r="E817" s="25"/>
      <c r="F817" s="14"/>
      <c r="G817" s="14"/>
      <c r="H817" s="14"/>
      <c r="I817" s="14"/>
      <c r="J817" s="14"/>
      <c r="K817" s="14"/>
      <c r="L817" s="69"/>
      <c r="M817" s="15"/>
      <c r="N817" s="68"/>
      <c r="O817" s="16"/>
      <c r="P817" s="259"/>
      <c r="S817" s="328"/>
    </row>
    <row r="818" spans="1:19" s="49" customFormat="1" x14ac:dyDescent="0.25">
      <c r="A818" s="27"/>
      <c r="B818" s="25"/>
      <c r="C818" s="25"/>
      <c r="D818" s="25"/>
      <c r="E818" s="25"/>
      <c r="F818" s="14"/>
      <c r="G818" s="14"/>
      <c r="H818" s="14"/>
      <c r="I818" s="14"/>
      <c r="J818" s="14"/>
      <c r="K818" s="14"/>
      <c r="L818" s="69"/>
      <c r="M818" s="15"/>
      <c r="N818" s="68"/>
      <c r="O818" s="16"/>
      <c r="P818" s="259"/>
      <c r="S818" s="328"/>
    </row>
    <row r="819" spans="1:19" s="49" customFormat="1" x14ac:dyDescent="0.25">
      <c r="A819" s="27"/>
      <c r="B819" s="25"/>
      <c r="C819" s="25"/>
      <c r="D819" s="25"/>
      <c r="E819" s="25"/>
      <c r="F819" s="14"/>
      <c r="G819" s="14"/>
      <c r="H819" s="14"/>
      <c r="I819" s="14"/>
      <c r="J819" s="14"/>
      <c r="K819" s="14"/>
      <c r="L819" s="69"/>
      <c r="M819" s="15"/>
      <c r="N819" s="68"/>
      <c r="O819" s="16"/>
      <c r="P819" s="259"/>
      <c r="Q819" s="49">
        <v>1.69</v>
      </c>
      <c r="S819" s="328" t="s">
        <v>10982</v>
      </c>
    </row>
    <row r="820" spans="1:19" s="49" customFormat="1" x14ac:dyDescent="0.25">
      <c r="A820" s="27"/>
      <c r="B820" s="25"/>
      <c r="C820" s="25"/>
      <c r="D820" s="25"/>
      <c r="E820" s="25"/>
      <c r="F820" s="14"/>
      <c r="G820" s="14"/>
      <c r="H820" s="14"/>
      <c r="I820" s="14"/>
      <c r="J820" s="14"/>
      <c r="K820" s="14"/>
      <c r="L820" s="69"/>
      <c r="M820" s="15"/>
      <c r="N820" s="68"/>
      <c r="O820" s="16"/>
      <c r="P820" s="259"/>
      <c r="Q820" s="49">
        <v>2.39</v>
      </c>
      <c r="S820" s="328" t="s">
        <v>10982</v>
      </c>
    </row>
    <row r="821" spans="1:19" s="49" customFormat="1" x14ac:dyDescent="0.25">
      <c r="A821" s="27"/>
      <c r="B821" s="25"/>
      <c r="C821" s="25"/>
      <c r="D821" s="25"/>
      <c r="E821" s="25"/>
      <c r="F821" s="14"/>
      <c r="G821" s="14"/>
      <c r="H821" s="14"/>
      <c r="I821" s="14"/>
      <c r="J821" s="14"/>
      <c r="K821" s="14"/>
      <c r="L821" s="69"/>
      <c r="M821" s="15"/>
      <c r="N821" s="68"/>
      <c r="O821" s="16"/>
      <c r="P821" s="259"/>
      <c r="S821" s="328"/>
    </row>
    <row r="822" spans="1:19" s="49" customFormat="1" x14ac:dyDescent="0.25">
      <c r="A822" s="27"/>
      <c r="B822" s="25"/>
      <c r="C822" s="25"/>
      <c r="D822" s="25"/>
      <c r="E822" s="25"/>
      <c r="F822" s="14"/>
      <c r="G822" s="14"/>
      <c r="H822" s="14"/>
      <c r="I822" s="14"/>
      <c r="J822" s="14"/>
      <c r="K822" s="14"/>
      <c r="L822" s="69"/>
      <c r="M822" s="15"/>
      <c r="N822" s="68"/>
      <c r="O822" s="16"/>
      <c r="P822" s="259"/>
      <c r="Q822" s="49">
        <v>36.89</v>
      </c>
      <c r="S822" s="328" t="s">
        <v>11891</v>
      </c>
    </row>
    <row r="823" spans="1:19" s="49" customFormat="1" x14ac:dyDescent="0.25">
      <c r="A823" s="27"/>
      <c r="B823" s="25"/>
      <c r="C823" s="25"/>
      <c r="D823" s="25"/>
      <c r="E823" s="25"/>
      <c r="F823" s="14"/>
      <c r="G823" s="14"/>
      <c r="H823" s="14"/>
      <c r="I823" s="14"/>
      <c r="J823" s="14"/>
      <c r="K823" s="14"/>
      <c r="L823" s="69"/>
      <c r="M823" s="15"/>
      <c r="N823" s="68"/>
      <c r="O823" s="16"/>
      <c r="P823" s="259"/>
      <c r="S823" s="328"/>
    </row>
    <row r="824" spans="1:19" s="49" customFormat="1" x14ac:dyDescent="0.25">
      <c r="A824" s="27"/>
      <c r="B824" s="25"/>
      <c r="C824" s="25"/>
      <c r="D824" s="25"/>
      <c r="E824" s="25"/>
      <c r="F824" s="14"/>
      <c r="G824" s="14"/>
      <c r="H824" s="14"/>
      <c r="I824" s="14"/>
      <c r="J824" s="14"/>
      <c r="K824" s="14"/>
      <c r="L824" s="69"/>
      <c r="M824" s="15"/>
      <c r="N824" s="68"/>
      <c r="O824" s="16"/>
      <c r="P824" s="259"/>
      <c r="S824" s="328"/>
    </row>
    <row r="825" spans="1:19" s="49" customFormat="1" x14ac:dyDescent="0.25">
      <c r="A825" s="27"/>
      <c r="B825" s="25"/>
      <c r="C825" s="25"/>
      <c r="D825" s="25"/>
      <c r="E825" s="25"/>
      <c r="F825" s="14"/>
      <c r="G825" s="14"/>
      <c r="H825" s="14"/>
      <c r="I825" s="14"/>
      <c r="J825" s="14"/>
      <c r="K825" s="14"/>
      <c r="L825" s="69"/>
      <c r="M825" s="15"/>
      <c r="N825" s="68"/>
      <c r="O825" s="16"/>
      <c r="P825" s="259"/>
      <c r="Q825" s="49">
        <v>42.12</v>
      </c>
      <c r="S825" s="328" t="s">
        <v>11891</v>
      </c>
    </row>
    <row r="826" spans="1:19" s="49" customFormat="1" x14ac:dyDescent="0.25">
      <c r="A826" s="27"/>
      <c r="B826" s="25"/>
      <c r="C826" s="25"/>
      <c r="D826" s="25"/>
      <c r="E826" s="25"/>
      <c r="F826" s="14"/>
      <c r="G826" s="14"/>
      <c r="H826" s="14"/>
      <c r="I826" s="14"/>
      <c r="J826" s="14"/>
      <c r="K826" s="14"/>
      <c r="L826" s="69"/>
      <c r="M826" s="15"/>
      <c r="N826" s="68"/>
      <c r="O826" s="16"/>
      <c r="P826" s="259"/>
      <c r="Q826" s="49">
        <v>36.89</v>
      </c>
      <c r="S826" s="328" t="s">
        <v>10980</v>
      </c>
    </row>
    <row r="827" spans="1:19" s="49" customFormat="1" x14ac:dyDescent="0.25">
      <c r="A827" s="27"/>
      <c r="B827" s="25"/>
      <c r="C827" s="25"/>
      <c r="D827" s="25"/>
      <c r="E827" s="25"/>
      <c r="F827" s="14"/>
      <c r="G827" s="14"/>
      <c r="H827" s="14"/>
      <c r="I827" s="14"/>
      <c r="J827" s="14"/>
      <c r="K827" s="14"/>
      <c r="L827" s="69"/>
      <c r="M827" s="15"/>
      <c r="N827" s="68"/>
      <c r="O827" s="16"/>
      <c r="P827" s="259"/>
      <c r="Q827" s="49">
        <v>32.81</v>
      </c>
      <c r="S827" s="328" t="s">
        <v>10980</v>
      </c>
    </row>
    <row r="828" spans="1:19" s="49" customFormat="1" x14ac:dyDescent="0.25">
      <c r="A828" s="27"/>
      <c r="B828" s="25"/>
      <c r="C828" s="25"/>
      <c r="D828" s="25"/>
      <c r="E828" s="25"/>
      <c r="F828" s="14"/>
      <c r="G828" s="14"/>
      <c r="H828" s="14"/>
      <c r="I828" s="14"/>
      <c r="J828" s="14"/>
      <c r="K828" s="14"/>
      <c r="L828" s="69"/>
      <c r="M828" s="15"/>
      <c r="N828" s="68"/>
      <c r="O828" s="16"/>
      <c r="P828" s="259"/>
      <c r="Q828" s="49">
        <v>43.45</v>
      </c>
      <c r="S828" s="328" t="s">
        <v>10980</v>
      </c>
    </row>
    <row r="829" spans="1:19" s="49" customFormat="1" x14ac:dyDescent="0.25">
      <c r="A829" s="27"/>
      <c r="B829" s="25"/>
      <c r="C829" s="25"/>
      <c r="D829" s="25"/>
      <c r="E829" s="25"/>
      <c r="F829" s="14"/>
      <c r="G829" s="14"/>
      <c r="H829" s="14"/>
      <c r="I829" s="14"/>
      <c r="J829" s="14"/>
      <c r="K829" s="14"/>
      <c r="L829" s="69"/>
      <c r="M829" s="15"/>
      <c r="N829" s="68"/>
      <c r="O829" s="16"/>
      <c r="P829" s="259"/>
      <c r="Q829" s="49">
        <v>283.86</v>
      </c>
      <c r="S829" s="328" t="s">
        <v>10980</v>
      </c>
    </row>
    <row r="830" spans="1:19" s="49" customFormat="1" x14ac:dyDescent="0.25">
      <c r="A830" s="27"/>
      <c r="B830" s="25"/>
      <c r="C830" s="25"/>
      <c r="D830" s="25"/>
      <c r="E830" s="25"/>
      <c r="F830" s="14"/>
      <c r="G830" s="14"/>
      <c r="H830" s="14"/>
      <c r="I830" s="14"/>
      <c r="J830" s="14"/>
      <c r="K830" s="14"/>
      <c r="L830" s="69"/>
      <c r="M830" s="15"/>
      <c r="N830" s="68"/>
      <c r="O830" s="16"/>
      <c r="P830" s="259"/>
      <c r="S830" s="328"/>
    </row>
    <row r="831" spans="1:19" s="49" customFormat="1" x14ac:dyDescent="0.25">
      <c r="A831" s="27"/>
      <c r="B831" s="25"/>
      <c r="C831" s="25"/>
      <c r="D831" s="25"/>
      <c r="E831" s="25"/>
      <c r="F831" s="14"/>
      <c r="G831" s="14"/>
      <c r="H831" s="14"/>
      <c r="I831" s="14"/>
      <c r="J831" s="14"/>
      <c r="K831" s="14"/>
      <c r="L831" s="69"/>
      <c r="M831" s="15"/>
      <c r="N831" s="68"/>
      <c r="O831" s="16"/>
      <c r="P831" s="259"/>
      <c r="S831" s="328"/>
    </row>
    <row r="832" spans="1:19" s="49" customFormat="1" x14ac:dyDescent="0.25">
      <c r="A832" s="27"/>
      <c r="B832" s="25"/>
      <c r="C832" s="25"/>
      <c r="D832" s="25"/>
      <c r="E832" s="25"/>
      <c r="F832" s="14"/>
      <c r="G832" s="14"/>
      <c r="H832" s="14"/>
      <c r="I832" s="14"/>
      <c r="J832" s="14"/>
      <c r="K832" s="14"/>
      <c r="L832" s="69"/>
      <c r="M832" s="15"/>
      <c r="N832" s="68"/>
      <c r="O832" s="16"/>
      <c r="P832" s="259"/>
      <c r="Q832" s="49">
        <v>81.5</v>
      </c>
      <c r="S832" s="328" t="s">
        <v>10980</v>
      </c>
    </row>
    <row r="833" spans="1:19" s="49" customFormat="1" x14ac:dyDescent="0.25">
      <c r="A833" s="27"/>
      <c r="B833" s="25"/>
      <c r="C833" s="25"/>
      <c r="D833" s="25"/>
      <c r="E833" s="25"/>
      <c r="F833" s="14"/>
      <c r="G833" s="14"/>
      <c r="H833" s="14"/>
      <c r="I833" s="14"/>
      <c r="J833" s="14"/>
      <c r="K833" s="14"/>
      <c r="L833" s="69"/>
      <c r="M833" s="15"/>
      <c r="N833" s="68"/>
      <c r="O833" s="16"/>
      <c r="P833" s="259"/>
      <c r="Q833" s="49">
        <v>78.25</v>
      </c>
      <c r="S833" s="328" t="s">
        <v>10980</v>
      </c>
    </row>
    <row r="834" spans="1:19" s="49" customFormat="1" x14ac:dyDescent="0.25">
      <c r="A834" s="27"/>
      <c r="B834" s="25"/>
      <c r="C834" s="25"/>
      <c r="D834" s="25"/>
      <c r="E834" s="25"/>
      <c r="F834" s="14"/>
      <c r="G834" s="14"/>
      <c r="H834" s="14"/>
      <c r="I834" s="14"/>
      <c r="J834" s="14"/>
      <c r="K834" s="14"/>
      <c r="L834" s="69"/>
      <c r="M834" s="15"/>
      <c r="N834" s="68"/>
      <c r="O834" s="16"/>
      <c r="P834" s="259"/>
      <c r="S834" s="328"/>
    </row>
    <row r="835" spans="1:19" s="49" customFormat="1" x14ac:dyDescent="0.25">
      <c r="A835" s="27"/>
      <c r="B835" s="25"/>
      <c r="C835" s="25"/>
      <c r="D835" s="25"/>
      <c r="E835" s="25"/>
      <c r="F835" s="14"/>
      <c r="G835" s="14"/>
      <c r="H835" s="14"/>
      <c r="I835" s="14"/>
      <c r="J835" s="14"/>
      <c r="K835" s="14"/>
      <c r="L835" s="69"/>
      <c r="M835" s="15"/>
      <c r="N835" s="68"/>
      <c r="O835" s="16"/>
      <c r="P835" s="259"/>
      <c r="S835" s="328"/>
    </row>
    <row r="836" spans="1:19" s="49" customFormat="1" x14ac:dyDescent="0.25">
      <c r="A836" s="27"/>
      <c r="B836" s="25"/>
      <c r="C836" s="25"/>
      <c r="D836" s="25"/>
      <c r="E836" s="25"/>
      <c r="F836" s="14"/>
      <c r="G836" s="14"/>
      <c r="H836" s="14"/>
      <c r="I836" s="14"/>
      <c r="J836" s="14"/>
      <c r="K836" s="14"/>
      <c r="L836" s="69"/>
      <c r="M836" s="15"/>
      <c r="N836" s="68"/>
      <c r="O836" s="16"/>
      <c r="P836" s="259"/>
      <c r="S836" s="328"/>
    </row>
    <row r="837" spans="1:19" s="49" customFormat="1" x14ac:dyDescent="0.25">
      <c r="A837" s="27"/>
      <c r="B837" s="25"/>
      <c r="C837" s="25"/>
      <c r="D837" s="25"/>
      <c r="E837" s="25"/>
      <c r="F837" s="14"/>
      <c r="G837" s="14"/>
      <c r="H837" s="14"/>
      <c r="I837" s="14"/>
      <c r="J837" s="14"/>
      <c r="K837" s="14"/>
      <c r="L837" s="69"/>
      <c r="M837" s="15"/>
      <c r="N837" s="68"/>
      <c r="O837" s="16"/>
      <c r="P837" s="259"/>
      <c r="S837" s="328"/>
    </row>
    <row r="838" spans="1:19" s="49" customFormat="1" x14ac:dyDescent="0.25">
      <c r="A838" s="27"/>
      <c r="B838" s="25"/>
      <c r="C838" s="25"/>
      <c r="D838" s="25"/>
      <c r="E838" s="25"/>
      <c r="F838" s="14"/>
      <c r="G838" s="14"/>
      <c r="H838" s="14"/>
      <c r="I838" s="14"/>
      <c r="J838" s="14"/>
      <c r="K838" s="14"/>
      <c r="L838" s="69"/>
      <c r="M838" s="15"/>
      <c r="N838" s="68"/>
      <c r="O838" s="16"/>
      <c r="P838" s="259"/>
      <c r="S838" s="328"/>
    </row>
    <row r="839" spans="1:19" s="49" customFormat="1" x14ac:dyDescent="0.25">
      <c r="A839" s="27"/>
      <c r="B839" s="25"/>
      <c r="C839" s="25"/>
      <c r="D839" s="25"/>
      <c r="E839" s="25"/>
      <c r="F839" s="14"/>
      <c r="G839" s="14"/>
      <c r="H839" s="14"/>
      <c r="I839" s="14"/>
      <c r="J839" s="14"/>
      <c r="K839" s="14"/>
      <c r="L839" s="69"/>
      <c r="M839" s="15"/>
      <c r="N839" s="68"/>
      <c r="O839" s="16"/>
      <c r="P839" s="259"/>
      <c r="Q839" s="49">
        <v>42.49</v>
      </c>
      <c r="S839" s="328" t="s">
        <v>11891</v>
      </c>
    </row>
    <row r="840" spans="1:19" s="49" customFormat="1" x14ac:dyDescent="0.25">
      <c r="A840" s="27"/>
      <c r="B840" s="25"/>
      <c r="C840" s="25"/>
      <c r="D840" s="25"/>
      <c r="E840" s="25"/>
      <c r="F840" s="14"/>
      <c r="G840" s="14"/>
      <c r="H840" s="14"/>
      <c r="I840" s="14"/>
      <c r="J840" s="14"/>
      <c r="K840" s="14"/>
      <c r="L840" s="69"/>
      <c r="M840" s="15"/>
      <c r="N840" s="68"/>
      <c r="O840" s="16"/>
      <c r="P840" s="259"/>
      <c r="S840" s="328"/>
    </row>
    <row r="841" spans="1:19" s="49" customFormat="1" x14ac:dyDescent="0.25">
      <c r="A841" s="27"/>
      <c r="B841" s="25"/>
      <c r="C841" s="25"/>
      <c r="D841" s="25"/>
      <c r="E841" s="25"/>
      <c r="F841" s="14"/>
      <c r="G841" s="14"/>
      <c r="H841" s="14"/>
      <c r="I841" s="14"/>
      <c r="J841" s="14"/>
      <c r="K841" s="14"/>
      <c r="L841" s="69"/>
      <c r="M841" s="15"/>
      <c r="N841" s="68"/>
      <c r="O841" s="16"/>
      <c r="P841" s="259"/>
      <c r="S841" s="328"/>
    </row>
    <row r="842" spans="1:19" s="49" customFormat="1" x14ac:dyDescent="0.25">
      <c r="A842" s="27"/>
      <c r="B842" s="25"/>
      <c r="C842" s="25"/>
      <c r="D842" s="25"/>
      <c r="E842" s="25"/>
      <c r="F842" s="14"/>
      <c r="G842" s="14"/>
      <c r="H842" s="14"/>
      <c r="I842" s="14"/>
      <c r="J842" s="14"/>
      <c r="K842" s="14"/>
      <c r="L842" s="69"/>
      <c r="M842" s="15"/>
      <c r="N842" s="68"/>
      <c r="O842" s="16"/>
      <c r="P842" s="259"/>
      <c r="S842" s="328"/>
    </row>
    <row r="843" spans="1:19" s="49" customFormat="1" x14ac:dyDescent="0.25">
      <c r="A843" s="27"/>
      <c r="B843" s="25"/>
      <c r="C843" s="25"/>
      <c r="D843" s="25"/>
      <c r="E843" s="25"/>
      <c r="F843" s="14"/>
      <c r="G843" s="14"/>
      <c r="H843" s="14"/>
      <c r="I843" s="14"/>
      <c r="J843" s="14"/>
      <c r="K843" s="14"/>
      <c r="L843" s="69"/>
      <c r="M843" s="15"/>
      <c r="N843" s="68"/>
      <c r="O843" s="16"/>
      <c r="P843" s="259"/>
      <c r="S843" s="328"/>
    </row>
    <row r="844" spans="1:19" s="49" customFormat="1" x14ac:dyDescent="0.25">
      <c r="A844" s="27"/>
      <c r="B844" s="25"/>
      <c r="C844" s="25"/>
      <c r="D844" s="25"/>
      <c r="E844" s="25"/>
      <c r="F844" s="14"/>
      <c r="G844" s="14"/>
      <c r="H844" s="14"/>
      <c r="I844" s="14"/>
      <c r="J844" s="14"/>
      <c r="K844" s="14"/>
      <c r="L844" s="69"/>
      <c r="M844" s="15"/>
      <c r="N844" s="68"/>
      <c r="O844" s="16"/>
      <c r="P844" s="259"/>
      <c r="Q844" s="49">
        <v>52.2</v>
      </c>
      <c r="S844" s="328" t="s">
        <v>11891</v>
      </c>
    </row>
    <row r="845" spans="1:19" s="49" customFormat="1" x14ac:dyDescent="0.25">
      <c r="A845" s="27"/>
      <c r="B845" s="25"/>
      <c r="C845" s="25"/>
      <c r="D845" s="25"/>
      <c r="E845" s="25"/>
      <c r="F845" s="14"/>
      <c r="G845" s="14"/>
      <c r="H845" s="14"/>
      <c r="I845" s="14"/>
      <c r="J845" s="14"/>
      <c r="K845" s="14"/>
      <c r="L845" s="69"/>
      <c r="M845" s="15"/>
      <c r="N845" s="68"/>
      <c r="O845" s="16"/>
      <c r="P845" s="259"/>
      <c r="Q845" s="49">
        <v>60.06</v>
      </c>
      <c r="S845" s="328" t="s">
        <v>10980</v>
      </c>
    </row>
    <row r="846" spans="1:19" s="49" customFormat="1" x14ac:dyDescent="0.25">
      <c r="A846" s="27"/>
      <c r="B846" s="25"/>
      <c r="C846" s="25"/>
      <c r="D846" s="25"/>
      <c r="E846" s="25"/>
      <c r="F846" s="14"/>
      <c r="G846" s="14"/>
      <c r="H846" s="14"/>
      <c r="I846" s="14"/>
      <c r="J846" s="14"/>
      <c r="K846" s="14"/>
      <c r="L846" s="69"/>
      <c r="M846" s="15"/>
      <c r="N846" s="68"/>
      <c r="O846" s="16"/>
      <c r="P846" s="259"/>
      <c r="Q846" s="49">
        <v>81.16</v>
      </c>
      <c r="S846" s="328" t="s">
        <v>11891</v>
      </c>
    </row>
    <row r="847" spans="1:19" s="49" customFormat="1" x14ac:dyDescent="0.25">
      <c r="A847" s="27"/>
      <c r="B847" s="25"/>
      <c r="C847" s="25"/>
      <c r="D847" s="25"/>
      <c r="E847" s="25"/>
      <c r="F847" s="14"/>
      <c r="G847" s="14"/>
      <c r="H847" s="14"/>
      <c r="I847" s="14"/>
      <c r="J847" s="14"/>
      <c r="K847" s="14"/>
      <c r="L847" s="69"/>
      <c r="M847" s="15"/>
      <c r="N847" s="68"/>
      <c r="O847" s="16"/>
      <c r="P847" s="259"/>
      <c r="Q847" s="49">
        <v>36.89</v>
      </c>
      <c r="S847" s="328" t="s">
        <v>11891</v>
      </c>
    </row>
    <row r="848" spans="1:19" s="49" customFormat="1" x14ac:dyDescent="0.25">
      <c r="A848" s="27"/>
      <c r="B848" s="25"/>
      <c r="C848" s="25"/>
      <c r="D848" s="25"/>
      <c r="E848" s="25"/>
      <c r="F848" s="14"/>
      <c r="G848" s="14"/>
      <c r="H848" s="14"/>
      <c r="I848" s="14"/>
      <c r="J848" s="14"/>
      <c r="K848" s="14"/>
      <c r="L848" s="69"/>
      <c r="M848" s="15"/>
      <c r="N848" s="68"/>
      <c r="O848" s="16"/>
      <c r="P848" s="259"/>
      <c r="S848" s="328"/>
    </row>
    <row r="849" spans="1:19" s="49" customFormat="1" x14ac:dyDescent="0.25">
      <c r="A849" s="27"/>
      <c r="B849" s="25"/>
      <c r="C849" s="25"/>
      <c r="D849" s="25"/>
      <c r="E849" s="25"/>
      <c r="F849" s="14"/>
      <c r="G849" s="14"/>
      <c r="H849" s="14"/>
      <c r="I849" s="14"/>
      <c r="J849" s="14"/>
      <c r="K849" s="14"/>
      <c r="L849" s="69"/>
      <c r="M849" s="15"/>
      <c r="N849" s="68"/>
      <c r="O849" s="16"/>
      <c r="P849" s="259"/>
      <c r="Q849" s="49">
        <v>36.880000000000003</v>
      </c>
      <c r="S849" s="328" t="s">
        <v>11891</v>
      </c>
    </row>
    <row r="850" spans="1:19" s="49" customFormat="1" x14ac:dyDescent="0.25">
      <c r="A850" s="27"/>
      <c r="B850" s="25"/>
      <c r="C850" s="25"/>
      <c r="D850" s="25"/>
      <c r="E850" s="25"/>
      <c r="F850" s="14"/>
      <c r="G850" s="14"/>
      <c r="H850" s="14"/>
      <c r="I850" s="14"/>
      <c r="J850" s="14"/>
      <c r="K850" s="14"/>
      <c r="L850" s="69"/>
      <c r="M850" s="15"/>
      <c r="N850" s="68"/>
      <c r="O850" s="16"/>
      <c r="P850" s="259"/>
      <c r="S850" s="328"/>
    </row>
    <row r="851" spans="1:19" s="49" customFormat="1" x14ac:dyDescent="0.25">
      <c r="A851" s="27"/>
      <c r="B851" s="25"/>
      <c r="C851" s="25"/>
      <c r="D851" s="25"/>
      <c r="E851" s="25"/>
      <c r="F851" s="14"/>
      <c r="G851" s="14"/>
      <c r="H851" s="14"/>
      <c r="I851" s="14"/>
      <c r="J851" s="14"/>
      <c r="K851" s="14"/>
      <c r="L851" s="69"/>
      <c r="M851" s="15"/>
      <c r="N851" s="68"/>
      <c r="O851" s="16"/>
      <c r="P851" s="259"/>
      <c r="S851" s="328"/>
    </row>
    <row r="852" spans="1:19" s="49" customFormat="1" x14ac:dyDescent="0.25">
      <c r="A852" s="27"/>
      <c r="B852" s="25"/>
      <c r="C852" s="25"/>
      <c r="D852" s="25"/>
      <c r="E852" s="25"/>
      <c r="F852" s="14"/>
      <c r="G852" s="14"/>
      <c r="H852" s="14"/>
      <c r="I852" s="14"/>
      <c r="J852" s="14"/>
      <c r="K852" s="14"/>
      <c r="L852" s="69"/>
      <c r="M852" s="15"/>
      <c r="N852" s="68"/>
      <c r="O852" s="16"/>
      <c r="P852" s="259"/>
      <c r="Q852" s="49">
        <v>78.25</v>
      </c>
      <c r="S852" s="328" t="s">
        <v>11891</v>
      </c>
    </row>
    <row r="853" spans="1:19" s="49" customFormat="1" x14ac:dyDescent="0.25">
      <c r="A853" s="27"/>
      <c r="B853" s="25"/>
      <c r="C853" s="25"/>
      <c r="D853" s="25"/>
      <c r="E853" s="25"/>
      <c r="F853" s="14"/>
      <c r="G853" s="14"/>
      <c r="H853" s="14"/>
      <c r="I853" s="14"/>
      <c r="J853" s="14"/>
      <c r="K853" s="14"/>
      <c r="L853" s="69"/>
      <c r="M853" s="15"/>
      <c r="N853" s="68"/>
      <c r="O853" s="16"/>
      <c r="P853" s="259"/>
      <c r="Q853" s="49">
        <v>49.5</v>
      </c>
      <c r="S853" s="328" t="s">
        <v>11891</v>
      </c>
    </row>
    <row r="854" spans="1:19" s="49" customFormat="1" x14ac:dyDescent="0.25">
      <c r="A854" s="27"/>
      <c r="B854" s="25"/>
      <c r="C854" s="25"/>
      <c r="D854" s="25"/>
      <c r="E854" s="25"/>
      <c r="F854" s="14"/>
      <c r="G854" s="14"/>
      <c r="H854" s="14"/>
      <c r="I854" s="14"/>
      <c r="J854" s="14"/>
      <c r="K854" s="14"/>
      <c r="L854" s="69"/>
      <c r="M854" s="15"/>
      <c r="N854" s="68"/>
      <c r="O854" s="16"/>
      <c r="P854" s="259"/>
      <c r="Q854" s="49">
        <v>22.98</v>
      </c>
      <c r="S854" s="328" t="s">
        <v>10980</v>
      </c>
    </row>
    <row r="855" spans="1:19" s="49" customFormat="1" x14ac:dyDescent="0.25">
      <c r="A855" s="27"/>
      <c r="B855" s="25"/>
      <c r="C855" s="25"/>
      <c r="D855" s="25"/>
      <c r="E855" s="25"/>
      <c r="F855" s="14"/>
      <c r="G855" s="14"/>
      <c r="H855" s="14"/>
      <c r="I855" s="14"/>
      <c r="J855" s="14"/>
      <c r="K855" s="14"/>
      <c r="L855" s="69"/>
      <c r="M855" s="15"/>
      <c r="N855" s="68"/>
      <c r="O855" s="16"/>
      <c r="P855" s="259"/>
      <c r="Q855" s="49">
        <v>1.86</v>
      </c>
      <c r="S855" s="328" t="s">
        <v>10983</v>
      </c>
    </row>
    <row r="856" spans="1:19" s="49" customFormat="1" x14ac:dyDescent="0.25">
      <c r="A856" s="27"/>
      <c r="B856" s="25"/>
      <c r="C856" s="25"/>
      <c r="D856" s="25"/>
      <c r="E856" s="25"/>
      <c r="F856" s="14"/>
      <c r="G856" s="14"/>
      <c r="H856" s="14"/>
      <c r="I856" s="14"/>
      <c r="J856" s="14"/>
      <c r="K856" s="14"/>
      <c r="L856" s="69"/>
      <c r="M856" s="15"/>
      <c r="N856" s="68"/>
      <c r="O856" s="16"/>
      <c r="P856" s="259"/>
      <c r="Q856" s="49">
        <v>1.47</v>
      </c>
      <c r="S856" s="328" t="s">
        <v>10983</v>
      </c>
    </row>
    <row r="857" spans="1:19" s="49" customFormat="1" x14ac:dyDescent="0.25">
      <c r="A857" s="27"/>
      <c r="B857" s="25"/>
      <c r="C857" s="25"/>
      <c r="D857" s="25"/>
      <c r="E857" s="25"/>
      <c r="F857" s="14"/>
      <c r="G857" s="14"/>
      <c r="H857" s="14"/>
      <c r="I857" s="14"/>
      <c r="J857" s="14"/>
      <c r="K857" s="14"/>
      <c r="L857" s="69"/>
      <c r="M857" s="15"/>
      <c r="N857" s="68"/>
      <c r="O857" s="16"/>
      <c r="P857" s="259"/>
      <c r="S857" s="328"/>
    </row>
    <row r="858" spans="1:19" s="49" customFormat="1" x14ac:dyDescent="0.25">
      <c r="A858" s="27"/>
      <c r="B858" s="25"/>
      <c r="C858" s="25"/>
      <c r="D858" s="25"/>
      <c r="E858" s="25"/>
      <c r="F858" s="14"/>
      <c r="G858" s="14"/>
      <c r="H858" s="14"/>
      <c r="I858" s="14"/>
      <c r="J858" s="14"/>
      <c r="K858" s="14"/>
      <c r="L858" s="69"/>
      <c r="M858" s="15"/>
      <c r="N858" s="68"/>
      <c r="O858" s="16"/>
      <c r="P858" s="259"/>
      <c r="S858" s="328"/>
    </row>
    <row r="859" spans="1:19" s="49" customFormat="1" x14ac:dyDescent="0.25">
      <c r="A859" s="27"/>
      <c r="B859" s="25"/>
      <c r="C859" s="25"/>
      <c r="D859" s="25"/>
      <c r="E859" s="25"/>
      <c r="F859" s="14"/>
      <c r="G859" s="14"/>
      <c r="H859" s="14"/>
      <c r="I859" s="14"/>
      <c r="J859" s="14"/>
      <c r="K859" s="14"/>
      <c r="L859" s="69"/>
      <c r="M859" s="15"/>
      <c r="N859" s="68"/>
      <c r="O859" s="16"/>
      <c r="P859" s="259"/>
      <c r="Q859" s="49">
        <v>52.64</v>
      </c>
      <c r="S859" s="328" t="s">
        <v>11891</v>
      </c>
    </row>
    <row r="860" spans="1:19" s="49" customFormat="1" x14ac:dyDescent="0.25">
      <c r="A860" s="27"/>
      <c r="B860" s="25"/>
      <c r="C860" s="25"/>
      <c r="D860" s="25"/>
      <c r="E860" s="25"/>
      <c r="F860" s="14"/>
      <c r="G860" s="14"/>
      <c r="H860" s="14"/>
      <c r="I860" s="14"/>
      <c r="J860" s="14"/>
      <c r="K860" s="14"/>
      <c r="L860" s="69"/>
      <c r="M860" s="15"/>
      <c r="N860" s="68"/>
      <c r="O860" s="16"/>
      <c r="P860" s="259"/>
      <c r="Q860" s="49">
        <v>88.91</v>
      </c>
      <c r="S860" s="328" t="s">
        <v>11891</v>
      </c>
    </row>
    <row r="861" spans="1:19" s="49" customFormat="1" x14ac:dyDescent="0.25">
      <c r="A861" s="27"/>
      <c r="B861" s="25"/>
      <c r="C861" s="25"/>
      <c r="D861" s="25"/>
      <c r="E861" s="25"/>
      <c r="F861" s="14"/>
      <c r="G861" s="14"/>
      <c r="H861" s="14"/>
      <c r="I861" s="14"/>
      <c r="J861" s="14"/>
      <c r="K861" s="14"/>
      <c r="L861" s="69"/>
      <c r="M861" s="15"/>
      <c r="N861" s="68"/>
      <c r="O861" s="16"/>
      <c r="P861" s="259"/>
      <c r="Q861" s="49">
        <v>41.89</v>
      </c>
      <c r="S861" s="328" t="s">
        <v>11891</v>
      </c>
    </row>
    <row r="862" spans="1:19" s="49" customFormat="1" x14ac:dyDescent="0.25">
      <c r="A862" s="27"/>
      <c r="B862" s="25"/>
      <c r="C862" s="25"/>
      <c r="D862" s="25"/>
      <c r="E862" s="25"/>
      <c r="F862" s="14"/>
      <c r="G862" s="14"/>
      <c r="H862" s="14"/>
      <c r="I862" s="14"/>
      <c r="J862" s="14"/>
      <c r="K862" s="14"/>
      <c r="L862" s="69"/>
      <c r="M862" s="15"/>
      <c r="N862" s="68"/>
      <c r="O862" s="16"/>
      <c r="P862" s="259"/>
      <c r="Q862" s="49">
        <v>12</v>
      </c>
      <c r="S862" s="328" t="s">
        <v>11891</v>
      </c>
    </row>
    <row r="863" spans="1:19" s="49" customFormat="1" x14ac:dyDescent="0.25">
      <c r="A863" s="27"/>
      <c r="B863" s="25"/>
      <c r="C863" s="25"/>
      <c r="D863" s="25"/>
      <c r="E863" s="25"/>
      <c r="F863" s="14"/>
      <c r="G863" s="14"/>
      <c r="H863" s="14"/>
      <c r="I863" s="14"/>
      <c r="J863" s="14"/>
      <c r="K863" s="14"/>
      <c r="L863" s="69"/>
      <c r="M863" s="15"/>
      <c r="N863" s="68"/>
      <c r="O863" s="16"/>
      <c r="P863" s="259"/>
      <c r="S863" s="328"/>
    </row>
    <row r="864" spans="1:19" s="49" customFormat="1" x14ac:dyDescent="0.25">
      <c r="A864" s="27"/>
      <c r="B864" s="25"/>
      <c r="C864" s="25"/>
      <c r="D864" s="25"/>
      <c r="E864" s="25"/>
      <c r="F864" s="14"/>
      <c r="G864" s="14"/>
      <c r="H864" s="14"/>
      <c r="I864" s="14"/>
      <c r="J864" s="14"/>
      <c r="K864" s="14"/>
      <c r="L864" s="69"/>
      <c r="M864" s="15"/>
      <c r="N864" s="68"/>
      <c r="O864" s="16"/>
      <c r="P864" s="259"/>
      <c r="Q864" s="49">
        <v>49.19</v>
      </c>
      <c r="S864" s="328" t="s">
        <v>11891</v>
      </c>
    </row>
    <row r="865" spans="1:19" s="49" customFormat="1" x14ac:dyDescent="0.25">
      <c r="A865" s="27"/>
      <c r="B865" s="25"/>
      <c r="C865" s="25"/>
      <c r="D865" s="25"/>
      <c r="E865" s="25"/>
      <c r="F865" s="14"/>
      <c r="G865" s="14"/>
      <c r="H865" s="14"/>
      <c r="I865" s="14"/>
      <c r="J865" s="14"/>
      <c r="K865" s="14"/>
      <c r="L865" s="69"/>
      <c r="M865" s="15"/>
      <c r="N865" s="68"/>
      <c r="O865" s="16"/>
      <c r="P865" s="259"/>
      <c r="S865" s="328"/>
    </row>
    <row r="866" spans="1:19" s="49" customFormat="1" x14ac:dyDescent="0.25">
      <c r="A866" s="27"/>
      <c r="B866" s="25"/>
      <c r="C866" s="25"/>
      <c r="D866" s="25"/>
      <c r="E866" s="25"/>
      <c r="F866" s="14"/>
      <c r="G866" s="14"/>
      <c r="H866" s="14"/>
      <c r="I866" s="14"/>
      <c r="J866" s="14"/>
      <c r="K866" s="14"/>
      <c r="L866" s="69"/>
      <c r="M866" s="15"/>
      <c r="N866" s="68"/>
      <c r="O866" s="16"/>
      <c r="P866" s="259"/>
      <c r="S866" s="328"/>
    </row>
    <row r="867" spans="1:19" s="49" customFormat="1" x14ac:dyDescent="0.25">
      <c r="A867" s="27"/>
      <c r="B867" s="25"/>
      <c r="C867" s="25"/>
      <c r="D867" s="25"/>
      <c r="E867" s="25"/>
      <c r="F867" s="14"/>
      <c r="G867" s="14"/>
      <c r="H867" s="14"/>
      <c r="I867" s="14"/>
      <c r="J867" s="14"/>
      <c r="K867" s="14"/>
      <c r="L867" s="69"/>
      <c r="M867" s="15"/>
      <c r="N867" s="68"/>
      <c r="O867" s="16"/>
      <c r="P867" s="259"/>
      <c r="Q867" s="49">
        <v>44.19</v>
      </c>
      <c r="S867" s="328" t="s">
        <v>11891</v>
      </c>
    </row>
    <row r="868" spans="1:19" s="49" customFormat="1" x14ac:dyDescent="0.25">
      <c r="A868" s="27"/>
      <c r="B868" s="25"/>
      <c r="C868" s="25"/>
      <c r="D868" s="25"/>
      <c r="E868" s="25"/>
      <c r="F868" s="14"/>
      <c r="G868" s="14"/>
      <c r="H868" s="14"/>
      <c r="I868" s="14"/>
      <c r="J868" s="14"/>
      <c r="K868" s="14"/>
      <c r="L868" s="69"/>
      <c r="M868" s="15"/>
      <c r="N868" s="68"/>
      <c r="O868" s="16"/>
      <c r="P868" s="259"/>
      <c r="Q868" s="49">
        <v>63.65</v>
      </c>
      <c r="S868" s="328" t="s">
        <v>11891</v>
      </c>
    </row>
    <row r="869" spans="1:19" s="49" customFormat="1" x14ac:dyDescent="0.25">
      <c r="A869" s="27"/>
      <c r="B869" s="25"/>
      <c r="C869" s="25"/>
      <c r="D869" s="25"/>
      <c r="E869" s="25"/>
      <c r="F869" s="14"/>
      <c r="G869" s="14"/>
      <c r="H869" s="14"/>
      <c r="I869" s="14"/>
      <c r="J869" s="14"/>
      <c r="K869" s="14"/>
      <c r="L869" s="69"/>
      <c r="M869" s="15"/>
      <c r="N869" s="68"/>
      <c r="O869" s="16"/>
      <c r="P869" s="259"/>
      <c r="S869" s="328"/>
    </row>
    <row r="870" spans="1:19" s="49" customFormat="1" x14ac:dyDescent="0.25">
      <c r="A870" s="27"/>
      <c r="B870" s="25"/>
      <c r="C870" s="25"/>
      <c r="D870" s="25"/>
      <c r="E870" s="25"/>
      <c r="F870" s="14"/>
      <c r="G870" s="14"/>
      <c r="H870" s="14"/>
      <c r="I870" s="14"/>
      <c r="J870" s="14"/>
      <c r="K870" s="14"/>
      <c r="L870" s="69"/>
      <c r="M870" s="15"/>
      <c r="N870" s="68"/>
      <c r="O870" s="16"/>
      <c r="P870" s="259"/>
      <c r="Q870" s="49">
        <v>121.21</v>
      </c>
      <c r="S870" s="328" t="s">
        <v>11891</v>
      </c>
    </row>
    <row r="871" spans="1:19" s="49" customFormat="1" x14ac:dyDescent="0.25">
      <c r="A871" s="27"/>
      <c r="B871" s="25"/>
      <c r="C871" s="25"/>
      <c r="D871" s="25"/>
      <c r="E871" s="25"/>
      <c r="F871" s="14"/>
      <c r="G871" s="14"/>
      <c r="H871" s="14"/>
      <c r="I871" s="14"/>
      <c r="J871" s="14"/>
      <c r="K871" s="14"/>
      <c r="L871" s="69"/>
      <c r="M871" s="15"/>
      <c r="N871" s="68"/>
      <c r="O871" s="16"/>
      <c r="P871" s="259"/>
      <c r="S871" s="328"/>
    </row>
    <row r="872" spans="1:19" s="49" customFormat="1" x14ac:dyDescent="0.25">
      <c r="A872" s="27"/>
      <c r="B872" s="25"/>
      <c r="C872" s="25"/>
      <c r="D872" s="25"/>
      <c r="E872" s="25"/>
      <c r="F872" s="14"/>
      <c r="G872" s="14"/>
      <c r="H872" s="14"/>
      <c r="I872" s="14"/>
      <c r="J872" s="14"/>
      <c r="K872" s="14"/>
      <c r="L872" s="69"/>
      <c r="M872" s="15"/>
      <c r="N872" s="68"/>
      <c r="O872" s="16"/>
      <c r="P872" s="259"/>
      <c r="S872" s="328"/>
    </row>
    <row r="873" spans="1:19" s="49" customFormat="1" x14ac:dyDescent="0.25">
      <c r="A873" s="27"/>
      <c r="B873" s="25"/>
      <c r="C873" s="25"/>
      <c r="D873" s="25"/>
      <c r="E873" s="25"/>
      <c r="F873" s="14"/>
      <c r="G873" s="14"/>
      <c r="H873" s="14"/>
      <c r="I873" s="14"/>
      <c r="J873" s="14"/>
      <c r="K873" s="14"/>
      <c r="L873" s="69"/>
      <c r="M873" s="15"/>
      <c r="N873" s="68"/>
      <c r="O873" s="16"/>
      <c r="P873" s="259"/>
      <c r="Q873" s="49">
        <v>51.38</v>
      </c>
      <c r="S873" s="328" t="s">
        <v>11891</v>
      </c>
    </row>
    <row r="874" spans="1:19" s="49" customFormat="1" x14ac:dyDescent="0.25">
      <c r="A874" s="27"/>
      <c r="B874" s="25"/>
      <c r="C874" s="25"/>
      <c r="D874" s="25"/>
      <c r="E874" s="25"/>
      <c r="F874" s="14"/>
      <c r="G874" s="14"/>
      <c r="H874" s="14"/>
      <c r="I874" s="14"/>
      <c r="J874" s="14"/>
      <c r="K874" s="14"/>
      <c r="L874" s="69"/>
      <c r="M874" s="15"/>
      <c r="N874" s="68"/>
      <c r="O874" s="16"/>
      <c r="P874" s="259"/>
      <c r="Q874" s="49">
        <v>52.2</v>
      </c>
      <c r="S874" s="328" t="s">
        <v>10980</v>
      </c>
    </row>
    <row r="875" spans="1:19" s="49" customFormat="1" x14ac:dyDescent="0.25">
      <c r="A875" s="27"/>
      <c r="B875" s="25"/>
      <c r="C875" s="25"/>
      <c r="D875" s="25"/>
      <c r="E875" s="25"/>
      <c r="F875" s="14"/>
      <c r="G875" s="14"/>
      <c r="H875" s="14"/>
      <c r="I875" s="14"/>
      <c r="J875" s="14"/>
      <c r="K875" s="14"/>
      <c r="L875" s="69"/>
      <c r="M875" s="15"/>
      <c r="N875" s="68"/>
      <c r="O875" s="16"/>
      <c r="P875" s="259"/>
      <c r="Q875" s="49">
        <v>9</v>
      </c>
      <c r="S875" s="328" t="s">
        <v>10980</v>
      </c>
    </row>
    <row r="876" spans="1:19" s="49" customFormat="1" x14ac:dyDescent="0.25">
      <c r="A876" s="27"/>
      <c r="B876" s="25"/>
      <c r="C876" s="25"/>
      <c r="D876" s="25"/>
      <c r="E876" s="25"/>
      <c r="F876" s="14"/>
      <c r="G876" s="14"/>
      <c r="H876" s="14"/>
      <c r="I876" s="14"/>
      <c r="J876" s="14"/>
      <c r="K876" s="14"/>
      <c r="L876" s="69"/>
      <c r="M876" s="15"/>
      <c r="N876" s="68"/>
      <c r="O876" s="16"/>
      <c r="P876" s="259"/>
      <c r="Q876" s="49">
        <v>63.79</v>
      </c>
      <c r="S876" s="328" t="s">
        <v>11891</v>
      </c>
    </row>
    <row r="877" spans="1:19" s="49" customFormat="1" x14ac:dyDescent="0.25">
      <c r="A877" s="27"/>
      <c r="B877" s="25"/>
      <c r="C877" s="25"/>
      <c r="D877" s="25"/>
      <c r="E877" s="25"/>
      <c r="F877" s="14"/>
      <c r="G877" s="14"/>
      <c r="H877" s="14"/>
      <c r="I877" s="14"/>
      <c r="J877" s="14"/>
      <c r="K877" s="14"/>
      <c r="L877" s="69"/>
      <c r="M877" s="15"/>
      <c r="N877" s="68"/>
      <c r="O877" s="16"/>
      <c r="P877" s="259"/>
      <c r="S877" s="328"/>
    </row>
    <row r="878" spans="1:19" s="49" customFormat="1" x14ac:dyDescent="0.25">
      <c r="A878" s="27"/>
      <c r="B878" s="25"/>
      <c r="C878" s="25"/>
      <c r="D878" s="25"/>
      <c r="E878" s="25"/>
      <c r="F878" s="14"/>
      <c r="G878" s="14"/>
      <c r="H878" s="14"/>
      <c r="I878" s="14"/>
      <c r="J878" s="14"/>
      <c r="K878" s="14"/>
      <c r="L878" s="69"/>
      <c r="M878" s="15"/>
      <c r="N878" s="68"/>
      <c r="O878" s="16"/>
      <c r="P878" s="259"/>
      <c r="S878" s="328"/>
    </row>
    <row r="879" spans="1:19" s="49" customFormat="1" x14ac:dyDescent="0.25">
      <c r="A879" s="27"/>
      <c r="B879" s="25"/>
      <c r="C879" s="25"/>
      <c r="D879" s="25"/>
      <c r="E879" s="25"/>
      <c r="F879" s="14"/>
      <c r="G879" s="14"/>
      <c r="H879" s="14"/>
      <c r="I879" s="14"/>
      <c r="J879" s="14"/>
      <c r="K879" s="14"/>
      <c r="L879" s="69"/>
      <c r="M879" s="15"/>
      <c r="N879" s="68"/>
      <c r="O879" s="16"/>
      <c r="P879" s="259"/>
      <c r="S879" s="328"/>
    </row>
    <row r="880" spans="1:19" s="49" customFormat="1" x14ac:dyDescent="0.25">
      <c r="A880" s="27"/>
      <c r="B880" s="25"/>
      <c r="C880" s="25"/>
      <c r="D880" s="25"/>
      <c r="E880" s="25"/>
      <c r="F880" s="14"/>
      <c r="G880" s="14"/>
      <c r="H880" s="14"/>
      <c r="I880" s="14"/>
      <c r="J880" s="14"/>
      <c r="K880" s="14"/>
      <c r="L880" s="69"/>
      <c r="M880" s="15"/>
      <c r="N880" s="68"/>
      <c r="O880" s="16"/>
      <c r="P880" s="259"/>
      <c r="S880" s="328"/>
    </row>
    <row r="881" spans="1:19" s="49" customFormat="1" x14ac:dyDescent="0.25">
      <c r="A881" s="27"/>
      <c r="B881" s="25"/>
      <c r="C881" s="25"/>
      <c r="D881" s="25"/>
      <c r="E881" s="25"/>
      <c r="F881" s="14"/>
      <c r="G881" s="14"/>
      <c r="H881" s="14"/>
      <c r="I881" s="14"/>
      <c r="J881" s="14"/>
      <c r="K881" s="14"/>
      <c r="L881" s="69"/>
      <c r="M881" s="15"/>
      <c r="N881" s="68"/>
      <c r="O881" s="16"/>
      <c r="P881" s="259"/>
      <c r="S881" s="328"/>
    </row>
    <row r="882" spans="1:19" s="49" customFormat="1" x14ac:dyDescent="0.25">
      <c r="A882" s="27"/>
      <c r="B882" s="25"/>
      <c r="C882" s="25"/>
      <c r="D882" s="25"/>
      <c r="E882" s="25"/>
      <c r="F882" s="14"/>
      <c r="G882" s="14"/>
      <c r="H882" s="14"/>
      <c r="I882" s="14"/>
      <c r="J882" s="14"/>
      <c r="K882" s="14"/>
      <c r="L882" s="69"/>
      <c r="M882" s="15"/>
      <c r="N882" s="68"/>
      <c r="O882" s="16"/>
      <c r="P882" s="259"/>
      <c r="Q882" s="49">
        <v>121.63</v>
      </c>
      <c r="S882" s="328" t="s">
        <v>11891</v>
      </c>
    </row>
    <row r="883" spans="1:19" s="49" customFormat="1" x14ac:dyDescent="0.25">
      <c r="A883" s="27"/>
      <c r="B883" s="25"/>
      <c r="C883" s="25"/>
      <c r="D883" s="25"/>
      <c r="E883" s="25"/>
      <c r="F883" s="14"/>
      <c r="G883" s="14"/>
      <c r="H883" s="14"/>
      <c r="I883" s="14"/>
      <c r="J883" s="14"/>
      <c r="K883" s="14"/>
      <c r="L883" s="69"/>
      <c r="M883" s="15"/>
      <c r="N883" s="68"/>
      <c r="O883" s="16"/>
      <c r="P883" s="259"/>
      <c r="Q883" s="49">
        <v>34.15</v>
      </c>
      <c r="S883" s="328" t="s">
        <v>11891</v>
      </c>
    </row>
    <row r="884" spans="1:19" s="49" customFormat="1" x14ac:dyDescent="0.25">
      <c r="A884" s="27"/>
      <c r="B884" s="25"/>
      <c r="C884" s="25"/>
      <c r="D884" s="25"/>
      <c r="E884" s="25"/>
      <c r="F884" s="14"/>
      <c r="G884" s="14"/>
      <c r="H884" s="14"/>
      <c r="I884" s="14"/>
      <c r="J884" s="14"/>
      <c r="K884" s="14"/>
      <c r="L884" s="69"/>
      <c r="M884" s="15"/>
      <c r="N884" s="68"/>
      <c r="O884" s="16"/>
      <c r="P884" s="259"/>
      <c r="Q884" s="49">
        <v>44.18</v>
      </c>
      <c r="S884" s="328" t="s">
        <v>11891</v>
      </c>
    </row>
    <row r="885" spans="1:19" s="49" customFormat="1" x14ac:dyDescent="0.25">
      <c r="A885" s="27"/>
      <c r="B885" s="25"/>
      <c r="C885" s="25"/>
      <c r="D885" s="25"/>
      <c r="E885" s="25"/>
      <c r="F885" s="14"/>
      <c r="G885" s="14"/>
      <c r="H885" s="14"/>
      <c r="I885" s="14"/>
      <c r="J885" s="14"/>
      <c r="K885" s="14"/>
      <c r="L885" s="69"/>
      <c r="M885" s="15"/>
      <c r="N885" s="68"/>
      <c r="O885" s="16"/>
      <c r="P885" s="259"/>
      <c r="Q885" s="49">
        <v>1.38</v>
      </c>
      <c r="S885" s="328" t="s">
        <v>10982</v>
      </c>
    </row>
    <row r="886" spans="1:19" s="49" customFormat="1" x14ac:dyDescent="0.25">
      <c r="A886" s="27"/>
      <c r="B886" s="25"/>
      <c r="C886" s="25"/>
      <c r="D886" s="25"/>
      <c r="E886" s="25"/>
      <c r="F886" s="14"/>
      <c r="G886" s="14"/>
      <c r="H886" s="14"/>
      <c r="I886" s="14"/>
      <c r="J886" s="14"/>
      <c r="K886" s="14"/>
      <c r="L886" s="69"/>
      <c r="M886" s="15"/>
      <c r="N886" s="68"/>
      <c r="O886" s="16"/>
      <c r="P886" s="259"/>
      <c r="Q886" s="49">
        <v>1.4</v>
      </c>
      <c r="S886" s="328" t="s">
        <v>10982</v>
      </c>
    </row>
    <row r="887" spans="1:19" s="49" customFormat="1" x14ac:dyDescent="0.25">
      <c r="A887" s="27"/>
      <c r="B887" s="25"/>
      <c r="C887" s="25"/>
      <c r="D887" s="25"/>
      <c r="E887" s="25"/>
      <c r="F887" s="14"/>
      <c r="G887" s="14"/>
      <c r="H887" s="14"/>
      <c r="I887" s="14"/>
      <c r="J887" s="14"/>
      <c r="K887" s="14"/>
      <c r="L887" s="69"/>
      <c r="M887" s="15"/>
      <c r="N887" s="68"/>
      <c r="O887" s="16"/>
      <c r="P887" s="259"/>
      <c r="Q887" s="49">
        <v>36.89</v>
      </c>
      <c r="S887" s="328" t="s">
        <v>11891</v>
      </c>
    </row>
    <row r="888" spans="1:19" s="49" customFormat="1" x14ac:dyDescent="0.25">
      <c r="A888" s="27"/>
      <c r="B888" s="25"/>
      <c r="C888" s="25"/>
      <c r="D888" s="25"/>
      <c r="E888" s="25"/>
      <c r="F888" s="14"/>
      <c r="G888" s="14"/>
      <c r="H888" s="14"/>
      <c r="I888" s="14"/>
      <c r="J888" s="14"/>
      <c r="K888" s="14"/>
      <c r="L888" s="69"/>
      <c r="M888" s="15"/>
      <c r="N888" s="68"/>
      <c r="O888" s="16"/>
      <c r="P888" s="259"/>
      <c r="S888" s="328"/>
    </row>
    <row r="889" spans="1:19" s="49" customFormat="1" x14ac:dyDescent="0.25">
      <c r="A889" s="27"/>
      <c r="B889" s="25"/>
      <c r="C889" s="25"/>
      <c r="D889" s="25"/>
      <c r="E889" s="25"/>
      <c r="F889" s="14"/>
      <c r="G889" s="14"/>
      <c r="H889" s="14"/>
      <c r="I889" s="14"/>
      <c r="J889" s="14"/>
      <c r="K889" s="14"/>
      <c r="L889" s="69"/>
      <c r="M889" s="15"/>
      <c r="N889" s="68"/>
      <c r="O889" s="16"/>
      <c r="P889" s="259"/>
      <c r="S889" s="328"/>
    </row>
    <row r="890" spans="1:19" s="49" customFormat="1" x14ac:dyDescent="0.25">
      <c r="A890" s="27"/>
      <c r="B890" s="25"/>
      <c r="C890" s="25"/>
      <c r="D890" s="25"/>
      <c r="E890" s="25"/>
      <c r="F890" s="14"/>
      <c r="G890" s="14"/>
      <c r="H890" s="14"/>
      <c r="I890" s="14"/>
      <c r="J890" s="14"/>
      <c r="K890" s="14"/>
      <c r="L890" s="69"/>
      <c r="M890" s="15"/>
      <c r="N890" s="68"/>
      <c r="O890" s="16"/>
      <c r="P890" s="259"/>
      <c r="Q890" s="49">
        <v>36.07</v>
      </c>
      <c r="S890" s="328" t="s">
        <v>11891</v>
      </c>
    </row>
    <row r="891" spans="1:19" s="49" customFormat="1" x14ac:dyDescent="0.25">
      <c r="A891" s="27"/>
      <c r="B891" s="25"/>
      <c r="C891" s="25"/>
      <c r="D891" s="25"/>
      <c r="E891" s="25"/>
      <c r="F891" s="14"/>
      <c r="G891" s="14"/>
      <c r="H891" s="14"/>
      <c r="I891" s="14"/>
      <c r="J891" s="14"/>
      <c r="K891" s="14"/>
      <c r="L891" s="69"/>
      <c r="M891" s="15"/>
      <c r="N891" s="68"/>
      <c r="O891" s="16"/>
      <c r="P891" s="259"/>
      <c r="Q891" s="49">
        <v>70.73</v>
      </c>
      <c r="S891" s="328" t="s">
        <v>11891</v>
      </c>
    </row>
    <row r="892" spans="1:19" s="49" customFormat="1" x14ac:dyDescent="0.25">
      <c r="A892" s="27"/>
      <c r="B892" s="25"/>
      <c r="C892" s="25"/>
      <c r="D892" s="25"/>
      <c r="E892" s="25"/>
      <c r="F892" s="14"/>
      <c r="G892" s="14"/>
      <c r="H892" s="14"/>
      <c r="I892" s="14"/>
      <c r="J892" s="14"/>
      <c r="K892" s="14"/>
      <c r="L892" s="69"/>
      <c r="M892" s="15"/>
      <c r="N892" s="68"/>
      <c r="O892" s="16"/>
      <c r="P892" s="259"/>
      <c r="S892" s="328"/>
    </row>
    <row r="893" spans="1:19" s="49" customFormat="1" x14ac:dyDescent="0.25">
      <c r="A893" s="27"/>
      <c r="B893" s="25"/>
      <c r="C893" s="25"/>
      <c r="D893" s="25"/>
      <c r="E893" s="25"/>
      <c r="F893" s="14"/>
      <c r="G893" s="14"/>
      <c r="H893" s="14"/>
      <c r="I893" s="14"/>
      <c r="J893" s="14"/>
      <c r="K893" s="14"/>
      <c r="L893" s="69"/>
      <c r="M893" s="15"/>
      <c r="N893" s="68"/>
      <c r="O893" s="16"/>
      <c r="P893" s="259"/>
      <c r="Q893" s="49">
        <v>93.04</v>
      </c>
      <c r="S893" s="328" t="s">
        <v>11891</v>
      </c>
    </row>
    <row r="894" spans="1:19" s="49" customFormat="1" x14ac:dyDescent="0.25">
      <c r="A894" s="27"/>
      <c r="B894" s="25"/>
      <c r="C894" s="25"/>
      <c r="D894" s="25"/>
      <c r="E894" s="25"/>
      <c r="F894" s="14"/>
      <c r="G894" s="14"/>
      <c r="H894" s="14"/>
      <c r="I894" s="14"/>
      <c r="J894" s="14"/>
      <c r="K894" s="14"/>
      <c r="L894" s="69"/>
      <c r="M894" s="15"/>
      <c r="N894" s="68"/>
      <c r="O894" s="16"/>
      <c r="P894" s="259"/>
      <c r="S894" s="328"/>
    </row>
    <row r="895" spans="1:19" s="49" customFormat="1" x14ac:dyDescent="0.25">
      <c r="A895" s="27"/>
      <c r="B895" s="25"/>
      <c r="C895" s="25"/>
      <c r="D895" s="25"/>
      <c r="E895" s="25"/>
      <c r="F895" s="14"/>
      <c r="G895" s="14"/>
      <c r="H895" s="14"/>
      <c r="I895" s="14"/>
      <c r="J895" s="14"/>
      <c r="K895" s="14"/>
      <c r="L895" s="69"/>
      <c r="M895" s="15"/>
      <c r="N895" s="68"/>
      <c r="O895" s="16"/>
      <c r="P895" s="259"/>
      <c r="Q895" s="49">
        <v>133.58000000000001</v>
      </c>
      <c r="S895" s="328" t="s">
        <v>11891</v>
      </c>
    </row>
    <row r="896" spans="1:19" s="49" customFormat="1" x14ac:dyDescent="0.25">
      <c r="A896" s="27"/>
      <c r="B896" s="25"/>
      <c r="C896" s="25"/>
      <c r="D896" s="25"/>
      <c r="E896" s="25"/>
      <c r="F896" s="14"/>
      <c r="G896" s="14"/>
      <c r="H896" s="14"/>
      <c r="I896" s="14"/>
      <c r="J896" s="14"/>
      <c r="K896" s="14"/>
      <c r="L896" s="69"/>
      <c r="M896" s="15"/>
      <c r="N896" s="68"/>
      <c r="O896" s="16"/>
      <c r="P896" s="259"/>
      <c r="S896" s="328"/>
    </row>
    <row r="897" spans="1:19" s="49" customFormat="1" x14ac:dyDescent="0.25">
      <c r="A897" s="27"/>
      <c r="B897" s="25"/>
      <c r="C897" s="25"/>
      <c r="D897" s="25"/>
      <c r="E897" s="25"/>
      <c r="F897" s="14"/>
      <c r="G897" s="14"/>
      <c r="H897" s="14"/>
      <c r="I897" s="14"/>
      <c r="J897" s="14"/>
      <c r="K897" s="14"/>
      <c r="L897" s="69"/>
      <c r="M897" s="15"/>
      <c r="N897" s="68"/>
      <c r="O897" s="16"/>
      <c r="P897" s="259"/>
      <c r="S897" s="328"/>
    </row>
    <row r="898" spans="1:19" s="49" customFormat="1" x14ac:dyDescent="0.25">
      <c r="A898" s="27"/>
      <c r="B898" s="25"/>
      <c r="C898" s="25"/>
      <c r="D898" s="25"/>
      <c r="E898" s="25"/>
      <c r="F898" s="14"/>
      <c r="G898" s="14"/>
      <c r="H898" s="14"/>
      <c r="I898" s="14"/>
      <c r="J898" s="14"/>
      <c r="K898" s="14"/>
      <c r="L898" s="69"/>
      <c r="M898" s="15"/>
      <c r="N898" s="68"/>
      <c r="O898" s="16"/>
      <c r="P898" s="259"/>
      <c r="S898" s="328"/>
    </row>
    <row r="899" spans="1:19" s="49" customFormat="1" x14ac:dyDescent="0.25">
      <c r="A899" s="27"/>
      <c r="B899" s="25"/>
      <c r="C899" s="25"/>
      <c r="D899" s="25"/>
      <c r="E899" s="25"/>
      <c r="F899" s="14"/>
      <c r="G899" s="14"/>
      <c r="H899" s="14"/>
      <c r="I899" s="14"/>
      <c r="J899" s="14"/>
      <c r="K899" s="14"/>
      <c r="L899" s="69"/>
      <c r="M899" s="15"/>
      <c r="N899" s="68"/>
      <c r="O899" s="16"/>
      <c r="P899" s="259"/>
      <c r="Q899" s="49">
        <v>59.65</v>
      </c>
      <c r="S899" s="328" t="s">
        <v>11891</v>
      </c>
    </row>
    <row r="900" spans="1:19" s="49" customFormat="1" x14ac:dyDescent="0.25">
      <c r="A900" s="27"/>
      <c r="B900" s="25"/>
      <c r="C900" s="25"/>
      <c r="D900" s="25"/>
      <c r="E900" s="25"/>
      <c r="F900" s="14"/>
      <c r="G900" s="14"/>
      <c r="H900" s="14"/>
      <c r="I900" s="14"/>
      <c r="J900" s="14"/>
      <c r="K900" s="14"/>
      <c r="L900" s="69"/>
      <c r="M900" s="15"/>
      <c r="N900" s="68"/>
      <c r="O900" s="16"/>
      <c r="P900" s="259"/>
      <c r="Q900" s="49">
        <v>129.28</v>
      </c>
      <c r="S900" s="328" t="s">
        <v>11891</v>
      </c>
    </row>
    <row r="901" spans="1:19" s="49" customFormat="1" x14ac:dyDescent="0.25">
      <c r="A901" s="27"/>
      <c r="B901" s="25"/>
      <c r="C901" s="25"/>
      <c r="D901" s="25"/>
      <c r="E901" s="25"/>
      <c r="F901" s="14"/>
      <c r="G901" s="14"/>
      <c r="H901" s="14"/>
      <c r="I901" s="14"/>
      <c r="J901" s="14"/>
      <c r="K901" s="14"/>
      <c r="L901" s="69"/>
      <c r="M901" s="15"/>
      <c r="N901" s="68"/>
      <c r="O901" s="16"/>
      <c r="P901" s="259"/>
      <c r="S901" s="328"/>
    </row>
    <row r="902" spans="1:19" s="49" customFormat="1" x14ac:dyDescent="0.25">
      <c r="A902" s="27"/>
      <c r="B902" s="25"/>
      <c r="C902" s="25"/>
      <c r="D902" s="25"/>
      <c r="E902" s="25"/>
      <c r="F902" s="14"/>
      <c r="G902" s="14"/>
      <c r="H902" s="14"/>
      <c r="I902" s="14"/>
      <c r="J902" s="14"/>
      <c r="K902" s="14"/>
      <c r="L902" s="69"/>
      <c r="M902" s="15"/>
      <c r="N902" s="68"/>
      <c r="O902" s="16"/>
      <c r="P902" s="259"/>
      <c r="S902" s="328"/>
    </row>
    <row r="903" spans="1:19" s="49" customFormat="1" x14ac:dyDescent="0.25">
      <c r="A903" s="27"/>
      <c r="B903" s="25"/>
      <c r="C903" s="25"/>
      <c r="D903" s="25"/>
      <c r="E903" s="25"/>
      <c r="F903" s="14"/>
      <c r="G903" s="14"/>
      <c r="H903" s="14"/>
      <c r="I903" s="14"/>
      <c r="J903" s="14"/>
      <c r="K903" s="14"/>
      <c r="L903" s="69"/>
      <c r="M903" s="15"/>
      <c r="N903" s="68"/>
      <c r="O903" s="16"/>
      <c r="P903" s="259"/>
      <c r="Q903" s="49">
        <v>163.62</v>
      </c>
      <c r="S903" s="328" t="s">
        <v>11891</v>
      </c>
    </row>
    <row r="904" spans="1:19" s="49" customFormat="1" x14ac:dyDescent="0.25">
      <c r="A904" s="27"/>
      <c r="B904" s="25"/>
      <c r="C904" s="25"/>
      <c r="D904" s="25"/>
      <c r="E904" s="25"/>
      <c r="F904" s="14"/>
      <c r="G904" s="14"/>
      <c r="H904" s="14"/>
      <c r="I904" s="14"/>
      <c r="J904" s="14"/>
      <c r="K904" s="14"/>
      <c r="L904" s="69"/>
      <c r="M904" s="15"/>
      <c r="N904" s="68"/>
      <c r="O904" s="16"/>
      <c r="P904" s="259"/>
      <c r="Q904" s="49">
        <v>36.880000000000003</v>
      </c>
      <c r="S904" s="328" t="s">
        <v>11891</v>
      </c>
    </row>
    <row r="905" spans="1:19" s="49" customFormat="1" x14ac:dyDescent="0.25">
      <c r="A905" s="27"/>
      <c r="B905" s="25"/>
      <c r="C905" s="25"/>
      <c r="D905" s="25"/>
      <c r="E905" s="25"/>
      <c r="F905" s="14"/>
      <c r="G905" s="14"/>
      <c r="H905" s="14"/>
      <c r="I905" s="14"/>
      <c r="J905" s="14"/>
      <c r="K905" s="14"/>
      <c r="L905" s="69"/>
      <c r="M905" s="15"/>
      <c r="N905" s="68"/>
      <c r="O905" s="16"/>
      <c r="P905" s="259"/>
      <c r="Q905" s="49">
        <v>63.54</v>
      </c>
      <c r="S905" s="328" t="s">
        <v>11891</v>
      </c>
    </row>
    <row r="906" spans="1:19" s="49" customFormat="1" x14ac:dyDescent="0.25">
      <c r="A906" s="27"/>
      <c r="B906" s="25"/>
      <c r="C906" s="25"/>
      <c r="D906" s="25"/>
      <c r="E906" s="25"/>
      <c r="F906" s="14"/>
      <c r="G906" s="14"/>
      <c r="H906" s="14"/>
      <c r="I906" s="14"/>
      <c r="J906" s="14"/>
      <c r="K906" s="14"/>
      <c r="L906" s="69"/>
      <c r="M906" s="15"/>
      <c r="N906" s="68"/>
      <c r="O906" s="16"/>
      <c r="P906" s="259"/>
      <c r="S906" s="328"/>
    </row>
    <row r="907" spans="1:19" s="49" customFormat="1" x14ac:dyDescent="0.25">
      <c r="A907" s="27"/>
      <c r="B907" s="25"/>
      <c r="C907" s="25"/>
      <c r="D907" s="25"/>
      <c r="E907" s="25"/>
      <c r="F907" s="14"/>
      <c r="G907" s="14"/>
      <c r="H907" s="14"/>
      <c r="I907" s="14"/>
      <c r="J907" s="14"/>
      <c r="K907" s="14"/>
      <c r="L907" s="69"/>
      <c r="M907" s="15"/>
      <c r="N907" s="68"/>
      <c r="O907" s="16"/>
      <c r="P907" s="259"/>
      <c r="S907" s="328"/>
    </row>
    <row r="908" spans="1:19" s="49" customFormat="1" x14ac:dyDescent="0.25">
      <c r="A908" s="27"/>
      <c r="B908" s="25"/>
      <c r="C908" s="25"/>
      <c r="D908" s="25"/>
      <c r="E908" s="25"/>
      <c r="F908" s="14"/>
      <c r="G908" s="14"/>
      <c r="H908" s="14"/>
      <c r="I908" s="14"/>
      <c r="J908" s="14"/>
      <c r="K908" s="14"/>
      <c r="L908" s="69"/>
      <c r="M908" s="15"/>
      <c r="N908" s="68"/>
      <c r="O908" s="16"/>
      <c r="P908" s="259"/>
      <c r="Q908" s="49">
        <v>41.36</v>
      </c>
      <c r="S908" s="328" t="s">
        <v>11891</v>
      </c>
    </row>
    <row r="909" spans="1:19" s="49" customFormat="1" x14ac:dyDescent="0.25">
      <c r="A909" s="27"/>
      <c r="B909" s="25"/>
      <c r="C909" s="25"/>
      <c r="D909" s="25"/>
      <c r="E909" s="25"/>
      <c r="F909" s="14"/>
      <c r="G909" s="14"/>
      <c r="H909" s="14"/>
      <c r="I909" s="14"/>
      <c r="J909" s="14"/>
      <c r="K909" s="14"/>
      <c r="L909" s="69"/>
      <c r="M909" s="15"/>
      <c r="N909" s="68"/>
      <c r="O909" s="16"/>
      <c r="P909" s="259"/>
      <c r="S909" s="328"/>
    </row>
    <row r="910" spans="1:19" s="49" customFormat="1" x14ac:dyDescent="0.25">
      <c r="A910" s="27"/>
      <c r="B910" s="25"/>
      <c r="C910" s="25"/>
      <c r="D910" s="25"/>
      <c r="E910" s="25"/>
      <c r="F910" s="14"/>
      <c r="G910" s="14"/>
      <c r="H910" s="14"/>
      <c r="I910" s="14"/>
      <c r="J910" s="14"/>
      <c r="K910" s="14"/>
      <c r="L910" s="69"/>
      <c r="M910" s="15"/>
      <c r="N910" s="68"/>
      <c r="O910" s="16"/>
      <c r="P910" s="259"/>
      <c r="Q910" s="49">
        <v>145.94</v>
      </c>
      <c r="S910" s="328" t="s">
        <v>11891</v>
      </c>
    </row>
    <row r="911" spans="1:19" s="49" customFormat="1" x14ac:dyDescent="0.25">
      <c r="A911" s="27"/>
      <c r="B911" s="25"/>
      <c r="C911" s="25"/>
      <c r="D911" s="25"/>
      <c r="E911" s="25"/>
      <c r="F911" s="14"/>
      <c r="G911" s="14"/>
      <c r="H911" s="14"/>
      <c r="I911" s="14"/>
      <c r="J911" s="14"/>
      <c r="K911" s="14"/>
      <c r="L911" s="69"/>
      <c r="M911" s="15"/>
      <c r="N911" s="68"/>
      <c r="O911" s="16"/>
      <c r="P911" s="259"/>
      <c r="Q911" s="49">
        <v>70.77</v>
      </c>
      <c r="S911" s="328" t="s">
        <v>11891</v>
      </c>
    </row>
    <row r="912" spans="1:19" s="49" customFormat="1" x14ac:dyDescent="0.25">
      <c r="A912" s="27"/>
      <c r="B912" s="25"/>
      <c r="C912" s="25"/>
      <c r="D912" s="25"/>
      <c r="E912" s="25"/>
      <c r="F912" s="14"/>
      <c r="G912" s="14"/>
      <c r="H912" s="14"/>
      <c r="I912" s="14"/>
      <c r="J912" s="14"/>
      <c r="K912" s="14"/>
      <c r="L912" s="69"/>
      <c r="M912" s="15"/>
      <c r="N912" s="68"/>
      <c r="O912" s="16"/>
      <c r="P912" s="259"/>
      <c r="Q912" s="49">
        <v>50.82</v>
      </c>
      <c r="S912" s="328" t="s">
        <v>11891</v>
      </c>
    </row>
    <row r="913" spans="1:19" s="49" customFormat="1" x14ac:dyDescent="0.25">
      <c r="A913" s="27"/>
      <c r="B913" s="25"/>
      <c r="C913" s="25"/>
      <c r="D913" s="25"/>
      <c r="E913" s="25"/>
      <c r="F913" s="14"/>
      <c r="G913" s="14"/>
      <c r="H913" s="14"/>
      <c r="I913" s="14"/>
      <c r="J913" s="14"/>
      <c r="K913" s="14"/>
      <c r="L913" s="69"/>
      <c r="M913" s="15"/>
      <c r="N913" s="68"/>
      <c r="O913" s="16"/>
      <c r="P913" s="259"/>
      <c r="S913" s="328"/>
    </row>
    <row r="914" spans="1:19" s="49" customFormat="1" x14ac:dyDescent="0.25">
      <c r="A914" s="27"/>
      <c r="B914" s="25"/>
      <c r="C914" s="25"/>
      <c r="D914" s="25"/>
      <c r="E914" s="25"/>
      <c r="F914" s="14"/>
      <c r="G914" s="14"/>
      <c r="H914" s="14"/>
      <c r="I914" s="14"/>
      <c r="J914" s="14"/>
      <c r="K914" s="14"/>
      <c r="L914" s="69"/>
      <c r="M914" s="15"/>
      <c r="N914" s="68"/>
      <c r="O914" s="16"/>
      <c r="P914" s="259"/>
      <c r="Q914" s="49">
        <v>73.400000000000006</v>
      </c>
      <c r="S914" s="328" t="s">
        <v>11891</v>
      </c>
    </row>
    <row r="915" spans="1:19" s="49" customFormat="1" x14ac:dyDescent="0.25">
      <c r="A915" s="27"/>
      <c r="B915" s="25"/>
      <c r="C915" s="25"/>
      <c r="D915" s="25"/>
      <c r="E915" s="25"/>
      <c r="F915" s="14"/>
      <c r="G915" s="14"/>
      <c r="H915" s="14"/>
      <c r="I915" s="14"/>
      <c r="J915" s="14"/>
      <c r="K915" s="14"/>
      <c r="L915" s="69"/>
      <c r="M915" s="15"/>
      <c r="N915" s="68"/>
      <c r="O915" s="16"/>
      <c r="P915" s="259"/>
      <c r="S915" s="328"/>
    </row>
    <row r="916" spans="1:19" s="49" customFormat="1" x14ac:dyDescent="0.25">
      <c r="A916" s="27"/>
      <c r="B916" s="25"/>
      <c r="C916" s="25"/>
      <c r="D916" s="25"/>
      <c r="E916" s="25"/>
      <c r="F916" s="14"/>
      <c r="G916" s="14"/>
      <c r="H916" s="14"/>
      <c r="I916" s="14"/>
      <c r="J916" s="14"/>
      <c r="K916" s="14"/>
      <c r="L916" s="69"/>
      <c r="M916" s="15"/>
      <c r="N916" s="68"/>
      <c r="O916" s="16"/>
      <c r="P916" s="259"/>
      <c r="Q916" s="49">
        <v>33</v>
      </c>
      <c r="S916" s="328" t="s">
        <v>11891</v>
      </c>
    </row>
    <row r="917" spans="1:19" s="49" customFormat="1" x14ac:dyDescent="0.25">
      <c r="A917" s="27"/>
      <c r="B917" s="25"/>
      <c r="C917" s="25"/>
      <c r="D917" s="25"/>
      <c r="E917" s="25"/>
      <c r="F917" s="14"/>
      <c r="G917" s="14"/>
      <c r="H917" s="14"/>
      <c r="I917" s="14"/>
      <c r="J917" s="14"/>
      <c r="K917" s="14"/>
      <c r="L917" s="69"/>
      <c r="M917" s="15"/>
      <c r="N917" s="68"/>
      <c r="O917" s="16"/>
      <c r="P917" s="259"/>
      <c r="S917" s="328"/>
    </row>
    <row r="918" spans="1:19" s="49" customFormat="1" x14ac:dyDescent="0.25">
      <c r="A918" s="27"/>
      <c r="B918" s="25"/>
      <c r="C918" s="25"/>
      <c r="D918" s="25"/>
      <c r="E918" s="25"/>
      <c r="F918" s="14"/>
      <c r="G918" s="14"/>
      <c r="H918" s="14"/>
      <c r="I918" s="14"/>
      <c r="J918" s="14"/>
      <c r="K918" s="14"/>
      <c r="L918" s="69"/>
      <c r="M918" s="15"/>
      <c r="N918" s="68"/>
      <c r="O918" s="16"/>
      <c r="P918" s="259"/>
      <c r="Q918" s="49">
        <v>36.89</v>
      </c>
      <c r="S918" s="328" t="s">
        <v>11891</v>
      </c>
    </row>
    <row r="919" spans="1:19" s="49" customFormat="1" x14ac:dyDescent="0.25">
      <c r="A919" s="27"/>
      <c r="B919" s="25"/>
      <c r="C919" s="25"/>
      <c r="D919" s="25"/>
      <c r="E919" s="25"/>
      <c r="F919" s="14"/>
      <c r="G919" s="14"/>
      <c r="H919" s="14"/>
      <c r="I919" s="14"/>
      <c r="J919" s="14"/>
      <c r="K919" s="14"/>
      <c r="L919" s="69"/>
      <c r="M919" s="15"/>
      <c r="N919" s="68"/>
      <c r="O919" s="16"/>
      <c r="P919" s="259"/>
      <c r="Q919" s="49">
        <v>44.19</v>
      </c>
      <c r="S919" s="328" t="s">
        <v>11891</v>
      </c>
    </row>
    <row r="920" spans="1:19" s="49" customFormat="1" x14ac:dyDescent="0.25">
      <c r="A920" s="27"/>
      <c r="B920" s="25"/>
      <c r="C920" s="25"/>
      <c r="D920" s="25"/>
      <c r="E920" s="25"/>
      <c r="F920" s="14"/>
      <c r="G920" s="14"/>
      <c r="H920" s="14"/>
      <c r="I920" s="14"/>
      <c r="J920" s="14"/>
      <c r="K920" s="14"/>
      <c r="L920" s="69"/>
      <c r="M920" s="15"/>
      <c r="N920" s="68"/>
      <c r="O920" s="16"/>
      <c r="P920" s="259"/>
      <c r="Q920" s="49">
        <v>63.54</v>
      </c>
      <c r="S920" s="328" t="s">
        <v>11891</v>
      </c>
    </row>
    <row r="921" spans="1:19" s="49" customFormat="1" x14ac:dyDescent="0.25">
      <c r="A921" s="27"/>
      <c r="B921" s="25"/>
      <c r="C921" s="25"/>
      <c r="D921" s="25"/>
      <c r="E921" s="25"/>
      <c r="F921" s="14"/>
      <c r="G921" s="14"/>
      <c r="H921" s="14"/>
      <c r="I921" s="14"/>
      <c r="J921" s="14"/>
      <c r="K921" s="14"/>
      <c r="L921" s="69"/>
      <c r="M921" s="15"/>
      <c r="N921" s="68"/>
      <c r="O921" s="16"/>
      <c r="P921" s="259"/>
      <c r="Q921" s="49">
        <v>52.64</v>
      </c>
      <c r="S921" s="328" t="s">
        <v>11891</v>
      </c>
    </row>
    <row r="922" spans="1:19" s="49" customFormat="1" x14ac:dyDescent="0.25">
      <c r="A922" s="27"/>
      <c r="B922" s="25"/>
      <c r="C922" s="25"/>
      <c r="D922" s="25"/>
      <c r="E922" s="25"/>
      <c r="F922" s="14"/>
      <c r="G922" s="14"/>
      <c r="H922" s="14"/>
      <c r="I922" s="14"/>
      <c r="J922" s="14"/>
      <c r="K922" s="14"/>
      <c r="L922" s="69"/>
      <c r="M922" s="15"/>
      <c r="N922" s="68"/>
      <c r="O922" s="16"/>
      <c r="P922" s="259"/>
      <c r="S922" s="328"/>
    </row>
    <row r="923" spans="1:19" s="49" customFormat="1" x14ac:dyDescent="0.25">
      <c r="A923" s="27"/>
      <c r="B923" s="25"/>
      <c r="C923" s="25"/>
      <c r="D923" s="25"/>
      <c r="E923" s="25"/>
      <c r="F923" s="14"/>
      <c r="G923" s="14"/>
      <c r="H923" s="14"/>
      <c r="I923" s="14"/>
      <c r="J923" s="14"/>
      <c r="K923" s="14"/>
      <c r="L923" s="69"/>
      <c r="M923" s="15"/>
      <c r="N923" s="68"/>
      <c r="O923" s="16"/>
      <c r="P923" s="259"/>
      <c r="S923" s="328"/>
    </row>
    <row r="924" spans="1:19" s="49" customFormat="1" x14ac:dyDescent="0.25">
      <c r="A924" s="27"/>
      <c r="B924" s="25"/>
      <c r="C924" s="25"/>
      <c r="D924" s="25"/>
      <c r="E924" s="25"/>
      <c r="F924" s="14"/>
      <c r="G924" s="14"/>
      <c r="H924" s="14"/>
      <c r="I924" s="14"/>
      <c r="J924" s="14"/>
      <c r="K924" s="14"/>
      <c r="L924" s="69"/>
      <c r="M924" s="15"/>
      <c r="N924" s="68"/>
      <c r="O924" s="16"/>
      <c r="P924" s="259"/>
      <c r="S924" s="328"/>
    </row>
    <row r="925" spans="1:19" s="49" customFormat="1" x14ac:dyDescent="0.25">
      <c r="A925" s="27"/>
      <c r="B925" s="25"/>
      <c r="C925" s="25"/>
      <c r="D925" s="25"/>
      <c r="E925" s="25"/>
      <c r="F925" s="14"/>
      <c r="G925" s="14"/>
      <c r="H925" s="14"/>
      <c r="I925" s="14"/>
      <c r="J925" s="14"/>
      <c r="K925" s="14"/>
      <c r="L925" s="69"/>
      <c r="M925" s="15"/>
      <c r="N925" s="68"/>
      <c r="O925" s="16"/>
      <c r="P925" s="259"/>
      <c r="Q925" s="49">
        <v>99.46</v>
      </c>
      <c r="S925" s="328" t="s">
        <v>11891</v>
      </c>
    </row>
    <row r="926" spans="1:19" s="49" customFormat="1" x14ac:dyDescent="0.25">
      <c r="A926" s="27"/>
      <c r="B926" s="25"/>
      <c r="C926" s="25"/>
      <c r="D926" s="25"/>
      <c r="E926" s="25"/>
      <c r="F926" s="14"/>
      <c r="G926" s="14"/>
      <c r="H926" s="14"/>
      <c r="I926" s="14"/>
      <c r="J926" s="14"/>
      <c r="K926" s="14"/>
      <c r="L926" s="69"/>
      <c r="M926" s="15"/>
      <c r="N926" s="68"/>
      <c r="O926" s="16"/>
      <c r="P926" s="259"/>
      <c r="Q926" s="49">
        <v>121.63</v>
      </c>
      <c r="S926" s="328" t="s">
        <v>11891</v>
      </c>
    </row>
    <row r="927" spans="1:19" s="49" customFormat="1" x14ac:dyDescent="0.25">
      <c r="A927" s="27"/>
      <c r="B927" s="25"/>
      <c r="C927" s="25"/>
      <c r="D927" s="25"/>
      <c r="E927" s="25"/>
      <c r="F927" s="14"/>
      <c r="G927" s="14"/>
      <c r="H927" s="14"/>
      <c r="I927" s="14"/>
      <c r="J927" s="14"/>
      <c r="K927" s="14"/>
      <c r="L927" s="69"/>
      <c r="M927" s="15"/>
      <c r="N927" s="68"/>
      <c r="O927" s="16"/>
      <c r="P927" s="259"/>
      <c r="Q927" s="49">
        <v>98.87</v>
      </c>
      <c r="S927" s="328" t="s">
        <v>11891</v>
      </c>
    </row>
    <row r="928" spans="1:19" s="49" customFormat="1" x14ac:dyDescent="0.25">
      <c r="A928" s="27"/>
      <c r="B928" s="25"/>
      <c r="C928" s="25"/>
      <c r="D928" s="25"/>
      <c r="E928" s="25"/>
      <c r="F928" s="14"/>
      <c r="G928" s="14"/>
      <c r="H928" s="14"/>
      <c r="I928" s="14"/>
      <c r="J928" s="14"/>
      <c r="K928" s="14"/>
      <c r="L928" s="69"/>
      <c r="M928" s="15"/>
      <c r="N928" s="68"/>
      <c r="O928" s="16"/>
      <c r="P928" s="259"/>
      <c r="Q928" s="49">
        <v>42.82</v>
      </c>
      <c r="S928" s="328" t="s">
        <v>11891</v>
      </c>
    </row>
    <row r="929" spans="1:19" s="49" customFormat="1" x14ac:dyDescent="0.25">
      <c r="A929" s="27"/>
      <c r="B929" s="25"/>
      <c r="C929" s="25"/>
      <c r="D929" s="25"/>
      <c r="E929" s="25"/>
      <c r="F929" s="14"/>
      <c r="G929" s="14"/>
      <c r="H929" s="14"/>
      <c r="I929" s="14"/>
      <c r="J929" s="14"/>
      <c r="K929" s="14"/>
      <c r="L929" s="69"/>
      <c r="M929" s="15"/>
      <c r="N929" s="68"/>
      <c r="O929" s="16"/>
      <c r="P929" s="259"/>
      <c r="Q929" s="49">
        <v>152.04</v>
      </c>
      <c r="S929" s="328" t="s">
        <v>11891</v>
      </c>
    </row>
    <row r="930" spans="1:19" s="49" customFormat="1" x14ac:dyDescent="0.25">
      <c r="A930" s="27"/>
      <c r="B930" s="25"/>
      <c r="C930" s="25"/>
      <c r="D930" s="25"/>
      <c r="E930" s="25"/>
      <c r="F930" s="14"/>
      <c r="G930" s="14"/>
      <c r="H930" s="14"/>
      <c r="I930" s="14"/>
      <c r="J930" s="14"/>
      <c r="K930" s="14"/>
      <c r="L930" s="69"/>
      <c r="M930" s="15"/>
      <c r="N930" s="68"/>
      <c r="O930" s="16"/>
      <c r="P930" s="259"/>
      <c r="Q930" s="49">
        <v>50.79</v>
      </c>
      <c r="S930" s="328" t="s">
        <v>11891</v>
      </c>
    </row>
    <row r="931" spans="1:19" s="49" customFormat="1" x14ac:dyDescent="0.25">
      <c r="A931" s="27"/>
      <c r="B931" s="25"/>
      <c r="C931" s="25"/>
      <c r="D931" s="25"/>
      <c r="E931" s="25"/>
      <c r="F931" s="14"/>
      <c r="G931" s="14"/>
      <c r="H931" s="14"/>
      <c r="I931" s="14"/>
      <c r="J931" s="14"/>
      <c r="K931" s="14"/>
      <c r="L931" s="69"/>
      <c r="M931" s="15"/>
      <c r="N931" s="68"/>
      <c r="O931" s="16"/>
      <c r="P931" s="259"/>
      <c r="Q931" s="49">
        <v>50.79</v>
      </c>
      <c r="S931" s="328" t="s">
        <v>11891</v>
      </c>
    </row>
    <row r="932" spans="1:19" s="49" customFormat="1" x14ac:dyDescent="0.25">
      <c r="A932" s="27"/>
      <c r="B932" s="25"/>
      <c r="C932" s="25"/>
      <c r="D932" s="25"/>
      <c r="E932" s="25"/>
      <c r="F932" s="14"/>
      <c r="G932" s="14"/>
      <c r="H932" s="14"/>
      <c r="I932" s="14"/>
      <c r="J932" s="14"/>
      <c r="K932" s="14"/>
      <c r="L932" s="69"/>
      <c r="M932" s="15"/>
      <c r="N932" s="68"/>
      <c r="O932" s="16"/>
      <c r="P932" s="259"/>
      <c r="Q932" s="49">
        <v>145.94999999999999</v>
      </c>
      <c r="S932" s="328" t="s">
        <v>11891</v>
      </c>
    </row>
    <row r="933" spans="1:19" s="49" customFormat="1" x14ac:dyDescent="0.25">
      <c r="A933" s="27"/>
      <c r="B933" s="25"/>
      <c r="C933" s="25"/>
      <c r="D933" s="25"/>
      <c r="E933" s="25"/>
      <c r="F933" s="14"/>
      <c r="G933" s="14"/>
      <c r="H933" s="14"/>
      <c r="I933" s="14"/>
      <c r="J933" s="14"/>
      <c r="K933" s="14"/>
      <c r="L933" s="69"/>
      <c r="M933" s="15"/>
      <c r="N933" s="68"/>
      <c r="O933" s="16"/>
      <c r="P933" s="259"/>
      <c r="S933" s="328"/>
    </row>
    <row r="934" spans="1:19" s="49" customFormat="1" x14ac:dyDescent="0.25">
      <c r="A934" s="27"/>
      <c r="B934" s="25"/>
      <c r="C934" s="25"/>
      <c r="D934" s="25"/>
      <c r="E934" s="25"/>
      <c r="F934" s="14"/>
      <c r="G934" s="14"/>
      <c r="H934" s="14"/>
      <c r="I934" s="14"/>
      <c r="J934" s="14"/>
      <c r="K934" s="14"/>
      <c r="L934" s="69"/>
      <c r="M934" s="15"/>
      <c r="N934" s="68"/>
      <c r="O934" s="16"/>
      <c r="P934" s="259"/>
      <c r="S934" s="328"/>
    </row>
    <row r="935" spans="1:19" s="49" customFormat="1" x14ac:dyDescent="0.25">
      <c r="A935" s="27"/>
      <c r="B935" s="25"/>
      <c r="C935" s="25"/>
      <c r="D935" s="25"/>
      <c r="E935" s="25"/>
      <c r="F935" s="14"/>
      <c r="G935" s="14"/>
      <c r="H935" s="14"/>
      <c r="I935" s="14"/>
      <c r="J935" s="14"/>
      <c r="K935" s="14"/>
      <c r="L935" s="69"/>
      <c r="M935" s="15"/>
      <c r="N935" s="68"/>
      <c r="O935" s="16"/>
      <c r="P935" s="259"/>
      <c r="Q935" s="49">
        <v>134.80000000000001</v>
      </c>
      <c r="S935" s="328" t="s">
        <v>11891</v>
      </c>
    </row>
    <row r="936" spans="1:19" s="49" customFormat="1" x14ac:dyDescent="0.25">
      <c r="A936" s="27"/>
      <c r="B936" s="25"/>
      <c r="C936" s="25"/>
      <c r="D936" s="25"/>
      <c r="E936" s="25"/>
      <c r="F936" s="14"/>
      <c r="G936" s="14"/>
      <c r="H936" s="14"/>
      <c r="I936" s="14"/>
      <c r="J936" s="14"/>
      <c r="K936" s="14"/>
      <c r="L936" s="69"/>
      <c r="M936" s="15"/>
      <c r="N936" s="68"/>
      <c r="O936" s="16"/>
      <c r="P936" s="259"/>
      <c r="Q936" s="49">
        <v>121.65</v>
      </c>
      <c r="S936" s="328" t="s">
        <v>11891</v>
      </c>
    </row>
    <row r="937" spans="1:19" s="49" customFormat="1" x14ac:dyDescent="0.25">
      <c r="A937" s="27"/>
      <c r="B937" s="25"/>
      <c r="C937" s="25"/>
      <c r="D937" s="25"/>
      <c r="E937" s="25"/>
      <c r="F937" s="14"/>
      <c r="G937" s="14"/>
      <c r="H937" s="14"/>
      <c r="I937" s="14"/>
      <c r="J937" s="14"/>
      <c r="K937" s="14"/>
      <c r="L937" s="69"/>
      <c r="M937" s="15"/>
      <c r="N937" s="68"/>
      <c r="O937" s="16"/>
      <c r="P937" s="259"/>
      <c r="Q937" s="49">
        <v>152.04</v>
      </c>
      <c r="S937" s="328" t="s">
        <v>11891</v>
      </c>
    </row>
    <row r="938" spans="1:19" s="49" customFormat="1" x14ac:dyDescent="0.25">
      <c r="A938" s="27"/>
      <c r="B938" s="25"/>
      <c r="C938" s="25"/>
      <c r="D938" s="25"/>
      <c r="E938" s="25"/>
      <c r="F938" s="14"/>
      <c r="G938" s="14"/>
      <c r="H938" s="14"/>
      <c r="I938" s="14"/>
      <c r="J938" s="14"/>
      <c r="K938" s="14"/>
      <c r="L938" s="69"/>
      <c r="M938" s="15"/>
      <c r="N938" s="68"/>
      <c r="O938" s="16"/>
      <c r="P938" s="259"/>
      <c r="S938" s="328"/>
    </row>
    <row r="939" spans="1:19" s="49" customFormat="1" x14ac:dyDescent="0.25">
      <c r="A939" s="27"/>
      <c r="B939" s="25"/>
      <c r="C939" s="25"/>
      <c r="D939" s="25"/>
      <c r="E939" s="25"/>
      <c r="F939" s="14"/>
      <c r="G939" s="14"/>
      <c r="H939" s="14"/>
      <c r="I939" s="14"/>
      <c r="J939" s="14"/>
      <c r="K939" s="14"/>
      <c r="L939" s="69"/>
      <c r="M939" s="15"/>
      <c r="N939" s="68"/>
      <c r="O939" s="16"/>
      <c r="P939" s="259"/>
      <c r="S939" s="328"/>
    </row>
    <row r="940" spans="1:19" s="49" customFormat="1" x14ac:dyDescent="0.25">
      <c r="A940" s="27"/>
      <c r="B940" s="25"/>
      <c r="C940" s="25"/>
      <c r="D940" s="25"/>
      <c r="E940" s="25"/>
      <c r="F940" s="14"/>
      <c r="G940" s="14"/>
      <c r="H940" s="14"/>
      <c r="I940" s="14"/>
      <c r="J940" s="14"/>
      <c r="K940" s="14"/>
      <c r="L940" s="69"/>
      <c r="M940" s="15"/>
      <c r="N940" s="68"/>
      <c r="O940" s="16"/>
      <c r="P940" s="259"/>
      <c r="S940" s="328"/>
    </row>
    <row r="941" spans="1:19" s="49" customFormat="1" x14ac:dyDescent="0.25">
      <c r="A941" s="27"/>
      <c r="B941" s="25"/>
      <c r="C941" s="25"/>
      <c r="D941" s="25"/>
      <c r="E941" s="25"/>
      <c r="F941" s="14"/>
      <c r="G941" s="14"/>
      <c r="H941" s="14"/>
      <c r="I941" s="14"/>
      <c r="J941" s="14"/>
      <c r="K941" s="14"/>
      <c r="L941" s="69"/>
      <c r="M941" s="15"/>
      <c r="N941" s="68"/>
      <c r="O941" s="16"/>
      <c r="P941" s="259"/>
      <c r="S941" s="328"/>
    </row>
    <row r="942" spans="1:19" s="49" customFormat="1" x14ac:dyDescent="0.25">
      <c r="A942" s="27"/>
      <c r="B942" s="25"/>
      <c r="C942" s="25"/>
      <c r="D942" s="25"/>
      <c r="E942" s="25"/>
      <c r="F942" s="14"/>
      <c r="G942" s="14"/>
      <c r="H942" s="14"/>
      <c r="I942" s="14"/>
      <c r="J942" s="14"/>
      <c r="K942" s="14"/>
      <c r="L942" s="69"/>
      <c r="M942" s="15"/>
      <c r="N942" s="68"/>
      <c r="O942" s="16"/>
      <c r="P942" s="259"/>
      <c r="S942" s="328"/>
    </row>
    <row r="943" spans="1:19" s="49" customFormat="1" x14ac:dyDescent="0.25">
      <c r="A943" s="27"/>
      <c r="B943" s="25"/>
      <c r="C943" s="25"/>
      <c r="D943" s="25"/>
      <c r="E943" s="25"/>
      <c r="F943" s="14"/>
      <c r="G943" s="14"/>
      <c r="H943" s="14"/>
      <c r="I943" s="14"/>
      <c r="J943" s="14"/>
      <c r="K943" s="14"/>
      <c r="L943" s="69"/>
      <c r="M943" s="15"/>
      <c r="N943" s="68"/>
      <c r="O943" s="16"/>
      <c r="P943" s="259"/>
      <c r="Q943" s="49">
        <v>44.19</v>
      </c>
      <c r="S943" s="328" t="s">
        <v>11891</v>
      </c>
    </row>
    <row r="944" spans="1:19" s="49" customFormat="1" x14ac:dyDescent="0.25">
      <c r="A944" s="27"/>
      <c r="B944" s="25"/>
      <c r="C944" s="25"/>
      <c r="D944" s="25"/>
      <c r="E944" s="25"/>
      <c r="F944" s="14"/>
      <c r="G944" s="14"/>
      <c r="H944" s="14"/>
      <c r="I944" s="14"/>
      <c r="J944" s="14"/>
      <c r="K944" s="14"/>
      <c r="L944" s="69"/>
      <c r="M944" s="15"/>
      <c r="N944" s="68"/>
      <c r="O944" s="16"/>
      <c r="P944" s="259"/>
      <c r="Q944" s="49">
        <v>165.64</v>
      </c>
      <c r="S944" s="328" t="s">
        <v>11891</v>
      </c>
    </row>
    <row r="945" spans="1:19" s="49" customFormat="1" x14ac:dyDescent="0.25">
      <c r="A945" s="27"/>
      <c r="B945" s="25"/>
      <c r="C945" s="25"/>
      <c r="D945" s="25"/>
      <c r="E945" s="25"/>
      <c r="F945" s="14"/>
      <c r="G945" s="14"/>
      <c r="H945" s="14"/>
      <c r="I945" s="14"/>
      <c r="J945" s="14"/>
      <c r="K945" s="14"/>
      <c r="L945" s="69"/>
      <c r="M945" s="15"/>
      <c r="N945" s="68"/>
      <c r="O945" s="16"/>
      <c r="P945" s="259"/>
      <c r="S945" s="328"/>
    </row>
    <row r="946" spans="1:19" s="49" customFormat="1" x14ac:dyDescent="0.25">
      <c r="A946" s="27"/>
      <c r="B946" s="25"/>
      <c r="C946" s="25"/>
      <c r="D946" s="25"/>
      <c r="E946" s="25"/>
      <c r="F946" s="14"/>
      <c r="G946" s="14"/>
      <c r="H946" s="14"/>
      <c r="I946" s="14"/>
      <c r="J946" s="14"/>
      <c r="K946" s="14"/>
      <c r="L946" s="69"/>
      <c r="M946" s="15"/>
      <c r="N946" s="68"/>
      <c r="O946" s="16"/>
      <c r="P946" s="259"/>
      <c r="S946" s="328"/>
    </row>
    <row r="947" spans="1:19" s="49" customFormat="1" x14ac:dyDescent="0.25">
      <c r="A947" s="27"/>
      <c r="B947" s="25"/>
      <c r="C947" s="25"/>
      <c r="D947" s="25"/>
      <c r="E947" s="25"/>
      <c r="F947" s="14"/>
      <c r="G947" s="14"/>
      <c r="H947" s="14"/>
      <c r="I947" s="14"/>
      <c r="J947" s="14"/>
      <c r="K947" s="14"/>
      <c r="L947" s="69"/>
      <c r="M947" s="15"/>
      <c r="N947" s="68"/>
      <c r="O947" s="16"/>
      <c r="P947" s="259"/>
      <c r="S947" s="328"/>
    </row>
    <row r="948" spans="1:19" s="49" customFormat="1" x14ac:dyDescent="0.25">
      <c r="A948" s="27"/>
      <c r="B948" s="25"/>
      <c r="C948" s="25"/>
      <c r="D948" s="25"/>
      <c r="E948" s="25"/>
      <c r="F948" s="14"/>
      <c r="G948" s="14"/>
      <c r="H948" s="14"/>
      <c r="I948" s="14"/>
      <c r="J948" s="14"/>
      <c r="K948" s="14"/>
      <c r="L948" s="69"/>
      <c r="M948" s="15"/>
      <c r="N948" s="68"/>
      <c r="O948" s="16"/>
      <c r="P948" s="259"/>
      <c r="S948" s="328"/>
    </row>
    <row r="949" spans="1:19" s="49" customFormat="1" x14ac:dyDescent="0.25">
      <c r="A949" s="27"/>
      <c r="B949" s="25"/>
      <c r="C949" s="25"/>
      <c r="D949" s="25"/>
      <c r="E949" s="25"/>
      <c r="F949" s="14"/>
      <c r="G949" s="14"/>
      <c r="H949" s="14"/>
      <c r="I949" s="14"/>
      <c r="J949" s="14"/>
      <c r="K949" s="14"/>
      <c r="L949" s="69"/>
      <c r="M949" s="15"/>
      <c r="N949" s="68"/>
      <c r="O949" s="16"/>
      <c r="P949" s="259"/>
      <c r="S949" s="328"/>
    </row>
    <row r="950" spans="1:19" s="49" customFormat="1" x14ac:dyDescent="0.25">
      <c r="A950" s="27"/>
      <c r="B950" s="25"/>
      <c r="C950" s="25"/>
      <c r="D950" s="25"/>
      <c r="E950" s="25"/>
      <c r="F950" s="14"/>
      <c r="G950" s="14"/>
      <c r="H950" s="14"/>
      <c r="I950" s="14"/>
      <c r="J950" s="14"/>
      <c r="K950" s="14"/>
      <c r="L950" s="69"/>
      <c r="M950" s="15"/>
      <c r="N950" s="68"/>
      <c r="O950" s="16"/>
      <c r="P950" s="259"/>
      <c r="Q950" s="49">
        <v>359.98</v>
      </c>
      <c r="S950" s="328" t="s">
        <v>11891</v>
      </c>
    </row>
    <row r="951" spans="1:19" s="49" customFormat="1" x14ac:dyDescent="0.25">
      <c r="A951" s="27"/>
      <c r="B951" s="25"/>
      <c r="C951" s="25"/>
      <c r="D951" s="25"/>
      <c r="E951" s="25"/>
      <c r="F951" s="14"/>
      <c r="G951" s="14"/>
      <c r="H951" s="14"/>
      <c r="I951" s="14"/>
      <c r="J951" s="14"/>
      <c r="K951" s="14"/>
      <c r="L951" s="69"/>
      <c r="M951" s="15"/>
      <c r="N951" s="68"/>
      <c r="O951" s="16"/>
      <c r="P951" s="259"/>
      <c r="Q951" s="49">
        <v>439.9</v>
      </c>
      <c r="S951" s="328" t="s">
        <v>11891</v>
      </c>
    </row>
    <row r="952" spans="1:19" s="49" customFormat="1" x14ac:dyDescent="0.25">
      <c r="A952" s="27"/>
      <c r="B952" s="25"/>
      <c r="C952" s="25"/>
      <c r="D952" s="25"/>
      <c r="E952" s="25"/>
      <c r="F952" s="14"/>
      <c r="G952" s="14"/>
      <c r="H952" s="14"/>
      <c r="I952" s="14"/>
      <c r="J952" s="14"/>
      <c r="K952" s="14"/>
      <c r="L952" s="69"/>
      <c r="M952" s="15"/>
      <c r="N952" s="68"/>
      <c r="O952" s="16"/>
      <c r="P952" s="259"/>
      <c r="Q952" s="49">
        <v>294.95</v>
      </c>
      <c r="S952" s="328" t="s">
        <v>11891</v>
      </c>
    </row>
    <row r="953" spans="1:19" s="49" customFormat="1" x14ac:dyDescent="0.25">
      <c r="A953" s="27"/>
      <c r="B953" s="25"/>
      <c r="C953" s="25"/>
      <c r="D953" s="25"/>
      <c r="E953" s="25"/>
      <c r="F953" s="14"/>
      <c r="G953" s="14"/>
      <c r="H953" s="14"/>
      <c r="I953" s="14"/>
      <c r="J953" s="14"/>
      <c r="K953" s="14"/>
      <c r="L953" s="69"/>
      <c r="M953" s="15"/>
      <c r="N953" s="68"/>
      <c r="O953" s="16"/>
      <c r="P953" s="259"/>
      <c r="Q953" s="49">
        <v>41.7</v>
      </c>
      <c r="S953" s="328" t="s">
        <v>11891</v>
      </c>
    </row>
    <row r="954" spans="1:19" s="49" customFormat="1" x14ac:dyDescent="0.25">
      <c r="A954" s="27"/>
      <c r="B954" s="25"/>
      <c r="C954" s="25"/>
      <c r="D954" s="25"/>
      <c r="E954" s="25"/>
      <c r="F954" s="14"/>
      <c r="G954" s="14"/>
      <c r="H954" s="14"/>
      <c r="I954" s="14"/>
      <c r="J954" s="14"/>
      <c r="K954" s="14"/>
      <c r="L954" s="69"/>
      <c r="M954" s="15"/>
      <c r="N954" s="68"/>
      <c r="O954" s="16"/>
      <c r="P954" s="259"/>
      <c r="S954" s="328"/>
    </row>
    <row r="955" spans="1:19" s="49" customFormat="1" x14ac:dyDescent="0.25">
      <c r="A955" s="27"/>
      <c r="B955" s="25"/>
      <c r="C955" s="25"/>
      <c r="D955" s="25"/>
      <c r="E955" s="25"/>
      <c r="F955" s="14"/>
      <c r="G955" s="14"/>
      <c r="H955" s="14"/>
      <c r="I955" s="14"/>
      <c r="J955" s="14"/>
      <c r="K955" s="14"/>
      <c r="L955" s="69"/>
      <c r="M955" s="15"/>
      <c r="N955" s="68"/>
      <c r="O955" s="16"/>
      <c r="P955" s="259"/>
      <c r="S955" s="328"/>
    </row>
    <row r="956" spans="1:19" s="49" customFormat="1" x14ac:dyDescent="0.25">
      <c r="A956" s="27"/>
      <c r="B956" s="25"/>
      <c r="C956" s="25"/>
      <c r="D956" s="25"/>
      <c r="E956" s="25"/>
      <c r="F956" s="14"/>
      <c r="G956" s="14"/>
      <c r="H956" s="14"/>
      <c r="I956" s="14"/>
      <c r="J956" s="14"/>
      <c r="K956" s="14"/>
      <c r="L956" s="69"/>
      <c r="M956" s="15"/>
      <c r="N956" s="68"/>
      <c r="O956" s="16"/>
      <c r="P956" s="259"/>
      <c r="Q956" s="49">
        <v>291.91000000000003</v>
      </c>
      <c r="S956" s="328" t="s">
        <v>11891</v>
      </c>
    </row>
    <row r="957" spans="1:19" s="49" customFormat="1" x14ac:dyDescent="0.25">
      <c r="A957" s="27"/>
      <c r="B957" s="25"/>
      <c r="C957" s="25"/>
      <c r="D957" s="25"/>
      <c r="E957" s="25"/>
      <c r="F957" s="14"/>
      <c r="G957" s="14"/>
      <c r="H957" s="14"/>
      <c r="I957" s="14"/>
      <c r="J957" s="14"/>
      <c r="K957" s="14"/>
      <c r="L957" s="69"/>
      <c r="M957" s="15"/>
      <c r="N957" s="68"/>
      <c r="O957" s="16"/>
      <c r="P957" s="259"/>
      <c r="S957" s="328"/>
    </row>
    <row r="958" spans="1:19" s="49" customFormat="1" x14ac:dyDescent="0.25">
      <c r="A958" s="27"/>
      <c r="B958" s="25"/>
      <c r="C958" s="25"/>
      <c r="D958" s="25"/>
      <c r="E958" s="25"/>
      <c r="F958" s="14"/>
      <c r="G958" s="14"/>
      <c r="H958" s="14"/>
      <c r="I958" s="14"/>
      <c r="J958" s="14"/>
      <c r="K958" s="14"/>
      <c r="L958" s="69"/>
      <c r="M958" s="15"/>
      <c r="N958" s="68"/>
      <c r="O958" s="16"/>
      <c r="P958" s="259"/>
      <c r="Q958" s="49">
        <v>145.94</v>
      </c>
      <c r="S958" s="328" t="s">
        <v>11891</v>
      </c>
    </row>
    <row r="959" spans="1:19" s="49" customFormat="1" x14ac:dyDescent="0.25">
      <c r="A959" s="27"/>
      <c r="B959" s="25"/>
      <c r="C959" s="25"/>
      <c r="D959" s="25"/>
      <c r="E959" s="25"/>
      <c r="F959" s="14"/>
      <c r="G959" s="14"/>
      <c r="H959" s="14"/>
      <c r="I959" s="14"/>
      <c r="J959" s="14"/>
      <c r="K959" s="14"/>
      <c r="L959" s="69"/>
      <c r="M959" s="15"/>
      <c r="N959" s="68"/>
      <c r="O959" s="16"/>
      <c r="P959" s="259"/>
      <c r="S959" s="328"/>
    </row>
    <row r="960" spans="1:19" s="49" customFormat="1" x14ac:dyDescent="0.25">
      <c r="A960" s="27"/>
      <c r="B960" s="25"/>
      <c r="C960" s="25"/>
      <c r="D960" s="25"/>
      <c r="E960" s="25"/>
      <c r="F960" s="14"/>
      <c r="G960" s="14"/>
      <c r="H960" s="14"/>
      <c r="I960" s="14"/>
      <c r="J960" s="14"/>
      <c r="K960" s="14"/>
      <c r="L960" s="69"/>
      <c r="M960" s="15"/>
      <c r="N960" s="68"/>
      <c r="O960" s="16"/>
      <c r="P960" s="259"/>
      <c r="S960" s="328"/>
    </row>
    <row r="961" spans="1:19" s="49" customFormat="1" x14ac:dyDescent="0.25">
      <c r="A961" s="27"/>
      <c r="B961" s="25"/>
      <c r="C961" s="25"/>
      <c r="D961" s="25"/>
      <c r="E961" s="25"/>
      <c r="F961" s="14"/>
      <c r="G961" s="14"/>
      <c r="H961" s="14"/>
      <c r="I961" s="14"/>
      <c r="J961" s="14"/>
      <c r="K961" s="14"/>
      <c r="L961" s="69"/>
      <c r="M961" s="15"/>
      <c r="N961" s="68"/>
      <c r="O961" s="16"/>
      <c r="P961" s="259"/>
      <c r="Q961" s="49">
        <v>44.19</v>
      </c>
      <c r="S961" s="328" t="s">
        <v>11891</v>
      </c>
    </row>
    <row r="962" spans="1:19" s="49" customFormat="1" x14ac:dyDescent="0.25">
      <c r="A962" s="27"/>
      <c r="B962" s="25"/>
      <c r="C962" s="25"/>
      <c r="D962" s="25"/>
      <c r="E962" s="25"/>
      <c r="F962" s="14"/>
      <c r="G962" s="14"/>
      <c r="H962" s="14"/>
      <c r="I962" s="14"/>
      <c r="J962" s="14"/>
      <c r="K962" s="14"/>
      <c r="L962" s="69"/>
      <c r="M962" s="15"/>
      <c r="N962" s="68"/>
      <c r="O962" s="16"/>
      <c r="P962" s="259"/>
      <c r="Q962" s="49">
        <v>28.18</v>
      </c>
      <c r="S962" s="328" t="s">
        <v>11891</v>
      </c>
    </row>
    <row r="963" spans="1:19" s="49" customFormat="1" x14ac:dyDescent="0.25">
      <c r="A963" s="27"/>
      <c r="B963" s="25"/>
      <c r="C963" s="25"/>
      <c r="D963" s="25"/>
      <c r="E963" s="25"/>
      <c r="F963" s="14"/>
      <c r="G963" s="14"/>
      <c r="H963" s="14"/>
      <c r="I963" s="14"/>
      <c r="J963" s="14"/>
      <c r="K963" s="14"/>
      <c r="L963" s="69"/>
      <c r="M963" s="15"/>
      <c r="N963" s="68"/>
      <c r="O963" s="16"/>
      <c r="P963" s="259"/>
      <c r="S963" s="328"/>
    </row>
    <row r="964" spans="1:19" s="49" customFormat="1" x14ac:dyDescent="0.25">
      <c r="A964" s="27"/>
      <c r="B964" s="25"/>
      <c r="C964" s="25"/>
      <c r="D964" s="25"/>
      <c r="E964" s="25"/>
      <c r="F964" s="14"/>
      <c r="G964" s="14"/>
      <c r="H964" s="14"/>
      <c r="I964" s="14"/>
      <c r="J964" s="14"/>
      <c r="K964" s="14"/>
      <c r="L964" s="69"/>
      <c r="M964" s="15"/>
      <c r="N964" s="68"/>
      <c r="O964" s="16"/>
      <c r="P964" s="259"/>
      <c r="S964" s="328"/>
    </row>
    <row r="965" spans="1:19" s="49" customFormat="1" x14ac:dyDescent="0.25">
      <c r="A965" s="27"/>
      <c r="B965" s="25"/>
      <c r="C965" s="25"/>
      <c r="D965" s="25"/>
      <c r="E965" s="25"/>
      <c r="F965" s="14"/>
      <c r="G965" s="14"/>
      <c r="H965" s="14"/>
      <c r="I965" s="14"/>
      <c r="J965" s="14"/>
      <c r="K965" s="14"/>
      <c r="L965" s="69"/>
      <c r="M965" s="15"/>
      <c r="N965" s="68"/>
      <c r="O965" s="16"/>
      <c r="P965" s="259"/>
      <c r="S965" s="328"/>
    </row>
    <row r="966" spans="1:19" s="49" customFormat="1" x14ac:dyDescent="0.25">
      <c r="A966" s="27"/>
      <c r="B966" s="25"/>
      <c r="C966" s="25"/>
      <c r="D966" s="25"/>
      <c r="E966" s="25"/>
      <c r="F966" s="14"/>
      <c r="G966" s="14"/>
      <c r="H966" s="14"/>
      <c r="I966" s="14"/>
      <c r="J966" s="14"/>
      <c r="K966" s="14"/>
      <c r="L966" s="69"/>
      <c r="M966" s="15"/>
      <c r="N966" s="68"/>
      <c r="O966" s="16"/>
      <c r="P966" s="259"/>
      <c r="S966" s="328"/>
    </row>
    <row r="967" spans="1:19" s="49" customFormat="1" x14ac:dyDescent="0.25">
      <c r="A967" s="27"/>
      <c r="B967" s="25"/>
      <c r="C967" s="25"/>
      <c r="D967" s="25"/>
      <c r="E967" s="25"/>
      <c r="F967" s="14"/>
      <c r="G967" s="14"/>
      <c r="H967" s="14"/>
      <c r="I967" s="14"/>
      <c r="J967" s="14"/>
      <c r="K967" s="14"/>
      <c r="L967" s="69"/>
      <c r="M967" s="15"/>
      <c r="N967" s="68"/>
      <c r="O967" s="16"/>
      <c r="P967" s="259"/>
      <c r="Q967" s="49">
        <v>44.19</v>
      </c>
      <c r="S967" s="328" t="s">
        <v>11891</v>
      </c>
    </row>
    <row r="968" spans="1:19" s="49" customFormat="1" x14ac:dyDescent="0.25">
      <c r="A968" s="27"/>
      <c r="B968" s="25"/>
      <c r="C968" s="25"/>
      <c r="D968" s="25"/>
      <c r="E968" s="25"/>
      <c r="F968" s="14"/>
      <c r="G968" s="14"/>
      <c r="H968" s="14"/>
      <c r="I968" s="14"/>
      <c r="J968" s="14"/>
      <c r="K968" s="14"/>
      <c r="L968" s="69"/>
      <c r="M968" s="15"/>
      <c r="N968" s="68"/>
      <c r="O968" s="16"/>
      <c r="P968" s="259"/>
      <c r="Q968" s="49">
        <v>44.83</v>
      </c>
      <c r="S968" s="328" t="s">
        <v>11891</v>
      </c>
    </row>
    <row r="969" spans="1:19" s="49" customFormat="1" x14ac:dyDescent="0.25">
      <c r="A969" s="27"/>
      <c r="B969" s="25"/>
      <c r="C969" s="25"/>
      <c r="D969" s="25"/>
      <c r="E969" s="25"/>
      <c r="F969" s="14"/>
      <c r="G969" s="14"/>
      <c r="H969" s="14"/>
      <c r="I969" s="14"/>
      <c r="J969" s="14"/>
      <c r="K969" s="14"/>
      <c r="L969" s="69"/>
      <c r="M969" s="15"/>
      <c r="N969" s="68"/>
      <c r="O969" s="16"/>
      <c r="P969" s="259"/>
      <c r="Q969" s="49">
        <v>50.58</v>
      </c>
      <c r="S969" s="328" t="s">
        <v>11891</v>
      </c>
    </row>
    <row r="970" spans="1:19" s="49" customFormat="1" x14ac:dyDescent="0.25">
      <c r="A970" s="27"/>
      <c r="B970" s="25"/>
      <c r="C970" s="25"/>
      <c r="D970" s="25"/>
      <c r="E970" s="25"/>
      <c r="F970" s="14"/>
      <c r="G970" s="14"/>
      <c r="H970" s="14"/>
      <c r="I970" s="14"/>
      <c r="J970" s="14"/>
      <c r="K970" s="14"/>
      <c r="L970" s="69"/>
      <c r="M970" s="15"/>
      <c r="N970" s="68"/>
      <c r="O970" s="16"/>
      <c r="P970" s="259"/>
      <c r="Q970" s="49">
        <v>63.09</v>
      </c>
      <c r="S970" s="328" t="s">
        <v>11891</v>
      </c>
    </row>
    <row r="971" spans="1:19" s="49" customFormat="1" x14ac:dyDescent="0.25">
      <c r="A971" s="27"/>
      <c r="B971" s="25"/>
      <c r="C971" s="25"/>
      <c r="D971" s="25"/>
      <c r="E971" s="25"/>
      <c r="F971" s="14"/>
      <c r="G971" s="14"/>
      <c r="H971" s="14"/>
      <c r="I971" s="14"/>
      <c r="J971" s="14"/>
      <c r="K971" s="14"/>
      <c r="L971" s="69"/>
      <c r="M971" s="15"/>
      <c r="N971" s="68"/>
      <c r="O971" s="16"/>
      <c r="P971" s="259"/>
      <c r="Q971" s="49">
        <v>55.65</v>
      </c>
      <c r="S971" s="328" t="s">
        <v>11891</v>
      </c>
    </row>
    <row r="972" spans="1:19" s="49" customFormat="1" x14ac:dyDescent="0.25">
      <c r="A972" s="27"/>
      <c r="B972" s="25"/>
      <c r="C972" s="25"/>
      <c r="D972" s="25"/>
      <c r="E972" s="25"/>
      <c r="F972" s="14"/>
      <c r="G972" s="14"/>
      <c r="H972" s="14"/>
      <c r="I972" s="14"/>
      <c r="J972" s="14"/>
      <c r="K972" s="14"/>
      <c r="L972" s="69"/>
      <c r="M972" s="15"/>
      <c r="N972" s="68"/>
      <c r="O972" s="16"/>
      <c r="P972" s="259"/>
      <c r="Q972" s="49">
        <v>50.58</v>
      </c>
      <c r="S972" s="328" t="s">
        <v>11891</v>
      </c>
    </row>
    <row r="973" spans="1:19" s="49" customFormat="1" x14ac:dyDescent="0.25">
      <c r="A973" s="27"/>
      <c r="B973" s="25"/>
      <c r="C973" s="25"/>
      <c r="D973" s="25"/>
      <c r="E973" s="25"/>
      <c r="F973" s="14"/>
      <c r="G973" s="14"/>
      <c r="H973" s="14"/>
      <c r="I973" s="14"/>
      <c r="J973" s="14"/>
      <c r="K973" s="14"/>
      <c r="L973" s="69"/>
      <c r="M973" s="15"/>
      <c r="N973" s="68"/>
      <c r="O973" s="16"/>
      <c r="P973" s="259"/>
      <c r="Q973" s="49">
        <v>39.6</v>
      </c>
      <c r="S973" s="328" t="s">
        <v>11891</v>
      </c>
    </row>
    <row r="974" spans="1:19" s="49" customFormat="1" x14ac:dyDescent="0.25">
      <c r="A974" s="27"/>
      <c r="B974" s="25"/>
      <c r="C974" s="25"/>
      <c r="D974" s="25"/>
      <c r="E974" s="25"/>
      <c r="F974" s="14"/>
      <c r="G974" s="14"/>
      <c r="H974" s="14"/>
      <c r="I974" s="14"/>
      <c r="J974" s="14"/>
      <c r="K974" s="14"/>
      <c r="L974" s="69"/>
      <c r="M974" s="15"/>
      <c r="N974" s="68"/>
      <c r="O974" s="16"/>
      <c r="P974" s="259"/>
      <c r="Q974" s="49">
        <v>50.58</v>
      </c>
      <c r="S974" s="328" t="s">
        <v>11891</v>
      </c>
    </row>
    <row r="975" spans="1:19" s="49" customFormat="1" x14ac:dyDescent="0.25">
      <c r="A975" s="27"/>
      <c r="B975" s="25"/>
      <c r="C975" s="25"/>
      <c r="D975" s="25"/>
      <c r="E975" s="25"/>
      <c r="F975" s="14"/>
      <c r="G975" s="14"/>
      <c r="H975" s="14"/>
      <c r="I975" s="14"/>
      <c r="J975" s="14"/>
      <c r="K975" s="14"/>
      <c r="L975" s="69"/>
      <c r="M975" s="15"/>
      <c r="N975" s="68"/>
      <c r="O975" s="16"/>
      <c r="P975" s="259"/>
      <c r="Q975" s="49">
        <v>55.65</v>
      </c>
      <c r="S975" s="328" t="s">
        <v>11891</v>
      </c>
    </row>
    <row r="976" spans="1:19" s="49" customFormat="1" x14ac:dyDescent="0.25">
      <c r="A976" s="27"/>
      <c r="B976" s="25"/>
      <c r="C976" s="25"/>
      <c r="D976" s="25"/>
      <c r="E976" s="25"/>
      <c r="F976" s="14"/>
      <c r="G976" s="14"/>
      <c r="H976" s="14"/>
      <c r="I976" s="14"/>
      <c r="J976" s="14"/>
      <c r="K976" s="14"/>
      <c r="L976" s="69"/>
      <c r="M976" s="15"/>
      <c r="N976" s="68"/>
      <c r="O976" s="16"/>
      <c r="P976" s="259"/>
      <c r="S976" s="328"/>
    </row>
    <row r="977" spans="1:19" s="49" customFormat="1" x14ac:dyDescent="0.25">
      <c r="A977" s="27"/>
      <c r="B977" s="25"/>
      <c r="C977" s="25"/>
      <c r="D977" s="25"/>
      <c r="E977" s="25"/>
      <c r="F977" s="14"/>
      <c r="G977" s="14"/>
      <c r="H977" s="14"/>
      <c r="I977" s="14"/>
      <c r="J977" s="14"/>
      <c r="K977" s="14"/>
      <c r="L977" s="69"/>
      <c r="M977" s="15"/>
      <c r="N977" s="68"/>
      <c r="O977" s="16"/>
      <c r="P977" s="259"/>
      <c r="Q977" s="49">
        <v>40</v>
      </c>
      <c r="S977" s="328" t="s">
        <v>11891</v>
      </c>
    </row>
    <row r="978" spans="1:19" s="49" customFormat="1" x14ac:dyDescent="0.25">
      <c r="A978" s="27"/>
      <c r="B978" s="25"/>
      <c r="C978" s="25"/>
      <c r="D978" s="25"/>
      <c r="E978" s="25"/>
      <c r="F978" s="14"/>
      <c r="G978" s="14"/>
      <c r="H978" s="14"/>
      <c r="I978" s="14"/>
      <c r="J978" s="14"/>
      <c r="K978" s="14"/>
      <c r="L978" s="69"/>
      <c r="M978" s="15"/>
      <c r="N978" s="68"/>
      <c r="O978" s="16"/>
      <c r="P978" s="259"/>
      <c r="S978" s="328"/>
    </row>
    <row r="979" spans="1:19" s="49" customFormat="1" x14ac:dyDescent="0.25">
      <c r="A979" s="27"/>
      <c r="B979" s="25"/>
      <c r="C979" s="25"/>
      <c r="D979" s="25"/>
      <c r="E979" s="25"/>
      <c r="F979" s="14"/>
      <c r="G979" s="14"/>
      <c r="H979" s="14"/>
      <c r="I979" s="14"/>
      <c r="J979" s="14"/>
      <c r="K979" s="14"/>
      <c r="L979" s="69"/>
      <c r="M979" s="15"/>
      <c r="N979" s="68"/>
      <c r="O979" s="16"/>
      <c r="P979" s="259"/>
      <c r="Q979" s="49">
        <v>60.4</v>
      </c>
      <c r="S979" s="328" t="s">
        <v>11891</v>
      </c>
    </row>
    <row r="980" spans="1:19" s="49" customFormat="1" x14ac:dyDescent="0.25">
      <c r="A980" s="27"/>
      <c r="B980" s="25"/>
      <c r="C980" s="25"/>
      <c r="D980" s="25"/>
      <c r="E980" s="25"/>
      <c r="F980" s="14"/>
      <c r="G980" s="14"/>
      <c r="H980" s="14"/>
      <c r="I980" s="14"/>
      <c r="J980" s="14"/>
      <c r="K980" s="14"/>
      <c r="L980" s="69"/>
      <c r="M980" s="15"/>
      <c r="N980" s="68"/>
      <c r="O980" s="16"/>
      <c r="P980" s="259"/>
      <c r="Q980" s="49">
        <v>61.41</v>
      </c>
      <c r="S980" s="328" t="s">
        <v>11891</v>
      </c>
    </row>
    <row r="981" spans="1:19" s="49" customFormat="1" x14ac:dyDescent="0.25">
      <c r="A981" s="27"/>
      <c r="B981" s="25"/>
      <c r="C981" s="25"/>
      <c r="D981" s="25"/>
      <c r="E981" s="25"/>
      <c r="F981" s="14"/>
      <c r="G981" s="14"/>
      <c r="H981" s="14"/>
      <c r="I981" s="14"/>
      <c r="J981" s="14"/>
      <c r="K981" s="14"/>
      <c r="L981" s="69"/>
      <c r="M981" s="15"/>
      <c r="N981" s="68"/>
      <c r="O981" s="16"/>
      <c r="P981" s="259"/>
      <c r="Q981" s="49">
        <v>32.090000000000003</v>
      </c>
      <c r="S981" s="328" t="s">
        <v>11891</v>
      </c>
    </row>
    <row r="982" spans="1:19" s="49" customFormat="1" x14ac:dyDescent="0.25">
      <c r="A982" s="27"/>
      <c r="B982" s="25"/>
      <c r="C982" s="25"/>
      <c r="D982" s="25"/>
      <c r="E982" s="25"/>
      <c r="F982" s="14"/>
      <c r="G982" s="14"/>
      <c r="H982" s="14"/>
      <c r="I982" s="14"/>
      <c r="J982" s="14"/>
      <c r="K982" s="14"/>
      <c r="L982" s="69"/>
      <c r="M982" s="15"/>
      <c r="N982" s="68"/>
      <c r="O982" s="16"/>
      <c r="P982" s="259"/>
      <c r="Q982" s="49">
        <v>39.299999999999997</v>
      </c>
      <c r="S982" s="328" t="s">
        <v>11891</v>
      </c>
    </row>
    <row r="983" spans="1:19" s="49" customFormat="1" x14ac:dyDescent="0.25">
      <c r="A983" s="27"/>
      <c r="B983" s="25"/>
      <c r="C983" s="25"/>
      <c r="D983" s="25"/>
      <c r="E983" s="25"/>
      <c r="F983" s="14"/>
      <c r="G983" s="14"/>
      <c r="H983" s="14"/>
      <c r="I983" s="14"/>
      <c r="J983" s="14"/>
      <c r="K983" s="14"/>
      <c r="L983" s="69"/>
      <c r="M983" s="15"/>
      <c r="N983" s="68"/>
      <c r="O983" s="16"/>
      <c r="P983" s="259"/>
      <c r="Q983" s="49">
        <v>36.880000000000003</v>
      </c>
      <c r="S983" s="328" t="s">
        <v>11891</v>
      </c>
    </row>
    <row r="984" spans="1:19" s="49" customFormat="1" x14ac:dyDescent="0.25">
      <c r="A984" s="27"/>
      <c r="B984" s="25"/>
      <c r="C984" s="25"/>
      <c r="D984" s="25"/>
      <c r="E984" s="25"/>
      <c r="F984" s="14"/>
      <c r="G984" s="14"/>
      <c r="H984" s="14"/>
      <c r="I984" s="14"/>
      <c r="J984" s="14"/>
      <c r="K984" s="14"/>
      <c r="L984" s="69"/>
      <c r="M984" s="15"/>
      <c r="N984" s="68"/>
      <c r="O984" s="16"/>
      <c r="P984" s="259"/>
      <c r="Q984" s="49">
        <v>273</v>
      </c>
      <c r="S984" s="328" t="s">
        <v>11891</v>
      </c>
    </row>
    <row r="985" spans="1:19" s="49" customFormat="1" x14ac:dyDescent="0.25">
      <c r="A985" s="27"/>
      <c r="B985" s="25"/>
      <c r="C985" s="25"/>
      <c r="D985" s="25"/>
      <c r="E985" s="25"/>
      <c r="F985" s="14"/>
      <c r="G985" s="14"/>
      <c r="H985" s="14"/>
      <c r="I985" s="14"/>
      <c r="J985" s="14"/>
      <c r="K985" s="14"/>
      <c r="L985" s="69"/>
      <c r="M985" s="15"/>
      <c r="N985" s="68"/>
      <c r="O985" s="16"/>
      <c r="P985" s="259"/>
      <c r="S985" s="328"/>
    </row>
    <row r="986" spans="1:19" s="49" customFormat="1" x14ac:dyDescent="0.25">
      <c r="A986" s="27"/>
      <c r="B986" s="25"/>
      <c r="C986" s="25"/>
      <c r="D986" s="25"/>
      <c r="E986" s="25"/>
      <c r="F986" s="14"/>
      <c r="G986" s="14"/>
      <c r="H986" s="14"/>
      <c r="I986" s="14"/>
      <c r="J986" s="14"/>
      <c r="K986" s="14"/>
      <c r="L986" s="69"/>
      <c r="M986" s="15"/>
      <c r="N986" s="68"/>
      <c r="O986" s="16"/>
      <c r="P986" s="259"/>
      <c r="S986" s="328"/>
    </row>
    <row r="987" spans="1:19" s="49" customFormat="1" x14ac:dyDescent="0.25">
      <c r="A987" s="27"/>
      <c r="B987" s="25"/>
      <c r="C987" s="25"/>
      <c r="D987" s="25"/>
      <c r="E987" s="25"/>
      <c r="F987" s="14"/>
      <c r="G987" s="14"/>
      <c r="H987" s="14"/>
      <c r="I987" s="14"/>
      <c r="J987" s="14"/>
      <c r="K987" s="14"/>
      <c r="L987" s="69"/>
      <c r="M987" s="15"/>
      <c r="N987" s="68"/>
      <c r="O987" s="16"/>
      <c r="P987" s="259"/>
      <c r="Q987" s="49">
        <v>36.89</v>
      </c>
      <c r="S987" s="328" t="s">
        <v>11891</v>
      </c>
    </row>
    <row r="988" spans="1:19" s="49" customFormat="1" x14ac:dyDescent="0.25">
      <c r="A988" s="27"/>
      <c r="B988" s="25"/>
      <c r="C988" s="25"/>
      <c r="D988" s="25"/>
      <c r="E988" s="25"/>
      <c r="F988" s="14"/>
      <c r="G988" s="14"/>
      <c r="H988" s="14"/>
      <c r="I988" s="14"/>
      <c r="J988" s="14"/>
      <c r="K988" s="14"/>
      <c r="L988" s="69"/>
      <c r="M988" s="15"/>
      <c r="N988" s="68"/>
      <c r="O988" s="16"/>
      <c r="P988" s="259"/>
      <c r="S988" s="328"/>
    </row>
    <row r="989" spans="1:19" s="49" customFormat="1" x14ac:dyDescent="0.25">
      <c r="A989" s="27"/>
      <c r="B989" s="25"/>
      <c r="C989" s="25"/>
      <c r="D989" s="25"/>
      <c r="E989" s="25"/>
      <c r="F989" s="14"/>
      <c r="G989" s="14"/>
      <c r="H989" s="14"/>
      <c r="I989" s="14"/>
      <c r="J989" s="14"/>
      <c r="K989" s="14"/>
      <c r="L989" s="69"/>
      <c r="M989" s="15"/>
      <c r="N989" s="68"/>
      <c r="O989" s="16"/>
      <c r="P989" s="259"/>
      <c r="Q989" s="49">
        <v>121.68</v>
      </c>
      <c r="S989" s="328" t="s">
        <v>11891</v>
      </c>
    </row>
    <row r="990" spans="1:19" s="49" customFormat="1" x14ac:dyDescent="0.25">
      <c r="A990" s="27"/>
      <c r="B990" s="25"/>
      <c r="C990" s="25"/>
      <c r="D990" s="25"/>
      <c r="E990" s="25"/>
      <c r="F990" s="14"/>
      <c r="G990" s="14"/>
      <c r="H990" s="14"/>
      <c r="I990" s="14"/>
      <c r="J990" s="14"/>
      <c r="K990" s="14"/>
      <c r="L990" s="69"/>
      <c r="M990" s="15"/>
      <c r="N990" s="68"/>
      <c r="O990" s="16"/>
      <c r="P990" s="259"/>
      <c r="Q990" s="49">
        <v>36.89</v>
      </c>
      <c r="S990" s="328" t="s">
        <v>11891</v>
      </c>
    </row>
    <row r="991" spans="1:19" s="49" customFormat="1" x14ac:dyDescent="0.25">
      <c r="A991" s="27"/>
      <c r="B991" s="25"/>
      <c r="C991" s="25"/>
      <c r="D991" s="25"/>
      <c r="E991" s="25"/>
      <c r="F991" s="14"/>
      <c r="G991" s="14"/>
      <c r="H991" s="14"/>
      <c r="I991" s="14"/>
      <c r="J991" s="14"/>
      <c r="K991" s="14"/>
      <c r="L991" s="69"/>
      <c r="M991" s="15"/>
      <c r="N991" s="68"/>
      <c r="O991" s="16"/>
      <c r="P991" s="259"/>
      <c r="Q991" s="49">
        <v>39.29</v>
      </c>
      <c r="S991" s="328" t="s">
        <v>11891</v>
      </c>
    </row>
    <row r="992" spans="1:19" s="49" customFormat="1" x14ac:dyDescent="0.25">
      <c r="A992" s="27"/>
      <c r="B992" s="25"/>
      <c r="C992" s="25"/>
      <c r="D992" s="25"/>
      <c r="E992" s="25"/>
      <c r="F992" s="14"/>
      <c r="G992" s="14"/>
      <c r="H992" s="14"/>
      <c r="I992" s="14"/>
      <c r="J992" s="14"/>
      <c r="K992" s="14"/>
      <c r="L992" s="69"/>
      <c r="M992" s="15"/>
      <c r="N992" s="68"/>
      <c r="O992" s="16"/>
      <c r="P992" s="259"/>
      <c r="Q992" s="49">
        <v>121.65</v>
      </c>
      <c r="S992" s="328" t="s">
        <v>11891</v>
      </c>
    </row>
    <row r="993" spans="1:19" s="49" customFormat="1" x14ac:dyDescent="0.25">
      <c r="A993" s="27"/>
      <c r="B993" s="25"/>
      <c r="C993" s="25"/>
      <c r="D993" s="25"/>
      <c r="E993" s="25"/>
      <c r="F993" s="14"/>
      <c r="G993" s="14"/>
      <c r="H993" s="14"/>
      <c r="I993" s="14"/>
      <c r="J993" s="14"/>
      <c r="K993" s="14"/>
      <c r="L993" s="69"/>
      <c r="M993" s="15"/>
      <c r="N993" s="68"/>
      <c r="O993" s="16"/>
      <c r="P993" s="259"/>
      <c r="S993" s="328"/>
    </row>
    <row r="994" spans="1:19" s="49" customFormat="1" x14ac:dyDescent="0.25">
      <c r="A994" s="27"/>
      <c r="B994" s="25"/>
      <c r="C994" s="25"/>
      <c r="D994" s="25"/>
      <c r="E994" s="25"/>
      <c r="F994" s="14"/>
      <c r="G994" s="14"/>
      <c r="H994" s="14"/>
      <c r="I994" s="14"/>
      <c r="J994" s="14"/>
      <c r="K994" s="14"/>
      <c r="L994" s="69"/>
      <c r="M994" s="15"/>
      <c r="N994" s="68"/>
      <c r="O994" s="16"/>
      <c r="P994" s="259"/>
      <c r="Q994" s="49">
        <v>23.8</v>
      </c>
      <c r="S994" s="328" t="s">
        <v>11891</v>
      </c>
    </row>
    <row r="995" spans="1:19" s="49" customFormat="1" x14ac:dyDescent="0.25">
      <c r="A995" s="27"/>
      <c r="B995" s="25"/>
      <c r="C995" s="25"/>
      <c r="D995" s="25"/>
      <c r="E995" s="25"/>
      <c r="F995" s="14"/>
      <c r="G995" s="14"/>
      <c r="H995" s="14"/>
      <c r="I995" s="14"/>
      <c r="J995" s="14"/>
      <c r="K995" s="14"/>
      <c r="L995" s="69"/>
      <c r="M995" s="15"/>
      <c r="N995" s="68"/>
      <c r="O995" s="16"/>
      <c r="P995" s="259"/>
      <c r="Q995" s="49">
        <v>90.56</v>
      </c>
      <c r="S995" s="328" t="s">
        <v>11891</v>
      </c>
    </row>
    <row r="996" spans="1:19" s="49" customFormat="1" x14ac:dyDescent="0.25">
      <c r="A996" s="27"/>
      <c r="B996" s="25"/>
      <c r="C996" s="25"/>
      <c r="D996" s="25"/>
      <c r="E996" s="25"/>
      <c r="F996" s="14"/>
      <c r="G996" s="14"/>
      <c r="H996" s="14"/>
      <c r="I996" s="14"/>
      <c r="J996" s="14"/>
      <c r="K996" s="14"/>
      <c r="L996" s="69"/>
      <c r="M996" s="15"/>
      <c r="N996" s="68"/>
      <c r="O996" s="16"/>
      <c r="P996" s="259"/>
      <c r="Q996" s="49">
        <v>98.86</v>
      </c>
      <c r="S996" s="328" t="s">
        <v>11891</v>
      </c>
    </row>
    <row r="997" spans="1:19" s="49" customFormat="1" x14ac:dyDescent="0.25">
      <c r="A997" s="27"/>
      <c r="B997" s="25"/>
      <c r="C997" s="25"/>
      <c r="D997" s="25"/>
      <c r="E997" s="25"/>
      <c r="F997" s="14"/>
      <c r="G997" s="14"/>
      <c r="H997" s="14"/>
      <c r="I997" s="14"/>
      <c r="J997" s="14"/>
      <c r="K997" s="14"/>
      <c r="L997" s="69"/>
      <c r="M997" s="15"/>
      <c r="N997" s="68"/>
      <c r="O997" s="16"/>
      <c r="P997" s="259"/>
      <c r="S997" s="328"/>
    </row>
    <row r="998" spans="1:19" s="49" customFormat="1" x14ac:dyDescent="0.25">
      <c r="A998" s="27"/>
      <c r="B998" s="25"/>
      <c r="C998" s="25"/>
      <c r="D998" s="25"/>
      <c r="E998" s="25"/>
      <c r="F998" s="14"/>
      <c r="G998" s="14"/>
      <c r="H998" s="14"/>
      <c r="I998" s="14"/>
      <c r="J998" s="14"/>
      <c r="K998" s="14"/>
      <c r="L998" s="69"/>
      <c r="M998" s="15"/>
      <c r="N998" s="68"/>
      <c r="O998" s="16"/>
      <c r="P998" s="259"/>
      <c r="Q998" s="49">
        <v>40</v>
      </c>
      <c r="S998" s="328" t="s">
        <v>11891</v>
      </c>
    </row>
    <row r="999" spans="1:19" s="49" customFormat="1" x14ac:dyDescent="0.25">
      <c r="A999" s="27"/>
      <c r="B999" s="25"/>
      <c r="C999" s="25"/>
      <c r="D999" s="25"/>
      <c r="E999" s="25"/>
      <c r="F999" s="14"/>
      <c r="G999" s="14"/>
      <c r="H999" s="14"/>
      <c r="I999" s="14"/>
      <c r="J999" s="14"/>
      <c r="K999" s="14"/>
      <c r="L999" s="69"/>
      <c r="M999" s="15"/>
      <c r="N999" s="68"/>
      <c r="O999" s="16"/>
      <c r="P999" s="259"/>
      <c r="Q999" s="49">
        <v>29</v>
      </c>
      <c r="S999" s="328" t="s">
        <v>11891</v>
      </c>
    </row>
    <row r="1000" spans="1:19" s="49" customFormat="1" x14ac:dyDescent="0.25">
      <c r="A1000" s="27"/>
      <c r="B1000" s="25"/>
      <c r="C1000" s="25"/>
      <c r="D1000" s="25"/>
      <c r="E1000" s="25"/>
      <c r="F1000" s="14"/>
      <c r="G1000" s="14"/>
      <c r="H1000" s="14"/>
      <c r="I1000" s="14"/>
      <c r="J1000" s="14"/>
      <c r="K1000" s="14"/>
      <c r="L1000" s="69"/>
      <c r="M1000" s="15"/>
      <c r="N1000" s="68"/>
      <c r="O1000" s="16"/>
      <c r="P1000" s="259"/>
      <c r="Q1000" s="49">
        <v>76.38</v>
      </c>
      <c r="S1000" s="328" t="s">
        <v>11891</v>
      </c>
    </row>
    <row r="1001" spans="1:19" s="49" customFormat="1" x14ac:dyDescent="0.25">
      <c r="A1001" s="27"/>
      <c r="B1001" s="25"/>
      <c r="C1001" s="25"/>
      <c r="D1001" s="25"/>
      <c r="E1001" s="25"/>
      <c r="F1001" s="14"/>
      <c r="G1001" s="14"/>
      <c r="H1001" s="14"/>
      <c r="I1001" s="14"/>
      <c r="J1001" s="14"/>
      <c r="K1001" s="14"/>
      <c r="L1001" s="69"/>
      <c r="M1001" s="15"/>
      <c r="N1001" s="68"/>
      <c r="O1001" s="16"/>
      <c r="P1001" s="259"/>
      <c r="S1001" s="328"/>
    </row>
    <row r="1002" spans="1:19" s="49" customFormat="1" x14ac:dyDescent="0.25">
      <c r="A1002" s="27"/>
      <c r="B1002" s="25"/>
      <c r="C1002" s="25"/>
      <c r="D1002" s="25"/>
      <c r="E1002" s="25"/>
      <c r="F1002" s="14"/>
      <c r="G1002" s="14"/>
      <c r="H1002" s="14"/>
      <c r="I1002" s="14"/>
      <c r="J1002" s="14"/>
      <c r="K1002" s="14"/>
      <c r="L1002" s="69"/>
      <c r="M1002" s="15"/>
      <c r="N1002" s="68"/>
      <c r="O1002" s="16"/>
      <c r="P1002" s="259"/>
      <c r="S1002" s="328"/>
    </row>
    <row r="1003" spans="1:19" s="49" customFormat="1" x14ac:dyDescent="0.25">
      <c r="A1003" s="27"/>
      <c r="B1003" s="25"/>
      <c r="C1003" s="25"/>
      <c r="D1003" s="25"/>
      <c r="E1003" s="25"/>
      <c r="F1003" s="14"/>
      <c r="G1003" s="14"/>
      <c r="H1003" s="14"/>
      <c r="I1003" s="14"/>
      <c r="J1003" s="14"/>
      <c r="K1003" s="14"/>
      <c r="L1003" s="69"/>
      <c r="M1003" s="15"/>
      <c r="N1003" s="68"/>
      <c r="O1003" s="16"/>
      <c r="P1003" s="259"/>
      <c r="S1003" s="328"/>
    </row>
    <row r="1004" spans="1:19" s="49" customFormat="1" x14ac:dyDescent="0.25">
      <c r="A1004" s="27"/>
      <c r="B1004" s="25"/>
      <c r="C1004" s="25"/>
      <c r="D1004" s="25"/>
      <c r="E1004" s="25"/>
      <c r="F1004" s="14"/>
      <c r="G1004" s="14"/>
      <c r="H1004" s="14"/>
      <c r="I1004" s="14"/>
      <c r="J1004" s="14"/>
      <c r="K1004" s="14"/>
      <c r="L1004" s="69"/>
      <c r="M1004" s="15"/>
      <c r="N1004" s="68"/>
      <c r="O1004" s="16"/>
      <c r="P1004" s="259"/>
      <c r="S1004" s="328"/>
    </row>
    <row r="1005" spans="1:19" s="49" customFormat="1" x14ac:dyDescent="0.25">
      <c r="A1005" s="27"/>
      <c r="B1005" s="25"/>
      <c r="C1005" s="25"/>
      <c r="D1005" s="25"/>
      <c r="E1005" s="25"/>
      <c r="F1005" s="14"/>
      <c r="G1005" s="14"/>
      <c r="H1005" s="14"/>
      <c r="I1005" s="14"/>
      <c r="J1005" s="14"/>
      <c r="K1005" s="14"/>
      <c r="L1005" s="69"/>
      <c r="M1005" s="15"/>
      <c r="N1005" s="68"/>
      <c r="O1005" s="16"/>
      <c r="P1005" s="259"/>
      <c r="Q1005" s="49">
        <v>70.77</v>
      </c>
      <c r="S1005" s="328" t="s">
        <v>11891</v>
      </c>
    </row>
    <row r="1006" spans="1:19" s="49" customFormat="1" x14ac:dyDescent="0.25">
      <c r="A1006" s="27"/>
      <c r="B1006" s="25"/>
      <c r="C1006" s="25"/>
      <c r="D1006" s="25"/>
      <c r="E1006" s="25"/>
      <c r="F1006" s="14"/>
      <c r="G1006" s="14"/>
      <c r="H1006" s="14"/>
      <c r="I1006" s="14"/>
      <c r="J1006" s="14"/>
      <c r="K1006" s="14"/>
      <c r="L1006" s="69"/>
      <c r="M1006" s="15"/>
      <c r="N1006" s="68"/>
      <c r="O1006" s="16"/>
      <c r="P1006" s="259"/>
      <c r="Q1006" s="49">
        <v>72.900000000000006</v>
      </c>
      <c r="S1006" s="328" t="s">
        <v>11891</v>
      </c>
    </row>
    <row r="1007" spans="1:19" s="49" customFormat="1" x14ac:dyDescent="0.25">
      <c r="A1007" s="27"/>
      <c r="B1007" s="25"/>
      <c r="C1007" s="25"/>
      <c r="D1007" s="25"/>
      <c r="E1007" s="25"/>
      <c r="F1007" s="14"/>
      <c r="G1007" s="14"/>
      <c r="H1007" s="14"/>
      <c r="I1007" s="14"/>
      <c r="J1007" s="14"/>
      <c r="K1007" s="14"/>
      <c r="L1007" s="69"/>
      <c r="M1007" s="15"/>
      <c r="N1007" s="68"/>
      <c r="O1007" s="16"/>
      <c r="P1007" s="259"/>
      <c r="Q1007" s="49">
        <v>36.89</v>
      </c>
      <c r="S1007" s="328" t="s">
        <v>11891</v>
      </c>
    </row>
    <row r="1008" spans="1:19" s="49" customFormat="1" x14ac:dyDescent="0.25">
      <c r="A1008" s="27"/>
      <c r="B1008" s="25"/>
      <c r="C1008" s="25"/>
      <c r="D1008" s="25"/>
      <c r="E1008" s="25"/>
      <c r="F1008" s="14"/>
      <c r="G1008" s="14"/>
      <c r="H1008" s="14"/>
      <c r="I1008" s="14"/>
      <c r="J1008" s="14"/>
      <c r="K1008" s="14"/>
      <c r="L1008" s="69"/>
      <c r="M1008" s="15"/>
      <c r="N1008" s="68"/>
      <c r="O1008" s="16"/>
      <c r="P1008" s="259"/>
      <c r="S1008" s="328"/>
    </row>
    <row r="1009" spans="1:19" s="49" customFormat="1" x14ac:dyDescent="0.25">
      <c r="A1009" s="27"/>
      <c r="B1009" s="25"/>
      <c r="C1009" s="25"/>
      <c r="D1009" s="25"/>
      <c r="E1009" s="25"/>
      <c r="F1009" s="14"/>
      <c r="G1009" s="14"/>
      <c r="H1009" s="14"/>
      <c r="I1009" s="14"/>
      <c r="J1009" s="14"/>
      <c r="K1009" s="14"/>
      <c r="L1009" s="69"/>
      <c r="M1009" s="15"/>
      <c r="N1009" s="68"/>
      <c r="O1009" s="16"/>
      <c r="P1009" s="259"/>
      <c r="S1009" s="328"/>
    </row>
    <row r="1010" spans="1:19" s="49" customFormat="1" x14ac:dyDescent="0.25">
      <c r="A1010" s="27"/>
      <c r="B1010" s="25"/>
      <c r="C1010" s="25"/>
      <c r="D1010" s="25"/>
      <c r="E1010" s="25"/>
      <c r="F1010" s="14"/>
      <c r="G1010" s="14"/>
      <c r="H1010" s="14"/>
      <c r="I1010" s="14"/>
      <c r="J1010" s="14"/>
      <c r="K1010" s="14"/>
      <c r="L1010" s="69"/>
      <c r="M1010" s="15"/>
      <c r="N1010" s="68"/>
      <c r="O1010" s="16"/>
      <c r="P1010" s="259"/>
      <c r="S1010" s="328"/>
    </row>
    <row r="1011" spans="1:19" s="49" customFormat="1" x14ac:dyDescent="0.25">
      <c r="A1011" s="27"/>
      <c r="B1011" s="25"/>
      <c r="C1011" s="25"/>
      <c r="D1011" s="25"/>
      <c r="E1011" s="25"/>
      <c r="F1011" s="14"/>
      <c r="G1011" s="14"/>
      <c r="H1011" s="14"/>
      <c r="I1011" s="14"/>
      <c r="J1011" s="14"/>
      <c r="K1011" s="14"/>
      <c r="L1011" s="69"/>
      <c r="M1011" s="15"/>
      <c r="N1011" s="68"/>
      <c r="O1011" s="16"/>
      <c r="P1011" s="259"/>
      <c r="S1011" s="328"/>
    </row>
    <row r="1012" spans="1:19" s="49" customFormat="1" x14ac:dyDescent="0.25">
      <c r="A1012" s="27"/>
      <c r="B1012" s="25"/>
      <c r="C1012" s="25"/>
      <c r="D1012" s="25"/>
      <c r="E1012" s="25"/>
      <c r="F1012" s="14"/>
      <c r="G1012" s="14"/>
      <c r="H1012" s="14"/>
      <c r="I1012" s="14"/>
      <c r="J1012" s="14"/>
      <c r="K1012" s="14"/>
      <c r="L1012" s="69"/>
      <c r="M1012" s="15"/>
      <c r="N1012" s="68"/>
      <c r="O1012" s="16"/>
      <c r="P1012" s="259"/>
      <c r="S1012" s="328"/>
    </row>
    <row r="1013" spans="1:19" s="49" customFormat="1" x14ac:dyDescent="0.25">
      <c r="A1013" s="27"/>
      <c r="B1013" s="25"/>
      <c r="C1013" s="25"/>
      <c r="D1013" s="25"/>
      <c r="E1013" s="25"/>
      <c r="F1013" s="14"/>
      <c r="G1013" s="14"/>
      <c r="H1013" s="14"/>
      <c r="I1013" s="14"/>
      <c r="J1013" s="14"/>
      <c r="K1013" s="14"/>
      <c r="L1013" s="69"/>
      <c r="M1013" s="15"/>
      <c r="N1013" s="68"/>
      <c r="O1013" s="16"/>
      <c r="P1013" s="259"/>
      <c r="S1013" s="328"/>
    </row>
    <row r="1014" spans="1:19" s="49" customFormat="1" x14ac:dyDescent="0.25">
      <c r="A1014" s="27"/>
      <c r="B1014" s="25"/>
      <c r="C1014" s="25"/>
      <c r="D1014" s="25"/>
      <c r="E1014" s="25"/>
      <c r="F1014" s="14"/>
      <c r="G1014" s="14"/>
      <c r="H1014" s="14"/>
      <c r="I1014" s="14"/>
      <c r="J1014" s="14"/>
      <c r="K1014" s="14"/>
      <c r="L1014" s="69"/>
      <c r="M1014" s="15"/>
      <c r="N1014" s="68"/>
      <c r="O1014" s="16"/>
      <c r="P1014" s="259"/>
      <c r="S1014" s="328"/>
    </row>
    <row r="1015" spans="1:19" s="49" customFormat="1" x14ac:dyDescent="0.25">
      <c r="A1015" s="27"/>
      <c r="B1015" s="25"/>
      <c r="C1015" s="25"/>
      <c r="D1015" s="25"/>
      <c r="E1015" s="25"/>
      <c r="F1015" s="14"/>
      <c r="G1015" s="14"/>
      <c r="H1015" s="14"/>
      <c r="I1015" s="14"/>
      <c r="J1015" s="14"/>
      <c r="K1015" s="14"/>
      <c r="L1015" s="69"/>
      <c r="M1015" s="15"/>
      <c r="N1015" s="68"/>
      <c r="O1015" s="16"/>
      <c r="P1015" s="259"/>
      <c r="Q1015" s="49">
        <v>186.8</v>
      </c>
      <c r="S1015" s="328" t="s">
        <v>11891</v>
      </c>
    </row>
    <row r="1016" spans="1:19" s="49" customFormat="1" x14ac:dyDescent="0.25">
      <c r="A1016" s="27"/>
      <c r="B1016" s="25"/>
      <c r="C1016" s="25"/>
      <c r="D1016" s="25"/>
      <c r="E1016" s="25"/>
      <c r="F1016" s="14"/>
      <c r="G1016" s="14"/>
      <c r="H1016" s="14"/>
      <c r="I1016" s="14"/>
      <c r="J1016" s="14"/>
      <c r="K1016" s="14"/>
      <c r="L1016" s="69"/>
      <c r="M1016" s="15"/>
      <c r="N1016" s="68"/>
      <c r="O1016" s="16"/>
      <c r="P1016" s="259"/>
      <c r="S1016" s="328"/>
    </row>
    <row r="1017" spans="1:19" s="49" customFormat="1" x14ac:dyDescent="0.25">
      <c r="A1017" s="27"/>
      <c r="B1017" s="25"/>
      <c r="C1017" s="25"/>
      <c r="D1017" s="25"/>
      <c r="E1017" s="25"/>
      <c r="F1017" s="14"/>
      <c r="G1017" s="14"/>
      <c r="H1017" s="14"/>
      <c r="I1017" s="14"/>
      <c r="J1017" s="14"/>
      <c r="K1017" s="14"/>
      <c r="L1017" s="69"/>
      <c r="M1017" s="15"/>
      <c r="N1017" s="68"/>
      <c r="O1017" s="16"/>
      <c r="P1017" s="259"/>
      <c r="S1017" s="328"/>
    </row>
    <row r="1018" spans="1:19" s="49" customFormat="1" x14ac:dyDescent="0.25">
      <c r="A1018" s="27"/>
      <c r="B1018" s="25"/>
      <c r="C1018" s="25"/>
      <c r="D1018" s="25"/>
      <c r="E1018" s="25"/>
      <c r="F1018" s="14"/>
      <c r="G1018" s="14"/>
      <c r="H1018" s="14"/>
      <c r="I1018" s="14"/>
      <c r="J1018" s="14"/>
      <c r="K1018" s="14"/>
      <c r="L1018" s="69"/>
      <c r="M1018" s="15"/>
      <c r="N1018" s="68"/>
      <c r="O1018" s="16"/>
      <c r="P1018" s="259"/>
      <c r="S1018" s="328"/>
    </row>
    <row r="1019" spans="1:19" s="49" customFormat="1" x14ac:dyDescent="0.25">
      <c r="A1019" s="27"/>
      <c r="B1019" s="25"/>
      <c r="C1019" s="25"/>
      <c r="D1019" s="25"/>
      <c r="E1019" s="25"/>
      <c r="F1019" s="14"/>
      <c r="G1019" s="14"/>
      <c r="H1019" s="14"/>
      <c r="I1019" s="14"/>
      <c r="J1019" s="14"/>
      <c r="K1019" s="14"/>
      <c r="L1019" s="69"/>
      <c r="M1019" s="15"/>
      <c r="N1019" s="68"/>
      <c r="O1019" s="16"/>
      <c r="P1019" s="259"/>
      <c r="Q1019" s="49">
        <v>49.28</v>
      </c>
      <c r="S1019" s="328" t="s">
        <v>10980</v>
      </c>
    </row>
    <row r="1020" spans="1:19" s="49" customFormat="1" x14ac:dyDescent="0.25">
      <c r="A1020" s="27"/>
      <c r="B1020" s="25"/>
      <c r="C1020" s="25"/>
      <c r="D1020" s="25"/>
      <c r="E1020" s="25"/>
      <c r="F1020" s="14"/>
      <c r="G1020" s="14"/>
      <c r="H1020" s="14"/>
      <c r="I1020" s="14"/>
      <c r="J1020" s="14"/>
      <c r="K1020" s="14"/>
      <c r="L1020" s="69"/>
      <c r="M1020" s="15"/>
      <c r="N1020" s="68"/>
      <c r="O1020" s="16"/>
      <c r="P1020" s="259"/>
      <c r="Q1020" s="49">
        <v>44.18</v>
      </c>
      <c r="S1020" s="328" t="s">
        <v>10980</v>
      </c>
    </row>
    <row r="1021" spans="1:19" s="49" customFormat="1" x14ac:dyDescent="0.25">
      <c r="A1021" s="27"/>
      <c r="B1021" s="25"/>
      <c r="C1021" s="25"/>
      <c r="D1021" s="25"/>
      <c r="E1021" s="25"/>
      <c r="F1021" s="14"/>
      <c r="G1021" s="14"/>
      <c r="H1021" s="14"/>
      <c r="I1021" s="14"/>
      <c r="J1021" s="14"/>
      <c r="K1021" s="14"/>
      <c r="L1021" s="69"/>
      <c r="M1021" s="15"/>
      <c r="N1021" s="68"/>
      <c r="O1021" s="16"/>
      <c r="P1021" s="259"/>
      <c r="Q1021" s="49">
        <v>36.880000000000003</v>
      </c>
      <c r="S1021" s="328" t="s">
        <v>10980</v>
      </c>
    </row>
    <row r="1022" spans="1:19" s="49" customFormat="1" x14ac:dyDescent="0.25">
      <c r="A1022" s="27"/>
      <c r="B1022" s="25"/>
      <c r="C1022" s="25"/>
      <c r="D1022" s="25"/>
      <c r="E1022" s="25"/>
      <c r="F1022" s="14"/>
      <c r="G1022" s="14"/>
      <c r="H1022" s="14"/>
      <c r="I1022" s="14"/>
      <c r="J1022" s="14"/>
      <c r="K1022" s="14"/>
      <c r="L1022" s="69"/>
      <c r="M1022" s="15"/>
      <c r="N1022" s="68"/>
      <c r="O1022" s="16"/>
      <c r="P1022" s="259"/>
      <c r="S1022" s="328"/>
    </row>
    <row r="1023" spans="1:19" s="49" customFormat="1" x14ac:dyDescent="0.25">
      <c r="A1023" s="27"/>
      <c r="B1023" s="25"/>
      <c r="C1023" s="25"/>
      <c r="D1023" s="25"/>
      <c r="E1023" s="25"/>
      <c r="F1023" s="14"/>
      <c r="G1023" s="14"/>
      <c r="H1023" s="14"/>
      <c r="I1023" s="14"/>
      <c r="J1023" s="14"/>
      <c r="K1023" s="14"/>
      <c r="L1023" s="69"/>
      <c r="M1023" s="15"/>
      <c r="N1023" s="68"/>
      <c r="O1023" s="16"/>
      <c r="P1023" s="259"/>
      <c r="S1023" s="328"/>
    </row>
    <row r="1024" spans="1:19" s="49" customFormat="1" x14ac:dyDescent="0.25">
      <c r="A1024" s="27"/>
      <c r="B1024" s="25"/>
      <c r="C1024" s="25"/>
      <c r="D1024" s="25"/>
      <c r="E1024" s="25"/>
      <c r="F1024" s="14"/>
      <c r="G1024" s="14"/>
      <c r="H1024" s="14"/>
      <c r="I1024" s="14"/>
      <c r="J1024" s="14"/>
      <c r="K1024" s="14"/>
      <c r="L1024" s="69"/>
      <c r="M1024" s="15"/>
      <c r="N1024" s="68"/>
      <c r="O1024" s="16"/>
      <c r="P1024" s="259"/>
      <c r="Q1024" s="49">
        <v>1.99</v>
      </c>
      <c r="S1024" s="328" t="s">
        <v>10982</v>
      </c>
    </row>
    <row r="1025" spans="1:19" s="49" customFormat="1" x14ac:dyDescent="0.25">
      <c r="A1025" s="27"/>
      <c r="B1025" s="25"/>
      <c r="C1025" s="25"/>
      <c r="D1025" s="25"/>
      <c r="E1025" s="25"/>
      <c r="F1025" s="14"/>
      <c r="G1025" s="14"/>
      <c r="H1025" s="14"/>
      <c r="I1025" s="14"/>
      <c r="J1025" s="14"/>
      <c r="K1025" s="14"/>
      <c r="L1025" s="69"/>
      <c r="M1025" s="15"/>
      <c r="N1025" s="68"/>
      <c r="O1025" s="16"/>
      <c r="P1025" s="259"/>
      <c r="S1025" s="328"/>
    </row>
    <row r="1026" spans="1:19" s="49" customFormat="1" x14ac:dyDescent="0.25">
      <c r="A1026" s="27"/>
      <c r="B1026" s="25"/>
      <c r="C1026" s="25"/>
      <c r="D1026" s="25"/>
      <c r="E1026" s="25"/>
      <c r="F1026" s="14"/>
      <c r="G1026" s="14"/>
      <c r="H1026" s="14"/>
      <c r="I1026" s="14"/>
      <c r="J1026" s="14"/>
      <c r="K1026" s="14"/>
      <c r="L1026" s="69"/>
      <c r="M1026" s="15"/>
      <c r="N1026" s="68"/>
      <c r="O1026" s="16"/>
      <c r="P1026" s="259"/>
      <c r="Q1026" s="49">
        <v>44.17</v>
      </c>
      <c r="S1026" s="328" t="s">
        <v>11891</v>
      </c>
    </row>
    <row r="1027" spans="1:19" s="49" customFormat="1" x14ac:dyDescent="0.25">
      <c r="A1027" s="27"/>
      <c r="B1027" s="25"/>
      <c r="C1027" s="25"/>
      <c r="D1027" s="25"/>
      <c r="E1027" s="25"/>
      <c r="F1027" s="14"/>
      <c r="G1027" s="14"/>
      <c r="H1027" s="14"/>
      <c r="I1027" s="14"/>
      <c r="J1027" s="14"/>
      <c r="K1027" s="14"/>
      <c r="L1027" s="69"/>
      <c r="M1027" s="15"/>
      <c r="N1027" s="68"/>
      <c r="O1027" s="16"/>
      <c r="P1027" s="259"/>
      <c r="S1027" s="328"/>
    </row>
    <row r="1028" spans="1:19" s="49" customFormat="1" x14ac:dyDescent="0.25">
      <c r="A1028" s="27"/>
      <c r="B1028" s="25"/>
      <c r="C1028" s="25"/>
      <c r="D1028" s="25"/>
      <c r="E1028" s="25"/>
      <c r="F1028" s="14"/>
      <c r="G1028" s="14"/>
      <c r="H1028" s="14"/>
      <c r="I1028" s="14"/>
      <c r="J1028" s="14"/>
      <c r="K1028" s="14"/>
      <c r="L1028" s="69"/>
      <c r="M1028" s="15"/>
      <c r="N1028" s="68"/>
      <c r="O1028" s="16"/>
      <c r="P1028" s="259"/>
      <c r="Q1028" s="49">
        <v>36.880000000000003</v>
      </c>
      <c r="S1028" s="328" t="s">
        <v>11891</v>
      </c>
    </row>
    <row r="1029" spans="1:19" s="49" customFormat="1" x14ac:dyDescent="0.25">
      <c r="A1029" s="27"/>
      <c r="B1029" s="25"/>
      <c r="C1029" s="25"/>
      <c r="D1029" s="25"/>
      <c r="E1029" s="25"/>
      <c r="F1029" s="14"/>
      <c r="G1029" s="14"/>
      <c r="H1029" s="14"/>
      <c r="I1029" s="14"/>
      <c r="J1029" s="14"/>
      <c r="K1029" s="14"/>
      <c r="L1029" s="69"/>
      <c r="M1029" s="15"/>
      <c r="N1029" s="68"/>
      <c r="O1029" s="16"/>
      <c r="P1029" s="259"/>
      <c r="S1029" s="328"/>
    </row>
    <row r="1030" spans="1:19" s="49" customFormat="1" x14ac:dyDescent="0.25">
      <c r="A1030" s="27"/>
      <c r="B1030" s="25"/>
      <c r="C1030" s="25"/>
      <c r="D1030" s="25"/>
      <c r="E1030" s="25"/>
      <c r="F1030" s="14"/>
      <c r="G1030" s="14"/>
      <c r="H1030" s="14"/>
      <c r="I1030" s="14"/>
      <c r="J1030" s="14"/>
      <c r="K1030" s="14"/>
      <c r="L1030" s="69"/>
      <c r="M1030" s="15"/>
      <c r="N1030" s="68"/>
      <c r="O1030" s="16"/>
      <c r="P1030" s="259"/>
      <c r="Q1030" s="49">
        <v>124.43</v>
      </c>
      <c r="S1030" s="328" t="s">
        <v>11891</v>
      </c>
    </row>
    <row r="1031" spans="1:19" s="49" customFormat="1" x14ac:dyDescent="0.25">
      <c r="A1031" s="27"/>
      <c r="B1031" s="25"/>
      <c r="C1031" s="25"/>
      <c r="D1031" s="25"/>
      <c r="E1031" s="25"/>
      <c r="F1031" s="14"/>
      <c r="G1031" s="14"/>
      <c r="H1031" s="14"/>
      <c r="I1031" s="14"/>
      <c r="J1031" s="14"/>
      <c r="K1031" s="14"/>
      <c r="L1031" s="69"/>
      <c r="M1031" s="15"/>
      <c r="N1031" s="68"/>
      <c r="O1031" s="16"/>
      <c r="P1031" s="259"/>
      <c r="S1031" s="328"/>
    </row>
    <row r="1032" spans="1:19" s="49" customFormat="1" x14ac:dyDescent="0.25">
      <c r="A1032" s="27"/>
      <c r="B1032" s="25"/>
      <c r="C1032" s="25"/>
      <c r="D1032" s="25"/>
      <c r="E1032" s="25"/>
      <c r="F1032" s="14"/>
      <c r="G1032" s="14"/>
      <c r="H1032" s="14"/>
      <c r="I1032" s="14"/>
      <c r="J1032" s="14"/>
      <c r="K1032" s="14"/>
      <c r="L1032" s="69"/>
      <c r="M1032" s="15"/>
      <c r="N1032" s="68"/>
      <c r="O1032" s="16"/>
      <c r="P1032" s="259"/>
      <c r="Q1032" s="49">
        <v>90.56</v>
      </c>
      <c r="S1032" s="328" t="s">
        <v>11891</v>
      </c>
    </row>
    <row r="1033" spans="1:19" s="49" customFormat="1" x14ac:dyDescent="0.25">
      <c r="A1033" s="27"/>
      <c r="B1033" s="25"/>
      <c r="C1033" s="25"/>
      <c r="D1033" s="25"/>
      <c r="E1033" s="25"/>
      <c r="F1033" s="14"/>
      <c r="G1033" s="14"/>
      <c r="H1033" s="14"/>
      <c r="I1033" s="14"/>
      <c r="J1033" s="14"/>
      <c r="K1033" s="14"/>
      <c r="L1033" s="69"/>
      <c r="M1033" s="15"/>
      <c r="N1033" s="68"/>
      <c r="O1033" s="16"/>
      <c r="P1033" s="259"/>
      <c r="Q1033" s="49">
        <v>69.56</v>
      </c>
      <c r="S1033" s="328" t="s">
        <v>11891</v>
      </c>
    </row>
    <row r="1034" spans="1:19" s="49" customFormat="1" x14ac:dyDescent="0.25">
      <c r="A1034" s="27"/>
      <c r="B1034" s="25"/>
      <c r="C1034" s="25"/>
      <c r="D1034" s="25"/>
      <c r="E1034" s="25"/>
      <c r="F1034" s="14"/>
      <c r="G1034" s="14"/>
      <c r="H1034" s="14"/>
      <c r="I1034" s="14"/>
      <c r="J1034" s="14"/>
      <c r="K1034" s="14"/>
      <c r="L1034" s="69"/>
      <c r="M1034" s="15"/>
      <c r="N1034" s="68"/>
      <c r="O1034" s="16"/>
      <c r="P1034" s="259"/>
      <c r="S1034" s="328"/>
    </row>
    <row r="1035" spans="1:19" s="49" customFormat="1" x14ac:dyDescent="0.25">
      <c r="A1035" s="27"/>
      <c r="B1035" s="25"/>
      <c r="C1035" s="25"/>
      <c r="D1035" s="25"/>
      <c r="E1035" s="25"/>
      <c r="F1035" s="14"/>
      <c r="G1035" s="14"/>
      <c r="H1035" s="14"/>
      <c r="I1035" s="14"/>
      <c r="J1035" s="14"/>
      <c r="K1035" s="14"/>
      <c r="L1035" s="69"/>
      <c r="M1035" s="15"/>
      <c r="N1035" s="68"/>
      <c r="O1035" s="16"/>
      <c r="P1035" s="259"/>
      <c r="S1035" s="328"/>
    </row>
    <row r="1036" spans="1:19" s="49" customFormat="1" x14ac:dyDescent="0.25">
      <c r="A1036" s="27"/>
      <c r="B1036" s="25"/>
      <c r="C1036" s="25"/>
      <c r="D1036" s="25"/>
      <c r="E1036" s="25"/>
      <c r="F1036" s="14"/>
      <c r="G1036" s="14"/>
      <c r="H1036" s="14"/>
      <c r="I1036" s="14"/>
      <c r="J1036" s="14"/>
      <c r="K1036" s="14"/>
      <c r="L1036" s="69"/>
      <c r="M1036" s="15"/>
      <c r="N1036" s="68"/>
      <c r="O1036" s="16"/>
      <c r="P1036" s="259"/>
      <c r="Q1036" s="49">
        <v>36.880000000000003</v>
      </c>
      <c r="S1036" s="328" t="s">
        <v>11891</v>
      </c>
    </row>
    <row r="1037" spans="1:19" s="49" customFormat="1" x14ac:dyDescent="0.25">
      <c r="A1037" s="27"/>
      <c r="B1037" s="25"/>
      <c r="C1037" s="25"/>
      <c r="D1037" s="25"/>
      <c r="E1037" s="25"/>
      <c r="F1037" s="14"/>
      <c r="G1037" s="14"/>
      <c r="H1037" s="14"/>
      <c r="I1037" s="14"/>
      <c r="J1037" s="14"/>
      <c r="K1037" s="14"/>
      <c r="L1037" s="69"/>
      <c r="M1037" s="15"/>
      <c r="N1037" s="68"/>
      <c r="O1037" s="16"/>
      <c r="P1037" s="259"/>
      <c r="Q1037" s="49">
        <v>89.67</v>
      </c>
      <c r="S1037" s="328" t="s">
        <v>11891</v>
      </c>
    </row>
    <row r="1038" spans="1:19" s="49" customFormat="1" x14ac:dyDescent="0.25">
      <c r="A1038" s="27"/>
      <c r="B1038" s="25"/>
      <c r="C1038" s="25"/>
      <c r="D1038" s="25"/>
      <c r="E1038" s="25"/>
      <c r="F1038" s="14"/>
      <c r="G1038" s="14"/>
      <c r="H1038" s="14"/>
      <c r="I1038" s="14"/>
      <c r="J1038" s="14"/>
      <c r="K1038" s="14"/>
      <c r="L1038" s="69"/>
      <c r="M1038" s="15"/>
      <c r="N1038" s="68"/>
      <c r="O1038" s="16"/>
      <c r="P1038" s="259"/>
      <c r="Q1038" s="49">
        <v>141.75</v>
      </c>
      <c r="S1038" s="328" t="s">
        <v>11891</v>
      </c>
    </row>
    <row r="1039" spans="1:19" s="49" customFormat="1" x14ac:dyDescent="0.25">
      <c r="A1039" s="27"/>
      <c r="B1039" s="25"/>
      <c r="C1039" s="25"/>
      <c r="D1039" s="25"/>
      <c r="E1039" s="25"/>
      <c r="F1039" s="14"/>
      <c r="G1039" s="14"/>
      <c r="H1039" s="14"/>
      <c r="I1039" s="14"/>
      <c r="J1039" s="14"/>
      <c r="K1039" s="14"/>
      <c r="L1039" s="69"/>
      <c r="M1039" s="15"/>
      <c r="N1039" s="68"/>
      <c r="O1039" s="16"/>
      <c r="P1039" s="259"/>
      <c r="Q1039" s="49">
        <v>96.34</v>
      </c>
      <c r="S1039" s="328" t="s">
        <v>11891</v>
      </c>
    </row>
    <row r="1040" spans="1:19" s="49" customFormat="1" x14ac:dyDescent="0.25">
      <c r="A1040" s="27"/>
      <c r="B1040" s="25"/>
      <c r="C1040" s="25"/>
      <c r="D1040" s="25"/>
      <c r="E1040" s="25"/>
      <c r="F1040" s="14"/>
      <c r="G1040" s="14"/>
      <c r="H1040" s="14"/>
      <c r="I1040" s="14"/>
      <c r="J1040" s="14"/>
      <c r="K1040" s="14"/>
      <c r="L1040" s="69"/>
      <c r="M1040" s="15"/>
      <c r="N1040" s="68"/>
      <c r="O1040" s="16"/>
      <c r="P1040" s="259"/>
      <c r="Q1040" s="49">
        <v>76.91</v>
      </c>
      <c r="S1040" s="328" t="s">
        <v>11891</v>
      </c>
    </row>
    <row r="1041" spans="1:19" s="49" customFormat="1" x14ac:dyDescent="0.25">
      <c r="A1041" s="27"/>
      <c r="B1041" s="25"/>
      <c r="C1041" s="25"/>
      <c r="D1041" s="25"/>
      <c r="E1041" s="25"/>
      <c r="F1041" s="14"/>
      <c r="G1041" s="14"/>
      <c r="H1041" s="14"/>
      <c r="I1041" s="14"/>
      <c r="J1041" s="14"/>
      <c r="K1041" s="14"/>
      <c r="L1041" s="69"/>
      <c r="M1041" s="15"/>
      <c r="N1041" s="68"/>
      <c r="O1041" s="16"/>
      <c r="P1041" s="259"/>
      <c r="S1041" s="328"/>
    </row>
    <row r="1042" spans="1:19" s="49" customFormat="1" x14ac:dyDescent="0.25">
      <c r="A1042" s="27"/>
      <c r="B1042" s="25"/>
      <c r="C1042" s="25"/>
      <c r="D1042" s="25"/>
      <c r="E1042" s="25"/>
      <c r="F1042" s="14"/>
      <c r="G1042" s="14"/>
      <c r="H1042" s="14"/>
      <c r="I1042" s="14"/>
      <c r="J1042" s="14"/>
      <c r="K1042" s="14"/>
      <c r="L1042" s="69"/>
      <c r="M1042" s="15"/>
      <c r="N1042" s="68"/>
      <c r="O1042" s="16"/>
      <c r="P1042" s="259"/>
      <c r="S1042" s="328"/>
    </row>
    <row r="1043" spans="1:19" s="49" customFormat="1" x14ac:dyDescent="0.25">
      <c r="A1043" s="27"/>
      <c r="B1043" s="25"/>
      <c r="C1043" s="25"/>
      <c r="D1043" s="25"/>
      <c r="E1043" s="25"/>
      <c r="F1043" s="14"/>
      <c r="G1043" s="14"/>
      <c r="H1043" s="14"/>
      <c r="I1043" s="14"/>
      <c r="J1043" s="14"/>
      <c r="K1043" s="14"/>
      <c r="L1043" s="69"/>
      <c r="M1043" s="15"/>
      <c r="N1043" s="68"/>
      <c r="O1043" s="16"/>
      <c r="P1043" s="259"/>
      <c r="Q1043" s="49">
        <v>72.349999999999994</v>
      </c>
      <c r="S1043" s="328" t="s">
        <v>11891</v>
      </c>
    </row>
    <row r="1044" spans="1:19" s="49" customFormat="1" x14ac:dyDescent="0.25">
      <c r="A1044" s="27"/>
      <c r="B1044" s="25"/>
      <c r="C1044" s="25"/>
      <c r="D1044" s="25"/>
      <c r="E1044" s="25"/>
      <c r="F1044" s="14"/>
      <c r="G1044" s="14"/>
      <c r="H1044" s="14"/>
      <c r="I1044" s="14"/>
      <c r="J1044" s="14"/>
      <c r="K1044" s="14"/>
      <c r="L1044" s="69"/>
      <c r="M1044" s="15"/>
      <c r="N1044" s="68"/>
      <c r="O1044" s="16"/>
      <c r="P1044" s="259"/>
      <c r="Q1044" s="49">
        <v>30.18</v>
      </c>
      <c r="S1044" s="328" t="s">
        <v>11891</v>
      </c>
    </row>
    <row r="1045" spans="1:19" s="49" customFormat="1" x14ac:dyDescent="0.25">
      <c r="A1045" s="27"/>
      <c r="B1045" s="25"/>
      <c r="C1045" s="25"/>
      <c r="D1045" s="25"/>
      <c r="E1045" s="25"/>
      <c r="F1045" s="14"/>
      <c r="G1045" s="14"/>
      <c r="H1045" s="14"/>
      <c r="I1045" s="14"/>
      <c r="J1045" s="14"/>
      <c r="K1045" s="14"/>
      <c r="L1045" s="69"/>
      <c r="M1045" s="15"/>
      <c r="N1045" s="68"/>
      <c r="O1045" s="16"/>
      <c r="P1045" s="259"/>
      <c r="S1045" s="328"/>
    </row>
    <row r="1046" spans="1:19" s="49" customFormat="1" x14ac:dyDescent="0.25">
      <c r="A1046" s="27"/>
      <c r="B1046" s="25"/>
      <c r="C1046" s="25"/>
      <c r="D1046" s="25"/>
      <c r="E1046" s="25"/>
      <c r="F1046" s="14"/>
      <c r="G1046" s="14"/>
      <c r="H1046" s="14"/>
      <c r="I1046" s="14"/>
      <c r="J1046" s="14"/>
      <c r="K1046" s="14"/>
      <c r="L1046" s="69"/>
      <c r="M1046" s="15"/>
      <c r="N1046" s="68"/>
      <c r="O1046" s="16"/>
      <c r="P1046" s="259"/>
      <c r="Q1046" s="49">
        <v>96.02</v>
      </c>
      <c r="S1046" s="328" t="s">
        <v>11891</v>
      </c>
    </row>
    <row r="1047" spans="1:19" s="49" customFormat="1" x14ac:dyDescent="0.25">
      <c r="A1047" s="27"/>
      <c r="B1047" s="25"/>
      <c r="C1047" s="25"/>
      <c r="D1047" s="25"/>
      <c r="E1047" s="25"/>
      <c r="F1047" s="14"/>
      <c r="G1047" s="14"/>
      <c r="H1047" s="14"/>
      <c r="I1047" s="14"/>
      <c r="J1047" s="14"/>
      <c r="K1047" s="14"/>
      <c r="L1047" s="69"/>
      <c r="M1047" s="15"/>
      <c r="N1047" s="68"/>
      <c r="O1047" s="16"/>
      <c r="P1047" s="259"/>
      <c r="Q1047" s="49">
        <v>72.349999999999994</v>
      </c>
      <c r="S1047" s="328" t="s">
        <v>11891</v>
      </c>
    </row>
    <row r="1048" spans="1:19" s="49" customFormat="1" x14ac:dyDescent="0.25">
      <c r="A1048" s="27"/>
      <c r="B1048" s="25"/>
      <c r="C1048" s="25"/>
      <c r="D1048" s="25"/>
      <c r="E1048" s="25"/>
      <c r="F1048" s="14"/>
      <c r="G1048" s="14"/>
      <c r="H1048" s="14"/>
      <c r="I1048" s="14"/>
      <c r="J1048" s="14"/>
      <c r="K1048" s="14"/>
      <c r="L1048" s="69"/>
      <c r="M1048" s="15"/>
      <c r="N1048" s="68"/>
      <c r="O1048" s="16"/>
      <c r="P1048" s="51"/>
      <c r="Q1048" s="52"/>
      <c r="R1048" s="330"/>
      <c r="S1048" s="52"/>
    </row>
    <row r="1049" spans="1:19" s="49" customFormat="1" x14ac:dyDescent="0.25">
      <c r="A1049" s="27"/>
      <c r="B1049" s="25"/>
      <c r="C1049" s="25"/>
      <c r="D1049" s="25"/>
      <c r="E1049" s="25"/>
      <c r="F1049" s="14"/>
      <c r="G1049" s="14"/>
      <c r="H1049" s="14"/>
      <c r="I1049" s="14"/>
      <c r="J1049" s="14"/>
      <c r="K1049" s="14"/>
      <c r="L1049" s="69"/>
      <c r="M1049" s="15"/>
      <c r="N1049" s="68"/>
      <c r="O1049" s="16"/>
      <c r="P1049" s="259"/>
      <c r="Q1049" s="49">
        <v>44.18</v>
      </c>
      <c r="S1049" s="328" t="s">
        <v>11891</v>
      </c>
    </row>
    <row r="1050" spans="1:19" s="49" customFormat="1" x14ac:dyDescent="0.25">
      <c r="A1050" s="27"/>
      <c r="B1050" s="25"/>
      <c r="C1050" s="25"/>
      <c r="D1050" s="25"/>
      <c r="E1050" s="25"/>
      <c r="F1050" s="14"/>
      <c r="G1050" s="14"/>
      <c r="H1050" s="14"/>
      <c r="I1050" s="14"/>
      <c r="J1050" s="14"/>
      <c r="K1050" s="14"/>
      <c r="L1050" s="69"/>
      <c r="M1050" s="15"/>
      <c r="N1050" s="68"/>
      <c r="O1050" s="16"/>
      <c r="P1050" s="259"/>
      <c r="Q1050" s="49">
        <v>118.84</v>
      </c>
      <c r="S1050" s="328" t="s">
        <v>11891</v>
      </c>
    </row>
    <row r="1051" spans="1:19" s="49" customFormat="1" x14ac:dyDescent="0.25">
      <c r="A1051" s="27"/>
      <c r="B1051" s="25"/>
      <c r="C1051" s="25"/>
      <c r="D1051" s="25"/>
      <c r="E1051" s="25"/>
      <c r="F1051" s="14"/>
      <c r="G1051" s="14"/>
      <c r="H1051" s="14"/>
      <c r="I1051" s="14"/>
      <c r="J1051" s="14"/>
      <c r="K1051" s="14"/>
      <c r="L1051" s="69"/>
      <c r="M1051" s="15"/>
      <c r="N1051" s="68"/>
      <c r="O1051" s="16"/>
      <c r="P1051" s="259"/>
      <c r="S1051" s="328"/>
    </row>
    <row r="1052" spans="1:19" s="49" customFormat="1" x14ac:dyDescent="0.25">
      <c r="A1052" s="27"/>
      <c r="B1052" s="25"/>
      <c r="C1052" s="25"/>
      <c r="D1052" s="25"/>
      <c r="E1052" s="25"/>
      <c r="F1052" s="14"/>
      <c r="G1052" s="14"/>
      <c r="H1052" s="14"/>
      <c r="I1052" s="14"/>
      <c r="J1052" s="14"/>
      <c r="K1052" s="14"/>
      <c r="L1052" s="69"/>
      <c r="M1052" s="15"/>
      <c r="N1052" s="68"/>
      <c r="O1052" s="16"/>
      <c r="P1052" s="259"/>
      <c r="S1052" s="328"/>
    </row>
    <row r="1053" spans="1:19" s="49" customFormat="1" x14ac:dyDescent="0.25">
      <c r="A1053" s="27"/>
      <c r="B1053" s="25"/>
      <c r="C1053" s="25"/>
      <c r="D1053" s="25"/>
      <c r="E1053" s="25"/>
      <c r="F1053" s="14"/>
      <c r="G1053" s="14"/>
      <c r="H1053" s="14"/>
      <c r="I1053" s="14"/>
      <c r="J1053" s="14"/>
      <c r="K1053" s="14"/>
      <c r="L1053" s="69"/>
      <c r="M1053" s="15"/>
      <c r="N1053" s="68"/>
      <c r="O1053" s="16"/>
      <c r="P1053" s="259"/>
      <c r="S1053" s="328"/>
    </row>
    <row r="1054" spans="1:19" s="49" customFormat="1" x14ac:dyDescent="0.25">
      <c r="A1054" s="27"/>
      <c r="B1054" s="25"/>
      <c r="C1054" s="25"/>
      <c r="D1054" s="25"/>
      <c r="E1054" s="25"/>
      <c r="F1054" s="14"/>
      <c r="G1054" s="14"/>
      <c r="H1054" s="14"/>
      <c r="I1054" s="14"/>
      <c r="J1054" s="14"/>
      <c r="K1054" s="14"/>
      <c r="L1054" s="69"/>
      <c r="M1054" s="15"/>
      <c r="N1054" s="68"/>
      <c r="O1054" s="16"/>
      <c r="P1054" s="51"/>
      <c r="Q1054" s="52"/>
      <c r="R1054" s="330"/>
      <c r="S1054" s="52"/>
    </row>
    <row r="1055" spans="1:19" s="49" customFormat="1" ht="38.25" x14ac:dyDescent="0.25">
      <c r="A1055" s="27"/>
      <c r="B1055" s="25"/>
      <c r="C1055" s="25"/>
      <c r="D1055" s="25"/>
      <c r="E1055" s="25"/>
      <c r="F1055" s="14"/>
      <c r="G1055" s="14"/>
      <c r="H1055" s="14"/>
      <c r="I1055" s="14"/>
      <c r="J1055" s="14"/>
      <c r="K1055" s="14"/>
      <c r="L1055" s="69"/>
      <c r="M1055" s="15"/>
      <c r="N1055" s="68"/>
      <c r="O1055" s="16"/>
      <c r="P1055" s="290" t="s">
        <v>13389</v>
      </c>
      <c r="Q1055" s="49">
        <v>131</v>
      </c>
      <c r="S1055" s="328" t="s">
        <v>11891</v>
      </c>
    </row>
    <row r="1056" spans="1:19" s="49" customFormat="1" x14ac:dyDescent="0.25">
      <c r="A1056" s="27"/>
      <c r="B1056" s="25"/>
      <c r="C1056" s="25"/>
      <c r="D1056" s="25"/>
      <c r="E1056" s="25"/>
      <c r="F1056" s="14"/>
      <c r="G1056" s="14"/>
      <c r="H1056" s="14"/>
      <c r="I1056" s="14"/>
      <c r="J1056" s="14"/>
      <c r="K1056" s="14"/>
      <c r="L1056" s="69"/>
      <c r="M1056" s="15"/>
      <c r="N1056" s="68"/>
      <c r="O1056" s="16"/>
      <c r="P1056" s="259"/>
      <c r="S1056" s="328"/>
    </row>
    <row r="1057" spans="1:19" s="49" customFormat="1" x14ac:dyDescent="0.25">
      <c r="A1057" s="27"/>
      <c r="B1057" s="25"/>
      <c r="C1057" s="25"/>
      <c r="D1057" s="25"/>
      <c r="E1057" s="25"/>
      <c r="F1057" s="14"/>
      <c r="G1057" s="14"/>
      <c r="H1057" s="14"/>
      <c r="I1057" s="14"/>
      <c r="J1057" s="14"/>
      <c r="K1057" s="14"/>
      <c r="L1057" s="69"/>
      <c r="M1057" s="15"/>
      <c r="N1057" s="68"/>
      <c r="O1057" s="16"/>
      <c r="P1057" s="259"/>
      <c r="Q1057" s="49">
        <v>36.880000000000003</v>
      </c>
      <c r="S1057" s="328" t="s">
        <v>11891</v>
      </c>
    </row>
    <row r="1058" spans="1:19" s="49" customFormat="1" x14ac:dyDescent="0.25">
      <c r="A1058" s="27"/>
      <c r="B1058" s="25"/>
      <c r="C1058" s="25"/>
      <c r="D1058" s="25"/>
      <c r="E1058" s="25"/>
      <c r="F1058" s="14"/>
      <c r="G1058" s="14"/>
      <c r="H1058" s="14"/>
      <c r="I1058" s="14"/>
      <c r="J1058" s="14"/>
      <c r="K1058" s="14"/>
      <c r="L1058" s="69"/>
      <c r="M1058" s="15"/>
      <c r="N1058" s="68"/>
      <c r="O1058" s="16"/>
      <c r="P1058" s="259"/>
      <c r="S1058" s="328"/>
    </row>
    <row r="1059" spans="1:19" s="49" customFormat="1" x14ac:dyDescent="0.25">
      <c r="A1059" s="27"/>
      <c r="B1059" s="25"/>
      <c r="C1059" s="25"/>
      <c r="D1059" s="25"/>
      <c r="E1059" s="25"/>
      <c r="F1059" s="14"/>
      <c r="G1059" s="14"/>
      <c r="H1059" s="14"/>
      <c r="I1059" s="14"/>
      <c r="J1059" s="14"/>
      <c r="K1059" s="14"/>
      <c r="L1059" s="69"/>
      <c r="M1059" s="15"/>
      <c r="N1059" s="68"/>
      <c r="O1059" s="16"/>
      <c r="P1059" s="259"/>
      <c r="S1059" s="328"/>
    </row>
    <row r="1060" spans="1:19" s="49" customFormat="1" x14ac:dyDescent="0.25">
      <c r="A1060" s="27"/>
      <c r="B1060" s="25"/>
      <c r="C1060" s="25"/>
      <c r="D1060" s="25"/>
      <c r="E1060" s="25"/>
      <c r="F1060" s="14"/>
      <c r="G1060" s="14"/>
      <c r="H1060" s="14"/>
      <c r="I1060" s="14"/>
      <c r="J1060" s="14"/>
      <c r="K1060" s="14"/>
      <c r="L1060" s="69"/>
      <c r="M1060" s="15"/>
      <c r="N1060" s="68"/>
      <c r="O1060" s="16"/>
      <c r="P1060" s="259"/>
      <c r="S1060" s="328"/>
    </row>
    <row r="1061" spans="1:19" s="49" customFormat="1" x14ac:dyDescent="0.25">
      <c r="A1061" s="27"/>
      <c r="B1061" s="25"/>
      <c r="C1061" s="25"/>
      <c r="D1061" s="25"/>
      <c r="E1061" s="25"/>
      <c r="F1061" s="14"/>
      <c r="G1061" s="14"/>
      <c r="H1061" s="14"/>
      <c r="I1061" s="14"/>
      <c r="J1061" s="14"/>
      <c r="K1061" s="14"/>
      <c r="L1061" s="69"/>
      <c r="M1061" s="15"/>
      <c r="N1061" s="68"/>
      <c r="O1061" s="16"/>
      <c r="P1061" s="259"/>
      <c r="Q1061" s="49">
        <v>36.880000000000003</v>
      </c>
      <c r="S1061" s="328" t="s">
        <v>11891</v>
      </c>
    </row>
    <row r="1062" spans="1:19" s="49" customFormat="1" x14ac:dyDescent="0.25">
      <c r="A1062" s="27"/>
      <c r="B1062" s="25"/>
      <c r="C1062" s="25"/>
      <c r="D1062" s="25"/>
      <c r="E1062" s="25"/>
      <c r="F1062" s="14"/>
      <c r="G1062" s="14"/>
      <c r="H1062" s="14"/>
      <c r="I1062" s="14"/>
      <c r="J1062" s="14"/>
      <c r="K1062" s="14"/>
      <c r="L1062" s="69"/>
      <c r="M1062" s="15"/>
      <c r="N1062" s="68"/>
      <c r="O1062" s="16"/>
      <c r="P1062" s="259"/>
      <c r="S1062" s="328"/>
    </row>
    <row r="1063" spans="1:19" s="49" customFormat="1" x14ac:dyDescent="0.25">
      <c r="A1063" s="27"/>
      <c r="B1063" s="25"/>
      <c r="C1063" s="25"/>
      <c r="D1063" s="25"/>
      <c r="E1063" s="25"/>
      <c r="F1063" s="14"/>
      <c r="G1063" s="14"/>
      <c r="H1063" s="14"/>
      <c r="I1063" s="14"/>
      <c r="J1063" s="14"/>
      <c r="K1063" s="14"/>
      <c r="L1063" s="69"/>
      <c r="M1063" s="15"/>
      <c r="N1063" s="68"/>
      <c r="O1063" s="16"/>
      <c r="P1063" s="259"/>
      <c r="S1063" s="328"/>
    </row>
    <row r="1064" spans="1:19" s="49" customFormat="1" x14ac:dyDescent="0.25">
      <c r="A1064" s="27"/>
      <c r="B1064" s="25"/>
      <c r="C1064" s="25"/>
      <c r="D1064" s="25"/>
      <c r="E1064" s="25"/>
      <c r="F1064" s="14"/>
      <c r="G1064" s="14"/>
      <c r="H1064" s="14"/>
      <c r="I1064" s="14"/>
      <c r="J1064" s="14"/>
      <c r="K1064" s="14"/>
      <c r="L1064" s="69"/>
      <c r="M1064" s="15"/>
      <c r="N1064" s="68"/>
      <c r="O1064" s="16"/>
      <c r="P1064" s="259"/>
      <c r="S1064" s="328"/>
    </row>
    <row r="1065" spans="1:19" s="49" customFormat="1" x14ac:dyDescent="0.25">
      <c r="A1065" s="27"/>
      <c r="B1065" s="25"/>
      <c r="C1065" s="25"/>
      <c r="D1065" s="25"/>
      <c r="E1065" s="25"/>
      <c r="F1065" s="14"/>
      <c r="G1065" s="14"/>
      <c r="H1065" s="14"/>
      <c r="I1065" s="14"/>
      <c r="J1065" s="14"/>
      <c r="K1065" s="14"/>
      <c r="L1065" s="69"/>
      <c r="M1065" s="15"/>
      <c r="N1065" s="68"/>
      <c r="O1065" s="16"/>
      <c r="P1065" s="259"/>
      <c r="S1065" s="328"/>
    </row>
    <row r="1066" spans="1:19" s="49" customFormat="1" x14ac:dyDescent="0.25">
      <c r="A1066" s="27"/>
      <c r="B1066" s="25"/>
      <c r="C1066" s="25"/>
      <c r="D1066" s="25"/>
      <c r="E1066" s="25"/>
      <c r="F1066" s="14"/>
      <c r="G1066" s="14"/>
      <c r="H1066" s="14"/>
      <c r="I1066" s="14"/>
      <c r="J1066" s="14"/>
      <c r="K1066" s="14"/>
      <c r="L1066" s="69"/>
      <c r="M1066" s="15"/>
      <c r="N1066" s="68"/>
      <c r="O1066" s="16"/>
      <c r="P1066" s="259"/>
      <c r="S1066" s="328"/>
    </row>
    <row r="1067" spans="1:19" s="49" customFormat="1" x14ac:dyDescent="0.25">
      <c r="A1067" s="27"/>
      <c r="B1067" s="25"/>
      <c r="C1067" s="25"/>
      <c r="D1067" s="25"/>
      <c r="E1067" s="25"/>
      <c r="F1067" s="14"/>
      <c r="G1067" s="14"/>
      <c r="H1067" s="14"/>
      <c r="I1067" s="14"/>
      <c r="J1067" s="14"/>
      <c r="K1067" s="14"/>
      <c r="L1067" s="69"/>
      <c r="M1067" s="15"/>
      <c r="N1067" s="68"/>
      <c r="O1067" s="16"/>
      <c r="P1067" s="259"/>
      <c r="Q1067" s="49">
        <v>118.84</v>
      </c>
      <c r="S1067" s="328" t="s">
        <v>11891</v>
      </c>
    </row>
    <row r="1068" spans="1:19" s="49" customFormat="1" x14ac:dyDescent="0.25">
      <c r="A1068" s="27"/>
      <c r="B1068" s="25"/>
      <c r="C1068" s="25"/>
      <c r="D1068" s="25"/>
      <c r="E1068" s="25"/>
      <c r="F1068" s="14"/>
      <c r="G1068" s="14"/>
      <c r="H1068" s="14"/>
      <c r="I1068" s="14"/>
      <c r="J1068" s="14"/>
      <c r="K1068" s="14"/>
      <c r="L1068" s="69"/>
      <c r="M1068" s="15"/>
      <c r="N1068" s="68"/>
      <c r="O1068" s="16"/>
      <c r="P1068" s="259"/>
      <c r="Q1068" s="49">
        <v>147.69999999999999</v>
      </c>
      <c r="S1068" s="328" t="s">
        <v>11891</v>
      </c>
    </row>
    <row r="1069" spans="1:19" s="49" customFormat="1" x14ac:dyDescent="0.25">
      <c r="A1069" s="27"/>
      <c r="B1069" s="25"/>
      <c r="C1069" s="25"/>
      <c r="D1069" s="25"/>
      <c r="E1069" s="25"/>
      <c r="F1069" s="14"/>
      <c r="G1069" s="14"/>
      <c r="H1069" s="14"/>
      <c r="I1069" s="14"/>
      <c r="J1069" s="14"/>
      <c r="K1069" s="14"/>
      <c r="L1069" s="69"/>
      <c r="M1069" s="15"/>
      <c r="N1069" s="68"/>
      <c r="O1069" s="16"/>
      <c r="P1069" s="259"/>
      <c r="Q1069" s="49">
        <v>32.93</v>
      </c>
      <c r="S1069" s="328" t="s">
        <v>11891</v>
      </c>
    </row>
    <row r="1070" spans="1:19" s="49" customFormat="1" x14ac:dyDescent="0.25">
      <c r="A1070" s="27"/>
      <c r="B1070" s="25"/>
      <c r="C1070" s="25"/>
      <c r="D1070" s="25"/>
      <c r="E1070" s="25"/>
      <c r="F1070" s="14"/>
      <c r="G1070" s="14"/>
      <c r="H1070" s="14"/>
      <c r="I1070" s="14"/>
      <c r="J1070" s="14"/>
      <c r="K1070" s="14"/>
      <c r="L1070" s="69"/>
      <c r="M1070" s="15"/>
      <c r="N1070" s="68"/>
      <c r="O1070" s="16"/>
      <c r="P1070" s="259"/>
      <c r="Q1070" s="49">
        <v>69.56</v>
      </c>
      <c r="S1070" s="328" t="s">
        <v>11891</v>
      </c>
    </row>
    <row r="1071" spans="1:19" s="49" customFormat="1" x14ac:dyDescent="0.25">
      <c r="A1071" s="27"/>
      <c r="B1071" s="25"/>
      <c r="C1071" s="25"/>
      <c r="D1071" s="25"/>
      <c r="E1071" s="25"/>
      <c r="F1071" s="14"/>
      <c r="G1071" s="14"/>
      <c r="H1071" s="14"/>
      <c r="I1071" s="14"/>
      <c r="J1071" s="14"/>
      <c r="K1071" s="14"/>
      <c r="L1071" s="69"/>
      <c r="M1071" s="15"/>
      <c r="N1071" s="68"/>
      <c r="O1071" s="16"/>
      <c r="P1071" s="259"/>
      <c r="Q1071" s="49">
        <v>36.880000000000003</v>
      </c>
      <c r="S1071" s="328" t="s">
        <v>11891</v>
      </c>
    </row>
    <row r="1072" spans="1:19" s="49" customFormat="1" x14ac:dyDescent="0.25">
      <c r="A1072" s="27"/>
      <c r="B1072" s="25"/>
      <c r="C1072" s="25"/>
      <c r="D1072" s="25"/>
      <c r="E1072" s="25"/>
      <c r="F1072" s="14"/>
      <c r="G1072" s="14"/>
      <c r="H1072" s="14"/>
      <c r="I1072" s="14"/>
      <c r="J1072" s="14"/>
      <c r="K1072" s="14"/>
      <c r="L1072" s="69"/>
      <c r="M1072" s="15"/>
      <c r="N1072" s="68"/>
      <c r="O1072" s="16"/>
      <c r="P1072" s="259"/>
      <c r="Q1072" s="49">
        <v>44.18</v>
      </c>
      <c r="S1072" s="328" t="s">
        <v>11891</v>
      </c>
    </row>
    <row r="1073" spans="1:19" s="49" customFormat="1" x14ac:dyDescent="0.25">
      <c r="A1073" s="27"/>
      <c r="B1073" s="25"/>
      <c r="C1073" s="25"/>
      <c r="D1073" s="25"/>
      <c r="E1073" s="25"/>
      <c r="F1073" s="14"/>
      <c r="G1073" s="14"/>
      <c r="H1073" s="14"/>
      <c r="I1073" s="14"/>
      <c r="J1073" s="14"/>
      <c r="K1073" s="14"/>
      <c r="L1073" s="69"/>
      <c r="M1073" s="15"/>
      <c r="N1073" s="68"/>
      <c r="O1073" s="16"/>
      <c r="P1073" s="259"/>
      <c r="Q1073" s="49">
        <v>72.63</v>
      </c>
      <c r="S1073" s="328" t="s">
        <v>11891</v>
      </c>
    </row>
    <row r="1074" spans="1:19" s="49" customFormat="1" x14ac:dyDescent="0.25">
      <c r="A1074" s="27"/>
      <c r="B1074" s="25"/>
      <c r="C1074" s="25"/>
      <c r="D1074" s="25"/>
      <c r="E1074" s="25"/>
      <c r="F1074" s="14"/>
      <c r="G1074" s="14"/>
      <c r="H1074" s="14"/>
      <c r="I1074" s="14"/>
      <c r="J1074" s="14"/>
      <c r="K1074" s="14"/>
      <c r="L1074" s="69"/>
      <c r="M1074" s="15"/>
      <c r="N1074" s="68"/>
      <c r="O1074" s="16"/>
      <c r="P1074" s="259"/>
      <c r="S1074" s="328"/>
    </row>
    <row r="1075" spans="1:19" s="49" customFormat="1" x14ac:dyDescent="0.25">
      <c r="A1075" s="27"/>
      <c r="B1075" s="25"/>
      <c r="C1075" s="25"/>
      <c r="D1075" s="25"/>
      <c r="E1075" s="25"/>
      <c r="F1075" s="14"/>
      <c r="G1075" s="14"/>
      <c r="H1075" s="14"/>
      <c r="I1075" s="14"/>
      <c r="J1075" s="14"/>
      <c r="K1075" s="14"/>
      <c r="L1075" s="69"/>
      <c r="M1075" s="15"/>
      <c r="N1075" s="68"/>
      <c r="O1075" s="16"/>
      <c r="P1075" s="259"/>
      <c r="Q1075" s="49">
        <v>76.66</v>
      </c>
      <c r="S1075" s="328" t="s">
        <v>11891</v>
      </c>
    </row>
    <row r="1076" spans="1:19" s="49" customFormat="1" x14ac:dyDescent="0.25">
      <c r="A1076" s="27"/>
      <c r="B1076" s="25"/>
      <c r="C1076" s="25"/>
      <c r="D1076" s="25"/>
      <c r="E1076" s="25"/>
      <c r="F1076" s="14"/>
      <c r="G1076" s="14"/>
      <c r="H1076" s="14"/>
      <c r="I1076" s="14"/>
      <c r="J1076" s="14"/>
      <c r="K1076" s="14"/>
      <c r="L1076" s="69"/>
      <c r="M1076" s="15"/>
      <c r="N1076" s="68"/>
      <c r="O1076" s="16"/>
      <c r="P1076" s="259"/>
      <c r="S1076" s="328"/>
    </row>
    <row r="1077" spans="1:19" s="49" customFormat="1" x14ac:dyDescent="0.25">
      <c r="A1077" s="27"/>
      <c r="B1077" s="25"/>
      <c r="C1077" s="25"/>
      <c r="D1077" s="25"/>
      <c r="E1077" s="25"/>
      <c r="F1077" s="14"/>
      <c r="G1077" s="14"/>
      <c r="H1077" s="14"/>
      <c r="I1077" s="14"/>
      <c r="J1077" s="14"/>
      <c r="K1077" s="14"/>
      <c r="L1077" s="69"/>
      <c r="M1077" s="15"/>
      <c r="N1077" s="68"/>
      <c r="O1077" s="16"/>
      <c r="P1077" s="259"/>
      <c r="S1077" s="328"/>
    </row>
    <row r="1078" spans="1:19" s="49" customFormat="1" x14ac:dyDescent="0.25">
      <c r="A1078" s="27"/>
      <c r="B1078" s="25"/>
      <c r="C1078" s="25"/>
      <c r="D1078" s="25"/>
      <c r="E1078" s="25"/>
      <c r="F1078" s="14"/>
      <c r="G1078" s="14"/>
      <c r="H1078" s="14"/>
      <c r="I1078" s="14"/>
      <c r="J1078" s="14"/>
      <c r="K1078" s="14"/>
      <c r="L1078" s="69"/>
      <c r="M1078" s="15"/>
      <c r="N1078" s="68"/>
      <c r="O1078" s="16"/>
      <c r="P1078" s="259"/>
      <c r="Q1078" s="49">
        <v>49.1</v>
      </c>
      <c r="S1078" s="328" t="s">
        <v>11891</v>
      </c>
    </row>
    <row r="1079" spans="1:19" s="49" customFormat="1" x14ac:dyDescent="0.25">
      <c r="A1079" s="27"/>
      <c r="B1079" s="25"/>
      <c r="C1079" s="25"/>
      <c r="D1079" s="25"/>
      <c r="E1079" s="25"/>
      <c r="F1079" s="14"/>
      <c r="G1079" s="14"/>
      <c r="H1079" s="14"/>
      <c r="I1079" s="14"/>
      <c r="J1079" s="14"/>
      <c r="K1079" s="14"/>
      <c r="L1079" s="69"/>
      <c r="M1079" s="15"/>
      <c r="N1079" s="68"/>
      <c r="O1079" s="16"/>
      <c r="P1079" s="259"/>
      <c r="Q1079" s="49">
        <v>44.18</v>
      </c>
      <c r="S1079" s="328" t="s">
        <v>11891</v>
      </c>
    </row>
    <row r="1080" spans="1:19" s="49" customFormat="1" x14ac:dyDescent="0.25">
      <c r="A1080" s="27"/>
      <c r="B1080" s="25"/>
      <c r="C1080" s="25"/>
      <c r="D1080" s="25"/>
      <c r="E1080" s="25"/>
      <c r="F1080" s="14"/>
      <c r="G1080" s="14"/>
      <c r="H1080" s="14"/>
      <c r="I1080" s="14"/>
      <c r="J1080" s="14"/>
      <c r="K1080" s="14"/>
      <c r="L1080" s="69"/>
      <c r="M1080" s="15"/>
      <c r="N1080" s="68"/>
      <c r="O1080" s="16"/>
      <c r="P1080" s="259"/>
      <c r="S1080" s="328"/>
    </row>
    <row r="1081" spans="1:19" s="49" customFormat="1" x14ac:dyDescent="0.25">
      <c r="A1081" s="27"/>
      <c r="B1081" s="25"/>
      <c r="C1081" s="25"/>
      <c r="D1081" s="25"/>
      <c r="E1081" s="25"/>
      <c r="F1081" s="14"/>
      <c r="G1081" s="14"/>
      <c r="H1081" s="14"/>
      <c r="I1081" s="14"/>
      <c r="J1081" s="14"/>
      <c r="K1081" s="14"/>
      <c r="L1081" s="69"/>
      <c r="M1081" s="15"/>
      <c r="N1081" s="68"/>
      <c r="O1081" s="16"/>
      <c r="P1081" s="259"/>
      <c r="S1081" s="328"/>
    </row>
    <row r="1082" spans="1:19" s="49" customFormat="1" x14ac:dyDescent="0.25">
      <c r="A1082" s="27"/>
      <c r="B1082" s="25"/>
      <c r="C1082" s="25"/>
      <c r="D1082" s="25"/>
      <c r="E1082" s="25"/>
      <c r="F1082" s="14"/>
      <c r="G1082" s="14"/>
      <c r="H1082" s="14"/>
      <c r="I1082" s="14"/>
      <c r="J1082" s="14"/>
      <c r="K1082" s="14"/>
      <c r="L1082" s="69"/>
      <c r="M1082" s="15"/>
      <c r="N1082" s="68"/>
      <c r="O1082" s="16"/>
      <c r="P1082" s="259"/>
      <c r="Q1082" s="49">
        <v>100.3</v>
      </c>
      <c r="S1082" s="328" t="s">
        <v>11891</v>
      </c>
    </row>
    <row r="1083" spans="1:19" s="49" customFormat="1" x14ac:dyDescent="0.25">
      <c r="A1083" s="27"/>
      <c r="B1083" s="25"/>
      <c r="C1083" s="25"/>
      <c r="D1083" s="25"/>
      <c r="E1083" s="25"/>
      <c r="F1083" s="14"/>
      <c r="G1083" s="14"/>
      <c r="H1083" s="14"/>
      <c r="I1083" s="14"/>
      <c r="J1083" s="14"/>
      <c r="K1083" s="14"/>
      <c r="L1083" s="69"/>
      <c r="M1083" s="15"/>
      <c r="N1083" s="68"/>
      <c r="O1083" s="16"/>
      <c r="P1083" s="259"/>
      <c r="Q1083" s="49">
        <v>40.24</v>
      </c>
      <c r="S1083" s="328" t="s">
        <v>11891</v>
      </c>
    </row>
    <row r="1084" spans="1:19" s="49" customFormat="1" x14ac:dyDescent="0.25">
      <c r="A1084" s="27"/>
      <c r="B1084" s="25"/>
      <c r="C1084" s="25"/>
      <c r="D1084" s="25"/>
      <c r="E1084" s="25"/>
      <c r="F1084" s="14"/>
      <c r="G1084" s="14"/>
      <c r="H1084" s="14"/>
      <c r="I1084" s="14"/>
      <c r="J1084" s="14"/>
      <c r="K1084" s="14"/>
      <c r="L1084" s="69"/>
      <c r="M1084" s="15"/>
      <c r="N1084" s="68"/>
      <c r="O1084" s="16"/>
      <c r="P1084" s="259"/>
      <c r="Q1084" s="49">
        <v>141.75</v>
      </c>
      <c r="S1084" s="328" t="s">
        <v>11891</v>
      </c>
    </row>
    <row r="1085" spans="1:19" s="49" customFormat="1" x14ac:dyDescent="0.25">
      <c r="A1085" s="27"/>
      <c r="B1085" s="25"/>
      <c r="C1085" s="25"/>
      <c r="D1085" s="25"/>
      <c r="E1085" s="25"/>
      <c r="F1085" s="14"/>
      <c r="G1085" s="14"/>
      <c r="H1085" s="14"/>
      <c r="I1085" s="14"/>
      <c r="J1085" s="14"/>
      <c r="K1085" s="14"/>
      <c r="L1085" s="69"/>
      <c r="M1085" s="15"/>
      <c r="N1085" s="68"/>
      <c r="O1085" s="16"/>
      <c r="P1085" s="259"/>
      <c r="S1085" s="328"/>
    </row>
    <row r="1086" spans="1:19" s="49" customFormat="1" x14ac:dyDescent="0.25">
      <c r="A1086" s="27"/>
      <c r="B1086" s="25"/>
      <c r="C1086" s="25"/>
      <c r="D1086" s="25"/>
      <c r="E1086" s="25"/>
      <c r="F1086" s="14"/>
      <c r="G1086" s="14"/>
      <c r="H1086" s="14"/>
      <c r="I1086" s="14"/>
      <c r="J1086" s="14"/>
      <c r="K1086" s="14"/>
      <c r="L1086" s="69"/>
      <c r="M1086" s="15"/>
      <c r="N1086" s="68"/>
      <c r="O1086" s="16"/>
      <c r="P1086" s="259"/>
      <c r="S1086" s="328"/>
    </row>
    <row r="1087" spans="1:19" s="49" customFormat="1" x14ac:dyDescent="0.25">
      <c r="A1087" s="27"/>
      <c r="B1087" s="25"/>
      <c r="C1087" s="25"/>
      <c r="D1087" s="25"/>
      <c r="E1087" s="25"/>
      <c r="F1087" s="14"/>
      <c r="G1087" s="14"/>
      <c r="H1087" s="14"/>
      <c r="I1087" s="14"/>
      <c r="J1087" s="14"/>
      <c r="K1087" s="14"/>
      <c r="L1087" s="69"/>
      <c r="M1087" s="15"/>
      <c r="N1087" s="68"/>
      <c r="O1087" s="16"/>
      <c r="P1087" s="259"/>
      <c r="Q1087" s="49">
        <v>195.6</v>
      </c>
      <c r="S1087" s="328" t="s">
        <v>11891</v>
      </c>
    </row>
    <row r="1088" spans="1:19" s="49" customFormat="1" x14ac:dyDescent="0.25">
      <c r="A1088" s="27"/>
      <c r="B1088" s="25"/>
      <c r="C1088" s="25"/>
      <c r="D1088" s="25"/>
      <c r="E1088" s="25"/>
      <c r="F1088" s="14"/>
      <c r="G1088" s="14"/>
      <c r="H1088" s="14"/>
      <c r="I1088" s="14"/>
      <c r="J1088" s="14"/>
      <c r="K1088" s="14"/>
      <c r="L1088" s="69"/>
      <c r="M1088" s="15"/>
      <c r="N1088" s="68"/>
      <c r="O1088" s="16"/>
      <c r="P1088" s="259"/>
      <c r="Q1088" s="49">
        <v>44.18</v>
      </c>
      <c r="S1088" s="328" t="s">
        <v>11891</v>
      </c>
    </row>
    <row r="1089" spans="1:19" s="49" customFormat="1" x14ac:dyDescent="0.25">
      <c r="A1089" s="27"/>
      <c r="B1089" s="25"/>
      <c r="C1089" s="25"/>
      <c r="D1089" s="25"/>
      <c r="E1089" s="25"/>
      <c r="F1089" s="14"/>
      <c r="G1089" s="14"/>
      <c r="H1089" s="14"/>
      <c r="I1089" s="14"/>
      <c r="J1089" s="14"/>
      <c r="K1089" s="14"/>
      <c r="L1089" s="69"/>
      <c r="M1089" s="15"/>
      <c r="N1089" s="68"/>
      <c r="O1089" s="16"/>
      <c r="P1089" s="259"/>
      <c r="S1089" s="328"/>
    </row>
    <row r="1090" spans="1:19" s="49" customFormat="1" x14ac:dyDescent="0.25">
      <c r="A1090" s="27"/>
      <c r="B1090" s="25"/>
      <c r="C1090" s="25"/>
      <c r="D1090" s="25"/>
      <c r="E1090" s="25"/>
      <c r="F1090" s="14"/>
      <c r="G1090" s="14"/>
      <c r="H1090" s="14"/>
      <c r="I1090" s="14"/>
      <c r="J1090" s="14"/>
      <c r="K1090" s="14"/>
      <c r="L1090" s="69"/>
      <c r="M1090" s="15"/>
      <c r="N1090" s="68"/>
      <c r="O1090" s="16"/>
      <c r="P1090" s="259"/>
      <c r="S1090" s="328"/>
    </row>
    <row r="1091" spans="1:19" s="49" customFormat="1" x14ac:dyDescent="0.25">
      <c r="A1091" s="27"/>
      <c r="B1091" s="25"/>
      <c r="C1091" s="25"/>
      <c r="D1091" s="25"/>
      <c r="E1091" s="25"/>
      <c r="F1091" s="14"/>
      <c r="G1091" s="14"/>
      <c r="H1091" s="14"/>
      <c r="I1091" s="14"/>
      <c r="J1091" s="14"/>
      <c r="K1091" s="14"/>
      <c r="L1091" s="69"/>
      <c r="M1091" s="15"/>
      <c r="N1091" s="68"/>
      <c r="O1091" s="16"/>
      <c r="P1091" s="259"/>
      <c r="S1091" s="328"/>
    </row>
    <row r="1092" spans="1:19" s="49" customFormat="1" x14ac:dyDescent="0.25">
      <c r="A1092" s="27"/>
      <c r="B1092" s="25"/>
      <c r="C1092" s="25"/>
      <c r="D1092" s="25"/>
      <c r="E1092" s="25"/>
      <c r="F1092" s="14"/>
      <c r="G1092" s="14"/>
      <c r="H1092" s="14"/>
      <c r="I1092" s="14"/>
      <c r="J1092" s="14"/>
      <c r="K1092" s="14"/>
      <c r="L1092" s="69"/>
      <c r="M1092" s="15"/>
      <c r="N1092" s="68"/>
      <c r="O1092" s="16"/>
      <c r="P1092" s="51"/>
      <c r="Q1092" s="52"/>
      <c r="R1092" s="52"/>
      <c r="S1092" s="328"/>
    </row>
    <row r="1093" spans="1:19" s="49" customFormat="1" x14ac:dyDescent="0.25">
      <c r="A1093" s="27"/>
      <c r="B1093" s="25"/>
      <c r="C1093" s="25"/>
      <c r="D1093" s="25"/>
      <c r="E1093" s="25"/>
      <c r="F1093" s="14"/>
      <c r="G1093" s="14"/>
      <c r="H1093" s="14"/>
      <c r="I1093" s="14"/>
      <c r="J1093" s="14"/>
      <c r="K1093" s="14"/>
      <c r="L1093" s="69"/>
      <c r="M1093" s="15"/>
      <c r="N1093" s="68"/>
      <c r="O1093" s="16"/>
      <c r="P1093" s="259"/>
      <c r="Q1093" s="49">
        <v>36.880000000000003</v>
      </c>
      <c r="S1093" s="328" t="s">
        <v>11891</v>
      </c>
    </row>
    <row r="1094" spans="1:19" s="49" customFormat="1" x14ac:dyDescent="0.25">
      <c r="A1094" s="27"/>
      <c r="B1094" s="25"/>
      <c r="C1094" s="25"/>
      <c r="D1094" s="25"/>
      <c r="E1094" s="25"/>
      <c r="F1094" s="14"/>
      <c r="G1094" s="14"/>
      <c r="H1094" s="14"/>
      <c r="I1094" s="14"/>
      <c r="J1094" s="14"/>
      <c r="K1094" s="14"/>
      <c r="L1094" s="69"/>
      <c r="M1094" s="15"/>
      <c r="N1094" s="68"/>
      <c r="O1094" s="16"/>
      <c r="P1094" s="51"/>
      <c r="Q1094" s="52"/>
      <c r="R1094" s="52"/>
      <c r="S1094" s="328"/>
    </row>
    <row r="1095" spans="1:19" s="49" customFormat="1" x14ac:dyDescent="0.25">
      <c r="A1095" s="27"/>
      <c r="B1095" s="25"/>
      <c r="C1095" s="25"/>
      <c r="D1095" s="25"/>
      <c r="E1095" s="25"/>
      <c r="F1095" s="14"/>
      <c r="G1095" s="14"/>
      <c r="H1095" s="14"/>
      <c r="I1095" s="14"/>
      <c r="J1095" s="14"/>
      <c r="K1095" s="14"/>
      <c r="L1095" s="69"/>
      <c r="M1095" s="15"/>
      <c r="N1095" s="68"/>
      <c r="O1095" s="16"/>
      <c r="P1095" s="51"/>
      <c r="Q1095" s="52"/>
      <c r="R1095" s="52"/>
      <c r="S1095" s="328"/>
    </row>
    <row r="1096" spans="1:19" s="49" customFormat="1" x14ac:dyDescent="0.25">
      <c r="A1096" s="27"/>
      <c r="B1096" s="25"/>
      <c r="C1096" s="25"/>
      <c r="D1096" s="25"/>
      <c r="E1096" s="25"/>
      <c r="F1096" s="14"/>
      <c r="G1096" s="14"/>
      <c r="H1096" s="14"/>
      <c r="I1096" s="14"/>
      <c r="J1096" s="14"/>
      <c r="K1096" s="14"/>
      <c r="L1096" s="69"/>
      <c r="M1096" s="15"/>
      <c r="N1096" s="68"/>
      <c r="O1096" s="16"/>
      <c r="P1096" s="51"/>
      <c r="Q1096" s="52"/>
      <c r="R1096" s="52"/>
      <c r="S1096" s="328"/>
    </row>
    <row r="1097" spans="1:19" s="49" customFormat="1" x14ac:dyDescent="0.25">
      <c r="A1097" s="27"/>
      <c r="B1097" s="25"/>
      <c r="C1097" s="25"/>
      <c r="D1097" s="25"/>
      <c r="E1097" s="25"/>
      <c r="F1097" s="14"/>
      <c r="G1097" s="14"/>
      <c r="H1097" s="14"/>
      <c r="I1097" s="14"/>
      <c r="J1097" s="14"/>
      <c r="K1097" s="14"/>
      <c r="L1097" s="69"/>
      <c r="M1097" s="15"/>
      <c r="N1097" s="68"/>
      <c r="O1097" s="16"/>
      <c r="P1097" s="259"/>
      <c r="Q1097" s="49">
        <v>44.18</v>
      </c>
      <c r="S1097" s="328"/>
    </row>
    <row r="1098" spans="1:19" s="49" customFormat="1" x14ac:dyDescent="0.25">
      <c r="A1098" s="27"/>
      <c r="B1098" s="25"/>
      <c r="C1098" s="25"/>
      <c r="D1098" s="25"/>
      <c r="E1098" s="25"/>
      <c r="F1098" s="14"/>
      <c r="G1098" s="14"/>
      <c r="H1098" s="14"/>
      <c r="I1098" s="14"/>
      <c r="J1098" s="14"/>
      <c r="K1098" s="14"/>
      <c r="L1098" s="69"/>
      <c r="M1098" s="15"/>
      <c r="N1098" s="68"/>
      <c r="O1098" s="16"/>
      <c r="P1098" s="259"/>
      <c r="S1098" s="328"/>
    </row>
    <row r="1099" spans="1:19" s="49" customFormat="1" x14ac:dyDescent="0.25">
      <c r="A1099" s="27"/>
      <c r="B1099" s="25"/>
      <c r="C1099" s="25"/>
      <c r="D1099" s="25"/>
      <c r="E1099" s="25"/>
      <c r="F1099" s="14"/>
      <c r="G1099" s="14"/>
      <c r="H1099" s="14"/>
      <c r="I1099" s="14"/>
      <c r="J1099" s="14"/>
      <c r="K1099" s="14"/>
      <c r="L1099" s="69"/>
      <c r="M1099" s="15"/>
      <c r="N1099" s="68"/>
      <c r="O1099" s="16"/>
      <c r="P1099" s="51"/>
      <c r="Q1099" s="52">
        <v>40</v>
      </c>
      <c r="R1099" s="52"/>
      <c r="S1099" s="328" t="s">
        <v>11891</v>
      </c>
    </row>
    <row r="1100" spans="1:19" s="49" customFormat="1" x14ac:dyDescent="0.25">
      <c r="A1100" s="27"/>
      <c r="B1100" s="25"/>
      <c r="C1100" s="25"/>
      <c r="D1100" s="25"/>
      <c r="E1100" s="25"/>
      <c r="F1100" s="14"/>
      <c r="G1100" s="14"/>
      <c r="H1100" s="14"/>
      <c r="I1100" s="14"/>
      <c r="J1100" s="14"/>
      <c r="K1100" s="14"/>
      <c r="L1100" s="69"/>
      <c r="M1100" s="15"/>
      <c r="N1100" s="68"/>
      <c r="O1100" s="16"/>
      <c r="P1100" s="51"/>
      <c r="Q1100" s="52"/>
      <c r="R1100" s="52"/>
      <c r="S1100" s="328"/>
    </row>
    <row r="1101" spans="1:19" s="49" customFormat="1" x14ac:dyDescent="0.25">
      <c r="A1101" s="27"/>
      <c r="B1101" s="25"/>
      <c r="C1101" s="25"/>
      <c r="D1101" s="25"/>
      <c r="E1101" s="25"/>
      <c r="F1101" s="14"/>
      <c r="G1101" s="14"/>
      <c r="H1101" s="14"/>
      <c r="I1101" s="14"/>
      <c r="J1101" s="14"/>
      <c r="K1101" s="14"/>
      <c r="L1101" s="69"/>
      <c r="M1101" s="15"/>
      <c r="N1101" s="68"/>
      <c r="O1101" s="16"/>
      <c r="P1101" s="51"/>
      <c r="Q1101" s="52"/>
      <c r="R1101" s="52"/>
      <c r="S1101" s="328"/>
    </row>
    <row r="1102" spans="1:19" s="49" customFormat="1" x14ac:dyDescent="0.25">
      <c r="A1102" s="27"/>
      <c r="B1102" s="25"/>
      <c r="C1102" s="25"/>
      <c r="D1102" s="25"/>
      <c r="E1102" s="25"/>
      <c r="F1102" s="14"/>
      <c r="G1102" s="14"/>
      <c r="H1102" s="14"/>
      <c r="I1102" s="14"/>
      <c r="J1102" s="14"/>
      <c r="K1102" s="14"/>
      <c r="L1102" s="69"/>
      <c r="M1102" s="15"/>
      <c r="N1102" s="68"/>
      <c r="O1102" s="16"/>
      <c r="P1102" s="51"/>
      <c r="Q1102" s="52">
        <v>69.55</v>
      </c>
      <c r="R1102" s="52"/>
      <c r="S1102" s="328" t="s">
        <v>11891</v>
      </c>
    </row>
    <row r="1103" spans="1:19" s="49" customFormat="1" x14ac:dyDescent="0.25">
      <c r="A1103" s="27"/>
      <c r="B1103" s="25"/>
      <c r="C1103" s="25"/>
      <c r="D1103" s="25"/>
      <c r="E1103" s="25"/>
      <c r="F1103" s="14"/>
      <c r="G1103" s="14"/>
      <c r="H1103" s="14"/>
      <c r="I1103" s="14"/>
      <c r="J1103" s="14"/>
      <c r="K1103" s="14"/>
      <c r="L1103" s="69"/>
      <c r="M1103" s="15"/>
      <c r="N1103" s="68"/>
      <c r="O1103" s="16"/>
      <c r="P1103" s="51"/>
      <c r="Q1103" s="52"/>
      <c r="R1103" s="52"/>
      <c r="S1103" s="328"/>
    </row>
    <row r="1104" spans="1:19" s="49" customFormat="1" x14ac:dyDescent="0.25">
      <c r="A1104" s="27"/>
      <c r="B1104" s="25"/>
      <c r="C1104" s="25"/>
      <c r="D1104" s="25"/>
      <c r="E1104" s="25"/>
      <c r="F1104" s="14"/>
      <c r="G1104" s="14"/>
      <c r="H1104" s="14"/>
      <c r="I1104" s="14"/>
      <c r="J1104" s="14"/>
      <c r="K1104" s="14"/>
      <c r="L1104" s="69"/>
      <c r="M1104" s="15"/>
      <c r="N1104" s="68"/>
      <c r="O1104" s="16"/>
      <c r="P1104" s="51"/>
      <c r="Q1104" s="52"/>
      <c r="R1104" s="52"/>
      <c r="S1104" s="328"/>
    </row>
    <row r="1105" spans="1:19" s="49" customFormat="1" x14ac:dyDescent="0.25">
      <c r="A1105" s="27"/>
      <c r="B1105" s="25"/>
      <c r="C1105" s="25"/>
      <c r="D1105" s="25"/>
      <c r="E1105" s="25"/>
      <c r="F1105" s="14"/>
      <c r="G1105" s="14"/>
      <c r="H1105" s="14"/>
      <c r="I1105" s="14"/>
      <c r="J1105" s="14"/>
      <c r="K1105" s="14"/>
      <c r="L1105" s="69"/>
      <c r="M1105" s="15"/>
      <c r="N1105" s="68"/>
      <c r="O1105" s="16"/>
      <c r="P1105" s="51"/>
      <c r="Q1105" s="52">
        <v>76.91</v>
      </c>
      <c r="R1105" s="52"/>
      <c r="S1105" s="328" t="s">
        <v>11891</v>
      </c>
    </row>
    <row r="1106" spans="1:19" s="49" customFormat="1" x14ac:dyDescent="0.25">
      <c r="A1106" s="27"/>
      <c r="B1106" s="25"/>
      <c r="C1106" s="25"/>
      <c r="D1106" s="25"/>
      <c r="E1106" s="25"/>
      <c r="F1106" s="14"/>
      <c r="G1106" s="14"/>
      <c r="H1106" s="14"/>
      <c r="I1106" s="14"/>
      <c r="J1106" s="14"/>
      <c r="K1106" s="14"/>
      <c r="L1106" s="69"/>
      <c r="M1106" s="15"/>
      <c r="N1106" s="68"/>
      <c r="O1106" s="16"/>
      <c r="P1106" s="51"/>
      <c r="Q1106" s="52">
        <v>96.14</v>
      </c>
      <c r="R1106" s="52"/>
      <c r="S1106" s="328" t="s">
        <v>11891</v>
      </c>
    </row>
    <row r="1107" spans="1:19" s="49" customFormat="1" x14ac:dyDescent="0.25">
      <c r="A1107" s="27"/>
      <c r="B1107" s="25"/>
      <c r="C1107" s="25"/>
      <c r="D1107" s="25"/>
      <c r="E1107" s="25"/>
      <c r="F1107" s="14"/>
      <c r="G1107" s="14"/>
      <c r="H1107" s="14"/>
      <c r="I1107" s="14"/>
      <c r="J1107" s="14"/>
      <c r="K1107" s="14"/>
      <c r="L1107" s="69"/>
      <c r="M1107" s="15"/>
      <c r="N1107" s="68"/>
      <c r="O1107" s="16"/>
      <c r="P1107" s="51"/>
      <c r="Q1107" s="52">
        <v>69.56</v>
      </c>
      <c r="R1107" s="52"/>
      <c r="S1107" s="328" t="s">
        <v>11891</v>
      </c>
    </row>
    <row r="1108" spans="1:19" s="49" customFormat="1" x14ac:dyDescent="0.25">
      <c r="A1108" s="27"/>
      <c r="B1108" s="25"/>
      <c r="C1108" s="25"/>
      <c r="D1108" s="25"/>
      <c r="E1108" s="25"/>
      <c r="F1108" s="14"/>
      <c r="G1108" s="14"/>
      <c r="H1108" s="14"/>
      <c r="I1108" s="14"/>
      <c r="J1108" s="14"/>
      <c r="K1108" s="14"/>
      <c r="L1108" s="69"/>
      <c r="M1108" s="15"/>
      <c r="N1108" s="68"/>
      <c r="O1108" s="16"/>
      <c r="P1108" s="51"/>
      <c r="Q1108" s="52">
        <v>62.45</v>
      </c>
      <c r="R1108" s="52"/>
      <c r="S1108" s="328" t="s">
        <v>11891</v>
      </c>
    </row>
    <row r="1109" spans="1:19" s="49" customFormat="1" x14ac:dyDescent="0.25">
      <c r="A1109" s="27"/>
      <c r="B1109" s="25"/>
      <c r="C1109" s="25"/>
      <c r="D1109" s="25"/>
      <c r="E1109" s="25"/>
      <c r="F1109" s="14"/>
      <c r="G1109" s="14"/>
      <c r="H1109" s="14"/>
      <c r="I1109" s="14"/>
      <c r="J1109" s="14"/>
      <c r="K1109" s="14"/>
      <c r="L1109" s="69"/>
      <c r="M1109" s="15"/>
      <c r="N1109" s="68"/>
      <c r="O1109" s="16"/>
      <c r="P1109" s="51"/>
      <c r="Q1109" s="52"/>
      <c r="R1109" s="52"/>
      <c r="S1109" s="328"/>
    </row>
    <row r="1110" spans="1:19" s="49" customFormat="1" x14ac:dyDescent="0.25">
      <c r="A1110" s="27"/>
      <c r="B1110" s="25"/>
      <c r="C1110" s="25"/>
      <c r="D1110" s="25"/>
      <c r="E1110" s="25"/>
      <c r="F1110" s="14"/>
      <c r="G1110" s="14"/>
      <c r="H1110" s="14"/>
      <c r="I1110" s="14"/>
      <c r="J1110" s="14"/>
      <c r="K1110" s="14"/>
      <c r="L1110" s="69"/>
      <c r="M1110" s="15"/>
      <c r="N1110" s="68"/>
      <c r="O1110" s="16"/>
      <c r="P1110" s="51"/>
      <c r="Q1110" s="52">
        <v>106.68</v>
      </c>
      <c r="R1110" s="52"/>
      <c r="S1110" s="328" t="s">
        <v>11891</v>
      </c>
    </row>
    <row r="1111" spans="1:19" s="49" customFormat="1" x14ac:dyDescent="0.25">
      <c r="A1111" s="27"/>
      <c r="B1111" s="25"/>
      <c r="C1111" s="25"/>
      <c r="D1111" s="25"/>
      <c r="E1111" s="25"/>
      <c r="F1111" s="14"/>
      <c r="G1111" s="14"/>
      <c r="H1111" s="14"/>
      <c r="I1111" s="14"/>
      <c r="J1111" s="14"/>
      <c r="K1111" s="14"/>
      <c r="L1111" s="69"/>
      <c r="M1111" s="15"/>
      <c r="N1111" s="68"/>
      <c r="O1111" s="16"/>
      <c r="P1111" s="51"/>
      <c r="Q1111" s="52"/>
      <c r="R1111" s="52"/>
      <c r="S1111" s="328"/>
    </row>
    <row r="1112" spans="1:19" s="49" customFormat="1" x14ac:dyDescent="0.25">
      <c r="A1112" s="27"/>
      <c r="B1112" s="25"/>
      <c r="C1112" s="25"/>
      <c r="D1112" s="25"/>
      <c r="E1112" s="25"/>
      <c r="F1112" s="14"/>
      <c r="G1112" s="14"/>
      <c r="H1112" s="14"/>
      <c r="I1112" s="14"/>
      <c r="J1112" s="14"/>
      <c r="K1112" s="14"/>
      <c r="L1112" s="69"/>
      <c r="M1112" s="15"/>
      <c r="N1112" s="68"/>
      <c r="O1112" s="16"/>
      <c r="P1112" s="51"/>
      <c r="Q1112" s="52"/>
      <c r="R1112" s="52"/>
      <c r="S1112" s="328"/>
    </row>
    <row r="1113" spans="1:19" s="49" customFormat="1" x14ac:dyDescent="0.25">
      <c r="A1113" s="27"/>
      <c r="B1113" s="25"/>
      <c r="C1113" s="25"/>
      <c r="D1113" s="25"/>
      <c r="E1113" s="25"/>
      <c r="F1113" s="14"/>
      <c r="G1113" s="14"/>
      <c r="H1113" s="14"/>
      <c r="I1113" s="14"/>
      <c r="J1113" s="14"/>
      <c r="K1113" s="14"/>
      <c r="L1113" s="69"/>
      <c r="M1113" s="15"/>
      <c r="N1113" s="68"/>
      <c r="O1113" s="16"/>
      <c r="P1113" s="51"/>
      <c r="Q1113" s="52">
        <v>30.09</v>
      </c>
      <c r="R1113" s="52"/>
      <c r="S1113" s="328" t="s">
        <v>11891</v>
      </c>
    </row>
    <row r="1114" spans="1:19" s="49" customFormat="1" x14ac:dyDescent="0.25">
      <c r="A1114" s="27"/>
      <c r="B1114" s="25"/>
      <c r="C1114" s="25"/>
      <c r="D1114" s="25"/>
      <c r="E1114" s="25"/>
      <c r="F1114" s="14"/>
      <c r="G1114" s="14"/>
      <c r="H1114" s="14"/>
      <c r="I1114" s="14"/>
      <c r="J1114" s="14"/>
      <c r="K1114" s="14"/>
      <c r="L1114" s="69"/>
      <c r="M1114" s="15"/>
      <c r="N1114" s="68"/>
      <c r="O1114" s="16"/>
      <c r="P1114" s="51"/>
      <c r="Q1114" s="52">
        <v>45.57</v>
      </c>
      <c r="R1114" s="52"/>
      <c r="S1114" s="328" t="s">
        <v>11891</v>
      </c>
    </row>
    <row r="1115" spans="1:19" s="49" customFormat="1" x14ac:dyDescent="0.25">
      <c r="A1115" s="27"/>
      <c r="B1115" s="25"/>
      <c r="C1115" s="25"/>
      <c r="D1115" s="25"/>
      <c r="E1115" s="25"/>
      <c r="F1115" s="14"/>
      <c r="G1115" s="14"/>
      <c r="H1115" s="14"/>
      <c r="I1115" s="14"/>
      <c r="J1115" s="14"/>
      <c r="K1115" s="14"/>
      <c r="L1115" s="69"/>
      <c r="M1115" s="15"/>
      <c r="N1115" s="68"/>
      <c r="O1115" s="16"/>
      <c r="P1115" s="51"/>
      <c r="Q1115" s="52">
        <v>39.1</v>
      </c>
      <c r="R1115" s="52"/>
      <c r="S1115" s="328" t="s">
        <v>11891</v>
      </c>
    </row>
    <row r="1116" spans="1:19" s="49" customFormat="1" x14ac:dyDescent="0.25">
      <c r="A1116" s="27"/>
      <c r="B1116" s="25"/>
      <c r="C1116" s="25"/>
      <c r="D1116" s="25"/>
      <c r="E1116" s="25"/>
      <c r="F1116" s="14"/>
      <c r="G1116" s="14"/>
      <c r="H1116" s="14"/>
      <c r="I1116" s="14"/>
      <c r="J1116" s="14"/>
      <c r="K1116" s="14"/>
      <c r="L1116" s="69"/>
      <c r="M1116" s="15"/>
      <c r="N1116" s="68"/>
      <c r="O1116" s="16"/>
      <c r="P1116" s="51"/>
      <c r="Q1116" s="52"/>
      <c r="R1116" s="52"/>
      <c r="S1116" s="328"/>
    </row>
    <row r="1117" spans="1:19" s="49" customFormat="1" x14ac:dyDescent="0.25">
      <c r="A1117" s="27"/>
      <c r="B1117" s="25"/>
      <c r="C1117" s="25"/>
      <c r="D1117" s="25"/>
      <c r="E1117" s="25"/>
      <c r="F1117" s="14"/>
      <c r="G1117" s="14"/>
      <c r="H1117" s="14"/>
      <c r="I1117" s="14"/>
      <c r="J1117" s="14"/>
      <c r="K1117" s="14"/>
      <c r="L1117" s="69"/>
      <c r="M1117" s="15"/>
      <c r="N1117" s="68"/>
      <c r="O1117" s="16"/>
      <c r="P1117" s="51"/>
      <c r="Q1117" s="52"/>
      <c r="R1117" s="52"/>
      <c r="S1117" s="328"/>
    </row>
    <row r="1118" spans="1:19" s="49" customFormat="1" x14ac:dyDescent="0.25">
      <c r="A1118" s="27"/>
      <c r="B1118" s="25"/>
      <c r="C1118" s="25"/>
      <c r="D1118" s="25"/>
      <c r="E1118" s="25"/>
      <c r="F1118" s="14"/>
      <c r="G1118" s="14"/>
      <c r="H1118" s="14"/>
      <c r="I1118" s="14"/>
      <c r="J1118" s="14"/>
      <c r="K1118" s="14"/>
      <c r="L1118" s="69"/>
      <c r="M1118" s="15"/>
      <c r="N1118" s="68"/>
      <c r="O1118" s="16"/>
      <c r="P1118" s="51"/>
      <c r="Q1118" s="52"/>
      <c r="R1118" s="52"/>
      <c r="S1118" s="328"/>
    </row>
    <row r="1119" spans="1:19" s="49" customFormat="1" x14ac:dyDescent="0.25">
      <c r="A1119" s="27"/>
      <c r="B1119" s="25"/>
      <c r="C1119" s="25"/>
      <c r="D1119" s="25"/>
      <c r="E1119" s="25"/>
      <c r="F1119" s="14"/>
      <c r="G1119" s="14"/>
      <c r="H1119" s="14"/>
      <c r="I1119" s="14"/>
      <c r="J1119" s="14"/>
      <c r="K1119" s="14"/>
      <c r="L1119" s="69"/>
      <c r="M1119" s="15"/>
      <c r="N1119" s="68"/>
      <c r="O1119" s="16"/>
      <c r="P1119" s="51"/>
      <c r="Q1119" s="52"/>
      <c r="R1119" s="52"/>
      <c r="S1119" s="328"/>
    </row>
    <row r="1120" spans="1:19" s="49" customFormat="1" x14ac:dyDescent="0.25">
      <c r="A1120" s="27"/>
      <c r="B1120" s="25"/>
      <c r="C1120" s="25"/>
      <c r="D1120" s="25"/>
      <c r="E1120" s="25"/>
      <c r="F1120" s="14"/>
      <c r="G1120" s="14"/>
      <c r="H1120" s="14"/>
      <c r="I1120" s="14"/>
      <c r="J1120" s="14"/>
      <c r="K1120" s="14"/>
      <c r="L1120" s="69"/>
      <c r="M1120" s="15"/>
      <c r="N1120" s="68"/>
      <c r="O1120" s="16"/>
      <c r="P1120" s="259"/>
      <c r="S1120" s="328"/>
    </row>
    <row r="1121" spans="1:19" s="49" customFormat="1" x14ac:dyDescent="0.25">
      <c r="A1121" s="27"/>
      <c r="B1121" s="25"/>
      <c r="C1121" s="25"/>
      <c r="D1121" s="25"/>
      <c r="E1121" s="25"/>
      <c r="F1121" s="14"/>
      <c r="G1121" s="14"/>
      <c r="H1121" s="14"/>
      <c r="I1121" s="14"/>
      <c r="J1121" s="14"/>
      <c r="K1121" s="14"/>
      <c r="L1121" s="69"/>
      <c r="M1121" s="15"/>
      <c r="N1121" s="68"/>
      <c r="O1121" s="16"/>
      <c r="P1121" s="51"/>
      <c r="Q1121" s="52"/>
      <c r="R1121" s="52"/>
      <c r="S1121" s="328"/>
    </row>
    <row r="1122" spans="1:19" s="49" customFormat="1" x14ac:dyDescent="0.25">
      <c r="A1122" s="27"/>
      <c r="B1122" s="25"/>
      <c r="C1122" s="25"/>
      <c r="D1122" s="25"/>
      <c r="E1122" s="25"/>
      <c r="F1122" s="14"/>
      <c r="G1122" s="14"/>
      <c r="H1122" s="14"/>
      <c r="I1122" s="14"/>
      <c r="J1122" s="14"/>
      <c r="K1122" s="14"/>
      <c r="L1122" s="69"/>
      <c r="M1122" s="15"/>
      <c r="N1122" s="68"/>
      <c r="O1122" s="16"/>
      <c r="P1122" s="51"/>
      <c r="Q1122" s="52">
        <v>57.2</v>
      </c>
      <c r="R1122" s="52"/>
      <c r="S1122" s="328" t="s">
        <v>11891</v>
      </c>
    </row>
    <row r="1123" spans="1:19" s="49" customFormat="1" x14ac:dyDescent="0.25">
      <c r="A1123" s="27"/>
      <c r="B1123" s="25"/>
      <c r="C1123" s="25"/>
      <c r="D1123" s="25"/>
      <c r="E1123" s="25"/>
      <c r="F1123" s="14"/>
      <c r="G1123" s="14"/>
      <c r="H1123" s="14"/>
      <c r="I1123" s="14"/>
      <c r="J1123" s="14"/>
      <c r="K1123" s="14"/>
      <c r="L1123" s="69"/>
      <c r="M1123" s="15"/>
      <c r="N1123" s="68"/>
      <c r="O1123" s="16"/>
      <c r="P1123" s="259"/>
      <c r="S1123" s="328"/>
    </row>
    <row r="1124" spans="1:19" s="49" customFormat="1" x14ac:dyDescent="0.25">
      <c r="A1124" s="27"/>
      <c r="B1124" s="25"/>
      <c r="C1124" s="25"/>
      <c r="D1124" s="25"/>
      <c r="E1124" s="25"/>
      <c r="F1124" s="14"/>
      <c r="G1124" s="14"/>
      <c r="H1124" s="14"/>
      <c r="I1124" s="14"/>
      <c r="J1124" s="14"/>
      <c r="K1124" s="14"/>
      <c r="L1124" s="69"/>
      <c r="M1124" s="15"/>
      <c r="N1124" s="68"/>
      <c r="O1124" s="16"/>
      <c r="P1124" s="51"/>
      <c r="Q1124" s="52">
        <v>36.47</v>
      </c>
      <c r="R1124" s="52"/>
      <c r="S1124" s="328" t="s">
        <v>11891</v>
      </c>
    </row>
    <row r="1125" spans="1:19" s="49" customFormat="1" x14ac:dyDescent="0.25">
      <c r="A1125" s="27"/>
      <c r="B1125" s="25"/>
      <c r="C1125" s="25"/>
      <c r="D1125" s="25"/>
      <c r="E1125" s="25"/>
      <c r="F1125" s="14"/>
      <c r="G1125" s="14"/>
      <c r="H1125" s="14"/>
      <c r="I1125" s="14"/>
      <c r="J1125" s="14"/>
      <c r="K1125" s="14"/>
      <c r="L1125" s="69"/>
      <c r="M1125" s="15"/>
      <c r="N1125" s="68"/>
      <c r="O1125" s="16"/>
      <c r="P1125" s="51"/>
      <c r="Q1125" s="52">
        <v>72.25</v>
      </c>
      <c r="R1125" s="52"/>
      <c r="S1125" s="328" t="s">
        <v>11891</v>
      </c>
    </row>
    <row r="1126" spans="1:19" s="49" customFormat="1" x14ac:dyDescent="0.25">
      <c r="A1126" s="27"/>
      <c r="B1126" s="25"/>
      <c r="C1126" s="25"/>
      <c r="D1126" s="25"/>
      <c r="E1126" s="25"/>
      <c r="F1126" s="14"/>
      <c r="G1126" s="14"/>
      <c r="H1126" s="14"/>
      <c r="I1126" s="14"/>
      <c r="J1126" s="14"/>
      <c r="K1126" s="14"/>
      <c r="L1126" s="69"/>
      <c r="M1126" s="15"/>
      <c r="N1126" s="68"/>
      <c r="O1126" s="16"/>
      <c r="P1126" s="51"/>
      <c r="Q1126" s="52">
        <v>101.2</v>
      </c>
      <c r="R1126" s="52"/>
      <c r="S1126" s="328" t="s">
        <v>11891</v>
      </c>
    </row>
    <row r="1127" spans="1:19" s="49" customFormat="1" x14ac:dyDescent="0.25">
      <c r="A1127" s="27"/>
      <c r="B1127" s="25"/>
      <c r="C1127" s="25"/>
      <c r="D1127" s="25"/>
      <c r="E1127" s="25"/>
      <c r="F1127" s="14"/>
      <c r="G1127" s="14"/>
      <c r="H1127" s="14"/>
      <c r="I1127" s="14"/>
      <c r="J1127" s="14"/>
      <c r="K1127" s="14"/>
      <c r="L1127" s="69"/>
      <c r="M1127" s="15"/>
      <c r="N1127" s="68"/>
      <c r="O1127" s="16"/>
      <c r="P1127" s="51"/>
      <c r="Q1127" s="52"/>
      <c r="R1127" s="52"/>
      <c r="S1127" s="328"/>
    </row>
    <row r="1128" spans="1:19" s="49" customFormat="1" x14ac:dyDescent="0.25">
      <c r="A1128" s="27"/>
      <c r="B1128" s="25"/>
      <c r="C1128" s="25"/>
      <c r="D1128" s="25"/>
      <c r="E1128" s="25"/>
      <c r="F1128" s="14"/>
      <c r="G1128" s="14"/>
      <c r="H1128" s="14"/>
      <c r="I1128" s="14"/>
      <c r="J1128" s="14"/>
      <c r="K1128" s="14"/>
      <c r="L1128" s="69"/>
      <c r="M1128" s="15"/>
      <c r="N1128" s="68"/>
      <c r="O1128" s="16"/>
      <c r="P1128" s="51"/>
      <c r="Q1128" s="52">
        <v>63.98</v>
      </c>
      <c r="R1128" s="52"/>
      <c r="S1128" s="328" t="s">
        <v>11891</v>
      </c>
    </row>
    <row r="1129" spans="1:19" s="49" customFormat="1" x14ac:dyDescent="0.25">
      <c r="A1129" s="27"/>
      <c r="B1129" s="25"/>
      <c r="C1129" s="25"/>
      <c r="D1129" s="25"/>
      <c r="E1129" s="25"/>
      <c r="F1129" s="14"/>
      <c r="G1129" s="14"/>
      <c r="H1129" s="14"/>
      <c r="I1129" s="14"/>
      <c r="J1129" s="14"/>
      <c r="K1129" s="14"/>
      <c r="L1129" s="69"/>
      <c r="M1129" s="15"/>
      <c r="N1129" s="68"/>
      <c r="O1129" s="16"/>
      <c r="P1129" s="51"/>
      <c r="Q1129" s="52">
        <v>70.56</v>
      </c>
      <c r="R1129" s="52"/>
      <c r="S1129" s="328" t="s">
        <v>11891</v>
      </c>
    </row>
    <row r="1130" spans="1:19" s="49" customFormat="1" x14ac:dyDescent="0.25">
      <c r="A1130" s="27"/>
      <c r="B1130" s="25"/>
      <c r="C1130" s="25"/>
      <c r="D1130" s="25"/>
      <c r="E1130" s="25"/>
      <c r="F1130" s="14"/>
      <c r="G1130" s="14"/>
      <c r="H1130" s="14"/>
      <c r="I1130" s="14"/>
      <c r="J1130" s="14"/>
      <c r="K1130" s="14"/>
      <c r="L1130" s="69"/>
      <c r="M1130" s="15"/>
      <c r="N1130" s="68"/>
      <c r="O1130" s="16"/>
      <c r="P1130" s="51"/>
      <c r="Q1130" s="52">
        <v>127.38</v>
      </c>
      <c r="R1130" s="52"/>
      <c r="S1130" s="328" t="s">
        <v>11891</v>
      </c>
    </row>
    <row r="1131" spans="1:19" s="49" customFormat="1" x14ac:dyDescent="0.25">
      <c r="A1131" s="27"/>
      <c r="B1131" s="25"/>
      <c r="C1131" s="25"/>
      <c r="D1131" s="25"/>
      <c r="E1131" s="25"/>
      <c r="F1131" s="14"/>
      <c r="G1131" s="14"/>
      <c r="H1131" s="14"/>
      <c r="I1131" s="14"/>
      <c r="J1131" s="14"/>
      <c r="K1131" s="14"/>
      <c r="L1131" s="69"/>
      <c r="M1131" s="15"/>
      <c r="N1131" s="68"/>
      <c r="O1131" s="16"/>
      <c r="P1131" s="259"/>
      <c r="Q1131" s="49">
        <v>36.89</v>
      </c>
      <c r="S1131" s="328" t="s">
        <v>10980</v>
      </c>
    </row>
    <row r="1132" spans="1:19" s="49" customFormat="1" x14ac:dyDescent="0.25">
      <c r="A1132" s="27"/>
      <c r="B1132" s="25"/>
      <c r="C1132" s="25"/>
      <c r="D1132" s="25"/>
      <c r="E1132" s="25"/>
      <c r="F1132" s="14"/>
      <c r="G1132" s="14"/>
      <c r="H1132" s="14"/>
      <c r="I1132" s="14"/>
      <c r="J1132" s="14"/>
      <c r="K1132" s="14"/>
      <c r="L1132" s="69"/>
      <c r="M1132" s="15"/>
      <c r="N1132" s="68"/>
      <c r="O1132" s="16"/>
      <c r="P1132" s="259"/>
      <c r="Q1132" s="49">
        <v>44.83</v>
      </c>
      <c r="S1132" s="328" t="s">
        <v>11891</v>
      </c>
    </row>
    <row r="1133" spans="1:19" s="49" customFormat="1" x14ac:dyDescent="0.25">
      <c r="A1133" s="27"/>
      <c r="B1133" s="25"/>
      <c r="C1133" s="25"/>
      <c r="D1133" s="25"/>
      <c r="E1133" s="25"/>
      <c r="F1133" s="14"/>
      <c r="G1133" s="14"/>
      <c r="H1133" s="14"/>
      <c r="I1133" s="14"/>
      <c r="J1133" s="14"/>
      <c r="K1133" s="14"/>
      <c r="L1133" s="69"/>
      <c r="M1133" s="15"/>
      <c r="N1133" s="68"/>
      <c r="O1133" s="16"/>
      <c r="P1133" s="259"/>
      <c r="Q1133" s="49">
        <v>145.94</v>
      </c>
      <c r="S1133" s="328" t="s">
        <v>11891</v>
      </c>
    </row>
    <row r="1134" spans="1:19" s="49" customFormat="1" x14ac:dyDescent="0.25">
      <c r="A1134" s="27"/>
      <c r="B1134" s="25"/>
      <c r="C1134" s="25"/>
      <c r="D1134" s="25"/>
      <c r="E1134" s="25"/>
      <c r="F1134" s="14"/>
      <c r="G1134" s="14"/>
      <c r="H1134" s="14"/>
      <c r="I1134" s="14"/>
      <c r="J1134" s="14"/>
      <c r="K1134" s="14"/>
      <c r="L1134" s="69"/>
      <c r="M1134" s="15"/>
      <c r="N1134" s="68"/>
      <c r="O1134" s="16"/>
      <c r="P1134" s="259"/>
      <c r="S1134" s="328"/>
    </row>
    <row r="1135" spans="1:19" s="49" customFormat="1" x14ac:dyDescent="0.25">
      <c r="A1135" s="27"/>
      <c r="B1135" s="25"/>
      <c r="C1135" s="25"/>
      <c r="D1135" s="25"/>
      <c r="E1135" s="25"/>
      <c r="F1135" s="14"/>
      <c r="G1135" s="14"/>
      <c r="H1135" s="14"/>
      <c r="I1135" s="14"/>
      <c r="J1135" s="14"/>
      <c r="K1135" s="14"/>
      <c r="L1135" s="69"/>
      <c r="M1135" s="15"/>
      <c r="N1135" s="68"/>
      <c r="O1135" s="16"/>
      <c r="P1135" s="259"/>
      <c r="Q1135" s="49">
        <v>61.41</v>
      </c>
      <c r="S1135" s="328" t="s">
        <v>11891</v>
      </c>
    </row>
    <row r="1136" spans="1:19" s="49" customFormat="1" x14ac:dyDescent="0.25">
      <c r="A1136" s="27"/>
      <c r="B1136" s="25"/>
      <c r="C1136" s="25"/>
      <c r="D1136" s="25"/>
      <c r="E1136" s="25"/>
      <c r="F1136" s="14"/>
      <c r="G1136" s="14"/>
      <c r="H1136" s="14"/>
      <c r="I1136" s="14"/>
      <c r="J1136" s="14"/>
      <c r="K1136" s="14"/>
      <c r="L1136" s="69"/>
      <c r="M1136" s="15"/>
      <c r="N1136" s="68"/>
      <c r="O1136" s="16"/>
      <c r="P1136" s="259"/>
      <c r="S1136" s="328"/>
    </row>
    <row r="1137" spans="1:19" s="49" customFormat="1" x14ac:dyDescent="0.25">
      <c r="A1137" s="27"/>
      <c r="B1137" s="25"/>
      <c r="C1137" s="25"/>
      <c r="D1137" s="25"/>
      <c r="E1137" s="25"/>
      <c r="F1137" s="14"/>
      <c r="G1137" s="14"/>
      <c r="H1137" s="14"/>
      <c r="I1137" s="14"/>
      <c r="J1137" s="14"/>
      <c r="K1137" s="14"/>
      <c r="L1137" s="69"/>
      <c r="M1137" s="15"/>
      <c r="N1137" s="68"/>
      <c r="O1137" s="16"/>
      <c r="P1137" s="259"/>
      <c r="S1137" s="328"/>
    </row>
    <row r="1138" spans="1:19" s="49" customFormat="1" x14ac:dyDescent="0.25">
      <c r="A1138" s="27"/>
      <c r="B1138" s="25"/>
      <c r="C1138" s="25"/>
      <c r="D1138" s="25"/>
      <c r="E1138" s="25"/>
      <c r="F1138" s="14"/>
      <c r="G1138" s="14"/>
      <c r="H1138" s="14"/>
      <c r="I1138" s="14"/>
      <c r="J1138" s="14"/>
      <c r="K1138" s="14"/>
      <c r="L1138" s="69"/>
      <c r="M1138" s="15"/>
      <c r="N1138" s="68"/>
      <c r="O1138" s="16"/>
      <c r="P1138" s="259"/>
      <c r="S1138" s="328"/>
    </row>
    <row r="1139" spans="1:19" s="49" customFormat="1" x14ac:dyDescent="0.25">
      <c r="A1139" s="27"/>
      <c r="B1139" s="25"/>
      <c r="C1139" s="25"/>
      <c r="D1139" s="25"/>
      <c r="E1139" s="25"/>
      <c r="F1139" s="14"/>
      <c r="G1139" s="14"/>
      <c r="H1139" s="14"/>
      <c r="I1139" s="14"/>
      <c r="J1139" s="14"/>
      <c r="K1139" s="14"/>
      <c r="L1139" s="69"/>
      <c r="M1139" s="15"/>
      <c r="N1139" s="68"/>
      <c r="O1139" s="16"/>
      <c r="P1139" s="259"/>
      <c r="S1139" s="328"/>
    </row>
    <row r="1140" spans="1:19" s="49" customFormat="1" x14ac:dyDescent="0.25">
      <c r="A1140" s="27"/>
      <c r="B1140" s="25"/>
      <c r="C1140" s="25"/>
      <c r="D1140" s="25"/>
      <c r="E1140" s="25"/>
      <c r="F1140" s="14"/>
      <c r="G1140" s="14"/>
      <c r="H1140" s="14"/>
      <c r="I1140" s="14"/>
      <c r="J1140" s="14"/>
      <c r="K1140" s="14"/>
      <c r="L1140" s="69"/>
      <c r="M1140" s="15"/>
      <c r="N1140" s="68"/>
      <c r="O1140" s="16"/>
      <c r="P1140" s="259"/>
      <c r="S1140" s="328"/>
    </row>
    <row r="1141" spans="1:19" s="49" customFormat="1" x14ac:dyDescent="0.25">
      <c r="A1141" s="27"/>
      <c r="B1141" s="25"/>
      <c r="C1141" s="25"/>
      <c r="D1141" s="25"/>
      <c r="E1141" s="25"/>
      <c r="F1141" s="14"/>
      <c r="G1141" s="14"/>
      <c r="H1141" s="14"/>
      <c r="I1141" s="14"/>
      <c r="J1141" s="14"/>
      <c r="K1141" s="14"/>
      <c r="L1141" s="69"/>
      <c r="M1141" s="15"/>
      <c r="N1141" s="68"/>
      <c r="O1141" s="16"/>
      <c r="P1141" s="259"/>
      <c r="S1141" s="328"/>
    </row>
    <row r="1142" spans="1:19" s="49" customFormat="1" x14ac:dyDescent="0.25">
      <c r="A1142" s="27"/>
      <c r="B1142" s="25"/>
      <c r="C1142" s="25"/>
      <c r="D1142" s="25"/>
      <c r="E1142" s="25"/>
      <c r="F1142" s="14"/>
      <c r="G1142" s="14"/>
      <c r="H1142" s="14"/>
      <c r="I1142" s="14"/>
      <c r="J1142" s="14"/>
      <c r="K1142" s="14"/>
      <c r="L1142" s="69"/>
      <c r="M1142" s="15"/>
      <c r="N1142" s="68"/>
      <c r="O1142" s="16"/>
      <c r="P1142" s="259"/>
      <c r="S1142" s="328"/>
    </row>
    <row r="1143" spans="1:19" s="49" customFormat="1" x14ac:dyDescent="0.25">
      <c r="A1143" s="27"/>
      <c r="B1143" s="25"/>
      <c r="C1143" s="25"/>
      <c r="D1143" s="25"/>
      <c r="E1143" s="25"/>
      <c r="F1143" s="14"/>
      <c r="G1143" s="14"/>
      <c r="H1143" s="14"/>
      <c r="I1143" s="14"/>
      <c r="J1143" s="14"/>
      <c r="K1143" s="14"/>
      <c r="L1143" s="69"/>
      <c r="M1143" s="15"/>
      <c r="N1143" s="68"/>
      <c r="O1143" s="16"/>
      <c r="P1143" s="51"/>
      <c r="Q1143" s="52"/>
      <c r="R1143" s="52"/>
      <c r="S1143" s="328"/>
    </row>
    <row r="1144" spans="1:19" s="49" customFormat="1" x14ac:dyDescent="0.25">
      <c r="A1144" s="27"/>
      <c r="B1144" s="25"/>
      <c r="C1144" s="25"/>
      <c r="D1144" s="25"/>
      <c r="E1144" s="25"/>
      <c r="F1144" s="14"/>
      <c r="G1144" s="14"/>
      <c r="H1144" s="14"/>
      <c r="I1144" s="14"/>
      <c r="J1144" s="14"/>
      <c r="K1144" s="14"/>
      <c r="L1144" s="69"/>
      <c r="M1144" s="15"/>
      <c r="N1144" s="68"/>
      <c r="O1144" s="16"/>
      <c r="P1144" s="51"/>
      <c r="Q1144" s="52"/>
      <c r="R1144" s="52"/>
      <c r="S1144" s="328"/>
    </row>
    <row r="1145" spans="1:19" s="49" customFormat="1" x14ac:dyDescent="0.25">
      <c r="A1145" s="27"/>
      <c r="B1145" s="25"/>
      <c r="C1145" s="25"/>
      <c r="D1145" s="25"/>
      <c r="E1145" s="25"/>
      <c r="F1145" s="14"/>
      <c r="G1145" s="14"/>
      <c r="H1145" s="14"/>
      <c r="I1145" s="14"/>
      <c r="J1145" s="14"/>
      <c r="K1145" s="14"/>
      <c r="L1145" s="69"/>
      <c r="M1145" s="15"/>
      <c r="N1145" s="68"/>
      <c r="O1145" s="16"/>
      <c r="P1145" s="51"/>
      <c r="Q1145" s="52"/>
      <c r="R1145" s="52"/>
      <c r="S1145" s="328"/>
    </row>
    <row r="1146" spans="1:19" s="49" customFormat="1" x14ac:dyDescent="0.25">
      <c r="A1146" s="27"/>
      <c r="B1146" s="25"/>
      <c r="C1146" s="25"/>
      <c r="D1146" s="25"/>
      <c r="E1146" s="25"/>
      <c r="F1146" s="14"/>
      <c r="G1146" s="14"/>
      <c r="H1146" s="14"/>
      <c r="I1146" s="14"/>
      <c r="J1146" s="14"/>
      <c r="K1146" s="14"/>
      <c r="L1146" s="69"/>
      <c r="M1146" s="15"/>
      <c r="N1146" s="68"/>
      <c r="O1146" s="16"/>
      <c r="P1146" s="51"/>
      <c r="Q1146" s="52"/>
      <c r="R1146" s="52"/>
      <c r="S1146" s="328"/>
    </row>
    <row r="1147" spans="1:19" s="49" customFormat="1" x14ac:dyDescent="0.25">
      <c r="A1147" s="27"/>
      <c r="B1147" s="25"/>
      <c r="C1147" s="25"/>
      <c r="D1147" s="25"/>
      <c r="E1147" s="25"/>
      <c r="F1147" s="14"/>
      <c r="G1147" s="14"/>
      <c r="H1147" s="14"/>
      <c r="I1147" s="14"/>
      <c r="J1147" s="14"/>
      <c r="K1147" s="14"/>
      <c r="L1147" s="69"/>
      <c r="M1147" s="15"/>
      <c r="N1147" s="68"/>
      <c r="O1147" s="16"/>
      <c r="P1147" s="51"/>
      <c r="Q1147" s="52"/>
      <c r="R1147" s="52"/>
      <c r="S1147" s="328"/>
    </row>
    <row r="1148" spans="1:19" s="49" customFormat="1" x14ac:dyDescent="0.25">
      <c r="A1148" s="27"/>
      <c r="B1148" s="25"/>
      <c r="C1148" s="25"/>
      <c r="D1148" s="25"/>
      <c r="E1148" s="25"/>
      <c r="F1148" s="14"/>
      <c r="G1148" s="14"/>
      <c r="H1148" s="14"/>
      <c r="I1148" s="14"/>
      <c r="J1148" s="14"/>
      <c r="K1148" s="14"/>
      <c r="L1148" s="69"/>
      <c r="M1148" s="15"/>
      <c r="N1148" s="68"/>
      <c r="O1148" s="16"/>
      <c r="P1148" s="51"/>
      <c r="Q1148" s="52">
        <v>96.18</v>
      </c>
      <c r="R1148" s="52"/>
      <c r="S1148" s="328" t="s">
        <v>11891</v>
      </c>
    </row>
    <row r="1149" spans="1:19" s="49" customFormat="1" x14ac:dyDescent="0.25">
      <c r="A1149" s="27"/>
      <c r="B1149" s="25"/>
      <c r="C1149" s="25"/>
      <c r="D1149" s="25"/>
      <c r="E1149" s="25"/>
      <c r="F1149" s="14"/>
      <c r="G1149" s="14"/>
      <c r="H1149" s="14"/>
      <c r="I1149" s="14"/>
      <c r="J1149" s="14"/>
      <c r="K1149" s="14"/>
      <c r="L1149" s="69"/>
      <c r="M1149" s="15"/>
      <c r="N1149" s="68"/>
      <c r="O1149" s="16"/>
      <c r="P1149" s="51"/>
      <c r="Q1149" s="52"/>
      <c r="R1149" s="52"/>
      <c r="S1149" s="328"/>
    </row>
    <row r="1150" spans="1:19" s="49" customFormat="1" x14ac:dyDescent="0.25">
      <c r="A1150" s="27"/>
      <c r="B1150" s="25"/>
      <c r="C1150" s="25"/>
      <c r="D1150" s="25"/>
      <c r="E1150" s="25"/>
      <c r="F1150" s="14"/>
      <c r="G1150" s="14"/>
      <c r="H1150" s="14"/>
      <c r="I1150" s="14"/>
      <c r="J1150" s="14"/>
      <c r="K1150" s="14"/>
      <c r="L1150" s="69"/>
      <c r="M1150" s="15"/>
      <c r="N1150" s="68"/>
      <c r="O1150" s="16"/>
      <c r="P1150" s="51"/>
      <c r="Q1150" s="52"/>
      <c r="R1150" s="52"/>
      <c r="S1150" s="328"/>
    </row>
    <row r="1151" spans="1:19" s="49" customFormat="1" x14ac:dyDescent="0.25">
      <c r="A1151" s="27"/>
      <c r="B1151" s="25"/>
      <c r="C1151" s="25"/>
      <c r="D1151" s="25"/>
      <c r="E1151" s="25"/>
      <c r="F1151" s="14"/>
      <c r="G1151" s="14"/>
      <c r="H1151" s="14"/>
      <c r="I1151" s="14"/>
      <c r="J1151" s="14"/>
      <c r="K1151" s="14"/>
      <c r="L1151" s="69"/>
      <c r="M1151" s="15"/>
      <c r="N1151" s="68"/>
      <c r="O1151" s="16"/>
      <c r="P1151" s="51"/>
      <c r="Q1151" s="52"/>
      <c r="R1151" s="52"/>
      <c r="S1151" s="328"/>
    </row>
    <row r="1152" spans="1:19" s="49" customFormat="1" x14ac:dyDescent="0.25">
      <c r="A1152" s="27"/>
      <c r="B1152" s="25"/>
      <c r="C1152" s="25"/>
      <c r="D1152" s="25"/>
      <c r="E1152" s="25"/>
      <c r="F1152" s="14"/>
      <c r="G1152" s="14"/>
      <c r="H1152" s="14"/>
      <c r="I1152" s="14"/>
      <c r="J1152" s="14"/>
      <c r="K1152" s="14"/>
      <c r="L1152" s="69"/>
      <c r="M1152" s="15"/>
      <c r="N1152" s="68"/>
      <c r="O1152" s="16"/>
      <c r="P1152" s="51"/>
      <c r="Q1152" s="52">
        <v>118.84</v>
      </c>
      <c r="R1152" s="52"/>
      <c r="S1152" s="328" t="s">
        <v>11891</v>
      </c>
    </row>
    <row r="1153" spans="1:19" s="49" customFormat="1" x14ac:dyDescent="0.25">
      <c r="A1153" s="27"/>
      <c r="B1153" s="25"/>
      <c r="C1153" s="25"/>
      <c r="D1153" s="25"/>
      <c r="E1153" s="25"/>
      <c r="F1153" s="14"/>
      <c r="G1153" s="14"/>
      <c r="H1153" s="14"/>
      <c r="I1153" s="14"/>
      <c r="J1153" s="14"/>
      <c r="K1153" s="14"/>
      <c r="L1153" s="69"/>
      <c r="M1153" s="15"/>
      <c r="N1153" s="68"/>
      <c r="O1153" s="16"/>
      <c r="P1153" s="51"/>
      <c r="Q1153" s="52">
        <v>141.75</v>
      </c>
      <c r="R1153" s="52"/>
      <c r="S1153" s="328" t="s">
        <v>11891</v>
      </c>
    </row>
    <row r="1154" spans="1:19" s="49" customFormat="1" x14ac:dyDescent="0.25">
      <c r="A1154" s="27"/>
      <c r="B1154" s="25"/>
      <c r="C1154" s="25"/>
      <c r="D1154" s="25"/>
      <c r="E1154" s="25"/>
      <c r="F1154" s="14"/>
      <c r="G1154" s="14"/>
      <c r="H1154" s="14"/>
      <c r="I1154" s="14"/>
      <c r="J1154" s="14"/>
      <c r="K1154" s="14"/>
      <c r="L1154" s="69"/>
      <c r="M1154" s="15"/>
      <c r="N1154" s="68"/>
      <c r="O1154" s="16"/>
      <c r="P1154" s="51"/>
      <c r="Q1154" s="52">
        <v>44.1</v>
      </c>
      <c r="R1154" s="52"/>
      <c r="S1154" s="328" t="s">
        <v>11891</v>
      </c>
    </row>
    <row r="1155" spans="1:19" s="49" customFormat="1" x14ac:dyDescent="0.25">
      <c r="A1155" s="27"/>
      <c r="B1155" s="25"/>
      <c r="C1155" s="25"/>
      <c r="D1155" s="25"/>
      <c r="E1155" s="25"/>
      <c r="F1155" s="14"/>
      <c r="G1155" s="14"/>
      <c r="H1155" s="14"/>
      <c r="I1155" s="14"/>
      <c r="J1155" s="14"/>
      <c r="K1155" s="14"/>
      <c r="L1155" s="69"/>
      <c r="M1155" s="15"/>
      <c r="N1155" s="68"/>
      <c r="O1155" s="16"/>
      <c r="P1155" s="51"/>
      <c r="Q1155" s="52"/>
      <c r="R1155" s="52"/>
      <c r="S1155" s="328"/>
    </row>
    <row r="1156" spans="1:19" s="49" customFormat="1" x14ac:dyDescent="0.25">
      <c r="A1156" s="27"/>
      <c r="B1156" s="25"/>
      <c r="C1156" s="25"/>
      <c r="D1156" s="25"/>
      <c r="E1156" s="25"/>
      <c r="F1156" s="14"/>
      <c r="G1156" s="14"/>
      <c r="H1156" s="14"/>
      <c r="I1156" s="14"/>
      <c r="J1156" s="14"/>
      <c r="K1156" s="14"/>
      <c r="L1156" s="69"/>
      <c r="M1156" s="15"/>
      <c r="N1156" s="68"/>
      <c r="O1156" s="16"/>
      <c r="P1156" s="51"/>
      <c r="Q1156" s="52"/>
      <c r="R1156" s="52"/>
      <c r="S1156" s="328"/>
    </row>
    <row r="1157" spans="1:19" s="49" customFormat="1" x14ac:dyDescent="0.25">
      <c r="A1157" s="27"/>
      <c r="B1157" s="25"/>
      <c r="C1157" s="25"/>
      <c r="D1157" s="25"/>
      <c r="E1157" s="25"/>
      <c r="F1157" s="14"/>
      <c r="G1157" s="14"/>
      <c r="H1157" s="14"/>
      <c r="I1157" s="14"/>
      <c r="J1157" s="14"/>
      <c r="K1157" s="14"/>
      <c r="L1157" s="69"/>
      <c r="M1157" s="15"/>
      <c r="N1157" s="68"/>
      <c r="O1157" s="16"/>
      <c r="P1157" s="51"/>
      <c r="Q1157" s="52"/>
      <c r="R1157" s="52"/>
      <c r="S1157" s="328"/>
    </row>
    <row r="1158" spans="1:19" s="49" customFormat="1" x14ac:dyDescent="0.25">
      <c r="A1158" s="27"/>
      <c r="B1158" s="25"/>
      <c r="C1158" s="25"/>
      <c r="D1158" s="25"/>
      <c r="E1158" s="25"/>
      <c r="F1158" s="14"/>
      <c r="G1158" s="14"/>
      <c r="H1158" s="14"/>
      <c r="I1158" s="14"/>
      <c r="J1158" s="14"/>
      <c r="K1158" s="14"/>
      <c r="L1158" s="69"/>
      <c r="M1158" s="15"/>
      <c r="N1158" s="68"/>
      <c r="O1158" s="16"/>
      <c r="P1158" s="51"/>
      <c r="Q1158" s="52"/>
      <c r="R1158" s="52"/>
      <c r="S1158" s="328"/>
    </row>
    <row r="1159" spans="1:19" s="49" customFormat="1" x14ac:dyDescent="0.25">
      <c r="A1159" s="27"/>
      <c r="B1159" s="25"/>
      <c r="C1159" s="25"/>
      <c r="D1159" s="25"/>
      <c r="E1159" s="25"/>
      <c r="F1159" s="14"/>
      <c r="G1159" s="14"/>
      <c r="H1159" s="14"/>
      <c r="I1159" s="14"/>
      <c r="J1159" s="14"/>
      <c r="K1159" s="14"/>
      <c r="L1159" s="69"/>
      <c r="M1159" s="15"/>
      <c r="N1159" s="68"/>
      <c r="O1159" s="16"/>
      <c r="P1159" s="51"/>
      <c r="Q1159" s="52">
        <v>39.11</v>
      </c>
      <c r="R1159" s="52"/>
      <c r="S1159" s="328" t="s">
        <v>11891</v>
      </c>
    </row>
    <row r="1160" spans="1:19" s="49" customFormat="1" x14ac:dyDescent="0.25">
      <c r="A1160" s="27"/>
      <c r="B1160" s="25"/>
      <c r="C1160" s="25"/>
      <c r="D1160" s="25"/>
      <c r="E1160" s="25"/>
      <c r="F1160" s="14"/>
      <c r="G1160" s="14"/>
      <c r="H1160" s="14"/>
      <c r="I1160" s="14"/>
      <c r="J1160" s="14"/>
      <c r="K1160" s="14"/>
      <c r="L1160" s="69"/>
      <c r="M1160" s="15"/>
      <c r="N1160" s="68"/>
      <c r="O1160" s="16"/>
      <c r="P1160" s="51"/>
      <c r="Q1160" s="52"/>
      <c r="R1160" s="52"/>
      <c r="S1160" s="328"/>
    </row>
    <row r="1161" spans="1:19" s="49" customFormat="1" x14ac:dyDescent="0.25">
      <c r="A1161" s="27"/>
      <c r="B1161" s="25"/>
      <c r="C1161" s="25"/>
      <c r="D1161" s="25"/>
      <c r="E1161" s="25"/>
      <c r="F1161" s="14"/>
      <c r="G1161" s="14"/>
      <c r="H1161" s="14"/>
      <c r="I1161" s="14"/>
      <c r="J1161" s="14"/>
      <c r="K1161" s="14"/>
      <c r="L1161" s="69"/>
      <c r="M1161" s="15"/>
      <c r="N1161" s="68"/>
      <c r="O1161" s="16"/>
      <c r="P1161" s="51"/>
      <c r="Q1161" s="52"/>
      <c r="R1161" s="52"/>
      <c r="S1161" s="328"/>
    </row>
    <row r="1162" spans="1:19" s="49" customFormat="1" x14ac:dyDescent="0.25">
      <c r="A1162" s="27"/>
      <c r="B1162" s="25"/>
      <c r="C1162" s="25"/>
      <c r="D1162" s="25"/>
      <c r="E1162" s="25"/>
      <c r="F1162" s="14"/>
      <c r="G1162" s="14"/>
      <c r="H1162" s="14"/>
      <c r="I1162" s="14"/>
      <c r="J1162" s="14"/>
      <c r="K1162" s="14"/>
      <c r="L1162" s="69"/>
      <c r="M1162" s="15"/>
      <c r="N1162" s="68"/>
      <c r="O1162" s="16"/>
      <c r="P1162" s="51"/>
      <c r="Q1162" s="52"/>
      <c r="R1162" s="52"/>
      <c r="S1162" s="328"/>
    </row>
    <row r="1163" spans="1:19" s="49" customFormat="1" x14ac:dyDescent="0.25">
      <c r="A1163" s="27"/>
      <c r="B1163" s="25"/>
      <c r="C1163" s="25"/>
      <c r="D1163" s="25"/>
      <c r="E1163" s="25"/>
      <c r="F1163" s="14"/>
      <c r="G1163" s="14"/>
      <c r="H1163" s="14"/>
      <c r="I1163" s="14"/>
      <c r="J1163" s="14"/>
      <c r="K1163" s="14"/>
      <c r="L1163" s="69"/>
      <c r="M1163" s="15"/>
      <c r="N1163" s="68"/>
      <c r="O1163" s="16"/>
      <c r="P1163" s="51"/>
      <c r="Q1163" s="52">
        <v>61.33</v>
      </c>
      <c r="R1163" s="52"/>
      <c r="S1163" s="328" t="s">
        <v>11891</v>
      </c>
    </row>
    <row r="1164" spans="1:19" s="49" customFormat="1" x14ac:dyDescent="0.25">
      <c r="A1164" s="27"/>
      <c r="B1164" s="25"/>
      <c r="C1164" s="25"/>
      <c r="D1164" s="25"/>
      <c r="E1164" s="25"/>
      <c r="F1164" s="14"/>
      <c r="G1164" s="14"/>
      <c r="H1164" s="14"/>
      <c r="I1164" s="14"/>
      <c r="J1164" s="14"/>
      <c r="K1164" s="14"/>
      <c r="L1164" s="69"/>
      <c r="M1164" s="15"/>
      <c r="N1164" s="68"/>
      <c r="O1164" s="16"/>
      <c r="P1164" s="51"/>
      <c r="Q1164" s="52"/>
      <c r="R1164" s="52"/>
      <c r="S1164" s="328"/>
    </row>
    <row r="1165" spans="1:19" s="49" customFormat="1" x14ac:dyDescent="0.25">
      <c r="A1165" s="27"/>
      <c r="B1165" s="25"/>
      <c r="C1165" s="25"/>
      <c r="D1165" s="25"/>
      <c r="E1165" s="25"/>
      <c r="F1165" s="14"/>
      <c r="G1165" s="14"/>
      <c r="H1165" s="14"/>
      <c r="I1165" s="14"/>
      <c r="J1165" s="14"/>
      <c r="K1165" s="14"/>
      <c r="L1165" s="69"/>
      <c r="M1165" s="15"/>
      <c r="N1165" s="68"/>
      <c r="O1165" s="16"/>
      <c r="P1165" s="51"/>
      <c r="Q1165" s="52">
        <v>61.33</v>
      </c>
      <c r="R1165" s="52"/>
      <c r="S1165" s="328" t="s">
        <v>11891</v>
      </c>
    </row>
    <row r="1166" spans="1:19" s="49" customFormat="1" x14ac:dyDescent="0.25">
      <c r="A1166" s="27"/>
      <c r="B1166" s="25"/>
      <c r="C1166" s="25"/>
      <c r="D1166" s="25"/>
      <c r="E1166" s="25"/>
      <c r="F1166" s="14"/>
      <c r="G1166" s="14"/>
      <c r="H1166" s="14"/>
      <c r="I1166" s="14"/>
      <c r="J1166" s="14"/>
      <c r="K1166" s="14"/>
      <c r="L1166" s="69"/>
      <c r="M1166" s="15"/>
      <c r="N1166" s="68"/>
      <c r="O1166" s="16"/>
      <c r="P1166" s="51"/>
      <c r="Q1166" s="52">
        <v>118.48</v>
      </c>
      <c r="R1166" s="52"/>
      <c r="S1166" s="328" t="s">
        <v>11891</v>
      </c>
    </row>
    <row r="1167" spans="1:19" s="49" customFormat="1" x14ac:dyDescent="0.25">
      <c r="A1167" s="27"/>
      <c r="B1167" s="25"/>
      <c r="C1167" s="25"/>
      <c r="D1167" s="25"/>
      <c r="E1167" s="25"/>
      <c r="F1167" s="14"/>
      <c r="G1167" s="14"/>
      <c r="H1167" s="14"/>
      <c r="I1167" s="14"/>
      <c r="J1167" s="14"/>
      <c r="K1167" s="14"/>
      <c r="L1167" s="69"/>
      <c r="M1167" s="15"/>
      <c r="N1167" s="68"/>
      <c r="O1167" s="16"/>
      <c r="P1167" s="51"/>
      <c r="Q1167" s="52">
        <v>118.48</v>
      </c>
      <c r="R1167" s="52"/>
      <c r="S1167" s="328" t="s">
        <v>11891</v>
      </c>
    </row>
    <row r="1168" spans="1:19" s="49" customFormat="1" x14ac:dyDescent="0.25">
      <c r="A1168" s="27"/>
      <c r="B1168" s="25"/>
      <c r="C1168" s="25"/>
      <c r="D1168" s="25"/>
      <c r="E1168" s="25"/>
      <c r="F1168" s="14"/>
      <c r="G1168" s="14"/>
      <c r="H1168" s="14"/>
      <c r="I1168" s="14"/>
      <c r="J1168" s="14"/>
      <c r="K1168" s="14"/>
      <c r="L1168" s="69"/>
      <c r="M1168" s="15"/>
      <c r="N1168" s="68"/>
      <c r="O1168" s="16"/>
      <c r="P1168" s="51"/>
      <c r="Q1168" s="52">
        <v>97.3</v>
      </c>
      <c r="R1168" s="52"/>
      <c r="S1168" s="328" t="s">
        <v>11891</v>
      </c>
    </row>
    <row r="1169" spans="1:19" s="49" customFormat="1" x14ac:dyDescent="0.25">
      <c r="A1169" s="27"/>
      <c r="B1169" s="25"/>
      <c r="C1169" s="25"/>
      <c r="D1169" s="25"/>
      <c r="E1169" s="25"/>
      <c r="F1169" s="14"/>
      <c r="G1169" s="14"/>
      <c r="H1169" s="14"/>
      <c r="I1169" s="14"/>
      <c r="J1169" s="14"/>
      <c r="K1169" s="14"/>
      <c r="L1169" s="69"/>
      <c r="M1169" s="15"/>
      <c r="N1169" s="68"/>
      <c r="O1169" s="16"/>
      <c r="P1169" s="51"/>
      <c r="Q1169" s="52"/>
      <c r="R1169" s="52"/>
      <c r="S1169" s="328"/>
    </row>
    <row r="1170" spans="1:19" s="49" customFormat="1" x14ac:dyDescent="0.25">
      <c r="A1170" s="27"/>
      <c r="B1170" s="25"/>
      <c r="C1170" s="25"/>
      <c r="D1170" s="25"/>
      <c r="E1170" s="25"/>
      <c r="F1170" s="14"/>
      <c r="G1170" s="14"/>
      <c r="H1170" s="14"/>
      <c r="I1170" s="14"/>
      <c r="J1170" s="14"/>
      <c r="K1170" s="14"/>
      <c r="L1170" s="69"/>
      <c r="M1170" s="15"/>
      <c r="N1170" s="68"/>
      <c r="O1170" s="16"/>
      <c r="P1170" s="51"/>
      <c r="Q1170" s="52">
        <v>172.84</v>
      </c>
      <c r="R1170" s="52"/>
      <c r="S1170" s="328" t="s">
        <v>11891</v>
      </c>
    </row>
    <row r="1171" spans="1:19" s="49" customFormat="1" x14ac:dyDescent="0.25">
      <c r="A1171" s="27"/>
      <c r="B1171" s="25"/>
      <c r="C1171" s="25"/>
      <c r="D1171" s="25"/>
      <c r="E1171" s="25"/>
      <c r="F1171" s="14"/>
      <c r="G1171" s="14"/>
      <c r="H1171" s="14"/>
      <c r="I1171" s="14"/>
      <c r="J1171" s="14"/>
      <c r="K1171" s="14"/>
      <c r="L1171" s="69"/>
      <c r="M1171" s="15"/>
      <c r="N1171" s="68"/>
      <c r="O1171" s="16"/>
      <c r="P1171" s="51"/>
      <c r="Q1171" s="52">
        <v>66.75</v>
      </c>
      <c r="R1171" s="52"/>
      <c r="S1171" s="328" t="s">
        <v>11891</v>
      </c>
    </row>
    <row r="1172" spans="1:19" s="49" customFormat="1" x14ac:dyDescent="0.25">
      <c r="A1172" s="27"/>
      <c r="B1172" s="25"/>
      <c r="C1172" s="25"/>
      <c r="D1172" s="25"/>
      <c r="E1172" s="25"/>
      <c r="F1172" s="14"/>
      <c r="G1172" s="14"/>
      <c r="H1172" s="14"/>
      <c r="I1172" s="14"/>
      <c r="J1172" s="14"/>
      <c r="K1172" s="14"/>
      <c r="L1172" s="69"/>
      <c r="M1172" s="15"/>
      <c r="N1172" s="68"/>
      <c r="O1172" s="16"/>
      <c r="P1172" s="51"/>
      <c r="Q1172" s="52">
        <v>97.3</v>
      </c>
      <c r="R1172" s="52"/>
      <c r="S1172" s="328" t="s">
        <v>11891</v>
      </c>
    </row>
    <row r="1173" spans="1:19" s="49" customFormat="1" x14ac:dyDescent="0.25">
      <c r="A1173" s="27"/>
      <c r="B1173" s="25"/>
      <c r="C1173" s="25"/>
      <c r="D1173" s="25"/>
      <c r="E1173" s="25"/>
      <c r="F1173" s="14"/>
      <c r="G1173" s="14"/>
      <c r="H1173" s="14"/>
      <c r="I1173" s="14"/>
      <c r="J1173" s="14"/>
      <c r="K1173" s="14"/>
      <c r="L1173" s="69"/>
      <c r="M1173" s="15"/>
      <c r="N1173" s="68"/>
      <c r="O1173" s="16"/>
      <c r="P1173" s="51"/>
      <c r="Q1173" s="52">
        <v>95.25</v>
      </c>
      <c r="R1173" s="52"/>
      <c r="S1173" s="328" t="s">
        <v>11891</v>
      </c>
    </row>
    <row r="1174" spans="1:19" s="49" customFormat="1" x14ac:dyDescent="0.25">
      <c r="A1174" s="27"/>
      <c r="B1174" s="25"/>
      <c r="C1174" s="25"/>
      <c r="D1174" s="25"/>
      <c r="E1174" s="25"/>
      <c r="F1174" s="14"/>
      <c r="G1174" s="14"/>
      <c r="H1174" s="14"/>
      <c r="I1174" s="14"/>
      <c r="J1174" s="14"/>
      <c r="K1174" s="14"/>
      <c r="L1174" s="69"/>
      <c r="M1174" s="15"/>
      <c r="N1174" s="68"/>
      <c r="O1174" s="16"/>
      <c r="P1174" s="51"/>
      <c r="Q1174" s="52">
        <v>57.2</v>
      </c>
      <c r="R1174" s="52"/>
      <c r="S1174" s="328" t="s">
        <v>11891</v>
      </c>
    </row>
    <row r="1175" spans="1:19" s="49" customFormat="1" x14ac:dyDescent="0.25">
      <c r="A1175" s="27"/>
      <c r="B1175" s="25"/>
      <c r="C1175" s="25"/>
      <c r="D1175" s="25"/>
      <c r="E1175" s="25"/>
      <c r="F1175" s="14"/>
      <c r="G1175" s="14"/>
      <c r="H1175" s="14"/>
      <c r="I1175" s="14"/>
      <c r="J1175" s="14"/>
      <c r="K1175" s="14"/>
      <c r="L1175" s="69"/>
      <c r="M1175" s="15"/>
      <c r="N1175" s="68"/>
      <c r="O1175" s="16"/>
      <c r="P1175" s="51"/>
      <c r="Q1175" s="52"/>
      <c r="R1175" s="52"/>
      <c r="S1175" s="328"/>
    </row>
    <row r="1176" spans="1:19" s="49" customFormat="1" x14ac:dyDescent="0.25">
      <c r="A1176" s="27"/>
      <c r="B1176" s="25"/>
      <c r="C1176" s="25"/>
      <c r="D1176" s="25"/>
      <c r="E1176" s="25"/>
      <c r="F1176" s="14"/>
      <c r="G1176" s="14"/>
      <c r="H1176" s="14"/>
      <c r="I1176" s="14"/>
      <c r="J1176" s="14"/>
      <c r="K1176" s="14"/>
      <c r="L1176" s="69"/>
      <c r="M1176" s="15"/>
      <c r="N1176" s="68"/>
      <c r="O1176" s="16"/>
      <c r="P1176" s="51"/>
      <c r="Q1176" s="52"/>
      <c r="R1176" s="52"/>
      <c r="S1176" s="328"/>
    </row>
    <row r="1177" spans="1:19" s="49" customFormat="1" x14ac:dyDescent="0.25">
      <c r="A1177" s="27"/>
      <c r="B1177" s="25"/>
      <c r="C1177" s="25"/>
      <c r="D1177" s="25"/>
      <c r="E1177" s="25"/>
      <c r="F1177" s="14"/>
      <c r="G1177" s="14"/>
      <c r="H1177" s="14"/>
      <c r="I1177" s="14"/>
      <c r="J1177" s="14"/>
      <c r="K1177" s="14"/>
      <c r="L1177" s="69"/>
      <c r="M1177" s="15"/>
      <c r="N1177" s="68"/>
      <c r="O1177" s="16"/>
      <c r="P1177" s="51"/>
      <c r="Q1177" s="52">
        <v>141.75</v>
      </c>
      <c r="R1177" s="52"/>
      <c r="S1177" s="328" t="s">
        <v>11891</v>
      </c>
    </row>
    <row r="1178" spans="1:19" s="49" customFormat="1" x14ac:dyDescent="0.25">
      <c r="A1178" s="27"/>
      <c r="B1178" s="25"/>
      <c r="C1178" s="25"/>
      <c r="D1178" s="25"/>
      <c r="E1178" s="25"/>
      <c r="F1178" s="14"/>
      <c r="G1178" s="14"/>
      <c r="H1178" s="14"/>
      <c r="I1178" s="14"/>
      <c r="J1178" s="14"/>
      <c r="K1178" s="14"/>
      <c r="L1178" s="69"/>
      <c r="M1178" s="15"/>
      <c r="N1178" s="68"/>
      <c r="O1178" s="16"/>
      <c r="P1178" s="51"/>
      <c r="Q1178" s="52"/>
      <c r="R1178" s="52"/>
      <c r="S1178" s="328"/>
    </row>
    <row r="1179" spans="1:19" s="49" customFormat="1" x14ac:dyDescent="0.25">
      <c r="A1179" s="27"/>
      <c r="B1179" s="25"/>
      <c r="C1179" s="25"/>
      <c r="D1179" s="25"/>
      <c r="E1179" s="25"/>
      <c r="F1179" s="14"/>
      <c r="G1179" s="14"/>
      <c r="H1179" s="14"/>
      <c r="I1179" s="14"/>
      <c r="J1179" s="14"/>
      <c r="K1179" s="14"/>
      <c r="L1179" s="69"/>
      <c r="M1179" s="15"/>
      <c r="N1179" s="68"/>
      <c r="O1179" s="16"/>
      <c r="P1179" s="51"/>
      <c r="Q1179" s="52"/>
      <c r="R1179" s="52"/>
      <c r="S1179" s="328"/>
    </row>
    <row r="1180" spans="1:19" s="49" customFormat="1" x14ac:dyDescent="0.25">
      <c r="A1180" s="27"/>
      <c r="B1180" s="25"/>
      <c r="C1180" s="25"/>
      <c r="D1180" s="25"/>
      <c r="E1180" s="25"/>
      <c r="F1180" s="14"/>
      <c r="G1180" s="14"/>
      <c r="H1180" s="14"/>
      <c r="I1180" s="14"/>
      <c r="J1180" s="14"/>
      <c r="K1180" s="14"/>
      <c r="L1180" s="69"/>
      <c r="M1180" s="15"/>
      <c r="N1180" s="68"/>
      <c r="O1180" s="16"/>
      <c r="P1180" s="51"/>
      <c r="Q1180" s="52"/>
      <c r="R1180" s="52"/>
      <c r="S1180" s="328"/>
    </row>
    <row r="1181" spans="1:19" s="49" customFormat="1" x14ac:dyDescent="0.25">
      <c r="A1181" s="27"/>
      <c r="B1181" s="25"/>
      <c r="C1181" s="25"/>
      <c r="D1181" s="25"/>
      <c r="E1181" s="25"/>
      <c r="F1181" s="14"/>
      <c r="G1181" s="14"/>
      <c r="H1181" s="14"/>
      <c r="I1181" s="14"/>
      <c r="J1181" s="14"/>
      <c r="K1181" s="14"/>
      <c r="L1181" s="69"/>
      <c r="M1181" s="15"/>
      <c r="N1181" s="68"/>
      <c r="O1181" s="16"/>
      <c r="P1181" s="51"/>
      <c r="Q1181" s="52">
        <v>30.38</v>
      </c>
      <c r="R1181" s="52"/>
      <c r="S1181" s="328" t="s">
        <v>11891</v>
      </c>
    </row>
    <row r="1182" spans="1:19" s="49" customFormat="1" x14ac:dyDescent="0.25">
      <c r="A1182" s="27"/>
      <c r="B1182" s="25"/>
      <c r="C1182" s="25"/>
      <c r="D1182" s="25"/>
      <c r="E1182" s="25"/>
      <c r="F1182" s="14"/>
      <c r="G1182" s="14"/>
      <c r="H1182" s="14"/>
      <c r="I1182" s="14"/>
      <c r="J1182" s="14"/>
      <c r="K1182" s="14"/>
      <c r="L1182" s="69"/>
      <c r="M1182" s="15"/>
      <c r="N1182" s="68"/>
      <c r="O1182" s="16"/>
      <c r="P1182" s="51"/>
      <c r="Q1182" s="52">
        <v>118.4</v>
      </c>
      <c r="R1182" s="52"/>
      <c r="S1182" s="328" t="s">
        <v>11891</v>
      </c>
    </row>
    <row r="1183" spans="1:19" s="49" customFormat="1" x14ac:dyDescent="0.25">
      <c r="A1183" s="27"/>
      <c r="B1183" s="25"/>
      <c r="C1183" s="25"/>
      <c r="D1183" s="25"/>
      <c r="E1183" s="25"/>
      <c r="F1183" s="14"/>
      <c r="G1183" s="14"/>
      <c r="H1183" s="14"/>
      <c r="I1183" s="14"/>
      <c r="J1183" s="14"/>
      <c r="K1183" s="14"/>
      <c r="L1183" s="69"/>
      <c r="M1183" s="15"/>
      <c r="N1183" s="68"/>
      <c r="O1183" s="16"/>
      <c r="P1183" s="51"/>
      <c r="Q1183" s="52">
        <v>81.14</v>
      </c>
      <c r="R1183" s="52"/>
      <c r="S1183" s="328" t="s">
        <v>11891</v>
      </c>
    </row>
    <row r="1184" spans="1:19" s="49" customFormat="1" x14ac:dyDescent="0.25">
      <c r="A1184" s="27"/>
      <c r="B1184" s="25"/>
      <c r="C1184" s="25"/>
      <c r="D1184" s="25"/>
      <c r="E1184" s="25"/>
      <c r="F1184" s="14"/>
      <c r="G1184" s="14"/>
      <c r="H1184" s="14"/>
      <c r="I1184" s="14"/>
      <c r="J1184" s="14"/>
      <c r="K1184" s="14"/>
      <c r="L1184" s="69"/>
      <c r="M1184" s="15"/>
      <c r="N1184" s="68"/>
      <c r="O1184" s="16"/>
      <c r="P1184" s="51"/>
      <c r="Q1184" s="52">
        <v>93.03</v>
      </c>
      <c r="R1184" s="52"/>
      <c r="S1184" s="328" t="s">
        <v>11891</v>
      </c>
    </row>
    <row r="1185" spans="1:19" s="49" customFormat="1" x14ac:dyDescent="0.25">
      <c r="A1185" s="27"/>
      <c r="B1185" s="25"/>
      <c r="C1185" s="25"/>
      <c r="D1185" s="25"/>
      <c r="E1185" s="25"/>
      <c r="F1185" s="14"/>
      <c r="G1185" s="14"/>
      <c r="H1185" s="14"/>
      <c r="I1185" s="14"/>
      <c r="J1185" s="14"/>
      <c r="K1185" s="14"/>
      <c r="L1185" s="69"/>
      <c r="M1185" s="15"/>
      <c r="N1185" s="68"/>
      <c r="O1185" s="16"/>
      <c r="P1185" s="51"/>
      <c r="Q1185" s="52">
        <v>30.09</v>
      </c>
      <c r="R1185" s="52"/>
      <c r="S1185" s="328" t="s">
        <v>11891</v>
      </c>
    </row>
    <row r="1186" spans="1:19" s="49" customFormat="1" x14ac:dyDescent="0.25">
      <c r="A1186" s="27"/>
      <c r="B1186" s="25"/>
      <c r="C1186" s="25"/>
      <c r="D1186" s="25"/>
      <c r="E1186" s="25"/>
      <c r="F1186" s="14"/>
      <c r="G1186" s="14"/>
      <c r="H1186" s="14"/>
      <c r="I1186" s="14"/>
      <c r="J1186" s="14"/>
      <c r="K1186" s="14"/>
      <c r="L1186" s="69"/>
      <c r="M1186" s="15"/>
      <c r="N1186" s="68"/>
      <c r="O1186" s="16"/>
      <c r="P1186" s="51"/>
      <c r="Q1186" s="52">
        <v>24.89</v>
      </c>
      <c r="R1186" s="52"/>
      <c r="S1186" s="328" t="s">
        <v>11891</v>
      </c>
    </row>
    <row r="1187" spans="1:19" s="49" customFormat="1" x14ac:dyDescent="0.25">
      <c r="A1187" s="27"/>
      <c r="B1187" s="25"/>
      <c r="C1187" s="25"/>
      <c r="D1187" s="25"/>
      <c r="E1187" s="25"/>
      <c r="F1187" s="14"/>
      <c r="G1187" s="14"/>
      <c r="H1187" s="14"/>
      <c r="I1187" s="14"/>
      <c r="J1187" s="14"/>
      <c r="K1187" s="14"/>
      <c r="L1187" s="69"/>
      <c r="M1187" s="15"/>
      <c r="N1187" s="68"/>
      <c r="O1187" s="16"/>
      <c r="P1187" s="51"/>
      <c r="Q1187" s="52"/>
      <c r="R1187" s="52"/>
      <c r="S1187" s="328"/>
    </row>
    <row r="1188" spans="1:19" s="49" customFormat="1" x14ac:dyDescent="0.25">
      <c r="A1188" s="27"/>
      <c r="B1188" s="25"/>
      <c r="C1188" s="25"/>
      <c r="D1188" s="25"/>
      <c r="E1188" s="25"/>
      <c r="F1188" s="14"/>
      <c r="G1188" s="14"/>
      <c r="H1188" s="14"/>
      <c r="I1188" s="14"/>
      <c r="J1188" s="14"/>
      <c r="K1188" s="14"/>
      <c r="L1188" s="69"/>
      <c r="M1188" s="15"/>
      <c r="N1188" s="68"/>
      <c r="O1188" s="16"/>
      <c r="P1188" s="51"/>
      <c r="Q1188" s="52"/>
      <c r="R1188" s="52"/>
      <c r="S1188" s="328"/>
    </row>
    <row r="1189" spans="1:19" s="49" customFormat="1" x14ac:dyDescent="0.25">
      <c r="A1189" s="27"/>
      <c r="B1189" s="25"/>
      <c r="C1189" s="25"/>
      <c r="D1189" s="25"/>
      <c r="E1189" s="25"/>
      <c r="F1189" s="14"/>
      <c r="G1189" s="14"/>
      <c r="H1189" s="14"/>
      <c r="I1189" s="14"/>
      <c r="J1189" s="14"/>
      <c r="K1189" s="14"/>
      <c r="L1189" s="69"/>
      <c r="M1189" s="15"/>
      <c r="N1189" s="68"/>
      <c r="O1189" s="16"/>
      <c r="P1189" s="51"/>
      <c r="Q1189" s="52"/>
      <c r="R1189" s="52"/>
      <c r="S1189" s="328"/>
    </row>
    <row r="1190" spans="1:19" s="49" customFormat="1" x14ac:dyDescent="0.25">
      <c r="A1190" s="27"/>
      <c r="B1190" s="25"/>
      <c r="C1190" s="25"/>
      <c r="D1190" s="25"/>
      <c r="E1190" s="25"/>
      <c r="F1190" s="14"/>
      <c r="G1190" s="14"/>
      <c r="H1190" s="14"/>
      <c r="I1190" s="14"/>
      <c r="J1190" s="14"/>
      <c r="K1190" s="14"/>
      <c r="L1190" s="69"/>
      <c r="M1190" s="15"/>
      <c r="N1190" s="68"/>
      <c r="O1190" s="16"/>
      <c r="P1190" s="51"/>
      <c r="Q1190" s="52"/>
      <c r="R1190" s="52"/>
      <c r="S1190" s="328"/>
    </row>
    <row r="1191" spans="1:19" s="49" customFormat="1" x14ac:dyDescent="0.25">
      <c r="A1191" s="27"/>
      <c r="B1191" s="25"/>
      <c r="C1191" s="25"/>
      <c r="D1191" s="25"/>
      <c r="E1191" s="25"/>
      <c r="F1191" s="14"/>
      <c r="G1191" s="14"/>
      <c r="H1191" s="14"/>
      <c r="I1191" s="14"/>
      <c r="J1191" s="14"/>
      <c r="K1191" s="14"/>
      <c r="L1191" s="69"/>
      <c r="M1191" s="15"/>
      <c r="N1191" s="68"/>
      <c r="O1191" s="16"/>
      <c r="P1191" s="51"/>
      <c r="Q1191" s="52"/>
      <c r="R1191" s="52"/>
      <c r="S1191" s="328"/>
    </row>
    <row r="1192" spans="1:19" s="49" customFormat="1" x14ac:dyDescent="0.25">
      <c r="A1192" s="27"/>
      <c r="B1192" s="25"/>
      <c r="C1192" s="25"/>
      <c r="D1192" s="25"/>
      <c r="E1192" s="25"/>
      <c r="F1192" s="14"/>
      <c r="G1192" s="14"/>
      <c r="H1192" s="14"/>
      <c r="I1192" s="14"/>
      <c r="J1192" s="14"/>
      <c r="K1192" s="14"/>
      <c r="L1192" s="69"/>
      <c r="M1192" s="15"/>
      <c r="N1192" s="68"/>
      <c r="O1192" s="16"/>
      <c r="P1192" s="51"/>
      <c r="Q1192" s="52"/>
      <c r="R1192" s="52"/>
      <c r="S1192" s="328"/>
    </row>
    <row r="1193" spans="1:19" s="49" customFormat="1" x14ac:dyDescent="0.25">
      <c r="A1193" s="27"/>
      <c r="B1193" s="25"/>
      <c r="C1193" s="25"/>
      <c r="D1193" s="25"/>
      <c r="E1193" s="25"/>
      <c r="F1193" s="14"/>
      <c r="G1193" s="14"/>
      <c r="H1193" s="14"/>
      <c r="I1193" s="14"/>
      <c r="J1193" s="14"/>
      <c r="K1193" s="14"/>
      <c r="L1193" s="69"/>
      <c r="M1193" s="15"/>
      <c r="N1193" s="68"/>
      <c r="O1193" s="16"/>
      <c r="P1193" s="51"/>
      <c r="Q1193" s="52"/>
      <c r="R1193" s="52"/>
      <c r="S1193" s="328"/>
    </row>
    <row r="1194" spans="1:19" s="49" customFormat="1" x14ac:dyDescent="0.25">
      <c r="A1194" s="27"/>
      <c r="B1194" s="25"/>
      <c r="C1194" s="25"/>
      <c r="D1194" s="25"/>
      <c r="E1194" s="25"/>
      <c r="F1194" s="14"/>
      <c r="G1194" s="14"/>
      <c r="H1194" s="14"/>
      <c r="I1194" s="14"/>
      <c r="J1194" s="14"/>
      <c r="K1194" s="14"/>
      <c r="L1194" s="69"/>
      <c r="M1194" s="15"/>
      <c r="N1194" s="68"/>
      <c r="O1194" s="16"/>
      <c r="P1194" s="51"/>
      <c r="Q1194" s="52">
        <v>45.64</v>
      </c>
      <c r="R1194" s="52"/>
      <c r="S1194" s="328" t="s">
        <v>11891</v>
      </c>
    </row>
    <row r="1195" spans="1:19" s="49" customFormat="1" x14ac:dyDescent="0.25">
      <c r="A1195" s="27"/>
      <c r="B1195" s="25"/>
      <c r="C1195" s="25"/>
      <c r="D1195" s="25"/>
      <c r="E1195" s="25"/>
      <c r="F1195" s="14"/>
      <c r="G1195" s="14"/>
      <c r="H1195" s="14"/>
      <c r="I1195" s="14"/>
      <c r="J1195" s="14"/>
      <c r="K1195" s="14"/>
      <c r="L1195" s="69"/>
      <c r="M1195" s="15"/>
      <c r="N1195" s="68"/>
      <c r="O1195" s="16"/>
      <c r="P1195" s="51"/>
      <c r="Q1195" s="52"/>
      <c r="R1195" s="52"/>
      <c r="S1195" s="328"/>
    </row>
    <row r="1196" spans="1:19" s="49" customFormat="1" x14ac:dyDescent="0.25">
      <c r="A1196" s="27"/>
      <c r="B1196" s="25"/>
      <c r="C1196" s="25"/>
      <c r="D1196" s="25"/>
      <c r="E1196" s="25"/>
      <c r="F1196" s="14"/>
      <c r="G1196" s="14"/>
      <c r="H1196" s="14"/>
      <c r="I1196" s="14"/>
      <c r="J1196" s="14"/>
      <c r="K1196" s="14"/>
      <c r="L1196" s="69"/>
      <c r="M1196" s="15"/>
      <c r="N1196" s="68"/>
      <c r="O1196" s="16"/>
      <c r="P1196" s="51"/>
      <c r="Q1196" s="52"/>
      <c r="R1196" s="52"/>
      <c r="S1196" s="328"/>
    </row>
    <row r="1197" spans="1:19" s="49" customFormat="1" x14ac:dyDescent="0.25">
      <c r="A1197" s="27"/>
      <c r="B1197" s="25"/>
      <c r="C1197" s="25"/>
      <c r="D1197" s="25"/>
      <c r="E1197" s="25"/>
      <c r="F1197" s="14"/>
      <c r="G1197" s="14"/>
      <c r="H1197" s="14"/>
      <c r="I1197" s="14"/>
      <c r="J1197" s="14"/>
      <c r="K1197" s="14"/>
      <c r="L1197" s="69"/>
      <c r="M1197" s="15"/>
      <c r="N1197" s="68"/>
      <c r="O1197" s="16"/>
      <c r="P1197" s="51"/>
      <c r="Q1197" s="52">
        <v>36.47</v>
      </c>
      <c r="R1197" s="52"/>
      <c r="S1197" s="328" t="s">
        <v>11891</v>
      </c>
    </row>
    <row r="1198" spans="1:19" s="49" customFormat="1" x14ac:dyDescent="0.25">
      <c r="A1198" s="27"/>
      <c r="B1198" s="25"/>
      <c r="C1198" s="25"/>
      <c r="D1198" s="25"/>
      <c r="E1198" s="25"/>
      <c r="F1198" s="14"/>
      <c r="G1198" s="14"/>
      <c r="H1198" s="14"/>
      <c r="I1198" s="14"/>
      <c r="J1198" s="14"/>
      <c r="K1198" s="14"/>
      <c r="L1198" s="69"/>
      <c r="M1198" s="15"/>
      <c r="N1198" s="68"/>
      <c r="O1198" s="16"/>
      <c r="P1198" s="51"/>
      <c r="Q1198" s="52">
        <v>52.27</v>
      </c>
      <c r="R1198" s="52"/>
      <c r="S1198" s="328" t="s">
        <v>11891</v>
      </c>
    </row>
    <row r="1199" spans="1:19" s="49" customFormat="1" x14ac:dyDescent="0.25">
      <c r="A1199" s="27"/>
      <c r="B1199" s="25"/>
      <c r="C1199" s="25"/>
      <c r="D1199" s="25"/>
      <c r="E1199" s="25"/>
      <c r="F1199" s="14"/>
      <c r="G1199" s="14"/>
      <c r="H1199" s="14"/>
      <c r="I1199" s="14"/>
      <c r="J1199" s="14"/>
      <c r="K1199" s="14"/>
      <c r="L1199" s="69"/>
      <c r="M1199" s="15"/>
      <c r="N1199" s="68"/>
      <c r="O1199" s="16"/>
      <c r="P1199" s="51"/>
      <c r="Q1199" s="52">
        <v>42.73</v>
      </c>
      <c r="R1199" s="52"/>
      <c r="S1199" s="328" t="s">
        <v>11891</v>
      </c>
    </row>
    <row r="1200" spans="1:19" s="49" customFormat="1" x14ac:dyDescent="0.25">
      <c r="A1200" s="27"/>
      <c r="B1200" s="25"/>
      <c r="C1200" s="25"/>
      <c r="D1200" s="25"/>
      <c r="E1200" s="25"/>
      <c r="F1200" s="14"/>
      <c r="G1200" s="14"/>
      <c r="H1200" s="14"/>
      <c r="I1200" s="14"/>
      <c r="J1200" s="14"/>
      <c r="K1200" s="14"/>
      <c r="L1200" s="69"/>
      <c r="M1200" s="15"/>
      <c r="N1200" s="68"/>
      <c r="O1200" s="16"/>
      <c r="P1200" s="51"/>
      <c r="Q1200" s="52">
        <v>27</v>
      </c>
      <c r="R1200" s="52"/>
      <c r="S1200" s="328" t="s">
        <v>11891</v>
      </c>
    </row>
    <row r="1201" spans="1:19" s="49" customFormat="1" x14ac:dyDescent="0.25">
      <c r="A1201" s="27"/>
      <c r="B1201" s="25"/>
      <c r="C1201" s="25"/>
      <c r="D1201" s="25"/>
      <c r="E1201" s="25"/>
      <c r="F1201" s="14"/>
      <c r="G1201" s="14"/>
      <c r="H1201" s="14"/>
      <c r="I1201" s="14"/>
      <c r="J1201" s="14"/>
      <c r="K1201" s="14"/>
      <c r="L1201" s="69"/>
      <c r="M1201" s="15"/>
      <c r="N1201" s="68"/>
      <c r="O1201" s="16"/>
      <c r="P1201" s="51"/>
      <c r="Q1201" s="52">
        <v>66.75</v>
      </c>
      <c r="R1201" s="52"/>
      <c r="S1201" s="328" t="s">
        <v>11891</v>
      </c>
    </row>
    <row r="1202" spans="1:19" s="49" customFormat="1" x14ac:dyDescent="0.25">
      <c r="A1202" s="27"/>
      <c r="B1202" s="25"/>
      <c r="C1202" s="25"/>
      <c r="D1202" s="25"/>
      <c r="E1202" s="25"/>
      <c r="F1202" s="14"/>
      <c r="G1202" s="14"/>
      <c r="H1202" s="14"/>
      <c r="I1202" s="14"/>
      <c r="J1202" s="14"/>
      <c r="K1202" s="14"/>
      <c r="L1202" s="69"/>
      <c r="M1202" s="15"/>
      <c r="N1202" s="68"/>
      <c r="O1202" s="16"/>
      <c r="P1202" s="51"/>
      <c r="Q1202" s="52">
        <v>40.24</v>
      </c>
      <c r="R1202" s="52"/>
      <c r="S1202" s="328" t="s">
        <v>11891</v>
      </c>
    </row>
    <row r="1203" spans="1:19" s="49" customFormat="1" x14ac:dyDescent="0.25">
      <c r="A1203" s="27"/>
      <c r="B1203" s="25"/>
      <c r="C1203" s="25"/>
      <c r="D1203" s="25"/>
      <c r="E1203" s="25"/>
      <c r="F1203" s="14"/>
      <c r="G1203" s="14"/>
      <c r="H1203" s="14"/>
      <c r="I1203" s="14"/>
      <c r="J1203" s="14"/>
      <c r="K1203" s="14"/>
      <c r="L1203" s="69"/>
      <c r="M1203" s="15"/>
      <c r="N1203" s="68"/>
      <c r="O1203" s="16"/>
      <c r="P1203" s="51"/>
      <c r="Q1203" s="52"/>
      <c r="R1203" s="52"/>
      <c r="S1203" s="328"/>
    </row>
    <row r="1204" spans="1:19" s="49" customFormat="1" x14ac:dyDescent="0.25">
      <c r="A1204" s="27"/>
      <c r="B1204" s="25"/>
      <c r="C1204" s="25"/>
      <c r="D1204" s="25"/>
      <c r="E1204" s="25"/>
      <c r="F1204" s="14"/>
      <c r="G1204" s="14"/>
      <c r="H1204" s="14"/>
      <c r="I1204" s="14"/>
      <c r="J1204" s="14"/>
      <c r="K1204" s="14"/>
      <c r="L1204" s="69"/>
      <c r="M1204" s="15"/>
      <c r="N1204" s="68"/>
      <c r="O1204" s="16"/>
      <c r="P1204" s="51"/>
      <c r="Q1204" s="52"/>
      <c r="R1204" s="52"/>
      <c r="S1204" s="328"/>
    </row>
    <row r="1205" spans="1:19" s="49" customFormat="1" x14ac:dyDescent="0.25">
      <c r="A1205" s="27"/>
      <c r="B1205" s="25"/>
      <c r="C1205" s="25"/>
      <c r="D1205" s="25"/>
      <c r="E1205" s="25"/>
      <c r="F1205" s="14"/>
      <c r="G1205" s="14"/>
      <c r="H1205" s="14"/>
      <c r="I1205" s="14"/>
      <c r="J1205" s="14"/>
      <c r="K1205" s="14"/>
      <c r="L1205" s="69"/>
      <c r="M1205" s="15"/>
      <c r="N1205" s="68"/>
      <c r="O1205" s="16"/>
      <c r="P1205" s="51"/>
      <c r="Q1205" s="52">
        <v>47.49</v>
      </c>
      <c r="R1205" s="52"/>
      <c r="S1205" s="328" t="s">
        <v>11891</v>
      </c>
    </row>
    <row r="1206" spans="1:19" s="49" customFormat="1" x14ac:dyDescent="0.25">
      <c r="A1206" s="27"/>
      <c r="B1206" s="25"/>
      <c r="C1206" s="25"/>
      <c r="D1206" s="25"/>
      <c r="E1206" s="25"/>
      <c r="F1206" s="14"/>
      <c r="G1206" s="14"/>
      <c r="H1206" s="14"/>
      <c r="I1206" s="14"/>
      <c r="J1206" s="14"/>
      <c r="K1206" s="14"/>
      <c r="L1206" s="69"/>
      <c r="M1206" s="15"/>
      <c r="N1206" s="68"/>
      <c r="O1206" s="16"/>
      <c r="P1206" s="51"/>
      <c r="Q1206" s="52">
        <v>60.03</v>
      </c>
      <c r="R1206" s="52"/>
      <c r="S1206" s="328" t="s">
        <v>11891</v>
      </c>
    </row>
    <row r="1207" spans="1:19" s="49" customFormat="1" x14ac:dyDescent="0.25">
      <c r="A1207" s="27"/>
      <c r="B1207" s="25"/>
      <c r="C1207" s="25"/>
      <c r="D1207" s="25"/>
      <c r="E1207" s="25"/>
      <c r="F1207" s="14"/>
      <c r="G1207" s="14"/>
      <c r="H1207" s="14"/>
      <c r="I1207" s="14"/>
      <c r="J1207" s="14"/>
      <c r="K1207" s="14"/>
      <c r="L1207" s="69"/>
      <c r="M1207" s="15"/>
      <c r="N1207" s="68"/>
      <c r="O1207" s="16"/>
      <c r="P1207" s="51"/>
      <c r="Q1207" s="52">
        <v>56.05</v>
      </c>
      <c r="R1207" s="52"/>
      <c r="S1207" s="328" t="s">
        <v>11891</v>
      </c>
    </row>
    <row r="1208" spans="1:19" s="49" customFormat="1" x14ac:dyDescent="0.25">
      <c r="A1208" s="27"/>
      <c r="B1208" s="25"/>
      <c r="C1208" s="25"/>
      <c r="D1208" s="25"/>
      <c r="E1208" s="25"/>
      <c r="F1208" s="14"/>
      <c r="G1208" s="14"/>
      <c r="H1208" s="14"/>
      <c r="I1208" s="14"/>
      <c r="J1208" s="14"/>
      <c r="K1208" s="14"/>
      <c r="L1208" s="69"/>
      <c r="M1208" s="15"/>
      <c r="N1208" s="68"/>
      <c r="O1208" s="16"/>
      <c r="P1208" s="51"/>
      <c r="Q1208" s="52">
        <v>38.11</v>
      </c>
      <c r="R1208" s="52"/>
      <c r="S1208" s="328" t="s">
        <v>11891</v>
      </c>
    </row>
    <row r="1209" spans="1:19" s="49" customFormat="1" x14ac:dyDescent="0.25">
      <c r="A1209" s="27"/>
      <c r="B1209" s="25"/>
      <c r="C1209" s="25"/>
      <c r="D1209" s="25"/>
      <c r="E1209" s="25"/>
      <c r="F1209" s="14"/>
      <c r="G1209" s="14"/>
      <c r="H1209" s="14"/>
      <c r="I1209" s="14"/>
      <c r="J1209" s="14"/>
      <c r="K1209" s="14"/>
      <c r="L1209" s="69"/>
      <c r="M1209" s="15"/>
      <c r="N1209" s="68"/>
      <c r="O1209" s="16"/>
      <c r="P1209" s="51"/>
      <c r="Q1209" s="52"/>
      <c r="R1209" s="52"/>
      <c r="S1209" s="328"/>
    </row>
    <row r="1210" spans="1:19" s="49" customFormat="1" x14ac:dyDescent="0.25">
      <c r="A1210" s="27"/>
      <c r="B1210" s="25"/>
      <c r="C1210" s="25"/>
      <c r="D1210" s="25"/>
      <c r="E1210" s="25"/>
      <c r="F1210" s="14"/>
      <c r="G1210" s="14"/>
      <c r="H1210" s="14"/>
      <c r="I1210" s="14"/>
      <c r="J1210" s="14"/>
      <c r="K1210" s="14"/>
      <c r="L1210" s="69"/>
      <c r="M1210" s="15"/>
      <c r="N1210" s="68"/>
      <c r="O1210" s="16"/>
      <c r="P1210" s="51"/>
      <c r="Q1210" s="52"/>
      <c r="R1210" s="52"/>
      <c r="S1210" s="328"/>
    </row>
    <row r="1211" spans="1:19" s="49" customFormat="1" x14ac:dyDescent="0.25">
      <c r="A1211" s="27"/>
      <c r="B1211" s="25"/>
      <c r="C1211" s="25"/>
      <c r="D1211" s="25"/>
      <c r="E1211" s="25"/>
      <c r="F1211" s="14"/>
      <c r="G1211" s="14"/>
      <c r="H1211" s="14"/>
      <c r="I1211" s="14"/>
      <c r="J1211" s="14"/>
      <c r="K1211" s="14"/>
      <c r="L1211" s="69"/>
      <c r="M1211" s="15"/>
      <c r="N1211" s="68"/>
      <c r="O1211" s="16"/>
      <c r="P1211" s="51"/>
      <c r="Q1211" s="52"/>
      <c r="R1211" s="52"/>
      <c r="S1211" s="328"/>
    </row>
    <row r="1212" spans="1:19" s="49" customFormat="1" x14ac:dyDescent="0.25">
      <c r="A1212" s="27"/>
      <c r="B1212" s="25"/>
      <c r="C1212" s="25"/>
      <c r="D1212" s="25"/>
      <c r="E1212" s="25"/>
      <c r="F1212" s="14"/>
      <c r="G1212" s="14"/>
      <c r="H1212" s="14"/>
      <c r="I1212" s="14"/>
      <c r="J1212" s="14"/>
      <c r="K1212" s="14"/>
      <c r="L1212" s="69"/>
      <c r="M1212" s="15"/>
      <c r="N1212" s="68"/>
      <c r="O1212" s="16"/>
      <c r="P1212" s="51"/>
      <c r="Q1212" s="52"/>
      <c r="R1212" s="52"/>
      <c r="S1212" s="328"/>
    </row>
    <row r="1213" spans="1:19" s="49" customFormat="1" x14ac:dyDescent="0.25">
      <c r="A1213" s="27"/>
      <c r="B1213" s="25"/>
      <c r="C1213" s="25"/>
      <c r="D1213" s="25"/>
      <c r="E1213" s="25"/>
      <c r="F1213" s="14"/>
      <c r="G1213" s="14"/>
      <c r="H1213" s="14"/>
      <c r="I1213" s="14"/>
      <c r="J1213" s="14"/>
      <c r="K1213" s="14"/>
      <c r="L1213" s="69"/>
      <c r="M1213" s="15"/>
      <c r="N1213" s="68"/>
      <c r="O1213" s="16"/>
      <c r="P1213" s="51"/>
      <c r="Q1213" s="52"/>
      <c r="R1213" s="52"/>
      <c r="S1213" s="328"/>
    </row>
    <row r="1214" spans="1:19" s="49" customFormat="1" x14ac:dyDescent="0.25">
      <c r="A1214" s="27"/>
      <c r="B1214" s="25"/>
      <c r="C1214" s="25"/>
      <c r="D1214" s="25"/>
      <c r="E1214" s="25"/>
      <c r="F1214" s="14"/>
      <c r="G1214" s="14"/>
      <c r="H1214" s="14"/>
      <c r="I1214" s="14"/>
      <c r="J1214" s="14"/>
      <c r="K1214" s="14"/>
      <c r="L1214" s="69"/>
      <c r="M1214" s="15"/>
      <c r="N1214" s="68"/>
      <c r="O1214" s="16"/>
      <c r="P1214" s="51"/>
      <c r="Q1214" s="52"/>
      <c r="R1214" s="52"/>
      <c r="S1214" s="328"/>
    </row>
    <row r="1215" spans="1:19" s="49" customFormat="1" x14ac:dyDescent="0.25">
      <c r="A1215" s="27"/>
      <c r="B1215" s="25"/>
      <c r="C1215" s="25"/>
      <c r="D1215" s="25"/>
      <c r="E1215" s="25"/>
      <c r="F1215" s="14"/>
      <c r="G1215" s="14"/>
      <c r="H1215" s="14"/>
      <c r="I1215" s="14"/>
      <c r="J1215" s="14"/>
      <c r="K1215" s="14"/>
      <c r="L1215" s="69"/>
      <c r="M1215" s="15"/>
      <c r="N1215" s="68"/>
      <c r="O1215" s="16"/>
      <c r="P1215" s="51"/>
      <c r="Q1215" s="52">
        <v>31</v>
      </c>
      <c r="R1215" s="52"/>
      <c r="S1215" s="328" t="s">
        <v>11891</v>
      </c>
    </row>
    <row r="1216" spans="1:19" s="49" customFormat="1" x14ac:dyDescent="0.25">
      <c r="A1216" s="27"/>
      <c r="B1216" s="25"/>
      <c r="C1216" s="25"/>
      <c r="D1216" s="25"/>
      <c r="E1216" s="25"/>
      <c r="F1216" s="14"/>
      <c r="G1216" s="14"/>
      <c r="H1216" s="14"/>
      <c r="I1216" s="14"/>
      <c r="J1216" s="14"/>
      <c r="K1216" s="14"/>
      <c r="L1216" s="69"/>
      <c r="M1216" s="15"/>
      <c r="N1216" s="68"/>
      <c r="O1216" s="16"/>
      <c r="P1216" s="51"/>
      <c r="Q1216" s="52"/>
      <c r="R1216" s="52"/>
      <c r="S1216" s="328"/>
    </row>
    <row r="1217" spans="1:19" s="49" customFormat="1" x14ac:dyDescent="0.25">
      <c r="A1217" s="27"/>
      <c r="B1217" s="25"/>
      <c r="C1217" s="25"/>
      <c r="D1217" s="25"/>
      <c r="E1217" s="25"/>
      <c r="F1217" s="14"/>
      <c r="G1217" s="14"/>
      <c r="H1217" s="14"/>
      <c r="I1217" s="14"/>
      <c r="J1217" s="14"/>
      <c r="K1217" s="14"/>
      <c r="L1217" s="69"/>
      <c r="M1217" s="15"/>
      <c r="N1217" s="68"/>
      <c r="O1217" s="16"/>
      <c r="P1217" s="51"/>
      <c r="Q1217" s="52"/>
      <c r="R1217" s="52"/>
      <c r="S1217" s="328"/>
    </row>
    <row r="1218" spans="1:19" s="49" customFormat="1" x14ac:dyDescent="0.25">
      <c r="A1218" s="27"/>
      <c r="B1218" s="25"/>
      <c r="C1218" s="25"/>
      <c r="D1218" s="25"/>
      <c r="E1218" s="25"/>
      <c r="F1218" s="14"/>
      <c r="G1218" s="14"/>
      <c r="H1218" s="14"/>
      <c r="I1218" s="14"/>
      <c r="J1218" s="14"/>
      <c r="K1218" s="14"/>
      <c r="L1218" s="69"/>
      <c r="M1218" s="15"/>
      <c r="N1218" s="68"/>
      <c r="O1218" s="16"/>
      <c r="P1218" s="51"/>
      <c r="Q1218" s="52"/>
      <c r="R1218" s="52"/>
      <c r="S1218" s="328"/>
    </row>
    <row r="1219" spans="1:19" s="49" customFormat="1" x14ac:dyDescent="0.25">
      <c r="A1219" s="27"/>
      <c r="B1219" s="25"/>
      <c r="C1219" s="25"/>
      <c r="D1219" s="25"/>
      <c r="E1219" s="25"/>
      <c r="F1219" s="14"/>
      <c r="G1219" s="14"/>
      <c r="H1219" s="14"/>
      <c r="I1219" s="14"/>
      <c r="J1219" s="14"/>
      <c r="K1219" s="14"/>
      <c r="L1219" s="69"/>
      <c r="M1219" s="15"/>
      <c r="N1219" s="68"/>
      <c r="O1219" s="16"/>
      <c r="P1219" s="51"/>
      <c r="Q1219" s="52"/>
      <c r="R1219" s="52"/>
      <c r="S1219" s="328"/>
    </row>
    <row r="1220" spans="1:19" s="49" customFormat="1" x14ac:dyDescent="0.25">
      <c r="A1220" s="27"/>
      <c r="B1220" s="25"/>
      <c r="C1220" s="25"/>
      <c r="D1220" s="25"/>
      <c r="E1220" s="25"/>
      <c r="F1220" s="14"/>
      <c r="G1220" s="14"/>
      <c r="H1220" s="14"/>
      <c r="I1220" s="14"/>
      <c r="J1220" s="14"/>
      <c r="K1220" s="14"/>
      <c r="L1220" s="69"/>
      <c r="M1220" s="15"/>
      <c r="N1220" s="68"/>
      <c r="O1220" s="16"/>
      <c r="P1220" s="51"/>
      <c r="Q1220" s="52"/>
      <c r="R1220" s="52"/>
      <c r="S1220" s="328"/>
    </row>
    <row r="1221" spans="1:19" s="49" customFormat="1" x14ac:dyDescent="0.25">
      <c r="A1221" s="27"/>
      <c r="B1221" s="25"/>
      <c r="C1221" s="25"/>
      <c r="D1221" s="25"/>
      <c r="E1221" s="25"/>
      <c r="F1221" s="14"/>
      <c r="G1221" s="14"/>
      <c r="H1221" s="14"/>
      <c r="I1221" s="14"/>
      <c r="J1221" s="14"/>
      <c r="K1221" s="14"/>
      <c r="L1221" s="69"/>
      <c r="M1221" s="15"/>
      <c r="N1221" s="68"/>
      <c r="O1221" s="16"/>
      <c r="P1221" s="51"/>
      <c r="Q1221" s="52"/>
      <c r="R1221" s="52"/>
      <c r="S1221" s="328"/>
    </row>
    <row r="1222" spans="1:19" s="49" customFormat="1" x14ac:dyDescent="0.25">
      <c r="A1222" s="27"/>
      <c r="B1222" s="25"/>
      <c r="C1222" s="25"/>
      <c r="D1222" s="25"/>
      <c r="E1222" s="25"/>
      <c r="F1222" s="14"/>
      <c r="G1222" s="14"/>
      <c r="H1222" s="14"/>
      <c r="I1222" s="14"/>
      <c r="J1222" s="14"/>
      <c r="K1222" s="14"/>
      <c r="L1222" s="69"/>
      <c r="M1222" s="15"/>
      <c r="N1222" s="68"/>
      <c r="O1222" s="16"/>
      <c r="P1222" s="51"/>
      <c r="Q1222" s="52"/>
      <c r="R1222" s="52"/>
      <c r="S1222" s="328"/>
    </row>
    <row r="1223" spans="1:19" s="49" customFormat="1" x14ac:dyDescent="0.25">
      <c r="A1223" s="27"/>
      <c r="B1223" s="25"/>
      <c r="C1223" s="25"/>
      <c r="D1223" s="25"/>
      <c r="E1223" s="25"/>
      <c r="F1223" s="14"/>
      <c r="G1223" s="14"/>
      <c r="H1223" s="14"/>
      <c r="I1223" s="14"/>
      <c r="J1223" s="14"/>
      <c r="K1223" s="14"/>
      <c r="L1223" s="69"/>
      <c r="M1223" s="15"/>
      <c r="N1223" s="68"/>
      <c r="O1223" s="16"/>
      <c r="P1223" s="51"/>
      <c r="Q1223" s="52"/>
      <c r="R1223" s="52"/>
      <c r="S1223" s="328"/>
    </row>
    <row r="1224" spans="1:19" s="49" customFormat="1" x14ac:dyDescent="0.25">
      <c r="A1224" s="27"/>
      <c r="B1224" s="25"/>
      <c r="C1224" s="25"/>
      <c r="D1224" s="25"/>
      <c r="E1224" s="25"/>
      <c r="F1224" s="14"/>
      <c r="G1224" s="14"/>
      <c r="H1224" s="14"/>
      <c r="I1224" s="14"/>
      <c r="J1224" s="14"/>
      <c r="K1224" s="14"/>
      <c r="L1224" s="69"/>
      <c r="M1224" s="15"/>
      <c r="N1224" s="68"/>
      <c r="O1224" s="16"/>
      <c r="P1224" s="51"/>
      <c r="Q1224" s="52"/>
      <c r="R1224" s="52"/>
      <c r="S1224" s="328"/>
    </row>
    <row r="1225" spans="1:19" s="49" customFormat="1" x14ac:dyDescent="0.25">
      <c r="A1225" s="27"/>
      <c r="B1225" s="25"/>
      <c r="C1225" s="25"/>
      <c r="D1225" s="25"/>
      <c r="E1225" s="25"/>
      <c r="F1225" s="14"/>
      <c r="G1225" s="14"/>
      <c r="H1225" s="14"/>
      <c r="I1225" s="14"/>
      <c r="J1225" s="14"/>
      <c r="K1225" s="14"/>
      <c r="L1225" s="69"/>
      <c r="M1225" s="15"/>
      <c r="N1225" s="68"/>
      <c r="O1225" s="16"/>
      <c r="P1225" s="51"/>
      <c r="Q1225" s="52"/>
      <c r="R1225" s="52"/>
      <c r="S1225" s="328"/>
    </row>
    <row r="1226" spans="1:19" s="49" customFormat="1" x14ac:dyDescent="0.25">
      <c r="A1226" s="27"/>
      <c r="B1226" s="25"/>
      <c r="C1226" s="25"/>
      <c r="D1226" s="25"/>
      <c r="E1226" s="25"/>
      <c r="F1226" s="14"/>
      <c r="G1226" s="14"/>
      <c r="H1226" s="14"/>
      <c r="I1226" s="14"/>
      <c r="J1226" s="14"/>
      <c r="K1226" s="14"/>
      <c r="L1226" s="69"/>
      <c r="M1226" s="15"/>
      <c r="N1226" s="68"/>
      <c r="O1226" s="16"/>
      <c r="P1226" s="51"/>
      <c r="Q1226" s="52"/>
      <c r="R1226" s="52"/>
      <c r="S1226" s="328"/>
    </row>
    <row r="1227" spans="1:19" s="49" customFormat="1" x14ac:dyDescent="0.25">
      <c r="A1227" s="27"/>
      <c r="B1227" s="25"/>
      <c r="C1227" s="25"/>
      <c r="D1227" s="25"/>
      <c r="E1227" s="25"/>
      <c r="F1227" s="14"/>
      <c r="G1227" s="14"/>
      <c r="H1227" s="14"/>
      <c r="I1227" s="14"/>
      <c r="J1227" s="14"/>
      <c r="K1227" s="14"/>
      <c r="L1227" s="69"/>
      <c r="M1227" s="15"/>
      <c r="N1227" s="68"/>
      <c r="O1227" s="16"/>
      <c r="P1227" s="51"/>
      <c r="Q1227" s="52"/>
      <c r="R1227" s="52"/>
      <c r="S1227" s="328"/>
    </row>
    <row r="1228" spans="1:19" s="49" customFormat="1" x14ac:dyDescent="0.25">
      <c r="A1228" s="27"/>
      <c r="B1228" s="25"/>
      <c r="C1228" s="25"/>
      <c r="D1228" s="25"/>
      <c r="E1228" s="25"/>
      <c r="F1228" s="14"/>
      <c r="G1228" s="14"/>
      <c r="H1228" s="14"/>
      <c r="I1228" s="14"/>
      <c r="J1228" s="14"/>
      <c r="K1228" s="14"/>
      <c r="L1228" s="69"/>
      <c r="M1228" s="15"/>
      <c r="N1228" s="68"/>
      <c r="O1228" s="16"/>
      <c r="P1228" s="51"/>
      <c r="Q1228" s="52"/>
      <c r="R1228" s="52"/>
      <c r="S1228" s="328"/>
    </row>
    <row r="1229" spans="1:19" s="49" customFormat="1" x14ac:dyDescent="0.25">
      <c r="A1229" s="27"/>
      <c r="B1229" s="25"/>
      <c r="C1229" s="25"/>
      <c r="D1229" s="25"/>
      <c r="E1229" s="25"/>
      <c r="F1229" s="14"/>
      <c r="G1229" s="14"/>
      <c r="H1229" s="14"/>
      <c r="I1229" s="14"/>
      <c r="J1229" s="14"/>
      <c r="K1229" s="14"/>
      <c r="L1229" s="69"/>
      <c r="M1229" s="15"/>
      <c r="N1229" s="68"/>
      <c r="O1229" s="16"/>
      <c r="P1229" s="51"/>
      <c r="Q1229" s="52"/>
      <c r="R1229" s="52"/>
      <c r="S1229" s="328"/>
    </row>
    <row r="1230" spans="1:19" s="49" customFormat="1" x14ac:dyDescent="0.25">
      <c r="A1230" s="27"/>
      <c r="B1230" s="25"/>
      <c r="C1230" s="25"/>
      <c r="D1230" s="25"/>
      <c r="E1230" s="25"/>
      <c r="F1230" s="14"/>
      <c r="G1230" s="14"/>
      <c r="H1230" s="14"/>
      <c r="I1230" s="14"/>
      <c r="J1230" s="14"/>
      <c r="K1230" s="14"/>
      <c r="L1230" s="69"/>
      <c r="M1230" s="15"/>
      <c r="N1230" s="68"/>
      <c r="O1230" s="16"/>
      <c r="P1230" s="51"/>
      <c r="Q1230" s="52"/>
      <c r="R1230" s="52"/>
      <c r="S1230" s="328"/>
    </row>
    <row r="1231" spans="1:19" s="49" customFormat="1" x14ac:dyDescent="0.25">
      <c r="A1231" s="27"/>
      <c r="B1231" s="25"/>
      <c r="C1231" s="25"/>
      <c r="D1231" s="25"/>
      <c r="E1231" s="25"/>
      <c r="F1231" s="14"/>
      <c r="G1231" s="14"/>
      <c r="H1231" s="14"/>
      <c r="I1231" s="14"/>
      <c r="J1231" s="14"/>
      <c r="K1231" s="14"/>
      <c r="L1231" s="69"/>
      <c r="M1231" s="15"/>
      <c r="N1231" s="68"/>
      <c r="O1231" s="16"/>
      <c r="P1231" s="51"/>
      <c r="Q1231" s="52"/>
      <c r="R1231" s="52"/>
      <c r="S1231" s="328"/>
    </row>
    <row r="1232" spans="1:19" s="49" customFormat="1" x14ac:dyDescent="0.25">
      <c r="A1232" s="27"/>
      <c r="B1232" s="25"/>
      <c r="C1232" s="25"/>
      <c r="D1232" s="25"/>
      <c r="E1232" s="25"/>
      <c r="F1232" s="14"/>
      <c r="G1232" s="14"/>
      <c r="H1232" s="14"/>
      <c r="I1232" s="14"/>
      <c r="J1232" s="14"/>
      <c r="K1232" s="14"/>
      <c r="L1232" s="69"/>
      <c r="M1232" s="15"/>
      <c r="N1232" s="68"/>
      <c r="O1232" s="16"/>
      <c r="P1232" s="51"/>
      <c r="Q1232" s="52"/>
      <c r="R1232" s="52"/>
      <c r="S1232" s="328"/>
    </row>
    <row r="1233" spans="1:19" s="49" customFormat="1" x14ac:dyDescent="0.25">
      <c r="A1233" s="27"/>
      <c r="B1233" s="25"/>
      <c r="C1233" s="25"/>
      <c r="D1233" s="25"/>
      <c r="E1233" s="25"/>
      <c r="F1233" s="14"/>
      <c r="G1233" s="14"/>
      <c r="H1233" s="14"/>
      <c r="I1233" s="14"/>
      <c r="J1233" s="14"/>
      <c r="K1233" s="14"/>
      <c r="L1233" s="69"/>
      <c r="M1233" s="15"/>
      <c r="N1233" s="68"/>
      <c r="O1233" s="16"/>
      <c r="P1233" s="51"/>
      <c r="Q1233" s="52"/>
      <c r="R1233" s="52"/>
      <c r="S1233" s="328"/>
    </row>
    <row r="1234" spans="1:19" s="49" customFormat="1" x14ac:dyDescent="0.25">
      <c r="A1234" s="27"/>
      <c r="B1234" s="25"/>
      <c r="C1234" s="25"/>
      <c r="D1234" s="25"/>
      <c r="E1234" s="25"/>
      <c r="F1234" s="14"/>
      <c r="G1234" s="14"/>
      <c r="H1234" s="14"/>
      <c r="I1234" s="14"/>
      <c r="J1234" s="14"/>
      <c r="K1234" s="14"/>
      <c r="L1234" s="69"/>
      <c r="M1234" s="15"/>
      <c r="N1234" s="68"/>
      <c r="O1234" s="16"/>
      <c r="P1234" s="51"/>
      <c r="Q1234" s="52"/>
      <c r="R1234" s="52"/>
      <c r="S1234" s="328"/>
    </row>
    <row r="1235" spans="1:19" s="49" customFormat="1" x14ac:dyDescent="0.25">
      <c r="A1235" s="27"/>
      <c r="B1235" s="25"/>
      <c r="C1235" s="25"/>
      <c r="D1235" s="25"/>
      <c r="E1235" s="25"/>
      <c r="F1235" s="14"/>
      <c r="G1235" s="14"/>
      <c r="H1235" s="14"/>
      <c r="I1235" s="14"/>
      <c r="J1235" s="14"/>
      <c r="K1235" s="14"/>
      <c r="L1235" s="69"/>
      <c r="M1235" s="15"/>
      <c r="N1235" s="68"/>
      <c r="O1235" s="16"/>
      <c r="P1235" s="51"/>
      <c r="Q1235" s="52"/>
      <c r="R1235" s="52"/>
      <c r="S1235" s="328"/>
    </row>
    <row r="1236" spans="1:19" s="49" customFormat="1" x14ac:dyDescent="0.25">
      <c r="A1236" s="27"/>
      <c r="B1236" s="25"/>
      <c r="C1236" s="25"/>
      <c r="D1236" s="25"/>
      <c r="E1236" s="25"/>
      <c r="F1236" s="14"/>
      <c r="G1236" s="14"/>
      <c r="H1236" s="14"/>
      <c r="I1236" s="14"/>
      <c r="J1236" s="14"/>
      <c r="K1236" s="14"/>
      <c r="L1236" s="69"/>
      <c r="M1236" s="15"/>
      <c r="N1236" s="68"/>
      <c r="O1236" s="16"/>
      <c r="P1236" s="51"/>
      <c r="Q1236" s="52"/>
      <c r="R1236" s="52"/>
      <c r="S1236" s="328"/>
    </row>
    <row r="1237" spans="1:19" s="49" customFormat="1" x14ac:dyDescent="0.25">
      <c r="A1237" s="27"/>
      <c r="B1237" s="25"/>
      <c r="C1237" s="25"/>
      <c r="D1237" s="25"/>
      <c r="E1237" s="25"/>
      <c r="F1237" s="14"/>
      <c r="G1237" s="14"/>
      <c r="H1237" s="14"/>
      <c r="I1237" s="14"/>
      <c r="J1237" s="14"/>
      <c r="K1237" s="14"/>
      <c r="L1237" s="69"/>
      <c r="M1237" s="15"/>
      <c r="N1237" s="68"/>
      <c r="O1237" s="16"/>
      <c r="P1237" s="51"/>
      <c r="Q1237" s="52"/>
      <c r="R1237" s="52"/>
      <c r="S1237" s="328"/>
    </row>
    <row r="1238" spans="1:19" s="49" customFormat="1" x14ac:dyDescent="0.25">
      <c r="A1238" s="27"/>
      <c r="B1238" s="25"/>
      <c r="C1238" s="25"/>
      <c r="D1238" s="25"/>
      <c r="E1238" s="25"/>
      <c r="F1238" s="14"/>
      <c r="G1238" s="14"/>
      <c r="H1238" s="14"/>
      <c r="I1238" s="14"/>
      <c r="J1238" s="14"/>
      <c r="K1238" s="14"/>
      <c r="L1238" s="69"/>
      <c r="M1238" s="15"/>
      <c r="N1238" s="68"/>
      <c r="O1238" s="16"/>
      <c r="P1238" s="51"/>
      <c r="Q1238" s="52"/>
      <c r="R1238" s="52"/>
      <c r="S1238" s="328"/>
    </row>
    <row r="1239" spans="1:19" s="49" customFormat="1" x14ac:dyDescent="0.25">
      <c r="A1239" s="27"/>
      <c r="B1239" s="25"/>
      <c r="C1239" s="25"/>
      <c r="D1239" s="25"/>
      <c r="E1239" s="25"/>
      <c r="F1239" s="14"/>
      <c r="G1239" s="14"/>
      <c r="H1239" s="14"/>
      <c r="I1239" s="14"/>
      <c r="J1239" s="14"/>
      <c r="K1239" s="14"/>
      <c r="L1239" s="69"/>
      <c r="M1239" s="15"/>
      <c r="N1239" s="68"/>
      <c r="O1239" s="16"/>
      <c r="P1239" s="51"/>
      <c r="Q1239" s="52"/>
      <c r="R1239" s="52"/>
      <c r="S1239" s="328"/>
    </row>
    <row r="1240" spans="1:19" s="49" customFormat="1" x14ac:dyDescent="0.25">
      <c r="A1240" s="27"/>
      <c r="B1240" s="25"/>
      <c r="C1240" s="25"/>
      <c r="D1240" s="25"/>
      <c r="E1240" s="25"/>
      <c r="F1240" s="14"/>
      <c r="G1240" s="14"/>
      <c r="H1240" s="14"/>
      <c r="I1240" s="14"/>
      <c r="J1240" s="14"/>
      <c r="K1240" s="14"/>
      <c r="L1240" s="69"/>
      <c r="M1240" s="15"/>
      <c r="N1240" s="68"/>
      <c r="O1240" s="16"/>
      <c r="P1240" s="51"/>
      <c r="Q1240" s="52"/>
      <c r="R1240" s="52"/>
      <c r="S1240" s="328"/>
    </row>
    <row r="1241" spans="1:19" s="49" customFormat="1" x14ac:dyDescent="0.25">
      <c r="A1241" s="27"/>
      <c r="B1241" s="25"/>
      <c r="C1241" s="25"/>
      <c r="D1241" s="25"/>
      <c r="E1241" s="25"/>
      <c r="F1241" s="14"/>
      <c r="G1241" s="14"/>
      <c r="H1241" s="14"/>
      <c r="I1241" s="14"/>
      <c r="J1241" s="14"/>
      <c r="K1241" s="14"/>
      <c r="L1241" s="69"/>
      <c r="M1241" s="15"/>
      <c r="N1241" s="68"/>
      <c r="O1241" s="16"/>
      <c r="P1241" s="51"/>
      <c r="Q1241" s="52"/>
      <c r="R1241" s="52"/>
      <c r="S1241" s="328"/>
    </row>
    <row r="1242" spans="1:19" s="49" customFormat="1" x14ac:dyDescent="0.25">
      <c r="A1242" s="27"/>
      <c r="B1242" s="25"/>
      <c r="C1242" s="25"/>
      <c r="D1242" s="25"/>
      <c r="E1242" s="25"/>
      <c r="F1242" s="14"/>
      <c r="G1242" s="14"/>
      <c r="H1242" s="14"/>
      <c r="I1242" s="14"/>
      <c r="J1242" s="14"/>
      <c r="K1242" s="14"/>
      <c r="L1242" s="69"/>
      <c r="M1242" s="15"/>
      <c r="N1242" s="68"/>
      <c r="O1242" s="16"/>
      <c r="P1242" s="51"/>
      <c r="Q1242" s="52"/>
      <c r="R1242" s="52"/>
      <c r="S1242" s="328"/>
    </row>
    <row r="1243" spans="1:19" s="49" customFormat="1" x14ac:dyDescent="0.25">
      <c r="A1243" s="27"/>
      <c r="B1243" s="25"/>
      <c r="C1243" s="25"/>
      <c r="D1243" s="25"/>
      <c r="E1243" s="25"/>
      <c r="F1243" s="14"/>
      <c r="G1243" s="14"/>
      <c r="H1243" s="14"/>
      <c r="I1243" s="14"/>
      <c r="J1243" s="14"/>
      <c r="K1243" s="14"/>
      <c r="L1243" s="69"/>
      <c r="M1243" s="15"/>
      <c r="N1243" s="68"/>
      <c r="O1243" s="16"/>
      <c r="P1243" s="51"/>
      <c r="Q1243" s="52"/>
      <c r="R1243" s="52"/>
      <c r="S1243" s="328"/>
    </row>
    <row r="1244" spans="1:19" s="49" customFormat="1" x14ac:dyDescent="0.25">
      <c r="A1244" s="27"/>
      <c r="B1244" s="25"/>
      <c r="C1244" s="25"/>
      <c r="D1244" s="25"/>
      <c r="E1244" s="25"/>
      <c r="F1244" s="14"/>
      <c r="G1244" s="14"/>
      <c r="H1244" s="14"/>
      <c r="I1244" s="14"/>
      <c r="J1244" s="14"/>
      <c r="K1244" s="14"/>
      <c r="L1244" s="69"/>
      <c r="M1244" s="15"/>
      <c r="N1244" s="68"/>
      <c r="O1244" s="16"/>
      <c r="P1244" s="51"/>
      <c r="Q1244" s="52"/>
      <c r="R1244" s="52"/>
      <c r="S1244" s="328"/>
    </row>
    <row r="1245" spans="1:19" s="49" customFormat="1" x14ac:dyDescent="0.25">
      <c r="A1245" s="27"/>
      <c r="B1245" s="25"/>
      <c r="C1245" s="25"/>
      <c r="D1245" s="25"/>
      <c r="E1245" s="25"/>
      <c r="F1245" s="14"/>
      <c r="G1245" s="14"/>
      <c r="H1245" s="14"/>
      <c r="I1245" s="14"/>
      <c r="J1245" s="14"/>
      <c r="K1245" s="14"/>
      <c r="L1245" s="69"/>
      <c r="M1245" s="15"/>
      <c r="N1245" s="68"/>
      <c r="O1245" s="16"/>
      <c r="P1245" s="51"/>
      <c r="Q1245" s="52"/>
      <c r="R1245" s="52"/>
      <c r="S1245" s="328"/>
    </row>
    <row r="1246" spans="1:19" s="49" customFormat="1" x14ac:dyDescent="0.25">
      <c r="A1246" s="27"/>
      <c r="B1246" s="25"/>
      <c r="C1246" s="25"/>
      <c r="D1246" s="25"/>
      <c r="E1246" s="25"/>
      <c r="F1246" s="14"/>
      <c r="G1246" s="14"/>
      <c r="H1246" s="14"/>
      <c r="I1246" s="14"/>
      <c r="J1246" s="14"/>
      <c r="K1246" s="14"/>
      <c r="L1246" s="69"/>
      <c r="M1246" s="15"/>
      <c r="N1246" s="68"/>
      <c r="O1246" s="16"/>
      <c r="P1246" s="51"/>
      <c r="Q1246" s="52"/>
      <c r="R1246" s="52"/>
      <c r="S1246" s="328"/>
    </row>
    <row r="1247" spans="1:19" s="49" customFormat="1" x14ac:dyDescent="0.25">
      <c r="A1247" s="27"/>
      <c r="B1247" s="25"/>
      <c r="C1247" s="25"/>
      <c r="D1247" s="25"/>
      <c r="E1247" s="25"/>
      <c r="F1247" s="14"/>
      <c r="G1247" s="14"/>
      <c r="H1247" s="14"/>
      <c r="I1247" s="14"/>
      <c r="J1247" s="14"/>
      <c r="K1247" s="14"/>
      <c r="L1247" s="69"/>
      <c r="M1247" s="15"/>
      <c r="N1247" s="68"/>
      <c r="O1247" s="16"/>
      <c r="P1247" s="51"/>
      <c r="Q1247" s="52"/>
      <c r="R1247" s="52"/>
      <c r="S1247" s="328"/>
    </row>
    <row r="1248" spans="1:19" s="49" customFormat="1" x14ac:dyDescent="0.25">
      <c r="A1248" s="27"/>
      <c r="B1248" s="25"/>
      <c r="C1248" s="25"/>
      <c r="D1248" s="25"/>
      <c r="E1248" s="25"/>
      <c r="F1248" s="14"/>
      <c r="G1248" s="14"/>
      <c r="H1248" s="14"/>
      <c r="I1248" s="14"/>
      <c r="J1248" s="14"/>
      <c r="K1248" s="14"/>
      <c r="L1248" s="69"/>
      <c r="M1248" s="15"/>
      <c r="N1248" s="68"/>
      <c r="O1248" s="16"/>
      <c r="P1248" s="51"/>
      <c r="Q1248" s="52"/>
      <c r="R1248" s="52"/>
      <c r="S1248" s="328"/>
    </row>
    <row r="1249" spans="1:19" s="49" customFormat="1" x14ac:dyDescent="0.25">
      <c r="A1249" s="27"/>
      <c r="B1249" s="25"/>
      <c r="C1249" s="25"/>
      <c r="D1249" s="25"/>
      <c r="E1249" s="25"/>
      <c r="F1249" s="14"/>
      <c r="G1249" s="14"/>
      <c r="H1249" s="14"/>
      <c r="I1249" s="14"/>
      <c r="J1249" s="14"/>
      <c r="K1249" s="14"/>
      <c r="L1249" s="69"/>
      <c r="M1249" s="15"/>
      <c r="N1249" s="68"/>
      <c r="O1249" s="16"/>
      <c r="P1249" s="51"/>
      <c r="Q1249" s="52"/>
      <c r="R1249" s="52"/>
      <c r="S1249" s="328"/>
    </row>
    <row r="1250" spans="1:19" s="49" customFormat="1" x14ac:dyDescent="0.25">
      <c r="A1250" s="27"/>
      <c r="B1250" s="25"/>
      <c r="C1250" s="25"/>
      <c r="D1250" s="25"/>
      <c r="E1250" s="25"/>
      <c r="F1250" s="14"/>
      <c r="G1250" s="14"/>
      <c r="H1250" s="14"/>
      <c r="I1250" s="14"/>
      <c r="J1250" s="14"/>
      <c r="K1250" s="14"/>
      <c r="L1250" s="69"/>
      <c r="M1250" s="15"/>
      <c r="N1250" s="68"/>
      <c r="O1250" s="16"/>
      <c r="P1250" s="51"/>
      <c r="Q1250" s="52"/>
      <c r="R1250" s="52"/>
      <c r="S1250" s="328"/>
    </row>
    <row r="1251" spans="1:19" s="49" customFormat="1" x14ac:dyDescent="0.25">
      <c r="A1251" s="27"/>
      <c r="B1251" s="25"/>
      <c r="C1251" s="25"/>
      <c r="D1251" s="25"/>
      <c r="E1251" s="25"/>
      <c r="F1251" s="14"/>
      <c r="G1251" s="14"/>
      <c r="H1251" s="14"/>
      <c r="I1251" s="14"/>
      <c r="J1251" s="14"/>
      <c r="K1251" s="14"/>
      <c r="L1251" s="69"/>
      <c r="M1251" s="15"/>
      <c r="N1251" s="68"/>
      <c r="O1251" s="16"/>
      <c r="P1251" s="51"/>
      <c r="Q1251" s="52"/>
      <c r="R1251" s="52"/>
      <c r="S1251" s="328"/>
    </row>
    <row r="1252" spans="1:19" s="49" customFormat="1" x14ac:dyDescent="0.25">
      <c r="A1252" s="27"/>
      <c r="B1252" s="25"/>
      <c r="C1252" s="25"/>
      <c r="D1252" s="25"/>
      <c r="E1252" s="25"/>
      <c r="F1252" s="14"/>
      <c r="G1252" s="14"/>
      <c r="H1252" s="14"/>
      <c r="I1252" s="14"/>
      <c r="J1252" s="14"/>
      <c r="K1252" s="14"/>
      <c r="L1252" s="69"/>
      <c r="M1252" s="15"/>
      <c r="N1252" s="68"/>
      <c r="O1252" s="16"/>
      <c r="P1252" s="51"/>
      <c r="Q1252" s="52"/>
      <c r="R1252" s="52"/>
      <c r="S1252" s="328"/>
    </row>
    <row r="1253" spans="1:19" s="49" customFormat="1" x14ac:dyDescent="0.25">
      <c r="A1253" s="27"/>
      <c r="B1253" s="25"/>
      <c r="C1253" s="25"/>
      <c r="D1253" s="25"/>
      <c r="E1253" s="25"/>
      <c r="F1253" s="14"/>
      <c r="G1253" s="14"/>
      <c r="H1253" s="14"/>
      <c r="I1253" s="14"/>
      <c r="J1253" s="14"/>
      <c r="K1253" s="14"/>
      <c r="L1253" s="69"/>
      <c r="M1253" s="15"/>
      <c r="N1253" s="68"/>
      <c r="O1253" s="16"/>
      <c r="P1253" s="51"/>
      <c r="Q1253" s="52"/>
      <c r="R1253" s="52"/>
      <c r="S1253" s="328"/>
    </row>
    <row r="1254" spans="1:19" s="49" customFormat="1" x14ac:dyDescent="0.25">
      <c r="A1254" s="27"/>
      <c r="B1254" s="25"/>
      <c r="C1254" s="25"/>
      <c r="D1254" s="25"/>
      <c r="E1254" s="25"/>
      <c r="F1254" s="14"/>
      <c r="G1254" s="14"/>
      <c r="H1254" s="14"/>
      <c r="I1254" s="14"/>
      <c r="J1254" s="14"/>
      <c r="K1254" s="14"/>
      <c r="L1254" s="69"/>
      <c r="M1254" s="15"/>
      <c r="N1254" s="68"/>
      <c r="O1254" s="16"/>
      <c r="P1254" s="51"/>
      <c r="Q1254" s="52"/>
      <c r="R1254" s="52"/>
      <c r="S1254" s="328"/>
    </row>
    <row r="1255" spans="1:19" s="49" customFormat="1" x14ac:dyDescent="0.25">
      <c r="A1255" s="27"/>
      <c r="B1255" s="25"/>
      <c r="C1255" s="25"/>
      <c r="D1255" s="25"/>
      <c r="E1255" s="25"/>
      <c r="F1255" s="14"/>
      <c r="G1255" s="14"/>
      <c r="H1255" s="14"/>
      <c r="I1255" s="14"/>
      <c r="J1255" s="14"/>
      <c r="K1255" s="14"/>
      <c r="L1255" s="69"/>
      <c r="M1255" s="15"/>
      <c r="N1255" s="68"/>
      <c r="O1255" s="16"/>
      <c r="P1255" s="51"/>
      <c r="Q1255" s="52"/>
      <c r="R1255" s="52"/>
      <c r="S1255" s="328"/>
    </row>
    <row r="1256" spans="1:19" s="49" customFormat="1" x14ac:dyDescent="0.25">
      <c r="A1256" s="27"/>
      <c r="B1256" s="25"/>
      <c r="C1256" s="25"/>
      <c r="D1256" s="25"/>
      <c r="E1256" s="25"/>
      <c r="F1256" s="14"/>
      <c r="G1256" s="14"/>
      <c r="H1256" s="14"/>
      <c r="I1256" s="14"/>
      <c r="J1256" s="14"/>
      <c r="K1256" s="14"/>
      <c r="L1256" s="69"/>
      <c r="M1256" s="15"/>
      <c r="N1256" s="68"/>
      <c r="O1256" s="16"/>
      <c r="P1256" s="51"/>
      <c r="Q1256" s="52"/>
      <c r="R1256" s="52"/>
      <c r="S1256" s="328"/>
    </row>
    <row r="1257" spans="1:19" s="49" customFormat="1" x14ac:dyDescent="0.25">
      <c r="A1257" s="27"/>
      <c r="B1257" s="25"/>
      <c r="C1257" s="25"/>
      <c r="D1257" s="25"/>
      <c r="E1257" s="25"/>
      <c r="F1257" s="14"/>
      <c r="G1257" s="14"/>
      <c r="H1257" s="14"/>
      <c r="I1257" s="14"/>
      <c r="J1257" s="14"/>
      <c r="K1257" s="14"/>
      <c r="L1257" s="69"/>
      <c r="M1257" s="15"/>
      <c r="N1257" s="68"/>
      <c r="O1257" s="16"/>
      <c r="P1257" s="51"/>
      <c r="Q1257" s="52"/>
      <c r="R1257" s="52"/>
      <c r="S1257" s="328"/>
    </row>
    <row r="1258" spans="1:19" s="49" customFormat="1" x14ac:dyDescent="0.25">
      <c r="A1258" s="27"/>
      <c r="B1258" s="25"/>
      <c r="C1258" s="25"/>
      <c r="D1258" s="25"/>
      <c r="E1258" s="25"/>
      <c r="F1258" s="14"/>
      <c r="G1258" s="14"/>
      <c r="H1258" s="14"/>
      <c r="I1258" s="14"/>
      <c r="J1258" s="14"/>
      <c r="K1258" s="14"/>
      <c r="L1258" s="69"/>
      <c r="M1258" s="15"/>
      <c r="N1258" s="68"/>
      <c r="O1258" s="16"/>
      <c r="P1258" s="51"/>
      <c r="Q1258" s="52"/>
      <c r="R1258" s="52"/>
      <c r="S1258" s="328"/>
    </row>
    <row r="1259" spans="1:19" s="49" customFormat="1" x14ac:dyDescent="0.25">
      <c r="A1259" s="27"/>
      <c r="B1259" s="25"/>
      <c r="C1259" s="25"/>
      <c r="D1259" s="25"/>
      <c r="E1259" s="25"/>
      <c r="F1259" s="14"/>
      <c r="G1259" s="14"/>
      <c r="H1259" s="14"/>
      <c r="I1259" s="14"/>
      <c r="J1259" s="14"/>
      <c r="K1259" s="14"/>
      <c r="L1259" s="69"/>
      <c r="M1259" s="15"/>
      <c r="N1259" s="68"/>
      <c r="O1259" s="16"/>
      <c r="P1259" s="51"/>
      <c r="Q1259" s="52"/>
      <c r="R1259" s="52"/>
      <c r="S1259" s="328"/>
    </row>
    <row r="1260" spans="1:19" s="49" customFormat="1" x14ac:dyDescent="0.25">
      <c r="A1260" s="27"/>
      <c r="B1260" s="25"/>
      <c r="C1260" s="25"/>
      <c r="D1260" s="25"/>
      <c r="E1260" s="25"/>
      <c r="F1260" s="14"/>
      <c r="G1260" s="14"/>
      <c r="H1260" s="14"/>
      <c r="I1260" s="14"/>
      <c r="J1260" s="14"/>
      <c r="K1260" s="14"/>
      <c r="L1260" s="69"/>
      <c r="M1260" s="15"/>
      <c r="N1260" s="68"/>
      <c r="O1260" s="16"/>
      <c r="P1260" s="51"/>
      <c r="Q1260" s="52"/>
      <c r="R1260" s="52"/>
      <c r="S1260" s="328"/>
    </row>
    <row r="1261" spans="1:19" s="49" customFormat="1" x14ac:dyDescent="0.25">
      <c r="A1261" s="27"/>
      <c r="B1261" s="25"/>
      <c r="C1261" s="25"/>
      <c r="D1261" s="25"/>
      <c r="E1261" s="25"/>
      <c r="F1261" s="14"/>
      <c r="G1261" s="14"/>
      <c r="H1261" s="14"/>
      <c r="I1261" s="14"/>
      <c r="J1261" s="14"/>
      <c r="K1261" s="14"/>
      <c r="L1261" s="69"/>
      <c r="M1261" s="15"/>
      <c r="N1261" s="68"/>
      <c r="O1261" s="16"/>
      <c r="P1261" s="51"/>
      <c r="Q1261" s="52"/>
      <c r="R1261" s="52"/>
      <c r="S1261" s="328"/>
    </row>
    <row r="1262" spans="1:19" s="49" customFormat="1" x14ac:dyDescent="0.25">
      <c r="A1262" s="27"/>
      <c r="B1262" s="25"/>
      <c r="C1262" s="25"/>
      <c r="D1262" s="25"/>
      <c r="E1262" s="25"/>
      <c r="F1262" s="14"/>
      <c r="G1262" s="14"/>
      <c r="H1262" s="14"/>
      <c r="I1262" s="14"/>
      <c r="J1262" s="14"/>
      <c r="K1262" s="14"/>
      <c r="L1262" s="69"/>
      <c r="M1262" s="15"/>
      <c r="N1262" s="68"/>
      <c r="O1262" s="16"/>
      <c r="P1262" s="51"/>
      <c r="Q1262" s="52"/>
      <c r="R1262" s="52"/>
      <c r="S1262" s="328"/>
    </row>
    <row r="1263" spans="1:19" s="49" customFormat="1" x14ac:dyDescent="0.25">
      <c r="A1263" s="27"/>
      <c r="B1263" s="25"/>
      <c r="C1263" s="25"/>
      <c r="D1263" s="25"/>
      <c r="E1263" s="25"/>
      <c r="F1263" s="14"/>
      <c r="G1263" s="14"/>
      <c r="H1263" s="14"/>
      <c r="I1263" s="14"/>
      <c r="J1263" s="14"/>
      <c r="K1263" s="14"/>
      <c r="L1263" s="69"/>
      <c r="M1263" s="15"/>
      <c r="N1263" s="68"/>
      <c r="O1263" s="16"/>
      <c r="P1263" s="51"/>
      <c r="Q1263" s="52"/>
      <c r="R1263" s="52"/>
      <c r="S1263" s="328"/>
    </row>
    <row r="1264" spans="1:19" s="49" customFormat="1" x14ac:dyDescent="0.25">
      <c r="A1264" s="27"/>
      <c r="B1264" s="25"/>
      <c r="C1264" s="25"/>
      <c r="D1264" s="25"/>
      <c r="E1264" s="25"/>
      <c r="F1264" s="14"/>
      <c r="G1264" s="14"/>
      <c r="H1264" s="14"/>
      <c r="I1264" s="14"/>
      <c r="J1264" s="14"/>
      <c r="K1264" s="14"/>
      <c r="L1264" s="69"/>
      <c r="M1264" s="15"/>
      <c r="N1264" s="68"/>
      <c r="O1264" s="16"/>
      <c r="P1264" s="51"/>
      <c r="Q1264" s="52"/>
      <c r="R1264" s="52"/>
      <c r="S1264" s="328"/>
    </row>
    <row r="1265" spans="1:19" s="49" customFormat="1" x14ac:dyDescent="0.25">
      <c r="A1265" s="27"/>
      <c r="B1265" s="25"/>
      <c r="C1265" s="25"/>
      <c r="D1265" s="25"/>
      <c r="E1265" s="25"/>
      <c r="F1265" s="14"/>
      <c r="G1265" s="14"/>
      <c r="H1265" s="14"/>
      <c r="I1265" s="14"/>
      <c r="J1265" s="14"/>
      <c r="K1265" s="14"/>
      <c r="L1265" s="69"/>
      <c r="M1265" s="15"/>
      <c r="N1265" s="68"/>
      <c r="O1265" s="16"/>
      <c r="P1265" s="51"/>
      <c r="Q1265" s="52"/>
      <c r="R1265" s="52"/>
      <c r="S1265" s="328"/>
    </row>
    <row r="1266" spans="1:19" s="49" customFormat="1" x14ac:dyDescent="0.25">
      <c r="A1266" s="27"/>
      <c r="B1266" s="25"/>
      <c r="C1266" s="25"/>
      <c r="D1266" s="25"/>
      <c r="E1266" s="25"/>
      <c r="F1266" s="14"/>
      <c r="G1266" s="14"/>
      <c r="H1266" s="14"/>
      <c r="I1266" s="14"/>
      <c r="J1266" s="14"/>
      <c r="K1266" s="14"/>
      <c r="L1266" s="69"/>
      <c r="M1266" s="15"/>
      <c r="N1266" s="68"/>
      <c r="O1266" s="16"/>
      <c r="P1266" s="51"/>
      <c r="Q1266" s="52"/>
      <c r="R1266" s="52"/>
      <c r="S1266" s="328"/>
    </row>
    <row r="1267" spans="1:19" s="49" customFormat="1" x14ac:dyDescent="0.25">
      <c r="A1267" s="27"/>
      <c r="B1267" s="25"/>
      <c r="C1267" s="25"/>
      <c r="D1267" s="25"/>
      <c r="E1267" s="25"/>
      <c r="F1267" s="14"/>
      <c r="G1267" s="14"/>
      <c r="H1267" s="14"/>
      <c r="I1267" s="14"/>
      <c r="J1267" s="14"/>
      <c r="K1267" s="14"/>
      <c r="L1267" s="69"/>
      <c r="M1267" s="15"/>
      <c r="N1267" s="68"/>
      <c r="O1267" s="16"/>
      <c r="P1267" s="51"/>
      <c r="Q1267" s="52"/>
      <c r="R1267" s="52"/>
      <c r="S1267" s="328"/>
    </row>
    <row r="1268" spans="1:19" s="49" customFormat="1" x14ac:dyDescent="0.25">
      <c r="A1268" s="27"/>
      <c r="B1268" s="25"/>
      <c r="C1268" s="25"/>
      <c r="D1268" s="25"/>
      <c r="E1268" s="25"/>
      <c r="F1268" s="14"/>
      <c r="G1268" s="14"/>
      <c r="H1268" s="14"/>
      <c r="I1268" s="14"/>
      <c r="J1268" s="14"/>
      <c r="K1268" s="14"/>
      <c r="L1268" s="69"/>
      <c r="M1268" s="15"/>
      <c r="N1268" s="68"/>
      <c r="O1268" s="16"/>
      <c r="P1268" s="51"/>
      <c r="Q1268" s="52"/>
      <c r="R1268" s="52"/>
      <c r="S1268" s="328"/>
    </row>
    <row r="1269" spans="1:19" s="49" customFormat="1" x14ac:dyDescent="0.25">
      <c r="A1269" s="27"/>
      <c r="B1269" s="25"/>
      <c r="C1269" s="25"/>
      <c r="D1269" s="25"/>
      <c r="E1269" s="25"/>
      <c r="F1269" s="14"/>
      <c r="G1269" s="14"/>
      <c r="H1269" s="14"/>
      <c r="I1269" s="14"/>
      <c r="J1269" s="14"/>
      <c r="K1269" s="14"/>
      <c r="L1269" s="69"/>
      <c r="M1269" s="15"/>
      <c r="N1269" s="68"/>
      <c r="O1269" s="16"/>
      <c r="P1269" s="51"/>
      <c r="Q1269" s="52"/>
      <c r="R1269" s="52"/>
      <c r="S1269" s="328"/>
    </row>
    <row r="1270" spans="1:19" s="49" customFormat="1" x14ac:dyDescent="0.25">
      <c r="A1270" s="27"/>
      <c r="B1270" s="25"/>
      <c r="C1270" s="25"/>
      <c r="D1270" s="25"/>
      <c r="E1270" s="25"/>
      <c r="F1270" s="14"/>
      <c r="G1270" s="14"/>
      <c r="H1270" s="14"/>
      <c r="I1270" s="14"/>
      <c r="J1270" s="14"/>
      <c r="K1270" s="14"/>
      <c r="L1270" s="69"/>
      <c r="M1270" s="15"/>
      <c r="N1270" s="68"/>
      <c r="O1270" s="16"/>
      <c r="P1270" s="51"/>
      <c r="Q1270" s="52"/>
      <c r="R1270" s="52"/>
      <c r="S1270" s="328"/>
    </row>
    <row r="1271" spans="1:19" s="49" customFormat="1" x14ac:dyDescent="0.25">
      <c r="A1271" s="27"/>
      <c r="B1271" s="25"/>
      <c r="C1271" s="25"/>
      <c r="D1271" s="25"/>
      <c r="E1271" s="25"/>
      <c r="F1271" s="14"/>
      <c r="G1271" s="14"/>
      <c r="H1271" s="14"/>
      <c r="I1271" s="14"/>
      <c r="J1271" s="14"/>
      <c r="K1271" s="14"/>
      <c r="L1271" s="69"/>
      <c r="M1271" s="15"/>
      <c r="N1271" s="68"/>
      <c r="O1271" s="16"/>
      <c r="P1271" s="51"/>
      <c r="Q1271" s="52"/>
      <c r="R1271" s="52"/>
      <c r="S1271" s="328"/>
    </row>
    <row r="1272" spans="1:19" s="49" customFormat="1" x14ac:dyDescent="0.25">
      <c r="A1272" s="27"/>
      <c r="B1272" s="25"/>
      <c r="C1272" s="25"/>
      <c r="D1272" s="25"/>
      <c r="E1272" s="25"/>
      <c r="F1272" s="14"/>
      <c r="G1272" s="14"/>
      <c r="H1272" s="14"/>
      <c r="I1272" s="14"/>
      <c r="J1272" s="14"/>
      <c r="K1272" s="14"/>
      <c r="L1272" s="69"/>
      <c r="M1272" s="15"/>
      <c r="N1272" s="68"/>
      <c r="O1272" s="16"/>
      <c r="P1272" s="51"/>
      <c r="Q1272" s="52"/>
      <c r="R1272" s="52"/>
      <c r="S1272" s="328"/>
    </row>
    <row r="1273" spans="1:19" s="49" customFormat="1" x14ac:dyDescent="0.25">
      <c r="A1273" s="27"/>
      <c r="B1273" s="25"/>
      <c r="C1273" s="25"/>
      <c r="D1273" s="25"/>
      <c r="E1273" s="25"/>
      <c r="F1273" s="14"/>
      <c r="G1273" s="14"/>
      <c r="H1273" s="14"/>
      <c r="I1273" s="14"/>
      <c r="J1273" s="14"/>
      <c r="K1273" s="14"/>
      <c r="L1273" s="69"/>
      <c r="M1273" s="15"/>
      <c r="N1273" s="68"/>
      <c r="O1273" s="16"/>
      <c r="P1273" s="51"/>
      <c r="Q1273" s="52"/>
      <c r="R1273" s="52"/>
      <c r="S1273" s="328"/>
    </row>
    <row r="1274" spans="1:19" s="49" customFormat="1" x14ac:dyDescent="0.25">
      <c r="A1274" s="27"/>
      <c r="B1274" s="25"/>
      <c r="C1274" s="25"/>
      <c r="D1274" s="25"/>
      <c r="E1274" s="25"/>
      <c r="F1274" s="14"/>
      <c r="G1274" s="14"/>
      <c r="H1274" s="14"/>
      <c r="I1274" s="14"/>
      <c r="J1274" s="14"/>
      <c r="K1274" s="14"/>
      <c r="L1274" s="69"/>
      <c r="M1274" s="15"/>
      <c r="N1274" s="68"/>
      <c r="O1274" s="16"/>
      <c r="P1274" s="51"/>
      <c r="Q1274" s="52"/>
      <c r="R1274" s="52"/>
      <c r="S1274" s="328"/>
    </row>
    <row r="1275" spans="1:19" s="49" customFormat="1" x14ac:dyDescent="0.25">
      <c r="A1275" s="27"/>
      <c r="B1275" s="25"/>
      <c r="C1275" s="25"/>
      <c r="D1275" s="25"/>
      <c r="E1275" s="25"/>
      <c r="F1275" s="14"/>
      <c r="G1275" s="14"/>
      <c r="H1275" s="14"/>
      <c r="I1275" s="14"/>
      <c r="J1275" s="14"/>
      <c r="K1275" s="14"/>
      <c r="L1275" s="69"/>
      <c r="M1275" s="15"/>
      <c r="N1275" s="68"/>
      <c r="O1275" s="16"/>
      <c r="P1275" s="51"/>
      <c r="Q1275" s="52"/>
      <c r="R1275" s="52"/>
      <c r="S1275" s="328"/>
    </row>
    <row r="1276" spans="1:19" s="49" customFormat="1" x14ac:dyDescent="0.25">
      <c r="A1276" s="27"/>
      <c r="B1276" s="25"/>
      <c r="C1276" s="25"/>
      <c r="D1276" s="25"/>
      <c r="E1276" s="25"/>
      <c r="F1276" s="14"/>
      <c r="G1276" s="14"/>
      <c r="H1276" s="14"/>
      <c r="I1276" s="14"/>
      <c r="J1276" s="14"/>
      <c r="K1276" s="14"/>
      <c r="L1276" s="69"/>
      <c r="M1276" s="15"/>
      <c r="N1276" s="68"/>
      <c r="O1276" s="16"/>
      <c r="P1276" s="51"/>
      <c r="Q1276" s="52"/>
      <c r="R1276" s="52"/>
      <c r="S1276" s="328"/>
    </row>
    <row r="1277" spans="1:19" s="49" customFormat="1" x14ac:dyDescent="0.25">
      <c r="A1277" s="27"/>
      <c r="B1277" s="25"/>
      <c r="C1277" s="25"/>
      <c r="D1277" s="25"/>
      <c r="E1277" s="25"/>
      <c r="F1277" s="14"/>
      <c r="G1277" s="14"/>
      <c r="H1277" s="14"/>
      <c r="I1277" s="14"/>
      <c r="J1277" s="14"/>
      <c r="K1277" s="14"/>
      <c r="L1277" s="69"/>
      <c r="M1277" s="15"/>
      <c r="N1277" s="68"/>
      <c r="O1277" s="16"/>
      <c r="P1277" s="51"/>
      <c r="Q1277" s="52"/>
      <c r="R1277" s="52"/>
      <c r="S1277" s="328"/>
    </row>
    <row r="1278" spans="1:19" s="49" customFormat="1" x14ac:dyDescent="0.25">
      <c r="A1278" s="27"/>
      <c r="B1278" s="25"/>
      <c r="C1278" s="25"/>
      <c r="D1278" s="25"/>
      <c r="E1278" s="25"/>
      <c r="F1278" s="14"/>
      <c r="G1278" s="14"/>
      <c r="H1278" s="14"/>
      <c r="I1278" s="14"/>
      <c r="J1278" s="14"/>
      <c r="K1278" s="14"/>
      <c r="L1278" s="69"/>
      <c r="M1278" s="15"/>
      <c r="N1278" s="68"/>
      <c r="O1278" s="16"/>
      <c r="P1278" s="51"/>
      <c r="Q1278" s="52"/>
      <c r="R1278" s="52"/>
      <c r="S1278" s="328"/>
    </row>
    <row r="1279" spans="1:19" s="49" customFormat="1" x14ac:dyDescent="0.25">
      <c r="A1279" s="27"/>
      <c r="B1279" s="25"/>
      <c r="C1279" s="25"/>
      <c r="D1279" s="25"/>
      <c r="E1279" s="25"/>
      <c r="F1279" s="14"/>
      <c r="G1279" s="14"/>
      <c r="H1279" s="14"/>
      <c r="I1279" s="14"/>
      <c r="J1279" s="14"/>
      <c r="K1279" s="14"/>
      <c r="L1279" s="69"/>
      <c r="M1279" s="15"/>
      <c r="N1279" s="68"/>
      <c r="O1279" s="16"/>
      <c r="P1279" s="51"/>
      <c r="Q1279" s="52"/>
      <c r="R1279" s="52"/>
      <c r="S1279" s="328"/>
    </row>
    <row r="1280" spans="1:19" s="49" customFormat="1" x14ac:dyDescent="0.25">
      <c r="A1280" s="27"/>
      <c r="B1280" s="25"/>
      <c r="C1280" s="25"/>
      <c r="D1280" s="25"/>
      <c r="E1280" s="25"/>
      <c r="F1280" s="14"/>
      <c r="G1280" s="14"/>
      <c r="H1280" s="14"/>
      <c r="I1280" s="14"/>
      <c r="J1280" s="14"/>
      <c r="K1280" s="14"/>
      <c r="L1280" s="69"/>
      <c r="M1280" s="15"/>
      <c r="N1280" s="68"/>
      <c r="O1280" s="16"/>
      <c r="P1280" s="51"/>
      <c r="Q1280" s="52"/>
      <c r="R1280" s="52"/>
      <c r="S1280" s="328"/>
    </row>
    <row r="1281" spans="1:19" s="49" customFormat="1" x14ac:dyDescent="0.25">
      <c r="A1281" s="27"/>
      <c r="B1281" s="25"/>
      <c r="C1281" s="25"/>
      <c r="D1281" s="25"/>
      <c r="E1281" s="25"/>
      <c r="F1281" s="14"/>
      <c r="G1281" s="14"/>
      <c r="H1281" s="14"/>
      <c r="I1281" s="14"/>
      <c r="J1281" s="14"/>
      <c r="K1281" s="14"/>
      <c r="L1281" s="69"/>
      <c r="M1281" s="15"/>
      <c r="N1281" s="68"/>
      <c r="O1281" s="16"/>
      <c r="P1281" s="51"/>
      <c r="Q1281" s="52"/>
      <c r="R1281" s="52"/>
      <c r="S1281" s="328"/>
    </row>
    <row r="1282" spans="1:19" s="49" customFormat="1" x14ac:dyDescent="0.25">
      <c r="A1282" s="27"/>
      <c r="B1282" s="25"/>
      <c r="C1282" s="25"/>
      <c r="D1282" s="25"/>
      <c r="E1282" s="25"/>
      <c r="F1282" s="14"/>
      <c r="G1282" s="14"/>
      <c r="H1282" s="14"/>
      <c r="I1282" s="14"/>
      <c r="J1282" s="14"/>
      <c r="K1282" s="14"/>
      <c r="L1282" s="69"/>
      <c r="M1282" s="15"/>
      <c r="N1282" s="68"/>
      <c r="O1282" s="16"/>
      <c r="P1282" s="51"/>
      <c r="Q1282" s="52"/>
      <c r="R1282" s="52"/>
      <c r="S1282" s="328"/>
    </row>
    <row r="1283" spans="1:19" s="49" customFormat="1" x14ac:dyDescent="0.25">
      <c r="A1283" s="27"/>
      <c r="B1283" s="25"/>
      <c r="C1283" s="25"/>
      <c r="D1283" s="25"/>
      <c r="E1283" s="25"/>
      <c r="F1283" s="14"/>
      <c r="G1283" s="14"/>
      <c r="H1283" s="14"/>
      <c r="I1283" s="14"/>
      <c r="J1283" s="14"/>
      <c r="K1283" s="14"/>
      <c r="L1283" s="69"/>
      <c r="M1283" s="15"/>
      <c r="N1283" s="68"/>
      <c r="O1283" s="16"/>
      <c r="P1283" s="51"/>
      <c r="Q1283" s="52"/>
      <c r="R1283" s="52"/>
      <c r="S1283" s="328"/>
    </row>
    <row r="1284" spans="1:19" s="49" customFormat="1" x14ac:dyDescent="0.25">
      <c r="A1284" s="27"/>
      <c r="B1284" s="25"/>
      <c r="C1284" s="25"/>
      <c r="D1284" s="25"/>
      <c r="E1284" s="25"/>
      <c r="F1284" s="14"/>
      <c r="G1284" s="14"/>
      <c r="H1284" s="14"/>
      <c r="I1284" s="14"/>
      <c r="J1284" s="14"/>
      <c r="K1284" s="14"/>
      <c r="L1284" s="69"/>
      <c r="M1284" s="15"/>
      <c r="N1284" s="68"/>
      <c r="O1284" s="16"/>
      <c r="P1284" s="51"/>
      <c r="Q1284" s="52"/>
      <c r="R1284" s="52"/>
      <c r="S1284" s="328"/>
    </row>
    <row r="1285" spans="1:19" s="49" customFormat="1" x14ac:dyDescent="0.25">
      <c r="A1285" s="27"/>
      <c r="B1285" s="25"/>
      <c r="C1285" s="25"/>
      <c r="D1285" s="25"/>
      <c r="E1285" s="25"/>
      <c r="F1285" s="14"/>
      <c r="G1285" s="14"/>
      <c r="H1285" s="14"/>
      <c r="I1285" s="14"/>
      <c r="J1285" s="14"/>
      <c r="K1285" s="14"/>
      <c r="L1285" s="69"/>
      <c r="M1285" s="15"/>
      <c r="N1285" s="68"/>
      <c r="O1285" s="16"/>
      <c r="P1285" s="51"/>
      <c r="Q1285" s="52"/>
      <c r="R1285" s="52"/>
      <c r="S1285" s="328"/>
    </row>
    <row r="1286" spans="1:19" s="49" customFormat="1" x14ac:dyDescent="0.25">
      <c r="A1286" s="27"/>
      <c r="B1286" s="25"/>
      <c r="C1286" s="25"/>
      <c r="D1286" s="25"/>
      <c r="E1286" s="25"/>
      <c r="F1286" s="14"/>
      <c r="G1286" s="14"/>
      <c r="H1286" s="14"/>
      <c r="I1286" s="14"/>
      <c r="J1286" s="14"/>
      <c r="K1286" s="14"/>
      <c r="L1286" s="69"/>
      <c r="M1286" s="15"/>
      <c r="N1286" s="68"/>
      <c r="O1286" s="16"/>
      <c r="P1286" s="51"/>
      <c r="Q1286" s="52"/>
      <c r="R1286" s="52"/>
      <c r="S1286" s="328"/>
    </row>
    <row r="1287" spans="1:19" s="49" customFormat="1" x14ac:dyDescent="0.25">
      <c r="A1287" s="27"/>
      <c r="B1287" s="25"/>
      <c r="C1287" s="25"/>
      <c r="D1287" s="25"/>
      <c r="E1287" s="25"/>
      <c r="F1287" s="14"/>
      <c r="G1287" s="14"/>
      <c r="H1287" s="14"/>
      <c r="I1287" s="14"/>
      <c r="J1287" s="14"/>
      <c r="K1287" s="14"/>
      <c r="L1287" s="69"/>
      <c r="M1287" s="15"/>
      <c r="N1287" s="68"/>
      <c r="O1287" s="16"/>
      <c r="P1287" s="51"/>
      <c r="Q1287" s="52"/>
      <c r="R1287" s="52"/>
      <c r="S1287" s="328"/>
    </row>
    <row r="1288" spans="1:19" s="49" customFormat="1" x14ac:dyDescent="0.25">
      <c r="A1288" s="27"/>
      <c r="B1288" s="25"/>
      <c r="C1288" s="25"/>
      <c r="D1288" s="25"/>
      <c r="E1288" s="25"/>
      <c r="F1288" s="14"/>
      <c r="G1288" s="14"/>
      <c r="H1288" s="14"/>
      <c r="I1288" s="14"/>
      <c r="J1288" s="14"/>
      <c r="K1288" s="14"/>
      <c r="L1288" s="69"/>
      <c r="M1288" s="15"/>
      <c r="N1288" s="68"/>
      <c r="O1288" s="16"/>
      <c r="P1288" s="51"/>
      <c r="Q1288" s="52"/>
      <c r="R1288" s="52"/>
      <c r="S1288" s="328"/>
    </row>
    <row r="1289" spans="1:19" s="49" customFormat="1" x14ac:dyDescent="0.25">
      <c r="A1289" s="27"/>
      <c r="B1289" s="25"/>
      <c r="C1289" s="25"/>
      <c r="D1289" s="25"/>
      <c r="E1289" s="25"/>
      <c r="F1289" s="14"/>
      <c r="G1289" s="14"/>
      <c r="H1289" s="14"/>
      <c r="I1289" s="14"/>
      <c r="J1289" s="14"/>
      <c r="K1289" s="14"/>
      <c r="L1289" s="69"/>
      <c r="M1289" s="15"/>
      <c r="N1289" s="68"/>
      <c r="O1289" s="16"/>
      <c r="P1289" s="51"/>
      <c r="Q1289" s="52"/>
      <c r="R1289" s="52"/>
      <c r="S1289" s="328"/>
    </row>
    <row r="1290" spans="1:19" s="49" customFormat="1" x14ac:dyDescent="0.25">
      <c r="A1290" s="27"/>
      <c r="B1290" s="25"/>
      <c r="C1290" s="25"/>
      <c r="D1290" s="25"/>
      <c r="E1290" s="25"/>
      <c r="F1290" s="14"/>
      <c r="G1290" s="14"/>
      <c r="H1290" s="14"/>
      <c r="I1290" s="14"/>
      <c r="J1290" s="14"/>
      <c r="K1290" s="14"/>
      <c r="L1290" s="69"/>
      <c r="M1290" s="15"/>
      <c r="N1290" s="68"/>
      <c r="O1290" s="16"/>
      <c r="P1290" s="51"/>
      <c r="Q1290" s="52"/>
      <c r="R1290" s="52"/>
      <c r="S1290" s="328"/>
    </row>
    <row r="1291" spans="1:19" s="49" customFormat="1" x14ac:dyDescent="0.25">
      <c r="A1291" s="27"/>
      <c r="B1291" s="25"/>
      <c r="C1291" s="25"/>
      <c r="D1291" s="25"/>
      <c r="E1291" s="25"/>
      <c r="F1291" s="14"/>
      <c r="G1291" s="14"/>
      <c r="H1291" s="14"/>
      <c r="I1291" s="14"/>
      <c r="J1291" s="14"/>
      <c r="K1291" s="14"/>
      <c r="L1291" s="69"/>
      <c r="M1291" s="15"/>
      <c r="N1291" s="68"/>
      <c r="O1291" s="16"/>
      <c r="P1291" s="51"/>
      <c r="Q1291" s="52"/>
      <c r="R1291" s="52"/>
      <c r="S1291" s="328"/>
    </row>
    <row r="1292" spans="1:19" s="49" customFormat="1" x14ac:dyDescent="0.25">
      <c r="A1292" s="27"/>
      <c r="B1292" s="25"/>
      <c r="C1292" s="25"/>
      <c r="D1292" s="25"/>
      <c r="E1292" s="25"/>
      <c r="F1292" s="14"/>
      <c r="G1292" s="14"/>
      <c r="H1292" s="14"/>
      <c r="I1292" s="14"/>
      <c r="J1292" s="14"/>
      <c r="K1292" s="14"/>
      <c r="L1292" s="69"/>
      <c r="M1292" s="15"/>
      <c r="N1292" s="68"/>
      <c r="O1292" s="16"/>
      <c r="P1292" s="51"/>
      <c r="Q1292" s="52"/>
      <c r="R1292" s="52"/>
      <c r="S1292" s="328"/>
    </row>
    <row r="1293" spans="1:19" s="49" customFormat="1" x14ac:dyDescent="0.25">
      <c r="A1293" s="27"/>
      <c r="B1293" s="25"/>
      <c r="C1293" s="25"/>
      <c r="D1293" s="25"/>
      <c r="E1293" s="25"/>
      <c r="F1293" s="14"/>
      <c r="G1293" s="14"/>
      <c r="H1293" s="14"/>
      <c r="I1293" s="14"/>
      <c r="J1293" s="14"/>
      <c r="K1293" s="14"/>
      <c r="L1293" s="69"/>
      <c r="M1293" s="15"/>
      <c r="N1293" s="68"/>
      <c r="O1293" s="16"/>
      <c r="P1293" s="51"/>
      <c r="Q1293" s="52"/>
      <c r="R1293" s="52"/>
      <c r="S1293" s="328"/>
    </row>
    <row r="1294" spans="1:19" s="49" customFormat="1" x14ac:dyDescent="0.25">
      <c r="A1294" s="27"/>
      <c r="B1294" s="25"/>
      <c r="C1294" s="25"/>
      <c r="D1294" s="25"/>
      <c r="E1294" s="25"/>
      <c r="F1294" s="14"/>
      <c r="G1294" s="14"/>
      <c r="H1294" s="14"/>
      <c r="I1294" s="14"/>
      <c r="J1294" s="14"/>
      <c r="K1294" s="14"/>
      <c r="L1294" s="69"/>
      <c r="M1294" s="15"/>
      <c r="N1294" s="68"/>
      <c r="O1294" s="16"/>
      <c r="P1294" s="51"/>
      <c r="Q1294" s="52"/>
      <c r="R1294" s="52"/>
      <c r="S1294" s="328"/>
    </row>
    <row r="1295" spans="1:19" s="49" customFormat="1" x14ac:dyDescent="0.25">
      <c r="A1295" s="27"/>
      <c r="B1295" s="25"/>
      <c r="C1295" s="25"/>
      <c r="D1295" s="25"/>
      <c r="E1295" s="25"/>
      <c r="F1295" s="14"/>
      <c r="G1295" s="14"/>
      <c r="H1295" s="14"/>
      <c r="I1295" s="14"/>
      <c r="J1295" s="14"/>
      <c r="K1295" s="14"/>
      <c r="L1295" s="69"/>
      <c r="M1295" s="15"/>
      <c r="N1295" s="68"/>
      <c r="O1295" s="16"/>
      <c r="P1295" s="51"/>
      <c r="Q1295" s="52"/>
      <c r="R1295" s="52"/>
      <c r="S1295" s="328"/>
    </row>
    <row r="1296" spans="1:19" s="49" customFormat="1" x14ac:dyDescent="0.25">
      <c r="A1296" s="27"/>
      <c r="B1296" s="25"/>
      <c r="C1296" s="25"/>
      <c r="D1296" s="25"/>
      <c r="E1296" s="25"/>
      <c r="F1296" s="14"/>
      <c r="G1296" s="14"/>
      <c r="H1296" s="14"/>
      <c r="I1296" s="14"/>
      <c r="J1296" s="14"/>
      <c r="K1296" s="14"/>
      <c r="L1296" s="69"/>
      <c r="M1296" s="15"/>
      <c r="N1296" s="68"/>
      <c r="O1296" s="16"/>
      <c r="P1296" s="51"/>
      <c r="Q1296" s="52"/>
      <c r="R1296" s="52"/>
      <c r="S1296" s="328"/>
    </row>
    <row r="1297" spans="1:19" s="49" customFormat="1" x14ac:dyDescent="0.25">
      <c r="A1297" s="27"/>
      <c r="B1297" s="25"/>
      <c r="C1297" s="25"/>
      <c r="D1297" s="25"/>
      <c r="E1297" s="25"/>
      <c r="F1297" s="14"/>
      <c r="G1297" s="14"/>
      <c r="H1297" s="14"/>
      <c r="I1297" s="14"/>
      <c r="J1297" s="14"/>
      <c r="K1297" s="14"/>
      <c r="L1297" s="69"/>
      <c r="M1297" s="15"/>
      <c r="N1297" s="68"/>
      <c r="O1297" s="16"/>
      <c r="P1297" s="51"/>
      <c r="Q1297" s="52"/>
      <c r="R1297" s="52"/>
      <c r="S1297" s="328"/>
    </row>
    <row r="1298" spans="1:19" s="49" customFormat="1" x14ac:dyDescent="0.25">
      <c r="A1298" s="27"/>
      <c r="B1298" s="25"/>
      <c r="C1298" s="25"/>
      <c r="D1298" s="25"/>
      <c r="E1298" s="25"/>
      <c r="F1298" s="14"/>
      <c r="G1298" s="14"/>
      <c r="H1298" s="14"/>
      <c r="I1298" s="14"/>
      <c r="J1298" s="14"/>
      <c r="K1298" s="14"/>
      <c r="L1298" s="69"/>
      <c r="M1298" s="15"/>
      <c r="N1298" s="68"/>
      <c r="O1298" s="16"/>
      <c r="P1298" s="51"/>
      <c r="Q1298" s="52"/>
      <c r="R1298" s="52"/>
      <c r="S1298" s="328"/>
    </row>
    <row r="1299" spans="1:19" s="49" customFormat="1" x14ac:dyDescent="0.25">
      <c r="A1299" s="27"/>
      <c r="B1299" s="25"/>
      <c r="C1299" s="25"/>
      <c r="D1299" s="25"/>
      <c r="E1299" s="25"/>
      <c r="F1299" s="14"/>
      <c r="G1299" s="14"/>
      <c r="H1299" s="14"/>
      <c r="I1299" s="14"/>
      <c r="J1299" s="14"/>
      <c r="K1299" s="14"/>
      <c r="L1299" s="69"/>
      <c r="M1299" s="15"/>
      <c r="N1299" s="68"/>
      <c r="O1299" s="16"/>
      <c r="P1299" s="51"/>
      <c r="Q1299" s="52"/>
      <c r="R1299" s="52"/>
      <c r="S1299" s="328"/>
    </row>
    <row r="1300" spans="1:19" s="49" customFormat="1" x14ac:dyDescent="0.25">
      <c r="A1300" s="27"/>
      <c r="B1300" s="25"/>
      <c r="C1300" s="25"/>
      <c r="D1300" s="25"/>
      <c r="E1300" s="25"/>
      <c r="F1300" s="14"/>
      <c r="G1300" s="14"/>
      <c r="H1300" s="14"/>
      <c r="I1300" s="14"/>
      <c r="J1300" s="14"/>
      <c r="K1300" s="14"/>
      <c r="L1300" s="69"/>
      <c r="M1300" s="15"/>
      <c r="N1300" s="68"/>
      <c r="O1300" s="16"/>
      <c r="P1300" s="51"/>
      <c r="Q1300" s="52"/>
      <c r="R1300" s="52"/>
      <c r="S1300" s="328"/>
    </row>
    <row r="1301" spans="1:19" s="49" customFormat="1" x14ac:dyDescent="0.25">
      <c r="A1301" s="27"/>
      <c r="B1301" s="25"/>
      <c r="C1301" s="25"/>
      <c r="D1301" s="25"/>
      <c r="E1301" s="25"/>
      <c r="F1301" s="14"/>
      <c r="G1301" s="14"/>
      <c r="H1301" s="14"/>
      <c r="I1301" s="14"/>
      <c r="J1301" s="14"/>
      <c r="K1301" s="14"/>
      <c r="L1301" s="69"/>
      <c r="M1301" s="15"/>
      <c r="N1301" s="68"/>
      <c r="O1301" s="16"/>
      <c r="P1301" s="51"/>
      <c r="Q1301" s="52"/>
      <c r="R1301" s="52"/>
      <c r="S1301" s="328"/>
    </row>
    <row r="1302" spans="1:19" s="49" customFormat="1" x14ac:dyDescent="0.25">
      <c r="A1302" s="27"/>
      <c r="B1302" s="25"/>
      <c r="C1302" s="25"/>
      <c r="D1302" s="25"/>
      <c r="E1302" s="25"/>
      <c r="F1302" s="14"/>
      <c r="G1302" s="14"/>
      <c r="H1302" s="14"/>
      <c r="I1302" s="14"/>
      <c r="J1302" s="14"/>
      <c r="K1302" s="14"/>
      <c r="L1302" s="69"/>
      <c r="M1302" s="15"/>
      <c r="N1302" s="68"/>
      <c r="O1302" s="16"/>
      <c r="P1302" s="51"/>
      <c r="Q1302" s="52"/>
      <c r="R1302" s="52"/>
      <c r="S1302" s="328"/>
    </row>
    <row r="1303" spans="1:19" s="49" customFormat="1" x14ac:dyDescent="0.25">
      <c r="A1303" s="27"/>
      <c r="B1303" s="25"/>
      <c r="C1303" s="25"/>
      <c r="D1303" s="25"/>
      <c r="E1303" s="25"/>
      <c r="F1303" s="14"/>
      <c r="G1303" s="14"/>
      <c r="H1303" s="14"/>
      <c r="I1303" s="14"/>
      <c r="J1303" s="14"/>
      <c r="K1303" s="14"/>
      <c r="L1303" s="69"/>
      <c r="M1303" s="15"/>
      <c r="N1303" s="68"/>
      <c r="O1303" s="16"/>
      <c r="P1303" s="51"/>
      <c r="Q1303" s="52"/>
      <c r="R1303" s="52"/>
      <c r="S1303" s="328"/>
    </row>
    <row r="1304" spans="1:19" s="49" customFormat="1" x14ac:dyDescent="0.25">
      <c r="A1304" s="27"/>
      <c r="B1304" s="25"/>
      <c r="C1304" s="25"/>
      <c r="D1304" s="25"/>
      <c r="E1304" s="25"/>
      <c r="F1304" s="14"/>
      <c r="G1304" s="14"/>
      <c r="H1304" s="14"/>
      <c r="I1304" s="14"/>
      <c r="J1304" s="14"/>
      <c r="K1304" s="14"/>
      <c r="L1304" s="69"/>
      <c r="M1304" s="15"/>
      <c r="N1304" s="68"/>
      <c r="O1304" s="16"/>
      <c r="P1304" s="51"/>
      <c r="Q1304" s="52"/>
      <c r="R1304" s="52"/>
      <c r="S1304" s="328"/>
    </row>
    <row r="1305" spans="1:19" s="49" customFormat="1" x14ac:dyDescent="0.25">
      <c r="A1305" s="27"/>
      <c r="B1305" s="25"/>
      <c r="C1305" s="25"/>
      <c r="D1305" s="25"/>
      <c r="E1305" s="25"/>
      <c r="F1305" s="14"/>
      <c r="G1305" s="14"/>
      <c r="H1305" s="14"/>
      <c r="I1305" s="14"/>
      <c r="J1305" s="14"/>
      <c r="K1305" s="14"/>
      <c r="L1305" s="69"/>
      <c r="M1305" s="15"/>
      <c r="N1305" s="68"/>
      <c r="O1305" s="16"/>
      <c r="P1305" s="51"/>
      <c r="Q1305" s="52"/>
      <c r="R1305" s="52"/>
      <c r="S1305" s="328"/>
    </row>
    <row r="1306" spans="1:19" s="49" customFormat="1" x14ac:dyDescent="0.25">
      <c r="A1306" s="27"/>
      <c r="B1306" s="25"/>
      <c r="C1306" s="25"/>
      <c r="D1306" s="25"/>
      <c r="E1306" s="25"/>
      <c r="F1306" s="14"/>
      <c r="G1306" s="14"/>
      <c r="H1306" s="14"/>
      <c r="I1306" s="14"/>
      <c r="J1306" s="14"/>
      <c r="K1306" s="14"/>
      <c r="L1306" s="69"/>
      <c r="M1306" s="15"/>
      <c r="N1306" s="68"/>
      <c r="O1306" s="16"/>
      <c r="P1306" s="51"/>
      <c r="Q1306" s="52"/>
      <c r="R1306" s="52"/>
      <c r="S1306" s="328"/>
    </row>
    <row r="1307" spans="1:19" s="49" customFormat="1" x14ac:dyDescent="0.25">
      <c r="A1307" s="27"/>
      <c r="B1307" s="25"/>
      <c r="C1307" s="25"/>
      <c r="D1307" s="25"/>
      <c r="E1307" s="25"/>
      <c r="F1307" s="14"/>
      <c r="G1307" s="14"/>
      <c r="H1307" s="14"/>
      <c r="I1307" s="14"/>
      <c r="J1307" s="14"/>
      <c r="K1307" s="14"/>
      <c r="L1307" s="69"/>
      <c r="M1307" s="15"/>
      <c r="N1307" s="68"/>
      <c r="O1307" s="16"/>
      <c r="P1307" s="51"/>
      <c r="Q1307" s="52"/>
      <c r="R1307" s="52"/>
      <c r="S1307" s="328"/>
    </row>
    <row r="1308" spans="1:19" s="49" customFormat="1" x14ac:dyDescent="0.25">
      <c r="A1308" s="27"/>
      <c r="B1308" s="25"/>
      <c r="C1308" s="25"/>
      <c r="D1308" s="25"/>
      <c r="E1308" s="25"/>
      <c r="F1308" s="14"/>
      <c r="G1308" s="14"/>
      <c r="H1308" s="14"/>
      <c r="I1308" s="14"/>
      <c r="J1308" s="14"/>
      <c r="K1308" s="14"/>
      <c r="L1308" s="69"/>
      <c r="M1308" s="15"/>
      <c r="N1308" s="68"/>
      <c r="O1308" s="16"/>
      <c r="P1308" s="51"/>
      <c r="Q1308" s="52"/>
      <c r="R1308" s="52"/>
      <c r="S1308" s="328"/>
    </row>
    <row r="1309" spans="1:19" s="49" customFormat="1" x14ac:dyDescent="0.25">
      <c r="A1309" s="27"/>
      <c r="B1309" s="25"/>
      <c r="C1309" s="25"/>
      <c r="D1309" s="25"/>
      <c r="E1309" s="25"/>
      <c r="F1309" s="14"/>
      <c r="G1309" s="14"/>
      <c r="H1309" s="14"/>
      <c r="I1309" s="14"/>
      <c r="J1309" s="14"/>
      <c r="K1309" s="14"/>
      <c r="L1309" s="69"/>
      <c r="M1309" s="15"/>
      <c r="N1309" s="68"/>
      <c r="O1309" s="16"/>
      <c r="P1309" s="51"/>
      <c r="Q1309" s="52"/>
      <c r="R1309" s="52"/>
      <c r="S1309" s="328"/>
    </row>
    <row r="1310" spans="1:19" s="49" customFormat="1" x14ac:dyDescent="0.25">
      <c r="A1310" s="27"/>
      <c r="B1310" s="25"/>
      <c r="C1310" s="25"/>
      <c r="D1310" s="25"/>
      <c r="E1310" s="25"/>
      <c r="F1310" s="14"/>
      <c r="G1310" s="14"/>
      <c r="H1310" s="14"/>
      <c r="I1310" s="14"/>
      <c r="J1310" s="14"/>
      <c r="K1310" s="14"/>
      <c r="L1310" s="69"/>
      <c r="M1310" s="15"/>
      <c r="N1310" s="68"/>
      <c r="O1310" s="16"/>
      <c r="P1310" s="51"/>
      <c r="Q1310" s="52"/>
      <c r="R1310" s="52"/>
      <c r="S1310" s="328"/>
    </row>
    <row r="1311" spans="1:19" s="49" customFormat="1" x14ac:dyDescent="0.25">
      <c r="A1311" s="27"/>
      <c r="B1311" s="25"/>
      <c r="C1311" s="25"/>
      <c r="D1311" s="25"/>
      <c r="E1311" s="25"/>
      <c r="F1311" s="14"/>
      <c r="G1311" s="14"/>
      <c r="H1311" s="14"/>
      <c r="I1311" s="14"/>
      <c r="J1311" s="14"/>
      <c r="K1311" s="14"/>
      <c r="L1311" s="69"/>
      <c r="M1311" s="15"/>
      <c r="N1311" s="68"/>
      <c r="O1311" s="16"/>
      <c r="P1311" s="51"/>
      <c r="Q1311" s="52"/>
      <c r="R1311" s="52"/>
      <c r="S1311" s="328"/>
    </row>
    <row r="1312" spans="1:19" s="49" customFormat="1" x14ac:dyDescent="0.25">
      <c r="A1312" s="27"/>
      <c r="B1312" s="25"/>
      <c r="C1312" s="25"/>
      <c r="D1312" s="25"/>
      <c r="E1312" s="25"/>
      <c r="F1312" s="14"/>
      <c r="G1312" s="14"/>
      <c r="H1312" s="14"/>
      <c r="I1312" s="14"/>
      <c r="J1312" s="14"/>
      <c r="K1312" s="14"/>
      <c r="L1312" s="69"/>
      <c r="M1312" s="15"/>
      <c r="N1312" s="68"/>
      <c r="O1312" s="16"/>
      <c r="P1312" s="51"/>
      <c r="Q1312" s="52"/>
      <c r="R1312" s="52"/>
      <c r="S1312" s="328"/>
    </row>
    <row r="1313" spans="1:19" s="49" customFormat="1" x14ac:dyDescent="0.25">
      <c r="A1313" s="27"/>
      <c r="B1313" s="25"/>
      <c r="C1313" s="25"/>
      <c r="D1313" s="25"/>
      <c r="E1313" s="25"/>
      <c r="F1313" s="14"/>
      <c r="G1313" s="14"/>
      <c r="H1313" s="14"/>
      <c r="I1313" s="14"/>
      <c r="J1313" s="14"/>
      <c r="K1313" s="14"/>
      <c r="L1313" s="69"/>
      <c r="M1313" s="15"/>
      <c r="N1313" s="68"/>
      <c r="O1313" s="16"/>
      <c r="P1313" s="51"/>
      <c r="Q1313" s="52"/>
      <c r="R1313" s="52"/>
      <c r="S1313" s="328"/>
    </row>
    <row r="1314" spans="1:19" s="49" customFormat="1" x14ac:dyDescent="0.25">
      <c r="A1314" s="27"/>
      <c r="B1314" s="25"/>
      <c r="C1314" s="25"/>
      <c r="D1314" s="25"/>
      <c r="E1314" s="25"/>
      <c r="F1314" s="14"/>
      <c r="G1314" s="14"/>
      <c r="H1314" s="14"/>
      <c r="I1314" s="14"/>
      <c r="J1314" s="14"/>
      <c r="K1314" s="14"/>
      <c r="L1314" s="69"/>
      <c r="M1314" s="15"/>
      <c r="N1314" s="68"/>
      <c r="O1314" s="16"/>
      <c r="P1314" s="51"/>
      <c r="Q1314" s="52"/>
      <c r="R1314" s="52"/>
      <c r="S1314" s="328"/>
    </row>
    <row r="1315" spans="1:19" s="49" customFormat="1" x14ac:dyDescent="0.25">
      <c r="A1315" s="27"/>
      <c r="B1315" s="25"/>
      <c r="C1315" s="25"/>
      <c r="D1315" s="25"/>
      <c r="E1315" s="25"/>
      <c r="F1315" s="14"/>
      <c r="G1315" s="14"/>
      <c r="H1315" s="14"/>
      <c r="I1315" s="14"/>
      <c r="J1315" s="14"/>
      <c r="K1315" s="14"/>
      <c r="L1315" s="69"/>
      <c r="M1315" s="15"/>
      <c r="N1315" s="68"/>
      <c r="O1315" s="16"/>
      <c r="P1315" s="51"/>
      <c r="Q1315" s="52"/>
      <c r="R1315" s="52"/>
      <c r="S1315" s="328"/>
    </row>
    <row r="1316" spans="1:19" s="49" customFormat="1" x14ac:dyDescent="0.25">
      <c r="A1316" s="27"/>
      <c r="B1316" s="25"/>
      <c r="C1316" s="25"/>
      <c r="D1316" s="25"/>
      <c r="E1316" s="25"/>
      <c r="F1316" s="14"/>
      <c r="G1316" s="14"/>
      <c r="H1316" s="14"/>
      <c r="I1316" s="14"/>
      <c r="J1316" s="14"/>
      <c r="K1316" s="14"/>
      <c r="L1316" s="69"/>
      <c r="M1316" s="15"/>
      <c r="N1316" s="68"/>
      <c r="O1316" s="16"/>
      <c r="P1316" s="51"/>
      <c r="Q1316" s="52"/>
      <c r="R1316" s="52"/>
      <c r="S1316" s="328"/>
    </row>
    <row r="1317" spans="1:19" s="49" customFormat="1" x14ac:dyDescent="0.25">
      <c r="A1317" s="27"/>
      <c r="B1317" s="25"/>
      <c r="C1317" s="25"/>
      <c r="D1317" s="25"/>
      <c r="E1317" s="25"/>
      <c r="F1317" s="14"/>
      <c r="G1317" s="14"/>
      <c r="H1317" s="14"/>
      <c r="I1317" s="14"/>
      <c r="J1317" s="14"/>
      <c r="K1317" s="14"/>
      <c r="L1317" s="69"/>
      <c r="M1317" s="15"/>
      <c r="N1317" s="68"/>
      <c r="O1317" s="16"/>
      <c r="P1317" s="51"/>
      <c r="Q1317" s="52"/>
      <c r="R1317" s="52"/>
      <c r="S1317" s="328"/>
    </row>
    <row r="1318" spans="1:19" s="49" customFormat="1" x14ac:dyDescent="0.25">
      <c r="A1318" s="27"/>
      <c r="B1318" s="25"/>
      <c r="C1318" s="25"/>
      <c r="D1318" s="25"/>
      <c r="E1318" s="25"/>
      <c r="F1318" s="14"/>
      <c r="G1318" s="14"/>
      <c r="H1318" s="14"/>
      <c r="I1318" s="14"/>
      <c r="J1318" s="14"/>
      <c r="K1318" s="14"/>
      <c r="L1318" s="69"/>
      <c r="M1318" s="15"/>
      <c r="N1318" s="68"/>
      <c r="O1318" s="16"/>
      <c r="P1318" s="51"/>
      <c r="Q1318" s="52"/>
      <c r="R1318" s="52"/>
      <c r="S1318" s="328"/>
    </row>
    <row r="1319" spans="1:19" s="49" customFormat="1" x14ac:dyDescent="0.25">
      <c r="A1319" s="27"/>
      <c r="B1319" s="25"/>
      <c r="C1319" s="25"/>
      <c r="D1319" s="25"/>
      <c r="E1319" s="25"/>
      <c r="F1319" s="14"/>
      <c r="G1319" s="14"/>
      <c r="H1319" s="14"/>
      <c r="I1319" s="14"/>
      <c r="J1319" s="14"/>
      <c r="K1319" s="14"/>
      <c r="L1319" s="69"/>
      <c r="M1319" s="15"/>
      <c r="N1319" s="68"/>
      <c r="O1319" s="16"/>
      <c r="P1319" s="51"/>
      <c r="Q1319" s="52"/>
      <c r="R1319" s="52"/>
      <c r="S1319" s="328"/>
    </row>
    <row r="1320" spans="1:19" s="49" customFormat="1" x14ac:dyDescent="0.25">
      <c r="A1320" s="27"/>
      <c r="B1320" s="25"/>
      <c r="C1320" s="25"/>
      <c r="D1320" s="25"/>
      <c r="E1320" s="25"/>
      <c r="F1320" s="14"/>
      <c r="G1320" s="14"/>
      <c r="H1320" s="14"/>
      <c r="I1320" s="14"/>
      <c r="J1320" s="14"/>
      <c r="K1320" s="14"/>
      <c r="L1320" s="69"/>
      <c r="M1320" s="15"/>
      <c r="N1320" s="68"/>
      <c r="O1320" s="16"/>
      <c r="P1320" s="51"/>
      <c r="Q1320" s="52"/>
      <c r="R1320" s="52"/>
      <c r="S1320" s="328"/>
    </row>
    <row r="1321" spans="1:19" s="49" customFormat="1" x14ac:dyDescent="0.25">
      <c r="A1321" s="27"/>
      <c r="B1321" s="25"/>
      <c r="C1321" s="25"/>
      <c r="D1321" s="25"/>
      <c r="E1321" s="25"/>
      <c r="F1321" s="14"/>
      <c r="G1321" s="14"/>
      <c r="H1321" s="14"/>
      <c r="I1321" s="14"/>
      <c r="J1321" s="14"/>
      <c r="K1321" s="14"/>
      <c r="L1321" s="69"/>
      <c r="M1321" s="15"/>
      <c r="N1321" s="68"/>
      <c r="O1321" s="16"/>
      <c r="P1321" s="51"/>
      <c r="Q1321" s="52"/>
      <c r="R1321" s="52"/>
      <c r="S1321" s="328"/>
    </row>
    <row r="1322" spans="1:19" s="49" customFormat="1" x14ac:dyDescent="0.25">
      <c r="A1322" s="27"/>
      <c r="B1322" s="25"/>
      <c r="C1322" s="25"/>
      <c r="D1322" s="25"/>
      <c r="E1322" s="25"/>
      <c r="F1322" s="14"/>
      <c r="G1322" s="14"/>
      <c r="H1322" s="14"/>
      <c r="I1322" s="14"/>
      <c r="J1322" s="14"/>
      <c r="K1322" s="14"/>
      <c r="L1322" s="69"/>
      <c r="M1322" s="15"/>
      <c r="N1322" s="68"/>
      <c r="O1322" s="16"/>
      <c r="P1322" s="51"/>
      <c r="Q1322" s="52"/>
      <c r="R1322" s="52"/>
      <c r="S1322" s="328"/>
    </row>
    <row r="1323" spans="1:19" s="49" customFormat="1" x14ac:dyDescent="0.25">
      <c r="A1323" s="27"/>
      <c r="B1323" s="25"/>
      <c r="C1323" s="25"/>
      <c r="D1323" s="25"/>
      <c r="E1323" s="25"/>
      <c r="F1323" s="14"/>
      <c r="G1323" s="14"/>
      <c r="H1323" s="14"/>
      <c r="I1323" s="14"/>
      <c r="J1323" s="14"/>
      <c r="K1323" s="14"/>
      <c r="L1323" s="69"/>
      <c r="M1323" s="15"/>
      <c r="N1323" s="68"/>
      <c r="O1323" s="16"/>
      <c r="P1323" s="51"/>
      <c r="Q1323" s="52"/>
      <c r="R1323" s="52"/>
      <c r="S1323" s="328"/>
    </row>
    <row r="1324" spans="1:19" s="49" customFormat="1" x14ac:dyDescent="0.25">
      <c r="A1324" s="27"/>
      <c r="B1324" s="25"/>
      <c r="C1324" s="25"/>
      <c r="D1324" s="25"/>
      <c r="E1324" s="25"/>
      <c r="F1324" s="14"/>
      <c r="G1324" s="14"/>
      <c r="H1324" s="14"/>
      <c r="I1324" s="14"/>
      <c r="J1324" s="14"/>
      <c r="K1324" s="14"/>
      <c r="L1324" s="69"/>
      <c r="M1324" s="15"/>
      <c r="N1324" s="68"/>
      <c r="O1324" s="16"/>
      <c r="P1324" s="51"/>
      <c r="Q1324" s="52"/>
      <c r="R1324" s="52"/>
      <c r="S1324" s="328"/>
    </row>
    <row r="1325" spans="1:19" s="49" customFormat="1" x14ac:dyDescent="0.25">
      <c r="A1325" s="27"/>
      <c r="B1325" s="25"/>
      <c r="C1325" s="25"/>
      <c r="D1325" s="25"/>
      <c r="E1325" s="25"/>
      <c r="F1325" s="14"/>
      <c r="G1325" s="14"/>
      <c r="H1325" s="14"/>
      <c r="I1325" s="14"/>
      <c r="J1325" s="14"/>
      <c r="K1325" s="14"/>
      <c r="L1325" s="69"/>
      <c r="M1325" s="15"/>
      <c r="N1325" s="68"/>
      <c r="O1325" s="16"/>
      <c r="P1325" s="51"/>
      <c r="Q1325" s="52"/>
      <c r="R1325" s="52"/>
      <c r="S1325" s="328"/>
    </row>
    <row r="1326" spans="1:19" s="49" customFormat="1" x14ac:dyDescent="0.25">
      <c r="A1326" s="27"/>
      <c r="B1326" s="25"/>
      <c r="C1326" s="25"/>
      <c r="D1326" s="25"/>
      <c r="E1326" s="25"/>
      <c r="F1326" s="14"/>
      <c r="G1326" s="14"/>
      <c r="H1326" s="14"/>
      <c r="I1326" s="14"/>
      <c r="J1326" s="14"/>
      <c r="K1326" s="14"/>
      <c r="L1326" s="69"/>
      <c r="M1326" s="15"/>
      <c r="N1326" s="68"/>
      <c r="O1326" s="16"/>
      <c r="P1326" s="51"/>
      <c r="Q1326" s="52"/>
      <c r="R1326" s="52"/>
      <c r="S1326" s="328"/>
    </row>
    <row r="1327" spans="1:19" s="49" customFormat="1" x14ac:dyDescent="0.25">
      <c r="A1327" s="27"/>
      <c r="B1327" s="25"/>
      <c r="C1327" s="25"/>
      <c r="D1327" s="25"/>
      <c r="E1327" s="25"/>
      <c r="F1327" s="14"/>
      <c r="G1327" s="14"/>
      <c r="H1327" s="14"/>
      <c r="I1327" s="14"/>
      <c r="J1327" s="14"/>
      <c r="K1327" s="14"/>
      <c r="L1327" s="69"/>
      <c r="M1327" s="15"/>
      <c r="N1327" s="68"/>
      <c r="O1327" s="16"/>
      <c r="P1327" s="51"/>
      <c r="Q1327" s="52"/>
      <c r="R1327" s="52"/>
      <c r="S1327" s="328"/>
    </row>
    <row r="1328" spans="1:19" s="49" customFormat="1" x14ac:dyDescent="0.25">
      <c r="A1328" s="27"/>
      <c r="B1328" s="25"/>
      <c r="C1328" s="25"/>
      <c r="D1328" s="25"/>
      <c r="E1328" s="25"/>
      <c r="F1328" s="14"/>
      <c r="G1328" s="14"/>
      <c r="H1328" s="14"/>
      <c r="I1328" s="14"/>
      <c r="J1328" s="14"/>
      <c r="K1328" s="14"/>
      <c r="L1328" s="69"/>
      <c r="M1328" s="15"/>
      <c r="N1328" s="68"/>
      <c r="O1328" s="16"/>
      <c r="P1328" s="51"/>
      <c r="Q1328" s="52"/>
      <c r="R1328" s="52"/>
      <c r="S1328" s="328"/>
    </row>
    <row r="1329" spans="1:19" s="49" customFormat="1" x14ac:dyDescent="0.25">
      <c r="A1329" s="27"/>
      <c r="B1329" s="25"/>
      <c r="C1329" s="25"/>
      <c r="D1329" s="25"/>
      <c r="E1329" s="25"/>
      <c r="F1329" s="14"/>
      <c r="G1329" s="14"/>
      <c r="H1329" s="14"/>
      <c r="I1329" s="14"/>
      <c r="J1329" s="14"/>
      <c r="K1329" s="14"/>
      <c r="L1329" s="69"/>
      <c r="M1329" s="15"/>
      <c r="N1329" s="68"/>
      <c r="O1329" s="16"/>
      <c r="P1329" s="51"/>
      <c r="Q1329" s="52"/>
      <c r="R1329" s="52"/>
      <c r="S1329" s="328"/>
    </row>
    <row r="1330" spans="1:19" s="49" customFormat="1" x14ac:dyDescent="0.25">
      <c r="A1330" s="27"/>
      <c r="B1330" s="25"/>
      <c r="C1330" s="25"/>
      <c r="D1330" s="25"/>
      <c r="E1330" s="25"/>
      <c r="F1330" s="14"/>
      <c r="G1330" s="14"/>
      <c r="H1330" s="14"/>
      <c r="I1330" s="14"/>
      <c r="J1330" s="14"/>
      <c r="K1330" s="14"/>
      <c r="L1330" s="69"/>
      <c r="M1330" s="15"/>
      <c r="N1330" s="68"/>
      <c r="O1330" s="16"/>
      <c r="P1330" s="51"/>
      <c r="Q1330" s="52"/>
      <c r="R1330" s="52"/>
      <c r="S1330" s="328"/>
    </row>
    <row r="1331" spans="1:19" s="49" customFormat="1" x14ac:dyDescent="0.25">
      <c r="A1331" s="27"/>
      <c r="B1331" s="25"/>
      <c r="C1331" s="25"/>
      <c r="D1331" s="25"/>
      <c r="E1331" s="25"/>
      <c r="F1331" s="14"/>
      <c r="G1331" s="14"/>
      <c r="H1331" s="14"/>
      <c r="I1331" s="14"/>
      <c r="J1331" s="14"/>
      <c r="K1331" s="14"/>
      <c r="L1331" s="69"/>
      <c r="M1331" s="15"/>
      <c r="N1331" s="68"/>
      <c r="O1331" s="16"/>
      <c r="P1331" s="51"/>
      <c r="Q1331" s="52"/>
      <c r="R1331" s="52"/>
      <c r="S1331" s="328"/>
    </row>
    <row r="1332" spans="1:19" s="49" customFormat="1" x14ac:dyDescent="0.25">
      <c r="A1332" s="27"/>
      <c r="B1332" s="25"/>
      <c r="C1332" s="25"/>
      <c r="D1332" s="25"/>
      <c r="E1332" s="25"/>
      <c r="F1332" s="14"/>
      <c r="G1332" s="14"/>
      <c r="H1332" s="14"/>
      <c r="I1332" s="14"/>
      <c r="J1332" s="14"/>
      <c r="K1332" s="14"/>
      <c r="L1332" s="69"/>
      <c r="M1332" s="15"/>
      <c r="N1332" s="68"/>
      <c r="O1332" s="16"/>
      <c r="P1332" s="51"/>
      <c r="Q1332" s="52"/>
      <c r="R1332" s="52"/>
      <c r="S1332" s="328"/>
    </row>
    <row r="1333" spans="1:19" s="49" customFormat="1" x14ac:dyDescent="0.25">
      <c r="A1333" s="27"/>
      <c r="B1333" s="25"/>
      <c r="C1333" s="25"/>
      <c r="D1333" s="25"/>
      <c r="E1333" s="25"/>
      <c r="F1333" s="14"/>
      <c r="G1333" s="14"/>
      <c r="H1333" s="14"/>
      <c r="I1333" s="14"/>
      <c r="J1333" s="14"/>
      <c r="K1333" s="14"/>
      <c r="L1333" s="69"/>
      <c r="M1333" s="15"/>
      <c r="N1333" s="68"/>
      <c r="O1333" s="16"/>
      <c r="P1333" s="51"/>
      <c r="Q1333" s="52"/>
      <c r="R1333" s="52"/>
      <c r="S1333" s="328"/>
    </row>
    <row r="1334" spans="1:19" s="49" customFormat="1" x14ac:dyDescent="0.25">
      <c r="A1334" s="27"/>
      <c r="B1334" s="25"/>
      <c r="C1334" s="25"/>
      <c r="D1334" s="25"/>
      <c r="E1334" s="25"/>
      <c r="F1334" s="14"/>
      <c r="G1334" s="14"/>
      <c r="H1334" s="14"/>
      <c r="I1334" s="14"/>
      <c r="J1334" s="14"/>
      <c r="K1334" s="14"/>
      <c r="L1334" s="69"/>
      <c r="M1334" s="15"/>
      <c r="N1334" s="68"/>
      <c r="O1334" s="16"/>
      <c r="P1334" s="51"/>
      <c r="Q1334" s="52"/>
      <c r="R1334" s="52"/>
      <c r="S1334" s="328"/>
    </row>
    <row r="1335" spans="1:19" s="49" customFormat="1" x14ac:dyDescent="0.25">
      <c r="A1335" s="27"/>
      <c r="B1335" s="25"/>
      <c r="C1335" s="25"/>
      <c r="D1335" s="25"/>
      <c r="E1335" s="25"/>
      <c r="F1335" s="14"/>
      <c r="G1335" s="14"/>
      <c r="H1335" s="14"/>
      <c r="I1335" s="14"/>
      <c r="J1335" s="14"/>
      <c r="K1335" s="14"/>
      <c r="L1335" s="69"/>
      <c r="M1335" s="15"/>
      <c r="N1335" s="68"/>
      <c r="O1335" s="16"/>
      <c r="P1335" s="51"/>
      <c r="Q1335" s="52"/>
      <c r="R1335" s="52"/>
      <c r="S1335" s="328"/>
    </row>
    <row r="1336" spans="1:19" s="49" customFormat="1" x14ac:dyDescent="0.25">
      <c r="A1336" s="27"/>
      <c r="B1336" s="25"/>
      <c r="C1336" s="25"/>
      <c r="D1336" s="25"/>
      <c r="E1336" s="25"/>
      <c r="F1336" s="14"/>
      <c r="G1336" s="14"/>
      <c r="H1336" s="14"/>
      <c r="I1336" s="14"/>
      <c r="J1336" s="14"/>
      <c r="K1336" s="14"/>
      <c r="L1336" s="69"/>
      <c r="M1336" s="15"/>
      <c r="N1336" s="68"/>
      <c r="O1336" s="16"/>
      <c r="P1336" s="51"/>
      <c r="Q1336" s="52"/>
      <c r="R1336" s="52"/>
      <c r="S1336" s="328"/>
    </row>
    <row r="1337" spans="1:19" s="49" customFormat="1" x14ac:dyDescent="0.25">
      <c r="A1337" s="27"/>
      <c r="B1337" s="25"/>
      <c r="C1337" s="25"/>
      <c r="D1337" s="25"/>
      <c r="E1337" s="25"/>
      <c r="F1337" s="14"/>
      <c r="G1337" s="14"/>
      <c r="H1337" s="14"/>
      <c r="I1337" s="14"/>
      <c r="J1337" s="14"/>
      <c r="K1337" s="14"/>
      <c r="L1337" s="69"/>
      <c r="M1337" s="15"/>
      <c r="N1337" s="68"/>
      <c r="O1337" s="16"/>
      <c r="P1337" s="51"/>
      <c r="Q1337" s="52"/>
      <c r="R1337" s="52"/>
      <c r="S1337" s="328"/>
    </row>
    <row r="1338" spans="1:19" s="49" customFormat="1" x14ac:dyDescent="0.25">
      <c r="A1338" s="27"/>
      <c r="B1338" s="25"/>
      <c r="C1338" s="25"/>
      <c r="D1338" s="25"/>
      <c r="E1338" s="25"/>
      <c r="F1338" s="14"/>
      <c r="G1338" s="14"/>
      <c r="H1338" s="14"/>
      <c r="I1338" s="14"/>
      <c r="J1338" s="14"/>
      <c r="K1338" s="14"/>
      <c r="L1338" s="69"/>
      <c r="M1338" s="15"/>
      <c r="N1338" s="68"/>
      <c r="O1338" s="16"/>
      <c r="P1338" s="51"/>
      <c r="Q1338" s="52"/>
      <c r="R1338" s="52"/>
      <c r="S1338" s="328"/>
    </row>
    <row r="1339" spans="1:19" s="49" customFormat="1" x14ac:dyDescent="0.25">
      <c r="A1339" s="27"/>
      <c r="B1339" s="25"/>
      <c r="C1339" s="25"/>
      <c r="D1339" s="25"/>
      <c r="E1339" s="25"/>
      <c r="F1339" s="14"/>
      <c r="G1339" s="14"/>
      <c r="H1339" s="14"/>
      <c r="I1339" s="14"/>
      <c r="J1339" s="14"/>
      <c r="K1339" s="14"/>
      <c r="L1339" s="69"/>
      <c r="M1339" s="15"/>
      <c r="N1339" s="68"/>
      <c r="O1339" s="16"/>
      <c r="P1339" s="51"/>
      <c r="Q1339" s="52"/>
      <c r="R1339" s="52"/>
      <c r="S1339" s="328"/>
    </row>
    <row r="1340" spans="1:19" s="49" customFormat="1" x14ac:dyDescent="0.25">
      <c r="A1340" s="27"/>
      <c r="B1340" s="25"/>
      <c r="C1340" s="25"/>
      <c r="D1340" s="25"/>
      <c r="E1340" s="25"/>
      <c r="F1340" s="14"/>
      <c r="G1340" s="14"/>
      <c r="H1340" s="14"/>
      <c r="I1340" s="14"/>
      <c r="J1340" s="14"/>
      <c r="K1340" s="14"/>
      <c r="L1340" s="69"/>
      <c r="M1340" s="15"/>
      <c r="N1340" s="68"/>
      <c r="O1340" s="16"/>
      <c r="P1340" s="51"/>
      <c r="Q1340" s="52"/>
      <c r="R1340" s="52"/>
      <c r="S1340" s="328"/>
    </row>
    <row r="1341" spans="1:19" s="49" customFormat="1" x14ac:dyDescent="0.25">
      <c r="A1341" s="27"/>
      <c r="B1341" s="25"/>
      <c r="C1341" s="25"/>
      <c r="D1341" s="25"/>
      <c r="E1341" s="25"/>
      <c r="F1341" s="14"/>
      <c r="G1341" s="14"/>
      <c r="H1341" s="14"/>
      <c r="I1341" s="14"/>
      <c r="J1341" s="14"/>
      <c r="K1341" s="14"/>
      <c r="L1341" s="69"/>
      <c r="M1341" s="15"/>
      <c r="N1341" s="68"/>
      <c r="O1341" s="16"/>
      <c r="P1341" s="51"/>
      <c r="Q1341" s="52"/>
      <c r="R1341" s="52"/>
      <c r="S1341" s="328"/>
    </row>
    <row r="1342" spans="1:19" s="49" customFormat="1" x14ac:dyDescent="0.25">
      <c r="A1342" s="27"/>
      <c r="B1342" s="25"/>
      <c r="C1342" s="25"/>
      <c r="D1342" s="25"/>
      <c r="E1342" s="25"/>
      <c r="F1342" s="14"/>
      <c r="G1342" s="14"/>
      <c r="H1342" s="14"/>
      <c r="I1342" s="14"/>
      <c r="J1342" s="14"/>
      <c r="K1342" s="14"/>
      <c r="L1342" s="69"/>
      <c r="M1342" s="15"/>
      <c r="N1342" s="68"/>
      <c r="O1342" s="16"/>
      <c r="P1342" s="51"/>
      <c r="Q1342" s="52"/>
      <c r="R1342" s="52"/>
      <c r="S1342" s="328"/>
    </row>
    <row r="1343" spans="1:19" s="49" customFormat="1" x14ac:dyDescent="0.25">
      <c r="A1343" s="27"/>
      <c r="B1343" s="25"/>
      <c r="C1343" s="25"/>
      <c r="D1343" s="25"/>
      <c r="E1343" s="25"/>
      <c r="F1343" s="14"/>
      <c r="G1343" s="14"/>
      <c r="H1343" s="14"/>
      <c r="I1343" s="14"/>
      <c r="J1343" s="14"/>
      <c r="K1343" s="14"/>
      <c r="L1343" s="69"/>
      <c r="M1343" s="15"/>
      <c r="N1343" s="68"/>
      <c r="O1343" s="16"/>
      <c r="P1343" s="51"/>
      <c r="Q1343" s="52"/>
      <c r="R1343" s="52"/>
      <c r="S1343" s="328"/>
    </row>
    <row r="1344" spans="1:19" s="49" customFormat="1" x14ac:dyDescent="0.25">
      <c r="A1344" s="27"/>
      <c r="B1344" s="25"/>
      <c r="C1344" s="25"/>
      <c r="D1344" s="25"/>
      <c r="E1344" s="25"/>
      <c r="F1344" s="14"/>
      <c r="G1344" s="14"/>
      <c r="H1344" s="14"/>
      <c r="I1344" s="14"/>
      <c r="J1344" s="14"/>
      <c r="K1344" s="14"/>
      <c r="L1344" s="69"/>
      <c r="M1344" s="15"/>
      <c r="N1344" s="68"/>
      <c r="O1344" s="16"/>
      <c r="P1344" s="51"/>
      <c r="Q1344" s="52"/>
      <c r="R1344" s="52"/>
      <c r="S1344" s="328"/>
    </row>
    <row r="1345" spans="1:19" s="49" customFormat="1" x14ac:dyDescent="0.25">
      <c r="A1345" s="27"/>
      <c r="B1345" s="25"/>
      <c r="C1345" s="25"/>
      <c r="D1345" s="25"/>
      <c r="E1345" s="25"/>
      <c r="F1345" s="14"/>
      <c r="G1345" s="14"/>
      <c r="H1345" s="14"/>
      <c r="I1345" s="14"/>
      <c r="J1345" s="14"/>
      <c r="K1345" s="14"/>
      <c r="L1345" s="69"/>
      <c r="M1345" s="15"/>
      <c r="N1345" s="68"/>
      <c r="O1345" s="16"/>
      <c r="P1345" s="51"/>
      <c r="Q1345" s="52"/>
      <c r="R1345" s="52"/>
      <c r="S1345" s="328"/>
    </row>
    <row r="1346" spans="1:19" s="49" customFormat="1" x14ac:dyDescent="0.25">
      <c r="A1346" s="27"/>
      <c r="B1346" s="25"/>
      <c r="C1346" s="25"/>
      <c r="D1346" s="25"/>
      <c r="E1346" s="25"/>
      <c r="F1346" s="14"/>
      <c r="G1346" s="14"/>
      <c r="H1346" s="14"/>
      <c r="I1346" s="14"/>
      <c r="J1346" s="14"/>
      <c r="K1346" s="14"/>
      <c r="L1346" s="69"/>
      <c r="M1346" s="15"/>
      <c r="N1346" s="68"/>
      <c r="O1346" s="16"/>
      <c r="P1346" s="51"/>
      <c r="Q1346" s="52"/>
      <c r="R1346" s="52"/>
      <c r="S1346" s="328"/>
    </row>
    <row r="1347" spans="1:19" s="49" customFormat="1" x14ac:dyDescent="0.25">
      <c r="A1347" s="27"/>
      <c r="B1347" s="25"/>
      <c r="C1347" s="25"/>
      <c r="D1347" s="25"/>
      <c r="E1347" s="25"/>
      <c r="F1347" s="14"/>
      <c r="G1347" s="14"/>
      <c r="H1347" s="14"/>
      <c r="I1347" s="14"/>
      <c r="J1347" s="14"/>
      <c r="K1347" s="14"/>
      <c r="L1347" s="69"/>
      <c r="M1347" s="15"/>
      <c r="N1347" s="68"/>
      <c r="O1347" s="16"/>
      <c r="P1347" s="51"/>
      <c r="Q1347" s="52"/>
      <c r="R1347" s="52"/>
      <c r="S1347" s="328"/>
    </row>
    <row r="1348" spans="1:19" s="49" customFormat="1" x14ac:dyDescent="0.25">
      <c r="A1348" s="27"/>
      <c r="B1348" s="25"/>
      <c r="C1348" s="25"/>
      <c r="D1348" s="25"/>
      <c r="E1348" s="25"/>
      <c r="F1348" s="14"/>
      <c r="G1348" s="14"/>
      <c r="H1348" s="14"/>
      <c r="I1348" s="14"/>
      <c r="J1348" s="14"/>
      <c r="K1348" s="14"/>
      <c r="L1348" s="69"/>
      <c r="M1348" s="15"/>
      <c r="N1348" s="68"/>
      <c r="O1348" s="16"/>
      <c r="P1348" s="51"/>
      <c r="Q1348" s="52"/>
      <c r="R1348" s="52"/>
      <c r="S1348" s="328"/>
    </row>
    <row r="1349" spans="1:19" s="49" customFormat="1" x14ac:dyDescent="0.25">
      <c r="A1349" s="27"/>
      <c r="B1349" s="25"/>
      <c r="C1349" s="25"/>
      <c r="D1349" s="25"/>
      <c r="E1349" s="25"/>
      <c r="F1349" s="14"/>
      <c r="G1349" s="14"/>
      <c r="H1349" s="14"/>
      <c r="I1349" s="14"/>
      <c r="J1349" s="14"/>
      <c r="K1349" s="14"/>
      <c r="L1349" s="69"/>
      <c r="M1349" s="15"/>
      <c r="N1349" s="68"/>
      <c r="O1349" s="16"/>
      <c r="P1349" s="51"/>
      <c r="Q1349" s="52"/>
      <c r="R1349" s="52"/>
      <c r="S1349" s="328"/>
    </row>
    <row r="1350" spans="1:19" s="49" customFormat="1" x14ac:dyDescent="0.25">
      <c r="A1350" s="27"/>
      <c r="B1350" s="25"/>
      <c r="C1350" s="25"/>
      <c r="D1350" s="25"/>
      <c r="E1350" s="25"/>
      <c r="F1350" s="14"/>
      <c r="G1350" s="14"/>
      <c r="H1350" s="14"/>
      <c r="I1350" s="14"/>
      <c r="J1350" s="14"/>
      <c r="K1350" s="14"/>
      <c r="L1350" s="69"/>
      <c r="M1350" s="15"/>
      <c r="N1350" s="68"/>
      <c r="O1350" s="16"/>
      <c r="P1350" s="51"/>
      <c r="Q1350" s="52"/>
      <c r="R1350" s="52"/>
      <c r="S1350" s="328"/>
    </row>
    <row r="1351" spans="1:19" s="49" customFormat="1" x14ac:dyDescent="0.25">
      <c r="A1351" s="27"/>
      <c r="B1351" s="25"/>
      <c r="C1351" s="25"/>
      <c r="D1351" s="25"/>
      <c r="E1351" s="25"/>
      <c r="F1351" s="14"/>
      <c r="G1351" s="14"/>
      <c r="H1351" s="14"/>
      <c r="I1351" s="14"/>
      <c r="J1351" s="14"/>
      <c r="K1351" s="14"/>
      <c r="L1351" s="69"/>
      <c r="M1351" s="15"/>
      <c r="N1351" s="68"/>
      <c r="O1351" s="16"/>
      <c r="P1351" s="51"/>
      <c r="Q1351" s="52"/>
      <c r="R1351" s="52"/>
      <c r="S1351" s="328"/>
    </row>
    <row r="1352" spans="1:19" s="49" customFormat="1" x14ac:dyDescent="0.25">
      <c r="A1352" s="27"/>
      <c r="B1352" s="25"/>
      <c r="C1352" s="25"/>
      <c r="D1352" s="25"/>
      <c r="E1352" s="25"/>
      <c r="F1352" s="14"/>
      <c r="G1352" s="14"/>
      <c r="H1352" s="14"/>
      <c r="I1352" s="14"/>
      <c r="J1352" s="14"/>
      <c r="K1352" s="14"/>
      <c r="L1352" s="69"/>
      <c r="M1352" s="15"/>
      <c r="N1352" s="68"/>
      <c r="O1352" s="16"/>
      <c r="P1352" s="51"/>
      <c r="Q1352" s="52"/>
      <c r="R1352" s="52"/>
      <c r="S1352" s="328"/>
    </row>
    <row r="1353" spans="1:19" s="49" customFormat="1" x14ac:dyDescent="0.25">
      <c r="A1353" s="27"/>
      <c r="B1353" s="25"/>
      <c r="C1353" s="25"/>
      <c r="D1353" s="25"/>
      <c r="E1353" s="25"/>
      <c r="F1353" s="14"/>
      <c r="G1353" s="14"/>
      <c r="H1353" s="14"/>
      <c r="I1353" s="14"/>
      <c r="J1353" s="14"/>
      <c r="K1353" s="14"/>
      <c r="L1353" s="69"/>
      <c r="M1353" s="15"/>
      <c r="N1353" s="68"/>
      <c r="O1353" s="16"/>
      <c r="P1353" s="51"/>
      <c r="Q1353" s="52"/>
      <c r="R1353" s="52"/>
      <c r="S1353" s="328"/>
    </row>
    <row r="1354" spans="1:19" s="49" customFormat="1" x14ac:dyDescent="0.25">
      <c r="A1354" s="27"/>
      <c r="B1354" s="25"/>
      <c r="C1354" s="25"/>
      <c r="D1354" s="25"/>
      <c r="E1354" s="25"/>
      <c r="F1354" s="14"/>
      <c r="G1354" s="14"/>
      <c r="H1354" s="14"/>
      <c r="I1354" s="14"/>
      <c r="J1354" s="14"/>
      <c r="K1354" s="14"/>
      <c r="L1354" s="69"/>
      <c r="M1354" s="15"/>
      <c r="N1354" s="68"/>
      <c r="O1354" s="16"/>
      <c r="P1354" s="51"/>
      <c r="Q1354" s="52"/>
      <c r="R1354" s="52"/>
      <c r="S1354" s="328"/>
    </row>
    <row r="1355" spans="1:19" s="49" customFormat="1" x14ac:dyDescent="0.25">
      <c r="A1355" s="27"/>
      <c r="B1355" s="25"/>
      <c r="C1355" s="25"/>
      <c r="D1355" s="25"/>
      <c r="E1355" s="25"/>
      <c r="F1355" s="14"/>
      <c r="G1355" s="14"/>
      <c r="H1355" s="14"/>
      <c r="I1355" s="14"/>
      <c r="J1355" s="14"/>
      <c r="K1355" s="14"/>
      <c r="L1355" s="69"/>
      <c r="M1355" s="15"/>
      <c r="N1355" s="68"/>
      <c r="O1355" s="16"/>
      <c r="P1355" s="51"/>
      <c r="Q1355" s="52"/>
      <c r="R1355" s="52"/>
      <c r="S1355" s="328"/>
    </row>
    <row r="1356" spans="1:19" s="49" customFormat="1" x14ac:dyDescent="0.25">
      <c r="A1356" s="27"/>
      <c r="B1356" s="25"/>
      <c r="C1356" s="25"/>
      <c r="D1356" s="25"/>
      <c r="E1356" s="25"/>
      <c r="F1356" s="14"/>
      <c r="G1356" s="14"/>
      <c r="H1356" s="14"/>
      <c r="I1356" s="14"/>
      <c r="J1356" s="14"/>
      <c r="K1356" s="14"/>
      <c r="L1356" s="69"/>
      <c r="M1356" s="15"/>
      <c r="N1356" s="68"/>
      <c r="O1356" s="16"/>
      <c r="P1356" s="51"/>
      <c r="Q1356" s="52"/>
      <c r="R1356" s="52"/>
      <c r="S1356" s="328"/>
    </row>
    <row r="1357" spans="1:19" s="49" customFormat="1" x14ac:dyDescent="0.25">
      <c r="A1357" s="27"/>
      <c r="B1357" s="25"/>
      <c r="C1357" s="25"/>
      <c r="D1357" s="25"/>
      <c r="E1357" s="25"/>
      <c r="F1357" s="14"/>
      <c r="G1357" s="14"/>
      <c r="H1357" s="14"/>
      <c r="I1357" s="14"/>
      <c r="J1357" s="14"/>
      <c r="K1357" s="14"/>
      <c r="L1357" s="69"/>
      <c r="M1357" s="15"/>
      <c r="N1357" s="68"/>
      <c r="O1357" s="16"/>
      <c r="P1357" s="51"/>
      <c r="Q1357" s="52"/>
      <c r="R1357" s="52"/>
      <c r="S1357" s="328"/>
    </row>
    <row r="1358" spans="1:19" s="49" customFormat="1" x14ac:dyDescent="0.25">
      <c r="A1358" s="27"/>
      <c r="B1358" s="25"/>
      <c r="C1358" s="25"/>
      <c r="D1358" s="25"/>
      <c r="E1358" s="25"/>
      <c r="F1358" s="14"/>
      <c r="G1358" s="14"/>
      <c r="H1358" s="14"/>
      <c r="I1358" s="14"/>
      <c r="J1358" s="14"/>
      <c r="K1358" s="14"/>
      <c r="L1358" s="69"/>
      <c r="M1358" s="15"/>
      <c r="N1358" s="68"/>
      <c r="O1358" s="16"/>
      <c r="P1358" s="51"/>
      <c r="Q1358" s="52"/>
      <c r="R1358" s="52"/>
      <c r="S1358" s="328"/>
    </row>
    <row r="1359" spans="1:19" s="49" customFormat="1" x14ac:dyDescent="0.25">
      <c r="A1359" s="27"/>
      <c r="B1359" s="25"/>
      <c r="C1359" s="25"/>
      <c r="D1359" s="25"/>
      <c r="E1359" s="25"/>
      <c r="F1359" s="14"/>
      <c r="G1359" s="14"/>
      <c r="H1359" s="14"/>
      <c r="I1359" s="14"/>
      <c r="J1359" s="14"/>
      <c r="K1359" s="14"/>
      <c r="L1359" s="69"/>
      <c r="M1359" s="15"/>
      <c r="N1359" s="68"/>
      <c r="O1359" s="16"/>
      <c r="P1359" s="51"/>
      <c r="Q1359" s="52"/>
      <c r="R1359" s="52"/>
      <c r="S1359" s="328"/>
    </row>
    <row r="1360" spans="1:19" s="49" customFormat="1" x14ac:dyDescent="0.25">
      <c r="A1360" s="27"/>
      <c r="B1360" s="25"/>
      <c r="C1360" s="25"/>
      <c r="D1360" s="25"/>
      <c r="E1360" s="25"/>
      <c r="F1360" s="14"/>
      <c r="G1360" s="14"/>
      <c r="H1360" s="14"/>
      <c r="I1360" s="14"/>
      <c r="J1360" s="14"/>
      <c r="K1360" s="14"/>
      <c r="L1360" s="69"/>
      <c r="M1360" s="15"/>
      <c r="N1360" s="68"/>
      <c r="O1360" s="16"/>
      <c r="P1360" s="51"/>
      <c r="Q1360" s="52"/>
      <c r="R1360" s="52"/>
      <c r="S1360" s="328"/>
    </row>
    <row r="1361" spans="1:19" s="49" customFormat="1" x14ac:dyDescent="0.25">
      <c r="A1361" s="27"/>
      <c r="B1361" s="25"/>
      <c r="C1361" s="25"/>
      <c r="D1361" s="25"/>
      <c r="E1361" s="25"/>
      <c r="F1361" s="14"/>
      <c r="G1361" s="14"/>
      <c r="H1361" s="14"/>
      <c r="I1361" s="14"/>
      <c r="J1361" s="14"/>
      <c r="K1361" s="14"/>
      <c r="L1361" s="69"/>
      <c r="M1361" s="15"/>
      <c r="N1361" s="68"/>
      <c r="O1361" s="16"/>
      <c r="P1361" s="51"/>
      <c r="Q1361" s="52"/>
      <c r="R1361" s="52"/>
      <c r="S1361" s="328"/>
    </row>
    <row r="1362" spans="1:19" s="49" customFormat="1" x14ac:dyDescent="0.25">
      <c r="A1362" s="27"/>
      <c r="B1362" s="25"/>
      <c r="C1362" s="25"/>
      <c r="D1362" s="25"/>
      <c r="E1362" s="25"/>
      <c r="F1362" s="14"/>
      <c r="G1362" s="14"/>
      <c r="H1362" s="14"/>
      <c r="I1362" s="14"/>
      <c r="J1362" s="14"/>
      <c r="K1362" s="14"/>
      <c r="L1362" s="69"/>
      <c r="M1362" s="15"/>
      <c r="N1362" s="68"/>
      <c r="O1362" s="16"/>
      <c r="P1362" s="51"/>
      <c r="Q1362" s="52"/>
      <c r="R1362" s="52"/>
      <c r="S1362" s="328"/>
    </row>
    <row r="1363" spans="1:19" s="49" customFormat="1" x14ac:dyDescent="0.25">
      <c r="A1363" s="27"/>
      <c r="B1363" s="25"/>
      <c r="C1363" s="25"/>
      <c r="D1363" s="25"/>
      <c r="E1363" s="25"/>
      <c r="F1363" s="14"/>
      <c r="G1363" s="14"/>
      <c r="H1363" s="14"/>
      <c r="I1363" s="14"/>
      <c r="J1363" s="14"/>
      <c r="K1363" s="14"/>
      <c r="L1363" s="69"/>
      <c r="M1363" s="15"/>
      <c r="N1363" s="68"/>
      <c r="O1363" s="16"/>
      <c r="P1363" s="51"/>
      <c r="Q1363" s="52"/>
      <c r="R1363" s="52"/>
      <c r="S1363" s="328"/>
    </row>
    <row r="1364" spans="1:19" s="49" customFormat="1" x14ac:dyDescent="0.25">
      <c r="A1364" s="27"/>
      <c r="B1364" s="25"/>
      <c r="C1364" s="25"/>
      <c r="D1364" s="25"/>
      <c r="E1364" s="25"/>
      <c r="F1364" s="14"/>
      <c r="G1364" s="14"/>
      <c r="H1364" s="14"/>
      <c r="I1364" s="14"/>
      <c r="J1364" s="14"/>
      <c r="K1364" s="14"/>
      <c r="L1364" s="69"/>
      <c r="M1364" s="15"/>
      <c r="N1364" s="68"/>
      <c r="O1364" s="16"/>
      <c r="P1364" s="51"/>
      <c r="Q1364" s="52"/>
      <c r="R1364" s="52"/>
      <c r="S1364" s="328"/>
    </row>
    <row r="1365" spans="1:19" s="49" customFormat="1" x14ac:dyDescent="0.25">
      <c r="A1365" s="27"/>
      <c r="B1365" s="25"/>
      <c r="C1365" s="25"/>
      <c r="D1365" s="25"/>
      <c r="E1365" s="25"/>
      <c r="F1365" s="14"/>
      <c r="G1365" s="14"/>
      <c r="H1365" s="14"/>
      <c r="I1365" s="14"/>
      <c r="J1365" s="14"/>
      <c r="K1365" s="14"/>
      <c r="L1365" s="69"/>
      <c r="M1365" s="15"/>
      <c r="N1365" s="68"/>
      <c r="O1365" s="16"/>
      <c r="P1365" s="51"/>
      <c r="Q1365" s="52"/>
      <c r="R1365" s="52"/>
      <c r="S1365" s="328"/>
    </row>
    <row r="1366" spans="1:19" s="49" customFormat="1" x14ac:dyDescent="0.25">
      <c r="A1366" s="27"/>
      <c r="B1366" s="25"/>
      <c r="C1366" s="25"/>
      <c r="D1366" s="25"/>
      <c r="E1366" s="25"/>
      <c r="F1366" s="14"/>
      <c r="G1366" s="14"/>
      <c r="H1366" s="14"/>
      <c r="I1366" s="14"/>
      <c r="J1366" s="14"/>
      <c r="K1366" s="14"/>
      <c r="L1366" s="69"/>
      <c r="M1366" s="15"/>
      <c r="N1366" s="68"/>
      <c r="O1366" s="16"/>
      <c r="P1366" s="51"/>
      <c r="Q1366" s="52"/>
      <c r="R1366" s="52"/>
      <c r="S1366" s="328"/>
    </row>
    <row r="1367" spans="1:19" s="49" customFormat="1" x14ac:dyDescent="0.25">
      <c r="A1367" s="27"/>
      <c r="B1367" s="25"/>
      <c r="C1367" s="25"/>
      <c r="D1367" s="25"/>
      <c r="E1367" s="25"/>
      <c r="F1367" s="14"/>
      <c r="G1367" s="14"/>
      <c r="H1367" s="14"/>
      <c r="I1367" s="14"/>
      <c r="J1367" s="14"/>
      <c r="K1367" s="14"/>
      <c r="L1367" s="69"/>
      <c r="M1367" s="15"/>
      <c r="N1367" s="68"/>
      <c r="O1367" s="16"/>
      <c r="P1367" s="51"/>
      <c r="Q1367" s="52"/>
      <c r="R1367" s="52"/>
      <c r="S1367" s="328"/>
    </row>
    <row r="1368" spans="1:19" s="49" customFormat="1" x14ac:dyDescent="0.25">
      <c r="A1368" s="27"/>
      <c r="B1368" s="25"/>
      <c r="C1368" s="25"/>
      <c r="D1368" s="25"/>
      <c r="E1368" s="25"/>
      <c r="F1368" s="14"/>
      <c r="G1368" s="14"/>
      <c r="H1368" s="14"/>
      <c r="I1368" s="14"/>
      <c r="J1368" s="14"/>
      <c r="K1368" s="14"/>
      <c r="L1368" s="69"/>
      <c r="M1368" s="15"/>
      <c r="N1368" s="68"/>
      <c r="O1368" s="16"/>
      <c r="P1368" s="51"/>
      <c r="Q1368" s="52"/>
      <c r="R1368" s="52"/>
      <c r="S1368" s="328"/>
    </row>
    <row r="1369" spans="1:19" s="49" customFormat="1" x14ac:dyDescent="0.25">
      <c r="A1369" s="27"/>
      <c r="B1369" s="25"/>
      <c r="C1369" s="25"/>
      <c r="D1369" s="25"/>
      <c r="E1369" s="25"/>
      <c r="F1369" s="14"/>
      <c r="G1369" s="14"/>
      <c r="H1369" s="14"/>
      <c r="I1369" s="14"/>
      <c r="J1369" s="14"/>
      <c r="K1369" s="14"/>
      <c r="L1369" s="69"/>
      <c r="M1369" s="15"/>
      <c r="N1369" s="68"/>
      <c r="O1369" s="16"/>
      <c r="P1369" s="51"/>
      <c r="Q1369" s="52"/>
      <c r="R1369" s="52"/>
      <c r="S1369" s="328"/>
    </row>
    <row r="1370" spans="1:19" s="49" customFormat="1" x14ac:dyDescent="0.25">
      <c r="A1370" s="27"/>
      <c r="B1370" s="25"/>
      <c r="C1370" s="25"/>
      <c r="D1370" s="25"/>
      <c r="E1370" s="25"/>
      <c r="F1370" s="14"/>
      <c r="G1370" s="14"/>
      <c r="H1370" s="14"/>
      <c r="I1370" s="14"/>
      <c r="J1370" s="14"/>
      <c r="K1370" s="14"/>
      <c r="L1370" s="69"/>
      <c r="M1370" s="15"/>
      <c r="N1370" s="68"/>
      <c r="O1370" s="16"/>
      <c r="P1370" s="51"/>
      <c r="Q1370" s="52"/>
      <c r="R1370" s="52"/>
      <c r="S1370" s="328"/>
    </row>
    <row r="1371" spans="1:19" s="49" customFormat="1" x14ac:dyDescent="0.25">
      <c r="A1371" s="27"/>
      <c r="B1371" s="25"/>
      <c r="C1371" s="25"/>
      <c r="D1371" s="25"/>
      <c r="E1371" s="25"/>
      <c r="F1371" s="14"/>
      <c r="G1371" s="14"/>
      <c r="H1371" s="14"/>
      <c r="I1371" s="14"/>
      <c r="J1371" s="14"/>
      <c r="K1371" s="14"/>
      <c r="L1371" s="69"/>
      <c r="M1371" s="15"/>
      <c r="N1371" s="68"/>
      <c r="O1371" s="16"/>
      <c r="P1371" s="51"/>
      <c r="Q1371" s="52"/>
      <c r="R1371" s="52"/>
      <c r="S1371" s="328"/>
    </row>
    <row r="1372" spans="1:19" s="49" customFormat="1" x14ac:dyDescent="0.25">
      <c r="A1372" s="27"/>
      <c r="B1372" s="25"/>
      <c r="C1372" s="25"/>
      <c r="D1372" s="25"/>
      <c r="E1372" s="25"/>
      <c r="F1372" s="14"/>
      <c r="G1372" s="14"/>
      <c r="H1372" s="14"/>
      <c r="I1372" s="14"/>
      <c r="J1372" s="14"/>
      <c r="K1372" s="14"/>
      <c r="L1372" s="69"/>
      <c r="M1372" s="15"/>
      <c r="N1372" s="68"/>
      <c r="O1372" s="16"/>
      <c r="P1372" s="51"/>
      <c r="Q1372" s="52"/>
      <c r="R1372" s="52"/>
      <c r="S1372" s="328"/>
    </row>
    <row r="1373" spans="1:19" s="49" customFormat="1" x14ac:dyDescent="0.25">
      <c r="A1373" s="27"/>
      <c r="B1373" s="25"/>
      <c r="C1373" s="25"/>
      <c r="D1373" s="25"/>
      <c r="E1373" s="25"/>
      <c r="F1373" s="14"/>
      <c r="G1373" s="14"/>
      <c r="H1373" s="14"/>
      <c r="I1373" s="14"/>
      <c r="J1373" s="14"/>
      <c r="K1373" s="14"/>
      <c r="L1373" s="69"/>
      <c r="M1373" s="15"/>
      <c r="N1373" s="68"/>
      <c r="O1373" s="16"/>
      <c r="P1373" s="51"/>
      <c r="Q1373" s="52"/>
      <c r="R1373" s="52"/>
      <c r="S1373" s="328"/>
    </row>
    <row r="1374" spans="1:19" s="49" customFormat="1" x14ac:dyDescent="0.25">
      <c r="A1374" s="27"/>
      <c r="B1374" s="25"/>
      <c r="C1374" s="25"/>
      <c r="D1374" s="25"/>
      <c r="E1374" s="25"/>
      <c r="F1374" s="14"/>
      <c r="G1374" s="14"/>
      <c r="H1374" s="14"/>
      <c r="I1374" s="14"/>
      <c r="J1374" s="14"/>
      <c r="K1374" s="14"/>
      <c r="L1374" s="69"/>
      <c r="M1374" s="15"/>
      <c r="N1374" s="68"/>
      <c r="O1374" s="16"/>
      <c r="P1374" s="51"/>
      <c r="Q1374" s="52"/>
      <c r="R1374" s="52"/>
      <c r="S1374" s="328"/>
    </row>
    <row r="1375" spans="1:19" s="49" customFormat="1" x14ac:dyDescent="0.25">
      <c r="A1375" s="27"/>
      <c r="B1375" s="25"/>
      <c r="C1375" s="25"/>
      <c r="D1375" s="25"/>
      <c r="E1375" s="25"/>
      <c r="F1375" s="14"/>
      <c r="G1375" s="14"/>
      <c r="H1375" s="14"/>
      <c r="I1375" s="14"/>
      <c r="J1375" s="14"/>
      <c r="K1375" s="14"/>
      <c r="L1375" s="69"/>
      <c r="M1375" s="15"/>
      <c r="N1375" s="68"/>
      <c r="O1375" s="16"/>
      <c r="P1375" s="51"/>
      <c r="Q1375" s="52"/>
      <c r="R1375" s="52"/>
      <c r="S1375" s="328"/>
    </row>
    <row r="1376" spans="1:19" s="49" customFormat="1" x14ac:dyDescent="0.25">
      <c r="A1376" s="27"/>
      <c r="B1376" s="25"/>
      <c r="C1376" s="25"/>
      <c r="D1376" s="25"/>
      <c r="E1376" s="25"/>
      <c r="F1376" s="14"/>
      <c r="G1376" s="14"/>
      <c r="H1376" s="14"/>
      <c r="I1376" s="14"/>
      <c r="J1376" s="14"/>
      <c r="K1376" s="14"/>
      <c r="L1376" s="69"/>
      <c r="M1376" s="15"/>
      <c r="N1376" s="68"/>
      <c r="O1376" s="16"/>
      <c r="P1376" s="51"/>
      <c r="Q1376" s="52"/>
      <c r="R1376" s="52"/>
      <c r="S1376" s="328"/>
    </row>
    <row r="1377" spans="1:19" s="49" customFormat="1" x14ac:dyDescent="0.25">
      <c r="A1377" s="27"/>
      <c r="B1377" s="25"/>
      <c r="C1377" s="25"/>
      <c r="D1377" s="25"/>
      <c r="E1377" s="25"/>
      <c r="F1377" s="14"/>
      <c r="G1377" s="14"/>
      <c r="H1377" s="14"/>
      <c r="I1377" s="14"/>
      <c r="J1377" s="14"/>
      <c r="K1377" s="14"/>
      <c r="L1377" s="69"/>
      <c r="M1377" s="15"/>
      <c r="N1377" s="68"/>
      <c r="O1377" s="16"/>
      <c r="P1377" s="51"/>
      <c r="Q1377" s="52"/>
      <c r="R1377" s="52"/>
      <c r="S1377" s="328"/>
    </row>
    <row r="1378" spans="1:19" s="49" customFormat="1" x14ac:dyDescent="0.25">
      <c r="A1378" s="27"/>
      <c r="B1378" s="25"/>
      <c r="C1378" s="25"/>
      <c r="D1378" s="25"/>
      <c r="E1378" s="25"/>
      <c r="F1378" s="14"/>
      <c r="G1378" s="14"/>
      <c r="H1378" s="14"/>
      <c r="I1378" s="14"/>
      <c r="J1378" s="14"/>
      <c r="K1378" s="14"/>
      <c r="L1378" s="69"/>
      <c r="M1378" s="15"/>
      <c r="N1378" s="68"/>
      <c r="O1378" s="16"/>
      <c r="P1378" s="51"/>
      <c r="Q1378" s="52"/>
      <c r="R1378" s="52"/>
      <c r="S1378" s="328"/>
    </row>
    <row r="1379" spans="1:19" s="49" customFormat="1" x14ac:dyDescent="0.25">
      <c r="A1379" s="27"/>
      <c r="B1379" s="25"/>
      <c r="C1379" s="25"/>
      <c r="D1379" s="25"/>
      <c r="E1379" s="25"/>
      <c r="F1379" s="14"/>
      <c r="G1379" s="14"/>
      <c r="H1379" s="14"/>
      <c r="I1379" s="14"/>
      <c r="J1379" s="14"/>
      <c r="K1379" s="14"/>
      <c r="L1379" s="69"/>
      <c r="M1379" s="15"/>
      <c r="N1379" s="68"/>
      <c r="O1379" s="16"/>
      <c r="P1379" s="51"/>
      <c r="Q1379" s="52"/>
      <c r="R1379" s="52"/>
      <c r="S1379" s="328"/>
    </row>
    <row r="1380" spans="1:19" s="49" customFormat="1" x14ac:dyDescent="0.25">
      <c r="A1380" s="27"/>
      <c r="B1380" s="25"/>
      <c r="C1380" s="25"/>
      <c r="D1380" s="25"/>
      <c r="E1380" s="25"/>
      <c r="F1380" s="14"/>
      <c r="G1380" s="14"/>
      <c r="H1380" s="14"/>
      <c r="I1380" s="14"/>
      <c r="J1380" s="14"/>
      <c r="K1380" s="14"/>
      <c r="L1380" s="69"/>
      <c r="M1380" s="15"/>
      <c r="N1380" s="68"/>
      <c r="O1380" s="16"/>
      <c r="P1380" s="51"/>
      <c r="Q1380" s="52"/>
      <c r="R1380" s="52"/>
      <c r="S1380" s="328"/>
    </row>
    <row r="1381" spans="1:19" s="49" customFormat="1" x14ac:dyDescent="0.25">
      <c r="A1381" s="27"/>
      <c r="B1381" s="25"/>
      <c r="C1381" s="25"/>
      <c r="D1381" s="25"/>
      <c r="E1381" s="25"/>
      <c r="F1381" s="14"/>
      <c r="G1381" s="14"/>
      <c r="H1381" s="14"/>
      <c r="I1381" s="14"/>
      <c r="J1381" s="14"/>
      <c r="K1381" s="14"/>
      <c r="L1381" s="69"/>
      <c r="M1381" s="15"/>
      <c r="N1381" s="68"/>
      <c r="O1381" s="16"/>
      <c r="P1381" s="51"/>
      <c r="Q1381" s="52"/>
      <c r="R1381" s="52"/>
      <c r="S1381" s="328"/>
    </row>
    <row r="1382" spans="1:19" s="49" customFormat="1" x14ac:dyDescent="0.25">
      <c r="A1382" s="27"/>
      <c r="B1382" s="25"/>
      <c r="C1382" s="25"/>
      <c r="D1382" s="25"/>
      <c r="E1382" s="25"/>
      <c r="F1382" s="14"/>
      <c r="G1382" s="14"/>
      <c r="H1382" s="14"/>
      <c r="I1382" s="14"/>
      <c r="J1382" s="14"/>
      <c r="K1382" s="14"/>
      <c r="L1382" s="69"/>
      <c r="M1382" s="15"/>
      <c r="N1382" s="68"/>
      <c r="O1382" s="16"/>
      <c r="P1382" s="51"/>
      <c r="Q1382" s="52"/>
      <c r="R1382" s="52"/>
      <c r="S1382" s="328"/>
    </row>
    <row r="1383" spans="1:19" s="49" customFormat="1" x14ac:dyDescent="0.25">
      <c r="A1383" s="27"/>
      <c r="B1383" s="25"/>
      <c r="C1383" s="25"/>
      <c r="D1383" s="25"/>
      <c r="E1383" s="25"/>
      <c r="F1383" s="14"/>
      <c r="G1383" s="14"/>
      <c r="H1383" s="14"/>
      <c r="I1383" s="14"/>
      <c r="J1383" s="14"/>
      <c r="K1383" s="14"/>
      <c r="L1383" s="69"/>
      <c r="M1383" s="15"/>
      <c r="N1383" s="68"/>
      <c r="O1383" s="16"/>
      <c r="P1383" s="51"/>
      <c r="Q1383" s="52"/>
      <c r="R1383" s="52"/>
      <c r="S1383" s="328"/>
    </row>
    <row r="1384" spans="1:19" s="49" customFormat="1" x14ac:dyDescent="0.25">
      <c r="A1384" s="27"/>
      <c r="B1384" s="25"/>
      <c r="C1384" s="25"/>
      <c r="D1384" s="25"/>
      <c r="E1384" s="25"/>
      <c r="F1384" s="14"/>
      <c r="G1384" s="14"/>
      <c r="H1384" s="14"/>
      <c r="I1384" s="14"/>
      <c r="J1384" s="14"/>
      <c r="K1384" s="14"/>
      <c r="L1384" s="69"/>
      <c r="M1384" s="15"/>
      <c r="N1384" s="68"/>
      <c r="O1384" s="16"/>
      <c r="P1384" s="51"/>
      <c r="Q1384" s="52"/>
      <c r="R1384" s="52"/>
      <c r="S1384" s="328"/>
    </row>
    <row r="1385" spans="1:19" s="49" customFormat="1" x14ac:dyDescent="0.25">
      <c r="A1385" s="27"/>
      <c r="B1385" s="25"/>
      <c r="C1385" s="25"/>
      <c r="D1385" s="25"/>
      <c r="E1385" s="25"/>
      <c r="F1385" s="14"/>
      <c r="G1385" s="14"/>
      <c r="H1385" s="14"/>
      <c r="I1385" s="14"/>
      <c r="J1385" s="14"/>
      <c r="K1385" s="14"/>
      <c r="L1385" s="69"/>
      <c r="M1385" s="15"/>
      <c r="N1385" s="68"/>
      <c r="O1385" s="16"/>
      <c r="P1385" s="51"/>
      <c r="Q1385" s="52"/>
      <c r="R1385" s="52"/>
      <c r="S1385" s="328"/>
    </row>
    <row r="1386" spans="1:19" s="49" customFormat="1" x14ac:dyDescent="0.25">
      <c r="A1386" s="27"/>
      <c r="B1386" s="25"/>
      <c r="C1386" s="25"/>
      <c r="D1386" s="25"/>
      <c r="E1386" s="25"/>
      <c r="F1386" s="14"/>
      <c r="G1386" s="14"/>
      <c r="H1386" s="14"/>
      <c r="I1386" s="14"/>
      <c r="J1386" s="14"/>
      <c r="K1386" s="14"/>
      <c r="L1386" s="69"/>
      <c r="M1386" s="15"/>
      <c r="N1386" s="68"/>
      <c r="O1386" s="16"/>
      <c r="P1386" s="51"/>
      <c r="Q1386" s="52"/>
      <c r="R1386" s="52"/>
      <c r="S1386" s="328"/>
    </row>
    <row r="1387" spans="1:19" s="49" customFormat="1" x14ac:dyDescent="0.25">
      <c r="A1387" s="27"/>
      <c r="B1387" s="25"/>
      <c r="C1387" s="25"/>
      <c r="D1387" s="25"/>
      <c r="E1387" s="25"/>
      <c r="F1387" s="14"/>
      <c r="G1387" s="14"/>
      <c r="H1387" s="14"/>
      <c r="I1387" s="14"/>
      <c r="J1387" s="14"/>
      <c r="K1387" s="14"/>
      <c r="L1387" s="69"/>
      <c r="M1387" s="15"/>
      <c r="N1387" s="68"/>
      <c r="O1387" s="16"/>
      <c r="P1387" s="51"/>
      <c r="Q1387" s="52"/>
      <c r="R1387" s="52"/>
      <c r="S1387" s="328"/>
    </row>
    <row r="1388" spans="1:19" s="49" customFormat="1" x14ac:dyDescent="0.25">
      <c r="A1388" s="27"/>
      <c r="B1388" s="25"/>
      <c r="C1388" s="25"/>
      <c r="D1388" s="25"/>
      <c r="E1388" s="25"/>
      <c r="F1388" s="14"/>
      <c r="G1388" s="14"/>
      <c r="H1388" s="14"/>
      <c r="I1388" s="14"/>
      <c r="J1388" s="14"/>
      <c r="K1388" s="14"/>
      <c r="L1388" s="69"/>
      <c r="M1388" s="15"/>
      <c r="N1388" s="68"/>
      <c r="O1388" s="16"/>
      <c r="P1388" s="51"/>
      <c r="Q1388" s="52"/>
      <c r="R1388" s="52"/>
      <c r="S1388" s="328"/>
    </row>
    <row r="1389" spans="1:19" s="49" customFormat="1" x14ac:dyDescent="0.25">
      <c r="A1389" s="27"/>
      <c r="B1389" s="25"/>
      <c r="C1389" s="25"/>
      <c r="D1389" s="25"/>
      <c r="E1389" s="25"/>
      <c r="F1389" s="14"/>
      <c r="G1389" s="14"/>
      <c r="H1389" s="14"/>
      <c r="I1389" s="14"/>
      <c r="J1389" s="14"/>
      <c r="K1389" s="14"/>
      <c r="L1389" s="69"/>
      <c r="M1389" s="15"/>
      <c r="N1389" s="68"/>
      <c r="O1389" s="16"/>
      <c r="P1389" s="51"/>
      <c r="Q1389" s="52"/>
      <c r="R1389" s="52"/>
      <c r="S1389" s="328"/>
    </row>
    <row r="1390" spans="1:19" s="49" customFormat="1" x14ac:dyDescent="0.25">
      <c r="A1390" s="27"/>
      <c r="B1390" s="25"/>
      <c r="C1390" s="25"/>
      <c r="D1390" s="25"/>
      <c r="E1390" s="25"/>
      <c r="F1390" s="14"/>
      <c r="G1390" s="14"/>
      <c r="H1390" s="14"/>
      <c r="I1390" s="14"/>
      <c r="J1390" s="14"/>
      <c r="K1390" s="14"/>
      <c r="L1390" s="69"/>
      <c r="M1390" s="15"/>
      <c r="N1390" s="68"/>
      <c r="O1390" s="16"/>
      <c r="P1390" s="51"/>
      <c r="Q1390" s="52"/>
      <c r="R1390" s="52"/>
      <c r="S1390" s="328"/>
    </row>
    <row r="1391" spans="1:19" s="49" customFormat="1" x14ac:dyDescent="0.25">
      <c r="A1391" s="27"/>
      <c r="B1391" s="25"/>
      <c r="C1391" s="25"/>
      <c r="D1391" s="25"/>
      <c r="E1391" s="25"/>
      <c r="F1391" s="14"/>
      <c r="G1391" s="14"/>
      <c r="H1391" s="14"/>
      <c r="I1391" s="14"/>
      <c r="J1391" s="14"/>
      <c r="K1391" s="14"/>
      <c r="L1391" s="69"/>
      <c r="M1391" s="15"/>
      <c r="N1391" s="68"/>
      <c r="O1391" s="16"/>
      <c r="P1391" s="51"/>
      <c r="Q1391" s="52"/>
      <c r="R1391" s="52"/>
      <c r="S1391" s="328"/>
    </row>
    <row r="1392" spans="1:19" s="49" customFormat="1" x14ac:dyDescent="0.25">
      <c r="A1392" s="27"/>
      <c r="B1392" s="25"/>
      <c r="C1392" s="25"/>
      <c r="D1392" s="25"/>
      <c r="E1392" s="25"/>
      <c r="F1392" s="14"/>
      <c r="G1392" s="14"/>
      <c r="H1392" s="14"/>
      <c r="I1392" s="14"/>
      <c r="J1392" s="14"/>
      <c r="K1392" s="14"/>
      <c r="L1392" s="69"/>
      <c r="M1392" s="15"/>
      <c r="N1392" s="68"/>
      <c r="O1392" s="16"/>
      <c r="P1392" s="51"/>
      <c r="Q1392" s="52"/>
      <c r="R1392" s="52"/>
      <c r="S1392" s="328"/>
    </row>
    <row r="1393" spans="1:19" s="49" customFormat="1" x14ac:dyDescent="0.25">
      <c r="A1393" s="27"/>
      <c r="B1393" s="25"/>
      <c r="C1393" s="25"/>
      <c r="D1393" s="25"/>
      <c r="E1393" s="25"/>
      <c r="F1393" s="14"/>
      <c r="G1393" s="14"/>
      <c r="H1393" s="14"/>
      <c r="I1393" s="14"/>
      <c r="J1393" s="14"/>
      <c r="K1393" s="14"/>
      <c r="L1393" s="69"/>
      <c r="M1393" s="15"/>
      <c r="N1393" s="68"/>
      <c r="O1393" s="16"/>
      <c r="P1393" s="51"/>
      <c r="Q1393" s="52"/>
      <c r="R1393" s="52"/>
      <c r="S1393" s="328"/>
    </row>
    <row r="1394" spans="1:19" s="49" customFormat="1" x14ac:dyDescent="0.25">
      <c r="A1394" s="27"/>
      <c r="B1394" s="25"/>
      <c r="C1394" s="25"/>
      <c r="D1394" s="25"/>
      <c r="E1394" s="25"/>
      <c r="F1394" s="14"/>
      <c r="G1394" s="14"/>
      <c r="H1394" s="14"/>
      <c r="I1394" s="14"/>
      <c r="J1394" s="14"/>
      <c r="K1394" s="14"/>
      <c r="L1394" s="69"/>
      <c r="M1394" s="15"/>
      <c r="N1394" s="68"/>
      <c r="O1394" s="16"/>
      <c r="P1394" s="51"/>
      <c r="Q1394" s="52"/>
      <c r="R1394" s="52"/>
      <c r="S1394" s="328"/>
    </row>
    <row r="1395" spans="1:19" s="49" customFormat="1" x14ac:dyDescent="0.25">
      <c r="A1395" s="27"/>
      <c r="B1395" s="25"/>
      <c r="C1395" s="25"/>
      <c r="D1395" s="25"/>
      <c r="E1395" s="25"/>
      <c r="F1395" s="14"/>
      <c r="G1395" s="14"/>
      <c r="H1395" s="14"/>
      <c r="I1395" s="14"/>
      <c r="J1395" s="14"/>
      <c r="K1395" s="14"/>
      <c r="L1395" s="69"/>
      <c r="M1395" s="15"/>
      <c r="N1395" s="68"/>
      <c r="O1395" s="16"/>
      <c r="P1395" s="51"/>
      <c r="Q1395" s="52"/>
      <c r="R1395" s="52"/>
      <c r="S1395" s="328"/>
    </row>
    <row r="1396" spans="1:19" s="49" customFormat="1" x14ac:dyDescent="0.25">
      <c r="A1396" s="27"/>
      <c r="B1396" s="25"/>
      <c r="C1396" s="25"/>
      <c r="D1396" s="25"/>
      <c r="E1396" s="25"/>
      <c r="F1396" s="14"/>
      <c r="G1396" s="14"/>
      <c r="H1396" s="14"/>
      <c r="I1396" s="14"/>
      <c r="J1396" s="14"/>
      <c r="K1396" s="14"/>
      <c r="L1396" s="69"/>
      <c r="M1396" s="15"/>
      <c r="N1396" s="68"/>
      <c r="O1396" s="16"/>
      <c r="P1396" s="51"/>
      <c r="Q1396" s="52"/>
      <c r="R1396" s="52"/>
      <c r="S1396" s="328"/>
    </row>
    <row r="1397" spans="1:19" s="49" customFormat="1" x14ac:dyDescent="0.25">
      <c r="A1397" s="27"/>
      <c r="B1397" s="25"/>
      <c r="C1397" s="25"/>
      <c r="D1397" s="25"/>
      <c r="E1397" s="25"/>
      <c r="F1397" s="14"/>
      <c r="G1397" s="14"/>
      <c r="H1397" s="14"/>
      <c r="I1397" s="14"/>
      <c r="J1397" s="14"/>
      <c r="K1397" s="14"/>
      <c r="L1397" s="69"/>
      <c r="M1397" s="15"/>
      <c r="N1397" s="68"/>
      <c r="O1397" s="16"/>
      <c r="P1397" s="51"/>
      <c r="Q1397" s="52"/>
      <c r="R1397" s="52"/>
      <c r="S1397" s="328"/>
    </row>
    <row r="1398" spans="1:19" s="49" customFormat="1" x14ac:dyDescent="0.25">
      <c r="A1398" s="27"/>
      <c r="B1398" s="25"/>
      <c r="C1398" s="25"/>
      <c r="D1398" s="25"/>
      <c r="E1398" s="25"/>
      <c r="F1398" s="14"/>
      <c r="G1398" s="14"/>
      <c r="H1398" s="14"/>
      <c r="I1398" s="14"/>
      <c r="J1398" s="14"/>
      <c r="K1398" s="14"/>
      <c r="L1398" s="69"/>
      <c r="M1398" s="15"/>
      <c r="N1398" s="68"/>
      <c r="O1398" s="16"/>
      <c r="P1398" s="51"/>
      <c r="Q1398" s="52"/>
      <c r="R1398" s="52"/>
      <c r="S1398" s="328"/>
    </row>
    <row r="1399" spans="1:19" s="49" customFormat="1" x14ac:dyDescent="0.25">
      <c r="A1399" s="27"/>
      <c r="B1399" s="25"/>
      <c r="C1399" s="25"/>
      <c r="D1399" s="25"/>
      <c r="E1399" s="25"/>
      <c r="F1399" s="14"/>
      <c r="G1399" s="14"/>
      <c r="H1399" s="14"/>
      <c r="I1399" s="14"/>
      <c r="J1399" s="14"/>
      <c r="K1399" s="14"/>
      <c r="L1399" s="69"/>
      <c r="M1399" s="15"/>
      <c r="N1399" s="68"/>
      <c r="O1399" s="16"/>
      <c r="P1399" s="51"/>
      <c r="Q1399" s="52"/>
      <c r="R1399" s="52"/>
      <c r="S1399" s="328"/>
    </row>
    <row r="1400" spans="1:19" s="49" customFormat="1" x14ac:dyDescent="0.25">
      <c r="A1400" s="27"/>
      <c r="B1400" s="25"/>
      <c r="C1400" s="25"/>
      <c r="D1400" s="25"/>
      <c r="E1400" s="25"/>
      <c r="F1400" s="14"/>
      <c r="G1400" s="14"/>
      <c r="H1400" s="14"/>
      <c r="I1400" s="14"/>
      <c r="J1400" s="14"/>
      <c r="K1400" s="14"/>
      <c r="L1400" s="69"/>
      <c r="M1400" s="15"/>
      <c r="N1400" s="68"/>
      <c r="O1400" s="16"/>
      <c r="P1400" s="51"/>
      <c r="Q1400" s="52"/>
      <c r="R1400" s="52"/>
      <c r="S1400" s="328"/>
    </row>
    <row r="1401" spans="1:19" s="49" customFormat="1" x14ac:dyDescent="0.25">
      <c r="A1401" s="27"/>
      <c r="B1401" s="25"/>
      <c r="C1401" s="25"/>
      <c r="D1401" s="25"/>
      <c r="E1401" s="25"/>
      <c r="F1401" s="14"/>
      <c r="G1401" s="14"/>
      <c r="H1401" s="14"/>
      <c r="I1401" s="14"/>
      <c r="J1401" s="14"/>
      <c r="K1401" s="14"/>
      <c r="L1401" s="69"/>
      <c r="M1401" s="15"/>
      <c r="N1401" s="68"/>
      <c r="O1401" s="16"/>
      <c r="P1401" s="51"/>
      <c r="Q1401" s="52"/>
      <c r="R1401" s="52"/>
      <c r="S1401" s="328"/>
    </row>
    <row r="1402" spans="1:19" s="49" customFormat="1" x14ac:dyDescent="0.25">
      <c r="A1402" s="27"/>
      <c r="B1402" s="25"/>
      <c r="C1402" s="25"/>
      <c r="D1402" s="25"/>
      <c r="E1402" s="25"/>
      <c r="F1402" s="14"/>
      <c r="G1402" s="14"/>
      <c r="H1402" s="14"/>
      <c r="I1402" s="14"/>
      <c r="J1402" s="14"/>
      <c r="K1402" s="14"/>
      <c r="L1402" s="69"/>
      <c r="M1402" s="15"/>
      <c r="N1402" s="68"/>
      <c r="O1402" s="16"/>
      <c r="P1402" s="51"/>
      <c r="Q1402" s="52"/>
      <c r="R1402" s="52"/>
      <c r="S1402" s="328"/>
    </row>
    <row r="1403" spans="1:19" s="49" customFormat="1" x14ac:dyDescent="0.25">
      <c r="A1403" s="27"/>
      <c r="B1403" s="25"/>
      <c r="C1403" s="25"/>
      <c r="D1403" s="25"/>
      <c r="E1403" s="25"/>
      <c r="F1403" s="14"/>
      <c r="G1403" s="14"/>
      <c r="H1403" s="14"/>
      <c r="I1403" s="14"/>
      <c r="J1403" s="14"/>
      <c r="K1403" s="14"/>
      <c r="L1403" s="69"/>
      <c r="M1403" s="15"/>
      <c r="N1403" s="68"/>
      <c r="O1403" s="16"/>
      <c r="P1403" s="51"/>
      <c r="Q1403" s="52"/>
      <c r="R1403" s="52"/>
      <c r="S1403" s="328"/>
    </row>
    <row r="1404" spans="1:19" s="49" customFormat="1" x14ac:dyDescent="0.25">
      <c r="A1404" s="27"/>
      <c r="B1404" s="25"/>
      <c r="C1404" s="25"/>
      <c r="D1404" s="25"/>
      <c r="E1404" s="25"/>
      <c r="F1404" s="14"/>
      <c r="G1404" s="14"/>
      <c r="H1404" s="14"/>
      <c r="I1404" s="14"/>
      <c r="J1404" s="14"/>
      <c r="K1404" s="14"/>
      <c r="L1404" s="69"/>
      <c r="M1404" s="15"/>
      <c r="N1404" s="68"/>
      <c r="O1404" s="16"/>
      <c r="P1404" s="51"/>
      <c r="Q1404" s="52"/>
      <c r="R1404" s="52"/>
      <c r="S1404" s="328"/>
    </row>
    <row r="1405" spans="1:19" s="49" customFormat="1" x14ac:dyDescent="0.25">
      <c r="A1405" s="27"/>
      <c r="B1405" s="25"/>
      <c r="C1405" s="25"/>
      <c r="D1405" s="25"/>
      <c r="E1405" s="25"/>
      <c r="F1405" s="14"/>
      <c r="G1405" s="14"/>
      <c r="H1405" s="14"/>
      <c r="I1405" s="14"/>
      <c r="J1405" s="14"/>
      <c r="K1405" s="14"/>
      <c r="L1405" s="69"/>
      <c r="M1405" s="15"/>
      <c r="N1405" s="68"/>
      <c r="O1405" s="16"/>
      <c r="P1405" s="51"/>
      <c r="Q1405" s="52"/>
      <c r="R1405" s="52"/>
      <c r="S1405" s="328"/>
    </row>
    <row r="1406" spans="1:19" s="49" customFormat="1" x14ac:dyDescent="0.25">
      <c r="A1406" s="27"/>
      <c r="B1406" s="25"/>
      <c r="C1406" s="25"/>
      <c r="D1406" s="25"/>
      <c r="E1406" s="25"/>
      <c r="F1406" s="14"/>
      <c r="G1406" s="14"/>
      <c r="H1406" s="14"/>
      <c r="I1406" s="14"/>
      <c r="J1406" s="14"/>
      <c r="K1406" s="14"/>
      <c r="L1406" s="69"/>
      <c r="M1406" s="15"/>
      <c r="N1406" s="68"/>
      <c r="O1406" s="16"/>
      <c r="P1406" s="51"/>
      <c r="Q1406" s="52"/>
      <c r="R1406" s="52"/>
      <c r="S1406" s="328"/>
    </row>
    <row r="1407" spans="1:19" s="49" customFormat="1" x14ac:dyDescent="0.25">
      <c r="A1407" s="27"/>
      <c r="B1407" s="25"/>
      <c r="C1407" s="25"/>
      <c r="D1407" s="25"/>
      <c r="E1407" s="25"/>
      <c r="F1407" s="14"/>
      <c r="G1407" s="14"/>
      <c r="H1407" s="14"/>
      <c r="I1407" s="14"/>
      <c r="J1407" s="14"/>
      <c r="K1407" s="14"/>
      <c r="L1407" s="69"/>
      <c r="M1407" s="15"/>
      <c r="N1407" s="68"/>
      <c r="O1407" s="16"/>
      <c r="P1407" s="51"/>
      <c r="Q1407" s="52"/>
      <c r="R1407" s="52"/>
      <c r="S1407" s="328"/>
    </row>
    <row r="1408" spans="1:19" s="49" customFormat="1" x14ac:dyDescent="0.25">
      <c r="A1408" s="27"/>
      <c r="B1408" s="25"/>
      <c r="C1408" s="25"/>
      <c r="D1408" s="25"/>
      <c r="E1408" s="25"/>
      <c r="F1408" s="14"/>
      <c r="G1408" s="14"/>
      <c r="H1408" s="14"/>
      <c r="I1408" s="14"/>
      <c r="J1408" s="14"/>
      <c r="K1408" s="14"/>
      <c r="L1408" s="69"/>
      <c r="M1408" s="15"/>
      <c r="N1408" s="68"/>
      <c r="O1408" s="16"/>
      <c r="P1408" s="51"/>
      <c r="Q1408" s="52"/>
      <c r="R1408" s="52"/>
      <c r="S1408" s="328"/>
    </row>
    <row r="1409" spans="1:19" s="49" customFormat="1" x14ac:dyDescent="0.25">
      <c r="A1409" s="27"/>
      <c r="B1409" s="25"/>
      <c r="C1409" s="25"/>
      <c r="D1409" s="25"/>
      <c r="E1409" s="25"/>
      <c r="F1409" s="14"/>
      <c r="G1409" s="14"/>
      <c r="H1409" s="14"/>
      <c r="I1409" s="14"/>
      <c r="J1409" s="14"/>
      <c r="K1409" s="14"/>
      <c r="L1409" s="69"/>
      <c r="M1409" s="15"/>
      <c r="N1409" s="68"/>
      <c r="O1409" s="16"/>
      <c r="P1409" s="51"/>
      <c r="Q1409" s="52"/>
      <c r="R1409" s="52"/>
      <c r="S1409" s="328"/>
    </row>
    <row r="1410" spans="1:19" s="49" customFormat="1" x14ac:dyDescent="0.25">
      <c r="A1410" s="27"/>
      <c r="B1410" s="25"/>
      <c r="C1410" s="25"/>
      <c r="D1410" s="25"/>
      <c r="E1410" s="25"/>
      <c r="F1410" s="14"/>
      <c r="G1410" s="14"/>
      <c r="H1410" s="14"/>
      <c r="I1410" s="14"/>
      <c r="J1410" s="14"/>
      <c r="K1410" s="14"/>
      <c r="L1410" s="69"/>
      <c r="M1410" s="15"/>
      <c r="N1410" s="68"/>
      <c r="O1410" s="16"/>
      <c r="P1410" s="51"/>
      <c r="Q1410" s="52"/>
      <c r="R1410" s="52"/>
      <c r="S1410" s="328"/>
    </row>
    <row r="1411" spans="1:19" s="49" customFormat="1" x14ac:dyDescent="0.25">
      <c r="A1411" s="27"/>
      <c r="B1411" s="25"/>
      <c r="C1411" s="25"/>
      <c r="D1411" s="25"/>
      <c r="E1411" s="25"/>
      <c r="F1411" s="14"/>
      <c r="G1411" s="14"/>
      <c r="H1411" s="14"/>
      <c r="I1411" s="14"/>
      <c r="J1411" s="14"/>
      <c r="K1411" s="14"/>
      <c r="L1411" s="69"/>
      <c r="M1411" s="15"/>
      <c r="N1411" s="68"/>
      <c r="O1411" s="16"/>
      <c r="P1411" s="51"/>
      <c r="Q1411" s="52"/>
      <c r="R1411" s="52"/>
      <c r="S1411" s="328"/>
    </row>
    <row r="1412" spans="1:19" s="49" customFormat="1" x14ac:dyDescent="0.25">
      <c r="A1412" s="27"/>
      <c r="B1412" s="25"/>
      <c r="C1412" s="25"/>
      <c r="D1412" s="25"/>
      <c r="E1412" s="25"/>
      <c r="F1412" s="14"/>
      <c r="G1412" s="14"/>
      <c r="H1412" s="14"/>
      <c r="I1412" s="14"/>
      <c r="J1412" s="14"/>
      <c r="K1412" s="14"/>
      <c r="L1412" s="69"/>
      <c r="M1412" s="15"/>
      <c r="N1412" s="68"/>
      <c r="O1412" s="16"/>
      <c r="P1412" s="51"/>
      <c r="Q1412" s="52"/>
      <c r="R1412" s="52"/>
      <c r="S1412" s="328"/>
    </row>
    <row r="1413" spans="1:19" s="49" customFormat="1" x14ac:dyDescent="0.25">
      <c r="A1413" s="27"/>
      <c r="B1413" s="25"/>
      <c r="C1413" s="25"/>
      <c r="D1413" s="25"/>
      <c r="E1413" s="25"/>
      <c r="F1413" s="14"/>
      <c r="G1413" s="14"/>
      <c r="H1413" s="14"/>
      <c r="I1413" s="14"/>
      <c r="J1413" s="14"/>
      <c r="K1413" s="14"/>
      <c r="L1413" s="69"/>
      <c r="M1413" s="15"/>
      <c r="N1413" s="68"/>
      <c r="O1413" s="16"/>
      <c r="P1413" s="51"/>
      <c r="Q1413" s="52"/>
      <c r="R1413" s="52"/>
      <c r="S1413" s="328"/>
    </row>
    <row r="1414" spans="1:19" s="49" customFormat="1" x14ac:dyDescent="0.25">
      <c r="A1414" s="27"/>
      <c r="B1414" s="25"/>
      <c r="C1414" s="25"/>
      <c r="D1414" s="25"/>
      <c r="E1414" s="25"/>
      <c r="F1414" s="14"/>
      <c r="G1414" s="14"/>
      <c r="H1414" s="14"/>
      <c r="I1414" s="14"/>
      <c r="J1414" s="14"/>
      <c r="K1414" s="14"/>
      <c r="L1414" s="69"/>
      <c r="M1414" s="15"/>
      <c r="N1414" s="68"/>
      <c r="O1414" s="16"/>
      <c r="P1414" s="51"/>
      <c r="Q1414" s="52"/>
      <c r="R1414" s="52"/>
      <c r="S1414" s="328"/>
    </row>
    <row r="1415" spans="1:19" s="49" customFormat="1" x14ac:dyDescent="0.25">
      <c r="A1415" s="27"/>
      <c r="B1415" s="25"/>
      <c r="C1415" s="25"/>
      <c r="D1415" s="25"/>
      <c r="E1415" s="25"/>
      <c r="F1415" s="14"/>
      <c r="G1415" s="14"/>
      <c r="H1415" s="14"/>
      <c r="I1415" s="14"/>
      <c r="J1415" s="14"/>
      <c r="K1415" s="14"/>
      <c r="L1415" s="69"/>
      <c r="M1415" s="15"/>
      <c r="N1415" s="68"/>
      <c r="O1415" s="16"/>
      <c r="P1415" s="51"/>
      <c r="Q1415" s="52"/>
      <c r="R1415" s="52"/>
      <c r="S1415" s="328"/>
    </row>
    <row r="1416" spans="1:19" s="49" customFormat="1" x14ac:dyDescent="0.25">
      <c r="A1416" s="27"/>
      <c r="B1416" s="25"/>
      <c r="C1416" s="25"/>
      <c r="D1416" s="25"/>
      <c r="E1416" s="25"/>
      <c r="F1416" s="14"/>
      <c r="G1416" s="14"/>
      <c r="H1416" s="14"/>
      <c r="I1416" s="14"/>
      <c r="J1416" s="14"/>
      <c r="K1416" s="14"/>
      <c r="L1416" s="69"/>
      <c r="M1416" s="15"/>
      <c r="N1416" s="68"/>
      <c r="O1416" s="16"/>
      <c r="P1416" s="51"/>
      <c r="Q1416" s="52"/>
      <c r="R1416" s="52"/>
      <c r="S1416" s="328"/>
    </row>
    <row r="1417" spans="1:19" s="49" customFormat="1" x14ac:dyDescent="0.25">
      <c r="A1417" s="27"/>
      <c r="B1417" s="25"/>
      <c r="C1417" s="25"/>
      <c r="D1417" s="25"/>
      <c r="E1417" s="25"/>
      <c r="F1417" s="14"/>
      <c r="G1417" s="14"/>
      <c r="H1417" s="14"/>
      <c r="I1417" s="14"/>
      <c r="J1417" s="14"/>
      <c r="K1417" s="14"/>
      <c r="L1417" s="69"/>
      <c r="M1417" s="15"/>
      <c r="N1417" s="68"/>
      <c r="O1417" s="16"/>
      <c r="P1417" s="51"/>
      <c r="Q1417" s="52"/>
      <c r="R1417" s="52"/>
      <c r="S1417" s="328"/>
    </row>
    <row r="1418" spans="1:19" s="49" customFormat="1" x14ac:dyDescent="0.25">
      <c r="A1418" s="27"/>
      <c r="B1418" s="25"/>
      <c r="C1418" s="25"/>
      <c r="D1418" s="25"/>
      <c r="E1418" s="25"/>
      <c r="F1418" s="14"/>
      <c r="G1418" s="14"/>
      <c r="H1418" s="14"/>
      <c r="I1418" s="14"/>
      <c r="J1418" s="14"/>
      <c r="K1418" s="14"/>
      <c r="L1418" s="69"/>
      <c r="M1418" s="15"/>
      <c r="N1418" s="68"/>
      <c r="O1418" s="16"/>
      <c r="P1418" s="51"/>
      <c r="Q1418" s="52"/>
      <c r="R1418" s="52"/>
      <c r="S1418" s="328"/>
    </row>
    <row r="1419" spans="1:19" s="49" customFormat="1" x14ac:dyDescent="0.25">
      <c r="A1419" s="27"/>
      <c r="B1419" s="25"/>
      <c r="C1419" s="25"/>
      <c r="D1419" s="25"/>
      <c r="E1419" s="25"/>
      <c r="F1419" s="14"/>
      <c r="G1419" s="14"/>
      <c r="H1419" s="14"/>
      <c r="I1419" s="14"/>
      <c r="J1419" s="14"/>
      <c r="K1419" s="14"/>
      <c r="L1419" s="69"/>
      <c r="M1419" s="15"/>
      <c r="N1419" s="68"/>
      <c r="O1419" s="16"/>
      <c r="P1419" s="51"/>
      <c r="Q1419" s="52"/>
      <c r="R1419" s="52"/>
      <c r="S1419" s="328"/>
    </row>
    <row r="1420" spans="1:19" s="49" customFormat="1" x14ac:dyDescent="0.25">
      <c r="A1420" s="27"/>
      <c r="B1420" s="25"/>
      <c r="C1420" s="25"/>
      <c r="D1420" s="25"/>
      <c r="E1420" s="25"/>
      <c r="F1420" s="14"/>
      <c r="G1420" s="14"/>
      <c r="H1420" s="14"/>
      <c r="I1420" s="14"/>
      <c r="J1420" s="14"/>
      <c r="K1420" s="14"/>
      <c r="L1420" s="69"/>
      <c r="M1420" s="15"/>
      <c r="N1420" s="68"/>
      <c r="O1420" s="16"/>
      <c r="P1420" s="51"/>
      <c r="Q1420" s="52"/>
      <c r="R1420" s="52"/>
      <c r="S1420" s="328"/>
    </row>
    <row r="1421" spans="1:19" s="49" customFormat="1" x14ac:dyDescent="0.25">
      <c r="A1421" s="27"/>
      <c r="B1421" s="25"/>
      <c r="C1421" s="25"/>
      <c r="D1421" s="25"/>
      <c r="E1421" s="25"/>
      <c r="F1421" s="14"/>
      <c r="G1421" s="14"/>
      <c r="H1421" s="14"/>
      <c r="I1421" s="14"/>
      <c r="J1421" s="14"/>
      <c r="K1421" s="14"/>
      <c r="L1421" s="69"/>
      <c r="M1421" s="15"/>
      <c r="N1421" s="68"/>
      <c r="O1421" s="16"/>
      <c r="P1421" s="51"/>
      <c r="Q1421" s="52"/>
      <c r="R1421" s="52"/>
      <c r="S1421" s="328"/>
    </row>
    <row r="1422" spans="1:19" s="49" customFormat="1" x14ac:dyDescent="0.25">
      <c r="A1422" s="27"/>
      <c r="B1422" s="25"/>
      <c r="C1422" s="25"/>
      <c r="D1422" s="25"/>
      <c r="E1422" s="25"/>
      <c r="F1422" s="14"/>
      <c r="G1422" s="14"/>
      <c r="H1422" s="14"/>
      <c r="I1422" s="14"/>
      <c r="J1422" s="14"/>
      <c r="K1422" s="14"/>
      <c r="L1422" s="69"/>
      <c r="M1422" s="15"/>
      <c r="N1422" s="68"/>
      <c r="O1422" s="16"/>
      <c r="P1422" s="51"/>
      <c r="Q1422" s="52"/>
      <c r="R1422" s="52"/>
      <c r="S1422" s="328"/>
    </row>
    <row r="1423" spans="1:19" s="49" customFormat="1" x14ac:dyDescent="0.25">
      <c r="A1423" s="27"/>
      <c r="B1423" s="25"/>
      <c r="C1423" s="25"/>
      <c r="D1423" s="25"/>
      <c r="E1423" s="25"/>
      <c r="F1423" s="14"/>
      <c r="G1423" s="14"/>
      <c r="H1423" s="14"/>
      <c r="I1423" s="14"/>
      <c r="J1423" s="14"/>
      <c r="K1423" s="14"/>
      <c r="L1423" s="69"/>
      <c r="M1423" s="15"/>
      <c r="N1423" s="68"/>
      <c r="O1423" s="16"/>
      <c r="P1423" s="51"/>
      <c r="Q1423" s="52"/>
      <c r="R1423" s="52"/>
      <c r="S1423" s="328"/>
    </row>
    <row r="1424" spans="1:19" s="49" customFormat="1" x14ac:dyDescent="0.25">
      <c r="A1424" s="27"/>
      <c r="B1424" s="25"/>
      <c r="C1424" s="25"/>
      <c r="D1424" s="25"/>
      <c r="E1424" s="25"/>
      <c r="F1424" s="14"/>
      <c r="G1424" s="14"/>
      <c r="H1424" s="14"/>
      <c r="I1424" s="14"/>
      <c r="J1424" s="14"/>
      <c r="K1424" s="14"/>
      <c r="L1424" s="69"/>
      <c r="M1424" s="15"/>
      <c r="N1424" s="68"/>
      <c r="O1424" s="16"/>
      <c r="P1424" s="51"/>
      <c r="Q1424" s="52"/>
      <c r="R1424" s="52"/>
      <c r="S1424" s="328"/>
    </row>
    <row r="1425" spans="1:19" s="49" customFormat="1" x14ac:dyDescent="0.25">
      <c r="A1425" s="27"/>
      <c r="B1425" s="25"/>
      <c r="C1425" s="25"/>
      <c r="D1425" s="25"/>
      <c r="E1425" s="25"/>
      <c r="F1425" s="14"/>
      <c r="G1425" s="14"/>
      <c r="H1425" s="14"/>
      <c r="I1425" s="14"/>
      <c r="J1425" s="14"/>
      <c r="K1425" s="14"/>
      <c r="L1425" s="69"/>
      <c r="M1425" s="15"/>
      <c r="N1425" s="68"/>
      <c r="O1425" s="16"/>
      <c r="P1425" s="51"/>
      <c r="Q1425" s="52"/>
      <c r="R1425" s="52"/>
      <c r="S1425" s="328"/>
    </row>
    <row r="1426" spans="1:19" s="49" customFormat="1" x14ac:dyDescent="0.25">
      <c r="A1426" s="27"/>
      <c r="B1426" s="25"/>
      <c r="C1426" s="25"/>
      <c r="D1426" s="25"/>
      <c r="E1426" s="25"/>
      <c r="F1426" s="14"/>
      <c r="G1426" s="14"/>
      <c r="H1426" s="14"/>
      <c r="I1426" s="14"/>
      <c r="J1426" s="14"/>
      <c r="K1426" s="14"/>
      <c r="L1426" s="69"/>
      <c r="M1426" s="15"/>
      <c r="N1426" s="68"/>
      <c r="O1426" s="16"/>
      <c r="P1426" s="51"/>
      <c r="Q1426" s="52"/>
      <c r="R1426" s="52"/>
      <c r="S1426" s="328"/>
    </row>
    <row r="1427" spans="1:19" s="49" customFormat="1" x14ac:dyDescent="0.25">
      <c r="A1427" s="27"/>
      <c r="B1427" s="25"/>
      <c r="C1427" s="25"/>
      <c r="D1427" s="25"/>
      <c r="E1427" s="25"/>
      <c r="F1427" s="14"/>
      <c r="G1427" s="14"/>
      <c r="H1427" s="14"/>
      <c r="I1427" s="14"/>
      <c r="J1427" s="14"/>
      <c r="K1427" s="14"/>
      <c r="L1427" s="69"/>
      <c r="M1427" s="15"/>
      <c r="N1427" s="68"/>
      <c r="O1427" s="16"/>
      <c r="P1427" s="51"/>
      <c r="Q1427" s="52"/>
      <c r="R1427" s="52"/>
      <c r="S1427" s="328"/>
    </row>
    <row r="1428" spans="1:19" s="49" customFormat="1" x14ac:dyDescent="0.25">
      <c r="A1428" s="27"/>
      <c r="B1428" s="25"/>
      <c r="C1428" s="25"/>
      <c r="D1428" s="25"/>
      <c r="E1428" s="25"/>
      <c r="F1428" s="14"/>
      <c r="G1428" s="14"/>
      <c r="H1428" s="14"/>
      <c r="I1428" s="14"/>
      <c r="J1428" s="14"/>
      <c r="K1428" s="14"/>
      <c r="L1428" s="69"/>
      <c r="M1428" s="15"/>
      <c r="N1428" s="68"/>
      <c r="O1428" s="16"/>
      <c r="P1428" s="51"/>
      <c r="Q1428" s="52"/>
      <c r="R1428" s="52"/>
      <c r="S1428" s="328"/>
    </row>
    <row r="1429" spans="1:19" s="49" customFormat="1" x14ac:dyDescent="0.25">
      <c r="A1429" s="27"/>
      <c r="B1429" s="25"/>
      <c r="C1429" s="25"/>
      <c r="D1429" s="25"/>
      <c r="E1429" s="25"/>
      <c r="F1429" s="14"/>
      <c r="G1429" s="14"/>
      <c r="H1429" s="14"/>
      <c r="I1429" s="14"/>
      <c r="J1429" s="14"/>
      <c r="K1429" s="14"/>
      <c r="L1429" s="69"/>
      <c r="M1429" s="15"/>
      <c r="N1429" s="68"/>
      <c r="O1429" s="16"/>
      <c r="P1429" s="51"/>
      <c r="Q1429" s="52"/>
      <c r="R1429" s="52"/>
      <c r="S1429" s="328"/>
    </row>
    <row r="1430" spans="1:19" s="49" customFormat="1" x14ac:dyDescent="0.25">
      <c r="A1430" s="27"/>
      <c r="B1430" s="25"/>
      <c r="C1430" s="25"/>
      <c r="D1430" s="25"/>
      <c r="E1430" s="25"/>
      <c r="F1430" s="14"/>
      <c r="G1430" s="14"/>
      <c r="H1430" s="14"/>
      <c r="I1430" s="14"/>
      <c r="J1430" s="14"/>
      <c r="K1430" s="14"/>
      <c r="L1430" s="69"/>
      <c r="M1430" s="15"/>
      <c r="N1430" s="68"/>
      <c r="O1430" s="16"/>
      <c r="P1430" s="51"/>
      <c r="Q1430" s="52"/>
      <c r="R1430" s="52"/>
      <c r="S1430" s="328"/>
    </row>
    <row r="1431" spans="1:19" s="49" customFormat="1" x14ac:dyDescent="0.25">
      <c r="A1431" s="27"/>
      <c r="B1431" s="25"/>
      <c r="C1431" s="25"/>
      <c r="D1431" s="25"/>
      <c r="E1431" s="25"/>
      <c r="F1431" s="14"/>
      <c r="G1431" s="14"/>
      <c r="H1431" s="14"/>
      <c r="I1431" s="14"/>
      <c r="J1431" s="14"/>
      <c r="K1431" s="14"/>
      <c r="L1431" s="69"/>
      <c r="M1431" s="15"/>
      <c r="N1431" s="68"/>
      <c r="O1431" s="16"/>
      <c r="P1431" s="51"/>
      <c r="Q1431" s="52"/>
      <c r="R1431" s="52"/>
      <c r="S1431" s="328"/>
    </row>
    <row r="1432" spans="1:19" s="49" customFormat="1" x14ac:dyDescent="0.25">
      <c r="A1432" s="27"/>
      <c r="B1432" s="25"/>
      <c r="C1432" s="25"/>
      <c r="D1432" s="25"/>
      <c r="E1432" s="25"/>
      <c r="F1432" s="14"/>
      <c r="G1432" s="14"/>
      <c r="H1432" s="14"/>
      <c r="I1432" s="14"/>
      <c r="J1432" s="14"/>
      <c r="K1432" s="14"/>
      <c r="L1432" s="69"/>
      <c r="M1432" s="15"/>
      <c r="N1432" s="68"/>
      <c r="O1432" s="16"/>
      <c r="P1432" s="51"/>
      <c r="Q1432" s="52"/>
      <c r="R1432" s="52"/>
      <c r="S1432" s="328"/>
    </row>
    <row r="1433" spans="1:19" s="49" customFormat="1" x14ac:dyDescent="0.25">
      <c r="A1433" s="27"/>
      <c r="B1433" s="25"/>
      <c r="C1433" s="25"/>
      <c r="D1433" s="25"/>
      <c r="E1433" s="25"/>
      <c r="F1433" s="14"/>
      <c r="G1433" s="14"/>
      <c r="H1433" s="14"/>
      <c r="I1433" s="14"/>
      <c r="J1433" s="14"/>
      <c r="K1433" s="14"/>
      <c r="L1433" s="69"/>
      <c r="M1433" s="15"/>
      <c r="N1433" s="68"/>
      <c r="O1433" s="16"/>
      <c r="P1433" s="51"/>
      <c r="Q1433" s="52"/>
      <c r="R1433" s="52"/>
      <c r="S1433" s="328"/>
    </row>
    <row r="1434" spans="1:19" s="49" customFormat="1" x14ac:dyDescent="0.25">
      <c r="A1434" s="27"/>
      <c r="B1434" s="25"/>
      <c r="C1434" s="25"/>
      <c r="D1434" s="25"/>
      <c r="E1434" s="25"/>
      <c r="F1434" s="14"/>
      <c r="G1434" s="14"/>
      <c r="H1434" s="14"/>
      <c r="I1434" s="14"/>
      <c r="J1434" s="14"/>
      <c r="K1434" s="14"/>
      <c r="L1434" s="69"/>
      <c r="M1434" s="15"/>
      <c r="N1434" s="68"/>
      <c r="O1434" s="16"/>
      <c r="P1434" s="51"/>
      <c r="Q1434" s="52"/>
      <c r="R1434" s="52"/>
      <c r="S1434" s="328"/>
    </row>
    <row r="1435" spans="1:19" s="49" customFormat="1" x14ac:dyDescent="0.25">
      <c r="A1435" s="27"/>
      <c r="B1435" s="25"/>
      <c r="C1435" s="25"/>
      <c r="D1435" s="25"/>
      <c r="E1435" s="25"/>
      <c r="F1435" s="14"/>
      <c r="G1435" s="14"/>
      <c r="H1435" s="14"/>
      <c r="I1435" s="14"/>
      <c r="J1435" s="14"/>
      <c r="K1435" s="14"/>
      <c r="L1435" s="69"/>
      <c r="M1435" s="15"/>
      <c r="N1435" s="68"/>
      <c r="O1435" s="16"/>
      <c r="P1435" s="51"/>
      <c r="Q1435" s="52"/>
      <c r="R1435" s="52"/>
      <c r="S1435" s="328"/>
    </row>
    <row r="1436" spans="1:19" s="49" customFormat="1" x14ac:dyDescent="0.25">
      <c r="A1436" s="27"/>
      <c r="B1436" s="25"/>
      <c r="C1436" s="25"/>
      <c r="D1436" s="25"/>
      <c r="E1436" s="25"/>
      <c r="F1436" s="14"/>
      <c r="G1436" s="14"/>
      <c r="H1436" s="14"/>
      <c r="I1436" s="14"/>
      <c r="J1436" s="14"/>
      <c r="K1436" s="14"/>
      <c r="L1436" s="69"/>
      <c r="M1436" s="15"/>
      <c r="N1436" s="68"/>
      <c r="O1436" s="16"/>
      <c r="P1436" s="51"/>
      <c r="Q1436" s="52"/>
      <c r="R1436" s="52"/>
      <c r="S1436" s="328"/>
    </row>
    <row r="1437" spans="1:19" s="49" customFormat="1" x14ac:dyDescent="0.25">
      <c r="A1437" s="27"/>
      <c r="B1437" s="25"/>
      <c r="C1437" s="25"/>
      <c r="D1437" s="25"/>
      <c r="E1437" s="25"/>
      <c r="F1437" s="14"/>
      <c r="G1437" s="14"/>
      <c r="H1437" s="14"/>
      <c r="I1437" s="14"/>
      <c r="J1437" s="14"/>
      <c r="K1437" s="14"/>
      <c r="L1437" s="69"/>
      <c r="M1437" s="15"/>
      <c r="N1437" s="68"/>
      <c r="O1437" s="16"/>
      <c r="P1437" s="51"/>
      <c r="Q1437" s="52"/>
      <c r="R1437" s="52"/>
      <c r="S1437" s="328"/>
    </row>
    <row r="1438" spans="1:19" s="49" customFormat="1" x14ac:dyDescent="0.25">
      <c r="A1438" s="27"/>
      <c r="B1438" s="25"/>
      <c r="C1438" s="25"/>
      <c r="D1438" s="25"/>
      <c r="E1438" s="25"/>
      <c r="F1438" s="14"/>
      <c r="G1438" s="14"/>
      <c r="H1438" s="14"/>
      <c r="I1438" s="14"/>
      <c r="J1438" s="14"/>
      <c r="K1438" s="14"/>
      <c r="L1438" s="69"/>
      <c r="M1438" s="15"/>
      <c r="N1438" s="68"/>
      <c r="O1438" s="16"/>
      <c r="P1438" s="51"/>
      <c r="Q1438" s="52"/>
      <c r="R1438" s="52"/>
      <c r="S1438" s="328"/>
    </row>
    <row r="1439" spans="1:19" s="49" customFormat="1" x14ac:dyDescent="0.25">
      <c r="A1439" s="27"/>
      <c r="B1439" s="25"/>
      <c r="C1439" s="25"/>
      <c r="D1439" s="25"/>
      <c r="E1439" s="25"/>
      <c r="F1439" s="14"/>
      <c r="G1439" s="14"/>
      <c r="H1439" s="14"/>
      <c r="I1439" s="14"/>
      <c r="J1439" s="14"/>
      <c r="K1439" s="14"/>
      <c r="L1439" s="69"/>
      <c r="M1439" s="15"/>
      <c r="N1439" s="68"/>
      <c r="O1439" s="16"/>
      <c r="P1439" s="51"/>
      <c r="Q1439" s="52"/>
      <c r="R1439" s="52"/>
      <c r="S1439" s="328"/>
    </row>
    <row r="1440" spans="1:19" s="49" customFormat="1" x14ac:dyDescent="0.25">
      <c r="A1440" s="27"/>
      <c r="B1440" s="25"/>
      <c r="C1440" s="25"/>
      <c r="D1440" s="25"/>
      <c r="E1440" s="25"/>
      <c r="F1440" s="14"/>
      <c r="G1440" s="14"/>
      <c r="H1440" s="14"/>
      <c r="I1440" s="14"/>
      <c r="J1440" s="14"/>
      <c r="K1440" s="14"/>
      <c r="L1440" s="69"/>
      <c r="M1440" s="15"/>
      <c r="N1440" s="68"/>
      <c r="O1440" s="16"/>
      <c r="P1440" s="51"/>
      <c r="Q1440" s="52"/>
      <c r="R1440" s="52"/>
      <c r="S1440" s="328"/>
    </row>
    <row r="1441" spans="1:19" s="49" customFormat="1" x14ac:dyDescent="0.25">
      <c r="A1441" s="27"/>
      <c r="B1441" s="25"/>
      <c r="C1441" s="25"/>
      <c r="D1441" s="25"/>
      <c r="E1441" s="25"/>
      <c r="F1441" s="14"/>
      <c r="G1441" s="14"/>
      <c r="H1441" s="14"/>
      <c r="I1441" s="14"/>
      <c r="J1441" s="14"/>
      <c r="K1441" s="14"/>
      <c r="L1441" s="69"/>
      <c r="M1441" s="15"/>
      <c r="N1441" s="68"/>
      <c r="O1441" s="16"/>
      <c r="P1441" s="51"/>
      <c r="Q1441" s="52"/>
      <c r="R1441" s="52"/>
      <c r="S1441" s="328"/>
    </row>
    <row r="1442" spans="1:19" s="49" customFormat="1" x14ac:dyDescent="0.25">
      <c r="A1442" s="27"/>
      <c r="B1442" s="25"/>
      <c r="C1442" s="25"/>
      <c r="D1442" s="25"/>
      <c r="E1442" s="25"/>
      <c r="F1442" s="14"/>
      <c r="G1442" s="14"/>
      <c r="H1442" s="14"/>
      <c r="I1442" s="14"/>
      <c r="J1442" s="14"/>
      <c r="K1442" s="14"/>
      <c r="L1442" s="69"/>
      <c r="M1442" s="15"/>
      <c r="N1442" s="68"/>
      <c r="O1442" s="16"/>
      <c r="P1442" s="51"/>
      <c r="Q1442" s="52"/>
      <c r="R1442" s="52"/>
      <c r="S1442" s="328"/>
    </row>
    <row r="1443" spans="1:19" s="49" customFormat="1" x14ac:dyDescent="0.25">
      <c r="A1443" s="27"/>
      <c r="B1443" s="25"/>
      <c r="C1443" s="25"/>
      <c r="D1443" s="25"/>
      <c r="E1443" s="25"/>
      <c r="F1443" s="14"/>
      <c r="G1443" s="14"/>
      <c r="H1443" s="14"/>
      <c r="I1443" s="14"/>
      <c r="J1443" s="14"/>
      <c r="K1443" s="14"/>
      <c r="L1443" s="69"/>
      <c r="M1443" s="15"/>
      <c r="N1443" s="68"/>
      <c r="O1443" s="16"/>
      <c r="P1443" s="51"/>
      <c r="Q1443" s="52"/>
      <c r="R1443" s="52"/>
      <c r="S1443" s="328"/>
    </row>
    <row r="1444" spans="1:19" s="49" customFormat="1" x14ac:dyDescent="0.25">
      <c r="A1444" s="27"/>
      <c r="B1444" s="25"/>
      <c r="C1444" s="25"/>
      <c r="D1444" s="25"/>
      <c r="E1444" s="25"/>
      <c r="F1444" s="14"/>
      <c r="G1444" s="14"/>
      <c r="H1444" s="14"/>
      <c r="I1444" s="14"/>
      <c r="J1444" s="14"/>
      <c r="K1444" s="14"/>
      <c r="L1444" s="69"/>
      <c r="M1444" s="15"/>
      <c r="N1444" s="68"/>
      <c r="O1444" s="16"/>
      <c r="P1444" s="51"/>
      <c r="Q1444" s="52"/>
      <c r="R1444" s="52"/>
      <c r="S1444" s="328"/>
    </row>
    <row r="1445" spans="1:19" s="49" customFormat="1" x14ac:dyDescent="0.25">
      <c r="A1445" s="27"/>
      <c r="B1445" s="25"/>
      <c r="C1445" s="25"/>
      <c r="D1445" s="25"/>
      <c r="E1445" s="25"/>
      <c r="F1445" s="14"/>
      <c r="G1445" s="14"/>
      <c r="H1445" s="14"/>
      <c r="I1445" s="14"/>
      <c r="J1445" s="14"/>
      <c r="K1445" s="14"/>
      <c r="L1445" s="69"/>
      <c r="M1445" s="15"/>
      <c r="N1445" s="68"/>
      <c r="O1445" s="16"/>
      <c r="P1445" s="51"/>
      <c r="Q1445" s="52"/>
      <c r="R1445" s="52"/>
      <c r="S1445" s="328"/>
    </row>
    <row r="1446" spans="1:19" s="49" customFormat="1" x14ac:dyDescent="0.25">
      <c r="A1446" s="27"/>
      <c r="B1446" s="25"/>
      <c r="C1446" s="25"/>
      <c r="D1446" s="25"/>
      <c r="E1446" s="25"/>
      <c r="F1446" s="14"/>
      <c r="G1446" s="14"/>
      <c r="H1446" s="14"/>
      <c r="I1446" s="14"/>
      <c r="J1446" s="14"/>
      <c r="K1446" s="14"/>
      <c r="L1446" s="69"/>
      <c r="M1446" s="15"/>
      <c r="N1446" s="68"/>
      <c r="O1446" s="16"/>
      <c r="P1446" s="51"/>
      <c r="Q1446" s="52"/>
      <c r="R1446" s="52"/>
      <c r="S1446" s="328"/>
    </row>
    <row r="1447" spans="1:19" s="49" customFormat="1" x14ac:dyDescent="0.25">
      <c r="A1447" s="27"/>
      <c r="B1447" s="25"/>
      <c r="C1447" s="25"/>
      <c r="D1447" s="25"/>
      <c r="E1447" s="25"/>
      <c r="F1447" s="14"/>
      <c r="G1447" s="14"/>
      <c r="H1447" s="14"/>
      <c r="I1447" s="14"/>
      <c r="J1447" s="14"/>
      <c r="K1447" s="14"/>
      <c r="L1447" s="69"/>
      <c r="M1447" s="15"/>
      <c r="N1447" s="68"/>
      <c r="O1447" s="16"/>
      <c r="P1447" s="51"/>
      <c r="Q1447" s="52"/>
      <c r="R1447" s="52"/>
      <c r="S1447" s="328"/>
    </row>
    <row r="1448" spans="1:19" s="49" customFormat="1" x14ac:dyDescent="0.25">
      <c r="A1448" s="27"/>
      <c r="B1448" s="25"/>
      <c r="C1448" s="25"/>
      <c r="D1448" s="25"/>
      <c r="E1448" s="25"/>
      <c r="F1448" s="14"/>
      <c r="G1448" s="14"/>
      <c r="H1448" s="14"/>
      <c r="I1448" s="14"/>
      <c r="J1448" s="14"/>
      <c r="K1448" s="14"/>
      <c r="L1448" s="69"/>
      <c r="M1448" s="15"/>
      <c r="N1448" s="68"/>
      <c r="O1448" s="16"/>
      <c r="P1448" s="51"/>
      <c r="Q1448" s="52"/>
      <c r="R1448" s="52"/>
      <c r="S1448" s="328"/>
    </row>
    <row r="1449" spans="1:19" s="49" customFormat="1" x14ac:dyDescent="0.25">
      <c r="A1449" s="27"/>
      <c r="B1449" s="25"/>
      <c r="C1449" s="25"/>
      <c r="D1449" s="25"/>
      <c r="E1449" s="25"/>
      <c r="F1449" s="14"/>
      <c r="G1449" s="14"/>
      <c r="H1449" s="14"/>
      <c r="I1449" s="14"/>
      <c r="J1449" s="14"/>
      <c r="K1449" s="14"/>
      <c r="L1449" s="69"/>
      <c r="M1449" s="15"/>
      <c r="N1449" s="68"/>
      <c r="O1449" s="16"/>
      <c r="P1449" s="51"/>
      <c r="Q1449" s="52"/>
      <c r="R1449" s="52"/>
      <c r="S1449" s="328"/>
    </row>
    <row r="1450" spans="1:19" s="49" customFormat="1" x14ac:dyDescent="0.25">
      <c r="A1450" s="27"/>
      <c r="B1450" s="25"/>
      <c r="C1450" s="25"/>
      <c r="D1450" s="25"/>
      <c r="E1450" s="25"/>
      <c r="F1450" s="14"/>
      <c r="G1450" s="14"/>
      <c r="H1450" s="14"/>
      <c r="I1450" s="14"/>
      <c r="J1450" s="14"/>
      <c r="K1450" s="14"/>
      <c r="L1450" s="69"/>
      <c r="M1450" s="15"/>
      <c r="N1450" s="68"/>
      <c r="O1450" s="16"/>
      <c r="P1450" s="51"/>
      <c r="Q1450" s="52"/>
      <c r="R1450" s="52"/>
      <c r="S1450" s="328"/>
    </row>
    <row r="1451" spans="1:19" s="49" customFormat="1" x14ac:dyDescent="0.25">
      <c r="A1451" s="27"/>
      <c r="B1451" s="25"/>
      <c r="C1451" s="25"/>
      <c r="D1451" s="25"/>
      <c r="E1451" s="25"/>
      <c r="F1451" s="14"/>
      <c r="G1451" s="14"/>
      <c r="H1451" s="14"/>
      <c r="I1451" s="14"/>
      <c r="J1451" s="14"/>
      <c r="K1451" s="14"/>
      <c r="L1451" s="69"/>
      <c r="M1451" s="15"/>
      <c r="N1451" s="68"/>
      <c r="O1451" s="16"/>
      <c r="P1451" s="51"/>
      <c r="Q1451" s="52"/>
      <c r="R1451" s="52"/>
      <c r="S1451" s="328"/>
    </row>
    <row r="1452" spans="1:19" s="49" customFormat="1" x14ac:dyDescent="0.25">
      <c r="A1452" s="27"/>
      <c r="B1452" s="25"/>
      <c r="C1452" s="25"/>
      <c r="D1452" s="25"/>
      <c r="E1452" s="25"/>
      <c r="F1452" s="14"/>
      <c r="G1452" s="14"/>
      <c r="H1452" s="14"/>
      <c r="I1452" s="14"/>
      <c r="J1452" s="14"/>
      <c r="K1452" s="14"/>
      <c r="L1452" s="69"/>
      <c r="M1452" s="15"/>
      <c r="N1452" s="68"/>
      <c r="O1452" s="16"/>
      <c r="P1452" s="51"/>
      <c r="Q1452" s="52"/>
      <c r="R1452" s="52"/>
      <c r="S1452" s="328"/>
    </row>
    <row r="1453" spans="1:19" s="49" customFormat="1" x14ac:dyDescent="0.25">
      <c r="A1453" s="27"/>
      <c r="B1453" s="25"/>
      <c r="C1453" s="25"/>
      <c r="D1453" s="25"/>
      <c r="E1453" s="25"/>
      <c r="F1453" s="14"/>
      <c r="G1453" s="14"/>
      <c r="H1453" s="14"/>
      <c r="I1453" s="14"/>
      <c r="J1453" s="14"/>
      <c r="K1453" s="14"/>
      <c r="L1453" s="69"/>
      <c r="M1453" s="15"/>
      <c r="N1453" s="68"/>
      <c r="O1453" s="16"/>
      <c r="P1453" s="51"/>
      <c r="Q1453" s="52"/>
      <c r="R1453" s="52"/>
      <c r="S1453" s="328"/>
    </row>
    <row r="1454" spans="1:19" s="49" customFormat="1" x14ac:dyDescent="0.25">
      <c r="A1454" s="27"/>
      <c r="B1454" s="25"/>
      <c r="C1454" s="25"/>
      <c r="D1454" s="25"/>
      <c r="E1454" s="25"/>
      <c r="F1454" s="14"/>
      <c r="G1454" s="14"/>
      <c r="H1454" s="14"/>
      <c r="I1454" s="14"/>
      <c r="J1454" s="14"/>
      <c r="K1454" s="14"/>
      <c r="L1454" s="69"/>
      <c r="M1454" s="15"/>
      <c r="N1454" s="68"/>
      <c r="O1454" s="16"/>
      <c r="P1454" s="51"/>
      <c r="Q1454" s="52"/>
      <c r="R1454" s="52"/>
      <c r="S1454" s="328"/>
    </row>
    <row r="1455" spans="1:19" s="49" customFormat="1" x14ac:dyDescent="0.25">
      <c r="A1455" s="27"/>
      <c r="B1455" s="25"/>
      <c r="C1455" s="25"/>
      <c r="D1455" s="25"/>
      <c r="E1455" s="25"/>
      <c r="F1455" s="14"/>
      <c r="G1455" s="14"/>
      <c r="H1455" s="14"/>
      <c r="I1455" s="14"/>
      <c r="J1455" s="14"/>
      <c r="K1455" s="14"/>
      <c r="L1455" s="69"/>
      <c r="M1455" s="15"/>
      <c r="N1455" s="68"/>
      <c r="O1455" s="16"/>
      <c r="P1455" s="51"/>
      <c r="Q1455" s="52"/>
      <c r="R1455" s="52"/>
      <c r="S1455" s="328"/>
    </row>
    <row r="1456" spans="1:19" s="49" customFormat="1" x14ac:dyDescent="0.25">
      <c r="A1456" s="27"/>
      <c r="B1456" s="25"/>
      <c r="C1456" s="25"/>
      <c r="D1456" s="25"/>
      <c r="E1456" s="25"/>
      <c r="F1456" s="14"/>
      <c r="G1456" s="14"/>
      <c r="H1456" s="14"/>
      <c r="I1456" s="14"/>
      <c r="J1456" s="14"/>
      <c r="K1456" s="14"/>
      <c r="L1456" s="69"/>
      <c r="M1456" s="15"/>
      <c r="N1456" s="68"/>
      <c r="O1456" s="16"/>
      <c r="P1456" s="51"/>
      <c r="Q1456" s="52"/>
      <c r="R1456" s="52"/>
      <c r="S1456" s="328"/>
    </row>
    <row r="1457" spans="1:19" s="49" customFormat="1" x14ac:dyDescent="0.25">
      <c r="A1457" s="27"/>
      <c r="B1457" s="25"/>
      <c r="C1457" s="25"/>
      <c r="D1457" s="25"/>
      <c r="E1457" s="25"/>
      <c r="F1457" s="14"/>
      <c r="G1457" s="14"/>
      <c r="H1457" s="14"/>
      <c r="I1457" s="14"/>
      <c r="J1457" s="14"/>
      <c r="K1457" s="14"/>
      <c r="L1457" s="69"/>
      <c r="M1457" s="15"/>
      <c r="N1457" s="68"/>
      <c r="O1457" s="16"/>
      <c r="P1457" s="51"/>
      <c r="Q1457" s="52"/>
      <c r="R1457" s="52"/>
      <c r="S1457" s="328"/>
    </row>
    <row r="1458" spans="1:19" s="49" customFormat="1" x14ac:dyDescent="0.25">
      <c r="A1458" s="27"/>
      <c r="B1458" s="25"/>
      <c r="C1458" s="25"/>
      <c r="D1458" s="25"/>
      <c r="E1458" s="25"/>
      <c r="F1458" s="14"/>
      <c r="G1458" s="14"/>
      <c r="H1458" s="14"/>
      <c r="I1458" s="14"/>
      <c r="J1458" s="14"/>
      <c r="K1458" s="14"/>
      <c r="L1458" s="69"/>
      <c r="M1458" s="15"/>
      <c r="N1458" s="68"/>
      <c r="O1458" s="16"/>
      <c r="P1458" s="51"/>
      <c r="Q1458" s="52"/>
      <c r="R1458" s="52"/>
      <c r="S1458" s="328"/>
    </row>
    <row r="1459" spans="1:19" s="49" customFormat="1" x14ac:dyDescent="0.25">
      <c r="A1459" s="27"/>
      <c r="B1459" s="25"/>
      <c r="C1459" s="25"/>
      <c r="D1459" s="25"/>
      <c r="E1459" s="25"/>
      <c r="F1459" s="14"/>
      <c r="G1459" s="14"/>
      <c r="H1459" s="14"/>
      <c r="I1459" s="14"/>
      <c r="J1459" s="14"/>
      <c r="K1459" s="14"/>
      <c r="L1459" s="69"/>
      <c r="M1459" s="15"/>
      <c r="N1459" s="68"/>
      <c r="O1459" s="16"/>
      <c r="P1459" s="51"/>
      <c r="Q1459" s="52"/>
      <c r="R1459" s="52"/>
      <c r="S1459" s="328"/>
    </row>
    <row r="1460" spans="1:19" s="49" customFormat="1" x14ac:dyDescent="0.25">
      <c r="A1460" s="27"/>
      <c r="B1460" s="25"/>
      <c r="C1460" s="25"/>
      <c r="D1460" s="25"/>
      <c r="E1460" s="25"/>
      <c r="F1460" s="14"/>
      <c r="G1460" s="14"/>
      <c r="H1460" s="14"/>
      <c r="I1460" s="14"/>
      <c r="J1460" s="14"/>
      <c r="K1460" s="14"/>
      <c r="L1460" s="69"/>
      <c r="M1460" s="15"/>
      <c r="N1460" s="68"/>
      <c r="O1460" s="16"/>
      <c r="P1460" s="51"/>
      <c r="Q1460" s="52"/>
      <c r="R1460" s="52"/>
      <c r="S1460" s="328"/>
    </row>
    <row r="1461" spans="1:19" s="49" customFormat="1" x14ac:dyDescent="0.25">
      <c r="A1461" s="27"/>
      <c r="B1461" s="25"/>
      <c r="C1461" s="25"/>
      <c r="D1461" s="25"/>
      <c r="E1461" s="25"/>
      <c r="F1461" s="14"/>
      <c r="G1461" s="14"/>
      <c r="H1461" s="14"/>
      <c r="I1461" s="14"/>
      <c r="J1461" s="14"/>
      <c r="K1461" s="14"/>
      <c r="L1461" s="69"/>
      <c r="M1461" s="15"/>
      <c r="N1461" s="68"/>
      <c r="O1461" s="16"/>
      <c r="P1461" s="51"/>
      <c r="Q1461" s="52"/>
      <c r="R1461" s="52"/>
      <c r="S1461" s="328"/>
    </row>
    <row r="1462" spans="1:19" s="49" customFormat="1" x14ac:dyDescent="0.25">
      <c r="A1462" s="27"/>
      <c r="B1462" s="25"/>
      <c r="C1462" s="25"/>
      <c r="D1462" s="25"/>
      <c r="E1462" s="25"/>
      <c r="F1462" s="14"/>
      <c r="G1462" s="14"/>
      <c r="H1462" s="14"/>
      <c r="I1462" s="14"/>
      <c r="J1462" s="14"/>
      <c r="K1462" s="14"/>
      <c r="L1462" s="69"/>
      <c r="M1462" s="15"/>
      <c r="N1462" s="68"/>
      <c r="O1462" s="16"/>
      <c r="P1462" s="51"/>
      <c r="Q1462" s="52"/>
      <c r="R1462" s="52"/>
      <c r="S1462" s="328"/>
    </row>
    <row r="1463" spans="1:19" s="49" customFormat="1" x14ac:dyDescent="0.25">
      <c r="A1463" s="27"/>
      <c r="B1463" s="25"/>
      <c r="C1463" s="25"/>
      <c r="D1463" s="25"/>
      <c r="E1463" s="25"/>
      <c r="F1463" s="14"/>
      <c r="G1463" s="14"/>
      <c r="H1463" s="14"/>
      <c r="I1463" s="14"/>
      <c r="J1463" s="14"/>
      <c r="K1463" s="14"/>
      <c r="L1463" s="69"/>
      <c r="M1463" s="15"/>
      <c r="N1463" s="68"/>
      <c r="O1463" s="16"/>
      <c r="P1463" s="51"/>
      <c r="Q1463" s="52"/>
      <c r="R1463" s="52"/>
      <c r="S1463" s="328"/>
    </row>
    <row r="1464" spans="1:19" s="49" customFormat="1" x14ac:dyDescent="0.25">
      <c r="A1464" s="27"/>
      <c r="B1464" s="25"/>
      <c r="C1464" s="25"/>
      <c r="D1464" s="25"/>
      <c r="E1464" s="25"/>
      <c r="F1464" s="14"/>
      <c r="G1464" s="14"/>
      <c r="H1464" s="14"/>
      <c r="I1464" s="14"/>
      <c r="J1464" s="14"/>
      <c r="K1464" s="14"/>
      <c r="L1464" s="69"/>
      <c r="M1464" s="15"/>
      <c r="N1464" s="68"/>
      <c r="O1464" s="16"/>
      <c r="P1464" s="51"/>
      <c r="Q1464" s="52"/>
      <c r="R1464" s="52"/>
      <c r="S1464" s="328"/>
    </row>
    <row r="1465" spans="1:19" s="49" customFormat="1" x14ac:dyDescent="0.25">
      <c r="A1465" s="27"/>
      <c r="B1465" s="25"/>
      <c r="C1465" s="25"/>
      <c r="D1465" s="25"/>
      <c r="E1465" s="25"/>
      <c r="F1465" s="14"/>
      <c r="G1465" s="14"/>
      <c r="H1465" s="14"/>
      <c r="I1465" s="14"/>
      <c r="J1465" s="14"/>
      <c r="K1465" s="14"/>
      <c r="L1465" s="69"/>
      <c r="M1465" s="15"/>
      <c r="N1465" s="68"/>
      <c r="O1465" s="16"/>
      <c r="P1465" s="51"/>
      <c r="Q1465" s="52"/>
      <c r="R1465" s="52"/>
      <c r="S1465" s="328"/>
    </row>
    <row r="1466" spans="1:19" s="49" customFormat="1" x14ac:dyDescent="0.25">
      <c r="A1466" s="27"/>
      <c r="B1466" s="25"/>
      <c r="C1466" s="25"/>
      <c r="D1466" s="25"/>
      <c r="E1466" s="25"/>
      <c r="F1466" s="14"/>
      <c r="G1466" s="14"/>
      <c r="H1466" s="14"/>
      <c r="I1466" s="14"/>
      <c r="J1466" s="14"/>
      <c r="K1466" s="14"/>
      <c r="L1466" s="69"/>
      <c r="M1466" s="15"/>
      <c r="N1466" s="68"/>
      <c r="O1466" s="16"/>
      <c r="P1466" s="51"/>
      <c r="Q1466" s="52"/>
      <c r="R1466" s="52"/>
      <c r="S1466" s="328"/>
    </row>
    <row r="1467" spans="1:19" s="49" customFormat="1" x14ac:dyDescent="0.25">
      <c r="A1467" s="27"/>
      <c r="B1467" s="25"/>
      <c r="C1467" s="25"/>
      <c r="D1467" s="25"/>
      <c r="E1467" s="25"/>
      <c r="F1467" s="14"/>
      <c r="G1467" s="14"/>
      <c r="H1467" s="14"/>
      <c r="I1467" s="14"/>
      <c r="J1467" s="14"/>
      <c r="K1467" s="14"/>
      <c r="L1467" s="69"/>
      <c r="M1467" s="15"/>
      <c r="N1467" s="68"/>
      <c r="O1467" s="16"/>
      <c r="P1467" s="51"/>
      <c r="Q1467" s="52"/>
      <c r="R1467" s="52"/>
      <c r="S1467" s="328"/>
    </row>
    <row r="1468" spans="1:19" s="49" customFormat="1" x14ac:dyDescent="0.25">
      <c r="A1468" s="27"/>
      <c r="B1468" s="25"/>
      <c r="C1468" s="25"/>
      <c r="D1468" s="25"/>
      <c r="E1468" s="25"/>
      <c r="F1468" s="14"/>
      <c r="G1468" s="14"/>
      <c r="H1468" s="14"/>
      <c r="I1468" s="14"/>
      <c r="J1468" s="14"/>
      <c r="K1468" s="14"/>
      <c r="L1468" s="69"/>
      <c r="M1468" s="15"/>
      <c r="N1468" s="68"/>
      <c r="O1468" s="16"/>
      <c r="P1468" s="51"/>
      <c r="Q1468" s="52"/>
      <c r="R1468" s="52"/>
      <c r="S1468" s="328"/>
    </row>
    <row r="1469" spans="1:19" s="49" customFormat="1" x14ac:dyDescent="0.25">
      <c r="A1469" s="27"/>
      <c r="B1469" s="25"/>
      <c r="C1469" s="25"/>
      <c r="D1469" s="25"/>
      <c r="E1469" s="25"/>
      <c r="F1469" s="14"/>
      <c r="G1469" s="14"/>
      <c r="H1469" s="14"/>
      <c r="I1469" s="14"/>
      <c r="J1469" s="14"/>
      <c r="K1469" s="14"/>
      <c r="L1469" s="69"/>
      <c r="M1469" s="15"/>
      <c r="N1469" s="68"/>
      <c r="O1469" s="16"/>
      <c r="P1469" s="51"/>
      <c r="Q1469" s="52"/>
      <c r="R1469" s="52"/>
      <c r="S1469" s="328"/>
    </row>
    <row r="1470" spans="1:19" s="49" customFormat="1" x14ac:dyDescent="0.25">
      <c r="A1470" s="27"/>
      <c r="B1470" s="25"/>
      <c r="C1470" s="25"/>
      <c r="D1470" s="25"/>
      <c r="E1470" s="25"/>
      <c r="F1470" s="14"/>
      <c r="G1470" s="14"/>
      <c r="H1470" s="14"/>
      <c r="I1470" s="14"/>
      <c r="J1470" s="14"/>
      <c r="K1470" s="14"/>
      <c r="L1470" s="69"/>
      <c r="M1470" s="15"/>
      <c r="N1470" s="68"/>
      <c r="O1470" s="16"/>
      <c r="P1470" s="51"/>
      <c r="Q1470" s="52"/>
      <c r="R1470" s="52"/>
      <c r="S1470" s="328"/>
    </row>
    <row r="1471" spans="1:19" s="49" customFormat="1" x14ac:dyDescent="0.25">
      <c r="A1471" s="27"/>
      <c r="B1471" s="25"/>
      <c r="C1471" s="25"/>
      <c r="D1471" s="25"/>
      <c r="E1471" s="25"/>
      <c r="F1471" s="14"/>
      <c r="G1471" s="14"/>
      <c r="H1471" s="14"/>
      <c r="I1471" s="14"/>
      <c r="J1471" s="14"/>
      <c r="K1471" s="14"/>
      <c r="L1471" s="69"/>
      <c r="M1471" s="15"/>
      <c r="N1471" s="68"/>
      <c r="O1471" s="16"/>
      <c r="P1471" s="51"/>
      <c r="Q1471" s="52"/>
      <c r="R1471" s="52"/>
      <c r="S1471" s="328"/>
    </row>
    <row r="1472" spans="1:19" s="49" customFormat="1" x14ac:dyDescent="0.25">
      <c r="A1472" s="27"/>
      <c r="B1472" s="25"/>
      <c r="C1472" s="25"/>
      <c r="D1472" s="25"/>
      <c r="E1472" s="25"/>
      <c r="F1472" s="14"/>
      <c r="G1472" s="14"/>
      <c r="H1472" s="14"/>
      <c r="I1472" s="14"/>
      <c r="J1472" s="14"/>
      <c r="K1472" s="14"/>
      <c r="L1472" s="69"/>
      <c r="M1472" s="15"/>
      <c r="N1472" s="68"/>
      <c r="O1472" s="16"/>
      <c r="P1472" s="51"/>
      <c r="Q1472" s="52"/>
      <c r="R1472" s="52"/>
      <c r="S1472" s="328"/>
    </row>
    <row r="1473" spans="1:19" s="49" customFormat="1" x14ac:dyDescent="0.25">
      <c r="A1473" s="27"/>
      <c r="B1473" s="25"/>
      <c r="C1473" s="25"/>
      <c r="D1473" s="25"/>
      <c r="E1473" s="25"/>
      <c r="F1473" s="14"/>
      <c r="G1473" s="14"/>
      <c r="H1473" s="14"/>
      <c r="I1473" s="14"/>
      <c r="J1473" s="14"/>
      <c r="K1473" s="14"/>
      <c r="L1473" s="69"/>
      <c r="M1473" s="15"/>
      <c r="N1473" s="68"/>
      <c r="O1473" s="16"/>
      <c r="P1473" s="51"/>
      <c r="Q1473" s="52"/>
      <c r="R1473" s="52"/>
      <c r="S1473" s="328"/>
    </row>
    <row r="1474" spans="1:19" s="49" customFormat="1" x14ac:dyDescent="0.25">
      <c r="A1474" s="27"/>
      <c r="B1474" s="25"/>
      <c r="C1474" s="25"/>
      <c r="D1474" s="25"/>
      <c r="E1474" s="25"/>
      <c r="F1474" s="14"/>
      <c r="G1474" s="14"/>
      <c r="H1474" s="14"/>
      <c r="I1474" s="14"/>
      <c r="J1474" s="14"/>
      <c r="K1474" s="14"/>
      <c r="L1474" s="69"/>
      <c r="M1474" s="15"/>
      <c r="N1474" s="68"/>
      <c r="O1474" s="16"/>
      <c r="P1474" s="51"/>
      <c r="Q1474" s="52"/>
      <c r="R1474" s="52"/>
      <c r="S1474" s="328"/>
    </row>
    <row r="1475" spans="1:19" s="49" customFormat="1" x14ac:dyDescent="0.25">
      <c r="A1475" s="27"/>
      <c r="B1475" s="25"/>
      <c r="C1475" s="25"/>
      <c r="D1475" s="25"/>
      <c r="E1475" s="25"/>
      <c r="F1475" s="14"/>
      <c r="G1475" s="14"/>
      <c r="H1475" s="14"/>
      <c r="I1475" s="14"/>
      <c r="J1475" s="14"/>
      <c r="K1475" s="14"/>
      <c r="L1475" s="69"/>
      <c r="M1475" s="15"/>
      <c r="N1475" s="68"/>
      <c r="O1475" s="16"/>
      <c r="P1475" s="51"/>
      <c r="Q1475" s="52"/>
      <c r="R1475" s="52"/>
      <c r="S1475" s="328"/>
    </row>
    <row r="1476" spans="1:19" s="49" customFormat="1" x14ac:dyDescent="0.25">
      <c r="A1476" s="27"/>
      <c r="B1476" s="25"/>
      <c r="C1476" s="25"/>
      <c r="D1476" s="25"/>
      <c r="E1476" s="25"/>
      <c r="F1476" s="14"/>
      <c r="G1476" s="14"/>
      <c r="H1476" s="14"/>
      <c r="I1476" s="14"/>
      <c r="J1476" s="14"/>
      <c r="K1476" s="14"/>
      <c r="L1476" s="69"/>
      <c r="M1476" s="15"/>
      <c r="N1476" s="68"/>
      <c r="O1476" s="16"/>
      <c r="P1476" s="51"/>
      <c r="Q1476" s="52"/>
      <c r="R1476" s="52"/>
      <c r="S1476" s="328"/>
    </row>
    <row r="1477" spans="1:19" s="49" customFormat="1" x14ac:dyDescent="0.25">
      <c r="A1477" s="27"/>
      <c r="B1477" s="25"/>
      <c r="C1477" s="25"/>
      <c r="D1477" s="25"/>
      <c r="E1477" s="25"/>
      <c r="F1477" s="14"/>
      <c r="G1477" s="14"/>
      <c r="H1477" s="14"/>
      <c r="I1477" s="14"/>
      <c r="J1477" s="14"/>
      <c r="K1477" s="14"/>
      <c r="L1477" s="69"/>
      <c r="M1477" s="15"/>
      <c r="N1477" s="68"/>
      <c r="O1477" s="16"/>
      <c r="P1477" s="51"/>
      <c r="Q1477" s="52"/>
      <c r="R1477" s="52"/>
      <c r="S1477" s="328"/>
    </row>
    <row r="1478" spans="1:19" s="49" customFormat="1" x14ac:dyDescent="0.25">
      <c r="A1478" s="27"/>
      <c r="B1478" s="25"/>
      <c r="C1478" s="25"/>
      <c r="D1478" s="25"/>
      <c r="E1478" s="25"/>
      <c r="F1478" s="14"/>
      <c r="G1478" s="14"/>
      <c r="H1478" s="14"/>
      <c r="I1478" s="14"/>
      <c r="J1478" s="14"/>
      <c r="K1478" s="14"/>
      <c r="L1478" s="69"/>
      <c r="M1478" s="15"/>
      <c r="N1478" s="68"/>
      <c r="O1478" s="16"/>
      <c r="P1478" s="51"/>
      <c r="Q1478" s="52"/>
      <c r="R1478" s="52"/>
      <c r="S1478" s="328"/>
    </row>
    <row r="1479" spans="1:19" s="49" customFormat="1" x14ac:dyDescent="0.25">
      <c r="A1479" s="27"/>
      <c r="B1479" s="25"/>
      <c r="C1479" s="25"/>
      <c r="D1479" s="25"/>
      <c r="E1479" s="25"/>
      <c r="F1479" s="14"/>
      <c r="G1479" s="14"/>
      <c r="H1479" s="14"/>
      <c r="I1479" s="14"/>
      <c r="J1479" s="14"/>
      <c r="K1479" s="14"/>
      <c r="L1479" s="69"/>
      <c r="M1479" s="15"/>
      <c r="N1479" s="68"/>
      <c r="O1479" s="16"/>
      <c r="P1479" s="51"/>
      <c r="Q1479" s="52"/>
      <c r="R1479" s="52"/>
      <c r="S1479" s="328"/>
    </row>
    <row r="1480" spans="1:19" s="49" customFormat="1" x14ac:dyDescent="0.25">
      <c r="A1480" s="27"/>
      <c r="B1480" s="25"/>
      <c r="C1480" s="25"/>
      <c r="D1480" s="25"/>
      <c r="E1480" s="25"/>
      <c r="F1480" s="14"/>
      <c r="G1480" s="14"/>
      <c r="H1480" s="14"/>
      <c r="I1480" s="14"/>
      <c r="J1480" s="14"/>
      <c r="K1480" s="14"/>
      <c r="L1480" s="69"/>
      <c r="M1480" s="15"/>
      <c r="N1480" s="68"/>
      <c r="O1480" s="16"/>
      <c r="P1480" s="51"/>
      <c r="Q1480" s="52"/>
      <c r="R1480" s="52"/>
      <c r="S1480" s="328"/>
    </row>
    <row r="1481" spans="1:19" s="49" customFormat="1" x14ac:dyDescent="0.25">
      <c r="A1481" s="27"/>
      <c r="B1481" s="25"/>
      <c r="C1481" s="25"/>
      <c r="D1481" s="25"/>
      <c r="E1481" s="25"/>
      <c r="F1481" s="14"/>
      <c r="G1481" s="14"/>
      <c r="H1481" s="14"/>
      <c r="I1481" s="14"/>
      <c r="J1481" s="14"/>
      <c r="K1481" s="14"/>
      <c r="L1481" s="69"/>
      <c r="M1481" s="15"/>
      <c r="N1481" s="68"/>
      <c r="O1481" s="16"/>
      <c r="P1481" s="51"/>
      <c r="Q1481" s="52"/>
      <c r="R1481" s="52"/>
      <c r="S1481" s="328"/>
    </row>
    <row r="1482" spans="1:19" s="49" customFormat="1" x14ac:dyDescent="0.25">
      <c r="A1482" s="27"/>
      <c r="B1482" s="25"/>
      <c r="C1482" s="25"/>
      <c r="D1482" s="25"/>
      <c r="E1482" s="25"/>
      <c r="F1482" s="14"/>
      <c r="G1482" s="14"/>
      <c r="H1482" s="14"/>
      <c r="I1482" s="14"/>
      <c r="J1482" s="14"/>
      <c r="K1482" s="14"/>
      <c r="L1482" s="69"/>
      <c r="M1482" s="15"/>
      <c r="N1482" s="68"/>
      <c r="O1482" s="16"/>
      <c r="P1482" s="51"/>
      <c r="Q1482" s="52"/>
      <c r="R1482" s="52"/>
      <c r="S1482" s="328"/>
    </row>
    <row r="1483" spans="1:19" s="49" customFormat="1" x14ac:dyDescent="0.25">
      <c r="A1483" s="27"/>
      <c r="B1483" s="25"/>
      <c r="C1483" s="25"/>
      <c r="D1483" s="25"/>
      <c r="E1483" s="25"/>
      <c r="F1483" s="14"/>
      <c r="G1483" s="14"/>
      <c r="H1483" s="14"/>
      <c r="I1483" s="14"/>
      <c r="J1483" s="14"/>
      <c r="K1483" s="14"/>
      <c r="L1483" s="69"/>
      <c r="M1483" s="15"/>
      <c r="N1483" s="68"/>
      <c r="O1483" s="16"/>
      <c r="P1483" s="51"/>
      <c r="Q1483" s="52"/>
      <c r="R1483" s="52"/>
      <c r="S1483" s="328"/>
    </row>
    <row r="1484" spans="1:19" s="49" customFormat="1" x14ac:dyDescent="0.25">
      <c r="A1484" s="27"/>
      <c r="B1484" s="25"/>
      <c r="C1484" s="25"/>
      <c r="D1484" s="25"/>
      <c r="E1484" s="25"/>
      <c r="F1484" s="14"/>
      <c r="G1484" s="14"/>
      <c r="H1484" s="14"/>
      <c r="I1484" s="14"/>
      <c r="J1484" s="14"/>
      <c r="K1484" s="14"/>
      <c r="L1484" s="69"/>
      <c r="M1484" s="15"/>
      <c r="N1484" s="68"/>
      <c r="O1484" s="16"/>
      <c r="P1484" s="51"/>
      <c r="Q1484" s="52"/>
      <c r="R1484" s="52"/>
      <c r="S1484" s="328"/>
    </row>
    <row r="1485" spans="1:19" s="49" customFormat="1" x14ac:dyDescent="0.25">
      <c r="A1485" s="27"/>
      <c r="B1485" s="25"/>
      <c r="C1485" s="25"/>
      <c r="D1485" s="25"/>
      <c r="E1485" s="25"/>
      <c r="F1485" s="14"/>
      <c r="G1485" s="14"/>
      <c r="H1485" s="14"/>
      <c r="I1485" s="14"/>
      <c r="J1485" s="14"/>
      <c r="K1485" s="14"/>
      <c r="L1485" s="69"/>
      <c r="M1485" s="15"/>
      <c r="N1485" s="68"/>
      <c r="O1485" s="16"/>
      <c r="P1485" s="51"/>
      <c r="Q1485" s="52"/>
      <c r="R1485" s="52"/>
      <c r="S1485" s="328"/>
    </row>
    <row r="1486" spans="1:19" s="49" customFormat="1" x14ac:dyDescent="0.25">
      <c r="A1486" s="27"/>
      <c r="B1486" s="25"/>
      <c r="C1486" s="25"/>
      <c r="D1486" s="25"/>
      <c r="E1486" s="25"/>
      <c r="F1486" s="14"/>
      <c r="G1486" s="14"/>
      <c r="H1486" s="14"/>
      <c r="I1486" s="14"/>
      <c r="J1486" s="14"/>
      <c r="K1486" s="14"/>
      <c r="L1486" s="69"/>
      <c r="M1486" s="15"/>
      <c r="N1486" s="68"/>
      <c r="O1486" s="16"/>
      <c r="P1486" s="51"/>
      <c r="Q1486" s="52"/>
      <c r="R1486" s="52"/>
      <c r="S1486" s="328"/>
    </row>
    <row r="1487" spans="1:19" s="49" customFormat="1" x14ac:dyDescent="0.25">
      <c r="A1487" s="27"/>
      <c r="B1487" s="25"/>
      <c r="C1487" s="25"/>
      <c r="D1487" s="25"/>
      <c r="E1487" s="25"/>
      <c r="F1487" s="14"/>
      <c r="G1487" s="14"/>
      <c r="H1487" s="14"/>
      <c r="I1487" s="14"/>
      <c r="J1487" s="14"/>
      <c r="K1487" s="14"/>
      <c r="L1487" s="69"/>
      <c r="M1487" s="15"/>
      <c r="N1487" s="68"/>
      <c r="O1487" s="16"/>
      <c r="P1487" s="51"/>
      <c r="Q1487" s="52"/>
      <c r="R1487" s="52"/>
      <c r="S1487" s="328"/>
    </row>
    <row r="1488" spans="1:19" s="49" customFormat="1" x14ac:dyDescent="0.25">
      <c r="A1488" s="27"/>
      <c r="B1488" s="25"/>
      <c r="C1488" s="25"/>
      <c r="D1488" s="25"/>
      <c r="E1488" s="25"/>
      <c r="F1488" s="14"/>
      <c r="G1488" s="14"/>
      <c r="H1488" s="14"/>
      <c r="I1488" s="14"/>
      <c r="J1488" s="14"/>
      <c r="K1488" s="14"/>
      <c r="L1488" s="69"/>
      <c r="M1488" s="15"/>
      <c r="N1488" s="68"/>
      <c r="O1488" s="16"/>
      <c r="P1488" s="51"/>
      <c r="Q1488" s="52"/>
      <c r="R1488" s="52"/>
      <c r="S1488" s="328"/>
    </row>
    <row r="1489" spans="1:19" s="49" customFormat="1" x14ac:dyDescent="0.25">
      <c r="A1489" s="27"/>
      <c r="B1489" s="25"/>
      <c r="C1489" s="25"/>
      <c r="D1489" s="25"/>
      <c r="E1489" s="25"/>
      <c r="F1489" s="14"/>
      <c r="G1489" s="14"/>
      <c r="H1489" s="14"/>
      <c r="I1489" s="14"/>
      <c r="J1489" s="14"/>
      <c r="K1489" s="14"/>
      <c r="L1489" s="69"/>
      <c r="M1489" s="15"/>
      <c r="N1489" s="68"/>
      <c r="O1489" s="16"/>
      <c r="P1489" s="51"/>
      <c r="Q1489" s="52"/>
      <c r="R1489" s="52"/>
      <c r="S1489" s="328"/>
    </row>
    <row r="1490" spans="1:19" s="49" customFormat="1" x14ac:dyDescent="0.25">
      <c r="A1490" s="27"/>
      <c r="B1490" s="25"/>
      <c r="C1490" s="25"/>
      <c r="D1490" s="25"/>
      <c r="E1490" s="25"/>
      <c r="F1490" s="14"/>
      <c r="G1490" s="14"/>
      <c r="H1490" s="14"/>
      <c r="I1490" s="14"/>
      <c r="J1490" s="14"/>
      <c r="K1490" s="14"/>
      <c r="L1490" s="69"/>
      <c r="M1490" s="15"/>
      <c r="N1490" s="68"/>
      <c r="O1490" s="16"/>
      <c r="P1490" s="51"/>
      <c r="Q1490" s="52"/>
      <c r="R1490" s="52"/>
      <c r="S1490" s="328"/>
    </row>
    <row r="1491" spans="1:19" s="49" customFormat="1" x14ac:dyDescent="0.25">
      <c r="A1491" s="27"/>
      <c r="B1491" s="25"/>
      <c r="C1491" s="25"/>
      <c r="D1491" s="25"/>
      <c r="E1491" s="25"/>
      <c r="F1491" s="14"/>
      <c r="G1491" s="14"/>
      <c r="H1491" s="14"/>
      <c r="I1491" s="14"/>
      <c r="J1491" s="14"/>
      <c r="K1491" s="14"/>
      <c r="L1491" s="69"/>
      <c r="M1491" s="15"/>
      <c r="N1491" s="68"/>
      <c r="O1491" s="16"/>
      <c r="P1491" s="51"/>
      <c r="Q1491" s="52"/>
      <c r="R1491" s="52"/>
      <c r="S1491" s="328"/>
    </row>
    <row r="1492" spans="1:19" s="49" customFormat="1" x14ac:dyDescent="0.25">
      <c r="A1492" s="27"/>
      <c r="B1492" s="25"/>
      <c r="C1492" s="25"/>
      <c r="D1492" s="25"/>
      <c r="E1492" s="25"/>
      <c r="F1492" s="14"/>
      <c r="G1492" s="14"/>
      <c r="H1492" s="14"/>
      <c r="I1492" s="14"/>
      <c r="J1492" s="14"/>
      <c r="K1492" s="14"/>
      <c r="L1492" s="69"/>
      <c r="M1492" s="15"/>
      <c r="N1492" s="68"/>
      <c r="O1492" s="16"/>
      <c r="P1492" s="51"/>
      <c r="Q1492" s="52"/>
      <c r="R1492" s="52"/>
      <c r="S1492" s="328"/>
    </row>
    <row r="1493" spans="1:19" s="49" customFormat="1" x14ac:dyDescent="0.25">
      <c r="A1493" s="27"/>
      <c r="B1493" s="25"/>
      <c r="C1493" s="25"/>
      <c r="D1493" s="25"/>
      <c r="E1493" s="25"/>
      <c r="F1493" s="14"/>
      <c r="G1493" s="14"/>
      <c r="H1493" s="14"/>
      <c r="I1493" s="14"/>
      <c r="J1493" s="14"/>
      <c r="K1493" s="14"/>
      <c r="L1493" s="69"/>
      <c r="M1493" s="15"/>
      <c r="N1493" s="68"/>
      <c r="O1493" s="16"/>
      <c r="P1493" s="51"/>
      <c r="Q1493" s="52"/>
      <c r="R1493" s="52"/>
      <c r="S1493" s="328"/>
    </row>
    <row r="1494" spans="1:19" s="49" customFormat="1" x14ac:dyDescent="0.25">
      <c r="A1494" s="27"/>
      <c r="B1494" s="25"/>
      <c r="C1494" s="25"/>
      <c r="D1494" s="25"/>
      <c r="E1494" s="25"/>
      <c r="F1494" s="14"/>
      <c r="G1494" s="14"/>
      <c r="H1494" s="14"/>
      <c r="I1494" s="14"/>
      <c r="J1494" s="14"/>
      <c r="K1494" s="14"/>
      <c r="L1494" s="69"/>
      <c r="M1494" s="15"/>
      <c r="N1494" s="68"/>
      <c r="O1494" s="16"/>
      <c r="P1494" s="51"/>
      <c r="Q1494" s="52"/>
      <c r="R1494" s="52"/>
      <c r="S1494" s="328"/>
    </row>
    <row r="1495" spans="1:19" s="49" customFormat="1" x14ac:dyDescent="0.25">
      <c r="A1495" s="27"/>
      <c r="B1495" s="25"/>
      <c r="C1495" s="25"/>
      <c r="D1495" s="25"/>
      <c r="E1495" s="25"/>
      <c r="F1495" s="14"/>
      <c r="G1495" s="14"/>
      <c r="H1495" s="14"/>
      <c r="I1495" s="14"/>
      <c r="J1495" s="14"/>
      <c r="K1495" s="14"/>
      <c r="L1495" s="69"/>
      <c r="M1495" s="15"/>
      <c r="N1495" s="68"/>
      <c r="O1495" s="16"/>
      <c r="P1495" s="51"/>
      <c r="Q1495" s="52"/>
      <c r="R1495" s="52"/>
      <c r="S1495" s="328"/>
    </row>
    <row r="1496" spans="1:19" s="49" customFormat="1" x14ac:dyDescent="0.25">
      <c r="A1496" s="27"/>
      <c r="B1496" s="25"/>
      <c r="C1496" s="25"/>
      <c r="D1496" s="25"/>
      <c r="E1496" s="25"/>
      <c r="F1496" s="14"/>
      <c r="G1496" s="14"/>
      <c r="H1496" s="14"/>
      <c r="I1496" s="14"/>
      <c r="J1496" s="14"/>
      <c r="K1496" s="14"/>
      <c r="L1496" s="69"/>
      <c r="M1496" s="15"/>
      <c r="N1496" s="68"/>
      <c r="O1496" s="16"/>
      <c r="P1496" s="51"/>
      <c r="Q1496" s="52"/>
      <c r="R1496" s="52"/>
      <c r="S1496" s="328"/>
    </row>
    <row r="1497" spans="1:19" s="49" customFormat="1" x14ac:dyDescent="0.25">
      <c r="A1497" s="27"/>
      <c r="B1497" s="25"/>
      <c r="C1497" s="25"/>
      <c r="D1497" s="25"/>
      <c r="E1497" s="25"/>
      <c r="F1497" s="14"/>
      <c r="G1497" s="14"/>
      <c r="H1497" s="14"/>
      <c r="I1497" s="14"/>
      <c r="J1497" s="14"/>
      <c r="K1497" s="14"/>
      <c r="L1497" s="69"/>
      <c r="M1497" s="15"/>
      <c r="N1497" s="68"/>
      <c r="O1497" s="16"/>
      <c r="P1497" s="51"/>
      <c r="Q1497" s="52"/>
      <c r="R1497" s="52"/>
      <c r="S1497" s="328"/>
    </row>
    <row r="1498" spans="1:19" s="49" customFormat="1" x14ac:dyDescent="0.25">
      <c r="A1498" s="27"/>
      <c r="B1498" s="25"/>
      <c r="C1498" s="25"/>
      <c r="D1498" s="25"/>
      <c r="E1498" s="25"/>
      <c r="F1498" s="14"/>
      <c r="G1498" s="14"/>
      <c r="H1498" s="14"/>
      <c r="I1498" s="14"/>
      <c r="J1498" s="14"/>
      <c r="K1498" s="14"/>
      <c r="L1498" s="69"/>
      <c r="M1498" s="15"/>
      <c r="N1498" s="68"/>
      <c r="O1498" s="16"/>
      <c r="P1498" s="51"/>
      <c r="Q1498" s="52"/>
      <c r="R1498" s="52"/>
      <c r="S1498" s="328"/>
    </row>
    <row r="1499" spans="1:19" s="49" customFormat="1" x14ac:dyDescent="0.25">
      <c r="A1499" s="27"/>
      <c r="B1499" s="25"/>
      <c r="C1499" s="25"/>
      <c r="D1499" s="25"/>
      <c r="E1499" s="25"/>
      <c r="F1499" s="14"/>
      <c r="G1499" s="14"/>
      <c r="H1499" s="14"/>
      <c r="I1499" s="14"/>
      <c r="J1499" s="14"/>
      <c r="K1499" s="14"/>
      <c r="L1499" s="69"/>
      <c r="M1499" s="15"/>
      <c r="N1499" s="68"/>
      <c r="O1499" s="16"/>
      <c r="P1499" s="51"/>
      <c r="Q1499" s="52"/>
      <c r="R1499" s="52"/>
      <c r="S1499" s="328"/>
    </row>
    <row r="1500" spans="1:19" s="49" customFormat="1" x14ac:dyDescent="0.25">
      <c r="A1500" s="27"/>
      <c r="B1500" s="25"/>
      <c r="C1500" s="25"/>
      <c r="D1500" s="25"/>
      <c r="E1500" s="25"/>
      <c r="F1500" s="14"/>
      <c r="G1500" s="14"/>
      <c r="H1500" s="14"/>
      <c r="I1500" s="14"/>
      <c r="J1500" s="14"/>
      <c r="K1500" s="14"/>
      <c r="L1500" s="69"/>
      <c r="M1500" s="15"/>
      <c r="N1500" s="68"/>
      <c r="O1500" s="16"/>
      <c r="P1500" s="51"/>
      <c r="Q1500" s="52"/>
      <c r="R1500" s="52"/>
      <c r="S1500" s="328"/>
    </row>
    <row r="1501" spans="1:19" s="49" customFormat="1" x14ac:dyDescent="0.25">
      <c r="A1501" s="27"/>
      <c r="B1501" s="25"/>
      <c r="C1501" s="25"/>
      <c r="D1501" s="25"/>
      <c r="E1501" s="25"/>
      <c r="F1501" s="14"/>
      <c r="G1501" s="14"/>
      <c r="H1501" s="14"/>
      <c r="I1501" s="14"/>
      <c r="J1501" s="14"/>
      <c r="K1501" s="14"/>
      <c r="L1501" s="69"/>
      <c r="M1501" s="15"/>
      <c r="N1501" s="68"/>
      <c r="O1501" s="16"/>
      <c r="P1501" s="51"/>
      <c r="Q1501" s="52"/>
      <c r="R1501" s="52"/>
      <c r="S1501" s="328"/>
    </row>
    <row r="1502" spans="1:19" s="49" customFormat="1" x14ac:dyDescent="0.25">
      <c r="A1502" s="27"/>
      <c r="B1502" s="25"/>
      <c r="C1502" s="25"/>
      <c r="D1502" s="25"/>
      <c r="E1502" s="25"/>
      <c r="F1502" s="14"/>
      <c r="G1502" s="14"/>
      <c r="H1502" s="14"/>
      <c r="I1502" s="14"/>
      <c r="J1502" s="14"/>
      <c r="K1502" s="14"/>
      <c r="L1502" s="69"/>
      <c r="M1502" s="15"/>
      <c r="N1502" s="68"/>
      <c r="O1502" s="16"/>
      <c r="P1502" s="51"/>
      <c r="Q1502" s="52"/>
      <c r="R1502" s="52"/>
      <c r="S1502" s="328"/>
    </row>
    <row r="1503" spans="1:19" s="49" customFormat="1" x14ac:dyDescent="0.25">
      <c r="A1503" s="27"/>
      <c r="B1503" s="25"/>
      <c r="C1503" s="25"/>
      <c r="D1503" s="25"/>
      <c r="E1503" s="25"/>
      <c r="F1503" s="14"/>
      <c r="G1503" s="14"/>
      <c r="H1503" s="14"/>
      <c r="I1503" s="14"/>
      <c r="J1503" s="14"/>
      <c r="K1503" s="14"/>
      <c r="L1503" s="69"/>
      <c r="M1503" s="15"/>
      <c r="N1503" s="68"/>
      <c r="O1503" s="16"/>
      <c r="P1503" s="51"/>
      <c r="Q1503" s="52"/>
      <c r="R1503" s="52"/>
      <c r="S1503" s="328"/>
    </row>
    <row r="1504" spans="1:19" s="49" customFormat="1" x14ac:dyDescent="0.25">
      <c r="A1504" s="27"/>
      <c r="B1504" s="25"/>
      <c r="C1504" s="25"/>
      <c r="D1504" s="25"/>
      <c r="E1504" s="25"/>
      <c r="F1504" s="14"/>
      <c r="G1504" s="14"/>
      <c r="H1504" s="14"/>
      <c r="I1504" s="14"/>
      <c r="J1504" s="14"/>
      <c r="K1504" s="14"/>
      <c r="L1504" s="69"/>
      <c r="M1504" s="15"/>
      <c r="N1504" s="68"/>
      <c r="O1504" s="16"/>
      <c r="P1504" s="51"/>
      <c r="Q1504" s="52"/>
      <c r="R1504" s="52"/>
      <c r="S1504" s="328"/>
    </row>
    <row r="1505" spans="1:19" s="49" customFormat="1" x14ac:dyDescent="0.25">
      <c r="A1505" s="27"/>
      <c r="B1505" s="25"/>
      <c r="C1505" s="25"/>
      <c r="D1505" s="25"/>
      <c r="E1505" s="25"/>
      <c r="F1505" s="14"/>
      <c r="G1505" s="14"/>
      <c r="H1505" s="14"/>
      <c r="I1505" s="14"/>
      <c r="J1505" s="14"/>
      <c r="K1505" s="14"/>
      <c r="L1505" s="69"/>
      <c r="M1505" s="15"/>
      <c r="N1505" s="68"/>
      <c r="O1505" s="16"/>
      <c r="P1505" s="51"/>
      <c r="Q1505" s="52"/>
      <c r="R1505" s="52"/>
      <c r="S1505" s="328"/>
    </row>
    <row r="1506" spans="1:19" s="49" customFormat="1" x14ac:dyDescent="0.25">
      <c r="A1506" s="27"/>
      <c r="B1506" s="25"/>
      <c r="C1506" s="25"/>
      <c r="D1506" s="25"/>
      <c r="E1506" s="25"/>
      <c r="F1506" s="14"/>
      <c r="G1506" s="14"/>
      <c r="H1506" s="14"/>
      <c r="I1506" s="14"/>
      <c r="J1506" s="14"/>
      <c r="K1506" s="14"/>
      <c r="L1506" s="69"/>
      <c r="M1506" s="15"/>
      <c r="N1506" s="68"/>
      <c r="O1506" s="16"/>
      <c r="P1506" s="51"/>
      <c r="Q1506" s="52"/>
      <c r="R1506" s="52"/>
      <c r="S1506" s="328"/>
    </row>
    <row r="1507" spans="1:19" s="49" customFormat="1" x14ac:dyDescent="0.25">
      <c r="A1507" s="27"/>
      <c r="B1507" s="25"/>
      <c r="C1507" s="25"/>
      <c r="D1507" s="25"/>
      <c r="E1507" s="25"/>
      <c r="F1507" s="14"/>
      <c r="G1507" s="14"/>
      <c r="H1507" s="14"/>
      <c r="I1507" s="14"/>
      <c r="J1507" s="14"/>
      <c r="K1507" s="14"/>
      <c r="L1507" s="69"/>
      <c r="M1507" s="15"/>
      <c r="N1507" s="68"/>
      <c r="O1507" s="16"/>
      <c r="P1507" s="51"/>
      <c r="Q1507" s="52"/>
      <c r="R1507" s="52"/>
      <c r="S1507" s="328"/>
    </row>
    <row r="1508" spans="1:19" s="49" customFormat="1" x14ac:dyDescent="0.25">
      <c r="A1508" s="27"/>
      <c r="B1508" s="25"/>
      <c r="C1508" s="25"/>
      <c r="D1508" s="25"/>
      <c r="E1508" s="25"/>
      <c r="F1508" s="14"/>
      <c r="G1508" s="14"/>
      <c r="H1508" s="14"/>
      <c r="I1508" s="14"/>
      <c r="J1508" s="14"/>
      <c r="K1508" s="14"/>
      <c r="L1508" s="69"/>
      <c r="M1508" s="15"/>
      <c r="N1508" s="68"/>
      <c r="O1508" s="16"/>
      <c r="P1508" s="51"/>
      <c r="Q1508" s="52"/>
      <c r="R1508" s="52"/>
      <c r="S1508" s="328"/>
    </row>
    <row r="1509" spans="1:19" s="49" customFormat="1" x14ac:dyDescent="0.25">
      <c r="A1509" s="27"/>
      <c r="B1509" s="25"/>
      <c r="C1509" s="25"/>
      <c r="D1509" s="25"/>
      <c r="E1509" s="25"/>
      <c r="F1509" s="14"/>
      <c r="G1509" s="14"/>
      <c r="H1509" s="14"/>
      <c r="I1509" s="14"/>
      <c r="J1509" s="14"/>
      <c r="K1509" s="14"/>
      <c r="L1509" s="69"/>
      <c r="M1509" s="15"/>
      <c r="N1509" s="68"/>
      <c r="O1509" s="16"/>
      <c r="P1509" s="51"/>
      <c r="Q1509" s="52"/>
      <c r="R1509" s="52"/>
      <c r="S1509" s="328"/>
    </row>
    <row r="1510" spans="1:19" s="49" customFormat="1" x14ac:dyDescent="0.25">
      <c r="A1510" s="27"/>
      <c r="B1510" s="25"/>
      <c r="C1510" s="25"/>
      <c r="D1510" s="25"/>
      <c r="E1510" s="25"/>
      <c r="F1510" s="14"/>
      <c r="G1510" s="14"/>
      <c r="H1510" s="14"/>
      <c r="I1510" s="14"/>
      <c r="J1510" s="14"/>
      <c r="K1510" s="14"/>
      <c r="L1510" s="69"/>
      <c r="M1510" s="15"/>
      <c r="N1510" s="68"/>
      <c r="O1510" s="16"/>
      <c r="P1510" s="51"/>
      <c r="Q1510" s="52"/>
      <c r="R1510" s="52"/>
      <c r="S1510" s="328"/>
    </row>
    <row r="1511" spans="1:19" s="49" customFormat="1" x14ac:dyDescent="0.25">
      <c r="A1511" s="27"/>
      <c r="B1511" s="25"/>
      <c r="C1511" s="25"/>
      <c r="D1511" s="25"/>
      <c r="E1511" s="25"/>
      <c r="F1511" s="14"/>
      <c r="G1511" s="14"/>
      <c r="H1511" s="14"/>
      <c r="I1511" s="14"/>
      <c r="J1511" s="14"/>
      <c r="K1511" s="14"/>
      <c r="L1511" s="69"/>
      <c r="M1511" s="15"/>
      <c r="N1511" s="68"/>
      <c r="O1511" s="16"/>
      <c r="P1511" s="51"/>
      <c r="Q1511" s="52"/>
      <c r="R1511" s="52"/>
      <c r="S1511" s="328"/>
    </row>
    <row r="1512" spans="1:19" s="49" customFormat="1" x14ac:dyDescent="0.25">
      <c r="A1512" s="27"/>
      <c r="B1512" s="25"/>
      <c r="C1512" s="25"/>
      <c r="D1512" s="25"/>
      <c r="E1512" s="25"/>
      <c r="F1512" s="14"/>
      <c r="G1512" s="14"/>
      <c r="H1512" s="14"/>
      <c r="I1512" s="14"/>
      <c r="J1512" s="14"/>
      <c r="K1512" s="14"/>
      <c r="L1512" s="69"/>
      <c r="M1512" s="15"/>
      <c r="N1512" s="68"/>
      <c r="O1512" s="16"/>
      <c r="P1512" s="51"/>
      <c r="Q1512" s="52"/>
      <c r="R1512" s="52"/>
      <c r="S1512" s="328"/>
    </row>
    <row r="1513" spans="1:19" s="49" customFormat="1" x14ac:dyDescent="0.25">
      <c r="A1513" s="27"/>
      <c r="B1513" s="25"/>
      <c r="C1513" s="25"/>
      <c r="D1513" s="25"/>
      <c r="E1513" s="25"/>
      <c r="F1513" s="14"/>
      <c r="G1513" s="14"/>
      <c r="H1513" s="14"/>
      <c r="I1513" s="14"/>
      <c r="J1513" s="14"/>
      <c r="K1513" s="14"/>
      <c r="L1513" s="69"/>
      <c r="M1513" s="15"/>
      <c r="N1513" s="68"/>
      <c r="O1513" s="16"/>
      <c r="P1513" s="51"/>
      <c r="Q1513" s="52"/>
      <c r="R1513" s="52"/>
      <c r="S1513" s="328"/>
    </row>
    <row r="1514" spans="1:19" s="49" customFormat="1" x14ac:dyDescent="0.25">
      <c r="A1514" s="27"/>
      <c r="B1514" s="25"/>
      <c r="C1514" s="25"/>
      <c r="D1514" s="25"/>
      <c r="E1514" s="25"/>
      <c r="F1514" s="14"/>
      <c r="G1514" s="14"/>
      <c r="H1514" s="14"/>
      <c r="I1514" s="14"/>
      <c r="J1514" s="14"/>
      <c r="K1514" s="14"/>
      <c r="L1514" s="69"/>
      <c r="M1514" s="15"/>
      <c r="N1514" s="68"/>
      <c r="O1514" s="16"/>
      <c r="P1514" s="51"/>
      <c r="Q1514" s="52"/>
      <c r="R1514" s="52"/>
      <c r="S1514" s="328"/>
    </row>
    <row r="1515" spans="1:19" s="49" customFormat="1" x14ac:dyDescent="0.25">
      <c r="A1515" s="27"/>
      <c r="B1515" s="25"/>
      <c r="C1515" s="25"/>
      <c r="D1515" s="25"/>
      <c r="E1515" s="25"/>
      <c r="F1515" s="14"/>
      <c r="G1515" s="14"/>
      <c r="H1515" s="14"/>
      <c r="I1515" s="14"/>
      <c r="J1515" s="14"/>
      <c r="K1515" s="14"/>
      <c r="L1515" s="69"/>
      <c r="M1515" s="15"/>
      <c r="N1515" s="68"/>
      <c r="O1515" s="16"/>
      <c r="P1515" s="51"/>
      <c r="Q1515" s="52"/>
      <c r="R1515" s="52"/>
      <c r="S1515" s="328"/>
    </row>
    <row r="1516" spans="1:19" s="49" customFormat="1" x14ac:dyDescent="0.25">
      <c r="A1516" s="27"/>
      <c r="B1516" s="25"/>
      <c r="C1516" s="25"/>
      <c r="D1516" s="25"/>
      <c r="E1516" s="25"/>
      <c r="F1516" s="14"/>
      <c r="G1516" s="14"/>
      <c r="H1516" s="14"/>
      <c r="I1516" s="14"/>
      <c r="J1516" s="14"/>
      <c r="K1516" s="14"/>
      <c r="L1516" s="69"/>
      <c r="M1516" s="15"/>
      <c r="N1516" s="68"/>
      <c r="O1516" s="16"/>
      <c r="P1516" s="51"/>
      <c r="Q1516" s="52"/>
      <c r="R1516" s="52"/>
      <c r="S1516" s="328"/>
    </row>
    <row r="1517" spans="1:19" s="49" customFormat="1" x14ac:dyDescent="0.25">
      <c r="A1517" s="27"/>
      <c r="B1517" s="25"/>
      <c r="C1517" s="25"/>
      <c r="D1517" s="25"/>
      <c r="E1517" s="25"/>
      <c r="F1517" s="14"/>
      <c r="G1517" s="14"/>
      <c r="H1517" s="14"/>
      <c r="I1517" s="14"/>
      <c r="J1517" s="14"/>
      <c r="K1517" s="14"/>
      <c r="L1517" s="69"/>
      <c r="M1517" s="15"/>
      <c r="N1517" s="68"/>
      <c r="O1517" s="16"/>
      <c r="P1517" s="51"/>
      <c r="Q1517" s="52"/>
      <c r="R1517" s="52"/>
      <c r="S1517" s="328"/>
    </row>
    <row r="1518" spans="1:19" s="49" customFormat="1" x14ac:dyDescent="0.25">
      <c r="A1518" s="27"/>
      <c r="B1518" s="25"/>
      <c r="C1518" s="25"/>
      <c r="D1518" s="25"/>
      <c r="E1518" s="25"/>
      <c r="F1518" s="14"/>
      <c r="G1518" s="14"/>
      <c r="H1518" s="14"/>
      <c r="I1518" s="14"/>
      <c r="J1518" s="14"/>
      <c r="K1518" s="14"/>
      <c r="L1518" s="69"/>
      <c r="M1518" s="15"/>
      <c r="N1518" s="68"/>
      <c r="O1518" s="16"/>
      <c r="P1518" s="51"/>
      <c r="Q1518" s="52"/>
      <c r="R1518" s="52"/>
      <c r="S1518" s="328"/>
    </row>
    <row r="1519" spans="1:19" s="49" customFormat="1" x14ac:dyDescent="0.25">
      <c r="A1519" s="27"/>
      <c r="B1519" s="25"/>
      <c r="C1519" s="25"/>
      <c r="D1519" s="25"/>
      <c r="E1519" s="25"/>
      <c r="F1519" s="14"/>
      <c r="G1519" s="14"/>
      <c r="H1519" s="14"/>
      <c r="I1519" s="14"/>
      <c r="J1519" s="14"/>
      <c r="K1519" s="14"/>
      <c r="L1519" s="69"/>
      <c r="M1519" s="15"/>
      <c r="N1519" s="68"/>
      <c r="O1519" s="16"/>
      <c r="P1519" s="51"/>
      <c r="Q1519" s="52"/>
      <c r="R1519" s="52"/>
      <c r="S1519" s="328"/>
    </row>
    <row r="1520" spans="1:19" s="49" customFormat="1" x14ac:dyDescent="0.25">
      <c r="A1520" s="27"/>
      <c r="B1520" s="25"/>
      <c r="C1520" s="25"/>
      <c r="D1520" s="25"/>
      <c r="E1520" s="25"/>
      <c r="F1520" s="14"/>
      <c r="G1520" s="14"/>
      <c r="H1520" s="14"/>
      <c r="I1520" s="14"/>
      <c r="J1520" s="14"/>
      <c r="K1520" s="14"/>
      <c r="L1520" s="69"/>
      <c r="M1520" s="15"/>
      <c r="N1520" s="68"/>
      <c r="O1520" s="16"/>
      <c r="P1520" s="51"/>
      <c r="Q1520" s="52"/>
      <c r="R1520" s="52"/>
      <c r="S1520" s="328"/>
    </row>
    <row r="1521" spans="1:19" s="49" customFormat="1" x14ac:dyDescent="0.25">
      <c r="A1521" s="27"/>
      <c r="B1521" s="25"/>
      <c r="C1521" s="25"/>
      <c r="D1521" s="25"/>
      <c r="E1521" s="25"/>
      <c r="F1521" s="14"/>
      <c r="G1521" s="14"/>
      <c r="H1521" s="14"/>
      <c r="I1521" s="14"/>
      <c r="J1521" s="14"/>
      <c r="K1521" s="14"/>
      <c r="L1521" s="69"/>
      <c r="M1521" s="15"/>
      <c r="N1521" s="68"/>
      <c r="O1521" s="16"/>
      <c r="P1521" s="51"/>
      <c r="Q1521" s="52"/>
      <c r="R1521" s="52"/>
      <c r="S1521" s="328"/>
    </row>
    <row r="1522" spans="1:19" s="49" customFormat="1" x14ac:dyDescent="0.25">
      <c r="A1522" s="27"/>
      <c r="B1522" s="25"/>
      <c r="C1522" s="25"/>
      <c r="D1522" s="25"/>
      <c r="E1522" s="25"/>
      <c r="F1522" s="14"/>
      <c r="G1522" s="14"/>
      <c r="H1522" s="14"/>
      <c r="I1522" s="14"/>
      <c r="J1522" s="14"/>
      <c r="K1522" s="14"/>
      <c r="L1522" s="69"/>
      <c r="M1522" s="15"/>
      <c r="N1522" s="68"/>
      <c r="O1522" s="16"/>
      <c r="P1522" s="51"/>
      <c r="Q1522" s="52"/>
      <c r="R1522" s="52"/>
      <c r="S1522" s="328"/>
    </row>
    <row r="1523" spans="1:19" s="49" customFormat="1" x14ac:dyDescent="0.25">
      <c r="A1523" s="27"/>
      <c r="B1523" s="25"/>
      <c r="C1523" s="25"/>
      <c r="D1523" s="25"/>
      <c r="E1523" s="25"/>
      <c r="F1523" s="14"/>
      <c r="G1523" s="14"/>
      <c r="H1523" s="14"/>
      <c r="I1523" s="14"/>
      <c r="J1523" s="14"/>
      <c r="K1523" s="14"/>
      <c r="L1523" s="69"/>
      <c r="M1523" s="15"/>
      <c r="N1523" s="68"/>
      <c r="O1523" s="16"/>
      <c r="P1523" s="51"/>
      <c r="Q1523" s="52"/>
      <c r="R1523" s="52"/>
      <c r="S1523" s="328"/>
    </row>
    <row r="1524" spans="1:19" s="49" customFormat="1" x14ac:dyDescent="0.25">
      <c r="A1524" s="27"/>
      <c r="B1524" s="25"/>
      <c r="C1524" s="25"/>
      <c r="D1524" s="25"/>
      <c r="E1524" s="25"/>
      <c r="F1524" s="14"/>
      <c r="G1524" s="14"/>
      <c r="H1524" s="14"/>
      <c r="I1524" s="14"/>
      <c r="J1524" s="14"/>
      <c r="K1524" s="14"/>
      <c r="L1524" s="69"/>
      <c r="M1524" s="15"/>
      <c r="N1524" s="68"/>
      <c r="O1524" s="16"/>
      <c r="P1524" s="51"/>
      <c r="Q1524" s="52"/>
      <c r="R1524" s="52"/>
      <c r="S1524" s="328"/>
    </row>
    <row r="1525" spans="1:19" s="49" customFormat="1" x14ac:dyDescent="0.25">
      <c r="A1525" s="27"/>
      <c r="B1525" s="25"/>
      <c r="C1525" s="25"/>
      <c r="D1525" s="25"/>
      <c r="E1525" s="25"/>
      <c r="F1525" s="14"/>
      <c r="G1525" s="14"/>
      <c r="H1525" s="14"/>
      <c r="I1525" s="14"/>
      <c r="J1525" s="14"/>
      <c r="K1525" s="14"/>
      <c r="L1525" s="69"/>
      <c r="M1525" s="15"/>
      <c r="N1525" s="68"/>
      <c r="O1525" s="16"/>
      <c r="P1525" s="51"/>
      <c r="Q1525" s="52"/>
      <c r="R1525" s="52"/>
      <c r="S1525" s="328"/>
    </row>
    <row r="1526" spans="1:19" s="49" customFormat="1" x14ac:dyDescent="0.25">
      <c r="A1526" s="27"/>
      <c r="B1526" s="25"/>
      <c r="C1526" s="25"/>
      <c r="D1526" s="25"/>
      <c r="E1526" s="25"/>
      <c r="F1526" s="14"/>
      <c r="G1526" s="14"/>
      <c r="H1526" s="14"/>
      <c r="I1526" s="14"/>
      <c r="J1526" s="14"/>
      <c r="K1526" s="14"/>
      <c r="L1526" s="69"/>
      <c r="M1526" s="15"/>
      <c r="N1526" s="68"/>
      <c r="O1526" s="16"/>
      <c r="P1526" s="51"/>
      <c r="Q1526" s="52"/>
      <c r="R1526" s="52"/>
      <c r="S1526" s="328"/>
    </row>
    <row r="1527" spans="1:19" s="49" customFormat="1" x14ac:dyDescent="0.25">
      <c r="A1527" s="27"/>
      <c r="B1527" s="25"/>
      <c r="C1527" s="25"/>
      <c r="D1527" s="25"/>
      <c r="E1527" s="25"/>
      <c r="F1527" s="14"/>
      <c r="G1527" s="14"/>
      <c r="H1527" s="14"/>
      <c r="I1527" s="14"/>
      <c r="J1527" s="14"/>
      <c r="K1527" s="14"/>
      <c r="L1527" s="69"/>
      <c r="M1527" s="15"/>
      <c r="N1527" s="68"/>
      <c r="O1527" s="16"/>
      <c r="P1527" s="51"/>
      <c r="Q1527" s="52"/>
      <c r="R1527" s="52"/>
      <c r="S1527" s="328"/>
    </row>
    <row r="1528" spans="1:19" s="49" customFormat="1" x14ac:dyDescent="0.25">
      <c r="A1528" s="27"/>
      <c r="B1528" s="25"/>
      <c r="C1528" s="25"/>
      <c r="D1528" s="25"/>
      <c r="E1528" s="25"/>
      <c r="F1528" s="14"/>
      <c r="G1528" s="14"/>
      <c r="H1528" s="14"/>
      <c r="I1528" s="14"/>
      <c r="J1528" s="14"/>
      <c r="K1528" s="14"/>
      <c r="L1528" s="69"/>
      <c r="M1528" s="15"/>
      <c r="N1528" s="68"/>
      <c r="O1528" s="16"/>
      <c r="P1528" s="51"/>
      <c r="Q1528" s="52"/>
      <c r="R1528" s="52"/>
      <c r="S1528" s="328"/>
    </row>
    <row r="1529" spans="1:19" s="49" customFormat="1" x14ac:dyDescent="0.25">
      <c r="A1529" s="27"/>
      <c r="B1529" s="25"/>
      <c r="C1529" s="25"/>
      <c r="D1529" s="25"/>
      <c r="E1529" s="25"/>
      <c r="F1529" s="14"/>
      <c r="G1529" s="14"/>
      <c r="H1529" s="14"/>
      <c r="I1529" s="14"/>
      <c r="J1529" s="14"/>
      <c r="K1529" s="14"/>
      <c r="L1529" s="69"/>
      <c r="M1529" s="15"/>
      <c r="N1529" s="68"/>
      <c r="O1529" s="16"/>
      <c r="P1529" s="51"/>
      <c r="Q1529" s="52"/>
      <c r="R1529" s="52"/>
      <c r="S1529" s="328"/>
    </row>
    <row r="1530" spans="1:19" s="49" customFormat="1" x14ac:dyDescent="0.25">
      <c r="A1530" s="27"/>
      <c r="B1530" s="25"/>
      <c r="C1530" s="25"/>
      <c r="D1530" s="25"/>
      <c r="E1530" s="25"/>
      <c r="F1530" s="14"/>
      <c r="G1530" s="14"/>
      <c r="H1530" s="14"/>
      <c r="I1530" s="14"/>
      <c r="J1530" s="14"/>
      <c r="K1530" s="14"/>
      <c r="L1530" s="69"/>
      <c r="M1530" s="15"/>
      <c r="N1530" s="68"/>
      <c r="O1530" s="16"/>
      <c r="P1530" s="51"/>
      <c r="Q1530" s="52"/>
      <c r="R1530" s="52"/>
      <c r="S1530" s="328"/>
    </row>
    <row r="1531" spans="1:19" s="49" customFormat="1" x14ac:dyDescent="0.25">
      <c r="A1531" s="27"/>
      <c r="B1531" s="25"/>
      <c r="C1531" s="25"/>
      <c r="D1531" s="25"/>
      <c r="E1531" s="25"/>
      <c r="F1531" s="14"/>
      <c r="G1531" s="14"/>
      <c r="H1531" s="14"/>
      <c r="I1531" s="14"/>
      <c r="J1531" s="14"/>
      <c r="K1531" s="14"/>
      <c r="L1531" s="69"/>
      <c r="M1531" s="15"/>
      <c r="N1531" s="68"/>
      <c r="O1531" s="16"/>
      <c r="P1531" s="51"/>
      <c r="Q1531" s="52"/>
      <c r="R1531" s="52"/>
      <c r="S1531" s="328"/>
    </row>
    <row r="1532" spans="1:19" s="49" customFormat="1" x14ac:dyDescent="0.25">
      <c r="A1532" s="27"/>
      <c r="B1532" s="25"/>
      <c r="C1532" s="25"/>
      <c r="D1532" s="25"/>
      <c r="E1532" s="25"/>
      <c r="F1532" s="14"/>
      <c r="G1532" s="14"/>
      <c r="H1532" s="14"/>
      <c r="I1532" s="14"/>
      <c r="J1532" s="14"/>
      <c r="K1532" s="14"/>
      <c r="L1532" s="69"/>
      <c r="M1532" s="15"/>
      <c r="N1532" s="68"/>
      <c r="O1532" s="16"/>
      <c r="P1532" s="51"/>
      <c r="Q1532" s="52"/>
      <c r="R1532" s="52"/>
      <c r="S1532" s="328"/>
    </row>
    <row r="1533" spans="1:19" s="49" customFormat="1" x14ac:dyDescent="0.25">
      <c r="A1533" s="27"/>
      <c r="B1533" s="25"/>
      <c r="C1533" s="25"/>
      <c r="D1533" s="25"/>
      <c r="E1533" s="25"/>
      <c r="F1533" s="14"/>
      <c r="G1533" s="14"/>
      <c r="H1533" s="14"/>
      <c r="I1533" s="14"/>
      <c r="J1533" s="14"/>
      <c r="K1533" s="14"/>
      <c r="L1533" s="69"/>
      <c r="M1533" s="15"/>
      <c r="N1533" s="68"/>
      <c r="O1533" s="16"/>
      <c r="P1533" s="51"/>
      <c r="Q1533" s="52"/>
      <c r="R1533" s="52"/>
      <c r="S1533" s="328"/>
    </row>
    <row r="1534" spans="1:19" s="49" customFormat="1" x14ac:dyDescent="0.25">
      <c r="A1534" s="27"/>
      <c r="B1534" s="25"/>
      <c r="C1534" s="25"/>
      <c r="D1534" s="25"/>
      <c r="E1534" s="25"/>
      <c r="F1534" s="14"/>
      <c r="G1534" s="14"/>
      <c r="H1534" s="14"/>
      <c r="I1534" s="14"/>
      <c r="J1534" s="14"/>
      <c r="K1534" s="14"/>
      <c r="L1534" s="69"/>
      <c r="M1534" s="15"/>
      <c r="N1534" s="68"/>
      <c r="O1534" s="16"/>
      <c r="P1534" s="51"/>
      <c r="Q1534" s="52"/>
      <c r="R1534" s="52"/>
      <c r="S1534" s="328"/>
    </row>
    <row r="1535" spans="1:19" s="49" customFormat="1" x14ac:dyDescent="0.25">
      <c r="A1535" s="27"/>
      <c r="B1535" s="25"/>
      <c r="C1535" s="25"/>
      <c r="D1535" s="25"/>
      <c r="E1535" s="25"/>
      <c r="F1535" s="14"/>
      <c r="G1535" s="14"/>
      <c r="H1535" s="14"/>
      <c r="I1535" s="14"/>
      <c r="J1535" s="14"/>
      <c r="K1535" s="14"/>
      <c r="L1535" s="69"/>
      <c r="M1535" s="15"/>
      <c r="N1535" s="68"/>
      <c r="O1535" s="16"/>
      <c r="P1535" s="51"/>
      <c r="Q1535" s="52"/>
      <c r="R1535" s="52"/>
      <c r="S1535" s="328"/>
    </row>
    <row r="1536" spans="1:19" s="49" customFormat="1" x14ac:dyDescent="0.25">
      <c r="A1536" s="27"/>
      <c r="B1536" s="25"/>
      <c r="C1536" s="25"/>
      <c r="D1536" s="25"/>
      <c r="E1536" s="25"/>
      <c r="F1536" s="14"/>
      <c r="G1536" s="14"/>
      <c r="H1536" s="14"/>
      <c r="I1536" s="14"/>
      <c r="J1536" s="14"/>
      <c r="K1536" s="14"/>
      <c r="L1536" s="69"/>
      <c r="M1536" s="15"/>
      <c r="N1536" s="68"/>
      <c r="O1536" s="16"/>
      <c r="P1536" s="51"/>
      <c r="Q1536" s="52"/>
      <c r="R1536" s="52"/>
      <c r="S1536" s="328"/>
    </row>
    <row r="1537" spans="1:19" s="49" customFormat="1" x14ac:dyDescent="0.25">
      <c r="A1537" s="27"/>
      <c r="B1537" s="25"/>
      <c r="C1537" s="25"/>
      <c r="D1537" s="25"/>
      <c r="E1537" s="25"/>
      <c r="F1537" s="14"/>
      <c r="G1537" s="14"/>
      <c r="H1537" s="14"/>
      <c r="I1537" s="14"/>
      <c r="J1537" s="14"/>
      <c r="K1537" s="14"/>
      <c r="L1537" s="69"/>
      <c r="M1537" s="15"/>
      <c r="N1537" s="68"/>
      <c r="O1537" s="16"/>
      <c r="P1537" s="51"/>
      <c r="Q1537" s="52"/>
      <c r="R1537" s="52"/>
      <c r="S1537" s="328"/>
    </row>
    <row r="1538" spans="1:19" s="49" customFormat="1" x14ac:dyDescent="0.25">
      <c r="A1538" s="27"/>
      <c r="B1538" s="25"/>
      <c r="C1538" s="25"/>
      <c r="D1538" s="25"/>
      <c r="E1538" s="25"/>
      <c r="F1538" s="14"/>
      <c r="G1538" s="14"/>
      <c r="H1538" s="14"/>
      <c r="I1538" s="14"/>
      <c r="J1538" s="14"/>
      <c r="K1538" s="14"/>
      <c r="L1538" s="69"/>
      <c r="M1538" s="15"/>
      <c r="N1538" s="68"/>
      <c r="O1538" s="16"/>
      <c r="P1538" s="51"/>
      <c r="Q1538" s="52"/>
      <c r="R1538" s="52"/>
      <c r="S1538" s="328"/>
    </row>
    <row r="1539" spans="1:19" s="49" customFormat="1" x14ac:dyDescent="0.25">
      <c r="A1539" s="27"/>
      <c r="B1539" s="25"/>
      <c r="C1539" s="25"/>
      <c r="D1539" s="25"/>
      <c r="E1539" s="25"/>
      <c r="F1539" s="14"/>
      <c r="G1539" s="14"/>
      <c r="H1539" s="14"/>
      <c r="I1539" s="14"/>
      <c r="J1539" s="14"/>
      <c r="K1539" s="14"/>
      <c r="L1539" s="69"/>
      <c r="M1539" s="15"/>
      <c r="N1539" s="68"/>
      <c r="O1539" s="16"/>
      <c r="P1539" s="51"/>
      <c r="Q1539" s="52"/>
      <c r="R1539" s="52"/>
      <c r="S1539" s="328"/>
    </row>
    <row r="1540" spans="1:19" s="49" customFormat="1" x14ac:dyDescent="0.25">
      <c r="A1540" s="27"/>
      <c r="B1540" s="25"/>
      <c r="C1540" s="25"/>
      <c r="D1540" s="25"/>
      <c r="E1540" s="25"/>
      <c r="F1540" s="14"/>
      <c r="G1540" s="14"/>
      <c r="H1540" s="14"/>
      <c r="I1540" s="14"/>
      <c r="J1540" s="14"/>
      <c r="K1540" s="14"/>
      <c r="L1540" s="69"/>
      <c r="M1540" s="15"/>
      <c r="N1540" s="68"/>
      <c r="O1540" s="16"/>
      <c r="P1540" s="51"/>
      <c r="Q1540" s="52"/>
      <c r="R1540" s="52"/>
      <c r="S1540" s="328"/>
    </row>
    <row r="1541" spans="1:19" s="49" customFormat="1" x14ac:dyDescent="0.25">
      <c r="A1541" s="27"/>
      <c r="B1541" s="25"/>
      <c r="C1541" s="25"/>
      <c r="D1541" s="25"/>
      <c r="E1541" s="25"/>
      <c r="F1541" s="14"/>
      <c r="G1541" s="14"/>
      <c r="H1541" s="14"/>
      <c r="I1541" s="14"/>
      <c r="J1541" s="14"/>
      <c r="K1541" s="14"/>
      <c r="L1541" s="69"/>
      <c r="M1541" s="15"/>
      <c r="N1541" s="68"/>
      <c r="O1541" s="16"/>
      <c r="P1541" s="51"/>
      <c r="Q1541" s="52"/>
      <c r="R1541" s="52"/>
      <c r="S1541" s="328"/>
    </row>
    <row r="1542" spans="1:19" s="49" customFormat="1" x14ac:dyDescent="0.25">
      <c r="A1542" s="27"/>
      <c r="B1542" s="25"/>
      <c r="C1542" s="25"/>
      <c r="D1542" s="25"/>
      <c r="E1542" s="25"/>
      <c r="F1542" s="14"/>
      <c r="G1542" s="14"/>
      <c r="H1542" s="14"/>
      <c r="I1542" s="14"/>
      <c r="J1542" s="14"/>
      <c r="K1542" s="14"/>
      <c r="L1542" s="69"/>
      <c r="M1542" s="15"/>
      <c r="N1542" s="68"/>
      <c r="O1542" s="16"/>
      <c r="P1542" s="51"/>
      <c r="Q1542" s="52"/>
      <c r="R1542" s="52"/>
      <c r="S1542" s="328"/>
    </row>
    <row r="1543" spans="1:19" s="49" customFormat="1" x14ac:dyDescent="0.25">
      <c r="A1543" s="27"/>
      <c r="B1543" s="25"/>
      <c r="C1543" s="25"/>
      <c r="D1543" s="25"/>
      <c r="E1543" s="25"/>
      <c r="F1543" s="14"/>
      <c r="G1543" s="14"/>
      <c r="H1543" s="14"/>
      <c r="I1543" s="14"/>
      <c r="J1543" s="14"/>
      <c r="K1543" s="14"/>
      <c r="L1543" s="69"/>
      <c r="M1543" s="15"/>
      <c r="N1543" s="68"/>
      <c r="O1543" s="16"/>
      <c r="P1543" s="51"/>
      <c r="Q1543" s="52"/>
      <c r="R1543" s="52"/>
      <c r="S1543" s="328"/>
    </row>
    <row r="1544" spans="1:19" s="49" customFormat="1" x14ac:dyDescent="0.25">
      <c r="A1544" s="27"/>
      <c r="B1544" s="25"/>
      <c r="C1544" s="25"/>
      <c r="D1544" s="25"/>
      <c r="E1544" s="25"/>
      <c r="F1544" s="14"/>
      <c r="G1544" s="14"/>
      <c r="H1544" s="14"/>
      <c r="I1544" s="14"/>
      <c r="J1544" s="14"/>
      <c r="K1544" s="14"/>
      <c r="L1544" s="69"/>
      <c r="M1544" s="15"/>
      <c r="N1544" s="68"/>
      <c r="O1544" s="16"/>
      <c r="P1544" s="51"/>
      <c r="Q1544" s="52"/>
      <c r="R1544" s="52"/>
      <c r="S1544" s="328"/>
    </row>
    <row r="1545" spans="1:19" s="49" customFormat="1" x14ac:dyDescent="0.25">
      <c r="A1545" s="27"/>
      <c r="B1545" s="25"/>
      <c r="C1545" s="25"/>
      <c r="D1545" s="25"/>
      <c r="E1545" s="25"/>
      <c r="F1545" s="14"/>
      <c r="G1545" s="14"/>
      <c r="H1545" s="14"/>
      <c r="I1545" s="14"/>
      <c r="J1545" s="14"/>
      <c r="K1545" s="14"/>
      <c r="L1545" s="69"/>
      <c r="M1545" s="15"/>
      <c r="N1545" s="68"/>
      <c r="O1545" s="16"/>
      <c r="P1545" s="51"/>
      <c r="Q1545" s="52"/>
      <c r="R1545" s="52"/>
      <c r="S1545" s="328"/>
    </row>
    <row r="1546" spans="1:19" s="49" customFormat="1" x14ac:dyDescent="0.25">
      <c r="A1546" s="27"/>
      <c r="B1546" s="25"/>
      <c r="C1546" s="25"/>
      <c r="D1546" s="25"/>
      <c r="E1546" s="25"/>
      <c r="F1546" s="14"/>
      <c r="G1546" s="14"/>
      <c r="H1546" s="14"/>
      <c r="I1546" s="14"/>
      <c r="J1546" s="14"/>
      <c r="K1546" s="14"/>
      <c r="L1546" s="69"/>
      <c r="M1546" s="15"/>
      <c r="N1546" s="68"/>
      <c r="O1546" s="16"/>
      <c r="P1546" s="51"/>
      <c r="Q1546" s="52"/>
      <c r="R1546" s="52"/>
      <c r="S1546" s="328"/>
    </row>
    <row r="1547" spans="1:19" s="49" customFormat="1" x14ac:dyDescent="0.25">
      <c r="A1547" s="27"/>
      <c r="B1547" s="25"/>
      <c r="C1547" s="25"/>
      <c r="D1547" s="25"/>
      <c r="E1547" s="25"/>
      <c r="F1547" s="14"/>
      <c r="G1547" s="14"/>
      <c r="H1547" s="14"/>
      <c r="I1547" s="14"/>
      <c r="J1547" s="14"/>
      <c r="K1547" s="14"/>
      <c r="L1547" s="69"/>
      <c r="M1547" s="15"/>
      <c r="N1547" s="68"/>
      <c r="O1547" s="16"/>
      <c r="P1547" s="51"/>
      <c r="Q1547" s="52"/>
      <c r="R1547" s="52"/>
      <c r="S1547" s="328"/>
    </row>
    <row r="1548" spans="1:19" s="49" customFormat="1" x14ac:dyDescent="0.25">
      <c r="A1548" s="27"/>
      <c r="B1548" s="25"/>
      <c r="C1548" s="25"/>
      <c r="D1548" s="25"/>
      <c r="E1548" s="25"/>
      <c r="F1548" s="14"/>
      <c r="G1548" s="14"/>
      <c r="H1548" s="14"/>
      <c r="I1548" s="14"/>
      <c r="J1548" s="14"/>
      <c r="K1548" s="14"/>
      <c r="L1548" s="69"/>
      <c r="M1548" s="15"/>
      <c r="N1548" s="68"/>
      <c r="O1548" s="16"/>
      <c r="P1548" s="51"/>
      <c r="Q1548" s="52"/>
      <c r="R1548" s="52"/>
      <c r="S1548" s="328"/>
    </row>
    <row r="1549" spans="1:19" s="49" customFormat="1" x14ac:dyDescent="0.25">
      <c r="A1549" s="27"/>
      <c r="B1549" s="25"/>
      <c r="C1549" s="25"/>
      <c r="D1549" s="25"/>
      <c r="E1549" s="25"/>
      <c r="F1549" s="14"/>
      <c r="G1549" s="14"/>
      <c r="H1549" s="14"/>
      <c r="I1549" s="14"/>
      <c r="J1549" s="14"/>
      <c r="K1549" s="14"/>
      <c r="L1549" s="69"/>
      <c r="M1549" s="15"/>
      <c r="N1549" s="68"/>
      <c r="O1549" s="16"/>
      <c r="P1549" s="51"/>
      <c r="Q1549" s="52"/>
      <c r="R1549" s="52"/>
      <c r="S1549" s="328"/>
    </row>
    <row r="1550" spans="1:19" s="49" customFormat="1" x14ac:dyDescent="0.25">
      <c r="A1550" s="27"/>
      <c r="B1550" s="25"/>
      <c r="C1550" s="25"/>
      <c r="D1550" s="25"/>
      <c r="E1550" s="25"/>
      <c r="F1550" s="14"/>
      <c r="G1550" s="14"/>
      <c r="H1550" s="14"/>
      <c r="I1550" s="14"/>
      <c r="J1550" s="14"/>
      <c r="K1550" s="14"/>
      <c r="L1550" s="69"/>
      <c r="M1550" s="15"/>
      <c r="N1550" s="68"/>
      <c r="O1550" s="16"/>
      <c r="P1550" s="51"/>
      <c r="Q1550" s="52"/>
      <c r="R1550" s="52"/>
      <c r="S1550" s="328"/>
    </row>
    <row r="1551" spans="1:19" s="49" customFormat="1" x14ac:dyDescent="0.25">
      <c r="A1551" s="27"/>
      <c r="B1551" s="25"/>
      <c r="C1551" s="25"/>
      <c r="D1551" s="25"/>
      <c r="E1551" s="25"/>
      <c r="F1551" s="14"/>
      <c r="G1551" s="14"/>
      <c r="H1551" s="14"/>
      <c r="I1551" s="14"/>
      <c r="J1551" s="14"/>
      <c r="K1551" s="14"/>
      <c r="L1551" s="69"/>
      <c r="M1551" s="15"/>
      <c r="N1551" s="68"/>
      <c r="O1551" s="16"/>
      <c r="P1551" s="51"/>
      <c r="Q1551" s="52"/>
      <c r="R1551" s="52"/>
      <c r="S1551" s="328"/>
    </row>
    <row r="1552" spans="1:19" s="49" customFormat="1" x14ac:dyDescent="0.25">
      <c r="A1552" s="27"/>
      <c r="B1552" s="25"/>
      <c r="C1552" s="25"/>
      <c r="D1552" s="25"/>
      <c r="E1552" s="25"/>
      <c r="F1552" s="14"/>
      <c r="G1552" s="14"/>
      <c r="H1552" s="14"/>
      <c r="I1552" s="14"/>
      <c r="J1552" s="14"/>
      <c r="K1552" s="14"/>
      <c r="L1552" s="69"/>
      <c r="M1552" s="15"/>
      <c r="N1552" s="68"/>
      <c r="O1552" s="16"/>
      <c r="P1552" s="51"/>
      <c r="Q1552" s="52"/>
      <c r="R1552" s="52"/>
      <c r="S1552" s="328"/>
    </row>
    <row r="1553" spans="1:19" s="49" customFormat="1" x14ac:dyDescent="0.25">
      <c r="A1553" s="27"/>
      <c r="B1553" s="25"/>
      <c r="C1553" s="25"/>
      <c r="D1553" s="25"/>
      <c r="E1553" s="25"/>
      <c r="F1553" s="14"/>
      <c r="G1553" s="14"/>
      <c r="H1553" s="14"/>
      <c r="I1553" s="14"/>
      <c r="J1553" s="14"/>
      <c r="K1553" s="14"/>
      <c r="L1553" s="69"/>
      <c r="M1553" s="15"/>
      <c r="N1553" s="68"/>
      <c r="O1553" s="16"/>
      <c r="P1553" s="51"/>
      <c r="Q1553" s="52"/>
      <c r="R1553" s="52"/>
      <c r="S1553" s="328"/>
    </row>
    <row r="1554" spans="1:19" s="49" customFormat="1" x14ac:dyDescent="0.25">
      <c r="A1554" s="27"/>
      <c r="B1554" s="25"/>
      <c r="C1554" s="25"/>
      <c r="D1554" s="25"/>
      <c r="E1554" s="25"/>
      <c r="F1554" s="14"/>
      <c r="G1554" s="14"/>
      <c r="H1554" s="14"/>
      <c r="I1554" s="14"/>
      <c r="J1554" s="14"/>
      <c r="K1554" s="14"/>
      <c r="L1554" s="69"/>
      <c r="M1554" s="15"/>
      <c r="N1554" s="68"/>
      <c r="O1554" s="16"/>
      <c r="P1554" s="51"/>
      <c r="Q1554" s="52"/>
      <c r="R1554" s="52"/>
      <c r="S1554" s="328"/>
    </row>
    <row r="1555" spans="1:19" s="49" customFormat="1" x14ac:dyDescent="0.25">
      <c r="A1555" s="27"/>
      <c r="B1555" s="25"/>
      <c r="C1555" s="25"/>
      <c r="D1555" s="25"/>
      <c r="E1555" s="25"/>
      <c r="F1555" s="14"/>
      <c r="G1555" s="14"/>
      <c r="H1555" s="14"/>
      <c r="I1555" s="14"/>
      <c r="J1555" s="14"/>
      <c r="K1555" s="14"/>
      <c r="L1555" s="69"/>
      <c r="M1555" s="15"/>
      <c r="N1555" s="68"/>
      <c r="O1555" s="16"/>
      <c r="P1555" s="51"/>
      <c r="Q1555" s="52"/>
      <c r="R1555" s="52"/>
      <c r="S1555" s="328"/>
    </row>
    <row r="1556" spans="1:19" s="49" customFormat="1" x14ac:dyDescent="0.25">
      <c r="A1556" s="27"/>
      <c r="B1556" s="25"/>
      <c r="C1556" s="25"/>
      <c r="D1556" s="25"/>
      <c r="E1556" s="25"/>
      <c r="F1556" s="14"/>
      <c r="G1556" s="14"/>
      <c r="H1556" s="14"/>
      <c r="I1556" s="14"/>
      <c r="J1556" s="14"/>
      <c r="K1556" s="14"/>
      <c r="L1556" s="69"/>
      <c r="M1556" s="15"/>
      <c r="N1556" s="68"/>
      <c r="O1556" s="16"/>
      <c r="P1556" s="51"/>
      <c r="Q1556" s="52"/>
      <c r="R1556" s="52"/>
      <c r="S1556" s="328"/>
    </row>
    <row r="1557" spans="1:19" s="49" customFormat="1" x14ac:dyDescent="0.25">
      <c r="A1557" s="27"/>
      <c r="B1557" s="25"/>
      <c r="C1557" s="25"/>
      <c r="D1557" s="25"/>
      <c r="E1557" s="25"/>
      <c r="F1557" s="14"/>
      <c r="G1557" s="14"/>
      <c r="H1557" s="14"/>
      <c r="I1557" s="14"/>
      <c r="J1557" s="14"/>
      <c r="K1557" s="14"/>
      <c r="L1557" s="69"/>
      <c r="M1557" s="15"/>
      <c r="N1557" s="68"/>
      <c r="O1557" s="16"/>
      <c r="P1557" s="51"/>
      <c r="Q1557" s="52"/>
      <c r="R1557" s="52"/>
      <c r="S1557" s="328"/>
    </row>
    <row r="1558" spans="1:19" s="49" customFormat="1" x14ac:dyDescent="0.25">
      <c r="A1558" s="27"/>
      <c r="B1558" s="25"/>
      <c r="C1558" s="25"/>
      <c r="D1558" s="25"/>
      <c r="E1558" s="25"/>
      <c r="F1558" s="14"/>
      <c r="G1558" s="14"/>
      <c r="H1558" s="14"/>
      <c r="I1558" s="14"/>
      <c r="J1558" s="14"/>
      <c r="K1558" s="14"/>
      <c r="L1558" s="69"/>
      <c r="M1558" s="15"/>
      <c r="N1558" s="68"/>
      <c r="O1558" s="16"/>
      <c r="P1558" s="51"/>
      <c r="Q1558" s="52"/>
      <c r="R1558" s="52"/>
      <c r="S1558" s="328"/>
    </row>
    <row r="1559" spans="1:19" s="49" customFormat="1" x14ac:dyDescent="0.25">
      <c r="A1559" s="27"/>
      <c r="B1559" s="25"/>
      <c r="C1559" s="25"/>
      <c r="D1559" s="25"/>
      <c r="E1559" s="25"/>
      <c r="F1559" s="14"/>
      <c r="G1559" s="14"/>
      <c r="H1559" s="14"/>
      <c r="I1559" s="14"/>
      <c r="J1559" s="14"/>
      <c r="K1559" s="14"/>
      <c r="L1559" s="69"/>
      <c r="M1559" s="15"/>
      <c r="N1559" s="68"/>
      <c r="O1559" s="16"/>
      <c r="P1559" s="51"/>
      <c r="Q1559" s="52"/>
      <c r="R1559" s="52"/>
      <c r="S1559" s="328"/>
    </row>
    <row r="1560" spans="1:19" s="49" customFormat="1" x14ac:dyDescent="0.25">
      <c r="A1560" s="27"/>
      <c r="B1560" s="25"/>
      <c r="C1560" s="25"/>
      <c r="D1560" s="25"/>
      <c r="E1560" s="25"/>
      <c r="F1560" s="14"/>
      <c r="G1560" s="14"/>
      <c r="H1560" s="14"/>
      <c r="I1560" s="14"/>
      <c r="J1560" s="14"/>
      <c r="K1560" s="14"/>
      <c r="L1560" s="69"/>
      <c r="M1560" s="15"/>
      <c r="N1560" s="68"/>
      <c r="O1560" s="16"/>
      <c r="P1560" s="51"/>
      <c r="Q1560" s="52"/>
      <c r="R1560" s="52"/>
      <c r="S1560" s="328"/>
    </row>
    <row r="1561" spans="1:19" s="49" customFormat="1" x14ac:dyDescent="0.25">
      <c r="A1561" s="27"/>
      <c r="B1561" s="25"/>
      <c r="C1561" s="25"/>
      <c r="D1561" s="25"/>
      <c r="E1561" s="25"/>
      <c r="F1561" s="14"/>
      <c r="G1561" s="14"/>
      <c r="H1561" s="14"/>
      <c r="I1561" s="14"/>
      <c r="J1561" s="14"/>
      <c r="K1561" s="14"/>
      <c r="L1561" s="69"/>
      <c r="M1561" s="15"/>
      <c r="N1561" s="68"/>
      <c r="O1561" s="16"/>
      <c r="P1561" s="51"/>
      <c r="Q1561" s="52"/>
      <c r="R1561" s="52"/>
      <c r="S1561" s="328"/>
    </row>
    <row r="1562" spans="1:19" s="49" customFormat="1" x14ac:dyDescent="0.25">
      <c r="A1562" s="27"/>
      <c r="B1562" s="25"/>
      <c r="C1562" s="25"/>
      <c r="D1562" s="25"/>
      <c r="E1562" s="25"/>
      <c r="F1562" s="14"/>
      <c r="G1562" s="14"/>
      <c r="H1562" s="14"/>
      <c r="I1562" s="14"/>
      <c r="J1562" s="14"/>
      <c r="K1562" s="14"/>
      <c r="L1562" s="69"/>
      <c r="M1562" s="15"/>
      <c r="N1562" s="68"/>
      <c r="O1562" s="16"/>
      <c r="P1562" s="51"/>
      <c r="Q1562" s="52"/>
      <c r="R1562" s="52"/>
      <c r="S1562" s="328"/>
    </row>
    <row r="1563" spans="1:19" s="49" customFormat="1" x14ac:dyDescent="0.25">
      <c r="A1563" s="27"/>
      <c r="B1563" s="25"/>
      <c r="C1563" s="25"/>
      <c r="D1563" s="25"/>
      <c r="E1563" s="25"/>
      <c r="F1563" s="14"/>
      <c r="G1563" s="14"/>
      <c r="H1563" s="14"/>
      <c r="I1563" s="14"/>
      <c r="J1563" s="14"/>
      <c r="K1563" s="14"/>
      <c r="L1563" s="69"/>
      <c r="M1563" s="15"/>
      <c r="N1563" s="68"/>
      <c r="O1563" s="16"/>
      <c r="P1563" s="51"/>
      <c r="Q1563" s="52"/>
      <c r="R1563" s="52"/>
      <c r="S1563" s="328"/>
    </row>
    <row r="1564" spans="1:19" s="49" customFormat="1" x14ac:dyDescent="0.25">
      <c r="A1564" s="27"/>
      <c r="B1564" s="25"/>
      <c r="C1564" s="25"/>
      <c r="D1564" s="25"/>
      <c r="E1564" s="25"/>
      <c r="F1564" s="14"/>
      <c r="G1564" s="14"/>
      <c r="H1564" s="14"/>
      <c r="I1564" s="14"/>
      <c r="J1564" s="14"/>
      <c r="K1564" s="14"/>
      <c r="L1564" s="69"/>
      <c r="M1564" s="15"/>
      <c r="N1564" s="68"/>
      <c r="O1564" s="16"/>
      <c r="P1564" s="51"/>
      <c r="Q1564" s="52"/>
      <c r="R1564" s="52"/>
      <c r="S1564" s="328"/>
    </row>
    <row r="1565" spans="1:19" s="49" customFormat="1" x14ac:dyDescent="0.25">
      <c r="A1565" s="27"/>
      <c r="B1565" s="25"/>
      <c r="C1565" s="25"/>
      <c r="D1565" s="25"/>
      <c r="E1565" s="25"/>
      <c r="F1565" s="14"/>
      <c r="G1565" s="14"/>
      <c r="H1565" s="14"/>
      <c r="I1565" s="14"/>
      <c r="J1565" s="14"/>
      <c r="K1565" s="14"/>
      <c r="L1565" s="69"/>
      <c r="M1565" s="15"/>
      <c r="N1565" s="68"/>
      <c r="O1565" s="16"/>
      <c r="P1565" s="51"/>
      <c r="Q1565" s="52"/>
      <c r="R1565" s="52"/>
      <c r="S1565" s="328"/>
    </row>
    <row r="1566" spans="1:19" s="49" customFormat="1" x14ac:dyDescent="0.25">
      <c r="A1566" s="27"/>
      <c r="B1566" s="25"/>
      <c r="C1566" s="25"/>
      <c r="D1566" s="25"/>
      <c r="E1566" s="25"/>
      <c r="F1566" s="14"/>
      <c r="G1566" s="14"/>
      <c r="H1566" s="14"/>
      <c r="I1566" s="14"/>
      <c r="J1566" s="14"/>
      <c r="K1566" s="14"/>
      <c r="L1566" s="69"/>
      <c r="M1566" s="15"/>
      <c r="N1566" s="68"/>
      <c r="O1566" s="16"/>
      <c r="P1566" s="51"/>
      <c r="Q1566" s="52"/>
      <c r="R1566" s="52"/>
      <c r="S1566" s="328"/>
    </row>
    <row r="1567" spans="1:19" s="49" customFormat="1" x14ac:dyDescent="0.25">
      <c r="A1567" s="27"/>
      <c r="B1567" s="25"/>
      <c r="C1567" s="25"/>
      <c r="D1567" s="25"/>
      <c r="E1567" s="25"/>
      <c r="F1567" s="14"/>
      <c r="G1567" s="14"/>
      <c r="H1567" s="14"/>
      <c r="I1567" s="14"/>
      <c r="J1567" s="14"/>
      <c r="K1567" s="14"/>
      <c r="L1567" s="69"/>
      <c r="M1567" s="15"/>
      <c r="N1567" s="68"/>
      <c r="O1567" s="16"/>
      <c r="P1567" s="51"/>
      <c r="Q1567" s="52"/>
      <c r="R1567" s="52"/>
      <c r="S1567" s="328"/>
    </row>
    <row r="1568" spans="1:19" s="49" customFormat="1" x14ac:dyDescent="0.25">
      <c r="A1568" s="27"/>
      <c r="B1568" s="25"/>
      <c r="C1568" s="25"/>
      <c r="D1568" s="25"/>
      <c r="E1568" s="25"/>
      <c r="F1568" s="14"/>
      <c r="G1568" s="14"/>
      <c r="H1568" s="14"/>
      <c r="I1568" s="14"/>
      <c r="J1568" s="14"/>
      <c r="K1568" s="14"/>
      <c r="L1568" s="69"/>
      <c r="M1568" s="15"/>
      <c r="N1568" s="68"/>
      <c r="O1568" s="16"/>
      <c r="P1568" s="51"/>
      <c r="Q1568" s="52"/>
      <c r="R1568" s="52"/>
      <c r="S1568" s="328"/>
    </row>
    <row r="1569" spans="1:19" s="49" customFormat="1" x14ac:dyDescent="0.25">
      <c r="A1569" s="27"/>
      <c r="B1569" s="25"/>
      <c r="C1569" s="25"/>
      <c r="D1569" s="25"/>
      <c r="E1569" s="25"/>
      <c r="F1569" s="14"/>
      <c r="G1569" s="14"/>
      <c r="H1569" s="14"/>
      <c r="I1569" s="14"/>
      <c r="J1569" s="14"/>
      <c r="K1569" s="14"/>
      <c r="L1569" s="69"/>
      <c r="M1569" s="15"/>
      <c r="N1569" s="68"/>
      <c r="O1569" s="16"/>
      <c r="P1569" s="51"/>
      <c r="Q1569" s="52"/>
      <c r="R1569" s="52"/>
      <c r="S1569" s="328"/>
    </row>
    <row r="1570" spans="1:19" s="49" customFormat="1" x14ac:dyDescent="0.25">
      <c r="A1570" s="27"/>
      <c r="B1570" s="25"/>
      <c r="C1570" s="25"/>
      <c r="D1570" s="25"/>
      <c r="E1570" s="25"/>
      <c r="F1570" s="14"/>
      <c r="G1570" s="14"/>
      <c r="H1570" s="14"/>
      <c r="I1570" s="14"/>
      <c r="J1570" s="14"/>
      <c r="K1570" s="14"/>
      <c r="L1570" s="69"/>
      <c r="M1570" s="15"/>
      <c r="N1570" s="68"/>
      <c r="O1570" s="16"/>
      <c r="P1570" s="51"/>
      <c r="Q1570" s="52"/>
      <c r="R1570" s="52"/>
      <c r="S1570" s="328"/>
    </row>
    <row r="1571" spans="1:19" s="49" customFormat="1" x14ac:dyDescent="0.25">
      <c r="A1571" s="27"/>
      <c r="B1571" s="25"/>
      <c r="C1571" s="25"/>
      <c r="D1571" s="25"/>
      <c r="E1571" s="25"/>
      <c r="F1571" s="14"/>
      <c r="G1571" s="14"/>
      <c r="H1571" s="14"/>
      <c r="I1571" s="14"/>
      <c r="J1571" s="14"/>
      <c r="K1571" s="14"/>
      <c r="L1571" s="69"/>
      <c r="M1571" s="15"/>
      <c r="N1571" s="68"/>
      <c r="O1571" s="16"/>
      <c r="P1571" s="51"/>
      <c r="Q1571" s="52"/>
      <c r="R1571" s="52"/>
      <c r="S1571" s="328"/>
    </row>
    <row r="1572" spans="1:19" s="49" customFormat="1" x14ac:dyDescent="0.25">
      <c r="A1572" s="27"/>
      <c r="B1572" s="25"/>
      <c r="C1572" s="25"/>
      <c r="D1572" s="25"/>
      <c r="E1572" s="25"/>
      <c r="F1572" s="14"/>
      <c r="G1572" s="14"/>
      <c r="H1572" s="14"/>
      <c r="I1572" s="14"/>
      <c r="J1572" s="14"/>
      <c r="K1572" s="14"/>
      <c r="L1572" s="69"/>
      <c r="M1572" s="15"/>
      <c r="N1572" s="68"/>
      <c r="O1572" s="16"/>
      <c r="P1572" s="51"/>
      <c r="Q1572" s="52"/>
      <c r="R1572" s="52"/>
      <c r="S1572" s="328"/>
    </row>
    <row r="1573" spans="1:19" s="49" customFormat="1" x14ac:dyDescent="0.25">
      <c r="A1573" s="27"/>
      <c r="B1573" s="25"/>
      <c r="C1573" s="25"/>
      <c r="D1573" s="25"/>
      <c r="E1573" s="25"/>
      <c r="F1573" s="14"/>
      <c r="G1573" s="14"/>
      <c r="H1573" s="14"/>
      <c r="I1573" s="14"/>
      <c r="J1573" s="14"/>
      <c r="K1573" s="14"/>
      <c r="L1573" s="69"/>
      <c r="M1573" s="15"/>
      <c r="N1573" s="68"/>
      <c r="O1573" s="16"/>
      <c r="P1573" s="51"/>
      <c r="Q1573" s="52"/>
      <c r="R1573" s="52"/>
      <c r="S1573" s="328"/>
    </row>
    <row r="1574" spans="1:19" s="49" customFormat="1" x14ac:dyDescent="0.25">
      <c r="A1574" s="27"/>
      <c r="B1574" s="25"/>
      <c r="C1574" s="25"/>
      <c r="D1574" s="25"/>
      <c r="E1574" s="25"/>
      <c r="F1574" s="14"/>
      <c r="G1574" s="14"/>
      <c r="H1574" s="14"/>
      <c r="I1574" s="14"/>
      <c r="J1574" s="14"/>
      <c r="K1574" s="14"/>
      <c r="L1574" s="69"/>
      <c r="M1574" s="15"/>
      <c r="N1574" s="68"/>
      <c r="O1574" s="16"/>
      <c r="P1574" s="51"/>
      <c r="Q1574" s="52"/>
      <c r="R1574" s="52"/>
      <c r="S1574" s="328"/>
    </row>
    <row r="1575" spans="1:19" s="49" customFormat="1" x14ac:dyDescent="0.25">
      <c r="A1575" s="27"/>
      <c r="B1575" s="25"/>
      <c r="C1575" s="25"/>
      <c r="D1575" s="25"/>
      <c r="E1575" s="25"/>
      <c r="F1575" s="14"/>
      <c r="G1575" s="14"/>
      <c r="H1575" s="14"/>
      <c r="I1575" s="14"/>
      <c r="J1575" s="14"/>
      <c r="K1575" s="14"/>
      <c r="L1575" s="69"/>
      <c r="M1575" s="15"/>
      <c r="N1575" s="68"/>
      <c r="O1575" s="16"/>
      <c r="P1575" s="51"/>
      <c r="Q1575" s="52"/>
      <c r="R1575" s="52"/>
      <c r="S1575" s="328"/>
    </row>
    <row r="1576" spans="1:19" s="49" customFormat="1" x14ac:dyDescent="0.25">
      <c r="A1576" s="27"/>
      <c r="B1576" s="25"/>
      <c r="C1576" s="25"/>
      <c r="D1576" s="25"/>
      <c r="E1576" s="25"/>
      <c r="F1576" s="14"/>
      <c r="G1576" s="14"/>
      <c r="H1576" s="14"/>
      <c r="I1576" s="14"/>
      <c r="J1576" s="14"/>
      <c r="K1576" s="14"/>
      <c r="L1576" s="69"/>
      <c r="M1576" s="15"/>
      <c r="N1576" s="68"/>
      <c r="O1576" s="16"/>
      <c r="P1576" s="51"/>
      <c r="Q1576" s="52"/>
      <c r="R1576" s="52"/>
      <c r="S1576" s="328"/>
    </row>
    <row r="1577" spans="1:19" s="49" customFormat="1" x14ac:dyDescent="0.25">
      <c r="A1577" s="27"/>
      <c r="B1577" s="25"/>
      <c r="C1577" s="25"/>
      <c r="D1577" s="25"/>
      <c r="E1577" s="25"/>
      <c r="F1577" s="14"/>
      <c r="G1577" s="14"/>
      <c r="H1577" s="14"/>
      <c r="I1577" s="14"/>
      <c r="J1577" s="14"/>
      <c r="K1577" s="14"/>
      <c r="L1577" s="69"/>
      <c r="M1577" s="15"/>
      <c r="N1577" s="68"/>
      <c r="O1577" s="16"/>
      <c r="P1577" s="51"/>
      <c r="Q1577" s="52"/>
      <c r="R1577" s="52"/>
      <c r="S1577" s="328"/>
    </row>
    <row r="1578" spans="1:19" s="49" customFormat="1" x14ac:dyDescent="0.25">
      <c r="A1578" s="27"/>
      <c r="B1578" s="25"/>
      <c r="C1578" s="25"/>
      <c r="D1578" s="25"/>
      <c r="E1578" s="25"/>
      <c r="F1578" s="14"/>
      <c r="G1578" s="14"/>
      <c r="H1578" s="14"/>
      <c r="I1578" s="14"/>
      <c r="J1578" s="14"/>
      <c r="K1578" s="14"/>
      <c r="L1578" s="69"/>
      <c r="M1578" s="15"/>
      <c r="N1578" s="68"/>
      <c r="O1578" s="16"/>
      <c r="P1578" s="51"/>
      <c r="Q1578" s="52"/>
      <c r="R1578" s="52"/>
      <c r="S1578" s="328"/>
    </row>
    <row r="1579" spans="1:19" s="49" customFormat="1" x14ac:dyDescent="0.25">
      <c r="A1579" s="27"/>
      <c r="B1579" s="25"/>
      <c r="C1579" s="25"/>
      <c r="D1579" s="25"/>
      <c r="E1579" s="25"/>
      <c r="F1579" s="14"/>
      <c r="G1579" s="14"/>
      <c r="H1579" s="14"/>
      <c r="I1579" s="14"/>
      <c r="J1579" s="14"/>
      <c r="K1579" s="14"/>
      <c r="L1579" s="69"/>
      <c r="M1579" s="15"/>
      <c r="N1579" s="68"/>
      <c r="O1579" s="16"/>
      <c r="P1579" s="51"/>
      <c r="Q1579" s="52"/>
      <c r="R1579" s="52"/>
      <c r="S1579" s="328"/>
    </row>
    <row r="1580" spans="1:19" s="49" customFormat="1" x14ac:dyDescent="0.25">
      <c r="A1580" s="27"/>
      <c r="B1580" s="25"/>
      <c r="C1580" s="25"/>
      <c r="D1580" s="25"/>
      <c r="E1580" s="25"/>
      <c r="F1580" s="14"/>
      <c r="G1580" s="14"/>
      <c r="H1580" s="14"/>
      <c r="I1580" s="14"/>
      <c r="J1580" s="14"/>
      <c r="K1580" s="14"/>
      <c r="L1580" s="69"/>
      <c r="M1580" s="15"/>
      <c r="N1580" s="68"/>
      <c r="O1580" s="16"/>
      <c r="P1580" s="51"/>
      <c r="Q1580" s="52"/>
      <c r="R1580" s="52"/>
      <c r="S1580" s="328"/>
    </row>
    <row r="1581" spans="1:19" s="49" customFormat="1" x14ac:dyDescent="0.25">
      <c r="A1581" s="27"/>
      <c r="B1581" s="25"/>
      <c r="C1581" s="25"/>
      <c r="D1581" s="25"/>
      <c r="E1581" s="25"/>
      <c r="F1581" s="14"/>
      <c r="G1581" s="14"/>
      <c r="H1581" s="14"/>
      <c r="I1581" s="14"/>
      <c r="J1581" s="14"/>
      <c r="K1581" s="14"/>
      <c r="L1581" s="69"/>
      <c r="M1581" s="15"/>
      <c r="N1581" s="68"/>
      <c r="O1581" s="16"/>
      <c r="P1581" s="51"/>
      <c r="Q1581" s="52"/>
      <c r="R1581" s="52"/>
      <c r="S1581" s="328"/>
    </row>
    <row r="1582" spans="1:19" s="49" customFormat="1" x14ac:dyDescent="0.25">
      <c r="A1582" s="27"/>
      <c r="B1582" s="25"/>
      <c r="C1582" s="25"/>
      <c r="D1582" s="25"/>
      <c r="E1582" s="25"/>
      <c r="F1582" s="14"/>
      <c r="G1582" s="14"/>
      <c r="H1582" s="14"/>
      <c r="I1582" s="14"/>
      <c r="J1582" s="14"/>
      <c r="K1582" s="14"/>
      <c r="L1582" s="69"/>
      <c r="M1582" s="15"/>
      <c r="N1582" s="68"/>
      <c r="O1582" s="16"/>
      <c r="P1582" s="51"/>
      <c r="Q1582" s="52"/>
      <c r="R1582" s="52"/>
      <c r="S1582" s="328"/>
    </row>
    <row r="1583" spans="1:19" s="49" customFormat="1" x14ac:dyDescent="0.25">
      <c r="A1583" s="27"/>
      <c r="B1583" s="25"/>
      <c r="C1583" s="25"/>
      <c r="D1583" s="25"/>
      <c r="E1583" s="25"/>
      <c r="F1583" s="14"/>
      <c r="G1583" s="14"/>
      <c r="H1583" s="14"/>
      <c r="I1583" s="14"/>
      <c r="J1583" s="14"/>
      <c r="K1583" s="14"/>
      <c r="L1583" s="69"/>
      <c r="M1583" s="15"/>
      <c r="N1583" s="68"/>
      <c r="O1583" s="16"/>
      <c r="P1583" s="51"/>
      <c r="Q1583" s="52"/>
      <c r="R1583" s="52"/>
      <c r="S1583" s="328"/>
    </row>
    <row r="1584" spans="1:19" s="49" customFormat="1" x14ac:dyDescent="0.25">
      <c r="A1584" s="27"/>
      <c r="B1584" s="25"/>
      <c r="C1584" s="25"/>
      <c r="D1584" s="25"/>
      <c r="E1584" s="25"/>
      <c r="F1584" s="14"/>
      <c r="G1584" s="14"/>
      <c r="H1584" s="14"/>
      <c r="I1584" s="14"/>
      <c r="J1584" s="14"/>
      <c r="K1584" s="14"/>
      <c r="L1584" s="69"/>
      <c r="M1584" s="15"/>
      <c r="N1584" s="68"/>
      <c r="O1584" s="16"/>
      <c r="P1584" s="51"/>
      <c r="Q1584" s="52"/>
      <c r="R1584" s="52"/>
      <c r="S1584" s="328"/>
    </row>
    <row r="1585" spans="1:19" s="49" customFormat="1" x14ac:dyDescent="0.25">
      <c r="A1585" s="27"/>
      <c r="B1585" s="25"/>
      <c r="C1585" s="25"/>
      <c r="D1585" s="25"/>
      <c r="E1585" s="25"/>
      <c r="F1585" s="14"/>
      <c r="G1585" s="14"/>
      <c r="H1585" s="14"/>
      <c r="I1585" s="14"/>
      <c r="J1585" s="14"/>
      <c r="K1585" s="14"/>
      <c r="L1585" s="69"/>
      <c r="M1585" s="15"/>
      <c r="N1585" s="68"/>
      <c r="O1585" s="16"/>
      <c r="P1585" s="51"/>
      <c r="Q1585" s="52"/>
      <c r="R1585" s="52"/>
      <c r="S1585" s="328"/>
    </row>
    <row r="1586" spans="1:19" s="49" customFormat="1" x14ac:dyDescent="0.25">
      <c r="A1586" s="27"/>
      <c r="B1586" s="25"/>
      <c r="C1586" s="25"/>
      <c r="D1586" s="25"/>
      <c r="E1586" s="25"/>
      <c r="F1586" s="14"/>
      <c r="G1586" s="14"/>
      <c r="H1586" s="14"/>
      <c r="I1586" s="14"/>
      <c r="J1586" s="14"/>
      <c r="K1586" s="14"/>
      <c r="L1586" s="69"/>
      <c r="M1586" s="15"/>
      <c r="N1586" s="68"/>
      <c r="O1586" s="16"/>
      <c r="P1586" s="51"/>
      <c r="Q1586" s="52"/>
      <c r="R1586" s="52"/>
      <c r="S1586" s="328"/>
    </row>
    <row r="1587" spans="1:19" s="49" customFormat="1" x14ac:dyDescent="0.25">
      <c r="A1587" s="27"/>
      <c r="B1587" s="25"/>
      <c r="C1587" s="25"/>
      <c r="D1587" s="25"/>
      <c r="E1587" s="25"/>
      <c r="F1587" s="14"/>
      <c r="G1587" s="14"/>
      <c r="H1587" s="14"/>
      <c r="I1587" s="14"/>
      <c r="J1587" s="14"/>
      <c r="K1587" s="14"/>
      <c r="L1587" s="69"/>
      <c r="M1587" s="15"/>
      <c r="N1587" s="68"/>
      <c r="O1587" s="16"/>
      <c r="P1587" s="51"/>
      <c r="Q1587" s="52"/>
      <c r="R1587" s="52"/>
      <c r="S1587" s="328"/>
    </row>
    <row r="1588" spans="1:19" s="49" customFormat="1" x14ac:dyDescent="0.25">
      <c r="A1588" s="27"/>
      <c r="B1588" s="25"/>
      <c r="C1588" s="25"/>
      <c r="D1588" s="25"/>
      <c r="E1588" s="25"/>
      <c r="F1588" s="14"/>
      <c r="G1588" s="14"/>
      <c r="H1588" s="14"/>
      <c r="I1588" s="14"/>
      <c r="J1588" s="14"/>
      <c r="K1588" s="14"/>
      <c r="L1588" s="69"/>
      <c r="M1588" s="15"/>
      <c r="N1588" s="68"/>
      <c r="O1588" s="16"/>
      <c r="P1588" s="51"/>
      <c r="Q1588" s="52"/>
      <c r="R1588" s="52"/>
      <c r="S1588" s="328"/>
    </row>
    <row r="1589" spans="1:19" s="49" customFormat="1" x14ac:dyDescent="0.25">
      <c r="A1589" s="27"/>
      <c r="B1589" s="25"/>
      <c r="C1589" s="25"/>
      <c r="D1589" s="25"/>
      <c r="E1589" s="25"/>
      <c r="F1589" s="14"/>
      <c r="G1589" s="14"/>
      <c r="H1589" s="14"/>
      <c r="I1589" s="14"/>
      <c r="J1589" s="14"/>
      <c r="K1589" s="14"/>
      <c r="L1589" s="69"/>
      <c r="M1589" s="15"/>
      <c r="N1589" s="68"/>
      <c r="O1589" s="16"/>
      <c r="P1589" s="51"/>
      <c r="Q1589" s="52"/>
      <c r="R1589" s="52"/>
      <c r="S1589" s="328"/>
    </row>
    <row r="1590" spans="1:19" s="49" customFormat="1" x14ac:dyDescent="0.25">
      <c r="A1590" s="27"/>
      <c r="B1590" s="25"/>
      <c r="C1590" s="25"/>
      <c r="D1590" s="25"/>
      <c r="E1590" s="25"/>
      <c r="F1590" s="14"/>
      <c r="G1590" s="14"/>
      <c r="H1590" s="14"/>
      <c r="I1590" s="14"/>
      <c r="J1590" s="14"/>
      <c r="K1590" s="14"/>
      <c r="L1590" s="69"/>
      <c r="M1590" s="15"/>
      <c r="N1590" s="68"/>
      <c r="O1590" s="16"/>
      <c r="P1590" s="51"/>
      <c r="Q1590" s="52"/>
      <c r="R1590" s="52"/>
      <c r="S1590" s="328"/>
    </row>
    <row r="1591" spans="1:19" s="49" customFormat="1" x14ac:dyDescent="0.25">
      <c r="A1591" s="27"/>
      <c r="B1591" s="25"/>
      <c r="C1591" s="25"/>
      <c r="D1591" s="25"/>
      <c r="E1591" s="25"/>
      <c r="F1591" s="14"/>
      <c r="G1591" s="14"/>
      <c r="H1591" s="14"/>
      <c r="I1591" s="14"/>
      <c r="J1591" s="14"/>
      <c r="K1591" s="14"/>
      <c r="L1591" s="69"/>
      <c r="M1591" s="15"/>
      <c r="N1591" s="68"/>
      <c r="O1591" s="16"/>
      <c r="P1591" s="51"/>
      <c r="Q1591" s="52"/>
      <c r="R1591" s="52"/>
      <c r="S1591" s="328"/>
    </row>
    <row r="1592" spans="1:19" s="49" customFormat="1" x14ac:dyDescent="0.25">
      <c r="A1592" s="27"/>
      <c r="B1592" s="25"/>
      <c r="C1592" s="25"/>
      <c r="D1592" s="25"/>
      <c r="E1592" s="25"/>
      <c r="F1592" s="14"/>
      <c r="G1592" s="14"/>
      <c r="H1592" s="14"/>
      <c r="I1592" s="14"/>
      <c r="J1592" s="14"/>
      <c r="K1592" s="14"/>
      <c r="L1592" s="69"/>
      <c r="M1592" s="15"/>
      <c r="N1592" s="68"/>
      <c r="O1592" s="16"/>
      <c r="P1592" s="51"/>
      <c r="Q1592" s="52"/>
      <c r="R1592" s="52"/>
      <c r="S1592" s="328"/>
    </row>
    <row r="1593" spans="1:19" s="49" customFormat="1" x14ac:dyDescent="0.25">
      <c r="A1593" s="27"/>
      <c r="B1593" s="25"/>
      <c r="C1593" s="25"/>
      <c r="D1593" s="25"/>
      <c r="E1593" s="25"/>
      <c r="F1593" s="14"/>
      <c r="G1593" s="14"/>
      <c r="H1593" s="14"/>
      <c r="I1593" s="14"/>
      <c r="J1593" s="14"/>
      <c r="K1593" s="14"/>
      <c r="L1593" s="69"/>
      <c r="M1593" s="15"/>
      <c r="N1593" s="68"/>
      <c r="O1593" s="16"/>
      <c r="P1593" s="51"/>
      <c r="Q1593" s="52"/>
      <c r="R1593" s="52"/>
      <c r="S1593" s="328"/>
    </row>
    <row r="1594" spans="1:19" s="49" customFormat="1" x14ac:dyDescent="0.25">
      <c r="A1594" s="27"/>
      <c r="B1594" s="25"/>
      <c r="C1594" s="25"/>
      <c r="D1594" s="25"/>
      <c r="E1594" s="25"/>
      <c r="F1594" s="14"/>
      <c r="G1594" s="14"/>
      <c r="H1594" s="14"/>
      <c r="I1594" s="14"/>
      <c r="J1594" s="14"/>
      <c r="K1594" s="14"/>
      <c r="L1594" s="69"/>
      <c r="M1594" s="15"/>
      <c r="N1594" s="68"/>
      <c r="O1594" s="16"/>
      <c r="P1594" s="51"/>
      <c r="Q1594" s="52"/>
      <c r="R1594" s="52"/>
      <c r="S1594" s="328"/>
    </row>
    <row r="1595" spans="1:19" s="49" customFormat="1" x14ac:dyDescent="0.25">
      <c r="A1595" s="27"/>
      <c r="B1595" s="25"/>
      <c r="C1595" s="25"/>
      <c r="D1595" s="25"/>
      <c r="E1595" s="25"/>
      <c r="F1595" s="14"/>
      <c r="G1595" s="14"/>
      <c r="H1595" s="14"/>
      <c r="I1595" s="14"/>
      <c r="J1595" s="14"/>
      <c r="K1595" s="14"/>
      <c r="L1595" s="69"/>
      <c r="M1595" s="15"/>
      <c r="N1595" s="68"/>
      <c r="O1595" s="16"/>
      <c r="P1595" s="51"/>
      <c r="Q1595" s="52"/>
      <c r="R1595" s="52"/>
      <c r="S1595" s="328"/>
    </row>
    <row r="1596" spans="1:19" s="49" customFormat="1" x14ac:dyDescent="0.25">
      <c r="A1596" s="27"/>
      <c r="B1596" s="25"/>
      <c r="C1596" s="25"/>
      <c r="D1596" s="25"/>
      <c r="E1596" s="25"/>
      <c r="F1596" s="14"/>
      <c r="G1596" s="14"/>
      <c r="H1596" s="14"/>
      <c r="I1596" s="14"/>
      <c r="J1596" s="14"/>
      <c r="K1596" s="14"/>
      <c r="L1596" s="69"/>
      <c r="M1596" s="15"/>
      <c r="N1596" s="68"/>
      <c r="O1596" s="16"/>
      <c r="P1596" s="51"/>
      <c r="Q1596" s="52"/>
      <c r="R1596" s="52"/>
      <c r="S1596" s="328"/>
    </row>
    <row r="1597" spans="1:19" s="49" customFormat="1" x14ac:dyDescent="0.25">
      <c r="A1597" s="27"/>
      <c r="B1597" s="25"/>
      <c r="C1597" s="25"/>
      <c r="D1597" s="25"/>
      <c r="E1597" s="25"/>
      <c r="F1597" s="14"/>
      <c r="G1597" s="14"/>
      <c r="H1597" s="14"/>
      <c r="I1597" s="14"/>
      <c r="J1597" s="14"/>
      <c r="K1597" s="14"/>
      <c r="L1597" s="69"/>
      <c r="M1597" s="15"/>
      <c r="N1597" s="68"/>
      <c r="O1597" s="16"/>
      <c r="P1597" s="51"/>
      <c r="Q1597" s="52"/>
      <c r="R1597" s="52"/>
      <c r="S1597" s="328"/>
    </row>
    <row r="1598" spans="1:19" s="49" customFormat="1" x14ac:dyDescent="0.25">
      <c r="A1598" s="27"/>
      <c r="B1598" s="25"/>
      <c r="C1598" s="25"/>
      <c r="D1598" s="25"/>
      <c r="E1598" s="25"/>
      <c r="F1598" s="14"/>
      <c r="G1598" s="14"/>
      <c r="H1598" s="14"/>
      <c r="I1598" s="14"/>
      <c r="J1598" s="14"/>
      <c r="K1598" s="14"/>
      <c r="L1598" s="69"/>
      <c r="M1598" s="15"/>
      <c r="N1598" s="68"/>
      <c r="O1598" s="16"/>
      <c r="P1598" s="51"/>
      <c r="Q1598" s="52"/>
      <c r="R1598" s="52"/>
      <c r="S1598" s="328"/>
    </row>
    <row r="1599" spans="1:19" s="49" customFormat="1" x14ac:dyDescent="0.25">
      <c r="A1599" s="27"/>
      <c r="B1599" s="25"/>
      <c r="C1599" s="25"/>
      <c r="D1599" s="25"/>
      <c r="E1599" s="25"/>
      <c r="F1599" s="14"/>
      <c r="G1599" s="14"/>
      <c r="H1599" s="14"/>
      <c r="I1599" s="14"/>
      <c r="J1599" s="14"/>
      <c r="K1599" s="14"/>
      <c r="L1599" s="69"/>
      <c r="M1599" s="15"/>
      <c r="N1599" s="68"/>
      <c r="O1599" s="16"/>
      <c r="P1599" s="51"/>
      <c r="Q1599" s="52"/>
      <c r="R1599" s="52"/>
      <c r="S1599" s="328"/>
    </row>
    <row r="1600" spans="1:19" s="49" customFormat="1" x14ac:dyDescent="0.25">
      <c r="A1600" s="27"/>
      <c r="B1600" s="25"/>
      <c r="C1600" s="25"/>
      <c r="D1600" s="25"/>
      <c r="E1600" s="25"/>
      <c r="F1600" s="14"/>
      <c r="G1600" s="14"/>
      <c r="H1600" s="14"/>
      <c r="I1600" s="14"/>
      <c r="J1600" s="14"/>
      <c r="K1600" s="14"/>
      <c r="L1600" s="69"/>
      <c r="M1600" s="15"/>
      <c r="N1600" s="68"/>
      <c r="O1600" s="16"/>
      <c r="P1600" s="51"/>
      <c r="Q1600" s="52"/>
      <c r="R1600" s="52"/>
      <c r="S1600" s="328"/>
    </row>
    <row r="1601" spans="1:19" s="49" customFormat="1" x14ac:dyDescent="0.25">
      <c r="A1601" s="27"/>
      <c r="B1601" s="25"/>
      <c r="C1601" s="25"/>
      <c r="D1601" s="25"/>
      <c r="E1601" s="25"/>
      <c r="F1601" s="14"/>
      <c r="G1601" s="14"/>
      <c r="H1601" s="14"/>
      <c r="I1601" s="14"/>
      <c r="J1601" s="14"/>
      <c r="K1601" s="14"/>
      <c r="L1601" s="69"/>
      <c r="M1601" s="15"/>
      <c r="N1601" s="68"/>
      <c r="O1601" s="16"/>
      <c r="P1601" s="51"/>
      <c r="Q1601" s="52"/>
      <c r="R1601" s="52"/>
      <c r="S1601" s="328"/>
    </row>
    <row r="1602" spans="1:19" s="49" customFormat="1" x14ac:dyDescent="0.25">
      <c r="A1602" s="27"/>
      <c r="B1602" s="25"/>
      <c r="C1602" s="25"/>
      <c r="D1602" s="25"/>
      <c r="E1602" s="25"/>
      <c r="F1602" s="14"/>
      <c r="G1602" s="14"/>
      <c r="H1602" s="14"/>
      <c r="I1602" s="14"/>
      <c r="J1602" s="14"/>
      <c r="K1602" s="14"/>
      <c r="L1602" s="69"/>
      <c r="M1602" s="15"/>
      <c r="N1602" s="68"/>
      <c r="O1602" s="16"/>
      <c r="P1602" s="51"/>
      <c r="Q1602" s="52"/>
      <c r="R1602" s="52"/>
      <c r="S1602" s="328"/>
    </row>
    <row r="1603" spans="1:19" s="49" customFormat="1" x14ac:dyDescent="0.25">
      <c r="A1603" s="27"/>
      <c r="B1603" s="25"/>
      <c r="C1603" s="25"/>
      <c r="D1603" s="25"/>
      <c r="E1603" s="25"/>
      <c r="F1603" s="14"/>
      <c r="G1603" s="14"/>
      <c r="H1603" s="14"/>
      <c r="I1603" s="14"/>
      <c r="J1603" s="14"/>
      <c r="K1603" s="14"/>
      <c r="L1603" s="69"/>
      <c r="M1603" s="15"/>
      <c r="N1603" s="68"/>
      <c r="O1603" s="16"/>
      <c r="P1603" s="51"/>
      <c r="Q1603" s="52"/>
      <c r="R1603" s="52"/>
      <c r="S1603" s="328"/>
    </row>
    <row r="1604" spans="1:19" s="49" customFormat="1" x14ac:dyDescent="0.25">
      <c r="A1604" s="27"/>
      <c r="B1604" s="25"/>
      <c r="C1604" s="25"/>
      <c r="D1604" s="25"/>
      <c r="E1604" s="25"/>
      <c r="F1604" s="14"/>
      <c r="G1604" s="14"/>
      <c r="H1604" s="14"/>
      <c r="I1604" s="14"/>
      <c r="J1604" s="14"/>
      <c r="K1604" s="14"/>
      <c r="L1604" s="69"/>
      <c r="M1604" s="15"/>
      <c r="N1604" s="68"/>
      <c r="O1604" s="16"/>
      <c r="P1604" s="51"/>
      <c r="Q1604" s="52"/>
      <c r="R1604" s="52"/>
      <c r="S1604" s="328"/>
    </row>
    <row r="1605" spans="1:19" s="49" customFormat="1" x14ac:dyDescent="0.25">
      <c r="A1605" s="27"/>
      <c r="B1605" s="25"/>
      <c r="C1605" s="25"/>
      <c r="D1605" s="25"/>
      <c r="E1605" s="25"/>
      <c r="F1605" s="14"/>
      <c r="G1605" s="14"/>
      <c r="H1605" s="14"/>
      <c r="I1605" s="14"/>
      <c r="J1605" s="14"/>
      <c r="K1605" s="14"/>
      <c r="L1605" s="69"/>
      <c r="M1605" s="15"/>
      <c r="N1605" s="68"/>
      <c r="O1605" s="16"/>
      <c r="P1605" s="51"/>
      <c r="Q1605" s="52"/>
      <c r="R1605" s="52"/>
      <c r="S1605" s="328"/>
    </row>
    <row r="1606" spans="1:19" s="49" customFormat="1" x14ac:dyDescent="0.25">
      <c r="A1606" s="27"/>
      <c r="B1606" s="25"/>
      <c r="C1606" s="25"/>
      <c r="D1606" s="25"/>
      <c r="E1606" s="25"/>
      <c r="F1606" s="14"/>
      <c r="G1606" s="14"/>
      <c r="H1606" s="14"/>
      <c r="I1606" s="14"/>
      <c r="J1606" s="14"/>
      <c r="K1606" s="14"/>
      <c r="L1606" s="69"/>
      <c r="M1606" s="15"/>
      <c r="N1606" s="68"/>
      <c r="O1606" s="16"/>
      <c r="P1606" s="51"/>
      <c r="Q1606" s="52"/>
      <c r="R1606" s="52"/>
      <c r="S1606" s="328"/>
    </row>
    <row r="1607" spans="1:19" s="49" customFormat="1" x14ac:dyDescent="0.25">
      <c r="A1607" s="27"/>
      <c r="B1607" s="25"/>
      <c r="C1607" s="25"/>
      <c r="D1607" s="25"/>
      <c r="E1607" s="25"/>
      <c r="F1607" s="14"/>
      <c r="G1607" s="14"/>
      <c r="H1607" s="14"/>
      <c r="I1607" s="14"/>
      <c r="J1607" s="14"/>
      <c r="K1607" s="14"/>
      <c r="L1607" s="69"/>
      <c r="M1607" s="15"/>
      <c r="N1607" s="68"/>
      <c r="O1607" s="16"/>
      <c r="P1607" s="51"/>
      <c r="Q1607" s="52"/>
      <c r="R1607" s="52"/>
      <c r="S1607" s="328"/>
    </row>
    <row r="1608" spans="1:19" s="49" customFormat="1" x14ac:dyDescent="0.25">
      <c r="A1608" s="27"/>
      <c r="B1608" s="25"/>
      <c r="C1608" s="25"/>
      <c r="D1608" s="25"/>
      <c r="E1608" s="25"/>
      <c r="F1608" s="14"/>
      <c r="G1608" s="14"/>
      <c r="H1608" s="14"/>
      <c r="I1608" s="14"/>
      <c r="J1608" s="14"/>
      <c r="K1608" s="14"/>
      <c r="L1608" s="69"/>
      <c r="M1608" s="15"/>
      <c r="N1608" s="68"/>
      <c r="O1608" s="16"/>
      <c r="P1608" s="51"/>
      <c r="Q1608" s="52"/>
      <c r="R1608" s="52"/>
      <c r="S1608" s="328"/>
    </row>
    <row r="1609" spans="1:19" s="49" customFormat="1" x14ac:dyDescent="0.25">
      <c r="A1609" s="27"/>
      <c r="B1609" s="25"/>
      <c r="C1609" s="25"/>
      <c r="D1609" s="25"/>
      <c r="E1609" s="25"/>
      <c r="F1609" s="14"/>
      <c r="G1609" s="14"/>
      <c r="H1609" s="14"/>
      <c r="I1609" s="14"/>
      <c r="J1609" s="14"/>
      <c r="K1609" s="14"/>
      <c r="L1609" s="69"/>
      <c r="M1609" s="15"/>
      <c r="N1609" s="68"/>
      <c r="O1609" s="16"/>
      <c r="P1609" s="51"/>
      <c r="Q1609" s="52"/>
      <c r="R1609" s="52"/>
      <c r="S1609" s="328"/>
    </row>
    <row r="1610" spans="1:19" s="49" customFormat="1" x14ac:dyDescent="0.25">
      <c r="A1610" s="27"/>
      <c r="B1610" s="25"/>
      <c r="C1610" s="25"/>
      <c r="D1610" s="25"/>
      <c r="E1610" s="25"/>
      <c r="F1610" s="14"/>
      <c r="G1610" s="14"/>
      <c r="H1610" s="14"/>
      <c r="I1610" s="14"/>
      <c r="J1610" s="14"/>
      <c r="K1610" s="14"/>
      <c r="L1610" s="69"/>
      <c r="M1610" s="15"/>
      <c r="N1610" s="68"/>
      <c r="O1610" s="16"/>
      <c r="P1610" s="51"/>
      <c r="Q1610" s="52"/>
      <c r="R1610" s="52"/>
      <c r="S1610" s="328"/>
    </row>
    <row r="1611" spans="1:19" s="49" customFormat="1" x14ac:dyDescent="0.25">
      <c r="A1611" s="27"/>
      <c r="B1611" s="25"/>
      <c r="C1611" s="25"/>
      <c r="D1611" s="25"/>
      <c r="E1611" s="25"/>
      <c r="F1611" s="14"/>
      <c r="G1611" s="14"/>
      <c r="H1611" s="14"/>
      <c r="I1611" s="14"/>
      <c r="J1611" s="14"/>
      <c r="K1611" s="14"/>
      <c r="L1611" s="69"/>
      <c r="M1611" s="15"/>
      <c r="N1611" s="68"/>
      <c r="O1611" s="16"/>
      <c r="P1611" s="51"/>
      <c r="Q1611" s="52"/>
      <c r="R1611" s="52"/>
      <c r="S1611" s="328"/>
    </row>
    <row r="1612" spans="1:19" s="49" customFormat="1" x14ac:dyDescent="0.25">
      <c r="A1612" s="27"/>
      <c r="B1612" s="25"/>
      <c r="C1612" s="25"/>
      <c r="D1612" s="25"/>
      <c r="E1612" s="25"/>
      <c r="F1612" s="14"/>
      <c r="G1612" s="14"/>
      <c r="H1612" s="14"/>
      <c r="I1612" s="14"/>
      <c r="J1612" s="14"/>
      <c r="K1612" s="14"/>
      <c r="L1612" s="69"/>
      <c r="M1612" s="15"/>
      <c r="N1612" s="68"/>
      <c r="O1612" s="16"/>
      <c r="P1612" s="51"/>
      <c r="Q1612" s="52"/>
      <c r="R1612" s="52"/>
      <c r="S1612" s="328"/>
    </row>
    <row r="1613" spans="1:19" s="49" customFormat="1" x14ac:dyDescent="0.25">
      <c r="A1613" s="27"/>
      <c r="B1613" s="25"/>
      <c r="C1613" s="25"/>
      <c r="D1613" s="25"/>
      <c r="E1613" s="25"/>
      <c r="F1613" s="14"/>
      <c r="G1613" s="14"/>
      <c r="H1613" s="14"/>
      <c r="I1613" s="14"/>
      <c r="J1613" s="14"/>
      <c r="K1613" s="14"/>
      <c r="L1613" s="69"/>
      <c r="M1613" s="15"/>
      <c r="N1613" s="68"/>
      <c r="O1613" s="16"/>
      <c r="P1613" s="51"/>
      <c r="Q1613" s="52"/>
      <c r="R1613" s="52"/>
      <c r="S1613" s="328"/>
    </row>
    <row r="1614" spans="1:19" s="49" customFormat="1" x14ac:dyDescent="0.25">
      <c r="A1614" s="27"/>
      <c r="B1614" s="25"/>
      <c r="C1614" s="25"/>
      <c r="D1614" s="25"/>
      <c r="E1614" s="25"/>
      <c r="F1614" s="14"/>
      <c r="G1614" s="14"/>
      <c r="H1614" s="14"/>
      <c r="I1614" s="14"/>
      <c r="J1614" s="14"/>
      <c r="K1614" s="14"/>
      <c r="L1614" s="69"/>
      <c r="M1614" s="15"/>
      <c r="N1614" s="68"/>
      <c r="O1614" s="16"/>
      <c r="P1614" s="51"/>
      <c r="Q1614" s="52"/>
      <c r="R1614" s="52"/>
      <c r="S1614" s="328"/>
    </row>
    <row r="1615" spans="1:19" s="49" customFormat="1" x14ac:dyDescent="0.25">
      <c r="A1615" s="27"/>
      <c r="B1615" s="25"/>
      <c r="C1615" s="25"/>
      <c r="D1615" s="25"/>
      <c r="E1615" s="25"/>
      <c r="F1615" s="14"/>
      <c r="G1615" s="14"/>
      <c r="H1615" s="14"/>
      <c r="I1615" s="14"/>
      <c r="J1615" s="14"/>
      <c r="K1615" s="14"/>
      <c r="L1615" s="69"/>
      <c r="M1615" s="15"/>
      <c r="N1615" s="68"/>
      <c r="O1615" s="16"/>
      <c r="P1615" s="51"/>
      <c r="Q1615" s="52"/>
      <c r="R1615" s="52"/>
      <c r="S1615" s="328"/>
    </row>
    <row r="1616" spans="1:19" s="49" customFormat="1" x14ac:dyDescent="0.25">
      <c r="A1616" s="27"/>
      <c r="B1616" s="25"/>
      <c r="C1616" s="25"/>
      <c r="D1616" s="25"/>
      <c r="E1616" s="25"/>
      <c r="F1616" s="14"/>
      <c r="G1616" s="14"/>
      <c r="H1616" s="14"/>
      <c r="I1616" s="14"/>
      <c r="J1616" s="14"/>
      <c r="K1616" s="14"/>
      <c r="L1616" s="69"/>
      <c r="M1616" s="15"/>
      <c r="N1616" s="68"/>
      <c r="O1616" s="16"/>
      <c r="P1616" s="51"/>
      <c r="Q1616" s="52"/>
      <c r="R1616" s="52"/>
      <c r="S1616" s="328"/>
    </row>
    <row r="1617" spans="1:19" s="49" customFormat="1" x14ac:dyDescent="0.25">
      <c r="A1617" s="27"/>
      <c r="B1617" s="25"/>
      <c r="C1617" s="25"/>
      <c r="D1617" s="25"/>
      <c r="E1617" s="25"/>
      <c r="F1617" s="14"/>
      <c r="G1617" s="14"/>
      <c r="H1617" s="14"/>
      <c r="I1617" s="14"/>
      <c r="J1617" s="14"/>
      <c r="K1617" s="14"/>
      <c r="L1617" s="69"/>
      <c r="M1617" s="15"/>
      <c r="N1617" s="68"/>
      <c r="O1617" s="16"/>
      <c r="P1617" s="51"/>
      <c r="Q1617" s="52"/>
      <c r="R1617" s="52"/>
      <c r="S1617" s="328"/>
    </row>
    <row r="1618" spans="1:19" s="49" customFormat="1" x14ac:dyDescent="0.25">
      <c r="A1618" s="27"/>
      <c r="B1618" s="25"/>
      <c r="C1618" s="25"/>
      <c r="D1618" s="25"/>
      <c r="E1618" s="25"/>
      <c r="F1618" s="14"/>
      <c r="G1618" s="14"/>
      <c r="H1618" s="14"/>
      <c r="I1618" s="14"/>
      <c r="J1618" s="14"/>
      <c r="K1618" s="14"/>
      <c r="L1618" s="69"/>
      <c r="M1618" s="15"/>
      <c r="N1618" s="68"/>
      <c r="O1618" s="16"/>
      <c r="P1618" s="51"/>
      <c r="Q1618" s="52"/>
      <c r="R1618" s="52"/>
      <c r="S1618" s="328"/>
    </row>
    <row r="1619" spans="1:19" s="49" customFormat="1" x14ac:dyDescent="0.25">
      <c r="A1619" s="27"/>
      <c r="B1619" s="25"/>
      <c r="C1619" s="25"/>
      <c r="D1619" s="25"/>
      <c r="E1619" s="25"/>
      <c r="F1619" s="14"/>
      <c r="G1619" s="14"/>
      <c r="H1619" s="14"/>
      <c r="I1619" s="14"/>
      <c r="J1619" s="14"/>
      <c r="K1619" s="14"/>
      <c r="L1619" s="69"/>
      <c r="M1619" s="15"/>
      <c r="N1619" s="68"/>
      <c r="O1619" s="16"/>
      <c r="P1619" s="51"/>
      <c r="Q1619" s="52"/>
      <c r="R1619" s="52"/>
      <c r="S1619" s="328"/>
    </row>
    <row r="1620" spans="1:19" s="49" customFormat="1" x14ac:dyDescent="0.25">
      <c r="A1620" s="27"/>
      <c r="B1620" s="25"/>
      <c r="C1620" s="25"/>
      <c r="D1620" s="25"/>
      <c r="E1620" s="25"/>
      <c r="F1620" s="14"/>
      <c r="G1620" s="14"/>
      <c r="H1620" s="14"/>
      <c r="I1620" s="14"/>
      <c r="J1620" s="14"/>
      <c r="K1620" s="14"/>
      <c r="L1620" s="69"/>
      <c r="M1620" s="15"/>
      <c r="N1620" s="68"/>
      <c r="O1620" s="16"/>
      <c r="P1620" s="51"/>
      <c r="Q1620" s="52"/>
      <c r="R1620" s="52"/>
      <c r="S1620" s="328"/>
    </row>
    <row r="1621" spans="1:19" s="49" customFormat="1" x14ac:dyDescent="0.25">
      <c r="A1621" s="27"/>
      <c r="B1621" s="25"/>
      <c r="C1621" s="25"/>
      <c r="D1621" s="25"/>
      <c r="E1621" s="25"/>
      <c r="F1621" s="14"/>
      <c r="G1621" s="14"/>
      <c r="H1621" s="14"/>
      <c r="I1621" s="14"/>
      <c r="J1621" s="14"/>
      <c r="K1621" s="14"/>
      <c r="L1621" s="69"/>
      <c r="M1621" s="15"/>
      <c r="N1621" s="68"/>
      <c r="O1621" s="16"/>
      <c r="P1621" s="51"/>
      <c r="Q1621" s="52"/>
      <c r="R1621" s="52"/>
      <c r="S1621" s="328"/>
    </row>
    <row r="1622" spans="1:19" s="49" customFormat="1" x14ac:dyDescent="0.25">
      <c r="A1622" s="27"/>
      <c r="B1622" s="25"/>
      <c r="C1622" s="25"/>
      <c r="D1622" s="25"/>
      <c r="E1622" s="25"/>
      <c r="F1622" s="14"/>
      <c r="G1622" s="14"/>
      <c r="H1622" s="14"/>
      <c r="I1622" s="14"/>
      <c r="J1622" s="14"/>
      <c r="K1622" s="14"/>
      <c r="L1622" s="69"/>
      <c r="M1622" s="15"/>
      <c r="N1622" s="68"/>
      <c r="O1622" s="16"/>
      <c r="P1622" s="51"/>
      <c r="Q1622" s="52"/>
      <c r="R1622" s="52"/>
      <c r="S1622" s="328"/>
    </row>
    <row r="1623" spans="1:19" s="49" customFormat="1" x14ac:dyDescent="0.25">
      <c r="A1623" s="27"/>
      <c r="B1623" s="25"/>
      <c r="C1623" s="25"/>
      <c r="D1623" s="25"/>
      <c r="E1623" s="25"/>
      <c r="F1623" s="14"/>
      <c r="G1623" s="14"/>
      <c r="H1623" s="14"/>
      <c r="I1623" s="14"/>
      <c r="J1623" s="14"/>
      <c r="K1623" s="14"/>
      <c r="L1623" s="69"/>
      <c r="M1623" s="15"/>
      <c r="N1623" s="68"/>
      <c r="O1623" s="16"/>
      <c r="P1623" s="51"/>
      <c r="Q1623" s="52"/>
      <c r="R1623" s="52"/>
      <c r="S1623" s="328"/>
    </row>
    <row r="1624" spans="1:19" s="49" customFormat="1" x14ac:dyDescent="0.25">
      <c r="A1624" s="27"/>
      <c r="B1624" s="25"/>
      <c r="C1624" s="25"/>
      <c r="D1624" s="25"/>
      <c r="E1624" s="25"/>
      <c r="F1624" s="14"/>
      <c r="G1624" s="14"/>
      <c r="H1624" s="14"/>
      <c r="I1624" s="14"/>
      <c r="J1624" s="14"/>
      <c r="K1624" s="14"/>
      <c r="L1624" s="69"/>
      <c r="M1624" s="15"/>
      <c r="N1624" s="68"/>
      <c r="O1624" s="16"/>
      <c r="P1624" s="51"/>
      <c r="Q1624" s="52"/>
      <c r="R1624" s="52"/>
      <c r="S1624" s="328"/>
    </row>
    <row r="1625" spans="1:19" s="49" customFormat="1" x14ac:dyDescent="0.25">
      <c r="A1625" s="27"/>
      <c r="B1625" s="25"/>
      <c r="C1625" s="25"/>
      <c r="D1625" s="25"/>
      <c r="E1625" s="25"/>
      <c r="F1625" s="14"/>
      <c r="G1625" s="14"/>
      <c r="H1625" s="14"/>
      <c r="I1625" s="14"/>
      <c r="J1625" s="14"/>
      <c r="K1625" s="14"/>
      <c r="L1625" s="69"/>
      <c r="M1625" s="15"/>
      <c r="N1625" s="68"/>
      <c r="O1625" s="16"/>
      <c r="P1625" s="51"/>
      <c r="Q1625" s="52"/>
      <c r="R1625" s="52"/>
      <c r="S1625" s="328"/>
    </row>
    <row r="1626" spans="1:19" s="49" customFormat="1" x14ac:dyDescent="0.25">
      <c r="A1626" s="27"/>
      <c r="B1626" s="25"/>
      <c r="C1626" s="25"/>
      <c r="D1626" s="25"/>
      <c r="E1626" s="25"/>
      <c r="F1626" s="14"/>
      <c r="G1626" s="14"/>
      <c r="H1626" s="14"/>
      <c r="I1626" s="14"/>
      <c r="J1626" s="14"/>
      <c r="K1626" s="14"/>
      <c r="L1626" s="69"/>
      <c r="M1626" s="15"/>
      <c r="N1626" s="68"/>
      <c r="O1626" s="16"/>
      <c r="P1626" s="51"/>
      <c r="Q1626" s="52"/>
      <c r="R1626" s="52"/>
      <c r="S1626" s="328"/>
    </row>
    <row r="1627" spans="1:19" s="49" customFormat="1" x14ac:dyDescent="0.25">
      <c r="A1627" s="27"/>
      <c r="B1627" s="25"/>
      <c r="C1627" s="25"/>
      <c r="D1627" s="25"/>
      <c r="E1627" s="25"/>
      <c r="F1627" s="14"/>
      <c r="G1627" s="14"/>
      <c r="H1627" s="14"/>
      <c r="I1627" s="14"/>
      <c r="J1627" s="14"/>
      <c r="K1627" s="14"/>
      <c r="L1627" s="69"/>
      <c r="M1627" s="15"/>
      <c r="N1627" s="68"/>
      <c r="O1627" s="16"/>
      <c r="P1627" s="51"/>
      <c r="Q1627" s="52"/>
      <c r="R1627" s="52"/>
      <c r="S1627" s="328"/>
    </row>
    <row r="1628" spans="1:19" s="49" customFormat="1" x14ac:dyDescent="0.25">
      <c r="A1628" s="27"/>
      <c r="B1628" s="25"/>
      <c r="C1628" s="25"/>
      <c r="D1628" s="25"/>
      <c r="E1628" s="25"/>
      <c r="F1628" s="14"/>
      <c r="G1628" s="14"/>
      <c r="H1628" s="14"/>
      <c r="I1628" s="14"/>
      <c r="J1628" s="14"/>
      <c r="K1628" s="14"/>
      <c r="L1628" s="69"/>
      <c r="M1628" s="15"/>
      <c r="N1628" s="68"/>
      <c r="O1628" s="16"/>
      <c r="P1628" s="51"/>
      <c r="Q1628" s="52"/>
      <c r="R1628" s="52"/>
      <c r="S1628" s="328"/>
    </row>
    <row r="1629" spans="1:19" s="49" customFormat="1" x14ac:dyDescent="0.25">
      <c r="A1629" s="27"/>
      <c r="B1629" s="25"/>
      <c r="C1629" s="25"/>
      <c r="D1629" s="25"/>
      <c r="E1629" s="25"/>
      <c r="F1629" s="14"/>
      <c r="G1629" s="14"/>
      <c r="H1629" s="14"/>
      <c r="I1629" s="14"/>
      <c r="J1629" s="14"/>
      <c r="K1629" s="14"/>
      <c r="L1629" s="69"/>
      <c r="M1629" s="15"/>
      <c r="N1629" s="68"/>
      <c r="O1629" s="16"/>
      <c r="P1629" s="51"/>
      <c r="Q1629" s="52"/>
      <c r="R1629" s="52"/>
      <c r="S1629" s="328"/>
    </row>
    <row r="1630" spans="1:19" s="49" customFormat="1" x14ac:dyDescent="0.25">
      <c r="A1630" s="27"/>
      <c r="B1630" s="25"/>
      <c r="C1630" s="25"/>
      <c r="D1630" s="25"/>
      <c r="E1630" s="25"/>
      <c r="F1630" s="14"/>
      <c r="G1630" s="14"/>
      <c r="H1630" s="14"/>
      <c r="I1630" s="14"/>
      <c r="J1630" s="14"/>
      <c r="K1630" s="14"/>
      <c r="L1630" s="69"/>
      <c r="M1630" s="15"/>
      <c r="N1630" s="68"/>
      <c r="O1630" s="16"/>
      <c r="P1630" s="51"/>
      <c r="Q1630" s="52"/>
      <c r="R1630" s="52"/>
      <c r="S1630" s="328"/>
    </row>
    <row r="1631" spans="1:19" s="49" customFormat="1" x14ac:dyDescent="0.25">
      <c r="A1631" s="27"/>
      <c r="B1631" s="25"/>
      <c r="C1631" s="25"/>
      <c r="D1631" s="25"/>
      <c r="E1631" s="25"/>
      <c r="F1631" s="14"/>
      <c r="G1631" s="14"/>
      <c r="H1631" s="14"/>
      <c r="I1631" s="14"/>
      <c r="J1631" s="14"/>
      <c r="K1631" s="14"/>
      <c r="L1631" s="69"/>
      <c r="M1631" s="15"/>
      <c r="N1631" s="68"/>
      <c r="O1631" s="16"/>
      <c r="P1631" s="51"/>
      <c r="Q1631" s="52"/>
      <c r="R1631" s="52"/>
      <c r="S1631" s="328"/>
    </row>
    <row r="1632" spans="1:19" s="49" customFormat="1" x14ac:dyDescent="0.25">
      <c r="A1632" s="27"/>
      <c r="B1632" s="25"/>
      <c r="C1632" s="25"/>
      <c r="D1632" s="25"/>
      <c r="E1632" s="25"/>
      <c r="F1632" s="14"/>
      <c r="G1632" s="14"/>
      <c r="H1632" s="14"/>
      <c r="I1632" s="14"/>
      <c r="J1632" s="14"/>
      <c r="K1632" s="14"/>
      <c r="L1632" s="69"/>
      <c r="M1632" s="15"/>
      <c r="N1632" s="68"/>
      <c r="O1632" s="16"/>
      <c r="P1632" s="51"/>
      <c r="Q1632" s="52"/>
      <c r="R1632" s="52"/>
      <c r="S1632" s="328"/>
    </row>
    <row r="1633" spans="1:19" s="49" customFormat="1" x14ac:dyDescent="0.25">
      <c r="A1633" s="27"/>
      <c r="B1633" s="25"/>
      <c r="C1633" s="25"/>
      <c r="D1633" s="25"/>
      <c r="E1633" s="25"/>
      <c r="F1633" s="14"/>
      <c r="G1633" s="14"/>
      <c r="H1633" s="14"/>
      <c r="I1633" s="14"/>
      <c r="J1633" s="14"/>
      <c r="K1633" s="14"/>
      <c r="L1633" s="69"/>
      <c r="M1633" s="15"/>
      <c r="N1633" s="68"/>
      <c r="O1633" s="16"/>
      <c r="P1633" s="51"/>
      <c r="Q1633" s="52"/>
      <c r="R1633" s="52"/>
      <c r="S1633" s="328"/>
    </row>
    <row r="1634" spans="1:19" s="49" customFormat="1" x14ac:dyDescent="0.25">
      <c r="A1634" s="27"/>
      <c r="B1634" s="25"/>
      <c r="C1634" s="25"/>
      <c r="D1634" s="25"/>
      <c r="E1634" s="25"/>
      <c r="F1634" s="14"/>
      <c r="G1634" s="14"/>
      <c r="H1634" s="14"/>
      <c r="I1634" s="14"/>
      <c r="J1634" s="14"/>
      <c r="K1634" s="14"/>
      <c r="L1634" s="69"/>
      <c r="M1634" s="15"/>
      <c r="N1634" s="68"/>
      <c r="O1634" s="16"/>
      <c r="P1634" s="51"/>
      <c r="Q1634" s="52"/>
      <c r="R1634" s="52"/>
      <c r="S1634" s="328"/>
    </row>
    <row r="1635" spans="1:19" s="49" customFormat="1" x14ac:dyDescent="0.25">
      <c r="A1635" s="27"/>
      <c r="B1635" s="25"/>
      <c r="C1635" s="25"/>
      <c r="D1635" s="25"/>
      <c r="E1635" s="25"/>
      <c r="F1635" s="14"/>
      <c r="G1635" s="14"/>
      <c r="H1635" s="14"/>
      <c r="I1635" s="14"/>
      <c r="J1635" s="14"/>
      <c r="K1635" s="14"/>
      <c r="L1635" s="69"/>
      <c r="M1635" s="15"/>
      <c r="N1635" s="68"/>
      <c r="O1635" s="16"/>
      <c r="P1635" s="51"/>
      <c r="Q1635" s="52"/>
      <c r="R1635" s="52"/>
      <c r="S1635" s="328"/>
    </row>
    <row r="1636" spans="1:19" s="49" customFormat="1" x14ac:dyDescent="0.25">
      <c r="A1636" s="27"/>
      <c r="B1636" s="25"/>
      <c r="C1636" s="25"/>
      <c r="D1636" s="25"/>
      <c r="E1636" s="25"/>
      <c r="F1636" s="14"/>
      <c r="G1636" s="14"/>
      <c r="H1636" s="14"/>
      <c r="I1636" s="14"/>
      <c r="J1636" s="14"/>
      <c r="K1636" s="14"/>
      <c r="L1636" s="69"/>
      <c r="M1636" s="15"/>
      <c r="N1636" s="68"/>
      <c r="O1636" s="16"/>
      <c r="P1636" s="51"/>
      <c r="Q1636" s="52"/>
      <c r="R1636" s="52"/>
      <c r="S1636" s="328"/>
    </row>
    <row r="1637" spans="1:19" s="49" customFormat="1" x14ac:dyDescent="0.25">
      <c r="A1637" s="27"/>
      <c r="B1637" s="25"/>
      <c r="C1637" s="25"/>
      <c r="D1637" s="25"/>
      <c r="E1637" s="25"/>
      <c r="F1637" s="14"/>
      <c r="G1637" s="14"/>
      <c r="H1637" s="14"/>
      <c r="I1637" s="14"/>
      <c r="J1637" s="14"/>
      <c r="K1637" s="14"/>
      <c r="L1637" s="69"/>
      <c r="M1637" s="15"/>
      <c r="N1637" s="68"/>
      <c r="O1637" s="16"/>
      <c r="P1637" s="51"/>
      <c r="Q1637" s="52"/>
      <c r="R1637" s="52"/>
      <c r="S1637" s="328"/>
    </row>
    <row r="1638" spans="1:19" s="49" customFormat="1" x14ac:dyDescent="0.25">
      <c r="A1638" s="27"/>
      <c r="B1638" s="25"/>
      <c r="C1638" s="25"/>
      <c r="D1638" s="25"/>
      <c r="E1638" s="25"/>
      <c r="F1638" s="14"/>
      <c r="G1638" s="14"/>
      <c r="H1638" s="14"/>
      <c r="I1638" s="14"/>
      <c r="J1638" s="14"/>
      <c r="K1638" s="14"/>
      <c r="L1638" s="69"/>
      <c r="M1638" s="15"/>
      <c r="N1638" s="68"/>
      <c r="O1638" s="16"/>
      <c r="P1638" s="51"/>
      <c r="Q1638" s="52"/>
      <c r="R1638" s="52"/>
      <c r="S1638" s="328"/>
    </row>
    <row r="1639" spans="1:19" s="49" customFormat="1" x14ac:dyDescent="0.25">
      <c r="A1639" s="27"/>
      <c r="B1639" s="25"/>
      <c r="C1639" s="25"/>
      <c r="D1639" s="25"/>
      <c r="E1639" s="25"/>
      <c r="F1639" s="14"/>
      <c r="G1639" s="14"/>
      <c r="H1639" s="14"/>
      <c r="I1639" s="14"/>
      <c r="J1639" s="14"/>
      <c r="K1639" s="14"/>
      <c r="L1639" s="69"/>
      <c r="M1639" s="15"/>
      <c r="N1639" s="68"/>
      <c r="O1639" s="16"/>
      <c r="P1639" s="51"/>
      <c r="Q1639" s="52"/>
      <c r="R1639" s="52"/>
      <c r="S1639" s="328"/>
    </row>
    <row r="1640" spans="1:19" s="49" customFormat="1" x14ac:dyDescent="0.25">
      <c r="A1640" s="27"/>
      <c r="B1640" s="25"/>
      <c r="C1640" s="25"/>
      <c r="D1640" s="25"/>
      <c r="E1640" s="25"/>
      <c r="F1640" s="14"/>
      <c r="G1640" s="14"/>
      <c r="H1640" s="14"/>
      <c r="I1640" s="14"/>
      <c r="J1640" s="14"/>
      <c r="K1640" s="14"/>
      <c r="L1640" s="69"/>
      <c r="M1640" s="15"/>
      <c r="N1640" s="68"/>
      <c r="O1640" s="16"/>
      <c r="P1640" s="51"/>
      <c r="Q1640" s="52"/>
      <c r="R1640" s="52"/>
      <c r="S1640" s="328"/>
    </row>
    <row r="1641" spans="1:19" s="49" customFormat="1" x14ac:dyDescent="0.25">
      <c r="A1641" s="27"/>
      <c r="B1641" s="25"/>
      <c r="C1641" s="25"/>
      <c r="D1641" s="25"/>
      <c r="E1641" s="25"/>
      <c r="F1641" s="14"/>
      <c r="G1641" s="14"/>
      <c r="H1641" s="14"/>
      <c r="I1641" s="14"/>
      <c r="J1641" s="14"/>
      <c r="K1641" s="14"/>
      <c r="L1641" s="69"/>
      <c r="M1641" s="15"/>
      <c r="N1641" s="68"/>
      <c r="O1641" s="16"/>
      <c r="P1641" s="51"/>
      <c r="Q1641" s="52"/>
      <c r="R1641" s="52"/>
      <c r="S1641" s="328"/>
    </row>
    <row r="1642" spans="1:19" s="49" customFormat="1" x14ac:dyDescent="0.25">
      <c r="A1642" s="27"/>
      <c r="B1642" s="25"/>
      <c r="C1642" s="25"/>
      <c r="D1642" s="25"/>
      <c r="E1642" s="25"/>
      <c r="F1642" s="14"/>
      <c r="G1642" s="14"/>
      <c r="H1642" s="14"/>
      <c r="I1642" s="14"/>
      <c r="J1642" s="14"/>
      <c r="K1642" s="14"/>
      <c r="L1642" s="69"/>
      <c r="M1642" s="15"/>
      <c r="N1642" s="68"/>
      <c r="O1642" s="16"/>
      <c r="P1642" s="51"/>
      <c r="Q1642" s="52"/>
      <c r="R1642" s="52"/>
      <c r="S1642" s="328"/>
    </row>
    <row r="1643" spans="1:19" s="49" customFormat="1" x14ac:dyDescent="0.25">
      <c r="A1643" s="27"/>
      <c r="B1643" s="25"/>
      <c r="C1643" s="25"/>
      <c r="D1643" s="25"/>
      <c r="E1643" s="25"/>
      <c r="F1643" s="14"/>
      <c r="G1643" s="14"/>
      <c r="H1643" s="14"/>
      <c r="I1643" s="14"/>
      <c r="J1643" s="14"/>
      <c r="K1643" s="14"/>
      <c r="L1643" s="69"/>
      <c r="M1643" s="15"/>
      <c r="N1643" s="68"/>
      <c r="O1643" s="16"/>
      <c r="P1643" s="51"/>
      <c r="Q1643" s="52"/>
      <c r="R1643" s="52"/>
      <c r="S1643" s="328"/>
    </row>
    <row r="1644" spans="1:19" s="49" customFormat="1" x14ac:dyDescent="0.25">
      <c r="A1644" s="27"/>
      <c r="B1644" s="25"/>
      <c r="C1644" s="25"/>
      <c r="D1644" s="25"/>
      <c r="E1644" s="25"/>
      <c r="F1644" s="14"/>
      <c r="G1644" s="14"/>
      <c r="H1644" s="14"/>
      <c r="I1644" s="14"/>
      <c r="J1644" s="14"/>
      <c r="K1644" s="14"/>
      <c r="L1644" s="69"/>
      <c r="M1644" s="15"/>
      <c r="N1644" s="68"/>
      <c r="O1644" s="16"/>
      <c r="P1644" s="51"/>
      <c r="Q1644" s="52"/>
      <c r="R1644" s="52"/>
      <c r="S1644" s="328"/>
    </row>
    <row r="1645" spans="1:19" s="49" customFormat="1" x14ac:dyDescent="0.25">
      <c r="A1645" s="27"/>
      <c r="B1645" s="25"/>
      <c r="C1645" s="25"/>
      <c r="D1645" s="25"/>
      <c r="E1645" s="25"/>
      <c r="F1645" s="14"/>
      <c r="G1645" s="14"/>
      <c r="H1645" s="14"/>
      <c r="I1645" s="14"/>
      <c r="J1645" s="14"/>
      <c r="K1645" s="14"/>
      <c r="L1645" s="69"/>
      <c r="M1645" s="15"/>
      <c r="N1645" s="68"/>
      <c r="O1645" s="16"/>
      <c r="P1645" s="51"/>
      <c r="Q1645" s="52"/>
      <c r="R1645" s="52"/>
      <c r="S1645" s="328"/>
    </row>
    <row r="1646" spans="1:19" s="49" customFormat="1" x14ac:dyDescent="0.25">
      <c r="A1646" s="27"/>
      <c r="B1646" s="25"/>
      <c r="C1646" s="25"/>
      <c r="D1646" s="25"/>
      <c r="E1646" s="25"/>
      <c r="F1646" s="14"/>
      <c r="G1646" s="14"/>
      <c r="H1646" s="14"/>
      <c r="I1646" s="14"/>
      <c r="J1646" s="14"/>
      <c r="K1646" s="14"/>
      <c r="L1646" s="69"/>
      <c r="M1646" s="15"/>
      <c r="N1646" s="68"/>
      <c r="O1646" s="16"/>
      <c r="P1646" s="51"/>
      <c r="Q1646" s="52"/>
      <c r="R1646" s="52"/>
      <c r="S1646" s="328"/>
    </row>
    <row r="1647" spans="1:19" s="49" customFormat="1" x14ac:dyDescent="0.25">
      <c r="A1647" s="27"/>
      <c r="B1647" s="25"/>
      <c r="C1647" s="25"/>
      <c r="D1647" s="25"/>
      <c r="E1647" s="25"/>
      <c r="F1647" s="14"/>
      <c r="G1647" s="14"/>
      <c r="H1647" s="14"/>
      <c r="I1647" s="14"/>
      <c r="J1647" s="14"/>
      <c r="K1647" s="14"/>
      <c r="L1647" s="69"/>
      <c r="M1647" s="15"/>
      <c r="N1647" s="68"/>
      <c r="O1647" s="16"/>
      <c r="P1647" s="51"/>
      <c r="Q1647" s="52"/>
      <c r="R1647" s="52"/>
      <c r="S1647" s="328"/>
    </row>
    <row r="1648" spans="1:19" s="49" customFormat="1" x14ac:dyDescent="0.25">
      <c r="A1648" s="27"/>
      <c r="B1648" s="25"/>
      <c r="C1648" s="25"/>
      <c r="D1648" s="25"/>
      <c r="E1648" s="25"/>
      <c r="F1648" s="14"/>
      <c r="G1648" s="14"/>
      <c r="H1648" s="14"/>
      <c r="I1648" s="14"/>
      <c r="J1648" s="14"/>
      <c r="K1648" s="14"/>
      <c r="L1648" s="69"/>
      <c r="M1648" s="15"/>
      <c r="N1648" s="68"/>
      <c r="O1648" s="16"/>
      <c r="P1648" s="51"/>
      <c r="Q1648" s="52"/>
      <c r="R1648" s="52"/>
      <c r="S1648" s="328"/>
    </row>
    <row r="1649" spans="1:19" s="49" customFormat="1" x14ac:dyDescent="0.25">
      <c r="A1649" s="27"/>
      <c r="B1649" s="25"/>
      <c r="C1649" s="25"/>
      <c r="D1649" s="25"/>
      <c r="E1649" s="25"/>
      <c r="F1649" s="14"/>
      <c r="G1649" s="14"/>
      <c r="H1649" s="14"/>
      <c r="I1649" s="14"/>
      <c r="J1649" s="14"/>
      <c r="K1649" s="14"/>
      <c r="L1649" s="69"/>
      <c r="M1649" s="15"/>
      <c r="N1649" s="68"/>
      <c r="O1649" s="16"/>
      <c r="P1649" s="51"/>
      <c r="Q1649" s="52"/>
      <c r="R1649" s="52"/>
      <c r="S1649" s="328"/>
    </row>
    <row r="1650" spans="1:19" s="49" customFormat="1" x14ac:dyDescent="0.25">
      <c r="A1650" s="27"/>
      <c r="B1650" s="25"/>
      <c r="C1650" s="25"/>
      <c r="D1650" s="25"/>
      <c r="E1650" s="25"/>
      <c r="F1650" s="14"/>
      <c r="G1650" s="14"/>
      <c r="H1650" s="14"/>
      <c r="I1650" s="14"/>
      <c r="J1650" s="14"/>
      <c r="K1650" s="14"/>
      <c r="L1650" s="69"/>
      <c r="M1650" s="15"/>
      <c r="N1650" s="68"/>
      <c r="O1650" s="16"/>
      <c r="P1650" s="51"/>
      <c r="Q1650" s="52"/>
      <c r="R1650" s="52"/>
      <c r="S1650" s="328"/>
    </row>
    <row r="1651" spans="1:19" s="49" customFormat="1" x14ac:dyDescent="0.25">
      <c r="A1651" s="27"/>
      <c r="B1651" s="25"/>
      <c r="C1651" s="25"/>
      <c r="D1651" s="25"/>
      <c r="E1651" s="25"/>
      <c r="F1651" s="14"/>
      <c r="G1651" s="14"/>
      <c r="H1651" s="14"/>
      <c r="I1651" s="14"/>
      <c r="J1651" s="14"/>
      <c r="K1651" s="14"/>
      <c r="L1651" s="69"/>
      <c r="M1651" s="15"/>
      <c r="N1651" s="68"/>
      <c r="O1651" s="16"/>
      <c r="P1651" s="51"/>
      <c r="Q1651" s="52"/>
      <c r="R1651" s="52"/>
      <c r="S1651" s="328"/>
    </row>
    <row r="1652" spans="1:19" s="49" customFormat="1" x14ac:dyDescent="0.25">
      <c r="A1652" s="27"/>
      <c r="B1652" s="25"/>
      <c r="C1652" s="25"/>
      <c r="D1652" s="25"/>
      <c r="E1652" s="25"/>
      <c r="F1652" s="14"/>
      <c r="G1652" s="14"/>
      <c r="H1652" s="14"/>
      <c r="I1652" s="14"/>
      <c r="J1652" s="14"/>
      <c r="K1652" s="14"/>
      <c r="L1652" s="69"/>
      <c r="M1652" s="15"/>
      <c r="N1652" s="68"/>
      <c r="O1652" s="16"/>
      <c r="P1652" s="51"/>
      <c r="Q1652" s="52"/>
      <c r="R1652" s="52"/>
      <c r="S1652" s="328"/>
    </row>
    <row r="1653" spans="1:19" s="49" customFormat="1" x14ac:dyDescent="0.25">
      <c r="A1653" s="27"/>
      <c r="B1653" s="25"/>
      <c r="C1653" s="25"/>
      <c r="D1653" s="25"/>
      <c r="E1653" s="25"/>
      <c r="F1653" s="14"/>
      <c r="G1653" s="14"/>
      <c r="H1653" s="14"/>
      <c r="I1653" s="14"/>
      <c r="J1653" s="14"/>
      <c r="K1653" s="14"/>
      <c r="L1653" s="69"/>
      <c r="M1653" s="15"/>
      <c r="N1653" s="68"/>
      <c r="O1653" s="16"/>
      <c r="P1653" s="51"/>
      <c r="Q1653" s="52"/>
      <c r="R1653" s="52"/>
      <c r="S1653" s="328"/>
    </row>
    <row r="1654" spans="1:19" s="49" customFormat="1" x14ac:dyDescent="0.25">
      <c r="A1654" s="27"/>
      <c r="B1654" s="25"/>
      <c r="C1654" s="25"/>
      <c r="D1654" s="25"/>
      <c r="E1654" s="25"/>
      <c r="F1654" s="14"/>
      <c r="G1654" s="14"/>
      <c r="H1654" s="14"/>
      <c r="I1654" s="14"/>
      <c r="J1654" s="14"/>
      <c r="K1654" s="14"/>
      <c r="L1654" s="69"/>
      <c r="M1654" s="15"/>
      <c r="N1654" s="68"/>
      <c r="O1654" s="16"/>
      <c r="P1654" s="51"/>
      <c r="Q1654" s="52"/>
      <c r="R1654" s="52"/>
      <c r="S1654" s="328"/>
    </row>
    <row r="1655" spans="1:19" s="49" customFormat="1" x14ac:dyDescent="0.25">
      <c r="A1655" s="27"/>
      <c r="B1655" s="25"/>
      <c r="C1655" s="25"/>
      <c r="D1655" s="25"/>
      <c r="E1655" s="25"/>
      <c r="F1655" s="14"/>
      <c r="G1655" s="14"/>
      <c r="H1655" s="14"/>
      <c r="I1655" s="14"/>
      <c r="J1655" s="14"/>
      <c r="K1655" s="14"/>
      <c r="L1655" s="69"/>
      <c r="M1655" s="15"/>
      <c r="N1655" s="68"/>
      <c r="O1655" s="16"/>
      <c r="P1655" s="51"/>
      <c r="Q1655" s="52"/>
      <c r="R1655" s="52"/>
      <c r="S1655" s="328"/>
    </row>
    <row r="1656" spans="1:19" s="49" customFormat="1" x14ac:dyDescent="0.25">
      <c r="A1656" s="27"/>
      <c r="B1656" s="25"/>
      <c r="C1656" s="25"/>
      <c r="D1656" s="25"/>
      <c r="E1656" s="25"/>
      <c r="F1656" s="14"/>
      <c r="G1656" s="14"/>
      <c r="H1656" s="14"/>
      <c r="I1656" s="14"/>
      <c r="J1656" s="14"/>
      <c r="K1656" s="14"/>
      <c r="L1656" s="69"/>
      <c r="M1656" s="15"/>
      <c r="N1656" s="68"/>
      <c r="O1656" s="16"/>
      <c r="P1656" s="51"/>
      <c r="Q1656" s="52"/>
      <c r="R1656" s="52"/>
      <c r="S1656" s="328"/>
    </row>
    <row r="1657" spans="1:19" s="49" customFormat="1" x14ac:dyDescent="0.25">
      <c r="A1657" s="27"/>
      <c r="B1657" s="25"/>
      <c r="C1657" s="25"/>
      <c r="D1657" s="25"/>
      <c r="E1657" s="25"/>
      <c r="F1657" s="14"/>
      <c r="G1657" s="14"/>
      <c r="H1657" s="14"/>
      <c r="I1657" s="14"/>
      <c r="J1657" s="14"/>
      <c r="K1657" s="14"/>
      <c r="L1657" s="69"/>
      <c r="M1657" s="15"/>
      <c r="N1657" s="68"/>
      <c r="O1657" s="16"/>
      <c r="P1657" s="51"/>
      <c r="Q1657" s="52"/>
      <c r="R1657" s="52"/>
      <c r="S1657" s="328"/>
    </row>
    <row r="1658" spans="1:19" s="49" customFormat="1" x14ac:dyDescent="0.25">
      <c r="A1658" s="27"/>
      <c r="B1658" s="25"/>
      <c r="C1658" s="25"/>
      <c r="D1658" s="25"/>
      <c r="E1658" s="25"/>
      <c r="F1658" s="14"/>
      <c r="G1658" s="14"/>
      <c r="H1658" s="14"/>
      <c r="I1658" s="14"/>
      <c r="J1658" s="14"/>
      <c r="K1658" s="14"/>
      <c r="L1658" s="69"/>
      <c r="M1658" s="15"/>
      <c r="N1658" s="68"/>
      <c r="O1658" s="16"/>
      <c r="P1658" s="51"/>
      <c r="Q1658" s="52"/>
      <c r="R1658" s="52"/>
      <c r="S1658" s="328"/>
    </row>
    <row r="1659" spans="1:19" s="49" customFormat="1" x14ac:dyDescent="0.25">
      <c r="A1659" s="27"/>
      <c r="B1659" s="25"/>
      <c r="C1659" s="25"/>
      <c r="D1659" s="25"/>
      <c r="E1659" s="25"/>
      <c r="F1659" s="14"/>
      <c r="G1659" s="14"/>
      <c r="H1659" s="14"/>
      <c r="I1659" s="14"/>
      <c r="J1659" s="14"/>
      <c r="K1659" s="14"/>
      <c r="L1659" s="69"/>
      <c r="M1659" s="15"/>
      <c r="N1659" s="68"/>
      <c r="O1659" s="16"/>
      <c r="P1659" s="51"/>
      <c r="Q1659" s="52"/>
      <c r="R1659" s="52"/>
      <c r="S1659" s="328"/>
    </row>
    <row r="1660" spans="1:19" s="49" customFormat="1" x14ac:dyDescent="0.25">
      <c r="A1660" s="27"/>
      <c r="B1660" s="25"/>
      <c r="C1660" s="25"/>
      <c r="D1660" s="25"/>
      <c r="E1660" s="25"/>
      <c r="F1660" s="14"/>
      <c r="G1660" s="14"/>
      <c r="H1660" s="14"/>
      <c r="I1660" s="14"/>
      <c r="J1660" s="14"/>
      <c r="K1660" s="14"/>
      <c r="L1660" s="69"/>
      <c r="M1660" s="15"/>
      <c r="N1660" s="68"/>
      <c r="O1660" s="16"/>
      <c r="P1660" s="51"/>
      <c r="Q1660" s="52"/>
      <c r="R1660" s="52"/>
      <c r="S1660" s="328"/>
    </row>
    <row r="1661" spans="1:19" s="49" customFormat="1" x14ac:dyDescent="0.25">
      <c r="A1661" s="27"/>
      <c r="B1661" s="25"/>
      <c r="C1661" s="25"/>
      <c r="D1661" s="25"/>
      <c r="E1661" s="25"/>
      <c r="F1661" s="14"/>
      <c r="G1661" s="14"/>
      <c r="H1661" s="14"/>
      <c r="I1661" s="14"/>
      <c r="J1661" s="14"/>
      <c r="K1661" s="14"/>
      <c r="L1661" s="69"/>
      <c r="M1661" s="15"/>
      <c r="N1661" s="68"/>
      <c r="O1661" s="16"/>
      <c r="P1661" s="51"/>
      <c r="Q1661" s="52"/>
      <c r="R1661" s="52"/>
      <c r="S1661" s="328"/>
    </row>
    <row r="1662" spans="1:19" s="49" customFormat="1" x14ac:dyDescent="0.25">
      <c r="A1662" s="27"/>
      <c r="B1662" s="25"/>
      <c r="C1662" s="25"/>
      <c r="D1662" s="25"/>
      <c r="E1662" s="25"/>
      <c r="F1662" s="14"/>
      <c r="G1662" s="14"/>
      <c r="H1662" s="14"/>
      <c r="I1662" s="14"/>
      <c r="J1662" s="14"/>
      <c r="K1662" s="14"/>
      <c r="L1662" s="69"/>
      <c r="M1662" s="15"/>
      <c r="N1662" s="68"/>
      <c r="O1662" s="16"/>
      <c r="P1662" s="51"/>
      <c r="Q1662" s="52"/>
      <c r="R1662" s="52"/>
      <c r="S1662" s="328"/>
    </row>
    <row r="1663" spans="1:19" s="49" customFormat="1" x14ac:dyDescent="0.25">
      <c r="A1663" s="27"/>
      <c r="B1663" s="25"/>
      <c r="C1663" s="25"/>
      <c r="D1663" s="25"/>
      <c r="E1663" s="25"/>
      <c r="F1663" s="14"/>
      <c r="G1663" s="14"/>
      <c r="H1663" s="14"/>
      <c r="I1663" s="14"/>
      <c r="J1663" s="14"/>
      <c r="K1663" s="14"/>
      <c r="L1663" s="69"/>
      <c r="M1663" s="15"/>
      <c r="N1663" s="68"/>
      <c r="O1663" s="16"/>
      <c r="P1663" s="51"/>
      <c r="Q1663" s="52"/>
      <c r="R1663" s="52"/>
      <c r="S1663" s="328"/>
    </row>
    <row r="1664" spans="1:19" s="49" customFormat="1" x14ac:dyDescent="0.25">
      <c r="A1664" s="27"/>
      <c r="B1664" s="25"/>
      <c r="C1664" s="25"/>
      <c r="D1664" s="25"/>
      <c r="E1664" s="25"/>
      <c r="F1664" s="14"/>
      <c r="G1664" s="14"/>
      <c r="H1664" s="14"/>
      <c r="I1664" s="14"/>
      <c r="J1664" s="14"/>
      <c r="K1664" s="14"/>
      <c r="L1664" s="69"/>
      <c r="M1664" s="15"/>
      <c r="N1664" s="68"/>
      <c r="O1664" s="16"/>
      <c r="P1664" s="51"/>
      <c r="Q1664" s="52"/>
      <c r="R1664" s="52"/>
      <c r="S1664" s="328"/>
    </row>
    <row r="1665" spans="1:19" s="49" customFormat="1" x14ac:dyDescent="0.25">
      <c r="A1665" s="27"/>
      <c r="B1665" s="25"/>
      <c r="C1665" s="25"/>
      <c r="D1665" s="25"/>
      <c r="E1665" s="25"/>
      <c r="F1665" s="14"/>
      <c r="G1665" s="14"/>
      <c r="H1665" s="14"/>
      <c r="I1665" s="14"/>
      <c r="J1665" s="14"/>
      <c r="K1665" s="14"/>
      <c r="L1665" s="69"/>
      <c r="M1665" s="15"/>
      <c r="N1665" s="68"/>
      <c r="O1665" s="16"/>
      <c r="P1665" s="51"/>
      <c r="Q1665" s="52"/>
      <c r="R1665" s="52"/>
      <c r="S1665" s="328"/>
    </row>
    <row r="1666" spans="1:19" s="49" customFormat="1" x14ac:dyDescent="0.25">
      <c r="A1666" s="27"/>
      <c r="B1666" s="25"/>
      <c r="C1666" s="25"/>
      <c r="D1666" s="25"/>
      <c r="E1666" s="25"/>
      <c r="F1666" s="14"/>
      <c r="G1666" s="14"/>
      <c r="H1666" s="14"/>
      <c r="I1666" s="14"/>
      <c r="J1666" s="14"/>
      <c r="K1666" s="14"/>
      <c r="L1666" s="69"/>
      <c r="M1666" s="15"/>
      <c r="N1666" s="68"/>
      <c r="O1666" s="16"/>
      <c r="P1666" s="51"/>
      <c r="Q1666" s="52"/>
      <c r="R1666" s="52"/>
      <c r="S1666" s="328"/>
    </row>
    <row r="1667" spans="1:19" s="49" customFormat="1" x14ac:dyDescent="0.25">
      <c r="A1667" s="27"/>
      <c r="B1667" s="25"/>
      <c r="C1667" s="25"/>
      <c r="D1667" s="25"/>
      <c r="E1667" s="25"/>
      <c r="F1667" s="14"/>
      <c r="G1667" s="14"/>
      <c r="H1667" s="14"/>
      <c r="I1667" s="14"/>
      <c r="J1667" s="14"/>
      <c r="K1667" s="14"/>
      <c r="L1667" s="69"/>
      <c r="M1667" s="15"/>
      <c r="N1667" s="68"/>
      <c r="O1667" s="16"/>
      <c r="P1667" s="51"/>
      <c r="Q1667" s="52"/>
      <c r="R1667" s="52"/>
      <c r="S1667" s="328"/>
    </row>
    <row r="1668" spans="1:19" s="49" customFormat="1" x14ac:dyDescent="0.25">
      <c r="A1668" s="27"/>
      <c r="B1668" s="25"/>
      <c r="C1668" s="25"/>
      <c r="D1668" s="25"/>
      <c r="E1668" s="25"/>
      <c r="F1668" s="14"/>
      <c r="G1668" s="14"/>
      <c r="H1668" s="14"/>
      <c r="I1668" s="14"/>
      <c r="J1668" s="14"/>
      <c r="K1668" s="14"/>
      <c r="L1668" s="69"/>
      <c r="M1668" s="15"/>
      <c r="N1668" s="68"/>
      <c r="O1668" s="16"/>
      <c r="P1668" s="51"/>
      <c r="Q1668" s="52"/>
      <c r="R1668" s="52"/>
      <c r="S1668" s="328"/>
    </row>
    <row r="1669" spans="1:19" s="49" customFormat="1" x14ac:dyDescent="0.25">
      <c r="A1669" s="27"/>
      <c r="B1669" s="25"/>
      <c r="C1669" s="25"/>
      <c r="D1669" s="25"/>
      <c r="E1669" s="25"/>
      <c r="F1669" s="14"/>
      <c r="G1669" s="14"/>
      <c r="H1669" s="14"/>
      <c r="I1669" s="14"/>
      <c r="J1669" s="14"/>
      <c r="K1669" s="14"/>
      <c r="L1669" s="69"/>
      <c r="M1669" s="15"/>
      <c r="N1669" s="68"/>
      <c r="O1669" s="16"/>
      <c r="P1669" s="51"/>
      <c r="Q1669" s="52"/>
      <c r="R1669" s="52"/>
      <c r="S1669" s="328"/>
    </row>
    <row r="1670" spans="1:19" s="49" customFormat="1" x14ac:dyDescent="0.25">
      <c r="A1670" s="27"/>
      <c r="B1670" s="25"/>
      <c r="C1670" s="25"/>
      <c r="D1670" s="25"/>
      <c r="E1670" s="25"/>
      <c r="F1670" s="14"/>
      <c r="G1670" s="14"/>
      <c r="H1670" s="14"/>
      <c r="I1670" s="14"/>
      <c r="J1670" s="14"/>
      <c r="K1670" s="14"/>
      <c r="L1670" s="69"/>
      <c r="M1670" s="15"/>
      <c r="N1670" s="68"/>
      <c r="O1670" s="16"/>
      <c r="P1670" s="51"/>
      <c r="Q1670" s="52"/>
      <c r="R1670" s="52"/>
      <c r="S1670" s="328"/>
    </row>
    <row r="1671" spans="1:19" s="49" customFormat="1" x14ac:dyDescent="0.25">
      <c r="A1671" s="27"/>
      <c r="B1671" s="25"/>
      <c r="C1671" s="25"/>
      <c r="D1671" s="25"/>
      <c r="E1671" s="25"/>
      <c r="F1671" s="14"/>
      <c r="G1671" s="14"/>
      <c r="H1671" s="14"/>
      <c r="I1671" s="14"/>
      <c r="J1671" s="14"/>
      <c r="K1671" s="14"/>
      <c r="L1671" s="69"/>
      <c r="M1671" s="15"/>
      <c r="N1671" s="68"/>
      <c r="O1671" s="16"/>
      <c r="P1671" s="51"/>
      <c r="Q1671" s="52"/>
      <c r="R1671" s="52"/>
      <c r="S1671" s="328"/>
    </row>
    <row r="1672" spans="1:19" s="49" customFormat="1" x14ac:dyDescent="0.25">
      <c r="A1672" s="27"/>
      <c r="B1672" s="25"/>
      <c r="C1672" s="25"/>
      <c r="D1672" s="25"/>
      <c r="E1672" s="25"/>
      <c r="F1672" s="14"/>
      <c r="G1672" s="14"/>
      <c r="H1672" s="14"/>
      <c r="I1672" s="14"/>
      <c r="J1672" s="14"/>
      <c r="K1672" s="14"/>
      <c r="L1672" s="69"/>
      <c r="M1672" s="15"/>
      <c r="N1672" s="68"/>
      <c r="O1672" s="16"/>
      <c r="P1672" s="51"/>
      <c r="Q1672" s="52"/>
      <c r="R1672" s="52"/>
      <c r="S1672" s="328"/>
    </row>
    <row r="1673" spans="1:19" s="49" customFormat="1" ht="15" customHeight="1" x14ac:dyDescent="0.25">
      <c r="A1673" s="27"/>
      <c r="B1673" s="25"/>
      <c r="C1673" s="25"/>
      <c r="D1673" s="25"/>
      <c r="E1673" s="25"/>
      <c r="F1673" s="14"/>
      <c r="G1673" s="14"/>
      <c r="H1673" s="14"/>
      <c r="I1673" s="14"/>
      <c r="J1673" s="14"/>
      <c r="K1673" s="14"/>
      <c r="L1673" s="69"/>
      <c r="M1673" s="15"/>
      <c r="N1673" s="68"/>
      <c r="O1673" s="16"/>
      <c r="P1673" s="51"/>
      <c r="Q1673" s="52"/>
      <c r="R1673" s="52"/>
      <c r="S1673" s="328"/>
    </row>
    <row r="1674" spans="1:19" s="49" customFormat="1" x14ac:dyDescent="0.25">
      <c r="A1674" s="27"/>
      <c r="B1674" s="25"/>
      <c r="C1674" s="25"/>
      <c r="D1674" s="25"/>
      <c r="E1674" s="25"/>
      <c r="F1674" s="14"/>
      <c r="G1674" s="14"/>
      <c r="H1674" s="14"/>
      <c r="I1674" s="14"/>
      <c r="J1674" s="14"/>
      <c r="K1674" s="14"/>
      <c r="L1674" s="69"/>
      <c r="M1674" s="15"/>
      <c r="N1674" s="68"/>
      <c r="O1674" s="16"/>
      <c r="P1674" s="51"/>
      <c r="Q1674" s="52"/>
      <c r="R1674" s="52"/>
      <c r="S1674" s="328"/>
    </row>
    <row r="1675" spans="1:19" s="49" customFormat="1" x14ac:dyDescent="0.25">
      <c r="A1675" s="27"/>
      <c r="B1675" s="25"/>
      <c r="C1675" s="25"/>
      <c r="D1675" s="25"/>
      <c r="E1675" s="25"/>
      <c r="F1675" s="14"/>
      <c r="G1675" s="14"/>
      <c r="H1675" s="14"/>
      <c r="I1675" s="14"/>
      <c r="J1675" s="14"/>
      <c r="K1675" s="14"/>
      <c r="L1675" s="69"/>
      <c r="M1675" s="15"/>
      <c r="N1675" s="68"/>
      <c r="O1675" s="16"/>
      <c r="P1675" s="51"/>
      <c r="Q1675" s="52"/>
      <c r="R1675" s="52"/>
      <c r="S1675" s="328"/>
    </row>
    <row r="1676" spans="1:19" s="49" customFormat="1" x14ac:dyDescent="0.25">
      <c r="A1676" s="27"/>
      <c r="B1676" s="25"/>
      <c r="C1676" s="25"/>
      <c r="D1676" s="25"/>
      <c r="E1676" s="25"/>
      <c r="F1676" s="14"/>
      <c r="G1676" s="14"/>
      <c r="H1676" s="14"/>
      <c r="I1676" s="14"/>
      <c r="J1676" s="14"/>
      <c r="K1676" s="14"/>
      <c r="L1676" s="69"/>
      <c r="M1676" s="15"/>
      <c r="N1676" s="68"/>
      <c r="O1676" s="16"/>
      <c r="P1676" s="51"/>
      <c r="Q1676" s="52"/>
      <c r="R1676" s="52"/>
      <c r="S1676" s="328"/>
    </row>
    <row r="1677" spans="1:19" s="49" customFormat="1" x14ac:dyDescent="0.25">
      <c r="A1677" s="27"/>
      <c r="B1677" s="25"/>
      <c r="C1677" s="25"/>
      <c r="D1677" s="25"/>
      <c r="E1677" s="25"/>
      <c r="F1677" s="14"/>
      <c r="G1677" s="14"/>
      <c r="H1677" s="14"/>
      <c r="I1677" s="14"/>
      <c r="J1677" s="14"/>
      <c r="K1677" s="14"/>
      <c r="L1677" s="69"/>
      <c r="M1677" s="15"/>
      <c r="N1677" s="68"/>
      <c r="O1677" s="16"/>
      <c r="P1677" s="51"/>
      <c r="Q1677" s="52"/>
      <c r="R1677" s="52"/>
      <c r="S1677" s="328"/>
    </row>
    <row r="1678" spans="1:19" s="49" customFormat="1" x14ac:dyDescent="0.25">
      <c r="A1678" s="27"/>
      <c r="B1678" s="25"/>
      <c r="C1678" s="25"/>
      <c r="D1678" s="25"/>
      <c r="E1678" s="25"/>
      <c r="F1678" s="14"/>
      <c r="G1678" s="14"/>
      <c r="H1678" s="14"/>
      <c r="I1678" s="14"/>
      <c r="J1678" s="14"/>
      <c r="K1678" s="14"/>
      <c r="L1678" s="69"/>
      <c r="M1678" s="15"/>
      <c r="N1678" s="68"/>
      <c r="O1678" s="16"/>
      <c r="P1678" s="51"/>
      <c r="Q1678" s="52"/>
      <c r="R1678" s="52"/>
      <c r="S1678" s="328"/>
    </row>
    <row r="1679" spans="1:19" s="49" customFormat="1" x14ac:dyDescent="0.25">
      <c r="A1679" s="27"/>
      <c r="B1679" s="25"/>
      <c r="C1679" s="25"/>
      <c r="D1679" s="25"/>
      <c r="E1679" s="25"/>
      <c r="F1679" s="14"/>
      <c r="G1679" s="14"/>
      <c r="H1679" s="14"/>
      <c r="I1679" s="14"/>
      <c r="J1679" s="14"/>
      <c r="K1679" s="14"/>
      <c r="L1679" s="69"/>
      <c r="M1679" s="15"/>
      <c r="N1679" s="68"/>
      <c r="O1679" s="16"/>
      <c r="P1679" s="51"/>
      <c r="Q1679" s="52"/>
      <c r="R1679" s="52"/>
      <c r="S1679" s="328"/>
    </row>
    <row r="1680" spans="1:19" s="49" customFormat="1" x14ac:dyDescent="0.25">
      <c r="A1680" s="27"/>
      <c r="B1680" s="25"/>
      <c r="C1680" s="25"/>
      <c r="D1680" s="25"/>
      <c r="E1680" s="25"/>
      <c r="F1680" s="14"/>
      <c r="G1680" s="14"/>
      <c r="H1680" s="14"/>
      <c r="I1680" s="14"/>
      <c r="J1680" s="14"/>
      <c r="K1680" s="14"/>
      <c r="L1680" s="69"/>
      <c r="M1680" s="15"/>
      <c r="N1680" s="68"/>
      <c r="O1680" s="16"/>
      <c r="P1680" s="51"/>
      <c r="Q1680" s="52"/>
      <c r="R1680" s="52"/>
      <c r="S1680" s="328"/>
    </row>
    <row r="1681" spans="1:19" s="49" customFormat="1" x14ac:dyDescent="0.25">
      <c r="A1681" s="27"/>
      <c r="B1681" s="25"/>
      <c r="C1681" s="25"/>
      <c r="D1681" s="25"/>
      <c r="E1681" s="25"/>
      <c r="F1681" s="14"/>
      <c r="G1681" s="14"/>
      <c r="H1681" s="14"/>
      <c r="I1681" s="14"/>
      <c r="J1681" s="14"/>
      <c r="K1681" s="14"/>
      <c r="L1681" s="69"/>
      <c r="M1681" s="15"/>
      <c r="N1681" s="68"/>
      <c r="O1681" s="16"/>
      <c r="P1681" s="51"/>
      <c r="Q1681" s="52"/>
      <c r="R1681" s="52"/>
      <c r="S1681" s="328"/>
    </row>
    <row r="1682" spans="1:19" s="49" customFormat="1" x14ac:dyDescent="0.25">
      <c r="A1682" s="27"/>
      <c r="B1682" s="25"/>
      <c r="C1682" s="25"/>
      <c r="D1682" s="25"/>
      <c r="E1682" s="25"/>
      <c r="F1682" s="14"/>
      <c r="G1682" s="14"/>
      <c r="H1682" s="14"/>
      <c r="I1682" s="14"/>
      <c r="J1682" s="14"/>
      <c r="K1682" s="14"/>
      <c r="L1682" s="69"/>
      <c r="M1682" s="15"/>
      <c r="N1682" s="68"/>
      <c r="O1682" s="16"/>
      <c r="P1682" s="51"/>
      <c r="Q1682" s="52"/>
      <c r="R1682" s="52"/>
      <c r="S1682" s="328"/>
    </row>
    <row r="1683" spans="1:19" s="49" customFormat="1" x14ac:dyDescent="0.25">
      <c r="A1683" s="27"/>
      <c r="B1683" s="25"/>
      <c r="C1683" s="25"/>
      <c r="D1683" s="25"/>
      <c r="E1683" s="25"/>
      <c r="F1683" s="14"/>
      <c r="G1683" s="14"/>
      <c r="H1683" s="14"/>
      <c r="I1683" s="14"/>
      <c r="J1683" s="14"/>
      <c r="K1683" s="14"/>
      <c r="L1683" s="69"/>
      <c r="M1683" s="15"/>
      <c r="N1683" s="68"/>
      <c r="O1683" s="16"/>
      <c r="P1683" s="51"/>
      <c r="Q1683" s="52"/>
      <c r="R1683" s="52"/>
      <c r="S1683" s="328"/>
    </row>
    <row r="1684" spans="1:19" s="49" customFormat="1" x14ac:dyDescent="0.25">
      <c r="A1684" s="27"/>
      <c r="B1684" s="25"/>
      <c r="C1684" s="25"/>
      <c r="D1684" s="25"/>
      <c r="E1684" s="25"/>
      <c r="F1684" s="14"/>
      <c r="G1684" s="14"/>
      <c r="H1684" s="14"/>
      <c r="I1684" s="14"/>
      <c r="J1684" s="14"/>
      <c r="K1684" s="14"/>
      <c r="L1684" s="69"/>
      <c r="M1684" s="15"/>
      <c r="N1684" s="68"/>
      <c r="O1684" s="16"/>
      <c r="P1684" s="51"/>
      <c r="Q1684" s="52"/>
      <c r="R1684" s="52"/>
      <c r="S1684" s="328"/>
    </row>
    <row r="1685" spans="1:19" s="49" customFormat="1" x14ac:dyDescent="0.25">
      <c r="A1685" s="27"/>
      <c r="B1685" s="25"/>
      <c r="C1685" s="25"/>
      <c r="D1685" s="25"/>
      <c r="E1685" s="25"/>
      <c r="F1685" s="14"/>
      <c r="G1685" s="14"/>
      <c r="H1685" s="14"/>
      <c r="I1685" s="14"/>
      <c r="J1685" s="14"/>
      <c r="K1685" s="14"/>
      <c r="L1685" s="69"/>
      <c r="M1685" s="15"/>
      <c r="N1685" s="68"/>
      <c r="O1685" s="16"/>
      <c r="P1685" s="51"/>
      <c r="Q1685" s="52"/>
      <c r="R1685" s="52"/>
      <c r="S1685" s="328"/>
    </row>
    <row r="1686" spans="1:19" s="49" customFormat="1" x14ac:dyDescent="0.25">
      <c r="A1686" s="27"/>
      <c r="B1686" s="25"/>
      <c r="C1686" s="25"/>
      <c r="D1686" s="25"/>
      <c r="E1686" s="25"/>
      <c r="F1686" s="14"/>
      <c r="G1686" s="14"/>
      <c r="H1686" s="14"/>
      <c r="I1686" s="14"/>
      <c r="J1686" s="14"/>
      <c r="K1686" s="14"/>
      <c r="L1686" s="69"/>
      <c r="M1686" s="15"/>
      <c r="N1686" s="68"/>
      <c r="O1686" s="16"/>
      <c r="P1686" s="51"/>
      <c r="Q1686" s="52"/>
      <c r="R1686" s="52"/>
      <c r="S1686" s="328"/>
    </row>
    <row r="1687" spans="1:19" s="49" customFormat="1" x14ac:dyDescent="0.25">
      <c r="A1687" s="27"/>
      <c r="B1687" s="25"/>
      <c r="C1687" s="25"/>
      <c r="D1687" s="25"/>
      <c r="E1687" s="25"/>
      <c r="F1687" s="14"/>
      <c r="G1687" s="14"/>
      <c r="H1687" s="14"/>
      <c r="I1687" s="14"/>
      <c r="J1687" s="14"/>
      <c r="K1687" s="14"/>
      <c r="L1687" s="69"/>
      <c r="M1687" s="15"/>
      <c r="N1687" s="68"/>
      <c r="O1687" s="16"/>
      <c r="P1687" s="51"/>
      <c r="Q1687" s="52"/>
      <c r="R1687" s="52"/>
      <c r="S1687" s="328"/>
    </row>
    <row r="1688" spans="1:19" s="49" customFormat="1" x14ac:dyDescent="0.25">
      <c r="A1688" s="27"/>
      <c r="B1688" s="25"/>
      <c r="C1688" s="25"/>
      <c r="D1688" s="25"/>
      <c r="E1688" s="25"/>
      <c r="F1688" s="14"/>
      <c r="G1688" s="14"/>
      <c r="H1688" s="14"/>
      <c r="I1688" s="14"/>
      <c r="J1688" s="14"/>
      <c r="K1688" s="14"/>
      <c r="L1688" s="69"/>
      <c r="M1688" s="15"/>
      <c r="N1688" s="68"/>
      <c r="O1688" s="16"/>
      <c r="P1688" s="51"/>
      <c r="Q1688" s="52"/>
      <c r="R1688" s="52"/>
      <c r="S1688" s="328"/>
    </row>
    <row r="1689" spans="1:19" s="49" customFormat="1" x14ac:dyDescent="0.25">
      <c r="A1689" s="27"/>
      <c r="B1689" s="25"/>
      <c r="C1689" s="25"/>
      <c r="D1689" s="25"/>
      <c r="E1689" s="25"/>
      <c r="F1689" s="14"/>
      <c r="G1689" s="14"/>
      <c r="H1689" s="14"/>
      <c r="I1689" s="14"/>
      <c r="J1689" s="14"/>
      <c r="K1689" s="14"/>
      <c r="L1689" s="69"/>
      <c r="M1689" s="15"/>
      <c r="N1689" s="68"/>
      <c r="O1689" s="16"/>
      <c r="P1689" s="51"/>
      <c r="Q1689" s="52"/>
      <c r="R1689" s="52"/>
      <c r="S1689" s="328"/>
    </row>
    <row r="1690" spans="1:19" s="49" customFormat="1" x14ac:dyDescent="0.25">
      <c r="A1690" s="27"/>
      <c r="B1690" s="25"/>
      <c r="C1690" s="25"/>
      <c r="D1690" s="25"/>
      <c r="E1690" s="25"/>
      <c r="F1690" s="14"/>
      <c r="G1690" s="14"/>
      <c r="H1690" s="14"/>
      <c r="I1690" s="14"/>
      <c r="J1690" s="14"/>
      <c r="K1690" s="14"/>
      <c r="L1690" s="69"/>
      <c r="M1690" s="15"/>
      <c r="N1690" s="68"/>
      <c r="O1690" s="16"/>
      <c r="P1690" s="51"/>
      <c r="Q1690" s="52"/>
      <c r="R1690" s="52"/>
      <c r="S1690" s="328"/>
    </row>
    <row r="1691" spans="1:19" s="49" customFormat="1" x14ac:dyDescent="0.25">
      <c r="A1691" s="27"/>
      <c r="B1691" s="25"/>
      <c r="C1691" s="25"/>
      <c r="D1691" s="25"/>
      <c r="E1691" s="25"/>
      <c r="F1691" s="14"/>
      <c r="G1691" s="14"/>
      <c r="H1691" s="14"/>
      <c r="I1691" s="14"/>
      <c r="J1691" s="14"/>
      <c r="K1691" s="14"/>
      <c r="L1691" s="69"/>
      <c r="M1691" s="15"/>
      <c r="N1691" s="68"/>
      <c r="O1691" s="16"/>
      <c r="P1691" s="51"/>
      <c r="Q1691" s="52"/>
      <c r="R1691" s="52"/>
      <c r="S1691" s="328"/>
    </row>
    <row r="1692" spans="1:19" s="49" customFormat="1" x14ac:dyDescent="0.25">
      <c r="A1692" s="27"/>
      <c r="B1692" s="25"/>
      <c r="C1692" s="25"/>
      <c r="D1692" s="25"/>
      <c r="E1692" s="25"/>
      <c r="F1692" s="14"/>
      <c r="G1692" s="14"/>
      <c r="H1692" s="14"/>
      <c r="I1692" s="14"/>
      <c r="J1692" s="14"/>
      <c r="K1692" s="14"/>
      <c r="L1692" s="69"/>
      <c r="M1692" s="15"/>
      <c r="N1692" s="68"/>
      <c r="O1692" s="16"/>
      <c r="P1692" s="51"/>
      <c r="Q1692" s="52"/>
      <c r="R1692" s="52"/>
      <c r="S1692" s="328"/>
    </row>
    <row r="1693" spans="1:19" s="49" customFormat="1" x14ac:dyDescent="0.25">
      <c r="A1693" s="27"/>
      <c r="B1693" s="25"/>
      <c r="C1693" s="25"/>
      <c r="D1693" s="25"/>
      <c r="E1693" s="25"/>
      <c r="F1693" s="14"/>
      <c r="G1693" s="14"/>
      <c r="H1693" s="14"/>
      <c r="I1693" s="14"/>
      <c r="J1693" s="14"/>
      <c r="K1693" s="14"/>
      <c r="L1693" s="69"/>
      <c r="M1693" s="15"/>
      <c r="N1693" s="68"/>
      <c r="O1693" s="16"/>
      <c r="P1693" s="51"/>
      <c r="Q1693" s="52"/>
      <c r="R1693" s="52"/>
      <c r="S1693" s="328"/>
    </row>
    <row r="1694" spans="1:19" s="49" customFormat="1" x14ac:dyDescent="0.25">
      <c r="A1694" s="27"/>
      <c r="B1694" s="25"/>
      <c r="C1694" s="25"/>
      <c r="D1694" s="25"/>
      <c r="E1694" s="25"/>
      <c r="F1694" s="14"/>
      <c r="G1694" s="14"/>
      <c r="H1694" s="14"/>
      <c r="I1694" s="14"/>
      <c r="J1694" s="14"/>
      <c r="K1694" s="14"/>
      <c r="L1694" s="69"/>
      <c r="M1694" s="15"/>
      <c r="N1694" s="68"/>
      <c r="O1694" s="16"/>
      <c r="P1694" s="51"/>
      <c r="Q1694" s="52"/>
      <c r="R1694" s="52"/>
      <c r="S1694" s="328"/>
    </row>
    <row r="1695" spans="1:19" s="49" customFormat="1" ht="15" customHeight="1" x14ac:dyDescent="0.25">
      <c r="A1695" s="27"/>
      <c r="B1695" s="25"/>
      <c r="C1695" s="25"/>
      <c r="D1695" s="25"/>
      <c r="E1695" s="25"/>
      <c r="F1695" s="14"/>
      <c r="G1695" s="14"/>
      <c r="H1695" s="14"/>
      <c r="I1695" s="14"/>
      <c r="J1695" s="14"/>
      <c r="K1695" s="14"/>
      <c r="L1695" s="69"/>
      <c r="M1695" s="15"/>
      <c r="N1695" s="68"/>
      <c r="O1695" s="16"/>
      <c r="P1695" s="51"/>
      <c r="Q1695" s="52"/>
      <c r="R1695" s="52"/>
      <c r="S1695" s="328"/>
    </row>
    <row r="1696" spans="1:19" s="49" customFormat="1" ht="15" customHeight="1" x14ac:dyDescent="0.25">
      <c r="A1696" s="27"/>
      <c r="B1696" s="25"/>
      <c r="C1696" s="25"/>
      <c r="D1696" s="25"/>
      <c r="E1696" s="25"/>
      <c r="F1696" s="14"/>
      <c r="G1696" s="14"/>
      <c r="H1696" s="14"/>
      <c r="I1696" s="14"/>
      <c r="J1696" s="14"/>
      <c r="K1696" s="14"/>
      <c r="L1696" s="69"/>
      <c r="M1696" s="15"/>
      <c r="N1696" s="68"/>
      <c r="O1696" s="16"/>
      <c r="P1696" s="51"/>
      <c r="Q1696" s="52"/>
      <c r="R1696" s="52"/>
      <c r="S1696" s="328"/>
    </row>
    <row r="1697" spans="1:19" s="49" customFormat="1" x14ac:dyDescent="0.25">
      <c r="A1697" s="27"/>
      <c r="B1697" s="25"/>
      <c r="C1697" s="25"/>
      <c r="D1697" s="25"/>
      <c r="E1697" s="25"/>
      <c r="F1697" s="14"/>
      <c r="G1697" s="14"/>
      <c r="H1697" s="14"/>
      <c r="I1697" s="14"/>
      <c r="J1697" s="14"/>
      <c r="K1697" s="14"/>
      <c r="L1697" s="69"/>
      <c r="M1697" s="15"/>
      <c r="N1697" s="68"/>
      <c r="O1697" s="16"/>
      <c r="P1697" s="51"/>
      <c r="Q1697" s="52"/>
      <c r="R1697" s="52"/>
      <c r="S1697" s="328"/>
    </row>
    <row r="1698" spans="1:19" s="49" customFormat="1" x14ac:dyDescent="0.25">
      <c r="A1698" s="27"/>
      <c r="B1698" s="25"/>
      <c r="C1698" s="25"/>
      <c r="D1698" s="25"/>
      <c r="E1698" s="25"/>
      <c r="F1698" s="14"/>
      <c r="G1698" s="14"/>
      <c r="H1698" s="14"/>
      <c r="I1698" s="14"/>
      <c r="J1698" s="14"/>
      <c r="K1698" s="14"/>
      <c r="L1698" s="69"/>
      <c r="M1698" s="15"/>
      <c r="N1698" s="68"/>
      <c r="O1698" s="16"/>
      <c r="P1698" s="51"/>
      <c r="Q1698" s="52"/>
      <c r="R1698" s="52"/>
      <c r="S1698" s="328"/>
    </row>
    <row r="1699" spans="1:19" s="49" customFormat="1" x14ac:dyDescent="0.25">
      <c r="A1699" s="27"/>
      <c r="B1699" s="25"/>
      <c r="C1699" s="25"/>
      <c r="D1699" s="25"/>
      <c r="E1699" s="25"/>
      <c r="F1699" s="14"/>
      <c r="G1699" s="14"/>
      <c r="H1699" s="14"/>
      <c r="I1699" s="14"/>
      <c r="J1699" s="14"/>
      <c r="K1699" s="14"/>
      <c r="L1699" s="69"/>
      <c r="M1699" s="15"/>
      <c r="N1699" s="68"/>
      <c r="O1699" s="16"/>
      <c r="P1699" s="51"/>
      <c r="Q1699" s="52"/>
      <c r="R1699" s="52"/>
      <c r="S1699" s="328"/>
    </row>
    <row r="1700" spans="1:19" s="49" customFormat="1" x14ac:dyDescent="0.25">
      <c r="A1700" s="27"/>
      <c r="B1700" s="25"/>
      <c r="C1700" s="25"/>
      <c r="D1700" s="25"/>
      <c r="E1700" s="25"/>
      <c r="F1700" s="14"/>
      <c r="G1700" s="14"/>
      <c r="H1700" s="14"/>
      <c r="I1700" s="14"/>
      <c r="J1700" s="14"/>
      <c r="K1700" s="14"/>
      <c r="L1700" s="69"/>
      <c r="M1700" s="15"/>
      <c r="N1700" s="68"/>
      <c r="O1700" s="16"/>
      <c r="P1700" s="51"/>
      <c r="Q1700" s="52"/>
      <c r="R1700" s="52"/>
      <c r="S1700" s="328"/>
    </row>
    <row r="1701" spans="1:19" s="49" customFormat="1" x14ac:dyDescent="0.25">
      <c r="A1701" s="27"/>
      <c r="B1701" s="25"/>
      <c r="C1701" s="25"/>
      <c r="D1701" s="25"/>
      <c r="E1701" s="25"/>
      <c r="F1701" s="14"/>
      <c r="G1701" s="14"/>
      <c r="H1701" s="14"/>
      <c r="I1701" s="14"/>
      <c r="J1701" s="14"/>
      <c r="K1701" s="14"/>
      <c r="L1701" s="69"/>
      <c r="M1701" s="15"/>
      <c r="N1701" s="68"/>
      <c r="O1701" s="16"/>
      <c r="P1701" s="51"/>
      <c r="Q1701" s="52"/>
      <c r="R1701" s="52"/>
      <c r="S1701" s="328"/>
    </row>
    <row r="1702" spans="1:19" s="49" customFormat="1" x14ac:dyDescent="0.25">
      <c r="A1702" s="27"/>
      <c r="B1702" s="25"/>
      <c r="C1702" s="25"/>
      <c r="D1702" s="25"/>
      <c r="E1702" s="25"/>
      <c r="F1702" s="14"/>
      <c r="G1702" s="14"/>
      <c r="H1702" s="14"/>
      <c r="I1702" s="14"/>
      <c r="J1702" s="14"/>
      <c r="K1702" s="14"/>
      <c r="L1702" s="69"/>
      <c r="M1702" s="15"/>
      <c r="N1702" s="68"/>
      <c r="O1702" s="16"/>
      <c r="P1702" s="51"/>
      <c r="Q1702" s="52"/>
      <c r="R1702" s="52"/>
      <c r="S1702" s="328"/>
    </row>
    <row r="1703" spans="1:19" s="49" customFormat="1" x14ac:dyDescent="0.25">
      <c r="A1703" s="27"/>
      <c r="B1703" s="25"/>
      <c r="C1703" s="25"/>
      <c r="D1703" s="25"/>
      <c r="E1703" s="25"/>
      <c r="F1703" s="14"/>
      <c r="G1703" s="14"/>
      <c r="H1703" s="14"/>
      <c r="I1703" s="14"/>
      <c r="J1703" s="14"/>
      <c r="K1703" s="14"/>
      <c r="L1703" s="69"/>
      <c r="M1703" s="15"/>
      <c r="N1703" s="68"/>
      <c r="O1703" s="16"/>
      <c r="P1703" s="51"/>
      <c r="Q1703" s="52"/>
      <c r="R1703" s="52"/>
      <c r="S1703" s="328"/>
    </row>
    <row r="1704" spans="1:19" s="49" customFormat="1" x14ac:dyDescent="0.25">
      <c r="A1704" s="27"/>
      <c r="B1704" s="25"/>
      <c r="C1704" s="25"/>
      <c r="D1704" s="25"/>
      <c r="E1704" s="25"/>
      <c r="F1704" s="14"/>
      <c r="G1704" s="14"/>
      <c r="H1704" s="14"/>
      <c r="I1704" s="14"/>
      <c r="J1704" s="14"/>
      <c r="K1704" s="14"/>
      <c r="L1704" s="69"/>
      <c r="M1704" s="15"/>
      <c r="N1704" s="68"/>
      <c r="O1704" s="16"/>
      <c r="P1704" s="51"/>
      <c r="Q1704" s="52"/>
      <c r="R1704" s="52"/>
      <c r="S1704" s="328"/>
    </row>
    <row r="1705" spans="1:19" s="49" customFormat="1" x14ac:dyDescent="0.25">
      <c r="A1705" s="27"/>
      <c r="B1705" s="25"/>
      <c r="C1705" s="25"/>
      <c r="D1705" s="25"/>
      <c r="E1705" s="25"/>
      <c r="F1705" s="14"/>
      <c r="G1705" s="14"/>
      <c r="H1705" s="14"/>
      <c r="I1705" s="14"/>
      <c r="J1705" s="14"/>
      <c r="K1705" s="14"/>
      <c r="L1705" s="69"/>
      <c r="M1705" s="15"/>
      <c r="N1705" s="68"/>
      <c r="O1705" s="16"/>
      <c r="P1705" s="51"/>
      <c r="Q1705" s="52"/>
      <c r="R1705" s="52"/>
      <c r="S1705" s="328"/>
    </row>
    <row r="1706" spans="1:19" s="49" customFormat="1" x14ac:dyDescent="0.25">
      <c r="A1706" s="27"/>
      <c r="B1706" s="25"/>
      <c r="C1706" s="25"/>
      <c r="D1706" s="25"/>
      <c r="E1706" s="25"/>
      <c r="F1706" s="14"/>
      <c r="G1706" s="14"/>
      <c r="H1706" s="14"/>
      <c r="I1706" s="14"/>
      <c r="J1706" s="14"/>
      <c r="K1706" s="14"/>
      <c r="L1706" s="69"/>
      <c r="M1706" s="15"/>
      <c r="N1706" s="68"/>
      <c r="O1706" s="16"/>
      <c r="P1706" s="51"/>
      <c r="Q1706" s="52"/>
      <c r="R1706" s="52"/>
      <c r="S1706" s="328"/>
    </row>
    <row r="1707" spans="1:19" s="49" customFormat="1" x14ac:dyDescent="0.25">
      <c r="A1707" s="27"/>
      <c r="B1707" s="25"/>
      <c r="C1707" s="25"/>
      <c r="D1707" s="25"/>
      <c r="E1707" s="25"/>
      <c r="F1707" s="14"/>
      <c r="G1707" s="14"/>
      <c r="H1707" s="14"/>
      <c r="I1707" s="14"/>
      <c r="J1707" s="14"/>
      <c r="K1707" s="14"/>
      <c r="L1707" s="69"/>
      <c r="M1707" s="15"/>
      <c r="N1707" s="68"/>
      <c r="O1707" s="16"/>
      <c r="P1707" s="51"/>
      <c r="Q1707" s="52"/>
      <c r="R1707" s="52"/>
      <c r="S1707" s="328"/>
    </row>
    <row r="1708" spans="1:19" s="49" customFormat="1" x14ac:dyDescent="0.25">
      <c r="A1708" s="27"/>
      <c r="B1708" s="25"/>
      <c r="C1708" s="25"/>
      <c r="D1708" s="25"/>
      <c r="E1708" s="25"/>
      <c r="F1708" s="14"/>
      <c r="G1708" s="14"/>
      <c r="H1708" s="14"/>
      <c r="I1708" s="14"/>
      <c r="J1708" s="14"/>
      <c r="K1708" s="14"/>
      <c r="L1708" s="69"/>
      <c r="M1708" s="15"/>
      <c r="N1708" s="68"/>
      <c r="O1708" s="16"/>
      <c r="P1708" s="51"/>
      <c r="Q1708" s="52"/>
      <c r="R1708" s="52"/>
      <c r="S1708" s="328"/>
    </row>
    <row r="1709" spans="1:19" s="49" customFormat="1" x14ac:dyDescent="0.25">
      <c r="A1709" s="27"/>
      <c r="B1709" s="25"/>
      <c r="C1709" s="25"/>
      <c r="D1709" s="25"/>
      <c r="E1709" s="25"/>
      <c r="F1709" s="14"/>
      <c r="G1709" s="14"/>
      <c r="H1709" s="14"/>
      <c r="I1709" s="14"/>
      <c r="J1709" s="14"/>
      <c r="K1709" s="14"/>
      <c r="L1709" s="69"/>
      <c r="M1709" s="15"/>
      <c r="N1709" s="68"/>
      <c r="O1709" s="16"/>
      <c r="P1709" s="51"/>
      <c r="Q1709" s="52"/>
      <c r="R1709" s="52"/>
      <c r="S1709" s="328"/>
    </row>
    <row r="1710" spans="1:19" s="49" customFormat="1" x14ac:dyDescent="0.25">
      <c r="A1710" s="27"/>
      <c r="B1710" s="25"/>
      <c r="C1710" s="25"/>
      <c r="D1710" s="25"/>
      <c r="E1710" s="25"/>
      <c r="F1710" s="14"/>
      <c r="G1710" s="14"/>
      <c r="H1710" s="14"/>
      <c r="I1710" s="14"/>
      <c r="J1710" s="14"/>
      <c r="K1710" s="14"/>
      <c r="L1710" s="69"/>
      <c r="M1710" s="15"/>
      <c r="N1710" s="68"/>
      <c r="O1710" s="16"/>
      <c r="P1710" s="51"/>
      <c r="Q1710" s="52"/>
      <c r="R1710" s="52"/>
      <c r="S1710" s="328"/>
    </row>
    <row r="1711" spans="1:19" s="49" customFormat="1" x14ac:dyDescent="0.25">
      <c r="A1711" s="27"/>
      <c r="B1711" s="25"/>
      <c r="C1711" s="25"/>
      <c r="D1711" s="25"/>
      <c r="E1711" s="25"/>
      <c r="F1711" s="14"/>
      <c r="G1711" s="14"/>
      <c r="H1711" s="14"/>
      <c r="I1711" s="14"/>
      <c r="J1711" s="14"/>
      <c r="K1711" s="14"/>
      <c r="L1711" s="69"/>
      <c r="M1711" s="15"/>
      <c r="N1711" s="68"/>
      <c r="O1711" s="16"/>
      <c r="P1711" s="51"/>
      <c r="Q1711" s="52"/>
      <c r="R1711" s="52"/>
      <c r="S1711" s="328"/>
    </row>
    <row r="1712" spans="1:19" s="49" customFormat="1" x14ac:dyDescent="0.25">
      <c r="A1712" s="27"/>
      <c r="B1712" s="25"/>
      <c r="C1712" s="25"/>
      <c r="D1712" s="25"/>
      <c r="E1712" s="25"/>
      <c r="F1712" s="14"/>
      <c r="G1712" s="14"/>
      <c r="H1712" s="14"/>
      <c r="I1712" s="14"/>
      <c r="J1712" s="14"/>
      <c r="K1712" s="14"/>
      <c r="L1712" s="69"/>
      <c r="M1712" s="15"/>
      <c r="N1712" s="68"/>
      <c r="O1712" s="16"/>
      <c r="P1712" s="51"/>
      <c r="Q1712" s="52"/>
      <c r="R1712" s="52"/>
      <c r="S1712" s="328"/>
    </row>
    <row r="1713" spans="1:19" s="49" customFormat="1" x14ac:dyDescent="0.25">
      <c r="A1713" s="27"/>
      <c r="B1713" s="25"/>
      <c r="C1713" s="25"/>
      <c r="D1713" s="25"/>
      <c r="E1713" s="25"/>
      <c r="F1713" s="14"/>
      <c r="G1713" s="14"/>
      <c r="H1713" s="14"/>
      <c r="I1713" s="14"/>
      <c r="J1713" s="14"/>
      <c r="K1713" s="14"/>
      <c r="L1713" s="69"/>
      <c r="M1713" s="15"/>
      <c r="N1713" s="68"/>
      <c r="O1713" s="16"/>
      <c r="P1713" s="51"/>
      <c r="Q1713" s="52"/>
      <c r="R1713" s="52"/>
      <c r="S1713" s="328"/>
    </row>
    <row r="1714" spans="1:19" s="49" customFormat="1" x14ac:dyDescent="0.25">
      <c r="A1714" s="27"/>
      <c r="B1714" s="25"/>
      <c r="C1714" s="25"/>
      <c r="D1714" s="25"/>
      <c r="E1714" s="25"/>
      <c r="F1714" s="14"/>
      <c r="G1714" s="14"/>
      <c r="H1714" s="14"/>
      <c r="I1714" s="14"/>
      <c r="J1714" s="14"/>
      <c r="K1714" s="14"/>
      <c r="L1714" s="69"/>
      <c r="M1714" s="15"/>
      <c r="N1714" s="68"/>
      <c r="O1714" s="16"/>
      <c r="P1714" s="51"/>
      <c r="Q1714" s="52"/>
      <c r="R1714" s="52"/>
      <c r="S1714" s="328"/>
    </row>
    <row r="1715" spans="1:19" s="49" customFormat="1" x14ac:dyDescent="0.25">
      <c r="A1715" s="27"/>
      <c r="B1715" s="25"/>
      <c r="C1715" s="25"/>
      <c r="D1715" s="25"/>
      <c r="E1715" s="25"/>
      <c r="F1715" s="14"/>
      <c r="G1715" s="14"/>
      <c r="H1715" s="14"/>
      <c r="I1715" s="14"/>
      <c r="J1715" s="14"/>
      <c r="K1715" s="14"/>
      <c r="L1715" s="69"/>
      <c r="M1715" s="15"/>
      <c r="N1715" s="68"/>
      <c r="O1715" s="16"/>
      <c r="P1715" s="51"/>
      <c r="Q1715" s="52"/>
      <c r="R1715" s="52"/>
      <c r="S1715" s="328"/>
    </row>
    <row r="1716" spans="1:19" s="49" customFormat="1" x14ac:dyDescent="0.25">
      <c r="A1716" s="27"/>
      <c r="B1716" s="25"/>
      <c r="C1716" s="25"/>
      <c r="D1716" s="25"/>
      <c r="E1716" s="25"/>
      <c r="F1716" s="14"/>
      <c r="G1716" s="14"/>
      <c r="H1716" s="14"/>
      <c r="I1716" s="14"/>
      <c r="J1716" s="14"/>
      <c r="K1716" s="14"/>
      <c r="L1716" s="69"/>
      <c r="M1716" s="15"/>
      <c r="N1716" s="68"/>
      <c r="O1716" s="16"/>
      <c r="P1716" s="51"/>
      <c r="Q1716" s="52"/>
      <c r="R1716" s="52"/>
      <c r="S1716" s="328"/>
    </row>
    <row r="1717" spans="1:19" s="49" customFormat="1" x14ac:dyDescent="0.25">
      <c r="A1717" s="27"/>
      <c r="B1717" s="25"/>
      <c r="C1717" s="25"/>
      <c r="D1717" s="25"/>
      <c r="E1717" s="25"/>
      <c r="F1717" s="14"/>
      <c r="G1717" s="14"/>
      <c r="H1717" s="14"/>
      <c r="I1717" s="14"/>
      <c r="J1717" s="14"/>
      <c r="K1717" s="14"/>
      <c r="L1717" s="69"/>
      <c r="M1717" s="15"/>
      <c r="N1717" s="68"/>
      <c r="O1717" s="16"/>
      <c r="P1717" s="51"/>
      <c r="Q1717" s="52"/>
      <c r="R1717" s="52"/>
      <c r="S1717" s="328"/>
    </row>
    <row r="1718" spans="1:19" s="49" customFormat="1" x14ac:dyDescent="0.25">
      <c r="A1718" s="27"/>
      <c r="B1718" s="25"/>
      <c r="C1718" s="25"/>
      <c r="D1718" s="25"/>
      <c r="E1718" s="25"/>
      <c r="F1718" s="14"/>
      <c r="G1718" s="14"/>
      <c r="H1718" s="14"/>
      <c r="I1718" s="14"/>
      <c r="J1718" s="14"/>
      <c r="K1718" s="14"/>
      <c r="L1718" s="69"/>
      <c r="M1718" s="15"/>
      <c r="N1718" s="68"/>
      <c r="O1718" s="16"/>
      <c r="P1718" s="51"/>
      <c r="Q1718" s="52"/>
      <c r="R1718" s="52"/>
      <c r="S1718" s="328"/>
    </row>
    <row r="1719" spans="1:19" s="49" customFormat="1" x14ac:dyDescent="0.25">
      <c r="A1719" s="27"/>
      <c r="B1719" s="25"/>
      <c r="C1719" s="25"/>
      <c r="D1719" s="25"/>
      <c r="E1719" s="25"/>
      <c r="F1719" s="14"/>
      <c r="G1719" s="14"/>
      <c r="H1719" s="14"/>
      <c r="I1719" s="14"/>
      <c r="J1719" s="14"/>
      <c r="K1719" s="14"/>
      <c r="L1719" s="69"/>
      <c r="M1719" s="15"/>
      <c r="N1719" s="68"/>
      <c r="O1719" s="16"/>
      <c r="P1719" s="51"/>
      <c r="Q1719" s="52"/>
      <c r="R1719" s="52"/>
      <c r="S1719" s="328"/>
    </row>
    <row r="1720" spans="1:19" s="49" customFormat="1" x14ac:dyDescent="0.25">
      <c r="A1720" s="27"/>
      <c r="B1720" s="25"/>
      <c r="C1720" s="25"/>
      <c r="D1720" s="25"/>
      <c r="E1720" s="25"/>
      <c r="F1720" s="14"/>
      <c r="G1720" s="14"/>
      <c r="H1720" s="14"/>
      <c r="I1720" s="14"/>
      <c r="J1720" s="14"/>
      <c r="K1720" s="14"/>
      <c r="L1720" s="69"/>
      <c r="M1720" s="15"/>
      <c r="N1720" s="68"/>
      <c r="O1720" s="16"/>
      <c r="P1720" s="51"/>
      <c r="Q1720" s="52"/>
      <c r="R1720" s="52"/>
      <c r="S1720" s="328"/>
    </row>
    <row r="1721" spans="1:19" s="49" customFormat="1" x14ac:dyDescent="0.25">
      <c r="A1721" s="27"/>
      <c r="B1721" s="25"/>
      <c r="C1721" s="25"/>
      <c r="D1721" s="25"/>
      <c r="E1721" s="25"/>
      <c r="F1721" s="14"/>
      <c r="G1721" s="14"/>
      <c r="H1721" s="14"/>
      <c r="I1721" s="14"/>
      <c r="J1721" s="14"/>
      <c r="K1721" s="14"/>
      <c r="L1721" s="69"/>
      <c r="M1721" s="15"/>
      <c r="N1721" s="68"/>
      <c r="O1721" s="16"/>
      <c r="P1721" s="51"/>
      <c r="Q1721" s="52"/>
      <c r="R1721" s="52"/>
      <c r="S1721" s="328"/>
    </row>
    <row r="1722" spans="1:19" s="49" customFormat="1" x14ac:dyDescent="0.25">
      <c r="A1722" s="27"/>
      <c r="B1722" s="25"/>
      <c r="C1722" s="25"/>
      <c r="D1722" s="25"/>
      <c r="E1722" s="25"/>
      <c r="F1722" s="14"/>
      <c r="G1722" s="14"/>
      <c r="H1722" s="14"/>
      <c r="I1722" s="14"/>
      <c r="J1722" s="14"/>
      <c r="K1722" s="14"/>
      <c r="L1722" s="69"/>
      <c r="M1722" s="15"/>
      <c r="N1722" s="68"/>
      <c r="O1722" s="16"/>
      <c r="P1722" s="51"/>
      <c r="Q1722" s="52"/>
      <c r="R1722" s="52"/>
      <c r="S1722" s="328"/>
    </row>
    <row r="1723" spans="1:19" s="49" customFormat="1" x14ac:dyDescent="0.25">
      <c r="A1723" s="27"/>
      <c r="B1723" s="25"/>
      <c r="C1723" s="25"/>
      <c r="D1723" s="25"/>
      <c r="E1723" s="25"/>
      <c r="F1723" s="14"/>
      <c r="G1723" s="14"/>
      <c r="H1723" s="14"/>
      <c r="I1723" s="14"/>
      <c r="J1723" s="14"/>
      <c r="K1723" s="14"/>
      <c r="L1723" s="69"/>
      <c r="M1723" s="15"/>
      <c r="N1723" s="68"/>
      <c r="O1723" s="16"/>
      <c r="P1723" s="51"/>
      <c r="Q1723" s="52"/>
      <c r="R1723" s="52"/>
      <c r="S1723" s="328"/>
    </row>
    <row r="1724" spans="1:19" s="49" customFormat="1" x14ac:dyDescent="0.25">
      <c r="A1724" s="27"/>
      <c r="B1724" s="25"/>
      <c r="C1724" s="25"/>
      <c r="D1724" s="25"/>
      <c r="E1724" s="25"/>
      <c r="F1724" s="14"/>
      <c r="G1724" s="14"/>
      <c r="H1724" s="14"/>
      <c r="I1724" s="14"/>
      <c r="J1724" s="14"/>
      <c r="K1724" s="14"/>
      <c r="L1724" s="69"/>
      <c r="M1724" s="15"/>
      <c r="N1724" s="68"/>
      <c r="O1724" s="16"/>
      <c r="P1724" s="51"/>
      <c r="Q1724" s="52"/>
      <c r="R1724" s="52"/>
      <c r="S1724" s="328"/>
    </row>
    <row r="1725" spans="1:19" s="49" customFormat="1" x14ac:dyDescent="0.25">
      <c r="A1725" s="27"/>
      <c r="B1725" s="25"/>
      <c r="C1725" s="25"/>
      <c r="D1725" s="25"/>
      <c r="E1725" s="25"/>
      <c r="F1725" s="14"/>
      <c r="G1725" s="14"/>
      <c r="H1725" s="14"/>
      <c r="I1725" s="14"/>
      <c r="J1725" s="14"/>
      <c r="K1725" s="14"/>
      <c r="L1725" s="69"/>
      <c r="M1725" s="15"/>
      <c r="N1725" s="68"/>
      <c r="O1725" s="16"/>
      <c r="P1725" s="51"/>
      <c r="Q1725" s="52"/>
      <c r="R1725" s="52"/>
      <c r="S1725" s="328"/>
    </row>
    <row r="1726" spans="1:19" s="49" customFormat="1" x14ac:dyDescent="0.25">
      <c r="A1726" s="27"/>
      <c r="B1726" s="25"/>
      <c r="C1726" s="25"/>
      <c r="D1726" s="25"/>
      <c r="E1726" s="25"/>
      <c r="F1726" s="14"/>
      <c r="G1726" s="14"/>
      <c r="H1726" s="14"/>
      <c r="I1726" s="14"/>
      <c r="J1726" s="14"/>
      <c r="K1726" s="14"/>
      <c r="L1726" s="69"/>
      <c r="M1726" s="15"/>
      <c r="N1726" s="68"/>
      <c r="O1726" s="16"/>
      <c r="P1726" s="51"/>
      <c r="Q1726" s="52"/>
      <c r="R1726" s="52"/>
      <c r="S1726" s="328"/>
    </row>
    <row r="1727" spans="1:19" s="49" customFormat="1" x14ac:dyDescent="0.25">
      <c r="A1727" s="27"/>
      <c r="B1727" s="25"/>
      <c r="C1727" s="25"/>
      <c r="D1727" s="25"/>
      <c r="E1727" s="25"/>
      <c r="F1727" s="14"/>
      <c r="G1727" s="14"/>
      <c r="H1727" s="14"/>
      <c r="I1727" s="14"/>
      <c r="J1727" s="14"/>
      <c r="K1727" s="14"/>
      <c r="L1727" s="69"/>
      <c r="M1727" s="15"/>
      <c r="N1727" s="68"/>
      <c r="O1727" s="16"/>
      <c r="P1727" s="51"/>
      <c r="Q1727" s="52"/>
      <c r="R1727" s="52"/>
      <c r="S1727" s="328"/>
    </row>
    <row r="1728" spans="1:19" s="49" customFormat="1" x14ac:dyDescent="0.25">
      <c r="A1728" s="27"/>
      <c r="B1728" s="25"/>
      <c r="C1728" s="25"/>
      <c r="D1728" s="25"/>
      <c r="E1728" s="25"/>
      <c r="F1728" s="14"/>
      <c r="G1728" s="14"/>
      <c r="H1728" s="14"/>
      <c r="I1728" s="14"/>
      <c r="J1728" s="14"/>
      <c r="K1728" s="14"/>
      <c r="L1728" s="69"/>
      <c r="M1728" s="15"/>
      <c r="N1728" s="68"/>
      <c r="O1728" s="16"/>
      <c r="P1728" s="51"/>
      <c r="Q1728" s="52"/>
      <c r="R1728" s="52"/>
      <c r="S1728" s="328"/>
    </row>
    <row r="1729" spans="1:19" s="49" customFormat="1" x14ac:dyDescent="0.25">
      <c r="A1729" s="27"/>
      <c r="B1729" s="25"/>
      <c r="C1729" s="25"/>
      <c r="D1729" s="25"/>
      <c r="E1729" s="25"/>
      <c r="F1729" s="14"/>
      <c r="G1729" s="14"/>
      <c r="H1729" s="14"/>
      <c r="I1729" s="14"/>
      <c r="J1729" s="14"/>
      <c r="K1729" s="14"/>
      <c r="L1729" s="69"/>
      <c r="M1729" s="15"/>
      <c r="N1729" s="68"/>
      <c r="O1729" s="16"/>
      <c r="P1729" s="51"/>
      <c r="Q1729" s="52"/>
      <c r="R1729" s="52"/>
      <c r="S1729" s="328"/>
    </row>
    <row r="1730" spans="1:19" s="49" customFormat="1" x14ac:dyDescent="0.25">
      <c r="A1730" s="27"/>
      <c r="B1730" s="25"/>
      <c r="C1730" s="25"/>
      <c r="D1730" s="25"/>
      <c r="E1730" s="25"/>
      <c r="F1730" s="14"/>
      <c r="G1730" s="14"/>
      <c r="H1730" s="14"/>
      <c r="I1730" s="14"/>
      <c r="J1730" s="14"/>
      <c r="K1730" s="14"/>
      <c r="L1730" s="69"/>
      <c r="M1730" s="15"/>
      <c r="N1730" s="68"/>
      <c r="O1730" s="16"/>
      <c r="P1730" s="51"/>
      <c r="Q1730" s="52"/>
      <c r="R1730" s="52"/>
      <c r="S1730" s="328"/>
    </row>
    <row r="1731" spans="1:19" s="49" customFormat="1" x14ac:dyDescent="0.25">
      <c r="A1731" s="27"/>
      <c r="B1731" s="25"/>
      <c r="C1731" s="25"/>
      <c r="D1731" s="25"/>
      <c r="E1731" s="25"/>
      <c r="F1731" s="14"/>
      <c r="G1731" s="14"/>
      <c r="H1731" s="14"/>
      <c r="I1731" s="14"/>
      <c r="J1731" s="14"/>
      <c r="K1731" s="14"/>
      <c r="L1731" s="69"/>
      <c r="M1731" s="15"/>
      <c r="N1731" s="68"/>
      <c r="O1731" s="16"/>
      <c r="P1731" s="51"/>
      <c r="Q1731" s="52"/>
      <c r="R1731" s="52"/>
      <c r="S1731" s="328"/>
    </row>
    <row r="1732" spans="1:19" s="49" customFormat="1" x14ac:dyDescent="0.25">
      <c r="A1732" s="27"/>
      <c r="B1732" s="25"/>
      <c r="C1732" s="25"/>
      <c r="D1732" s="25"/>
      <c r="E1732" s="25"/>
      <c r="F1732" s="14"/>
      <c r="G1732" s="14"/>
      <c r="H1732" s="14"/>
      <c r="I1732" s="14"/>
      <c r="J1732" s="14"/>
      <c r="K1732" s="14"/>
      <c r="L1732" s="69"/>
      <c r="M1732" s="15"/>
      <c r="N1732" s="68"/>
      <c r="O1732" s="16"/>
      <c r="P1732" s="51"/>
      <c r="Q1732" s="52"/>
      <c r="R1732" s="52"/>
      <c r="S1732" s="328"/>
    </row>
    <row r="1733" spans="1:19" s="49" customFormat="1" x14ac:dyDescent="0.25">
      <c r="A1733" s="27"/>
      <c r="B1733" s="25"/>
      <c r="C1733" s="25"/>
      <c r="D1733" s="25"/>
      <c r="E1733" s="25"/>
      <c r="F1733" s="14"/>
      <c r="G1733" s="14"/>
      <c r="H1733" s="14"/>
      <c r="I1733" s="14"/>
      <c r="J1733" s="14"/>
      <c r="K1733" s="14"/>
      <c r="L1733" s="69"/>
      <c r="M1733" s="15"/>
      <c r="N1733" s="68"/>
      <c r="O1733" s="16"/>
      <c r="P1733" s="51"/>
      <c r="Q1733" s="52"/>
      <c r="R1733" s="52"/>
      <c r="S1733" s="328"/>
    </row>
    <row r="1734" spans="1:19" s="49" customFormat="1" x14ac:dyDescent="0.25">
      <c r="A1734" s="27"/>
      <c r="B1734" s="25"/>
      <c r="C1734" s="25"/>
      <c r="D1734" s="25"/>
      <c r="E1734" s="25"/>
      <c r="F1734" s="14"/>
      <c r="G1734" s="14"/>
      <c r="H1734" s="14"/>
      <c r="I1734" s="14"/>
      <c r="J1734" s="14"/>
      <c r="K1734" s="14"/>
      <c r="L1734" s="69"/>
      <c r="M1734" s="15"/>
      <c r="N1734" s="68"/>
      <c r="O1734" s="16"/>
      <c r="P1734" s="51"/>
      <c r="Q1734" s="52"/>
      <c r="R1734" s="52"/>
      <c r="S1734" s="328"/>
    </row>
    <row r="1735" spans="1:19" s="49" customFormat="1" x14ac:dyDescent="0.25">
      <c r="A1735" s="27"/>
      <c r="B1735" s="25"/>
      <c r="C1735" s="25"/>
      <c r="D1735" s="25"/>
      <c r="E1735" s="25"/>
      <c r="F1735" s="14"/>
      <c r="G1735" s="14"/>
      <c r="H1735" s="14"/>
      <c r="I1735" s="14"/>
      <c r="J1735" s="14"/>
      <c r="K1735" s="14"/>
      <c r="L1735" s="69"/>
      <c r="M1735" s="15"/>
      <c r="N1735" s="68"/>
      <c r="O1735" s="16"/>
      <c r="P1735" s="51"/>
      <c r="Q1735" s="52"/>
      <c r="R1735" s="52"/>
      <c r="S1735" s="328"/>
    </row>
    <row r="1736" spans="1:19" s="49" customFormat="1" x14ac:dyDescent="0.25">
      <c r="A1736" s="27"/>
      <c r="B1736" s="25"/>
      <c r="C1736" s="25"/>
      <c r="D1736" s="25"/>
      <c r="E1736" s="25"/>
      <c r="F1736" s="14"/>
      <c r="G1736" s="14"/>
      <c r="H1736" s="14"/>
      <c r="I1736" s="14"/>
      <c r="J1736" s="14"/>
      <c r="K1736" s="14"/>
      <c r="L1736" s="69"/>
      <c r="M1736" s="15"/>
      <c r="N1736" s="68"/>
      <c r="O1736" s="16"/>
      <c r="P1736" s="51"/>
      <c r="Q1736" s="52"/>
      <c r="R1736" s="52"/>
      <c r="S1736" s="328"/>
    </row>
    <row r="1737" spans="1:19" s="49" customFormat="1" x14ac:dyDescent="0.25">
      <c r="A1737" s="27"/>
      <c r="B1737" s="25"/>
      <c r="C1737" s="25"/>
      <c r="D1737" s="25"/>
      <c r="E1737" s="25"/>
      <c r="F1737" s="14"/>
      <c r="G1737" s="14"/>
      <c r="H1737" s="14"/>
      <c r="I1737" s="14"/>
      <c r="J1737" s="14"/>
      <c r="K1737" s="14"/>
      <c r="L1737" s="69"/>
      <c r="M1737" s="15"/>
      <c r="N1737" s="68"/>
      <c r="O1737" s="16"/>
      <c r="P1737" s="51"/>
      <c r="Q1737" s="52"/>
      <c r="R1737" s="52"/>
      <c r="S1737" s="328"/>
    </row>
    <row r="1738" spans="1:19" s="49" customFormat="1" x14ac:dyDescent="0.25">
      <c r="A1738" s="27"/>
      <c r="B1738" s="25"/>
      <c r="C1738" s="25"/>
      <c r="D1738" s="25"/>
      <c r="E1738" s="25"/>
      <c r="F1738" s="14"/>
      <c r="G1738" s="14"/>
      <c r="H1738" s="14"/>
      <c r="I1738" s="14"/>
      <c r="J1738" s="14"/>
      <c r="K1738" s="14"/>
      <c r="L1738" s="69"/>
      <c r="M1738" s="15"/>
      <c r="N1738" s="68"/>
      <c r="O1738" s="16"/>
      <c r="P1738" s="51"/>
      <c r="Q1738" s="52"/>
      <c r="R1738" s="52"/>
      <c r="S1738" s="328"/>
    </row>
    <row r="1739" spans="1:19" s="49" customFormat="1" x14ac:dyDescent="0.25">
      <c r="A1739" s="27"/>
      <c r="B1739" s="25"/>
      <c r="C1739" s="25"/>
      <c r="D1739" s="25"/>
      <c r="E1739" s="25"/>
      <c r="F1739" s="14"/>
      <c r="G1739" s="14"/>
      <c r="H1739" s="14"/>
      <c r="I1739" s="14"/>
      <c r="J1739" s="14"/>
      <c r="K1739" s="14"/>
      <c r="L1739" s="69"/>
      <c r="M1739" s="15"/>
      <c r="N1739" s="68"/>
      <c r="O1739" s="16"/>
      <c r="P1739" s="51"/>
      <c r="Q1739" s="52"/>
      <c r="R1739" s="52"/>
      <c r="S1739" s="328"/>
    </row>
    <row r="1740" spans="1:19" s="49" customFormat="1" x14ac:dyDescent="0.25">
      <c r="A1740" s="27"/>
      <c r="B1740" s="25"/>
      <c r="C1740" s="25"/>
      <c r="D1740" s="25"/>
      <c r="E1740" s="25"/>
      <c r="F1740" s="14"/>
      <c r="G1740" s="14"/>
      <c r="H1740" s="14"/>
      <c r="I1740" s="14"/>
      <c r="J1740" s="14"/>
      <c r="K1740" s="14"/>
      <c r="L1740" s="69"/>
      <c r="M1740" s="15"/>
      <c r="N1740" s="68"/>
      <c r="O1740" s="16"/>
      <c r="P1740" s="51"/>
      <c r="Q1740" s="52"/>
      <c r="R1740" s="52"/>
      <c r="S1740" s="328"/>
    </row>
    <row r="1741" spans="1:19" s="49" customFormat="1" x14ac:dyDescent="0.25">
      <c r="A1741" s="27"/>
      <c r="B1741" s="25"/>
      <c r="C1741" s="25"/>
      <c r="D1741" s="25"/>
      <c r="E1741" s="25"/>
      <c r="F1741" s="14"/>
      <c r="G1741" s="14"/>
      <c r="H1741" s="14"/>
      <c r="I1741" s="14"/>
      <c r="J1741" s="14"/>
      <c r="K1741" s="14"/>
      <c r="L1741" s="69"/>
      <c r="M1741" s="15"/>
      <c r="N1741" s="68"/>
      <c r="O1741" s="16"/>
      <c r="P1741" s="51"/>
      <c r="Q1741" s="52"/>
      <c r="R1741" s="52"/>
      <c r="S1741" s="328"/>
    </row>
    <row r="1742" spans="1:19" s="49" customFormat="1" x14ac:dyDescent="0.25">
      <c r="A1742" s="27"/>
      <c r="B1742" s="25"/>
      <c r="C1742" s="25"/>
      <c r="D1742" s="25"/>
      <c r="E1742" s="25"/>
      <c r="F1742" s="14"/>
      <c r="G1742" s="14"/>
      <c r="H1742" s="14"/>
      <c r="I1742" s="14"/>
      <c r="J1742" s="14"/>
      <c r="K1742" s="14"/>
      <c r="L1742" s="69"/>
      <c r="M1742" s="15"/>
      <c r="N1742" s="68"/>
      <c r="O1742" s="16"/>
      <c r="P1742" s="51"/>
      <c r="Q1742" s="52"/>
      <c r="R1742" s="52"/>
      <c r="S1742" s="328"/>
    </row>
    <row r="1743" spans="1:19" s="49" customFormat="1" x14ac:dyDescent="0.25">
      <c r="A1743" s="27"/>
      <c r="B1743" s="25"/>
      <c r="C1743" s="25"/>
      <c r="D1743" s="25"/>
      <c r="E1743" s="25"/>
      <c r="F1743" s="14"/>
      <c r="G1743" s="14"/>
      <c r="H1743" s="14"/>
      <c r="I1743" s="14"/>
      <c r="J1743" s="14"/>
      <c r="K1743" s="14"/>
      <c r="L1743" s="69"/>
      <c r="M1743" s="15"/>
      <c r="N1743" s="68"/>
      <c r="O1743" s="16"/>
      <c r="P1743" s="51"/>
      <c r="Q1743" s="52"/>
      <c r="R1743" s="52"/>
      <c r="S1743" s="328"/>
    </row>
    <row r="1744" spans="1:19" s="49" customFormat="1" x14ac:dyDescent="0.25">
      <c r="A1744" s="27"/>
      <c r="B1744" s="25"/>
      <c r="C1744" s="25"/>
      <c r="D1744" s="25"/>
      <c r="E1744" s="25"/>
      <c r="F1744" s="14"/>
      <c r="G1744" s="14"/>
      <c r="H1744" s="14"/>
      <c r="I1744" s="14"/>
      <c r="J1744" s="14"/>
      <c r="K1744" s="14"/>
      <c r="L1744" s="69"/>
      <c r="M1744" s="15"/>
      <c r="N1744" s="68"/>
      <c r="O1744" s="16"/>
      <c r="P1744" s="51"/>
      <c r="Q1744" s="52"/>
      <c r="R1744" s="52"/>
      <c r="S1744" s="328"/>
    </row>
    <row r="1745" spans="1:19" s="49" customFormat="1" x14ac:dyDescent="0.25">
      <c r="A1745" s="27"/>
      <c r="B1745" s="25"/>
      <c r="C1745" s="25"/>
      <c r="D1745" s="25"/>
      <c r="E1745" s="25"/>
      <c r="F1745" s="14"/>
      <c r="G1745" s="14"/>
      <c r="H1745" s="14"/>
      <c r="I1745" s="14"/>
      <c r="J1745" s="14"/>
      <c r="K1745" s="14"/>
      <c r="L1745" s="69"/>
      <c r="M1745" s="15"/>
      <c r="N1745" s="68"/>
      <c r="O1745" s="16"/>
      <c r="P1745" s="51"/>
      <c r="Q1745" s="52"/>
      <c r="R1745" s="52"/>
      <c r="S1745" s="328"/>
    </row>
    <row r="1746" spans="1:19" s="49" customFormat="1" x14ac:dyDescent="0.25">
      <c r="A1746" s="27"/>
      <c r="B1746" s="25"/>
      <c r="C1746" s="25"/>
      <c r="D1746" s="25"/>
      <c r="E1746" s="25"/>
      <c r="F1746" s="14"/>
      <c r="G1746" s="14"/>
      <c r="H1746" s="14"/>
      <c r="I1746" s="14"/>
      <c r="J1746" s="14"/>
      <c r="K1746" s="14"/>
      <c r="L1746" s="69"/>
      <c r="M1746" s="15"/>
      <c r="N1746" s="68"/>
      <c r="O1746" s="16"/>
      <c r="P1746" s="51"/>
      <c r="Q1746" s="52"/>
      <c r="R1746" s="52"/>
      <c r="S1746" s="328"/>
    </row>
    <row r="1747" spans="1:19" s="49" customFormat="1" x14ac:dyDescent="0.25">
      <c r="A1747" s="27"/>
      <c r="B1747" s="25"/>
      <c r="C1747" s="25"/>
      <c r="D1747" s="25"/>
      <c r="E1747" s="25"/>
      <c r="F1747" s="14"/>
      <c r="G1747" s="14"/>
      <c r="H1747" s="14"/>
      <c r="I1747" s="14"/>
      <c r="J1747" s="14"/>
      <c r="K1747" s="14"/>
      <c r="L1747" s="69"/>
      <c r="M1747" s="15"/>
      <c r="N1747" s="68"/>
      <c r="O1747" s="16"/>
      <c r="P1747" s="51"/>
      <c r="Q1747" s="52"/>
      <c r="R1747" s="52"/>
      <c r="S1747" s="328"/>
    </row>
    <row r="1748" spans="1:19" s="49" customFormat="1" x14ac:dyDescent="0.25">
      <c r="A1748" s="27"/>
      <c r="B1748" s="25"/>
      <c r="C1748" s="25"/>
      <c r="D1748" s="25"/>
      <c r="E1748" s="25"/>
      <c r="F1748" s="14"/>
      <c r="G1748" s="14"/>
      <c r="H1748" s="14"/>
      <c r="I1748" s="14"/>
      <c r="J1748" s="14"/>
      <c r="K1748" s="14"/>
      <c r="L1748" s="69"/>
      <c r="M1748" s="15"/>
      <c r="N1748" s="68"/>
      <c r="O1748" s="16"/>
      <c r="P1748" s="51"/>
      <c r="Q1748" s="52"/>
      <c r="R1748" s="52"/>
      <c r="S1748" s="328"/>
    </row>
    <row r="1749" spans="1:19" s="49" customFormat="1" x14ac:dyDescent="0.25">
      <c r="A1749" s="27"/>
      <c r="B1749" s="25"/>
      <c r="C1749" s="25"/>
      <c r="D1749" s="25"/>
      <c r="E1749" s="25"/>
      <c r="F1749" s="14"/>
      <c r="G1749" s="14"/>
      <c r="H1749" s="14"/>
      <c r="I1749" s="14"/>
      <c r="J1749" s="14"/>
      <c r="K1749" s="14"/>
      <c r="L1749" s="69"/>
      <c r="M1749" s="15"/>
      <c r="N1749" s="68"/>
      <c r="O1749" s="16"/>
      <c r="P1749" s="51"/>
      <c r="Q1749" s="52"/>
      <c r="R1749" s="52"/>
      <c r="S1749" s="328"/>
    </row>
    <row r="1750" spans="1:19" s="49" customFormat="1" x14ac:dyDescent="0.25">
      <c r="A1750" s="27"/>
      <c r="B1750" s="25"/>
      <c r="C1750" s="25"/>
      <c r="D1750" s="25"/>
      <c r="E1750" s="25"/>
      <c r="F1750" s="14"/>
      <c r="G1750" s="14"/>
      <c r="H1750" s="14"/>
      <c r="I1750" s="14"/>
      <c r="J1750" s="14"/>
      <c r="K1750" s="14"/>
      <c r="L1750" s="69"/>
      <c r="M1750" s="15"/>
      <c r="N1750" s="68"/>
      <c r="O1750" s="16"/>
      <c r="P1750" s="51"/>
      <c r="Q1750" s="52"/>
      <c r="R1750" s="52"/>
      <c r="S1750" s="328"/>
    </row>
    <row r="1751" spans="1:19" s="49" customFormat="1" x14ac:dyDescent="0.25">
      <c r="A1751" s="27"/>
      <c r="B1751" s="25"/>
      <c r="C1751" s="25"/>
      <c r="D1751" s="25"/>
      <c r="E1751" s="25"/>
      <c r="F1751" s="14"/>
      <c r="G1751" s="14"/>
      <c r="H1751" s="14"/>
      <c r="I1751" s="14"/>
      <c r="J1751" s="14"/>
      <c r="K1751" s="14"/>
      <c r="L1751" s="69"/>
      <c r="M1751" s="15"/>
      <c r="N1751" s="68"/>
      <c r="O1751" s="16"/>
      <c r="P1751" s="51"/>
      <c r="Q1751" s="52"/>
      <c r="R1751" s="52"/>
      <c r="S1751" s="328"/>
    </row>
    <row r="1752" spans="1:19" s="49" customFormat="1" x14ac:dyDescent="0.25">
      <c r="A1752" s="27"/>
      <c r="B1752" s="25"/>
      <c r="C1752" s="25"/>
      <c r="D1752" s="25"/>
      <c r="E1752" s="25"/>
      <c r="F1752" s="14"/>
      <c r="G1752" s="14"/>
      <c r="H1752" s="14"/>
      <c r="I1752" s="14"/>
      <c r="J1752" s="14"/>
      <c r="K1752" s="14"/>
      <c r="L1752" s="69"/>
      <c r="M1752" s="15"/>
      <c r="N1752" s="68"/>
      <c r="O1752" s="16"/>
      <c r="P1752" s="51"/>
      <c r="Q1752" s="52"/>
      <c r="R1752" s="52"/>
      <c r="S1752" s="328"/>
    </row>
    <row r="1753" spans="1:19" s="49" customFormat="1" x14ac:dyDescent="0.25">
      <c r="A1753" s="27"/>
      <c r="B1753" s="25"/>
      <c r="C1753" s="25"/>
      <c r="D1753" s="25"/>
      <c r="E1753" s="25"/>
      <c r="F1753" s="14"/>
      <c r="G1753" s="14"/>
      <c r="H1753" s="14"/>
      <c r="I1753" s="14"/>
      <c r="J1753" s="14"/>
      <c r="K1753" s="14"/>
      <c r="L1753" s="69"/>
      <c r="M1753" s="15"/>
      <c r="N1753" s="68"/>
      <c r="O1753" s="16"/>
      <c r="P1753" s="51"/>
      <c r="Q1753" s="52"/>
      <c r="R1753" s="52"/>
      <c r="S1753" s="328"/>
    </row>
    <row r="1754" spans="1:19" s="49" customFormat="1" x14ac:dyDescent="0.25">
      <c r="A1754" s="27"/>
      <c r="B1754" s="25"/>
      <c r="C1754" s="25"/>
      <c r="D1754" s="25"/>
      <c r="E1754" s="25"/>
      <c r="F1754" s="14"/>
      <c r="G1754" s="14"/>
      <c r="H1754" s="14"/>
      <c r="I1754" s="14"/>
      <c r="J1754" s="14"/>
      <c r="K1754" s="14"/>
      <c r="L1754" s="69"/>
      <c r="M1754" s="15"/>
      <c r="N1754" s="68"/>
      <c r="O1754" s="16"/>
      <c r="P1754" s="51"/>
      <c r="Q1754" s="52"/>
      <c r="R1754" s="52"/>
      <c r="S1754" s="328"/>
    </row>
    <row r="1755" spans="1:19" s="49" customFormat="1" x14ac:dyDescent="0.25">
      <c r="A1755" s="27"/>
      <c r="B1755" s="25"/>
      <c r="C1755" s="25"/>
      <c r="D1755" s="25"/>
      <c r="E1755" s="25"/>
      <c r="F1755" s="14"/>
      <c r="G1755" s="14"/>
      <c r="H1755" s="14"/>
      <c r="I1755" s="14"/>
      <c r="J1755" s="14"/>
      <c r="K1755" s="14"/>
      <c r="L1755" s="69"/>
      <c r="M1755" s="15"/>
      <c r="N1755" s="68"/>
      <c r="O1755" s="16"/>
      <c r="P1755" s="51"/>
      <c r="Q1755" s="52"/>
      <c r="R1755" s="52"/>
      <c r="S1755" s="328"/>
    </row>
    <row r="1756" spans="1:19" s="49" customFormat="1" x14ac:dyDescent="0.25">
      <c r="A1756" s="27"/>
      <c r="B1756" s="25"/>
      <c r="C1756" s="25"/>
      <c r="D1756" s="25"/>
      <c r="E1756" s="25"/>
      <c r="F1756" s="14"/>
      <c r="G1756" s="14"/>
      <c r="H1756" s="14"/>
      <c r="I1756" s="14"/>
      <c r="J1756" s="14"/>
      <c r="K1756" s="14"/>
      <c r="L1756" s="69"/>
      <c r="M1756" s="15"/>
      <c r="N1756" s="68"/>
      <c r="O1756" s="16"/>
      <c r="P1756" s="51"/>
      <c r="Q1756" s="52"/>
      <c r="R1756" s="52"/>
      <c r="S1756" s="328"/>
    </row>
    <row r="1757" spans="1:19" s="49" customFormat="1" x14ac:dyDescent="0.25">
      <c r="A1757" s="27"/>
      <c r="B1757" s="25"/>
      <c r="C1757" s="25"/>
      <c r="D1757" s="25"/>
      <c r="E1757" s="25"/>
      <c r="F1757" s="14"/>
      <c r="G1757" s="14"/>
      <c r="H1757" s="14"/>
      <c r="I1757" s="14"/>
      <c r="J1757" s="14"/>
      <c r="K1757" s="14"/>
      <c r="L1757" s="69"/>
      <c r="M1757" s="15"/>
      <c r="N1757" s="68"/>
      <c r="O1757" s="16"/>
      <c r="P1757" s="51"/>
      <c r="Q1757" s="52"/>
      <c r="R1757" s="52"/>
      <c r="S1757" s="328"/>
    </row>
    <row r="1758" spans="1:19" s="49" customFormat="1" x14ac:dyDescent="0.25">
      <c r="A1758" s="27"/>
      <c r="B1758" s="25"/>
      <c r="C1758" s="25"/>
      <c r="D1758" s="25"/>
      <c r="E1758" s="25"/>
      <c r="F1758" s="14"/>
      <c r="G1758" s="14"/>
      <c r="H1758" s="14"/>
      <c r="I1758" s="14"/>
      <c r="J1758" s="14"/>
      <c r="K1758" s="14"/>
      <c r="L1758" s="69"/>
      <c r="M1758" s="15"/>
      <c r="N1758" s="68"/>
      <c r="O1758" s="16"/>
      <c r="P1758" s="51"/>
      <c r="Q1758" s="52"/>
      <c r="R1758" s="52"/>
      <c r="S1758" s="328"/>
    </row>
    <row r="1759" spans="1:19" s="49" customFormat="1" x14ac:dyDescent="0.25">
      <c r="A1759" s="27"/>
      <c r="B1759" s="25"/>
      <c r="C1759" s="25"/>
      <c r="D1759" s="25"/>
      <c r="E1759" s="25"/>
      <c r="F1759" s="14"/>
      <c r="G1759" s="14"/>
      <c r="H1759" s="14"/>
      <c r="I1759" s="14"/>
      <c r="J1759" s="14"/>
      <c r="K1759" s="14"/>
      <c r="L1759" s="69"/>
      <c r="M1759" s="15"/>
      <c r="N1759" s="68"/>
      <c r="O1759" s="16"/>
      <c r="P1759" s="51"/>
      <c r="Q1759" s="52"/>
      <c r="R1759" s="52"/>
      <c r="S1759" s="328"/>
    </row>
    <row r="1760" spans="1:19" s="49" customFormat="1" x14ac:dyDescent="0.25">
      <c r="A1760" s="27"/>
      <c r="B1760" s="25"/>
      <c r="C1760" s="25"/>
      <c r="D1760" s="25"/>
      <c r="E1760" s="25"/>
      <c r="F1760" s="14"/>
      <c r="G1760" s="14"/>
      <c r="H1760" s="14"/>
      <c r="I1760" s="14"/>
      <c r="J1760" s="14"/>
      <c r="K1760" s="14"/>
      <c r="L1760" s="69"/>
      <c r="M1760" s="15"/>
      <c r="N1760" s="68"/>
      <c r="O1760" s="16"/>
      <c r="P1760" s="51"/>
      <c r="Q1760" s="52"/>
      <c r="R1760" s="52"/>
      <c r="S1760" s="328"/>
    </row>
    <row r="1761" spans="1:19" s="49" customFormat="1" x14ac:dyDescent="0.25">
      <c r="A1761" s="27"/>
      <c r="B1761" s="25"/>
      <c r="C1761" s="25"/>
      <c r="D1761" s="25"/>
      <c r="E1761" s="25"/>
      <c r="F1761" s="14"/>
      <c r="G1761" s="14"/>
      <c r="H1761" s="14"/>
      <c r="I1761" s="14"/>
      <c r="J1761" s="14"/>
      <c r="K1761" s="14"/>
      <c r="L1761" s="69"/>
      <c r="M1761" s="15"/>
      <c r="N1761" s="68"/>
      <c r="O1761" s="16"/>
      <c r="P1761" s="51"/>
      <c r="Q1761" s="52"/>
      <c r="R1761" s="52"/>
      <c r="S1761" s="328"/>
    </row>
    <row r="1762" spans="1:19" s="49" customFormat="1" x14ac:dyDescent="0.25">
      <c r="A1762" s="27"/>
      <c r="B1762" s="25"/>
      <c r="C1762" s="25"/>
      <c r="D1762" s="25"/>
      <c r="E1762" s="25"/>
      <c r="F1762" s="14"/>
      <c r="G1762" s="14"/>
      <c r="H1762" s="14"/>
      <c r="I1762" s="14"/>
      <c r="J1762" s="14"/>
      <c r="K1762" s="14"/>
      <c r="L1762" s="69"/>
      <c r="M1762" s="15"/>
      <c r="N1762" s="68"/>
      <c r="O1762" s="16"/>
      <c r="P1762" s="51"/>
      <c r="Q1762" s="52"/>
      <c r="R1762" s="52"/>
      <c r="S1762" s="328"/>
    </row>
    <row r="1763" spans="1:19" s="49" customFormat="1" x14ac:dyDescent="0.25">
      <c r="A1763" s="27"/>
      <c r="B1763" s="25"/>
      <c r="C1763" s="25"/>
      <c r="D1763" s="25"/>
      <c r="E1763" s="25"/>
      <c r="F1763" s="14"/>
      <c r="G1763" s="14"/>
      <c r="H1763" s="14"/>
      <c r="I1763" s="14"/>
      <c r="J1763" s="14"/>
      <c r="K1763" s="14"/>
      <c r="L1763" s="69"/>
      <c r="M1763" s="15"/>
      <c r="N1763" s="68"/>
      <c r="O1763" s="16"/>
      <c r="P1763" s="51"/>
      <c r="Q1763" s="52"/>
      <c r="R1763" s="52"/>
      <c r="S1763" s="328"/>
    </row>
    <row r="1764" spans="1:19" s="49" customFormat="1" x14ac:dyDescent="0.25">
      <c r="A1764" s="27"/>
      <c r="B1764" s="25"/>
      <c r="C1764" s="25"/>
      <c r="D1764" s="25"/>
      <c r="E1764" s="25"/>
      <c r="F1764" s="14"/>
      <c r="G1764" s="14"/>
      <c r="H1764" s="14"/>
      <c r="I1764" s="14"/>
      <c r="J1764" s="14"/>
      <c r="K1764" s="14"/>
      <c r="L1764" s="69"/>
      <c r="M1764" s="15"/>
      <c r="N1764" s="68"/>
      <c r="O1764" s="16"/>
      <c r="P1764" s="51"/>
      <c r="Q1764" s="52"/>
      <c r="R1764" s="52"/>
      <c r="S1764" s="328"/>
    </row>
    <row r="1765" spans="1:19" s="49" customFormat="1" x14ac:dyDescent="0.25">
      <c r="A1765" s="27"/>
      <c r="B1765" s="25"/>
      <c r="C1765" s="25"/>
      <c r="D1765" s="25"/>
      <c r="E1765" s="25"/>
      <c r="F1765" s="14"/>
      <c r="G1765" s="14"/>
      <c r="H1765" s="14"/>
      <c r="I1765" s="14"/>
      <c r="J1765" s="14"/>
      <c r="K1765" s="14"/>
      <c r="L1765" s="69"/>
      <c r="M1765" s="15"/>
      <c r="N1765" s="68"/>
      <c r="O1765" s="16"/>
      <c r="P1765" s="51"/>
      <c r="Q1765" s="52"/>
      <c r="R1765" s="52"/>
      <c r="S1765" s="328"/>
    </row>
    <row r="1766" spans="1:19" s="49" customFormat="1" x14ac:dyDescent="0.25">
      <c r="A1766" s="27"/>
      <c r="B1766" s="25"/>
      <c r="C1766" s="25"/>
      <c r="D1766" s="25"/>
      <c r="E1766" s="25"/>
      <c r="F1766" s="14"/>
      <c r="G1766" s="14"/>
      <c r="H1766" s="14"/>
      <c r="I1766" s="14"/>
      <c r="J1766" s="14"/>
      <c r="K1766" s="14"/>
      <c r="L1766" s="69"/>
      <c r="M1766" s="15"/>
      <c r="N1766" s="68"/>
      <c r="O1766" s="16"/>
      <c r="P1766" s="51"/>
      <c r="Q1766" s="52"/>
      <c r="R1766" s="52"/>
      <c r="S1766" s="328"/>
    </row>
    <row r="1767" spans="1:19" s="49" customFormat="1" x14ac:dyDescent="0.25">
      <c r="A1767" s="27"/>
      <c r="B1767" s="25"/>
      <c r="C1767" s="25"/>
      <c r="D1767" s="25"/>
      <c r="E1767" s="25"/>
      <c r="F1767" s="14"/>
      <c r="G1767" s="14"/>
      <c r="H1767" s="14"/>
      <c r="I1767" s="14"/>
      <c r="J1767" s="14"/>
      <c r="K1767" s="14"/>
      <c r="L1767" s="69"/>
      <c r="M1767" s="15"/>
      <c r="N1767" s="68"/>
      <c r="O1767" s="16"/>
      <c r="P1767" s="51"/>
      <c r="Q1767" s="52"/>
      <c r="R1767" s="52"/>
      <c r="S1767" s="328"/>
    </row>
    <row r="1768" spans="1:19" s="49" customFormat="1" x14ac:dyDescent="0.25">
      <c r="A1768" s="27"/>
      <c r="B1768" s="25"/>
      <c r="C1768" s="25"/>
      <c r="D1768" s="25"/>
      <c r="E1768" s="25"/>
      <c r="F1768" s="14"/>
      <c r="G1768" s="14"/>
      <c r="H1768" s="14"/>
      <c r="I1768" s="14"/>
      <c r="J1768" s="14"/>
      <c r="K1768" s="14"/>
      <c r="L1768" s="69"/>
      <c r="M1768" s="15"/>
      <c r="N1768" s="68"/>
      <c r="O1768" s="16"/>
      <c r="P1768" s="51"/>
      <c r="Q1768" s="52"/>
      <c r="R1768" s="52"/>
      <c r="S1768" s="328"/>
    </row>
    <row r="1769" spans="1:19" s="49" customFormat="1" x14ac:dyDescent="0.25">
      <c r="A1769" s="27"/>
      <c r="B1769" s="25"/>
      <c r="C1769" s="25"/>
      <c r="D1769" s="25"/>
      <c r="E1769" s="25"/>
      <c r="F1769" s="14"/>
      <c r="G1769" s="14"/>
      <c r="H1769" s="14"/>
      <c r="I1769" s="14"/>
      <c r="J1769" s="14"/>
      <c r="K1769" s="14"/>
      <c r="L1769" s="69"/>
      <c r="M1769" s="15"/>
      <c r="N1769" s="68"/>
      <c r="O1769" s="16"/>
      <c r="P1769" s="51"/>
      <c r="Q1769" s="52"/>
      <c r="R1769" s="52"/>
      <c r="S1769" s="328"/>
    </row>
    <row r="1770" spans="1:19" s="49" customFormat="1" x14ac:dyDescent="0.25">
      <c r="A1770" s="27"/>
      <c r="B1770" s="25"/>
      <c r="C1770" s="25"/>
      <c r="D1770" s="25"/>
      <c r="E1770" s="25"/>
      <c r="F1770" s="14"/>
      <c r="G1770" s="14"/>
      <c r="H1770" s="14"/>
      <c r="I1770" s="14"/>
      <c r="J1770" s="14"/>
      <c r="K1770" s="14"/>
      <c r="L1770" s="69"/>
      <c r="M1770" s="15"/>
      <c r="N1770" s="68"/>
      <c r="O1770" s="16"/>
      <c r="P1770" s="51"/>
      <c r="Q1770" s="52"/>
      <c r="R1770" s="52"/>
      <c r="S1770" s="328"/>
    </row>
    <row r="1771" spans="1:19" s="49" customFormat="1" x14ac:dyDescent="0.25">
      <c r="A1771" s="27"/>
      <c r="B1771" s="25"/>
      <c r="C1771" s="25"/>
      <c r="D1771" s="25"/>
      <c r="E1771" s="25"/>
      <c r="F1771" s="14"/>
      <c r="G1771" s="14"/>
      <c r="H1771" s="14"/>
      <c r="I1771" s="14"/>
      <c r="J1771" s="14"/>
      <c r="K1771" s="14"/>
      <c r="L1771" s="69"/>
      <c r="M1771" s="15"/>
      <c r="N1771" s="68"/>
      <c r="O1771" s="16"/>
      <c r="P1771" s="51"/>
      <c r="Q1771" s="52"/>
      <c r="R1771" s="52"/>
      <c r="S1771" s="328"/>
    </row>
    <row r="1772" spans="1:19" s="49" customFormat="1" x14ac:dyDescent="0.25">
      <c r="A1772" s="27"/>
      <c r="B1772" s="25"/>
      <c r="C1772" s="25"/>
      <c r="D1772" s="25"/>
      <c r="E1772" s="25"/>
      <c r="F1772" s="14"/>
      <c r="G1772" s="14"/>
      <c r="H1772" s="14"/>
      <c r="I1772" s="14"/>
      <c r="J1772" s="14"/>
      <c r="K1772" s="14"/>
      <c r="L1772" s="69"/>
      <c r="M1772" s="15"/>
      <c r="N1772" s="68"/>
      <c r="O1772" s="16"/>
      <c r="P1772" s="51"/>
      <c r="Q1772" s="52"/>
      <c r="R1772" s="52"/>
      <c r="S1772" s="328"/>
    </row>
    <row r="1773" spans="1:19" s="49" customFormat="1" x14ac:dyDescent="0.25">
      <c r="A1773" s="27"/>
      <c r="B1773" s="25"/>
      <c r="C1773" s="25"/>
      <c r="D1773" s="25"/>
      <c r="E1773" s="25"/>
      <c r="F1773" s="14"/>
      <c r="G1773" s="14"/>
      <c r="H1773" s="14"/>
      <c r="I1773" s="14"/>
      <c r="J1773" s="14"/>
      <c r="K1773" s="14"/>
      <c r="L1773" s="69"/>
      <c r="M1773" s="15"/>
      <c r="N1773" s="68"/>
      <c r="O1773" s="16"/>
      <c r="P1773" s="51"/>
      <c r="Q1773" s="52"/>
      <c r="R1773" s="52"/>
      <c r="S1773" s="328"/>
    </row>
    <row r="1774" spans="1:19" s="49" customFormat="1" x14ac:dyDescent="0.25">
      <c r="A1774" s="27"/>
      <c r="B1774" s="25"/>
      <c r="C1774" s="25"/>
      <c r="D1774" s="25"/>
      <c r="E1774" s="25"/>
      <c r="F1774" s="14"/>
      <c r="G1774" s="14"/>
      <c r="H1774" s="14"/>
      <c r="I1774" s="14"/>
      <c r="J1774" s="14"/>
      <c r="K1774" s="14"/>
      <c r="L1774" s="69"/>
      <c r="M1774" s="15"/>
      <c r="N1774" s="68"/>
      <c r="O1774" s="16"/>
      <c r="P1774" s="51"/>
      <c r="Q1774" s="52"/>
      <c r="R1774" s="52"/>
      <c r="S1774" s="328"/>
    </row>
    <row r="1775" spans="1:19" s="49" customFormat="1" x14ac:dyDescent="0.25">
      <c r="A1775" s="27"/>
      <c r="B1775" s="25"/>
      <c r="C1775" s="25"/>
      <c r="D1775" s="25"/>
      <c r="E1775" s="25"/>
      <c r="F1775" s="14"/>
      <c r="G1775" s="14"/>
      <c r="H1775" s="14"/>
      <c r="I1775" s="14"/>
      <c r="J1775" s="14"/>
      <c r="K1775" s="14"/>
      <c r="L1775" s="69"/>
      <c r="M1775" s="15"/>
      <c r="N1775" s="68"/>
      <c r="O1775" s="16"/>
      <c r="P1775" s="51"/>
      <c r="Q1775" s="52"/>
      <c r="R1775" s="52"/>
      <c r="S1775" s="328"/>
    </row>
    <row r="1776" spans="1:19" s="49" customFormat="1" x14ac:dyDescent="0.25">
      <c r="A1776" s="27"/>
      <c r="B1776" s="25"/>
      <c r="C1776" s="25"/>
      <c r="D1776" s="25"/>
      <c r="E1776" s="25"/>
      <c r="F1776" s="14"/>
      <c r="G1776" s="14"/>
      <c r="H1776" s="14"/>
      <c r="I1776" s="14"/>
      <c r="J1776" s="14"/>
      <c r="K1776" s="14"/>
      <c r="L1776" s="69"/>
      <c r="M1776" s="15"/>
      <c r="N1776" s="68"/>
      <c r="O1776" s="16"/>
      <c r="P1776" s="51"/>
      <c r="Q1776" s="52"/>
      <c r="R1776" s="52"/>
      <c r="S1776" s="328"/>
    </row>
    <row r="1777" spans="1:19" s="49" customFormat="1" x14ac:dyDescent="0.25">
      <c r="A1777" s="27"/>
      <c r="B1777" s="25"/>
      <c r="C1777" s="25"/>
      <c r="D1777" s="25"/>
      <c r="E1777" s="25"/>
      <c r="F1777" s="14"/>
      <c r="G1777" s="14"/>
      <c r="H1777" s="14"/>
      <c r="I1777" s="14"/>
      <c r="J1777" s="14"/>
      <c r="K1777" s="14"/>
      <c r="L1777" s="69"/>
      <c r="M1777" s="15"/>
      <c r="N1777" s="68"/>
      <c r="O1777" s="16"/>
      <c r="P1777" s="51"/>
      <c r="Q1777" s="52"/>
      <c r="R1777" s="52"/>
      <c r="S1777" s="328"/>
    </row>
    <row r="1778" spans="1:19" s="49" customFormat="1" x14ac:dyDescent="0.25">
      <c r="A1778" s="27"/>
      <c r="B1778" s="25"/>
      <c r="C1778" s="25"/>
      <c r="D1778" s="25"/>
      <c r="E1778" s="25"/>
      <c r="F1778" s="14"/>
      <c r="G1778" s="14"/>
      <c r="H1778" s="14"/>
      <c r="I1778" s="14"/>
      <c r="J1778" s="14"/>
      <c r="K1778" s="14"/>
      <c r="L1778" s="69"/>
      <c r="M1778" s="15"/>
      <c r="N1778" s="68"/>
      <c r="O1778" s="16"/>
      <c r="P1778" s="51"/>
      <c r="Q1778" s="52"/>
      <c r="R1778" s="52"/>
      <c r="S1778" s="328"/>
    </row>
    <row r="1779" spans="1:19" s="49" customFormat="1" x14ac:dyDescent="0.25">
      <c r="A1779" s="27"/>
      <c r="B1779" s="25"/>
      <c r="C1779" s="25"/>
      <c r="D1779" s="25"/>
      <c r="E1779" s="25"/>
      <c r="F1779" s="14"/>
      <c r="G1779" s="14"/>
      <c r="H1779" s="14"/>
      <c r="I1779" s="14"/>
      <c r="J1779" s="14"/>
      <c r="K1779" s="14"/>
      <c r="L1779" s="69"/>
      <c r="M1779" s="15"/>
      <c r="N1779" s="68"/>
      <c r="O1779" s="16"/>
      <c r="P1779" s="51"/>
      <c r="Q1779" s="52"/>
      <c r="R1779" s="52"/>
      <c r="S1779" s="328"/>
    </row>
    <row r="1780" spans="1:19" s="49" customFormat="1" x14ac:dyDescent="0.25">
      <c r="A1780" s="27"/>
      <c r="B1780" s="25"/>
      <c r="C1780" s="25"/>
      <c r="D1780" s="25"/>
      <c r="E1780" s="25"/>
      <c r="F1780" s="14"/>
      <c r="G1780" s="14"/>
      <c r="H1780" s="14"/>
      <c r="I1780" s="14"/>
      <c r="J1780" s="14"/>
      <c r="K1780" s="14"/>
      <c r="L1780" s="69"/>
      <c r="M1780" s="15"/>
      <c r="N1780" s="68"/>
      <c r="O1780" s="16"/>
      <c r="P1780" s="51"/>
      <c r="Q1780" s="52"/>
      <c r="R1780" s="52"/>
      <c r="S1780" s="328"/>
    </row>
    <row r="1781" spans="1:19" s="49" customFormat="1" x14ac:dyDescent="0.25">
      <c r="A1781" s="27"/>
      <c r="B1781" s="25"/>
      <c r="C1781" s="25"/>
      <c r="D1781" s="25"/>
      <c r="E1781" s="25"/>
      <c r="F1781" s="14"/>
      <c r="G1781" s="14"/>
      <c r="H1781" s="14"/>
      <c r="I1781" s="14"/>
      <c r="J1781" s="14"/>
      <c r="K1781" s="14"/>
      <c r="L1781" s="69"/>
      <c r="M1781" s="15"/>
      <c r="N1781" s="68"/>
      <c r="O1781" s="16"/>
      <c r="P1781" s="51"/>
      <c r="Q1781" s="52"/>
      <c r="R1781" s="52"/>
      <c r="S1781" s="328"/>
    </row>
    <row r="1782" spans="1:19" s="49" customFormat="1" x14ac:dyDescent="0.25">
      <c r="A1782" s="27"/>
      <c r="B1782" s="25"/>
      <c r="C1782" s="25"/>
      <c r="D1782" s="25"/>
      <c r="E1782" s="25"/>
      <c r="F1782" s="14"/>
      <c r="G1782" s="14"/>
      <c r="H1782" s="14"/>
      <c r="I1782" s="14"/>
      <c r="J1782" s="14"/>
      <c r="K1782" s="14"/>
      <c r="L1782" s="69"/>
      <c r="M1782" s="15"/>
      <c r="N1782" s="68"/>
      <c r="O1782" s="16"/>
      <c r="P1782" s="51"/>
      <c r="Q1782" s="52"/>
      <c r="R1782" s="52"/>
      <c r="S1782" s="328"/>
    </row>
    <row r="1783" spans="1:19" s="49" customFormat="1" x14ac:dyDescent="0.25">
      <c r="A1783" s="27"/>
      <c r="B1783" s="25"/>
      <c r="C1783" s="25"/>
      <c r="D1783" s="25"/>
      <c r="E1783" s="25"/>
      <c r="F1783" s="14"/>
      <c r="G1783" s="14"/>
      <c r="H1783" s="14"/>
      <c r="I1783" s="14"/>
      <c r="J1783" s="14"/>
      <c r="K1783" s="14"/>
      <c r="L1783" s="69"/>
      <c r="M1783" s="15"/>
      <c r="N1783" s="68"/>
      <c r="O1783" s="16"/>
      <c r="P1783" s="51"/>
      <c r="Q1783" s="52"/>
      <c r="R1783" s="52"/>
      <c r="S1783" s="328"/>
    </row>
    <row r="1784" spans="1:19" s="49" customFormat="1" x14ac:dyDescent="0.25">
      <c r="A1784" s="27"/>
      <c r="B1784" s="25"/>
      <c r="C1784" s="25"/>
      <c r="D1784" s="25"/>
      <c r="E1784" s="25"/>
      <c r="F1784" s="14"/>
      <c r="G1784" s="14"/>
      <c r="H1784" s="14"/>
      <c r="I1784" s="14"/>
      <c r="J1784" s="14"/>
      <c r="K1784" s="14"/>
      <c r="L1784" s="69"/>
      <c r="M1784" s="15"/>
      <c r="N1784" s="68"/>
      <c r="O1784" s="16"/>
      <c r="P1784" s="51"/>
      <c r="Q1784" s="52"/>
      <c r="R1784" s="52"/>
      <c r="S1784" s="328"/>
    </row>
    <row r="1785" spans="1:19" s="49" customFormat="1" x14ac:dyDescent="0.25">
      <c r="A1785" s="27"/>
      <c r="B1785" s="25"/>
      <c r="C1785" s="25"/>
      <c r="D1785" s="25"/>
      <c r="E1785" s="25"/>
      <c r="F1785" s="14"/>
      <c r="G1785" s="14"/>
      <c r="H1785" s="14"/>
      <c r="I1785" s="14"/>
      <c r="J1785" s="14"/>
      <c r="K1785" s="14"/>
      <c r="L1785" s="69"/>
      <c r="M1785" s="15"/>
      <c r="N1785" s="68"/>
      <c r="O1785" s="16"/>
      <c r="P1785" s="51"/>
      <c r="Q1785" s="52"/>
      <c r="R1785" s="52"/>
      <c r="S1785" s="328"/>
    </row>
    <row r="1786" spans="1:19" s="49" customFormat="1" x14ac:dyDescent="0.25">
      <c r="A1786" s="27"/>
      <c r="B1786" s="25"/>
      <c r="C1786" s="25"/>
      <c r="D1786" s="25"/>
      <c r="E1786" s="25"/>
      <c r="F1786" s="14"/>
      <c r="G1786" s="14"/>
      <c r="H1786" s="14"/>
      <c r="I1786" s="14"/>
      <c r="J1786" s="14"/>
      <c r="K1786" s="14"/>
      <c r="L1786" s="69"/>
      <c r="M1786" s="15"/>
      <c r="N1786" s="68"/>
      <c r="O1786" s="16"/>
      <c r="P1786" s="51"/>
      <c r="Q1786" s="52"/>
      <c r="R1786" s="52"/>
      <c r="S1786" s="328"/>
    </row>
    <row r="1787" spans="1:19" s="49" customFormat="1" x14ac:dyDescent="0.25">
      <c r="A1787" s="27"/>
      <c r="B1787" s="25"/>
      <c r="C1787" s="25"/>
      <c r="D1787" s="25"/>
      <c r="E1787" s="25"/>
      <c r="F1787" s="14"/>
      <c r="G1787" s="14"/>
      <c r="H1787" s="14"/>
      <c r="I1787" s="14"/>
      <c r="J1787" s="14"/>
      <c r="K1787" s="14"/>
      <c r="L1787" s="69"/>
      <c r="M1787" s="15"/>
      <c r="N1787" s="68"/>
      <c r="O1787" s="16"/>
      <c r="P1787" s="51"/>
      <c r="Q1787" s="52"/>
      <c r="R1787" s="52"/>
      <c r="S1787" s="328"/>
    </row>
    <row r="1788" spans="1:19" s="49" customFormat="1" x14ac:dyDescent="0.25">
      <c r="A1788" s="27"/>
      <c r="B1788" s="25"/>
      <c r="C1788" s="25"/>
      <c r="D1788" s="25"/>
      <c r="E1788" s="25"/>
      <c r="F1788" s="14"/>
      <c r="G1788" s="14"/>
      <c r="H1788" s="14"/>
      <c r="I1788" s="14"/>
      <c r="J1788" s="14"/>
      <c r="K1788" s="14"/>
      <c r="L1788" s="69"/>
      <c r="M1788" s="15"/>
      <c r="N1788" s="68"/>
      <c r="O1788" s="16"/>
      <c r="P1788" s="51"/>
      <c r="Q1788" s="52"/>
      <c r="R1788" s="52"/>
      <c r="S1788" s="328"/>
    </row>
    <row r="1789" spans="1:19" s="49" customFormat="1" x14ac:dyDescent="0.25">
      <c r="A1789" s="27"/>
      <c r="B1789" s="25"/>
      <c r="C1789" s="25"/>
      <c r="D1789" s="25"/>
      <c r="E1789" s="25"/>
      <c r="F1789" s="14"/>
      <c r="G1789" s="14"/>
      <c r="H1789" s="14"/>
      <c r="I1789" s="14"/>
      <c r="J1789" s="14"/>
      <c r="K1789" s="14"/>
      <c r="L1789" s="69"/>
      <c r="M1789" s="15"/>
      <c r="N1789" s="68"/>
      <c r="O1789" s="16"/>
      <c r="P1789" s="51"/>
      <c r="Q1789" s="52"/>
      <c r="R1789" s="52"/>
      <c r="S1789" s="328"/>
    </row>
    <row r="1790" spans="1:19" s="49" customFormat="1" x14ac:dyDescent="0.25">
      <c r="A1790" s="27"/>
      <c r="B1790" s="25"/>
      <c r="C1790" s="25"/>
      <c r="D1790" s="25"/>
      <c r="E1790" s="25"/>
      <c r="F1790" s="14"/>
      <c r="G1790" s="14"/>
      <c r="H1790" s="14"/>
      <c r="I1790" s="14"/>
      <c r="J1790" s="14"/>
      <c r="K1790" s="14"/>
      <c r="L1790" s="69"/>
      <c r="M1790" s="15"/>
      <c r="N1790" s="68"/>
      <c r="O1790" s="16"/>
      <c r="P1790" s="51"/>
      <c r="Q1790" s="52"/>
      <c r="R1790" s="52"/>
      <c r="S1790" s="328"/>
    </row>
    <row r="1791" spans="1:19" s="49" customFormat="1" x14ac:dyDescent="0.25">
      <c r="A1791" s="27"/>
      <c r="B1791" s="25"/>
      <c r="C1791" s="25"/>
      <c r="D1791" s="25"/>
      <c r="E1791" s="25"/>
      <c r="F1791" s="14"/>
      <c r="G1791" s="14"/>
      <c r="H1791" s="14"/>
      <c r="I1791" s="14"/>
      <c r="J1791" s="14"/>
      <c r="K1791" s="14"/>
      <c r="L1791" s="69"/>
      <c r="M1791" s="15"/>
      <c r="N1791" s="68"/>
      <c r="O1791" s="16"/>
      <c r="P1791" s="51"/>
      <c r="Q1791" s="52"/>
      <c r="R1791" s="52"/>
      <c r="S1791" s="328"/>
    </row>
    <row r="1792" spans="1:19" s="49" customFormat="1" x14ac:dyDescent="0.25">
      <c r="A1792" s="27"/>
      <c r="B1792" s="25"/>
      <c r="C1792" s="25"/>
      <c r="D1792" s="25"/>
      <c r="E1792" s="25"/>
      <c r="F1792" s="14"/>
      <c r="G1792" s="14"/>
      <c r="H1792" s="14"/>
      <c r="I1792" s="14"/>
      <c r="J1792" s="14"/>
      <c r="K1792" s="14"/>
      <c r="L1792" s="69"/>
      <c r="M1792" s="15"/>
      <c r="N1792" s="68"/>
      <c r="O1792" s="16"/>
      <c r="P1792" s="51"/>
      <c r="Q1792" s="52"/>
      <c r="R1792" s="52"/>
      <c r="S1792" s="328"/>
    </row>
    <row r="1793" spans="1:19" s="49" customFormat="1" x14ac:dyDescent="0.25">
      <c r="A1793" s="27"/>
      <c r="B1793" s="25"/>
      <c r="C1793" s="25"/>
      <c r="D1793" s="25"/>
      <c r="E1793" s="25"/>
      <c r="F1793" s="14"/>
      <c r="G1793" s="14"/>
      <c r="H1793" s="14"/>
      <c r="I1793" s="14"/>
      <c r="J1793" s="14"/>
      <c r="K1793" s="14"/>
      <c r="L1793" s="69"/>
      <c r="M1793" s="15"/>
      <c r="N1793" s="68"/>
      <c r="O1793" s="16"/>
      <c r="P1793" s="51"/>
      <c r="Q1793" s="52"/>
      <c r="R1793" s="52"/>
      <c r="S1793" s="328"/>
    </row>
    <row r="1794" spans="1:19" s="49" customFormat="1" x14ac:dyDescent="0.25">
      <c r="A1794" s="27"/>
      <c r="B1794" s="25"/>
      <c r="C1794" s="25"/>
      <c r="D1794" s="25"/>
      <c r="E1794" s="25"/>
      <c r="F1794" s="14"/>
      <c r="G1794" s="14"/>
      <c r="H1794" s="14"/>
      <c r="I1794" s="14"/>
      <c r="J1794" s="14"/>
      <c r="K1794" s="14"/>
      <c r="L1794" s="69"/>
      <c r="M1794" s="15"/>
      <c r="N1794" s="68"/>
      <c r="O1794" s="16"/>
      <c r="P1794" s="51"/>
      <c r="Q1794" s="52"/>
      <c r="R1794" s="52"/>
      <c r="S1794" s="328"/>
    </row>
    <row r="1795" spans="1:19" s="49" customFormat="1" x14ac:dyDescent="0.25">
      <c r="A1795" s="27"/>
      <c r="B1795" s="25"/>
      <c r="C1795" s="25"/>
      <c r="D1795" s="25"/>
      <c r="E1795" s="25"/>
      <c r="F1795" s="14"/>
      <c r="G1795" s="14"/>
      <c r="H1795" s="14"/>
      <c r="I1795" s="14"/>
      <c r="J1795" s="14"/>
      <c r="K1795" s="14"/>
      <c r="L1795" s="69"/>
      <c r="M1795" s="15"/>
      <c r="N1795" s="68"/>
      <c r="O1795" s="16"/>
      <c r="P1795" s="51"/>
      <c r="Q1795" s="52"/>
      <c r="R1795" s="52"/>
      <c r="S1795" s="328"/>
    </row>
    <row r="1796" spans="1:19" s="49" customFormat="1" x14ac:dyDescent="0.25">
      <c r="A1796" s="27"/>
      <c r="B1796" s="25"/>
      <c r="C1796" s="25"/>
      <c r="D1796" s="25"/>
      <c r="E1796" s="25"/>
      <c r="F1796" s="14"/>
      <c r="G1796" s="14"/>
      <c r="H1796" s="14"/>
      <c r="I1796" s="14"/>
      <c r="J1796" s="14"/>
      <c r="K1796" s="14"/>
      <c r="L1796" s="69"/>
      <c r="M1796" s="15"/>
      <c r="N1796" s="68"/>
      <c r="O1796" s="16"/>
      <c r="P1796" s="51"/>
      <c r="Q1796" s="52"/>
      <c r="R1796" s="52"/>
      <c r="S1796" s="328"/>
    </row>
    <row r="1797" spans="1:19" s="49" customFormat="1" x14ac:dyDescent="0.25">
      <c r="A1797" s="27"/>
      <c r="B1797" s="25"/>
      <c r="C1797" s="25"/>
      <c r="D1797" s="25"/>
      <c r="E1797" s="25"/>
      <c r="F1797" s="14"/>
      <c r="G1797" s="14"/>
      <c r="H1797" s="14"/>
      <c r="I1797" s="14"/>
      <c r="J1797" s="14"/>
      <c r="K1797" s="14"/>
      <c r="L1797" s="69"/>
      <c r="M1797" s="15"/>
      <c r="N1797" s="68"/>
      <c r="O1797" s="16"/>
      <c r="P1797" s="51"/>
      <c r="Q1797" s="52"/>
      <c r="R1797" s="52"/>
      <c r="S1797" s="328"/>
    </row>
    <row r="1798" spans="1:19" s="49" customFormat="1" x14ac:dyDescent="0.25">
      <c r="A1798" s="27"/>
      <c r="B1798" s="25"/>
      <c r="C1798" s="25"/>
      <c r="D1798" s="25"/>
      <c r="E1798" s="25"/>
      <c r="F1798" s="14"/>
      <c r="G1798" s="14"/>
      <c r="H1798" s="14"/>
      <c r="I1798" s="14"/>
      <c r="J1798" s="14"/>
      <c r="K1798" s="14"/>
      <c r="L1798" s="69"/>
      <c r="M1798" s="15"/>
      <c r="N1798" s="68"/>
      <c r="O1798" s="16"/>
      <c r="P1798" s="51"/>
      <c r="Q1798" s="52"/>
      <c r="R1798" s="52"/>
      <c r="S1798" s="328"/>
    </row>
    <row r="1799" spans="1:19" s="49" customFormat="1" x14ac:dyDescent="0.25">
      <c r="A1799" s="27"/>
      <c r="B1799" s="25"/>
      <c r="C1799" s="25"/>
      <c r="D1799" s="25"/>
      <c r="E1799" s="25"/>
      <c r="F1799" s="14"/>
      <c r="G1799" s="14"/>
      <c r="H1799" s="14"/>
      <c r="I1799" s="14"/>
      <c r="J1799" s="14"/>
      <c r="K1799" s="14"/>
      <c r="L1799" s="69"/>
      <c r="M1799" s="15"/>
      <c r="N1799" s="68"/>
      <c r="O1799" s="16"/>
      <c r="P1799" s="51"/>
      <c r="Q1799" s="52"/>
      <c r="R1799" s="52"/>
      <c r="S1799" s="328"/>
    </row>
    <row r="1800" spans="1:19" s="49" customFormat="1" x14ac:dyDescent="0.25">
      <c r="A1800" s="27"/>
      <c r="B1800" s="25"/>
      <c r="C1800" s="25"/>
      <c r="D1800" s="25"/>
      <c r="E1800" s="25"/>
      <c r="F1800" s="14"/>
      <c r="G1800" s="14"/>
      <c r="H1800" s="14"/>
      <c r="I1800" s="14"/>
      <c r="J1800" s="14"/>
      <c r="K1800" s="14"/>
      <c r="L1800" s="69"/>
      <c r="M1800" s="15"/>
      <c r="N1800" s="68"/>
      <c r="O1800" s="16"/>
      <c r="P1800" s="51"/>
      <c r="Q1800" s="52"/>
      <c r="R1800" s="52"/>
      <c r="S1800" s="328"/>
    </row>
    <row r="1801" spans="1:19" s="49" customFormat="1" x14ac:dyDescent="0.25">
      <c r="A1801" s="27"/>
      <c r="B1801" s="25"/>
      <c r="C1801" s="25"/>
      <c r="D1801" s="25"/>
      <c r="E1801" s="25"/>
      <c r="F1801" s="14"/>
      <c r="G1801" s="14"/>
      <c r="H1801" s="14"/>
      <c r="I1801" s="14"/>
      <c r="J1801" s="14"/>
      <c r="K1801" s="14"/>
      <c r="L1801" s="69"/>
      <c r="M1801" s="15"/>
      <c r="N1801" s="68"/>
      <c r="O1801" s="16"/>
      <c r="P1801" s="51"/>
      <c r="Q1801" s="52"/>
      <c r="R1801" s="52"/>
      <c r="S1801" s="328"/>
    </row>
    <row r="1802" spans="1:19" s="49" customFormat="1" x14ac:dyDescent="0.25">
      <c r="A1802" s="27"/>
      <c r="B1802" s="25"/>
      <c r="C1802" s="25"/>
      <c r="D1802" s="25"/>
      <c r="E1802" s="25"/>
      <c r="F1802" s="14"/>
      <c r="G1802" s="14"/>
      <c r="H1802" s="14"/>
      <c r="I1802" s="14"/>
      <c r="J1802" s="14"/>
      <c r="K1802" s="14"/>
      <c r="L1802" s="69"/>
      <c r="M1802" s="15"/>
      <c r="N1802" s="68"/>
      <c r="O1802" s="16"/>
      <c r="P1802" s="51"/>
      <c r="Q1802" s="52"/>
      <c r="R1802" s="52"/>
      <c r="S1802" s="328"/>
    </row>
    <row r="1803" spans="1:19" s="49" customFormat="1" x14ac:dyDescent="0.25">
      <c r="A1803" s="27"/>
      <c r="B1803" s="25"/>
      <c r="C1803" s="25"/>
      <c r="D1803" s="25"/>
      <c r="E1803" s="25"/>
      <c r="F1803" s="14"/>
      <c r="G1803" s="14"/>
      <c r="H1803" s="14"/>
      <c r="I1803" s="14"/>
      <c r="J1803" s="14"/>
      <c r="K1803" s="14"/>
      <c r="L1803" s="69"/>
      <c r="M1803" s="15"/>
      <c r="N1803" s="68"/>
      <c r="O1803" s="16"/>
      <c r="P1803" s="51"/>
      <c r="Q1803" s="52"/>
      <c r="R1803" s="52"/>
      <c r="S1803" s="328"/>
    </row>
    <row r="1804" spans="1:19" s="49" customFormat="1" x14ac:dyDescent="0.25">
      <c r="A1804" s="27"/>
      <c r="B1804" s="25"/>
      <c r="C1804" s="25"/>
      <c r="D1804" s="25"/>
      <c r="E1804" s="25"/>
      <c r="F1804" s="14"/>
      <c r="G1804" s="14"/>
      <c r="H1804" s="14"/>
      <c r="I1804" s="14"/>
      <c r="J1804" s="14"/>
      <c r="K1804" s="14"/>
      <c r="L1804" s="69"/>
      <c r="M1804" s="15"/>
      <c r="N1804" s="68"/>
      <c r="O1804" s="16"/>
      <c r="P1804" s="51"/>
      <c r="Q1804" s="52"/>
      <c r="R1804" s="52"/>
      <c r="S1804" s="328"/>
    </row>
    <row r="1805" spans="1:19" s="49" customFormat="1" x14ac:dyDescent="0.25">
      <c r="A1805" s="27"/>
      <c r="B1805" s="25"/>
      <c r="C1805" s="25"/>
      <c r="D1805" s="25"/>
      <c r="E1805" s="25"/>
      <c r="F1805" s="14"/>
      <c r="G1805" s="14"/>
      <c r="H1805" s="14"/>
      <c r="I1805" s="14"/>
      <c r="J1805" s="14"/>
      <c r="K1805" s="14"/>
      <c r="L1805" s="69"/>
      <c r="M1805" s="15"/>
      <c r="N1805" s="68"/>
      <c r="O1805" s="16"/>
      <c r="P1805" s="51"/>
      <c r="Q1805" s="52"/>
      <c r="R1805" s="52"/>
      <c r="S1805" s="328"/>
    </row>
    <row r="1806" spans="1:19" s="49" customFormat="1" x14ac:dyDescent="0.25">
      <c r="A1806" s="27"/>
      <c r="B1806" s="25"/>
      <c r="C1806" s="25"/>
      <c r="D1806" s="25"/>
      <c r="E1806" s="25"/>
      <c r="F1806" s="14"/>
      <c r="G1806" s="14"/>
      <c r="H1806" s="14"/>
      <c r="I1806" s="14"/>
      <c r="J1806" s="14"/>
      <c r="K1806" s="14"/>
      <c r="L1806" s="69"/>
      <c r="M1806" s="15"/>
      <c r="N1806" s="68"/>
      <c r="O1806" s="16"/>
      <c r="P1806" s="51"/>
      <c r="Q1806" s="52"/>
      <c r="R1806" s="52"/>
      <c r="S1806" s="328"/>
    </row>
    <row r="1807" spans="1:19" s="49" customFormat="1" x14ac:dyDescent="0.25">
      <c r="A1807" s="27"/>
      <c r="B1807" s="25"/>
      <c r="C1807" s="25"/>
      <c r="D1807" s="25"/>
      <c r="E1807" s="25"/>
      <c r="F1807" s="14"/>
      <c r="G1807" s="14"/>
      <c r="H1807" s="14"/>
      <c r="I1807" s="14"/>
      <c r="J1807" s="14"/>
      <c r="K1807" s="14"/>
      <c r="L1807" s="69"/>
      <c r="M1807" s="15"/>
      <c r="N1807" s="68"/>
      <c r="O1807" s="16"/>
      <c r="P1807" s="51"/>
      <c r="Q1807" s="52"/>
      <c r="R1807" s="52"/>
      <c r="S1807" s="328"/>
    </row>
    <row r="1808" spans="1:19" s="49" customFormat="1" x14ac:dyDescent="0.25">
      <c r="A1808" s="27"/>
      <c r="B1808" s="25"/>
      <c r="C1808" s="25"/>
      <c r="D1808" s="25"/>
      <c r="E1808" s="25"/>
      <c r="F1808" s="14"/>
      <c r="G1808" s="14"/>
      <c r="H1808" s="14"/>
      <c r="I1808" s="14"/>
      <c r="J1808" s="14"/>
      <c r="K1808" s="14"/>
      <c r="L1808" s="69"/>
      <c r="M1808" s="15"/>
      <c r="N1808" s="68"/>
      <c r="O1808" s="16"/>
      <c r="P1808" s="51"/>
      <c r="Q1808" s="52"/>
      <c r="R1808" s="52"/>
      <c r="S1808" s="328"/>
    </row>
    <row r="1809" spans="1:19" s="49" customFormat="1" x14ac:dyDescent="0.25">
      <c r="A1809" s="27"/>
      <c r="B1809" s="25"/>
      <c r="C1809" s="25"/>
      <c r="D1809" s="25"/>
      <c r="E1809" s="25"/>
      <c r="F1809" s="14"/>
      <c r="G1809" s="14"/>
      <c r="H1809" s="14"/>
      <c r="I1809" s="14"/>
      <c r="J1809" s="14"/>
      <c r="K1809" s="14"/>
      <c r="L1809" s="69"/>
      <c r="M1809" s="15"/>
      <c r="N1809" s="68"/>
      <c r="O1809" s="16"/>
      <c r="P1809" s="51"/>
      <c r="Q1809" s="52"/>
      <c r="R1809" s="52"/>
      <c r="S1809" s="328"/>
    </row>
    <row r="1810" spans="1:19" s="49" customFormat="1" x14ac:dyDescent="0.25">
      <c r="A1810" s="27"/>
      <c r="B1810" s="25"/>
      <c r="C1810" s="25"/>
      <c r="D1810" s="25"/>
      <c r="E1810" s="25"/>
      <c r="F1810" s="14"/>
      <c r="G1810" s="14"/>
      <c r="H1810" s="14"/>
      <c r="I1810" s="14"/>
      <c r="J1810" s="14"/>
      <c r="K1810" s="14"/>
      <c r="L1810" s="69"/>
      <c r="M1810" s="15"/>
      <c r="N1810" s="68"/>
      <c r="O1810" s="16"/>
      <c r="P1810" s="51"/>
      <c r="Q1810" s="52"/>
      <c r="R1810" s="52"/>
      <c r="S1810" s="328"/>
    </row>
    <row r="1811" spans="1:19" s="49" customFormat="1" x14ac:dyDescent="0.25">
      <c r="A1811" s="27"/>
      <c r="B1811" s="25"/>
      <c r="C1811" s="25"/>
      <c r="D1811" s="25"/>
      <c r="E1811" s="25"/>
      <c r="F1811" s="14"/>
      <c r="G1811" s="14"/>
      <c r="H1811" s="14"/>
      <c r="I1811" s="14"/>
      <c r="J1811" s="14"/>
      <c r="K1811" s="14"/>
      <c r="L1811" s="69"/>
      <c r="M1811" s="15"/>
      <c r="N1811" s="68"/>
      <c r="O1811" s="16"/>
      <c r="P1811" s="51"/>
      <c r="Q1811" s="52"/>
      <c r="R1811" s="52"/>
      <c r="S1811" s="328"/>
    </row>
    <row r="1812" spans="1:19" s="49" customFormat="1" x14ac:dyDescent="0.25">
      <c r="A1812" s="27"/>
      <c r="B1812" s="25"/>
      <c r="C1812" s="25"/>
      <c r="D1812" s="25"/>
      <c r="E1812" s="25"/>
      <c r="F1812" s="14"/>
      <c r="G1812" s="14"/>
      <c r="H1812" s="14"/>
      <c r="I1812" s="14"/>
      <c r="J1812" s="14"/>
      <c r="K1812" s="14"/>
      <c r="L1812" s="69"/>
      <c r="M1812" s="15"/>
      <c r="N1812" s="68"/>
      <c r="O1812" s="16"/>
      <c r="P1812" s="51"/>
      <c r="Q1812" s="52"/>
      <c r="R1812" s="52"/>
      <c r="S1812" s="328"/>
    </row>
    <row r="1813" spans="1:19" s="49" customFormat="1" x14ac:dyDescent="0.25">
      <c r="A1813" s="27"/>
      <c r="B1813" s="25"/>
      <c r="C1813" s="25"/>
      <c r="D1813" s="25"/>
      <c r="E1813" s="25"/>
      <c r="F1813" s="14"/>
      <c r="G1813" s="14"/>
      <c r="H1813" s="14"/>
      <c r="I1813" s="14"/>
      <c r="J1813" s="14"/>
      <c r="K1813" s="14"/>
      <c r="L1813" s="69"/>
      <c r="M1813" s="15"/>
      <c r="N1813" s="68"/>
      <c r="O1813" s="16"/>
      <c r="P1813" s="51"/>
      <c r="Q1813" s="52"/>
      <c r="R1813" s="52"/>
      <c r="S1813" s="328"/>
    </row>
    <row r="1814" spans="1:19" s="49" customFormat="1" x14ac:dyDescent="0.25">
      <c r="A1814" s="27"/>
      <c r="B1814" s="25"/>
      <c r="C1814" s="25"/>
      <c r="D1814" s="25"/>
      <c r="E1814" s="25"/>
      <c r="F1814" s="14"/>
      <c r="G1814" s="14"/>
      <c r="H1814" s="14"/>
      <c r="I1814" s="14"/>
      <c r="J1814" s="14"/>
      <c r="K1814" s="14"/>
      <c r="L1814" s="69"/>
      <c r="M1814" s="15"/>
      <c r="N1814" s="68"/>
      <c r="O1814" s="16"/>
      <c r="P1814" s="51"/>
      <c r="Q1814" s="52"/>
      <c r="R1814" s="52"/>
      <c r="S1814" s="328"/>
    </row>
    <row r="1815" spans="1:19" s="49" customFormat="1" x14ac:dyDescent="0.25">
      <c r="A1815" s="27"/>
      <c r="B1815" s="25"/>
      <c r="C1815" s="25"/>
      <c r="D1815" s="25"/>
      <c r="E1815" s="25"/>
      <c r="F1815" s="14"/>
      <c r="G1815" s="14"/>
      <c r="H1815" s="14"/>
      <c r="I1815" s="14"/>
      <c r="J1815" s="14"/>
      <c r="K1815" s="14"/>
      <c r="L1815" s="69"/>
      <c r="M1815" s="15"/>
      <c r="N1815" s="68"/>
      <c r="O1815" s="16"/>
      <c r="P1815" s="51"/>
      <c r="Q1815" s="52"/>
      <c r="R1815" s="52"/>
      <c r="S1815" s="328"/>
    </row>
    <row r="1816" spans="1:19" s="49" customFormat="1" x14ac:dyDescent="0.25">
      <c r="A1816" s="27"/>
      <c r="B1816" s="25"/>
      <c r="C1816" s="25"/>
      <c r="D1816" s="25"/>
      <c r="E1816" s="25"/>
      <c r="F1816" s="14"/>
      <c r="G1816" s="14"/>
      <c r="H1816" s="14"/>
      <c r="I1816" s="14"/>
      <c r="J1816" s="14"/>
      <c r="K1816" s="14"/>
      <c r="L1816" s="69"/>
      <c r="M1816" s="15"/>
      <c r="N1816" s="68"/>
      <c r="O1816" s="16"/>
      <c r="P1816" s="51"/>
      <c r="Q1816" s="52"/>
      <c r="R1816" s="52"/>
      <c r="S1816" s="328"/>
    </row>
    <row r="1817" spans="1:19" s="49" customFormat="1" x14ac:dyDescent="0.25">
      <c r="A1817" s="27"/>
      <c r="B1817" s="25"/>
      <c r="C1817" s="25"/>
      <c r="D1817" s="25"/>
      <c r="E1817" s="25"/>
      <c r="F1817" s="14"/>
      <c r="G1817" s="14"/>
      <c r="H1817" s="14"/>
      <c r="I1817" s="14"/>
      <c r="J1817" s="14"/>
      <c r="K1817" s="14"/>
      <c r="L1817" s="69"/>
      <c r="M1817" s="15"/>
      <c r="N1817" s="68"/>
      <c r="O1817" s="16"/>
      <c r="P1817" s="51"/>
      <c r="Q1817" s="52"/>
      <c r="R1817" s="52"/>
      <c r="S1817" s="328"/>
    </row>
    <row r="1818" spans="1:19" s="49" customFormat="1" x14ac:dyDescent="0.25">
      <c r="A1818" s="27"/>
      <c r="B1818" s="25"/>
      <c r="C1818" s="25"/>
      <c r="D1818" s="25"/>
      <c r="E1818" s="25"/>
      <c r="F1818" s="14"/>
      <c r="G1818" s="14"/>
      <c r="H1818" s="14"/>
      <c r="I1818" s="14"/>
      <c r="J1818" s="14"/>
      <c r="K1818" s="14"/>
      <c r="L1818" s="69"/>
      <c r="M1818" s="15"/>
      <c r="N1818" s="68"/>
      <c r="O1818" s="16"/>
      <c r="P1818" s="51"/>
      <c r="Q1818" s="52"/>
      <c r="R1818" s="52"/>
      <c r="S1818" s="328"/>
    </row>
    <row r="1819" spans="1:19" s="49" customFormat="1" x14ac:dyDescent="0.25">
      <c r="A1819" s="27"/>
      <c r="B1819" s="25"/>
      <c r="C1819" s="25"/>
      <c r="D1819" s="25"/>
      <c r="E1819" s="25"/>
      <c r="F1819" s="14"/>
      <c r="G1819" s="14"/>
      <c r="H1819" s="14"/>
      <c r="I1819" s="14"/>
      <c r="J1819" s="14"/>
      <c r="K1819" s="14"/>
      <c r="L1819" s="69"/>
      <c r="M1819" s="15"/>
      <c r="N1819" s="68"/>
      <c r="O1819" s="16"/>
      <c r="P1819" s="51"/>
      <c r="Q1819" s="52"/>
      <c r="R1819" s="52"/>
      <c r="S1819" s="328"/>
    </row>
    <row r="1820" spans="1:19" s="49" customFormat="1" x14ac:dyDescent="0.25">
      <c r="A1820" s="27"/>
      <c r="B1820" s="25"/>
      <c r="C1820" s="25"/>
      <c r="D1820" s="25"/>
      <c r="E1820" s="25"/>
      <c r="F1820" s="14"/>
      <c r="G1820" s="14"/>
      <c r="H1820" s="14"/>
      <c r="I1820" s="14"/>
      <c r="J1820" s="14"/>
      <c r="K1820" s="14"/>
      <c r="L1820" s="69"/>
      <c r="M1820" s="15"/>
      <c r="N1820" s="68"/>
      <c r="O1820" s="16"/>
      <c r="P1820" s="51"/>
      <c r="Q1820" s="52"/>
      <c r="R1820" s="52"/>
      <c r="S1820" s="328"/>
    </row>
    <row r="1821" spans="1:19" s="49" customFormat="1" x14ac:dyDescent="0.25">
      <c r="A1821" s="27"/>
      <c r="B1821" s="25"/>
      <c r="C1821" s="25"/>
      <c r="D1821" s="25"/>
      <c r="E1821" s="25"/>
      <c r="F1821" s="14"/>
      <c r="G1821" s="14"/>
      <c r="H1821" s="14"/>
      <c r="I1821" s="14"/>
      <c r="J1821" s="14"/>
      <c r="K1821" s="14"/>
      <c r="L1821" s="69"/>
      <c r="M1821" s="15"/>
      <c r="N1821" s="68"/>
      <c r="O1821" s="16"/>
      <c r="P1821" s="51"/>
      <c r="Q1821" s="52"/>
      <c r="R1821" s="52"/>
      <c r="S1821" s="328"/>
    </row>
    <row r="1822" spans="1:19" s="49" customFormat="1" x14ac:dyDescent="0.25">
      <c r="A1822" s="27"/>
      <c r="B1822" s="25"/>
      <c r="C1822" s="25"/>
      <c r="D1822" s="25"/>
      <c r="E1822" s="25"/>
      <c r="F1822" s="14"/>
      <c r="G1822" s="14"/>
      <c r="H1822" s="14"/>
      <c r="I1822" s="14"/>
      <c r="J1822" s="14"/>
      <c r="K1822" s="14"/>
      <c r="L1822" s="69"/>
      <c r="M1822" s="15"/>
      <c r="N1822" s="68"/>
      <c r="O1822" s="16"/>
      <c r="P1822" s="51"/>
      <c r="Q1822" s="52"/>
      <c r="R1822" s="52"/>
      <c r="S1822" s="328"/>
    </row>
    <row r="1823" spans="1:19" s="49" customFormat="1" x14ac:dyDescent="0.25">
      <c r="A1823" s="27"/>
      <c r="B1823" s="25"/>
      <c r="C1823" s="25"/>
      <c r="D1823" s="25"/>
      <c r="E1823" s="25"/>
      <c r="F1823" s="14"/>
      <c r="G1823" s="14"/>
      <c r="H1823" s="14"/>
      <c r="I1823" s="14"/>
      <c r="J1823" s="14"/>
      <c r="K1823" s="14"/>
      <c r="L1823" s="69"/>
      <c r="M1823" s="15"/>
      <c r="N1823" s="68"/>
      <c r="O1823" s="16"/>
      <c r="P1823" s="51"/>
      <c r="Q1823" s="52"/>
      <c r="R1823" s="52"/>
      <c r="S1823" s="328"/>
    </row>
    <row r="1824" spans="1:19" s="49" customFormat="1" x14ac:dyDescent="0.25">
      <c r="A1824" s="27"/>
      <c r="B1824" s="25"/>
      <c r="C1824" s="25"/>
      <c r="D1824" s="25"/>
      <c r="E1824" s="25"/>
      <c r="F1824" s="14"/>
      <c r="G1824" s="14"/>
      <c r="H1824" s="14"/>
      <c r="I1824" s="14"/>
      <c r="J1824" s="14"/>
      <c r="K1824" s="14"/>
      <c r="L1824" s="69"/>
      <c r="M1824" s="15"/>
      <c r="N1824" s="68"/>
      <c r="O1824" s="16"/>
      <c r="P1824" s="51"/>
      <c r="Q1824" s="52"/>
      <c r="R1824" s="52"/>
      <c r="S1824" s="328"/>
    </row>
    <row r="1825" spans="1:19" s="49" customFormat="1" x14ac:dyDescent="0.25">
      <c r="A1825" s="27"/>
      <c r="B1825" s="25"/>
      <c r="C1825" s="25"/>
      <c r="D1825" s="25"/>
      <c r="E1825" s="25"/>
      <c r="F1825" s="14"/>
      <c r="G1825" s="14"/>
      <c r="H1825" s="14"/>
      <c r="I1825" s="14"/>
      <c r="J1825" s="14"/>
      <c r="K1825" s="14"/>
      <c r="L1825" s="69"/>
      <c r="M1825" s="15"/>
      <c r="N1825" s="68"/>
      <c r="O1825" s="16"/>
      <c r="P1825" s="51"/>
      <c r="Q1825" s="52"/>
      <c r="R1825" s="52"/>
      <c r="S1825" s="328"/>
    </row>
    <row r="1826" spans="1:19" s="49" customFormat="1" x14ac:dyDescent="0.25">
      <c r="A1826" s="27"/>
      <c r="B1826" s="25"/>
      <c r="C1826" s="25"/>
      <c r="D1826" s="25"/>
      <c r="E1826" s="25"/>
      <c r="F1826" s="14"/>
      <c r="G1826" s="14"/>
      <c r="H1826" s="14"/>
      <c r="I1826" s="14"/>
      <c r="J1826" s="14"/>
      <c r="K1826" s="14"/>
      <c r="L1826" s="69"/>
      <c r="M1826" s="15"/>
      <c r="N1826" s="68"/>
      <c r="O1826" s="16"/>
      <c r="P1826" s="51"/>
      <c r="Q1826" s="52"/>
      <c r="R1826" s="52"/>
      <c r="S1826" s="328"/>
    </row>
    <row r="1827" spans="1:19" s="49" customFormat="1" x14ac:dyDescent="0.25">
      <c r="A1827" s="27"/>
      <c r="B1827" s="25"/>
      <c r="C1827" s="25"/>
      <c r="D1827" s="25"/>
      <c r="E1827" s="25"/>
      <c r="F1827" s="14"/>
      <c r="G1827" s="14"/>
      <c r="H1827" s="14"/>
      <c r="I1827" s="14"/>
      <c r="J1827" s="14"/>
      <c r="K1827" s="14"/>
      <c r="L1827" s="69"/>
      <c r="M1827" s="15"/>
      <c r="N1827" s="68"/>
      <c r="O1827" s="16"/>
      <c r="P1827" s="51"/>
      <c r="Q1827" s="52"/>
      <c r="R1827" s="52"/>
      <c r="S1827" s="328"/>
    </row>
    <row r="1828" spans="1:19" s="49" customFormat="1" x14ac:dyDescent="0.25">
      <c r="A1828" s="27"/>
      <c r="B1828" s="25"/>
      <c r="C1828" s="25"/>
      <c r="D1828" s="25"/>
      <c r="E1828" s="25"/>
      <c r="F1828" s="14"/>
      <c r="G1828" s="14"/>
      <c r="H1828" s="14"/>
      <c r="I1828" s="14"/>
      <c r="J1828" s="14"/>
      <c r="K1828" s="14"/>
      <c r="L1828" s="69"/>
      <c r="M1828" s="15"/>
      <c r="N1828" s="68"/>
      <c r="O1828" s="16"/>
      <c r="P1828" s="51"/>
      <c r="Q1828" s="52"/>
      <c r="R1828" s="52"/>
      <c r="S1828" s="328"/>
    </row>
    <row r="1829" spans="1:19" s="49" customFormat="1" x14ac:dyDescent="0.25">
      <c r="A1829" s="27"/>
      <c r="B1829" s="25"/>
      <c r="C1829" s="25"/>
      <c r="D1829" s="25"/>
      <c r="E1829" s="25"/>
      <c r="F1829" s="14"/>
      <c r="G1829" s="14"/>
      <c r="H1829" s="14"/>
      <c r="I1829" s="14"/>
      <c r="J1829" s="14"/>
      <c r="K1829" s="14"/>
      <c r="L1829" s="69"/>
      <c r="M1829" s="15"/>
      <c r="N1829" s="68"/>
      <c r="O1829" s="16"/>
      <c r="P1829" s="51"/>
      <c r="Q1829" s="52"/>
      <c r="R1829" s="52"/>
      <c r="S1829" s="328"/>
    </row>
    <row r="1830" spans="1:19" s="49" customFormat="1" x14ac:dyDescent="0.25">
      <c r="A1830" s="27"/>
      <c r="B1830" s="25"/>
      <c r="C1830" s="25"/>
      <c r="D1830" s="25"/>
      <c r="E1830" s="25"/>
      <c r="F1830" s="14"/>
      <c r="G1830" s="14"/>
      <c r="H1830" s="14"/>
      <c r="I1830" s="14"/>
      <c r="J1830" s="14"/>
      <c r="K1830" s="14"/>
      <c r="L1830" s="69"/>
      <c r="M1830" s="15"/>
      <c r="N1830" s="68"/>
      <c r="O1830" s="16"/>
      <c r="P1830" s="51"/>
      <c r="Q1830" s="52"/>
      <c r="R1830" s="52"/>
      <c r="S1830" s="328"/>
    </row>
    <row r="1831" spans="1:19" s="49" customFormat="1" x14ac:dyDescent="0.25">
      <c r="A1831" s="27"/>
      <c r="B1831" s="25"/>
      <c r="C1831" s="25"/>
      <c r="D1831" s="25"/>
      <c r="E1831" s="25"/>
      <c r="F1831" s="14"/>
      <c r="G1831" s="14"/>
      <c r="H1831" s="14"/>
      <c r="I1831" s="14"/>
      <c r="J1831" s="14"/>
      <c r="K1831" s="14"/>
      <c r="L1831" s="69"/>
      <c r="M1831" s="15"/>
      <c r="N1831" s="68"/>
      <c r="O1831" s="16"/>
      <c r="P1831" s="51"/>
      <c r="Q1831" s="52"/>
      <c r="R1831" s="52"/>
      <c r="S1831" s="328"/>
    </row>
    <row r="1832" spans="1:19" s="49" customFormat="1" x14ac:dyDescent="0.25">
      <c r="A1832" s="27"/>
      <c r="B1832" s="25"/>
      <c r="C1832" s="25"/>
      <c r="D1832" s="25"/>
      <c r="E1832" s="25"/>
      <c r="F1832" s="14"/>
      <c r="G1832" s="14"/>
      <c r="H1832" s="14"/>
      <c r="I1832" s="14"/>
      <c r="J1832" s="14"/>
      <c r="K1832" s="14"/>
      <c r="L1832" s="69"/>
      <c r="M1832" s="15"/>
      <c r="N1832" s="68"/>
      <c r="O1832" s="16"/>
      <c r="P1832" s="51"/>
      <c r="Q1832" s="52"/>
      <c r="R1832" s="52"/>
      <c r="S1832" s="328"/>
    </row>
    <row r="1833" spans="1:19" s="49" customFormat="1" x14ac:dyDescent="0.25">
      <c r="A1833" s="27"/>
      <c r="B1833" s="25"/>
      <c r="C1833" s="25"/>
      <c r="D1833" s="25"/>
      <c r="E1833" s="25"/>
      <c r="F1833" s="14"/>
      <c r="G1833" s="14"/>
      <c r="H1833" s="14"/>
      <c r="I1833" s="14"/>
      <c r="J1833" s="14"/>
      <c r="K1833" s="14"/>
      <c r="L1833" s="69"/>
      <c r="M1833" s="15"/>
      <c r="N1833" s="68"/>
      <c r="O1833" s="16"/>
      <c r="P1833" s="51"/>
      <c r="Q1833" s="52"/>
      <c r="R1833" s="52"/>
      <c r="S1833" s="328"/>
    </row>
    <row r="1834" spans="1:19" s="49" customFormat="1" x14ac:dyDescent="0.25">
      <c r="A1834" s="27"/>
      <c r="B1834" s="25"/>
      <c r="C1834" s="25"/>
      <c r="D1834" s="25"/>
      <c r="E1834" s="25"/>
      <c r="F1834" s="14"/>
      <c r="G1834" s="14"/>
      <c r="H1834" s="14"/>
      <c r="I1834" s="14"/>
      <c r="J1834" s="14"/>
      <c r="K1834" s="14"/>
      <c r="L1834" s="69"/>
      <c r="M1834" s="15"/>
      <c r="N1834" s="68"/>
      <c r="O1834" s="16"/>
      <c r="P1834" s="51"/>
      <c r="Q1834" s="52"/>
      <c r="R1834" s="52"/>
      <c r="S1834" s="328"/>
    </row>
    <row r="1835" spans="1:19" s="49" customFormat="1" x14ac:dyDescent="0.25">
      <c r="A1835" s="27"/>
      <c r="B1835" s="25"/>
      <c r="C1835" s="25"/>
      <c r="D1835" s="25"/>
      <c r="E1835" s="25"/>
      <c r="F1835" s="14"/>
      <c r="G1835" s="14"/>
      <c r="H1835" s="14"/>
      <c r="I1835" s="14"/>
      <c r="J1835" s="14"/>
      <c r="K1835" s="14"/>
      <c r="L1835" s="69"/>
      <c r="M1835" s="15"/>
      <c r="N1835" s="68"/>
      <c r="O1835" s="16"/>
      <c r="P1835" s="51"/>
      <c r="Q1835" s="52"/>
      <c r="R1835" s="52"/>
      <c r="S1835" s="328"/>
    </row>
    <row r="1836" spans="1:19" s="49" customFormat="1" x14ac:dyDescent="0.25">
      <c r="A1836" s="27"/>
      <c r="B1836" s="25"/>
      <c r="C1836" s="25"/>
      <c r="D1836" s="25"/>
      <c r="E1836" s="25"/>
      <c r="F1836" s="14"/>
      <c r="G1836" s="14"/>
      <c r="H1836" s="14"/>
      <c r="I1836" s="14"/>
      <c r="J1836" s="14"/>
      <c r="K1836" s="14"/>
      <c r="L1836" s="69"/>
      <c r="M1836" s="15"/>
      <c r="N1836" s="68"/>
      <c r="O1836" s="16"/>
      <c r="P1836" s="51"/>
      <c r="Q1836" s="52"/>
      <c r="R1836" s="52"/>
      <c r="S1836" s="328"/>
    </row>
    <row r="1837" spans="1:19" s="49" customFormat="1" x14ac:dyDescent="0.25">
      <c r="A1837" s="27"/>
      <c r="B1837" s="25"/>
      <c r="C1837" s="25"/>
      <c r="D1837" s="25"/>
      <c r="E1837" s="25"/>
      <c r="F1837" s="14"/>
      <c r="G1837" s="14"/>
      <c r="H1837" s="14"/>
      <c r="I1837" s="14"/>
      <c r="J1837" s="14"/>
      <c r="K1837" s="14"/>
      <c r="L1837" s="69"/>
      <c r="M1837" s="15"/>
      <c r="N1837" s="68"/>
      <c r="O1837" s="16"/>
      <c r="P1837" s="51"/>
      <c r="Q1837" s="52"/>
      <c r="R1837" s="52"/>
      <c r="S1837" s="328"/>
    </row>
    <row r="1838" spans="1:19" s="49" customFormat="1" x14ac:dyDescent="0.25">
      <c r="A1838" s="27"/>
      <c r="B1838" s="25"/>
      <c r="C1838" s="25"/>
      <c r="D1838" s="25"/>
      <c r="E1838" s="25"/>
      <c r="F1838" s="14"/>
      <c r="G1838" s="14"/>
      <c r="H1838" s="14"/>
      <c r="I1838" s="14"/>
      <c r="J1838" s="14"/>
      <c r="K1838" s="14"/>
      <c r="L1838" s="69"/>
      <c r="M1838" s="15"/>
      <c r="N1838" s="68"/>
      <c r="O1838" s="16"/>
      <c r="P1838" s="51"/>
      <c r="Q1838" s="52"/>
      <c r="R1838" s="52"/>
      <c r="S1838" s="328"/>
    </row>
    <row r="1839" spans="1:19" s="49" customFormat="1" x14ac:dyDescent="0.25">
      <c r="A1839" s="27"/>
      <c r="B1839" s="25"/>
      <c r="C1839" s="25"/>
      <c r="D1839" s="25"/>
      <c r="E1839" s="25"/>
      <c r="F1839" s="14"/>
      <c r="G1839" s="14"/>
      <c r="H1839" s="14"/>
      <c r="I1839" s="14"/>
      <c r="J1839" s="14"/>
      <c r="K1839" s="14"/>
      <c r="L1839" s="69"/>
      <c r="M1839" s="15"/>
      <c r="N1839" s="68"/>
      <c r="O1839" s="16"/>
      <c r="P1839" s="51"/>
      <c r="Q1839" s="52"/>
      <c r="R1839" s="52"/>
      <c r="S1839" s="328"/>
    </row>
    <row r="1840" spans="1:19" s="49" customFormat="1" x14ac:dyDescent="0.25">
      <c r="A1840" s="27"/>
      <c r="B1840" s="25"/>
      <c r="C1840" s="25"/>
      <c r="D1840" s="25"/>
      <c r="E1840" s="25"/>
      <c r="F1840" s="14"/>
      <c r="G1840" s="14"/>
      <c r="H1840" s="14"/>
      <c r="I1840" s="14"/>
      <c r="J1840" s="14"/>
      <c r="K1840" s="14"/>
      <c r="L1840" s="69"/>
      <c r="M1840" s="15"/>
      <c r="N1840" s="68"/>
      <c r="O1840" s="16"/>
      <c r="P1840" s="51"/>
      <c r="Q1840" s="52"/>
      <c r="R1840" s="52"/>
      <c r="S1840" s="328"/>
    </row>
    <row r="1841" spans="1:19" s="49" customFormat="1" x14ac:dyDescent="0.25">
      <c r="A1841" s="27"/>
      <c r="B1841" s="25"/>
      <c r="C1841" s="25"/>
      <c r="D1841" s="25"/>
      <c r="E1841" s="25"/>
      <c r="F1841" s="14"/>
      <c r="G1841" s="14"/>
      <c r="H1841" s="14"/>
      <c r="I1841" s="14"/>
      <c r="J1841" s="14"/>
      <c r="K1841" s="14"/>
      <c r="L1841" s="69"/>
      <c r="M1841" s="15"/>
      <c r="N1841" s="68"/>
      <c r="O1841" s="16"/>
      <c r="P1841" s="51"/>
      <c r="Q1841" s="52"/>
      <c r="R1841" s="52"/>
      <c r="S1841" s="328"/>
    </row>
    <row r="1842" spans="1:19" s="49" customFormat="1" x14ac:dyDescent="0.25">
      <c r="A1842" s="27"/>
      <c r="B1842" s="25"/>
      <c r="C1842" s="25"/>
      <c r="D1842" s="25"/>
      <c r="E1842" s="25"/>
      <c r="F1842" s="14"/>
      <c r="G1842" s="14"/>
      <c r="H1842" s="14"/>
      <c r="I1842" s="14"/>
      <c r="J1842" s="14"/>
      <c r="K1842" s="14"/>
      <c r="L1842" s="69"/>
      <c r="M1842" s="15"/>
      <c r="N1842" s="68"/>
      <c r="O1842" s="16"/>
      <c r="P1842" s="51"/>
      <c r="Q1842" s="52"/>
      <c r="R1842" s="52"/>
      <c r="S1842" s="328"/>
    </row>
    <row r="1843" spans="1:19" s="49" customFormat="1" x14ac:dyDescent="0.25">
      <c r="A1843" s="27"/>
      <c r="B1843" s="25"/>
      <c r="C1843" s="25"/>
      <c r="D1843" s="25"/>
      <c r="E1843" s="25"/>
      <c r="F1843" s="14"/>
      <c r="G1843" s="14"/>
      <c r="H1843" s="14"/>
      <c r="I1843" s="14"/>
      <c r="J1843" s="14"/>
      <c r="K1843" s="14"/>
      <c r="L1843" s="69"/>
      <c r="M1843" s="15"/>
      <c r="N1843" s="68"/>
      <c r="O1843" s="16"/>
      <c r="P1843" s="51"/>
      <c r="Q1843" s="52"/>
      <c r="R1843" s="52"/>
      <c r="S1843" s="328"/>
    </row>
    <row r="1844" spans="1:19" s="49" customFormat="1" x14ac:dyDescent="0.25">
      <c r="A1844" s="27"/>
      <c r="B1844" s="25"/>
      <c r="C1844" s="25"/>
      <c r="D1844" s="25"/>
      <c r="E1844" s="25"/>
      <c r="F1844" s="14"/>
      <c r="G1844" s="14"/>
      <c r="H1844" s="14"/>
      <c r="I1844" s="14"/>
      <c r="J1844" s="14"/>
      <c r="K1844" s="14"/>
      <c r="L1844" s="69"/>
      <c r="M1844" s="15"/>
      <c r="N1844" s="68"/>
      <c r="O1844" s="16"/>
      <c r="P1844" s="51"/>
      <c r="Q1844" s="52"/>
      <c r="R1844" s="52"/>
      <c r="S1844" s="328"/>
    </row>
    <row r="1845" spans="1:19" s="49" customFormat="1" x14ac:dyDescent="0.25">
      <c r="A1845" s="27"/>
      <c r="B1845" s="25"/>
      <c r="C1845" s="25"/>
      <c r="D1845" s="25"/>
      <c r="E1845" s="25"/>
      <c r="F1845" s="14"/>
      <c r="G1845" s="14"/>
      <c r="H1845" s="14"/>
      <c r="I1845" s="14"/>
      <c r="J1845" s="14"/>
      <c r="K1845" s="14"/>
      <c r="L1845" s="69"/>
      <c r="M1845" s="15"/>
      <c r="N1845" s="68"/>
      <c r="O1845" s="16"/>
      <c r="P1845" s="51"/>
      <c r="Q1845" s="52"/>
      <c r="R1845" s="52"/>
      <c r="S1845" s="328"/>
    </row>
    <row r="1846" spans="1:19" s="49" customFormat="1" x14ac:dyDescent="0.25">
      <c r="A1846" s="27"/>
      <c r="B1846" s="25"/>
      <c r="C1846" s="25"/>
      <c r="D1846" s="25"/>
      <c r="E1846" s="25"/>
      <c r="F1846" s="14"/>
      <c r="G1846" s="14"/>
      <c r="H1846" s="14"/>
      <c r="I1846" s="14"/>
      <c r="J1846" s="14"/>
      <c r="K1846" s="14"/>
      <c r="L1846" s="69"/>
      <c r="M1846" s="15"/>
      <c r="N1846" s="68"/>
      <c r="O1846" s="16"/>
      <c r="P1846" s="51"/>
      <c r="Q1846" s="52"/>
      <c r="R1846" s="52"/>
      <c r="S1846" s="328"/>
    </row>
    <row r="1847" spans="1:19" s="49" customFormat="1" x14ac:dyDescent="0.25">
      <c r="A1847" s="27"/>
      <c r="B1847" s="25"/>
      <c r="C1847" s="25"/>
      <c r="D1847" s="25"/>
      <c r="E1847" s="25"/>
      <c r="F1847" s="14"/>
      <c r="G1847" s="14"/>
      <c r="H1847" s="14"/>
      <c r="I1847" s="14"/>
      <c r="J1847" s="14"/>
      <c r="K1847" s="14"/>
      <c r="L1847" s="69"/>
      <c r="M1847" s="15"/>
      <c r="N1847" s="68"/>
      <c r="O1847" s="16"/>
      <c r="P1847" s="51"/>
      <c r="Q1847" s="52"/>
      <c r="R1847" s="52"/>
      <c r="S1847" s="328"/>
    </row>
    <row r="1848" spans="1:19" s="49" customFormat="1" x14ac:dyDescent="0.25">
      <c r="A1848" s="27"/>
      <c r="B1848" s="25"/>
      <c r="C1848" s="25"/>
      <c r="D1848" s="25"/>
      <c r="E1848" s="25"/>
      <c r="F1848" s="14"/>
      <c r="G1848" s="14"/>
      <c r="H1848" s="14"/>
      <c r="I1848" s="14"/>
      <c r="J1848" s="14"/>
      <c r="K1848" s="14"/>
      <c r="L1848" s="69"/>
      <c r="M1848" s="15"/>
      <c r="N1848" s="68"/>
      <c r="O1848" s="16"/>
      <c r="P1848" s="51"/>
      <c r="Q1848" s="52"/>
      <c r="R1848" s="52"/>
      <c r="S1848" s="328"/>
    </row>
    <row r="1849" spans="1:19" s="49" customFormat="1" x14ac:dyDescent="0.25">
      <c r="A1849" s="27"/>
      <c r="B1849" s="25"/>
      <c r="C1849" s="25"/>
      <c r="D1849" s="25"/>
      <c r="E1849" s="25"/>
      <c r="F1849" s="14"/>
      <c r="G1849" s="14"/>
      <c r="H1849" s="14"/>
      <c r="I1849" s="14"/>
      <c r="J1849" s="14"/>
      <c r="K1849" s="14"/>
      <c r="L1849" s="69"/>
      <c r="M1849" s="15"/>
      <c r="N1849" s="68"/>
      <c r="O1849" s="16"/>
      <c r="P1849" s="51"/>
      <c r="Q1849" s="52"/>
      <c r="R1849" s="52"/>
      <c r="S1849" s="328"/>
    </row>
    <row r="1850" spans="1:19" s="49" customFormat="1" x14ac:dyDescent="0.25">
      <c r="A1850" s="27"/>
      <c r="B1850" s="25"/>
      <c r="C1850" s="25"/>
      <c r="D1850" s="25"/>
      <c r="E1850" s="25"/>
      <c r="F1850" s="14"/>
      <c r="G1850" s="14"/>
      <c r="H1850" s="14"/>
      <c r="I1850" s="14"/>
      <c r="J1850" s="14"/>
      <c r="K1850" s="14"/>
      <c r="L1850" s="69"/>
      <c r="M1850" s="15"/>
      <c r="N1850" s="68"/>
      <c r="O1850" s="16"/>
      <c r="P1850" s="51"/>
      <c r="Q1850" s="52"/>
      <c r="R1850" s="52"/>
      <c r="S1850" s="328"/>
    </row>
    <row r="1851" spans="1:19" s="49" customFormat="1" x14ac:dyDescent="0.25">
      <c r="A1851" s="27"/>
      <c r="B1851" s="25"/>
      <c r="C1851" s="25"/>
      <c r="D1851" s="25"/>
      <c r="E1851" s="25"/>
      <c r="F1851" s="14"/>
      <c r="G1851" s="14"/>
      <c r="H1851" s="14"/>
      <c r="I1851" s="14"/>
      <c r="J1851" s="14"/>
      <c r="K1851" s="14"/>
      <c r="L1851" s="69"/>
      <c r="M1851" s="15"/>
      <c r="N1851" s="68"/>
      <c r="O1851" s="16"/>
      <c r="P1851" s="51"/>
      <c r="Q1851" s="52"/>
      <c r="R1851" s="52"/>
      <c r="S1851" s="328"/>
    </row>
    <row r="1852" spans="1:19" s="49" customFormat="1" x14ac:dyDescent="0.25">
      <c r="A1852" s="27"/>
      <c r="B1852" s="25"/>
      <c r="C1852" s="25"/>
      <c r="D1852" s="25"/>
      <c r="E1852" s="25"/>
      <c r="F1852" s="14"/>
      <c r="G1852" s="14"/>
      <c r="H1852" s="14"/>
      <c r="I1852" s="14"/>
      <c r="J1852" s="14"/>
      <c r="K1852" s="14"/>
      <c r="L1852" s="69"/>
      <c r="M1852" s="15"/>
      <c r="N1852" s="68"/>
      <c r="O1852" s="16"/>
      <c r="P1852" s="51"/>
      <c r="Q1852" s="52"/>
      <c r="R1852" s="52"/>
      <c r="S1852" s="328"/>
    </row>
    <row r="1853" spans="1:19" s="49" customFormat="1" x14ac:dyDescent="0.25">
      <c r="A1853" s="27"/>
      <c r="B1853" s="25"/>
      <c r="C1853" s="25"/>
      <c r="D1853" s="25"/>
      <c r="E1853" s="25"/>
      <c r="F1853" s="14"/>
      <c r="G1853" s="14"/>
      <c r="H1853" s="14"/>
      <c r="I1853" s="14"/>
      <c r="J1853" s="14"/>
      <c r="K1853" s="14"/>
      <c r="L1853" s="69"/>
      <c r="M1853" s="15"/>
      <c r="N1853" s="68"/>
      <c r="O1853" s="16"/>
      <c r="P1853" s="51"/>
      <c r="Q1853" s="52"/>
      <c r="R1853" s="52"/>
      <c r="S1853" s="328"/>
    </row>
    <row r="1854" spans="1:19" s="49" customFormat="1" x14ac:dyDescent="0.25">
      <c r="A1854" s="27"/>
      <c r="B1854" s="25"/>
      <c r="C1854" s="25"/>
      <c r="D1854" s="25"/>
      <c r="E1854" s="25"/>
      <c r="F1854" s="14"/>
      <c r="G1854" s="14"/>
      <c r="H1854" s="14"/>
      <c r="I1854" s="14"/>
      <c r="J1854" s="14"/>
      <c r="K1854" s="14"/>
      <c r="L1854" s="69"/>
      <c r="M1854" s="15"/>
      <c r="N1854" s="68"/>
      <c r="O1854" s="16"/>
      <c r="P1854" s="51"/>
      <c r="Q1854" s="52"/>
      <c r="R1854" s="52"/>
      <c r="S1854" s="328"/>
    </row>
    <row r="1855" spans="1:19" s="49" customFormat="1" x14ac:dyDescent="0.25">
      <c r="A1855" s="27"/>
      <c r="B1855" s="25"/>
      <c r="C1855" s="25"/>
      <c r="D1855" s="25"/>
      <c r="E1855" s="25"/>
      <c r="F1855" s="14"/>
      <c r="G1855" s="14"/>
      <c r="H1855" s="14"/>
      <c r="I1855" s="14"/>
      <c r="J1855" s="14"/>
      <c r="K1855" s="14"/>
      <c r="L1855" s="69"/>
      <c r="M1855" s="15"/>
      <c r="N1855" s="68"/>
      <c r="O1855" s="16"/>
      <c r="P1855" s="51"/>
      <c r="Q1855" s="52"/>
      <c r="R1855" s="52"/>
      <c r="S1855" s="328"/>
    </row>
    <row r="1856" spans="1:19" s="49" customFormat="1" x14ac:dyDescent="0.25">
      <c r="A1856" s="27"/>
      <c r="B1856" s="25"/>
      <c r="C1856" s="25"/>
      <c r="D1856" s="25"/>
      <c r="E1856" s="25"/>
      <c r="F1856" s="14"/>
      <c r="G1856" s="14"/>
      <c r="H1856" s="14"/>
      <c r="I1856" s="14"/>
      <c r="J1856" s="14"/>
      <c r="K1856" s="14"/>
      <c r="L1856" s="69"/>
      <c r="M1856" s="15"/>
      <c r="N1856" s="68"/>
      <c r="O1856" s="16"/>
      <c r="P1856" s="51"/>
      <c r="Q1856" s="52"/>
      <c r="R1856" s="52"/>
      <c r="S1856" s="328"/>
    </row>
    <row r="1857" spans="1:19" s="49" customFormat="1" x14ac:dyDescent="0.25">
      <c r="A1857" s="27"/>
      <c r="B1857" s="25"/>
      <c r="C1857" s="25"/>
      <c r="D1857" s="25"/>
      <c r="E1857" s="25"/>
      <c r="F1857" s="14"/>
      <c r="G1857" s="14"/>
      <c r="H1857" s="14"/>
      <c r="I1857" s="14"/>
      <c r="J1857" s="14"/>
      <c r="K1857" s="14"/>
      <c r="L1857" s="69"/>
      <c r="M1857" s="15"/>
      <c r="N1857" s="68"/>
      <c r="O1857" s="16"/>
      <c r="P1857" s="51"/>
      <c r="Q1857" s="52"/>
      <c r="R1857" s="52"/>
      <c r="S1857" s="328"/>
    </row>
    <row r="1858" spans="1:19" s="49" customFormat="1" x14ac:dyDescent="0.25">
      <c r="A1858" s="27"/>
      <c r="B1858" s="25"/>
      <c r="C1858" s="25"/>
      <c r="D1858" s="25"/>
      <c r="E1858" s="25"/>
      <c r="F1858" s="14"/>
      <c r="G1858" s="14"/>
      <c r="H1858" s="14"/>
      <c r="I1858" s="14"/>
      <c r="J1858" s="14"/>
      <c r="K1858" s="14"/>
      <c r="L1858" s="69"/>
      <c r="M1858" s="15"/>
      <c r="N1858" s="68"/>
      <c r="O1858" s="16"/>
      <c r="P1858" s="51"/>
      <c r="Q1858" s="52"/>
      <c r="R1858" s="52"/>
      <c r="S1858" s="328"/>
    </row>
    <row r="1859" spans="1:19" s="49" customFormat="1" x14ac:dyDescent="0.25">
      <c r="A1859" s="27"/>
      <c r="B1859" s="25"/>
      <c r="C1859" s="25"/>
      <c r="D1859" s="25"/>
      <c r="E1859" s="25"/>
      <c r="F1859" s="14"/>
      <c r="G1859" s="14"/>
      <c r="H1859" s="14"/>
      <c r="I1859" s="14"/>
      <c r="J1859" s="14"/>
      <c r="K1859" s="14"/>
      <c r="L1859" s="69"/>
      <c r="M1859" s="15"/>
      <c r="N1859" s="68"/>
      <c r="O1859" s="16"/>
      <c r="P1859" s="51"/>
      <c r="Q1859" s="52"/>
      <c r="R1859" s="52"/>
      <c r="S1859" s="328"/>
    </row>
    <row r="1860" spans="1:19" s="49" customFormat="1" x14ac:dyDescent="0.25">
      <c r="A1860" s="27"/>
      <c r="B1860" s="25"/>
      <c r="C1860" s="25"/>
      <c r="D1860" s="25"/>
      <c r="E1860" s="25"/>
      <c r="F1860" s="14"/>
      <c r="G1860" s="14"/>
      <c r="H1860" s="14"/>
      <c r="I1860" s="14"/>
      <c r="J1860" s="14"/>
      <c r="K1860" s="14"/>
      <c r="L1860" s="69"/>
      <c r="M1860" s="15"/>
      <c r="N1860" s="68"/>
      <c r="O1860" s="16"/>
      <c r="P1860" s="51"/>
      <c r="Q1860" s="52"/>
      <c r="R1860" s="52"/>
      <c r="S1860" s="328"/>
    </row>
    <row r="1861" spans="1:19" s="49" customFormat="1" x14ac:dyDescent="0.25">
      <c r="A1861" s="27"/>
      <c r="B1861" s="25"/>
      <c r="C1861" s="25"/>
      <c r="D1861" s="25"/>
      <c r="E1861" s="25"/>
      <c r="F1861" s="14"/>
      <c r="G1861" s="14"/>
      <c r="H1861" s="14"/>
      <c r="I1861" s="14"/>
      <c r="J1861" s="14"/>
      <c r="K1861" s="14"/>
      <c r="L1861" s="69"/>
      <c r="M1861" s="15"/>
      <c r="N1861" s="68"/>
      <c r="O1861" s="16"/>
      <c r="P1861" s="51"/>
      <c r="Q1861" s="52"/>
      <c r="R1861" s="52"/>
      <c r="S1861" s="328"/>
    </row>
    <row r="1862" spans="1:19" s="49" customFormat="1" x14ac:dyDescent="0.25">
      <c r="A1862" s="27"/>
      <c r="B1862" s="25"/>
      <c r="C1862" s="25"/>
      <c r="D1862" s="25"/>
      <c r="E1862" s="25"/>
      <c r="F1862" s="14"/>
      <c r="G1862" s="14"/>
      <c r="H1862" s="14"/>
      <c r="I1862" s="14"/>
      <c r="J1862" s="14"/>
      <c r="K1862" s="14"/>
      <c r="L1862" s="69"/>
      <c r="M1862" s="15"/>
      <c r="N1862" s="68"/>
      <c r="O1862" s="16"/>
      <c r="P1862" s="51"/>
      <c r="Q1862" s="52"/>
      <c r="R1862" s="52"/>
      <c r="S1862" s="328"/>
    </row>
    <row r="1863" spans="1:19" s="49" customFormat="1" x14ac:dyDescent="0.25">
      <c r="A1863" s="27"/>
      <c r="B1863" s="25"/>
      <c r="C1863" s="25"/>
      <c r="D1863" s="25"/>
      <c r="E1863" s="25"/>
      <c r="F1863" s="14"/>
      <c r="G1863" s="14"/>
      <c r="H1863" s="14"/>
      <c r="I1863" s="14"/>
      <c r="J1863" s="14"/>
      <c r="K1863" s="14"/>
      <c r="L1863" s="69"/>
      <c r="M1863" s="15"/>
      <c r="N1863" s="68"/>
      <c r="O1863" s="16"/>
      <c r="P1863" s="51"/>
      <c r="Q1863" s="52"/>
      <c r="R1863" s="52"/>
      <c r="S1863" s="328"/>
    </row>
    <row r="1864" spans="1:19" s="49" customFormat="1" x14ac:dyDescent="0.25">
      <c r="A1864" s="27"/>
      <c r="B1864" s="25"/>
      <c r="C1864" s="25"/>
      <c r="D1864" s="25"/>
      <c r="E1864" s="25"/>
      <c r="F1864" s="14"/>
      <c r="G1864" s="14"/>
      <c r="H1864" s="14"/>
      <c r="I1864" s="14"/>
      <c r="J1864" s="14"/>
      <c r="K1864" s="14"/>
      <c r="L1864" s="69"/>
      <c r="M1864" s="15"/>
      <c r="N1864" s="68"/>
      <c r="O1864" s="16"/>
      <c r="P1864" s="51"/>
      <c r="Q1864" s="52"/>
      <c r="R1864" s="52"/>
      <c r="S1864" s="328"/>
    </row>
    <row r="1865" spans="1:19" s="49" customFormat="1" x14ac:dyDescent="0.25">
      <c r="A1865" s="27"/>
      <c r="B1865" s="25"/>
      <c r="C1865" s="25"/>
      <c r="D1865" s="25"/>
      <c r="E1865" s="25"/>
      <c r="F1865" s="14"/>
      <c r="G1865" s="14"/>
      <c r="H1865" s="14"/>
      <c r="I1865" s="14"/>
      <c r="J1865" s="14"/>
      <c r="K1865" s="14"/>
      <c r="L1865" s="69"/>
      <c r="M1865" s="15"/>
      <c r="N1865" s="68"/>
      <c r="O1865" s="16"/>
      <c r="P1865" s="51"/>
      <c r="Q1865" s="52"/>
      <c r="R1865" s="52"/>
      <c r="S1865" s="328"/>
    </row>
    <row r="1866" spans="1:19" s="49" customFormat="1" x14ac:dyDescent="0.25">
      <c r="A1866" s="27"/>
      <c r="B1866" s="25"/>
      <c r="C1866" s="25"/>
      <c r="D1866" s="25"/>
      <c r="E1866" s="25"/>
      <c r="F1866" s="14"/>
      <c r="G1866" s="14"/>
      <c r="H1866" s="14"/>
      <c r="I1866" s="14"/>
      <c r="J1866" s="14"/>
      <c r="K1866" s="14"/>
      <c r="L1866" s="69"/>
      <c r="M1866" s="15"/>
      <c r="N1866" s="68"/>
      <c r="O1866" s="16"/>
      <c r="P1866" s="51"/>
      <c r="Q1866" s="52"/>
      <c r="R1866" s="52"/>
      <c r="S1866" s="328"/>
    </row>
    <row r="1867" spans="1:19" s="49" customFormat="1" x14ac:dyDescent="0.25">
      <c r="A1867" s="27"/>
      <c r="B1867" s="25"/>
      <c r="C1867" s="25"/>
      <c r="D1867" s="25"/>
      <c r="E1867" s="25"/>
      <c r="F1867" s="14"/>
      <c r="G1867" s="14"/>
      <c r="H1867" s="14"/>
      <c r="I1867" s="14"/>
      <c r="J1867" s="14"/>
      <c r="K1867" s="14"/>
      <c r="L1867" s="69"/>
      <c r="M1867" s="15"/>
      <c r="N1867" s="68"/>
      <c r="O1867" s="16"/>
      <c r="P1867" s="51"/>
      <c r="Q1867" s="52"/>
      <c r="R1867" s="52"/>
      <c r="S1867" s="328"/>
    </row>
    <row r="1868" spans="1:19" s="49" customFormat="1" x14ac:dyDescent="0.25">
      <c r="A1868" s="27"/>
      <c r="B1868" s="25"/>
      <c r="C1868" s="25"/>
      <c r="D1868" s="25"/>
      <c r="E1868" s="25"/>
      <c r="F1868" s="14"/>
      <c r="G1868" s="14"/>
      <c r="H1868" s="14"/>
      <c r="I1868" s="14"/>
      <c r="J1868" s="14"/>
      <c r="K1868" s="14"/>
      <c r="L1868" s="69"/>
      <c r="M1868" s="15"/>
      <c r="N1868" s="68"/>
      <c r="O1868" s="16"/>
      <c r="P1868" s="51"/>
      <c r="Q1868" s="52"/>
      <c r="R1868" s="52"/>
      <c r="S1868" s="328"/>
    </row>
    <row r="1869" spans="1:19" s="49" customFormat="1" x14ac:dyDescent="0.25">
      <c r="A1869" s="27"/>
      <c r="B1869" s="25"/>
      <c r="C1869" s="25"/>
      <c r="D1869" s="25"/>
      <c r="E1869" s="25"/>
      <c r="F1869" s="14"/>
      <c r="G1869" s="14"/>
      <c r="H1869" s="14"/>
      <c r="I1869" s="14"/>
      <c r="J1869" s="14"/>
      <c r="K1869" s="14"/>
      <c r="L1869" s="69"/>
      <c r="M1869" s="15"/>
      <c r="N1869" s="68"/>
      <c r="O1869" s="16"/>
      <c r="P1869" s="51"/>
      <c r="Q1869" s="52"/>
      <c r="R1869" s="52"/>
      <c r="S1869" s="328"/>
    </row>
    <row r="1870" spans="1:19" s="49" customFormat="1" x14ac:dyDescent="0.25">
      <c r="A1870" s="27"/>
      <c r="B1870" s="25"/>
      <c r="C1870" s="25"/>
      <c r="D1870" s="25"/>
      <c r="E1870" s="25"/>
      <c r="F1870" s="14"/>
      <c r="G1870" s="14"/>
      <c r="H1870" s="14"/>
      <c r="I1870" s="14"/>
      <c r="J1870" s="14"/>
      <c r="K1870" s="14"/>
      <c r="L1870" s="69"/>
      <c r="M1870" s="15"/>
      <c r="N1870" s="68"/>
      <c r="O1870" s="16"/>
      <c r="P1870" s="51"/>
      <c r="Q1870" s="52"/>
      <c r="R1870" s="52"/>
      <c r="S1870" s="328"/>
    </row>
    <row r="1871" spans="1:19" s="49" customFormat="1" x14ac:dyDescent="0.25">
      <c r="A1871" s="27"/>
      <c r="B1871" s="25"/>
      <c r="C1871" s="25"/>
      <c r="D1871" s="25"/>
      <c r="E1871" s="25"/>
      <c r="F1871" s="14"/>
      <c r="G1871" s="14"/>
      <c r="H1871" s="14"/>
      <c r="I1871" s="14"/>
      <c r="J1871" s="14"/>
      <c r="K1871" s="14"/>
      <c r="L1871" s="69"/>
      <c r="M1871" s="15"/>
      <c r="N1871" s="68"/>
      <c r="O1871" s="16"/>
      <c r="P1871" s="51"/>
      <c r="Q1871" s="52"/>
      <c r="R1871" s="52"/>
      <c r="S1871" s="328"/>
    </row>
    <row r="1872" spans="1:19" s="49" customFormat="1" x14ac:dyDescent="0.25">
      <c r="A1872" s="27"/>
      <c r="B1872" s="25"/>
      <c r="C1872" s="25"/>
      <c r="D1872" s="25"/>
      <c r="E1872" s="25"/>
      <c r="F1872" s="14"/>
      <c r="G1872" s="14"/>
      <c r="H1872" s="14"/>
      <c r="I1872" s="14"/>
      <c r="J1872" s="14"/>
      <c r="K1872" s="14"/>
      <c r="L1872" s="69"/>
      <c r="M1872" s="15"/>
      <c r="N1872" s="68"/>
      <c r="O1872" s="16"/>
      <c r="P1872" s="51"/>
      <c r="Q1872" s="52"/>
      <c r="R1872" s="52"/>
      <c r="S1872" s="328"/>
    </row>
    <row r="1873" spans="1:19" s="49" customFormat="1" x14ac:dyDescent="0.25">
      <c r="A1873" s="27"/>
      <c r="B1873" s="25"/>
      <c r="C1873" s="25"/>
      <c r="D1873" s="25"/>
      <c r="E1873" s="25"/>
      <c r="F1873" s="14"/>
      <c r="G1873" s="14"/>
      <c r="H1873" s="14"/>
      <c r="I1873" s="14"/>
      <c r="J1873" s="14"/>
      <c r="K1873" s="14"/>
      <c r="L1873" s="69"/>
      <c r="M1873" s="15"/>
      <c r="N1873" s="68"/>
      <c r="O1873" s="16"/>
      <c r="P1873" s="51"/>
      <c r="Q1873" s="52"/>
      <c r="R1873" s="52"/>
      <c r="S1873" s="328"/>
    </row>
    <row r="1874" spans="1:19" s="49" customFormat="1" x14ac:dyDescent="0.25">
      <c r="A1874" s="27"/>
      <c r="B1874" s="25"/>
      <c r="C1874" s="25"/>
      <c r="D1874" s="25"/>
      <c r="E1874" s="25"/>
      <c r="F1874" s="14"/>
      <c r="G1874" s="14"/>
      <c r="H1874" s="14"/>
      <c r="I1874" s="14"/>
      <c r="J1874" s="14"/>
      <c r="K1874" s="14"/>
      <c r="L1874" s="69"/>
      <c r="M1874" s="15"/>
      <c r="N1874" s="68"/>
      <c r="O1874" s="16"/>
      <c r="P1874" s="51"/>
      <c r="Q1874" s="52"/>
      <c r="R1874" s="52"/>
      <c r="S1874" s="328"/>
    </row>
    <row r="1875" spans="1:19" s="49" customFormat="1" x14ac:dyDescent="0.25">
      <c r="A1875" s="27"/>
      <c r="B1875" s="25"/>
      <c r="C1875" s="25"/>
      <c r="D1875" s="25"/>
      <c r="E1875" s="25"/>
      <c r="F1875" s="14"/>
      <c r="G1875" s="14"/>
      <c r="H1875" s="14"/>
      <c r="I1875" s="14"/>
      <c r="J1875" s="14"/>
      <c r="K1875" s="14"/>
      <c r="L1875" s="69"/>
      <c r="M1875" s="15"/>
      <c r="N1875" s="68"/>
      <c r="O1875" s="16"/>
      <c r="P1875" s="51"/>
      <c r="Q1875" s="52"/>
      <c r="R1875" s="52"/>
      <c r="S1875" s="328"/>
    </row>
    <row r="1876" spans="1:19" s="49" customFormat="1" x14ac:dyDescent="0.25">
      <c r="A1876" s="27"/>
      <c r="B1876" s="25"/>
      <c r="C1876" s="25"/>
      <c r="D1876" s="25"/>
      <c r="E1876" s="25"/>
      <c r="F1876" s="14"/>
      <c r="G1876" s="14"/>
      <c r="H1876" s="14"/>
      <c r="I1876" s="14"/>
      <c r="J1876" s="14"/>
      <c r="K1876" s="14"/>
      <c r="L1876" s="69"/>
      <c r="M1876" s="15"/>
      <c r="N1876" s="68"/>
      <c r="O1876" s="16"/>
      <c r="P1876" s="51"/>
      <c r="Q1876" s="52"/>
      <c r="R1876" s="52"/>
      <c r="S1876" s="328"/>
    </row>
    <row r="1877" spans="1:19" s="49" customFormat="1" x14ac:dyDescent="0.25">
      <c r="A1877" s="27"/>
      <c r="B1877" s="25"/>
      <c r="C1877" s="25"/>
      <c r="D1877" s="25"/>
      <c r="E1877" s="25"/>
      <c r="F1877" s="14"/>
      <c r="G1877" s="14"/>
      <c r="H1877" s="14"/>
      <c r="I1877" s="14"/>
      <c r="J1877" s="14"/>
      <c r="K1877" s="14"/>
      <c r="L1877" s="69"/>
      <c r="M1877" s="15"/>
      <c r="N1877" s="68"/>
      <c r="O1877" s="16"/>
      <c r="P1877" s="51"/>
      <c r="Q1877" s="52"/>
      <c r="R1877" s="52"/>
      <c r="S1877" s="328"/>
    </row>
    <row r="1878" spans="1:19" s="49" customFormat="1" x14ac:dyDescent="0.25">
      <c r="A1878" s="27"/>
      <c r="B1878" s="25"/>
      <c r="C1878" s="25"/>
      <c r="D1878" s="25"/>
      <c r="E1878" s="25"/>
      <c r="F1878" s="14"/>
      <c r="G1878" s="14"/>
      <c r="H1878" s="14"/>
      <c r="I1878" s="14"/>
      <c r="J1878" s="14"/>
      <c r="K1878" s="14"/>
      <c r="L1878" s="69"/>
      <c r="M1878" s="15"/>
      <c r="N1878" s="68"/>
      <c r="O1878" s="16"/>
      <c r="P1878" s="51"/>
      <c r="Q1878" s="52"/>
      <c r="R1878" s="52"/>
      <c r="S1878" s="328"/>
    </row>
    <row r="1879" spans="1:19" s="49" customFormat="1" x14ac:dyDescent="0.25">
      <c r="A1879" s="27"/>
      <c r="B1879" s="25"/>
      <c r="C1879" s="25"/>
      <c r="D1879" s="25"/>
      <c r="E1879" s="25"/>
      <c r="F1879" s="14"/>
      <c r="G1879" s="14"/>
      <c r="H1879" s="14"/>
      <c r="I1879" s="14"/>
      <c r="J1879" s="14"/>
      <c r="K1879" s="14"/>
      <c r="L1879" s="69"/>
      <c r="M1879" s="15"/>
      <c r="N1879" s="68"/>
      <c r="O1879" s="16"/>
      <c r="P1879" s="51"/>
      <c r="Q1879" s="52"/>
      <c r="R1879" s="52"/>
      <c r="S1879" s="328"/>
    </row>
    <row r="1880" spans="1:19" s="49" customFormat="1" x14ac:dyDescent="0.25">
      <c r="A1880" s="27"/>
      <c r="B1880" s="25"/>
      <c r="C1880" s="25"/>
      <c r="D1880" s="25"/>
      <c r="E1880" s="25"/>
      <c r="F1880" s="14"/>
      <c r="G1880" s="14"/>
      <c r="H1880" s="14"/>
      <c r="I1880" s="14"/>
      <c r="J1880" s="14"/>
      <c r="K1880" s="14"/>
      <c r="L1880" s="69"/>
      <c r="M1880" s="15"/>
      <c r="N1880" s="68"/>
      <c r="O1880" s="16"/>
      <c r="P1880" s="51"/>
      <c r="Q1880" s="52"/>
      <c r="R1880" s="52"/>
      <c r="S1880" s="328"/>
    </row>
    <row r="1881" spans="1:19" s="49" customFormat="1" x14ac:dyDescent="0.25">
      <c r="A1881" s="27"/>
      <c r="B1881" s="25"/>
      <c r="C1881" s="25"/>
      <c r="D1881" s="25"/>
      <c r="E1881" s="25"/>
      <c r="F1881" s="14"/>
      <c r="G1881" s="14"/>
      <c r="H1881" s="14"/>
      <c r="I1881" s="14"/>
      <c r="J1881" s="14"/>
      <c r="K1881" s="14"/>
      <c r="L1881" s="69"/>
      <c r="M1881" s="15"/>
      <c r="N1881" s="68"/>
      <c r="O1881" s="16"/>
      <c r="P1881" s="51"/>
      <c r="Q1881" s="52"/>
      <c r="R1881" s="52"/>
      <c r="S1881" s="328"/>
    </row>
    <row r="1882" spans="1:19" s="49" customFormat="1" x14ac:dyDescent="0.25">
      <c r="A1882" s="27"/>
      <c r="B1882" s="25"/>
      <c r="C1882" s="25"/>
      <c r="D1882" s="25"/>
      <c r="E1882" s="25"/>
      <c r="F1882" s="14"/>
      <c r="G1882" s="14"/>
      <c r="H1882" s="14"/>
      <c r="I1882" s="14"/>
      <c r="J1882" s="14"/>
      <c r="K1882" s="14"/>
      <c r="L1882" s="69"/>
      <c r="M1882" s="15"/>
      <c r="N1882" s="68"/>
      <c r="O1882" s="16"/>
      <c r="P1882" s="51"/>
      <c r="Q1882" s="52"/>
      <c r="R1882" s="52"/>
      <c r="S1882" s="328"/>
    </row>
    <row r="1883" spans="1:19" s="49" customFormat="1" x14ac:dyDescent="0.25">
      <c r="A1883" s="27"/>
      <c r="B1883" s="25"/>
      <c r="C1883" s="25"/>
      <c r="D1883" s="25"/>
      <c r="E1883" s="25"/>
      <c r="F1883" s="14"/>
      <c r="G1883" s="14"/>
      <c r="H1883" s="14"/>
      <c r="I1883" s="14"/>
      <c r="J1883" s="14"/>
      <c r="K1883" s="14"/>
      <c r="L1883" s="69"/>
      <c r="M1883" s="15"/>
      <c r="N1883" s="68"/>
      <c r="O1883" s="16"/>
      <c r="P1883" s="51"/>
      <c r="Q1883" s="52"/>
      <c r="R1883" s="52"/>
      <c r="S1883" s="328"/>
    </row>
    <row r="1884" spans="1:19" s="49" customFormat="1" x14ac:dyDescent="0.25">
      <c r="A1884" s="27"/>
      <c r="B1884" s="25"/>
      <c r="C1884" s="25"/>
      <c r="D1884" s="25"/>
      <c r="E1884" s="25"/>
      <c r="F1884" s="14"/>
      <c r="G1884" s="14"/>
      <c r="H1884" s="14"/>
      <c r="I1884" s="14"/>
      <c r="J1884" s="14"/>
      <c r="K1884" s="14"/>
      <c r="L1884" s="69"/>
      <c r="M1884" s="15"/>
      <c r="N1884" s="68"/>
      <c r="O1884" s="16"/>
      <c r="P1884" s="51"/>
      <c r="Q1884" s="52"/>
      <c r="R1884" s="52"/>
      <c r="S1884" s="328"/>
    </row>
    <row r="1885" spans="1:19" s="49" customFormat="1" x14ac:dyDescent="0.25">
      <c r="A1885" s="27"/>
      <c r="B1885" s="25"/>
      <c r="C1885" s="25"/>
      <c r="D1885" s="25"/>
      <c r="E1885" s="25"/>
      <c r="F1885" s="14"/>
      <c r="G1885" s="14"/>
      <c r="H1885" s="14"/>
      <c r="I1885" s="14"/>
      <c r="J1885" s="14"/>
      <c r="K1885" s="14"/>
      <c r="L1885" s="69"/>
      <c r="M1885" s="15"/>
      <c r="N1885" s="68"/>
      <c r="O1885" s="16"/>
      <c r="P1885" s="51"/>
      <c r="Q1885" s="52"/>
      <c r="R1885" s="52"/>
      <c r="S1885" s="328"/>
    </row>
    <row r="1886" spans="1:19" s="49" customFormat="1" x14ac:dyDescent="0.25">
      <c r="A1886" s="27"/>
      <c r="B1886" s="25"/>
      <c r="C1886" s="25"/>
      <c r="D1886" s="25"/>
      <c r="E1886" s="25"/>
      <c r="F1886" s="14"/>
      <c r="G1886" s="14"/>
      <c r="H1886" s="14"/>
      <c r="I1886" s="14"/>
      <c r="J1886" s="14"/>
      <c r="K1886" s="14"/>
      <c r="L1886" s="69"/>
      <c r="M1886" s="15"/>
      <c r="N1886" s="68"/>
      <c r="O1886" s="16"/>
      <c r="P1886" s="51"/>
      <c r="Q1886" s="52"/>
      <c r="R1886" s="52"/>
      <c r="S1886" s="328"/>
    </row>
    <row r="1887" spans="1:19" s="49" customFormat="1" x14ac:dyDescent="0.25">
      <c r="A1887" s="27"/>
      <c r="B1887" s="25"/>
      <c r="C1887" s="25"/>
      <c r="D1887" s="25"/>
      <c r="E1887" s="25"/>
      <c r="F1887" s="14"/>
      <c r="G1887" s="14"/>
      <c r="H1887" s="14"/>
      <c r="I1887" s="14"/>
      <c r="J1887" s="14"/>
      <c r="K1887" s="14"/>
      <c r="L1887" s="69"/>
      <c r="M1887" s="15"/>
      <c r="N1887" s="68"/>
      <c r="O1887" s="16"/>
      <c r="P1887" s="51"/>
      <c r="Q1887" s="52"/>
      <c r="R1887" s="52"/>
      <c r="S1887" s="328"/>
    </row>
    <row r="1888" spans="1:19" s="49" customFormat="1" x14ac:dyDescent="0.25">
      <c r="A1888" s="27"/>
      <c r="B1888" s="25"/>
      <c r="C1888" s="25"/>
      <c r="D1888" s="25"/>
      <c r="E1888" s="25"/>
      <c r="F1888" s="14"/>
      <c r="G1888" s="14"/>
      <c r="H1888" s="14"/>
      <c r="I1888" s="14"/>
      <c r="J1888" s="14"/>
      <c r="K1888" s="14"/>
      <c r="L1888" s="69"/>
      <c r="M1888" s="15"/>
      <c r="N1888" s="68"/>
      <c r="O1888" s="16"/>
      <c r="P1888" s="51"/>
      <c r="Q1888" s="52"/>
      <c r="R1888" s="52"/>
      <c r="S1888" s="328"/>
    </row>
    <row r="1889" spans="1:19" s="49" customFormat="1" x14ac:dyDescent="0.25">
      <c r="A1889" s="27"/>
      <c r="B1889" s="25"/>
      <c r="C1889" s="25"/>
      <c r="D1889" s="25"/>
      <c r="E1889" s="25"/>
      <c r="F1889" s="14"/>
      <c r="G1889" s="14"/>
      <c r="H1889" s="14"/>
      <c r="I1889" s="14"/>
      <c r="J1889" s="14"/>
      <c r="K1889" s="14"/>
      <c r="L1889" s="69"/>
      <c r="M1889" s="15"/>
      <c r="N1889" s="68"/>
      <c r="O1889" s="16"/>
      <c r="P1889" s="51"/>
      <c r="Q1889" s="52"/>
      <c r="R1889" s="52"/>
      <c r="S1889" s="328"/>
    </row>
    <row r="1890" spans="1:19" s="49" customFormat="1" x14ac:dyDescent="0.25">
      <c r="A1890" s="27"/>
      <c r="B1890" s="25"/>
      <c r="C1890" s="25"/>
      <c r="D1890" s="25"/>
      <c r="E1890" s="25"/>
      <c r="F1890" s="14"/>
      <c r="G1890" s="14"/>
      <c r="H1890" s="14"/>
      <c r="I1890" s="14"/>
      <c r="J1890" s="14"/>
      <c r="K1890" s="14"/>
      <c r="L1890" s="69"/>
      <c r="M1890" s="15"/>
      <c r="N1890" s="68"/>
      <c r="O1890" s="16"/>
      <c r="P1890" s="51"/>
      <c r="Q1890" s="52"/>
      <c r="R1890" s="52"/>
      <c r="S1890" s="328"/>
    </row>
    <row r="1891" spans="1:19" s="49" customFormat="1" x14ac:dyDescent="0.25">
      <c r="A1891" s="27"/>
      <c r="B1891" s="25"/>
      <c r="C1891" s="25"/>
      <c r="D1891" s="25"/>
      <c r="E1891" s="25"/>
      <c r="F1891" s="14"/>
      <c r="G1891" s="14"/>
      <c r="H1891" s="14"/>
      <c r="I1891" s="14"/>
      <c r="J1891" s="14"/>
      <c r="K1891" s="14"/>
      <c r="L1891" s="69"/>
      <c r="M1891" s="15"/>
      <c r="N1891" s="68"/>
      <c r="O1891" s="16"/>
      <c r="P1891" s="51"/>
      <c r="Q1891" s="52"/>
      <c r="R1891" s="52"/>
      <c r="S1891" s="328"/>
    </row>
    <row r="1892" spans="1:19" s="49" customFormat="1" x14ac:dyDescent="0.25">
      <c r="A1892" s="27"/>
      <c r="B1892" s="25"/>
      <c r="C1892" s="25"/>
      <c r="D1892" s="25"/>
      <c r="E1892" s="25"/>
      <c r="F1892" s="14"/>
      <c r="G1892" s="14"/>
      <c r="H1892" s="14"/>
      <c r="I1892" s="14"/>
      <c r="J1892" s="14"/>
      <c r="K1892" s="14"/>
      <c r="L1892" s="69"/>
      <c r="M1892" s="15"/>
      <c r="N1892" s="68"/>
      <c r="O1892" s="16"/>
      <c r="P1892" s="51"/>
      <c r="Q1892" s="52"/>
      <c r="R1892" s="52"/>
      <c r="S1892" s="328"/>
    </row>
    <row r="1893" spans="1:19" s="49" customFormat="1" x14ac:dyDescent="0.25">
      <c r="A1893" s="27"/>
      <c r="B1893" s="25"/>
      <c r="C1893" s="25"/>
      <c r="D1893" s="25"/>
      <c r="E1893" s="25"/>
      <c r="F1893" s="14"/>
      <c r="G1893" s="14"/>
      <c r="H1893" s="14"/>
      <c r="I1893" s="14"/>
      <c r="J1893" s="14"/>
      <c r="K1893" s="14"/>
      <c r="L1893" s="69"/>
      <c r="M1893" s="15"/>
      <c r="N1893" s="68"/>
      <c r="O1893" s="16"/>
      <c r="P1893" s="51"/>
      <c r="Q1893" s="52"/>
      <c r="R1893" s="52"/>
      <c r="S1893" s="328"/>
    </row>
    <row r="1894" spans="1:19" s="49" customFormat="1" x14ac:dyDescent="0.25">
      <c r="A1894" s="27"/>
      <c r="B1894" s="25"/>
      <c r="C1894" s="25"/>
      <c r="D1894" s="25"/>
      <c r="E1894" s="25"/>
      <c r="F1894" s="14"/>
      <c r="G1894" s="14"/>
      <c r="H1894" s="14"/>
      <c r="I1894" s="14"/>
      <c r="J1894" s="14"/>
      <c r="K1894" s="14"/>
      <c r="L1894" s="69"/>
      <c r="M1894" s="15"/>
      <c r="N1894" s="68"/>
      <c r="O1894" s="16"/>
      <c r="P1894" s="51"/>
      <c r="Q1894" s="52"/>
      <c r="R1894" s="52"/>
      <c r="S1894" s="328"/>
    </row>
    <row r="1895" spans="1:19" s="49" customFormat="1" x14ac:dyDescent="0.25">
      <c r="A1895" s="27"/>
      <c r="B1895" s="25"/>
      <c r="C1895" s="25"/>
      <c r="D1895" s="25"/>
      <c r="E1895" s="25"/>
      <c r="F1895" s="14"/>
      <c r="G1895" s="14"/>
      <c r="H1895" s="14"/>
      <c r="I1895" s="14"/>
      <c r="J1895" s="14"/>
      <c r="K1895" s="14"/>
      <c r="L1895" s="69"/>
      <c r="M1895" s="15"/>
      <c r="N1895" s="68"/>
      <c r="O1895" s="16"/>
      <c r="P1895" s="51"/>
      <c r="Q1895" s="52"/>
      <c r="R1895" s="52"/>
      <c r="S1895" s="328"/>
    </row>
    <row r="1896" spans="1:19" s="49" customFormat="1" x14ac:dyDescent="0.25">
      <c r="A1896" s="27"/>
      <c r="B1896" s="25"/>
      <c r="C1896" s="25"/>
      <c r="D1896" s="25"/>
      <c r="E1896" s="25"/>
      <c r="F1896" s="14"/>
      <c r="G1896" s="14"/>
      <c r="H1896" s="14"/>
      <c r="I1896" s="14"/>
      <c r="J1896" s="14"/>
      <c r="K1896" s="14"/>
      <c r="L1896" s="69"/>
      <c r="M1896" s="15"/>
      <c r="N1896" s="68"/>
      <c r="O1896" s="16"/>
      <c r="P1896" s="51"/>
      <c r="Q1896" s="52"/>
      <c r="R1896" s="52"/>
      <c r="S1896" s="328"/>
    </row>
    <row r="1897" spans="1:19" s="49" customFormat="1" x14ac:dyDescent="0.25">
      <c r="A1897" s="27"/>
      <c r="B1897" s="25"/>
      <c r="C1897" s="25"/>
      <c r="D1897" s="25"/>
      <c r="E1897" s="25"/>
      <c r="F1897" s="14"/>
      <c r="G1897" s="14"/>
      <c r="H1897" s="14"/>
      <c r="I1897" s="14"/>
      <c r="J1897" s="14"/>
      <c r="K1897" s="14"/>
      <c r="L1897" s="69"/>
      <c r="M1897" s="15"/>
      <c r="N1897" s="68"/>
      <c r="O1897" s="16"/>
      <c r="P1897" s="51"/>
      <c r="Q1897" s="52"/>
      <c r="R1897" s="52"/>
      <c r="S1897" s="328"/>
    </row>
    <row r="1898" spans="1:19" s="49" customFormat="1" x14ac:dyDescent="0.25">
      <c r="A1898" s="27"/>
      <c r="B1898" s="25"/>
      <c r="C1898" s="25"/>
      <c r="D1898" s="25"/>
      <c r="E1898" s="25"/>
      <c r="F1898" s="14"/>
      <c r="G1898" s="14"/>
      <c r="H1898" s="14"/>
      <c r="I1898" s="14"/>
      <c r="J1898" s="14"/>
      <c r="K1898" s="14"/>
      <c r="L1898" s="69"/>
      <c r="M1898" s="15"/>
      <c r="N1898" s="68"/>
      <c r="O1898" s="16"/>
      <c r="P1898" s="51"/>
      <c r="Q1898" s="52"/>
      <c r="R1898" s="52"/>
      <c r="S1898" s="328"/>
    </row>
    <row r="1899" spans="1:19" s="49" customFormat="1" x14ac:dyDescent="0.25">
      <c r="A1899" s="27"/>
      <c r="B1899" s="25"/>
      <c r="C1899" s="25"/>
      <c r="D1899" s="25"/>
      <c r="E1899" s="25"/>
      <c r="F1899" s="14"/>
      <c r="G1899" s="14"/>
      <c r="H1899" s="14"/>
      <c r="I1899" s="14"/>
      <c r="J1899" s="14"/>
      <c r="K1899" s="14"/>
      <c r="L1899" s="69"/>
      <c r="M1899" s="15"/>
      <c r="N1899" s="68"/>
      <c r="O1899" s="16"/>
      <c r="P1899" s="51"/>
      <c r="Q1899" s="52"/>
      <c r="R1899" s="52"/>
      <c r="S1899" s="328"/>
    </row>
    <row r="1900" spans="1:19" s="49" customFormat="1" x14ac:dyDescent="0.25">
      <c r="A1900" s="27"/>
      <c r="B1900" s="25"/>
      <c r="C1900" s="25"/>
      <c r="D1900" s="25"/>
      <c r="E1900" s="25"/>
      <c r="F1900" s="14"/>
      <c r="G1900" s="14"/>
      <c r="H1900" s="14"/>
      <c r="I1900" s="14"/>
      <c r="J1900" s="14"/>
      <c r="K1900" s="14"/>
      <c r="L1900" s="69"/>
      <c r="M1900" s="15"/>
      <c r="N1900" s="68"/>
      <c r="O1900" s="16"/>
      <c r="P1900" s="51"/>
      <c r="Q1900" s="52"/>
      <c r="R1900" s="52"/>
      <c r="S1900" s="328"/>
    </row>
    <row r="1901" spans="1:19" s="49" customFormat="1" x14ac:dyDescent="0.25">
      <c r="A1901" s="27"/>
      <c r="B1901" s="25"/>
      <c r="C1901" s="25"/>
      <c r="D1901" s="25"/>
      <c r="E1901" s="25"/>
      <c r="F1901" s="14"/>
      <c r="G1901" s="14"/>
      <c r="H1901" s="14"/>
      <c r="I1901" s="14"/>
      <c r="J1901" s="14"/>
      <c r="K1901" s="14"/>
      <c r="L1901" s="69"/>
      <c r="M1901" s="15"/>
      <c r="N1901" s="68"/>
      <c r="O1901" s="16"/>
      <c r="P1901" s="51"/>
      <c r="Q1901" s="52"/>
      <c r="R1901" s="52"/>
      <c r="S1901" s="328"/>
    </row>
    <row r="1902" spans="1:19" s="49" customFormat="1" x14ac:dyDescent="0.25">
      <c r="A1902" s="27"/>
      <c r="B1902" s="25"/>
      <c r="C1902" s="25"/>
      <c r="D1902" s="25"/>
      <c r="E1902" s="25"/>
      <c r="F1902" s="14"/>
      <c r="G1902" s="14"/>
      <c r="H1902" s="14"/>
      <c r="I1902" s="14"/>
      <c r="J1902" s="14"/>
      <c r="K1902" s="14"/>
      <c r="L1902" s="69"/>
      <c r="M1902" s="15"/>
      <c r="N1902" s="68"/>
      <c r="O1902" s="16"/>
      <c r="P1902" s="51"/>
      <c r="Q1902" s="52"/>
      <c r="R1902" s="52"/>
      <c r="S1902" s="328"/>
    </row>
    <row r="1903" spans="1:19" s="49" customFormat="1" x14ac:dyDescent="0.25">
      <c r="A1903" s="27"/>
      <c r="B1903" s="25"/>
      <c r="C1903" s="25"/>
      <c r="D1903" s="25"/>
      <c r="E1903" s="25"/>
      <c r="F1903" s="14"/>
      <c r="G1903" s="14"/>
      <c r="H1903" s="14"/>
      <c r="I1903" s="14"/>
      <c r="J1903" s="14"/>
      <c r="K1903" s="14"/>
      <c r="L1903" s="69"/>
      <c r="M1903" s="15"/>
      <c r="N1903" s="68"/>
      <c r="O1903" s="16"/>
      <c r="P1903" s="51"/>
      <c r="Q1903" s="52"/>
      <c r="R1903" s="52"/>
      <c r="S1903" s="328"/>
    </row>
    <row r="1904" spans="1:19" s="49" customFormat="1" x14ac:dyDescent="0.25">
      <c r="A1904" s="27"/>
      <c r="B1904" s="25"/>
      <c r="C1904" s="25"/>
      <c r="D1904" s="25"/>
      <c r="E1904" s="25"/>
      <c r="F1904" s="14"/>
      <c r="G1904" s="14"/>
      <c r="H1904" s="14"/>
      <c r="I1904" s="14"/>
      <c r="J1904" s="14"/>
      <c r="K1904" s="14"/>
      <c r="L1904" s="69"/>
      <c r="M1904" s="15"/>
      <c r="N1904" s="68"/>
      <c r="O1904" s="16"/>
      <c r="P1904" s="51"/>
      <c r="Q1904" s="52"/>
      <c r="R1904" s="52"/>
      <c r="S1904" s="328"/>
    </row>
    <row r="1905" spans="1:19" s="49" customFormat="1" x14ac:dyDescent="0.25">
      <c r="A1905" s="27"/>
      <c r="B1905" s="25"/>
      <c r="C1905" s="25"/>
      <c r="D1905" s="25"/>
      <c r="E1905" s="25"/>
      <c r="F1905" s="14"/>
      <c r="G1905" s="14"/>
      <c r="H1905" s="14"/>
      <c r="I1905" s="14"/>
      <c r="J1905" s="14"/>
      <c r="K1905" s="14"/>
      <c r="L1905" s="69"/>
      <c r="M1905" s="15"/>
      <c r="N1905" s="68"/>
      <c r="O1905" s="16"/>
      <c r="P1905" s="51"/>
      <c r="Q1905" s="52"/>
      <c r="R1905" s="52"/>
      <c r="S1905" s="328"/>
    </row>
    <row r="1906" spans="1:19" s="49" customFormat="1" x14ac:dyDescent="0.25">
      <c r="A1906" s="27"/>
      <c r="B1906" s="25"/>
      <c r="C1906" s="25"/>
      <c r="D1906" s="25"/>
      <c r="E1906" s="25"/>
      <c r="F1906" s="14"/>
      <c r="G1906" s="14"/>
      <c r="H1906" s="14"/>
      <c r="I1906" s="14"/>
      <c r="J1906" s="14"/>
      <c r="K1906" s="14"/>
      <c r="L1906" s="69"/>
      <c r="M1906" s="15"/>
      <c r="N1906" s="68"/>
      <c r="O1906" s="16"/>
      <c r="P1906" s="51"/>
      <c r="Q1906" s="52"/>
      <c r="R1906" s="52"/>
      <c r="S1906" s="328"/>
    </row>
    <row r="1907" spans="1:19" s="49" customFormat="1" x14ac:dyDescent="0.25">
      <c r="A1907" s="27"/>
      <c r="B1907" s="25"/>
      <c r="C1907" s="25"/>
      <c r="D1907" s="25"/>
      <c r="E1907" s="25"/>
      <c r="F1907" s="14"/>
      <c r="G1907" s="14"/>
      <c r="H1907" s="14"/>
      <c r="I1907" s="14"/>
      <c r="J1907" s="14"/>
      <c r="K1907" s="14"/>
      <c r="L1907" s="69"/>
      <c r="M1907" s="15"/>
      <c r="N1907" s="68"/>
      <c r="O1907" s="16"/>
      <c r="P1907" s="51"/>
      <c r="Q1907" s="52"/>
      <c r="R1907" s="52"/>
      <c r="S1907" s="328"/>
    </row>
    <row r="1908" spans="1:19" s="49" customFormat="1" x14ac:dyDescent="0.25">
      <c r="A1908" s="27"/>
      <c r="B1908" s="25"/>
      <c r="C1908" s="25"/>
      <c r="D1908" s="25"/>
      <c r="E1908" s="25"/>
      <c r="F1908" s="14"/>
      <c r="G1908" s="14"/>
      <c r="H1908" s="14"/>
      <c r="I1908" s="14"/>
      <c r="J1908" s="14"/>
      <c r="K1908" s="14"/>
      <c r="L1908" s="69"/>
      <c r="M1908" s="15"/>
      <c r="N1908" s="68"/>
      <c r="O1908" s="16"/>
      <c r="P1908" s="51"/>
      <c r="Q1908" s="52"/>
      <c r="R1908" s="52"/>
      <c r="S1908" s="328"/>
    </row>
    <row r="1909" spans="1:19" s="49" customFormat="1" x14ac:dyDescent="0.25">
      <c r="A1909" s="27"/>
      <c r="B1909" s="25"/>
      <c r="C1909" s="25"/>
      <c r="D1909" s="25"/>
      <c r="E1909" s="25"/>
      <c r="F1909" s="14"/>
      <c r="G1909" s="14"/>
      <c r="H1909" s="14"/>
      <c r="I1909" s="14"/>
      <c r="J1909" s="14"/>
      <c r="K1909" s="14"/>
      <c r="L1909" s="69"/>
      <c r="M1909" s="15"/>
      <c r="N1909" s="68"/>
      <c r="O1909" s="16"/>
      <c r="P1909" s="51"/>
      <c r="Q1909" s="52"/>
      <c r="R1909" s="52"/>
      <c r="S1909" s="328"/>
    </row>
    <row r="1910" spans="1:19" s="49" customFormat="1" x14ac:dyDescent="0.25">
      <c r="A1910" s="27"/>
      <c r="B1910" s="25"/>
      <c r="C1910" s="25"/>
      <c r="D1910" s="25"/>
      <c r="E1910" s="25"/>
      <c r="F1910" s="14"/>
      <c r="G1910" s="14"/>
      <c r="H1910" s="14"/>
      <c r="I1910" s="14"/>
      <c r="J1910" s="14"/>
      <c r="K1910" s="14"/>
      <c r="L1910" s="69"/>
      <c r="M1910" s="15"/>
      <c r="N1910" s="68"/>
      <c r="O1910" s="16"/>
      <c r="P1910" s="51"/>
      <c r="Q1910" s="52"/>
      <c r="R1910" s="52"/>
      <c r="S1910" s="328"/>
    </row>
    <row r="1911" spans="1:19" s="49" customFormat="1" x14ac:dyDescent="0.25">
      <c r="A1911" s="27"/>
      <c r="B1911" s="25"/>
      <c r="C1911" s="25"/>
      <c r="D1911" s="25"/>
      <c r="E1911" s="25"/>
      <c r="F1911" s="14"/>
      <c r="G1911" s="14"/>
      <c r="H1911" s="14"/>
      <c r="I1911" s="14"/>
      <c r="J1911" s="14"/>
      <c r="K1911" s="14"/>
      <c r="L1911" s="69"/>
      <c r="M1911" s="15"/>
      <c r="N1911" s="68"/>
      <c r="O1911" s="16"/>
      <c r="P1911" s="51"/>
      <c r="Q1911" s="52"/>
      <c r="R1911" s="52"/>
      <c r="S1911" s="328"/>
    </row>
    <row r="1912" spans="1:19" s="49" customFormat="1" x14ac:dyDescent="0.25">
      <c r="A1912" s="27"/>
      <c r="B1912" s="25"/>
      <c r="C1912" s="25"/>
      <c r="D1912" s="25"/>
      <c r="E1912" s="25"/>
      <c r="F1912" s="14"/>
      <c r="G1912" s="14"/>
      <c r="H1912" s="14"/>
      <c r="I1912" s="14"/>
      <c r="J1912" s="14"/>
      <c r="K1912" s="14"/>
      <c r="L1912" s="69"/>
      <c r="M1912" s="15"/>
      <c r="N1912" s="68"/>
      <c r="O1912" s="16"/>
      <c r="P1912" s="51"/>
      <c r="Q1912" s="52"/>
      <c r="R1912" s="52"/>
      <c r="S1912" s="328"/>
    </row>
    <row r="1913" spans="1:19" s="49" customFormat="1" x14ac:dyDescent="0.25">
      <c r="A1913" s="27"/>
      <c r="B1913" s="25"/>
      <c r="C1913" s="25"/>
      <c r="D1913" s="25"/>
      <c r="E1913" s="25"/>
      <c r="F1913" s="14"/>
      <c r="G1913" s="14"/>
      <c r="H1913" s="14"/>
      <c r="I1913" s="14"/>
      <c r="J1913" s="14"/>
      <c r="K1913" s="14"/>
      <c r="L1913" s="69"/>
      <c r="M1913" s="15"/>
      <c r="N1913" s="68"/>
      <c r="O1913" s="16"/>
      <c r="P1913" s="51"/>
      <c r="Q1913" s="52"/>
      <c r="R1913" s="52"/>
      <c r="S1913" s="328"/>
    </row>
    <row r="1914" spans="1:19" s="49" customFormat="1" x14ac:dyDescent="0.25">
      <c r="A1914" s="27"/>
      <c r="B1914" s="25"/>
      <c r="C1914" s="25"/>
      <c r="D1914" s="25"/>
      <c r="E1914" s="25"/>
      <c r="F1914" s="14"/>
      <c r="G1914" s="14"/>
      <c r="H1914" s="14"/>
      <c r="I1914" s="14"/>
      <c r="J1914" s="14"/>
      <c r="K1914" s="14"/>
      <c r="L1914" s="69"/>
      <c r="M1914" s="15"/>
      <c r="N1914" s="68"/>
      <c r="O1914" s="16"/>
      <c r="P1914" s="51"/>
      <c r="Q1914" s="52"/>
      <c r="R1914" s="52"/>
      <c r="S1914" s="328"/>
    </row>
    <row r="1915" spans="1:19" s="49" customFormat="1" x14ac:dyDescent="0.25">
      <c r="A1915" s="27"/>
      <c r="B1915" s="25"/>
      <c r="C1915" s="25"/>
      <c r="D1915" s="25"/>
      <c r="E1915" s="25"/>
      <c r="F1915" s="14"/>
      <c r="G1915" s="14"/>
      <c r="H1915" s="14"/>
      <c r="I1915" s="14"/>
      <c r="J1915" s="14"/>
      <c r="K1915" s="14"/>
      <c r="L1915" s="69"/>
      <c r="M1915" s="15"/>
      <c r="N1915" s="68"/>
      <c r="O1915" s="16"/>
      <c r="P1915" s="51"/>
      <c r="Q1915" s="52"/>
      <c r="R1915" s="52"/>
      <c r="S1915" s="328"/>
    </row>
    <row r="1916" spans="1:19" s="49" customFormat="1" x14ac:dyDescent="0.25">
      <c r="A1916" s="27"/>
      <c r="B1916" s="25"/>
      <c r="C1916" s="25"/>
      <c r="D1916" s="25"/>
      <c r="E1916" s="25"/>
      <c r="F1916" s="14"/>
      <c r="G1916" s="14"/>
      <c r="H1916" s="14"/>
      <c r="I1916" s="14"/>
      <c r="J1916" s="14"/>
      <c r="K1916" s="14"/>
      <c r="L1916" s="69"/>
      <c r="M1916" s="15"/>
      <c r="N1916" s="68"/>
      <c r="O1916" s="16"/>
      <c r="P1916" s="51"/>
      <c r="Q1916" s="52"/>
      <c r="R1916" s="52"/>
      <c r="S1916" s="328"/>
    </row>
    <row r="1917" spans="1:19" s="49" customFormat="1" x14ac:dyDescent="0.25">
      <c r="A1917" s="27"/>
      <c r="B1917" s="25"/>
      <c r="C1917" s="25"/>
      <c r="D1917" s="25"/>
      <c r="E1917" s="25"/>
      <c r="F1917" s="14"/>
      <c r="G1917" s="14"/>
      <c r="H1917" s="14"/>
      <c r="I1917" s="14"/>
      <c r="J1917" s="14"/>
      <c r="K1917" s="14"/>
      <c r="L1917" s="69"/>
      <c r="M1917" s="15"/>
      <c r="N1917" s="68"/>
      <c r="O1917" s="16"/>
      <c r="P1917" s="51"/>
      <c r="Q1917" s="52"/>
      <c r="R1917" s="52"/>
      <c r="S1917" s="328"/>
    </row>
    <row r="1918" spans="1:19" s="49" customFormat="1" x14ac:dyDescent="0.25">
      <c r="A1918" s="27"/>
      <c r="B1918" s="25"/>
      <c r="C1918" s="25"/>
      <c r="D1918" s="25"/>
      <c r="E1918" s="25"/>
      <c r="F1918" s="14"/>
      <c r="G1918" s="14"/>
      <c r="H1918" s="14"/>
      <c r="I1918" s="14"/>
      <c r="J1918" s="14"/>
      <c r="K1918" s="14"/>
      <c r="L1918" s="69"/>
      <c r="M1918" s="15"/>
      <c r="N1918" s="68"/>
      <c r="O1918" s="16"/>
      <c r="P1918" s="51"/>
      <c r="Q1918" s="52"/>
      <c r="R1918" s="52"/>
      <c r="S1918" s="328"/>
    </row>
    <row r="1919" spans="1:19" s="49" customFormat="1" x14ac:dyDescent="0.25">
      <c r="A1919" s="27"/>
      <c r="B1919" s="25"/>
      <c r="C1919" s="25"/>
      <c r="D1919" s="25"/>
      <c r="E1919" s="25"/>
      <c r="F1919" s="14"/>
      <c r="G1919" s="14"/>
      <c r="H1919" s="14"/>
      <c r="I1919" s="14"/>
      <c r="J1919" s="14"/>
      <c r="K1919" s="14"/>
      <c r="L1919" s="69"/>
      <c r="M1919" s="15"/>
      <c r="N1919" s="68"/>
      <c r="O1919" s="16"/>
      <c r="P1919" s="51"/>
      <c r="Q1919" s="52"/>
      <c r="R1919" s="52"/>
      <c r="S1919" s="328"/>
    </row>
    <row r="1920" spans="1:19" s="49" customFormat="1" x14ac:dyDescent="0.25">
      <c r="A1920" s="27"/>
      <c r="B1920" s="25"/>
      <c r="C1920" s="25"/>
      <c r="D1920" s="25"/>
      <c r="E1920" s="25"/>
      <c r="F1920" s="14"/>
      <c r="G1920" s="14"/>
      <c r="H1920" s="14"/>
      <c r="I1920" s="14"/>
      <c r="J1920" s="14"/>
      <c r="K1920" s="14"/>
      <c r="L1920" s="69"/>
      <c r="M1920" s="15"/>
      <c r="N1920" s="68"/>
      <c r="O1920" s="16"/>
      <c r="P1920" s="51"/>
      <c r="Q1920" s="52"/>
      <c r="R1920" s="52"/>
      <c r="S1920" s="328"/>
    </row>
    <row r="1921" spans="1:19" s="49" customFormat="1" x14ac:dyDescent="0.25">
      <c r="A1921" s="27"/>
      <c r="B1921" s="25"/>
      <c r="C1921" s="25"/>
      <c r="D1921" s="25"/>
      <c r="E1921" s="25"/>
      <c r="F1921" s="14"/>
      <c r="G1921" s="14"/>
      <c r="H1921" s="14"/>
      <c r="I1921" s="14"/>
      <c r="J1921" s="14"/>
      <c r="K1921" s="14"/>
      <c r="L1921" s="69"/>
      <c r="M1921" s="15"/>
      <c r="N1921" s="68"/>
      <c r="O1921" s="16"/>
      <c r="P1921" s="51"/>
      <c r="Q1921" s="52"/>
      <c r="R1921" s="52"/>
      <c r="S1921" s="328"/>
    </row>
    <row r="1922" spans="1:19" s="49" customFormat="1" x14ac:dyDescent="0.25">
      <c r="A1922" s="27"/>
      <c r="B1922" s="25"/>
      <c r="C1922" s="25"/>
      <c r="D1922" s="25"/>
      <c r="E1922" s="25"/>
      <c r="F1922" s="14"/>
      <c r="G1922" s="14"/>
      <c r="H1922" s="14"/>
      <c r="I1922" s="14"/>
      <c r="J1922" s="14"/>
      <c r="K1922" s="14"/>
      <c r="L1922" s="69"/>
      <c r="M1922" s="15"/>
      <c r="N1922" s="68"/>
      <c r="O1922" s="16"/>
      <c r="P1922" s="51"/>
      <c r="Q1922" s="52"/>
      <c r="R1922" s="52"/>
      <c r="S1922" s="328"/>
    </row>
    <row r="1923" spans="1:19" s="49" customFormat="1" x14ac:dyDescent="0.25">
      <c r="A1923" s="27"/>
      <c r="B1923" s="25"/>
      <c r="C1923" s="25"/>
      <c r="D1923" s="25"/>
      <c r="E1923" s="25"/>
      <c r="F1923" s="14"/>
      <c r="G1923" s="14"/>
      <c r="H1923" s="14"/>
      <c r="I1923" s="14"/>
      <c r="J1923" s="14"/>
      <c r="K1923" s="14"/>
      <c r="L1923" s="69"/>
      <c r="M1923" s="15"/>
      <c r="N1923" s="68"/>
      <c r="O1923" s="16"/>
      <c r="P1923" s="51"/>
      <c r="Q1923" s="52"/>
      <c r="R1923" s="52"/>
      <c r="S1923" s="328"/>
    </row>
    <row r="1924" spans="1:19" s="49" customFormat="1" x14ac:dyDescent="0.25">
      <c r="A1924" s="27"/>
      <c r="B1924" s="25"/>
      <c r="C1924" s="25"/>
      <c r="D1924" s="25"/>
      <c r="E1924" s="25"/>
      <c r="F1924" s="14"/>
      <c r="G1924" s="14"/>
      <c r="H1924" s="14"/>
      <c r="I1924" s="14"/>
      <c r="J1924" s="14"/>
      <c r="K1924" s="14"/>
      <c r="L1924" s="69"/>
      <c r="M1924" s="15"/>
      <c r="N1924" s="68"/>
      <c r="O1924" s="16"/>
      <c r="P1924" s="51"/>
      <c r="Q1924" s="52"/>
      <c r="R1924" s="52"/>
      <c r="S1924" s="328"/>
    </row>
    <row r="1925" spans="1:19" s="49" customFormat="1" x14ac:dyDescent="0.25">
      <c r="A1925" s="27"/>
      <c r="B1925" s="25"/>
      <c r="C1925" s="25"/>
      <c r="D1925" s="25"/>
      <c r="E1925" s="25"/>
      <c r="F1925" s="14"/>
      <c r="G1925" s="14"/>
      <c r="H1925" s="14"/>
      <c r="I1925" s="14"/>
      <c r="J1925" s="14"/>
      <c r="K1925" s="14"/>
      <c r="L1925" s="69"/>
      <c r="M1925" s="15"/>
      <c r="N1925" s="68"/>
      <c r="O1925" s="16"/>
      <c r="P1925" s="51"/>
      <c r="Q1925" s="52"/>
      <c r="R1925" s="52"/>
      <c r="S1925" s="328"/>
    </row>
    <row r="1926" spans="1:19" s="49" customFormat="1" x14ac:dyDescent="0.25">
      <c r="A1926" s="27"/>
      <c r="B1926" s="25"/>
      <c r="C1926" s="25"/>
      <c r="D1926" s="25"/>
      <c r="E1926" s="25"/>
      <c r="F1926" s="14"/>
      <c r="G1926" s="14"/>
      <c r="H1926" s="14"/>
      <c r="I1926" s="14"/>
      <c r="J1926" s="14"/>
      <c r="K1926" s="14"/>
      <c r="L1926" s="69"/>
      <c r="M1926" s="15"/>
      <c r="N1926" s="68"/>
      <c r="O1926" s="16"/>
      <c r="P1926" s="51"/>
      <c r="Q1926" s="52"/>
      <c r="R1926" s="52"/>
      <c r="S1926" s="328"/>
    </row>
    <row r="1927" spans="1:19" s="49" customFormat="1" x14ac:dyDescent="0.25">
      <c r="A1927" s="27"/>
      <c r="B1927" s="25"/>
      <c r="C1927" s="25"/>
      <c r="D1927" s="25"/>
      <c r="E1927" s="25"/>
      <c r="F1927" s="14"/>
      <c r="G1927" s="14"/>
      <c r="H1927" s="14"/>
      <c r="I1927" s="14"/>
      <c r="J1927" s="14"/>
      <c r="K1927" s="14"/>
      <c r="L1927" s="69"/>
      <c r="M1927" s="15"/>
      <c r="N1927" s="68"/>
      <c r="O1927" s="16"/>
      <c r="P1927" s="51"/>
      <c r="Q1927" s="52"/>
      <c r="R1927" s="52"/>
      <c r="S1927" s="328"/>
    </row>
    <row r="1928" spans="1:19" s="49" customFormat="1" x14ac:dyDescent="0.25">
      <c r="A1928" s="27"/>
      <c r="B1928" s="25"/>
      <c r="C1928" s="25"/>
      <c r="D1928" s="25"/>
      <c r="E1928" s="25"/>
      <c r="F1928" s="14"/>
      <c r="G1928" s="14"/>
      <c r="H1928" s="14"/>
      <c r="I1928" s="14"/>
      <c r="J1928" s="14"/>
      <c r="K1928" s="14"/>
      <c r="L1928" s="69"/>
      <c r="M1928" s="15"/>
      <c r="N1928" s="68"/>
      <c r="O1928" s="16"/>
      <c r="P1928" s="51"/>
      <c r="Q1928" s="52"/>
      <c r="R1928" s="52"/>
      <c r="S1928" s="328"/>
    </row>
    <row r="1929" spans="1:19" s="49" customFormat="1" x14ac:dyDescent="0.25">
      <c r="A1929" s="27"/>
      <c r="B1929" s="25"/>
      <c r="C1929" s="25"/>
      <c r="D1929" s="25"/>
      <c r="E1929" s="25"/>
      <c r="F1929" s="14"/>
      <c r="G1929" s="14"/>
      <c r="H1929" s="14"/>
      <c r="I1929" s="14"/>
      <c r="J1929" s="14"/>
      <c r="K1929" s="14"/>
      <c r="L1929" s="69"/>
      <c r="M1929" s="15"/>
      <c r="N1929" s="68"/>
      <c r="O1929" s="16"/>
      <c r="P1929" s="51"/>
      <c r="Q1929" s="52"/>
      <c r="R1929" s="52"/>
      <c r="S1929" s="328"/>
    </row>
    <row r="1930" spans="1:19" s="49" customFormat="1" x14ac:dyDescent="0.25">
      <c r="A1930" s="27"/>
      <c r="B1930" s="25"/>
      <c r="C1930" s="25"/>
      <c r="D1930" s="25"/>
      <c r="E1930" s="25"/>
      <c r="F1930" s="14"/>
      <c r="G1930" s="14"/>
      <c r="H1930" s="14"/>
      <c r="I1930" s="14"/>
      <c r="J1930" s="14"/>
      <c r="K1930" s="14"/>
      <c r="L1930" s="69"/>
      <c r="M1930" s="15"/>
      <c r="N1930" s="68"/>
      <c r="O1930" s="16"/>
      <c r="P1930" s="51"/>
      <c r="Q1930" s="52"/>
      <c r="R1930" s="52"/>
      <c r="S1930" s="328"/>
    </row>
    <row r="1931" spans="1:19" s="49" customFormat="1" x14ac:dyDescent="0.25">
      <c r="A1931" s="27"/>
      <c r="B1931" s="25"/>
      <c r="C1931" s="25"/>
      <c r="D1931" s="25"/>
      <c r="E1931" s="25"/>
      <c r="F1931" s="14"/>
      <c r="G1931" s="14"/>
      <c r="H1931" s="14"/>
      <c r="I1931" s="14"/>
      <c r="J1931" s="14"/>
      <c r="K1931" s="14"/>
      <c r="L1931" s="69"/>
      <c r="M1931" s="15"/>
      <c r="N1931" s="68"/>
      <c r="O1931" s="16"/>
      <c r="P1931" s="51"/>
      <c r="Q1931" s="52"/>
      <c r="R1931" s="52"/>
      <c r="S1931" s="328"/>
    </row>
    <row r="1932" spans="1:19" s="49" customFormat="1" x14ac:dyDescent="0.25">
      <c r="A1932" s="27"/>
      <c r="B1932" s="25"/>
      <c r="C1932" s="25"/>
      <c r="D1932" s="25"/>
      <c r="E1932" s="25"/>
      <c r="F1932" s="14"/>
      <c r="G1932" s="14"/>
      <c r="H1932" s="14"/>
      <c r="I1932" s="14"/>
      <c r="J1932" s="14"/>
      <c r="K1932" s="14"/>
      <c r="L1932" s="69"/>
      <c r="M1932" s="15"/>
      <c r="N1932" s="68"/>
      <c r="O1932" s="16"/>
      <c r="P1932" s="51"/>
      <c r="Q1932" s="52"/>
      <c r="R1932" s="52"/>
      <c r="S1932" s="328"/>
    </row>
    <row r="1933" spans="1:19" s="49" customFormat="1" x14ac:dyDescent="0.25">
      <c r="A1933" s="27"/>
      <c r="B1933" s="25"/>
      <c r="C1933" s="25"/>
      <c r="D1933" s="25"/>
      <c r="E1933" s="25"/>
      <c r="F1933" s="14"/>
      <c r="G1933" s="14"/>
      <c r="H1933" s="14"/>
      <c r="I1933" s="14"/>
      <c r="J1933" s="14"/>
      <c r="K1933" s="14"/>
      <c r="L1933" s="69"/>
      <c r="M1933" s="15"/>
      <c r="N1933" s="68"/>
      <c r="O1933" s="16"/>
      <c r="P1933" s="51"/>
      <c r="Q1933" s="52"/>
      <c r="R1933" s="52"/>
      <c r="S1933" s="328"/>
    </row>
    <row r="1934" spans="1:19" s="49" customFormat="1" x14ac:dyDescent="0.25">
      <c r="A1934" s="27"/>
      <c r="B1934" s="25"/>
      <c r="C1934" s="25"/>
      <c r="D1934" s="25"/>
      <c r="E1934" s="25"/>
      <c r="F1934" s="14"/>
      <c r="G1934" s="14"/>
      <c r="H1934" s="14"/>
      <c r="I1934" s="14"/>
      <c r="J1934" s="14"/>
      <c r="K1934" s="14"/>
      <c r="L1934" s="69"/>
      <c r="M1934" s="15"/>
      <c r="N1934" s="68"/>
      <c r="O1934" s="16"/>
      <c r="P1934" s="51"/>
      <c r="Q1934" s="52"/>
      <c r="R1934" s="52"/>
      <c r="S1934" s="328"/>
    </row>
    <row r="1935" spans="1:19" s="49" customFormat="1" x14ac:dyDescent="0.25">
      <c r="A1935" s="27"/>
      <c r="B1935" s="25"/>
      <c r="C1935" s="25"/>
      <c r="D1935" s="25"/>
      <c r="E1935" s="25"/>
      <c r="F1935" s="14"/>
      <c r="G1935" s="14"/>
      <c r="H1935" s="14"/>
      <c r="I1935" s="14"/>
      <c r="J1935" s="14"/>
      <c r="K1935" s="14"/>
      <c r="L1935" s="69"/>
      <c r="M1935" s="15"/>
      <c r="N1935" s="68"/>
      <c r="O1935" s="16"/>
      <c r="P1935" s="51"/>
      <c r="Q1935" s="52"/>
      <c r="R1935" s="52"/>
      <c r="S1935" s="328"/>
    </row>
    <row r="1936" spans="1:19" s="49" customFormat="1" x14ac:dyDescent="0.25">
      <c r="A1936" s="27"/>
      <c r="B1936" s="25"/>
      <c r="C1936" s="25"/>
      <c r="D1936" s="25"/>
      <c r="E1936" s="25"/>
      <c r="F1936" s="14"/>
      <c r="G1936" s="14"/>
      <c r="H1936" s="14"/>
      <c r="I1936" s="14"/>
      <c r="J1936" s="14"/>
      <c r="K1936" s="14"/>
      <c r="L1936" s="69"/>
      <c r="M1936" s="15"/>
      <c r="N1936" s="68"/>
      <c r="O1936" s="16"/>
      <c r="P1936" s="51"/>
      <c r="Q1936" s="52"/>
      <c r="R1936" s="52"/>
      <c r="S1936" s="328"/>
    </row>
    <row r="1937" spans="1:19" s="49" customFormat="1" x14ac:dyDescent="0.25">
      <c r="A1937" s="27"/>
      <c r="B1937" s="25"/>
      <c r="C1937" s="25"/>
      <c r="D1937" s="25"/>
      <c r="E1937" s="25"/>
      <c r="F1937" s="14"/>
      <c r="G1937" s="14"/>
      <c r="H1937" s="14"/>
      <c r="I1937" s="14"/>
      <c r="J1937" s="14"/>
      <c r="K1937" s="14"/>
      <c r="L1937" s="69"/>
      <c r="M1937" s="15"/>
      <c r="N1937" s="68"/>
      <c r="O1937" s="16"/>
      <c r="P1937" s="51"/>
      <c r="Q1937" s="52"/>
      <c r="R1937" s="52"/>
      <c r="S1937" s="328"/>
    </row>
    <row r="1938" spans="1:19" s="49" customFormat="1" x14ac:dyDescent="0.25">
      <c r="A1938" s="27"/>
      <c r="B1938" s="25"/>
      <c r="C1938" s="25"/>
      <c r="D1938" s="25"/>
      <c r="E1938" s="25"/>
      <c r="F1938" s="14"/>
      <c r="G1938" s="14"/>
      <c r="H1938" s="14"/>
      <c r="I1938" s="14"/>
      <c r="J1938" s="14"/>
      <c r="K1938" s="14"/>
      <c r="L1938" s="69"/>
      <c r="M1938" s="15"/>
      <c r="N1938" s="68"/>
      <c r="O1938" s="16"/>
      <c r="P1938" s="51"/>
      <c r="Q1938" s="52"/>
      <c r="R1938" s="52"/>
      <c r="S1938" s="328"/>
    </row>
    <row r="1939" spans="1:19" s="49" customFormat="1" x14ac:dyDescent="0.25">
      <c r="A1939" s="27"/>
      <c r="B1939" s="25"/>
      <c r="C1939" s="25"/>
      <c r="D1939" s="25"/>
      <c r="E1939" s="25"/>
      <c r="F1939" s="14"/>
      <c r="G1939" s="14"/>
      <c r="H1939" s="14"/>
      <c r="I1939" s="14"/>
      <c r="J1939" s="14"/>
      <c r="K1939" s="14"/>
      <c r="L1939" s="69"/>
      <c r="M1939" s="15"/>
      <c r="N1939" s="68"/>
      <c r="O1939" s="16"/>
      <c r="P1939" s="51"/>
      <c r="Q1939" s="52"/>
      <c r="R1939" s="52"/>
      <c r="S1939" s="328"/>
    </row>
    <row r="1940" spans="1:19" s="49" customFormat="1" x14ac:dyDescent="0.25">
      <c r="A1940" s="27"/>
      <c r="B1940" s="25"/>
      <c r="C1940" s="25"/>
      <c r="D1940" s="25"/>
      <c r="E1940" s="25"/>
      <c r="F1940" s="14"/>
      <c r="G1940" s="14"/>
      <c r="H1940" s="14"/>
      <c r="I1940" s="14"/>
      <c r="J1940" s="14"/>
      <c r="K1940" s="14"/>
      <c r="L1940" s="69"/>
      <c r="M1940" s="15"/>
      <c r="N1940" s="68"/>
      <c r="O1940" s="16"/>
      <c r="P1940" s="51"/>
      <c r="Q1940" s="52"/>
      <c r="R1940" s="52"/>
      <c r="S1940" s="328"/>
    </row>
    <row r="1941" spans="1:19" s="49" customFormat="1" x14ac:dyDescent="0.25">
      <c r="A1941" s="27"/>
      <c r="B1941" s="25"/>
      <c r="C1941" s="25"/>
      <c r="D1941" s="25"/>
      <c r="E1941" s="25"/>
      <c r="F1941" s="14"/>
      <c r="G1941" s="14"/>
      <c r="H1941" s="14"/>
      <c r="I1941" s="14"/>
      <c r="J1941" s="14"/>
      <c r="K1941" s="14"/>
      <c r="L1941" s="69"/>
      <c r="M1941" s="15"/>
      <c r="N1941" s="68"/>
      <c r="O1941" s="16"/>
      <c r="P1941" s="51"/>
      <c r="Q1941" s="52"/>
      <c r="R1941" s="52"/>
      <c r="S1941" s="328"/>
    </row>
    <row r="1942" spans="1:19" s="49" customFormat="1" x14ac:dyDescent="0.25">
      <c r="A1942" s="27"/>
      <c r="B1942" s="25"/>
      <c r="C1942" s="25"/>
      <c r="D1942" s="25"/>
      <c r="E1942" s="25"/>
      <c r="F1942" s="14"/>
      <c r="G1942" s="14"/>
      <c r="H1942" s="14"/>
      <c r="I1942" s="14"/>
      <c r="J1942" s="14"/>
      <c r="K1942" s="14"/>
      <c r="L1942" s="69"/>
      <c r="M1942" s="15"/>
      <c r="N1942" s="68"/>
      <c r="O1942" s="16"/>
      <c r="P1942" s="51"/>
      <c r="Q1942" s="52"/>
      <c r="R1942" s="52"/>
      <c r="S1942" s="328"/>
    </row>
    <row r="1943" spans="1:19" s="49" customFormat="1" x14ac:dyDescent="0.25">
      <c r="A1943" s="27"/>
      <c r="B1943" s="25"/>
      <c r="C1943" s="25"/>
      <c r="D1943" s="25"/>
      <c r="E1943" s="25"/>
      <c r="F1943" s="14"/>
      <c r="G1943" s="14"/>
      <c r="H1943" s="14"/>
      <c r="I1943" s="14"/>
      <c r="J1943" s="14"/>
      <c r="K1943" s="14"/>
      <c r="L1943" s="69"/>
      <c r="M1943" s="15"/>
      <c r="N1943" s="68"/>
      <c r="O1943" s="16"/>
      <c r="P1943" s="51"/>
      <c r="Q1943" s="52"/>
      <c r="R1943" s="52"/>
      <c r="S1943" s="328"/>
    </row>
    <row r="1944" spans="1:19" s="49" customFormat="1" x14ac:dyDescent="0.25">
      <c r="A1944" s="27"/>
      <c r="B1944" s="25"/>
      <c r="C1944" s="25"/>
      <c r="D1944" s="25"/>
      <c r="E1944" s="25"/>
      <c r="F1944" s="14"/>
      <c r="G1944" s="14"/>
      <c r="H1944" s="14"/>
      <c r="I1944" s="14"/>
      <c r="J1944" s="14"/>
      <c r="K1944" s="14"/>
      <c r="L1944" s="69"/>
      <c r="M1944" s="15"/>
      <c r="N1944" s="68"/>
      <c r="O1944" s="16"/>
      <c r="P1944" s="51"/>
      <c r="Q1944" s="52"/>
      <c r="R1944" s="52"/>
      <c r="S1944" s="328"/>
    </row>
    <row r="1945" spans="1:19" s="49" customFormat="1" x14ac:dyDescent="0.25">
      <c r="A1945" s="27"/>
      <c r="B1945" s="25"/>
      <c r="C1945" s="25"/>
      <c r="D1945" s="25"/>
      <c r="E1945" s="25"/>
      <c r="F1945" s="14"/>
      <c r="G1945" s="14"/>
      <c r="H1945" s="14"/>
      <c r="I1945" s="14"/>
      <c r="J1945" s="14"/>
      <c r="K1945" s="14"/>
      <c r="L1945" s="69"/>
      <c r="M1945" s="15"/>
      <c r="N1945" s="68"/>
      <c r="O1945" s="16"/>
      <c r="P1945" s="51"/>
      <c r="Q1945" s="52"/>
      <c r="R1945" s="52"/>
      <c r="S1945" s="328"/>
    </row>
    <row r="1946" spans="1:19" s="49" customFormat="1" x14ac:dyDescent="0.25">
      <c r="A1946" s="27"/>
      <c r="B1946" s="25"/>
      <c r="C1946" s="25"/>
      <c r="D1946" s="25"/>
      <c r="E1946" s="25"/>
      <c r="F1946" s="14"/>
      <c r="G1946" s="14"/>
      <c r="H1946" s="14"/>
      <c r="I1946" s="14"/>
      <c r="J1946" s="14"/>
      <c r="K1946" s="14"/>
      <c r="L1946" s="69"/>
      <c r="M1946" s="15"/>
      <c r="N1946" s="68"/>
      <c r="O1946" s="16"/>
      <c r="P1946" s="51"/>
      <c r="Q1946" s="52"/>
      <c r="R1946" s="52"/>
      <c r="S1946" s="328"/>
    </row>
    <row r="1947" spans="1:19" s="49" customFormat="1" x14ac:dyDescent="0.25">
      <c r="A1947" s="27"/>
      <c r="B1947" s="25"/>
      <c r="C1947" s="25"/>
      <c r="D1947" s="25"/>
      <c r="E1947" s="25"/>
      <c r="F1947" s="14"/>
      <c r="G1947" s="14"/>
      <c r="H1947" s="14"/>
      <c r="I1947" s="14"/>
      <c r="J1947" s="14"/>
      <c r="K1947" s="14"/>
      <c r="L1947" s="69"/>
      <c r="M1947" s="15"/>
      <c r="N1947" s="68"/>
      <c r="O1947" s="16"/>
      <c r="P1947" s="51"/>
      <c r="Q1947" s="52"/>
      <c r="R1947" s="52"/>
      <c r="S1947" s="328"/>
    </row>
    <row r="1948" spans="1:19" s="49" customFormat="1" x14ac:dyDescent="0.25">
      <c r="A1948" s="27"/>
      <c r="B1948" s="25"/>
      <c r="C1948" s="25"/>
      <c r="D1948" s="25"/>
      <c r="E1948" s="25"/>
      <c r="F1948" s="14"/>
      <c r="G1948" s="14"/>
      <c r="H1948" s="14"/>
      <c r="I1948" s="14"/>
      <c r="J1948" s="14"/>
      <c r="K1948" s="14"/>
      <c r="L1948" s="69"/>
      <c r="M1948" s="15"/>
      <c r="N1948" s="68"/>
      <c r="O1948" s="16"/>
      <c r="P1948" s="51"/>
      <c r="Q1948" s="52"/>
      <c r="R1948" s="52"/>
      <c r="S1948" s="328"/>
    </row>
    <row r="1949" spans="1:19" s="49" customFormat="1" x14ac:dyDescent="0.25">
      <c r="A1949" s="27"/>
      <c r="B1949" s="25"/>
      <c r="C1949" s="25"/>
      <c r="D1949" s="25"/>
      <c r="E1949" s="25"/>
      <c r="F1949" s="14"/>
      <c r="G1949" s="14"/>
      <c r="H1949" s="14"/>
      <c r="I1949" s="14"/>
      <c r="J1949" s="14"/>
      <c r="K1949" s="14"/>
      <c r="L1949" s="69"/>
      <c r="M1949" s="15"/>
      <c r="N1949" s="68"/>
      <c r="O1949" s="16"/>
      <c r="P1949" s="51"/>
      <c r="Q1949" s="52"/>
      <c r="R1949" s="52"/>
      <c r="S1949" s="328"/>
    </row>
    <row r="1950" spans="1:19" s="49" customFormat="1" x14ac:dyDescent="0.25">
      <c r="A1950" s="27"/>
      <c r="B1950" s="25"/>
      <c r="C1950" s="25"/>
      <c r="D1950" s="25"/>
      <c r="E1950" s="25"/>
      <c r="F1950" s="14"/>
      <c r="G1950" s="14"/>
      <c r="H1950" s="14"/>
      <c r="I1950" s="14"/>
      <c r="J1950" s="14"/>
      <c r="K1950" s="14"/>
      <c r="L1950" s="69"/>
      <c r="M1950" s="15"/>
      <c r="N1950" s="68"/>
      <c r="O1950" s="16"/>
      <c r="P1950" s="51"/>
      <c r="Q1950" s="52"/>
      <c r="R1950" s="52"/>
      <c r="S1950" s="328"/>
    </row>
    <row r="1951" spans="1:19" s="49" customFormat="1" x14ac:dyDescent="0.25">
      <c r="A1951" s="27"/>
      <c r="B1951" s="25"/>
      <c r="C1951" s="25"/>
      <c r="D1951" s="25"/>
      <c r="E1951" s="25"/>
      <c r="F1951" s="14"/>
      <c r="G1951" s="14"/>
      <c r="H1951" s="14"/>
      <c r="I1951" s="14"/>
      <c r="J1951" s="14"/>
      <c r="K1951" s="14"/>
      <c r="L1951" s="69"/>
      <c r="M1951" s="15"/>
      <c r="N1951" s="68"/>
      <c r="O1951" s="16"/>
      <c r="P1951" s="51"/>
      <c r="Q1951" s="52"/>
      <c r="R1951" s="52"/>
      <c r="S1951" s="328"/>
    </row>
    <row r="1952" spans="1:19" s="49" customFormat="1" x14ac:dyDescent="0.25">
      <c r="A1952" s="27"/>
      <c r="B1952" s="25"/>
      <c r="C1952" s="25"/>
      <c r="D1952" s="25"/>
      <c r="E1952" s="25"/>
      <c r="F1952" s="14"/>
      <c r="G1952" s="14"/>
      <c r="H1952" s="14"/>
      <c r="I1952" s="14"/>
      <c r="J1952" s="14"/>
      <c r="K1952" s="14"/>
      <c r="L1952" s="69"/>
      <c r="M1952" s="15"/>
      <c r="N1952" s="68"/>
      <c r="O1952" s="16"/>
      <c r="P1952" s="51"/>
      <c r="Q1952" s="52"/>
      <c r="R1952" s="52"/>
      <c r="S1952" s="328"/>
    </row>
    <row r="1953" spans="1:19" s="49" customFormat="1" x14ac:dyDescent="0.25">
      <c r="A1953" s="27"/>
      <c r="B1953" s="25"/>
      <c r="C1953" s="25"/>
      <c r="D1953" s="25"/>
      <c r="E1953" s="25"/>
      <c r="F1953" s="14"/>
      <c r="G1953" s="14"/>
      <c r="H1953" s="14"/>
      <c r="I1953" s="14"/>
      <c r="J1953" s="14"/>
      <c r="K1953" s="14"/>
      <c r="L1953" s="69"/>
      <c r="M1953" s="15"/>
      <c r="N1953" s="68"/>
      <c r="O1953" s="16"/>
      <c r="P1953" s="51"/>
      <c r="Q1953" s="52"/>
      <c r="R1953" s="52"/>
      <c r="S1953" s="328"/>
    </row>
    <row r="1954" spans="1:19" s="49" customFormat="1" x14ac:dyDescent="0.25">
      <c r="A1954" s="27"/>
      <c r="B1954" s="25"/>
      <c r="C1954" s="25"/>
      <c r="D1954" s="25"/>
      <c r="E1954" s="25"/>
      <c r="F1954" s="14"/>
      <c r="G1954" s="14"/>
      <c r="H1954" s="14"/>
      <c r="I1954" s="14"/>
      <c r="J1954" s="14"/>
      <c r="K1954" s="14"/>
      <c r="L1954" s="69"/>
      <c r="M1954" s="15"/>
      <c r="N1954" s="68"/>
      <c r="O1954" s="16"/>
      <c r="P1954" s="51"/>
      <c r="Q1954" s="52"/>
      <c r="R1954" s="52"/>
      <c r="S1954" s="328"/>
    </row>
    <row r="1955" spans="1:19" s="49" customFormat="1" x14ac:dyDescent="0.25">
      <c r="A1955" s="27"/>
      <c r="B1955" s="25"/>
      <c r="C1955" s="25"/>
      <c r="D1955" s="25"/>
      <c r="E1955" s="25"/>
      <c r="F1955" s="14"/>
      <c r="G1955" s="14"/>
      <c r="H1955" s="14"/>
      <c r="I1955" s="14"/>
      <c r="J1955" s="14"/>
      <c r="K1955" s="14"/>
      <c r="L1955" s="69"/>
      <c r="M1955" s="15"/>
      <c r="N1955" s="68"/>
      <c r="O1955" s="16"/>
      <c r="P1955" s="51"/>
      <c r="Q1955" s="52"/>
      <c r="R1955" s="52"/>
      <c r="S1955" s="328"/>
    </row>
    <row r="1956" spans="1:19" s="49" customFormat="1" x14ac:dyDescent="0.25">
      <c r="A1956" s="27"/>
      <c r="B1956" s="25"/>
      <c r="C1956" s="25"/>
      <c r="D1956" s="25"/>
      <c r="E1956" s="25"/>
      <c r="F1956" s="14"/>
      <c r="G1956" s="14"/>
      <c r="H1956" s="14"/>
      <c r="I1956" s="14"/>
      <c r="J1956" s="14"/>
      <c r="K1956" s="14"/>
      <c r="L1956" s="69"/>
      <c r="M1956" s="15"/>
      <c r="N1956" s="68"/>
      <c r="O1956" s="16"/>
      <c r="P1956" s="51"/>
      <c r="Q1956" s="52"/>
      <c r="R1956" s="52"/>
      <c r="S1956" s="328"/>
    </row>
    <row r="1957" spans="1:19" s="49" customFormat="1" x14ac:dyDescent="0.25">
      <c r="A1957" s="27"/>
      <c r="B1957" s="25"/>
      <c r="C1957" s="25"/>
      <c r="D1957" s="25"/>
      <c r="E1957" s="25"/>
      <c r="F1957" s="14"/>
      <c r="G1957" s="14"/>
      <c r="H1957" s="14"/>
      <c r="I1957" s="14"/>
      <c r="J1957" s="14"/>
      <c r="K1957" s="14"/>
      <c r="L1957" s="69"/>
      <c r="M1957" s="15"/>
      <c r="N1957" s="68"/>
      <c r="O1957" s="16"/>
      <c r="P1957" s="51"/>
      <c r="Q1957" s="52"/>
      <c r="R1957" s="52"/>
      <c r="S1957" s="328"/>
    </row>
    <row r="1958" spans="1:19" s="49" customFormat="1" x14ac:dyDescent="0.25">
      <c r="A1958" s="27"/>
      <c r="B1958" s="25"/>
      <c r="C1958" s="25"/>
      <c r="D1958" s="25"/>
      <c r="E1958" s="25"/>
      <c r="F1958" s="14"/>
      <c r="G1958" s="14"/>
      <c r="H1958" s="14"/>
      <c r="I1958" s="14"/>
      <c r="J1958" s="14"/>
      <c r="K1958" s="14"/>
      <c r="L1958" s="69"/>
      <c r="M1958" s="15"/>
      <c r="N1958" s="68"/>
      <c r="O1958" s="16"/>
      <c r="P1958" s="51"/>
      <c r="Q1958" s="52"/>
      <c r="R1958" s="52"/>
      <c r="S1958" s="328"/>
    </row>
    <row r="1959" spans="1:19" s="49" customFormat="1" x14ac:dyDescent="0.25">
      <c r="A1959" s="27"/>
      <c r="B1959" s="25"/>
      <c r="C1959" s="25"/>
      <c r="D1959" s="25"/>
      <c r="E1959" s="25"/>
      <c r="F1959" s="14"/>
      <c r="G1959" s="14"/>
      <c r="H1959" s="14"/>
      <c r="I1959" s="14"/>
      <c r="J1959" s="14"/>
      <c r="K1959" s="14"/>
      <c r="L1959" s="69"/>
      <c r="M1959" s="15"/>
      <c r="N1959" s="68"/>
      <c r="O1959" s="16"/>
      <c r="P1959" s="51"/>
      <c r="Q1959" s="52"/>
      <c r="R1959" s="52"/>
      <c r="S1959" s="328"/>
    </row>
    <row r="1960" spans="1:19" s="49" customFormat="1" x14ac:dyDescent="0.25">
      <c r="A1960" s="27"/>
      <c r="B1960" s="25"/>
      <c r="C1960" s="25"/>
      <c r="D1960" s="25"/>
      <c r="E1960" s="25"/>
      <c r="F1960" s="14"/>
      <c r="G1960" s="14"/>
      <c r="H1960" s="14"/>
      <c r="I1960" s="14"/>
      <c r="J1960" s="14"/>
      <c r="K1960" s="14"/>
      <c r="L1960" s="69"/>
      <c r="M1960" s="15"/>
      <c r="N1960" s="68"/>
      <c r="O1960" s="16"/>
      <c r="P1960" s="51"/>
      <c r="Q1960" s="52"/>
      <c r="R1960" s="52"/>
      <c r="S1960" s="328"/>
    </row>
    <row r="1961" spans="1:19" s="49" customFormat="1" x14ac:dyDescent="0.25">
      <c r="A1961" s="27"/>
      <c r="B1961" s="25"/>
      <c r="C1961" s="25"/>
      <c r="D1961" s="25"/>
      <c r="E1961" s="25"/>
      <c r="F1961" s="14"/>
      <c r="G1961" s="14"/>
      <c r="H1961" s="14"/>
      <c r="I1961" s="14"/>
      <c r="J1961" s="14"/>
      <c r="K1961" s="14"/>
      <c r="L1961" s="69"/>
      <c r="M1961" s="15"/>
      <c r="N1961" s="68"/>
      <c r="O1961" s="16"/>
      <c r="P1961" s="51"/>
      <c r="Q1961" s="52"/>
      <c r="R1961" s="52"/>
      <c r="S1961" s="328"/>
    </row>
    <row r="1962" spans="1:19" s="49" customFormat="1" x14ac:dyDescent="0.25">
      <c r="A1962" s="27"/>
      <c r="B1962" s="25"/>
      <c r="C1962" s="25"/>
      <c r="D1962" s="25"/>
      <c r="E1962" s="25"/>
      <c r="F1962" s="14"/>
      <c r="G1962" s="14"/>
      <c r="H1962" s="14"/>
      <c r="I1962" s="14"/>
      <c r="J1962" s="14"/>
      <c r="K1962" s="14"/>
      <c r="L1962" s="69"/>
      <c r="M1962" s="15"/>
      <c r="N1962" s="68"/>
      <c r="O1962" s="16"/>
      <c r="P1962" s="51"/>
      <c r="Q1962" s="52"/>
      <c r="R1962" s="52"/>
      <c r="S1962" s="328"/>
    </row>
    <row r="1963" spans="1:19" s="49" customFormat="1" x14ac:dyDescent="0.25">
      <c r="A1963" s="27"/>
      <c r="B1963" s="25"/>
      <c r="C1963" s="25"/>
      <c r="D1963" s="25"/>
      <c r="E1963" s="25"/>
      <c r="F1963" s="14"/>
      <c r="G1963" s="14"/>
      <c r="H1963" s="14"/>
      <c r="I1963" s="14"/>
      <c r="J1963" s="14"/>
      <c r="K1963" s="14"/>
      <c r="L1963" s="69"/>
      <c r="M1963" s="15"/>
      <c r="N1963" s="68"/>
      <c r="O1963" s="16"/>
      <c r="P1963" s="51"/>
      <c r="Q1963" s="52"/>
      <c r="R1963" s="52"/>
      <c r="S1963" s="328"/>
    </row>
    <row r="1964" spans="1:19" s="49" customFormat="1" x14ac:dyDescent="0.25">
      <c r="A1964" s="27"/>
      <c r="B1964" s="25"/>
      <c r="C1964" s="25"/>
      <c r="D1964" s="25"/>
      <c r="E1964" s="25"/>
      <c r="F1964" s="14"/>
      <c r="G1964" s="14"/>
      <c r="H1964" s="14"/>
      <c r="I1964" s="14"/>
      <c r="J1964" s="14"/>
      <c r="K1964" s="14"/>
      <c r="L1964" s="69"/>
      <c r="M1964" s="15"/>
      <c r="N1964" s="68"/>
      <c r="O1964" s="16"/>
      <c r="P1964" s="51"/>
      <c r="Q1964" s="52"/>
      <c r="R1964" s="52"/>
      <c r="S1964" s="328"/>
    </row>
    <row r="1965" spans="1:19" s="49" customFormat="1" x14ac:dyDescent="0.25">
      <c r="A1965" s="27"/>
      <c r="B1965" s="25"/>
      <c r="C1965" s="25"/>
      <c r="D1965" s="25"/>
      <c r="E1965" s="25"/>
      <c r="F1965" s="14"/>
      <c r="G1965" s="14"/>
      <c r="H1965" s="14"/>
      <c r="I1965" s="14"/>
      <c r="J1965" s="14"/>
      <c r="K1965" s="14"/>
      <c r="L1965" s="69"/>
      <c r="M1965" s="15"/>
      <c r="N1965" s="68"/>
      <c r="O1965" s="16"/>
      <c r="P1965" s="51"/>
      <c r="Q1965" s="52"/>
      <c r="R1965" s="52"/>
      <c r="S1965" s="328"/>
    </row>
    <row r="1966" spans="1:19" s="49" customFormat="1" x14ac:dyDescent="0.25">
      <c r="A1966" s="27"/>
      <c r="B1966" s="25"/>
      <c r="C1966" s="25"/>
      <c r="D1966" s="25"/>
      <c r="E1966" s="25"/>
      <c r="F1966" s="14"/>
      <c r="G1966" s="14"/>
      <c r="H1966" s="14"/>
      <c r="I1966" s="14"/>
      <c r="J1966" s="14"/>
      <c r="K1966" s="14"/>
      <c r="L1966" s="69"/>
      <c r="M1966" s="15"/>
      <c r="N1966" s="68"/>
      <c r="O1966" s="16"/>
      <c r="P1966" s="51"/>
      <c r="Q1966" s="52"/>
      <c r="R1966" s="52"/>
      <c r="S1966" s="328"/>
    </row>
    <row r="1967" spans="1:19" s="49" customFormat="1" x14ac:dyDescent="0.25">
      <c r="A1967" s="27"/>
      <c r="B1967" s="25"/>
      <c r="C1967" s="25"/>
      <c r="D1967" s="25"/>
      <c r="E1967" s="25"/>
      <c r="F1967" s="14"/>
      <c r="G1967" s="14"/>
      <c r="H1967" s="14"/>
      <c r="I1967" s="14"/>
      <c r="J1967" s="14"/>
      <c r="K1967" s="14"/>
      <c r="L1967" s="69"/>
      <c r="M1967" s="15"/>
      <c r="N1967" s="68"/>
      <c r="O1967" s="16"/>
      <c r="P1967" s="51"/>
      <c r="Q1967" s="52"/>
      <c r="R1967" s="52"/>
      <c r="S1967" s="328"/>
    </row>
    <row r="1968" spans="1:19" s="49" customFormat="1" x14ac:dyDescent="0.25">
      <c r="A1968" s="27"/>
      <c r="B1968" s="25"/>
      <c r="C1968" s="25"/>
      <c r="D1968" s="25"/>
      <c r="E1968" s="25"/>
      <c r="F1968" s="14"/>
      <c r="G1968" s="14"/>
      <c r="H1968" s="14"/>
      <c r="I1968" s="14"/>
      <c r="J1968" s="14"/>
      <c r="K1968" s="14"/>
      <c r="L1968" s="69"/>
      <c r="M1968" s="15"/>
      <c r="N1968" s="68"/>
      <c r="O1968" s="16"/>
      <c r="P1968" s="51"/>
      <c r="Q1968" s="52"/>
      <c r="R1968" s="52"/>
      <c r="S1968" s="328"/>
    </row>
    <row r="1969" spans="1:19" s="49" customFormat="1" x14ac:dyDescent="0.25">
      <c r="A1969" s="27"/>
      <c r="B1969" s="25"/>
      <c r="C1969" s="25"/>
      <c r="D1969" s="25"/>
      <c r="E1969" s="25"/>
      <c r="F1969" s="14"/>
      <c r="G1969" s="14"/>
      <c r="H1969" s="14"/>
      <c r="I1969" s="14"/>
      <c r="J1969" s="14"/>
      <c r="K1969" s="14"/>
      <c r="L1969" s="69"/>
      <c r="M1969" s="15"/>
      <c r="N1969" s="68"/>
      <c r="O1969" s="16"/>
      <c r="P1969" s="51"/>
      <c r="Q1969" s="52"/>
      <c r="R1969" s="52"/>
      <c r="S1969" s="328"/>
    </row>
    <row r="1970" spans="1:19" s="49" customFormat="1" x14ac:dyDescent="0.25">
      <c r="A1970" s="27"/>
      <c r="B1970" s="25"/>
      <c r="C1970" s="25"/>
      <c r="D1970" s="25"/>
      <c r="E1970" s="25"/>
      <c r="F1970" s="14"/>
      <c r="G1970" s="14"/>
      <c r="H1970" s="14"/>
      <c r="I1970" s="14"/>
      <c r="J1970" s="14"/>
      <c r="K1970" s="14"/>
      <c r="L1970" s="69"/>
      <c r="M1970" s="15"/>
      <c r="N1970" s="68"/>
      <c r="O1970" s="16"/>
      <c r="P1970" s="51"/>
      <c r="Q1970" s="52"/>
      <c r="R1970" s="52"/>
      <c r="S1970" s="328"/>
    </row>
    <row r="1971" spans="1:19" s="49" customFormat="1" x14ac:dyDescent="0.25">
      <c r="A1971" s="27"/>
      <c r="B1971" s="25"/>
      <c r="C1971" s="25"/>
      <c r="D1971" s="25"/>
      <c r="E1971" s="25"/>
      <c r="F1971" s="14"/>
      <c r="G1971" s="14"/>
      <c r="H1971" s="14"/>
      <c r="I1971" s="14"/>
      <c r="J1971" s="14"/>
      <c r="K1971" s="14"/>
      <c r="L1971" s="69"/>
      <c r="M1971" s="15"/>
      <c r="N1971" s="68"/>
      <c r="O1971" s="16"/>
      <c r="P1971" s="51"/>
      <c r="Q1971" s="52"/>
      <c r="R1971" s="52"/>
      <c r="S1971" s="328"/>
    </row>
    <row r="1972" spans="1:19" s="49" customFormat="1" x14ac:dyDescent="0.25">
      <c r="A1972" s="27"/>
      <c r="B1972" s="25"/>
      <c r="C1972" s="25"/>
      <c r="D1972" s="25"/>
      <c r="E1972" s="25"/>
      <c r="F1972" s="14"/>
      <c r="G1972" s="14"/>
      <c r="H1972" s="14"/>
      <c r="I1972" s="14"/>
      <c r="J1972" s="14"/>
      <c r="K1972" s="14"/>
      <c r="L1972" s="69"/>
      <c r="M1972" s="15"/>
      <c r="N1972" s="68"/>
      <c r="O1972" s="16"/>
      <c r="P1972" s="51"/>
      <c r="Q1972" s="52"/>
      <c r="R1972" s="52"/>
      <c r="S1972" s="328"/>
    </row>
    <row r="1973" spans="1:19" s="49" customFormat="1" x14ac:dyDescent="0.25">
      <c r="A1973" s="27"/>
      <c r="B1973" s="25"/>
      <c r="C1973" s="25"/>
      <c r="D1973" s="25"/>
      <c r="E1973" s="25"/>
      <c r="F1973" s="14"/>
      <c r="G1973" s="14"/>
      <c r="H1973" s="14"/>
      <c r="I1973" s="14"/>
      <c r="J1973" s="14"/>
      <c r="K1973" s="14"/>
      <c r="L1973" s="69"/>
      <c r="M1973" s="15"/>
      <c r="N1973" s="68"/>
      <c r="O1973" s="16"/>
      <c r="P1973" s="51"/>
      <c r="Q1973" s="52"/>
      <c r="R1973" s="52"/>
      <c r="S1973" s="328"/>
    </row>
    <row r="1974" spans="1:19" s="49" customFormat="1" x14ac:dyDescent="0.25">
      <c r="A1974" s="27"/>
      <c r="B1974" s="25"/>
      <c r="C1974" s="25"/>
      <c r="D1974" s="25"/>
      <c r="E1974" s="25"/>
      <c r="F1974" s="14"/>
      <c r="G1974" s="14"/>
      <c r="H1974" s="14"/>
      <c r="I1974" s="14"/>
      <c r="J1974" s="14"/>
      <c r="K1974" s="14"/>
      <c r="L1974" s="69"/>
      <c r="M1974" s="15"/>
      <c r="N1974" s="68"/>
      <c r="O1974" s="16"/>
      <c r="P1974" s="51"/>
      <c r="Q1974" s="52"/>
      <c r="R1974" s="52"/>
      <c r="S1974" s="328"/>
    </row>
    <row r="1975" spans="1:19" s="49" customFormat="1" x14ac:dyDescent="0.25">
      <c r="A1975" s="27"/>
      <c r="B1975" s="25"/>
      <c r="C1975" s="25"/>
      <c r="D1975" s="25"/>
      <c r="E1975" s="25"/>
      <c r="F1975" s="14"/>
      <c r="G1975" s="14"/>
      <c r="H1975" s="14"/>
      <c r="I1975" s="14"/>
      <c r="J1975" s="14"/>
      <c r="K1975" s="14"/>
      <c r="L1975" s="69"/>
      <c r="M1975" s="15"/>
      <c r="N1975" s="68"/>
      <c r="O1975" s="16"/>
      <c r="P1975" s="51"/>
      <c r="Q1975" s="52"/>
      <c r="R1975" s="52"/>
      <c r="S1975" s="328"/>
    </row>
    <row r="1976" spans="1:19" s="49" customFormat="1" x14ac:dyDescent="0.25">
      <c r="A1976" s="27"/>
      <c r="B1976" s="25"/>
      <c r="C1976" s="25"/>
      <c r="D1976" s="25"/>
      <c r="E1976" s="25"/>
      <c r="F1976" s="14"/>
      <c r="G1976" s="14"/>
      <c r="H1976" s="14"/>
      <c r="I1976" s="14"/>
      <c r="J1976" s="14"/>
      <c r="K1976" s="14"/>
      <c r="L1976" s="69"/>
      <c r="M1976" s="15"/>
      <c r="N1976" s="68"/>
      <c r="O1976" s="16"/>
      <c r="P1976" s="51"/>
      <c r="Q1976" s="52"/>
      <c r="R1976" s="52"/>
      <c r="S1976" s="328"/>
    </row>
    <row r="1977" spans="1:19" s="49" customFormat="1" x14ac:dyDescent="0.25">
      <c r="A1977" s="27"/>
      <c r="B1977" s="25"/>
      <c r="C1977" s="25"/>
      <c r="D1977" s="25"/>
      <c r="E1977" s="25"/>
      <c r="F1977" s="14"/>
      <c r="G1977" s="14"/>
      <c r="H1977" s="14"/>
      <c r="I1977" s="14"/>
      <c r="J1977" s="14"/>
      <c r="K1977" s="14"/>
      <c r="L1977" s="69"/>
      <c r="M1977" s="15"/>
      <c r="N1977" s="68"/>
      <c r="O1977" s="16"/>
      <c r="P1977" s="51"/>
      <c r="Q1977" s="52"/>
      <c r="R1977" s="52"/>
      <c r="S1977" s="328"/>
    </row>
    <row r="1978" spans="1:19" s="49" customFormat="1" x14ac:dyDescent="0.25">
      <c r="A1978" s="27"/>
      <c r="B1978" s="25"/>
      <c r="C1978" s="25"/>
      <c r="D1978" s="25"/>
      <c r="E1978" s="25"/>
      <c r="F1978" s="14"/>
      <c r="G1978" s="14"/>
      <c r="H1978" s="14"/>
      <c r="I1978" s="14"/>
      <c r="J1978" s="14"/>
      <c r="K1978" s="14"/>
      <c r="L1978" s="69"/>
      <c r="M1978" s="15"/>
      <c r="N1978" s="68"/>
      <c r="O1978" s="16"/>
      <c r="P1978" s="51"/>
      <c r="Q1978" s="52"/>
      <c r="R1978" s="52"/>
      <c r="S1978" s="328"/>
    </row>
    <row r="1979" spans="1:19" s="49" customFormat="1" x14ac:dyDescent="0.25">
      <c r="A1979" s="27"/>
      <c r="B1979" s="25"/>
      <c r="C1979" s="25"/>
      <c r="D1979" s="25"/>
      <c r="E1979" s="25"/>
      <c r="F1979" s="14"/>
      <c r="G1979" s="14"/>
      <c r="H1979" s="14"/>
      <c r="I1979" s="14"/>
      <c r="J1979" s="14"/>
      <c r="K1979" s="14"/>
      <c r="L1979" s="69"/>
      <c r="M1979" s="15"/>
      <c r="N1979" s="68"/>
      <c r="O1979" s="16"/>
      <c r="P1979" s="51"/>
      <c r="Q1979" s="52"/>
      <c r="R1979" s="52"/>
      <c r="S1979" s="328"/>
    </row>
    <row r="1980" spans="1:19" s="49" customFormat="1" x14ac:dyDescent="0.25">
      <c r="A1980" s="27"/>
      <c r="B1980" s="25"/>
      <c r="C1980" s="25"/>
      <c r="D1980" s="25"/>
      <c r="E1980" s="25"/>
      <c r="F1980" s="14"/>
      <c r="G1980" s="14"/>
      <c r="H1980" s="14"/>
      <c r="I1980" s="14"/>
      <c r="J1980" s="14"/>
      <c r="K1980" s="14"/>
      <c r="L1980" s="69"/>
      <c r="M1980" s="15"/>
      <c r="N1980" s="68"/>
      <c r="O1980" s="16"/>
      <c r="P1980" s="51"/>
      <c r="Q1980" s="52"/>
      <c r="R1980" s="52"/>
      <c r="S1980" s="328"/>
    </row>
    <row r="1981" spans="1:19" s="49" customFormat="1" x14ac:dyDescent="0.25">
      <c r="A1981" s="27"/>
      <c r="B1981" s="25"/>
      <c r="C1981" s="25"/>
      <c r="D1981" s="25"/>
      <c r="E1981" s="25"/>
      <c r="F1981" s="14"/>
      <c r="G1981" s="14"/>
      <c r="H1981" s="14"/>
      <c r="I1981" s="14"/>
      <c r="J1981" s="14"/>
      <c r="K1981" s="14"/>
      <c r="L1981" s="69"/>
      <c r="M1981" s="15"/>
      <c r="N1981" s="68"/>
      <c r="O1981" s="16"/>
      <c r="P1981" s="51"/>
      <c r="Q1981" s="52"/>
      <c r="R1981" s="52"/>
      <c r="S1981" s="328"/>
    </row>
    <row r="1982" spans="1:19" s="49" customFormat="1" x14ac:dyDescent="0.25">
      <c r="A1982" s="27"/>
      <c r="B1982" s="25"/>
      <c r="C1982" s="25"/>
      <c r="D1982" s="25"/>
      <c r="E1982" s="25"/>
      <c r="F1982" s="14"/>
      <c r="G1982" s="14"/>
      <c r="H1982" s="14"/>
      <c r="I1982" s="14"/>
      <c r="J1982" s="14"/>
      <c r="K1982" s="14"/>
      <c r="L1982" s="69"/>
      <c r="M1982" s="15"/>
      <c r="N1982" s="68"/>
      <c r="O1982" s="16"/>
      <c r="P1982" s="51"/>
      <c r="Q1982" s="52"/>
      <c r="R1982" s="52"/>
      <c r="S1982" s="328"/>
    </row>
    <row r="1983" spans="1:19" s="49" customFormat="1" x14ac:dyDescent="0.25">
      <c r="A1983" s="27"/>
      <c r="B1983" s="25"/>
      <c r="C1983" s="25"/>
      <c r="D1983" s="25"/>
      <c r="E1983" s="25"/>
      <c r="F1983" s="14"/>
      <c r="G1983" s="14"/>
      <c r="H1983" s="14"/>
      <c r="I1983" s="14"/>
      <c r="J1983" s="14"/>
      <c r="K1983" s="14"/>
      <c r="L1983" s="69"/>
      <c r="M1983" s="15"/>
      <c r="N1983" s="68"/>
      <c r="O1983" s="16"/>
      <c r="P1983" s="51"/>
      <c r="Q1983" s="52"/>
      <c r="R1983" s="52"/>
      <c r="S1983" s="328"/>
    </row>
    <row r="1984" spans="1:19" s="49" customFormat="1" x14ac:dyDescent="0.25">
      <c r="A1984" s="27"/>
      <c r="B1984" s="25"/>
      <c r="C1984" s="25"/>
      <c r="D1984" s="25"/>
      <c r="E1984" s="25"/>
      <c r="F1984" s="14"/>
      <c r="G1984" s="14"/>
      <c r="H1984" s="14"/>
      <c r="I1984" s="14"/>
      <c r="J1984" s="14"/>
      <c r="K1984" s="14"/>
      <c r="L1984" s="69"/>
      <c r="M1984" s="15"/>
      <c r="N1984" s="68"/>
      <c r="O1984" s="16"/>
      <c r="P1984" s="51"/>
      <c r="Q1984" s="52"/>
      <c r="R1984" s="52"/>
      <c r="S1984" s="328"/>
    </row>
    <row r="1985" spans="1:19" s="49" customFormat="1" x14ac:dyDescent="0.25">
      <c r="A1985" s="27"/>
      <c r="B1985" s="25"/>
      <c r="C1985" s="25"/>
      <c r="D1985" s="25"/>
      <c r="E1985" s="25"/>
      <c r="F1985" s="14"/>
      <c r="G1985" s="14"/>
      <c r="H1985" s="14"/>
      <c r="I1985" s="14"/>
      <c r="J1985" s="14"/>
      <c r="K1985" s="14"/>
      <c r="L1985" s="69"/>
      <c r="M1985" s="15"/>
      <c r="N1985" s="68"/>
      <c r="O1985" s="16"/>
      <c r="P1985" s="51"/>
      <c r="Q1985" s="52"/>
      <c r="R1985" s="52"/>
      <c r="S1985" s="328"/>
    </row>
    <row r="1986" spans="1:19" s="49" customFormat="1" x14ac:dyDescent="0.25">
      <c r="A1986" s="27"/>
      <c r="B1986" s="25"/>
      <c r="C1986" s="25"/>
      <c r="D1986" s="25"/>
      <c r="E1986" s="25"/>
      <c r="F1986" s="14"/>
      <c r="G1986" s="14"/>
      <c r="H1986" s="14"/>
      <c r="I1986" s="14"/>
      <c r="J1986" s="14"/>
      <c r="K1986" s="14"/>
      <c r="L1986" s="69"/>
      <c r="M1986" s="15"/>
      <c r="N1986" s="68"/>
      <c r="O1986" s="16"/>
      <c r="P1986" s="51"/>
      <c r="Q1986" s="52"/>
      <c r="R1986" s="52"/>
      <c r="S1986" s="328"/>
    </row>
    <row r="1987" spans="1:19" s="49" customFormat="1" x14ac:dyDescent="0.25">
      <c r="A1987" s="27"/>
      <c r="B1987" s="25"/>
      <c r="C1987" s="25"/>
      <c r="D1987" s="25"/>
      <c r="E1987" s="25"/>
      <c r="F1987" s="14"/>
      <c r="G1987" s="14"/>
      <c r="H1987" s="14"/>
      <c r="I1987" s="14"/>
      <c r="J1987" s="14"/>
      <c r="K1987" s="14"/>
      <c r="L1987" s="69"/>
      <c r="M1987" s="15"/>
      <c r="N1987" s="68"/>
      <c r="O1987" s="16"/>
      <c r="P1987" s="51"/>
      <c r="Q1987" s="52"/>
      <c r="R1987" s="52"/>
      <c r="S1987" s="328"/>
    </row>
    <row r="1988" spans="1:19" s="49" customFormat="1" x14ac:dyDescent="0.25">
      <c r="A1988" s="27"/>
      <c r="B1988" s="25"/>
      <c r="C1988" s="25"/>
      <c r="D1988" s="25"/>
      <c r="E1988" s="25"/>
      <c r="F1988" s="14"/>
      <c r="G1988" s="14"/>
      <c r="H1988" s="14"/>
      <c r="I1988" s="14"/>
      <c r="J1988" s="14"/>
      <c r="K1988" s="14"/>
      <c r="L1988" s="69"/>
      <c r="M1988" s="15"/>
      <c r="N1988" s="68"/>
      <c r="O1988" s="16"/>
      <c r="P1988" s="51"/>
      <c r="Q1988" s="52"/>
      <c r="R1988" s="52"/>
      <c r="S1988" s="328"/>
    </row>
    <row r="1989" spans="1:19" s="49" customFormat="1" x14ac:dyDescent="0.25">
      <c r="A1989" s="27"/>
      <c r="B1989" s="25"/>
      <c r="C1989" s="25"/>
      <c r="D1989" s="25"/>
      <c r="E1989" s="25"/>
      <c r="F1989" s="14"/>
      <c r="G1989" s="14"/>
      <c r="H1989" s="14"/>
      <c r="I1989" s="14"/>
      <c r="J1989" s="14"/>
      <c r="K1989" s="14"/>
      <c r="L1989" s="69"/>
      <c r="M1989" s="15"/>
      <c r="N1989" s="68"/>
      <c r="O1989" s="16"/>
      <c r="P1989" s="51"/>
      <c r="Q1989" s="52"/>
      <c r="R1989" s="52"/>
      <c r="S1989" s="328"/>
    </row>
    <row r="1990" spans="1:19" s="49" customFormat="1" x14ac:dyDescent="0.25">
      <c r="A1990" s="27"/>
      <c r="B1990" s="25"/>
      <c r="C1990" s="25"/>
      <c r="D1990" s="25"/>
      <c r="E1990" s="25"/>
      <c r="F1990" s="14"/>
      <c r="G1990" s="14"/>
      <c r="H1990" s="14"/>
      <c r="I1990" s="14"/>
      <c r="J1990" s="14"/>
      <c r="K1990" s="14"/>
      <c r="L1990" s="69"/>
      <c r="M1990" s="15"/>
      <c r="N1990" s="68"/>
      <c r="O1990" s="16"/>
      <c r="P1990" s="51"/>
      <c r="Q1990" s="52"/>
      <c r="R1990" s="52"/>
      <c r="S1990" s="328"/>
    </row>
    <row r="1991" spans="1:19" s="49" customFormat="1" x14ac:dyDescent="0.25">
      <c r="A1991" s="27"/>
      <c r="B1991" s="25"/>
      <c r="C1991" s="25"/>
      <c r="D1991" s="25"/>
      <c r="E1991" s="25"/>
      <c r="F1991" s="14"/>
      <c r="G1991" s="14"/>
      <c r="H1991" s="14"/>
      <c r="I1991" s="14"/>
      <c r="J1991" s="14"/>
      <c r="K1991" s="14"/>
      <c r="L1991" s="69"/>
      <c r="M1991" s="15"/>
      <c r="N1991" s="68"/>
      <c r="O1991" s="16"/>
      <c r="P1991" s="51"/>
      <c r="Q1991" s="52"/>
      <c r="R1991" s="52"/>
      <c r="S1991" s="328"/>
    </row>
    <row r="1992" spans="1:19" s="49" customFormat="1" x14ac:dyDescent="0.25">
      <c r="A1992" s="27"/>
      <c r="B1992" s="25"/>
      <c r="C1992" s="25"/>
      <c r="D1992" s="25"/>
      <c r="E1992" s="25"/>
      <c r="F1992" s="14"/>
      <c r="G1992" s="14"/>
      <c r="H1992" s="14"/>
      <c r="I1992" s="14"/>
      <c r="J1992" s="14"/>
      <c r="K1992" s="14"/>
      <c r="L1992" s="69"/>
      <c r="M1992" s="15"/>
      <c r="N1992" s="68"/>
      <c r="O1992" s="16"/>
      <c r="P1992" s="51"/>
      <c r="Q1992" s="52"/>
      <c r="R1992" s="52"/>
      <c r="S1992" s="328"/>
    </row>
    <row r="1993" spans="1:19" s="49" customFormat="1" x14ac:dyDescent="0.25">
      <c r="A1993" s="27"/>
      <c r="B1993" s="25"/>
      <c r="C1993" s="25"/>
      <c r="D1993" s="25"/>
      <c r="E1993" s="25"/>
      <c r="F1993" s="14"/>
      <c r="G1993" s="14"/>
      <c r="H1993" s="14"/>
      <c r="I1993" s="14"/>
      <c r="J1993" s="14"/>
      <c r="K1993" s="14"/>
      <c r="L1993" s="69"/>
      <c r="M1993" s="15"/>
      <c r="N1993" s="68"/>
      <c r="O1993" s="16"/>
      <c r="P1993" s="51"/>
      <c r="Q1993" s="52"/>
      <c r="R1993" s="52"/>
      <c r="S1993" s="328"/>
    </row>
    <row r="1994" spans="1:19" s="49" customFormat="1" x14ac:dyDescent="0.25">
      <c r="A1994" s="27"/>
      <c r="B1994" s="25"/>
      <c r="C1994" s="25"/>
      <c r="D1994" s="25"/>
      <c r="E1994" s="25"/>
      <c r="F1994" s="14"/>
      <c r="G1994" s="14"/>
      <c r="H1994" s="14"/>
      <c r="I1994" s="14"/>
      <c r="J1994" s="14"/>
      <c r="K1994" s="14"/>
      <c r="L1994" s="69"/>
      <c r="M1994" s="15"/>
      <c r="N1994" s="68"/>
      <c r="O1994" s="16"/>
      <c r="P1994" s="51"/>
      <c r="Q1994" s="52"/>
      <c r="R1994" s="52"/>
      <c r="S1994" s="328"/>
    </row>
    <row r="1995" spans="1:19" s="49" customFormat="1" x14ac:dyDescent="0.25">
      <c r="A1995" s="27"/>
      <c r="B1995" s="25"/>
      <c r="C1995" s="25"/>
      <c r="D1995" s="25"/>
      <c r="E1995" s="25"/>
      <c r="F1995" s="14"/>
      <c r="G1995" s="14"/>
      <c r="H1995" s="14"/>
      <c r="I1995" s="14"/>
      <c r="J1995" s="14"/>
      <c r="K1995" s="14"/>
      <c r="L1995" s="69"/>
      <c r="M1995" s="15"/>
      <c r="N1995" s="68"/>
      <c r="O1995" s="16"/>
      <c r="P1995" s="51"/>
      <c r="Q1995" s="52"/>
      <c r="R1995" s="52"/>
      <c r="S1995" s="328"/>
    </row>
    <row r="1996" spans="1:19" s="49" customFormat="1" x14ac:dyDescent="0.25">
      <c r="A1996" s="27"/>
      <c r="B1996" s="25"/>
      <c r="C1996" s="25"/>
      <c r="D1996" s="25"/>
      <c r="E1996" s="25"/>
      <c r="F1996" s="14"/>
      <c r="G1996" s="14"/>
      <c r="H1996" s="14"/>
      <c r="I1996" s="14"/>
      <c r="J1996" s="14"/>
      <c r="K1996" s="14"/>
      <c r="L1996" s="69"/>
      <c r="M1996" s="15"/>
      <c r="N1996" s="68"/>
      <c r="O1996" s="16"/>
      <c r="P1996" s="51"/>
      <c r="Q1996" s="52"/>
      <c r="R1996" s="52"/>
      <c r="S1996" s="328"/>
    </row>
    <row r="1997" spans="1:19" s="49" customFormat="1" x14ac:dyDescent="0.25">
      <c r="A1997" s="27"/>
      <c r="B1997" s="25"/>
      <c r="C1997" s="25"/>
      <c r="D1997" s="25"/>
      <c r="E1997" s="25"/>
      <c r="F1997" s="14"/>
      <c r="G1997" s="14"/>
      <c r="H1997" s="14"/>
      <c r="I1997" s="14"/>
      <c r="J1997" s="14"/>
      <c r="K1997" s="14"/>
      <c r="L1997" s="69"/>
      <c r="M1997" s="15"/>
      <c r="N1997" s="68"/>
      <c r="O1997" s="16"/>
      <c r="P1997" s="51"/>
      <c r="Q1997" s="52"/>
      <c r="R1997" s="52"/>
      <c r="S1997" s="328"/>
    </row>
    <row r="1998" spans="1:19" s="49" customFormat="1" x14ac:dyDescent="0.25">
      <c r="A1998" s="27"/>
      <c r="B1998" s="25"/>
      <c r="C1998" s="25"/>
      <c r="D1998" s="25"/>
      <c r="E1998" s="25"/>
      <c r="F1998" s="14"/>
      <c r="G1998" s="14"/>
      <c r="H1998" s="14"/>
      <c r="I1998" s="14"/>
      <c r="J1998" s="14"/>
      <c r="K1998" s="14"/>
      <c r="L1998" s="69"/>
      <c r="M1998" s="15"/>
      <c r="N1998" s="68"/>
      <c r="O1998" s="16"/>
      <c r="P1998" s="51"/>
      <c r="Q1998" s="52"/>
      <c r="R1998" s="52"/>
      <c r="S1998" s="328"/>
    </row>
    <row r="1999" spans="1:19" s="49" customFormat="1" x14ac:dyDescent="0.25">
      <c r="A1999" s="27"/>
      <c r="B1999" s="25"/>
      <c r="C1999" s="25"/>
      <c r="D1999" s="25"/>
      <c r="E1999" s="25"/>
      <c r="F1999" s="14"/>
      <c r="G1999" s="14"/>
      <c r="H1999" s="14"/>
      <c r="I1999" s="14"/>
      <c r="J1999" s="14"/>
      <c r="K1999" s="14"/>
      <c r="L1999" s="69"/>
      <c r="M1999" s="15"/>
      <c r="N1999" s="68"/>
      <c r="O1999" s="16"/>
      <c r="P1999" s="51"/>
      <c r="Q1999" s="52"/>
      <c r="R1999" s="52"/>
      <c r="S1999" s="328"/>
    </row>
    <row r="2000" spans="1:19" s="49" customFormat="1" x14ac:dyDescent="0.25">
      <c r="A2000" s="27"/>
      <c r="B2000" s="25"/>
      <c r="C2000" s="25"/>
      <c r="D2000" s="25"/>
      <c r="E2000" s="25"/>
      <c r="F2000" s="14"/>
      <c r="G2000" s="14"/>
      <c r="H2000" s="14"/>
      <c r="I2000" s="14"/>
      <c r="J2000" s="14"/>
      <c r="K2000" s="14"/>
      <c r="L2000" s="69"/>
      <c r="M2000" s="15"/>
      <c r="N2000" s="68"/>
      <c r="O2000" s="16"/>
      <c r="P2000" s="51"/>
      <c r="Q2000" s="52"/>
      <c r="R2000" s="52"/>
      <c r="S2000" s="328"/>
    </row>
    <row r="2001" spans="1:19" s="49" customFormat="1" x14ac:dyDescent="0.25">
      <c r="A2001" s="27"/>
      <c r="B2001" s="25"/>
      <c r="C2001" s="25"/>
      <c r="D2001" s="25"/>
      <c r="E2001" s="25"/>
      <c r="F2001" s="14"/>
      <c r="G2001" s="14"/>
      <c r="H2001" s="14"/>
      <c r="I2001" s="14"/>
      <c r="J2001" s="14"/>
      <c r="K2001" s="14"/>
      <c r="L2001" s="69"/>
      <c r="M2001" s="15"/>
      <c r="N2001" s="68"/>
      <c r="O2001" s="16"/>
      <c r="P2001" s="51"/>
      <c r="Q2001" s="52"/>
      <c r="R2001" s="52"/>
      <c r="S2001" s="328"/>
    </row>
    <row r="2002" spans="1:19" s="49" customFormat="1" x14ac:dyDescent="0.25">
      <c r="A2002" s="27"/>
      <c r="B2002" s="25"/>
      <c r="C2002" s="25"/>
      <c r="D2002" s="25"/>
      <c r="E2002" s="25"/>
      <c r="F2002" s="14"/>
      <c r="G2002" s="14"/>
      <c r="H2002" s="14"/>
      <c r="I2002" s="14"/>
      <c r="J2002" s="14"/>
      <c r="K2002" s="14"/>
      <c r="L2002" s="69"/>
      <c r="M2002" s="15"/>
      <c r="N2002" s="68"/>
      <c r="O2002" s="16"/>
      <c r="P2002" s="51"/>
      <c r="Q2002" s="52"/>
      <c r="R2002" s="52"/>
      <c r="S2002" s="328"/>
    </row>
    <row r="2003" spans="1:19" s="49" customFormat="1" x14ac:dyDescent="0.25">
      <c r="A2003" s="27"/>
      <c r="B2003" s="25"/>
      <c r="C2003" s="25"/>
      <c r="D2003" s="25"/>
      <c r="E2003" s="25"/>
      <c r="F2003" s="14"/>
      <c r="G2003" s="14"/>
      <c r="H2003" s="14"/>
      <c r="I2003" s="14"/>
      <c r="J2003" s="14"/>
      <c r="K2003" s="14"/>
      <c r="L2003" s="69"/>
      <c r="M2003" s="15"/>
      <c r="N2003" s="68"/>
      <c r="O2003" s="16"/>
      <c r="P2003" s="51"/>
      <c r="Q2003" s="52"/>
      <c r="R2003" s="52"/>
      <c r="S2003" s="328"/>
    </row>
    <row r="2004" spans="1:19" s="49" customFormat="1" x14ac:dyDescent="0.25">
      <c r="A2004" s="27"/>
      <c r="B2004" s="25"/>
      <c r="C2004" s="25"/>
      <c r="D2004" s="25"/>
      <c r="E2004" s="25"/>
      <c r="F2004" s="14"/>
      <c r="G2004" s="14"/>
      <c r="H2004" s="14"/>
      <c r="I2004" s="14"/>
      <c r="J2004" s="14"/>
      <c r="K2004" s="14"/>
      <c r="L2004" s="69"/>
      <c r="M2004" s="15"/>
      <c r="N2004" s="68"/>
      <c r="O2004" s="16"/>
      <c r="P2004" s="51"/>
      <c r="Q2004" s="52"/>
      <c r="R2004" s="52"/>
      <c r="S2004" s="328"/>
    </row>
    <row r="2005" spans="1:19" s="49" customFormat="1" x14ac:dyDescent="0.25">
      <c r="A2005" s="27"/>
      <c r="B2005" s="25"/>
      <c r="C2005" s="25"/>
      <c r="D2005" s="25"/>
      <c r="E2005" s="25"/>
      <c r="F2005" s="14"/>
      <c r="G2005" s="14"/>
      <c r="H2005" s="14"/>
      <c r="I2005" s="14"/>
      <c r="J2005" s="14"/>
      <c r="K2005" s="14"/>
      <c r="L2005" s="69"/>
      <c r="M2005" s="15"/>
      <c r="N2005" s="68"/>
      <c r="O2005" s="16"/>
      <c r="P2005" s="51"/>
      <c r="Q2005" s="52"/>
      <c r="R2005" s="52"/>
      <c r="S2005" s="328"/>
    </row>
    <row r="2006" spans="1:19" s="49" customFormat="1" x14ac:dyDescent="0.25">
      <c r="A2006" s="27"/>
      <c r="B2006" s="25"/>
      <c r="C2006" s="25"/>
      <c r="D2006" s="25"/>
      <c r="E2006" s="25"/>
      <c r="F2006" s="14"/>
      <c r="G2006" s="14"/>
      <c r="H2006" s="14"/>
      <c r="I2006" s="14"/>
      <c r="J2006" s="14"/>
      <c r="K2006" s="14"/>
      <c r="L2006" s="69"/>
      <c r="M2006" s="15"/>
      <c r="N2006" s="68"/>
      <c r="O2006" s="16"/>
      <c r="P2006" s="51"/>
      <c r="Q2006" s="52"/>
      <c r="R2006" s="52"/>
      <c r="S2006" s="328"/>
    </row>
    <row r="2007" spans="1:19" s="49" customFormat="1" x14ac:dyDescent="0.25">
      <c r="A2007" s="27"/>
      <c r="B2007" s="25"/>
      <c r="C2007" s="25"/>
      <c r="D2007" s="25"/>
      <c r="E2007" s="25"/>
      <c r="F2007" s="14"/>
      <c r="G2007" s="14"/>
      <c r="H2007" s="14"/>
      <c r="I2007" s="14"/>
      <c r="J2007" s="14"/>
      <c r="K2007" s="14"/>
      <c r="L2007" s="69"/>
      <c r="M2007" s="15"/>
      <c r="N2007" s="68"/>
      <c r="O2007" s="16"/>
      <c r="P2007" s="51"/>
      <c r="Q2007" s="52"/>
      <c r="R2007" s="52"/>
      <c r="S2007" s="328"/>
    </row>
    <row r="2008" spans="1:19" s="49" customFormat="1" x14ac:dyDescent="0.25">
      <c r="A2008" s="27"/>
      <c r="B2008" s="25"/>
      <c r="C2008" s="25"/>
      <c r="D2008" s="25"/>
      <c r="E2008" s="25"/>
      <c r="F2008" s="14"/>
      <c r="G2008" s="14"/>
      <c r="H2008" s="14"/>
      <c r="I2008" s="14"/>
      <c r="J2008" s="14"/>
      <c r="K2008" s="14"/>
      <c r="L2008" s="69"/>
      <c r="M2008" s="15"/>
      <c r="N2008" s="68"/>
      <c r="O2008" s="16"/>
      <c r="P2008" s="51"/>
      <c r="Q2008" s="52"/>
      <c r="R2008" s="52"/>
      <c r="S2008" s="328"/>
    </row>
    <row r="2009" spans="1:19" s="49" customFormat="1" x14ac:dyDescent="0.25">
      <c r="A2009" s="27"/>
      <c r="B2009" s="25"/>
      <c r="C2009" s="25"/>
      <c r="D2009" s="25"/>
      <c r="E2009" s="25"/>
      <c r="F2009" s="14"/>
      <c r="G2009" s="14"/>
      <c r="H2009" s="14"/>
      <c r="I2009" s="14"/>
      <c r="J2009" s="14"/>
      <c r="K2009" s="14"/>
      <c r="L2009" s="69"/>
      <c r="M2009" s="15"/>
      <c r="N2009" s="68"/>
      <c r="O2009" s="16"/>
      <c r="P2009" s="51"/>
      <c r="Q2009" s="52"/>
      <c r="R2009" s="52"/>
      <c r="S2009" s="328"/>
    </row>
    <row r="2010" spans="1:19" s="49" customFormat="1" x14ac:dyDescent="0.25">
      <c r="A2010" s="27"/>
      <c r="B2010" s="25"/>
      <c r="C2010" s="25"/>
      <c r="D2010" s="25"/>
      <c r="E2010" s="25"/>
      <c r="F2010" s="14"/>
      <c r="G2010" s="14"/>
      <c r="H2010" s="14"/>
      <c r="I2010" s="14"/>
      <c r="J2010" s="14"/>
      <c r="K2010" s="14"/>
      <c r="L2010" s="69"/>
      <c r="M2010" s="15"/>
      <c r="N2010" s="68"/>
      <c r="O2010" s="16"/>
      <c r="P2010" s="51"/>
      <c r="Q2010" s="52"/>
      <c r="R2010" s="52"/>
      <c r="S2010" s="328"/>
    </row>
    <row r="2011" spans="1:19" s="49" customFormat="1" x14ac:dyDescent="0.25">
      <c r="A2011" s="27"/>
      <c r="B2011" s="25"/>
      <c r="C2011" s="25"/>
      <c r="D2011" s="25"/>
      <c r="E2011" s="25"/>
      <c r="F2011" s="14"/>
      <c r="G2011" s="14"/>
      <c r="H2011" s="14"/>
      <c r="I2011" s="14"/>
      <c r="J2011" s="14"/>
      <c r="K2011" s="14"/>
      <c r="L2011" s="69"/>
      <c r="M2011" s="15"/>
      <c r="N2011" s="68"/>
      <c r="O2011" s="16"/>
      <c r="P2011" s="51"/>
      <c r="Q2011" s="52"/>
      <c r="R2011" s="52"/>
      <c r="S2011" s="328"/>
    </row>
    <row r="2012" spans="1:19" s="49" customFormat="1" x14ac:dyDescent="0.25">
      <c r="A2012" s="27"/>
      <c r="B2012" s="25"/>
      <c r="C2012" s="25"/>
      <c r="D2012" s="25"/>
      <c r="E2012" s="25"/>
      <c r="F2012" s="14"/>
      <c r="G2012" s="14"/>
      <c r="H2012" s="14"/>
      <c r="I2012" s="14"/>
      <c r="J2012" s="14"/>
      <c r="K2012" s="14"/>
      <c r="L2012" s="69"/>
      <c r="M2012" s="15"/>
      <c r="N2012" s="68"/>
      <c r="O2012" s="16"/>
      <c r="P2012" s="51"/>
      <c r="Q2012" s="52"/>
      <c r="R2012" s="52"/>
      <c r="S2012" s="328"/>
    </row>
    <row r="2013" spans="1:19" s="49" customFormat="1" x14ac:dyDescent="0.25">
      <c r="A2013" s="27"/>
      <c r="B2013" s="25"/>
      <c r="C2013" s="25"/>
      <c r="D2013" s="25"/>
      <c r="E2013" s="25"/>
      <c r="F2013" s="14"/>
      <c r="G2013" s="14"/>
      <c r="H2013" s="14"/>
      <c r="I2013" s="14"/>
      <c r="J2013" s="14"/>
      <c r="K2013" s="14"/>
      <c r="L2013" s="69"/>
      <c r="M2013" s="15"/>
      <c r="N2013" s="68"/>
      <c r="O2013" s="16"/>
      <c r="P2013" s="51"/>
      <c r="Q2013" s="52"/>
      <c r="R2013" s="52"/>
      <c r="S2013" s="328"/>
    </row>
    <row r="2014" spans="1:19" s="49" customFormat="1" x14ac:dyDescent="0.25">
      <c r="A2014" s="27"/>
      <c r="B2014" s="25"/>
      <c r="C2014" s="25"/>
      <c r="D2014" s="25"/>
      <c r="E2014" s="25"/>
      <c r="F2014" s="14"/>
      <c r="G2014" s="14"/>
      <c r="H2014" s="14"/>
      <c r="I2014" s="14"/>
      <c r="J2014" s="14"/>
      <c r="K2014" s="14"/>
      <c r="L2014" s="69"/>
      <c r="M2014" s="15"/>
      <c r="N2014" s="68"/>
      <c r="O2014" s="16"/>
      <c r="P2014" s="51"/>
      <c r="Q2014" s="52"/>
      <c r="R2014" s="52"/>
      <c r="S2014" s="328"/>
    </row>
    <row r="2015" spans="1:19" s="49" customFormat="1" x14ac:dyDescent="0.25">
      <c r="A2015" s="27"/>
      <c r="B2015" s="25"/>
      <c r="C2015" s="25"/>
      <c r="D2015" s="25"/>
      <c r="E2015" s="25"/>
      <c r="F2015" s="14"/>
      <c r="G2015" s="14"/>
      <c r="H2015" s="14"/>
      <c r="I2015" s="14"/>
      <c r="J2015" s="14"/>
      <c r="K2015" s="14"/>
      <c r="L2015" s="69"/>
      <c r="M2015" s="15"/>
      <c r="N2015" s="68"/>
      <c r="O2015" s="16"/>
      <c r="P2015" s="51"/>
      <c r="Q2015" s="52"/>
      <c r="R2015" s="52"/>
      <c r="S2015" s="328"/>
    </row>
    <row r="2016" spans="1:19" s="49" customFormat="1" x14ac:dyDescent="0.25">
      <c r="A2016" s="27"/>
      <c r="B2016" s="25"/>
      <c r="C2016" s="25"/>
      <c r="D2016" s="25"/>
      <c r="E2016" s="25"/>
      <c r="F2016" s="14"/>
      <c r="G2016" s="14"/>
      <c r="H2016" s="14"/>
      <c r="I2016" s="14"/>
      <c r="J2016" s="14"/>
      <c r="K2016" s="14"/>
      <c r="L2016" s="69"/>
      <c r="M2016" s="15"/>
      <c r="N2016" s="68"/>
      <c r="O2016" s="16"/>
      <c r="P2016" s="51"/>
      <c r="Q2016" s="52"/>
      <c r="R2016" s="52"/>
      <c r="S2016" s="328"/>
    </row>
    <row r="2017" spans="1:19" s="49" customFormat="1" x14ac:dyDescent="0.25">
      <c r="A2017" s="27"/>
      <c r="B2017" s="25"/>
      <c r="C2017" s="25"/>
      <c r="D2017" s="25"/>
      <c r="E2017" s="25"/>
      <c r="F2017" s="14"/>
      <c r="G2017" s="14"/>
      <c r="H2017" s="14"/>
      <c r="I2017" s="14"/>
      <c r="J2017" s="14"/>
      <c r="K2017" s="14"/>
      <c r="L2017" s="69"/>
      <c r="M2017" s="15"/>
      <c r="N2017" s="68"/>
      <c r="O2017" s="16"/>
      <c r="P2017" s="51"/>
      <c r="Q2017" s="52"/>
      <c r="R2017" s="52"/>
      <c r="S2017" s="328"/>
    </row>
    <row r="2018" spans="1:19" s="49" customFormat="1" x14ac:dyDescent="0.25">
      <c r="A2018" s="27"/>
      <c r="B2018" s="25"/>
      <c r="C2018" s="25"/>
      <c r="D2018" s="25"/>
      <c r="E2018" s="25"/>
      <c r="F2018" s="14"/>
      <c r="G2018" s="14"/>
      <c r="H2018" s="14"/>
      <c r="I2018" s="14"/>
      <c r="J2018" s="14"/>
      <c r="K2018" s="14"/>
      <c r="L2018" s="69"/>
      <c r="M2018" s="15"/>
      <c r="N2018" s="68"/>
      <c r="O2018" s="16"/>
      <c r="P2018" s="51"/>
      <c r="Q2018" s="52"/>
      <c r="R2018" s="52"/>
      <c r="S2018" s="328"/>
    </row>
    <row r="2019" spans="1:19" s="49" customFormat="1" x14ac:dyDescent="0.25">
      <c r="A2019" s="27"/>
      <c r="B2019" s="25"/>
      <c r="C2019" s="25"/>
      <c r="D2019" s="25"/>
      <c r="E2019" s="25"/>
      <c r="F2019" s="14"/>
      <c r="G2019" s="14"/>
      <c r="H2019" s="14"/>
      <c r="I2019" s="14"/>
      <c r="J2019" s="14"/>
      <c r="K2019" s="14"/>
      <c r="L2019" s="69"/>
      <c r="M2019" s="15"/>
      <c r="N2019" s="68"/>
      <c r="O2019" s="16"/>
      <c r="P2019" s="51"/>
      <c r="Q2019" s="52"/>
      <c r="R2019" s="52"/>
      <c r="S2019" s="328"/>
    </row>
    <row r="2020" spans="1:19" s="49" customFormat="1" x14ac:dyDescent="0.25">
      <c r="A2020" s="27"/>
      <c r="B2020" s="25"/>
      <c r="C2020" s="25"/>
      <c r="D2020" s="25"/>
      <c r="E2020" s="25"/>
      <c r="F2020" s="14"/>
      <c r="G2020" s="14"/>
      <c r="H2020" s="14"/>
      <c r="I2020" s="14"/>
      <c r="J2020" s="14"/>
      <c r="K2020" s="14"/>
      <c r="L2020" s="69"/>
      <c r="M2020" s="15"/>
      <c r="N2020" s="68"/>
      <c r="O2020" s="16"/>
      <c r="P2020" s="51"/>
      <c r="Q2020" s="52"/>
      <c r="R2020" s="52"/>
      <c r="S2020" s="328"/>
    </row>
    <row r="2021" spans="1:19" s="49" customFormat="1" x14ac:dyDescent="0.25">
      <c r="A2021" s="27"/>
      <c r="B2021" s="25"/>
      <c r="C2021" s="25"/>
      <c r="D2021" s="25"/>
      <c r="E2021" s="25"/>
      <c r="F2021" s="14"/>
      <c r="G2021" s="14"/>
      <c r="H2021" s="14"/>
      <c r="I2021" s="14"/>
      <c r="J2021" s="14"/>
      <c r="K2021" s="14"/>
      <c r="L2021" s="69"/>
      <c r="M2021" s="15"/>
      <c r="N2021" s="68"/>
      <c r="O2021" s="16"/>
      <c r="P2021" s="51"/>
      <c r="Q2021" s="52"/>
      <c r="R2021" s="52"/>
      <c r="S2021" s="328"/>
    </row>
    <row r="2022" spans="1:19" s="49" customFormat="1" x14ac:dyDescent="0.25">
      <c r="A2022" s="27"/>
      <c r="B2022" s="25"/>
      <c r="C2022" s="25"/>
      <c r="D2022" s="25"/>
      <c r="E2022" s="25"/>
      <c r="F2022" s="14"/>
      <c r="G2022" s="14"/>
      <c r="H2022" s="14"/>
      <c r="I2022" s="14"/>
      <c r="J2022" s="14"/>
      <c r="K2022" s="14"/>
      <c r="L2022" s="69"/>
      <c r="M2022" s="15"/>
      <c r="N2022" s="68"/>
      <c r="O2022" s="16"/>
      <c r="P2022" s="51"/>
      <c r="Q2022" s="52"/>
      <c r="R2022" s="52"/>
      <c r="S2022" s="328"/>
    </row>
    <row r="2023" spans="1:19" s="49" customFormat="1" x14ac:dyDescent="0.25">
      <c r="A2023" s="27"/>
      <c r="B2023" s="25"/>
      <c r="C2023" s="25"/>
      <c r="D2023" s="25"/>
      <c r="E2023" s="25"/>
      <c r="F2023" s="14"/>
      <c r="G2023" s="14"/>
      <c r="H2023" s="14"/>
      <c r="I2023" s="14"/>
      <c r="J2023" s="14"/>
      <c r="K2023" s="14"/>
      <c r="L2023" s="69"/>
      <c r="M2023" s="15"/>
      <c r="N2023" s="68"/>
      <c r="O2023" s="16"/>
      <c r="P2023" s="51"/>
      <c r="Q2023" s="52"/>
      <c r="R2023" s="52"/>
      <c r="S2023" s="328"/>
    </row>
    <row r="2024" spans="1:19" s="49" customFormat="1" x14ac:dyDescent="0.25">
      <c r="A2024" s="27"/>
      <c r="B2024" s="25"/>
      <c r="C2024" s="25"/>
      <c r="D2024" s="25"/>
      <c r="E2024" s="25"/>
      <c r="F2024" s="14"/>
      <c r="G2024" s="14"/>
      <c r="H2024" s="14"/>
      <c r="I2024" s="14"/>
      <c r="J2024" s="14"/>
      <c r="K2024" s="14"/>
      <c r="L2024" s="69"/>
      <c r="M2024" s="15"/>
      <c r="N2024" s="68"/>
      <c r="O2024" s="16"/>
      <c r="P2024" s="51"/>
      <c r="Q2024" s="52"/>
      <c r="R2024" s="52"/>
      <c r="S2024" s="328"/>
    </row>
    <row r="2025" spans="1:19" s="49" customFormat="1" x14ac:dyDescent="0.25">
      <c r="A2025" s="27"/>
      <c r="B2025" s="25"/>
      <c r="C2025" s="25"/>
      <c r="D2025" s="25"/>
      <c r="E2025" s="25"/>
      <c r="F2025" s="14"/>
      <c r="G2025" s="14"/>
      <c r="H2025" s="14"/>
      <c r="I2025" s="14"/>
      <c r="J2025" s="14"/>
      <c r="K2025" s="14"/>
      <c r="L2025" s="69"/>
      <c r="M2025" s="15"/>
      <c r="N2025" s="68"/>
      <c r="O2025" s="16"/>
      <c r="P2025" s="51"/>
      <c r="Q2025" s="52"/>
      <c r="R2025" s="52"/>
      <c r="S2025" s="328"/>
    </row>
    <row r="2026" spans="1:19" s="49" customFormat="1" x14ac:dyDescent="0.25">
      <c r="A2026" s="27"/>
      <c r="B2026" s="25"/>
      <c r="C2026" s="25"/>
      <c r="D2026" s="25"/>
      <c r="E2026" s="25"/>
      <c r="F2026" s="14"/>
      <c r="G2026" s="14"/>
      <c r="H2026" s="14"/>
      <c r="I2026" s="14"/>
      <c r="J2026" s="14"/>
      <c r="K2026" s="14"/>
      <c r="L2026" s="69"/>
      <c r="M2026" s="15"/>
      <c r="N2026" s="68"/>
      <c r="O2026" s="16"/>
      <c r="P2026" s="51"/>
      <c r="Q2026" s="52"/>
      <c r="R2026" s="52"/>
      <c r="S2026" s="328"/>
    </row>
    <row r="2027" spans="1:19" s="49" customFormat="1" x14ac:dyDescent="0.25">
      <c r="A2027" s="27"/>
      <c r="B2027" s="25"/>
      <c r="C2027" s="25"/>
      <c r="D2027" s="25"/>
      <c r="E2027" s="25"/>
      <c r="F2027" s="14"/>
      <c r="G2027" s="14"/>
      <c r="H2027" s="14"/>
      <c r="I2027" s="14"/>
      <c r="J2027" s="14"/>
      <c r="K2027" s="14"/>
      <c r="L2027" s="69"/>
      <c r="M2027" s="15"/>
      <c r="N2027" s="68"/>
      <c r="O2027" s="16"/>
      <c r="P2027" s="51"/>
      <c r="Q2027" s="52"/>
      <c r="R2027" s="52"/>
      <c r="S2027" s="328"/>
    </row>
    <row r="2028" spans="1:19" s="49" customFormat="1" x14ac:dyDescent="0.25">
      <c r="A2028" s="27"/>
      <c r="B2028" s="25"/>
      <c r="C2028" s="25"/>
      <c r="D2028" s="25"/>
      <c r="E2028" s="25"/>
      <c r="F2028" s="14"/>
      <c r="G2028" s="14"/>
      <c r="H2028" s="14"/>
      <c r="I2028" s="14"/>
      <c r="J2028" s="14"/>
      <c r="K2028" s="14"/>
      <c r="L2028" s="69"/>
      <c r="M2028" s="15"/>
      <c r="N2028" s="68"/>
      <c r="O2028" s="16"/>
      <c r="P2028" s="51"/>
      <c r="Q2028" s="52"/>
      <c r="R2028" s="52"/>
      <c r="S2028" s="328"/>
    </row>
    <row r="2029" spans="1:19" s="49" customFormat="1" x14ac:dyDescent="0.25">
      <c r="A2029" s="27"/>
      <c r="B2029" s="25"/>
      <c r="C2029" s="25"/>
      <c r="D2029" s="25"/>
      <c r="E2029" s="25"/>
      <c r="F2029" s="14"/>
      <c r="G2029" s="14"/>
      <c r="H2029" s="14"/>
      <c r="I2029" s="14"/>
      <c r="J2029" s="14"/>
      <c r="K2029" s="14"/>
      <c r="L2029" s="69"/>
      <c r="M2029" s="15"/>
      <c r="N2029" s="68"/>
      <c r="O2029" s="16"/>
      <c r="P2029" s="51"/>
      <c r="Q2029" s="52"/>
      <c r="R2029" s="52"/>
      <c r="S2029" s="328"/>
    </row>
    <row r="2030" spans="1:19" s="49" customFormat="1" x14ac:dyDescent="0.25">
      <c r="A2030" s="27"/>
      <c r="B2030" s="25"/>
      <c r="C2030" s="25"/>
      <c r="D2030" s="25"/>
      <c r="E2030" s="25"/>
      <c r="F2030" s="14"/>
      <c r="G2030" s="14"/>
      <c r="H2030" s="14"/>
      <c r="I2030" s="14"/>
      <c r="J2030" s="14"/>
      <c r="K2030" s="14"/>
      <c r="L2030" s="69"/>
      <c r="M2030" s="15"/>
      <c r="N2030" s="68"/>
      <c r="O2030" s="16"/>
      <c r="P2030" s="51"/>
      <c r="Q2030" s="52"/>
      <c r="R2030" s="52"/>
      <c r="S2030" s="328"/>
    </row>
    <row r="2031" spans="1:19" s="49" customFormat="1" x14ac:dyDescent="0.25">
      <c r="A2031" s="27"/>
      <c r="B2031" s="25"/>
      <c r="C2031" s="25"/>
      <c r="D2031" s="25"/>
      <c r="E2031" s="25"/>
      <c r="F2031" s="14"/>
      <c r="G2031" s="14"/>
      <c r="H2031" s="14"/>
      <c r="I2031" s="14"/>
      <c r="J2031" s="14"/>
      <c r="K2031" s="14"/>
      <c r="L2031" s="69"/>
      <c r="M2031" s="15"/>
      <c r="N2031" s="68"/>
      <c r="O2031" s="16"/>
      <c r="P2031" s="51"/>
      <c r="Q2031" s="52"/>
      <c r="R2031" s="52"/>
      <c r="S2031" s="328"/>
    </row>
    <row r="2032" spans="1:19" s="49" customFormat="1" x14ac:dyDescent="0.25">
      <c r="A2032" s="27"/>
      <c r="B2032" s="25"/>
      <c r="C2032" s="25"/>
      <c r="D2032" s="25"/>
      <c r="E2032" s="25"/>
      <c r="F2032" s="14"/>
      <c r="G2032" s="14"/>
      <c r="H2032" s="14"/>
      <c r="I2032" s="14"/>
      <c r="J2032" s="14"/>
      <c r="K2032" s="14"/>
      <c r="L2032" s="69"/>
      <c r="M2032" s="15"/>
      <c r="N2032" s="68"/>
      <c r="O2032" s="16"/>
      <c r="P2032" s="51"/>
      <c r="Q2032" s="52"/>
      <c r="R2032" s="52"/>
      <c r="S2032" s="328"/>
    </row>
    <row r="2033" spans="1:19" s="49" customFormat="1" x14ac:dyDescent="0.25">
      <c r="A2033" s="27"/>
      <c r="B2033" s="25"/>
      <c r="C2033" s="25"/>
      <c r="D2033" s="25"/>
      <c r="E2033" s="25"/>
      <c r="F2033" s="14"/>
      <c r="G2033" s="14"/>
      <c r="H2033" s="14"/>
      <c r="I2033" s="14"/>
      <c r="J2033" s="14"/>
      <c r="K2033" s="14"/>
      <c r="L2033" s="69"/>
      <c r="M2033" s="15"/>
      <c r="N2033" s="68"/>
      <c r="O2033" s="16"/>
      <c r="P2033" s="51"/>
      <c r="Q2033" s="52"/>
      <c r="R2033" s="52"/>
      <c r="S2033" s="328"/>
    </row>
    <row r="2034" spans="1:19" s="49" customFormat="1" x14ac:dyDescent="0.25">
      <c r="A2034" s="27"/>
      <c r="B2034" s="25"/>
      <c r="C2034" s="25"/>
      <c r="D2034" s="25"/>
      <c r="E2034" s="25"/>
      <c r="F2034" s="14"/>
      <c r="G2034" s="14"/>
      <c r="H2034" s="14"/>
      <c r="I2034" s="14"/>
      <c r="J2034" s="14"/>
      <c r="K2034" s="14"/>
      <c r="L2034" s="69"/>
      <c r="M2034" s="15"/>
      <c r="N2034" s="68"/>
      <c r="O2034" s="16"/>
      <c r="P2034" s="51"/>
      <c r="Q2034" s="52"/>
      <c r="R2034" s="52"/>
      <c r="S2034" s="328"/>
    </row>
    <row r="2035" spans="1:19" s="49" customFormat="1" x14ac:dyDescent="0.25">
      <c r="A2035" s="27"/>
      <c r="B2035" s="25"/>
      <c r="C2035" s="25"/>
      <c r="D2035" s="25"/>
      <c r="E2035" s="25"/>
      <c r="F2035" s="14"/>
      <c r="G2035" s="14"/>
      <c r="H2035" s="14"/>
      <c r="I2035" s="14"/>
      <c r="J2035" s="14"/>
      <c r="K2035" s="14"/>
      <c r="L2035" s="69"/>
      <c r="M2035" s="15"/>
      <c r="N2035" s="68"/>
      <c r="O2035" s="16"/>
      <c r="P2035" s="51"/>
      <c r="Q2035" s="52"/>
      <c r="R2035" s="52"/>
      <c r="S2035" s="328"/>
    </row>
    <row r="2036" spans="1:19" s="49" customFormat="1" x14ac:dyDescent="0.25">
      <c r="A2036" s="27"/>
      <c r="B2036" s="25"/>
      <c r="C2036" s="25"/>
      <c r="D2036" s="25"/>
      <c r="E2036" s="25"/>
      <c r="F2036" s="14"/>
      <c r="G2036" s="14"/>
      <c r="H2036" s="14"/>
      <c r="I2036" s="14"/>
      <c r="J2036" s="14"/>
      <c r="K2036" s="14"/>
      <c r="L2036" s="69"/>
      <c r="M2036" s="15"/>
      <c r="N2036" s="68"/>
      <c r="O2036" s="16"/>
      <c r="P2036" s="51"/>
      <c r="Q2036" s="52"/>
      <c r="R2036" s="52"/>
      <c r="S2036" s="328"/>
    </row>
    <row r="2037" spans="1:19" s="49" customFormat="1" x14ac:dyDescent="0.25">
      <c r="A2037" s="27"/>
      <c r="B2037" s="25"/>
      <c r="C2037" s="25"/>
      <c r="D2037" s="25"/>
      <c r="E2037" s="25"/>
      <c r="F2037" s="14"/>
      <c r="G2037" s="14"/>
      <c r="H2037" s="14"/>
      <c r="I2037" s="14"/>
      <c r="J2037" s="14"/>
      <c r="K2037" s="14"/>
      <c r="L2037" s="69"/>
      <c r="M2037" s="15"/>
      <c r="N2037" s="68"/>
      <c r="O2037" s="16"/>
      <c r="P2037" s="51"/>
      <c r="Q2037" s="52"/>
      <c r="R2037" s="52"/>
      <c r="S2037" s="328"/>
    </row>
    <row r="2038" spans="1:19" s="49" customFormat="1" x14ac:dyDescent="0.25">
      <c r="A2038" s="27"/>
      <c r="B2038" s="25"/>
      <c r="C2038" s="25"/>
      <c r="D2038" s="25"/>
      <c r="E2038" s="25"/>
      <c r="F2038" s="14"/>
      <c r="G2038" s="14"/>
      <c r="H2038" s="14"/>
      <c r="I2038" s="14"/>
      <c r="J2038" s="14"/>
      <c r="K2038" s="14"/>
      <c r="L2038" s="69"/>
      <c r="M2038" s="15"/>
      <c r="N2038" s="68"/>
      <c r="O2038" s="16"/>
      <c r="P2038" s="51"/>
      <c r="Q2038" s="52"/>
      <c r="R2038" s="52"/>
      <c r="S2038" s="328"/>
    </row>
    <row r="2039" spans="1:19" s="49" customFormat="1" x14ac:dyDescent="0.25">
      <c r="A2039" s="27"/>
      <c r="B2039" s="25"/>
      <c r="C2039" s="25"/>
      <c r="D2039" s="25"/>
      <c r="E2039" s="25"/>
      <c r="F2039" s="14"/>
      <c r="G2039" s="14"/>
      <c r="H2039" s="14"/>
      <c r="I2039" s="14"/>
      <c r="J2039" s="14"/>
      <c r="K2039" s="14"/>
      <c r="L2039" s="69"/>
      <c r="M2039" s="15"/>
      <c r="N2039" s="68"/>
      <c r="O2039" s="16"/>
      <c r="P2039" s="51"/>
      <c r="Q2039" s="52"/>
      <c r="R2039" s="52"/>
      <c r="S2039" s="328"/>
    </row>
    <row r="2040" spans="1:19" s="49" customFormat="1" x14ac:dyDescent="0.25">
      <c r="A2040" s="27"/>
      <c r="B2040" s="25"/>
      <c r="C2040" s="25"/>
      <c r="D2040" s="25"/>
      <c r="E2040" s="25"/>
      <c r="F2040" s="14"/>
      <c r="G2040" s="14"/>
      <c r="H2040" s="14"/>
      <c r="I2040" s="14"/>
      <c r="J2040" s="14"/>
      <c r="K2040" s="14"/>
      <c r="L2040" s="69"/>
      <c r="M2040" s="15"/>
      <c r="N2040" s="68"/>
      <c r="O2040" s="16"/>
      <c r="P2040" s="51"/>
      <c r="Q2040" s="52"/>
      <c r="R2040" s="52"/>
      <c r="S2040" s="328"/>
    </row>
    <row r="2041" spans="1:19" s="49" customFormat="1" x14ac:dyDescent="0.25">
      <c r="A2041" s="27"/>
      <c r="B2041" s="25"/>
      <c r="C2041" s="25"/>
      <c r="D2041" s="25"/>
      <c r="E2041" s="25"/>
      <c r="F2041" s="14"/>
      <c r="G2041" s="14"/>
      <c r="H2041" s="14"/>
      <c r="I2041" s="14"/>
      <c r="J2041" s="14"/>
      <c r="K2041" s="14"/>
      <c r="L2041" s="69"/>
      <c r="M2041" s="15"/>
      <c r="N2041" s="68"/>
      <c r="O2041" s="16"/>
      <c r="P2041" s="51"/>
      <c r="Q2041" s="52"/>
      <c r="R2041" s="52"/>
      <c r="S2041" s="328"/>
    </row>
    <row r="2042" spans="1:19" s="49" customFormat="1" x14ac:dyDescent="0.25">
      <c r="A2042" s="27"/>
      <c r="B2042" s="25"/>
      <c r="C2042" s="25"/>
      <c r="D2042" s="25"/>
      <c r="E2042" s="25"/>
      <c r="F2042" s="14"/>
      <c r="G2042" s="14"/>
      <c r="H2042" s="14"/>
      <c r="I2042" s="14"/>
      <c r="J2042" s="14"/>
      <c r="K2042" s="14"/>
      <c r="L2042" s="69"/>
      <c r="M2042" s="15"/>
      <c r="N2042" s="68"/>
      <c r="O2042" s="16"/>
      <c r="P2042" s="51"/>
      <c r="Q2042" s="52"/>
      <c r="R2042" s="52"/>
      <c r="S2042" s="328"/>
    </row>
    <row r="2043" spans="1:19" s="49" customFormat="1" x14ac:dyDescent="0.25">
      <c r="A2043" s="27"/>
      <c r="B2043" s="25"/>
      <c r="C2043" s="25"/>
      <c r="D2043" s="25"/>
      <c r="E2043" s="25"/>
      <c r="F2043" s="14"/>
      <c r="G2043" s="14"/>
      <c r="H2043" s="14"/>
      <c r="I2043" s="14"/>
      <c r="J2043" s="14"/>
      <c r="K2043" s="14"/>
      <c r="L2043" s="69"/>
      <c r="M2043" s="15"/>
      <c r="N2043" s="68"/>
      <c r="O2043" s="16"/>
      <c r="P2043" s="51"/>
      <c r="Q2043" s="52"/>
      <c r="R2043" s="52"/>
      <c r="S2043" s="328"/>
    </row>
    <row r="2044" spans="1:19" s="49" customFormat="1" x14ac:dyDescent="0.25">
      <c r="A2044" s="27"/>
      <c r="B2044" s="25"/>
      <c r="C2044" s="25"/>
      <c r="D2044" s="25"/>
      <c r="E2044" s="25"/>
      <c r="F2044" s="14"/>
      <c r="G2044" s="14"/>
      <c r="H2044" s="14"/>
      <c r="I2044" s="14"/>
      <c r="J2044" s="14"/>
      <c r="K2044" s="14"/>
      <c r="L2044" s="69"/>
      <c r="M2044" s="15"/>
      <c r="N2044" s="68"/>
      <c r="O2044" s="16"/>
      <c r="P2044" s="51"/>
      <c r="Q2044" s="52"/>
      <c r="R2044" s="52"/>
      <c r="S2044" s="328"/>
    </row>
    <row r="2045" spans="1:19" s="49" customFormat="1" x14ac:dyDescent="0.25">
      <c r="A2045" s="27"/>
      <c r="B2045" s="25"/>
      <c r="C2045" s="25"/>
      <c r="D2045" s="25"/>
      <c r="E2045" s="25"/>
      <c r="F2045" s="14"/>
      <c r="G2045" s="14"/>
      <c r="H2045" s="14"/>
      <c r="I2045" s="14"/>
      <c r="J2045" s="14"/>
      <c r="K2045" s="14"/>
      <c r="L2045" s="69"/>
      <c r="M2045" s="15"/>
      <c r="N2045" s="68"/>
      <c r="O2045" s="16"/>
      <c r="P2045" s="51"/>
      <c r="Q2045" s="52"/>
      <c r="R2045" s="52"/>
      <c r="S2045" s="328"/>
    </row>
    <row r="2046" spans="1:19" s="49" customFormat="1" x14ac:dyDescent="0.25">
      <c r="A2046" s="27"/>
      <c r="B2046" s="25"/>
      <c r="C2046" s="25"/>
      <c r="D2046" s="25"/>
      <c r="E2046" s="25"/>
      <c r="F2046" s="14"/>
      <c r="G2046" s="14"/>
      <c r="H2046" s="14"/>
      <c r="I2046" s="14"/>
      <c r="J2046" s="14"/>
      <c r="K2046" s="14"/>
      <c r="L2046" s="69"/>
      <c r="M2046" s="15"/>
      <c r="N2046" s="68"/>
      <c r="O2046" s="16"/>
      <c r="P2046" s="51"/>
      <c r="Q2046" s="52"/>
      <c r="R2046" s="52"/>
      <c r="S2046" s="328"/>
    </row>
    <row r="2047" spans="1:19" s="49" customFormat="1" x14ac:dyDescent="0.25">
      <c r="A2047" s="27"/>
      <c r="B2047" s="25"/>
      <c r="C2047" s="25"/>
      <c r="D2047" s="25"/>
      <c r="E2047" s="25"/>
      <c r="F2047" s="14"/>
      <c r="G2047" s="14"/>
      <c r="H2047" s="14"/>
      <c r="I2047" s="14"/>
      <c r="J2047" s="14"/>
      <c r="K2047" s="14"/>
      <c r="L2047" s="69"/>
      <c r="M2047" s="15"/>
      <c r="N2047" s="68"/>
      <c r="O2047" s="16"/>
      <c r="P2047" s="51"/>
      <c r="Q2047" s="52"/>
      <c r="R2047" s="52"/>
      <c r="S2047" s="328"/>
    </row>
    <row r="2048" spans="1:19" s="49" customFormat="1" x14ac:dyDescent="0.25">
      <c r="A2048" s="27"/>
      <c r="B2048" s="25"/>
      <c r="C2048" s="25"/>
      <c r="D2048" s="25"/>
      <c r="E2048" s="25"/>
      <c r="F2048" s="14"/>
      <c r="G2048" s="14"/>
      <c r="H2048" s="14"/>
      <c r="I2048" s="14"/>
      <c r="J2048" s="14"/>
      <c r="K2048" s="14"/>
      <c r="L2048" s="69"/>
      <c r="M2048" s="15"/>
      <c r="N2048" s="68"/>
      <c r="O2048" s="16"/>
      <c r="P2048" s="51"/>
      <c r="Q2048" s="52"/>
      <c r="R2048" s="52"/>
      <c r="S2048" s="328"/>
    </row>
    <row r="2049" spans="1:19" s="49" customFormat="1" x14ac:dyDescent="0.25">
      <c r="A2049" s="27"/>
      <c r="B2049" s="25"/>
      <c r="C2049" s="25"/>
      <c r="D2049" s="25"/>
      <c r="E2049" s="25"/>
      <c r="F2049" s="14"/>
      <c r="G2049" s="14"/>
      <c r="H2049" s="14"/>
      <c r="I2049" s="14"/>
      <c r="J2049" s="14"/>
      <c r="K2049" s="14"/>
      <c r="L2049" s="69"/>
      <c r="M2049" s="15"/>
      <c r="N2049" s="68"/>
      <c r="O2049" s="16"/>
      <c r="P2049" s="51"/>
      <c r="Q2049" s="52"/>
      <c r="R2049" s="52"/>
      <c r="S2049" s="328"/>
    </row>
    <row r="2050" spans="1:19" s="49" customFormat="1" x14ac:dyDescent="0.25">
      <c r="A2050" s="27"/>
      <c r="B2050" s="25"/>
      <c r="C2050" s="25"/>
      <c r="D2050" s="25"/>
      <c r="E2050" s="25"/>
      <c r="F2050" s="14"/>
      <c r="G2050" s="14"/>
      <c r="H2050" s="14"/>
      <c r="I2050" s="14"/>
      <c r="J2050" s="14"/>
      <c r="K2050" s="14"/>
      <c r="L2050" s="69"/>
      <c r="M2050" s="15"/>
      <c r="N2050" s="68"/>
      <c r="O2050" s="16"/>
      <c r="P2050" s="51"/>
      <c r="Q2050" s="52"/>
      <c r="R2050" s="52"/>
      <c r="S2050" s="328"/>
    </row>
    <row r="2051" spans="1:19" s="49" customFormat="1" x14ac:dyDescent="0.25">
      <c r="A2051" s="27"/>
      <c r="B2051" s="25"/>
      <c r="C2051" s="25"/>
      <c r="D2051" s="25"/>
      <c r="E2051" s="25"/>
      <c r="F2051" s="14"/>
      <c r="G2051" s="14"/>
      <c r="H2051" s="14"/>
      <c r="I2051" s="14"/>
      <c r="J2051" s="14"/>
      <c r="K2051" s="14"/>
      <c r="L2051" s="69"/>
      <c r="M2051" s="15"/>
      <c r="N2051" s="68"/>
      <c r="O2051" s="16"/>
      <c r="P2051" s="51"/>
      <c r="Q2051" s="52"/>
      <c r="R2051" s="52"/>
      <c r="S2051" s="328"/>
    </row>
    <row r="2052" spans="1:19" s="49" customFormat="1" x14ac:dyDescent="0.25">
      <c r="A2052" s="27"/>
      <c r="B2052" s="25"/>
      <c r="C2052" s="25"/>
      <c r="D2052" s="25"/>
      <c r="E2052" s="25"/>
      <c r="F2052" s="14"/>
      <c r="G2052" s="14"/>
      <c r="H2052" s="14"/>
      <c r="I2052" s="14"/>
      <c r="J2052" s="14"/>
      <c r="K2052" s="14"/>
      <c r="L2052" s="69"/>
      <c r="M2052" s="15"/>
      <c r="N2052" s="68"/>
      <c r="O2052" s="16"/>
      <c r="P2052" s="51"/>
      <c r="Q2052" s="52"/>
      <c r="R2052" s="52"/>
      <c r="S2052" s="328"/>
    </row>
    <row r="2053" spans="1:19" s="49" customFormat="1" x14ac:dyDescent="0.25">
      <c r="A2053" s="27"/>
      <c r="B2053" s="25"/>
      <c r="C2053" s="25"/>
      <c r="D2053" s="25"/>
      <c r="E2053" s="25"/>
      <c r="F2053" s="14"/>
      <c r="G2053" s="14"/>
      <c r="H2053" s="14"/>
      <c r="I2053" s="14"/>
      <c r="J2053" s="14"/>
      <c r="K2053" s="14"/>
      <c r="L2053" s="69"/>
      <c r="M2053" s="15"/>
      <c r="N2053" s="68"/>
      <c r="O2053" s="16"/>
      <c r="P2053" s="51"/>
      <c r="Q2053" s="52"/>
      <c r="R2053" s="52"/>
      <c r="S2053" s="328"/>
    </row>
    <row r="2054" spans="1:19" s="49" customFormat="1" x14ac:dyDescent="0.25">
      <c r="A2054" s="27"/>
      <c r="B2054" s="25"/>
      <c r="C2054" s="25"/>
      <c r="D2054" s="25"/>
      <c r="E2054" s="25"/>
      <c r="F2054" s="14"/>
      <c r="G2054" s="14"/>
      <c r="H2054" s="14"/>
      <c r="I2054" s="14"/>
      <c r="J2054" s="14"/>
      <c r="K2054" s="14"/>
      <c r="L2054" s="69"/>
      <c r="M2054" s="15"/>
      <c r="N2054" s="68"/>
      <c r="O2054" s="16"/>
      <c r="P2054" s="51"/>
      <c r="Q2054" s="52"/>
      <c r="R2054" s="52"/>
      <c r="S2054" s="328"/>
    </row>
    <row r="2055" spans="1:19" s="49" customFormat="1" x14ac:dyDescent="0.25">
      <c r="A2055" s="27"/>
      <c r="B2055" s="25"/>
      <c r="C2055" s="25"/>
      <c r="D2055" s="25"/>
      <c r="E2055" s="25"/>
      <c r="F2055" s="14"/>
      <c r="G2055" s="14"/>
      <c r="H2055" s="14"/>
      <c r="I2055" s="14"/>
      <c r="J2055" s="14"/>
      <c r="K2055" s="14"/>
      <c r="L2055" s="69"/>
      <c r="M2055" s="15"/>
      <c r="N2055" s="68"/>
      <c r="O2055" s="16"/>
      <c r="P2055" s="51"/>
      <c r="Q2055" s="52"/>
      <c r="R2055" s="52"/>
      <c r="S2055" s="328"/>
    </row>
    <row r="2056" spans="1:19" s="49" customFormat="1" x14ac:dyDescent="0.25">
      <c r="A2056" s="27"/>
      <c r="B2056" s="25"/>
      <c r="C2056" s="25"/>
      <c r="D2056" s="25"/>
      <c r="E2056" s="25"/>
      <c r="F2056" s="14"/>
      <c r="G2056" s="14"/>
      <c r="H2056" s="14"/>
      <c r="I2056" s="14"/>
      <c r="J2056" s="14"/>
      <c r="K2056" s="14"/>
      <c r="L2056" s="69"/>
      <c r="M2056" s="15"/>
      <c r="N2056" s="68"/>
      <c r="O2056" s="16"/>
      <c r="P2056" s="51"/>
      <c r="Q2056" s="52"/>
      <c r="R2056" s="52"/>
      <c r="S2056" s="328"/>
    </row>
    <row r="2057" spans="1:19" s="49" customFormat="1" x14ac:dyDescent="0.25">
      <c r="A2057" s="27"/>
      <c r="B2057" s="25"/>
      <c r="C2057" s="25"/>
      <c r="D2057" s="25"/>
      <c r="E2057" s="25"/>
      <c r="F2057" s="14"/>
      <c r="G2057" s="14"/>
      <c r="H2057" s="14"/>
      <c r="I2057" s="14"/>
      <c r="J2057" s="14"/>
      <c r="K2057" s="14"/>
      <c r="L2057" s="69"/>
      <c r="M2057" s="15"/>
      <c r="N2057" s="68"/>
      <c r="O2057" s="16"/>
      <c r="P2057" s="51"/>
      <c r="Q2057" s="52"/>
      <c r="R2057" s="52"/>
      <c r="S2057" s="328"/>
    </row>
    <row r="2058" spans="1:19" s="49" customFormat="1" x14ac:dyDescent="0.25">
      <c r="A2058" s="27"/>
      <c r="B2058" s="25"/>
      <c r="C2058" s="25"/>
      <c r="D2058" s="25"/>
      <c r="E2058" s="25"/>
      <c r="F2058" s="14"/>
      <c r="G2058" s="14"/>
      <c r="H2058" s="14"/>
      <c r="I2058" s="14"/>
      <c r="J2058" s="14"/>
      <c r="K2058" s="14"/>
      <c r="L2058" s="69"/>
      <c r="M2058" s="15"/>
      <c r="N2058" s="68"/>
      <c r="O2058" s="16"/>
      <c r="P2058" s="51"/>
      <c r="Q2058" s="52"/>
      <c r="R2058" s="52"/>
      <c r="S2058" s="328"/>
    </row>
    <row r="2059" spans="1:19" s="49" customFormat="1" x14ac:dyDescent="0.25">
      <c r="A2059" s="27"/>
      <c r="B2059" s="25"/>
      <c r="C2059" s="25"/>
      <c r="D2059" s="25"/>
      <c r="E2059" s="25"/>
      <c r="F2059" s="14"/>
      <c r="G2059" s="14"/>
      <c r="H2059" s="14"/>
      <c r="I2059" s="14"/>
      <c r="J2059" s="14"/>
      <c r="K2059" s="14"/>
      <c r="L2059" s="69"/>
      <c r="M2059" s="15"/>
      <c r="N2059" s="68"/>
      <c r="O2059" s="16"/>
      <c r="P2059" s="51"/>
      <c r="Q2059" s="52"/>
      <c r="R2059" s="52"/>
      <c r="S2059" s="328"/>
    </row>
    <row r="2060" spans="1:19" s="49" customFormat="1" x14ac:dyDescent="0.25">
      <c r="A2060" s="27"/>
      <c r="B2060" s="25"/>
      <c r="C2060" s="25"/>
      <c r="D2060" s="25"/>
      <c r="E2060" s="25"/>
      <c r="F2060" s="14"/>
      <c r="G2060" s="14"/>
      <c r="H2060" s="14"/>
      <c r="I2060" s="14"/>
      <c r="J2060" s="14"/>
      <c r="K2060" s="14"/>
      <c r="L2060" s="69"/>
      <c r="M2060" s="15"/>
      <c r="N2060" s="68"/>
      <c r="O2060" s="16"/>
      <c r="P2060" s="51"/>
      <c r="Q2060" s="52"/>
      <c r="R2060" s="52"/>
      <c r="S2060" s="328"/>
    </row>
    <row r="2061" spans="1:19" s="49" customFormat="1" x14ac:dyDescent="0.25">
      <c r="A2061" s="27"/>
      <c r="B2061" s="25"/>
      <c r="C2061" s="25"/>
      <c r="D2061" s="25"/>
      <c r="E2061" s="25"/>
      <c r="F2061" s="14"/>
      <c r="G2061" s="14"/>
      <c r="H2061" s="14"/>
      <c r="I2061" s="14"/>
      <c r="J2061" s="14"/>
      <c r="K2061" s="14"/>
      <c r="L2061" s="69"/>
      <c r="M2061" s="15"/>
      <c r="N2061" s="68"/>
      <c r="O2061" s="16"/>
      <c r="P2061" s="51"/>
      <c r="Q2061" s="52"/>
      <c r="R2061" s="52"/>
      <c r="S2061" s="328"/>
    </row>
    <row r="2062" spans="1:19" s="49" customFormat="1" x14ac:dyDescent="0.25">
      <c r="A2062" s="27"/>
      <c r="B2062" s="25"/>
      <c r="C2062" s="25"/>
      <c r="D2062" s="25"/>
      <c r="E2062" s="25"/>
      <c r="F2062" s="14"/>
      <c r="G2062" s="14"/>
      <c r="H2062" s="14"/>
      <c r="I2062" s="14"/>
      <c r="J2062" s="14"/>
      <c r="K2062" s="14"/>
      <c r="L2062" s="69"/>
      <c r="M2062" s="15"/>
      <c r="N2062" s="68"/>
      <c r="O2062" s="16"/>
      <c r="P2062" s="51"/>
      <c r="Q2062" s="52"/>
      <c r="R2062" s="52"/>
      <c r="S2062" s="328"/>
    </row>
    <row r="2063" spans="1:19" s="49" customFormat="1" x14ac:dyDescent="0.25">
      <c r="A2063" s="27"/>
      <c r="B2063" s="25"/>
      <c r="C2063" s="25"/>
      <c r="D2063" s="25"/>
      <c r="E2063" s="25"/>
      <c r="F2063" s="14"/>
      <c r="G2063" s="14"/>
      <c r="H2063" s="14"/>
      <c r="I2063" s="14"/>
      <c r="J2063" s="14"/>
      <c r="K2063" s="14"/>
      <c r="L2063" s="69"/>
      <c r="M2063" s="15"/>
      <c r="N2063" s="68"/>
      <c r="O2063" s="16"/>
      <c r="P2063" s="51"/>
      <c r="Q2063" s="52"/>
      <c r="R2063" s="52"/>
      <c r="S2063" s="328"/>
    </row>
    <row r="2064" spans="1:19" s="49" customFormat="1" x14ac:dyDescent="0.25">
      <c r="A2064" s="27"/>
      <c r="B2064" s="25"/>
      <c r="C2064" s="25"/>
      <c r="D2064" s="25"/>
      <c r="E2064" s="25"/>
      <c r="F2064" s="14"/>
      <c r="G2064" s="14"/>
      <c r="H2064" s="14"/>
      <c r="I2064" s="14"/>
      <c r="J2064" s="14"/>
      <c r="K2064" s="14"/>
      <c r="L2064" s="69"/>
      <c r="M2064" s="15"/>
      <c r="N2064" s="68"/>
      <c r="O2064" s="16"/>
      <c r="P2064" s="51"/>
      <c r="Q2064" s="52"/>
      <c r="R2064" s="52"/>
      <c r="S2064" s="328"/>
    </row>
    <row r="2065" spans="1:19" s="49" customFormat="1" x14ac:dyDescent="0.25">
      <c r="A2065" s="27"/>
      <c r="B2065" s="25"/>
      <c r="C2065" s="25"/>
      <c r="D2065" s="25"/>
      <c r="E2065" s="25"/>
      <c r="F2065" s="14"/>
      <c r="G2065" s="14"/>
      <c r="H2065" s="14"/>
      <c r="I2065" s="14"/>
      <c r="J2065" s="14"/>
      <c r="K2065" s="14"/>
      <c r="L2065" s="69"/>
      <c r="M2065" s="15"/>
      <c r="N2065" s="68"/>
      <c r="O2065" s="16"/>
      <c r="P2065" s="51"/>
      <c r="Q2065" s="52"/>
      <c r="R2065" s="52"/>
      <c r="S2065" s="328"/>
    </row>
    <row r="2066" spans="1:19" s="49" customFormat="1" x14ac:dyDescent="0.25">
      <c r="A2066" s="27"/>
      <c r="B2066" s="25"/>
      <c r="C2066" s="25"/>
      <c r="D2066" s="25"/>
      <c r="E2066" s="25"/>
      <c r="F2066" s="14"/>
      <c r="G2066" s="14"/>
      <c r="H2066" s="14"/>
      <c r="I2066" s="14"/>
      <c r="J2066" s="14"/>
      <c r="K2066" s="14"/>
      <c r="L2066" s="69"/>
      <c r="M2066" s="15"/>
      <c r="N2066" s="68"/>
      <c r="O2066" s="16"/>
      <c r="P2066" s="51"/>
      <c r="Q2066" s="52"/>
      <c r="R2066" s="52"/>
      <c r="S2066" s="328"/>
    </row>
    <row r="2067" spans="1:19" s="49" customFormat="1" x14ac:dyDescent="0.25">
      <c r="A2067" s="27"/>
      <c r="B2067" s="25"/>
      <c r="C2067" s="25"/>
      <c r="D2067" s="25"/>
      <c r="E2067" s="25"/>
      <c r="F2067" s="14"/>
      <c r="G2067" s="14"/>
      <c r="H2067" s="14"/>
      <c r="I2067" s="14"/>
      <c r="J2067" s="14"/>
      <c r="K2067" s="14"/>
      <c r="L2067" s="69"/>
      <c r="M2067" s="15"/>
      <c r="N2067" s="68"/>
      <c r="O2067" s="16"/>
      <c r="P2067" s="51"/>
      <c r="Q2067" s="52"/>
      <c r="R2067" s="52"/>
      <c r="S2067" s="328"/>
    </row>
    <row r="2068" spans="1:19" s="49" customFormat="1" x14ac:dyDescent="0.25">
      <c r="A2068" s="27"/>
      <c r="B2068" s="25"/>
      <c r="C2068" s="25"/>
      <c r="D2068" s="25"/>
      <c r="E2068" s="25"/>
      <c r="F2068" s="14"/>
      <c r="G2068" s="14"/>
      <c r="H2068" s="14"/>
      <c r="I2068" s="14"/>
      <c r="J2068" s="14"/>
      <c r="K2068" s="14"/>
      <c r="L2068" s="69"/>
      <c r="M2068" s="15"/>
      <c r="N2068" s="68"/>
      <c r="O2068" s="16"/>
      <c r="P2068" s="51"/>
      <c r="Q2068" s="52"/>
      <c r="R2068" s="52"/>
      <c r="S2068" s="328"/>
    </row>
    <row r="2069" spans="1:19" s="49" customFormat="1" x14ac:dyDescent="0.25">
      <c r="A2069" s="27"/>
      <c r="B2069" s="25"/>
      <c r="C2069" s="25"/>
      <c r="D2069" s="25"/>
      <c r="E2069" s="25"/>
      <c r="F2069" s="14"/>
      <c r="G2069" s="14"/>
      <c r="H2069" s="14"/>
      <c r="I2069" s="14"/>
      <c r="J2069" s="14"/>
      <c r="K2069" s="14"/>
      <c r="L2069" s="69"/>
      <c r="M2069" s="15"/>
      <c r="N2069" s="68"/>
      <c r="O2069" s="16"/>
      <c r="P2069" s="51"/>
      <c r="Q2069" s="52"/>
      <c r="R2069" s="52"/>
      <c r="S2069" s="328"/>
    </row>
    <row r="2070" spans="1:19" s="49" customFormat="1" x14ac:dyDescent="0.25">
      <c r="A2070" s="27"/>
      <c r="B2070" s="25"/>
      <c r="C2070" s="25"/>
      <c r="D2070" s="25"/>
      <c r="E2070" s="25"/>
      <c r="F2070" s="14"/>
      <c r="G2070" s="14"/>
      <c r="H2070" s="14"/>
      <c r="I2070" s="14"/>
      <c r="J2070" s="14"/>
      <c r="K2070" s="14"/>
      <c r="L2070" s="69"/>
      <c r="M2070" s="15"/>
      <c r="N2070" s="68"/>
      <c r="O2070" s="16"/>
      <c r="P2070" s="51"/>
      <c r="Q2070" s="52"/>
      <c r="R2070" s="52"/>
      <c r="S2070" s="328"/>
    </row>
    <row r="2071" spans="1:19" s="49" customFormat="1" x14ac:dyDescent="0.25">
      <c r="A2071" s="27"/>
      <c r="B2071" s="25"/>
      <c r="C2071" s="25"/>
      <c r="D2071" s="25"/>
      <c r="E2071" s="25"/>
      <c r="F2071" s="14"/>
      <c r="G2071" s="14"/>
      <c r="H2071" s="14"/>
      <c r="I2071" s="14"/>
      <c r="J2071" s="14"/>
      <c r="K2071" s="14"/>
      <c r="L2071" s="69"/>
      <c r="M2071" s="15"/>
      <c r="N2071" s="68"/>
      <c r="O2071" s="16"/>
      <c r="P2071" s="51"/>
      <c r="Q2071" s="52"/>
      <c r="R2071" s="52"/>
      <c r="S2071" s="328"/>
    </row>
    <row r="2072" spans="1:19" s="49" customFormat="1" x14ac:dyDescent="0.25">
      <c r="A2072" s="27"/>
      <c r="B2072" s="25"/>
      <c r="C2072" s="25"/>
      <c r="D2072" s="25"/>
      <c r="E2072" s="25"/>
      <c r="F2072" s="14"/>
      <c r="G2072" s="14"/>
      <c r="H2072" s="14"/>
      <c r="I2072" s="14"/>
      <c r="J2072" s="14"/>
      <c r="K2072" s="14"/>
      <c r="L2072" s="69"/>
      <c r="M2072" s="15"/>
      <c r="N2072" s="68"/>
      <c r="O2072" s="16"/>
      <c r="P2072" s="51"/>
      <c r="Q2072" s="52"/>
      <c r="R2072" s="52"/>
      <c r="S2072" s="328"/>
    </row>
    <row r="2073" spans="1:19" s="49" customFormat="1" x14ac:dyDescent="0.25">
      <c r="A2073" s="27"/>
      <c r="B2073" s="25"/>
      <c r="C2073" s="25"/>
      <c r="D2073" s="25"/>
      <c r="E2073" s="25"/>
      <c r="F2073" s="14"/>
      <c r="G2073" s="14"/>
      <c r="H2073" s="14"/>
      <c r="I2073" s="14"/>
      <c r="J2073" s="14"/>
      <c r="K2073" s="14"/>
      <c r="L2073" s="69"/>
      <c r="M2073" s="15"/>
      <c r="N2073" s="68"/>
      <c r="O2073" s="16"/>
      <c r="P2073" s="51"/>
      <c r="Q2073" s="52"/>
      <c r="R2073" s="52"/>
      <c r="S2073" s="328"/>
    </row>
    <row r="2074" spans="1:19" s="49" customFormat="1" x14ac:dyDescent="0.25">
      <c r="A2074" s="27"/>
      <c r="B2074" s="25"/>
      <c r="C2074" s="25"/>
      <c r="D2074" s="25"/>
      <c r="E2074" s="25"/>
      <c r="F2074" s="14"/>
      <c r="G2074" s="14"/>
      <c r="H2074" s="14"/>
      <c r="I2074" s="14"/>
      <c r="J2074" s="14"/>
      <c r="K2074" s="14"/>
      <c r="L2074" s="69"/>
      <c r="M2074" s="15"/>
      <c r="N2074" s="68"/>
      <c r="O2074" s="16"/>
      <c r="P2074" s="51"/>
      <c r="Q2074" s="52"/>
      <c r="R2074" s="52"/>
      <c r="S2074" s="328"/>
    </row>
    <row r="2075" spans="1:19" s="49" customFormat="1" x14ac:dyDescent="0.25">
      <c r="A2075" s="27"/>
      <c r="B2075" s="25"/>
      <c r="C2075" s="25"/>
      <c r="D2075" s="25"/>
      <c r="E2075" s="25"/>
      <c r="F2075" s="14"/>
      <c r="G2075" s="14"/>
      <c r="H2075" s="14"/>
      <c r="I2075" s="14"/>
      <c r="J2075" s="14"/>
      <c r="K2075" s="14"/>
      <c r="L2075" s="69"/>
      <c r="M2075" s="15"/>
      <c r="N2075" s="68"/>
      <c r="O2075" s="16"/>
      <c r="P2075" s="51"/>
      <c r="Q2075" s="52"/>
      <c r="R2075" s="52"/>
      <c r="S2075" s="328"/>
    </row>
    <row r="2076" spans="1:19" s="49" customFormat="1" x14ac:dyDescent="0.25">
      <c r="A2076" s="27"/>
      <c r="B2076" s="25"/>
      <c r="C2076" s="25"/>
      <c r="D2076" s="25"/>
      <c r="E2076" s="25"/>
      <c r="F2076" s="14"/>
      <c r="G2076" s="14"/>
      <c r="H2076" s="14"/>
      <c r="I2076" s="14"/>
      <c r="J2076" s="14"/>
      <c r="K2076" s="14"/>
      <c r="L2076" s="69"/>
      <c r="M2076" s="15"/>
      <c r="N2076" s="68"/>
      <c r="O2076" s="16"/>
      <c r="P2076" s="51"/>
      <c r="Q2076" s="52"/>
      <c r="R2076" s="52"/>
      <c r="S2076" s="328"/>
    </row>
    <row r="2077" spans="1:19" s="49" customFormat="1" x14ac:dyDescent="0.25">
      <c r="A2077" s="27"/>
      <c r="B2077" s="25"/>
      <c r="C2077" s="25"/>
      <c r="D2077" s="25"/>
      <c r="E2077" s="25"/>
      <c r="F2077" s="14"/>
      <c r="G2077" s="14"/>
      <c r="H2077" s="14"/>
      <c r="I2077" s="14"/>
      <c r="J2077" s="14"/>
      <c r="K2077" s="14"/>
      <c r="L2077" s="69"/>
      <c r="M2077" s="15"/>
      <c r="N2077" s="68"/>
      <c r="O2077" s="16"/>
      <c r="P2077" s="51"/>
      <c r="Q2077" s="52"/>
      <c r="R2077" s="52"/>
      <c r="S2077" s="328"/>
    </row>
    <row r="2078" spans="1:19" s="49" customFormat="1" x14ac:dyDescent="0.25">
      <c r="A2078" s="27"/>
      <c r="B2078" s="25"/>
      <c r="C2078" s="25"/>
      <c r="D2078" s="25"/>
      <c r="E2078" s="25"/>
      <c r="F2078" s="14"/>
      <c r="G2078" s="14"/>
      <c r="H2078" s="14"/>
      <c r="I2078" s="14"/>
      <c r="J2078" s="14"/>
      <c r="K2078" s="14"/>
      <c r="L2078" s="69"/>
      <c r="M2078" s="15"/>
      <c r="N2078" s="68"/>
      <c r="O2078" s="16"/>
      <c r="P2078" s="51"/>
      <c r="Q2078" s="52"/>
      <c r="R2078" s="52"/>
      <c r="S2078" s="328"/>
    </row>
    <row r="2079" spans="1:19" s="49" customFormat="1" x14ac:dyDescent="0.25">
      <c r="A2079" s="27"/>
      <c r="B2079" s="25"/>
      <c r="C2079" s="25"/>
      <c r="D2079" s="25"/>
      <c r="E2079" s="25"/>
      <c r="F2079" s="14"/>
      <c r="G2079" s="14"/>
      <c r="H2079" s="14"/>
      <c r="I2079" s="14"/>
      <c r="J2079" s="14"/>
      <c r="K2079" s="14"/>
      <c r="L2079" s="69"/>
      <c r="M2079" s="15"/>
      <c r="N2079" s="68"/>
      <c r="O2079" s="16"/>
      <c r="P2079" s="51"/>
      <c r="Q2079" s="52"/>
      <c r="R2079" s="52"/>
      <c r="S2079" s="328"/>
    </row>
    <row r="2080" spans="1:19" s="49" customFormat="1" x14ac:dyDescent="0.25">
      <c r="A2080" s="27"/>
      <c r="B2080" s="25"/>
      <c r="C2080" s="25"/>
      <c r="D2080" s="25"/>
      <c r="E2080" s="25"/>
      <c r="F2080" s="14"/>
      <c r="G2080" s="14"/>
      <c r="H2080" s="14"/>
      <c r="I2080" s="14"/>
      <c r="J2080" s="14"/>
      <c r="K2080" s="14"/>
      <c r="L2080" s="69"/>
      <c r="M2080" s="15"/>
      <c r="N2080" s="68"/>
      <c r="O2080" s="16"/>
      <c r="P2080" s="51"/>
      <c r="Q2080" s="52"/>
      <c r="R2080" s="52"/>
      <c r="S2080" s="328"/>
    </row>
    <row r="2081" spans="1:19" s="49" customFormat="1" x14ac:dyDescent="0.25">
      <c r="A2081" s="27"/>
      <c r="B2081" s="25"/>
      <c r="C2081" s="25"/>
      <c r="D2081" s="25"/>
      <c r="E2081" s="25"/>
      <c r="F2081" s="14"/>
      <c r="G2081" s="14"/>
      <c r="H2081" s="14"/>
      <c r="I2081" s="14"/>
      <c r="J2081" s="14"/>
      <c r="K2081" s="14"/>
      <c r="L2081" s="69"/>
      <c r="M2081" s="15"/>
      <c r="N2081" s="68"/>
      <c r="O2081" s="16"/>
      <c r="P2081" s="51"/>
      <c r="Q2081" s="52"/>
      <c r="R2081" s="52"/>
      <c r="S2081" s="328"/>
    </row>
    <row r="2082" spans="1:19" s="49" customFormat="1" x14ac:dyDescent="0.25">
      <c r="A2082" s="27"/>
      <c r="B2082" s="25"/>
      <c r="C2082" s="25"/>
      <c r="D2082" s="25"/>
      <c r="E2082" s="25"/>
      <c r="F2082" s="14"/>
      <c r="G2082" s="14"/>
      <c r="H2082" s="14"/>
      <c r="I2082" s="14"/>
      <c r="J2082" s="14"/>
      <c r="K2082" s="14"/>
      <c r="L2082" s="69"/>
      <c r="M2082" s="15"/>
      <c r="N2082" s="68"/>
      <c r="O2082" s="16"/>
      <c r="P2082" s="51"/>
      <c r="Q2082" s="52"/>
      <c r="R2082" s="52"/>
      <c r="S2082" s="328"/>
    </row>
    <row r="2083" spans="1:19" s="49" customFormat="1" x14ac:dyDescent="0.25">
      <c r="A2083" s="27"/>
      <c r="B2083" s="25"/>
      <c r="C2083" s="25"/>
      <c r="D2083" s="25"/>
      <c r="E2083" s="25"/>
      <c r="F2083" s="14"/>
      <c r="G2083" s="14"/>
      <c r="H2083" s="14"/>
      <c r="I2083" s="14"/>
      <c r="J2083" s="14"/>
      <c r="K2083" s="14"/>
      <c r="L2083" s="69"/>
      <c r="M2083" s="15"/>
      <c r="N2083" s="68"/>
      <c r="O2083" s="16"/>
      <c r="P2083" s="51"/>
      <c r="Q2083" s="52"/>
      <c r="R2083" s="52"/>
      <c r="S2083" s="328"/>
    </row>
    <row r="2084" spans="1:19" s="49" customFormat="1" x14ac:dyDescent="0.25">
      <c r="A2084" s="27"/>
      <c r="B2084" s="25"/>
      <c r="C2084" s="25"/>
      <c r="D2084" s="25"/>
      <c r="E2084" s="25"/>
      <c r="F2084" s="14"/>
      <c r="G2084" s="14"/>
      <c r="H2084" s="14"/>
      <c r="I2084" s="14"/>
      <c r="J2084" s="14"/>
      <c r="K2084" s="14"/>
      <c r="L2084" s="69"/>
      <c r="M2084" s="15"/>
      <c r="N2084" s="68"/>
      <c r="O2084" s="16"/>
      <c r="P2084" s="51"/>
      <c r="Q2084" s="52"/>
      <c r="R2084" s="52"/>
      <c r="S2084" s="328"/>
    </row>
    <row r="2085" spans="1:19" s="49" customFormat="1" x14ac:dyDescent="0.25">
      <c r="A2085" s="27"/>
      <c r="B2085" s="25"/>
      <c r="C2085" s="25"/>
      <c r="D2085" s="25"/>
      <c r="E2085" s="25"/>
      <c r="F2085" s="14"/>
      <c r="G2085" s="14"/>
      <c r="H2085" s="14"/>
      <c r="I2085" s="14"/>
      <c r="J2085" s="14"/>
      <c r="K2085" s="14"/>
      <c r="L2085" s="69"/>
      <c r="M2085" s="15"/>
      <c r="N2085" s="68"/>
      <c r="O2085" s="16"/>
      <c r="P2085" s="51"/>
      <c r="Q2085" s="52"/>
      <c r="R2085" s="52"/>
      <c r="S2085" s="328"/>
    </row>
    <row r="2086" spans="1:19" s="49" customFormat="1" x14ac:dyDescent="0.25">
      <c r="A2086" s="27"/>
      <c r="B2086" s="25"/>
      <c r="C2086" s="25"/>
      <c r="D2086" s="25"/>
      <c r="E2086" s="25"/>
      <c r="F2086" s="14"/>
      <c r="G2086" s="14"/>
      <c r="H2086" s="14"/>
      <c r="I2086" s="14"/>
      <c r="J2086" s="14"/>
      <c r="K2086" s="14"/>
      <c r="L2086" s="69"/>
      <c r="M2086" s="15"/>
      <c r="N2086" s="68"/>
      <c r="O2086" s="16"/>
      <c r="P2086" s="51"/>
      <c r="Q2086" s="52"/>
      <c r="R2086" s="52"/>
      <c r="S2086" s="328"/>
    </row>
    <row r="2087" spans="1:19" s="49" customFormat="1" x14ac:dyDescent="0.25">
      <c r="A2087" s="27"/>
      <c r="B2087" s="25"/>
      <c r="C2087" s="25"/>
      <c r="D2087" s="25"/>
      <c r="E2087" s="25"/>
      <c r="F2087" s="14"/>
      <c r="G2087" s="14"/>
      <c r="H2087" s="14"/>
      <c r="I2087" s="14"/>
      <c r="J2087" s="14"/>
      <c r="K2087" s="14"/>
      <c r="L2087" s="69"/>
      <c r="M2087" s="15"/>
      <c r="N2087" s="68"/>
      <c r="O2087" s="16"/>
      <c r="P2087" s="51"/>
      <c r="Q2087" s="52"/>
      <c r="R2087" s="52"/>
      <c r="S2087" s="328"/>
    </row>
    <row r="2088" spans="1:19" s="49" customFormat="1" x14ac:dyDescent="0.25">
      <c r="A2088" s="27"/>
      <c r="B2088" s="25"/>
      <c r="C2088" s="25"/>
      <c r="D2088" s="25"/>
      <c r="E2088" s="25"/>
      <c r="F2088" s="14"/>
      <c r="G2088" s="14"/>
      <c r="H2088" s="14"/>
      <c r="I2088" s="14"/>
      <c r="J2088" s="14"/>
      <c r="K2088" s="14"/>
      <c r="L2088" s="69"/>
      <c r="M2088" s="15"/>
      <c r="N2088" s="68"/>
      <c r="O2088" s="16"/>
      <c r="P2088" s="51"/>
      <c r="Q2088" s="52"/>
      <c r="R2088" s="52"/>
      <c r="S2088" s="328"/>
    </row>
    <row r="2089" spans="1:19" s="49" customFormat="1" x14ac:dyDescent="0.25">
      <c r="A2089" s="27"/>
      <c r="B2089" s="25"/>
      <c r="C2089" s="25"/>
      <c r="D2089" s="25"/>
      <c r="E2089" s="25"/>
      <c r="F2089" s="14"/>
      <c r="G2089" s="14"/>
      <c r="H2089" s="14"/>
      <c r="I2089" s="14"/>
      <c r="J2089" s="14"/>
      <c r="K2089" s="14"/>
      <c r="L2089" s="69"/>
      <c r="M2089" s="15"/>
      <c r="N2089" s="68"/>
      <c r="O2089" s="16"/>
      <c r="P2089" s="51"/>
      <c r="Q2089" s="52"/>
      <c r="R2089" s="52"/>
      <c r="S2089" s="328"/>
    </row>
    <row r="2090" spans="1:19" s="49" customFormat="1" x14ac:dyDescent="0.25">
      <c r="A2090" s="27"/>
      <c r="B2090" s="25"/>
      <c r="C2090" s="25"/>
      <c r="D2090" s="25"/>
      <c r="E2090" s="25"/>
      <c r="F2090" s="14"/>
      <c r="G2090" s="14"/>
      <c r="H2090" s="14"/>
      <c r="I2090" s="14"/>
      <c r="J2090" s="14"/>
      <c r="K2090" s="14"/>
      <c r="L2090" s="69"/>
      <c r="M2090" s="15"/>
      <c r="N2090" s="68"/>
      <c r="O2090" s="16"/>
      <c r="P2090" s="51"/>
      <c r="Q2090" s="52"/>
      <c r="R2090" s="52"/>
      <c r="S2090" s="328"/>
    </row>
    <row r="2091" spans="1:19" s="49" customFormat="1" x14ac:dyDescent="0.25">
      <c r="A2091" s="27"/>
      <c r="B2091" s="25"/>
      <c r="C2091" s="25"/>
      <c r="D2091" s="25"/>
      <c r="E2091" s="25"/>
      <c r="F2091" s="14"/>
      <c r="G2091" s="14"/>
      <c r="H2091" s="14"/>
      <c r="I2091" s="14"/>
      <c r="J2091" s="14"/>
      <c r="K2091" s="14"/>
      <c r="L2091" s="69"/>
      <c r="M2091" s="15"/>
      <c r="N2091" s="68"/>
      <c r="O2091" s="16"/>
      <c r="P2091" s="51"/>
      <c r="Q2091" s="52"/>
      <c r="R2091" s="52"/>
      <c r="S2091" s="328"/>
    </row>
    <row r="2092" spans="1:19" s="49" customFormat="1" x14ac:dyDescent="0.25">
      <c r="A2092" s="27"/>
      <c r="B2092" s="25"/>
      <c r="C2092" s="25"/>
      <c r="D2092" s="25"/>
      <c r="E2092" s="25"/>
      <c r="F2092" s="14"/>
      <c r="G2092" s="14"/>
      <c r="H2092" s="14"/>
      <c r="I2092" s="14"/>
      <c r="J2092" s="14"/>
      <c r="K2092" s="14"/>
      <c r="L2092" s="69"/>
      <c r="M2092" s="15"/>
      <c r="N2092" s="68"/>
      <c r="O2092" s="16"/>
      <c r="P2092" s="51"/>
      <c r="Q2092" s="52"/>
      <c r="R2092" s="52"/>
      <c r="S2092" s="328"/>
    </row>
    <row r="2093" spans="1:19" s="49" customFormat="1" x14ac:dyDescent="0.25">
      <c r="A2093" s="27"/>
      <c r="B2093" s="25"/>
      <c r="C2093" s="25"/>
      <c r="D2093" s="25"/>
      <c r="E2093" s="25"/>
      <c r="F2093" s="14"/>
      <c r="G2093" s="14"/>
      <c r="H2093" s="14"/>
      <c r="I2093" s="14"/>
      <c r="J2093" s="14"/>
      <c r="K2093" s="14"/>
      <c r="L2093" s="69"/>
      <c r="M2093" s="15"/>
      <c r="N2093" s="68"/>
      <c r="O2093" s="16"/>
      <c r="P2093" s="51"/>
      <c r="Q2093" s="52"/>
      <c r="R2093" s="52"/>
      <c r="S2093" s="328"/>
    </row>
    <row r="2094" spans="1:19" s="49" customFormat="1" x14ac:dyDescent="0.25">
      <c r="A2094" s="27"/>
      <c r="B2094" s="25"/>
      <c r="C2094" s="25"/>
      <c r="D2094" s="25"/>
      <c r="E2094" s="25"/>
      <c r="F2094" s="14"/>
      <c r="G2094" s="14"/>
      <c r="H2094" s="14"/>
      <c r="I2094" s="14"/>
      <c r="J2094" s="14"/>
      <c r="K2094" s="14"/>
      <c r="L2094" s="69"/>
      <c r="M2094" s="15"/>
      <c r="N2094" s="68"/>
      <c r="O2094" s="16"/>
      <c r="P2094" s="51"/>
      <c r="Q2094" s="52"/>
      <c r="R2094" s="52"/>
      <c r="S2094" s="328"/>
    </row>
    <row r="2095" spans="1:19" s="49" customFormat="1" x14ac:dyDescent="0.25">
      <c r="A2095" s="27"/>
      <c r="B2095" s="25"/>
      <c r="C2095" s="25"/>
      <c r="D2095" s="25"/>
      <c r="E2095" s="25"/>
      <c r="F2095" s="14"/>
      <c r="G2095" s="14"/>
      <c r="H2095" s="14"/>
      <c r="I2095" s="14"/>
      <c r="J2095" s="14"/>
      <c r="K2095" s="14"/>
      <c r="L2095" s="69"/>
      <c r="M2095" s="15"/>
      <c r="N2095" s="68"/>
      <c r="O2095" s="16"/>
      <c r="P2095" s="51"/>
      <c r="Q2095" s="52"/>
      <c r="R2095" s="52"/>
      <c r="S2095" s="328"/>
    </row>
    <row r="2096" spans="1:19" s="49" customFormat="1" x14ac:dyDescent="0.25">
      <c r="A2096" s="27"/>
      <c r="B2096" s="25"/>
      <c r="C2096" s="25"/>
      <c r="D2096" s="25"/>
      <c r="E2096" s="25"/>
      <c r="F2096" s="14"/>
      <c r="G2096" s="14"/>
      <c r="H2096" s="14"/>
      <c r="I2096" s="14"/>
      <c r="J2096" s="14"/>
      <c r="K2096" s="14"/>
      <c r="L2096" s="69"/>
      <c r="M2096" s="15"/>
      <c r="N2096" s="68"/>
      <c r="O2096" s="16"/>
      <c r="P2096" s="51"/>
      <c r="Q2096" s="52"/>
      <c r="R2096" s="52"/>
      <c r="S2096" s="328"/>
    </row>
    <row r="2097" spans="1:19" s="49" customFormat="1" x14ac:dyDescent="0.25">
      <c r="A2097" s="27"/>
      <c r="B2097" s="25"/>
      <c r="C2097" s="25"/>
      <c r="D2097" s="25"/>
      <c r="E2097" s="25"/>
      <c r="F2097" s="14"/>
      <c r="G2097" s="14"/>
      <c r="H2097" s="14"/>
      <c r="I2097" s="14"/>
      <c r="J2097" s="14"/>
      <c r="K2097" s="14"/>
      <c r="L2097" s="69"/>
      <c r="M2097" s="15"/>
      <c r="N2097" s="68"/>
      <c r="O2097" s="16"/>
      <c r="P2097" s="51"/>
      <c r="Q2097" s="52"/>
      <c r="R2097" s="52"/>
      <c r="S2097" s="328"/>
    </row>
    <row r="2098" spans="1:19" s="49" customFormat="1" x14ac:dyDescent="0.25">
      <c r="A2098" s="27"/>
      <c r="B2098" s="25"/>
      <c r="C2098" s="25"/>
      <c r="D2098" s="25"/>
      <c r="E2098" s="25"/>
      <c r="F2098" s="14"/>
      <c r="G2098" s="14"/>
      <c r="H2098" s="14"/>
      <c r="I2098" s="14"/>
      <c r="J2098" s="14"/>
      <c r="K2098" s="14"/>
      <c r="L2098" s="69"/>
      <c r="M2098" s="15"/>
      <c r="N2098" s="68"/>
      <c r="O2098" s="16"/>
      <c r="P2098" s="51"/>
      <c r="Q2098" s="52"/>
      <c r="R2098" s="52"/>
      <c r="S2098" s="328"/>
    </row>
    <row r="2099" spans="1:19" s="49" customFormat="1" x14ac:dyDescent="0.25">
      <c r="A2099" s="27"/>
      <c r="B2099" s="25"/>
      <c r="C2099" s="25"/>
      <c r="D2099" s="25"/>
      <c r="E2099" s="25"/>
      <c r="F2099" s="14"/>
      <c r="G2099" s="14"/>
      <c r="H2099" s="14"/>
      <c r="I2099" s="14"/>
      <c r="J2099" s="14"/>
      <c r="K2099" s="14"/>
      <c r="L2099" s="69"/>
      <c r="M2099" s="15"/>
      <c r="N2099" s="68"/>
      <c r="O2099" s="16"/>
      <c r="P2099" s="51"/>
      <c r="Q2099" s="52"/>
      <c r="R2099" s="52"/>
      <c r="S2099" s="328"/>
    </row>
    <row r="2100" spans="1:19" s="49" customFormat="1" x14ac:dyDescent="0.25">
      <c r="A2100" s="27"/>
      <c r="B2100" s="25"/>
      <c r="C2100" s="25"/>
      <c r="D2100" s="25"/>
      <c r="E2100" s="25"/>
      <c r="F2100" s="14"/>
      <c r="G2100" s="14"/>
      <c r="H2100" s="14"/>
      <c r="I2100" s="14"/>
      <c r="J2100" s="14"/>
      <c r="K2100" s="14"/>
      <c r="L2100" s="69"/>
      <c r="M2100" s="15"/>
      <c r="N2100" s="68"/>
      <c r="O2100" s="16"/>
      <c r="P2100" s="51"/>
      <c r="Q2100" s="52"/>
      <c r="R2100" s="52"/>
      <c r="S2100" s="328"/>
    </row>
    <row r="2101" spans="1:19" s="49" customFormat="1" x14ac:dyDescent="0.25">
      <c r="A2101" s="27"/>
      <c r="B2101" s="25"/>
      <c r="C2101" s="25"/>
      <c r="D2101" s="25"/>
      <c r="E2101" s="25"/>
      <c r="F2101" s="14"/>
      <c r="G2101" s="14"/>
      <c r="H2101" s="14"/>
      <c r="I2101" s="14"/>
      <c r="J2101" s="14"/>
      <c r="K2101" s="14"/>
      <c r="L2101" s="69"/>
      <c r="M2101" s="15"/>
      <c r="N2101" s="68"/>
      <c r="O2101" s="16"/>
      <c r="P2101" s="51"/>
      <c r="Q2101" s="52"/>
      <c r="R2101" s="52"/>
      <c r="S2101" s="328"/>
    </row>
    <row r="2102" spans="1:19" s="49" customFormat="1" x14ac:dyDescent="0.25">
      <c r="A2102" s="27"/>
      <c r="B2102" s="25"/>
      <c r="C2102" s="25"/>
      <c r="D2102" s="25"/>
      <c r="E2102" s="25"/>
      <c r="F2102" s="14"/>
      <c r="G2102" s="14"/>
      <c r="H2102" s="14"/>
      <c r="I2102" s="14"/>
      <c r="J2102" s="14"/>
      <c r="K2102" s="14"/>
      <c r="L2102" s="69"/>
      <c r="M2102" s="15"/>
      <c r="N2102" s="68"/>
      <c r="O2102" s="16"/>
      <c r="P2102" s="51"/>
      <c r="Q2102" s="52"/>
      <c r="R2102" s="52"/>
      <c r="S2102" s="328"/>
    </row>
    <row r="2103" spans="1:19" s="49" customFormat="1" x14ac:dyDescent="0.25">
      <c r="A2103" s="27"/>
      <c r="B2103" s="25"/>
      <c r="C2103" s="25"/>
      <c r="D2103" s="25"/>
      <c r="E2103" s="25"/>
      <c r="F2103" s="14"/>
      <c r="G2103" s="14"/>
      <c r="H2103" s="14"/>
      <c r="I2103" s="14"/>
      <c r="J2103" s="14"/>
      <c r="K2103" s="14"/>
      <c r="L2103" s="69"/>
      <c r="M2103" s="15"/>
      <c r="N2103" s="68"/>
      <c r="O2103" s="16"/>
      <c r="P2103" s="51"/>
      <c r="Q2103" s="52"/>
      <c r="R2103" s="52"/>
      <c r="S2103" s="328"/>
    </row>
    <row r="2104" spans="1:19" s="49" customFormat="1" x14ac:dyDescent="0.25">
      <c r="A2104" s="27"/>
      <c r="B2104" s="25"/>
      <c r="C2104" s="25"/>
      <c r="D2104" s="25"/>
      <c r="E2104" s="25"/>
      <c r="F2104" s="14"/>
      <c r="G2104" s="14"/>
      <c r="H2104" s="14"/>
      <c r="I2104" s="14"/>
      <c r="J2104" s="14"/>
      <c r="K2104" s="14"/>
      <c r="L2104" s="69"/>
      <c r="M2104" s="15"/>
      <c r="N2104" s="68"/>
      <c r="O2104" s="16"/>
      <c r="P2104" s="51"/>
      <c r="Q2104" s="52"/>
      <c r="R2104" s="52"/>
      <c r="S2104" s="328"/>
    </row>
    <row r="2105" spans="1:19" s="49" customFormat="1" x14ac:dyDescent="0.25">
      <c r="A2105" s="27"/>
      <c r="B2105" s="25"/>
      <c r="C2105" s="25"/>
      <c r="D2105" s="25"/>
      <c r="E2105" s="25"/>
      <c r="F2105" s="14"/>
      <c r="G2105" s="14"/>
      <c r="H2105" s="14"/>
      <c r="I2105" s="14"/>
      <c r="J2105" s="14"/>
      <c r="K2105" s="14"/>
      <c r="L2105" s="69"/>
      <c r="M2105" s="15"/>
      <c r="N2105" s="68"/>
      <c r="O2105" s="16"/>
      <c r="P2105" s="51"/>
      <c r="Q2105" s="52"/>
      <c r="R2105" s="52"/>
      <c r="S2105" s="328"/>
    </row>
    <row r="2106" spans="1:19" s="49" customFormat="1" x14ac:dyDescent="0.25">
      <c r="A2106" s="27"/>
      <c r="B2106" s="25"/>
      <c r="C2106" s="25"/>
      <c r="D2106" s="25"/>
      <c r="E2106" s="25"/>
      <c r="F2106" s="14"/>
      <c r="G2106" s="14"/>
      <c r="H2106" s="14"/>
      <c r="I2106" s="14"/>
      <c r="J2106" s="14"/>
      <c r="K2106" s="14"/>
      <c r="L2106" s="69"/>
      <c r="M2106" s="15"/>
      <c r="N2106" s="68"/>
      <c r="O2106" s="16"/>
      <c r="P2106" s="51"/>
      <c r="Q2106" s="52"/>
      <c r="R2106" s="52"/>
      <c r="S2106" s="328"/>
    </row>
    <row r="2107" spans="1:19" s="49" customFormat="1" x14ac:dyDescent="0.25">
      <c r="A2107" s="27"/>
      <c r="B2107" s="25"/>
      <c r="C2107" s="25"/>
      <c r="D2107" s="25"/>
      <c r="E2107" s="25"/>
      <c r="F2107" s="14"/>
      <c r="G2107" s="14"/>
      <c r="H2107" s="14"/>
      <c r="I2107" s="14"/>
      <c r="J2107" s="14"/>
      <c r="K2107" s="14"/>
      <c r="L2107" s="69"/>
      <c r="M2107" s="15"/>
      <c r="N2107" s="68"/>
      <c r="O2107" s="16"/>
      <c r="P2107" s="51"/>
      <c r="Q2107" s="52"/>
      <c r="R2107" s="52"/>
      <c r="S2107" s="328"/>
    </row>
    <row r="2108" spans="1:19" s="49" customFormat="1" x14ac:dyDescent="0.25">
      <c r="A2108" s="27"/>
      <c r="B2108" s="25"/>
      <c r="C2108" s="25"/>
      <c r="D2108" s="25"/>
      <c r="E2108" s="25"/>
      <c r="F2108" s="14"/>
      <c r="G2108" s="14"/>
      <c r="H2108" s="14"/>
      <c r="I2108" s="14"/>
      <c r="J2108" s="14"/>
      <c r="K2108" s="14"/>
      <c r="L2108" s="69"/>
      <c r="M2108" s="15"/>
      <c r="N2108" s="68"/>
      <c r="O2108" s="16"/>
      <c r="P2108" s="51"/>
      <c r="Q2108" s="52"/>
      <c r="R2108" s="52"/>
      <c r="S2108" s="328"/>
    </row>
    <row r="2109" spans="1:19" s="49" customFormat="1" x14ac:dyDescent="0.25">
      <c r="A2109" s="27"/>
      <c r="B2109" s="25"/>
      <c r="C2109" s="25"/>
      <c r="D2109" s="25"/>
      <c r="E2109" s="25"/>
      <c r="F2109" s="14"/>
      <c r="G2109" s="14"/>
      <c r="H2109" s="14"/>
      <c r="I2109" s="14"/>
      <c r="J2109" s="14"/>
      <c r="K2109" s="14"/>
      <c r="L2109" s="69"/>
      <c r="M2109" s="15"/>
      <c r="N2109" s="68"/>
      <c r="O2109" s="16"/>
      <c r="P2109" s="51"/>
      <c r="Q2109" s="52"/>
      <c r="R2109" s="52"/>
      <c r="S2109" s="328"/>
    </row>
    <row r="2110" spans="1:19" s="49" customFormat="1" x14ac:dyDescent="0.25">
      <c r="A2110" s="27"/>
      <c r="B2110" s="25"/>
      <c r="C2110" s="25"/>
      <c r="D2110" s="25"/>
      <c r="E2110" s="25"/>
      <c r="F2110" s="14"/>
      <c r="G2110" s="14"/>
      <c r="H2110" s="14"/>
      <c r="I2110" s="14"/>
      <c r="J2110" s="14"/>
      <c r="K2110" s="14"/>
      <c r="L2110" s="69"/>
      <c r="M2110" s="15"/>
      <c r="N2110" s="68"/>
      <c r="O2110" s="16"/>
      <c r="P2110" s="51"/>
      <c r="Q2110" s="52"/>
      <c r="R2110" s="52"/>
      <c r="S2110" s="328"/>
    </row>
    <row r="2111" spans="1:19" s="49" customFormat="1" x14ac:dyDescent="0.25">
      <c r="A2111" s="27"/>
      <c r="B2111" s="25"/>
      <c r="C2111" s="25"/>
      <c r="D2111" s="25"/>
      <c r="E2111" s="25"/>
      <c r="F2111" s="14"/>
      <c r="G2111" s="14"/>
      <c r="H2111" s="14"/>
      <c r="I2111" s="14"/>
      <c r="J2111" s="14"/>
      <c r="K2111" s="14"/>
      <c r="L2111" s="69"/>
      <c r="M2111" s="15"/>
      <c r="N2111" s="68"/>
      <c r="O2111" s="16"/>
      <c r="P2111" s="51"/>
      <c r="Q2111" s="52"/>
      <c r="R2111" s="52"/>
      <c r="S2111" s="328"/>
    </row>
    <row r="2112" spans="1:19" s="49" customFormat="1" x14ac:dyDescent="0.25">
      <c r="A2112" s="27"/>
      <c r="B2112" s="25"/>
      <c r="C2112" s="25"/>
      <c r="D2112" s="25"/>
      <c r="E2112" s="25"/>
      <c r="F2112" s="14"/>
      <c r="G2112" s="14"/>
      <c r="H2112" s="14"/>
      <c r="I2112" s="14"/>
      <c r="J2112" s="14"/>
      <c r="K2112" s="14"/>
      <c r="L2112" s="69"/>
      <c r="M2112" s="15"/>
      <c r="N2112" s="68"/>
      <c r="O2112" s="16"/>
      <c r="P2112" s="51"/>
      <c r="Q2112" s="52"/>
      <c r="R2112" s="52"/>
      <c r="S2112" s="328"/>
    </row>
    <row r="2113" spans="1:19" s="49" customFormat="1" x14ac:dyDescent="0.25">
      <c r="A2113" s="27"/>
      <c r="B2113" s="25"/>
      <c r="C2113" s="25"/>
      <c r="D2113" s="25"/>
      <c r="E2113" s="25"/>
      <c r="F2113" s="14"/>
      <c r="G2113" s="14"/>
      <c r="H2113" s="14"/>
      <c r="I2113" s="14"/>
      <c r="J2113" s="14"/>
      <c r="K2113" s="14"/>
      <c r="L2113" s="69"/>
      <c r="M2113" s="15"/>
      <c r="N2113" s="68"/>
      <c r="O2113" s="16"/>
      <c r="P2113" s="51"/>
      <c r="Q2113" s="52"/>
      <c r="R2113" s="52"/>
      <c r="S2113" s="328"/>
    </row>
    <row r="2114" spans="1:19" s="49" customFormat="1" x14ac:dyDescent="0.25">
      <c r="A2114" s="27"/>
      <c r="B2114" s="25"/>
      <c r="C2114" s="25"/>
      <c r="D2114" s="25"/>
      <c r="E2114" s="25"/>
      <c r="F2114" s="14"/>
      <c r="G2114" s="14"/>
      <c r="H2114" s="14"/>
      <c r="I2114" s="14"/>
      <c r="J2114" s="14"/>
      <c r="K2114" s="14"/>
      <c r="L2114" s="69"/>
      <c r="M2114" s="15"/>
      <c r="N2114" s="68"/>
      <c r="O2114" s="16"/>
      <c r="P2114" s="51"/>
      <c r="Q2114" s="52"/>
      <c r="R2114" s="52"/>
      <c r="S2114" s="328"/>
    </row>
    <row r="2115" spans="1:19" s="49" customFormat="1" x14ac:dyDescent="0.25">
      <c r="A2115" s="27"/>
      <c r="B2115" s="25"/>
      <c r="C2115" s="25"/>
      <c r="D2115" s="25"/>
      <c r="E2115" s="25"/>
      <c r="F2115" s="14"/>
      <c r="G2115" s="14"/>
      <c r="H2115" s="14"/>
      <c r="I2115" s="14"/>
      <c r="J2115" s="14"/>
      <c r="K2115" s="14"/>
      <c r="L2115" s="69"/>
      <c r="M2115" s="15"/>
      <c r="N2115" s="68"/>
      <c r="O2115" s="16"/>
      <c r="P2115" s="51"/>
      <c r="Q2115" s="52"/>
      <c r="R2115" s="52"/>
      <c r="S2115" s="328"/>
    </row>
    <row r="2116" spans="1:19" s="49" customFormat="1" x14ac:dyDescent="0.25">
      <c r="A2116" s="27"/>
      <c r="B2116" s="25"/>
      <c r="C2116" s="25"/>
      <c r="D2116" s="25"/>
      <c r="E2116" s="25"/>
      <c r="F2116" s="14"/>
      <c r="G2116" s="14"/>
      <c r="H2116" s="14"/>
      <c r="I2116" s="14"/>
      <c r="J2116" s="14"/>
      <c r="K2116" s="14"/>
      <c r="L2116" s="69"/>
      <c r="M2116" s="15"/>
      <c r="N2116" s="68"/>
      <c r="O2116" s="16"/>
      <c r="P2116" s="51"/>
      <c r="Q2116" s="52"/>
      <c r="R2116" s="52"/>
      <c r="S2116" s="328"/>
    </row>
    <row r="2117" spans="1:19" s="49" customFormat="1" x14ac:dyDescent="0.25">
      <c r="A2117" s="27"/>
      <c r="B2117" s="25"/>
      <c r="C2117" s="25"/>
      <c r="D2117" s="25"/>
      <c r="E2117" s="25"/>
      <c r="F2117" s="14"/>
      <c r="G2117" s="14"/>
      <c r="H2117" s="14"/>
      <c r="I2117" s="14"/>
      <c r="J2117" s="14"/>
      <c r="K2117" s="14"/>
      <c r="L2117" s="69"/>
      <c r="M2117" s="15"/>
      <c r="N2117" s="68"/>
      <c r="O2117" s="16"/>
      <c r="P2117" s="51"/>
      <c r="Q2117" s="52"/>
      <c r="R2117" s="52"/>
      <c r="S2117" s="328"/>
    </row>
    <row r="2118" spans="1:19" s="49" customFormat="1" x14ac:dyDescent="0.25">
      <c r="A2118" s="27"/>
      <c r="B2118" s="25"/>
      <c r="C2118" s="25"/>
      <c r="D2118" s="25"/>
      <c r="E2118" s="25"/>
      <c r="F2118" s="14"/>
      <c r="G2118" s="14"/>
      <c r="H2118" s="14"/>
      <c r="I2118" s="14"/>
      <c r="J2118" s="14"/>
      <c r="K2118" s="14"/>
      <c r="L2118" s="69"/>
      <c r="M2118" s="15"/>
      <c r="N2118" s="68"/>
      <c r="O2118" s="16"/>
      <c r="P2118" s="51"/>
      <c r="Q2118" s="52"/>
      <c r="R2118" s="52"/>
      <c r="S2118" s="328"/>
    </row>
    <row r="2119" spans="1:19" s="49" customFormat="1" x14ac:dyDescent="0.25">
      <c r="A2119" s="27"/>
      <c r="B2119" s="25"/>
      <c r="C2119" s="25"/>
      <c r="D2119" s="25"/>
      <c r="E2119" s="25"/>
      <c r="F2119" s="14"/>
      <c r="G2119" s="14"/>
      <c r="H2119" s="14"/>
      <c r="I2119" s="14"/>
      <c r="J2119" s="14"/>
      <c r="K2119" s="14"/>
      <c r="L2119" s="69"/>
      <c r="M2119" s="15"/>
      <c r="N2119" s="68"/>
      <c r="O2119" s="16"/>
      <c r="P2119" s="51"/>
      <c r="Q2119" s="52"/>
      <c r="R2119" s="52"/>
      <c r="S2119" s="328"/>
    </row>
    <row r="2120" spans="1:19" s="49" customFormat="1" x14ac:dyDescent="0.25">
      <c r="A2120" s="27"/>
      <c r="B2120" s="25"/>
      <c r="C2120" s="25"/>
      <c r="D2120" s="25"/>
      <c r="E2120" s="25"/>
      <c r="F2120" s="14"/>
      <c r="G2120" s="14"/>
      <c r="H2120" s="14"/>
      <c r="I2120" s="14"/>
      <c r="J2120" s="14"/>
      <c r="K2120" s="14"/>
      <c r="L2120" s="69"/>
      <c r="M2120" s="15"/>
      <c r="N2120" s="68"/>
      <c r="O2120" s="16"/>
      <c r="P2120" s="51"/>
      <c r="Q2120" s="52"/>
      <c r="R2120" s="52"/>
      <c r="S2120" s="328"/>
    </row>
    <row r="2121" spans="1:19" s="49" customFormat="1" x14ac:dyDescent="0.25">
      <c r="A2121" s="27"/>
      <c r="B2121" s="25"/>
      <c r="C2121" s="25"/>
      <c r="D2121" s="25"/>
      <c r="E2121" s="25"/>
      <c r="F2121" s="14"/>
      <c r="G2121" s="14"/>
      <c r="H2121" s="14"/>
      <c r="I2121" s="14"/>
      <c r="J2121" s="14"/>
      <c r="K2121" s="14"/>
      <c r="L2121" s="69"/>
      <c r="M2121" s="15"/>
      <c r="N2121" s="68"/>
      <c r="O2121" s="16"/>
      <c r="P2121" s="51"/>
      <c r="Q2121" s="52"/>
      <c r="R2121" s="52"/>
      <c r="S2121" s="328"/>
    </row>
    <row r="2122" spans="1:19" s="49" customFormat="1" x14ac:dyDescent="0.25">
      <c r="A2122" s="27"/>
      <c r="B2122" s="25"/>
      <c r="C2122" s="25"/>
      <c r="D2122" s="25"/>
      <c r="E2122" s="25"/>
      <c r="F2122" s="14"/>
      <c r="G2122" s="14"/>
      <c r="H2122" s="14"/>
      <c r="I2122" s="14"/>
      <c r="J2122" s="14"/>
      <c r="K2122" s="14"/>
      <c r="L2122" s="69"/>
      <c r="M2122" s="15"/>
      <c r="N2122" s="68"/>
      <c r="O2122" s="16"/>
      <c r="P2122" s="51"/>
      <c r="Q2122" s="52"/>
      <c r="R2122" s="52"/>
      <c r="S2122" s="328"/>
    </row>
    <row r="2123" spans="1:19" s="49" customFormat="1" x14ac:dyDescent="0.25">
      <c r="A2123" s="27"/>
      <c r="B2123" s="25"/>
      <c r="C2123" s="25"/>
      <c r="D2123" s="25"/>
      <c r="E2123" s="25"/>
      <c r="F2123" s="14"/>
      <c r="G2123" s="14"/>
      <c r="H2123" s="14"/>
      <c r="I2123" s="14"/>
      <c r="J2123" s="14"/>
      <c r="K2123" s="14"/>
      <c r="L2123" s="69"/>
      <c r="M2123" s="15"/>
      <c r="N2123" s="68"/>
      <c r="O2123" s="16"/>
      <c r="P2123" s="51"/>
      <c r="Q2123" s="52"/>
      <c r="R2123" s="52"/>
      <c r="S2123" s="328"/>
    </row>
    <row r="2124" spans="1:19" s="49" customFormat="1" x14ac:dyDescent="0.25">
      <c r="A2124" s="27"/>
      <c r="B2124" s="25"/>
      <c r="C2124" s="25"/>
      <c r="D2124" s="25"/>
      <c r="E2124" s="25"/>
      <c r="F2124" s="14"/>
      <c r="G2124" s="14"/>
      <c r="H2124" s="14"/>
      <c r="I2124" s="14"/>
      <c r="J2124" s="14"/>
      <c r="K2124" s="14"/>
      <c r="L2124" s="69"/>
      <c r="M2124" s="15"/>
      <c r="N2124" s="68"/>
      <c r="O2124" s="16"/>
      <c r="P2124" s="51"/>
      <c r="Q2124" s="52"/>
      <c r="R2124" s="52"/>
      <c r="S2124" s="328"/>
    </row>
    <row r="2125" spans="1:19" s="49" customFormat="1" x14ac:dyDescent="0.25">
      <c r="A2125" s="27"/>
      <c r="B2125" s="25"/>
      <c r="C2125" s="25"/>
      <c r="D2125" s="25"/>
      <c r="E2125" s="25"/>
      <c r="F2125" s="14"/>
      <c r="G2125" s="14"/>
      <c r="H2125" s="14"/>
      <c r="I2125" s="14"/>
      <c r="J2125" s="14"/>
      <c r="K2125" s="14"/>
      <c r="L2125" s="69"/>
      <c r="M2125" s="15"/>
      <c r="N2125" s="68"/>
      <c r="O2125" s="16"/>
      <c r="P2125" s="51"/>
      <c r="Q2125" s="52"/>
      <c r="R2125" s="52"/>
      <c r="S2125" s="328"/>
    </row>
    <row r="2126" spans="1:19" s="49" customFormat="1" x14ac:dyDescent="0.25">
      <c r="A2126" s="27"/>
      <c r="B2126" s="25"/>
      <c r="C2126" s="25"/>
      <c r="D2126" s="25"/>
      <c r="E2126" s="25"/>
      <c r="F2126" s="14"/>
      <c r="G2126" s="14"/>
      <c r="H2126" s="14"/>
      <c r="I2126" s="14"/>
      <c r="J2126" s="14"/>
      <c r="K2126" s="14"/>
      <c r="L2126" s="69"/>
      <c r="M2126" s="15"/>
      <c r="N2126" s="68"/>
      <c r="O2126" s="16"/>
      <c r="P2126" s="51"/>
      <c r="Q2126" s="52"/>
      <c r="R2126" s="52"/>
      <c r="S2126" s="328"/>
    </row>
    <row r="2127" spans="1:19" s="49" customFormat="1" x14ac:dyDescent="0.25">
      <c r="A2127" s="27"/>
      <c r="B2127" s="25"/>
      <c r="C2127" s="25"/>
      <c r="D2127" s="25"/>
      <c r="E2127" s="25"/>
      <c r="F2127" s="14"/>
      <c r="G2127" s="14"/>
      <c r="H2127" s="14"/>
      <c r="I2127" s="14"/>
      <c r="J2127" s="14"/>
      <c r="K2127" s="14"/>
      <c r="L2127" s="69"/>
      <c r="M2127" s="15"/>
      <c r="N2127" s="68"/>
      <c r="O2127" s="16"/>
      <c r="P2127" s="51"/>
      <c r="Q2127" s="52"/>
      <c r="R2127" s="52"/>
      <c r="S2127" s="328"/>
    </row>
    <row r="2128" spans="1:19" s="49" customFormat="1" x14ac:dyDescent="0.25">
      <c r="A2128" s="27"/>
      <c r="B2128" s="25"/>
      <c r="C2128" s="25"/>
      <c r="D2128" s="25"/>
      <c r="E2128" s="25"/>
      <c r="F2128" s="14"/>
      <c r="G2128" s="14"/>
      <c r="H2128" s="14"/>
      <c r="I2128" s="14"/>
      <c r="J2128" s="14"/>
      <c r="K2128" s="14"/>
      <c r="L2128" s="69"/>
      <c r="M2128" s="15"/>
      <c r="N2128" s="68"/>
      <c r="O2128" s="16"/>
      <c r="P2128" s="51"/>
      <c r="Q2128" s="52"/>
      <c r="R2128" s="52"/>
      <c r="S2128" s="328"/>
    </row>
    <row r="2129" spans="1:19" s="49" customFormat="1" x14ac:dyDescent="0.25">
      <c r="A2129" s="27"/>
      <c r="B2129" s="25"/>
      <c r="C2129" s="25"/>
      <c r="D2129" s="25"/>
      <c r="E2129" s="25"/>
      <c r="F2129" s="14"/>
      <c r="G2129" s="14"/>
      <c r="H2129" s="14"/>
      <c r="I2129" s="14"/>
      <c r="J2129" s="14"/>
      <c r="K2129" s="14"/>
      <c r="L2129" s="69"/>
      <c r="M2129" s="15"/>
      <c r="N2129" s="68"/>
      <c r="O2129" s="16"/>
      <c r="P2129" s="51"/>
      <c r="Q2129" s="52"/>
      <c r="R2129" s="52"/>
      <c r="S2129" s="328"/>
    </row>
    <row r="2130" spans="1:19" s="49" customFormat="1" x14ac:dyDescent="0.25">
      <c r="A2130" s="27"/>
      <c r="B2130" s="25"/>
      <c r="C2130" s="25"/>
      <c r="D2130" s="25"/>
      <c r="E2130" s="25"/>
      <c r="F2130" s="14"/>
      <c r="G2130" s="14"/>
      <c r="H2130" s="14"/>
      <c r="I2130" s="14"/>
      <c r="J2130" s="14"/>
      <c r="K2130" s="14"/>
      <c r="L2130" s="69"/>
      <c r="M2130" s="15"/>
      <c r="N2130" s="68"/>
      <c r="O2130" s="16"/>
      <c r="P2130" s="51"/>
      <c r="Q2130" s="52"/>
      <c r="R2130" s="52"/>
      <c r="S2130" s="328"/>
    </row>
    <row r="2131" spans="1:19" s="49" customFormat="1" x14ac:dyDescent="0.25">
      <c r="A2131" s="27"/>
      <c r="B2131" s="25"/>
      <c r="C2131" s="25"/>
      <c r="D2131" s="25"/>
      <c r="E2131" s="25"/>
      <c r="F2131" s="14"/>
      <c r="G2131" s="14"/>
      <c r="H2131" s="14"/>
      <c r="I2131" s="14"/>
      <c r="J2131" s="14"/>
      <c r="K2131" s="14"/>
      <c r="L2131" s="69"/>
      <c r="M2131" s="15"/>
      <c r="N2131" s="68"/>
      <c r="O2131" s="16"/>
      <c r="P2131" s="51"/>
      <c r="Q2131" s="52"/>
      <c r="R2131" s="52"/>
      <c r="S2131" s="328"/>
    </row>
    <row r="2132" spans="1:19" s="49" customFormat="1" x14ac:dyDescent="0.25">
      <c r="A2132" s="27"/>
      <c r="B2132" s="25"/>
      <c r="C2132" s="25"/>
      <c r="D2132" s="25"/>
      <c r="E2132" s="25"/>
      <c r="F2132" s="14"/>
      <c r="G2132" s="14"/>
      <c r="H2132" s="14"/>
      <c r="I2132" s="14"/>
      <c r="J2132" s="14"/>
      <c r="K2132" s="14"/>
      <c r="L2132" s="69"/>
      <c r="M2132" s="15"/>
      <c r="N2132" s="68"/>
      <c r="O2132" s="16"/>
      <c r="P2132" s="51"/>
      <c r="Q2132" s="52"/>
      <c r="R2132" s="52"/>
      <c r="S2132" s="328"/>
    </row>
    <row r="2133" spans="1:19" s="49" customFormat="1" x14ac:dyDescent="0.25">
      <c r="A2133" s="27"/>
      <c r="B2133" s="25"/>
      <c r="C2133" s="25"/>
      <c r="D2133" s="25"/>
      <c r="E2133" s="25"/>
      <c r="F2133" s="14"/>
      <c r="G2133" s="14"/>
      <c r="H2133" s="14"/>
      <c r="I2133" s="14"/>
      <c r="J2133" s="14"/>
      <c r="K2133" s="14"/>
      <c r="L2133" s="69"/>
      <c r="M2133" s="15"/>
      <c r="N2133" s="68"/>
      <c r="O2133" s="16"/>
      <c r="P2133" s="51"/>
      <c r="Q2133" s="52"/>
      <c r="R2133" s="52"/>
      <c r="S2133" s="328"/>
    </row>
    <row r="2134" spans="1:19" s="49" customFormat="1" x14ac:dyDescent="0.25">
      <c r="A2134" s="27"/>
      <c r="B2134" s="25"/>
      <c r="C2134" s="25"/>
      <c r="D2134" s="25"/>
      <c r="E2134" s="25"/>
      <c r="F2134" s="14"/>
      <c r="G2134" s="14"/>
      <c r="H2134" s="14"/>
      <c r="I2134" s="14"/>
      <c r="J2134" s="14"/>
      <c r="K2134" s="14"/>
      <c r="L2134" s="69"/>
      <c r="M2134" s="15"/>
      <c r="N2134" s="68"/>
      <c r="O2134" s="16"/>
      <c r="P2134" s="51"/>
      <c r="Q2134" s="52"/>
      <c r="R2134" s="52"/>
      <c r="S2134" s="328"/>
    </row>
    <row r="2135" spans="1:19" s="49" customFormat="1" x14ac:dyDescent="0.25">
      <c r="A2135" s="27"/>
      <c r="B2135" s="25"/>
      <c r="C2135" s="25"/>
      <c r="D2135" s="25"/>
      <c r="E2135" s="25"/>
      <c r="F2135" s="14"/>
      <c r="G2135" s="14"/>
      <c r="H2135" s="14"/>
      <c r="I2135" s="14"/>
      <c r="J2135" s="14"/>
      <c r="K2135" s="14"/>
      <c r="L2135" s="69"/>
      <c r="M2135" s="15"/>
      <c r="N2135" s="68"/>
      <c r="O2135" s="16"/>
      <c r="P2135" s="51"/>
      <c r="Q2135" s="52"/>
      <c r="R2135" s="52"/>
      <c r="S2135" s="328"/>
    </row>
    <row r="2136" spans="1:19" s="49" customFormat="1" x14ac:dyDescent="0.25">
      <c r="A2136" s="27"/>
      <c r="B2136" s="25"/>
      <c r="C2136" s="25"/>
      <c r="D2136" s="25"/>
      <c r="E2136" s="25"/>
      <c r="F2136" s="14"/>
      <c r="G2136" s="14"/>
      <c r="H2136" s="14"/>
      <c r="I2136" s="14"/>
      <c r="J2136" s="14"/>
      <c r="K2136" s="14"/>
      <c r="L2136" s="69"/>
      <c r="M2136" s="15"/>
      <c r="N2136" s="68"/>
      <c r="O2136" s="16"/>
      <c r="P2136" s="51"/>
      <c r="Q2136" s="52"/>
      <c r="R2136" s="52"/>
      <c r="S2136" s="328"/>
    </row>
    <row r="2137" spans="1:19" s="49" customFormat="1" x14ac:dyDescent="0.25">
      <c r="A2137" s="27"/>
      <c r="B2137" s="25"/>
      <c r="C2137" s="25"/>
      <c r="D2137" s="25"/>
      <c r="E2137" s="25"/>
      <c r="F2137" s="14"/>
      <c r="G2137" s="14"/>
      <c r="H2137" s="14"/>
      <c r="I2137" s="14"/>
      <c r="J2137" s="14"/>
      <c r="K2137" s="14"/>
      <c r="L2137" s="69"/>
      <c r="M2137" s="15"/>
      <c r="N2137" s="68"/>
      <c r="O2137" s="16"/>
      <c r="P2137" s="51"/>
      <c r="Q2137" s="52"/>
      <c r="R2137" s="52"/>
      <c r="S2137" s="328"/>
    </row>
    <row r="2138" spans="1:19" s="49" customFormat="1" x14ac:dyDescent="0.25">
      <c r="A2138" s="27"/>
      <c r="B2138" s="25"/>
      <c r="C2138" s="25"/>
      <c r="D2138" s="25"/>
      <c r="E2138" s="25"/>
      <c r="F2138" s="14"/>
      <c r="G2138" s="14"/>
      <c r="H2138" s="14"/>
      <c r="I2138" s="14"/>
      <c r="J2138" s="14"/>
      <c r="K2138" s="14"/>
      <c r="L2138" s="69"/>
      <c r="M2138" s="15"/>
      <c r="N2138" s="68"/>
      <c r="O2138" s="16"/>
      <c r="P2138" s="51"/>
      <c r="Q2138" s="52"/>
      <c r="R2138" s="52"/>
      <c r="S2138" s="328"/>
    </row>
    <row r="2139" spans="1:19" s="49" customFormat="1" x14ac:dyDescent="0.25">
      <c r="A2139" s="27"/>
      <c r="B2139" s="25"/>
      <c r="C2139" s="25"/>
      <c r="D2139" s="25"/>
      <c r="E2139" s="25"/>
      <c r="F2139" s="14"/>
      <c r="G2139" s="14"/>
      <c r="H2139" s="14"/>
      <c r="I2139" s="14"/>
      <c r="J2139" s="14"/>
      <c r="K2139" s="14"/>
      <c r="L2139" s="69"/>
      <c r="M2139" s="15"/>
      <c r="N2139" s="68"/>
      <c r="O2139" s="16"/>
      <c r="P2139" s="51"/>
      <c r="Q2139" s="52"/>
      <c r="R2139" s="52"/>
      <c r="S2139" s="328"/>
    </row>
    <row r="2140" spans="1:19" s="49" customFormat="1" x14ac:dyDescent="0.25">
      <c r="A2140" s="27"/>
      <c r="B2140" s="25"/>
      <c r="C2140" s="25"/>
      <c r="D2140" s="25"/>
      <c r="E2140" s="25"/>
      <c r="F2140" s="14"/>
      <c r="G2140" s="14"/>
      <c r="H2140" s="14"/>
      <c r="I2140" s="14"/>
      <c r="J2140" s="14"/>
      <c r="K2140" s="14"/>
      <c r="L2140" s="69"/>
      <c r="M2140" s="15"/>
      <c r="N2140" s="68"/>
      <c r="O2140" s="16"/>
      <c r="P2140" s="51"/>
      <c r="Q2140" s="52"/>
      <c r="R2140" s="52"/>
      <c r="S2140" s="328"/>
    </row>
    <row r="2141" spans="1:19" s="49" customFormat="1" x14ac:dyDescent="0.25">
      <c r="A2141" s="27"/>
      <c r="B2141" s="25"/>
      <c r="C2141" s="25"/>
      <c r="D2141" s="25"/>
      <c r="E2141" s="25"/>
      <c r="F2141" s="14"/>
      <c r="G2141" s="14"/>
      <c r="H2141" s="14"/>
      <c r="I2141" s="14"/>
      <c r="J2141" s="14"/>
      <c r="K2141" s="14"/>
      <c r="L2141" s="69"/>
      <c r="M2141" s="15"/>
      <c r="N2141" s="68"/>
      <c r="O2141" s="16"/>
      <c r="P2141" s="51"/>
      <c r="Q2141" s="52"/>
      <c r="R2141" s="52"/>
      <c r="S2141" s="328"/>
    </row>
    <row r="2142" spans="1:19" s="49" customFormat="1" x14ac:dyDescent="0.25">
      <c r="A2142" s="27"/>
      <c r="B2142" s="25"/>
      <c r="C2142" s="25"/>
      <c r="D2142" s="25"/>
      <c r="E2142" s="25"/>
      <c r="F2142" s="14"/>
      <c r="G2142" s="14"/>
      <c r="H2142" s="14"/>
      <c r="I2142" s="14"/>
      <c r="J2142" s="14"/>
      <c r="K2142" s="14"/>
      <c r="L2142" s="69"/>
      <c r="M2142" s="15"/>
      <c r="N2142" s="68"/>
      <c r="O2142" s="16"/>
      <c r="P2142" s="51"/>
      <c r="Q2142" s="52"/>
      <c r="R2142" s="52"/>
      <c r="S2142" s="328"/>
    </row>
    <row r="2143" spans="1:19" s="49" customFormat="1" x14ac:dyDescent="0.25">
      <c r="A2143" s="27"/>
      <c r="B2143" s="25"/>
      <c r="C2143" s="25"/>
      <c r="D2143" s="25"/>
      <c r="E2143" s="25"/>
      <c r="F2143" s="14"/>
      <c r="G2143" s="14"/>
      <c r="H2143" s="14"/>
      <c r="I2143" s="14"/>
      <c r="J2143" s="14"/>
      <c r="K2143" s="14"/>
      <c r="L2143" s="69"/>
      <c r="M2143" s="15"/>
      <c r="N2143" s="68"/>
      <c r="O2143" s="16"/>
      <c r="P2143" s="51"/>
      <c r="Q2143" s="52"/>
      <c r="R2143" s="52"/>
      <c r="S2143" s="328"/>
    </row>
    <row r="2144" spans="1:19" s="49" customFormat="1" x14ac:dyDescent="0.25">
      <c r="A2144" s="27"/>
      <c r="B2144" s="25"/>
      <c r="C2144" s="25"/>
      <c r="D2144" s="25"/>
      <c r="E2144" s="25"/>
      <c r="F2144" s="14"/>
      <c r="G2144" s="14"/>
      <c r="H2144" s="14"/>
      <c r="I2144" s="14"/>
      <c r="J2144" s="14"/>
      <c r="K2144" s="14"/>
      <c r="L2144" s="69"/>
      <c r="M2144" s="15"/>
      <c r="N2144" s="68"/>
      <c r="O2144" s="16"/>
      <c r="P2144" s="51"/>
      <c r="Q2144" s="52"/>
      <c r="R2144" s="52"/>
      <c r="S2144" s="328"/>
    </row>
    <row r="2145" spans="1:19" s="49" customFormat="1" x14ac:dyDescent="0.25">
      <c r="A2145" s="27"/>
      <c r="B2145" s="25"/>
      <c r="C2145" s="25"/>
      <c r="D2145" s="25"/>
      <c r="E2145" s="25"/>
      <c r="F2145" s="14"/>
      <c r="G2145" s="14"/>
      <c r="H2145" s="14"/>
      <c r="I2145" s="14"/>
      <c r="J2145" s="14"/>
      <c r="K2145" s="14"/>
      <c r="L2145" s="69"/>
      <c r="M2145" s="15"/>
      <c r="N2145" s="68"/>
      <c r="O2145" s="16"/>
      <c r="P2145" s="51"/>
      <c r="Q2145" s="52"/>
      <c r="R2145" s="52"/>
      <c r="S2145" s="328"/>
    </row>
    <row r="2146" spans="1:19" s="49" customFormat="1" x14ac:dyDescent="0.25">
      <c r="A2146" s="27"/>
      <c r="B2146" s="25"/>
      <c r="C2146" s="25"/>
      <c r="D2146" s="25"/>
      <c r="E2146" s="25"/>
      <c r="F2146" s="14"/>
      <c r="G2146" s="14"/>
      <c r="H2146" s="14"/>
      <c r="I2146" s="14"/>
      <c r="J2146" s="14"/>
      <c r="K2146" s="14"/>
      <c r="L2146" s="69"/>
      <c r="M2146" s="15"/>
      <c r="N2146" s="68"/>
      <c r="O2146" s="16"/>
      <c r="P2146" s="51"/>
      <c r="Q2146" s="52"/>
      <c r="R2146" s="52"/>
      <c r="S2146" s="328"/>
    </row>
    <row r="2147" spans="1:19" s="49" customFormat="1" x14ac:dyDescent="0.25">
      <c r="A2147" s="27"/>
      <c r="B2147" s="25"/>
      <c r="C2147" s="25"/>
      <c r="D2147" s="25"/>
      <c r="E2147" s="25"/>
      <c r="F2147" s="14"/>
      <c r="G2147" s="14"/>
      <c r="H2147" s="14"/>
      <c r="I2147" s="14"/>
      <c r="J2147" s="14"/>
      <c r="K2147" s="14"/>
      <c r="L2147" s="69"/>
      <c r="M2147" s="15"/>
      <c r="N2147" s="68"/>
      <c r="O2147" s="16"/>
      <c r="P2147" s="51"/>
      <c r="Q2147" s="52"/>
      <c r="R2147" s="52"/>
      <c r="S2147" s="328"/>
    </row>
    <row r="2148" spans="1:19" s="49" customFormat="1" x14ac:dyDescent="0.25">
      <c r="A2148" s="27"/>
      <c r="B2148" s="25"/>
      <c r="C2148" s="25"/>
      <c r="D2148" s="25"/>
      <c r="E2148" s="25"/>
      <c r="F2148" s="14"/>
      <c r="G2148" s="14"/>
      <c r="H2148" s="14"/>
      <c r="I2148" s="14"/>
      <c r="J2148" s="14"/>
      <c r="K2148" s="14"/>
      <c r="L2148" s="69"/>
      <c r="M2148" s="15"/>
      <c r="N2148" s="68"/>
      <c r="O2148" s="16"/>
      <c r="P2148" s="51"/>
      <c r="Q2148" s="52"/>
      <c r="R2148" s="52"/>
      <c r="S2148" s="328"/>
    </row>
    <row r="2149" spans="1:19" s="49" customFormat="1" x14ac:dyDescent="0.25">
      <c r="A2149" s="27"/>
      <c r="B2149" s="25"/>
      <c r="C2149" s="25"/>
      <c r="D2149" s="25"/>
      <c r="E2149" s="25"/>
      <c r="F2149" s="14"/>
      <c r="G2149" s="14"/>
      <c r="H2149" s="14"/>
      <c r="I2149" s="14"/>
      <c r="J2149" s="14"/>
      <c r="K2149" s="14"/>
      <c r="L2149" s="69"/>
      <c r="M2149" s="15"/>
      <c r="N2149" s="68"/>
      <c r="O2149" s="16"/>
      <c r="P2149" s="51"/>
      <c r="Q2149" s="52"/>
      <c r="R2149" s="52"/>
      <c r="S2149" s="328"/>
    </row>
    <row r="2150" spans="1:19" s="49" customFormat="1" x14ac:dyDescent="0.25">
      <c r="A2150" s="27"/>
      <c r="B2150" s="25"/>
      <c r="C2150" s="25"/>
      <c r="D2150" s="25"/>
      <c r="E2150" s="25"/>
      <c r="F2150" s="14"/>
      <c r="G2150" s="14"/>
      <c r="H2150" s="14"/>
      <c r="I2150" s="14"/>
      <c r="J2150" s="14"/>
      <c r="K2150" s="14"/>
      <c r="L2150" s="69"/>
      <c r="M2150" s="15"/>
      <c r="N2150" s="68"/>
      <c r="O2150" s="16"/>
      <c r="P2150" s="51"/>
      <c r="Q2150" s="52"/>
      <c r="R2150" s="52"/>
      <c r="S2150" s="328"/>
    </row>
    <row r="2151" spans="1:19" s="49" customFormat="1" x14ac:dyDescent="0.25">
      <c r="A2151" s="27"/>
      <c r="B2151" s="25"/>
      <c r="C2151" s="25"/>
      <c r="D2151" s="25"/>
      <c r="E2151" s="25"/>
      <c r="F2151" s="14"/>
      <c r="G2151" s="14"/>
      <c r="H2151" s="14"/>
      <c r="I2151" s="14"/>
      <c r="J2151" s="14"/>
      <c r="K2151" s="14"/>
      <c r="L2151" s="69"/>
      <c r="M2151" s="15"/>
      <c r="N2151" s="68"/>
      <c r="O2151" s="16"/>
      <c r="P2151" s="51"/>
      <c r="Q2151" s="52"/>
      <c r="R2151" s="52"/>
      <c r="S2151" s="328"/>
    </row>
    <row r="2152" spans="1:19" s="49" customFormat="1" x14ac:dyDescent="0.25">
      <c r="A2152" s="27"/>
      <c r="B2152" s="25"/>
      <c r="C2152" s="25"/>
      <c r="D2152" s="25"/>
      <c r="E2152" s="25"/>
      <c r="F2152" s="14"/>
      <c r="G2152" s="14"/>
      <c r="H2152" s="14"/>
      <c r="I2152" s="14"/>
      <c r="J2152" s="14"/>
      <c r="K2152" s="14"/>
      <c r="L2152" s="69"/>
      <c r="M2152" s="15"/>
      <c r="N2152" s="68"/>
      <c r="O2152" s="16"/>
      <c r="P2152" s="51"/>
      <c r="Q2152" s="52"/>
      <c r="R2152" s="52"/>
      <c r="S2152" s="328"/>
    </row>
    <row r="2153" spans="1:19" s="49" customFormat="1" x14ac:dyDescent="0.25">
      <c r="A2153" s="27"/>
      <c r="B2153" s="25"/>
      <c r="C2153" s="25"/>
      <c r="D2153" s="25"/>
      <c r="E2153" s="25"/>
      <c r="F2153" s="14"/>
      <c r="G2153" s="14"/>
      <c r="H2153" s="14"/>
      <c r="I2153" s="14"/>
      <c r="J2153" s="14"/>
      <c r="K2153" s="14"/>
      <c r="L2153" s="69"/>
      <c r="M2153" s="15"/>
      <c r="N2153" s="68"/>
      <c r="O2153" s="16"/>
      <c r="P2153" s="51"/>
      <c r="Q2153" s="52"/>
      <c r="R2153" s="52"/>
      <c r="S2153" s="328"/>
    </row>
    <row r="2154" spans="1:19" s="49" customFormat="1" x14ac:dyDescent="0.25">
      <c r="A2154" s="27"/>
      <c r="B2154" s="25"/>
      <c r="C2154" s="25"/>
      <c r="D2154" s="25"/>
      <c r="E2154" s="25"/>
      <c r="F2154" s="14"/>
      <c r="G2154" s="14"/>
      <c r="H2154" s="14"/>
      <c r="I2154" s="14"/>
      <c r="J2154" s="14"/>
      <c r="K2154" s="14"/>
      <c r="L2154" s="69"/>
      <c r="M2154" s="15"/>
      <c r="N2154" s="68"/>
      <c r="O2154" s="16"/>
      <c r="P2154" s="51"/>
      <c r="Q2154" s="52"/>
      <c r="R2154" s="52"/>
      <c r="S2154" s="328"/>
    </row>
    <row r="2155" spans="1:19" s="49" customFormat="1" x14ac:dyDescent="0.25">
      <c r="A2155" s="27"/>
      <c r="B2155" s="25"/>
      <c r="C2155" s="25"/>
      <c r="D2155" s="25"/>
      <c r="E2155" s="25"/>
      <c r="F2155" s="14"/>
      <c r="G2155" s="14"/>
      <c r="H2155" s="14"/>
      <c r="I2155" s="14"/>
      <c r="J2155" s="14"/>
      <c r="K2155" s="14"/>
      <c r="L2155" s="69"/>
      <c r="M2155" s="15"/>
      <c r="N2155" s="68"/>
      <c r="O2155" s="16"/>
      <c r="P2155" s="51"/>
      <c r="Q2155" s="52"/>
      <c r="R2155" s="52"/>
      <c r="S2155" s="328"/>
    </row>
    <row r="2156" spans="1:19" s="49" customFormat="1" x14ac:dyDescent="0.25">
      <c r="A2156" s="27"/>
      <c r="B2156" s="25"/>
      <c r="C2156" s="25"/>
      <c r="D2156" s="25"/>
      <c r="E2156" s="25"/>
      <c r="F2156" s="14"/>
      <c r="G2156" s="14"/>
      <c r="H2156" s="14"/>
      <c r="I2156" s="14"/>
      <c r="J2156" s="14"/>
      <c r="K2156" s="14"/>
      <c r="L2156" s="69"/>
      <c r="M2156" s="15"/>
      <c r="N2156" s="68"/>
      <c r="O2156" s="16"/>
      <c r="P2156" s="51"/>
      <c r="Q2156" s="52"/>
      <c r="R2156" s="52"/>
      <c r="S2156" s="328"/>
    </row>
    <row r="2157" spans="1:19" s="49" customFormat="1" x14ac:dyDescent="0.25">
      <c r="A2157" s="27"/>
      <c r="B2157" s="25"/>
      <c r="C2157" s="25"/>
      <c r="D2157" s="25"/>
      <c r="E2157" s="25"/>
      <c r="F2157" s="14"/>
      <c r="G2157" s="14"/>
      <c r="H2157" s="14"/>
      <c r="I2157" s="14"/>
      <c r="J2157" s="14"/>
      <c r="K2157" s="14"/>
      <c r="L2157" s="69"/>
      <c r="M2157" s="15"/>
      <c r="N2157" s="68"/>
      <c r="O2157" s="16"/>
      <c r="P2157" s="51"/>
      <c r="Q2157" s="52"/>
      <c r="R2157" s="52"/>
      <c r="S2157" s="328"/>
    </row>
    <row r="2158" spans="1:19" s="49" customFormat="1" x14ac:dyDescent="0.25">
      <c r="A2158" s="27"/>
      <c r="B2158" s="25"/>
      <c r="C2158" s="25"/>
      <c r="D2158" s="25"/>
      <c r="E2158" s="25"/>
      <c r="F2158" s="14"/>
      <c r="G2158" s="14"/>
      <c r="H2158" s="14"/>
      <c r="I2158" s="14"/>
      <c r="J2158" s="14"/>
      <c r="K2158" s="14"/>
      <c r="L2158" s="69"/>
      <c r="M2158" s="15"/>
      <c r="N2158" s="68"/>
      <c r="O2158" s="16"/>
      <c r="P2158" s="51"/>
      <c r="Q2158" s="52"/>
      <c r="R2158" s="52"/>
      <c r="S2158" s="328"/>
    </row>
    <row r="2159" spans="1:19" s="49" customFormat="1" x14ac:dyDescent="0.25">
      <c r="A2159" s="27"/>
      <c r="B2159" s="25"/>
      <c r="C2159" s="25"/>
      <c r="D2159" s="25"/>
      <c r="E2159" s="25"/>
      <c r="F2159" s="14"/>
      <c r="G2159" s="14"/>
      <c r="H2159" s="14"/>
      <c r="I2159" s="14"/>
      <c r="J2159" s="14"/>
      <c r="K2159" s="14"/>
      <c r="L2159" s="69"/>
      <c r="M2159" s="15"/>
      <c r="N2159" s="68"/>
      <c r="O2159" s="16"/>
      <c r="P2159" s="51"/>
      <c r="Q2159" s="52"/>
      <c r="R2159" s="52"/>
      <c r="S2159" s="328"/>
    </row>
    <row r="2160" spans="1:19" s="49" customFormat="1" x14ac:dyDescent="0.25">
      <c r="A2160" s="27"/>
      <c r="B2160" s="25"/>
      <c r="C2160" s="25"/>
      <c r="D2160" s="25"/>
      <c r="E2160" s="25"/>
      <c r="F2160" s="14"/>
      <c r="G2160" s="14"/>
      <c r="H2160" s="14"/>
      <c r="I2160" s="14"/>
      <c r="J2160" s="14"/>
      <c r="K2160" s="14"/>
      <c r="L2160" s="69"/>
      <c r="M2160" s="15"/>
      <c r="N2160" s="68"/>
      <c r="O2160" s="16"/>
      <c r="P2160" s="51"/>
      <c r="Q2160" s="52"/>
      <c r="R2160" s="52"/>
      <c r="S2160" s="328"/>
    </row>
    <row r="2161" spans="1:19" s="49" customFormat="1" x14ac:dyDescent="0.25">
      <c r="A2161" s="27"/>
      <c r="B2161" s="25"/>
      <c r="C2161" s="25"/>
      <c r="D2161" s="25"/>
      <c r="E2161" s="25"/>
      <c r="F2161" s="14"/>
      <c r="G2161" s="14"/>
      <c r="H2161" s="14"/>
      <c r="I2161" s="14"/>
      <c r="J2161" s="14"/>
      <c r="K2161" s="14"/>
      <c r="L2161" s="69"/>
      <c r="M2161" s="15"/>
      <c r="N2161" s="68"/>
      <c r="O2161" s="16"/>
      <c r="P2161" s="51"/>
      <c r="Q2161" s="52"/>
      <c r="R2161" s="52"/>
      <c r="S2161" s="328"/>
    </row>
    <row r="2162" spans="1:19" s="49" customFormat="1" x14ac:dyDescent="0.25">
      <c r="A2162" s="27"/>
      <c r="B2162" s="25"/>
      <c r="C2162" s="25"/>
      <c r="D2162" s="25"/>
      <c r="E2162" s="25"/>
      <c r="F2162" s="14"/>
      <c r="G2162" s="14"/>
      <c r="H2162" s="14"/>
      <c r="I2162" s="14"/>
      <c r="J2162" s="14"/>
      <c r="K2162" s="14"/>
      <c r="L2162" s="69"/>
      <c r="M2162" s="15"/>
      <c r="N2162" s="68"/>
      <c r="O2162" s="16"/>
      <c r="P2162" s="51"/>
      <c r="Q2162" s="52"/>
      <c r="R2162" s="52"/>
      <c r="S2162" s="328"/>
    </row>
    <row r="2163" spans="1:19" s="49" customFormat="1" x14ac:dyDescent="0.25">
      <c r="A2163" s="27"/>
      <c r="B2163" s="25"/>
      <c r="C2163" s="25"/>
      <c r="D2163" s="25"/>
      <c r="E2163" s="25"/>
      <c r="F2163" s="14"/>
      <c r="G2163" s="14"/>
      <c r="H2163" s="14"/>
      <c r="I2163" s="14"/>
      <c r="J2163" s="14"/>
      <c r="K2163" s="14"/>
      <c r="L2163" s="69"/>
      <c r="M2163" s="15"/>
      <c r="N2163" s="68"/>
      <c r="O2163" s="16"/>
      <c r="P2163" s="51"/>
      <c r="Q2163" s="52"/>
      <c r="R2163" s="52"/>
      <c r="S2163" s="328"/>
    </row>
    <row r="2164" spans="1:19" s="49" customFormat="1" x14ac:dyDescent="0.25">
      <c r="A2164" s="27"/>
      <c r="B2164" s="25"/>
      <c r="C2164" s="25"/>
      <c r="D2164" s="25"/>
      <c r="E2164" s="25"/>
      <c r="F2164" s="14"/>
      <c r="G2164" s="14"/>
      <c r="H2164" s="14"/>
      <c r="I2164" s="14"/>
      <c r="J2164" s="14"/>
      <c r="K2164" s="14"/>
      <c r="L2164" s="69"/>
      <c r="M2164" s="15"/>
      <c r="N2164" s="68"/>
      <c r="O2164" s="16"/>
      <c r="P2164" s="51"/>
      <c r="Q2164" s="52"/>
      <c r="R2164" s="52"/>
      <c r="S2164" s="328"/>
    </row>
    <row r="2165" spans="1:19" s="49" customFormat="1" x14ac:dyDescent="0.25">
      <c r="A2165" s="27"/>
      <c r="B2165" s="25"/>
      <c r="C2165" s="25"/>
      <c r="D2165" s="25"/>
      <c r="E2165" s="25"/>
      <c r="F2165" s="14"/>
      <c r="G2165" s="14"/>
      <c r="H2165" s="14"/>
      <c r="I2165" s="14"/>
      <c r="J2165" s="14"/>
      <c r="K2165" s="14"/>
      <c r="L2165" s="69"/>
      <c r="M2165" s="15"/>
      <c r="N2165" s="68"/>
      <c r="O2165" s="16"/>
      <c r="P2165" s="51"/>
      <c r="Q2165" s="52"/>
      <c r="R2165" s="52"/>
      <c r="S2165" s="328"/>
    </row>
    <row r="2166" spans="1:19" s="49" customFormat="1" x14ac:dyDescent="0.25">
      <c r="A2166" s="27"/>
      <c r="B2166" s="25"/>
      <c r="C2166" s="25"/>
      <c r="D2166" s="25"/>
      <c r="E2166" s="25"/>
      <c r="F2166" s="14"/>
      <c r="G2166" s="14"/>
      <c r="H2166" s="14"/>
      <c r="I2166" s="14"/>
      <c r="J2166" s="14"/>
      <c r="K2166" s="14"/>
      <c r="L2166" s="69"/>
      <c r="M2166" s="15"/>
      <c r="N2166" s="68"/>
      <c r="O2166" s="16"/>
      <c r="P2166" s="51"/>
      <c r="Q2166" s="52"/>
      <c r="R2166" s="52"/>
      <c r="S2166" s="328"/>
    </row>
    <row r="2167" spans="1:19" s="49" customFormat="1" x14ac:dyDescent="0.25">
      <c r="A2167" s="27"/>
      <c r="B2167" s="25"/>
      <c r="C2167" s="25"/>
      <c r="D2167" s="25"/>
      <c r="E2167" s="25"/>
      <c r="F2167" s="14"/>
      <c r="G2167" s="14"/>
      <c r="H2167" s="14"/>
      <c r="I2167" s="14"/>
      <c r="J2167" s="14"/>
      <c r="K2167" s="14"/>
      <c r="L2167" s="69"/>
      <c r="M2167" s="15"/>
      <c r="N2167" s="68"/>
      <c r="O2167" s="16"/>
      <c r="P2167" s="51"/>
      <c r="Q2167" s="52"/>
      <c r="R2167" s="52"/>
      <c r="S2167" s="328"/>
    </row>
    <row r="2168" spans="1:19" s="49" customFormat="1" x14ac:dyDescent="0.25">
      <c r="A2168" s="27"/>
      <c r="B2168" s="25"/>
      <c r="C2168" s="25"/>
      <c r="D2168" s="25"/>
      <c r="E2168" s="25"/>
      <c r="F2168" s="14"/>
      <c r="G2168" s="14"/>
      <c r="H2168" s="14"/>
      <c r="I2168" s="14"/>
      <c r="J2168" s="14"/>
      <c r="K2168" s="14"/>
      <c r="L2168" s="69"/>
      <c r="M2168" s="15"/>
      <c r="N2168" s="68"/>
      <c r="O2168" s="16"/>
      <c r="P2168" s="51"/>
      <c r="Q2168" s="52"/>
      <c r="R2168" s="52"/>
      <c r="S2168" s="328"/>
    </row>
    <row r="2169" spans="1:19" s="49" customFormat="1" x14ac:dyDescent="0.25">
      <c r="A2169" s="27"/>
      <c r="B2169" s="25"/>
      <c r="C2169" s="25"/>
      <c r="D2169" s="25"/>
      <c r="E2169" s="25"/>
      <c r="F2169" s="14"/>
      <c r="G2169" s="14"/>
      <c r="H2169" s="14"/>
      <c r="I2169" s="14"/>
      <c r="J2169" s="14"/>
      <c r="K2169" s="14"/>
      <c r="L2169" s="69"/>
      <c r="M2169" s="15"/>
      <c r="N2169" s="68"/>
      <c r="O2169" s="16"/>
      <c r="P2169" s="51"/>
      <c r="Q2169" s="52"/>
      <c r="R2169" s="52"/>
      <c r="S2169" s="328"/>
    </row>
    <row r="2170" spans="1:19" s="49" customFormat="1" x14ac:dyDescent="0.25">
      <c r="A2170" s="27"/>
      <c r="B2170" s="25"/>
      <c r="C2170" s="25"/>
      <c r="D2170" s="25"/>
      <c r="E2170" s="25"/>
      <c r="F2170" s="14"/>
      <c r="G2170" s="14"/>
      <c r="H2170" s="14"/>
      <c r="I2170" s="14"/>
      <c r="J2170" s="14"/>
      <c r="K2170" s="14"/>
      <c r="L2170" s="69"/>
      <c r="M2170" s="15"/>
      <c r="N2170" s="68"/>
      <c r="O2170" s="16"/>
      <c r="P2170" s="51"/>
      <c r="Q2170" s="52"/>
      <c r="R2170" s="52"/>
      <c r="S2170" s="328"/>
    </row>
    <row r="2171" spans="1:19" s="49" customFormat="1" x14ac:dyDescent="0.25">
      <c r="A2171" s="27"/>
      <c r="B2171" s="25"/>
      <c r="C2171" s="25"/>
      <c r="D2171" s="25"/>
      <c r="E2171" s="25"/>
      <c r="F2171" s="14"/>
      <c r="G2171" s="14"/>
      <c r="H2171" s="14"/>
      <c r="I2171" s="14"/>
      <c r="J2171" s="14"/>
      <c r="K2171" s="14"/>
      <c r="L2171" s="69"/>
      <c r="M2171" s="15"/>
      <c r="N2171" s="68"/>
      <c r="O2171" s="16"/>
      <c r="P2171" s="51"/>
      <c r="Q2171" s="52"/>
      <c r="R2171" s="52"/>
      <c r="S2171" s="328"/>
    </row>
    <row r="2172" spans="1:19" s="49" customFormat="1" x14ac:dyDescent="0.25">
      <c r="A2172" s="27"/>
      <c r="B2172" s="25"/>
      <c r="C2172" s="25"/>
      <c r="D2172" s="25"/>
      <c r="E2172" s="25"/>
      <c r="F2172" s="14"/>
      <c r="G2172" s="14"/>
      <c r="H2172" s="14"/>
      <c r="I2172" s="14"/>
      <c r="J2172" s="14"/>
      <c r="K2172" s="14"/>
      <c r="L2172" s="69"/>
      <c r="M2172" s="15"/>
      <c r="N2172" s="68"/>
      <c r="O2172" s="16"/>
      <c r="P2172" s="51"/>
      <c r="Q2172" s="52"/>
      <c r="R2172" s="52"/>
      <c r="S2172" s="328"/>
    </row>
    <row r="2173" spans="1:19" s="49" customFormat="1" x14ac:dyDescent="0.25">
      <c r="A2173" s="27"/>
      <c r="B2173" s="25"/>
      <c r="C2173" s="25"/>
      <c r="D2173" s="25"/>
      <c r="E2173" s="25"/>
      <c r="F2173" s="14"/>
      <c r="G2173" s="14"/>
      <c r="H2173" s="14"/>
      <c r="I2173" s="14"/>
      <c r="J2173" s="14"/>
      <c r="K2173" s="14"/>
      <c r="L2173" s="69"/>
      <c r="M2173" s="15"/>
      <c r="N2173" s="68"/>
      <c r="O2173" s="16"/>
      <c r="P2173" s="51"/>
      <c r="Q2173" s="52"/>
      <c r="R2173" s="52"/>
      <c r="S2173" s="328"/>
    </row>
    <row r="2174" spans="1:19" s="49" customFormat="1" x14ac:dyDescent="0.25">
      <c r="A2174" s="27"/>
      <c r="B2174" s="25"/>
      <c r="C2174" s="25"/>
      <c r="D2174" s="25"/>
      <c r="E2174" s="25"/>
      <c r="F2174" s="14"/>
      <c r="G2174" s="14"/>
      <c r="H2174" s="14"/>
      <c r="I2174" s="14"/>
      <c r="J2174" s="14"/>
      <c r="K2174" s="14"/>
      <c r="L2174" s="69"/>
      <c r="M2174" s="15"/>
      <c r="N2174" s="68"/>
      <c r="O2174" s="16"/>
      <c r="P2174" s="51"/>
      <c r="Q2174" s="52"/>
      <c r="R2174" s="52"/>
      <c r="S2174" s="328"/>
    </row>
    <row r="2175" spans="1:19" s="49" customFormat="1" x14ac:dyDescent="0.25">
      <c r="A2175" s="27"/>
      <c r="B2175" s="25"/>
      <c r="C2175" s="25"/>
      <c r="D2175" s="25"/>
      <c r="E2175" s="25"/>
      <c r="F2175" s="14"/>
      <c r="G2175" s="14"/>
      <c r="H2175" s="14"/>
      <c r="I2175" s="14"/>
      <c r="J2175" s="14"/>
      <c r="K2175" s="14"/>
      <c r="L2175" s="69"/>
      <c r="M2175" s="15"/>
      <c r="N2175" s="68"/>
      <c r="O2175" s="16"/>
      <c r="P2175" s="51"/>
      <c r="Q2175" s="52"/>
      <c r="R2175" s="52"/>
      <c r="S2175" s="328"/>
    </row>
    <row r="2176" spans="1:19" s="49" customFormat="1" x14ac:dyDescent="0.25">
      <c r="A2176" s="27"/>
      <c r="B2176" s="25"/>
      <c r="C2176" s="25"/>
      <c r="D2176" s="25"/>
      <c r="E2176" s="25"/>
      <c r="F2176" s="14"/>
      <c r="G2176" s="14"/>
      <c r="H2176" s="14"/>
      <c r="I2176" s="14"/>
      <c r="J2176" s="14"/>
      <c r="K2176" s="14"/>
      <c r="L2176" s="69"/>
      <c r="M2176" s="15"/>
      <c r="N2176" s="68"/>
      <c r="O2176" s="16"/>
      <c r="P2176" s="51"/>
      <c r="Q2176" s="52"/>
      <c r="R2176" s="52"/>
      <c r="S2176" s="328"/>
    </row>
    <row r="2177" spans="1:19" s="49" customFormat="1" x14ac:dyDescent="0.25">
      <c r="A2177" s="27"/>
      <c r="B2177" s="25"/>
      <c r="C2177" s="25"/>
      <c r="D2177" s="25"/>
      <c r="E2177" s="25"/>
      <c r="F2177" s="14"/>
      <c r="G2177" s="14"/>
      <c r="H2177" s="14"/>
      <c r="I2177" s="14"/>
      <c r="J2177" s="14"/>
      <c r="K2177" s="14"/>
      <c r="L2177" s="69"/>
      <c r="M2177" s="15"/>
      <c r="N2177" s="68"/>
      <c r="O2177" s="16"/>
      <c r="P2177" s="51"/>
      <c r="Q2177" s="52"/>
      <c r="R2177" s="52"/>
      <c r="S2177" s="328"/>
    </row>
    <row r="2178" spans="1:19" s="49" customFormat="1" x14ac:dyDescent="0.25">
      <c r="A2178" s="27"/>
      <c r="B2178" s="25"/>
      <c r="C2178" s="25"/>
      <c r="D2178" s="25"/>
      <c r="E2178" s="25"/>
      <c r="F2178" s="14"/>
      <c r="G2178" s="14"/>
      <c r="H2178" s="14"/>
      <c r="I2178" s="14"/>
      <c r="J2178" s="14"/>
      <c r="K2178" s="14"/>
      <c r="L2178" s="69"/>
      <c r="M2178" s="15"/>
      <c r="N2178" s="68"/>
      <c r="O2178" s="16"/>
      <c r="P2178" s="51"/>
      <c r="Q2178" s="52"/>
      <c r="R2178" s="52"/>
      <c r="S2178" s="328"/>
    </row>
    <row r="2179" spans="1:19" s="49" customFormat="1" x14ac:dyDescent="0.25">
      <c r="A2179" s="27"/>
      <c r="B2179" s="25"/>
      <c r="C2179" s="25"/>
      <c r="D2179" s="25"/>
      <c r="E2179" s="25"/>
      <c r="F2179" s="14"/>
      <c r="G2179" s="14"/>
      <c r="H2179" s="14"/>
      <c r="I2179" s="14"/>
      <c r="J2179" s="14"/>
      <c r="K2179" s="14"/>
      <c r="L2179" s="69"/>
      <c r="M2179" s="15"/>
      <c r="N2179" s="68"/>
      <c r="O2179" s="16"/>
      <c r="P2179" s="51"/>
      <c r="Q2179" s="52"/>
      <c r="R2179" s="52"/>
      <c r="S2179" s="328"/>
    </row>
    <row r="2180" spans="1:19" s="49" customFormat="1" x14ac:dyDescent="0.25">
      <c r="A2180" s="27"/>
      <c r="B2180" s="25"/>
      <c r="C2180" s="25"/>
      <c r="D2180" s="25"/>
      <c r="E2180" s="25"/>
      <c r="F2180" s="14"/>
      <c r="G2180" s="14"/>
      <c r="H2180" s="14"/>
      <c r="I2180" s="14"/>
      <c r="J2180" s="14"/>
      <c r="K2180" s="14"/>
      <c r="L2180" s="69"/>
      <c r="M2180" s="15"/>
      <c r="N2180" s="68"/>
      <c r="O2180" s="16"/>
      <c r="P2180" s="51"/>
      <c r="Q2180" s="52"/>
      <c r="R2180" s="52"/>
      <c r="S2180" s="328"/>
    </row>
    <row r="2181" spans="1:19" s="49" customFormat="1" x14ac:dyDescent="0.25">
      <c r="A2181" s="27"/>
      <c r="B2181" s="25"/>
      <c r="C2181" s="25"/>
      <c r="D2181" s="25"/>
      <c r="E2181" s="25"/>
      <c r="F2181" s="14"/>
      <c r="G2181" s="14"/>
      <c r="H2181" s="14"/>
      <c r="I2181" s="14"/>
      <c r="J2181" s="14"/>
      <c r="K2181" s="14"/>
      <c r="L2181" s="69"/>
      <c r="M2181" s="15"/>
      <c r="N2181" s="68"/>
      <c r="O2181" s="16"/>
      <c r="P2181" s="51"/>
      <c r="Q2181" s="52"/>
      <c r="R2181" s="52"/>
      <c r="S2181" s="328"/>
    </row>
    <row r="2182" spans="1:19" s="49" customFormat="1" x14ac:dyDescent="0.25">
      <c r="A2182" s="27"/>
      <c r="B2182" s="25"/>
      <c r="C2182" s="25"/>
      <c r="D2182" s="25"/>
      <c r="E2182" s="25"/>
      <c r="F2182" s="14"/>
      <c r="G2182" s="14"/>
      <c r="H2182" s="14"/>
      <c r="I2182" s="14"/>
      <c r="J2182" s="14"/>
      <c r="K2182" s="14"/>
      <c r="L2182" s="69"/>
      <c r="M2182" s="15"/>
      <c r="N2182" s="68"/>
      <c r="O2182" s="16"/>
      <c r="P2182" s="51"/>
      <c r="Q2182" s="52"/>
      <c r="R2182" s="52"/>
      <c r="S2182" s="328"/>
    </row>
    <row r="2183" spans="1:19" s="49" customFormat="1" x14ac:dyDescent="0.25">
      <c r="A2183" s="27"/>
      <c r="B2183" s="25"/>
      <c r="C2183" s="25"/>
      <c r="D2183" s="25"/>
      <c r="E2183" s="25"/>
      <c r="F2183" s="14"/>
      <c r="G2183" s="14"/>
      <c r="H2183" s="14"/>
      <c r="I2183" s="14"/>
      <c r="J2183" s="14"/>
      <c r="K2183" s="14"/>
      <c r="L2183" s="69"/>
      <c r="M2183" s="15"/>
      <c r="N2183" s="68"/>
      <c r="O2183" s="16"/>
      <c r="P2183" s="51"/>
      <c r="Q2183" s="52"/>
      <c r="R2183" s="52"/>
      <c r="S2183" s="328"/>
    </row>
    <row r="2184" spans="1:19" s="49" customFormat="1" x14ac:dyDescent="0.25">
      <c r="A2184" s="27"/>
      <c r="B2184" s="25"/>
      <c r="C2184" s="25"/>
      <c r="D2184" s="25"/>
      <c r="E2184" s="25"/>
      <c r="F2184" s="14"/>
      <c r="G2184" s="14"/>
      <c r="H2184" s="14"/>
      <c r="I2184" s="14"/>
      <c r="J2184" s="14"/>
      <c r="K2184" s="14"/>
      <c r="L2184" s="69"/>
      <c r="M2184" s="15"/>
      <c r="N2184" s="68"/>
      <c r="O2184" s="16"/>
      <c r="P2184" s="51"/>
      <c r="Q2184" s="52"/>
      <c r="R2184" s="52"/>
      <c r="S2184" s="328"/>
    </row>
    <row r="2185" spans="1:19" s="49" customFormat="1" x14ac:dyDescent="0.25">
      <c r="A2185" s="27"/>
      <c r="B2185" s="25"/>
      <c r="C2185" s="25"/>
      <c r="D2185" s="25"/>
      <c r="E2185" s="25"/>
      <c r="F2185" s="14"/>
      <c r="G2185" s="14"/>
      <c r="H2185" s="14"/>
      <c r="I2185" s="14"/>
      <c r="J2185" s="14"/>
      <c r="K2185" s="14"/>
      <c r="L2185" s="69"/>
      <c r="M2185" s="15"/>
      <c r="N2185" s="68"/>
      <c r="O2185" s="16"/>
      <c r="P2185" s="51"/>
      <c r="Q2185" s="52"/>
      <c r="R2185" s="52"/>
      <c r="S2185" s="328"/>
    </row>
    <row r="2186" spans="1:19" s="49" customFormat="1" x14ac:dyDescent="0.25">
      <c r="A2186" s="27"/>
      <c r="B2186" s="25"/>
      <c r="C2186" s="25"/>
      <c r="D2186" s="25"/>
      <c r="E2186" s="25"/>
      <c r="F2186" s="14"/>
      <c r="G2186" s="14"/>
      <c r="H2186" s="14"/>
      <c r="I2186" s="14"/>
      <c r="J2186" s="14"/>
      <c r="K2186" s="14"/>
      <c r="L2186" s="69"/>
      <c r="M2186" s="15"/>
      <c r="N2186" s="68"/>
      <c r="O2186" s="16"/>
      <c r="P2186" s="51"/>
      <c r="Q2186" s="52"/>
      <c r="R2186" s="52"/>
      <c r="S2186" s="328"/>
    </row>
    <row r="2187" spans="1:19" s="49" customFormat="1" x14ac:dyDescent="0.25">
      <c r="A2187" s="27"/>
      <c r="B2187" s="25"/>
      <c r="C2187" s="25"/>
      <c r="D2187" s="25"/>
      <c r="E2187" s="25"/>
      <c r="F2187" s="14"/>
      <c r="G2187" s="14"/>
      <c r="H2187" s="14"/>
      <c r="I2187" s="14"/>
      <c r="J2187" s="14"/>
      <c r="K2187" s="14"/>
      <c r="L2187" s="69"/>
      <c r="M2187" s="15"/>
      <c r="N2187" s="68"/>
      <c r="O2187" s="16"/>
      <c r="P2187" s="51"/>
      <c r="Q2187" s="52"/>
      <c r="R2187" s="52"/>
      <c r="S2187" s="328"/>
    </row>
    <row r="2188" spans="1:19" s="49" customFormat="1" x14ac:dyDescent="0.25">
      <c r="A2188" s="27"/>
      <c r="B2188" s="25"/>
      <c r="C2188" s="25"/>
      <c r="D2188" s="25"/>
      <c r="E2188" s="25"/>
      <c r="F2188" s="14"/>
      <c r="G2188" s="14"/>
      <c r="H2188" s="14"/>
      <c r="I2188" s="14"/>
      <c r="J2188" s="14"/>
      <c r="K2188" s="14"/>
      <c r="L2188" s="69"/>
      <c r="M2188" s="15"/>
      <c r="N2188" s="68"/>
      <c r="O2188" s="16"/>
      <c r="P2188" s="51"/>
      <c r="Q2188" s="52"/>
      <c r="R2188" s="52"/>
      <c r="S2188" s="328"/>
    </row>
    <row r="2189" spans="1:19" s="49" customFormat="1" x14ac:dyDescent="0.25">
      <c r="A2189" s="27"/>
      <c r="B2189" s="25"/>
      <c r="C2189" s="25"/>
      <c r="D2189" s="25"/>
      <c r="E2189" s="25"/>
      <c r="F2189" s="14"/>
      <c r="G2189" s="14"/>
      <c r="H2189" s="14"/>
      <c r="I2189" s="14"/>
      <c r="J2189" s="14"/>
      <c r="K2189" s="14"/>
      <c r="L2189" s="69"/>
      <c r="M2189" s="15"/>
      <c r="N2189" s="68"/>
      <c r="O2189" s="16"/>
      <c r="P2189" s="51"/>
      <c r="Q2189" s="52"/>
      <c r="R2189" s="52"/>
      <c r="S2189" s="328"/>
    </row>
    <row r="2190" spans="1:19" s="49" customFormat="1" x14ac:dyDescent="0.25">
      <c r="A2190" s="27"/>
      <c r="B2190" s="25"/>
      <c r="C2190" s="25"/>
      <c r="D2190" s="25"/>
      <c r="E2190" s="25"/>
      <c r="F2190" s="14"/>
      <c r="G2190" s="14"/>
      <c r="H2190" s="14"/>
      <c r="I2190" s="14"/>
      <c r="J2190" s="14"/>
      <c r="K2190" s="14"/>
      <c r="L2190" s="69"/>
      <c r="M2190" s="15"/>
      <c r="N2190" s="68"/>
      <c r="O2190" s="16"/>
      <c r="P2190" s="51"/>
      <c r="Q2190" s="52"/>
      <c r="R2190" s="52"/>
      <c r="S2190" s="328"/>
    </row>
    <row r="2191" spans="1:19" s="49" customFormat="1" x14ac:dyDescent="0.25">
      <c r="A2191" s="27"/>
      <c r="B2191" s="25"/>
      <c r="C2191" s="25"/>
      <c r="D2191" s="25"/>
      <c r="E2191" s="25"/>
      <c r="F2191" s="14"/>
      <c r="G2191" s="14"/>
      <c r="H2191" s="14"/>
      <c r="I2191" s="14"/>
      <c r="J2191" s="14"/>
      <c r="K2191" s="14"/>
      <c r="L2191" s="69"/>
      <c r="M2191" s="15"/>
      <c r="N2191" s="68"/>
      <c r="O2191" s="16"/>
      <c r="P2191" s="51"/>
      <c r="Q2191" s="52"/>
      <c r="R2191" s="52"/>
      <c r="S2191" s="328"/>
    </row>
    <row r="2192" spans="1:19" s="49" customFormat="1" x14ac:dyDescent="0.25">
      <c r="A2192" s="27"/>
      <c r="B2192" s="25"/>
      <c r="C2192" s="25"/>
      <c r="D2192" s="25"/>
      <c r="E2192" s="25"/>
      <c r="F2192" s="14"/>
      <c r="G2192" s="14"/>
      <c r="H2192" s="14"/>
      <c r="I2192" s="14"/>
      <c r="J2192" s="14"/>
      <c r="K2192" s="14"/>
      <c r="L2192" s="69"/>
      <c r="M2192" s="15"/>
      <c r="N2192" s="68"/>
      <c r="O2192" s="16"/>
      <c r="P2192" s="51"/>
      <c r="Q2192" s="52"/>
      <c r="R2192" s="52"/>
      <c r="S2192" s="328"/>
    </row>
    <row r="2193" spans="1:19" s="49" customFormat="1" x14ac:dyDescent="0.25">
      <c r="A2193" s="27"/>
      <c r="B2193" s="25"/>
      <c r="C2193" s="25"/>
      <c r="D2193" s="25"/>
      <c r="E2193" s="25"/>
      <c r="F2193" s="14"/>
      <c r="G2193" s="14"/>
      <c r="H2193" s="14"/>
      <c r="I2193" s="14"/>
      <c r="J2193" s="14"/>
      <c r="K2193" s="14"/>
      <c r="L2193" s="69"/>
      <c r="M2193" s="15"/>
      <c r="N2193" s="68"/>
      <c r="O2193" s="16"/>
      <c r="P2193" s="51"/>
      <c r="Q2193" s="52"/>
      <c r="R2193" s="52"/>
      <c r="S2193" s="328"/>
    </row>
    <row r="2194" spans="1:19" s="49" customFormat="1" x14ac:dyDescent="0.25">
      <c r="A2194" s="27"/>
      <c r="B2194" s="25"/>
      <c r="C2194" s="25"/>
      <c r="D2194" s="25"/>
      <c r="E2194" s="25"/>
      <c r="F2194" s="14"/>
      <c r="G2194" s="14"/>
      <c r="H2194" s="14"/>
      <c r="I2194" s="14"/>
      <c r="J2194" s="14"/>
      <c r="K2194" s="14"/>
      <c r="L2194" s="69"/>
      <c r="M2194" s="15"/>
      <c r="N2194" s="68"/>
      <c r="O2194" s="16"/>
      <c r="P2194" s="51"/>
      <c r="Q2194" s="52"/>
      <c r="R2194" s="52"/>
      <c r="S2194" s="328"/>
    </row>
    <row r="2195" spans="1:19" s="49" customFormat="1" x14ac:dyDescent="0.25">
      <c r="A2195" s="27"/>
      <c r="B2195" s="25"/>
      <c r="C2195" s="25"/>
      <c r="D2195" s="25"/>
      <c r="E2195" s="25"/>
      <c r="F2195" s="14"/>
      <c r="G2195" s="14"/>
      <c r="H2195" s="14"/>
      <c r="I2195" s="14"/>
      <c r="J2195" s="14"/>
      <c r="K2195" s="14"/>
      <c r="L2195" s="69"/>
      <c r="M2195" s="15"/>
      <c r="N2195" s="68"/>
      <c r="O2195" s="16"/>
      <c r="P2195" s="51"/>
      <c r="Q2195" s="52"/>
      <c r="R2195" s="52"/>
      <c r="S2195" s="328"/>
    </row>
    <row r="2196" spans="1:19" s="49" customFormat="1" x14ac:dyDescent="0.25">
      <c r="A2196" s="27"/>
      <c r="B2196" s="25"/>
      <c r="C2196" s="25"/>
      <c r="D2196" s="25"/>
      <c r="E2196" s="25"/>
      <c r="F2196" s="14"/>
      <c r="G2196" s="14"/>
      <c r="H2196" s="14"/>
      <c r="I2196" s="14"/>
      <c r="J2196" s="14"/>
      <c r="K2196" s="14"/>
      <c r="L2196" s="69"/>
      <c r="M2196" s="15"/>
      <c r="N2196" s="68"/>
      <c r="O2196" s="16"/>
      <c r="P2196" s="51"/>
      <c r="Q2196" s="52"/>
      <c r="R2196" s="52"/>
      <c r="S2196" s="328"/>
    </row>
    <row r="2197" spans="1:19" s="49" customFormat="1" x14ac:dyDescent="0.25">
      <c r="A2197" s="27"/>
      <c r="B2197" s="25"/>
      <c r="C2197" s="25"/>
      <c r="D2197" s="25"/>
      <c r="E2197" s="25"/>
      <c r="F2197" s="14"/>
      <c r="G2197" s="14"/>
      <c r="H2197" s="14"/>
      <c r="I2197" s="14"/>
      <c r="J2197" s="14"/>
      <c r="K2197" s="14"/>
      <c r="L2197" s="69"/>
      <c r="M2197" s="15"/>
      <c r="N2197" s="68"/>
      <c r="O2197" s="16"/>
      <c r="P2197" s="51"/>
      <c r="Q2197" s="52"/>
      <c r="R2197" s="52"/>
      <c r="S2197" s="328"/>
    </row>
    <row r="2198" spans="1:19" s="49" customFormat="1" x14ac:dyDescent="0.25">
      <c r="A2198" s="27"/>
      <c r="B2198" s="25"/>
      <c r="C2198" s="25"/>
      <c r="D2198" s="25"/>
      <c r="E2198" s="25"/>
      <c r="F2198" s="14"/>
      <c r="G2198" s="14"/>
      <c r="H2198" s="14"/>
      <c r="I2198" s="14"/>
      <c r="J2198" s="14"/>
      <c r="K2198" s="14"/>
      <c r="L2198" s="69"/>
      <c r="M2198" s="15"/>
      <c r="N2198" s="68"/>
      <c r="O2198" s="16"/>
      <c r="P2198" s="51"/>
      <c r="Q2198" s="52"/>
      <c r="R2198" s="52"/>
      <c r="S2198" s="328"/>
    </row>
    <row r="2199" spans="1:19" s="49" customFormat="1" x14ac:dyDescent="0.25">
      <c r="A2199" s="27"/>
      <c r="B2199" s="25"/>
      <c r="C2199" s="25"/>
      <c r="D2199" s="25"/>
      <c r="E2199" s="25"/>
      <c r="F2199" s="14"/>
      <c r="G2199" s="14"/>
      <c r="H2199" s="14"/>
      <c r="I2199" s="14"/>
      <c r="J2199" s="14"/>
      <c r="K2199" s="14"/>
      <c r="L2199" s="69"/>
      <c r="M2199" s="15"/>
      <c r="N2199" s="68"/>
      <c r="O2199" s="16"/>
      <c r="P2199" s="51"/>
      <c r="Q2199" s="52"/>
      <c r="R2199" s="52"/>
      <c r="S2199" s="328"/>
    </row>
    <row r="2200" spans="1:19" s="49" customFormat="1" x14ac:dyDescent="0.25">
      <c r="A2200" s="27"/>
      <c r="B2200" s="25"/>
      <c r="C2200" s="25"/>
      <c r="D2200" s="25"/>
      <c r="E2200" s="25"/>
      <c r="F2200" s="14"/>
      <c r="G2200" s="14"/>
      <c r="H2200" s="14"/>
      <c r="I2200" s="14"/>
      <c r="J2200" s="14"/>
      <c r="K2200" s="14"/>
      <c r="L2200" s="69"/>
      <c r="M2200" s="15"/>
      <c r="N2200" s="68"/>
      <c r="O2200" s="16"/>
      <c r="P2200" s="51"/>
      <c r="Q2200" s="52"/>
      <c r="R2200" s="52"/>
      <c r="S2200" s="328"/>
    </row>
    <row r="2201" spans="1:19" s="49" customFormat="1" x14ac:dyDescent="0.25">
      <c r="A2201" s="27"/>
      <c r="B2201" s="25"/>
      <c r="C2201" s="25"/>
      <c r="D2201" s="25"/>
      <c r="E2201" s="25"/>
      <c r="F2201" s="14"/>
      <c r="G2201" s="14"/>
      <c r="H2201" s="14"/>
      <c r="I2201" s="14"/>
      <c r="J2201" s="14"/>
      <c r="K2201" s="14"/>
      <c r="L2201" s="69"/>
      <c r="M2201" s="15"/>
      <c r="N2201" s="68"/>
      <c r="O2201" s="16"/>
      <c r="P2201" s="51"/>
      <c r="Q2201" s="52"/>
      <c r="R2201" s="52"/>
      <c r="S2201" s="328"/>
    </row>
    <row r="2202" spans="1:19" s="49" customFormat="1" x14ac:dyDescent="0.25">
      <c r="A2202" s="27"/>
      <c r="B2202" s="25"/>
      <c r="C2202" s="25"/>
      <c r="D2202" s="25"/>
      <c r="E2202" s="25"/>
      <c r="F2202" s="14"/>
      <c r="G2202" s="14"/>
      <c r="H2202" s="14"/>
      <c r="I2202" s="14"/>
      <c r="J2202" s="14"/>
      <c r="K2202" s="14"/>
      <c r="L2202" s="69"/>
      <c r="M2202" s="15"/>
      <c r="N2202" s="68"/>
      <c r="O2202" s="16"/>
      <c r="P2202" s="51"/>
      <c r="Q2202" s="52"/>
      <c r="R2202" s="52"/>
      <c r="S2202" s="328"/>
    </row>
    <row r="2203" spans="1:19" s="49" customFormat="1" x14ac:dyDescent="0.25">
      <c r="A2203" s="27"/>
      <c r="B2203" s="25"/>
      <c r="C2203" s="25"/>
      <c r="D2203" s="25"/>
      <c r="E2203" s="25"/>
      <c r="F2203" s="14"/>
      <c r="G2203" s="14"/>
      <c r="H2203" s="14"/>
      <c r="I2203" s="14"/>
      <c r="J2203" s="14"/>
      <c r="K2203" s="14"/>
      <c r="L2203" s="69"/>
      <c r="M2203" s="15"/>
      <c r="N2203" s="68"/>
      <c r="O2203" s="16"/>
      <c r="P2203" s="51"/>
      <c r="Q2203" s="52"/>
      <c r="R2203" s="52"/>
      <c r="S2203" s="328"/>
    </row>
    <row r="2204" spans="1:19" s="49" customFormat="1" x14ac:dyDescent="0.25">
      <c r="A2204" s="27"/>
      <c r="B2204" s="25"/>
      <c r="C2204" s="25"/>
      <c r="D2204" s="25"/>
      <c r="E2204" s="25"/>
      <c r="F2204" s="14"/>
      <c r="G2204" s="14"/>
      <c r="H2204" s="14"/>
      <c r="I2204" s="14"/>
      <c r="J2204" s="14"/>
      <c r="K2204" s="14"/>
      <c r="L2204" s="69"/>
      <c r="M2204" s="15"/>
      <c r="N2204" s="68"/>
      <c r="O2204" s="16"/>
      <c r="P2204" s="51"/>
      <c r="Q2204" s="52"/>
      <c r="R2204" s="52"/>
      <c r="S2204" s="328"/>
    </row>
    <row r="2205" spans="1:19" s="49" customFormat="1" x14ac:dyDescent="0.25">
      <c r="A2205" s="27"/>
      <c r="B2205" s="25"/>
      <c r="C2205" s="25"/>
      <c r="D2205" s="25"/>
      <c r="E2205" s="25"/>
      <c r="F2205" s="14"/>
      <c r="G2205" s="14"/>
      <c r="H2205" s="14"/>
      <c r="I2205" s="14"/>
      <c r="J2205" s="14"/>
      <c r="K2205" s="14"/>
      <c r="L2205" s="69"/>
      <c r="M2205" s="15"/>
      <c r="N2205" s="68"/>
      <c r="O2205" s="16"/>
      <c r="P2205" s="51"/>
      <c r="Q2205" s="52"/>
      <c r="R2205" s="52"/>
      <c r="S2205" s="328"/>
    </row>
    <row r="2206" spans="1:19" s="49" customFormat="1" x14ac:dyDescent="0.25">
      <c r="A2206" s="27"/>
      <c r="B2206" s="25"/>
      <c r="C2206" s="25"/>
      <c r="D2206" s="25"/>
      <c r="E2206" s="25"/>
      <c r="F2206" s="14"/>
      <c r="G2206" s="14"/>
      <c r="H2206" s="14"/>
      <c r="I2206" s="14"/>
      <c r="J2206" s="14"/>
      <c r="K2206" s="14"/>
      <c r="L2206" s="69"/>
      <c r="M2206" s="15"/>
      <c r="N2206" s="68"/>
      <c r="O2206" s="16"/>
      <c r="P2206" s="51"/>
      <c r="Q2206" s="52"/>
      <c r="R2206" s="52"/>
      <c r="S2206" s="328"/>
    </row>
    <row r="2207" spans="1:19" s="49" customFormat="1" x14ac:dyDescent="0.25">
      <c r="A2207" s="27"/>
      <c r="B2207" s="25"/>
      <c r="C2207" s="25"/>
      <c r="D2207" s="25"/>
      <c r="E2207" s="25"/>
      <c r="F2207" s="14"/>
      <c r="G2207" s="14"/>
      <c r="H2207" s="14"/>
      <c r="I2207" s="14"/>
      <c r="J2207" s="14"/>
      <c r="K2207" s="14"/>
      <c r="L2207" s="69"/>
      <c r="M2207" s="15"/>
      <c r="N2207" s="68"/>
      <c r="O2207" s="16"/>
      <c r="P2207" s="51"/>
      <c r="Q2207" s="52"/>
      <c r="R2207" s="52"/>
      <c r="S2207" s="328"/>
    </row>
    <row r="2208" spans="1:19" s="49" customFormat="1" x14ac:dyDescent="0.25">
      <c r="A2208" s="27"/>
      <c r="B2208" s="25"/>
      <c r="C2208" s="25"/>
      <c r="D2208" s="25"/>
      <c r="E2208" s="25"/>
      <c r="F2208" s="14"/>
      <c r="G2208" s="14"/>
      <c r="H2208" s="14"/>
      <c r="I2208" s="14"/>
      <c r="J2208" s="14"/>
      <c r="K2208" s="14"/>
      <c r="L2208" s="69"/>
      <c r="M2208" s="15"/>
      <c r="N2208" s="68"/>
      <c r="O2208" s="16"/>
      <c r="P2208" s="51"/>
      <c r="Q2208" s="52"/>
      <c r="R2208" s="52"/>
      <c r="S2208" s="328"/>
    </row>
    <row r="2209" spans="1:19" s="49" customFormat="1" x14ac:dyDescent="0.25">
      <c r="A2209" s="27"/>
      <c r="B2209" s="25"/>
      <c r="C2209" s="25"/>
      <c r="D2209" s="25"/>
      <c r="E2209" s="25"/>
      <c r="F2209" s="14"/>
      <c r="G2209" s="14"/>
      <c r="H2209" s="14"/>
      <c r="I2209" s="14"/>
      <c r="J2209" s="14"/>
      <c r="K2209" s="14"/>
      <c r="L2209" s="69"/>
      <c r="M2209" s="15"/>
      <c r="N2209" s="68"/>
      <c r="O2209" s="16"/>
      <c r="P2209" s="51"/>
      <c r="Q2209" s="52"/>
      <c r="R2209" s="52"/>
      <c r="S2209" s="328"/>
    </row>
    <row r="2210" spans="1:19" s="49" customFormat="1" x14ac:dyDescent="0.25">
      <c r="A2210" s="27"/>
      <c r="B2210" s="25"/>
      <c r="C2210" s="25"/>
      <c r="D2210" s="25"/>
      <c r="E2210" s="25"/>
      <c r="F2210" s="14"/>
      <c r="G2210" s="14"/>
      <c r="H2210" s="14"/>
      <c r="I2210" s="14"/>
      <c r="J2210" s="14"/>
      <c r="K2210" s="14"/>
      <c r="L2210" s="69"/>
      <c r="M2210" s="15"/>
      <c r="N2210" s="68"/>
      <c r="O2210" s="16"/>
      <c r="P2210" s="51"/>
      <c r="Q2210" s="52"/>
      <c r="R2210" s="52"/>
      <c r="S2210" s="328"/>
    </row>
    <row r="2211" spans="1:19" s="49" customFormat="1" x14ac:dyDescent="0.25">
      <c r="A2211" s="27"/>
      <c r="B2211" s="25"/>
      <c r="C2211" s="25"/>
      <c r="D2211" s="25"/>
      <c r="E2211" s="25"/>
      <c r="F2211" s="14"/>
      <c r="G2211" s="14"/>
      <c r="H2211" s="14"/>
      <c r="I2211" s="14"/>
      <c r="J2211" s="14"/>
      <c r="K2211" s="14"/>
      <c r="L2211" s="69"/>
      <c r="M2211" s="15"/>
      <c r="N2211" s="68"/>
      <c r="O2211" s="16"/>
      <c r="P2211" s="51"/>
      <c r="Q2211" s="52"/>
      <c r="R2211" s="52"/>
      <c r="S2211" s="328"/>
    </row>
    <row r="2212" spans="1:19" s="49" customFormat="1" x14ac:dyDescent="0.25">
      <c r="A2212" s="27"/>
      <c r="B2212" s="25"/>
      <c r="C2212" s="25"/>
      <c r="D2212" s="25"/>
      <c r="E2212" s="25"/>
      <c r="F2212" s="14"/>
      <c r="G2212" s="14"/>
      <c r="H2212" s="14"/>
      <c r="I2212" s="14"/>
      <c r="J2212" s="14"/>
      <c r="K2212" s="14"/>
      <c r="L2212" s="69"/>
      <c r="M2212" s="15"/>
      <c r="N2212" s="68"/>
      <c r="O2212" s="16"/>
      <c r="P2212" s="51"/>
      <c r="Q2212" s="52"/>
      <c r="R2212" s="52"/>
      <c r="S2212" s="328"/>
    </row>
    <row r="2213" spans="1:19" s="49" customFormat="1" x14ac:dyDescent="0.25">
      <c r="A2213" s="27"/>
      <c r="B2213" s="25"/>
      <c r="C2213" s="25"/>
      <c r="D2213" s="25"/>
      <c r="E2213" s="25"/>
      <c r="F2213" s="14"/>
      <c r="G2213" s="14"/>
      <c r="H2213" s="14"/>
      <c r="I2213" s="14"/>
      <c r="J2213" s="14"/>
      <c r="K2213" s="14"/>
      <c r="L2213" s="69"/>
      <c r="M2213" s="15"/>
      <c r="N2213" s="68"/>
      <c r="O2213" s="16"/>
      <c r="P2213" s="51"/>
      <c r="Q2213" s="52"/>
      <c r="R2213" s="52"/>
      <c r="S2213" s="328"/>
    </row>
    <row r="2214" spans="1:19" s="49" customFormat="1" x14ac:dyDescent="0.25">
      <c r="A2214" s="27"/>
      <c r="B2214" s="25"/>
      <c r="C2214" s="25"/>
      <c r="D2214" s="25"/>
      <c r="E2214" s="25"/>
      <c r="F2214" s="14"/>
      <c r="G2214" s="14"/>
      <c r="H2214" s="14"/>
      <c r="I2214" s="14"/>
      <c r="J2214" s="14"/>
      <c r="K2214" s="14"/>
      <c r="L2214" s="69"/>
      <c r="M2214" s="15"/>
      <c r="N2214" s="68"/>
      <c r="O2214" s="16"/>
      <c r="P2214" s="51"/>
      <c r="Q2214" s="52"/>
      <c r="R2214" s="52"/>
      <c r="S2214" s="328"/>
    </row>
    <row r="2215" spans="1:19" s="49" customFormat="1" x14ac:dyDescent="0.25">
      <c r="A2215" s="27"/>
      <c r="B2215" s="25"/>
      <c r="C2215" s="25"/>
      <c r="D2215" s="25"/>
      <c r="E2215" s="25"/>
      <c r="F2215" s="14"/>
      <c r="G2215" s="14"/>
      <c r="H2215" s="14"/>
      <c r="I2215" s="14"/>
      <c r="J2215" s="14"/>
      <c r="K2215" s="14"/>
      <c r="L2215" s="69"/>
      <c r="M2215" s="15"/>
      <c r="N2215" s="68"/>
      <c r="O2215" s="16"/>
      <c r="P2215" s="51"/>
      <c r="Q2215" s="52"/>
      <c r="R2215" s="52"/>
      <c r="S2215" s="328"/>
    </row>
    <row r="2216" spans="1:19" s="49" customFormat="1" x14ac:dyDescent="0.25">
      <c r="A2216" s="27"/>
      <c r="B2216" s="25"/>
      <c r="C2216" s="25"/>
      <c r="D2216" s="25"/>
      <c r="E2216" s="25"/>
      <c r="F2216" s="14"/>
      <c r="G2216" s="14"/>
      <c r="H2216" s="14"/>
      <c r="I2216" s="14"/>
      <c r="J2216" s="14"/>
      <c r="K2216" s="14"/>
      <c r="L2216" s="69"/>
      <c r="M2216" s="15"/>
      <c r="N2216" s="68"/>
      <c r="O2216" s="16"/>
      <c r="P2216" s="51"/>
      <c r="Q2216" s="52"/>
      <c r="R2216" s="52"/>
      <c r="S2216" s="328"/>
    </row>
    <row r="2217" spans="1:19" s="49" customFormat="1" x14ac:dyDescent="0.25">
      <c r="A2217" s="27"/>
      <c r="B2217" s="25"/>
      <c r="C2217" s="25"/>
      <c r="D2217" s="25"/>
      <c r="E2217" s="25"/>
      <c r="F2217" s="14"/>
      <c r="G2217" s="14"/>
      <c r="H2217" s="14"/>
      <c r="I2217" s="14"/>
      <c r="J2217" s="14"/>
      <c r="K2217" s="14"/>
      <c r="L2217" s="69"/>
      <c r="M2217" s="15"/>
      <c r="N2217" s="68"/>
      <c r="O2217" s="16"/>
      <c r="P2217" s="51"/>
      <c r="Q2217" s="52"/>
      <c r="R2217" s="52"/>
      <c r="S2217" s="328"/>
    </row>
    <row r="2218" spans="1:19" s="49" customFormat="1" x14ac:dyDescent="0.25">
      <c r="A2218" s="27"/>
      <c r="B2218" s="25"/>
      <c r="C2218" s="25"/>
      <c r="D2218" s="25"/>
      <c r="E2218" s="25"/>
      <c r="F2218" s="14"/>
      <c r="G2218" s="14"/>
      <c r="H2218" s="14"/>
      <c r="I2218" s="14"/>
      <c r="J2218" s="14"/>
      <c r="K2218" s="14"/>
      <c r="L2218" s="69"/>
      <c r="M2218" s="15"/>
      <c r="N2218" s="68"/>
      <c r="O2218" s="16"/>
      <c r="P2218" s="51"/>
      <c r="Q2218" s="52"/>
      <c r="R2218" s="52"/>
      <c r="S2218" s="328"/>
    </row>
    <row r="2219" spans="1:19" s="49" customFormat="1" x14ac:dyDescent="0.25">
      <c r="A2219" s="27"/>
      <c r="B2219" s="25"/>
      <c r="C2219" s="25"/>
      <c r="D2219" s="25"/>
      <c r="E2219" s="25"/>
      <c r="F2219" s="14"/>
      <c r="G2219" s="14"/>
      <c r="H2219" s="14"/>
      <c r="I2219" s="14"/>
      <c r="J2219" s="14"/>
      <c r="K2219" s="14"/>
      <c r="L2219" s="69"/>
      <c r="M2219" s="15"/>
      <c r="N2219" s="68"/>
      <c r="O2219" s="16"/>
      <c r="P2219" s="51"/>
      <c r="Q2219" s="52"/>
      <c r="R2219" s="52"/>
      <c r="S2219" s="328"/>
    </row>
    <row r="2220" spans="1:19" s="49" customFormat="1" x14ac:dyDescent="0.25">
      <c r="A2220" s="27"/>
      <c r="B2220" s="25"/>
      <c r="C2220" s="25"/>
      <c r="D2220" s="25"/>
      <c r="E2220" s="25"/>
      <c r="F2220" s="14"/>
      <c r="G2220" s="14"/>
      <c r="H2220" s="14"/>
      <c r="I2220" s="14"/>
      <c r="J2220" s="14"/>
      <c r="K2220" s="14"/>
      <c r="L2220" s="69"/>
      <c r="M2220" s="15"/>
      <c r="N2220" s="68"/>
      <c r="O2220" s="16"/>
      <c r="P2220" s="51"/>
      <c r="Q2220" s="52"/>
      <c r="R2220" s="52"/>
      <c r="S2220" s="328"/>
    </row>
    <row r="2221" spans="1:19" s="49" customFormat="1" x14ac:dyDescent="0.25">
      <c r="A2221" s="27"/>
      <c r="B2221" s="25"/>
      <c r="C2221" s="25"/>
      <c r="D2221" s="25"/>
      <c r="E2221" s="25"/>
      <c r="F2221" s="14"/>
      <c r="G2221" s="14"/>
      <c r="H2221" s="14"/>
      <c r="I2221" s="14"/>
      <c r="J2221" s="14"/>
      <c r="K2221" s="14"/>
      <c r="L2221" s="69"/>
      <c r="M2221" s="15"/>
      <c r="N2221" s="68"/>
      <c r="O2221" s="16"/>
      <c r="P2221" s="51"/>
      <c r="Q2221" s="52"/>
      <c r="R2221" s="52"/>
      <c r="S2221" s="328"/>
    </row>
    <row r="2222" spans="1:19" s="49" customFormat="1" x14ac:dyDescent="0.25">
      <c r="A2222" s="27"/>
      <c r="B2222" s="25"/>
      <c r="C2222" s="25"/>
      <c r="D2222" s="25"/>
      <c r="E2222" s="25"/>
      <c r="F2222" s="14"/>
      <c r="G2222" s="14"/>
      <c r="H2222" s="14"/>
      <c r="I2222" s="14"/>
      <c r="J2222" s="14"/>
      <c r="K2222" s="14"/>
      <c r="L2222" s="69"/>
      <c r="M2222" s="15"/>
      <c r="N2222" s="68"/>
      <c r="O2222" s="16"/>
      <c r="P2222" s="51"/>
      <c r="Q2222" s="52"/>
      <c r="R2222" s="52"/>
      <c r="S2222" s="328"/>
    </row>
    <row r="2223" spans="1:19" s="49" customFormat="1" x14ac:dyDescent="0.25">
      <c r="A2223" s="27"/>
      <c r="B2223" s="25"/>
      <c r="C2223" s="25"/>
      <c r="D2223" s="25"/>
      <c r="E2223" s="25"/>
      <c r="F2223" s="14"/>
      <c r="G2223" s="14"/>
      <c r="H2223" s="14"/>
      <c r="I2223" s="14"/>
      <c r="J2223" s="14"/>
      <c r="K2223" s="14"/>
      <c r="L2223" s="69"/>
      <c r="M2223" s="15"/>
      <c r="N2223" s="68"/>
      <c r="O2223" s="16"/>
      <c r="P2223" s="51"/>
      <c r="Q2223" s="52"/>
      <c r="R2223" s="52"/>
      <c r="S2223" s="328"/>
    </row>
    <row r="2224" spans="1:19" s="49" customFormat="1" x14ac:dyDescent="0.25">
      <c r="A2224" s="27"/>
      <c r="B2224" s="25"/>
      <c r="C2224" s="25"/>
      <c r="D2224" s="25"/>
      <c r="E2224" s="25"/>
      <c r="F2224" s="14"/>
      <c r="G2224" s="14"/>
      <c r="H2224" s="14"/>
      <c r="I2224" s="14"/>
      <c r="J2224" s="14"/>
      <c r="K2224" s="14"/>
      <c r="L2224" s="69"/>
      <c r="M2224" s="15"/>
      <c r="N2224" s="68"/>
      <c r="O2224" s="16"/>
      <c r="P2224" s="51"/>
      <c r="Q2224" s="52"/>
      <c r="R2224" s="52"/>
      <c r="S2224" s="328"/>
    </row>
    <row r="2225" spans="1:19" s="49" customFormat="1" x14ac:dyDescent="0.25">
      <c r="A2225" s="27"/>
      <c r="B2225" s="25"/>
      <c r="C2225" s="25"/>
      <c r="D2225" s="25"/>
      <c r="E2225" s="25"/>
      <c r="F2225" s="14"/>
      <c r="G2225" s="14"/>
      <c r="H2225" s="14"/>
      <c r="I2225" s="14"/>
      <c r="J2225" s="14"/>
      <c r="K2225" s="14"/>
      <c r="L2225" s="69"/>
      <c r="M2225" s="15"/>
      <c r="N2225" s="68"/>
      <c r="O2225" s="16"/>
      <c r="P2225" s="51"/>
      <c r="Q2225" s="52"/>
      <c r="R2225" s="52"/>
      <c r="S2225" s="328"/>
    </row>
    <row r="2226" spans="1:19" s="49" customFormat="1" x14ac:dyDescent="0.25">
      <c r="A2226" s="27"/>
      <c r="B2226" s="25"/>
      <c r="C2226" s="25"/>
      <c r="D2226" s="25"/>
      <c r="E2226" s="25"/>
      <c r="F2226" s="14"/>
      <c r="G2226" s="14"/>
      <c r="H2226" s="14"/>
      <c r="I2226" s="14"/>
      <c r="J2226" s="14"/>
      <c r="K2226" s="14"/>
      <c r="L2226" s="69"/>
      <c r="M2226" s="15"/>
      <c r="N2226" s="68"/>
      <c r="O2226" s="16"/>
      <c r="P2226" s="51"/>
      <c r="Q2226" s="52"/>
      <c r="R2226" s="52"/>
      <c r="S2226" s="328"/>
    </row>
    <row r="2227" spans="1:19" s="49" customFormat="1" x14ac:dyDescent="0.25">
      <c r="A2227" s="27"/>
      <c r="B2227" s="25"/>
      <c r="C2227" s="25"/>
      <c r="D2227" s="25"/>
      <c r="E2227" s="25"/>
      <c r="F2227" s="14"/>
      <c r="G2227" s="14"/>
      <c r="H2227" s="14"/>
      <c r="I2227" s="14"/>
      <c r="J2227" s="14"/>
      <c r="K2227" s="14"/>
      <c r="L2227" s="69"/>
      <c r="M2227" s="15"/>
      <c r="N2227" s="68"/>
      <c r="O2227" s="16"/>
      <c r="P2227" s="51"/>
      <c r="Q2227" s="52"/>
      <c r="R2227" s="52"/>
      <c r="S2227" s="328"/>
    </row>
    <row r="2228" spans="1:19" s="49" customFormat="1" x14ac:dyDescent="0.25">
      <c r="A2228" s="27"/>
      <c r="B2228" s="25"/>
      <c r="C2228" s="25"/>
      <c r="D2228" s="25"/>
      <c r="E2228" s="25"/>
      <c r="F2228" s="14"/>
      <c r="G2228" s="14"/>
      <c r="H2228" s="14"/>
      <c r="I2228" s="14"/>
      <c r="J2228" s="14"/>
      <c r="K2228" s="14"/>
      <c r="L2228" s="69"/>
      <c r="M2228" s="15"/>
      <c r="N2228" s="68"/>
      <c r="O2228" s="16"/>
      <c r="P2228" s="51"/>
      <c r="Q2228" s="52"/>
      <c r="R2228" s="52"/>
      <c r="S2228" s="328"/>
    </row>
    <row r="2229" spans="1:19" s="49" customFormat="1" x14ac:dyDescent="0.25">
      <c r="A2229" s="27"/>
      <c r="B2229" s="25"/>
      <c r="C2229" s="25"/>
      <c r="D2229" s="25"/>
      <c r="E2229" s="25"/>
      <c r="F2229" s="14"/>
      <c r="G2229" s="14"/>
      <c r="H2229" s="14"/>
      <c r="I2229" s="14"/>
      <c r="J2229" s="14"/>
      <c r="K2229" s="14"/>
      <c r="L2229" s="69"/>
      <c r="M2229" s="15"/>
      <c r="N2229" s="68"/>
      <c r="O2229" s="16"/>
      <c r="P2229" s="51"/>
      <c r="Q2229" s="52"/>
      <c r="R2229" s="52"/>
      <c r="S2229" s="328"/>
    </row>
    <row r="2230" spans="1:19" s="49" customFormat="1" x14ac:dyDescent="0.25">
      <c r="A2230" s="27"/>
      <c r="B2230" s="25"/>
      <c r="C2230" s="25"/>
      <c r="D2230" s="25"/>
      <c r="E2230" s="25"/>
      <c r="F2230" s="14"/>
      <c r="G2230" s="14"/>
      <c r="H2230" s="14"/>
      <c r="I2230" s="14"/>
      <c r="J2230" s="14"/>
      <c r="K2230" s="14"/>
      <c r="L2230" s="69"/>
      <c r="M2230" s="15"/>
      <c r="N2230" s="68"/>
      <c r="O2230" s="16"/>
      <c r="P2230" s="51"/>
      <c r="Q2230" s="52"/>
      <c r="R2230" s="52"/>
      <c r="S2230" s="328"/>
    </row>
    <row r="2231" spans="1:19" s="49" customFormat="1" x14ac:dyDescent="0.25">
      <c r="A2231" s="27"/>
      <c r="B2231" s="25"/>
      <c r="C2231" s="25"/>
      <c r="D2231" s="25"/>
      <c r="E2231" s="25"/>
      <c r="F2231" s="14"/>
      <c r="G2231" s="14"/>
      <c r="H2231" s="14"/>
      <c r="I2231" s="14"/>
      <c r="J2231" s="14"/>
      <c r="K2231" s="14"/>
      <c r="L2231" s="69"/>
      <c r="M2231" s="15"/>
      <c r="N2231" s="68"/>
      <c r="O2231" s="16"/>
      <c r="P2231" s="51"/>
      <c r="Q2231" s="52"/>
      <c r="R2231" s="52"/>
      <c r="S2231" s="328"/>
    </row>
    <row r="2232" spans="1:19" s="49" customFormat="1" x14ac:dyDescent="0.25">
      <c r="A2232" s="27"/>
      <c r="B2232" s="25"/>
      <c r="C2232" s="25"/>
      <c r="D2232" s="25"/>
      <c r="E2232" s="25"/>
      <c r="F2232" s="14"/>
      <c r="G2232" s="14"/>
      <c r="H2232" s="14"/>
      <c r="I2232" s="14"/>
      <c r="J2232" s="14"/>
      <c r="K2232" s="14"/>
      <c r="L2232" s="69"/>
      <c r="M2232" s="15"/>
      <c r="N2232" s="68"/>
      <c r="O2232" s="16"/>
      <c r="P2232" s="51"/>
      <c r="Q2232" s="52"/>
      <c r="R2232" s="52"/>
      <c r="S2232" s="328"/>
    </row>
    <row r="2233" spans="1:19" s="49" customFormat="1" x14ac:dyDescent="0.25">
      <c r="A2233" s="27"/>
      <c r="B2233" s="25"/>
      <c r="C2233" s="25"/>
      <c r="D2233" s="25"/>
      <c r="E2233" s="25"/>
      <c r="F2233" s="14"/>
      <c r="G2233" s="14"/>
      <c r="H2233" s="14"/>
      <c r="I2233" s="14"/>
      <c r="J2233" s="14"/>
      <c r="K2233" s="14"/>
      <c r="L2233" s="69"/>
      <c r="M2233" s="15"/>
      <c r="N2233" s="68"/>
      <c r="O2233" s="16"/>
      <c r="P2233" s="51"/>
      <c r="Q2233" s="52"/>
      <c r="R2233" s="52"/>
      <c r="S2233" s="328"/>
    </row>
    <row r="2234" spans="1:19" s="49" customFormat="1" x14ac:dyDescent="0.25">
      <c r="A2234" s="27"/>
      <c r="B2234" s="25"/>
      <c r="C2234" s="25"/>
      <c r="D2234" s="25"/>
      <c r="E2234" s="25"/>
      <c r="F2234" s="14"/>
      <c r="G2234" s="14"/>
      <c r="H2234" s="14"/>
      <c r="I2234" s="14"/>
      <c r="J2234" s="14"/>
      <c r="K2234" s="14"/>
      <c r="L2234" s="69"/>
      <c r="M2234" s="15"/>
      <c r="N2234" s="68"/>
      <c r="O2234" s="16"/>
      <c r="P2234" s="51"/>
      <c r="Q2234" s="52"/>
      <c r="R2234" s="52"/>
      <c r="S2234" s="328"/>
    </row>
    <row r="2235" spans="1:19" s="49" customFormat="1" x14ac:dyDescent="0.25">
      <c r="A2235" s="27"/>
      <c r="B2235" s="25"/>
      <c r="C2235" s="25"/>
      <c r="D2235" s="25"/>
      <c r="E2235" s="25"/>
      <c r="F2235" s="14"/>
      <c r="G2235" s="14"/>
      <c r="H2235" s="14"/>
      <c r="I2235" s="14"/>
      <c r="J2235" s="14"/>
      <c r="K2235" s="14"/>
      <c r="L2235" s="69"/>
      <c r="M2235" s="15"/>
      <c r="N2235" s="68"/>
      <c r="O2235" s="16"/>
      <c r="P2235" s="51"/>
      <c r="Q2235" s="52"/>
      <c r="R2235" s="52"/>
      <c r="S2235" s="328"/>
    </row>
    <row r="2236" spans="1:19" s="49" customFormat="1" x14ac:dyDescent="0.25">
      <c r="A2236" s="27"/>
      <c r="B2236" s="25"/>
      <c r="C2236" s="25"/>
      <c r="D2236" s="25"/>
      <c r="E2236" s="25"/>
      <c r="F2236" s="14"/>
      <c r="G2236" s="14"/>
      <c r="H2236" s="14"/>
      <c r="I2236" s="14"/>
      <c r="J2236" s="14"/>
      <c r="K2236" s="14"/>
      <c r="L2236" s="69"/>
      <c r="M2236" s="15"/>
      <c r="N2236" s="68"/>
      <c r="O2236" s="16"/>
      <c r="P2236" s="51"/>
      <c r="Q2236" s="52"/>
      <c r="R2236" s="52"/>
      <c r="S2236" s="328"/>
    </row>
    <row r="2237" spans="1:19" s="49" customFormat="1" x14ac:dyDescent="0.25">
      <c r="A2237" s="27"/>
      <c r="B2237" s="25"/>
      <c r="C2237" s="25"/>
      <c r="D2237" s="25"/>
      <c r="E2237" s="25"/>
      <c r="F2237" s="14"/>
      <c r="G2237" s="14"/>
      <c r="H2237" s="14"/>
      <c r="I2237" s="14"/>
      <c r="J2237" s="14"/>
      <c r="K2237" s="14"/>
      <c r="L2237" s="69"/>
      <c r="M2237" s="15"/>
      <c r="N2237" s="68"/>
      <c r="O2237" s="16"/>
      <c r="P2237" s="51"/>
      <c r="Q2237" s="52"/>
      <c r="R2237" s="52"/>
      <c r="S2237" s="328"/>
    </row>
    <row r="2238" spans="1:19" s="49" customFormat="1" x14ac:dyDescent="0.25">
      <c r="A2238" s="27"/>
      <c r="B2238" s="25"/>
      <c r="C2238" s="25"/>
      <c r="D2238" s="25"/>
      <c r="E2238" s="25"/>
      <c r="F2238" s="14"/>
      <c r="G2238" s="14"/>
      <c r="H2238" s="14"/>
      <c r="I2238" s="14"/>
      <c r="J2238" s="14"/>
      <c r="K2238" s="14"/>
      <c r="L2238" s="69"/>
      <c r="M2238" s="15"/>
      <c r="N2238" s="68"/>
      <c r="O2238" s="16"/>
      <c r="P2238" s="51"/>
      <c r="Q2238" s="52"/>
      <c r="R2238" s="52"/>
      <c r="S2238" s="328"/>
    </row>
    <row r="2239" spans="1:19" s="49" customFormat="1" x14ac:dyDescent="0.25">
      <c r="A2239" s="27"/>
      <c r="B2239" s="25"/>
      <c r="C2239" s="25"/>
      <c r="D2239" s="25"/>
      <c r="E2239" s="25"/>
      <c r="F2239" s="14"/>
      <c r="G2239" s="14"/>
      <c r="H2239" s="14"/>
      <c r="I2239" s="14"/>
      <c r="J2239" s="14"/>
      <c r="K2239" s="14"/>
      <c r="L2239" s="69"/>
      <c r="M2239" s="15"/>
      <c r="N2239" s="68"/>
      <c r="O2239" s="16"/>
      <c r="P2239" s="51"/>
      <c r="Q2239" s="52"/>
      <c r="R2239" s="52"/>
      <c r="S2239" s="328"/>
    </row>
    <row r="2240" spans="1:19" s="49" customFormat="1" x14ac:dyDescent="0.25">
      <c r="A2240" s="27"/>
      <c r="B2240" s="25"/>
      <c r="C2240" s="25"/>
      <c r="D2240" s="25"/>
      <c r="E2240" s="25"/>
      <c r="F2240" s="14"/>
      <c r="G2240" s="14"/>
      <c r="H2240" s="14"/>
      <c r="I2240" s="14"/>
      <c r="J2240" s="14"/>
      <c r="K2240" s="14"/>
      <c r="L2240" s="69"/>
      <c r="M2240" s="15"/>
      <c r="N2240" s="68"/>
      <c r="O2240" s="16"/>
      <c r="P2240" s="51"/>
      <c r="Q2240" s="52"/>
      <c r="R2240" s="52"/>
      <c r="S2240" s="328"/>
    </row>
    <row r="2241" spans="1:19" s="49" customFormat="1" x14ac:dyDescent="0.25">
      <c r="A2241" s="27"/>
      <c r="B2241" s="25"/>
      <c r="C2241" s="25"/>
      <c r="D2241" s="25"/>
      <c r="E2241" s="25"/>
      <c r="F2241" s="14"/>
      <c r="G2241" s="14"/>
      <c r="H2241" s="14"/>
      <c r="I2241" s="14"/>
      <c r="J2241" s="14"/>
      <c r="K2241" s="14"/>
      <c r="L2241" s="69"/>
      <c r="M2241" s="15"/>
      <c r="N2241" s="68"/>
      <c r="O2241" s="16"/>
      <c r="P2241" s="51"/>
      <c r="Q2241" s="52"/>
      <c r="R2241" s="52"/>
      <c r="S2241" s="328"/>
    </row>
    <row r="2242" spans="1:19" s="49" customFormat="1" x14ac:dyDescent="0.25">
      <c r="A2242" s="27"/>
      <c r="B2242" s="25"/>
      <c r="C2242" s="25"/>
      <c r="D2242" s="25"/>
      <c r="E2242" s="25"/>
      <c r="F2242" s="14"/>
      <c r="G2242" s="14"/>
      <c r="H2242" s="14"/>
      <c r="I2242" s="14"/>
      <c r="J2242" s="14"/>
      <c r="K2242" s="14"/>
      <c r="L2242" s="69"/>
      <c r="M2242" s="15"/>
      <c r="N2242" s="68"/>
      <c r="O2242" s="16"/>
      <c r="P2242" s="51"/>
      <c r="Q2242" s="52"/>
      <c r="R2242" s="52"/>
      <c r="S2242" s="328"/>
    </row>
    <row r="2243" spans="1:19" s="49" customFormat="1" x14ac:dyDescent="0.25">
      <c r="A2243" s="27"/>
      <c r="B2243" s="25"/>
      <c r="C2243" s="25"/>
      <c r="D2243" s="25"/>
      <c r="E2243" s="25"/>
      <c r="F2243" s="14"/>
      <c r="G2243" s="14"/>
      <c r="H2243" s="14"/>
      <c r="I2243" s="14"/>
      <c r="J2243" s="14"/>
      <c r="K2243" s="14"/>
      <c r="L2243" s="69"/>
      <c r="M2243" s="15"/>
      <c r="N2243" s="68"/>
      <c r="O2243" s="16"/>
      <c r="P2243" s="51"/>
      <c r="Q2243" s="52"/>
      <c r="R2243" s="52"/>
      <c r="S2243" s="328"/>
    </row>
    <row r="2244" spans="1:19" s="49" customFormat="1" x14ac:dyDescent="0.25">
      <c r="A2244" s="27"/>
      <c r="B2244" s="25"/>
      <c r="C2244" s="25"/>
      <c r="D2244" s="25"/>
      <c r="E2244" s="25"/>
      <c r="F2244" s="14"/>
      <c r="G2244" s="14"/>
      <c r="H2244" s="14"/>
      <c r="I2244" s="14"/>
      <c r="J2244" s="14"/>
      <c r="K2244" s="14"/>
      <c r="L2244" s="69"/>
      <c r="M2244" s="15"/>
      <c r="N2244" s="68"/>
      <c r="O2244" s="16"/>
      <c r="P2244" s="51"/>
      <c r="Q2244" s="52"/>
      <c r="R2244" s="52"/>
      <c r="S2244" s="328"/>
    </row>
    <row r="2245" spans="1:19" s="49" customFormat="1" x14ac:dyDescent="0.25">
      <c r="A2245" s="27"/>
      <c r="B2245" s="25"/>
      <c r="C2245" s="25"/>
      <c r="D2245" s="25"/>
      <c r="E2245" s="25"/>
      <c r="F2245" s="14"/>
      <c r="G2245" s="14"/>
      <c r="H2245" s="14"/>
      <c r="I2245" s="14"/>
      <c r="J2245" s="14"/>
      <c r="K2245" s="14"/>
      <c r="L2245" s="69"/>
      <c r="M2245" s="15"/>
      <c r="N2245" s="68"/>
      <c r="O2245" s="16"/>
      <c r="P2245" s="51"/>
      <c r="Q2245" s="52"/>
      <c r="R2245" s="52"/>
      <c r="S2245" s="328"/>
    </row>
    <row r="2246" spans="1:19" s="49" customFormat="1" x14ac:dyDescent="0.25">
      <c r="A2246" s="27"/>
      <c r="B2246" s="25"/>
      <c r="C2246" s="25"/>
      <c r="D2246" s="25"/>
      <c r="E2246" s="25"/>
      <c r="F2246" s="14"/>
      <c r="G2246" s="14"/>
      <c r="H2246" s="14"/>
      <c r="I2246" s="14"/>
      <c r="J2246" s="14"/>
      <c r="K2246" s="14"/>
      <c r="L2246" s="69"/>
      <c r="M2246" s="15"/>
      <c r="N2246" s="68"/>
      <c r="O2246" s="16"/>
      <c r="P2246" s="51"/>
      <c r="Q2246" s="52"/>
      <c r="R2246" s="52"/>
      <c r="S2246" s="328"/>
    </row>
    <row r="2247" spans="1:19" s="49" customFormat="1" x14ac:dyDescent="0.25">
      <c r="A2247" s="27"/>
      <c r="B2247" s="25"/>
      <c r="C2247" s="25"/>
      <c r="D2247" s="25"/>
      <c r="E2247" s="25"/>
      <c r="F2247" s="14"/>
      <c r="G2247" s="14"/>
      <c r="H2247" s="14"/>
      <c r="I2247" s="14"/>
      <c r="J2247" s="14"/>
      <c r="K2247" s="14"/>
      <c r="L2247" s="69"/>
      <c r="M2247" s="15"/>
      <c r="N2247" s="68"/>
      <c r="O2247" s="16"/>
      <c r="P2247" s="51"/>
      <c r="Q2247" s="52"/>
      <c r="R2247" s="52"/>
      <c r="S2247" s="328"/>
    </row>
    <row r="2248" spans="1:19" s="49" customFormat="1" x14ac:dyDescent="0.25">
      <c r="A2248" s="27"/>
      <c r="B2248" s="25"/>
      <c r="C2248" s="25"/>
      <c r="D2248" s="25"/>
      <c r="E2248" s="25"/>
      <c r="F2248" s="14"/>
      <c r="G2248" s="14"/>
      <c r="H2248" s="14"/>
      <c r="I2248" s="14"/>
      <c r="J2248" s="14"/>
      <c r="K2248" s="14"/>
      <c r="L2248" s="69"/>
      <c r="M2248" s="15"/>
      <c r="N2248" s="68"/>
      <c r="O2248" s="16"/>
      <c r="P2248" s="51"/>
      <c r="Q2248" s="52"/>
      <c r="R2248" s="52"/>
      <c r="S2248" s="328"/>
    </row>
    <row r="2249" spans="1:19" s="49" customFormat="1" x14ac:dyDescent="0.25">
      <c r="A2249" s="27"/>
      <c r="B2249" s="25"/>
      <c r="C2249" s="25"/>
      <c r="D2249" s="25"/>
      <c r="E2249" s="25"/>
      <c r="F2249" s="14"/>
      <c r="G2249" s="14"/>
      <c r="H2249" s="14"/>
      <c r="I2249" s="14"/>
      <c r="J2249" s="14"/>
      <c r="K2249" s="14"/>
      <c r="L2249" s="69"/>
      <c r="M2249" s="15"/>
      <c r="N2249" s="68"/>
      <c r="O2249" s="16"/>
      <c r="P2249" s="51"/>
      <c r="Q2249" s="52"/>
      <c r="R2249" s="52"/>
      <c r="S2249" s="328"/>
    </row>
    <row r="2250" spans="1:19" s="49" customFormat="1" x14ac:dyDescent="0.25">
      <c r="A2250" s="27"/>
      <c r="B2250" s="25"/>
      <c r="C2250" s="25"/>
      <c r="D2250" s="25"/>
      <c r="E2250" s="25"/>
      <c r="F2250" s="14"/>
      <c r="G2250" s="14"/>
      <c r="H2250" s="14"/>
      <c r="I2250" s="14"/>
      <c r="J2250" s="14"/>
      <c r="K2250" s="14"/>
      <c r="L2250" s="69"/>
      <c r="M2250" s="15"/>
      <c r="N2250" s="68"/>
      <c r="O2250" s="16"/>
      <c r="P2250" s="51"/>
      <c r="Q2250" s="52"/>
      <c r="R2250" s="52"/>
      <c r="S2250" s="328"/>
    </row>
    <row r="2251" spans="1:19" s="49" customFormat="1" x14ac:dyDescent="0.25">
      <c r="A2251" s="27"/>
      <c r="B2251" s="25"/>
      <c r="C2251" s="25"/>
      <c r="D2251" s="25"/>
      <c r="E2251" s="25"/>
      <c r="F2251" s="14"/>
      <c r="G2251" s="14"/>
      <c r="H2251" s="14"/>
      <c r="I2251" s="14"/>
      <c r="J2251" s="14"/>
      <c r="K2251" s="14"/>
      <c r="L2251" s="69"/>
      <c r="M2251" s="15"/>
      <c r="N2251" s="68"/>
      <c r="O2251" s="16"/>
      <c r="P2251" s="51"/>
      <c r="Q2251" s="52"/>
      <c r="R2251" s="52"/>
      <c r="S2251" s="328"/>
    </row>
    <row r="2252" spans="1:19" s="49" customFormat="1" x14ac:dyDescent="0.25">
      <c r="A2252" s="27"/>
      <c r="B2252" s="25"/>
      <c r="C2252" s="25"/>
      <c r="D2252" s="25"/>
      <c r="E2252" s="25"/>
      <c r="F2252" s="14"/>
      <c r="G2252" s="14"/>
      <c r="H2252" s="14"/>
      <c r="I2252" s="14"/>
      <c r="J2252" s="14"/>
      <c r="K2252" s="14"/>
      <c r="L2252" s="69"/>
      <c r="M2252" s="15"/>
      <c r="N2252" s="68"/>
      <c r="O2252" s="16"/>
      <c r="P2252" s="51"/>
      <c r="Q2252" s="52"/>
      <c r="R2252" s="52"/>
      <c r="S2252" s="328"/>
    </row>
    <row r="2253" spans="1:19" s="49" customFormat="1" x14ac:dyDescent="0.25">
      <c r="A2253" s="27"/>
      <c r="B2253" s="25"/>
      <c r="C2253" s="25"/>
      <c r="D2253" s="25"/>
      <c r="E2253" s="25"/>
      <c r="F2253" s="14"/>
      <c r="G2253" s="14"/>
      <c r="H2253" s="14"/>
      <c r="I2253" s="14"/>
      <c r="J2253" s="14"/>
      <c r="K2253" s="14"/>
      <c r="L2253" s="69"/>
      <c r="M2253" s="15"/>
      <c r="N2253" s="68"/>
      <c r="O2253" s="16"/>
      <c r="P2253" s="51"/>
      <c r="Q2253" s="52"/>
      <c r="R2253" s="52"/>
      <c r="S2253" s="328"/>
    </row>
    <row r="2254" spans="1:19" s="49" customFormat="1" x14ac:dyDescent="0.25">
      <c r="A2254" s="27"/>
      <c r="B2254" s="25"/>
      <c r="C2254" s="25"/>
      <c r="D2254" s="25"/>
      <c r="E2254" s="25"/>
      <c r="F2254" s="14"/>
      <c r="G2254" s="14"/>
      <c r="H2254" s="14"/>
      <c r="I2254" s="14"/>
      <c r="J2254" s="14"/>
      <c r="K2254" s="14"/>
      <c r="L2254" s="69"/>
      <c r="M2254" s="15"/>
      <c r="N2254" s="68"/>
      <c r="O2254" s="16"/>
      <c r="P2254" s="51"/>
      <c r="Q2254" s="52"/>
      <c r="R2254" s="52"/>
      <c r="S2254" s="328"/>
    </row>
    <row r="2255" spans="1:19" s="49" customFormat="1" x14ac:dyDescent="0.25">
      <c r="A2255" s="27"/>
      <c r="B2255" s="25"/>
      <c r="C2255" s="25"/>
      <c r="D2255" s="25"/>
      <c r="E2255" s="25"/>
      <c r="F2255" s="14"/>
      <c r="G2255" s="14"/>
      <c r="H2255" s="14"/>
      <c r="I2255" s="14"/>
      <c r="J2255" s="14"/>
      <c r="K2255" s="14"/>
      <c r="L2255" s="69"/>
      <c r="M2255" s="15"/>
      <c r="N2255" s="68"/>
      <c r="O2255" s="16"/>
      <c r="P2255" s="51"/>
      <c r="Q2255" s="52"/>
      <c r="R2255" s="52"/>
      <c r="S2255" s="328"/>
    </row>
    <row r="2256" spans="1:19" s="49" customFormat="1" x14ac:dyDescent="0.25">
      <c r="A2256" s="27"/>
      <c r="B2256" s="25"/>
      <c r="C2256" s="25"/>
      <c r="D2256" s="25"/>
      <c r="E2256" s="25"/>
      <c r="F2256" s="14"/>
      <c r="G2256" s="14"/>
      <c r="H2256" s="14"/>
      <c r="I2256" s="14"/>
      <c r="J2256" s="14"/>
      <c r="K2256" s="14"/>
      <c r="L2256" s="69"/>
      <c r="M2256" s="15"/>
      <c r="N2256" s="68"/>
      <c r="O2256" s="16"/>
      <c r="P2256" s="51"/>
      <c r="Q2256" s="52"/>
      <c r="R2256" s="52"/>
      <c r="S2256" s="328"/>
    </row>
    <row r="2257" spans="1:19" s="49" customFormat="1" x14ac:dyDescent="0.25">
      <c r="A2257" s="27"/>
      <c r="B2257" s="25"/>
      <c r="C2257" s="25"/>
      <c r="D2257" s="25"/>
      <c r="E2257" s="25"/>
      <c r="F2257" s="14"/>
      <c r="G2257" s="14"/>
      <c r="H2257" s="14"/>
      <c r="I2257" s="14"/>
      <c r="J2257" s="14"/>
      <c r="K2257" s="14"/>
      <c r="L2257" s="69"/>
      <c r="M2257" s="15"/>
      <c r="N2257" s="68"/>
      <c r="O2257" s="16"/>
      <c r="P2257" s="51"/>
      <c r="Q2257" s="52"/>
      <c r="R2257" s="52"/>
      <c r="S2257" s="328"/>
    </row>
    <row r="2258" spans="1:19" s="49" customFormat="1" x14ac:dyDescent="0.25">
      <c r="A2258" s="27"/>
      <c r="B2258" s="25"/>
      <c r="C2258" s="25"/>
      <c r="D2258" s="25"/>
      <c r="E2258" s="25"/>
      <c r="F2258" s="14"/>
      <c r="G2258" s="14"/>
      <c r="H2258" s="14"/>
      <c r="I2258" s="14"/>
      <c r="J2258" s="14"/>
      <c r="K2258" s="14"/>
      <c r="L2258" s="69"/>
      <c r="M2258" s="15"/>
      <c r="N2258" s="68"/>
      <c r="O2258" s="16"/>
      <c r="P2258" s="51"/>
      <c r="Q2258" s="52"/>
      <c r="R2258" s="52"/>
      <c r="S2258" s="328"/>
    </row>
    <row r="2259" spans="1:19" s="49" customFormat="1" x14ac:dyDescent="0.25">
      <c r="A2259" s="27"/>
      <c r="B2259" s="25"/>
      <c r="C2259" s="25"/>
      <c r="D2259" s="25"/>
      <c r="E2259" s="25"/>
      <c r="F2259" s="14"/>
      <c r="G2259" s="14"/>
      <c r="H2259" s="14"/>
      <c r="I2259" s="14"/>
      <c r="J2259" s="14"/>
      <c r="K2259" s="14"/>
      <c r="L2259" s="69"/>
      <c r="M2259" s="15"/>
      <c r="N2259" s="68"/>
      <c r="O2259" s="16"/>
      <c r="P2259" s="51"/>
      <c r="Q2259" s="52"/>
      <c r="R2259" s="52"/>
      <c r="S2259" s="328"/>
    </row>
    <row r="2260" spans="1:19" s="49" customFormat="1" x14ac:dyDescent="0.25">
      <c r="A2260" s="27"/>
      <c r="B2260" s="25"/>
      <c r="C2260" s="25"/>
      <c r="D2260" s="25"/>
      <c r="E2260" s="25"/>
      <c r="F2260" s="14"/>
      <c r="G2260" s="14"/>
      <c r="H2260" s="14"/>
      <c r="I2260" s="14"/>
      <c r="J2260" s="14"/>
      <c r="K2260" s="14"/>
      <c r="L2260" s="69"/>
      <c r="M2260" s="15"/>
      <c r="N2260" s="68"/>
      <c r="O2260" s="16"/>
      <c r="P2260" s="51"/>
      <c r="Q2260" s="52"/>
      <c r="R2260" s="52"/>
      <c r="S2260" s="328"/>
    </row>
    <row r="2261" spans="1:19" s="49" customFormat="1" x14ac:dyDescent="0.25">
      <c r="A2261" s="27"/>
      <c r="B2261" s="25"/>
      <c r="C2261" s="25"/>
      <c r="D2261" s="25"/>
      <c r="E2261" s="25"/>
      <c r="F2261" s="14"/>
      <c r="G2261" s="14"/>
      <c r="H2261" s="14"/>
      <c r="I2261" s="14"/>
      <c r="J2261" s="14"/>
      <c r="K2261" s="14"/>
      <c r="L2261" s="69"/>
      <c r="M2261" s="15"/>
      <c r="N2261" s="68"/>
      <c r="O2261" s="16"/>
      <c r="P2261" s="51"/>
      <c r="Q2261" s="52"/>
      <c r="R2261" s="52"/>
      <c r="S2261" s="328"/>
    </row>
    <row r="2262" spans="1:19" s="49" customFormat="1" x14ac:dyDescent="0.25">
      <c r="A2262" s="27"/>
      <c r="B2262" s="25"/>
      <c r="C2262" s="25"/>
      <c r="D2262" s="25"/>
      <c r="E2262" s="25"/>
      <c r="F2262" s="14"/>
      <c r="G2262" s="14"/>
      <c r="H2262" s="14"/>
      <c r="I2262" s="14"/>
      <c r="J2262" s="14"/>
      <c r="K2262" s="14"/>
      <c r="L2262" s="69"/>
      <c r="M2262" s="15"/>
      <c r="N2262" s="68"/>
      <c r="O2262" s="16"/>
      <c r="P2262" s="51"/>
      <c r="Q2262" s="52"/>
      <c r="R2262" s="52"/>
      <c r="S2262" s="328"/>
    </row>
    <row r="2263" spans="1:19" s="49" customFormat="1" x14ac:dyDescent="0.25">
      <c r="A2263" s="27"/>
      <c r="B2263" s="25"/>
      <c r="C2263" s="25"/>
      <c r="D2263" s="25"/>
      <c r="E2263" s="25"/>
      <c r="F2263" s="14"/>
      <c r="G2263" s="14"/>
      <c r="H2263" s="14"/>
      <c r="I2263" s="14"/>
      <c r="J2263" s="14"/>
      <c r="K2263" s="14"/>
      <c r="L2263" s="69"/>
      <c r="M2263" s="15"/>
      <c r="N2263" s="68"/>
      <c r="O2263" s="16"/>
      <c r="P2263" s="51"/>
      <c r="Q2263" s="52"/>
      <c r="R2263" s="52"/>
      <c r="S2263" s="328"/>
    </row>
    <row r="2264" spans="1:19" s="49" customFormat="1" x14ac:dyDescent="0.25">
      <c r="A2264" s="27"/>
      <c r="B2264" s="25"/>
      <c r="C2264" s="25"/>
      <c r="D2264" s="25"/>
      <c r="E2264" s="25"/>
      <c r="F2264" s="14"/>
      <c r="G2264" s="14"/>
      <c r="H2264" s="14"/>
      <c r="I2264" s="14"/>
      <c r="J2264" s="14"/>
      <c r="K2264" s="14"/>
      <c r="L2264" s="69"/>
      <c r="M2264" s="15"/>
      <c r="N2264" s="68"/>
      <c r="O2264" s="16"/>
      <c r="P2264" s="51"/>
      <c r="Q2264" s="52"/>
      <c r="R2264" s="52"/>
      <c r="S2264" s="328"/>
    </row>
    <row r="2265" spans="1:19" s="49" customFormat="1" x14ac:dyDescent="0.25">
      <c r="A2265" s="27"/>
      <c r="B2265" s="25"/>
      <c r="C2265" s="25"/>
      <c r="D2265" s="25"/>
      <c r="E2265" s="25"/>
      <c r="F2265" s="14"/>
      <c r="G2265" s="14"/>
      <c r="H2265" s="14"/>
      <c r="I2265" s="14"/>
      <c r="J2265" s="14"/>
      <c r="K2265" s="14"/>
      <c r="L2265" s="69"/>
      <c r="M2265" s="15"/>
      <c r="N2265" s="68"/>
      <c r="O2265" s="16"/>
      <c r="P2265" s="51"/>
      <c r="Q2265" s="52"/>
      <c r="R2265" s="52"/>
      <c r="S2265" s="328"/>
    </row>
    <row r="2266" spans="1:19" s="49" customFormat="1" x14ac:dyDescent="0.25">
      <c r="A2266" s="27"/>
      <c r="B2266" s="25"/>
      <c r="C2266" s="25"/>
      <c r="D2266" s="25"/>
      <c r="E2266" s="25"/>
      <c r="F2266" s="14"/>
      <c r="G2266" s="14"/>
      <c r="H2266" s="14"/>
      <c r="I2266" s="14"/>
      <c r="J2266" s="14"/>
      <c r="K2266" s="14"/>
      <c r="L2266" s="69"/>
      <c r="M2266" s="15"/>
      <c r="N2266" s="68"/>
      <c r="O2266" s="16"/>
      <c r="P2266" s="51"/>
      <c r="Q2266" s="52"/>
      <c r="R2266" s="52"/>
      <c r="S2266" s="328"/>
    </row>
    <row r="2267" spans="1:19" s="49" customFormat="1" x14ac:dyDescent="0.25">
      <c r="A2267" s="27"/>
      <c r="B2267" s="25"/>
      <c r="C2267" s="25"/>
      <c r="D2267" s="25"/>
      <c r="E2267" s="25"/>
      <c r="F2267" s="14"/>
      <c r="G2267" s="14"/>
      <c r="H2267" s="14"/>
      <c r="I2267" s="14"/>
      <c r="J2267" s="14"/>
      <c r="K2267" s="14"/>
      <c r="L2267" s="69"/>
      <c r="M2267" s="15"/>
      <c r="N2267" s="68"/>
      <c r="O2267" s="16"/>
      <c r="P2267" s="51"/>
      <c r="Q2267" s="52"/>
      <c r="R2267" s="52"/>
      <c r="S2267" s="328"/>
    </row>
    <row r="2268" spans="1:19" s="49" customFormat="1" x14ac:dyDescent="0.25">
      <c r="A2268" s="27"/>
      <c r="B2268" s="25"/>
      <c r="C2268" s="25"/>
      <c r="D2268" s="25"/>
      <c r="E2268" s="25"/>
      <c r="F2268" s="14"/>
      <c r="G2268" s="14"/>
      <c r="H2268" s="14"/>
      <c r="I2268" s="14"/>
      <c r="J2268" s="14"/>
      <c r="K2268" s="14"/>
      <c r="L2268" s="69"/>
      <c r="M2268" s="15"/>
      <c r="N2268" s="68"/>
      <c r="O2268" s="16"/>
      <c r="P2268" s="51"/>
      <c r="Q2268" s="52"/>
      <c r="R2268" s="52"/>
      <c r="S2268" s="328"/>
    </row>
    <row r="2269" spans="1:19" s="49" customFormat="1" x14ac:dyDescent="0.25">
      <c r="A2269" s="27"/>
      <c r="B2269" s="25"/>
      <c r="C2269" s="25"/>
      <c r="D2269" s="25"/>
      <c r="E2269" s="25"/>
      <c r="F2269" s="14"/>
      <c r="G2269" s="14"/>
      <c r="H2269" s="14"/>
      <c r="I2269" s="14"/>
      <c r="J2269" s="14"/>
      <c r="K2269" s="14"/>
      <c r="L2269" s="69"/>
      <c r="M2269" s="15"/>
      <c r="N2269" s="68"/>
      <c r="O2269" s="16"/>
      <c r="P2269" s="51"/>
      <c r="Q2269" s="52"/>
      <c r="R2269" s="52"/>
      <c r="S2269" s="328"/>
    </row>
    <row r="2270" spans="1:19" s="49" customFormat="1" x14ac:dyDescent="0.25">
      <c r="A2270" s="27"/>
      <c r="B2270" s="25"/>
      <c r="C2270" s="25"/>
      <c r="D2270" s="25"/>
      <c r="E2270" s="25"/>
      <c r="F2270" s="14"/>
      <c r="G2270" s="14"/>
      <c r="H2270" s="14"/>
      <c r="I2270" s="14"/>
      <c r="J2270" s="14"/>
      <c r="K2270" s="14"/>
      <c r="L2270" s="69"/>
      <c r="M2270" s="15"/>
      <c r="N2270" s="68"/>
      <c r="O2270" s="16"/>
      <c r="P2270" s="51"/>
      <c r="Q2270" s="52"/>
      <c r="R2270" s="52"/>
      <c r="S2270" s="328"/>
    </row>
    <row r="2271" spans="1:19" s="49" customFormat="1" x14ac:dyDescent="0.25">
      <c r="A2271" s="27"/>
      <c r="B2271" s="25"/>
      <c r="C2271" s="25"/>
      <c r="D2271" s="25"/>
      <c r="E2271" s="25"/>
      <c r="F2271" s="14"/>
      <c r="G2271" s="14"/>
      <c r="H2271" s="14"/>
      <c r="I2271" s="14"/>
      <c r="J2271" s="14"/>
      <c r="K2271" s="14"/>
      <c r="L2271" s="69"/>
      <c r="M2271" s="15"/>
      <c r="N2271" s="68"/>
      <c r="O2271" s="16"/>
      <c r="P2271" s="51"/>
      <c r="Q2271" s="52"/>
      <c r="R2271" s="52"/>
      <c r="S2271" s="328"/>
    </row>
    <row r="2272" spans="1:19" s="49" customFormat="1" x14ac:dyDescent="0.25">
      <c r="A2272" s="27"/>
      <c r="B2272" s="25"/>
      <c r="C2272" s="25"/>
      <c r="D2272" s="25"/>
      <c r="E2272" s="25"/>
      <c r="F2272" s="14"/>
      <c r="G2272" s="14"/>
      <c r="H2272" s="14"/>
      <c r="I2272" s="14"/>
      <c r="J2272" s="14"/>
      <c r="K2272" s="14"/>
      <c r="L2272" s="69"/>
      <c r="M2272" s="15"/>
      <c r="N2272" s="68"/>
      <c r="O2272" s="16"/>
      <c r="P2272" s="51"/>
      <c r="Q2272" s="52"/>
      <c r="R2272" s="52"/>
      <c r="S2272" s="328"/>
    </row>
    <row r="2273" spans="1:19" s="49" customFormat="1" x14ac:dyDescent="0.25">
      <c r="A2273" s="27"/>
      <c r="B2273" s="25"/>
      <c r="C2273" s="25"/>
      <c r="D2273" s="25"/>
      <c r="E2273" s="25"/>
      <c r="F2273" s="14"/>
      <c r="G2273" s="14"/>
      <c r="H2273" s="14"/>
      <c r="I2273" s="14"/>
      <c r="J2273" s="14"/>
      <c r="K2273" s="14"/>
      <c r="L2273" s="69"/>
      <c r="M2273" s="15"/>
      <c r="N2273" s="68"/>
      <c r="O2273" s="16"/>
      <c r="P2273" s="51"/>
      <c r="Q2273" s="52"/>
      <c r="R2273" s="52"/>
      <c r="S2273" s="328"/>
    </row>
    <row r="2274" spans="1:19" s="49" customFormat="1" x14ac:dyDescent="0.25">
      <c r="A2274" s="27"/>
      <c r="B2274" s="25"/>
      <c r="C2274" s="25"/>
      <c r="D2274" s="25"/>
      <c r="E2274" s="25"/>
      <c r="F2274" s="14"/>
      <c r="G2274" s="14"/>
      <c r="H2274" s="14"/>
      <c r="I2274" s="14"/>
      <c r="J2274" s="14"/>
      <c r="K2274" s="14"/>
      <c r="L2274" s="69"/>
      <c r="M2274" s="15"/>
      <c r="N2274" s="68"/>
      <c r="O2274" s="16"/>
      <c r="P2274" s="51"/>
      <c r="Q2274" s="52"/>
      <c r="R2274" s="52"/>
      <c r="S2274" s="328"/>
    </row>
    <row r="2275" spans="1:19" s="49" customFormat="1" x14ac:dyDescent="0.25">
      <c r="A2275" s="27"/>
      <c r="B2275" s="25"/>
      <c r="C2275" s="25"/>
      <c r="D2275" s="25"/>
      <c r="E2275" s="25"/>
      <c r="F2275" s="14"/>
      <c r="G2275" s="14"/>
      <c r="H2275" s="14"/>
      <c r="I2275" s="14"/>
      <c r="J2275" s="14"/>
      <c r="K2275" s="14"/>
      <c r="L2275" s="69"/>
      <c r="M2275" s="15"/>
      <c r="N2275" s="68"/>
      <c r="O2275" s="16"/>
      <c r="P2275" s="51"/>
      <c r="Q2275" s="52"/>
      <c r="R2275" s="52"/>
      <c r="S2275" s="328"/>
    </row>
    <row r="2276" spans="1:19" s="49" customFormat="1" x14ac:dyDescent="0.25">
      <c r="A2276" s="27"/>
      <c r="B2276" s="25"/>
      <c r="C2276" s="25"/>
      <c r="D2276" s="25"/>
      <c r="E2276" s="25"/>
      <c r="F2276" s="14"/>
      <c r="G2276" s="14"/>
      <c r="H2276" s="14"/>
      <c r="I2276" s="14"/>
      <c r="J2276" s="14"/>
      <c r="K2276" s="14"/>
      <c r="L2276" s="69"/>
      <c r="M2276" s="15"/>
      <c r="N2276" s="68"/>
      <c r="O2276" s="16"/>
      <c r="P2276" s="51"/>
      <c r="Q2276" s="52"/>
      <c r="R2276" s="52"/>
      <c r="S2276" s="328"/>
    </row>
    <row r="2277" spans="1:19" s="49" customFormat="1" x14ac:dyDescent="0.25">
      <c r="A2277" s="27"/>
      <c r="B2277" s="25"/>
      <c r="C2277" s="25"/>
      <c r="D2277" s="25"/>
      <c r="E2277" s="25"/>
      <c r="F2277" s="14"/>
      <c r="G2277" s="14"/>
      <c r="H2277" s="14"/>
      <c r="I2277" s="14"/>
      <c r="J2277" s="14"/>
      <c r="K2277" s="14"/>
      <c r="L2277" s="69"/>
      <c r="M2277" s="15"/>
      <c r="N2277" s="68"/>
      <c r="O2277" s="16"/>
      <c r="P2277" s="51"/>
      <c r="Q2277" s="52"/>
      <c r="R2277" s="52"/>
      <c r="S2277" s="328"/>
    </row>
    <row r="2278" spans="1:19" s="49" customFormat="1" x14ac:dyDescent="0.25">
      <c r="A2278" s="27"/>
      <c r="B2278" s="25"/>
      <c r="C2278" s="25"/>
      <c r="D2278" s="25"/>
      <c r="E2278" s="25"/>
      <c r="F2278" s="14"/>
      <c r="G2278" s="14"/>
      <c r="H2278" s="14"/>
      <c r="I2278" s="14"/>
      <c r="J2278" s="14"/>
      <c r="K2278" s="14"/>
      <c r="L2278" s="69"/>
      <c r="M2278" s="15"/>
      <c r="N2278" s="68"/>
      <c r="O2278" s="16"/>
      <c r="P2278" s="51"/>
      <c r="Q2278" s="52"/>
      <c r="R2278" s="52"/>
      <c r="S2278" s="328"/>
    </row>
    <row r="2279" spans="1:19" s="49" customFormat="1" x14ac:dyDescent="0.25">
      <c r="A2279" s="27"/>
      <c r="B2279" s="25"/>
      <c r="C2279" s="25"/>
      <c r="D2279" s="25"/>
      <c r="E2279" s="25"/>
      <c r="F2279" s="14"/>
      <c r="G2279" s="14"/>
      <c r="H2279" s="14"/>
      <c r="I2279" s="14"/>
      <c r="J2279" s="14"/>
      <c r="K2279" s="14"/>
      <c r="L2279" s="69"/>
      <c r="M2279" s="15"/>
      <c r="N2279" s="68"/>
      <c r="O2279" s="16"/>
      <c r="P2279" s="51"/>
      <c r="Q2279" s="52"/>
      <c r="R2279" s="52"/>
      <c r="S2279" s="328"/>
    </row>
    <row r="2280" spans="1:19" s="49" customFormat="1" x14ac:dyDescent="0.25">
      <c r="A2280" s="27"/>
      <c r="B2280" s="25"/>
      <c r="C2280" s="25"/>
      <c r="D2280" s="25"/>
      <c r="E2280" s="25"/>
      <c r="F2280" s="14"/>
      <c r="G2280" s="14"/>
      <c r="H2280" s="14"/>
      <c r="I2280" s="14"/>
      <c r="J2280" s="14"/>
      <c r="K2280" s="14"/>
      <c r="L2280" s="69"/>
      <c r="M2280" s="15"/>
      <c r="N2280" s="68"/>
      <c r="O2280" s="16"/>
      <c r="P2280" s="51"/>
      <c r="Q2280" s="52"/>
      <c r="R2280" s="52"/>
      <c r="S2280" s="328"/>
    </row>
    <row r="2281" spans="1:19" s="49" customFormat="1" x14ac:dyDescent="0.25">
      <c r="A2281" s="27"/>
      <c r="B2281" s="25"/>
      <c r="C2281" s="25"/>
      <c r="D2281" s="25"/>
      <c r="E2281" s="25"/>
      <c r="F2281" s="14"/>
      <c r="G2281" s="14"/>
      <c r="H2281" s="14"/>
      <c r="I2281" s="14"/>
      <c r="J2281" s="14"/>
      <c r="K2281" s="14"/>
      <c r="L2281" s="69"/>
      <c r="M2281" s="15"/>
      <c r="N2281" s="68"/>
      <c r="O2281" s="16"/>
      <c r="P2281" s="51"/>
      <c r="Q2281" s="52"/>
      <c r="R2281" s="52"/>
      <c r="S2281" s="328"/>
    </row>
    <row r="2282" spans="1:19" s="49" customFormat="1" x14ac:dyDescent="0.25">
      <c r="A2282" s="27"/>
      <c r="B2282" s="25"/>
      <c r="C2282" s="25"/>
      <c r="D2282" s="25"/>
      <c r="E2282" s="25"/>
      <c r="F2282" s="14"/>
      <c r="G2282" s="14"/>
      <c r="H2282" s="14"/>
      <c r="I2282" s="14"/>
      <c r="J2282" s="14"/>
      <c r="K2282" s="14"/>
      <c r="L2282" s="69"/>
      <c r="M2282" s="15"/>
      <c r="N2282" s="68"/>
      <c r="O2282" s="16"/>
      <c r="P2282" s="51"/>
      <c r="Q2282" s="52"/>
      <c r="R2282" s="52"/>
      <c r="S2282" s="328"/>
    </row>
    <row r="2283" spans="1:19" s="49" customFormat="1" x14ac:dyDescent="0.25">
      <c r="A2283" s="27"/>
      <c r="B2283" s="25"/>
      <c r="C2283" s="25"/>
      <c r="D2283" s="25"/>
      <c r="E2283" s="25"/>
      <c r="F2283" s="14"/>
      <c r="G2283" s="14"/>
      <c r="H2283" s="14"/>
      <c r="I2283" s="14"/>
      <c r="J2283" s="14"/>
      <c r="K2283" s="14"/>
      <c r="L2283" s="69"/>
      <c r="M2283" s="15"/>
      <c r="N2283" s="68"/>
      <c r="O2283" s="16"/>
      <c r="P2283" s="51"/>
      <c r="Q2283" s="52"/>
      <c r="R2283" s="52"/>
      <c r="S2283" s="328"/>
    </row>
    <row r="2284" spans="1:19" s="49" customFormat="1" x14ac:dyDescent="0.25">
      <c r="A2284" s="27"/>
      <c r="B2284" s="25"/>
      <c r="C2284" s="25"/>
      <c r="D2284" s="25"/>
      <c r="E2284" s="25"/>
      <c r="F2284" s="14"/>
      <c r="G2284" s="14"/>
      <c r="H2284" s="14"/>
      <c r="I2284" s="14"/>
      <c r="J2284" s="14"/>
      <c r="K2284" s="14"/>
      <c r="L2284" s="69"/>
      <c r="M2284" s="15"/>
      <c r="N2284" s="68"/>
      <c r="O2284" s="16"/>
      <c r="P2284" s="51"/>
      <c r="Q2284" s="52"/>
      <c r="R2284" s="52"/>
      <c r="S2284" s="328"/>
    </row>
    <row r="2285" spans="1:19" s="49" customFormat="1" x14ac:dyDescent="0.25">
      <c r="A2285" s="27"/>
      <c r="B2285" s="25"/>
      <c r="C2285" s="25"/>
      <c r="D2285" s="25"/>
      <c r="E2285" s="25"/>
      <c r="F2285" s="14"/>
      <c r="G2285" s="14"/>
      <c r="H2285" s="14"/>
      <c r="I2285" s="14"/>
      <c r="J2285" s="14"/>
      <c r="K2285" s="14"/>
      <c r="L2285" s="69"/>
      <c r="M2285" s="15"/>
      <c r="N2285" s="68"/>
      <c r="O2285" s="16"/>
      <c r="P2285" s="51"/>
      <c r="Q2285" s="52"/>
      <c r="R2285" s="52"/>
      <c r="S2285" s="328"/>
    </row>
    <row r="2286" spans="1:19" s="49" customFormat="1" x14ac:dyDescent="0.25">
      <c r="A2286" s="27"/>
      <c r="B2286" s="25"/>
      <c r="C2286" s="25"/>
      <c r="D2286" s="25"/>
      <c r="E2286" s="25"/>
      <c r="F2286" s="14"/>
      <c r="G2286" s="14"/>
      <c r="H2286" s="14"/>
      <c r="I2286" s="14"/>
      <c r="J2286" s="14"/>
      <c r="K2286" s="14"/>
      <c r="L2286" s="69"/>
      <c r="M2286" s="15"/>
      <c r="N2286" s="68"/>
      <c r="O2286" s="16"/>
      <c r="P2286" s="51"/>
      <c r="Q2286" s="52"/>
      <c r="R2286" s="52"/>
      <c r="S2286" s="328"/>
    </row>
    <row r="2287" spans="1:19" s="49" customFormat="1" x14ac:dyDescent="0.25">
      <c r="A2287" s="27"/>
      <c r="B2287" s="25"/>
      <c r="C2287" s="25"/>
      <c r="D2287" s="25"/>
      <c r="E2287" s="25"/>
      <c r="F2287" s="14"/>
      <c r="G2287" s="14"/>
      <c r="H2287" s="14"/>
      <c r="I2287" s="14"/>
      <c r="J2287" s="14"/>
      <c r="K2287" s="14"/>
      <c r="L2287" s="69"/>
      <c r="M2287" s="15"/>
      <c r="N2287" s="68"/>
      <c r="O2287" s="16"/>
      <c r="P2287" s="51"/>
      <c r="Q2287" s="52"/>
      <c r="R2287" s="52"/>
      <c r="S2287" s="328"/>
    </row>
    <row r="2288" spans="1:19" s="49" customFormat="1" x14ac:dyDescent="0.25">
      <c r="A2288" s="27"/>
      <c r="B2288" s="25"/>
      <c r="C2288" s="25"/>
      <c r="D2288" s="25"/>
      <c r="E2288" s="25"/>
      <c r="F2288" s="14"/>
      <c r="G2288" s="14"/>
      <c r="H2288" s="14"/>
      <c r="I2288" s="14"/>
      <c r="J2288" s="14"/>
      <c r="K2288" s="14"/>
      <c r="L2288" s="69"/>
      <c r="M2288" s="15"/>
      <c r="N2288" s="68"/>
      <c r="O2288" s="16"/>
      <c r="P2288" s="51"/>
      <c r="Q2288" s="52"/>
      <c r="R2288" s="52"/>
      <c r="S2288" s="328"/>
    </row>
    <row r="2289" spans="1:19" s="49" customFormat="1" x14ac:dyDescent="0.25">
      <c r="A2289" s="27"/>
      <c r="B2289" s="25"/>
      <c r="C2289" s="25"/>
      <c r="D2289" s="25"/>
      <c r="E2289" s="25"/>
      <c r="F2289" s="14"/>
      <c r="G2289" s="14"/>
      <c r="H2289" s="14"/>
      <c r="I2289" s="14"/>
      <c r="J2289" s="14"/>
      <c r="K2289" s="14"/>
      <c r="L2289" s="69"/>
      <c r="M2289" s="15"/>
      <c r="N2289" s="68"/>
      <c r="O2289" s="16"/>
      <c r="P2289" s="51"/>
      <c r="Q2289" s="52"/>
      <c r="R2289" s="52"/>
      <c r="S2289" s="328"/>
    </row>
    <row r="2290" spans="1:19" s="49" customFormat="1" x14ac:dyDescent="0.25">
      <c r="A2290" s="27"/>
      <c r="B2290" s="25"/>
      <c r="C2290" s="25"/>
      <c r="D2290" s="25"/>
      <c r="E2290" s="25"/>
      <c r="F2290" s="14"/>
      <c r="G2290" s="14"/>
      <c r="H2290" s="14"/>
      <c r="I2290" s="14"/>
      <c r="J2290" s="14"/>
      <c r="K2290" s="14"/>
      <c r="L2290" s="69"/>
      <c r="M2290" s="15"/>
      <c r="N2290" s="68"/>
      <c r="O2290" s="16"/>
      <c r="P2290" s="51"/>
      <c r="Q2290" s="52"/>
      <c r="R2290" s="52"/>
      <c r="S2290" s="328"/>
    </row>
    <row r="2291" spans="1:19" s="49" customFormat="1" x14ac:dyDescent="0.25">
      <c r="A2291" s="27"/>
      <c r="B2291" s="25"/>
      <c r="C2291" s="25"/>
      <c r="D2291" s="25"/>
      <c r="E2291" s="25"/>
      <c r="F2291" s="14"/>
      <c r="G2291" s="14"/>
      <c r="H2291" s="14"/>
      <c r="I2291" s="14"/>
      <c r="J2291" s="14"/>
      <c r="K2291" s="14"/>
      <c r="L2291" s="69"/>
      <c r="M2291" s="15"/>
      <c r="N2291" s="68"/>
      <c r="O2291" s="16"/>
      <c r="P2291" s="51"/>
      <c r="Q2291" s="52"/>
      <c r="R2291" s="52"/>
      <c r="S2291" s="328"/>
    </row>
    <row r="2292" spans="1:19" s="49" customFormat="1" x14ac:dyDescent="0.25">
      <c r="A2292" s="27"/>
      <c r="B2292" s="25"/>
      <c r="C2292" s="25"/>
      <c r="D2292" s="25"/>
      <c r="E2292" s="25"/>
      <c r="F2292" s="14"/>
      <c r="G2292" s="14"/>
      <c r="H2292" s="14"/>
      <c r="I2292" s="14"/>
      <c r="J2292" s="14"/>
      <c r="K2292" s="14"/>
      <c r="L2292" s="69"/>
      <c r="M2292" s="15"/>
      <c r="N2292" s="68"/>
      <c r="O2292" s="16"/>
      <c r="P2292" s="51"/>
      <c r="Q2292" s="52"/>
      <c r="R2292" s="52"/>
      <c r="S2292" s="328"/>
    </row>
    <row r="2293" spans="1:19" s="49" customFormat="1" x14ac:dyDescent="0.25">
      <c r="A2293" s="27"/>
      <c r="B2293" s="25"/>
      <c r="C2293" s="25"/>
      <c r="D2293" s="25"/>
      <c r="E2293" s="25"/>
      <c r="F2293" s="14"/>
      <c r="G2293" s="14"/>
      <c r="H2293" s="14"/>
      <c r="I2293" s="14"/>
      <c r="J2293" s="14"/>
      <c r="K2293" s="14"/>
      <c r="L2293" s="69"/>
      <c r="M2293" s="15"/>
      <c r="N2293" s="68"/>
      <c r="O2293" s="16"/>
      <c r="P2293" s="51"/>
      <c r="Q2293" s="52"/>
      <c r="R2293" s="52"/>
      <c r="S2293" s="328"/>
    </row>
    <row r="2294" spans="1:19" s="49" customFormat="1" x14ac:dyDescent="0.25">
      <c r="A2294" s="27"/>
      <c r="B2294" s="25"/>
      <c r="C2294" s="25"/>
      <c r="D2294" s="25"/>
      <c r="E2294" s="25"/>
      <c r="F2294" s="14"/>
      <c r="G2294" s="14"/>
      <c r="H2294" s="14"/>
      <c r="I2294" s="14"/>
      <c r="J2294" s="14"/>
      <c r="K2294" s="14"/>
      <c r="L2294" s="69"/>
      <c r="M2294" s="15"/>
      <c r="N2294" s="68"/>
      <c r="O2294" s="16"/>
      <c r="P2294" s="51"/>
      <c r="Q2294" s="52"/>
      <c r="R2294" s="52"/>
      <c r="S2294" s="328"/>
    </row>
    <row r="2295" spans="1:19" s="49" customFormat="1" x14ac:dyDescent="0.25">
      <c r="A2295" s="27"/>
      <c r="B2295" s="25"/>
      <c r="C2295" s="25"/>
      <c r="D2295" s="25"/>
      <c r="E2295" s="25"/>
      <c r="F2295" s="14"/>
      <c r="G2295" s="14"/>
      <c r="H2295" s="14"/>
      <c r="I2295" s="14"/>
      <c r="J2295" s="14"/>
      <c r="K2295" s="14"/>
      <c r="L2295" s="69"/>
      <c r="M2295" s="15"/>
      <c r="N2295" s="68"/>
      <c r="O2295" s="16"/>
      <c r="P2295" s="51"/>
      <c r="Q2295" s="52"/>
      <c r="R2295" s="52"/>
      <c r="S2295" s="328"/>
    </row>
    <row r="2296" spans="1:19" s="49" customFormat="1" x14ac:dyDescent="0.25">
      <c r="A2296" s="27"/>
      <c r="B2296" s="25"/>
      <c r="C2296" s="25"/>
      <c r="D2296" s="25"/>
      <c r="E2296" s="25"/>
      <c r="F2296" s="14"/>
      <c r="G2296" s="14"/>
      <c r="H2296" s="14"/>
      <c r="I2296" s="14"/>
      <c r="J2296" s="14"/>
      <c r="K2296" s="14"/>
      <c r="L2296" s="69"/>
      <c r="M2296" s="15"/>
      <c r="N2296" s="68"/>
      <c r="O2296" s="16"/>
      <c r="P2296" s="51"/>
      <c r="Q2296" s="52"/>
      <c r="R2296" s="52"/>
      <c r="S2296" s="328"/>
    </row>
    <row r="2297" spans="1:19" s="49" customFormat="1" x14ac:dyDescent="0.25">
      <c r="A2297" s="27"/>
      <c r="B2297" s="25"/>
      <c r="C2297" s="25"/>
      <c r="D2297" s="25"/>
      <c r="E2297" s="25"/>
      <c r="F2297" s="14"/>
      <c r="G2297" s="14"/>
      <c r="H2297" s="14"/>
      <c r="I2297" s="14"/>
      <c r="J2297" s="14"/>
      <c r="K2297" s="14"/>
      <c r="L2297" s="69"/>
      <c r="M2297" s="15"/>
      <c r="N2297" s="68"/>
      <c r="O2297" s="16"/>
      <c r="P2297" s="51"/>
      <c r="Q2297" s="52"/>
      <c r="R2297" s="52"/>
      <c r="S2297" s="328"/>
    </row>
    <row r="2298" spans="1:19" s="49" customFormat="1" x14ac:dyDescent="0.25">
      <c r="A2298" s="27"/>
      <c r="B2298" s="25"/>
      <c r="C2298" s="25"/>
      <c r="D2298" s="25"/>
      <c r="E2298" s="25"/>
      <c r="F2298" s="14"/>
      <c r="G2298" s="14"/>
      <c r="H2298" s="14"/>
      <c r="I2298" s="14"/>
      <c r="J2298" s="14"/>
      <c r="K2298" s="14"/>
      <c r="L2298" s="69"/>
      <c r="M2298" s="15"/>
      <c r="N2298" s="68"/>
      <c r="O2298" s="16"/>
      <c r="P2298" s="51"/>
      <c r="Q2298" s="52"/>
      <c r="R2298" s="52"/>
      <c r="S2298" s="328"/>
    </row>
    <row r="2299" spans="1:19" s="49" customFormat="1" x14ac:dyDescent="0.25">
      <c r="A2299" s="27"/>
      <c r="B2299" s="25"/>
      <c r="C2299" s="25"/>
      <c r="D2299" s="25"/>
      <c r="E2299" s="25"/>
      <c r="F2299" s="14"/>
      <c r="G2299" s="14"/>
      <c r="H2299" s="14"/>
      <c r="I2299" s="14"/>
      <c r="J2299" s="14"/>
      <c r="K2299" s="14"/>
      <c r="L2299" s="69"/>
      <c r="M2299" s="15"/>
      <c r="N2299" s="68"/>
      <c r="O2299" s="16"/>
      <c r="P2299" s="51"/>
      <c r="Q2299" s="52"/>
      <c r="R2299" s="52"/>
      <c r="S2299" s="328"/>
    </row>
    <row r="2300" spans="1:19" s="49" customFormat="1" x14ac:dyDescent="0.25">
      <c r="A2300" s="27"/>
      <c r="B2300" s="25"/>
      <c r="C2300" s="25"/>
      <c r="D2300" s="25"/>
      <c r="E2300" s="25"/>
      <c r="F2300" s="14"/>
      <c r="G2300" s="14"/>
      <c r="H2300" s="14"/>
      <c r="I2300" s="14"/>
      <c r="J2300" s="14"/>
      <c r="K2300" s="14"/>
      <c r="L2300" s="69"/>
      <c r="M2300" s="15"/>
      <c r="N2300" s="68"/>
      <c r="O2300" s="16"/>
      <c r="P2300" s="51"/>
      <c r="Q2300" s="52"/>
      <c r="R2300" s="52"/>
      <c r="S2300" s="328"/>
    </row>
    <row r="2301" spans="1:19" s="49" customFormat="1" x14ac:dyDescent="0.25">
      <c r="A2301" s="27"/>
      <c r="B2301" s="25"/>
      <c r="C2301" s="25"/>
      <c r="D2301" s="25"/>
      <c r="E2301" s="25"/>
      <c r="F2301" s="14"/>
      <c r="G2301" s="14"/>
      <c r="H2301" s="14"/>
      <c r="I2301" s="14"/>
      <c r="J2301" s="14"/>
      <c r="K2301" s="14"/>
      <c r="L2301" s="69"/>
      <c r="M2301" s="15"/>
      <c r="N2301" s="68"/>
      <c r="O2301" s="16"/>
      <c r="P2301" s="51"/>
      <c r="Q2301" s="52"/>
      <c r="R2301" s="52"/>
      <c r="S2301" s="328"/>
    </row>
    <row r="2302" spans="1:19" s="49" customFormat="1" x14ac:dyDescent="0.25">
      <c r="A2302" s="27"/>
      <c r="B2302" s="25"/>
      <c r="C2302" s="25"/>
      <c r="D2302" s="25"/>
      <c r="E2302" s="25"/>
      <c r="F2302" s="14"/>
      <c r="G2302" s="14"/>
      <c r="H2302" s="14"/>
      <c r="I2302" s="14"/>
      <c r="J2302" s="14"/>
      <c r="K2302" s="14"/>
      <c r="L2302" s="69"/>
      <c r="M2302" s="15"/>
      <c r="N2302" s="68"/>
      <c r="O2302" s="16"/>
      <c r="P2302" s="51"/>
      <c r="Q2302" s="52"/>
      <c r="R2302" s="52"/>
      <c r="S2302" s="328"/>
    </row>
    <row r="2303" spans="1:19" s="49" customFormat="1" x14ac:dyDescent="0.25">
      <c r="A2303" s="27"/>
      <c r="B2303" s="25"/>
      <c r="C2303" s="25"/>
      <c r="D2303" s="25"/>
      <c r="E2303" s="25"/>
      <c r="F2303" s="14"/>
      <c r="G2303" s="14"/>
      <c r="H2303" s="14"/>
      <c r="I2303" s="14"/>
      <c r="J2303" s="14"/>
      <c r="K2303" s="14"/>
      <c r="L2303" s="69"/>
      <c r="M2303" s="15"/>
      <c r="N2303" s="68"/>
      <c r="O2303" s="16"/>
      <c r="P2303" s="51"/>
      <c r="Q2303" s="52"/>
      <c r="R2303" s="52"/>
      <c r="S2303" s="328"/>
    </row>
    <row r="2304" spans="1:19" s="49" customFormat="1" x14ac:dyDescent="0.25">
      <c r="A2304" s="27"/>
      <c r="B2304" s="25"/>
      <c r="C2304" s="25"/>
      <c r="D2304" s="25"/>
      <c r="E2304" s="25"/>
      <c r="F2304" s="14"/>
      <c r="G2304" s="14"/>
      <c r="H2304" s="14"/>
      <c r="I2304" s="14"/>
      <c r="J2304" s="14"/>
      <c r="K2304" s="14"/>
      <c r="L2304" s="69"/>
      <c r="M2304" s="15"/>
      <c r="N2304" s="68"/>
      <c r="O2304" s="16"/>
      <c r="P2304" s="51"/>
      <c r="Q2304" s="52"/>
      <c r="R2304" s="52"/>
      <c r="S2304" s="328"/>
    </row>
    <row r="2305" spans="1:19" s="49" customFormat="1" x14ac:dyDescent="0.25">
      <c r="A2305" s="27"/>
      <c r="B2305" s="25"/>
      <c r="C2305" s="25"/>
      <c r="D2305" s="25"/>
      <c r="E2305" s="25"/>
      <c r="F2305" s="14"/>
      <c r="G2305" s="14"/>
      <c r="H2305" s="14"/>
      <c r="I2305" s="14"/>
      <c r="J2305" s="14"/>
      <c r="K2305" s="14"/>
      <c r="L2305" s="69"/>
      <c r="M2305" s="15"/>
      <c r="N2305" s="68"/>
      <c r="O2305" s="16"/>
      <c r="P2305" s="51"/>
      <c r="Q2305" s="52"/>
      <c r="R2305" s="52"/>
      <c r="S2305" s="328"/>
    </row>
    <row r="2306" spans="1:19" s="49" customFormat="1" x14ac:dyDescent="0.25">
      <c r="A2306" s="27"/>
      <c r="B2306" s="25"/>
      <c r="C2306" s="25"/>
      <c r="D2306" s="25"/>
      <c r="E2306" s="25"/>
      <c r="F2306" s="14"/>
      <c r="G2306" s="14"/>
      <c r="H2306" s="14"/>
      <c r="I2306" s="14"/>
      <c r="J2306" s="14"/>
      <c r="K2306" s="14"/>
      <c r="L2306" s="69"/>
      <c r="M2306" s="15"/>
      <c r="N2306" s="68"/>
      <c r="O2306" s="16"/>
      <c r="P2306" s="51"/>
      <c r="Q2306" s="52"/>
      <c r="R2306" s="52"/>
      <c r="S2306" s="328"/>
    </row>
    <row r="2307" spans="1:19" s="49" customFormat="1" x14ac:dyDescent="0.25">
      <c r="A2307" s="27"/>
      <c r="B2307" s="25"/>
      <c r="C2307" s="25"/>
      <c r="D2307" s="25"/>
      <c r="E2307" s="25"/>
      <c r="F2307" s="14"/>
      <c r="G2307" s="14"/>
      <c r="H2307" s="14"/>
      <c r="I2307" s="14"/>
      <c r="J2307" s="14"/>
      <c r="K2307" s="14"/>
      <c r="L2307" s="69"/>
      <c r="M2307" s="15"/>
      <c r="N2307" s="68"/>
      <c r="O2307" s="16"/>
      <c r="P2307" s="51"/>
      <c r="Q2307" s="52"/>
      <c r="R2307" s="52"/>
      <c r="S2307" s="328"/>
    </row>
    <row r="2308" spans="1:19" s="49" customFormat="1" x14ac:dyDescent="0.25">
      <c r="A2308" s="27"/>
      <c r="B2308" s="25"/>
      <c r="C2308" s="25"/>
      <c r="D2308" s="25"/>
      <c r="E2308" s="25"/>
      <c r="F2308" s="14"/>
      <c r="G2308" s="14"/>
      <c r="H2308" s="14"/>
      <c r="I2308" s="14"/>
      <c r="J2308" s="14"/>
      <c r="K2308" s="14"/>
      <c r="L2308" s="69"/>
      <c r="M2308" s="15"/>
      <c r="N2308" s="68"/>
      <c r="O2308" s="16"/>
      <c r="P2308" s="51"/>
      <c r="Q2308" s="52"/>
      <c r="R2308" s="52"/>
      <c r="S2308" s="328"/>
    </row>
    <row r="2309" spans="1:19" s="49" customFormat="1" x14ac:dyDescent="0.25">
      <c r="A2309" s="27"/>
      <c r="B2309" s="25"/>
      <c r="C2309" s="25"/>
      <c r="D2309" s="25"/>
      <c r="E2309" s="25"/>
      <c r="F2309" s="14"/>
      <c r="G2309" s="14"/>
      <c r="H2309" s="14"/>
      <c r="I2309" s="14"/>
      <c r="J2309" s="14"/>
      <c r="K2309" s="14"/>
      <c r="L2309" s="69"/>
      <c r="M2309" s="15"/>
      <c r="N2309" s="68"/>
      <c r="O2309" s="16"/>
      <c r="P2309" s="51"/>
      <c r="Q2309" s="52"/>
      <c r="R2309" s="52"/>
      <c r="S2309" s="328"/>
    </row>
    <row r="2310" spans="1:19" s="49" customFormat="1" x14ac:dyDescent="0.25">
      <c r="A2310" s="27"/>
      <c r="B2310" s="25"/>
      <c r="C2310" s="25"/>
      <c r="D2310" s="25"/>
      <c r="E2310" s="25"/>
      <c r="F2310" s="14"/>
      <c r="G2310" s="14"/>
      <c r="H2310" s="14"/>
      <c r="I2310" s="14"/>
      <c r="J2310" s="14"/>
      <c r="K2310" s="14"/>
      <c r="L2310" s="69"/>
      <c r="M2310" s="15"/>
      <c r="N2310" s="68"/>
      <c r="O2310" s="16"/>
      <c r="P2310" s="51"/>
      <c r="Q2310" s="52"/>
      <c r="R2310" s="52"/>
      <c r="S2310" s="328"/>
    </row>
    <row r="2311" spans="1:19" s="49" customFormat="1" x14ac:dyDescent="0.25">
      <c r="A2311" s="27"/>
      <c r="B2311" s="25"/>
      <c r="C2311" s="25"/>
      <c r="D2311" s="25"/>
      <c r="E2311" s="25"/>
      <c r="F2311" s="14"/>
      <c r="G2311" s="14"/>
      <c r="H2311" s="14"/>
      <c r="I2311" s="14"/>
      <c r="J2311" s="14"/>
      <c r="K2311" s="14"/>
      <c r="L2311" s="69"/>
      <c r="M2311" s="15"/>
      <c r="N2311" s="68"/>
      <c r="O2311" s="16"/>
      <c r="P2311" s="51"/>
      <c r="Q2311" s="52"/>
      <c r="R2311" s="52"/>
      <c r="S2311" s="328"/>
    </row>
    <row r="2312" spans="1:19" s="49" customFormat="1" x14ac:dyDescent="0.25">
      <c r="A2312" s="27"/>
      <c r="B2312" s="25"/>
      <c r="C2312" s="25"/>
      <c r="D2312" s="25"/>
      <c r="E2312" s="25"/>
      <c r="F2312" s="14"/>
      <c r="G2312" s="14"/>
      <c r="H2312" s="14"/>
      <c r="I2312" s="14"/>
      <c r="J2312" s="14"/>
      <c r="K2312" s="14"/>
      <c r="L2312" s="69"/>
      <c r="M2312" s="15"/>
      <c r="N2312" s="68"/>
      <c r="O2312" s="16"/>
      <c r="P2312" s="51"/>
      <c r="Q2312" s="52"/>
      <c r="R2312" s="52"/>
      <c r="S2312" s="328"/>
    </row>
    <row r="2313" spans="1:19" s="49" customFormat="1" x14ac:dyDescent="0.25">
      <c r="A2313" s="27"/>
      <c r="B2313" s="25"/>
      <c r="C2313" s="25"/>
      <c r="D2313" s="25"/>
      <c r="E2313" s="25"/>
      <c r="F2313" s="14"/>
      <c r="G2313" s="14"/>
      <c r="H2313" s="14"/>
      <c r="I2313" s="14"/>
      <c r="J2313" s="14"/>
      <c r="K2313" s="14"/>
      <c r="L2313" s="69"/>
      <c r="M2313" s="15"/>
      <c r="N2313" s="68"/>
      <c r="O2313" s="16"/>
      <c r="P2313" s="51"/>
      <c r="Q2313" s="52"/>
      <c r="R2313" s="52"/>
      <c r="S2313" s="328"/>
    </row>
    <row r="2314" spans="1:19" s="49" customFormat="1" x14ac:dyDescent="0.25">
      <c r="A2314" s="27"/>
      <c r="B2314" s="25"/>
      <c r="C2314" s="25"/>
      <c r="D2314" s="25"/>
      <c r="E2314" s="25"/>
      <c r="F2314" s="14"/>
      <c r="G2314" s="14"/>
      <c r="H2314" s="14"/>
      <c r="I2314" s="14"/>
      <c r="J2314" s="14"/>
      <c r="K2314" s="14"/>
      <c r="L2314" s="69"/>
      <c r="M2314" s="15"/>
      <c r="N2314" s="68"/>
      <c r="O2314" s="16"/>
      <c r="P2314" s="51"/>
      <c r="Q2314" s="52"/>
      <c r="R2314" s="52"/>
      <c r="S2314" s="328"/>
    </row>
    <row r="2315" spans="1:19" s="49" customFormat="1" x14ac:dyDescent="0.25">
      <c r="A2315" s="27"/>
      <c r="B2315" s="25"/>
      <c r="C2315" s="25"/>
      <c r="D2315" s="25"/>
      <c r="E2315" s="25"/>
      <c r="F2315" s="14"/>
      <c r="G2315" s="14"/>
      <c r="H2315" s="14"/>
      <c r="I2315" s="14"/>
      <c r="J2315" s="14"/>
      <c r="K2315" s="14"/>
      <c r="L2315" s="69"/>
      <c r="M2315" s="15"/>
      <c r="N2315" s="68"/>
      <c r="O2315" s="16"/>
      <c r="P2315" s="51"/>
      <c r="Q2315" s="52"/>
      <c r="R2315" s="52"/>
      <c r="S2315" s="328"/>
    </row>
    <row r="2316" spans="1:19" s="49" customFormat="1" x14ac:dyDescent="0.25">
      <c r="A2316" s="27"/>
      <c r="B2316" s="25"/>
      <c r="C2316" s="25"/>
      <c r="D2316" s="25"/>
      <c r="E2316" s="25"/>
      <c r="F2316" s="14"/>
      <c r="G2316" s="14"/>
      <c r="H2316" s="14"/>
      <c r="I2316" s="14"/>
      <c r="J2316" s="14"/>
      <c r="K2316" s="14"/>
      <c r="L2316" s="69"/>
      <c r="M2316" s="15"/>
      <c r="N2316" s="68"/>
      <c r="O2316" s="16"/>
      <c r="P2316" s="51"/>
      <c r="Q2316" s="52"/>
      <c r="R2316" s="52"/>
      <c r="S2316" s="328"/>
    </row>
    <row r="2317" spans="1:19" s="49" customFormat="1" x14ac:dyDescent="0.25">
      <c r="A2317" s="27"/>
      <c r="B2317" s="25"/>
      <c r="C2317" s="25"/>
      <c r="D2317" s="25"/>
      <c r="E2317" s="25"/>
      <c r="F2317" s="14"/>
      <c r="G2317" s="14"/>
      <c r="H2317" s="14"/>
      <c r="I2317" s="14"/>
      <c r="J2317" s="14"/>
      <c r="K2317" s="14"/>
      <c r="L2317" s="69"/>
      <c r="M2317" s="15"/>
      <c r="N2317" s="68"/>
      <c r="O2317" s="16"/>
      <c r="P2317" s="51"/>
      <c r="Q2317" s="52"/>
      <c r="R2317" s="52"/>
      <c r="S2317" s="328"/>
    </row>
    <row r="2318" spans="1:19" s="49" customFormat="1" x14ac:dyDescent="0.25">
      <c r="A2318" s="27"/>
      <c r="B2318" s="25"/>
      <c r="C2318" s="25"/>
      <c r="D2318" s="25"/>
      <c r="E2318" s="25"/>
      <c r="F2318" s="14"/>
      <c r="G2318" s="14"/>
      <c r="H2318" s="14"/>
      <c r="I2318" s="14"/>
      <c r="J2318" s="14"/>
      <c r="K2318" s="14"/>
      <c r="L2318" s="69"/>
      <c r="M2318" s="15"/>
      <c r="N2318" s="68"/>
      <c r="O2318" s="16"/>
      <c r="P2318" s="51"/>
      <c r="Q2318" s="52"/>
      <c r="R2318" s="52"/>
      <c r="S2318" s="328"/>
    </row>
    <row r="2319" spans="1:19" s="49" customFormat="1" x14ac:dyDescent="0.25">
      <c r="A2319" s="27"/>
      <c r="B2319" s="25"/>
      <c r="C2319" s="25"/>
      <c r="D2319" s="25"/>
      <c r="E2319" s="25"/>
      <c r="F2319" s="14"/>
      <c r="G2319" s="14"/>
      <c r="H2319" s="14"/>
      <c r="I2319" s="14"/>
      <c r="J2319" s="14"/>
      <c r="K2319" s="14"/>
      <c r="L2319" s="69"/>
      <c r="M2319" s="15"/>
      <c r="N2319" s="68"/>
      <c r="O2319" s="16"/>
      <c r="P2319" s="51"/>
      <c r="Q2319" s="52"/>
      <c r="R2319" s="52"/>
      <c r="S2319" s="328"/>
    </row>
    <row r="2320" spans="1:19" s="49" customFormat="1" x14ac:dyDescent="0.25">
      <c r="A2320" s="27"/>
      <c r="B2320" s="25"/>
      <c r="C2320" s="25"/>
      <c r="D2320" s="25"/>
      <c r="E2320" s="25"/>
      <c r="F2320" s="14"/>
      <c r="G2320" s="14"/>
      <c r="H2320" s="14"/>
      <c r="I2320" s="14"/>
      <c r="J2320" s="14"/>
      <c r="K2320" s="14"/>
      <c r="L2320" s="69"/>
      <c r="M2320" s="15"/>
      <c r="N2320" s="68"/>
      <c r="O2320" s="16"/>
      <c r="P2320" s="51"/>
      <c r="Q2320" s="52"/>
      <c r="R2320" s="52"/>
      <c r="S2320" s="328"/>
    </row>
    <row r="2321" spans="1:19" s="49" customFormat="1" x14ac:dyDescent="0.25">
      <c r="A2321" s="27"/>
      <c r="B2321" s="25"/>
      <c r="C2321" s="25"/>
      <c r="D2321" s="25"/>
      <c r="E2321" s="25"/>
      <c r="F2321" s="14"/>
      <c r="G2321" s="14"/>
      <c r="H2321" s="14"/>
      <c r="I2321" s="14"/>
      <c r="J2321" s="14"/>
      <c r="K2321" s="14"/>
      <c r="L2321" s="69"/>
      <c r="M2321" s="15"/>
      <c r="N2321" s="68"/>
      <c r="O2321" s="16"/>
      <c r="P2321" s="51"/>
      <c r="Q2321" s="52"/>
      <c r="R2321" s="52"/>
      <c r="S2321" s="328"/>
    </row>
    <row r="2322" spans="1:19" s="49" customFormat="1" x14ac:dyDescent="0.25">
      <c r="A2322" s="27"/>
      <c r="B2322" s="25"/>
      <c r="C2322" s="25"/>
      <c r="D2322" s="25"/>
      <c r="E2322" s="25"/>
      <c r="F2322" s="14"/>
      <c r="G2322" s="14"/>
      <c r="H2322" s="14"/>
      <c r="I2322" s="14"/>
      <c r="J2322" s="14"/>
      <c r="K2322" s="14"/>
      <c r="L2322" s="69"/>
      <c r="M2322" s="15"/>
      <c r="N2322" s="68"/>
      <c r="O2322" s="16"/>
      <c r="P2322" s="51"/>
      <c r="Q2322" s="52"/>
      <c r="R2322" s="52"/>
      <c r="S2322" s="328"/>
    </row>
    <row r="2323" spans="1:19" s="49" customFormat="1" x14ac:dyDescent="0.25">
      <c r="A2323" s="27"/>
      <c r="B2323" s="25"/>
      <c r="C2323" s="25"/>
      <c r="D2323" s="25"/>
      <c r="E2323" s="25"/>
      <c r="F2323" s="14"/>
      <c r="G2323" s="14"/>
      <c r="H2323" s="14"/>
      <c r="I2323" s="14"/>
      <c r="J2323" s="14"/>
      <c r="K2323" s="14"/>
      <c r="L2323" s="69"/>
      <c r="M2323" s="15"/>
      <c r="N2323" s="68"/>
      <c r="O2323" s="16"/>
      <c r="P2323" s="51"/>
      <c r="Q2323" s="52"/>
      <c r="R2323" s="52"/>
      <c r="S2323" s="328"/>
    </row>
    <row r="2324" spans="1:19" s="49" customFormat="1" x14ac:dyDescent="0.25">
      <c r="A2324" s="27"/>
      <c r="B2324" s="25"/>
      <c r="C2324" s="25"/>
      <c r="D2324" s="25"/>
      <c r="E2324" s="25"/>
      <c r="F2324" s="14"/>
      <c r="G2324" s="14"/>
      <c r="H2324" s="14"/>
      <c r="I2324" s="14"/>
      <c r="J2324" s="14"/>
      <c r="K2324" s="14"/>
      <c r="L2324" s="69"/>
      <c r="M2324" s="15"/>
      <c r="N2324" s="68"/>
      <c r="O2324" s="16"/>
      <c r="P2324" s="51"/>
      <c r="Q2324" s="52"/>
      <c r="R2324" s="52"/>
      <c r="S2324" s="328"/>
    </row>
    <row r="2325" spans="1:19" s="49" customFormat="1" x14ac:dyDescent="0.25">
      <c r="A2325" s="27"/>
      <c r="B2325" s="25"/>
      <c r="C2325" s="25"/>
      <c r="D2325" s="25"/>
      <c r="E2325" s="25"/>
      <c r="F2325" s="14"/>
      <c r="G2325" s="14"/>
      <c r="H2325" s="14"/>
      <c r="I2325" s="14"/>
      <c r="J2325" s="14"/>
      <c r="K2325" s="14"/>
      <c r="L2325" s="69"/>
      <c r="M2325" s="15"/>
      <c r="N2325" s="68"/>
      <c r="O2325" s="16"/>
      <c r="P2325" s="51"/>
      <c r="Q2325" s="52"/>
      <c r="R2325" s="52"/>
      <c r="S2325" s="328"/>
    </row>
    <row r="2326" spans="1:19" s="49" customFormat="1" x14ac:dyDescent="0.25">
      <c r="A2326" s="27"/>
      <c r="B2326" s="25"/>
      <c r="C2326" s="25"/>
      <c r="D2326" s="25"/>
      <c r="E2326" s="25"/>
      <c r="F2326" s="14"/>
      <c r="G2326" s="14"/>
      <c r="H2326" s="14"/>
      <c r="I2326" s="14"/>
      <c r="J2326" s="14"/>
      <c r="K2326" s="14"/>
      <c r="L2326" s="69"/>
      <c r="M2326" s="15"/>
      <c r="N2326" s="68"/>
      <c r="O2326" s="16"/>
      <c r="P2326" s="51"/>
      <c r="Q2326" s="52"/>
      <c r="R2326" s="52"/>
      <c r="S2326" s="328"/>
    </row>
    <row r="2327" spans="1:19" s="49" customFormat="1" x14ac:dyDescent="0.25">
      <c r="A2327" s="27"/>
      <c r="B2327" s="25"/>
      <c r="C2327" s="25"/>
      <c r="D2327" s="25"/>
      <c r="E2327" s="25"/>
      <c r="F2327" s="14"/>
      <c r="G2327" s="14"/>
      <c r="H2327" s="14"/>
      <c r="I2327" s="14"/>
      <c r="J2327" s="14"/>
      <c r="K2327" s="14"/>
      <c r="L2327" s="69"/>
      <c r="M2327" s="15"/>
      <c r="N2327" s="68"/>
      <c r="O2327" s="16"/>
      <c r="P2327" s="51"/>
      <c r="Q2327" s="52"/>
      <c r="R2327" s="52"/>
      <c r="S2327" s="328"/>
    </row>
    <row r="2328" spans="1:19" s="49" customFormat="1" x14ac:dyDescent="0.25">
      <c r="A2328" s="27"/>
      <c r="B2328" s="25"/>
      <c r="C2328" s="25"/>
      <c r="D2328" s="25"/>
      <c r="E2328" s="25"/>
      <c r="F2328" s="14"/>
      <c r="G2328" s="14"/>
      <c r="H2328" s="14"/>
      <c r="I2328" s="14"/>
      <c r="J2328" s="14"/>
      <c r="K2328" s="14"/>
      <c r="L2328" s="69"/>
      <c r="M2328" s="15"/>
      <c r="N2328" s="68"/>
      <c r="O2328" s="16"/>
      <c r="P2328" s="51"/>
      <c r="Q2328" s="52"/>
      <c r="R2328" s="52"/>
      <c r="S2328" s="328"/>
    </row>
    <row r="2329" spans="1:19" s="49" customFormat="1" x14ac:dyDescent="0.25">
      <c r="A2329" s="27"/>
      <c r="B2329" s="25"/>
      <c r="C2329" s="25"/>
      <c r="D2329" s="25"/>
      <c r="E2329" s="25"/>
      <c r="F2329" s="14"/>
      <c r="G2329" s="14"/>
      <c r="H2329" s="14"/>
      <c r="I2329" s="14"/>
      <c r="J2329" s="14"/>
      <c r="K2329" s="14"/>
      <c r="L2329" s="69"/>
      <c r="M2329" s="15"/>
      <c r="N2329" s="68"/>
      <c r="O2329" s="16"/>
      <c r="P2329" s="51"/>
      <c r="Q2329" s="52"/>
      <c r="R2329" s="52"/>
      <c r="S2329" s="328"/>
    </row>
    <row r="2330" spans="1:19" s="49" customFormat="1" x14ac:dyDescent="0.25">
      <c r="A2330" s="27"/>
      <c r="B2330" s="25"/>
      <c r="C2330" s="25"/>
      <c r="D2330" s="25"/>
      <c r="E2330" s="25"/>
      <c r="F2330" s="14"/>
      <c r="G2330" s="14"/>
      <c r="H2330" s="14"/>
      <c r="I2330" s="14"/>
      <c r="J2330" s="14"/>
      <c r="K2330" s="14"/>
      <c r="L2330" s="69"/>
      <c r="M2330" s="15"/>
      <c r="N2330" s="68"/>
      <c r="O2330" s="16"/>
      <c r="P2330" s="51"/>
      <c r="Q2330" s="52"/>
      <c r="R2330" s="52"/>
      <c r="S2330" s="328"/>
    </row>
    <row r="2331" spans="1:19" s="49" customFormat="1" x14ac:dyDescent="0.25">
      <c r="A2331" s="27"/>
      <c r="B2331" s="25"/>
      <c r="C2331" s="25"/>
      <c r="D2331" s="25"/>
      <c r="E2331" s="25"/>
      <c r="F2331" s="14"/>
      <c r="G2331" s="14"/>
      <c r="H2331" s="14"/>
      <c r="I2331" s="14"/>
      <c r="J2331" s="14"/>
      <c r="K2331" s="14"/>
      <c r="L2331" s="69"/>
      <c r="M2331" s="15"/>
      <c r="N2331" s="68"/>
      <c r="O2331" s="16"/>
      <c r="P2331" s="51"/>
      <c r="Q2331" s="52"/>
      <c r="R2331" s="52"/>
      <c r="S2331" s="328"/>
    </row>
    <row r="2332" spans="1:19" s="49" customFormat="1" x14ac:dyDescent="0.25">
      <c r="A2332" s="27"/>
      <c r="B2332" s="25"/>
      <c r="C2332" s="25"/>
      <c r="D2332" s="25"/>
      <c r="E2332" s="25"/>
      <c r="F2332" s="14"/>
      <c r="G2332" s="14"/>
      <c r="H2332" s="14"/>
      <c r="I2332" s="14"/>
      <c r="J2332" s="14"/>
      <c r="K2332" s="14"/>
      <c r="L2332" s="69"/>
      <c r="M2332" s="15"/>
      <c r="N2332" s="68"/>
      <c r="O2332" s="16"/>
      <c r="P2332" s="51"/>
      <c r="Q2332" s="52"/>
      <c r="R2332" s="52"/>
      <c r="S2332" s="328"/>
    </row>
    <row r="2333" spans="1:19" s="49" customFormat="1" x14ac:dyDescent="0.25">
      <c r="A2333" s="27"/>
      <c r="B2333" s="25"/>
      <c r="C2333" s="25"/>
      <c r="D2333" s="25"/>
      <c r="E2333" s="25"/>
      <c r="F2333" s="14"/>
      <c r="G2333" s="14"/>
      <c r="H2333" s="14"/>
      <c r="I2333" s="14"/>
      <c r="J2333" s="14"/>
      <c r="K2333" s="14"/>
      <c r="L2333" s="69"/>
      <c r="M2333" s="15"/>
      <c r="N2333" s="68"/>
      <c r="O2333" s="16"/>
      <c r="P2333" s="51"/>
      <c r="Q2333" s="52"/>
      <c r="R2333" s="52"/>
      <c r="S2333" s="328"/>
    </row>
    <row r="2334" spans="1:19" s="49" customFormat="1" x14ac:dyDescent="0.25">
      <c r="A2334" s="27"/>
      <c r="B2334" s="25"/>
      <c r="C2334" s="25"/>
      <c r="D2334" s="25"/>
      <c r="E2334" s="25"/>
      <c r="F2334" s="14"/>
      <c r="G2334" s="14"/>
      <c r="H2334" s="14"/>
      <c r="I2334" s="14"/>
      <c r="J2334" s="14"/>
      <c r="K2334" s="14"/>
      <c r="L2334" s="69"/>
      <c r="M2334" s="15"/>
      <c r="N2334" s="68"/>
      <c r="O2334" s="16"/>
      <c r="P2334" s="51"/>
      <c r="Q2334" s="52"/>
      <c r="R2334" s="52"/>
      <c r="S2334" s="328"/>
    </row>
    <row r="2335" spans="1:19" s="49" customFormat="1" x14ac:dyDescent="0.25">
      <c r="A2335" s="27"/>
      <c r="B2335" s="25"/>
      <c r="C2335" s="25"/>
      <c r="D2335" s="25"/>
      <c r="E2335" s="25"/>
      <c r="F2335" s="14"/>
      <c r="G2335" s="14"/>
      <c r="H2335" s="14"/>
      <c r="I2335" s="14"/>
      <c r="J2335" s="14"/>
      <c r="K2335" s="14"/>
      <c r="L2335" s="69"/>
      <c r="M2335" s="15"/>
      <c r="N2335" s="68"/>
      <c r="O2335" s="16"/>
      <c r="P2335" s="51"/>
      <c r="Q2335" s="52"/>
      <c r="R2335" s="52"/>
      <c r="S2335" s="328"/>
    </row>
    <row r="2336" spans="1:19" s="49" customFormat="1" x14ac:dyDescent="0.25">
      <c r="A2336" s="27"/>
      <c r="B2336" s="25"/>
      <c r="C2336" s="25"/>
      <c r="D2336" s="25"/>
      <c r="E2336" s="25"/>
      <c r="F2336" s="14"/>
      <c r="G2336" s="14"/>
      <c r="H2336" s="14"/>
      <c r="I2336" s="14"/>
      <c r="J2336" s="14"/>
      <c r="K2336" s="14"/>
      <c r="L2336" s="69"/>
      <c r="M2336" s="15"/>
      <c r="N2336" s="68"/>
      <c r="O2336" s="16"/>
      <c r="P2336" s="51"/>
      <c r="Q2336" s="52"/>
      <c r="R2336" s="52"/>
      <c r="S2336" s="328"/>
    </row>
    <row r="2337" spans="1:19" s="49" customFormat="1" x14ac:dyDescent="0.25">
      <c r="A2337" s="27"/>
      <c r="B2337" s="25"/>
      <c r="C2337" s="25"/>
      <c r="D2337" s="25"/>
      <c r="E2337" s="25"/>
      <c r="F2337" s="14"/>
      <c r="G2337" s="14"/>
      <c r="H2337" s="14"/>
      <c r="I2337" s="14"/>
      <c r="J2337" s="14"/>
      <c r="K2337" s="14"/>
      <c r="L2337" s="69"/>
      <c r="M2337" s="15"/>
      <c r="N2337" s="68"/>
      <c r="O2337" s="16"/>
      <c r="P2337" s="51"/>
      <c r="Q2337" s="52"/>
      <c r="R2337" s="52"/>
      <c r="S2337" s="328"/>
    </row>
    <row r="2338" spans="1:19" s="49" customFormat="1" x14ac:dyDescent="0.25">
      <c r="A2338" s="27"/>
      <c r="B2338" s="25"/>
      <c r="C2338" s="25"/>
      <c r="D2338" s="25"/>
      <c r="E2338" s="25"/>
      <c r="F2338" s="14"/>
      <c r="G2338" s="14"/>
      <c r="H2338" s="14"/>
      <c r="I2338" s="14"/>
      <c r="J2338" s="14"/>
      <c r="K2338" s="14"/>
      <c r="L2338" s="69"/>
      <c r="M2338" s="15"/>
      <c r="N2338" s="68"/>
      <c r="O2338" s="16"/>
      <c r="P2338" s="51"/>
      <c r="Q2338" s="52"/>
      <c r="R2338" s="52"/>
      <c r="S2338" s="328"/>
    </row>
    <row r="2339" spans="1:19" s="49" customFormat="1" x14ac:dyDescent="0.25">
      <c r="A2339" s="27"/>
      <c r="B2339" s="25"/>
      <c r="C2339" s="25"/>
      <c r="D2339" s="25"/>
      <c r="E2339" s="25"/>
      <c r="F2339" s="14"/>
      <c r="G2339" s="14"/>
      <c r="H2339" s="14"/>
      <c r="I2339" s="14"/>
      <c r="J2339" s="14"/>
      <c r="K2339" s="14"/>
      <c r="L2339" s="69"/>
      <c r="M2339" s="15"/>
      <c r="N2339" s="68"/>
      <c r="O2339" s="16"/>
      <c r="P2339" s="51"/>
      <c r="Q2339" s="52"/>
      <c r="R2339" s="52"/>
      <c r="S2339" s="328"/>
    </row>
    <row r="2340" spans="1:19" s="49" customFormat="1" x14ac:dyDescent="0.25">
      <c r="A2340" s="27"/>
      <c r="B2340" s="25"/>
      <c r="C2340" s="25"/>
      <c r="D2340" s="25"/>
      <c r="E2340" s="25"/>
      <c r="F2340" s="14"/>
      <c r="G2340" s="14"/>
      <c r="H2340" s="14"/>
      <c r="I2340" s="14"/>
      <c r="J2340" s="14"/>
      <c r="K2340" s="14"/>
      <c r="L2340" s="69"/>
      <c r="M2340" s="15"/>
      <c r="N2340" s="68"/>
      <c r="O2340" s="16"/>
      <c r="P2340" s="51"/>
      <c r="Q2340" s="52"/>
      <c r="R2340" s="52"/>
      <c r="S2340" s="328"/>
    </row>
    <row r="2341" spans="1:19" s="49" customFormat="1" x14ac:dyDescent="0.25">
      <c r="A2341" s="27"/>
      <c r="B2341" s="25"/>
      <c r="C2341" s="25"/>
      <c r="D2341" s="25"/>
      <c r="E2341" s="25"/>
      <c r="F2341" s="14"/>
      <c r="G2341" s="14"/>
      <c r="H2341" s="14"/>
      <c r="I2341" s="14"/>
      <c r="J2341" s="14"/>
      <c r="K2341" s="14"/>
      <c r="L2341" s="69"/>
      <c r="M2341" s="15"/>
      <c r="N2341" s="68"/>
      <c r="O2341" s="16"/>
      <c r="P2341" s="51"/>
      <c r="Q2341" s="52"/>
      <c r="R2341" s="52"/>
      <c r="S2341" s="328"/>
    </row>
    <row r="2342" spans="1:19" s="49" customFormat="1" x14ac:dyDescent="0.25">
      <c r="A2342" s="27"/>
      <c r="B2342" s="25"/>
      <c r="C2342" s="25"/>
      <c r="D2342" s="25"/>
      <c r="E2342" s="25"/>
      <c r="F2342" s="14"/>
      <c r="G2342" s="14"/>
      <c r="H2342" s="14"/>
      <c r="I2342" s="14"/>
      <c r="J2342" s="14"/>
      <c r="K2342" s="14"/>
      <c r="L2342" s="69"/>
      <c r="M2342" s="15"/>
      <c r="N2342" s="68"/>
      <c r="O2342" s="16"/>
      <c r="P2342" s="51"/>
      <c r="Q2342" s="52"/>
      <c r="R2342" s="52"/>
      <c r="S2342" s="328"/>
    </row>
    <row r="2343" spans="1:19" s="49" customFormat="1" x14ac:dyDescent="0.25">
      <c r="A2343" s="27"/>
      <c r="B2343" s="25"/>
      <c r="C2343" s="25"/>
      <c r="D2343" s="25"/>
      <c r="E2343" s="25"/>
      <c r="F2343" s="14"/>
      <c r="G2343" s="14"/>
      <c r="H2343" s="14"/>
      <c r="I2343" s="14"/>
      <c r="J2343" s="14"/>
      <c r="K2343" s="14"/>
      <c r="L2343" s="69"/>
      <c r="M2343" s="15"/>
      <c r="N2343" s="68"/>
      <c r="O2343" s="16"/>
      <c r="P2343" s="51"/>
      <c r="Q2343" s="52"/>
      <c r="R2343" s="52"/>
      <c r="S2343" s="328"/>
    </row>
    <row r="2344" spans="1:19" s="49" customFormat="1" x14ac:dyDescent="0.25">
      <c r="A2344" s="27"/>
      <c r="B2344" s="25"/>
      <c r="C2344" s="25"/>
      <c r="D2344" s="25"/>
      <c r="E2344" s="25"/>
      <c r="F2344" s="14"/>
      <c r="G2344" s="14"/>
      <c r="H2344" s="14"/>
      <c r="I2344" s="14"/>
      <c r="J2344" s="14"/>
      <c r="K2344" s="14"/>
      <c r="L2344" s="69"/>
      <c r="M2344" s="15"/>
      <c r="N2344" s="68"/>
      <c r="O2344" s="16"/>
      <c r="P2344" s="51"/>
      <c r="Q2344" s="52"/>
      <c r="R2344" s="52"/>
      <c r="S2344" s="328"/>
    </row>
    <row r="2345" spans="1:19" s="49" customFormat="1" x14ac:dyDescent="0.25">
      <c r="A2345" s="27"/>
      <c r="B2345" s="25"/>
      <c r="C2345" s="25"/>
      <c r="D2345" s="25"/>
      <c r="E2345" s="25"/>
      <c r="F2345" s="14"/>
      <c r="G2345" s="14"/>
      <c r="H2345" s="14"/>
      <c r="I2345" s="14"/>
      <c r="J2345" s="14"/>
      <c r="K2345" s="14"/>
      <c r="L2345" s="69"/>
      <c r="M2345" s="15"/>
      <c r="N2345" s="68"/>
      <c r="O2345" s="16"/>
      <c r="P2345" s="51"/>
      <c r="Q2345" s="52"/>
      <c r="R2345" s="52"/>
      <c r="S2345" s="328"/>
    </row>
    <row r="2346" spans="1:19" s="49" customFormat="1" x14ac:dyDescent="0.25">
      <c r="A2346" s="27"/>
      <c r="B2346" s="25"/>
      <c r="C2346" s="25"/>
      <c r="D2346" s="25"/>
      <c r="E2346" s="25"/>
      <c r="F2346" s="14"/>
      <c r="G2346" s="14"/>
      <c r="H2346" s="14"/>
      <c r="I2346" s="14"/>
      <c r="J2346" s="14"/>
      <c r="K2346" s="14"/>
      <c r="L2346" s="69"/>
      <c r="M2346" s="15"/>
      <c r="N2346" s="68"/>
      <c r="O2346" s="16"/>
      <c r="P2346" s="51"/>
      <c r="Q2346" s="52"/>
      <c r="R2346" s="52"/>
      <c r="S2346" s="328"/>
    </row>
    <row r="2347" spans="1:19" s="49" customFormat="1" x14ac:dyDescent="0.25">
      <c r="A2347" s="27"/>
      <c r="B2347" s="25"/>
      <c r="C2347" s="25"/>
      <c r="D2347" s="25"/>
      <c r="E2347" s="25"/>
      <c r="F2347" s="14"/>
      <c r="G2347" s="14"/>
      <c r="H2347" s="14"/>
      <c r="I2347" s="14"/>
      <c r="J2347" s="14"/>
      <c r="K2347" s="14"/>
      <c r="L2347" s="69"/>
      <c r="M2347" s="15"/>
      <c r="N2347" s="68"/>
      <c r="O2347" s="16"/>
      <c r="P2347" s="51"/>
      <c r="Q2347" s="52"/>
      <c r="R2347" s="52"/>
      <c r="S2347" s="328"/>
    </row>
    <row r="2348" spans="1:19" s="49" customFormat="1" x14ac:dyDescent="0.25">
      <c r="A2348" s="27"/>
      <c r="B2348" s="25"/>
      <c r="C2348" s="25"/>
      <c r="D2348" s="25"/>
      <c r="E2348" s="25"/>
      <c r="F2348" s="14"/>
      <c r="G2348" s="14"/>
      <c r="H2348" s="14"/>
      <c r="I2348" s="14"/>
      <c r="J2348" s="14"/>
      <c r="K2348" s="14"/>
      <c r="L2348" s="69"/>
      <c r="M2348" s="15"/>
      <c r="N2348" s="68"/>
      <c r="O2348" s="16"/>
      <c r="P2348" s="51"/>
      <c r="Q2348" s="52"/>
      <c r="R2348" s="52"/>
      <c r="S2348" s="328"/>
    </row>
    <row r="2349" spans="1:19" s="49" customFormat="1" x14ac:dyDescent="0.25">
      <c r="A2349" s="27"/>
      <c r="B2349" s="25"/>
      <c r="C2349" s="25"/>
      <c r="D2349" s="25"/>
      <c r="E2349" s="25"/>
      <c r="F2349" s="14"/>
      <c r="G2349" s="14"/>
      <c r="H2349" s="14"/>
      <c r="I2349" s="14"/>
      <c r="J2349" s="14"/>
      <c r="K2349" s="14"/>
      <c r="L2349" s="69"/>
      <c r="M2349" s="15"/>
      <c r="N2349" s="68"/>
      <c r="O2349" s="16"/>
      <c r="P2349" s="51"/>
      <c r="Q2349" s="52"/>
      <c r="R2349" s="52"/>
      <c r="S2349" s="328"/>
    </row>
    <row r="2350" spans="1:19" s="49" customFormat="1" x14ac:dyDescent="0.25">
      <c r="A2350" s="27"/>
      <c r="B2350" s="25"/>
      <c r="C2350" s="25"/>
      <c r="D2350" s="25"/>
      <c r="E2350" s="25"/>
      <c r="F2350" s="14"/>
      <c r="G2350" s="14"/>
      <c r="H2350" s="14"/>
      <c r="I2350" s="14"/>
      <c r="J2350" s="14"/>
      <c r="K2350" s="14"/>
      <c r="L2350" s="69"/>
      <c r="M2350" s="15"/>
      <c r="N2350" s="68"/>
      <c r="O2350" s="16"/>
      <c r="P2350" s="51"/>
      <c r="Q2350" s="52"/>
      <c r="R2350" s="52"/>
      <c r="S2350" s="328"/>
    </row>
    <row r="2351" spans="1:19" s="49" customFormat="1" x14ac:dyDescent="0.25">
      <c r="A2351" s="27"/>
      <c r="B2351" s="25"/>
      <c r="C2351" s="25"/>
      <c r="D2351" s="25"/>
      <c r="E2351" s="25"/>
      <c r="F2351" s="14"/>
      <c r="G2351" s="14"/>
      <c r="H2351" s="14"/>
      <c r="I2351" s="14"/>
      <c r="J2351" s="14"/>
      <c r="K2351" s="14"/>
      <c r="L2351" s="69"/>
      <c r="M2351" s="15"/>
      <c r="N2351" s="68"/>
      <c r="O2351" s="16"/>
      <c r="P2351" s="51"/>
      <c r="Q2351" s="52"/>
      <c r="R2351" s="52"/>
      <c r="S2351" s="328"/>
    </row>
    <row r="2352" spans="1:19" s="49" customFormat="1" x14ac:dyDescent="0.25">
      <c r="A2352" s="27"/>
      <c r="B2352" s="25"/>
      <c r="C2352" s="25"/>
      <c r="D2352" s="25"/>
      <c r="E2352" s="25"/>
      <c r="F2352" s="14"/>
      <c r="G2352" s="14"/>
      <c r="H2352" s="14"/>
      <c r="I2352" s="14"/>
      <c r="J2352" s="14"/>
      <c r="K2352" s="14"/>
      <c r="L2352" s="69"/>
      <c r="M2352" s="15"/>
      <c r="N2352" s="68"/>
      <c r="O2352" s="16"/>
      <c r="P2352" s="51"/>
      <c r="Q2352" s="52"/>
      <c r="R2352" s="52"/>
      <c r="S2352" s="328"/>
    </row>
    <row r="2353" spans="1:19" s="49" customFormat="1" x14ac:dyDescent="0.25">
      <c r="A2353" s="27"/>
      <c r="B2353" s="25"/>
      <c r="C2353" s="25"/>
      <c r="D2353" s="25"/>
      <c r="E2353" s="25"/>
      <c r="F2353" s="14"/>
      <c r="G2353" s="14"/>
      <c r="H2353" s="14"/>
      <c r="I2353" s="14"/>
      <c r="J2353" s="14"/>
      <c r="K2353" s="14"/>
      <c r="L2353" s="69"/>
      <c r="M2353" s="15"/>
      <c r="N2353" s="68"/>
      <c r="O2353" s="16"/>
      <c r="P2353" s="51"/>
      <c r="Q2353" s="52"/>
      <c r="R2353" s="52"/>
      <c r="S2353" s="328"/>
    </row>
    <row r="2354" spans="1:19" s="49" customFormat="1" x14ac:dyDescent="0.25">
      <c r="A2354" s="27"/>
      <c r="B2354" s="25"/>
      <c r="C2354" s="25"/>
      <c r="D2354" s="25"/>
      <c r="E2354" s="25"/>
      <c r="F2354" s="14"/>
      <c r="G2354" s="14"/>
      <c r="H2354" s="14"/>
      <c r="I2354" s="14"/>
      <c r="J2354" s="14"/>
      <c r="K2354" s="14"/>
      <c r="L2354" s="69"/>
      <c r="M2354" s="15"/>
      <c r="N2354" s="68"/>
      <c r="O2354" s="16"/>
      <c r="P2354" s="51"/>
      <c r="Q2354" s="52"/>
      <c r="R2354" s="52"/>
      <c r="S2354" s="328"/>
    </row>
    <row r="2355" spans="1:19" s="49" customFormat="1" x14ac:dyDescent="0.25">
      <c r="A2355" s="27"/>
      <c r="B2355" s="25"/>
      <c r="C2355" s="25"/>
      <c r="D2355" s="25"/>
      <c r="E2355" s="25"/>
      <c r="F2355" s="14"/>
      <c r="G2355" s="14"/>
      <c r="H2355" s="14"/>
      <c r="I2355" s="14"/>
      <c r="J2355" s="14"/>
      <c r="K2355" s="14"/>
      <c r="L2355" s="69"/>
      <c r="M2355" s="15"/>
      <c r="N2355" s="68"/>
      <c r="O2355" s="16"/>
      <c r="P2355" s="51"/>
      <c r="Q2355" s="52"/>
      <c r="R2355" s="52"/>
      <c r="S2355" s="328"/>
    </row>
    <row r="2356" spans="1:19" s="49" customFormat="1" x14ac:dyDescent="0.25">
      <c r="A2356" s="27"/>
      <c r="B2356" s="25"/>
      <c r="C2356" s="25"/>
      <c r="D2356" s="25"/>
      <c r="E2356" s="25"/>
      <c r="F2356" s="14"/>
      <c r="G2356" s="14"/>
      <c r="H2356" s="14"/>
      <c r="I2356" s="14"/>
      <c r="J2356" s="14"/>
      <c r="K2356" s="14"/>
      <c r="L2356" s="69"/>
      <c r="M2356" s="15"/>
      <c r="N2356" s="68"/>
      <c r="O2356" s="16"/>
      <c r="P2356" s="51"/>
      <c r="Q2356" s="52"/>
      <c r="R2356" s="52"/>
      <c r="S2356" s="328"/>
    </row>
    <row r="2357" spans="1:19" s="49" customFormat="1" x14ac:dyDescent="0.25">
      <c r="A2357" s="27"/>
      <c r="B2357" s="25"/>
      <c r="C2357" s="25"/>
      <c r="D2357" s="25"/>
      <c r="E2357" s="25"/>
      <c r="F2357" s="14"/>
      <c r="G2357" s="14"/>
      <c r="H2357" s="14"/>
      <c r="I2357" s="14"/>
      <c r="J2357" s="14"/>
      <c r="K2357" s="14"/>
      <c r="L2357" s="69"/>
      <c r="M2357" s="15"/>
      <c r="N2357" s="68"/>
      <c r="O2357" s="16"/>
      <c r="P2357" s="51"/>
      <c r="Q2357" s="52"/>
      <c r="R2357" s="52"/>
      <c r="S2357" s="328"/>
    </row>
    <row r="2358" spans="1:19" s="49" customFormat="1" x14ac:dyDescent="0.25">
      <c r="A2358" s="27"/>
      <c r="B2358" s="25"/>
      <c r="C2358" s="25"/>
      <c r="D2358" s="25"/>
      <c r="E2358" s="25"/>
      <c r="F2358" s="14"/>
      <c r="G2358" s="14"/>
      <c r="H2358" s="14"/>
      <c r="I2358" s="14"/>
      <c r="J2358" s="14"/>
      <c r="K2358" s="14"/>
      <c r="L2358" s="69"/>
      <c r="M2358" s="15"/>
      <c r="N2358" s="68"/>
      <c r="O2358" s="16"/>
      <c r="P2358" s="51"/>
      <c r="Q2358" s="52"/>
      <c r="R2358" s="52"/>
      <c r="S2358" s="328"/>
    </row>
    <row r="2359" spans="1:19" s="49" customFormat="1" x14ac:dyDescent="0.25">
      <c r="A2359" s="27"/>
      <c r="B2359" s="25"/>
      <c r="C2359" s="25"/>
      <c r="D2359" s="25"/>
      <c r="E2359" s="25"/>
      <c r="F2359" s="14"/>
      <c r="G2359" s="14"/>
      <c r="H2359" s="14"/>
      <c r="I2359" s="14"/>
      <c r="J2359" s="14"/>
      <c r="K2359" s="14"/>
      <c r="L2359" s="69"/>
      <c r="M2359" s="15"/>
      <c r="N2359" s="68"/>
      <c r="O2359" s="16"/>
      <c r="P2359" s="51"/>
      <c r="Q2359" s="52"/>
      <c r="R2359" s="52"/>
      <c r="S2359" s="328"/>
    </row>
    <row r="2360" spans="1:19" s="49" customFormat="1" x14ac:dyDescent="0.25">
      <c r="A2360" s="27"/>
      <c r="B2360" s="25"/>
      <c r="C2360" s="25"/>
      <c r="D2360" s="25"/>
      <c r="E2360" s="25"/>
      <c r="F2360" s="14"/>
      <c r="G2360" s="14"/>
      <c r="H2360" s="14"/>
      <c r="I2360" s="14"/>
      <c r="J2360" s="14"/>
      <c r="K2360" s="14"/>
      <c r="L2360" s="69"/>
      <c r="M2360" s="15"/>
      <c r="N2360" s="68"/>
      <c r="O2360" s="16"/>
      <c r="P2360" s="51"/>
      <c r="Q2360" s="52"/>
      <c r="R2360" s="52"/>
      <c r="S2360" s="328"/>
    </row>
    <row r="2361" spans="1:19" s="49" customFormat="1" x14ac:dyDescent="0.25">
      <c r="A2361" s="27"/>
      <c r="B2361" s="25"/>
      <c r="C2361" s="25"/>
      <c r="D2361" s="25"/>
      <c r="E2361" s="25"/>
      <c r="F2361" s="14"/>
      <c r="G2361" s="14"/>
      <c r="H2361" s="14"/>
      <c r="I2361" s="14"/>
      <c r="J2361" s="14"/>
      <c r="K2361" s="14"/>
      <c r="L2361" s="69"/>
      <c r="M2361" s="15"/>
      <c r="N2361" s="68"/>
      <c r="O2361" s="16"/>
      <c r="P2361" s="51"/>
      <c r="Q2361" s="52"/>
      <c r="R2361" s="52"/>
      <c r="S2361" s="328"/>
    </row>
    <row r="2362" spans="1:19" s="49" customFormat="1" x14ac:dyDescent="0.25">
      <c r="A2362" s="27"/>
      <c r="B2362" s="25"/>
      <c r="C2362" s="25"/>
      <c r="D2362" s="25"/>
      <c r="E2362" s="25"/>
      <c r="F2362" s="14"/>
      <c r="G2362" s="14"/>
      <c r="H2362" s="14"/>
      <c r="I2362" s="14"/>
      <c r="J2362" s="14"/>
      <c r="K2362" s="14"/>
      <c r="L2362" s="69"/>
      <c r="M2362" s="15"/>
      <c r="N2362" s="68"/>
      <c r="O2362" s="16"/>
      <c r="P2362" s="51"/>
      <c r="Q2362" s="52"/>
      <c r="R2362" s="52"/>
      <c r="S2362" s="328"/>
    </row>
    <row r="2363" spans="1:19" s="49" customFormat="1" x14ac:dyDescent="0.25">
      <c r="A2363" s="27"/>
      <c r="B2363" s="25"/>
      <c r="C2363" s="25"/>
      <c r="D2363" s="25"/>
      <c r="E2363" s="25"/>
      <c r="F2363" s="14"/>
      <c r="G2363" s="14"/>
      <c r="H2363" s="14"/>
      <c r="I2363" s="14"/>
      <c r="J2363" s="14"/>
      <c r="K2363" s="14"/>
      <c r="L2363" s="69"/>
      <c r="M2363" s="15"/>
      <c r="N2363" s="68"/>
      <c r="O2363" s="16"/>
      <c r="P2363" s="51"/>
      <c r="Q2363" s="52"/>
      <c r="R2363" s="52"/>
      <c r="S2363" s="328"/>
    </row>
    <row r="2364" spans="1:19" s="49" customFormat="1" x14ac:dyDescent="0.25">
      <c r="A2364" s="27"/>
      <c r="B2364" s="25"/>
      <c r="C2364" s="25"/>
      <c r="D2364" s="25"/>
      <c r="E2364" s="25"/>
      <c r="F2364" s="14"/>
      <c r="G2364" s="14"/>
      <c r="H2364" s="14"/>
      <c r="I2364" s="14"/>
      <c r="J2364" s="14"/>
      <c r="K2364" s="14"/>
      <c r="L2364" s="69"/>
      <c r="M2364" s="15"/>
      <c r="N2364" s="68"/>
      <c r="O2364" s="16"/>
      <c r="P2364" s="51"/>
      <c r="Q2364" s="52"/>
      <c r="R2364" s="52"/>
      <c r="S2364" s="328"/>
    </row>
    <row r="2365" spans="1:19" s="49" customFormat="1" x14ac:dyDescent="0.25">
      <c r="A2365" s="27"/>
      <c r="B2365" s="25"/>
      <c r="C2365" s="25"/>
      <c r="D2365" s="25"/>
      <c r="E2365" s="25"/>
      <c r="F2365" s="14"/>
      <c r="G2365" s="14"/>
      <c r="H2365" s="14"/>
      <c r="I2365" s="14"/>
      <c r="J2365" s="14"/>
      <c r="K2365" s="14"/>
      <c r="L2365" s="69"/>
      <c r="M2365" s="15"/>
      <c r="N2365" s="68"/>
      <c r="O2365" s="16"/>
      <c r="P2365" s="51"/>
      <c r="Q2365" s="52"/>
      <c r="R2365" s="52"/>
      <c r="S2365" s="328"/>
    </row>
    <row r="2366" spans="1:19" s="49" customFormat="1" x14ac:dyDescent="0.25">
      <c r="A2366" s="27"/>
      <c r="B2366" s="25"/>
      <c r="C2366" s="25"/>
      <c r="D2366" s="25"/>
      <c r="E2366" s="25"/>
      <c r="F2366" s="14"/>
      <c r="G2366" s="14"/>
      <c r="H2366" s="14"/>
      <c r="I2366" s="14"/>
      <c r="J2366" s="14"/>
      <c r="K2366" s="14"/>
      <c r="L2366" s="69"/>
      <c r="M2366" s="15"/>
      <c r="N2366" s="68"/>
      <c r="O2366" s="16"/>
      <c r="P2366" s="51"/>
      <c r="Q2366" s="52"/>
      <c r="R2366" s="52"/>
      <c r="S2366" s="328"/>
    </row>
    <row r="2367" spans="1:19" s="49" customFormat="1" x14ac:dyDescent="0.25">
      <c r="A2367" s="27"/>
      <c r="B2367" s="25"/>
      <c r="C2367" s="25"/>
      <c r="D2367" s="25"/>
      <c r="E2367" s="25"/>
      <c r="F2367" s="14"/>
      <c r="G2367" s="14"/>
      <c r="H2367" s="14"/>
      <c r="I2367" s="14"/>
      <c r="J2367" s="14"/>
      <c r="K2367" s="14"/>
      <c r="L2367" s="69"/>
      <c r="M2367" s="15"/>
      <c r="N2367" s="68"/>
      <c r="O2367" s="16"/>
      <c r="P2367" s="51"/>
      <c r="Q2367" s="52"/>
      <c r="R2367" s="52"/>
      <c r="S2367" s="328"/>
    </row>
    <row r="2368" spans="1:19" s="49" customFormat="1" x14ac:dyDescent="0.25">
      <c r="A2368" s="27"/>
      <c r="B2368" s="25"/>
      <c r="C2368" s="25"/>
      <c r="D2368" s="25"/>
      <c r="E2368" s="25"/>
      <c r="F2368" s="14"/>
      <c r="G2368" s="14"/>
      <c r="H2368" s="14"/>
      <c r="I2368" s="14"/>
      <c r="J2368" s="14"/>
      <c r="K2368" s="14"/>
      <c r="L2368" s="69"/>
      <c r="M2368" s="15"/>
      <c r="N2368" s="68"/>
      <c r="O2368" s="16"/>
      <c r="P2368" s="51"/>
      <c r="Q2368" s="52"/>
      <c r="R2368" s="52"/>
      <c r="S2368" s="328"/>
    </row>
    <row r="2369" spans="1:19" s="49" customFormat="1" x14ac:dyDescent="0.25">
      <c r="A2369" s="27"/>
      <c r="B2369" s="25"/>
      <c r="C2369" s="25"/>
      <c r="D2369" s="25"/>
      <c r="E2369" s="25"/>
      <c r="F2369" s="14"/>
      <c r="G2369" s="14"/>
      <c r="H2369" s="14"/>
      <c r="I2369" s="14"/>
      <c r="J2369" s="14"/>
      <c r="K2369" s="14"/>
      <c r="L2369" s="69"/>
      <c r="M2369" s="15"/>
      <c r="N2369" s="68"/>
      <c r="O2369" s="16"/>
      <c r="P2369" s="51"/>
      <c r="Q2369" s="52"/>
      <c r="R2369" s="52"/>
      <c r="S2369" s="328"/>
    </row>
    <row r="2370" spans="1:19" s="49" customFormat="1" x14ac:dyDescent="0.25">
      <c r="A2370" s="27"/>
      <c r="B2370" s="25"/>
      <c r="C2370" s="25"/>
      <c r="D2370" s="25"/>
      <c r="E2370" s="25"/>
      <c r="F2370" s="14"/>
      <c r="G2370" s="14"/>
      <c r="H2370" s="14"/>
      <c r="I2370" s="14"/>
      <c r="J2370" s="14"/>
      <c r="K2370" s="14"/>
      <c r="L2370" s="69"/>
      <c r="M2370" s="15"/>
      <c r="N2370" s="68"/>
      <c r="O2370" s="16"/>
      <c r="P2370" s="51"/>
      <c r="Q2370" s="52"/>
      <c r="R2370" s="52"/>
      <c r="S2370" s="328"/>
    </row>
    <row r="2371" spans="1:19" s="49" customFormat="1" x14ac:dyDescent="0.25">
      <c r="A2371" s="27"/>
      <c r="B2371" s="25"/>
      <c r="C2371" s="25"/>
      <c r="D2371" s="25"/>
      <c r="E2371" s="25"/>
      <c r="F2371" s="14"/>
      <c r="G2371" s="14"/>
      <c r="H2371" s="14"/>
      <c r="I2371" s="14"/>
      <c r="J2371" s="14"/>
      <c r="K2371" s="14"/>
      <c r="L2371" s="69"/>
      <c r="M2371" s="15"/>
      <c r="N2371" s="68"/>
      <c r="O2371" s="16"/>
      <c r="P2371" s="51"/>
      <c r="Q2371" s="52"/>
      <c r="R2371" s="52"/>
      <c r="S2371" s="328"/>
    </row>
    <row r="2372" spans="1:19" s="49" customFormat="1" x14ac:dyDescent="0.25">
      <c r="A2372" s="27"/>
      <c r="B2372" s="25"/>
      <c r="C2372" s="25"/>
      <c r="D2372" s="25"/>
      <c r="E2372" s="25"/>
      <c r="F2372" s="14"/>
      <c r="G2372" s="14"/>
      <c r="H2372" s="14"/>
      <c r="I2372" s="14"/>
      <c r="J2372" s="14"/>
      <c r="K2372" s="14"/>
      <c r="L2372" s="69"/>
      <c r="M2372" s="15"/>
      <c r="N2372" s="68"/>
      <c r="O2372" s="16"/>
      <c r="P2372" s="51"/>
      <c r="Q2372" s="52"/>
      <c r="R2372" s="52"/>
      <c r="S2372" s="328"/>
    </row>
    <row r="2373" spans="1:19" s="49" customFormat="1" x14ac:dyDescent="0.25">
      <c r="A2373" s="27"/>
      <c r="B2373" s="25"/>
      <c r="C2373" s="25"/>
      <c r="D2373" s="25"/>
      <c r="E2373" s="25"/>
      <c r="F2373" s="14"/>
      <c r="G2373" s="14"/>
      <c r="H2373" s="14"/>
      <c r="I2373" s="14"/>
      <c r="J2373" s="14"/>
      <c r="K2373" s="14"/>
      <c r="L2373" s="69"/>
      <c r="M2373" s="15"/>
      <c r="N2373" s="68"/>
      <c r="O2373" s="16"/>
      <c r="P2373" s="51"/>
      <c r="Q2373" s="52"/>
      <c r="R2373" s="52"/>
      <c r="S2373" s="328"/>
    </row>
    <row r="2374" spans="1:19" s="49" customFormat="1" x14ac:dyDescent="0.25">
      <c r="A2374" s="27"/>
      <c r="B2374" s="25"/>
      <c r="C2374" s="25"/>
      <c r="D2374" s="25"/>
      <c r="E2374" s="25"/>
      <c r="F2374" s="14"/>
      <c r="G2374" s="14"/>
      <c r="H2374" s="14"/>
      <c r="I2374" s="14"/>
      <c r="J2374" s="14"/>
      <c r="K2374" s="14"/>
      <c r="L2374" s="69"/>
      <c r="M2374" s="15"/>
      <c r="N2374" s="68"/>
      <c r="O2374" s="16"/>
      <c r="P2374" s="51"/>
      <c r="Q2374" s="52"/>
      <c r="R2374" s="52"/>
      <c r="S2374" s="328"/>
    </row>
    <row r="2375" spans="1:19" s="49" customFormat="1" x14ac:dyDescent="0.25">
      <c r="A2375" s="27"/>
      <c r="B2375" s="25"/>
      <c r="C2375" s="25"/>
      <c r="D2375" s="25"/>
      <c r="E2375" s="25"/>
      <c r="F2375" s="14"/>
      <c r="G2375" s="14"/>
      <c r="H2375" s="14"/>
      <c r="I2375" s="14"/>
      <c r="J2375" s="14"/>
      <c r="K2375" s="14"/>
      <c r="L2375" s="69"/>
      <c r="M2375" s="15"/>
      <c r="N2375" s="68"/>
      <c r="O2375" s="16"/>
      <c r="P2375" s="51"/>
      <c r="Q2375" s="52"/>
      <c r="R2375" s="52"/>
      <c r="S2375" s="328"/>
    </row>
    <row r="2376" spans="1:19" s="49" customFormat="1" x14ac:dyDescent="0.25">
      <c r="A2376" s="27"/>
      <c r="B2376" s="25"/>
      <c r="C2376" s="25"/>
      <c r="D2376" s="25"/>
      <c r="E2376" s="25"/>
      <c r="F2376" s="14"/>
      <c r="G2376" s="14"/>
      <c r="H2376" s="14"/>
      <c r="I2376" s="14"/>
      <c r="J2376" s="14"/>
      <c r="K2376" s="14"/>
      <c r="L2376" s="69"/>
      <c r="M2376" s="15"/>
      <c r="N2376" s="68"/>
      <c r="O2376" s="16"/>
      <c r="P2376" s="51"/>
      <c r="Q2376" s="52"/>
      <c r="R2376" s="52"/>
      <c r="S2376" s="328"/>
    </row>
    <row r="2377" spans="1:19" s="49" customFormat="1" x14ac:dyDescent="0.25">
      <c r="A2377" s="27"/>
      <c r="B2377" s="25"/>
      <c r="C2377" s="25"/>
      <c r="D2377" s="25"/>
      <c r="E2377" s="25"/>
      <c r="F2377" s="14"/>
      <c r="G2377" s="14"/>
      <c r="H2377" s="14"/>
      <c r="I2377" s="14"/>
      <c r="J2377" s="14"/>
      <c r="K2377" s="14"/>
      <c r="L2377" s="69"/>
      <c r="M2377" s="15"/>
      <c r="N2377" s="68"/>
      <c r="O2377" s="16"/>
      <c r="P2377" s="51"/>
      <c r="Q2377" s="52"/>
      <c r="R2377" s="52"/>
      <c r="S2377" s="328"/>
    </row>
    <row r="2378" spans="1:19" s="49" customFormat="1" x14ac:dyDescent="0.25">
      <c r="A2378" s="27"/>
      <c r="B2378" s="25"/>
      <c r="C2378" s="25"/>
      <c r="D2378" s="25"/>
      <c r="E2378" s="25"/>
      <c r="F2378" s="14"/>
      <c r="G2378" s="14"/>
      <c r="H2378" s="14"/>
      <c r="I2378" s="14"/>
      <c r="J2378" s="14"/>
      <c r="K2378" s="14"/>
      <c r="L2378" s="69"/>
      <c r="M2378" s="15"/>
      <c r="N2378" s="68"/>
      <c r="O2378" s="16"/>
      <c r="P2378" s="51"/>
      <c r="Q2378" s="52"/>
      <c r="R2378" s="52"/>
      <c r="S2378" s="328"/>
    </row>
    <row r="2379" spans="1:19" s="49" customFormat="1" x14ac:dyDescent="0.25">
      <c r="A2379" s="27"/>
      <c r="B2379" s="25"/>
      <c r="C2379" s="25"/>
      <c r="D2379" s="25"/>
      <c r="E2379" s="25"/>
      <c r="F2379" s="14"/>
      <c r="G2379" s="14"/>
      <c r="H2379" s="14"/>
      <c r="I2379" s="14"/>
      <c r="J2379" s="14"/>
      <c r="K2379" s="14"/>
      <c r="L2379" s="69"/>
      <c r="M2379" s="15"/>
      <c r="N2379" s="68"/>
      <c r="O2379" s="16"/>
      <c r="P2379" s="51"/>
      <c r="Q2379" s="52"/>
      <c r="R2379" s="52"/>
      <c r="S2379" s="328"/>
    </row>
    <row r="2380" spans="1:19" s="49" customFormat="1" x14ac:dyDescent="0.25">
      <c r="A2380" s="27"/>
      <c r="B2380" s="25"/>
      <c r="C2380" s="25"/>
      <c r="D2380" s="25"/>
      <c r="E2380" s="25"/>
      <c r="F2380" s="14"/>
      <c r="G2380" s="14"/>
      <c r="H2380" s="14"/>
      <c r="I2380" s="14"/>
      <c r="J2380" s="14"/>
      <c r="K2380" s="14"/>
      <c r="L2380" s="69"/>
      <c r="M2380" s="15"/>
      <c r="N2380" s="68"/>
      <c r="O2380" s="16"/>
      <c r="P2380" s="51"/>
      <c r="Q2380" s="52"/>
      <c r="R2380" s="52"/>
      <c r="S2380" s="328"/>
    </row>
    <row r="2381" spans="1:19" s="49" customFormat="1" x14ac:dyDescent="0.25">
      <c r="A2381" s="27"/>
      <c r="B2381" s="25"/>
      <c r="C2381" s="25"/>
      <c r="D2381" s="25"/>
      <c r="E2381" s="25"/>
      <c r="F2381" s="14"/>
      <c r="G2381" s="14"/>
      <c r="H2381" s="14"/>
      <c r="I2381" s="14"/>
      <c r="J2381" s="14"/>
      <c r="K2381" s="14"/>
      <c r="L2381" s="69"/>
      <c r="M2381" s="15"/>
      <c r="N2381" s="68"/>
      <c r="O2381" s="16"/>
      <c r="P2381" s="51"/>
      <c r="Q2381" s="52"/>
      <c r="R2381" s="52"/>
      <c r="S2381" s="328"/>
    </row>
    <row r="2382" spans="1:19" s="49" customFormat="1" x14ac:dyDescent="0.25">
      <c r="A2382" s="27"/>
      <c r="B2382" s="25"/>
      <c r="C2382" s="25"/>
      <c r="D2382" s="25"/>
      <c r="E2382" s="25"/>
      <c r="F2382" s="14"/>
      <c r="G2382" s="14"/>
      <c r="H2382" s="14"/>
      <c r="I2382" s="14"/>
      <c r="J2382" s="14"/>
      <c r="K2382" s="14"/>
      <c r="L2382" s="69"/>
      <c r="M2382" s="15"/>
      <c r="N2382" s="68"/>
      <c r="O2382" s="16"/>
      <c r="P2382" s="51"/>
      <c r="Q2382" s="52"/>
      <c r="R2382" s="52"/>
      <c r="S2382" s="328"/>
    </row>
    <row r="2383" spans="1:19" s="49" customFormat="1" x14ac:dyDescent="0.25">
      <c r="A2383" s="27"/>
      <c r="B2383" s="25"/>
      <c r="C2383" s="25"/>
      <c r="D2383" s="25"/>
      <c r="E2383" s="25"/>
      <c r="F2383" s="14"/>
      <c r="G2383" s="14"/>
      <c r="H2383" s="14"/>
      <c r="I2383" s="14"/>
      <c r="J2383" s="14"/>
      <c r="K2383" s="14"/>
      <c r="L2383" s="69"/>
      <c r="M2383" s="15"/>
      <c r="N2383" s="68"/>
      <c r="O2383" s="16"/>
      <c r="P2383" s="51"/>
      <c r="Q2383" s="52"/>
      <c r="R2383" s="52"/>
      <c r="S2383" s="328"/>
    </row>
    <row r="2384" spans="1:19" s="49" customFormat="1" x14ac:dyDescent="0.25">
      <c r="A2384" s="27"/>
      <c r="B2384" s="25"/>
      <c r="C2384" s="25"/>
      <c r="D2384" s="25"/>
      <c r="E2384" s="25"/>
      <c r="F2384" s="14"/>
      <c r="G2384" s="14"/>
      <c r="H2384" s="14"/>
      <c r="I2384" s="14"/>
      <c r="J2384" s="14"/>
      <c r="K2384" s="14"/>
      <c r="L2384" s="69"/>
      <c r="M2384" s="15"/>
      <c r="N2384" s="68"/>
      <c r="O2384" s="16"/>
      <c r="P2384" s="51"/>
      <c r="Q2384" s="52"/>
      <c r="R2384" s="52"/>
      <c r="S2384" s="328"/>
    </row>
    <row r="2385" spans="1:19" s="49" customFormat="1" x14ac:dyDescent="0.25">
      <c r="A2385" s="27"/>
      <c r="B2385" s="25"/>
      <c r="C2385" s="25"/>
      <c r="D2385" s="25"/>
      <c r="E2385" s="25"/>
      <c r="F2385" s="14"/>
      <c r="G2385" s="14"/>
      <c r="H2385" s="14"/>
      <c r="I2385" s="14"/>
      <c r="J2385" s="14"/>
      <c r="K2385" s="14"/>
      <c r="L2385" s="69"/>
      <c r="M2385" s="15"/>
      <c r="N2385" s="68"/>
      <c r="O2385" s="16"/>
      <c r="P2385" s="51"/>
      <c r="Q2385" s="52"/>
      <c r="R2385" s="52"/>
      <c r="S2385" s="328"/>
    </row>
    <row r="2386" spans="1:19" s="49" customFormat="1" x14ac:dyDescent="0.25">
      <c r="A2386" s="27"/>
      <c r="B2386" s="25"/>
      <c r="C2386" s="25"/>
      <c r="D2386" s="25"/>
      <c r="E2386" s="25"/>
      <c r="F2386" s="14"/>
      <c r="G2386" s="14"/>
      <c r="H2386" s="14"/>
      <c r="I2386" s="14"/>
      <c r="J2386" s="14"/>
      <c r="K2386" s="14"/>
      <c r="L2386" s="69"/>
      <c r="M2386" s="15"/>
      <c r="N2386" s="68"/>
      <c r="O2386" s="16"/>
      <c r="P2386" s="51"/>
      <c r="Q2386" s="52"/>
      <c r="R2386" s="52"/>
      <c r="S2386" s="328"/>
    </row>
    <row r="2387" spans="1:19" s="49" customFormat="1" x14ac:dyDescent="0.25">
      <c r="A2387" s="27"/>
      <c r="B2387" s="25"/>
      <c r="C2387" s="25"/>
      <c r="D2387" s="25"/>
      <c r="E2387" s="25"/>
      <c r="F2387" s="14"/>
      <c r="G2387" s="14"/>
      <c r="H2387" s="14"/>
      <c r="I2387" s="14"/>
      <c r="J2387" s="14"/>
      <c r="K2387" s="14"/>
      <c r="L2387" s="69"/>
      <c r="M2387" s="15"/>
      <c r="N2387" s="68"/>
      <c r="O2387" s="16"/>
      <c r="P2387" s="51"/>
      <c r="Q2387" s="52"/>
      <c r="R2387" s="52"/>
      <c r="S2387" s="328"/>
    </row>
    <row r="2388" spans="1:19" s="49" customFormat="1" x14ac:dyDescent="0.25">
      <c r="A2388" s="27"/>
      <c r="B2388" s="25"/>
      <c r="C2388" s="25"/>
      <c r="D2388" s="25"/>
      <c r="E2388" s="25"/>
      <c r="F2388" s="14"/>
      <c r="G2388" s="14"/>
      <c r="H2388" s="14"/>
      <c r="I2388" s="14"/>
      <c r="J2388" s="14"/>
      <c r="K2388" s="14"/>
      <c r="L2388" s="69"/>
      <c r="M2388" s="15"/>
      <c r="N2388" s="68"/>
      <c r="O2388" s="16"/>
      <c r="P2388" s="51"/>
      <c r="Q2388" s="52"/>
      <c r="R2388" s="52"/>
      <c r="S2388" s="328"/>
    </row>
    <row r="2389" spans="1:19" s="49" customFormat="1" x14ac:dyDescent="0.25">
      <c r="A2389" s="27"/>
      <c r="B2389" s="25"/>
      <c r="C2389" s="25"/>
      <c r="D2389" s="25"/>
      <c r="E2389" s="25"/>
      <c r="F2389" s="14"/>
      <c r="G2389" s="14"/>
      <c r="H2389" s="14"/>
      <c r="I2389" s="14"/>
      <c r="J2389" s="14"/>
      <c r="K2389" s="14"/>
      <c r="L2389" s="69"/>
      <c r="M2389" s="15"/>
      <c r="N2389" s="68"/>
      <c r="O2389" s="16"/>
      <c r="P2389" s="51"/>
      <c r="Q2389" s="52"/>
      <c r="R2389" s="52"/>
      <c r="S2389" s="328"/>
    </row>
    <row r="2390" spans="1:19" s="49" customFormat="1" x14ac:dyDescent="0.25">
      <c r="A2390" s="27"/>
      <c r="B2390" s="25"/>
      <c r="C2390" s="25"/>
      <c r="D2390" s="25"/>
      <c r="E2390" s="25"/>
      <c r="F2390" s="14"/>
      <c r="G2390" s="14"/>
      <c r="H2390" s="14"/>
      <c r="I2390" s="14"/>
      <c r="J2390" s="14"/>
      <c r="K2390" s="14"/>
      <c r="L2390" s="69"/>
      <c r="M2390" s="15"/>
      <c r="N2390" s="68"/>
      <c r="O2390" s="16"/>
      <c r="P2390" s="51"/>
      <c r="Q2390" s="52"/>
      <c r="R2390" s="52"/>
      <c r="S2390" s="328"/>
    </row>
    <row r="2391" spans="1:19" s="49" customFormat="1" x14ac:dyDescent="0.25">
      <c r="A2391" s="27"/>
      <c r="B2391" s="25"/>
      <c r="C2391" s="25"/>
      <c r="D2391" s="25"/>
      <c r="E2391" s="25"/>
      <c r="F2391" s="14"/>
      <c r="G2391" s="14"/>
      <c r="H2391" s="14"/>
      <c r="I2391" s="14"/>
      <c r="J2391" s="14"/>
      <c r="K2391" s="14"/>
      <c r="L2391" s="69"/>
      <c r="M2391" s="15"/>
      <c r="N2391" s="68"/>
      <c r="O2391" s="16"/>
      <c r="P2391" s="51"/>
      <c r="Q2391" s="52"/>
      <c r="R2391" s="52"/>
      <c r="S2391" s="328"/>
    </row>
    <row r="2392" spans="1:19" s="49" customFormat="1" x14ac:dyDescent="0.25">
      <c r="A2392" s="27"/>
      <c r="B2392" s="25"/>
      <c r="C2392" s="25"/>
      <c r="D2392" s="25"/>
      <c r="E2392" s="25"/>
      <c r="F2392" s="14"/>
      <c r="G2392" s="14"/>
      <c r="H2392" s="14"/>
      <c r="I2392" s="14"/>
      <c r="J2392" s="14"/>
      <c r="K2392" s="14"/>
      <c r="L2392" s="69"/>
      <c r="M2392" s="15"/>
      <c r="N2392" s="68"/>
      <c r="O2392" s="16"/>
      <c r="P2392" s="51"/>
      <c r="Q2392" s="52"/>
      <c r="R2392" s="52"/>
      <c r="S2392" s="328"/>
    </row>
    <row r="2393" spans="1:19" s="49" customFormat="1" x14ac:dyDescent="0.25">
      <c r="A2393" s="27"/>
      <c r="B2393" s="25"/>
      <c r="C2393" s="25"/>
      <c r="D2393" s="25"/>
      <c r="E2393" s="25"/>
      <c r="F2393" s="14"/>
      <c r="G2393" s="14"/>
      <c r="H2393" s="14"/>
      <c r="I2393" s="14"/>
      <c r="J2393" s="14"/>
      <c r="K2393" s="14"/>
      <c r="L2393" s="69"/>
      <c r="M2393" s="15"/>
      <c r="N2393" s="68"/>
      <c r="O2393" s="16"/>
      <c r="P2393" s="51"/>
      <c r="Q2393" s="52"/>
      <c r="R2393" s="52"/>
      <c r="S2393" s="328"/>
    </row>
    <row r="2394" spans="1:19" s="49" customFormat="1" x14ac:dyDescent="0.25">
      <c r="A2394" s="27"/>
      <c r="B2394" s="25"/>
      <c r="C2394" s="25"/>
      <c r="D2394" s="25"/>
      <c r="E2394" s="25"/>
      <c r="F2394" s="14"/>
      <c r="G2394" s="14"/>
      <c r="H2394" s="14"/>
      <c r="I2394" s="14"/>
      <c r="J2394" s="14"/>
      <c r="K2394" s="14"/>
      <c r="L2394" s="69"/>
      <c r="M2394" s="15"/>
      <c r="N2394" s="68"/>
      <c r="O2394" s="16"/>
      <c r="P2394" s="51"/>
      <c r="Q2394" s="52"/>
      <c r="R2394" s="52"/>
      <c r="S2394" s="328"/>
    </row>
    <row r="2395" spans="1:19" s="49" customFormat="1" x14ac:dyDescent="0.25">
      <c r="A2395" s="27"/>
      <c r="B2395" s="25"/>
      <c r="C2395" s="25"/>
      <c r="D2395" s="25"/>
      <c r="E2395" s="25"/>
      <c r="F2395" s="14"/>
      <c r="G2395" s="14"/>
      <c r="H2395" s="14"/>
      <c r="I2395" s="14"/>
      <c r="J2395" s="14"/>
      <c r="K2395" s="14"/>
      <c r="L2395" s="69"/>
      <c r="M2395" s="15"/>
      <c r="N2395" s="68"/>
      <c r="O2395" s="16"/>
      <c r="P2395" s="51"/>
      <c r="Q2395" s="52"/>
      <c r="R2395" s="52"/>
      <c r="S2395" s="328"/>
    </row>
    <row r="2396" spans="1:19" s="49" customFormat="1" x14ac:dyDescent="0.25">
      <c r="A2396" s="27"/>
      <c r="B2396" s="25"/>
      <c r="C2396" s="25"/>
      <c r="D2396" s="25"/>
      <c r="E2396" s="25"/>
      <c r="F2396" s="14"/>
      <c r="G2396" s="14"/>
      <c r="H2396" s="14"/>
      <c r="I2396" s="14"/>
      <c r="J2396" s="14"/>
      <c r="K2396" s="14"/>
      <c r="L2396" s="69"/>
      <c r="M2396" s="15"/>
      <c r="N2396" s="68"/>
      <c r="O2396" s="16"/>
      <c r="P2396" s="51"/>
      <c r="Q2396" s="52"/>
      <c r="R2396" s="52"/>
      <c r="S2396" s="328"/>
    </row>
    <row r="2397" spans="1:19" s="49" customFormat="1" x14ac:dyDescent="0.25">
      <c r="A2397" s="27"/>
      <c r="B2397" s="25"/>
      <c r="C2397" s="25"/>
      <c r="D2397" s="25"/>
      <c r="E2397" s="25"/>
      <c r="F2397" s="14"/>
      <c r="G2397" s="14"/>
      <c r="H2397" s="14"/>
      <c r="I2397" s="14"/>
      <c r="J2397" s="14"/>
      <c r="K2397" s="14"/>
      <c r="L2397" s="69"/>
      <c r="M2397" s="15"/>
      <c r="N2397" s="68"/>
      <c r="O2397" s="16"/>
      <c r="P2397" s="51"/>
      <c r="Q2397" s="52"/>
      <c r="R2397" s="52"/>
      <c r="S2397" s="328"/>
    </row>
    <row r="2398" spans="1:19" s="49" customFormat="1" x14ac:dyDescent="0.25">
      <c r="A2398" s="27"/>
      <c r="B2398" s="25"/>
      <c r="C2398" s="25"/>
      <c r="D2398" s="25"/>
      <c r="E2398" s="25"/>
      <c r="F2398" s="14"/>
      <c r="G2398" s="14"/>
      <c r="H2398" s="14"/>
      <c r="I2398" s="14"/>
      <c r="J2398" s="14"/>
      <c r="K2398" s="14"/>
      <c r="L2398" s="69"/>
      <c r="M2398" s="15"/>
      <c r="N2398" s="68"/>
      <c r="O2398" s="16"/>
      <c r="P2398" s="51"/>
      <c r="Q2398" s="52"/>
      <c r="R2398" s="52"/>
      <c r="S2398" s="328"/>
    </row>
    <row r="2399" spans="1:19" s="49" customFormat="1" x14ac:dyDescent="0.25">
      <c r="A2399" s="27"/>
      <c r="B2399" s="25"/>
      <c r="C2399" s="25"/>
      <c r="D2399" s="25"/>
      <c r="E2399" s="25"/>
      <c r="F2399" s="14"/>
      <c r="G2399" s="14"/>
      <c r="H2399" s="14"/>
      <c r="I2399" s="14"/>
      <c r="J2399" s="14"/>
      <c r="K2399" s="14"/>
      <c r="L2399" s="69"/>
      <c r="M2399" s="15"/>
      <c r="N2399" s="68"/>
      <c r="O2399" s="16"/>
      <c r="P2399" s="51"/>
      <c r="Q2399" s="52"/>
      <c r="R2399" s="52"/>
      <c r="S2399" s="328"/>
    </row>
    <row r="2400" spans="1:19" s="49" customFormat="1" x14ac:dyDescent="0.25">
      <c r="A2400" s="27"/>
      <c r="B2400" s="25"/>
      <c r="C2400" s="25"/>
      <c r="D2400" s="25"/>
      <c r="E2400" s="25"/>
      <c r="F2400" s="14"/>
      <c r="G2400" s="14"/>
      <c r="H2400" s="14"/>
      <c r="I2400" s="14"/>
      <c r="J2400" s="14"/>
      <c r="K2400" s="14"/>
      <c r="L2400" s="69"/>
      <c r="M2400" s="15"/>
      <c r="N2400" s="68"/>
      <c r="O2400" s="16"/>
      <c r="P2400" s="51"/>
      <c r="Q2400" s="52"/>
      <c r="R2400" s="52"/>
      <c r="S2400" s="328"/>
    </row>
    <row r="2401" spans="1:19" s="49" customFormat="1" x14ac:dyDescent="0.25">
      <c r="A2401" s="27"/>
      <c r="B2401" s="25"/>
      <c r="C2401" s="25"/>
      <c r="D2401" s="25"/>
      <c r="E2401" s="25"/>
      <c r="F2401" s="14"/>
      <c r="G2401" s="14"/>
      <c r="H2401" s="14"/>
      <c r="I2401" s="14"/>
      <c r="J2401" s="14"/>
      <c r="K2401" s="14"/>
      <c r="L2401" s="69"/>
      <c r="M2401" s="15"/>
      <c r="N2401" s="68"/>
      <c r="O2401" s="16"/>
      <c r="P2401" s="51"/>
      <c r="Q2401" s="52"/>
      <c r="R2401" s="52"/>
      <c r="S2401" s="328"/>
    </row>
    <row r="2402" spans="1:19" s="49" customFormat="1" x14ac:dyDescent="0.25">
      <c r="A2402" s="27"/>
      <c r="B2402" s="25"/>
      <c r="C2402" s="25"/>
      <c r="D2402" s="25"/>
      <c r="E2402" s="25"/>
      <c r="F2402" s="14"/>
      <c r="G2402" s="14"/>
      <c r="H2402" s="14"/>
      <c r="I2402" s="14"/>
      <c r="J2402" s="14"/>
      <c r="K2402" s="14"/>
      <c r="L2402" s="69"/>
      <c r="M2402" s="15"/>
      <c r="N2402" s="68"/>
      <c r="O2402" s="16"/>
      <c r="P2402" s="51"/>
      <c r="Q2402" s="52"/>
      <c r="R2402" s="52"/>
      <c r="S2402" s="328"/>
    </row>
    <row r="2403" spans="1:19" s="49" customFormat="1" x14ac:dyDescent="0.25">
      <c r="A2403" s="27"/>
      <c r="B2403" s="25"/>
      <c r="C2403" s="25"/>
      <c r="D2403" s="25"/>
      <c r="E2403" s="25"/>
      <c r="F2403" s="14"/>
      <c r="G2403" s="14"/>
      <c r="H2403" s="14"/>
      <c r="I2403" s="14"/>
      <c r="J2403" s="14"/>
      <c r="K2403" s="14"/>
      <c r="L2403" s="69"/>
      <c r="M2403" s="15"/>
      <c r="N2403" s="68"/>
      <c r="O2403" s="16"/>
      <c r="P2403" s="51"/>
      <c r="Q2403" s="52"/>
      <c r="R2403" s="52"/>
      <c r="S2403" s="328"/>
    </row>
    <row r="2404" spans="1:19" s="49" customFormat="1" x14ac:dyDescent="0.25">
      <c r="A2404" s="27"/>
      <c r="B2404" s="25"/>
      <c r="C2404" s="25"/>
      <c r="D2404" s="25"/>
      <c r="E2404" s="25"/>
      <c r="F2404" s="14"/>
      <c r="G2404" s="14"/>
      <c r="H2404" s="14"/>
      <c r="I2404" s="14"/>
      <c r="J2404" s="14"/>
      <c r="K2404" s="14"/>
      <c r="L2404" s="69"/>
      <c r="M2404" s="15"/>
      <c r="N2404" s="68"/>
      <c r="O2404" s="16"/>
      <c r="P2404" s="51"/>
      <c r="Q2404" s="52"/>
      <c r="R2404" s="52"/>
      <c r="S2404" s="328"/>
    </row>
    <row r="2405" spans="1:19" s="49" customFormat="1" x14ac:dyDescent="0.25">
      <c r="A2405" s="27"/>
      <c r="B2405" s="25"/>
      <c r="C2405" s="25"/>
      <c r="D2405" s="25"/>
      <c r="E2405" s="25"/>
      <c r="F2405" s="14"/>
      <c r="G2405" s="14"/>
      <c r="H2405" s="14"/>
      <c r="I2405" s="14"/>
      <c r="J2405" s="14"/>
      <c r="K2405" s="14"/>
      <c r="L2405" s="69"/>
      <c r="M2405" s="15"/>
      <c r="N2405" s="68"/>
      <c r="O2405" s="16"/>
      <c r="P2405" s="51"/>
      <c r="Q2405" s="52"/>
      <c r="R2405" s="52"/>
      <c r="S2405" s="328"/>
    </row>
    <row r="2406" spans="1:19" s="49" customFormat="1" x14ac:dyDescent="0.25">
      <c r="A2406" s="27"/>
      <c r="B2406" s="25"/>
      <c r="C2406" s="25"/>
      <c r="D2406" s="25"/>
      <c r="E2406" s="25"/>
      <c r="F2406" s="14"/>
      <c r="G2406" s="14"/>
      <c r="H2406" s="14"/>
      <c r="I2406" s="14"/>
      <c r="J2406" s="14"/>
      <c r="K2406" s="14"/>
      <c r="L2406" s="69"/>
      <c r="M2406" s="15"/>
      <c r="N2406" s="68"/>
      <c r="O2406" s="16"/>
      <c r="P2406" s="51"/>
      <c r="Q2406" s="52"/>
      <c r="R2406" s="52"/>
      <c r="S2406" s="328"/>
    </row>
    <row r="2407" spans="1:19" s="49" customFormat="1" x14ac:dyDescent="0.25">
      <c r="A2407" s="27"/>
      <c r="B2407" s="25"/>
      <c r="C2407" s="25"/>
      <c r="D2407" s="25"/>
      <c r="E2407" s="25"/>
      <c r="F2407" s="14"/>
      <c r="G2407" s="14"/>
      <c r="H2407" s="14"/>
      <c r="I2407" s="14"/>
      <c r="J2407" s="14"/>
      <c r="K2407" s="14"/>
      <c r="L2407" s="69"/>
      <c r="M2407" s="15"/>
      <c r="N2407" s="68"/>
      <c r="O2407" s="16"/>
      <c r="P2407" s="51"/>
      <c r="Q2407" s="52"/>
      <c r="R2407" s="52"/>
      <c r="S2407" s="328"/>
    </row>
    <row r="2408" spans="1:19" s="49" customFormat="1" x14ac:dyDescent="0.25">
      <c r="A2408" s="27"/>
      <c r="B2408" s="25"/>
      <c r="C2408" s="25"/>
      <c r="D2408" s="25"/>
      <c r="E2408" s="25"/>
      <c r="F2408" s="14"/>
      <c r="G2408" s="14"/>
      <c r="H2408" s="14"/>
      <c r="I2408" s="14"/>
      <c r="J2408" s="14"/>
      <c r="K2408" s="14"/>
      <c r="L2408" s="69"/>
      <c r="M2408" s="15"/>
      <c r="N2408" s="68"/>
      <c r="O2408" s="16"/>
      <c r="P2408" s="51"/>
      <c r="Q2408" s="52"/>
      <c r="R2408" s="52"/>
      <c r="S2408" s="328"/>
    </row>
    <row r="2409" spans="1:19" s="49" customFormat="1" x14ac:dyDescent="0.25">
      <c r="A2409" s="27"/>
      <c r="B2409" s="25"/>
      <c r="C2409" s="25"/>
      <c r="D2409" s="25"/>
      <c r="E2409" s="25"/>
      <c r="F2409" s="14"/>
      <c r="G2409" s="14"/>
      <c r="H2409" s="14"/>
      <c r="I2409" s="14"/>
      <c r="J2409" s="14"/>
      <c r="K2409" s="14"/>
      <c r="L2409" s="69"/>
      <c r="M2409" s="15"/>
      <c r="N2409" s="68"/>
      <c r="O2409" s="16"/>
      <c r="P2409" s="51"/>
      <c r="Q2409" s="52"/>
      <c r="R2409" s="52"/>
      <c r="S2409" s="328"/>
    </row>
    <row r="2410" spans="1:19" s="49" customFormat="1" x14ac:dyDescent="0.25">
      <c r="A2410" s="27"/>
      <c r="B2410" s="25"/>
      <c r="C2410" s="25"/>
      <c r="D2410" s="25"/>
      <c r="E2410" s="25"/>
      <c r="F2410" s="14"/>
      <c r="G2410" s="14"/>
      <c r="H2410" s="14"/>
      <c r="I2410" s="14"/>
      <c r="J2410" s="14"/>
      <c r="K2410" s="14"/>
      <c r="L2410" s="69"/>
      <c r="M2410" s="15"/>
      <c r="N2410" s="68"/>
      <c r="O2410" s="16"/>
      <c r="P2410" s="51"/>
      <c r="Q2410" s="52"/>
      <c r="R2410" s="52"/>
      <c r="S2410" s="328"/>
    </row>
    <row r="2411" spans="1:19" s="49" customFormat="1" x14ac:dyDescent="0.25">
      <c r="A2411" s="27"/>
      <c r="B2411" s="25"/>
      <c r="C2411" s="25"/>
      <c r="D2411" s="25"/>
      <c r="E2411" s="25"/>
      <c r="F2411" s="14"/>
      <c r="G2411" s="14"/>
      <c r="H2411" s="14"/>
      <c r="I2411" s="14"/>
      <c r="J2411" s="14"/>
      <c r="K2411" s="14"/>
      <c r="L2411" s="69"/>
      <c r="M2411" s="15"/>
      <c r="N2411" s="68"/>
      <c r="O2411" s="16"/>
      <c r="P2411" s="51"/>
      <c r="Q2411" s="52"/>
      <c r="R2411" s="52"/>
      <c r="S2411" s="328"/>
    </row>
    <row r="2412" spans="1:19" s="49" customFormat="1" x14ac:dyDescent="0.25">
      <c r="A2412" s="27"/>
      <c r="B2412" s="25"/>
      <c r="C2412" s="25"/>
      <c r="D2412" s="25"/>
      <c r="E2412" s="25"/>
      <c r="F2412" s="14"/>
      <c r="G2412" s="14"/>
      <c r="H2412" s="14"/>
      <c r="I2412" s="14"/>
      <c r="J2412" s="14"/>
      <c r="K2412" s="14"/>
      <c r="L2412" s="69"/>
      <c r="M2412" s="15"/>
      <c r="N2412" s="68"/>
      <c r="O2412" s="16"/>
      <c r="P2412" s="51"/>
      <c r="Q2412" s="52"/>
      <c r="R2412" s="52"/>
      <c r="S2412" s="328"/>
    </row>
    <row r="2413" spans="1:19" s="49" customFormat="1" x14ac:dyDescent="0.25">
      <c r="A2413" s="27"/>
      <c r="B2413" s="25"/>
      <c r="C2413" s="25"/>
      <c r="D2413" s="25"/>
      <c r="E2413" s="25"/>
      <c r="F2413" s="14"/>
      <c r="G2413" s="14"/>
      <c r="H2413" s="14"/>
      <c r="I2413" s="14"/>
      <c r="J2413" s="14"/>
      <c r="K2413" s="14"/>
      <c r="L2413" s="69"/>
      <c r="M2413" s="15"/>
      <c r="N2413" s="68"/>
      <c r="O2413" s="16"/>
      <c r="P2413" s="51"/>
      <c r="Q2413" s="52"/>
      <c r="R2413" s="52"/>
      <c r="S2413" s="328"/>
    </row>
    <row r="2414" spans="1:19" s="49" customFormat="1" x14ac:dyDescent="0.25">
      <c r="A2414" s="27"/>
      <c r="B2414" s="25"/>
      <c r="C2414" s="25"/>
      <c r="D2414" s="25"/>
      <c r="E2414" s="25"/>
      <c r="F2414" s="14"/>
      <c r="G2414" s="14"/>
      <c r="H2414" s="14"/>
      <c r="I2414" s="14"/>
      <c r="J2414" s="14"/>
      <c r="K2414" s="14"/>
      <c r="L2414" s="69"/>
      <c r="M2414" s="15"/>
      <c r="N2414" s="68"/>
      <c r="O2414" s="16"/>
      <c r="P2414" s="51"/>
      <c r="Q2414" s="52"/>
      <c r="R2414" s="52"/>
      <c r="S2414" s="328"/>
    </row>
    <row r="2415" spans="1:19" s="49" customFormat="1" x14ac:dyDescent="0.25">
      <c r="A2415" s="27"/>
      <c r="B2415" s="25"/>
      <c r="C2415" s="25"/>
      <c r="D2415" s="25"/>
      <c r="E2415" s="25"/>
      <c r="F2415" s="14"/>
      <c r="G2415" s="14"/>
      <c r="H2415" s="14"/>
      <c r="I2415" s="14"/>
      <c r="J2415" s="14"/>
      <c r="K2415" s="14"/>
      <c r="L2415" s="69"/>
      <c r="M2415" s="15"/>
      <c r="N2415" s="68"/>
      <c r="O2415" s="16"/>
      <c r="P2415" s="51"/>
      <c r="Q2415" s="52"/>
      <c r="R2415" s="52"/>
      <c r="S2415" s="328"/>
    </row>
    <row r="2416" spans="1:19" s="49" customFormat="1" x14ac:dyDescent="0.25">
      <c r="A2416" s="27"/>
      <c r="B2416" s="25"/>
      <c r="C2416" s="25"/>
      <c r="D2416" s="25"/>
      <c r="E2416" s="25"/>
      <c r="F2416" s="14"/>
      <c r="G2416" s="14"/>
      <c r="H2416" s="14"/>
      <c r="I2416" s="14"/>
      <c r="J2416" s="14"/>
      <c r="K2416" s="14"/>
      <c r="L2416" s="69"/>
      <c r="M2416" s="15"/>
      <c r="N2416" s="68"/>
      <c r="O2416" s="16"/>
      <c r="P2416" s="51"/>
      <c r="Q2416" s="52"/>
      <c r="R2416" s="52"/>
      <c r="S2416" s="328"/>
    </row>
    <row r="2417" spans="1:19" s="49" customFormat="1" x14ac:dyDescent="0.25">
      <c r="A2417" s="27"/>
      <c r="B2417" s="25"/>
      <c r="C2417" s="25"/>
      <c r="D2417" s="25"/>
      <c r="E2417" s="25"/>
      <c r="F2417" s="14"/>
      <c r="G2417" s="14"/>
      <c r="H2417" s="14"/>
      <c r="I2417" s="14"/>
      <c r="J2417" s="14"/>
      <c r="K2417" s="14"/>
      <c r="L2417" s="69"/>
      <c r="M2417" s="15"/>
      <c r="N2417" s="68"/>
      <c r="O2417" s="16"/>
      <c r="P2417" s="51"/>
      <c r="Q2417" s="52"/>
      <c r="R2417" s="52"/>
      <c r="S2417" s="328"/>
    </row>
    <row r="2418" spans="1:19" s="49" customFormat="1" x14ac:dyDescent="0.25">
      <c r="A2418" s="27"/>
      <c r="B2418" s="25"/>
      <c r="C2418" s="25"/>
      <c r="D2418" s="25"/>
      <c r="E2418" s="25"/>
      <c r="F2418" s="14"/>
      <c r="G2418" s="14"/>
      <c r="H2418" s="14"/>
      <c r="I2418" s="14"/>
      <c r="J2418" s="14"/>
      <c r="K2418" s="14"/>
      <c r="L2418" s="69"/>
      <c r="M2418" s="15"/>
      <c r="N2418" s="68"/>
      <c r="O2418" s="16"/>
      <c r="P2418" s="51"/>
      <c r="Q2418" s="52"/>
      <c r="R2418" s="52"/>
      <c r="S2418" s="328"/>
    </row>
    <row r="2419" spans="1:19" s="49" customFormat="1" x14ac:dyDescent="0.25">
      <c r="A2419" s="27"/>
      <c r="B2419" s="25"/>
      <c r="C2419" s="25"/>
      <c r="D2419" s="25"/>
      <c r="E2419" s="25"/>
      <c r="F2419" s="14"/>
      <c r="G2419" s="14"/>
      <c r="H2419" s="14"/>
      <c r="I2419" s="14"/>
      <c r="J2419" s="14"/>
      <c r="K2419" s="14"/>
      <c r="L2419" s="69"/>
      <c r="M2419" s="15"/>
      <c r="N2419" s="68"/>
      <c r="O2419" s="16"/>
      <c r="P2419" s="51"/>
      <c r="Q2419" s="52"/>
      <c r="R2419" s="52"/>
      <c r="S2419" s="328"/>
    </row>
    <row r="2420" spans="1:19" s="49" customFormat="1" x14ac:dyDescent="0.25">
      <c r="A2420" s="27"/>
      <c r="B2420" s="25"/>
      <c r="C2420" s="25"/>
      <c r="D2420" s="25"/>
      <c r="E2420" s="25"/>
      <c r="F2420" s="14"/>
      <c r="G2420" s="14"/>
      <c r="H2420" s="14"/>
      <c r="I2420" s="14"/>
      <c r="J2420" s="14"/>
      <c r="K2420" s="14"/>
      <c r="L2420" s="69"/>
      <c r="M2420" s="15"/>
      <c r="N2420" s="68"/>
      <c r="O2420" s="16"/>
      <c r="P2420" s="51"/>
      <c r="Q2420" s="52"/>
      <c r="R2420" s="52"/>
      <c r="S2420" s="328"/>
    </row>
    <row r="2421" spans="1:19" s="49" customFormat="1" x14ac:dyDescent="0.25">
      <c r="A2421" s="27"/>
      <c r="B2421" s="25"/>
      <c r="C2421" s="25"/>
      <c r="D2421" s="25"/>
      <c r="E2421" s="25"/>
      <c r="F2421" s="14"/>
      <c r="G2421" s="14"/>
      <c r="H2421" s="14"/>
      <c r="I2421" s="14"/>
      <c r="J2421" s="14"/>
      <c r="K2421" s="14"/>
      <c r="L2421" s="69"/>
      <c r="M2421" s="15"/>
      <c r="N2421" s="68"/>
      <c r="O2421" s="16"/>
      <c r="P2421" s="51"/>
      <c r="Q2421" s="52"/>
      <c r="R2421" s="52"/>
      <c r="S2421" s="328"/>
    </row>
    <row r="2422" spans="1:19" s="49" customFormat="1" x14ac:dyDescent="0.25">
      <c r="A2422" s="27"/>
      <c r="B2422" s="25"/>
      <c r="C2422" s="25"/>
      <c r="D2422" s="25"/>
      <c r="E2422" s="25"/>
      <c r="F2422" s="14"/>
      <c r="G2422" s="14"/>
      <c r="H2422" s="14"/>
      <c r="I2422" s="14"/>
      <c r="J2422" s="14"/>
      <c r="K2422" s="14"/>
      <c r="L2422" s="69"/>
      <c r="M2422" s="15"/>
      <c r="N2422" s="68"/>
      <c r="O2422" s="16"/>
      <c r="P2422" s="51"/>
      <c r="Q2422" s="52"/>
      <c r="R2422" s="52"/>
      <c r="S2422" s="328"/>
    </row>
    <row r="2423" spans="1:19" s="49" customFormat="1" x14ac:dyDescent="0.25">
      <c r="A2423" s="27"/>
      <c r="B2423" s="25"/>
      <c r="C2423" s="25"/>
      <c r="D2423" s="25"/>
      <c r="E2423" s="25"/>
      <c r="F2423" s="14"/>
      <c r="G2423" s="14"/>
      <c r="H2423" s="14"/>
      <c r="I2423" s="14"/>
      <c r="J2423" s="14"/>
      <c r="K2423" s="14"/>
      <c r="L2423" s="69"/>
      <c r="M2423" s="15"/>
      <c r="N2423" s="68"/>
      <c r="O2423" s="16"/>
      <c r="P2423" s="51"/>
      <c r="Q2423" s="52"/>
      <c r="R2423" s="52"/>
      <c r="S2423" s="328"/>
    </row>
    <row r="2424" spans="1:19" s="49" customFormat="1" x14ac:dyDescent="0.25">
      <c r="A2424" s="27"/>
      <c r="B2424" s="25"/>
      <c r="C2424" s="25"/>
      <c r="D2424" s="25"/>
      <c r="E2424" s="25"/>
      <c r="F2424" s="14"/>
      <c r="G2424" s="14"/>
      <c r="H2424" s="14"/>
      <c r="I2424" s="14"/>
      <c r="J2424" s="14"/>
      <c r="K2424" s="14"/>
      <c r="L2424" s="69"/>
      <c r="M2424" s="15"/>
      <c r="N2424" s="68"/>
      <c r="O2424" s="16"/>
      <c r="P2424" s="51"/>
      <c r="Q2424" s="52"/>
      <c r="R2424" s="52"/>
      <c r="S2424" s="328"/>
    </row>
    <row r="2425" spans="1:19" s="49" customFormat="1" x14ac:dyDescent="0.25">
      <c r="A2425" s="27"/>
      <c r="B2425" s="25"/>
      <c r="C2425" s="25"/>
      <c r="D2425" s="25"/>
      <c r="E2425" s="25"/>
      <c r="F2425" s="14"/>
      <c r="G2425" s="14"/>
      <c r="H2425" s="14"/>
      <c r="I2425" s="14"/>
      <c r="J2425" s="14"/>
      <c r="K2425" s="14"/>
      <c r="L2425" s="69"/>
      <c r="M2425" s="15"/>
      <c r="N2425" s="68"/>
      <c r="O2425" s="16"/>
      <c r="P2425" s="51"/>
      <c r="Q2425" s="52"/>
      <c r="R2425" s="52"/>
      <c r="S2425" s="328"/>
    </row>
    <row r="2426" spans="1:19" s="49" customFormat="1" x14ac:dyDescent="0.25">
      <c r="A2426" s="27"/>
      <c r="B2426" s="25"/>
      <c r="C2426" s="25"/>
      <c r="D2426" s="25"/>
      <c r="E2426" s="25"/>
      <c r="F2426" s="14"/>
      <c r="G2426" s="14"/>
      <c r="H2426" s="14"/>
      <c r="I2426" s="14"/>
      <c r="J2426" s="14"/>
      <c r="K2426" s="14"/>
      <c r="L2426" s="69"/>
      <c r="M2426" s="15"/>
      <c r="N2426" s="68"/>
      <c r="O2426" s="16"/>
      <c r="P2426" s="51"/>
      <c r="Q2426" s="52"/>
      <c r="R2426" s="52"/>
      <c r="S2426" s="328"/>
    </row>
    <row r="2427" spans="1:19" s="49" customFormat="1" x14ac:dyDescent="0.25">
      <c r="A2427" s="27"/>
      <c r="B2427" s="25"/>
      <c r="C2427" s="25"/>
      <c r="D2427" s="25"/>
      <c r="E2427" s="25"/>
      <c r="F2427" s="14"/>
      <c r="G2427" s="14"/>
      <c r="H2427" s="14"/>
      <c r="I2427" s="14"/>
      <c r="J2427" s="14"/>
      <c r="K2427" s="14"/>
      <c r="L2427" s="69"/>
      <c r="M2427" s="15"/>
      <c r="N2427" s="68"/>
      <c r="O2427" s="16"/>
      <c r="P2427" s="51"/>
      <c r="Q2427" s="52"/>
      <c r="R2427" s="52"/>
      <c r="S2427" s="328"/>
    </row>
    <row r="2428" spans="1:19" s="49" customFormat="1" x14ac:dyDescent="0.25">
      <c r="A2428" s="27"/>
      <c r="B2428" s="25"/>
      <c r="C2428" s="25"/>
      <c r="D2428" s="25"/>
      <c r="E2428" s="25"/>
      <c r="F2428" s="14"/>
      <c r="G2428" s="14"/>
      <c r="H2428" s="14"/>
      <c r="I2428" s="14"/>
      <c r="J2428" s="14"/>
      <c r="K2428" s="14"/>
      <c r="L2428" s="69"/>
      <c r="M2428" s="15"/>
      <c r="N2428" s="68"/>
      <c r="O2428" s="16"/>
      <c r="P2428" s="51"/>
      <c r="Q2428" s="52"/>
      <c r="R2428" s="52"/>
      <c r="S2428" s="328"/>
    </row>
    <row r="2429" spans="1:19" s="49" customFormat="1" x14ac:dyDescent="0.25">
      <c r="A2429" s="27"/>
      <c r="B2429" s="25"/>
      <c r="C2429" s="25"/>
      <c r="D2429" s="25"/>
      <c r="E2429" s="25"/>
      <c r="F2429" s="14"/>
      <c r="G2429" s="14"/>
      <c r="H2429" s="14"/>
      <c r="I2429" s="14"/>
      <c r="J2429" s="14"/>
      <c r="K2429" s="14"/>
      <c r="L2429" s="69"/>
      <c r="M2429" s="15"/>
      <c r="N2429" s="68"/>
      <c r="O2429" s="16"/>
      <c r="P2429" s="51"/>
      <c r="Q2429" s="52"/>
      <c r="R2429" s="52"/>
      <c r="S2429" s="328"/>
    </row>
    <row r="2430" spans="1:19" s="49" customFormat="1" x14ac:dyDescent="0.25">
      <c r="A2430" s="27"/>
      <c r="B2430" s="25"/>
      <c r="C2430" s="25"/>
      <c r="D2430" s="25"/>
      <c r="E2430" s="25"/>
      <c r="F2430" s="14"/>
      <c r="G2430" s="14"/>
      <c r="H2430" s="14"/>
      <c r="I2430" s="14"/>
      <c r="J2430" s="14"/>
      <c r="K2430" s="14"/>
      <c r="L2430" s="69"/>
      <c r="M2430" s="15"/>
      <c r="N2430" s="68"/>
      <c r="O2430" s="16"/>
      <c r="P2430" s="51"/>
      <c r="Q2430" s="52"/>
      <c r="R2430" s="52"/>
      <c r="S2430" s="328"/>
    </row>
    <row r="2431" spans="1:19" s="49" customFormat="1" x14ac:dyDescent="0.25">
      <c r="A2431" s="27"/>
      <c r="B2431" s="25"/>
      <c r="C2431" s="25"/>
      <c r="D2431" s="25"/>
      <c r="E2431" s="25"/>
      <c r="F2431" s="14"/>
      <c r="G2431" s="14"/>
      <c r="H2431" s="14"/>
      <c r="I2431" s="14"/>
      <c r="J2431" s="14"/>
      <c r="K2431" s="14"/>
      <c r="L2431" s="69"/>
      <c r="M2431" s="15"/>
      <c r="N2431" s="68"/>
      <c r="O2431" s="16"/>
      <c r="P2431" s="51"/>
      <c r="Q2431" s="52"/>
      <c r="R2431" s="52"/>
      <c r="S2431" s="328"/>
    </row>
    <row r="2432" spans="1:19" s="49" customFormat="1" x14ac:dyDescent="0.25">
      <c r="A2432" s="27"/>
      <c r="B2432" s="25"/>
      <c r="C2432" s="25"/>
      <c r="D2432" s="25"/>
      <c r="E2432" s="25"/>
      <c r="F2432" s="14"/>
      <c r="G2432" s="14"/>
      <c r="H2432" s="14"/>
      <c r="I2432" s="14"/>
      <c r="J2432" s="14"/>
      <c r="K2432" s="14"/>
      <c r="L2432" s="69"/>
      <c r="M2432" s="15"/>
      <c r="N2432" s="68"/>
      <c r="O2432" s="16"/>
      <c r="P2432" s="51"/>
      <c r="Q2432" s="52"/>
      <c r="R2432" s="52"/>
      <c r="S2432" s="328"/>
    </row>
    <row r="2433" spans="1:19" s="49" customFormat="1" x14ac:dyDescent="0.25">
      <c r="A2433" s="27"/>
      <c r="B2433" s="25"/>
      <c r="C2433" s="25"/>
      <c r="D2433" s="25"/>
      <c r="E2433" s="25"/>
      <c r="F2433" s="14"/>
      <c r="G2433" s="14"/>
      <c r="H2433" s="14"/>
      <c r="I2433" s="14"/>
      <c r="J2433" s="14"/>
      <c r="K2433" s="14"/>
      <c r="L2433" s="69"/>
      <c r="M2433" s="15"/>
      <c r="N2433" s="68"/>
      <c r="O2433" s="16"/>
      <c r="P2433" s="51"/>
      <c r="Q2433" s="52"/>
      <c r="R2433" s="52"/>
      <c r="S2433" s="328"/>
    </row>
    <row r="2434" spans="1:19" s="49" customFormat="1" x14ac:dyDescent="0.25">
      <c r="A2434" s="27"/>
      <c r="B2434" s="25"/>
      <c r="C2434" s="25"/>
      <c r="D2434" s="25"/>
      <c r="E2434" s="25"/>
      <c r="F2434" s="14"/>
      <c r="G2434" s="14"/>
      <c r="H2434" s="14"/>
      <c r="I2434" s="14"/>
      <c r="J2434" s="14"/>
      <c r="K2434" s="14"/>
      <c r="L2434" s="69"/>
      <c r="M2434" s="15"/>
      <c r="N2434" s="68"/>
      <c r="O2434" s="16"/>
      <c r="P2434" s="51"/>
      <c r="Q2434" s="52"/>
      <c r="R2434" s="52"/>
      <c r="S2434" s="328"/>
    </row>
    <row r="2435" spans="1:19" s="49" customFormat="1" x14ac:dyDescent="0.25">
      <c r="A2435" s="27"/>
      <c r="B2435" s="25"/>
      <c r="C2435" s="25"/>
      <c r="D2435" s="25"/>
      <c r="E2435" s="25"/>
      <c r="F2435" s="14"/>
      <c r="G2435" s="14"/>
      <c r="H2435" s="14"/>
      <c r="I2435" s="14"/>
      <c r="J2435" s="14"/>
      <c r="K2435" s="14"/>
      <c r="L2435" s="69"/>
      <c r="M2435" s="15"/>
      <c r="N2435" s="68"/>
      <c r="O2435" s="16"/>
      <c r="P2435" s="51"/>
      <c r="Q2435" s="52"/>
      <c r="R2435" s="52"/>
      <c r="S2435" s="328"/>
    </row>
    <row r="2436" spans="1:19" s="49" customFormat="1" x14ac:dyDescent="0.25">
      <c r="A2436" s="27"/>
      <c r="B2436" s="25"/>
      <c r="C2436" s="25"/>
      <c r="D2436" s="25"/>
      <c r="E2436" s="25"/>
      <c r="F2436" s="14"/>
      <c r="G2436" s="14"/>
      <c r="H2436" s="14"/>
      <c r="I2436" s="14"/>
      <c r="J2436" s="14"/>
      <c r="K2436" s="14"/>
      <c r="L2436" s="69"/>
      <c r="M2436" s="15"/>
      <c r="N2436" s="68"/>
      <c r="O2436" s="16"/>
      <c r="P2436" s="51"/>
      <c r="Q2436" s="52"/>
      <c r="R2436" s="52"/>
      <c r="S2436" s="328"/>
    </row>
    <row r="2437" spans="1:19" s="49" customFormat="1" x14ac:dyDescent="0.25">
      <c r="A2437" s="27"/>
      <c r="B2437" s="25"/>
      <c r="C2437" s="25"/>
      <c r="D2437" s="25"/>
      <c r="E2437" s="25"/>
      <c r="F2437" s="14"/>
      <c r="G2437" s="14"/>
      <c r="H2437" s="14"/>
      <c r="I2437" s="14"/>
      <c r="J2437" s="14"/>
      <c r="K2437" s="14"/>
      <c r="L2437" s="69"/>
      <c r="M2437" s="15"/>
      <c r="N2437" s="68"/>
      <c r="O2437" s="16"/>
      <c r="P2437" s="51"/>
      <c r="Q2437" s="52"/>
      <c r="R2437" s="52"/>
      <c r="S2437" s="328"/>
    </row>
    <row r="2438" spans="1:19" s="49" customFormat="1" x14ac:dyDescent="0.25">
      <c r="A2438" s="27"/>
      <c r="B2438" s="25"/>
      <c r="C2438" s="25"/>
      <c r="D2438" s="25"/>
      <c r="E2438" s="25"/>
      <c r="F2438" s="14"/>
      <c r="G2438" s="14"/>
      <c r="H2438" s="14"/>
      <c r="I2438" s="14"/>
      <c r="J2438" s="14"/>
      <c r="K2438" s="14"/>
      <c r="L2438" s="69"/>
      <c r="M2438" s="15"/>
      <c r="N2438" s="68"/>
      <c r="O2438" s="16"/>
      <c r="P2438" s="51"/>
      <c r="Q2438" s="52"/>
      <c r="R2438" s="52"/>
      <c r="S2438" s="328"/>
    </row>
    <row r="2439" spans="1:19" s="49" customFormat="1" x14ac:dyDescent="0.25">
      <c r="A2439" s="27"/>
      <c r="B2439" s="25"/>
      <c r="C2439" s="25"/>
      <c r="D2439" s="25"/>
      <c r="E2439" s="25"/>
      <c r="F2439" s="14"/>
      <c r="G2439" s="14"/>
      <c r="H2439" s="14"/>
      <c r="I2439" s="14"/>
      <c r="J2439" s="14"/>
      <c r="K2439" s="14"/>
      <c r="L2439" s="69"/>
      <c r="M2439" s="15"/>
      <c r="N2439" s="68"/>
      <c r="O2439" s="16"/>
      <c r="P2439" s="51"/>
      <c r="Q2439" s="52"/>
      <c r="R2439" s="52"/>
      <c r="S2439" s="328"/>
    </row>
    <row r="2440" spans="1:19" s="49" customFormat="1" x14ac:dyDescent="0.25">
      <c r="A2440" s="27"/>
      <c r="B2440" s="25"/>
      <c r="C2440" s="25"/>
      <c r="D2440" s="25"/>
      <c r="E2440" s="25"/>
      <c r="F2440" s="14"/>
      <c r="G2440" s="14"/>
      <c r="H2440" s="14"/>
      <c r="I2440" s="14"/>
      <c r="J2440" s="14"/>
      <c r="K2440" s="14"/>
      <c r="L2440" s="69"/>
      <c r="M2440" s="15"/>
      <c r="N2440" s="68"/>
      <c r="O2440" s="16"/>
      <c r="P2440" s="51"/>
      <c r="Q2440" s="52"/>
      <c r="R2440" s="52"/>
      <c r="S2440" s="328"/>
    </row>
    <row r="2441" spans="1:19" s="49" customFormat="1" x14ac:dyDescent="0.25">
      <c r="A2441" s="27"/>
      <c r="B2441" s="25"/>
      <c r="C2441" s="25"/>
      <c r="D2441" s="25"/>
      <c r="E2441" s="25"/>
      <c r="F2441" s="14"/>
      <c r="G2441" s="14"/>
      <c r="H2441" s="14"/>
      <c r="I2441" s="14"/>
      <c r="J2441" s="14"/>
      <c r="K2441" s="14"/>
      <c r="L2441" s="69"/>
      <c r="M2441" s="15"/>
      <c r="N2441" s="68"/>
      <c r="O2441" s="16"/>
      <c r="P2441" s="51"/>
      <c r="Q2441" s="52"/>
      <c r="R2441" s="52"/>
      <c r="S2441" s="328"/>
    </row>
    <row r="2442" spans="1:19" s="49" customFormat="1" x14ac:dyDescent="0.25">
      <c r="A2442" s="27"/>
      <c r="B2442" s="25"/>
      <c r="C2442" s="25"/>
      <c r="D2442" s="25"/>
      <c r="E2442" s="25"/>
      <c r="F2442" s="14"/>
      <c r="G2442" s="14"/>
      <c r="H2442" s="14"/>
      <c r="I2442" s="14"/>
      <c r="J2442" s="14"/>
      <c r="K2442" s="14"/>
      <c r="L2442" s="69"/>
      <c r="M2442" s="15"/>
      <c r="N2442" s="68"/>
      <c r="O2442" s="16"/>
      <c r="P2442" s="51"/>
      <c r="Q2442" s="52"/>
      <c r="R2442" s="52"/>
      <c r="S2442" s="328"/>
    </row>
    <row r="2443" spans="1:19" s="49" customFormat="1" x14ac:dyDescent="0.25">
      <c r="A2443" s="27"/>
      <c r="B2443" s="25"/>
      <c r="C2443" s="25"/>
      <c r="D2443" s="25"/>
      <c r="E2443" s="25"/>
      <c r="F2443" s="14"/>
      <c r="G2443" s="14"/>
      <c r="H2443" s="14"/>
      <c r="I2443" s="14"/>
      <c r="J2443" s="14"/>
      <c r="K2443" s="14"/>
      <c r="L2443" s="69"/>
      <c r="M2443" s="15"/>
      <c r="N2443" s="68"/>
      <c r="O2443" s="16"/>
      <c r="P2443" s="51"/>
      <c r="Q2443" s="52"/>
      <c r="R2443" s="52"/>
      <c r="S2443" s="328"/>
    </row>
    <row r="2444" spans="1:19" s="49" customFormat="1" x14ac:dyDescent="0.25">
      <c r="A2444" s="27"/>
      <c r="B2444" s="25"/>
      <c r="C2444" s="25"/>
      <c r="D2444" s="25"/>
      <c r="E2444" s="25"/>
      <c r="F2444" s="14"/>
      <c r="G2444" s="14"/>
      <c r="H2444" s="14"/>
      <c r="I2444" s="14"/>
      <c r="J2444" s="14"/>
      <c r="K2444" s="14"/>
      <c r="L2444" s="69"/>
      <c r="M2444" s="15"/>
      <c r="N2444" s="68"/>
      <c r="O2444" s="16"/>
      <c r="P2444" s="51"/>
      <c r="Q2444" s="52"/>
      <c r="R2444" s="52"/>
      <c r="S2444" s="328"/>
    </row>
    <row r="2445" spans="1:19" s="49" customFormat="1" x14ac:dyDescent="0.25">
      <c r="A2445" s="27"/>
      <c r="B2445" s="25"/>
      <c r="C2445" s="25"/>
      <c r="D2445" s="25"/>
      <c r="E2445" s="25"/>
      <c r="F2445" s="14"/>
      <c r="G2445" s="14"/>
      <c r="H2445" s="14"/>
      <c r="I2445" s="14"/>
      <c r="J2445" s="14"/>
      <c r="K2445" s="14"/>
      <c r="L2445" s="69"/>
      <c r="M2445" s="15"/>
      <c r="N2445" s="68"/>
      <c r="O2445" s="16"/>
      <c r="P2445" s="51"/>
      <c r="Q2445" s="52"/>
      <c r="R2445" s="52"/>
      <c r="S2445" s="328"/>
    </row>
    <row r="2446" spans="1:19" s="49" customFormat="1" x14ac:dyDescent="0.25">
      <c r="A2446" s="27"/>
      <c r="B2446" s="25"/>
      <c r="C2446" s="25"/>
      <c r="D2446" s="25"/>
      <c r="E2446" s="25"/>
      <c r="F2446" s="14"/>
      <c r="G2446" s="14"/>
      <c r="H2446" s="14"/>
      <c r="I2446" s="14"/>
      <c r="J2446" s="14"/>
      <c r="K2446" s="14"/>
      <c r="L2446" s="69"/>
      <c r="M2446" s="15"/>
      <c r="N2446" s="68"/>
      <c r="O2446" s="16"/>
      <c r="P2446" s="51"/>
      <c r="Q2446" s="52"/>
      <c r="R2446" s="52"/>
      <c r="S2446" s="328"/>
    </row>
    <row r="2447" spans="1:19" s="49" customFormat="1" x14ac:dyDescent="0.25">
      <c r="A2447" s="27"/>
      <c r="B2447" s="25"/>
      <c r="C2447" s="25"/>
      <c r="D2447" s="25"/>
      <c r="E2447" s="25"/>
      <c r="F2447" s="14"/>
      <c r="G2447" s="14"/>
      <c r="H2447" s="14"/>
      <c r="I2447" s="14"/>
      <c r="J2447" s="14"/>
      <c r="K2447" s="14"/>
      <c r="L2447" s="69"/>
      <c r="M2447" s="15"/>
      <c r="N2447" s="68"/>
      <c r="O2447" s="16"/>
      <c r="P2447" s="51"/>
      <c r="Q2447" s="52"/>
      <c r="R2447" s="52"/>
      <c r="S2447" s="328"/>
    </row>
    <row r="2448" spans="1:19" s="49" customFormat="1" x14ac:dyDescent="0.25">
      <c r="A2448" s="27"/>
      <c r="B2448" s="25"/>
      <c r="C2448" s="25"/>
      <c r="D2448" s="25"/>
      <c r="E2448" s="25"/>
      <c r="F2448" s="14"/>
      <c r="G2448" s="14"/>
      <c r="H2448" s="14"/>
      <c r="I2448" s="14"/>
      <c r="J2448" s="14"/>
      <c r="K2448" s="14"/>
      <c r="L2448" s="69"/>
      <c r="M2448" s="15"/>
      <c r="N2448" s="68"/>
      <c r="O2448" s="16"/>
      <c r="P2448" s="51"/>
      <c r="Q2448" s="52"/>
      <c r="R2448" s="52"/>
      <c r="S2448" s="328"/>
    </row>
    <row r="2449" spans="1:19" s="49" customFormat="1" x14ac:dyDescent="0.25">
      <c r="A2449" s="27"/>
      <c r="B2449" s="25"/>
      <c r="C2449" s="25"/>
      <c r="D2449" s="25"/>
      <c r="E2449" s="25"/>
      <c r="F2449" s="14"/>
      <c r="G2449" s="14"/>
      <c r="H2449" s="14"/>
      <c r="I2449" s="14"/>
      <c r="J2449" s="14"/>
      <c r="K2449" s="14"/>
      <c r="L2449" s="69"/>
      <c r="M2449" s="15"/>
      <c r="N2449" s="68"/>
      <c r="O2449" s="16"/>
      <c r="P2449" s="51"/>
      <c r="Q2449" s="52"/>
      <c r="R2449" s="52"/>
      <c r="S2449" s="328"/>
    </row>
    <row r="2450" spans="1:19" s="49" customFormat="1" x14ac:dyDescent="0.25">
      <c r="A2450" s="27"/>
      <c r="B2450" s="25"/>
      <c r="C2450" s="25"/>
      <c r="D2450" s="25"/>
      <c r="E2450" s="25"/>
      <c r="F2450" s="14"/>
      <c r="G2450" s="14"/>
      <c r="H2450" s="14"/>
      <c r="I2450" s="14"/>
      <c r="J2450" s="14"/>
      <c r="K2450" s="14"/>
      <c r="L2450" s="69"/>
      <c r="M2450" s="15"/>
      <c r="N2450" s="68"/>
      <c r="O2450" s="16"/>
      <c r="P2450" s="51"/>
      <c r="Q2450" s="52"/>
      <c r="R2450" s="52"/>
      <c r="S2450" s="328"/>
    </row>
    <row r="2451" spans="1:19" s="49" customFormat="1" x14ac:dyDescent="0.25">
      <c r="A2451" s="27"/>
      <c r="B2451" s="25"/>
      <c r="C2451" s="25"/>
      <c r="D2451" s="25"/>
      <c r="E2451" s="25"/>
      <c r="F2451" s="14"/>
      <c r="G2451" s="14"/>
      <c r="H2451" s="14"/>
      <c r="I2451" s="14"/>
      <c r="J2451" s="14"/>
      <c r="K2451" s="14"/>
      <c r="L2451" s="69"/>
      <c r="M2451" s="15"/>
      <c r="N2451" s="68"/>
      <c r="O2451" s="16"/>
      <c r="P2451" s="51"/>
      <c r="Q2451" s="52"/>
      <c r="R2451" s="52"/>
      <c r="S2451" s="328"/>
    </row>
    <row r="2452" spans="1:19" s="49" customFormat="1" x14ac:dyDescent="0.25">
      <c r="A2452" s="27"/>
      <c r="B2452" s="25"/>
      <c r="C2452" s="25"/>
      <c r="D2452" s="25"/>
      <c r="E2452" s="25"/>
      <c r="F2452" s="14"/>
      <c r="G2452" s="14"/>
      <c r="H2452" s="14"/>
      <c r="I2452" s="14"/>
      <c r="J2452" s="14"/>
      <c r="K2452" s="14"/>
      <c r="L2452" s="69"/>
      <c r="M2452" s="15"/>
      <c r="N2452" s="68"/>
      <c r="O2452" s="16"/>
      <c r="P2452" s="51"/>
      <c r="Q2452" s="52"/>
      <c r="R2452" s="52"/>
      <c r="S2452" s="328"/>
    </row>
    <row r="2453" spans="1:19" s="49" customFormat="1" x14ac:dyDescent="0.25">
      <c r="A2453" s="27"/>
      <c r="B2453" s="25"/>
      <c r="C2453" s="25"/>
      <c r="D2453" s="25"/>
      <c r="E2453" s="25"/>
      <c r="F2453" s="14"/>
      <c r="G2453" s="14"/>
      <c r="H2453" s="14"/>
      <c r="I2453" s="14"/>
      <c r="J2453" s="14"/>
      <c r="K2453" s="14"/>
      <c r="L2453" s="69"/>
      <c r="M2453" s="15"/>
      <c r="N2453" s="68"/>
      <c r="O2453" s="16"/>
      <c r="P2453" s="51"/>
      <c r="Q2453" s="52"/>
      <c r="R2453" s="52"/>
      <c r="S2453" s="328"/>
    </row>
    <row r="2454" spans="1:19" s="49" customFormat="1" x14ac:dyDescent="0.25">
      <c r="A2454" s="27"/>
      <c r="B2454" s="25"/>
      <c r="C2454" s="25"/>
      <c r="D2454" s="25"/>
      <c r="E2454" s="25"/>
      <c r="F2454" s="14"/>
      <c r="G2454" s="14"/>
      <c r="H2454" s="14"/>
      <c r="I2454" s="14"/>
      <c r="J2454" s="14"/>
      <c r="K2454" s="14"/>
      <c r="L2454" s="69"/>
      <c r="M2454" s="15"/>
      <c r="N2454" s="68"/>
      <c r="O2454" s="16"/>
      <c r="P2454" s="51"/>
      <c r="Q2454" s="52"/>
      <c r="R2454" s="52"/>
      <c r="S2454" s="328"/>
    </row>
    <row r="2455" spans="1:19" s="49" customFormat="1" x14ac:dyDescent="0.25">
      <c r="A2455" s="27"/>
      <c r="B2455" s="25"/>
      <c r="C2455" s="25"/>
      <c r="D2455" s="25"/>
      <c r="E2455" s="25"/>
      <c r="F2455" s="14"/>
      <c r="G2455" s="14"/>
      <c r="H2455" s="14"/>
      <c r="I2455" s="14"/>
      <c r="J2455" s="14"/>
      <c r="K2455" s="14"/>
      <c r="L2455" s="69"/>
      <c r="M2455" s="15"/>
      <c r="N2455" s="68"/>
      <c r="O2455" s="16"/>
      <c r="P2455" s="51"/>
      <c r="Q2455" s="52"/>
      <c r="R2455" s="52"/>
      <c r="S2455" s="328"/>
    </row>
    <row r="2456" spans="1:19" s="49" customFormat="1" x14ac:dyDescent="0.25">
      <c r="A2456" s="27"/>
      <c r="B2456" s="25"/>
      <c r="C2456" s="25"/>
      <c r="D2456" s="25"/>
      <c r="E2456" s="25"/>
      <c r="F2456" s="14"/>
      <c r="G2456" s="14"/>
      <c r="H2456" s="14"/>
      <c r="I2456" s="14"/>
      <c r="J2456" s="14"/>
      <c r="K2456" s="14"/>
      <c r="L2456" s="69"/>
      <c r="M2456" s="15"/>
      <c r="N2456" s="68"/>
      <c r="O2456" s="16"/>
      <c r="P2456" s="51"/>
      <c r="Q2456" s="52"/>
      <c r="R2456" s="52"/>
      <c r="S2456" s="328"/>
    </row>
    <row r="2457" spans="1:19" s="49" customFormat="1" x14ac:dyDescent="0.25">
      <c r="A2457" s="27"/>
      <c r="B2457" s="25"/>
      <c r="C2457" s="25"/>
      <c r="D2457" s="25"/>
      <c r="E2457" s="25"/>
      <c r="F2457" s="14"/>
      <c r="G2457" s="14"/>
      <c r="H2457" s="14"/>
      <c r="I2457" s="14"/>
      <c r="J2457" s="14"/>
      <c r="K2457" s="14"/>
      <c r="L2457" s="69"/>
      <c r="M2457" s="15"/>
      <c r="N2457" s="68"/>
      <c r="O2457" s="16"/>
      <c r="P2457" s="51"/>
      <c r="Q2457" s="52"/>
      <c r="R2457" s="52"/>
      <c r="S2457" s="328"/>
    </row>
    <row r="2458" spans="1:19" s="49" customFormat="1" x14ac:dyDescent="0.25">
      <c r="A2458" s="27"/>
      <c r="B2458" s="25"/>
      <c r="C2458" s="25"/>
      <c r="D2458" s="25"/>
      <c r="E2458" s="25"/>
      <c r="F2458" s="14"/>
      <c r="G2458" s="14"/>
      <c r="H2458" s="14"/>
      <c r="I2458" s="14"/>
      <c r="J2458" s="14"/>
      <c r="K2458" s="14"/>
      <c r="L2458" s="69"/>
      <c r="M2458" s="15"/>
      <c r="N2458" s="68"/>
      <c r="O2458" s="16"/>
      <c r="P2458" s="51"/>
      <c r="Q2458" s="52"/>
      <c r="R2458" s="52"/>
      <c r="S2458" s="328"/>
    </row>
    <row r="2459" spans="1:19" s="49" customFormat="1" x14ac:dyDescent="0.25">
      <c r="A2459" s="27"/>
      <c r="B2459" s="25"/>
      <c r="C2459" s="25"/>
      <c r="D2459" s="25"/>
      <c r="E2459" s="25"/>
      <c r="F2459" s="14"/>
      <c r="G2459" s="14"/>
      <c r="H2459" s="14"/>
      <c r="I2459" s="14"/>
      <c r="J2459" s="14"/>
      <c r="K2459" s="14"/>
      <c r="L2459" s="69"/>
      <c r="M2459" s="15"/>
      <c r="N2459" s="68"/>
      <c r="O2459" s="16"/>
      <c r="P2459" s="51"/>
      <c r="Q2459" s="52"/>
      <c r="R2459" s="52"/>
      <c r="S2459" s="328"/>
    </row>
    <row r="2460" spans="1:19" s="49" customFormat="1" x14ac:dyDescent="0.25">
      <c r="A2460" s="27"/>
      <c r="B2460" s="25"/>
      <c r="C2460" s="25"/>
      <c r="D2460" s="25"/>
      <c r="E2460" s="25"/>
      <c r="F2460" s="14"/>
      <c r="G2460" s="14"/>
      <c r="H2460" s="14"/>
      <c r="I2460" s="14"/>
      <c r="J2460" s="14"/>
      <c r="K2460" s="14"/>
      <c r="L2460" s="69"/>
      <c r="M2460" s="15"/>
      <c r="N2460" s="68"/>
      <c r="O2460" s="16"/>
      <c r="P2460" s="51"/>
      <c r="Q2460" s="52"/>
      <c r="R2460" s="52"/>
      <c r="S2460" s="328"/>
    </row>
    <row r="2461" spans="1:19" s="49" customFormat="1" x14ac:dyDescent="0.25">
      <c r="A2461" s="27"/>
      <c r="B2461" s="25"/>
      <c r="C2461" s="25"/>
      <c r="D2461" s="25"/>
      <c r="E2461" s="25"/>
      <c r="F2461" s="14"/>
      <c r="G2461" s="14"/>
      <c r="H2461" s="14"/>
      <c r="I2461" s="14"/>
      <c r="J2461" s="14"/>
      <c r="K2461" s="14"/>
      <c r="L2461" s="69"/>
      <c r="M2461" s="15"/>
      <c r="N2461" s="68"/>
      <c r="O2461" s="16"/>
      <c r="P2461" s="51"/>
      <c r="Q2461" s="52"/>
      <c r="R2461" s="52"/>
      <c r="S2461" s="328"/>
    </row>
    <row r="2462" spans="1:19" s="49" customFormat="1" x14ac:dyDescent="0.25">
      <c r="A2462" s="27"/>
      <c r="B2462" s="25"/>
      <c r="C2462" s="25"/>
      <c r="D2462" s="25"/>
      <c r="E2462" s="25"/>
      <c r="F2462" s="14"/>
      <c r="G2462" s="14"/>
      <c r="H2462" s="14"/>
      <c r="I2462" s="14"/>
      <c r="J2462" s="14"/>
      <c r="K2462" s="14"/>
      <c r="L2462" s="69"/>
      <c r="M2462" s="15"/>
      <c r="N2462" s="68"/>
      <c r="O2462" s="16"/>
      <c r="P2462" s="51"/>
      <c r="Q2462" s="52"/>
      <c r="R2462" s="52"/>
      <c r="S2462" s="328"/>
    </row>
    <row r="2463" spans="1:19" s="49" customFormat="1" x14ac:dyDescent="0.25">
      <c r="A2463" s="27"/>
      <c r="B2463" s="25"/>
      <c r="C2463" s="25"/>
      <c r="D2463" s="25"/>
      <c r="E2463" s="25"/>
      <c r="F2463" s="14"/>
      <c r="G2463" s="14"/>
      <c r="H2463" s="14"/>
      <c r="I2463" s="14"/>
      <c r="J2463" s="14"/>
      <c r="K2463" s="14"/>
      <c r="L2463" s="69"/>
      <c r="M2463" s="15"/>
      <c r="N2463" s="68"/>
      <c r="O2463" s="16"/>
      <c r="P2463" s="51"/>
      <c r="Q2463" s="52"/>
      <c r="R2463" s="52"/>
      <c r="S2463" s="328"/>
    </row>
    <row r="2464" spans="1:19" s="49" customFormat="1" x14ac:dyDescent="0.25">
      <c r="A2464" s="27"/>
      <c r="B2464" s="25"/>
      <c r="C2464" s="25"/>
      <c r="D2464" s="25"/>
      <c r="E2464" s="25"/>
      <c r="F2464" s="14"/>
      <c r="G2464" s="14"/>
      <c r="H2464" s="14"/>
      <c r="I2464" s="14"/>
      <c r="J2464" s="14"/>
      <c r="K2464" s="14"/>
      <c r="L2464" s="69"/>
      <c r="M2464" s="15"/>
      <c r="N2464" s="68"/>
      <c r="O2464" s="16"/>
      <c r="P2464" s="51"/>
      <c r="Q2464" s="52"/>
      <c r="R2464" s="52"/>
      <c r="S2464" s="328"/>
    </row>
    <row r="2465" spans="1:19" s="49" customFormat="1" x14ac:dyDescent="0.25">
      <c r="A2465" s="27"/>
      <c r="B2465" s="25"/>
      <c r="C2465" s="25"/>
      <c r="D2465" s="25"/>
      <c r="E2465" s="25"/>
      <c r="F2465" s="14"/>
      <c r="G2465" s="14"/>
      <c r="H2465" s="14"/>
      <c r="I2465" s="14"/>
      <c r="J2465" s="14"/>
      <c r="K2465" s="14"/>
      <c r="L2465" s="69"/>
      <c r="M2465" s="15"/>
      <c r="N2465" s="68"/>
      <c r="O2465" s="16"/>
      <c r="P2465" s="51"/>
      <c r="Q2465" s="52"/>
      <c r="R2465" s="52"/>
      <c r="S2465" s="328"/>
    </row>
    <row r="2466" spans="1:19" s="49" customFormat="1" x14ac:dyDescent="0.25">
      <c r="A2466" s="27"/>
      <c r="B2466" s="25"/>
      <c r="C2466" s="25"/>
      <c r="D2466" s="25"/>
      <c r="E2466" s="25"/>
      <c r="F2466" s="14"/>
      <c r="G2466" s="14"/>
      <c r="H2466" s="14"/>
      <c r="I2466" s="14"/>
      <c r="J2466" s="14"/>
      <c r="K2466" s="14"/>
      <c r="L2466" s="69"/>
      <c r="M2466" s="15"/>
      <c r="N2466" s="68"/>
      <c r="O2466" s="16"/>
      <c r="P2466" s="51"/>
      <c r="Q2466" s="52"/>
      <c r="R2466" s="52"/>
      <c r="S2466" s="328"/>
    </row>
    <row r="2467" spans="1:19" s="49" customFormat="1" x14ac:dyDescent="0.25">
      <c r="A2467" s="27"/>
      <c r="B2467" s="25"/>
      <c r="C2467" s="25"/>
      <c r="D2467" s="25"/>
      <c r="E2467" s="25"/>
      <c r="F2467" s="14"/>
      <c r="G2467" s="14"/>
      <c r="H2467" s="14"/>
      <c r="I2467" s="14"/>
      <c r="J2467" s="14"/>
      <c r="K2467" s="14"/>
      <c r="L2467" s="69"/>
      <c r="M2467" s="15"/>
      <c r="N2467" s="68"/>
      <c r="O2467" s="16"/>
      <c r="P2467" s="51"/>
      <c r="Q2467" s="52"/>
      <c r="R2467" s="52"/>
      <c r="S2467" s="328"/>
    </row>
    <row r="2468" spans="1:19" s="49" customFormat="1" x14ac:dyDescent="0.25">
      <c r="A2468" s="27"/>
      <c r="B2468" s="25"/>
      <c r="C2468" s="25"/>
      <c r="D2468" s="25"/>
      <c r="E2468" s="25"/>
      <c r="F2468" s="14"/>
      <c r="G2468" s="14"/>
      <c r="H2468" s="14"/>
      <c r="I2468" s="14"/>
      <c r="J2468" s="14"/>
      <c r="K2468" s="14"/>
      <c r="L2468" s="69"/>
      <c r="M2468" s="15"/>
      <c r="N2468" s="68"/>
      <c r="O2468" s="16"/>
      <c r="P2468" s="51"/>
      <c r="Q2468" s="52"/>
      <c r="R2468" s="52"/>
      <c r="S2468" s="328"/>
    </row>
    <row r="2469" spans="1:19" s="49" customFormat="1" x14ac:dyDescent="0.25">
      <c r="A2469" s="27"/>
      <c r="B2469" s="25"/>
      <c r="C2469" s="25"/>
      <c r="D2469" s="25"/>
      <c r="E2469" s="25"/>
      <c r="F2469" s="14"/>
      <c r="G2469" s="14"/>
      <c r="H2469" s="14"/>
      <c r="I2469" s="14"/>
      <c r="J2469" s="14"/>
      <c r="K2469" s="14"/>
      <c r="L2469" s="69"/>
      <c r="M2469" s="15"/>
      <c r="N2469" s="68"/>
      <c r="O2469" s="16"/>
      <c r="P2469" s="51"/>
      <c r="Q2469" s="52"/>
      <c r="R2469" s="52"/>
      <c r="S2469" s="328"/>
    </row>
    <row r="2470" spans="1:19" s="49" customFormat="1" x14ac:dyDescent="0.25">
      <c r="A2470" s="27"/>
      <c r="B2470" s="25"/>
      <c r="C2470" s="25"/>
      <c r="D2470" s="25"/>
      <c r="E2470" s="25"/>
      <c r="F2470" s="14"/>
      <c r="G2470" s="14"/>
      <c r="H2470" s="14"/>
      <c r="I2470" s="14"/>
      <c r="J2470" s="14"/>
      <c r="K2470" s="14"/>
      <c r="L2470" s="69"/>
      <c r="M2470" s="15"/>
      <c r="N2470" s="68"/>
      <c r="O2470" s="16"/>
      <c r="P2470" s="51"/>
      <c r="Q2470" s="52"/>
      <c r="R2470" s="52"/>
      <c r="S2470" s="328"/>
    </row>
    <row r="2471" spans="1:19" s="49" customFormat="1" x14ac:dyDescent="0.25">
      <c r="A2471" s="27"/>
      <c r="B2471" s="25"/>
      <c r="C2471" s="25"/>
      <c r="D2471" s="25"/>
      <c r="E2471" s="25"/>
      <c r="F2471" s="14"/>
      <c r="G2471" s="14"/>
      <c r="H2471" s="14"/>
      <c r="I2471" s="14"/>
      <c r="J2471" s="14"/>
      <c r="K2471" s="14"/>
      <c r="L2471" s="69"/>
      <c r="M2471" s="15"/>
      <c r="N2471" s="68"/>
      <c r="O2471" s="16"/>
      <c r="P2471" s="51"/>
      <c r="Q2471" s="52"/>
      <c r="R2471" s="52"/>
      <c r="S2471" s="328"/>
    </row>
    <row r="2472" spans="1:19" s="49" customFormat="1" x14ac:dyDescent="0.25">
      <c r="A2472" s="27"/>
      <c r="B2472" s="25"/>
      <c r="C2472" s="25"/>
      <c r="D2472" s="25"/>
      <c r="E2472" s="25"/>
      <c r="F2472" s="14"/>
      <c r="G2472" s="14"/>
      <c r="H2472" s="14"/>
      <c r="I2472" s="14"/>
      <c r="J2472" s="14"/>
      <c r="K2472" s="14"/>
      <c r="L2472" s="69"/>
      <c r="M2472" s="15"/>
      <c r="N2472" s="68"/>
      <c r="O2472" s="16"/>
      <c r="P2472" s="51"/>
      <c r="Q2472" s="52"/>
      <c r="R2472" s="52"/>
      <c r="S2472" s="328"/>
    </row>
    <row r="2473" spans="1:19" s="49" customFormat="1" x14ac:dyDescent="0.25">
      <c r="A2473" s="27"/>
      <c r="B2473" s="25"/>
      <c r="C2473" s="25"/>
      <c r="D2473" s="25"/>
      <c r="E2473" s="25"/>
      <c r="F2473" s="14"/>
      <c r="G2473" s="14"/>
      <c r="H2473" s="14"/>
      <c r="I2473" s="14"/>
      <c r="J2473" s="14"/>
      <c r="K2473" s="14"/>
      <c r="L2473" s="69"/>
      <c r="M2473" s="15"/>
      <c r="N2473" s="68"/>
      <c r="O2473" s="16"/>
      <c r="P2473" s="51"/>
      <c r="Q2473" s="52"/>
      <c r="R2473" s="52"/>
      <c r="S2473" s="328"/>
    </row>
    <row r="2474" spans="1:19" s="49" customFormat="1" x14ac:dyDescent="0.25">
      <c r="A2474" s="27"/>
      <c r="B2474" s="25"/>
      <c r="C2474" s="25"/>
      <c r="D2474" s="25"/>
      <c r="E2474" s="25"/>
      <c r="F2474" s="14"/>
      <c r="G2474" s="14"/>
      <c r="H2474" s="14"/>
      <c r="I2474" s="14"/>
      <c r="J2474" s="14"/>
      <c r="K2474" s="14"/>
      <c r="L2474" s="69"/>
      <c r="M2474" s="15"/>
      <c r="N2474" s="68"/>
      <c r="O2474" s="16"/>
      <c r="P2474" s="51"/>
      <c r="Q2474" s="52"/>
      <c r="R2474" s="52"/>
      <c r="S2474" s="328"/>
    </row>
    <row r="2475" spans="1:19" s="49" customFormat="1" x14ac:dyDescent="0.25">
      <c r="A2475" s="27"/>
      <c r="B2475" s="25"/>
      <c r="C2475" s="25"/>
      <c r="D2475" s="25"/>
      <c r="E2475" s="25"/>
      <c r="F2475" s="14"/>
      <c r="G2475" s="14"/>
      <c r="H2475" s="14"/>
      <c r="I2475" s="14"/>
      <c r="J2475" s="14"/>
      <c r="K2475" s="14"/>
      <c r="L2475" s="69"/>
      <c r="M2475" s="15"/>
      <c r="N2475" s="68"/>
      <c r="O2475" s="16"/>
      <c r="P2475" s="51"/>
      <c r="Q2475" s="52"/>
      <c r="R2475" s="52"/>
      <c r="S2475" s="328"/>
    </row>
    <row r="2476" spans="1:19" s="49" customFormat="1" x14ac:dyDescent="0.25">
      <c r="A2476" s="27"/>
      <c r="B2476" s="25"/>
      <c r="C2476" s="25"/>
      <c r="D2476" s="25"/>
      <c r="E2476" s="25"/>
      <c r="F2476" s="14"/>
      <c r="G2476" s="14"/>
      <c r="H2476" s="14"/>
      <c r="I2476" s="14"/>
      <c r="J2476" s="14"/>
      <c r="K2476" s="14"/>
      <c r="L2476" s="69"/>
      <c r="M2476" s="15"/>
      <c r="N2476" s="68"/>
      <c r="O2476" s="16"/>
      <c r="P2476" s="51"/>
      <c r="Q2476" s="52"/>
      <c r="R2476" s="52"/>
      <c r="S2476" s="328"/>
    </row>
    <row r="2477" spans="1:19" s="49" customFormat="1" x14ac:dyDescent="0.25">
      <c r="A2477" s="27"/>
      <c r="B2477" s="25"/>
      <c r="C2477" s="25"/>
      <c r="D2477" s="25"/>
      <c r="E2477" s="25"/>
      <c r="F2477" s="14"/>
      <c r="G2477" s="14"/>
      <c r="H2477" s="14"/>
      <c r="I2477" s="14"/>
      <c r="J2477" s="14"/>
      <c r="K2477" s="14"/>
      <c r="L2477" s="69"/>
      <c r="M2477" s="15"/>
      <c r="N2477" s="68"/>
      <c r="O2477" s="16"/>
      <c r="P2477" s="51"/>
      <c r="Q2477" s="52"/>
      <c r="R2477" s="52"/>
      <c r="S2477" s="328"/>
    </row>
    <row r="2478" spans="1:19" s="49" customFormat="1" x14ac:dyDescent="0.25">
      <c r="A2478" s="27"/>
      <c r="B2478" s="25"/>
      <c r="C2478" s="25"/>
      <c r="D2478" s="25"/>
      <c r="E2478" s="25"/>
      <c r="F2478" s="14"/>
      <c r="G2478" s="14"/>
      <c r="H2478" s="14"/>
      <c r="I2478" s="14"/>
      <c r="J2478" s="14"/>
      <c r="K2478" s="14"/>
      <c r="L2478" s="69"/>
      <c r="M2478" s="15"/>
      <c r="N2478" s="68"/>
      <c r="O2478" s="16"/>
      <c r="P2478" s="51"/>
      <c r="Q2478" s="52"/>
      <c r="R2478" s="52"/>
      <c r="S2478" s="328"/>
    </row>
    <row r="2479" spans="1:19" s="49" customFormat="1" x14ac:dyDescent="0.25">
      <c r="A2479" s="27"/>
      <c r="B2479" s="25"/>
      <c r="C2479" s="25"/>
      <c r="D2479" s="25"/>
      <c r="E2479" s="25"/>
      <c r="F2479" s="14"/>
      <c r="G2479" s="14"/>
      <c r="H2479" s="14"/>
      <c r="I2479" s="14"/>
      <c r="J2479" s="14"/>
      <c r="K2479" s="14"/>
      <c r="L2479" s="69"/>
      <c r="M2479" s="15"/>
      <c r="N2479" s="68"/>
      <c r="O2479" s="16"/>
      <c r="P2479" s="51"/>
      <c r="Q2479" s="52"/>
      <c r="R2479" s="52"/>
      <c r="S2479" s="328"/>
    </row>
    <row r="2480" spans="1:19" s="49" customFormat="1" x14ac:dyDescent="0.25">
      <c r="A2480" s="27"/>
      <c r="B2480" s="25"/>
      <c r="C2480" s="25"/>
      <c r="D2480" s="25"/>
      <c r="E2480" s="25"/>
      <c r="F2480" s="14"/>
      <c r="G2480" s="14"/>
      <c r="H2480" s="14"/>
      <c r="I2480" s="14"/>
      <c r="J2480" s="14"/>
      <c r="K2480" s="14"/>
      <c r="L2480" s="69"/>
      <c r="M2480" s="15"/>
      <c r="N2480" s="68"/>
      <c r="O2480" s="16"/>
      <c r="P2480" s="51"/>
      <c r="Q2480" s="52"/>
      <c r="R2480" s="52"/>
      <c r="S2480" s="328"/>
    </row>
    <row r="2481" spans="1:19" s="49" customFormat="1" x14ac:dyDescent="0.25">
      <c r="A2481" s="27"/>
      <c r="B2481" s="25"/>
      <c r="C2481" s="25"/>
      <c r="D2481" s="25"/>
      <c r="E2481" s="25"/>
      <c r="F2481" s="14"/>
      <c r="G2481" s="14"/>
      <c r="H2481" s="14"/>
      <c r="I2481" s="14"/>
      <c r="J2481" s="14"/>
      <c r="K2481" s="14"/>
      <c r="L2481" s="69"/>
      <c r="M2481" s="15"/>
      <c r="N2481" s="68"/>
      <c r="O2481" s="16"/>
      <c r="P2481" s="51"/>
      <c r="Q2481" s="52"/>
      <c r="R2481" s="52"/>
      <c r="S2481" s="328"/>
    </row>
    <row r="2482" spans="1:19" s="49" customFormat="1" x14ac:dyDescent="0.25">
      <c r="A2482" s="27"/>
      <c r="B2482" s="25"/>
      <c r="C2482" s="25"/>
      <c r="D2482" s="25"/>
      <c r="E2482" s="25"/>
      <c r="F2482" s="14"/>
      <c r="G2482" s="14"/>
      <c r="H2482" s="14"/>
      <c r="I2482" s="14"/>
      <c r="J2482" s="14"/>
      <c r="K2482" s="14"/>
      <c r="L2482" s="69"/>
      <c r="M2482" s="15"/>
      <c r="N2482" s="68"/>
      <c r="O2482" s="16"/>
      <c r="P2482" s="51"/>
      <c r="Q2482" s="52"/>
      <c r="R2482" s="52"/>
      <c r="S2482" s="328"/>
    </row>
    <row r="2483" spans="1:19" s="49" customFormat="1" x14ac:dyDescent="0.25">
      <c r="A2483" s="27"/>
      <c r="B2483" s="25"/>
      <c r="C2483" s="25"/>
      <c r="D2483" s="25"/>
      <c r="E2483" s="25"/>
      <c r="F2483" s="14"/>
      <c r="G2483" s="14"/>
      <c r="H2483" s="14"/>
      <c r="I2483" s="14"/>
      <c r="J2483" s="14"/>
      <c r="K2483" s="14"/>
      <c r="L2483" s="69"/>
      <c r="M2483" s="15"/>
      <c r="N2483" s="68"/>
      <c r="O2483" s="16"/>
      <c r="P2483" s="51"/>
      <c r="Q2483" s="52"/>
      <c r="R2483" s="52"/>
      <c r="S2483" s="328"/>
    </row>
    <row r="2484" spans="1:19" s="49" customFormat="1" x14ac:dyDescent="0.25">
      <c r="A2484" s="27"/>
      <c r="B2484" s="25"/>
      <c r="C2484" s="25"/>
      <c r="D2484" s="25"/>
      <c r="E2484" s="25"/>
      <c r="F2484" s="14"/>
      <c r="G2484" s="14"/>
      <c r="H2484" s="14"/>
      <c r="I2484" s="14"/>
      <c r="J2484" s="14"/>
      <c r="K2484" s="14"/>
      <c r="L2484" s="69"/>
      <c r="M2484" s="15"/>
      <c r="N2484" s="68"/>
      <c r="O2484" s="16"/>
      <c r="P2484" s="51"/>
      <c r="Q2484" s="52"/>
      <c r="R2484" s="52"/>
      <c r="S2484" s="328"/>
    </row>
    <row r="2485" spans="1:19" s="49" customFormat="1" x14ac:dyDescent="0.25">
      <c r="A2485" s="27"/>
      <c r="B2485" s="25"/>
      <c r="C2485" s="25"/>
      <c r="D2485" s="25"/>
      <c r="E2485" s="25"/>
      <c r="F2485" s="14"/>
      <c r="G2485" s="14"/>
      <c r="H2485" s="14"/>
      <c r="I2485" s="14"/>
      <c r="J2485" s="14"/>
      <c r="K2485" s="14"/>
      <c r="L2485" s="69"/>
      <c r="M2485" s="15"/>
      <c r="N2485" s="68"/>
      <c r="O2485" s="16"/>
      <c r="P2485" s="51"/>
      <c r="Q2485" s="52"/>
      <c r="R2485" s="52"/>
      <c r="S2485" s="328"/>
    </row>
    <row r="2486" spans="1:19" s="49" customFormat="1" x14ac:dyDescent="0.25">
      <c r="A2486" s="27"/>
      <c r="B2486" s="25"/>
      <c r="C2486" s="25"/>
      <c r="D2486" s="25"/>
      <c r="E2486" s="25"/>
      <c r="F2486" s="14"/>
      <c r="G2486" s="14"/>
      <c r="H2486" s="14"/>
      <c r="I2486" s="14"/>
      <c r="J2486" s="14"/>
      <c r="K2486" s="14"/>
      <c r="L2486" s="69"/>
      <c r="M2486" s="15"/>
      <c r="N2486" s="68"/>
      <c r="O2486" s="16"/>
      <c r="P2486" s="51"/>
      <c r="Q2486" s="52"/>
      <c r="R2486" s="52"/>
      <c r="S2486" s="328"/>
    </row>
    <row r="2487" spans="1:19" s="49" customFormat="1" x14ac:dyDescent="0.25">
      <c r="A2487" s="27"/>
      <c r="B2487" s="25"/>
      <c r="C2487" s="25"/>
      <c r="D2487" s="25"/>
      <c r="E2487" s="25"/>
      <c r="F2487" s="14"/>
      <c r="G2487" s="14"/>
      <c r="H2487" s="14"/>
      <c r="I2487" s="14"/>
      <c r="J2487" s="14"/>
      <c r="K2487" s="14"/>
      <c r="L2487" s="69"/>
      <c r="M2487" s="15"/>
      <c r="N2487" s="68"/>
      <c r="O2487" s="16"/>
      <c r="P2487" s="51"/>
      <c r="Q2487" s="52"/>
      <c r="R2487" s="52"/>
      <c r="S2487" s="328"/>
    </row>
    <row r="2488" spans="1:19" s="49" customFormat="1" x14ac:dyDescent="0.25">
      <c r="A2488" s="27"/>
      <c r="B2488" s="25"/>
      <c r="C2488" s="25"/>
      <c r="D2488" s="25"/>
      <c r="E2488" s="25"/>
      <c r="F2488" s="14"/>
      <c r="G2488" s="14"/>
      <c r="H2488" s="14"/>
      <c r="I2488" s="14"/>
      <c r="J2488" s="14"/>
      <c r="K2488" s="14"/>
      <c r="L2488" s="69"/>
      <c r="M2488" s="15"/>
      <c r="N2488" s="68"/>
      <c r="O2488" s="16"/>
      <c r="P2488" s="51"/>
      <c r="Q2488" s="52"/>
      <c r="R2488" s="52"/>
      <c r="S2488" s="328"/>
    </row>
    <row r="2489" spans="1:19" s="49" customFormat="1" x14ac:dyDescent="0.25">
      <c r="A2489" s="27"/>
      <c r="B2489" s="25"/>
      <c r="C2489" s="25"/>
      <c r="D2489" s="25"/>
      <c r="E2489" s="25"/>
      <c r="F2489" s="14"/>
      <c r="G2489" s="14"/>
      <c r="H2489" s="14"/>
      <c r="I2489" s="14"/>
      <c r="J2489" s="14"/>
      <c r="K2489" s="14"/>
      <c r="L2489" s="69"/>
      <c r="M2489" s="15"/>
      <c r="N2489" s="68"/>
      <c r="O2489" s="16"/>
      <c r="P2489" s="51"/>
      <c r="Q2489" s="52"/>
      <c r="R2489" s="52"/>
      <c r="S2489" s="328"/>
    </row>
    <row r="2490" spans="1:19" s="49" customFormat="1" x14ac:dyDescent="0.25">
      <c r="A2490" s="27"/>
      <c r="B2490" s="25"/>
      <c r="C2490" s="25"/>
      <c r="D2490" s="25"/>
      <c r="E2490" s="25"/>
      <c r="F2490" s="14"/>
      <c r="G2490" s="14"/>
      <c r="H2490" s="14"/>
      <c r="I2490" s="14"/>
      <c r="J2490" s="14"/>
      <c r="K2490" s="14"/>
      <c r="L2490" s="69"/>
      <c r="M2490" s="15"/>
      <c r="N2490" s="68"/>
      <c r="O2490" s="16"/>
      <c r="P2490" s="51"/>
      <c r="Q2490" s="52"/>
      <c r="R2490" s="52"/>
      <c r="S2490" s="328"/>
    </row>
    <row r="2491" spans="1:19" s="49" customFormat="1" x14ac:dyDescent="0.25">
      <c r="A2491" s="27"/>
      <c r="B2491" s="25"/>
      <c r="C2491" s="25"/>
      <c r="D2491" s="25"/>
      <c r="E2491" s="25"/>
      <c r="F2491" s="14"/>
      <c r="G2491" s="14"/>
      <c r="H2491" s="14"/>
      <c r="I2491" s="14"/>
      <c r="J2491" s="14"/>
      <c r="K2491" s="14"/>
      <c r="L2491" s="69"/>
      <c r="M2491" s="15"/>
      <c r="N2491" s="68"/>
      <c r="O2491" s="16"/>
      <c r="P2491" s="51"/>
      <c r="Q2491" s="52"/>
      <c r="R2491" s="52"/>
      <c r="S2491" s="328"/>
    </row>
    <row r="2492" spans="1:19" s="49" customFormat="1" x14ac:dyDescent="0.25">
      <c r="A2492" s="27"/>
      <c r="B2492" s="25"/>
      <c r="C2492" s="25"/>
      <c r="D2492" s="25"/>
      <c r="E2492" s="25"/>
      <c r="F2492" s="14"/>
      <c r="G2492" s="14"/>
      <c r="H2492" s="14"/>
      <c r="I2492" s="14"/>
      <c r="J2492" s="14"/>
      <c r="K2492" s="14"/>
      <c r="L2492" s="69"/>
      <c r="M2492" s="15"/>
      <c r="N2492" s="68"/>
      <c r="O2492" s="16"/>
      <c r="P2492" s="51"/>
      <c r="Q2492" s="52"/>
      <c r="R2492" s="52"/>
      <c r="S2492" s="328"/>
    </row>
    <row r="2493" spans="1:19" s="49" customFormat="1" x14ac:dyDescent="0.25">
      <c r="A2493" s="27"/>
      <c r="B2493" s="25"/>
      <c r="C2493" s="25"/>
      <c r="D2493" s="25"/>
      <c r="E2493" s="25"/>
      <c r="F2493" s="14"/>
      <c r="G2493" s="14"/>
      <c r="H2493" s="14"/>
      <c r="I2493" s="14"/>
      <c r="J2493" s="14"/>
      <c r="K2493" s="14"/>
      <c r="L2493" s="69"/>
      <c r="M2493" s="15"/>
      <c r="N2493" s="68"/>
      <c r="O2493" s="16"/>
      <c r="P2493" s="51"/>
      <c r="Q2493" s="52"/>
      <c r="R2493" s="52"/>
      <c r="S2493" s="328"/>
    </row>
    <row r="2494" spans="1:19" s="49" customFormat="1" x14ac:dyDescent="0.25">
      <c r="A2494" s="27"/>
      <c r="B2494" s="25"/>
      <c r="C2494" s="25"/>
      <c r="D2494" s="25"/>
      <c r="E2494" s="25"/>
      <c r="F2494" s="14"/>
      <c r="G2494" s="14"/>
      <c r="H2494" s="14"/>
      <c r="I2494" s="14"/>
      <c r="J2494" s="14"/>
      <c r="K2494" s="14"/>
      <c r="L2494" s="69"/>
      <c r="M2494" s="15"/>
      <c r="N2494" s="68"/>
      <c r="O2494" s="16"/>
      <c r="P2494" s="51"/>
      <c r="Q2494" s="52"/>
      <c r="R2494" s="52"/>
      <c r="S2494" s="328"/>
    </row>
    <row r="2495" spans="1:19" s="49" customFormat="1" x14ac:dyDescent="0.25">
      <c r="A2495" s="27"/>
      <c r="B2495" s="25"/>
      <c r="C2495" s="25"/>
      <c r="D2495" s="25"/>
      <c r="E2495" s="25"/>
      <c r="F2495" s="14"/>
      <c r="G2495" s="14"/>
      <c r="H2495" s="14"/>
      <c r="I2495" s="14"/>
      <c r="J2495" s="14"/>
      <c r="K2495" s="14"/>
      <c r="L2495" s="69"/>
      <c r="M2495" s="15"/>
      <c r="N2495" s="68"/>
      <c r="O2495" s="16"/>
      <c r="P2495" s="51"/>
      <c r="Q2495" s="52"/>
      <c r="R2495" s="52"/>
      <c r="S2495" s="328"/>
    </row>
    <row r="2496" spans="1:19" s="49" customFormat="1" x14ac:dyDescent="0.25">
      <c r="A2496" s="27"/>
      <c r="B2496" s="25"/>
      <c r="C2496" s="25"/>
      <c r="D2496" s="25"/>
      <c r="E2496" s="25"/>
      <c r="F2496" s="14"/>
      <c r="G2496" s="14"/>
      <c r="H2496" s="14"/>
      <c r="I2496" s="14"/>
      <c r="J2496" s="14"/>
      <c r="K2496" s="14"/>
      <c r="L2496" s="69"/>
      <c r="M2496" s="15"/>
      <c r="N2496" s="68"/>
      <c r="O2496" s="16"/>
      <c r="P2496" s="51"/>
      <c r="Q2496" s="52"/>
      <c r="R2496" s="52"/>
      <c r="S2496" s="328"/>
    </row>
    <row r="2497" spans="1:19" s="49" customFormat="1" x14ac:dyDescent="0.25">
      <c r="A2497" s="27"/>
      <c r="B2497" s="25"/>
      <c r="C2497" s="25"/>
      <c r="D2497" s="25"/>
      <c r="E2497" s="25"/>
      <c r="F2497" s="14"/>
      <c r="G2497" s="14"/>
      <c r="H2497" s="14"/>
      <c r="I2497" s="14"/>
      <c r="J2497" s="14"/>
      <c r="K2497" s="14"/>
      <c r="L2497" s="69"/>
      <c r="M2497" s="15"/>
      <c r="N2497" s="68"/>
      <c r="O2497" s="16"/>
      <c r="P2497" s="51"/>
      <c r="Q2497" s="52"/>
      <c r="R2497" s="52"/>
      <c r="S2497" s="328"/>
    </row>
    <row r="2498" spans="1:19" s="49" customFormat="1" x14ac:dyDescent="0.25">
      <c r="A2498" s="27"/>
      <c r="B2498" s="25"/>
      <c r="C2498" s="25"/>
      <c r="D2498" s="25"/>
      <c r="E2498" s="25"/>
      <c r="F2498" s="14"/>
      <c r="G2498" s="14"/>
      <c r="H2498" s="14"/>
      <c r="I2498" s="14"/>
      <c r="J2498" s="14"/>
      <c r="K2498" s="14"/>
      <c r="L2498" s="69"/>
      <c r="M2498" s="15"/>
      <c r="N2498" s="68"/>
      <c r="O2498" s="16"/>
      <c r="P2498" s="51"/>
      <c r="Q2498" s="52"/>
      <c r="R2498" s="52"/>
      <c r="S2498" s="328"/>
    </row>
    <row r="2499" spans="1:19" s="49" customFormat="1" x14ac:dyDescent="0.25">
      <c r="A2499" s="27"/>
      <c r="B2499" s="25"/>
      <c r="C2499" s="25"/>
      <c r="D2499" s="25"/>
      <c r="E2499" s="25"/>
      <c r="F2499" s="14"/>
      <c r="G2499" s="14"/>
      <c r="H2499" s="14"/>
      <c r="I2499" s="14"/>
      <c r="J2499" s="14"/>
      <c r="K2499" s="14"/>
      <c r="L2499" s="69"/>
      <c r="M2499" s="15"/>
      <c r="N2499" s="68"/>
      <c r="O2499" s="16"/>
      <c r="P2499" s="51"/>
      <c r="Q2499" s="52"/>
      <c r="R2499" s="52"/>
      <c r="S2499" s="328"/>
    </row>
    <row r="2500" spans="1:19" s="49" customFormat="1" x14ac:dyDescent="0.25">
      <c r="A2500" s="27"/>
      <c r="B2500" s="25"/>
      <c r="C2500" s="25"/>
      <c r="D2500" s="25"/>
      <c r="E2500" s="25"/>
      <c r="F2500" s="14"/>
      <c r="G2500" s="14"/>
      <c r="H2500" s="14"/>
      <c r="I2500" s="14"/>
      <c r="J2500" s="14"/>
      <c r="K2500" s="14"/>
      <c r="L2500" s="69"/>
      <c r="M2500" s="15"/>
      <c r="N2500" s="68"/>
      <c r="O2500" s="16"/>
      <c r="P2500" s="51"/>
      <c r="Q2500" s="52"/>
      <c r="R2500" s="52"/>
      <c r="S2500" s="328"/>
    </row>
    <row r="2501" spans="1:19" s="49" customFormat="1" x14ac:dyDescent="0.25">
      <c r="A2501" s="27"/>
      <c r="B2501" s="25"/>
      <c r="C2501" s="25"/>
      <c r="D2501" s="25"/>
      <c r="E2501" s="25"/>
      <c r="F2501" s="14"/>
      <c r="G2501" s="14"/>
      <c r="H2501" s="14"/>
      <c r="I2501" s="14"/>
      <c r="J2501" s="14"/>
      <c r="K2501" s="14"/>
      <c r="L2501" s="69"/>
      <c r="M2501" s="15"/>
      <c r="N2501" s="68"/>
      <c r="O2501" s="16"/>
      <c r="P2501" s="51"/>
      <c r="Q2501" s="52"/>
      <c r="R2501" s="52"/>
      <c r="S2501" s="328"/>
    </row>
    <row r="2502" spans="1:19" s="49" customFormat="1" x14ac:dyDescent="0.25">
      <c r="A2502" s="27"/>
      <c r="B2502" s="25"/>
      <c r="C2502" s="25"/>
      <c r="D2502" s="25"/>
      <c r="E2502" s="25"/>
      <c r="F2502" s="14"/>
      <c r="G2502" s="14"/>
      <c r="H2502" s="14"/>
      <c r="I2502" s="14"/>
      <c r="J2502" s="14"/>
      <c r="K2502" s="14"/>
      <c r="L2502" s="69"/>
      <c r="M2502" s="15"/>
      <c r="N2502" s="68"/>
      <c r="O2502" s="16"/>
      <c r="P2502" s="51"/>
      <c r="Q2502" s="52"/>
      <c r="R2502" s="52"/>
      <c r="S2502" s="328"/>
    </row>
    <row r="2503" spans="1:19" s="49" customFormat="1" x14ac:dyDescent="0.25">
      <c r="A2503" s="27"/>
      <c r="B2503" s="25"/>
      <c r="C2503" s="25"/>
      <c r="D2503" s="25"/>
      <c r="E2503" s="25"/>
      <c r="F2503" s="14"/>
      <c r="G2503" s="14"/>
      <c r="H2503" s="14"/>
      <c r="I2503" s="14"/>
      <c r="J2503" s="14"/>
      <c r="K2503" s="14"/>
      <c r="L2503" s="69"/>
      <c r="M2503" s="15"/>
      <c r="N2503" s="68"/>
      <c r="O2503" s="16"/>
      <c r="P2503" s="51"/>
      <c r="Q2503" s="52"/>
      <c r="R2503" s="52"/>
      <c r="S2503" s="328"/>
    </row>
    <row r="2504" spans="1:19" s="49" customFormat="1" x14ac:dyDescent="0.25">
      <c r="A2504" s="27"/>
      <c r="B2504" s="25"/>
      <c r="C2504" s="25"/>
      <c r="D2504" s="25"/>
      <c r="E2504" s="25"/>
      <c r="F2504" s="14"/>
      <c r="G2504" s="14"/>
      <c r="H2504" s="14"/>
      <c r="I2504" s="14"/>
      <c r="J2504" s="14"/>
      <c r="K2504" s="14"/>
      <c r="L2504" s="69"/>
      <c r="M2504" s="15"/>
      <c r="N2504" s="68"/>
      <c r="O2504" s="16"/>
      <c r="P2504" s="51"/>
      <c r="Q2504" s="52"/>
      <c r="R2504" s="52"/>
      <c r="S2504" s="328"/>
    </row>
    <row r="2505" spans="1:19" s="49" customFormat="1" x14ac:dyDescent="0.25">
      <c r="A2505" s="27"/>
      <c r="B2505" s="25"/>
      <c r="C2505" s="25"/>
      <c r="D2505" s="25"/>
      <c r="E2505" s="25"/>
      <c r="F2505" s="14"/>
      <c r="G2505" s="14"/>
      <c r="H2505" s="14"/>
      <c r="I2505" s="14"/>
      <c r="J2505" s="14"/>
      <c r="K2505" s="14"/>
      <c r="L2505" s="69"/>
      <c r="M2505" s="15"/>
      <c r="N2505" s="68"/>
      <c r="O2505" s="16"/>
      <c r="P2505" s="51"/>
      <c r="Q2505" s="52"/>
      <c r="R2505" s="52"/>
      <c r="S2505" s="328"/>
    </row>
    <row r="2506" spans="1:19" s="49" customFormat="1" x14ac:dyDescent="0.25">
      <c r="A2506" s="27"/>
      <c r="B2506" s="25"/>
      <c r="C2506" s="25"/>
      <c r="D2506" s="25"/>
      <c r="E2506" s="25"/>
      <c r="F2506" s="14"/>
      <c r="G2506" s="14"/>
      <c r="H2506" s="14"/>
      <c r="I2506" s="14"/>
      <c r="J2506" s="14"/>
      <c r="K2506" s="14"/>
      <c r="L2506" s="69"/>
      <c r="M2506" s="15"/>
      <c r="N2506" s="68"/>
      <c r="O2506" s="16"/>
      <c r="P2506" s="51"/>
      <c r="Q2506" s="52"/>
      <c r="R2506" s="52"/>
      <c r="S2506" s="328"/>
    </row>
    <row r="2507" spans="1:19" s="49" customFormat="1" x14ac:dyDescent="0.25">
      <c r="A2507" s="27"/>
      <c r="B2507" s="25"/>
      <c r="C2507" s="25"/>
      <c r="D2507" s="25"/>
      <c r="E2507" s="25"/>
      <c r="F2507" s="14"/>
      <c r="G2507" s="14"/>
      <c r="H2507" s="14"/>
      <c r="I2507" s="14"/>
      <c r="J2507" s="14"/>
      <c r="K2507" s="14"/>
      <c r="L2507" s="69"/>
      <c r="M2507" s="15"/>
      <c r="N2507" s="68"/>
      <c r="O2507" s="16"/>
      <c r="P2507" s="51"/>
      <c r="Q2507" s="52"/>
      <c r="R2507" s="52"/>
      <c r="S2507" s="328"/>
    </row>
    <row r="2508" spans="1:19" s="49" customFormat="1" x14ac:dyDescent="0.25">
      <c r="A2508" s="27"/>
      <c r="B2508" s="25"/>
      <c r="C2508" s="25"/>
      <c r="D2508" s="25"/>
      <c r="E2508" s="25"/>
      <c r="F2508" s="14"/>
      <c r="G2508" s="14"/>
      <c r="H2508" s="14"/>
      <c r="I2508" s="14"/>
      <c r="J2508" s="14"/>
      <c r="K2508" s="14"/>
      <c r="L2508" s="69"/>
      <c r="M2508" s="15"/>
      <c r="N2508" s="68"/>
      <c r="O2508" s="16"/>
      <c r="P2508" s="51"/>
      <c r="Q2508" s="52"/>
      <c r="R2508" s="52"/>
      <c r="S2508" s="328"/>
    </row>
    <row r="2509" spans="1:19" s="49" customFormat="1" x14ac:dyDescent="0.25">
      <c r="A2509" s="27"/>
      <c r="B2509" s="25"/>
      <c r="C2509" s="25"/>
      <c r="D2509" s="25"/>
      <c r="E2509" s="25"/>
      <c r="F2509" s="14"/>
      <c r="G2509" s="14"/>
      <c r="H2509" s="14"/>
      <c r="I2509" s="14"/>
      <c r="J2509" s="14"/>
      <c r="K2509" s="14"/>
      <c r="L2509" s="69"/>
      <c r="M2509" s="15"/>
      <c r="N2509" s="68"/>
      <c r="O2509" s="16"/>
      <c r="P2509" s="51"/>
      <c r="Q2509" s="52"/>
      <c r="R2509" s="52"/>
      <c r="S2509" s="328"/>
    </row>
    <row r="2510" spans="1:19" s="49" customFormat="1" x14ac:dyDescent="0.25">
      <c r="A2510" s="27"/>
      <c r="B2510" s="25"/>
      <c r="C2510" s="25"/>
      <c r="D2510" s="25"/>
      <c r="E2510" s="25"/>
      <c r="F2510" s="14"/>
      <c r="G2510" s="14"/>
      <c r="H2510" s="14"/>
      <c r="I2510" s="14"/>
      <c r="J2510" s="14"/>
      <c r="K2510" s="14"/>
      <c r="L2510" s="69"/>
      <c r="M2510" s="15"/>
      <c r="N2510" s="68"/>
      <c r="O2510" s="16"/>
      <c r="P2510" s="51"/>
      <c r="Q2510" s="52"/>
      <c r="R2510" s="52"/>
      <c r="S2510" s="328"/>
    </row>
    <row r="2511" spans="1:19" s="49" customFormat="1" x14ac:dyDescent="0.25">
      <c r="A2511" s="27"/>
      <c r="B2511" s="25"/>
      <c r="C2511" s="25"/>
      <c r="D2511" s="25"/>
      <c r="E2511" s="25"/>
      <c r="F2511" s="14"/>
      <c r="G2511" s="14"/>
      <c r="H2511" s="14"/>
      <c r="I2511" s="14"/>
      <c r="J2511" s="14"/>
      <c r="K2511" s="14"/>
      <c r="L2511" s="69"/>
      <c r="M2511" s="15"/>
      <c r="N2511" s="68"/>
      <c r="O2511" s="16"/>
      <c r="P2511" s="51"/>
      <c r="Q2511" s="52"/>
      <c r="R2511" s="52"/>
      <c r="S2511" s="328"/>
    </row>
    <row r="2512" spans="1:19" s="49" customFormat="1" x14ac:dyDescent="0.25">
      <c r="A2512" s="27"/>
      <c r="B2512" s="25"/>
      <c r="C2512" s="25"/>
      <c r="D2512" s="25"/>
      <c r="E2512" s="25"/>
      <c r="F2512" s="14"/>
      <c r="G2512" s="14"/>
      <c r="H2512" s="14"/>
      <c r="I2512" s="14"/>
      <c r="J2512" s="14"/>
      <c r="K2512" s="14"/>
      <c r="L2512" s="69"/>
      <c r="M2512" s="15"/>
      <c r="N2512" s="68"/>
      <c r="O2512" s="16"/>
      <c r="P2512" s="51"/>
      <c r="Q2512" s="52"/>
      <c r="R2512" s="52"/>
      <c r="S2512" s="328"/>
    </row>
    <row r="2513" spans="1:19" s="49" customFormat="1" x14ac:dyDescent="0.25">
      <c r="A2513" s="27"/>
      <c r="B2513" s="25"/>
      <c r="C2513" s="25"/>
      <c r="D2513" s="25"/>
      <c r="E2513" s="25"/>
      <c r="F2513" s="14"/>
      <c r="G2513" s="14"/>
      <c r="H2513" s="14"/>
      <c r="I2513" s="14"/>
      <c r="J2513" s="14"/>
      <c r="K2513" s="14"/>
      <c r="L2513" s="69"/>
      <c r="M2513" s="15"/>
      <c r="N2513" s="68"/>
      <c r="O2513" s="16"/>
      <c r="P2513" s="51"/>
      <c r="Q2513" s="52"/>
      <c r="R2513" s="52"/>
      <c r="S2513" s="328"/>
    </row>
    <row r="2514" spans="1:19" s="49" customFormat="1" x14ac:dyDescent="0.25">
      <c r="A2514" s="27"/>
      <c r="B2514" s="25"/>
      <c r="C2514" s="25"/>
      <c r="D2514" s="25"/>
      <c r="E2514" s="25"/>
      <c r="F2514" s="14"/>
      <c r="G2514" s="14"/>
      <c r="H2514" s="14"/>
      <c r="I2514" s="14"/>
      <c r="J2514" s="14"/>
      <c r="K2514" s="14"/>
      <c r="L2514" s="69"/>
      <c r="M2514" s="15"/>
      <c r="N2514" s="68"/>
      <c r="O2514" s="16"/>
      <c r="P2514" s="51"/>
      <c r="Q2514" s="52"/>
      <c r="R2514" s="52"/>
      <c r="S2514" s="328"/>
    </row>
    <row r="2515" spans="1:19" s="49" customFormat="1" x14ac:dyDescent="0.25">
      <c r="A2515" s="27"/>
      <c r="B2515" s="25"/>
      <c r="C2515" s="25"/>
      <c r="D2515" s="25"/>
      <c r="E2515" s="25"/>
      <c r="F2515" s="14"/>
      <c r="G2515" s="14"/>
      <c r="H2515" s="14"/>
      <c r="I2515" s="14"/>
      <c r="J2515" s="14"/>
      <c r="K2515" s="14"/>
      <c r="L2515" s="69"/>
      <c r="M2515" s="15"/>
      <c r="N2515" s="68"/>
      <c r="O2515" s="16"/>
      <c r="P2515" s="51"/>
      <c r="Q2515" s="52"/>
      <c r="R2515" s="52"/>
      <c r="S2515" s="328"/>
    </row>
    <row r="2516" spans="1:19" s="49" customFormat="1" x14ac:dyDescent="0.25">
      <c r="A2516" s="27"/>
      <c r="B2516" s="25"/>
      <c r="C2516" s="25"/>
      <c r="D2516" s="25"/>
      <c r="E2516" s="25"/>
      <c r="F2516" s="14"/>
      <c r="G2516" s="14"/>
      <c r="H2516" s="14"/>
      <c r="I2516" s="14"/>
      <c r="J2516" s="14"/>
      <c r="K2516" s="14"/>
      <c r="L2516" s="69"/>
      <c r="M2516" s="15"/>
      <c r="N2516" s="68"/>
      <c r="O2516" s="16"/>
      <c r="P2516" s="51"/>
      <c r="Q2516" s="52"/>
      <c r="R2516" s="52"/>
      <c r="S2516" s="328"/>
    </row>
    <row r="2517" spans="1:19" s="49" customFormat="1" x14ac:dyDescent="0.25">
      <c r="A2517" s="27"/>
      <c r="B2517" s="25"/>
      <c r="C2517" s="25"/>
      <c r="D2517" s="25"/>
      <c r="E2517" s="25"/>
      <c r="F2517" s="14"/>
      <c r="G2517" s="14"/>
      <c r="H2517" s="14"/>
      <c r="I2517" s="14"/>
      <c r="J2517" s="14"/>
      <c r="K2517" s="14"/>
      <c r="L2517" s="69"/>
      <c r="M2517" s="15"/>
      <c r="N2517" s="68"/>
      <c r="O2517" s="16"/>
      <c r="P2517" s="51"/>
      <c r="Q2517" s="52"/>
      <c r="R2517" s="52"/>
      <c r="S2517" s="328"/>
    </row>
    <row r="2518" spans="1:19" s="49" customFormat="1" x14ac:dyDescent="0.25">
      <c r="A2518" s="27"/>
      <c r="B2518" s="25"/>
      <c r="C2518" s="25"/>
      <c r="D2518" s="25"/>
      <c r="E2518" s="25"/>
      <c r="F2518" s="14"/>
      <c r="G2518" s="14"/>
      <c r="H2518" s="14"/>
      <c r="I2518" s="14"/>
      <c r="J2518" s="14"/>
      <c r="K2518" s="14"/>
      <c r="L2518" s="69"/>
      <c r="M2518" s="15"/>
      <c r="N2518" s="68"/>
      <c r="O2518" s="16"/>
      <c r="P2518" s="51"/>
      <c r="Q2518" s="52"/>
      <c r="R2518" s="52"/>
      <c r="S2518" s="328"/>
    </row>
    <row r="2519" spans="1:19" s="49" customFormat="1" x14ac:dyDescent="0.25">
      <c r="A2519" s="27"/>
      <c r="B2519" s="25"/>
      <c r="C2519" s="25"/>
      <c r="D2519" s="25"/>
      <c r="E2519" s="25"/>
      <c r="F2519" s="14"/>
      <c r="G2519" s="14"/>
      <c r="H2519" s="14"/>
      <c r="I2519" s="14"/>
      <c r="J2519" s="14"/>
      <c r="K2519" s="14"/>
      <c r="L2519" s="69"/>
      <c r="M2519" s="15"/>
      <c r="N2519" s="68"/>
      <c r="O2519" s="16"/>
      <c r="P2519" s="51"/>
      <c r="Q2519" s="52"/>
      <c r="R2519" s="52"/>
      <c r="S2519" s="328"/>
    </row>
    <row r="2520" spans="1:19" s="49" customFormat="1" x14ac:dyDescent="0.25">
      <c r="A2520" s="27"/>
      <c r="B2520" s="25"/>
      <c r="C2520" s="25"/>
      <c r="D2520" s="25"/>
      <c r="E2520" s="25"/>
      <c r="F2520" s="14"/>
      <c r="G2520" s="14"/>
      <c r="H2520" s="14"/>
      <c r="I2520" s="14"/>
      <c r="J2520" s="14"/>
      <c r="K2520" s="14"/>
      <c r="L2520" s="69"/>
      <c r="M2520" s="15"/>
      <c r="N2520" s="68"/>
      <c r="O2520" s="16"/>
      <c r="P2520" s="51"/>
      <c r="Q2520" s="52"/>
      <c r="R2520" s="52"/>
      <c r="S2520" s="328"/>
    </row>
    <row r="2521" spans="1:19" s="49" customFormat="1" x14ac:dyDescent="0.25">
      <c r="A2521" s="27"/>
      <c r="B2521" s="25"/>
      <c r="C2521" s="25"/>
      <c r="D2521" s="25"/>
      <c r="E2521" s="25"/>
      <c r="F2521" s="14"/>
      <c r="G2521" s="14"/>
      <c r="H2521" s="14"/>
      <c r="I2521" s="14"/>
      <c r="J2521" s="14"/>
      <c r="K2521" s="14"/>
      <c r="L2521" s="69"/>
      <c r="M2521" s="15"/>
      <c r="N2521" s="68"/>
      <c r="O2521" s="16"/>
      <c r="P2521" s="51"/>
      <c r="Q2521" s="52"/>
      <c r="R2521" s="52"/>
      <c r="S2521" s="328"/>
    </row>
    <row r="2522" spans="1:19" s="49" customFormat="1" x14ac:dyDescent="0.25">
      <c r="A2522" s="27"/>
      <c r="B2522" s="25"/>
      <c r="C2522" s="25"/>
      <c r="D2522" s="25"/>
      <c r="E2522" s="25"/>
      <c r="F2522" s="14"/>
      <c r="G2522" s="14"/>
      <c r="H2522" s="14"/>
      <c r="I2522" s="14"/>
      <c r="J2522" s="14"/>
      <c r="K2522" s="14"/>
      <c r="L2522" s="69"/>
      <c r="M2522" s="15"/>
      <c r="N2522" s="68"/>
      <c r="O2522" s="16"/>
      <c r="P2522" s="51"/>
      <c r="Q2522" s="52"/>
      <c r="R2522" s="52"/>
      <c r="S2522" s="328"/>
    </row>
    <row r="2523" spans="1:19" s="49" customFormat="1" x14ac:dyDescent="0.25">
      <c r="A2523" s="27"/>
      <c r="B2523" s="25"/>
      <c r="C2523" s="25"/>
      <c r="D2523" s="25"/>
      <c r="E2523" s="25"/>
      <c r="F2523" s="14"/>
      <c r="G2523" s="14"/>
      <c r="H2523" s="14"/>
      <c r="I2523" s="14"/>
      <c r="J2523" s="14"/>
      <c r="K2523" s="14"/>
      <c r="L2523" s="69"/>
      <c r="M2523" s="15"/>
      <c r="N2523" s="68"/>
      <c r="O2523" s="16"/>
      <c r="P2523" s="51"/>
      <c r="Q2523" s="52"/>
      <c r="R2523" s="52"/>
      <c r="S2523" s="328"/>
    </row>
    <row r="2524" spans="1:19" s="49" customFormat="1" x14ac:dyDescent="0.25">
      <c r="A2524" s="27"/>
      <c r="B2524" s="25"/>
      <c r="C2524" s="25"/>
      <c r="D2524" s="25"/>
      <c r="E2524" s="25"/>
      <c r="F2524" s="14"/>
      <c r="G2524" s="14"/>
      <c r="H2524" s="14"/>
      <c r="I2524" s="14"/>
      <c r="J2524" s="14"/>
      <c r="K2524" s="14"/>
      <c r="L2524" s="69"/>
      <c r="M2524" s="15"/>
      <c r="N2524" s="68"/>
      <c r="O2524" s="16"/>
      <c r="P2524" s="51"/>
      <c r="Q2524" s="52"/>
      <c r="R2524" s="52"/>
      <c r="S2524" s="328"/>
    </row>
    <row r="2525" spans="1:19" s="49" customFormat="1" x14ac:dyDescent="0.25">
      <c r="A2525" s="27"/>
      <c r="B2525" s="25"/>
      <c r="C2525" s="25"/>
      <c r="D2525" s="25"/>
      <c r="E2525" s="25"/>
      <c r="F2525" s="14"/>
      <c r="G2525" s="14"/>
      <c r="H2525" s="14"/>
      <c r="I2525" s="14"/>
      <c r="J2525" s="14"/>
      <c r="K2525" s="14"/>
      <c r="L2525" s="69"/>
      <c r="M2525" s="15"/>
      <c r="N2525" s="68"/>
      <c r="O2525" s="16"/>
      <c r="P2525" s="51"/>
      <c r="Q2525" s="52"/>
      <c r="R2525" s="52"/>
      <c r="S2525" s="328"/>
    </row>
    <row r="2526" spans="1:19" s="49" customFormat="1" x14ac:dyDescent="0.25">
      <c r="A2526" s="27"/>
      <c r="B2526" s="25"/>
      <c r="C2526" s="25"/>
      <c r="D2526" s="25"/>
      <c r="E2526" s="25"/>
      <c r="F2526" s="14"/>
      <c r="G2526" s="14"/>
      <c r="H2526" s="14"/>
      <c r="I2526" s="14"/>
      <c r="J2526" s="14"/>
      <c r="K2526" s="14"/>
      <c r="L2526" s="69"/>
      <c r="M2526" s="15"/>
      <c r="N2526" s="68"/>
      <c r="O2526" s="16"/>
      <c r="P2526" s="51"/>
      <c r="Q2526" s="52"/>
      <c r="R2526" s="52"/>
      <c r="S2526" s="328"/>
    </row>
    <row r="2527" spans="1:19" s="49" customFormat="1" x14ac:dyDescent="0.25">
      <c r="A2527" s="27"/>
      <c r="B2527" s="25"/>
      <c r="C2527" s="25"/>
      <c r="D2527" s="25"/>
      <c r="E2527" s="25"/>
      <c r="F2527" s="14"/>
      <c r="G2527" s="14"/>
      <c r="H2527" s="14"/>
      <c r="I2527" s="14"/>
      <c r="J2527" s="14"/>
      <c r="K2527" s="14"/>
      <c r="L2527" s="69"/>
      <c r="M2527" s="15"/>
      <c r="N2527" s="68"/>
      <c r="O2527" s="16"/>
      <c r="P2527" s="51"/>
      <c r="Q2527" s="52"/>
      <c r="R2527" s="52"/>
      <c r="S2527" s="328"/>
    </row>
    <row r="2528" spans="1:19" s="49" customFormat="1" x14ac:dyDescent="0.25">
      <c r="A2528" s="27"/>
      <c r="B2528" s="25"/>
      <c r="C2528" s="25"/>
      <c r="D2528" s="25"/>
      <c r="E2528" s="25"/>
      <c r="F2528" s="14"/>
      <c r="G2528" s="14"/>
      <c r="H2528" s="14"/>
      <c r="I2528" s="14"/>
      <c r="J2528" s="14"/>
      <c r="K2528" s="14"/>
      <c r="L2528" s="69"/>
      <c r="M2528" s="15"/>
      <c r="N2528" s="68"/>
      <c r="O2528" s="16"/>
      <c r="P2528" s="51"/>
      <c r="Q2528" s="52"/>
      <c r="R2528" s="52"/>
      <c r="S2528" s="328"/>
    </row>
    <row r="2529" spans="1:19" s="49" customFormat="1" x14ac:dyDescent="0.25">
      <c r="A2529" s="27"/>
      <c r="B2529" s="25"/>
      <c r="C2529" s="25"/>
      <c r="D2529" s="25"/>
      <c r="E2529" s="25"/>
      <c r="F2529" s="14"/>
      <c r="G2529" s="14"/>
      <c r="H2529" s="14"/>
      <c r="I2529" s="14"/>
      <c r="J2529" s="14"/>
      <c r="K2529" s="14"/>
      <c r="L2529" s="69"/>
      <c r="M2529" s="15"/>
      <c r="N2529" s="68"/>
      <c r="O2529" s="16"/>
      <c r="P2529" s="51"/>
      <c r="Q2529" s="52"/>
      <c r="R2529" s="52"/>
      <c r="S2529" s="328"/>
    </row>
    <row r="2530" spans="1:19" s="49" customFormat="1" x14ac:dyDescent="0.25">
      <c r="A2530" s="27"/>
      <c r="B2530" s="25"/>
      <c r="C2530" s="25"/>
      <c r="D2530" s="25"/>
      <c r="E2530" s="25"/>
      <c r="F2530" s="14"/>
      <c r="G2530" s="14"/>
      <c r="H2530" s="14"/>
      <c r="I2530" s="14"/>
      <c r="J2530" s="14"/>
      <c r="K2530" s="14"/>
      <c r="L2530" s="69"/>
      <c r="M2530" s="15"/>
      <c r="N2530" s="68"/>
      <c r="O2530" s="16"/>
      <c r="P2530" s="51"/>
      <c r="Q2530" s="52"/>
      <c r="R2530" s="52"/>
      <c r="S2530" s="328"/>
    </row>
    <row r="2531" spans="1:19" s="49" customFormat="1" x14ac:dyDescent="0.25">
      <c r="A2531" s="27"/>
      <c r="B2531" s="25"/>
      <c r="C2531" s="25"/>
      <c r="D2531" s="25"/>
      <c r="E2531" s="25"/>
      <c r="F2531" s="14"/>
      <c r="G2531" s="14"/>
      <c r="H2531" s="14"/>
      <c r="I2531" s="14"/>
      <c r="J2531" s="14"/>
      <c r="K2531" s="14"/>
      <c r="L2531" s="69"/>
      <c r="M2531" s="15"/>
      <c r="N2531" s="68"/>
      <c r="O2531" s="16"/>
      <c r="P2531" s="51"/>
      <c r="Q2531" s="52"/>
      <c r="R2531" s="52"/>
      <c r="S2531" s="328"/>
    </row>
    <row r="2532" spans="1:19" s="49" customFormat="1" x14ac:dyDescent="0.25">
      <c r="A2532" s="27"/>
      <c r="B2532" s="25"/>
      <c r="C2532" s="25"/>
      <c r="D2532" s="25"/>
      <c r="E2532" s="25"/>
      <c r="F2532" s="14"/>
      <c r="G2532" s="14"/>
      <c r="H2532" s="14"/>
      <c r="I2532" s="14"/>
      <c r="J2532" s="14"/>
      <c r="K2532" s="14"/>
      <c r="L2532" s="69"/>
      <c r="M2532" s="15"/>
      <c r="N2532" s="68"/>
      <c r="O2532" s="16"/>
      <c r="P2532" s="51"/>
      <c r="Q2532" s="52"/>
      <c r="R2532" s="52"/>
      <c r="S2532" s="328"/>
    </row>
    <row r="2533" spans="1:19" s="49" customFormat="1" x14ac:dyDescent="0.25">
      <c r="A2533" s="27"/>
      <c r="B2533" s="25"/>
      <c r="C2533" s="25"/>
      <c r="D2533" s="25"/>
      <c r="E2533" s="25"/>
      <c r="F2533" s="14"/>
      <c r="G2533" s="14"/>
      <c r="H2533" s="14"/>
      <c r="I2533" s="14"/>
      <c r="J2533" s="14"/>
      <c r="K2533" s="14"/>
      <c r="L2533" s="69"/>
      <c r="M2533" s="15"/>
      <c r="N2533" s="68"/>
      <c r="O2533" s="16"/>
      <c r="P2533" s="51"/>
      <c r="Q2533" s="52"/>
      <c r="R2533" s="52"/>
      <c r="S2533" s="328"/>
    </row>
    <row r="2534" spans="1:19" s="49" customFormat="1" x14ac:dyDescent="0.25">
      <c r="A2534" s="27"/>
      <c r="B2534" s="25"/>
      <c r="C2534" s="25"/>
      <c r="D2534" s="25"/>
      <c r="E2534" s="25"/>
      <c r="F2534" s="14"/>
      <c r="G2534" s="14"/>
      <c r="H2534" s="14"/>
      <c r="I2534" s="14"/>
      <c r="J2534" s="14"/>
      <c r="K2534" s="14"/>
      <c r="L2534" s="69"/>
      <c r="M2534" s="15"/>
      <c r="N2534" s="68"/>
      <c r="O2534" s="16"/>
      <c r="P2534" s="51"/>
      <c r="Q2534" s="52"/>
      <c r="R2534" s="52"/>
      <c r="S2534" s="328"/>
    </row>
    <row r="2535" spans="1:19" s="49" customFormat="1" x14ac:dyDescent="0.25">
      <c r="A2535" s="27"/>
      <c r="B2535" s="25"/>
      <c r="C2535" s="25"/>
      <c r="D2535" s="25"/>
      <c r="E2535" s="25"/>
      <c r="F2535" s="14"/>
      <c r="G2535" s="14"/>
      <c r="H2535" s="14"/>
      <c r="I2535" s="14"/>
      <c r="J2535" s="14"/>
      <c r="K2535" s="14"/>
      <c r="L2535" s="69"/>
      <c r="M2535" s="15"/>
      <c r="N2535" s="68"/>
      <c r="O2535" s="16"/>
      <c r="P2535" s="51"/>
      <c r="Q2535" s="52"/>
      <c r="R2535" s="52"/>
      <c r="S2535" s="328"/>
    </row>
    <row r="2536" spans="1:19" s="49" customFormat="1" x14ac:dyDescent="0.25">
      <c r="A2536" s="27"/>
      <c r="B2536" s="25"/>
      <c r="C2536" s="25"/>
      <c r="D2536" s="25"/>
      <c r="E2536" s="25"/>
      <c r="F2536" s="14"/>
      <c r="G2536" s="14"/>
      <c r="H2536" s="14"/>
      <c r="I2536" s="14"/>
      <c r="J2536" s="14"/>
      <c r="K2536" s="14"/>
      <c r="L2536" s="69"/>
      <c r="M2536" s="15"/>
      <c r="N2536" s="68"/>
      <c r="O2536" s="16"/>
      <c r="P2536" s="51"/>
      <c r="Q2536" s="52"/>
      <c r="R2536" s="52"/>
      <c r="S2536" s="328"/>
    </row>
    <row r="2537" spans="1:19" s="49" customFormat="1" x14ac:dyDescent="0.25">
      <c r="A2537" s="27"/>
      <c r="B2537" s="25"/>
      <c r="C2537" s="25"/>
      <c r="D2537" s="25"/>
      <c r="E2537" s="25"/>
      <c r="F2537" s="14"/>
      <c r="G2537" s="14"/>
      <c r="H2537" s="14"/>
      <c r="I2537" s="14"/>
      <c r="J2537" s="14"/>
      <c r="K2537" s="14"/>
      <c r="L2537" s="69"/>
      <c r="M2537" s="15"/>
      <c r="N2537" s="68"/>
      <c r="O2537" s="16"/>
      <c r="P2537" s="51"/>
      <c r="Q2537" s="52"/>
      <c r="R2537" s="52"/>
      <c r="S2537" s="328"/>
    </row>
    <row r="2538" spans="1:19" s="49" customFormat="1" x14ac:dyDescent="0.25">
      <c r="A2538" s="27"/>
      <c r="B2538" s="25"/>
      <c r="C2538" s="25"/>
      <c r="D2538" s="25"/>
      <c r="E2538" s="25"/>
      <c r="F2538" s="14"/>
      <c r="G2538" s="14"/>
      <c r="H2538" s="14"/>
      <c r="I2538" s="14"/>
      <c r="J2538" s="14"/>
      <c r="K2538" s="14"/>
      <c r="L2538" s="69"/>
      <c r="M2538" s="15"/>
      <c r="N2538" s="68"/>
      <c r="O2538" s="16"/>
      <c r="P2538" s="51"/>
      <c r="Q2538" s="52"/>
      <c r="R2538" s="52"/>
      <c r="S2538" s="328"/>
    </row>
    <row r="2539" spans="1:19" s="49" customFormat="1" x14ac:dyDescent="0.25">
      <c r="A2539" s="27"/>
      <c r="B2539" s="25"/>
      <c r="C2539" s="25"/>
      <c r="D2539" s="25"/>
      <c r="E2539" s="25"/>
      <c r="F2539" s="14"/>
      <c r="G2539" s="14"/>
      <c r="H2539" s="14"/>
      <c r="I2539" s="14"/>
      <c r="J2539" s="14"/>
      <c r="K2539" s="14"/>
      <c r="L2539" s="69"/>
      <c r="M2539" s="15"/>
      <c r="N2539" s="68"/>
      <c r="O2539" s="16"/>
      <c r="P2539" s="51"/>
      <c r="Q2539" s="52"/>
      <c r="R2539" s="52"/>
      <c r="S2539" s="328"/>
    </row>
    <row r="2540" spans="1:19" s="49" customFormat="1" x14ac:dyDescent="0.25">
      <c r="A2540" s="27"/>
      <c r="B2540" s="25"/>
      <c r="C2540" s="25"/>
      <c r="D2540" s="25"/>
      <c r="E2540" s="25"/>
      <c r="F2540" s="14"/>
      <c r="G2540" s="14"/>
      <c r="H2540" s="14"/>
      <c r="I2540" s="14"/>
      <c r="J2540" s="14"/>
      <c r="K2540" s="14"/>
      <c r="L2540" s="69"/>
      <c r="M2540" s="15"/>
      <c r="N2540" s="68"/>
      <c r="O2540" s="16"/>
      <c r="P2540" s="51"/>
      <c r="Q2540" s="52"/>
      <c r="R2540" s="52"/>
      <c r="S2540" s="328"/>
    </row>
    <row r="2541" spans="1:19" s="49" customFormat="1" x14ac:dyDescent="0.25">
      <c r="A2541" s="27"/>
      <c r="B2541" s="25"/>
      <c r="C2541" s="25"/>
      <c r="D2541" s="25"/>
      <c r="E2541" s="25"/>
      <c r="F2541" s="14"/>
      <c r="G2541" s="14"/>
      <c r="H2541" s="14"/>
      <c r="I2541" s="14"/>
      <c r="J2541" s="14"/>
      <c r="K2541" s="14"/>
      <c r="L2541" s="69"/>
      <c r="M2541" s="15"/>
      <c r="N2541" s="68"/>
      <c r="O2541" s="16"/>
      <c r="P2541" s="51"/>
      <c r="Q2541" s="52"/>
      <c r="R2541" s="52"/>
      <c r="S2541" s="328"/>
    </row>
    <row r="2542" spans="1:19" s="49" customFormat="1" x14ac:dyDescent="0.25">
      <c r="A2542" s="27"/>
      <c r="B2542" s="25"/>
      <c r="C2542" s="25"/>
      <c r="D2542" s="25"/>
      <c r="E2542" s="25"/>
      <c r="F2542" s="14"/>
      <c r="G2542" s="14"/>
      <c r="H2542" s="14"/>
      <c r="I2542" s="14"/>
      <c r="J2542" s="14"/>
      <c r="K2542" s="14"/>
      <c r="L2542" s="69"/>
      <c r="M2542" s="15"/>
      <c r="N2542" s="68"/>
      <c r="O2542" s="16"/>
      <c r="P2542" s="51"/>
      <c r="Q2542" s="52"/>
      <c r="R2542" s="52"/>
      <c r="S2542" s="328"/>
    </row>
    <row r="2543" spans="1:19" s="49" customFormat="1" x14ac:dyDescent="0.25">
      <c r="A2543" s="27"/>
      <c r="B2543" s="25"/>
      <c r="C2543" s="25"/>
      <c r="D2543" s="25"/>
      <c r="E2543" s="25"/>
      <c r="F2543" s="14"/>
      <c r="G2543" s="14"/>
      <c r="H2543" s="14"/>
      <c r="I2543" s="14"/>
      <c r="J2543" s="14"/>
      <c r="K2543" s="14"/>
      <c r="L2543" s="69"/>
      <c r="M2543" s="15"/>
      <c r="N2543" s="68"/>
      <c r="O2543" s="16"/>
      <c r="P2543" s="51"/>
      <c r="Q2543" s="52"/>
      <c r="R2543" s="52"/>
      <c r="S2543" s="328"/>
    </row>
    <row r="2544" spans="1:19" s="49" customFormat="1" x14ac:dyDescent="0.25">
      <c r="A2544" s="27"/>
      <c r="B2544" s="25"/>
      <c r="C2544" s="25"/>
      <c r="D2544" s="25"/>
      <c r="E2544" s="25"/>
      <c r="F2544" s="14"/>
      <c r="G2544" s="14"/>
      <c r="H2544" s="14"/>
      <c r="I2544" s="14"/>
      <c r="J2544" s="14"/>
      <c r="K2544" s="14"/>
      <c r="L2544" s="69"/>
      <c r="M2544" s="15"/>
      <c r="N2544" s="68"/>
      <c r="O2544" s="16"/>
      <c r="P2544" s="51"/>
      <c r="Q2544" s="52"/>
      <c r="R2544" s="52"/>
      <c r="S2544" s="328"/>
    </row>
    <row r="2545" spans="1:19" s="49" customFormat="1" x14ac:dyDescent="0.25">
      <c r="A2545" s="27"/>
      <c r="B2545" s="25"/>
      <c r="C2545" s="25"/>
      <c r="D2545" s="25"/>
      <c r="E2545" s="25"/>
      <c r="F2545" s="14"/>
      <c r="G2545" s="14"/>
      <c r="H2545" s="14"/>
      <c r="I2545" s="14"/>
      <c r="J2545" s="14"/>
      <c r="K2545" s="14"/>
      <c r="L2545" s="69"/>
      <c r="M2545" s="15"/>
      <c r="N2545" s="68"/>
      <c r="O2545" s="16"/>
      <c r="P2545" s="51"/>
      <c r="Q2545" s="52"/>
      <c r="R2545" s="52"/>
      <c r="S2545" s="328"/>
    </row>
    <row r="2546" spans="1:19" s="49" customFormat="1" x14ac:dyDescent="0.25">
      <c r="A2546" s="27"/>
      <c r="B2546" s="25"/>
      <c r="C2546" s="25"/>
      <c r="D2546" s="25"/>
      <c r="E2546" s="25"/>
      <c r="F2546" s="14"/>
      <c r="G2546" s="14"/>
      <c r="H2546" s="14"/>
      <c r="I2546" s="14"/>
      <c r="J2546" s="14"/>
      <c r="K2546" s="14"/>
      <c r="L2546" s="69"/>
      <c r="M2546" s="15"/>
      <c r="N2546" s="68"/>
      <c r="O2546" s="16"/>
      <c r="P2546" s="51"/>
      <c r="Q2546" s="52"/>
      <c r="R2546" s="52"/>
      <c r="S2546" s="328"/>
    </row>
    <row r="2547" spans="1:19" s="49" customFormat="1" x14ac:dyDescent="0.25">
      <c r="A2547" s="27"/>
      <c r="B2547" s="25"/>
      <c r="C2547" s="25"/>
      <c r="D2547" s="25"/>
      <c r="E2547" s="25"/>
      <c r="F2547" s="14"/>
      <c r="G2547" s="14"/>
      <c r="H2547" s="14"/>
      <c r="I2547" s="14"/>
      <c r="J2547" s="14"/>
      <c r="K2547" s="14"/>
      <c r="L2547" s="69"/>
      <c r="M2547" s="15"/>
      <c r="N2547" s="68"/>
      <c r="O2547" s="16"/>
      <c r="P2547" s="51"/>
      <c r="Q2547" s="52"/>
      <c r="R2547" s="52"/>
      <c r="S2547" s="328"/>
    </row>
    <row r="2548" spans="1:19" s="49" customFormat="1" x14ac:dyDescent="0.25">
      <c r="A2548" s="27"/>
      <c r="B2548" s="25"/>
      <c r="C2548" s="25"/>
      <c r="D2548" s="25"/>
      <c r="E2548" s="25"/>
      <c r="F2548" s="14"/>
      <c r="G2548" s="14"/>
      <c r="H2548" s="14"/>
      <c r="I2548" s="14"/>
      <c r="J2548" s="14"/>
      <c r="K2548" s="14"/>
      <c r="L2548" s="69"/>
      <c r="M2548" s="15"/>
      <c r="N2548" s="68"/>
      <c r="O2548" s="16"/>
      <c r="P2548" s="51"/>
      <c r="Q2548" s="52"/>
      <c r="R2548" s="52"/>
      <c r="S2548" s="328"/>
    </row>
    <row r="2549" spans="1:19" s="49" customFormat="1" x14ac:dyDescent="0.25">
      <c r="A2549" s="27"/>
      <c r="B2549" s="25"/>
      <c r="C2549" s="25"/>
      <c r="D2549" s="25"/>
      <c r="E2549" s="25"/>
      <c r="F2549" s="14"/>
      <c r="G2549" s="14"/>
      <c r="H2549" s="14"/>
      <c r="I2549" s="14"/>
      <c r="J2549" s="14"/>
      <c r="K2549" s="14"/>
      <c r="L2549" s="69"/>
      <c r="M2549" s="15"/>
      <c r="N2549" s="68"/>
      <c r="O2549" s="16"/>
      <c r="P2549" s="51"/>
      <c r="Q2549" s="52"/>
      <c r="R2549" s="52"/>
      <c r="S2549" s="328"/>
    </row>
    <row r="2550" spans="1:19" s="49" customFormat="1" x14ac:dyDescent="0.25">
      <c r="A2550" s="27"/>
      <c r="B2550" s="25"/>
      <c r="C2550" s="25"/>
      <c r="D2550" s="25"/>
      <c r="E2550" s="25"/>
      <c r="F2550" s="14"/>
      <c r="G2550" s="14"/>
      <c r="H2550" s="14"/>
      <c r="I2550" s="14"/>
      <c r="J2550" s="14"/>
      <c r="K2550" s="14"/>
      <c r="L2550" s="69"/>
      <c r="M2550" s="15"/>
      <c r="N2550" s="68"/>
      <c r="O2550" s="16"/>
      <c r="P2550" s="51"/>
      <c r="Q2550" s="52"/>
      <c r="R2550" s="52"/>
      <c r="S2550" s="328"/>
    </row>
    <row r="2551" spans="1:19" s="49" customFormat="1" x14ac:dyDescent="0.25">
      <c r="A2551" s="27"/>
      <c r="B2551" s="25"/>
      <c r="C2551" s="25"/>
      <c r="D2551" s="25"/>
      <c r="E2551" s="25"/>
      <c r="F2551" s="14"/>
      <c r="G2551" s="14"/>
      <c r="H2551" s="14"/>
      <c r="I2551" s="14"/>
      <c r="J2551" s="14"/>
      <c r="K2551" s="14"/>
      <c r="L2551" s="69"/>
      <c r="M2551" s="15"/>
      <c r="N2551" s="68"/>
      <c r="O2551" s="16"/>
      <c r="P2551" s="51"/>
      <c r="Q2551" s="52"/>
      <c r="R2551" s="52"/>
      <c r="S2551" s="328"/>
    </row>
    <row r="2552" spans="1:19" s="49" customFormat="1" x14ac:dyDescent="0.25">
      <c r="A2552" s="27"/>
      <c r="B2552" s="25"/>
      <c r="C2552" s="25"/>
      <c r="D2552" s="25"/>
      <c r="E2552" s="25"/>
      <c r="F2552" s="14"/>
      <c r="G2552" s="14"/>
      <c r="H2552" s="14"/>
      <c r="I2552" s="14"/>
      <c r="J2552" s="14"/>
      <c r="K2552" s="14"/>
      <c r="L2552" s="69"/>
      <c r="M2552" s="15"/>
      <c r="N2552" s="68"/>
      <c r="O2552" s="16"/>
      <c r="P2552" s="51"/>
      <c r="Q2552" s="52"/>
      <c r="R2552" s="52"/>
      <c r="S2552" s="328"/>
    </row>
    <row r="2553" spans="1:19" s="49" customFormat="1" x14ac:dyDescent="0.25">
      <c r="A2553" s="27"/>
      <c r="B2553" s="25"/>
      <c r="C2553" s="25"/>
      <c r="D2553" s="25"/>
      <c r="E2553" s="25"/>
      <c r="F2553" s="14"/>
      <c r="G2553" s="14"/>
      <c r="H2553" s="14"/>
      <c r="I2553" s="14"/>
      <c r="J2553" s="14"/>
      <c r="K2553" s="14"/>
      <c r="L2553" s="69"/>
      <c r="M2553" s="15"/>
      <c r="N2553" s="68"/>
      <c r="O2553" s="16"/>
      <c r="P2553" s="51"/>
      <c r="Q2553" s="52"/>
      <c r="R2553" s="52"/>
      <c r="S2553" s="328"/>
    </row>
    <row r="2554" spans="1:19" s="49" customFormat="1" x14ac:dyDescent="0.25">
      <c r="A2554" s="27"/>
      <c r="B2554" s="25"/>
      <c r="C2554" s="25"/>
      <c r="D2554" s="25"/>
      <c r="E2554" s="25"/>
      <c r="F2554" s="14"/>
      <c r="G2554" s="14"/>
      <c r="H2554" s="14"/>
      <c r="I2554" s="14"/>
      <c r="J2554" s="14"/>
      <c r="K2554" s="14"/>
      <c r="L2554" s="69"/>
      <c r="M2554" s="15"/>
      <c r="N2554" s="68"/>
      <c r="O2554" s="16"/>
      <c r="P2554" s="51"/>
      <c r="Q2554" s="52"/>
      <c r="R2554" s="52"/>
      <c r="S2554" s="328"/>
    </row>
    <row r="2555" spans="1:19" s="49" customFormat="1" x14ac:dyDescent="0.25">
      <c r="A2555" s="27"/>
      <c r="B2555" s="25"/>
      <c r="C2555" s="25"/>
      <c r="D2555" s="25"/>
      <c r="E2555" s="25"/>
      <c r="F2555" s="14"/>
      <c r="G2555" s="14"/>
      <c r="H2555" s="14"/>
      <c r="I2555" s="14"/>
      <c r="J2555" s="14"/>
      <c r="K2555" s="14"/>
      <c r="L2555" s="69"/>
      <c r="M2555" s="15"/>
      <c r="N2555" s="68"/>
      <c r="O2555" s="16"/>
      <c r="P2555" s="51"/>
      <c r="Q2555" s="52"/>
      <c r="R2555" s="52"/>
      <c r="S2555" s="328"/>
    </row>
    <row r="2556" spans="1:19" s="49" customFormat="1" x14ac:dyDescent="0.25">
      <c r="A2556" s="27"/>
      <c r="B2556" s="25"/>
      <c r="C2556" s="25"/>
      <c r="D2556" s="25"/>
      <c r="E2556" s="25"/>
      <c r="F2556" s="14"/>
      <c r="G2556" s="14"/>
      <c r="H2556" s="14"/>
      <c r="I2556" s="14"/>
      <c r="J2556" s="14"/>
      <c r="K2556" s="14"/>
      <c r="L2556" s="69"/>
      <c r="M2556" s="15"/>
      <c r="N2556" s="68"/>
      <c r="O2556" s="16"/>
      <c r="P2556" s="51"/>
      <c r="Q2556" s="52"/>
      <c r="R2556" s="52"/>
      <c r="S2556" s="328"/>
    </row>
    <row r="2557" spans="1:19" s="49" customFormat="1" x14ac:dyDescent="0.25">
      <c r="A2557" s="27"/>
      <c r="B2557" s="25"/>
      <c r="C2557" s="25"/>
      <c r="D2557" s="25"/>
      <c r="E2557" s="25"/>
      <c r="F2557" s="14"/>
      <c r="G2557" s="14"/>
      <c r="H2557" s="14"/>
      <c r="I2557" s="14"/>
      <c r="J2557" s="14"/>
      <c r="K2557" s="14"/>
      <c r="L2557" s="69"/>
      <c r="M2557" s="15"/>
      <c r="N2557" s="68"/>
      <c r="O2557" s="16"/>
      <c r="P2557" s="51"/>
      <c r="Q2557" s="52"/>
      <c r="R2557" s="52"/>
      <c r="S2557" s="328"/>
    </row>
    <row r="2558" spans="1:19" s="49" customFormat="1" x14ac:dyDescent="0.25">
      <c r="A2558" s="27"/>
      <c r="B2558" s="25"/>
      <c r="C2558" s="25"/>
      <c r="D2558" s="25"/>
      <c r="E2558" s="25"/>
      <c r="F2558" s="14"/>
      <c r="G2558" s="14"/>
      <c r="H2558" s="14"/>
      <c r="I2558" s="14"/>
      <c r="J2558" s="14"/>
      <c r="K2558" s="14"/>
      <c r="L2558" s="69"/>
      <c r="M2558" s="15"/>
      <c r="N2558" s="68"/>
      <c r="O2558" s="16"/>
      <c r="P2558" s="51"/>
      <c r="Q2558" s="52"/>
      <c r="R2558" s="52"/>
      <c r="S2558" s="328"/>
    </row>
    <row r="2559" spans="1:19" s="49" customFormat="1" x14ac:dyDescent="0.25">
      <c r="A2559" s="27"/>
      <c r="B2559" s="25"/>
      <c r="C2559" s="25"/>
      <c r="D2559" s="25"/>
      <c r="E2559" s="25"/>
      <c r="F2559" s="14"/>
      <c r="G2559" s="14"/>
      <c r="H2559" s="14"/>
      <c r="I2559" s="14"/>
      <c r="J2559" s="14"/>
      <c r="K2559" s="14"/>
      <c r="L2559" s="69"/>
      <c r="M2559" s="15"/>
      <c r="N2559" s="68"/>
      <c r="O2559" s="16"/>
      <c r="P2559" s="51"/>
      <c r="Q2559" s="52"/>
      <c r="R2559" s="52"/>
      <c r="S2559" s="328"/>
    </row>
    <row r="2560" spans="1:19" s="49" customFormat="1" x14ac:dyDescent="0.25">
      <c r="A2560" s="27"/>
      <c r="B2560" s="25"/>
      <c r="C2560" s="25"/>
      <c r="D2560" s="25"/>
      <c r="E2560" s="25"/>
      <c r="F2560" s="14"/>
      <c r="G2560" s="14"/>
      <c r="H2560" s="14"/>
      <c r="I2560" s="14"/>
      <c r="J2560" s="14"/>
      <c r="K2560" s="14"/>
      <c r="L2560" s="69"/>
      <c r="M2560" s="15"/>
      <c r="N2560" s="68"/>
      <c r="O2560" s="16"/>
      <c r="P2560" s="51"/>
      <c r="Q2560" s="52"/>
      <c r="R2560" s="52"/>
      <c r="S2560" s="328"/>
    </row>
    <row r="2561" spans="1:19" s="49" customFormat="1" x14ac:dyDescent="0.25">
      <c r="A2561" s="27"/>
      <c r="B2561" s="25"/>
      <c r="C2561" s="25"/>
      <c r="D2561" s="25"/>
      <c r="E2561" s="25"/>
      <c r="F2561" s="14"/>
      <c r="G2561" s="14"/>
      <c r="H2561" s="14"/>
      <c r="I2561" s="14"/>
      <c r="J2561" s="14"/>
      <c r="K2561" s="14"/>
      <c r="L2561" s="69"/>
      <c r="M2561" s="15"/>
      <c r="N2561" s="68"/>
      <c r="O2561" s="16"/>
      <c r="P2561" s="51"/>
      <c r="Q2561" s="52"/>
      <c r="R2561" s="52"/>
      <c r="S2561" s="328"/>
    </row>
    <row r="2562" spans="1:19" s="49" customFormat="1" x14ac:dyDescent="0.25">
      <c r="A2562" s="27"/>
      <c r="B2562" s="25"/>
      <c r="C2562" s="25"/>
      <c r="D2562" s="25"/>
      <c r="E2562" s="25"/>
      <c r="F2562" s="14"/>
      <c r="G2562" s="14"/>
      <c r="H2562" s="14"/>
      <c r="I2562" s="14"/>
      <c r="J2562" s="14"/>
      <c r="K2562" s="14"/>
      <c r="L2562" s="69"/>
      <c r="M2562" s="15"/>
      <c r="N2562" s="68"/>
      <c r="O2562" s="16"/>
      <c r="P2562" s="51"/>
      <c r="Q2562" s="52"/>
      <c r="R2562" s="52"/>
      <c r="S2562" s="328"/>
    </row>
    <row r="2563" spans="1:19" s="49" customFormat="1" x14ac:dyDescent="0.25">
      <c r="A2563" s="27"/>
      <c r="B2563" s="25"/>
      <c r="C2563" s="25"/>
      <c r="D2563" s="25"/>
      <c r="E2563" s="25"/>
      <c r="F2563" s="14"/>
      <c r="G2563" s="14"/>
      <c r="H2563" s="14"/>
      <c r="I2563" s="14"/>
      <c r="J2563" s="14"/>
      <c r="K2563" s="14"/>
      <c r="L2563" s="69"/>
      <c r="M2563" s="15"/>
      <c r="N2563" s="68"/>
      <c r="O2563" s="16"/>
      <c r="P2563" s="51"/>
      <c r="Q2563" s="52"/>
      <c r="R2563" s="52"/>
      <c r="S2563" s="328"/>
    </row>
    <row r="2564" spans="1:19" s="49" customFormat="1" x14ac:dyDescent="0.25">
      <c r="A2564" s="27"/>
      <c r="B2564" s="25"/>
      <c r="C2564" s="25"/>
      <c r="D2564" s="25"/>
      <c r="E2564" s="25"/>
      <c r="F2564" s="14"/>
      <c r="G2564" s="14"/>
      <c r="H2564" s="14"/>
      <c r="I2564" s="14"/>
      <c r="J2564" s="14"/>
      <c r="K2564" s="14"/>
      <c r="L2564" s="69"/>
      <c r="M2564" s="15"/>
      <c r="N2564" s="68"/>
      <c r="O2564" s="16"/>
      <c r="P2564" s="51"/>
      <c r="Q2564" s="52"/>
      <c r="R2564" s="52"/>
      <c r="S2564" s="328"/>
    </row>
    <row r="2565" spans="1:19" s="49" customFormat="1" x14ac:dyDescent="0.25">
      <c r="A2565" s="27"/>
      <c r="B2565" s="25"/>
      <c r="C2565" s="25"/>
      <c r="D2565" s="25"/>
      <c r="E2565" s="25"/>
      <c r="F2565" s="14"/>
      <c r="G2565" s="14"/>
      <c r="H2565" s="14"/>
      <c r="I2565" s="14"/>
      <c r="J2565" s="14"/>
      <c r="K2565" s="14"/>
      <c r="L2565" s="69"/>
      <c r="M2565" s="15"/>
      <c r="N2565" s="68"/>
      <c r="O2565" s="16"/>
      <c r="P2565" s="51"/>
      <c r="Q2565" s="52"/>
      <c r="R2565" s="52"/>
      <c r="S2565" s="328"/>
    </row>
    <row r="2566" spans="1:19" s="49" customFormat="1" x14ac:dyDescent="0.25">
      <c r="A2566" s="27"/>
      <c r="B2566" s="25"/>
      <c r="C2566" s="25"/>
      <c r="D2566" s="25"/>
      <c r="E2566" s="25"/>
      <c r="F2566" s="14"/>
      <c r="G2566" s="14"/>
      <c r="H2566" s="14"/>
      <c r="I2566" s="14"/>
      <c r="J2566" s="14"/>
      <c r="K2566" s="14"/>
      <c r="L2566" s="69"/>
      <c r="M2566" s="15"/>
      <c r="N2566" s="68"/>
      <c r="O2566" s="16"/>
      <c r="P2566" s="51"/>
      <c r="Q2566" s="52"/>
      <c r="R2566" s="52"/>
      <c r="S2566" s="328"/>
    </row>
    <row r="2567" spans="1:19" s="49" customFormat="1" x14ac:dyDescent="0.25">
      <c r="A2567" s="27"/>
      <c r="B2567" s="25"/>
      <c r="C2567" s="25"/>
      <c r="D2567" s="25"/>
      <c r="E2567" s="25"/>
      <c r="F2567" s="14"/>
      <c r="G2567" s="14"/>
      <c r="H2567" s="14"/>
      <c r="I2567" s="14"/>
      <c r="J2567" s="14"/>
      <c r="K2567" s="14"/>
      <c r="L2567" s="69"/>
      <c r="M2567" s="15"/>
      <c r="N2567" s="68"/>
      <c r="O2567" s="16"/>
      <c r="P2567" s="51"/>
      <c r="Q2567" s="52"/>
      <c r="R2567" s="52"/>
      <c r="S2567" s="328"/>
    </row>
    <row r="2568" spans="1:19" s="49" customFormat="1" x14ac:dyDescent="0.25">
      <c r="A2568" s="27"/>
      <c r="B2568" s="25"/>
      <c r="C2568" s="25"/>
      <c r="D2568" s="25"/>
      <c r="E2568" s="25"/>
      <c r="F2568" s="14"/>
      <c r="G2568" s="14"/>
      <c r="H2568" s="14"/>
      <c r="I2568" s="14"/>
      <c r="J2568" s="14"/>
      <c r="K2568" s="14"/>
      <c r="L2568" s="69"/>
      <c r="M2568" s="15"/>
      <c r="N2568" s="68"/>
      <c r="O2568" s="16"/>
      <c r="P2568" s="51"/>
      <c r="Q2568" s="52"/>
      <c r="R2568" s="52"/>
      <c r="S2568" s="328"/>
    </row>
    <row r="2569" spans="1:19" s="49" customFormat="1" x14ac:dyDescent="0.25">
      <c r="A2569" s="27"/>
      <c r="B2569" s="25"/>
      <c r="C2569" s="25"/>
      <c r="D2569" s="25"/>
      <c r="E2569" s="25"/>
      <c r="F2569" s="14"/>
      <c r="G2569" s="14"/>
      <c r="H2569" s="14"/>
      <c r="I2569" s="14"/>
      <c r="J2569" s="14"/>
      <c r="K2569" s="14"/>
      <c r="L2569" s="69"/>
      <c r="M2569" s="15"/>
      <c r="N2569" s="68"/>
      <c r="O2569" s="16"/>
      <c r="P2569" s="51"/>
      <c r="Q2569" s="52"/>
      <c r="R2569" s="52"/>
      <c r="S2569" s="328"/>
    </row>
    <row r="2570" spans="1:19" s="49" customFormat="1" x14ac:dyDescent="0.25">
      <c r="A2570" s="27"/>
      <c r="B2570" s="25"/>
      <c r="C2570" s="25"/>
      <c r="D2570" s="25"/>
      <c r="E2570" s="25"/>
      <c r="F2570" s="14"/>
      <c r="G2570" s="14"/>
      <c r="H2570" s="14"/>
      <c r="I2570" s="14"/>
      <c r="J2570" s="14"/>
      <c r="K2570" s="14"/>
      <c r="L2570" s="69"/>
      <c r="M2570" s="15"/>
      <c r="N2570" s="68"/>
      <c r="O2570" s="16"/>
      <c r="P2570" s="51"/>
      <c r="Q2570" s="52"/>
      <c r="R2570" s="52"/>
      <c r="S2570" s="328"/>
    </row>
    <row r="2571" spans="1:19" s="49" customFormat="1" x14ac:dyDescent="0.25">
      <c r="A2571" s="27"/>
      <c r="B2571" s="25"/>
      <c r="C2571" s="25"/>
      <c r="D2571" s="25"/>
      <c r="E2571" s="25"/>
      <c r="F2571" s="14"/>
      <c r="G2571" s="14"/>
      <c r="H2571" s="14"/>
      <c r="I2571" s="14"/>
      <c r="J2571" s="14"/>
      <c r="K2571" s="14"/>
      <c r="L2571" s="69"/>
      <c r="M2571" s="15"/>
      <c r="N2571" s="68"/>
      <c r="O2571" s="16"/>
      <c r="P2571" s="51"/>
      <c r="Q2571" s="52"/>
      <c r="R2571" s="52"/>
      <c r="S2571" s="328"/>
    </row>
    <row r="2572" spans="1:19" s="49" customFormat="1" x14ac:dyDescent="0.25">
      <c r="A2572" s="27"/>
      <c r="B2572" s="25"/>
      <c r="C2572" s="25"/>
      <c r="D2572" s="25"/>
      <c r="E2572" s="25"/>
      <c r="F2572" s="14"/>
      <c r="G2572" s="14"/>
      <c r="H2572" s="14"/>
      <c r="I2572" s="14"/>
      <c r="J2572" s="14"/>
      <c r="K2572" s="14"/>
      <c r="L2572" s="69"/>
      <c r="M2572" s="15"/>
      <c r="N2572" s="68"/>
      <c r="O2572" s="16"/>
      <c r="P2572" s="51"/>
      <c r="Q2572" s="52"/>
      <c r="R2572" s="52"/>
      <c r="S2572" s="328"/>
    </row>
    <row r="2573" spans="1:19" s="49" customFormat="1" x14ac:dyDescent="0.25">
      <c r="A2573" s="27"/>
      <c r="B2573" s="25"/>
      <c r="C2573" s="25"/>
      <c r="D2573" s="25"/>
      <c r="E2573" s="25"/>
      <c r="F2573" s="14"/>
      <c r="G2573" s="14"/>
      <c r="H2573" s="14"/>
      <c r="I2573" s="14"/>
      <c r="J2573" s="14"/>
      <c r="K2573" s="14"/>
      <c r="L2573" s="69"/>
      <c r="M2573" s="15"/>
      <c r="N2573" s="68"/>
      <c r="O2573" s="16"/>
      <c r="P2573" s="51"/>
      <c r="Q2573" s="52"/>
      <c r="R2573" s="52"/>
      <c r="S2573" s="328"/>
    </row>
    <row r="2574" spans="1:19" s="49" customFormat="1" x14ac:dyDescent="0.25">
      <c r="A2574" s="27"/>
      <c r="B2574" s="25"/>
      <c r="C2574" s="25"/>
      <c r="D2574" s="25"/>
      <c r="E2574" s="25"/>
      <c r="F2574" s="14"/>
      <c r="G2574" s="14"/>
      <c r="H2574" s="14"/>
      <c r="I2574" s="14"/>
      <c r="J2574" s="14"/>
      <c r="K2574" s="14"/>
      <c r="L2574" s="69"/>
      <c r="M2574" s="15"/>
      <c r="N2574" s="68"/>
      <c r="O2574" s="16"/>
      <c r="P2574" s="51"/>
      <c r="Q2574" s="52"/>
      <c r="R2574" s="52"/>
      <c r="S2574" s="328"/>
    </row>
    <row r="2575" spans="1:19" s="49" customFormat="1" x14ac:dyDescent="0.25">
      <c r="A2575" s="27"/>
      <c r="B2575" s="25"/>
      <c r="C2575" s="25"/>
      <c r="D2575" s="25"/>
      <c r="E2575" s="25"/>
      <c r="F2575" s="14"/>
      <c r="G2575" s="14"/>
      <c r="H2575" s="14"/>
      <c r="I2575" s="14"/>
      <c r="J2575" s="14"/>
      <c r="K2575" s="14"/>
      <c r="L2575" s="69"/>
      <c r="M2575" s="15"/>
      <c r="N2575" s="68"/>
      <c r="O2575" s="16"/>
      <c r="P2575" s="51"/>
      <c r="Q2575" s="52"/>
      <c r="R2575" s="52"/>
      <c r="S2575" s="328"/>
    </row>
    <row r="2576" spans="1:19" s="49" customFormat="1" x14ac:dyDescent="0.25">
      <c r="A2576" s="27"/>
      <c r="B2576" s="25"/>
      <c r="C2576" s="25"/>
      <c r="D2576" s="25"/>
      <c r="E2576" s="25"/>
      <c r="F2576" s="14"/>
      <c r="G2576" s="14"/>
      <c r="H2576" s="14"/>
      <c r="I2576" s="14"/>
      <c r="J2576" s="14"/>
      <c r="K2576" s="14"/>
      <c r="L2576" s="69"/>
      <c r="M2576" s="15"/>
      <c r="N2576" s="68"/>
      <c r="O2576" s="16"/>
      <c r="P2576" s="51"/>
      <c r="Q2576" s="52"/>
      <c r="R2576" s="52"/>
      <c r="S2576" s="328"/>
    </row>
    <row r="2577" spans="1:19" s="49" customFormat="1" x14ac:dyDescent="0.25">
      <c r="A2577" s="27"/>
      <c r="B2577" s="25"/>
      <c r="C2577" s="25"/>
      <c r="D2577" s="25"/>
      <c r="E2577" s="25"/>
      <c r="F2577" s="14"/>
      <c r="G2577" s="14"/>
      <c r="H2577" s="14"/>
      <c r="I2577" s="14"/>
      <c r="J2577" s="14"/>
      <c r="K2577" s="14"/>
      <c r="L2577" s="69"/>
      <c r="M2577" s="15"/>
      <c r="N2577" s="68"/>
      <c r="O2577" s="16"/>
      <c r="P2577" s="51"/>
      <c r="Q2577" s="52"/>
      <c r="R2577" s="52"/>
      <c r="S2577" s="328"/>
    </row>
    <row r="2578" spans="1:19" s="49" customFormat="1" x14ac:dyDescent="0.25">
      <c r="A2578" s="27"/>
      <c r="B2578" s="25"/>
      <c r="C2578" s="25"/>
      <c r="D2578" s="25"/>
      <c r="E2578" s="25"/>
      <c r="F2578" s="14"/>
      <c r="G2578" s="14"/>
      <c r="H2578" s="14"/>
      <c r="I2578" s="14"/>
      <c r="J2578" s="14"/>
      <c r="K2578" s="14"/>
      <c r="L2578" s="69"/>
      <c r="M2578" s="15"/>
      <c r="N2578" s="68"/>
      <c r="O2578" s="16"/>
      <c r="P2578" s="51"/>
      <c r="Q2578" s="52"/>
      <c r="R2578" s="52"/>
      <c r="S2578" s="328"/>
    </row>
    <row r="2579" spans="1:19" s="49" customFormat="1" x14ac:dyDescent="0.25">
      <c r="A2579" s="27"/>
      <c r="B2579" s="25"/>
      <c r="C2579" s="25"/>
      <c r="D2579" s="25"/>
      <c r="E2579" s="25"/>
      <c r="F2579" s="14"/>
      <c r="G2579" s="14"/>
      <c r="H2579" s="14"/>
      <c r="I2579" s="14"/>
      <c r="J2579" s="14"/>
      <c r="K2579" s="14"/>
      <c r="L2579" s="69"/>
      <c r="M2579" s="15"/>
      <c r="N2579" s="68"/>
      <c r="O2579" s="16"/>
      <c r="P2579" s="51"/>
      <c r="Q2579" s="52"/>
      <c r="R2579" s="52"/>
      <c r="S2579" s="328"/>
    </row>
    <row r="2580" spans="1:19" s="49" customFormat="1" x14ac:dyDescent="0.25">
      <c r="A2580" s="27"/>
      <c r="B2580" s="25"/>
      <c r="C2580" s="25"/>
      <c r="D2580" s="25"/>
      <c r="E2580" s="25"/>
      <c r="F2580" s="14"/>
      <c r="G2580" s="14"/>
      <c r="H2580" s="14"/>
      <c r="I2580" s="14"/>
      <c r="J2580" s="14"/>
      <c r="K2580" s="14"/>
      <c r="L2580" s="69"/>
      <c r="M2580" s="15"/>
      <c r="N2580" s="68"/>
      <c r="O2580" s="16"/>
      <c r="P2580" s="51"/>
      <c r="Q2580" s="52"/>
      <c r="R2580" s="52"/>
      <c r="S2580" s="328"/>
    </row>
    <row r="2581" spans="1:19" s="49" customFormat="1" x14ac:dyDescent="0.25">
      <c r="A2581" s="27"/>
      <c r="B2581" s="25"/>
      <c r="C2581" s="25"/>
      <c r="D2581" s="25"/>
      <c r="E2581" s="25"/>
      <c r="F2581" s="14"/>
      <c r="G2581" s="14"/>
      <c r="H2581" s="14"/>
      <c r="I2581" s="14"/>
      <c r="J2581" s="14"/>
      <c r="K2581" s="14"/>
      <c r="L2581" s="69"/>
      <c r="M2581" s="15"/>
      <c r="N2581" s="68"/>
      <c r="O2581" s="16"/>
      <c r="P2581" s="51"/>
      <c r="Q2581" s="52"/>
      <c r="R2581" s="52"/>
      <c r="S2581" s="328"/>
    </row>
    <row r="2582" spans="1:19" s="49" customFormat="1" x14ac:dyDescent="0.25">
      <c r="A2582" s="27"/>
      <c r="B2582" s="25"/>
      <c r="C2582" s="25"/>
      <c r="D2582" s="25"/>
      <c r="E2582" s="25"/>
      <c r="F2582" s="14"/>
      <c r="G2582" s="14"/>
      <c r="H2582" s="14"/>
      <c r="I2582" s="14"/>
      <c r="J2582" s="14"/>
      <c r="K2582" s="14"/>
      <c r="L2582" s="69"/>
      <c r="M2582" s="15"/>
      <c r="N2582" s="68"/>
      <c r="O2582" s="16"/>
      <c r="P2582" s="51"/>
      <c r="Q2582" s="52"/>
      <c r="R2582" s="52"/>
      <c r="S2582" s="328"/>
    </row>
    <row r="2583" spans="1:19" s="49" customFormat="1" x14ac:dyDescent="0.25">
      <c r="A2583" s="27"/>
      <c r="B2583" s="25"/>
      <c r="C2583" s="25"/>
      <c r="D2583" s="25"/>
      <c r="E2583" s="25"/>
      <c r="F2583" s="14"/>
      <c r="G2583" s="14"/>
      <c r="H2583" s="14"/>
      <c r="I2583" s="14"/>
      <c r="J2583" s="14"/>
      <c r="K2583" s="14"/>
      <c r="L2583" s="69"/>
      <c r="M2583" s="15"/>
      <c r="N2583" s="68"/>
      <c r="O2583" s="16"/>
      <c r="P2583" s="51"/>
      <c r="Q2583" s="52"/>
      <c r="R2583" s="52"/>
      <c r="S2583" s="328"/>
    </row>
    <row r="2584" spans="1:19" s="49" customFormat="1" x14ac:dyDescent="0.25">
      <c r="A2584" s="27"/>
      <c r="B2584" s="25"/>
      <c r="C2584" s="25"/>
      <c r="D2584" s="25"/>
      <c r="E2584" s="25"/>
      <c r="F2584" s="14"/>
      <c r="G2584" s="14"/>
      <c r="H2584" s="14"/>
      <c r="I2584" s="14"/>
      <c r="J2584" s="14"/>
      <c r="K2584" s="14"/>
      <c r="L2584" s="69"/>
      <c r="M2584" s="15"/>
      <c r="N2584" s="68"/>
      <c r="O2584" s="16"/>
      <c r="P2584" s="51"/>
      <c r="Q2584" s="52"/>
      <c r="R2584" s="52"/>
      <c r="S2584" s="328"/>
    </row>
    <row r="2585" spans="1:19" s="49" customFormat="1" x14ac:dyDescent="0.25">
      <c r="A2585" s="27"/>
      <c r="B2585" s="25"/>
      <c r="C2585" s="25"/>
      <c r="D2585" s="25"/>
      <c r="E2585" s="25"/>
      <c r="F2585" s="14"/>
      <c r="G2585" s="14"/>
      <c r="H2585" s="14"/>
      <c r="I2585" s="14"/>
      <c r="J2585" s="14"/>
      <c r="K2585" s="14"/>
      <c r="L2585" s="69"/>
      <c r="M2585" s="15"/>
      <c r="N2585" s="68"/>
      <c r="O2585" s="16"/>
      <c r="P2585" s="51"/>
      <c r="Q2585" s="52"/>
      <c r="R2585" s="52"/>
      <c r="S2585" s="328"/>
    </row>
    <row r="2586" spans="1:19" s="49" customFormat="1" x14ac:dyDescent="0.25">
      <c r="A2586" s="27"/>
      <c r="B2586" s="25"/>
      <c r="C2586" s="25"/>
      <c r="D2586" s="25"/>
      <c r="E2586" s="25"/>
      <c r="F2586" s="14"/>
      <c r="G2586" s="14"/>
      <c r="H2586" s="14"/>
      <c r="I2586" s="14"/>
      <c r="J2586" s="14"/>
      <c r="K2586" s="14"/>
      <c r="L2586" s="69"/>
      <c r="M2586" s="15"/>
      <c r="N2586" s="68"/>
      <c r="O2586" s="16"/>
      <c r="P2586" s="51"/>
      <c r="Q2586" s="52"/>
      <c r="R2586" s="52"/>
      <c r="S2586" s="328"/>
    </row>
    <row r="2587" spans="1:19" s="49" customFormat="1" x14ac:dyDescent="0.25">
      <c r="A2587" s="27"/>
      <c r="B2587" s="25"/>
      <c r="C2587" s="25"/>
      <c r="D2587" s="25"/>
      <c r="E2587" s="25"/>
      <c r="F2587" s="14"/>
      <c r="G2587" s="14"/>
      <c r="H2587" s="14"/>
      <c r="I2587" s="14"/>
      <c r="J2587" s="14"/>
      <c r="K2587" s="14"/>
      <c r="L2587" s="69"/>
      <c r="M2587" s="15"/>
      <c r="N2587" s="68"/>
      <c r="O2587" s="16"/>
      <c r="P2587" s="51"/>
      <c r="Q2587" s="52"/>
      <c r="R2587" s="52"/>
      <c r="S2587" s="328"/>
    </row>
    <row r="2588" spans="1:19" s="49" customFormat="1" x14ac:dyDescent="0.25">
      <c r="A2588" s="27"/>
      <c r="B2588" s="25"/>
      <c r="C2588" s="25"/>
      <c r="D2588" s="25"/>
      <c r="E2588" s="25"/>
      <c r="F2588" s="14"/>
      <c r="G2588" s="14"/>
      <c r="H2588" s="14"/>
      <c r="I2588" s="14"/>
      <c r="J2588" s="14"/>
      <c r="K2588" s="14"/>
      <c r="L2588" s="69"/>
      <c r="M2588" s="15"/>
      <c r="N2588" s="68"/>
      <c r="O2588" s="16"/>
      <c r="P2588" s="51"/>
      <c r="Q2588" s="52"/>
      <c r="R2588" s="52"/>
      <c r="S2588" s="328"/>
    </row>
    <row r="2589" spans="1:19" s="49" customFormat="1" x14ac:dyDescent="0.25">
      <c r="A2589" s="27"/>
      <c r="B2589" s="25"/>
      <c r="C2589" s="25"/>
      <c r="D2589" s="25"/>
      <c r="E2589" s="25"/>
      <c r="F2589" s="14"/>
      <c r="G2589" s="14"/>
      <c r="H2589" s="14"/>
      <c r="I2589" s="14"/>
      <c r="J2589" s="14"/>
      <c r="K2589" s="14"/>
      <c r="L2589" s="69"/>
      <c r="M2589" s="15"/>
      <c r="N2589" s="68"/>
      <c r="O2589" s="16"/>
      <c r="P2589" s="51"/>
      <c r="Q2589" s="52"/>
      <c r="R2589" s="52"/>
      <c r="S2589" s="328"/>
    </row>
    <row r="2590" spans="1:19" s="49" customFormat="1" x14ac:dyDescent="0.25">
      <c r="A2590" s="27"/>
      <c r="B2590" s="25"/>
      <c r="C2590" s="25"/>
      <c r="D2590" s="25"/>
      <c r="E2590" s="25"/>
      <c r="F2590" s="14"/>
      <c r="G2590" s="14"/>
      <c r="H2590" s="14"/>
      <c r="I2590" s="14"/>
      <c r="J2590" s="14"/>
      <c r="K2590" s="14"/>
      <c r="L2590" s="69"/>
      <c r="M2590" s="15"/>
      <c r="N2590" s="68"/>
      <c r="O2590" s="16"/>
      <c r="P2590" s="51"/>
      <c r="Q2590" s="52"/>
      <c r="R2590" s="52"/>
      <c r="S2590" s="328"/>
    </row>
    <row r="2591" spans="1:19" s="49" customFormat="1" x14ac:dyDescent="0.25">
      <c r="A2591" s="27"/>
      <c r="B2591" s="25"/>
      <c r="C2591" s="25"/>
      <c r="D2591" s="25"/>
      <c r="E2591" s="25"/>
      <c r="F2591" s="14"/>
      <c r="G2591" s="14"/>
      <c r="H2591" s="14"/>
      <c r="I2591" s="14"/>
      <c r="J2591" s="14"/>
      <c r="K2591" s="14"/>
      <c r="L2591" s="69"/>
      <c r="M2591" s="15"/>
      <c r="N2591" s="68"/>
      <c r="O2591" s="16"/>
      <c r="P2591" s="51"/>
      <c r="Q2591" s="52"/>
      <c r="R2591" s="52"/>
      <c r="S2591" s="328"/>
    </row>
    <row r="2592" spans="1:19" s="49" customFormat="1" x14ac:dyDescent="0.25">
      <c r="A2592" s="27"/>
      <c r="B2592" s="25"/>
      <c r="C2592" s="25"/>
      <c r="D2592" s="25"/>
      <c r="E2592" s="25"/>
      <c r="F2592" s="14"/>
      <c r="G2592" s="14"/>
      <c r="H2592" s="14"/>
      <c r="I2592" s="14"/>
      <c r="J2592" s="14"/>
      <c r="K2592" s="14"/>
      <c r="L2592" s="69"/>
      <c r="M2592" s="15"/>
      <c r="N2592" s="68"/>
      <c r="O2592" s="16"/>
      <c r="P2592" s="51"/>
      <c r="Q2592" s="52"/>
      <c r="R2592" s="52"/>
      <c r="S2592" s="328"/>
    </row>
    <row r="2593" spans="1:19" s="49" customFormat="1" x14ac:dyDescent="0.25">
      <c r="A2593" s="27"/>
      <c r="B2593" s="25"/>
      <c r="C2593" s="25"/>
      <c r="D2593" s="25"/>
      <c r="E2593" s="25"/>
      <c r="F2593" s="14"/>
      <c r="G2593" s="14"/>
      <c r="H2593" s="14"/>
      <c r="I2593" s="14"/>
      <c r="J2593" s="14"/>
      <c r="K2593" s="14"/>
      <c r="L2593" s="69"/>
      <c r="M2593" s="15"/>
      <c r="N2593" s="68"/>
      <c r="O2593" s="16"/>
      <c r="P2593" s="51"/>
      <c r="Q2593" s="52"/>
      <c r="R2593" s="52"/>
      <c r="S2593" s="328"/>
    </row>
    <row r="2594" spans="1:19" s="49" customFormat="1" x14ac:dyDescent="0.25">
      <c r="A2594" s="27"/>
      <c r="B2594" s="25"/>
      <c r="C2594" s="25"/>
      <c r="D2594" s="25"/>
      <c r="E2594" s="25"/>
      <c r="F2594" s="14"/>
      <c r="G2594" s="14"/>
      <c r="H2594" s="14"/>
      <c r="I2594" s="14"/>
      <c r="J2594" s="14"/>
      <c r="K2594" s="14"/>
      <c r="L2594" s="69"/>
      <c r="M2594" s="15"/>
      <c r="N2594" s="68"/>
      <c r="O2594" s="16"/>
      <c r="P2594" s="51"/>
      <c r="Q2594" s="52"/>
      <c r="R2594" s="52"/>
      <c r="S2594" s="328"/>
    </row>
    <row r="2595" spans="1:19" s="49" customFormat="1" x14ac:dyDescent="0.25">
      <c r="A2595" s="27"/>
      <c r="B2595" s="25"/>
      <c r="C2595" s="25"/>
      <c r="D2595" s="25"/>
      <c r="E2595" s="25"/>
      <c r="F2595" s="14"/>
      <c r="G2595" s="14"/>
      <c r="H2595" s="14"/>
      <c r="I2595" s="14"/>
      <c r="J2595" s="14"/>
      <c r="K2595" s="14"/>
      <c r="L2595" s="69"/>
      <c r="M2595" s="15"/>
      <c r="N2595" s="68"/>
      <c r="O2595" s="16"/>
      <c r="P2595" s="51"/>
      <c r="Q2595" s="52"/>
      <c r="R2595" s="52"/>
      <c r="S2595" s="328"/>
    </row>
    <row r="2596" spans="1:19" s="49" customFormat="1" x14ac:dyDescent="0.25">
      <c r="A2596" s="27"/>
      <c r="B2596" s="25"/>
      <c r="C2596" s="25"/>
      <c r="D2596" s="25"/>
      <c r="E2596" s="25"/>
      <c r="F2596" s="14"/>
      <c r="G2596" s="14"/>
      <c r="H2596" s="14"/>
      <c r="I2596" s="14"/>
      <c r="J2596" s="14"/>
      <c r="K2596" s="14"/>
      <c r="L2596" s="69"/>
      <c r="M2596" s="15"/>
      <c r="N2596" s="68"/>
      <c r="O2596" s="16"/>
      <c r="P2596" s="51"/>
      <c r="Q2596" s="52"/>
      <c r="R2596" s="52"/>
      <c r="S2596" s="328"/>
    </row>
    <row r="2597" spans="1:19" s="49" customFormat="1" x14ac:dyDescent="0.25">
      <c r="A2597" s="27"/>
      <c r="B2597" s="25"/>
      <c r="C2597" s="25"/>
      <c r="D2597" s="25"/>
      <c r="E2597" s="25"/>
      <c r="F2597" s="14"/>
      <c r="G2597" s="14"/>
      <c r="H2597" s="14"/>
      <c r="I2597" s="14"/>
      <c r="J2597" s="14"/>
      <c r="K2597" s="14"/>
      <c r="L2597" s="69"/>
      <c r="M2597" s="15"/>
      <c r="N2597" s="68"/>
      <c r="O2597" s="16"/>
      <c r="P2597" s="51"/>
      <c r="Q2597" s="52"/>
      <c r="R2597" s="52"/>
      <c r="S2597" s="328"/>
    </row>
    <row r="2598" spans="1:19" s="49" customFormat="1" x14ac:dyDescent="0.25">
      <c r="A2598" s="27"/>
      <c r="B2598" s="25"/>
      <c r="C2598" s="25"/>
      <c r="D2598" s="25"/>
      <c r="E2598" s="25"/>
      <c r="F2598" s="14"/>
      <c r="G2598" s="14"/>
      <c r="H2598" s="14"/>
      <c r="I2598" s="14"/>
      <c r="J2598" s="14"/>
      <c r="K2598" s="14"/>
      <c r="L2598" s="69"/>
      <c r="M2598" s="15"/>
      <c r="N2598" s="68"/>
      <c r="O2598" s="16"/>
      <c r="P2598" s="51"/>
      <c r="Q2598" s="52"/>
      <c r="R2598" s="52"/>
      <c r="S2598" s="328"/>
    </row>
    <row r="2599" spans="1:19" s="49" customFormat="1" x14ac:dyDescent="0.25">
      <c r="A2599" s="27"/>
      <c r="B2599" s="25"/>
      <c r="C2599" s="25"/>
      <c r="D2599" s="25"/>
      <c r="E2599" s="25"/>
      <c r="F2599" s="14"/>
      <c r="G2599" s="14"/>
      <c r="H2599" s="14"/>
      <c r="I2599" s="14"/>
      <c r="J2599" s="14"/>
      <c r="K2599" s="14"/>
      <c r="L2599" s="69"/>
      <c r="M2599" s="15"/>
      <c r="N2599" s="68"/>
      <c r="O2599" s="16"/>
      <c r="P2599" s="51"/>
      <c r="Q2599" s="52"/>
      <c r="R2599" s="52"/>
      <c r="S2599" s="328"/>
    </row>
    <row r="2600" spans="1:19" s="49" customFormat="1" x14ac:dyDescent="0.25">
      <c r="A2600" s="27"/>
      <c r="B2600" s="25"/>
      <c r="C2600" s="25"/>
      <c r="D2600" s="25"/>
      <c r="E2600" s="25"/>
      <c r="F2600" s="14"/>
      <c r="G2600" s="14"/>
      <c r="H2600" s="14"/>
      <c r="I2600" s="14"/>
      <c r="J2600" s="14"/>
      <c r="K2600" s="14"/>
      <c r="L2600" s="69"/>
      <c r="M2600" s="15"/>
      <c r="N2600" s="68"/>
      <c r="O2600" s="16"/>
      <c r="P2600" s="51"/>
      <c r="Q2600" s="52"/>
      <c r="R2600" s="52"/>
      <c r="S2600" s="328"/>
    </row>
    <row r="2601" spans="1:19" s="49" customFormat="1" x14ac:dyDescent="0.25">
      <c r="A2601" s="27"/>
      <c r="B2601" s="25"/>
      <c r="C2601" s="25"/>
      <c r="D2601" s="25"/>
      <c r="E2601" s="25"/>
      <c r="F2601" s="14"/>
      <c r="G2601" s="14"/>
      <c r="H2601" s="14"/>
      <c r="I2601" s="14"/>
      <c r="J2601" s="14"/>
      <c r="K2601" s="14"/>
      <c r="L2601" s="69"/>
      <c r="M2601" s="15"/>
      <c r="N2601" s="68"/>
      <c r="O2601" s="16"/>
      <c r="P2601" s="51"/>
      <c r="Q2601" s="52"/>
      <c r="R2601" s="52"/>
      <c r="S2601" s="328"/>
    </row>
    <row r="2602" spans="1:19" s="49" customFormat="1" x14ac:dyDescent="0.25">
      <c r="A2602" s="27"/>
      <c r="B2602" s="25"/>
      <c r="C2602" s="25"/>
      <c r="D2602" s="25"/>
      <c r="E2602" s="25"/>
      <c r="F2602" s="14"/>
      <c r="G2602" s="14"/>
      <c r="H2602" s="14"/>
      <c r="I2602" s="14"/>
      <c r="J2602" s="14"/>
      <c r="K2602" s="14"/>
      <c r="L2602" s="69"/>
      <c r="M2602" s="15"/>
      <c r="N2602" s="68"/>
      <c r="O2602" s="16"/>
      <c r="P2602" s="51"/>
      <c r="Q2602" s="52"/>
      <c r="R2602" s="52"/>
      <c r="S2602" s="328"/>
    </row>
    <row r="2603" spans="1:19" s="49" customFormat="1" x14ac:dyDescent="0.25">
      <c r="A2603" s="27"/>
      <c r="B2603" s="25"/>
      <c r="C2603" s="25"/>
      <c r="D2603" s="25"/>
      <c r="E2603" s="25"/>
      <c r="F2603" s="14"/>
      <c r="G2603" s="14"/>
      <c r="H2603" s="14"/>
      <c r="I2603" s="14"/>
      <c r="J2603" s="14"/>
      <c r="K2603" s="14"/>
      <c r="L2603" s="69"/>
      <c r="M2603" s="15"/>
      <c r="N2603" s="68"/>
      <c r="O2603" s="16"/>
      <c r="P2603" s="51"/>
      <c r="Q2603" s="52"/>
      <c r="R2603" s="52"/>
      <c r="S2603" s="328"/>
    </row>
    <row r="2604" spans="1:19" s="49" customFormat="1" x14ac:dyDescent="0.25">
      <c r="A2604" s="27"/>
      <c r="B2604" s="25"/>
      <c r="C2604" s="25"/>
      <c r="D2604" s="25"/>
      <c r="E2604" s="25"/>
      <c r="F2604" s="14"/>
      <c r="G2604" s="14"/>
      <c r="H2604" s="14"/>
      <c r="I2604" s="14"/>
      <c r="J2604" s="14"/>
      <c r="K2604" s="14"/>
      <c r="L2604" s="69"/>
      <c r="M2604" s="15"/>
      <c r="N2604" s="68"/>
      <c r="O2604" s="16"/>
      <c r="P2604" s="51"/>
      <c r="Q2604" s="52"/>
      <c r="R2604" s="52"/>
      <c r="S2604" s="328"/>
    </row>
    <row r="2605" spans="1:19" s="49" customFormat="1" x14ac:dyDescent="0.25">
      <c r="A2605" s="27"/>
      <c r="B2605" s="25"/>
      <c r="C2605" s="25"/>
      <c r="D2605" s="25"/>
      <c r="E2605" s="25"/>
      <c r="F2605" s="14"/>
      <c r="G2605" s="14"/>
      <c r="H2605" s="14"/>
      <c r="I2605" s="14"/>
      <c r="J2605" s="14"/>
      <c r="K2605" s="14"/>
      <c r="L2605" s="69"/>
      <c r="M2605" s="15"/>
      <c r="N2605" s="68"/>
      <c r="O2605" s="16"/>
      <c r="P2605" s="51"/>
      <c r="Q2605" s="52"/>
      <c r="R2605" s="52"/>
      <c r="S2605" s="328"/>
    </row>
    <row r="2606" spans="1:19" s="49" customFormat="1" x14ac:dyDescent="0.25">
      <c r="A2606" s="27"/>
      <c r="B2606" s="25"/>
      <c r="C2606" s="25"/>
      <c r="D2606" s="25"/>
      <c r="E2606" s="25"/>
      <c r="F2606" s="14"/>
      <c r="G2606" s="14"/>
      <c r="H2606" s="14"/>
      <c r="I2606" s="14"/>
      <c r="J2606" s="14"/>
      <c r="K2606" s="14"/>
      <c r="L2606" s="69"/>
      <c r="M2606" s="15"/>
      <c r="N2606" s="68"/>
      <c r="O2606" s="16"/>
      <c r="P2606" s="51"/>
      <c r="Q2606" s="52"/>
      <c r="R2606" s="52"/>
      <c r="S2606" s="328"/>
    </row>
    <row r="2607" spans="1:19" s="49" customFormat="1" x14ac:dyDescent="0.25">
      <c r="A2607" s="27"/>
      <c r="B2607" s="25"/>
      <c r="C2607" s="25"/>
      <c r="D2607" s="25"/>
      <c r="E2607" s="25"/>
      <c r="F2607" s="14"/>
      <c r="G2607" s="14"/>
      <c r="H2607" s="14"/>
      <c r="I2607" s="14"/>
      <c r="J2607" s="14"/>
      <c r="K2607" s="14"/>
      <c r="L2607" s="69"/>
      <c r="M2607" s="15"/>
      <c r="N2607" s="68"/>
      <c r="O2607" s="16"/>
      <c r="P2607" s="51"/>
      <c r="Q2607" s="52"/>
      <c r="R2607" s="52"/>
      <c r="S2607" s="328"/>
    </row>
    <row r="2608" spans="1:19" s="49" customFormat="1" x14ac:dyDescent="0.25">
      <c r="A2608" s="27"/>
      <c r="B2608" s="25"/>
      <c r="C2608" s="25"/>
      <c r="D2608" s="25"/>
      <c r="E2608" s="25"/>
      <c r="F2608" s="14"/>
      <c r="G2608" s="14"/>
      <c r="H2608" s="14"/>
      <c r="I2608" s="14"/>
      <c r="J2608" s="14"/>
      <c r="K2608" s="14"/>
      <c r="L2608" s="69"/>
      <c r="M2608" s="15"/>
      <c r="N2608" s="68"/>
      <c r="O2608" s="16"/>
      <c r="P2608" s="51"/>
      <c r="Q2608" s="52"/>
      <c r="R2608" s="52"/>
      <c r="S2608" s="328"/>
    </row>
    <row r="2609" spans="1:19" s="49" customFormat="1" x14ac:dyDescent="0.25">
      <c r="A2609" s="27"/>
      <c r="B2609" s="25"/>
      <c r="C2609" s="25"/>
      <c r="D2609" s="25"/>
      <c r="E2609" s="25"/>
      <c r="F2609" s="14"/>
      <c r="G2609" s="14"/>
      <c r="H2609" s="14"/>
      <c r="I2609" s="14"/>
      <c r="J2609" s="14"/>
      <c r="K2609" s="14"/>
      <c r="L2609" s="69"/>
      <c r="M2609" s="15"/>
      <c r="N2609" s="68"/>
      <c r="O2609" s="16"/>
      <c r="P2609" s="51"/>
      <c r="Q2609" s="52"/>
      <c r="R2609" s="52"/>
      <c r="S2609" s="328"/>
    </row>
    <row r="2610" spans="1:19" s="49" customFormat="1" x14ac:dyDescent="0.25">
      <c r="A2610" s="27"/>
      <c r="B2610" s="25"/>
      <c r="C2610" s="25"/>
      <c r="D2610" s="25"/>
      <c r="E2610" s="25"/>
      <c r="F2610" s="14"/>
      <c r="G2610" s="14"/>
      <c r="H2610" s="14"/>
      <c r="I2610" s="14"/>
      <c r="J2610" s="14"/>
      <c r="K2610" s="14"/>
      <c r="L2610" s="69"/>
      <c r="M2610" s="15"/>
      <c r="N2610" s="68"/>
      <c r="O2610" s="16"/>
      <c r="P2610" s="51"/>
      <c r="Q2610" s="52"/>
      <c r="R2610" s="52"/>
      <c r="S2610" s="328"/>
    </row>
    <row r="2611" spans="1:19" s="49" customFormat="1" x14ac:dyDescent="0.25">
      <c r="A2611" s="27"/>
      <c r="B2611" s="25"/>
      <c r="C2611" s="25"/>
      <c r="D2611" s="25"/>
      <c r="E2611" s="25"/>
      <c r="F2611" s="14"/>
      <c r="G2611" s="14"/>
      <c r="H2611" s="14"/>
      <c r="I2611" s="14"/>
      <c r="J2611" s="14"/>
      <c r="K2611" s="14"/>
      <c r="L2611" s="69"/>
      <c r="M2611" s="15"/>
      <c r="N2611" s="68"/>
      <c r="O2611" s="16"/>
      <c r="P2611" s="51"/>
      <c r="Q2611" s="52"/>
      <c r="R2611" s="52"/>
      <c r="S2611" s="328"/>
    </row>
    <row r="2612" spans="1:19" s="49" customFormat="1" x14ac:dyDescent="0.25">
      <c r="A2612" s="27"/>
      <c r="B2612" s="25"/>
      <c r="C2612" s="25"/>
      <c r="D2612" s="25"/>
      <c r="E2612" s="25"/>
      <c r="F2612" s="14"/>
      <c r="G2612" s="14"/>
      <c r="H2612" s="14"/>
      <c r="I2612" s="14"/>
      <c r="J2612" s="14"/>
      <c r="K2612" s="14"/>
      <c r="L2612" s="69"/>
      <c r="M2612" s="15"/>
      <c r="N2612" s="68"/>
      <c r="O2612" s="16"/>
      <c r="P2612" s="51"/>
      <c r="Q2612" s="52"/>
      <c r="R2612" s="52"/>
      <c r="S2612" s="328"/>
    </row>
    <row r="2613" spans="1:19" s="49" customFormat="1" x14ac:dyDescent="0.25">
      <c r="A2613" s="27"/>
      <c r="B2613" s="25"/>
      <c r="C2613" s="25"/>
      <c r="D2613" s="25"/>
      <c r="E2613" s="25"/>
      <c r="F2613" s="14"/>
      <c r="G2613" s="14"/>
      <c r="H2613" s="14"/>
      <c r="I2613" s="14"/>
      <c r="J2613" s="14"/>
      <c r="K2613" s="14"/>
      <c r="L2613" s="69"/>
      <c r="M2613" s="15"/>
      <c r="N2613" s="68"/>
      <c r="O2613" s="16"/>
      <c r="P2613" s="51"/>
      <c r="Q2613" s="52"/>
      <c r="R2613" s="52"/>
      <c r="S2613" s="328"/>
    </row>
    <row r="2614" spans="1:19" s="49" customFormat="1" x14ac:dyDescent="0.25">
      <c r="A2614" s="27"/>
      <c r="B2614" s="25"/>
      <c r="C2614" s="25"/>
      <c r="D2614" s="25"/>
      <c r="E2614" s="25"/>
      <c r="F2614" s="14"/>
      <c r="G2614" s="14"/>
      <c r="H2614" s="14"/>
      <c r="I2614" s="14"/>
      <c r="J2614" s="14"/>
      <c r="K2614" s="14"/>
      <c r="L2614" s="69"/>
      <c r="M2614" s="15"/>
      <c r="N2614" s="68"/>
      <c r="O2614" s="16"/>
      <c r="P2614" s="51"/>
      <c r="Q2614" s="52"/>
      <c r="R2614" s="52"/>
      <c r="S2614" s="328"/>
    </row>
    <row r="2615" spans="1:19" s="49" customFormat="1" x14ac:dyDescent="0.25">
      <c r="A2615" s="27"/>
      <c r="B2615" s="25"/>
      <c r="C2615" s="25"/>
      <c r="D2615" s="25"/>
      <c r="E2615" s="25"/>
      <c r="F2615" s="14"/>
      <c r="G2615" s="14"/>
      <c r="H2615" s="14"/>
      <c r="I2615" s="14"/>
      <c r="J2615" s="14"/>
      <c r="K2615" s="14"/>
      <c r="L2615" s="69"/>
      <c r="M2615" s="15"/>
      <c r="N2615" s="68"/>
      <c r="O2615" s="16"/>
      <c r="P2615" s="51"/>
      <c r="Q2615" s="52"/>
      <c r="R2615" s="52"/>
      <c r="S2615" s="328"/>
    </row>
    <row r="2616" spans="1:19" s="49" customFormat="1" x14ac:dyDescent="0.25">
      <c r="A2616" s="27"/>
      <c r="B2616" s="25"/>
      <c r="C2616" s="25"/>
      <c r="D2616" s="25"/>
      <c r="E2616" s="25"/>
      <c r="F2616" s="14"/>
      <c r="G2616" s="14"/>
      <c r="H2616" s="14"/>
      <c r="I2616" s="14"/>
      <c r="J2616" s="14"/>
      <c r="K2616" s="14"/>
      <c r="L2616" s="69"/>
      <c r="M2616" s="15"/>
      <c r="N2616" s="68"/>
      <c r="O2616" s="16"/>
      <c r="P2616" s="51"/>
      <c r="Q2616" s="52"/>
      <c r="R2616" s="52"/>
      <c r="S2616" s="328"/>
    </row>
    <row r="2617" spans="1:19" s="49" customFormat="1" x14ac:dyDescent="0.25">
      <c r="A2617" s="27"/>
      <c r="B2617" s="25"/>
      <c r="C2617" s="25"/>
      <c r="D2617" s="25"/>
      <c r="E2617" s="25"/>
      <c r="F2617" s="14"/>
      <c r="G2617" s="14"/>
      <c r="H2617" s="14"/>
      <c r="I2617" s="14"/>
      <c r="J2617" s="14"/>
      <c r="K2617" s="14"/>
      <c r="L2617" s="69"/>
      <c r="M2617" s="15"/>
      <c r="N2617" s="68"/>
      <c r="O2617" s="16"/>
      <c r="P2617" s="51"/>
      <c r="Q2617" s="52"/>
      <c r="R2617" s="52"/>
      <c r="S2617" s="328"/>
    </row>
    <row r="2618" spans="1:19" s="49" customFormat="1" x14ac:dyDescent="0.25">
      <c r="A2618" s="27"/>
      <c r="B2618" s="25"/>
      <c r="C2618" s="25"/>
      <c r="D2618" s="25"/>
      <c r="E2618" s="25"/>
      <c r="F2618" s="14"/>
      <c r="G2618" s="14"/>
      <c r="H2618" s="14"/>
      <c r="I2618" s="14"/>
      <c r="J2618" s="14"/>
      <c r="K2618" s="14"/>
      <c r="L2618" s="69"/>
      <c r="M2618" s="15"/>
      <c r="N2618" s="68"/>
      <c r="O2618" s="16"/>
      <c r="P2618" s="51"/>
      <c r="Q2618" s="52"/>
      <c r="R2618" s="52"/>
      <c r="S2618" s="328"/>
    </row>
    <row r="2619" spans="1:19" s="49" customFormat="1" x14ac:dyDescent="0.25">
      <c r="A2619" s="27"/>
      <c r="B2619" s="25"/>
      <c r="C2619" s="25"/>
      <c r="D2619" s="25"/>
      <c r="E2619" s="25"/>
      <c r="F2619" s="14"/>
      <c r="G2619" s="14"/>
      <c r="H2619" s="14"/>
      <c r="I2619" s="14"/>
      <c r="J2619" s="14"/>
      <c r="K2619" s="14"/>
      <c r="L2619" s="69"/>
      <c r="M2619" s="15"/>
      <c r="N2619" s="68"/>
      <c r="O2619" s="16"/>
      <c r="P2619" s="51"/>
      <c r="Q2619" s="52"/>
      <c r="R2619" s="52"/>
      <c r="S2619" s="328"/>
    </row>
    <row r="2620" spans="1:19" s="49" customFormat="1" x14ac:dyDescent="0.25">
      <c r="A2620" s="27"/>
      <c r="B2620" s="25"/>
      <c r="C2620" s="25"/>
      <c r="D2620" s="25"/>
      <c r="E2620" s="25"/>
      <c r="F2620" s="14"/>
      <c r="G2620" s="14"/>
      <c r="H2620" s="14"/>
      <c r="I2620" s="14"/>
      <c r="J2620" s="14"/>
      <c r="K2620" s="14"/>
      <c r="L2620" s="69"/>
      <c r="M2620" s="15"/>
      <c r="N2620" s="68"/>
      <c r="O2620" s="16"/>
      <c r="P2620" s="51"/>
      <c r="Q2620" s="52"/>
      <c r="R2620" s="52"/>
      <c r="S2620" s="328"/>
    </row>
    <row r="2621" spans="1:19" s="49" customFormat="1" x14ac:dyDescent="0.25">
      <c r="A2621" s="27"/>
      <c r="B2621" s="25"/>
      <c r="C2621" s="25"/>
      <c r="D2621" s="25"/>
      <c r="E2621" s="25"/>
      <c r="F2621" s="14"/>
      <c r="G2621" s="14"/>
      <c r="H2621" s="14"/>
      <c r="I2621" s="14"/>
      <c r="J2621" s="14"/>
      <c r="K2621" s="14"/>
      <c r="L2621" s="69"/>
      <c r="M2621" s="15"/>
      <c r="N2621" s="68"/>
      <c r="O2621" s="16"/>
      <c r="P2621" s="51"/>
      <c r="Q2621" s="52"/>
      <c r="R2621" s="52"/>
      <c r="S2621" s="328"/>
    </row>
    <row r="2622" spans="1:19" s="49" customFormat="1" x14ac:dyDescent="0.25">
      <c r="A2622" s="27"/>
      <c r="B2622" s="25"/>
      <c r="C2622" s="25"/>
      <c r="D2622" s="25"/>
      <c r="E2622" s="25"/>
      <c r="F2622" s="14"/>
      <c r="G2622" s="14"/>
      <c r="H2622" s="14"/>
      <c r="I2622" s="14"/>
      <c r="J2622" s="14"/>
      <c r="K2622" s="14"/>
      <c r="L2622" s="69"/>
      <c r="M2622" s="15"/>
      <c r="N2622" s="68"/>
      <c r="O2622" s="16"/>
      <c r="P2622" s="51"/>
      <c r="Q2622" s="52"/>
      <c r="R2622" s="52"/>
      <c r="S2622" s="328"/>
    </row>
    <row r="2623" spans="1:19" s="49" customFormat="1" x14ac:dyDescent="0.25">
      <c r="A2623" s="27"/>
      <c r="B2623" s="25"/>
      <c r="C2623" s="25"/>
      <c r="D2623" s="25"/>
      <c r="E2623" s="25"/>
      <c r="F2623" s="14"/>
      <c r="G2623" s="14"/>
      <c r="H2623" s="14"/>
      <c r="I2623" s="14"/>
      <c r="J2623" s="14"/>
      <c r="K2623" s="14"/>
      <c r="L2623" s="69"/>
      <c r="M2623" s="15"/>
      <c r="N2623" s="68"/>
      <c r="O2623" s="16"/>
      <c r="P2623" s="51"/>
      <c r="Q2623" s="52"/>
      <c r="R2623" s="52"/>
      <c r="S2623" s="328"/>
    </row>
    <row r="2624" spans="1:19" s="49" customFormat="1" x14ac:dyDescent="0.25">
      <c r="A2624" s="27"/>
      <c r="B2624" s="25"/>
      <c r="C2624" s="25"/>
      <c r="D2624" s="25"/>
      <c r="E2624" s="25"/>
      <c r="F2624" s="14"/>
      <c r="G2624" s="14"/>
      <c r="H2624" s="14"/>
      <c r="I2624" s="14"/>
      <c r="J2624" s="14"/>
      <c r="K2624" s="14"/>
      <c r="L2624" s="69"/>
      <c r="M2624" s="15"/>
      <c r="N2624" s="68"/>
      <c r="O2624" s="16"/>
      <c r="P2624" s="51"/>
      <c r="Q2624" s="52"/>
      <c r="R2624" s="52"/>
      <c r="S2624" s="328"/>
    </row>
    <row r="2625" spans="1:19" s="49" customFormat="1" x14ac:dyDescent="0.25">
      <c r="A2625" s="27"/>
      <c r="B2625" s="25"/>
      <c r="C2625" s="25"/>
      <c r="D2625" s="25"/>
      <c r="E2625" s="25"/>
      <c r="F2625" s="14"/>
      <c r="G2625" s="14"/>
      <c r="H2625" s="14"/>
      <c r="I2625" s="14"/>
      <c r="J2625" s="14"/>
      <c r="K2625" s="14"/>
      <c r="L2625" s="69"/>
      <c r="M2625" s="15"/>
      <c r="N2625" s="68"/>
      <c r="O2625" s="16"/>
      <c r="P2625" s="51"/>
      <c r="Q2625" s="52"/>
      <c r="R2625" s="52"/>
      <c r="S2625" s="328"/>
    </row>
    <row r="2626" spans="1:19" s="49" customFormat="1" x14ac:dyDescent="0.25">
      <c r="A2626" s="27"/>
      <c r="B2626" s="25"/>
      <c r="C2626" s="25"/>
      <c r="D2626" s="25"/>
      <c r="E2626" s="25"/>
      <c r="F2626" s="14"/>
      <c r="G2626" s="14"/>
      <c r="H2626" s="14"/>
      <c r="I2626" s="14"/>
      <c r="J2626" s="14"/>
      <c r="K2626" s="14"/>
      <c r="L2626" s="69"/>
      <c r="M2626" s="15"/>
      <c r="N2626" s="68"/>
      <c r="O2626" s="16"/>
      <c r="P2626" s="51"/>
      <c r="Q2626" s="52"/>
      <c r="R2626" s="52"/>
      <c r="S2626" s="328"/>
    </row>
    <row r="2627" spans="1:19" s="49" customFormat="1" x14ac:dyDescent="0.25">
      <c r="A2627" s="27"/>
      <c r="B2627" s="25"/>
      <c r="C2627" s="25"/>
      <c r="D2627" s="25"/>
      <c r="E2627" s="25"/>
      <c r="F2627" s="14"/>
      <c r="G2627" s="14"/>
      <c r="H2627" s="14"/>
      <c r="I2627" s="14"/>
      <c r="J2627" s="14"/>
      <c r="K2627" s="14"/>
      <c r="L2627" s="69"/>
      <c r="M2627" s="15"/>
      <c r="N2627" s="68"/>
      <c r="O2627" s="16"/>
      <c r="P2627" s="51"/>
      <c r="Q2627" s="52"/>
      <c r="R2627" s="52"/>
      <c r="S2627" s="328"/>
    </row>
    <row r="2628" spans="1:19" s="49" customFormat="1" x14ac:dyDescent="0.25">
      <c r="A2628" s="27"/>
      <c r="B2628" s="25"/>
      <c r="C2628" s="25"/>
      <c r="D2628" s="25"/>
      <c r="E2628" s="25"/>
      <c r="F2628" s="14"/>
      <c r="G2628" s="14"/>
      <c r="H2628" s="14"/>
      <c r="I2628" s="14"/>
      <c r="J2628" s="14"/>
      <c r="K2628" s="14"/>
      <c r="L2628" s="69"/>
      <c r="M2628" s="15"/>
      <c r="N2628" s="68"/>
      <c r="O2628" s="16"/>
      <c r="P2628" s="51"/>
      <c r="Q2628" s="52"/>
      <c r="R2628" s="52"/>
      <c r="S2628" s="328"/>
    </row>
    <row r="2629" spans="1:19" s="49" customFormat="1" x14ac:dyDescent="0.25">
      <c r="A2629" s="27"/>
      <c r="B2629" s="25"/>
      <c r="C2629" s="25"/>
      <c r="D2629" s="25"/>
      <c r="E2629" s="25"/>
      <c r="F2629" s="14"/>
      <c r="G2629" s="14"/>
      <c r="H2629" s="14"/>
      <c r="I2629" s="14"/>
      <c r="J2629" s="14"/>
      <c r="K2629" s="14"/>
      <c r="L2629" s="69"/>
      <c r="M2629" s="15"/>
      <c r="N2629" s="68"/>
      <c r="O2629" s="16"/>
      <c r="P2629" s="51"/>
      <c r="Q2629" s="52"/>
      <c r="R2629" s="52"/>
      <c r="S2629" s="328"/>
    </row>
    <row r="2630" spans="1:19" s="49" customFormat="1" x14ac:dyDescent="0.25">
      <c r="A2630" s="27"/>
      <c r="B2630" s="25"/>
      <c r="C2630" s="25"/>
      <c r="D2630" s="25"/>
      <c r="E2630" s="25"/>
      <c r="F2630" s="14"/>
      <c r="G2630" s="14"/>
      <c r="H2630" s="14"/>
      <c r="I2630" s="14"/>
      <c r="J2630" s="14"/>
      <c r="K2630" s="14"/>
      <c r="L2630" s="69"/>
      <c r="M2630" s="15"/>
      <c r="N2630" s="68"/>
      <c r="O2630" s="16"/>
      <c r="P2630" s="51"/>
      <c r="Q2630" s="52"/>
      <c r="R2630" s="52"/>
      <c r="S2630" s="328"/>
    </row>
    <row r="2631" spans="1:19" s="49" customFormat="1" x14ac:dyDescent="0.25">
      <c r="A2631" s="27"/>
      <c r="B2631" s="25"/>
      <c r="C2631" s="25"/>
      <c r="D2631" s="25"/>
      <c r="E2631" s="25"/>
      <c r="F2631" s="14"/>
      <c r="G2631" s="14"/>
      <c r="H2631" s="14"/>
      <c r="I2631" s="14"/>
      <c r="J2631" s="14"/>
      <c r="K2631" s="14"/>
      <c r="L2631" s="69"/>
      <c r="M2631" s="15"/>
      <c r="N2631" s="68"/>
      <c r="O2631" s="16"/>
      <c r="P2631" s="51"/>
      <c r="Q2631" s="52"/>
      <c r="R2631" s="52"/>
      <c r="S2631" s="328"/>
    </row>
    <row r="2632" spans="1:19" s="49" customFormat="1" x14ac:dyDescent="0.25">
      <c r="A2632" s="27"/>
      <c r="B2632" s="25"/>
      <c r="C2632" s="25"/>
      <c r="D2632" s="25"/>
      <c r="E2632" s="25"/>
      <c r="F2632" s="14"/>
      <c r="G2632" s="14"/>
      <c r="H2632" s="14"/>
      <c r="I2632" s="14"/>
      <c r="J2632" s="14"/>
      <c r="K2632" s="14"/>
      <c r="L2632" s="69"/>
      <c r="M2632" s="15"/>
      <c r="N2632" s="68"/>
      <c r="O2632" s="16"/>
      <c r="P2632" s="51"/>
      <c r="Q2632" s="52"/>
      <c r="R2632" s="52"/>
      <c r="S2632" s="328"/>
    </row>
    <row r="2633" spans="1:19" s="49" customFormat="1" x14ac:dyDescent="0.25">
      <c r="A2633" s="27"/>
      <c r="B2633" s="25"/>
      <c r="C2633" s="25"/>
      <c r="D2633" s="25"/>
      <c r="E2633" s="25"/>
      <c r="F2633" s="14"/>
      <c r="G2633" s="14"/>
      <c r="H2633" s="14"/>
      <c r="I2633" s="14"/>
      <c r="J2633" s="14"/>
      <c r="K2633" s="14"/>
      <c r="L2633" s="69"/>
      <c r="M2633" s="15"/>
      <c r="N2633" s="68"/>
      <c r="O2633" s="16"/>
      <c r="P2633" s="51"/>
      <c r="Q2633" s="52"/>
      <c r="R2633" s="52"/>
      <c r="S2633" s="328"/>
    </row>
    <row r="2634" spans="1:19" s="49" customFormat="1" x14ac:dyDescent="0.25">
      <c r="A2634" s="27"/>
      <c r="B2634" s="25"/>
      <c r="C2634" s="25"/>
      <c r="D2634" s="25"/>
      <c r="E2634" s="25"/>
      <c r="F2634" s="14"/>
      <c r="G2634" s="14"/>
      <c r="H2634" s="14"/>
      <c r="I2634" s="14"/>
      <c r="J2634" s="14"/>
      <c r="K2634" s="14"/>
      <c r="L2634" s="69"/>
      <c r="M2634" s="15"/>
      <c r="N2634" s="68"/>
      <c r="O2634" s="16"/>
      <c r="P2634" s="51"/>
      <c r="Q2634" s="52"/>
      <c r="R2634" s="52"/>
      <c r="S2634" s="328"/>
    </row>
    <row r="2635" spans="1:19" s="49" customFormat="1" x14ac:dyDescent="0.25">
      <c r="A2635" s="27"/>
      <c r="B2635" s="25"/>
      <c r="C2635" s="25"/>
      <c r="D2635" s="25"/>
      <c r="E2635" s="25"/>
      <c r="F2635" s="14"/>
      <c r="G2635" s="14"/>
      <c r="H2635" s="14"/>
      <c r="I2635" s="14"/>
      <c r="J2635" s="14"/>
      <c r="K2635" s="14"/>
      <c r="L2635" s="69"/>
      <c r="M2635" s="15"/>
      <c r="N2635" s="68"/>
      <c r="O2635" s="16"/>
      <c r="P2635" s="51"/>
      <c r="Q2635" s="52"/>
      <c r="R2635" s="52"/>
      <c r="S2635" s="328"/>
    </row>
    <row r="2636" spans="1:19" s="49" customFormat="1" x14ac:dyDescent="0.25">
      <c r="A2636" s="27"/>
      <c r="B2636" s="25"/>
      <c r="C2636" s="25"/>
      <c r="D2636" s="25"/>
      <c r="E2636" s="25"/>
      <c r="F2636" s="14"/>
      <c r="G2636" s="14"/>
      <c r="H2636" s="14"/>
      <c r="I2636" s="14"/>
      <c r="J2636" s="14"/>
      <c r="K2636" s="14"/>
      <c r="L2636" s="69"/>
      <c r="M2636" s="15"/>
      <c r="N2636" s="68"/>
      <c r="O2636" s="16"/>
      <c r="P2636" s="51"/>
      <c r="Q2636" s="52"/>
      <c r="R2636" s="52"/>
      <c r="S2636" s="328"/>
    </row>
    <row r="2637" spans="1:19" s="49" customFormat="1" x14ac:dyDescent="0.25">
      <c r="A2637" s="27"/>
      <c r="B2637" s="25"/>
      <c r="C2637" s="25"/>
      <c r="D2637" s="25"/>
      <c r="E2637" s="25"/>
      <c r="F2637" s="14"/>
      <c r="G2637" s="14"/>
      <c r="H2637" s="14"/>
      <c r="I2637" s="14"/>
      <c r="J2637" s="14"/>
      <c r="K2637" s="14"/>
      <c r="L2637" s="69"/>
      <c r="M2637" s="15"/>
      <c r="N2637" s="68"/>
      <c r="O2637" s="16"/>
      <c r="P2637" s="51"/>
      <c r="Q2637" s="52"/>
      <c r="R2637" s="52"/>
      <c r="S2637" s="328"/>
    </row>
    <row r="2638" spans="1:19" s="49" customFormat="1" x14ac:dyDescent="0.25">
      <c r="A2638" s="27"/>
      <c r="B2638" s="25"/>
      <c r="C2638" s="25"/>
      <c r="D2638" s="25"/>
      <c r="E2638" s="25"/>
      <c r="F2638" s="14"/>
      <c r="G2638" s="14"/>
      <c r="H2638" s="14"/>
      <c r="I2638" s="14"/>
      <c r="J2638" s="14"/>
      <c r="K2638" s="14"/>
      <c r="L2638" s="69"/>
      <c r="M2638" s="15"/>
      <c r="N2638" s="68"/>
      <c r="O2638" s="16"/>
      <c r="P2638" s="51"/>
      <c r="Q2638" s="52"/>
      <c r="R2638" s="52"/>
      <c r="S2638" s="328"/>
    </row>
    <row r="2639" spans="1:19" s="49" customFormat="1" x14ac:dyDescent="0.25">
      <c r="A2639" s="27"/>
      <c r="B2639" s="25"/>
      <c r="C2639" s="25"/>
      <c r="D2639" s="25"/>
      <c r="E2639" s="25"/>
      <c r="F2639" s="14"/>
      <c r="G2639" s="14"/>
      <c r="H2639" s="14"/>
      <c r="I2639" s="14"/>
      <c r="J2639" s="14"/>
      <c r="K2639" s="14"/>
      <c r="L2639" s="69"/>
      <c r="M2639" s="15"/>
      <c r="N2639" s="68"/>
      <c r="O2639" s="16"/>
      <c r="P2639" s="51"/>
      <c r="Q2639" s="52"/>
      <c r="R2639" s="52"/>
      <c r="S2639" s="328"/>
    </row>
    <row r="2640" spans="1:19" s="49" customFormat="1" x14ac:dyDescent="0.25">
      <c r="A2640" s="27"/>
      <c r="B2640" s="25"/>
      <c r="C2640" s="25"/>
      <c r="D2640" s="25"/>
      <c r="E2640" s="25"/>
      <c r="F2640" s="14"/>
      <c r="G2640" s="14"/>
      <c r="H2640" s="14"/>
      <c r="I2640" s="14"/>
      <c r="J2640" s="14"/>
      <c r="K2640" s="14"/>
      <c r="L2640" s="69"/>
      <c r="M2640" s="15"/>
      <c r="N2640" s="68"/>
      <c r="O2640" s="16"/>
      <c r="P2640" s="51"/>
      <c r="Q2640" s="52"/>
      <c r="R2640" s="52"/>
      <c r="S2640" s="328"/>
    </row>
    <row r="2641" spans="1:19" s="49" customFormat="1" x14ac:dyDescent="0.25">
      <c r="A2641" s="27"/>
      <c r="B2641" s="25"/>
      <c r="C2641" s="25"/>
      <c r="D2641" s="25"/>
      <c r="E2641" s="25"/>
      <c r="F2641" s="14"/>
      <c r="G2641" s="14"/>
      <c r="H2641" s="14"/>
      <c r="I2641" s="14"/>
      <c r="J2641" s="14"/>
      <c r="K2641" s="14"/>
      <c r="L2641" s="69"/>
      <c r="M2641" s="15"/>
      <c r="N2641" s="68"/>
      <c r="O2641" s="16"/>
      <c r="P2641" s="51"/>
      <c r="Q2641" s="52"/>
      <c r="R2641" s="52"/>
      <c r="S2641" s="328"/>
    </row>
    <row r="2642" spans="1:19" s="49" customFormat="1" x14ac:dyDescent="0.25">
      <c r="A2642" s="27"/>
      <c r="B2642" s="25"/>
      <c r="C2642" s="25"/>
      <c r="D2642" s="25"/>
      <c r="E2642" s="25"/>
      <c r="F2642" s="14"/>
      <c r="G2642" s="14"/>
      <c r="H2642" s="14"/>
      <c r="I2642" s="14"/>
      <c r="J2642" s="14"/>
      <c r="K2642" s="14"/>
      <c r="L2642" s="69"/>
      <c r="M2642" s="15"/>
      <c r="N2642" s="68"/>
      <c r="O2642" s="16"/>
      <c r="P2642" s="51"/>
      <c r="Q2642" s="52"/>
      <c r="R2642" s="52"/>
      <c r="S2642" s="328"/>
    </row>
    <row r="2643" spans="1:19" s="49" customFormat="1" x14ac:dyDescent="0.25">
      <c r="A2643" s="27"/>
      <c r="B2643" s="25"/>
      <c r="C2643" s="25"/>
      <c r="D2643" s="25"/>
      <c r="E2643" s="25"/>
      <c r="F2643" s="14"/>
      <c r="G2643" s="14"/>
      <c r="H2643" s="14"/>
      <c r="I2643" s="14"/>
      <c r="J2643" s="14"/>
      <c r="K2643" s="14"/>
      <c r="L2643" s="69"/>
      <c r="M2643" s="15"/>
      <c r="N2643" s="68"/>
      <c r="O2643" s="16"/>
      <c r="P2643" s="51"/>
      <c r="Q2643" s="52"/>
      <c r="R2643" s="52"/>
      <c r="S2643" s="328"/>
    </row>
    <row r="2644" spans="1:19" s="49" customFormat="1" x14ac:dyDescent="0.25">
      <c r="A2644" s="27"/>
      <c r="B2644" s="25"/>
      <c r="C2644" s="25"/>
      <c r="D2644" s="25"/>
      <c r="E2644" s="25"/>
      <c r="F2644" s="14"/>
      <c r="G2644" s="14"/>
      <c r="H2644" s="14"/>
      <c r="I2644" s="14"/>
      <c r="J2644" s="14"/>
      <c r="K2644" s="14"/>
      <c r="L2644" s="69"/>
      <c r="M2644" s="15"/>
      <c r="N2644" s="68"/>
      <c r="O2644" s="16"/>
      <c r="P2644" s="51"/>
      <c r="Q2644" s="52"/>
      <c r="R2644" s="52"/>
      <c r="S2644" s="328"/>
    </row>
    <row r="2645" spans="1:19" s="49" customFormat="1" x14ac:dyDescent="0.25">
      <c r="A2645" s="27"/>
      <c r="B2645" s="25"/>
      <c r="C2645" s="25"/>
      <c r="D2645" s="25"/>
      <c r="E2645" s="25"/>
      <c r="F2645" s="14"/>
      <c r="G2645" s="14"/>
      <c r="H2645" s="14"/>
      <c r="I2645" s="14"/>
      <c r="J2645" s="14"/>
      <c r="K2645" s="14"/>
      <c r="L2645" s="69"/>
      <c r="M2645" s="15"/>
      <c r="N2645" s="68"/>
      <c r="O2645" s="16"/>
      <c r="P2645" s="51"/>
      <c r="Q2645" s="52"/>
      <c r="R2645" s="52"/>
      <c r="S2645" s="328"/>
    </row>
    <row r="2646" spans="1:19" s="49" customFormat="1" x14ac:dyDescent="0.25">
      <c r="A2646" s="27"/>
      <c r="B2646" s="25"/>
      <c r="C2646" s="25"/>
      <c r="D2646" s="25"/>
      <c r="E2646" s="25"/>
      <c r="F2646" s="14"/>
      <c r="G2646" s="14"/>
      <c r="H2646" s="14"/>
      <c r="I2646" s="14"/>
      <c r="J2646" s="14"/>
      <c r="K2646" s="14"/>
      <c r="L2646" s="69"/>
      <c r="M2646" s="15"/>
      <c r="N2646" s="68"/>
      <c r="O2646" s="16"/>
      <c r="P2646" s="51"/>
      <c r="Q2646" s="52"/>
      <c r="R2646" s="52"/>
      <c r="S2646" s="328"/>
    </row>
    <row r="2647" spans="1:19" s="49" customFormat="1" x14ac:dyDescent="0.25">
      <c r="A2647" s="27"/>
      <c r="B2647" s="25"/>
      <c r="C2647" s="25"/>
      <c r="D2647" s="25"/>
      <c r="E2647" s="25"/>
      <c r="F2647" s="14"/>
      <c r="G2647" s="14"/>
      <c r="H2647" s="14"/>
      <c r="I2647" s="14"/>
      <c r="J2647" s="14"/>
      <c r="K2647" s="14"/>
      <c r="L2647" s="69"/>
      <c r="M2647" s="15"/>
      <c r="N2647" s="68"/>
      <c r="O2647" s="16"/>
      <c r="P2647" s="51"/>
      <c r="Q2647" s="52"/>
      <c r="R2647" s="52"/>
      <c r="S2647" s="328"/>
    </row>
    <row r="2648" spans="1:19" s="49" customFormat="1" x14ac:dyDescent="0.25">
      <c r="A2648" s="27"/>
      <c r="B2648" s="25"/>
      <c r="C2648" s="25"/>
      <c r="D2648" s="25"/>
      <c r="E2648" s="25"/>
      <c r="F2648" s="14"/>
      <c r="G2648" s="14"/>
      <c r="H2648" s="14"/>
      <c r="I2648" s="14"/>
      <c r="J2648" s="14"/>
      <c r="K2648" s="14"/>
      <c r="L2648" s="69"/>
      <c r="M2648" s="15"/>
      <c r="N2648" s="68"/>
      <c r="O2648" s="16"/>
      <c r="P2648" s="51"/>
      <c r="Q2648" s="52"/>
      <c r="R2648" s="52"/>
      <c r="S2648" s="328"/>
    </row>
    <row r="2649" spans="1:19" s="49" customFormat="1" x14ac:dyDescent="0.25">
      <c r="A2649" s="27"/>
      <c r="B2649" s="25"/>
      <c r="C2649" s="25"/>
      <c r="D2649" s="25"/>
      <c r="E2649" s="25"/>
      <c r="F2649" s="14"/>
      <c r="G2649" s="14"/>
      <c r="H2649" s="14"/>
      <c r="I2649" s="14"/>
      <c r="J2649" s="14"/>
      <c r="K2649" s="14"/>
      <c r="L2649" s="69"/>
      <c r="M2649" s="15"/>
      <c r="N2649" s="68"/>
      <c r="O2649" s="16"/>
      <c r="P2649" s="51"/>
      <c r="Q2649" s="52"/>
      <c r="R2649" s="52"/>
      <c r="S2649" s="328"/>
    </row>
    <row r="2650" spans="1:19" s="49" customFormat="1" x14ac:dyDescent="0.25">
      <c r="A2650" s="27"/>
      <c r="B2650" s="25"/>
      <c r="C2650" s="25"/>
      <c r="D2650" s="25"/>
      <c r="E2650" s="25"/>
      <c r="F2650" s="14"/>
      <c r="G2650" s="14"/>
      <c r="H2650" s="14"/>
      <c r="I2650" s="14"/>
      <c r="J2650" s="14"/>
      <c r="K2650" s="14"/>
      <c r="L2650" s="69"/>
      <c r="M2650" s="15"/>
      <c r="N2650" s="68"/>
      <c r="O2650" s="16"/>
      <c r="P2650" s="51"/>
      <c r="Q2650" s="52"/>
      <c r="R2650" s="52"/>
      <c r="S2650" s="328"/>
    </row>
    <row r="2651" spans="1:19" s="49" customFormat="1" x14ac:dyDescent="0.25">
      <c r="A2651" s="27"/>
      <c r="B2651" s="25"/>
      <c r="C2651" s="25"/>
      <c r="D2651" s="25"/>
      <c r="E2651" s="25"/>
      <c r="F2651" s="14"/>
      <c r="G2651" s="14"/>
      <c r="H2651" s="14"/>
      <c r="I2651" s="14"/>
      <c r="J2651" s="14"/>
      <c r="K2651" s="14"/>
      <c r="L2651" s="69"/>
      <c r="M2651" s="15"/>
      <c r="N2651" s="68"/>
      <c r="O2651" s="16"/>
      <c r="P2651" s="51"/>
      <c r="Q2651" s="52"/>
      <c r="R2651" s="52"/>
      <c r="S2651" s="328"/>
    </row>
    <row r="2652" spans="1:19" s="49" customFormat="1" x14ac:dyDescent="0.25">
      <c r="A2652" s="27"/>
      <c r="B2652" s="25"/>
      <c r="C2652" s="25"/>
      <c r="D2652" s="25"/>
      <c r="E2652" s="25"/>
      <c r="F2652" s="14"/>
      <c r="G2652" s="14"/>
      <c r="H2652" s="14"/>
      <c r="I2652" s="14"/>
      <c r="J2652" s="14"/>
      <c r="K2652" s="14"/>
      <c r="L2652" s="69"/>
      <c r="M2652" s="15"/>
      <c r="N2652" s="68"/>
      <c r="O2652" s="16"/>
      <c r="P2652" s="51"/>
      <c r="Q2652" s="52"/>
      <c r="R2652" s="52"/>
      <c r="S2652" s="328"/>
    </row>
    <row r="2653" spans="1:19" s="49" customFormat="1" x14ac:dyDescent="0.25">
      <c r="A2653" s="27"/>
      <c r="B2653" s="25"/>
      <c r="C2653" s="25"/>
      <c r="D2653" s="25"/>
      <c r="E2653" s="25"/>
      <c r="F2653" s="14"/>
      <c r="G2653" s="14"/>
      <c r="H2653" s="14"/>
      <c r="I2653" s="14"/>
      <c r="J2653" s="14"/>
      <c r="K2653" s="14"/>
      <c r="L2653" s="69"/>
      <c r="M2653" s="15"/>
      <c r="N2653" s="68"/>
      <c r="O2653" s="16"/>
      <c r="P2653" s="51"/>
      <c r="Q2653" s="52"/>
      <c r="R2653" s="52"/>
      <c r="S2653" s="328"/>
    </row>
    <row r="2654" spans="1:19" s="49" customFormat="1" x14ac:dyDescent="0.25">
      <c r="A2654" s="27"/>
      <c r="B2654" s="25"/>
      <c r="C2654" s="25"/>
      <c r="D2654" s="25"/>
      <c r="E2654" s="25"/>
      <c r="F2654" s="14"/>
      <c r="G2654" s="14"/>
      <c r="H2654" s="14"/>
      <c r="I2654" s="14"/>
      <c r="J2654" s="14"/>
      <c r="K2654" s="14"/>
      <c r="L2654" s="69"/>
      <c r="M2654" s="15"/>
      <c r="N2654" s="68"/>
      <c r="O2654" s="16"/>
      <c r="P2654" s="51"/>
      <c r="Q2654" s="52"/>
      <c r="R2654" s="52"/>
      <c r="S2654" s="328"/>
    </row>
    <row r="2655" spans="1:19" s="49" customFormat="1" x14ac:dyDescent="0.25">
      <c r="A2655" s="27"/>
      <c r="B2655" s="25"/>
      <c r="C2655" s="25"/>
      <c r="D2655" s="25"/>
      <c r="E2655" s="25"/>
      <c r="F2655" s="14"/>
      <c r="G2655" s="14"/>
      <c r="H2655" s="14"/>
      <c r="I2655" s="14"/>
      <c r="J2655" s="14"/>
      <c r="K2655" s="14"/>
      <c r="L2655" s="69"/>
      <c r="M2655" s="15"/>
      <c r="N2655" s="68"/>
      <c r="O2655" s="16"/>
      <c r="P2655" s="51"/>
      <c r="Q2655" s="52"/>
      <c r="R2655" s="52"/>
      <c r="S2655" s="328"/>
    </row>
    <row r="2656" spans="1:19" s="49" customFormat="1" x14ac:dyDescent="0.25">
      <c r="A2656" s="27"/>
      <c r="B2656" s="25"/>
      <c r="C2656" s="25"/>
      <c r="D2656" s="25"/>
      <c r="E2656" s="25"/>
      <c r="F2656" s="14"/>
      <c r="G2656" s="14"/>
      <c r="H2656" s="14"/>
      <c r="I2656" s="14"/>
      <c r="J2656" s="14"/>
      <c r="K2656" s="14"/>
      <c r="L2656" s="69"/>
      <c r="M2656" s="15"/>
      <c r="N2656" s="68"/>
      <c r="O2656" s="16"/>
      <c r="P2656" s="51"/>
      <c r="Q2656" s="52"/>
      <c r="R2656" s="52"/>
      <c r="S2656" s="328"/>
    </row>
    <row r="2657" spans="1:19" s="49" customFormat="1" x14ac:dyDescent="0.25">
      <c r="A2657" s="27"/>
      <c r="B2657" s="25"/>
      <c r="C2657" s="25"/>
      <c r="D2657" s="25"/>
      <c r="E2657" s="25"/>
      <c r="F2657" s="14"/>
      <c r="G2657" s="14"/>
      <c r="H2657" s="14"/>
      <c r="I2657" s="14"/>
      <c r="J2657" s="14"/>
      <c r="K2657" s="14"/>
      <c r="L2657" s="69"/>
      <c r="M2657" s="15"/>
      <c r="N2657" s="68"/>
      <c r="O2657" s="16"/>
      <c r="P2657" s="51"/>
      <c r="Q2657" s="52"/>
      <c r="R2657" s="52"/>
      <c r="S2657" s="328"/>
    </row>
    <row r="2658" spans="1:19" s="49" customFormat="1" x14ac:dyDescent="0.25">
      <c r="A2658" s="27"/>
      <c r="B2658" s="25"/>
      <c r="C2658" s="25"/>
      <c r="D2658" s="25"/>
      <c r="E2658" s="25"/>
      <c r="F2658" s="14"/>
      <c r="G2658" s="14"/>
      <c r="H2658" s="14"/>
      <c r="I2658" s="14"/>
      <c r="J2658" s="14"/>
      <c r="K2658" s="14"/>
      <c r="L2658" s="69"/>
      <c r="M2658" s="15"/>
      <c r="N2658" s="68"/>
      <c r="O2658" s="16"/>
      <c r="P2658" s="51"/>
      <c r="Q2658" s="52"/>
      <c r="R2658" s="52"/>
      <c r="S2658" s="328"/>
    </row>
    <row r="2659" spans="1:19" s="49" customFormat="1" x14ac:dyDescent="0.25">
      <c r="A2659" s="27"/>
      <c r="B2659" s="25"/>
      <c r="C2659" s="25"/>
      <c r="D2659" s="25"/>
      <c r="E2659" s="25"/>
      <c r="F2659" s="14"/>
      <c r="G2659" s="14"/>
      <c r="H2659" s="14"/>
      <c r="I2659" s="14"/>
      <c r="J2659" s="14"/>
      <c r="K2659" s="14"/>
      <c r="L2659" s="69"/>
      <c r="M2659" s="15"/>
      <c r="N2659" s="68"/>
      <c r="O2659" s="16"/>
      <c r="P2659" s="51"/>
      <c r="Q2659" s="52"/>
      <c r="R2659" s="52"/>
      <c r="S2659" s="328"/>
    </row>
    <row r="2660" spans="1:19" s="49" customFormat="1" x14ac:dyDescent="0.25">
      <c r="A2660" s="27"/>
      <c r="B2660" s="25"/>
      <c r="C2660" s="25"/>
      <c r="D2660" s="25"/>
      <c r="E2660" s="25"/>
      <c r="F2660" s="14"/>
      <c r="G2660" s="14"/>
      <c r="H2660" s="14"/>
      <c r="I2660" s="14"/>
      <c r="J2660" s="14"/>
      <c r="K2660" s="14"/>
      <c r="L2660" s="69"/>
      <c r="M2660" s="15"/>
      <c r="N2660" s="68"/>
      <c r="O2660" s="16"/>
      <c r="P2660" s="51"/>
      <c r="Q2660" s="52"/>
      <c r="R2660" s="52"/>
      <c r="S2660" s="328"/>
    </row>
    <row r="2661" spans="1:19" s="49" customFormat="1" x14ac:dyDescent="0.25">
      <c r="A2661" s="27"/>
      <c r="B2661" s="25"/>
      <c r="C2661" s="25"/>
      <c r="D2661" s="25"/>
      <c r="E2661" s="25"/>
      <c r="F2661" s="14"/>
      <c r="G2661" s="14"/>
      <c r="H2661" s="14"/>
      <c r="I2661" s="14"/>
      <c r="J2661" s="14"/>
      <c r="K2661" s="14"/>
      <c r="L2661" s="69"/>
      <c r="M2661" s="15"/>
      <c r="N2661" s="68"/>
      <c r="O2661" s="16"/>
      <c r="P2661" s="51"/>
      <c r="Q2661" s="52"/>
      <c r="R2661" s="52"/>
      <c r="S2661" s="328"/>
    </row>
    <row r="2662" spans="1:19" s="49" customFormat="1" x14ac:dyDescent="0.25">
      <c r="A2662" s="27"/>
      <c r="B2662" s="25"/>
      <c r="C2662" s="25"/>
      <c r="D2662" s="25"/>
      <c r="E2662" s="25"/>
      <c r="F2662" s="14"/>
      <c r="G2662" s="14"/>
      <c r="H2662" s="14"/>
      <c r="I2662" s="14"/>
      <c r="J2662" s="14"/>
      <c r="K2662" s="14"/>
      <c r="L2662" s="69"/>
      <c r="M2662" s="15"/>
      <c r="N2662" s="68"/>
      <c r="O2662" s="16"/>
      <c r="P2662" s="51"/>
      <c r="Q2662" s="52"/>
      <c r="R2662" s="52"/>
      <c r="S2662" s="328"/>
    </row>
    <row r="2663" spans="1:19" s="49" customFormat="1" x14ac:dyDescent="0.25">
      <c r="A2663" s="27"/>
      <c r="B2663" s="25"/>
      <c r="C2663" s="25"/>
      <c r="D2663" s="25"/>
      <c r="E2663" s="25"/>
      <c r="F2663" s="14"/>
      <c r="G2663" s="14"/>
      <c r="H2663" s="14"/>
      <c r="I2663" s="14"/>
      <c r="J2663" s="14"/>
      <c r="K2663" s="14"/>
      <c r="L2663" s="69"/>
      <c r="M2663" s="15"/>
      <c r="N2663" s="68"/>
      <c r="O2663" s="16"/>
      <c r="P2663" s="51"/>
      <c r="Q2663" s="52"/>
      <c r="R2663" s="52"/>
      <c r="S2663" s="328"/>
    </row>
    <row r="2664" spans="1:19" s="49" customFormat="1" x14ac:dyDescent="0.25">
      <c r="A2664" s="27"/>
      <c r="B2664" s="25"/>
      <c r="C2664" s="25"/>
      <c r="D2664" s="25"/>
      <c r="E2664" s="25"/>
      <c r="F2664" s="14"/>
      <c r="G2664" s="14"/>
      <c r="H2664" s="14"/>
      <c r="I2664" s="14"/>
      <c r="J2664" s="14"/>
      <c r="K2664" s="14"/>
      <c r="L2664" s="69"/>
      <c r="M2664" s="15"/>
      <c r="N2664" s="68"/>
      <c r="O2664" s="16"/>
      <c r="P2664" s="51"/>
      <c r="Q2664" s="52"/>
      <c r="R2664" s="52"/>
      <c r="S2664" s="328"/>
    </row>
    <row r="2665" spans="1:19" s="49" customFormat="1" x14ac:dyDescent="0.25">
      <c r="A2665" s="27"/>
      <c r="B2665" s="25"/>
      <c r="C2665" s="25"/>
      <c r="D2665" s="25"/>
      <c r="E2665" s="25"/>
      <c r="F2665" s="14"/>
      <c r="G2665" s="14"/>
      <c r="H2665" s="14"/>
      <c r="I2665" s="14"/>
      <c r="J2665" s="14"/>
      <c r="K2665" s="14"/>
      <c r="L2665" s="69"/>
      <c r="M2665" s="15"/>
      <c r="N2665" s="68"/>
      <c r="O2665" s="16"/>
      <c r="P2665" s="51"/>
      <c r="Q2665" s="52"/>
      <c r="R2665" s="52"/>
      <c r="S2665" s="328"/>
    </row>
    <row r="2666" spans="1:19" s="49" customFormat="1" x14ac:dyDescent="0.25">
      <c r="A2666" s="27"/>
      <c r="B2666" s="25"/>
      <c r="C2666" s="25"/>
      <c r="D2666" s="25"/>
      <c r="E2666" s="25"/>
      <c r="F2666" s="14"/>
      <c r="G2666" s="14"/>
      <c r="H2666" s="14"/>
      <c r="I2666" s="14"/>
      <c r="J2666" s="14"/>
      <c r="K2666" s="14"/>
      <c r="L2666" s="69"/>
      <c r="M2666" s="15"/>
      <c r="N2666" s="68"/>
      <c r="O2666" s="16"/>
      <c r="P2666" s="51"/>
      <c r="Q2666" s="52"/>
      <c r="R2666" s="52"/>
      <c r="S2666" s="328"/>
    </row>
    <row r="2667" spans="1:19" s="49" customFormat="1" x14ac:dyDescent="0.25">
      <c r="A2667" s="27"/>
      <c r="B2667" s="25"/>
      <c r="C2667" s="25"/>
      <c r="D2667" s="25"/>
      <c r="E2667" s="25"/>
      <c r="F2667" s="14"/>
      <c r="G2667" s="14"/>
      <c r="H2667" s="14"/>
      <c r="I2667" s="14"/>
      <c r="J2667" s="14"/>
      <c r="K2667" s="14"/>
      <c r="L2667" s="69"/>
      <c r="M2667" s="15"/>
      <c r="N2667" s="68"/>
      <c r="O2667" s="16"/>
      <c r="P2667" s="51"/>
      <c r="Q2667" s="52"/>
      <c r="R2667" s="52"/>
      <c r="S2667" s="328"/>
    </row>
    <row r="2668" spans="1:19" s="49" customFormat="1" x14ac:dyDescent="0.25">
      <c r="A2668" s="27"/>
      <c r="B2668" s="25"/>
      <c r="C2668" s="25"/>
      <c r="D2668" s="25"/>
      <c r="E2668" s="25"/>
      <c r="F2668" s="14"/>
      <c r="G2668" s="14"/>
      <c r="H2668" s="14"/>
      <c r="I2668" s="14"/>
      <c r="J2668" s="14"/>
      <c r="K2668" s="14"/>
      <c r="L2668" s="69"/>
      <c r="M2668" s="15"/>
      <c r="N2668" s="68"/>
      <c r="O2668" s="16"/>
      <c r="P2668" s="51"/>
      <c r="Q2668" s="52"/>
      <c r="R2668" s="52"/>
      <c r="S2668" s="328"/>
    </row>
    <row r="2669" spans="1:19" s="49" customFormat="1" x14ac:dyDescent="0.25">
      <c r="A2669" s="27"/>
      <c r="B2669" s="25"/>
      <c r="C2669" s="25"/>
      <c r="D2669" s="25"/>
      <c r="E2669" s="25"/>
      <c r="F2669" s="14"/>
      <c r="G2669" s="14"/>
      <c r="H2669" s="14"/>
      <c r="I2669" s="14"/>
      <c r="J2669" s="14"/>
      <c r="K2669" s="14"/>
      <c r="L2669" s="69"/>
      <c r="M2669" s="15"/>
      <c r="N2669" s="68"/>
      <c r="O2669" s="16"/>
      <c r="P2669" s="51"/>
      <c r="Q2669" s="52"/>
      <c r="R2669" s="52"/>
      <c r="S2669" s="328"/>
    </row>
    <row r="2670" spans="1:19" s="49" customFormat="1" x14ac:dyDescent="0.25">
      <c r="A2670" s="27"/>
      <c r="B2670" s="25"/>
      <c r="C2670" s="25"/>
      <c r="D2670" s="25"/>
      <c r="E2670" s="25"/>
      <c r="F2670" s="14"/>
      <c r="G2670" s="14"/>
      <c r="H2670" s="14"/>
      <c r="I2670" s="14"/>
      <c r="J2670" s="14"/>
      <c r="K2670" s="14"/>
      <c r="L2670" s="69"/>
      <c r="M2670" s="15"/>
      <c r="N2670" s="68"/>
      <c r="O2670" s="16"/>
      <c r="P2670" s="51"/>
      <c r="Q2670" s="52"/>
      <c r="R2670" s="52"/>
      <c r="S2670" s="328"/>
    </row>
    <row r="2671" spans="1:19" s="49" customFormat="1" x14ac:dyDescent="0.25">
      <c r="A2671" s="27"/>
      <c r="B2671" s="25"/>
      <c r="C2671" s="25"/>
      <c r="D2671" s="25"/>
      <c r="E2671" s="25"/>
      <c r="F2671" s="14"/>
      <c r="G2671" s="14"/>
      <c r="H2671" s="14"/>
      <c r="I2671" s="14"/>
      <c r="J2671" s="14"/>
      <c r="K2671" s="14"/>
      <c r="L2671" s="69"/>
      <c r="M2671" s="15"/>
      <c r="N2671" s="68"/>
      <c r="O2671" s="16"/>
      <c r="P2671" s="51"/>
      <c r="Q2671" s="52"/>
      <c r="R2671" s="52"/>
      <c r="S2671" s="328"/>
    </row>
    <row r="2672" spans="1:19" s="49" customFormat="1" x14ac:dyDescent="0.25">
      <c r="A2672" s="27"/>
      <c r="B2672" s="25"/>
      <c r="C2672" s="25"/>
      <c r="D2672" s="25"/>
      <c r="E2672" s="25"/>
      <c r="F2672" s="14"/>
      <c r="G2672" s="14"/>
      <c r="H2672" s="14"/>
      <c r="I2672" s="14"/>
      <c r="J2672" s="14"/>
      <c r="K2672" s="14"/>
      <c r="L2672" s="69"/>
      <c r="M2672" s="15"/>
      <c r="N2672" s="68"/>
      <c r="O2672" s="16"/>
      <c r="P2672" s="51"/>
      <c r="Q2672" s="52"/>
      <c r="R2672" s="52"/>
      <c r="S2672" s="328"/>
    </row>
    <row r="2673" spans="1:19" s="49" customFormat="1" x14ac:dyDescent="0.25">
      <c r="A2673" s="27"/>
      <c r="B2673" s="25"/>
      <c r="C2673" s="25"/>
      <c r="D2673" s="25"/>
      <c r="E2673" s="25"/>
      <c r="F2673" s="14"/>
      <c r="G2673" s="14"/>
      <c r="H2673" s="14"/>
      <c r="I2673" s="14"/>
      <c r="J2673" s="14"/>
      <c r="K2673" s="14"/>
      <c r="L2673" s="69"/>
      <c r="M2673" s="15"/>
      <c r="N2673" s="68"/>
      <c r="O2673" s="16"/>
      <c r="P2673" s="51"/>
      <c r="Q2673" s="52"/>
      <c r="R2673" s="52"/>
      <c r="S2673" s="328"/>
    </row>
    <row r="2674" spans="1:19" s="49" customFormat="1" x14ac:dyDescent="0.25">
      <c r="A2674" s="27"/>
      <c r="B2674" s="25"/>
      <c r="C2674" s="25"/>
      <c r="D2674" s="25"/>
      <c r="E2674" s="25"/>
      <c r="F2674" s="14"/>
      <c r="G2674" s="14"/>
      <c r="H2674" s="14"/>
      <c r="I2674" s="14"/>
      <c r="J2674" s="14"/>
      <c r="K2674" s="14"/>
      <c r="L2674" s="69"/>
      <c r="M2674" s="15"/>
      <c r="N2674" s="68"/>
      <c r="O2674" s="16"/>
      <c r="P2674" s="51"/>
      <c r="Q2674" s="52"/>
      <c r="R2674" s="52"/>
      <c r="S2674" s="328"/>
    </row>
    <row r="2675" spans="1:19" s="49" customFormat="1" x14ac:dyDescent="0.25">
      <c r="A2675" s="27"/>
      <c r="B2675" s="25"/>
      <c r="C2675" s="25"/>
      <c r="D2675" s="25"/>
      <c r="E2675" s="25"/>
      <c r="F2675" s="14"/>
      <c r="G2675" s="14"/>
      <c r="H2675" s="14"/>
      <c r="I2675" s="14"/>
      <c r="J2675" s="14"/>
      <c r="K2675" s="14"/>
      <c r="L2675" s="69"/>
      <c r="M2675" s="15"/>
      <c r="N2675" s="68"/>
      <c r="O2675" s="16"/>
      <c r="P2675" s="51"/>
      <c r="Q2675" s="52"/>
      <c r="R2675" s="52"/>
      <c r="S2675" s="328"/>
    </row>
    <row r="2676" spans="1:19" s="49" customFormat="1" x14ac:dyDescent="0.25">
      <c r="A2676" s="27"/>
      <c r="B2676" s="25"/>
      <c r="C2676" s="25"/>
      <c r="D2676" s="25"/>
      <c r="E2676" s="25"/>
      <c r="F2676" s="14"/>
      <c r="G2676" s="14"/>
      <c r="H2676" s="14"/>
      <c r="I2676" s="14"/>
      <c r="J2676" s="14"/>
      <c r="K2676" s="14"/>
      <c r="L2676" s="69"/>
      <c r="M2676" s="15"/>
      <c r="N2676" s="68"/>
      <c r="O2676" s="16"/>
      <c r="P2676" s="51"/>
      <c r="Q2676" s="52"/>
      <c r="R2676" s="52"/>
      <c r="S2676" s="328"/>
    </row>
    <row r="2677" spans="1:19" s="49" customFormat="1" x14ac:dyDescent="0.25">
      <c r="A2677" s="27"/>
      <c r="B2677" s="25"/>
      <c r="C2677" s="25"/>
      <c r="D2677" s="25"/>
      <c r="E2677" s="25"/>
      <c r="F2677" s="14"/>
      <c r="G2677" s="14"/>
      <c r="H2677" s="14"/>
      <c r="I2677" s="14"/>
      <c r="J2677" s="14"/>
      <c r="K2677" s="14"/>
      <c r="L2677" s="69"/>
      <c r="M2677" s="15"/>
      <c r="N2677" s="68"/>
      <c r="O2677" s="16"/>
      <c r="P2677" s="51"/>
      <c r="Q2677" s="52"/>
      <c r="R2677" s="52"/>
      <c r="S2677" s="328"/>
    </row>
    <row r="2678" spans="1:19" s="49" customFormat="1" x14ac:dyDescent="0.25">
      <c r="A2678" s="27"/>
      <c r="B2678" s="25"/>
      <c r="C2678" s="25"/>
      <c r="D2678" s="25"/>
      <c r="E2678" s="25"/>
      <c r="F2678" s="14"/>
      <c r="G2678" s="14"/>
      <c r="H2678" s="14"/>
      <c r="I2678" s="14"/>
      <c r="J2678" s="14"/>
      <c r="K2678" s="14"/>
      <c r="L2678" s="69"/>
      <c r="M2678" s="15"/>
      <c r="N2678" s="68"/>
      <c r="O2678" s="16"/>
      <c r="P2678" s="51"/>
      <c r="Q2678" s="52"/>
      <c r="R2678" s="52"/>
      <c r="S2678" s="328"/>
    </row>
    <row r="2679" spans="1:19" s="49" customFormat="1" x14ac:dyDescent="0.25">
      <c r="A2679" s="27"/>
      <c r="B2679" s="25"/>
      <c r="C2679" s="25"/>
      <c r="D2679" s="25"/>
      <c r="E2679" s="25"/>
      <c r="F2679" s="14"/>
      <c r="G2679" s="14"/>
      <c r="H2679" s="14"/>
      <c r="I2679" s="14"/>
      <c r="J2679" s="14"/>
      <c r="K2679" s="14"/>
      <c r="L2679" s="69"/>
      <c r="M2679" s="15"/>
      <c r="N2679" s="68"/>
      <c r="O2679" s="16"/>
      <c r="P2679" s="51"/>
      <c r="Q2679" s="52"/>
      <c r="R2679" s="52"/>
      <c r="S2679" s="328"/>
    </row>
    <row r="2680" spans="1:19" s="49" customFormat="1" x14ac:dyDescent="0.25">
      <c r="A2680" s="27"/>
      <c r="B2680" s="25"/>
      <c r="C2680" s="25"/>
      <c r="D2680" s="25"/>
      <c r="E2680" s="25"/>
      <c r="F2680" s="14"/>
      <c r="G2680" s="14"/>
      <c r="H2680" s="14"/>
      <c r="I2680" s="14"/>
      <c r="J2680" s="14"/>
      <c r="K2680" s="14"/>
      <c r="L2680" s="69"/>
      <c r="M2680" s="15"/>
      <c r="N2680" s="68"/>
      <c r="O2680" s="16"/>
      <c r="P2680" s="51"/>
      <c r="Q2680" s="52"/>
      <c r="R2680" s="52"/>
      <c r="S2680" s="328"/>
    </row>
    <row r="2681" spans="1:19" s="49" customFormat="1" x14ac:dyDescent="0.25">
      <c r="A2681" s="27"/>
      <c r="B2681" s="25"/>
      <c r="C2681" s="25"/>
      <c r="D2681" s="25"/>
      <c r="E2681" s="25"/>
      <c r="F2681" s="14"/>
      <c r="G2681" s="14"/>
      <c r="H2681" s="14"/>
      <c r="I2681" s="14"/>
      <c r="J2681" s="14"/>
      <c r="K2681" s="14"/>
      <c r="L2681" s="69"/>
      <c r="M2681" s="15"/>
      <c r="N2681" s="68"/>
      <c r="O2681" s="16"/>
      <c r="P2681" s="51"/>
      <c r="Q2681" s="52"/>
      <c r="R2681" s="52"/>
      <c r="S2681" s="328"/>
    </row>
    <row r="2682" spans="1:19" s="49" customFormat="1" x14ac:dyDescent="0.25">
      <c r="A2682" s="27"/>
      <c r="B2682" s="25"/>
      <c r="C2682" s="25"/>
      <c r="D2682" s="25"/>
      <c r="E2682" s="25"/>
      <c r="F2682" s="14"/>
      <c r="G2682" s="14"/>
      <c r="H2682" s="14"/>
      <c r="I2682" s="14"/>
      <c r="J2682" s="14"/>
      <c r="K2682" s="14"/>
      <c r="L2682" s="69"/>
      <c r="M2682" s="15"/>
      <c r="N2682" s="68"/>
      <c r="O2682" s="16"/>
      <c r="P2682" s="51"/>
      <c r="Q2682" s="52"/>
      <c r="R2682" s="52"/>
      <c r="S2682" s="328"/>
    </row>
    <row r="2683" spans="1:19" s="49" customFormat="1" x14ac:dyDescent="0.25">
      <c r="A2683" s="27"/>
      <c r="B2683" s="25"/>
      <c r="C2683" s="25"/>
      <c r="D2683" s="25"/>
      <c r="E2683" s="25"/>
      <c r="F2683" s="14"/>
      <c r="G2683" s="14"/>
      <c r="H2683" s="14"/>
      <c r="I2683" s="14"/>
      <c r="J2683" s="14"/>
      <c r="K2683" s="14"/>
      <c r="L2683" s="69"/>
      <c r="M2683" s="15"/>
      <c r="N2683" s="68"/>
      <c r="O2683" s="16"/>
      <c r="P2683" s="51"/>
      <c r="Q2683" s="52"/>
      <c r="R2683" s="52"/>
      <c r="S2683" s="328"/>
    </row>
    <row r="2684" spans="1:19" s="49" customFormat="1" x14ac:dyDescent="0.25">
      <c r="A2684" s="27"/>
      <c r="B2684" s="25"/>
      <c r="C2684" s="25"/>
      <c r="D2684" s="25"/>
      <c r="E2684" s="25"/>
      <c r="F2684" s="14"/>
      <c r="G2684" s="14"/>
      <c r="H2684" s="14"/>
      <c r="I2684" s="14"/>
      <c r="J2684" s="14"/>
      <c r="K2684" s="14"/>
      <c r="L2684" s="69"/>
      <c r="M2684" s="15"/>
      <c r="N2684" s="68"/>
      <c r="O2684" s="16"/>
      <c r="P2684" s="51"/>
      <c r="Q2684" s="52"/>
      <c r="R2684" s="52"/>
      <c r="S2684" s="328"/>
    </row>
    <row r="2685" spans="1:19" s="49" customFormat="1" x14ac:dyDescent="0.25">
      <c r="A2685" s="27"/>
      <c r="B2685" s="25"/>
      <c r="C2685" s="25"/>
      <c r="D2685" s="25"/>
      <c r="E2685" s="25"/>
      <c r="F2685" s="14"/>
      <c r="G2685" s="14"/>
      <c r="H2685" s="14"/>
      <c r="I2685" s="14"/>
      <c r="J2685" s="14"/>
      <c r="K2685" s="14"/>
      <c r="L2685" s="69"/>
      <c r="M2685" s="15"/>
      <c r="N2685" s="68"/>
      <c r="O2685" s="16"/>
      <c r="P2685" s="51"/>
      <c r="Q2685" s="52"/>
      <c r="R2685" s="52"/>
      <c r="S2685" s="328"/>
    </row>
    <row r="2686" spans="1:19" s="49" customFormat="1" x14ac:dyDescent="0.25">
      <c r="A2686" s="27"/>
      <c r="B2686" s="25"/>
      <c r="C2686" s="25"/>
      <c r="D2686" s="25"/>
      <c r="E2686" s="25"/>
      <c r="F2686" s="14"/>
      <c r="G2686" s="14"/>
      <c r="H2686" s="14"/>
      <c r="I2686" s="14"/>
      <c r="J2686" s="14"/>
      <c r="K2686" s="14"/>
      <c r="L2686" s="69"/>
      <c r="M2686" s="15"/>
      <c r="N2686" s="68"/>
      <c r="O2686" s="16"/>
      <c r="P2686" s="51"/>
      <c r="Q2686" s="52"/>
      <c r="R2686" s="52"/>
      <c r="S2686" s="328"/>
    </row>
    <row r="2687" spans="1:19" s="49" customFormat="1" x14ac:dyDescent="0.25">
      <c r="A2687" s="27"/>
      <c r="B2687" s="25"/>
      <c r="C2687" s="25"/>
      <c r="D2687" s="25"/>
      <c r="E2687" s="25"/>
      <c r="F2687" s="14"/>
      <c r="G2687" s="14"/>
      <c r="H2687" s="14"/>
      <c r="I2687" s="14"/>
      <c r="J2687" s="14"/>
      <c r="K2687" s="14"/>
      <c r="L2687" s="69"/>
      <c r="M2687" s="15"/>
      <c r="N2687" s="68"/>
      <c r="O2687" s="16"/>
      <c r="P2687" s="51"/>
      <c r="Q2687" s="52"/>
      <c r="R2687" s="52"/>
      <c r="S2687" s="328"/>
    </row>
    <row r="2688" spans="1:19" s="49" customFormat="1" x14ac:dyDescent="0.25">
      <c r="A2688" s="27"/>
      <c r="B2688" s="25"/>
      <c r="C2688" s="25"/>
      <c r="D2688" s="25"/>
      <c r="E2688" s="25"/>
      <c r="F2688" s="14"/>
      <c r="G2688" s="14"/>
      <c r="H2688" s="14"/>
      <c r="I2688" s="14"/>
      <c r="J2688" s="14"/>
      <c r="K2688" s="14"/>
      <c r="L2688" s="69"/>
      <c r="M2688" s="15"/>
      <c r="N2688" s="68"/>
      <c r="O2688" s="16"/>
      <c r="P2688" s="51"/>
      <c r="Q2688" s="52"/>
      <c r="R2688" s="52"/>
      <c r="S2688" s="328"/>
    </row>
    <row r="2689" spans="1:19" s="49" customFormat="1" x14ac:dyDescent="0.25">
      <c r="A2689" s="27"/>
      <c r="B2689" s="25"/>
      <c r="C2689" s="25"/>
      <c r="D2689" s="25"/>
      <c r="E2689" s="25"/>
      <c r="F2689" s="14"/>
      <c r="G2689" s="14"/>
      <c r="H2689" s="14"/>
      <c r="I2689" s="14"/>
      <c r="J2689" s="14"/>
      <c r="K2689" s="14"/>
      <c r="L2689" s="69"/>
      <c r="M2689" s="15"/>
      <c r="N2689" s="68"/>
      <c r="O2689" s="16"/>
      <c r="P2689" s="51"/>
      <c r="Q2689" s="52"/>
      <c r="R2689" s="52"/>
      <c r="S2689" s="328"/>
    </row>
    <row r="2690" spans="1:19" s="49" customFormat="1" x14ac:dyDescent="0.25">
      <c r="A2690" s="27"/>
      <c r="B2690" s="25"/>
      <c r="C2690" s="25"/>
      <c r="D2690" s="25"/>
      <c r="E2690" s="25"/>
      <c r="F2690" s="14"/>
      <c r="G2690" s="14"/>
      <c r="H2690" s="14"/>
      <c r="I2690" s="14"/>
      <c r="J2690" s="14"/>
      <c r="K2690" s="14"/>
      <c r="L2690" s="69"/>
      <c r="M2690" s="15"/>
      <c r="N2690" s="68"/>
      <c r="O2690" s="16"/>
      <c r="P2690" s="51"/>
      <c r="Q2690" s="52"/>
      <c r="R2690" s="52"/>
      <c r="S2690" s="328"/>
    </row>
    <row r="2691" spans="1:19" s="49" customFormat="1" x14ac:dyDescent="0.25">
      <c r="A2691" s="27"/>
      <c r="B2691" s="25"/>
      <c r="C2691" s="25"/>
      <c r="D2691" s="25"/>
      <c r="E2691" s="25"/>
      <c r="F2691" s="14"/>
      <c r="G2691" s="14"/>
      <c r="H2691" s="14"/>
      <c r="I2691" s="14"/>
      <c r="J2691" s="14"/>
      <c r="K2691" s="14"/>
      <c r="L2691" s="69"/>
      <c r="M2691" s="15"/>
      <c r="N2691" s="68"/>
      <c r="O2691" s="16"/>
      <c r="P2691" s="51"/>
      <c r="Q2691" s="52"/>
      <c r="R2691" s="52"/>
      <c r="S2691" s="328"/>
    </row>
    <row r="2692" spans="1:19" s="49" customFormat="1" x14ac:dyDescent="0.25">
      <c r="A2692" s="27"/>
      <c r="B2692" s="25"/>
      <c r="C2692" s="25"/>
      <c r="D2692" s="25"/>
      <c r="E2692" s="25"/>
      <c r="F2692" s="14"/>
      <c r="G2692" s="14"/>
      <c r="H2692" s="14"/>
      <c r="I2692" s="14"/>
      <c r="J2692" s="14"/>
      <c r="K2692" s="14"/>
      <c r="L2692" s="69"/>
      <c r="M2692" s="15"/>
      <c r="N2692" s="68"/>
      <c r="O2692" s="16"/>
      <c r="P2692" s="51"/>
      <c r="Q2692" s="52"/>
      <c r="R2692" s="52"/>
      <c r="S2692" s="328"/>
    </row>
    <row r="2693" spans="1:19" s="49" customFormat="1" x14ac:dyDescent="0.25">
      <c r="A2693" s="27"/>
      <c r="B2693" s="25"/>
      <c r="C2693" s="25"/>
      <c r="D2693" s="25"/>
      <c r="E2693" s="25"/>
      <c r="F2693" s="14"/>
      <c r="G2693" s="14"/>
      <c r="H2693" s="14"/>
      <c r="I2693" s="14"/>
      <c r="J2693" s="14"/>
      <c r="K2693" s="14"/>
      <c r="L2693" s="69"/>
      <c r="M2693" s="15"/>
      <c r="N2693" s="68"/>
      <c r="O2693" s="16"/>
      <c r="P2693" s="51"/>
      <c r="Q2693" s="52"/>
      <c r="R2693" s="52"/>
      <c r="S2693" s="328"/>
    </row>
    <row r="2694" spans="1:19" s="49" customFormat="1" x14ac:dyDescent="0.25">
      <c r="A2694" s="27"/>
      <c r="B2694" s="25"/>
      <c r="C2694" s="25"/>
      <c r="D2694" s="25"/>
      <c r="E2694" s="25"/>
      <c r="F2694" s="14"/>
      <c r="G2694" s="14"/>
      <c r="H2694" s="14"/>
      <c r="I2694" s="14"/>
      <c r="J2694" s="14"/>
      <c r="K2694" s="14"/>
      <c r="L2694" s="69"/>
      <c r="M2694" s="15"/>
      <c r="N2694" s="68"/>
      <c r="O2694" s="16"/>
      <c r="P2694" s="51"/>
      <c r="Q2694" s="52"/>
      <c r="R2694" s="52"/>
      <c r="S2694" s="328"/>
    </row>
    <row r="2695" spans="1:19" s="49" customFormat="1" x14ac:dyDescent="0.25">
      <c r="A2695" s="27"/>
      <c r="B2695" s="25"/>
      <c r="C2695" s="25"/>
      <c r="D2695" s="25"/>
      <c r="E2695" s="25"/>
      <c r="F2695" s="14"/>
      <c r="G2695" s="14"/>
      <c r="H2695" s="14"/>
      <c r="I2695" s="14"/>
      <c r="J2695" s="14"/>
      <c r="K2695" s="14"/>
      <c r="L2695" s="69"/>
      <c r="M2695" s="15"/>
      <c r="N2695" s="68"/>
      <c r="O2695" s="16"/>
      <c r="P2695" s="51"/>
      <c r="Q2695" s="52"/>
      <c r="R2695" s="52"/>
      <c r="S2695" s="328"/>
    </row>
    <row r="2696" spans="1:19" s="49" customFormat="1" x14ac:dyDescent="0.25">
      <c r="A2696" s="27"/>
      <c r="B2696" s="25"/>
      <c r="C2696" s="25"/>
      <c r="D2696" s="25"/>
      <c r="E2696" s="25"/>
      <c r="F2696" s="14"/>
      <c r="G2696" s="14"/>
      <c r="H2696" s="14"/>
      <c r="I2696" s="14"/>
      <c r="J2696" s="14"/>
      <c r="K2696" s="14"/>
      <c r="L2696" s="69"/>
      <c r="M2696" s="15"/>
      <c r="N2696" s="68"/>
      <c r="O2696" s="16"/>
      <c r="P2696" s="51"/>
      <c r="Q2696" s="52"/>
      <c r="R2696" s="52"/>
      <c r="S2696" s="328"/>
    </row>
    <row r="2697" spans="1:19" s="49" customFormat="1" x14ac:dyDescent="0.25">
      <c r="A2697" s="27"/>
      <c r="B2697" s="25"/>
      <c r="C2697" s="25"/>
      <c r="D2697" s="25"/>
      <c r="E2697" s="25"/>
      <c r="F2697" s="14"/>
      <c r="G2697" s="14"/>
      <c r="H2697" s="14"/>
      <c r="I2697" s="14"/>
      <c r="J2697" s="14"/>
      <c r="K2697" s="14"/>
      <c r="L2697" s="69"/>
      <c r="M2697" s="15"/>
      <c r="N2697" s="68"/>
      <c r="O2697" s="16"/>
      <c r="P2697" s="51"/>
      <c r="Q2697" s="52"/>
      <c r="R2697" s="52"/>
      <c r="S2697" s="328"/>
    </row>
    <row r="2698" spans="1:19" s="49" customFormat="1" x14ac:dyDescent="0.25">
      <c r="A2698" s="27"/>
      <c r="B2698" s="25"/>
      <c r="C2698" s="25"/>
      <c r="D2698" s="25"/>
      <c r="E2698" s="25"/>
      <c r="F2698" s="14"/>
      <c r="G2698" s="14"/>
      <c r="H2698" s="14"/>
      <c r="I2698" s="14"/>
      <c r="J2698" s="14"/>
      <c r="K2698" s="14"/>
      <c r="L2698" s="69"/>
      <c r="M2698" s="15"/>
      <c r="N2698" s="68"/>
      <c r="O2698" s="16"/>
      <c r="P2698" s="51"/>
      <c r="Q2698" s="52"/>
      <c r="R2698" s="52"/>
      <c r="S2698" s="328"/>
    </row>
    <row r="2699" spans="1:19" s="49" customFormat="1" x14ac:dyDescent="0.25">
      <c r="A2699" s="27"/>
      <c r="B2699" s="25"/>
      <c r="C2699" s="25"/>
      <c r="D2699" s="25"/>
      <c r="E2699" s="25"/>
      <c r="F2699" s="14"/>
      <c r="G2699" s="14"/>
      <c r="H2699" s="14"/>
      <c r="I2699" s="14"/>
      <c r="J2699" s="14"/>
      <c r="K2699" s="14"/>
      <c r="L2699" s="69"/>
      <c r="M2699" s="15"/>
      <c r="N2699" s="68"/>
      <c r="O2699" s="16"/>
      <c r="P2699" s="51"/>
      <c r="Q2699" s="52"/>
      <c r="R2699" s="52"/>
      <c r="S2699" s="328"/>
    </row>
    <row r="2700" spans="1:19" s="49" customFormat="1" x14ac:dyDescent="0.25">
      <c r="A2700" s="27"/>
      <c r="B2700" s="25"/>
      <c r="C2700" s="25"/>
      <c r="D2700" s="25"/>
      <c r="E2700" s="25"/>
      <c r="F2700" s="14"/>
      <c r="G2700" s="14"/>
      <c r="H2700" s="14"/>
      <c r="I2700" s="14"/>
      <c r="J2700" s="14"/>
      <c r="K2700" s="14"/>
      <c r="L2700" s="69"/>
      <c r="M2700" s="15"/>
      <c r="N2700" s="68"/>
      <c r="O2700" s="16"/>
      <c r="P2700" s="51"/>
      <c r="Q2700" s="52"/>
      <c r="R2700" s="52"/>
      <c r="S2700" s="328"/>
    </row>
    <row r="2701" spans="1:19" s="49" customFormat="1" x14ac:dyDescent="0.25">
      <c r="A2701" s="27"/>
      <c r="B2701" s="25"/>
      <c r="C2701" s="25"/>
      <c r="D2701" s="25"/>
      <c r="E2701" s="25"/>
      <c r="F2701" s="14"/>
      <c r="G2701" s="14"/>
      <c r="H2701" s="14"/>
      <c r="I2701" s="14"/>
      <c r="J2701" s="14"/>
      <c r="K2701" s="14"/>
      <c r="L2701" s="69"/>
      <c r="M2701" s="15"/>
      <c r="N2701" s="68"/>
      <c r="O2701" s="16"/>
      <c r="P2701" s="51"/>
      <c r="Q2701" s="52"/>
      <c r="R2701" s="52"/>
      <c r="S2701" s="328"/>
    </row>
    <row r="2702" spans="1:19" s="49" customFormat="1" x14ac:dyDescent="0.25">
      <c r="A2702" s="27"/>
      <c r="B2702" s="25"/>
      <c r="C2702" s="25"/>
      <c r="D2702" s="25"/>
      <c r="E2702" s="25"/>
      <c r="F2702" s="14"/>
      <c r="G2702" s="14"/>
      <c r="H2702" s="14"/>
      <c r="I2702" s="14"/>
      <c r="J2702" s="14"/>
      <c r="K2702" s="14"/>
      <c r="L2702" s="69"/>
      <c r="M2702" s="15"/>
      <c r="N2702" s="68"/>
      <c r="O2702" s="16"/>
      <c r="P2702" s="51"/>
      <c r="Q2702" s="52"/>
      <c r="R2702" s="52"/>
      <c r="S2702" s="328"/>
    </row>
    <row r="2703" spans="1:19" s="49" customFormat="1" x14ac:dyDescent="0.25">
      <c r="A2703" s="27"/>
      <c r="B2703" s="25"/>
      <c r="C2703" s="25"/>
      <c r="D2703" s="25"/>
      <c r="E2703" s="25"/>
      <c r="F2703" s="14"/>
      <c r="G2703" s="14"/>
      <c r="H2703" s="14"/>
      <c r="I2703" s="14"/>
      <c r="J2703" s="14"/>
      <c r="K2703" s="14"/>
      <c r="L2703" s="69"/>
      <c r="M2703" s="15"/>
      <c r="N2703" s="68"/>
      <c r="O2703" s="16"/>
      <c r="P2703" s="51"/>
      <c r="Q2703" s="52"/>
      <c r="R2703" s="52"/>
      <c r="S2703" s="328"/>
    </row>
    <row r="2704" spans="1:19" s="49" customFormat="1" x14ac:dyDescent="0.25">
      <c r="A2704" s="27"/>
      <c r="B2704" s="25"/>
      <c r="C2704" s="25"/>
      <c r="D2704" s="25"/>
      <c r="E2704" s="25"/>
      <c r="F2704" s="14"/>
      <c r="G2704" s="14"/>
      <c r="H2704" s="14"/>
      <c r="I2704" s="14"/>
      <c r="J2704" s="14"/>
      <c r="K2704" s="14"/>
      <c r="L2704" s="69"/>
      <c r="M2704" s="15"/>
      <c r="N2704" s="68"/>
      <c r="O2704" s="16"/>
      <c r="P2704" s="51"/>
      <c r="Q2704" s="52"/>
      <c r="R2704" s="52"/>
      <c r="S2704" s="328"/>
    </row>
    <row r="2705" spans="1:19" s="49" customFormat="1" x14ac:dyDescent="0.25">
      <c r="A2705" s="27"/>
      <c r="B2705" s="25"/>
      <c r="C2705" s="25"/>
      <c r="D2705" s="25"/>
      <c r="E2705" s="25"/>
      <c r="F2705" s="14"/>
      <c r="G2705" s="14"/>
      <c r="H2705" s="14"/>
      <c r="I2705" s="14"/>
      <c r="J2705" s="14"/>
      <c r="K2705" s="14"/>
      <c r="L2705" s="69"/>
      <c r="M2705" s="15"/>
      <c r="N2705" s="68"/>
      <c r="O2705" s="16"/>
      <c r="P2705" s="51"/>
      <c r="Q2705" s="52"/>
      <c r="R2705" s="52"/>
      <c r="S2705" s="328"/>
    </row>
    <row r="2706" spans="1:19" s="49" customFormat="1" x14ac:dyDescent="0.25">
      <c r="A2706" s="27"/>
      <c r="B2706" s="25"/>
      <c r="C2706" s="25"/>
      <c r="D2706" s="25"/>
      <c r="E2706" s="25"/>
      <c r="F2706" s="14"/>
      <c r="G2706" s="14"/>
      <c r="H2706" s="14"/>
      <c r="I2706" s="14"/>
      <c r="J2706" s="14"/>
      <c r="K2706" s="14"/>
      <c r="L2706" s="69"/>
      <c r="M2706" s="15"/>
      <c r="N2706" s="68"/>
      <c r="O2706" s="16"/>
      <c r="P2706" s="51"/>
      <c r="Q2706" s="52"/>
      <c r="R2706" s="52"/>
      <c r="S2706" s="328"/>
    </row>
    <row r="2707" spans="1:19" s="49" customFormat="1" x14ac:dyDescent="0.25">
      <c r="A2707" s="27"/>
      <c r="B2707" s="25"/>
      <c r="C2707" s="25"/>
      <c r="D2707" s="25"/>
      <c r="E2707" s="25"/>
      <c r="F2707" s="14"/>
      <c r="G2707" s="14"/>
      <c r="H2707" s="14"/>
      <c r="I2707" s="14"/>
      <c r="J2707" s="14"/>
      <c r="K2707" s="14"/>
      <c r="L2707" s="69"/>
      <c r="M2707" s="15"/>
      <c r="N2707" s="68"/>
      <c r="O2707" s="16"/>
      <c r="P2707" s="51"/>
      <c r="Q2707" s="52"/>
      <c r="R2707" s="52"/>
      <c r="S2707" s="328"/>
    </row>
    <row r="2708" spans="1:19" s="49" customFormat="1" x14ac:dyDescent="0.25">
      <c r="A2708" s="27"/>
      <c r="B2708" s="25"/>
      <c r="C2708" s="25"/>
      <c r="D2708" s="25"/>
      <c r="E2708" s="25"/>
      <c r="F2708" s="14"/>
      <c r="G2708" s="14"/>
      <c r="H2708" s="14"/>
      <c r="I2708" s="14"/>
      <c r="J2708" s="14"/>
      <c r="K2708" s="14"/>
      <c r="L2708" s="69"/>
      <c r="M2708" s="15"/>
      <c r="N2708" s="68"/>
      <c r="O2708" s="16"/>
      <c r="P2708" s="51"/>
      <c r="Q2708" s="52"/>
      <c r="R2708" s="52"/>
      <c r="S2708" s="328"/>
    </row>
    <row r="2709" spans="1:19" s="49" customFormat="1" x14ac:dyDescent="0.25">
      <c r="A2709" s="27"/>
      <c r="B2709" s="25"/>
      <c r="C2709" s="25"/>
      <c r="D2709" s="25"/>
      <c r="E2709" s="25"/>
      <c r="F2709" s="14"/>
      <c r="G2709" s="14"/>
      <c r="H2709" s="14"/>
      <c r="I2709" s="14"/>
      <c r="J2709" s="14"/>
      <c r="K2709" s="14"/>
      <c r="L2709" s="69"/>
      <c r="M2709" s="15"/>
      <c r="N2709" s="68"/>
      <c r="O2709" s="16"/>
      <c r="P2709" s="51"/>
      <c r="Q2709" s="52"/>
      <c r="R2709" s="52"/>
      <c r="S2709" s="328"/>
    </row>
    <row r="2710" spans="1:19" s="49" customFormat="1" x14ac:dyDescent="0.25">
      <c r="A2710" s="27"/>
      <c r="B2710" s="25"/>
      <c r="C2710" s="25"/>
      <c r="D2710" s="25"/>
      <c r="E2710" s="25"/>
      <c r="F2710" s="14"/>
      <c r="G2710" s="14"/>
      <c r="H2710" s="14"/>
      <c r="I2710" s="14"/>
      <c r="J2710" s="14"/>
      <c r="K2710" s="14"/>
      <c r="L2710" s="69"/>
      <c r="M2710" s="15"/>
      <c r="N2710" s="68"/>
      <c r="O2710" s="16"/>
      <c r="P2710" s="51"/>
      <c r="Q2710" s="52"/>
      <c r="R2710" s="52"/>
      <c r="S2710" s="328"/>
    </row>
    <row r="2711" spans="1:19" s="49" customFormat="1" x14ac:dyDescent="0.25">
      <c r="A2711" s="27"/>
      <c r="B2711" s="25"/>
      <c r="C2711" s="25"/>
      <c r="D2711" s="25"/>
      <c r="E2711" s="25"/>
      <c r="F2711" s="14"/>
      <c r="G2711" s="14"/>
      <c r="H2711" s="14"/>
      <c r="I2711" s="14"/>
      <c r="J2711" s="14"/>
      <c r="K2711" s="14"/>
      <c r="L2711" s="69"/>
      <c r="M2711" s="15"/>
      <c r="N2711" s="68"/>
      <c r="O2711" s="16"/>
      <c r="P2711" s="51"/>
      <c r="Q2711" s="52"/>
      <c r="R2711" s="52"/>
      <c r="S2711" s="328"/>
    </row>
    <row r="2712" spans="1:19" s="49" customFormat="1" x14ac:dyDescent="0.25">
      <c r="A2712" s="27"/>
      <c r="B2712" s="25"/>
      <c r="C2712" s="25"/>
      <c r="D2712" s="25"/>
      <c r="E2712" s="25"/>
      <c r="F2712" s="14"/>
      <c r="G2712" s="14"/>
      <c r="H2712" s="14"/>
      <c r="I2712" s="14"/>
      <c r="J2712" s="14"/>
      <c r="K2712" s="14"/>
      <c r="L2712" s="69"/>
      <c r="M2712" s="15"/>
      <c r="N2712" s="68"/>
      <c r="O2712" s="16"/>
      <c r="P2712" s="51"/>
      <c r="Q2712" s="52"/>
      <c r="R2712" s="52"/>
      <c r="S2712" s="328"/>
    </row>
    <row r="2713" spans="1:19" s="49" customFormat="1" x14ac:dyDescent="0.25">
      <c r="A2713" s="27"/>
      <c r="B2713" s="25"/>
      <c r="C2713" s="25"/>
      <c r="D2713" s="25"/>
      <c r="E2713" s="25"/>
      <c r="F2713" s="14"/>
      <c r="G2713" s="14"/>
      <c r="H2713" s="14"/>
      <c r="I2713" s="14"/>
      <c r="J2713" s="14"/>
      <c r="K2713" s="14"/>
      <c r="L2713" s="69"/>
      <c r="M2713" s="15"/>
      <c r="N2713" s="68"/>
      <c r="O2713" s="16"/>
      <c r="P2713" s="51"/>
      <c r="Q2713" s="52"/>
      <c r="R2713" s="52"/>
      <c r="S2713" s="328"/>
    </row>
    <row r="2714" spans="1:19" s="49" customFormat="1" x14ac:dyDescent="0.25">
      <c r="A2714" s="27"/>
      <c r="B2714" s="25"/>
      <c r="C2714" s="25"/>
      <c r="D2714" s="25"/>
      <c r="E2714" s="25"/>
      <c r="F2714" s="14"/>
      <c r="G2714" s="14"/>
      <c r="H2714" s="14"/>
      <c r="I2714" s="14"/>
      <c r="J2714" s="14"/>
      <c r="K2714" s="14"/>
      <c r="L2714" s="69"/>
      <c r="M2714" s="15"/>
      <c r="N2714" s="68"/>
      <c r="O2714" s="16"/>
      <c r="P2714" s="51"/>
      <c r="Q2714" s="52"/>
      <c r="R2714" s="52"/>
      <c r="S2714" s="328"/>
    </row>
    <row r="2715" spans="1:19" s="49" customFormat="1" x14ac:dyDescent="0.25">
      <c r="A2715" s="27"/>
      <c r="B2715" s="25"/>
      <c r="C2715" s="25"/>
      <c r="D2715" s="25"/>
      <c r="E2715" s="25"/>
      <c r="F2715" s="14"/>
      <c r="G2715" s="14"/>
      <c r="H2715" s="14"/>
      <c r="I2715" s="14"/>
      <c r="J2715" s="14"/>
      <c r="K2715" s="14"/>
      <c r="L2715" s="69"/>
      <c r="M2715" s="15"/>
      <c r="N2715" s="68"/>
      <c r="O2715" s="16"/>
      <c r="P2715" s="51"/>
      <c r="Q2715" s="52"/>
      <c r="R2715" s="52"/>
      <c r="S2715" s="328"/>
    </row>
    <row r="2716" spans="1:19" s="49" customFormat="1" x14ac:dyDescent="0.25">
      <c r="A2716" s="27"/>
      <c r="B2716" s="25"/>
      <c r="C2716" s="25"/>
      <c r="D2716" s="25"/>
      <c r="E2716" s="25"/>
      <c r="F2716" s="14"/>
      <c r="G2716" s="14"/>
      <c r="H2716" s="14"/>
      <c r="I2716" s="14"/>
      <c r="J2716" s="14"/>
      <c r="K2716" s="14"/>
      <c r="L2716" s="69"/>
      <c r="M2716" s="15"/>
      <c r="N2716" s="68"/>
      <c r="O2716" s="16"/>
      <c r="P2716" s="51"/>
      <c r="Q2716" s="52"/>
      <c r="R2716" s="52"/>
      <c r="S2716" s="328"/>
    </row>
    <row r="2717" spans="1:19" s="49" customFormat="1" x14ac:dyDescent="0.25">
      <c r="A2717" s="27"/>
      <c r="B2717" s="25"/>
      <c r="C2717" s="25"/>
      <c r="D2717" s="25"/>
      <c r="E2717" s="25"/>
      <c r="F2717" s="14"/>
      <c r="G2717" s="14"/>
      <c r="H2717" s="14"/>
      <c r="I2717" s="14"/>
      <c r="J2717" s="14"/>
      <c r="K2717" s="14"/>
      <c r="L2717" s="69"/>
      <c r="M2717" s="15"/>
      <c r="N2717" s="68"/>
      <c r="O2717" s="16"/>
      <c r="P2717" s="51"/>
      <c r="Q2717" s="52"/>
      <c r="R2717" s="52"/>
      <c r="S2717" s="328"/>
    </row>
    <row r="2718" spans="1:19" s="49" customFormat="1" x14ac:dyDescent="0.25">
      <c r="A2718" s="27"/>
      <c r="B2718" s="25"/>
      <c r="C2718" s="25"/>
      <c r="D2718" s="25"/>
      <c r="E2718" s="25"/>
      <c r="F2718" s="14"/>
      <c r="G2718" s="14"/>
      <c r="H2718" s="14"/>
      <c r="I2718" s="14"/>
      <c r="J2718" s="14"/>
      <c r="K2718" s="14"/>
      <c r="L2718" s="69"/>
      <c r="M2718" s="15"/>
      <c r="N2718" s="68"/>
      <c r="O2718" s="16"/>
      <c r="P2718" s="51"/>
      <c r="Q2718" s="52"/>
      <c r="R2718" s="52"/>
      <c r="S2718" s="328"/>
    </row>
    <row r="2719" spans="1:19" s="49" customFormat="1" x14ac:dyDescent="0.25">
      <c r="A2719" s="27"/>
      <c r="B2719" s="25"/>
      <c r="C2719" s="25"/>
      <c r="D2719" s="25"/>
      <c r="E2719" s="25"/>
      <c r="F2719" s="14"/>
      <c r="G2719" s="14"/>
      <c r="H2719" s="14"/>
      <c r="I2719" s="14"/>
      <c r="J2719" s="14"/>
      <c r="K2719" s="14"/>
      <c r="L2719" s="69"/>
      <c r="M2719" s="15"/>
      <c r="N2719" s="68"/>
      <c r="O2719" s="16"/>
      <c r="P2719" s="51"/>
      <c r="Q2719" s="52"/>
      <c r="R2719" s="52"/>
      <c r="S2719" s="328"/>
    </row>
    <row r="2720" spans="1:19" s="49" customFormat="1" x14ac:dyDescent="0.25">
      <c r="A2720" s="27"/>
      <c r="B2720" s="25"/>
      <c r="C2720" s="25"/>
      <c r="D2720" s="25"/>
      <c r="E2720" s="25"/>
      <c r="F2720" s="14"/>
      <c r="G2720" s="14"/>
      <c r="H2720" s="14"/>
      <c r="I2720" s="14"/>
      <c r="J2720" s="14"/>
      <c r="K2720" s="14"/>
      <c r="L2720" s="69"/>
      <c r="M2720" s="15"/>
      <c r="N2720" s="68"/>
      <c r="O2720" s="16"/>
      <c r="P2720" s="51"/>
      <c r="Q2720" s="52"/>
      <c r="R2720" s="52"/>
      <c r="S2720" s="328"/>
    </row>
    <row r="2721" spans="1:19" s="49" customFormat="1" x14ac:dyDescent="0.25">
      <c r="A2721" s="27"/>
      <c r="B2721" s="25"/>
      <c r="C2721" s="25"/>
      <c r="D2721" s="25"/>
      <c r="E2721" s="25"/>
      <c r="F2721" s="14"/>
      <c r="G2721" s="14"/>
      <c r="H2721" s="14"/>
      <c r="I2721" s="14"/>
      <c r="J2721" s="14"/>
      <c r="K2721" s="14"/>
      <c r="L2721" s="69"/>
      <c r="M2721" s="15"/>
      <c r="N2721" s="68"/>
      <c r="O2721" s="16"/>
      <c r="P2721" s="51"/>
      <c r="Q2721" s="52"/>
      <c r="R2721" s="52"/>
      <c r="S2721" s="328"/>
    </row>
    <row r="2722" spans="1:19" s="49" customFormat="1" x14ac:dyDescent="0.25">
      <c r="A2722" s="27"/>
      <c r="B2722" s="25"/>
      <c r="C2722" s="25"/>
      <c r="D2722" s="25"/>
      <c r="E2722" s="25"/>
      <c r="F2722" s="14"/>
      <c r="G2722" s="14"/>
      <c r="H2722" s="14"/>
      <c r="I2722" s="14"/>
      <c r="J2722" s="14"/>
      <c r="K2722" s="14"/>
      <c r="L2722" s="69"/>
      <c r="M2722" s="15"/>
      <c r="N2722" s="68"/>
      <c r="O2722" s="16"/>
      <c r="P2722" s="51"/>
      <c r="Q2722" s="52"/>
      <c r="R2722" s="52"/>
      <c r="S2722" s="328"/>
    </row>
    <row r="2723" spans="1:19" s="49" customFormat="1" x14ac:dyDescent="0.25">
      <c r="A2723" s="27"/>
      <c r="B2723" s="25"/>
      <c r="C2723" s="25"/>
      <c r="D2723" s="25"/>
      <c r="E2723" s="25"/>
      <c r="F2723" s="14"/>
      <c r="G2723" s="14"/>
      <c r="H2723" s="14"/>
      <c r="I2723" s="14"/>
      <c r="J2723" s="14"/>
      <c r="K2723" s="14"/>
      <c r="L2723" s="69"/>
      <c r="M2723" s="15"/>
      <c r="N2723" s="68"/>
      <c r="O2723" s="16"/>
      <c r="P2723" s="51"/>
      <c r="Q2723" s="52"/>
      <c r="R2723" s="52"/>
      <c r="S2723" s="328"/>
    </row>
    <row r="2724" spans="1:19" s="49" customFormat="1" x14ac:dyDescent="0.25">
      <c r="A2724" s="27"/>
      <c r="B2724" s="25"/>
      <c r="C2724" s="25"/>
      <c r="D2724" s="25"/>
      <c r="E2724" s="25"/>
      <c r="F2724" s="14"/>
      <c r="G2724" s="14"/>
      <c r="H2724" s="14"/>
      <c r="I2724" s="14"/>
      <c r="J2724" s="14"/>
      <c r="K2724" s="14"/>
      <c r="L2724" s="69"/>
      <c r="M2724" s="15"/>
      <c r="N2724" s="68"/>
      <c r="O2724" s="16"/>
      <c r="P2724" s="51"/>
      <c r="Q2724" s="52"/>
      <c r="R2724" s="52"/>
      <c r="S2724" s="328"/>
    </row>
    <row r="2725" spans="1:19" s="49" customFormat="1" x14ac:dyDescent="0.25">
      <c r="A2725" s="27"/>
      <c r="B2725" s="25"/>
      <c r="C2725" s="25"/>
      <c r="D2725" s="25"/>
      <c r="E2725" s="25"/>
      <c r="F2725" s="14"/>
      <c r="G2725" s="14"/>
      <c r="H2725" s="14"/>
      <c r="I2725" s="14"/>
      <c r="J2725" s="14"/>
      <c r="K2725" s="14"/>
      <c r="L2725" s="69"/>
      <c r="M2725" s="15"/>
      <c r="N2725" s="68"/>
      <c r="O2725" s="16"/>
      <c r="P2725" s="51"/>
      <c r="Q2725" s="52"/>
      <c r="R2725" s="52"/>
      <c r="S2725" s="328"/>
    </row>
    <row r="2726" spans="1:19" s="49" customFormat="1" x14ac:dyDescent="0.25">
      <c r="A2726" s="27"/>
      <c r="B2726" s="25"/>
      <c r="C2726" s="25"/>
      <c r="D2726" s="25"/>
      <c r="E2726" s="25"/>
      <c r="F2726" s="14"/>
      <c r="G2726" s="14"/>
      <c r="H2726" s="14"/>
      <c r="I2726" s="14"/>
      <c r="J2726" s="14"/>
      <c r="K2726" s="14"/>
      <c r="L2726" s="69"/>
      <c r="M2726" s="15"/>
      <c r="N2726" s="68"/>
      <c r="O2726" s="16"/>
      <c r="P2726" s="51"/>
      <c r="Q2726" s="52"/>
      <c r="R2726" s="52"/>
      <c r="S2726" s="328"/>
    </row>
    <row r="2727" spans="1:19" s="49" customFormat="1" x14ac:dyDescent="0.25">
      <c r="A2727" s="27"/>
      <c r="B2727" s="25"/>
      <c r="C2727" s="25"/>
      <c r="D2727" s="25"/>
      <c r="E2727" s="25"/>
      <c r="F2727" s="14"/>
      <c r="G2727" s="14"/>
      <c r="H2727" s="14"/>
      <c r="I2727" s="14"/>
      <c r="J2727" s="14"/>
      <c r="K2727" s="14"/>
      <c r="L2727" s="69"/>
      <c r="M2727" s="15"/>
      <c r="N2727" s="68"/>
      <c r="O2727" s="16"/>
      <c r="P2727" s="51"/>
      <c r="Q2727" s="52"/>
      <c r="R2727" s="52"/>
      <c r="S2727" s="328"/>
    </row>
    <row r="2728" spans="1:19" s="49" customFormat="1" x14ac:dyDescent="0.25">
      <c r="A2728" s="27"/>
      <c r="B2728" s="25"/>
      <c r="C2728" s="25"/>
      <c r="D2728" s="25"/>
      <c r="E2728" s="25"/>
      <c r="F2728" s="14"/>
      <c r="G2728" s="14"/>
      <c r="H2728" s="14"/>
      <c r="I2728" s="14"/>
      <c r="J2728" s="14"/>
      <c r="K2728" s="14"/>
      <c r="L2728" s="69"/>
      <c r="M2728" s="15"/>
      <c r="N2728" s="68"/>
      <c r="O2728" s="16"/>
      <c r="P2728" s="51"/>
      <c r="Q2728" s="52"/>
      <c r="R2728" s="52"/>
      <c r="S2728" s="328"/>
    </row>
    <row r="2729" spans="1:19" s="49" customFormat="1" x14ac:dyDescent="0.25">
      <c r="A2729" s="27"/>
      <c r="B2729" s="25"/>
      <c r="C2729" s="25"/>
      <c r="D2729" s="25"/>
      <c r="E2729" s="25"/>
      <c r="F2729" s="14"/>
      <c r="G2729" s="14"/>
      <c r="H2729" s="14"/>
      <c r="I2729" s="14"/>
      <c r="J2729" s="14"/>
      <c r="K2729" s="14"/>
      <c r="L2729" s="69"/>
      <c r="M2729" s="15"/>
      <c r="N2729" s="68"/>
      <c r="O2729" s="16"/>
      <c r="P2729" s="51"/>
      <c r="Q2729" s="52"/>
      <c r="R2729" s="52"/>
      <c r="S2729" s="328"/>
    </row>
    <row r="2730" spans="1:19" s="49" customFormat="1" x14ac:dyDescent="0.25">
      <c r="A2730" s="27"/>
      <c r="B2730" s="25"/>
      <c r="C2730" s="25"/>
      <c r="D2730" s="25"/>
      <c r="E2730" s="25"/>
      <c r="F2730" s="14"/>
      <c r="G2730" s="14"/>
      <c r="H2730" s="14"/>
      <c r="I2730" s="14"/>
      <c r="J2730" s="14"/>
      <c r="K2730" s="14"/>
      <c r="L2730" s="69"/>
      <c r="M2730" s="15"/>
      <c r="N2730" s="68"/>
      <c r="O2730" s="16"/>
      <c r="P2730" s="51"/>
      <c r="Q2730" s="52"/>
      <c r="R2730" s="52"/>
      <c r="S2730" s="328"/>
    </row>
    <row r="2731" spans="1:19" s="49" customFormat="1" x14ac:dyDescent="0.25">
      <c r="A2731" s="27"/>
      <c r="B2731" s="25"/>
      <c r="C2731" s="25"/>
      <c r="D2731" s="25"/>
      <c r="E2731" s="25"/>
      <c r="F2731" s="14"/>
      <c r="G2731" s="14"/>
      <c r="H2731" s="14"/>
      <c r="I2731" s="14"/>
      <c r="J2731" s="14"/>
      <c r="K2731" s="14"/>
      <c r="L2731" s="69"/>
      <c r="M2731" s="15"/>
      <c r="N2731" s="68"/>
      <c r="O2731" s="16"/>
      <c r="P2731" s="51"/>
      <c r="Q2731" s="52"/>
      <c r="R2731" s="52"/>
      <c r="S2731" s="328"/>
    </row>
    <row r="2732" spans="1:19" s="49" customFormat="1" x14ac:dyDescent="0.25">
      <c r="A2732" s="27"/>
      <c r="B2732" s="25"/>
      <c r="C2732" s="25"/>
      <c r="D2732" s="25"/>
      <c r="E2732" s="25"/>
      <c r="F2732" s="14"/>
      <c r="G2732" s="14"/>
      <c r="H2732" s="14"/>
      <c r="I2732" s="14"/>
      <c r="J2732" s="14"/>
      <c r="K2732" s="14"/>
      <c r="L2732" s="69"/>
      <c r="M2732" s="15"/>
      <c r="N2732" s="68"/>
      <c r="O2732" s="16"/>
      <c r="P2732" s="51"/>
      <c r="Q2732" s="52"/>
      <c r="R2732" s="52"/>
      <c r="S2732" s="328"/>
    </row>
    <row r="2733" spans="1:19" s="49" customFormat="1" x14ac:dyDescent="0.25">
      <c r="A2733" s="27"/>
      <c r="B2733" s="25"/>
      <c r="C2733" s="25"/>
      <c r="D2733" s="25"/>
      <c r="E2733" s="25"/>
      <c r="F2733" s="14"/>
      <c r="G2733" s="14"/>
      <c r="H2733" s="14"/>
      <c r="I2733" s="14"/>
      <c r="J2733" s="14"/>
      <c r="K2733" s="14"/>
      <c r="L2733" s="69"/>
      <c r="M2733" s="15"/>
      <c r="N2733" s="68"/>
      <c r="O2733" s="16"/>
      <c r="P2733" s="51"/>
      <c r="Q2733" s="52"/>
      <c r="R2733" s="52"/>
      <c r="S2733" s="328"/>
    </row>
    <row r="2734" spans="1:19" s="49" customFormat="1" x14ac:dyDescent="0.25">
      <c r="A2734" s="27"/>
      <c r="B2734" s="25"/>
      <c r="C2734" s="25"/>
      <c r="D2734" s="25"/>
      <c r="E2734" s="25"/>
      <c r="F2734" s="14"/>
      <c r="G2734" s="14"/>
      <c r="H2734" s="14"/>
      <c r="I2734" s="14"/>
      <c r="J2734" s="14"/>
      <c r="K2734" s="14"/>
      <c r="L2734" s="69"/>
      <c r="M2734" s="15"/>
      <c r="N2734" s="68"/>
      <c r="O2734" s="16"/>
      <c r="P2734" s="51"/>
      <c r="Q2734" s="52"/>
      <c r="R2734" s="52"/>
      <c r="S2734" s="328"/>
    </row>
    <row r="2735" spans="1:19" s="49" customFormat="1" x14ac:dyDescent="0.25">
      <c r="A2735" s="27"/>
      <c r="B2735" s="25"/>
      <c r="C2735" s="25"/>
      <c r="D2735" s="25"/>
      <c r="E2735" s="25"/>
      <c r="F2735" s="14"/>
      <c r="G2735" s="14"/>
      <c r="H2735" s="14"/>
      <c r="I2735" s="14"/>
      <c r="J2735" s="14"/>
      <c r="K2735" s="14"/>
      <c r="L2735" s="69"/>
      <c r="M2735" s="15"/>
      <c r="N2735" s="68"/>
      <c r="O2735" s="16"/>
      <c r="P2735" s="51"/>
      <c r="Q2735" s="52"/>
      <c r="R2735" s="52"/>
      <c r="S2735" s="328"/>
    </row>
    <row r="2736" spans="1:19" s="49" customFormat="1" x14ac:dyDescent="0.25">
      <c r="A2736" s="27"/>
      <c r="B2736" s="25"/>
      <c r="C2736" s="25"/>
      <c r="D2736" s="25"/>
      <c r="E2736" s="25"/>
      <c r="F2736" s="14"/>
      <c r="G2736" s="14"/>
      <c r="H2736" s="14"/>
      <c r="I2736" s="14"/>
      <c r="J2736" s="14"/>
      <c r="K2736" s="14"/>
      <c r="L2736" s="69"/>
      <c r="M2736" s="15"/>
      <c r="N2736" s="68"/>
      <c r="O2736" s="16"/>
      <c r="P2736" s="51"/>
      <c r="Q2736" s="52"/>
      <c r="R2736" s="52"/>
      <c r="S2736" s="328"/>
    </row>
    <row r="2737" spans="1:19" s="49" customFormat="1" x14ac:dyDescent="0.25">
      <c r="A2737" s="27"/>
      <c r="B2737" s="25"/>
      <c r="C2737" s="25"/>
      <c r="D2737" s="25"/>
      <c r="E2737" s="25"/>
      <c r="F2737" s="14"/>
      <c r="G2737" s="14"/>
      <c r="H2737" s="14"/>
      <c r="I2737" s="14"/>
      <c r="J2737" s="14"/>
      <c r="K2737" s="14"/>
      <c r="L2737" s="69"/>
      <c r="M2737" s="15"/>
      <c r="N2737" s="68"/>
      <c r="O2737" s="16"/>
      <c r="P2737" s="51"/>
      <c r="Q2737" s="52"/>
      <c r="R2737" s="52"/>
      <c r="S2737" s="328"/>
    </row>
    <row r="2738" spans="1:19" s="49" customFormat="1" x14ac:dyDescent="0.25">
      <c r="A2738" s="27"/>
      <c r="B2738" s="25"/>
      <c r="C2738" s="25"/>
      <c r="D2738" s="25"/>
      <c r="E2738" s="25"/>
      <c r="F2738" s="14"/>
      <c r="G2738" s="14"/>
      <c r="H2738" s="14"/>
      <c r="I2738" s="14"/>
      <c r="J2738" s="14"/>
      <c r="K2738" s="14"/>
      <c r="L2738" s="69"/>
      <c r="M2738" s="15"/>
      <c r="N2738" s="68"/>
      <c r="O2738" s="16"/>
      <c r="P2738" s="51"/>
      <c r="Q2738" s="52"/>
      <c r="R2738" s="52"/>
      <c r="S2738" s="328"/>
    </row>
    <row r="2739" spans="1:19" s="49" customFormat="1" x14ac:dyDescent="0.25">
      <c r="A2739" s="27"/>
      <c r="B2739" s="25"/>
      <c r="C2739" s="25"/>
      <c r="D2739" s="25"/>
      <c r="E2739" s="25"/>
      <c r="F2739" s="14"/>
      <c r="G2739" s="14"/>
      <c r="H2739" s="14"/>
      <c r="I2739" s="14"/>
      <c r="J2739" s="14"/>
      <c r="K2739" s="14"/>
      <c r="L2739" s="69"/>
      <c r="M2739" s="15"/>
      <c r="N2739" s="68"/>
      <c r="O2739" s="16"/>
      <c r="P2739" s="51"/>
      <c r="Q2739" s="52"/>
      <c r="R2739" s="52"/>
      <c r="S2739" s="328"/>
    </row>
    <row r="2740" spans="1:19" s="49" customFormat="1" x14ac:dyDescent="0.25">
      <c r="A2740" s="27"/>
      <c r="B2740" s="25"/>
      <c r="C2740" s="25"/>
      <c r="D2740" s="25"/>
      <c r="E2740" s="25"/>
      <c r="F2740" s="14"/>
      <c r="G2740" s="14"/>
      <c r="H2740" s="14"/>
      <c r="I2740" s="14"/>
      <c r="J2740" s="14"/>
      <c r="K2740" s="14"/>
      <c r="L2740" s="69"/>
      <c r="M2740" s="15"/>
      <c r="N2740" s="68"/>
      <c r="O2740" s="16"/>
      <c r="P2740" s="51"/>
      <c r="Q2740" s="52"/>
      <c r="R2740" s="52"/>
      <c r="S2740" s="328"/>
    </row>
    <row r="2741" spans="1:19" s="49" customFormat="1" x14ac:dyDescent="0.25">
      <c r="A2741" s="27"/>
      <c r="B2741" s="25"/>
      <c r="C2741" s="25"/>
      <c r="D2741" s="25"/>
      <c r="E2741" s="25"/>
      <c r="F2741" s="14"/>
      <c r="G2741" s="14"/>
      <c r="H2741" s="14"/>
      <c r="I2741" s="14"/>
      <c r="J2741" s="14"/>
      <c r="K2741" s="14"/>
      <c r="L2741" s="69"/>
      <c r="M2741" s="15"/>
      <c r="N2741" s="68"/>
      <c r="O2741" s="16"/>
      <c r="P2741" s="51"/>
      <c r="Q2741" s="52"/>
      <c r="R2741" s="52"/>
      <c r="S2741" s="328"/>
    </row>
    <row r="2742" spans="1:19" s="49" customFormat="1" x14ac:dyDescent="0.25">
      <c r="A2742" s="27"/>
      <c r="B2742" s="25"/>
      <c r="C2742" s="25"/>
      <c r="D2742" s="25"/>
      <c r="E2742" s="25"/>
      <c r="F2742" s="14"/>
      <c r="G2742" s="14"/>
      <c r="H2742" s="14"/>
      <c r="I2742" s="14"/>
      <c r="J2742" s="14"/>
      <c r="K2742" s="14"/>
      <c r="L2742" s="69"/>
      <c r="M2742" s="15"/>
      <c r="N2742" s="68"/>
      <c r="O2742" s="16"/>
      <c r="P2742" s="51"/>
      <c r="Q2742" s="52"/>
      <c r="R2742" s="52"/>
      <c r="S2742" s="328"/>
    </row>
    <row r="2743" spans="1:19" s="49" customFormat="1" x14ac:dyDescent="0.25">
      <c r="A2743" s="27"/>
      <c r="B2743" s="25"/>
      <c r="C2743" s="25"/>
      <c r="D2743" s="25"/>
      <c r="E2743" s="25"/>
      <c r="F2743" s="14"/>
      <c r="G2743" s="14"/>
      <c r="H2743" s="14"/>
      <c r="I2743" s="14"/>
      <c r="J2743" s="14"/>
      <c r="K2743" s="14"/>
      <c r="L2743" s="69"/>
      <c r="M2743" s="15"/>
      <c r="N2743" s="68"/>
      <c r="O2743" s="16"/>
      <c r="P2743" s="51"/>
      <c r="Q2743" s="52"/>
      <c r="R2743" s="52"/>
      <c r="S2743" s="328"/>
    </row>
    <row r="2744" spans="1:19" s="49" customFormat="1" x14ac:dyDescent="0.25">
      <c r="A2744" s="27"/>
      <c r="B2744" s="25"/>
      <c r="C2744" s="25"/>
      <c r="D2744" s="25"/>
      <c r="E2744" s="25"/>
      <c r="F2744" s="14"/>
      <c r="G2744" s="14"/>
      <c r="H2744" s="14"/>
      <c r="I2744" s="14"/>
      <c r="J2744" s="14"/>
      <c r="K2744" s="14"/>
      <c r="L2744" s="69"/>
      <c r="M2744" s="15"/>
      <c r="N2744" s="68"/>
      <c r="O2744" s="16"/>
      <c r="P2744" s="51"/>
      <c r="Q2744" s="52"/>
      <c r="R2744" s="52"/>
      <c r="S2744" s="328"/>
    </row>
    <row r="2745" spans="1:19" s="49" customFormat="1" x14ac:dyDescent="0.25">
      <c r="A2745" s="27"/>
      <c r="B2745" s="25"/>
      <c r="C2745" s="25"/>
      <c r="D2745" s="25"/>
      <c r="E2745" s="25"/>
      <c r="F2745" s="14"/>
      <c r="G2745" s="14"/>
      <c r="H2745" s="14"/>
      <c r="I2745" s="14"/>
      <c r="J2745" s="14"/>
      <c r="K2745" s="14"/>
      <c r="L2745" s="69"/>
      <c r="M2745" s="15"/>
      <c r="N2745" s="68"/>
      <c r="O2745" s="16"/>
      <c r="P2745" s="51"/>
      <c r="Q2745" s="52"/>
      <c r="R2745" s="52"/>
      <c r="S2745" s="328"/>
    </row>
    <row r="2746" spans="1:19" s="49" customFormat="1" x14ac:dyDescent="0.25">
      <c r="A2746" s="27"/>
      <c r="B2746" s="25"/>
      <c r="C2746" s="25"/>
      <c r="D2746" s="25"/>
      <c r="E2746" s="25"/>
      <c r="F2746" s="14"/>
      <c r="G2746" s="14"/>
      <c r="H2746" s="14"/>
      <c r="I2746" s="14"/>
      <c r="J2746" s="14"/>
      <c r="K2746" s="14"/>
      <c r="L2746" s="69"/>
      <c r="M2746" s="15"/>
      <c r="N2746" s="68"/>
      <c r="O2746" s="16"/>
      <c r="P2746" s="51"/>
      <c r="Q2746" s="52"/>
      <c r="R2746" s="52"/>
      <c r="S2746" s="328"/>
    </row>
    <row r="2747" spans="1:19" s="49" customFormat="1" x14ac:dyDescent="0.25">
      <c r="A2747" s="27"/>
      <c r="B2747" s="25"/>
      <c r="C2747" s="25"/>
      <c r="D2747" s="25"/>
      <c r="E2747" s="25"/>
      <c r="F2747" s="14"/>
      <c r="G2747" s="14"/>
      <c r="H2747" s="14"/>
      <c r="I2747" s="14"/>
      <c r="J2747" s="14"/>
      <c r="K2747" s="14"/>
      <c r="L2747" s="69"/>
      <c r="M2747" s="15"/>
      <c r="N2747" s="68"/>
      <c r="O2747" s="16"/>
      <c r="P2747" s="51"/>
      <c r="Q2747" s="52"/>
      <c r="R2747" s="52"/>
      <c r="S2747" s="328"/>
    </row>
    <row r="2748" spans="1:19" s="49" customFormat="1" x14ac:dyDescent="0.25">
      <c r="A2748" s="27"/>
      <c r="B2748" s="25"/>
      <c r="C2748" s="25"/>
      <c r="D2748" s="25"/>
      <c r="E2748" s="25"/>
      <c r="F2748" s="14"/>
      <c r="G2748" s="14"/>
      <c r="H2748" s="14"/>
      <c r="I2748" s="14"/>
      <c r="J2748" s="14"/>
      <c r="K2748" s="14"/>
      <c r="L2748" s="69"/>
      <c r="M2748" s="15"/>
      <c r="N2748" s="68"/>
      <c r="O2748" s="16"/>
      <c r="P2748" s="51"/>
      <c r="Q2748" s="52"/>
      <c r="R2748" s="52"/>
      <c r="S2748" s="328"/>
    </row>
    <row r="2749" spans="1:19" s="49" customFormat="1" x14ac:dyDescent="0.25">
      <c r="A2749" s="27"/>
      <c r="B2749" s="25"/>
      <c r="C2749" s="25"/>
      <c r="D2749" s="25"/>
      <c r="E2749" s="25"/>
      <c r="F2749" s="14"/>
      <c r="G2749" s="14"/>
      <c r="H2749" s="14"/>
      <c r="I2749" s="14"/>
      <c r="J2749" s="14"/>
      <c r="K2749" s="14"/>
      <c r="L2749" s="69"/>
      <c r="M2749" s="15"/>
      <c r="N2749" s="68"/>
      <c r="O2749" s="16"/>
      <c r="P2749" s="51"/>
      <c r="Q2749" s="52"/>
      <c r="R2749" s="52"/>
      <c r="S2749" s="328"/>
    </row>
    <row r="2750" spans="1:19" s="49" customFormat="1" x14ac:dyDescent="0.25">
      <c r="A2750" s="27"/>
      <c r="B2750" s="25"/>
      <c r="C2750" s="25"/>
      <c r="D2750" s="25"/>
      <c r="E2750" s="25"/>
      <c r="F2750" s="14"/>
      <c r="G2750" s="14"/>
      <c r="H2750" s="14"/>
      <c r="I2750" s="14"/>
      <c r="J2750" s="14"/>
      <c r="K2750" s="14"/>
      <c r="L2750" s="69"/>
      <c r="M2750" s="15"/>
      <c r="N2750" s="68"/>
      <c r="O2750" s="16"/>
      <c r="P2750" s="51"/>
      <c r="Q2750" s="52"/>
      <c r="R2750" s="52"/>
      <c r="S2750" s="328"/>
    </row>
    <row r="2751" spans="1:19" s="49" customFormat="1" x14ac:dyDescent="0.25">
      <c r="A2751" s="27"/>
      <c r="B2751" s="25"/>
      <c r="C2751" s="25"/>
      <c r="D2751" s="25"/>
      <c r="E2751" s="25"/>
      <c r="F2751" s="14"/>
      <c r="G2751" s="14"/>
      <c r="H2751" s="14"/>
      <c r="I2751" s="14"/>
      <c r="J2751" s="14"/>
      <c r="K2751" s="14"/>
      <c r="L2751" s="69"/>
      <c r="M2751" s="15"/>
      <c r="N2751" s="68"/>
      <c r="O2751" s="16"/>
      <c r="P2751" s="51"/>
      <c r="Q2751" s="52"/>
      <c r="R2751" s="52"/>
      <c r="S2751" s="328"/>
    </row>
    <row r="2752" spans="1:19" s="49" customFormat="1" x14ac:dyDescent="0.25">
      <c r="A2752" s="27"/>
      <c r="B2752" s="25"/>
      <c r="C2752" s="25"/>
      <c r="D2752" s="25"/>
      <c r="E2752" s="25"/>
      <c r="F2752" s="14"/>
      <c r="G2752" s="14"/>
      <c r="H2752" s="14"/>
      <c r="I2752" s="14"/>
      <c r="J2752" s="14"/>
      <c r="K2752" s="14"/>
      <c r="L2752" s="69"/>
      <c r="M2752" s="15"/>
      <c r="N2752" s="68"/>
      <c r="O2752" s="16"/>
      <c r="P2752" s="51"/>
      <c r="Q2752" s="52"/>
      <c r="R2752" s="52"/>
      <c r="S2752" s="328"/>
    </row>
    <row r="2753" spans="1:19" s="49" customFormat="1" x14ac:dyDescent="0.25">
      <c r="A2753" s="27"/>
      <c r="B2753" s="25"/>
      <c r="C2753" s="25"/>
      <c r="D2753" s="25"/>
      <c r="E2753" s="25"/>
      <c r="F2753" s="14"/>
      <c r="G2753" s="14"/>
      <c r="H2753" s="14"/>
      <c r="I2753" s="14"/>
      <c r="J2753" s="14"/>
      <c r="K2753" s="14"/>
      <c r="L2753" s="69"/>
      <c r="M2753" s="15"/>
      <c r="N2753" s="68"/>
      <c r="O2753" s="16"/>
      <c r="P2753" s="51"/>
      <c r="Q2753" s="52"/>
      <c r="R2753" s="52"/>
      <c r="S2753" s="328"/>
    </row>
    <row r="2754" spans="1:19" s="49" customFormat="1" x14ac:dyDescent="0.25">
      <c r="A2754" s="27"/>
      <c r="B2754" s="25"/>
      <c r="C2754" s="25"/>
      <c r="D2754" s="25"/>
      <c r="E2754" s="25"/>
      <c r="F2754" s="14"/>
      <c r="G2754" s="14"/>
      <c r="H2754" s="14"/>
      <c r="I2754" s="14"/>
      <c r="J2754" s="14"/>
      <c r="K2754" s="14"/>
      <c r="L2754" s="69"/>
      <c r="M2754" s="15"/>
      <c r="N2754" s="68"/>
      <c r="O2754" s="16"/>
      <c r="P2754" s="51"/>
      <c r="Q2754" s="52"/>
      <c r="R2754" s="52"/>
      <c r="S2754" s="328"/>
    </row>
    <row r="2755" spans="1:19" s="49" customFormat="1" x14ac:dyDescent="0.25">
      <c r="A2755" s="27"/>
      <c r="B2755" s="25"/>
      <c r="C2755" s="25"/>
      <c r="D2755" s="25"/>
      <c r="E2755" s="25"/>
      <c r="F2755" s="14"/>
      <c r="G2755" s="14"/>
      <c r="H2755" s="14"/>
      <c r="I2755" s="14"/>
      <c r="J2755" s="14"/>
      <c r="K2755" s="14"/>
      <c r="L2755" s="69"/>
      <c r="M2755" s="15"/>
      <c r="N2755" s="68"/>
      <c r="O2755" s="16"/>
      <c r="P2755" s="51"/>
      <c r="Q2755" s="52"/>
      <c r="R2755" s="52"/>
      <c r="S2755" s="328"/>
    </row>
    <row r="2756" spans="1:19" s="49" customFormat="1" x14ac:dyDescent="0.25">
      <c r="A2756" s="27"/>
      <c r="B2756" s="25"/>
      <c r="C2756" s="25"/>
      <c r="D2756" s="25"/>
      <c r="E2756" s="25"/>
      <c r="F2756" s="14"/>
      <c r="G2756" s="14"/>
      <c r="H2756" s="14"/>
      <c r="I2756" s="14"/>
      <c r="J2756" s="14"/>
      <c r="K2756" s="14"/>
      <c r="L2756" s="69"/>
      <c r="M2756" s="15"/>
      <c r="N2756" s="68"/>
      <c r="O2756" s="16"/>
      <c r="P2756" s="51"/>
      <c r="Q2756" s="52"/>
      <c r="R2756" s="52"/>
      <c r="S2756" s="328"/>
    </row>
    <row r="2757" spans="1:19" s="49" customFormat="1" x14ac:dyDescent="0.25">
      <c r="A2757" s="27"/>
      <c r="B2757" s="25"/>
      <c r="C2757" s="25"/>
      <c r="D2757" s="25"/>
      <c r="E2757" s="25"/>
      <c r="F2757" s="14"/>
      <c r="G2757" s="14"/>
      <c r="H2757" s="14"/>
      <c r="I2757" s="14"/>
      <c r="J2757" s="14"/>
      <c r="K2757" s="14"/>
      <c r="L2757" s="69"/>
      <c r="M2757" s="15"/>
      <c r="N2757" s="68"/>
      <c r="O2757" s="16"/>
      <c r="P2757" s="51"/>
      <c r="Q2757" s="52"/>
      <c r="R2757" s="52"/>
      <c r="S2757" s="328"/>
    </row>
    <row r="2758" spans="1:19" s="49" customFormat="1" x14ac:dyDescent="0.25">
      <c r="A2758" s="27"/>
      <c r="B2758" s="25"/>
      <c r="C2758" s="25"/>
      <c r="D2758" s="25"/>
      <c r="E2758" s="25"/>
      <c r="F2758" s="14"/>
      <c r="G2758" s="14"/>
      <c r="H2758" s="14"/>
      <c r="I2758" s="14"/>
      <c r="J2758" s="14"/>
      <c r="K2758" s="14"/>
      <c r="L2758" s="69"/>
      <c r="M2758" s="15"/>
      <c r="N2758" s="68"/>
      <c r="O2758" s="16"/>
      <c r="P2758" s="51"/>
      <c r="Q2758" s="52"/>
      <c r="R2758" s="52"/>
      <c r="S2758" s="328"/>
    </row>
    <row r="2759" spans="1:19" s="49" customFormat="1" x14ac:dyDescent="0.25">
      <c r="A2759" s="27"/>
      <c r="B2759" s="25"/>
      <c r="C2759" s="25"/>
      <c r="D2759" s="25"/>
      <c r="E2759" s="25"/>
      <c r="F2759" s="14"/>
      <c r="G2759" s="14"/>
      <c r="H2759" s="14"/>
      <c r="I2759" s="14"/>
      <c r="J2759" s="14"/>
      <c r="K2759" s="14"/>
      <c r="L2759" s="69"/>
      <c r="M2759" s="15"/>
      <c r="N2759" s="68"/>
      <c r="O2759" s="16"/>
      <c r="P2759" s="51"/>
      <c r="Q2759" s="52"/>
      <c r="R2759" s="52"/>
      <c r="S2759" s="328"/>
    </row>
    <row r="2760" spans="1:19" s="49" customFormat="1" x14ac:dyDescent="0.25">
      <c r="A2760" s="27"/>
      <c r="B2760" s="25"/>
      <c r="C2760" s="25"/>
      <c r="D2760" s="25"/>
      <c r="E2760" s="25"/>
      <c r="F2760" s="14"/>
      <c r="G2760" s="14"/>
      <c r="H2760" s="14"/>
      <c r="I2760" s="14"/>
      <c r="J2760" s="14"/>
      <c r="K2760" s="14"/>
      <c r="L2760" s="69"/>
      <c r="M2760" s="15"/>
      <c r="N2760" s="68"/>
      <c r="O2760" s="16"/>
      <c r="P2760" s="51"/>
      <c r="Q2760" s="52"/>
      <c r="R2760" s="52"/>
      <c r="S2760" s="328"/>
    </row>
    <row r="2761" spans="1:19" s="49" customFormat="1" x14ac:dyDescent="0.25">
      <c r="A2761" s="27"/>
      <c r="B2761" s="25"/>
      <c r="C2761" s="25"/>
      <c r="D2761" s="25"/>
      <c r="E2761" s="25"/>
      <c r="F2761" s="14"/>
      <c r="G2761" s="14"/>
      <c r="H2761" s="14"/>
      <c r="I2761" s="14"/>
      <c r="J2761" s="14"/>
      <c r="K2761" s="14"/>
      <c r="L2761" s="69"/>
      <c r="M2761" s="15"/>
      <c r="N2761" s="68"/>
      <c r="O2761" s="16"/>
      <c r="P2761" s="51"/>
      <c r="Q2761" s="52"/>
      <c r="R2761" s="52"/>
      <c r="S2761" s="328"/>
    </row>
    <row r="2762" spans="1:19" s="49" customFormat="1" x14ac:dyDescent="0.25">
      <c r="A2762" s="27"/>
      <c r="B2762" s="25"/>
      <c r="C2762" s="25"/>
      <c r="D2762" s="25"/>
      <c r="E2762" s="25"/>
      <c r="F2762" s="14"/>
      <c r="G2762" s="14"/>
      <c r="H2762" s="14"/>
      <c r="I2762" s="14"/>
      <c r="J2762" s="14"/>
      <c r="K2762" s="14"/>
      <c r="L2762" s="69"/>
      <c r="M2762" s="15"/>
      <c r="N2762" s="68"/>
      <c r="O2762" s="16"/>
      <c r="P2762" s="51"/>
      <c r="Q2762" s="52"/>
      <c r="R2762" s="52"/>
      <c r="S2762" s="328"/>
    </row>
    <row r="2763" spans="1:19" s="49" customFormat="1" x14ac:dyDescent="0.25">
      <c r="A2763" s="27"/>
      <c r="B2763" s="25"/>
      <c r="C2763" s="25"/>
      <c r="D2763" s="25"/>
      <c r="E2763" s="25"/>
      <c r="F2763" s="14"/>
      <c r="G2763" s="14"/>
      <c r="H2763" s="14"/>
      <c r="I2763" s="14"/>
      <c r="J2763" s="14"/>
      <c r="K2763" s="14"/>
      <c r="L2763" s="69"/>
      <c r="M2763" s="15"/>
      <c r="N2763" s="68"/>
      <c r="O2763" s="16"/>
      <c r="P2763" s="51"/>
      <c r="Q2763" s="52"/>
      <c r="R2763" s="52"/>
      <c r="S2763" s="328"/>
    </row>
    <row r="2764" spans="1:19" s="49" customFormat="1" x14ac:dyDescent="0.25">
      <c r="A2764" s="27"/>
      <c r="B2764" s="25"/>
      <c r="C2764" s="25"/>
      <c r="D2764" s="25"/>
      <c r="E2764" s="25"/>
      <c r="F2764" s="14"/>
      <c r="G2764" s="14"/>
      <c r="H2764" s="14"/>
      <c r="I2764" s="14"/>
      <c r="J2764" s="14"/>
      <c r="K2764" s="14"/>
      <c r="L2764" s="69"/>
      <c r="M2764" s="15"/>
      <c r="N2764" s="68"/>
      <c r="O2764" s="16"/>
      <c r="P2764" s="51"/>
      <c r="Q2764" s="52"/>
      <c r="R2764" s="52"/>
      <c r="S2764" s="328"/>
    </row>
    <row r="2765" spans="1:19" s="49" customFormat="1" x14ac:dyDescent="0.25">
      <c r="A2765" s="27"/>
      <c r="B2765" s="25"/>
      <c r="C2765" s="25"/>
      <c r="D2765" s="25"/>
      <c r="E2765" s="25"/>
      <c r="F2765" s="14"/>
      <c r="G2765" s="14"/>
      <c r="H2765" s="14"/>
      <c r="I2765" s="14"/>
      <c r="J2765" s="14"/>
      <c r="K2765" s="14"/>
      <c r="L2765" s="69"/>
      <c r="M2765" s="15"/>
      <c r="N2765" s="68"/>
      <c r="O2765" s="16"/>
      <c r="P2765" s="51"/>
      <c r="Q2765" s="52"/>
      <c r="R2765" s="52"/>
      <c r="S2765" s="328"/>
    </row>
    <row r="2766" spans="1:19" s="49" customFormat="1" x14ac:dyDescent="0.25">
      <c r="A2766" s="27"/>
      <c r="B2766" s="25"/>
      <c r="C2766" s="25"/>
      <c r="D2766" s="25"/>
      <c r="E2766" s="25"/>
      <c r="F2766" s="14"/>
      <c r="G2766" s="14"/>
      <c r="H2766" s="14"/>
      <c r="I2766" s="14"/>
      <c r="J2766" s="14"/>
      <c r="K2766" s="14"/>
      <c r="L2766" s="69"/>
      <c r="M2766" s="15"/>
      <c r="N2766" s="68"/>
      <c r="O2766" s="16"/>
      <c r="P2766" s="51"/>
      <c r="Q2766" s="52"/>
      <c r="R2766" s="52"/>
      <c r="S2766" s="328"/>
    </row>
    <row r="2767" spans="1:19" s="49" customFormat="1" x14ac:dyDescent="0.25">
      <c r="A2767" s="27"/>
      <c r="B2767" s="25"/>
      <c r="C2767" s="25"/>
      <c r="D2767" s="25"/>
      <c r="E2767" s="25"/>
      <c r="F2767" s="14"/>
      <c r="G2767" s="14"/>
      <c r="H2767" s="14"/>
      <c r="I2767" s="14"/>
      <c r="J2767" s="14"/>
      <c r="K2767" s="14"/>
      <c r="L2767" s="69"/>
      <c r="M2767" s="15"/>
      <c r="N2767" s="68"/>
      <c r="O2767" s="16"/>
      <c r="P2767" s="51"/>
      <c r="Q2767" s="52"/>
      <c r="R2767" s="52"/>
      <c r="S2767" s="328"/>
    </row>
    <row r="2768" spans="1:19" s="49" customFormat="1" x14ac:dyDescent="0.25">
      <c r="A2768" s="27"/>
      <c r="B2768" s="25"/>
      <c r="C2768" s="25"/>
      <c r="D2768" s="25"/>
      <c r="E2768" s="25"/>
      <c r="F2768" s="14"/>
      <c r="G2768" s="14"/>
      <c r="H2768" s="14"/>
      <c r="I2768" s="14"/>
      <c r="J2768" s="14"/>
      <c r="K2768" s="14"/>
      <c r="L2768" s="69"/>
      <c r="M2768" s="15"/>
      <c r="N2768" s="68"/>
      <c r="O2768" s="16"/>
      <c r="P2768" s="51"/>
      <c r="Q2768" s="52"/>
      <c r="R2768" s="52"/>
      <c r="S2768" s="328"/>
    </row>
    <row r="2769" spans="1:19" s="49" customFormat="1" x14ac:dyDescent="0.25">
      <c r="A2769" s="27"/>
      <c r="B2769" s="25"/>
      <c r="C2769" s="25"/>
      <c r="D2769" s="25"/>
      <c r="E2769" s="25"/>
      <c r="F2769" s="14"/>
      <c r="G2769" s="14"/>
      <c r="H2769" s="14"/>
      <c r="I2769" s="14"/>
      <c r="J2769" s="14"/>
      <c r="K2769" s="14"/>
      <c r="L2769" s="69"/>
      <c r="M2769" s="15"/>
      <c r="N2769" s="68"/>
      <c r="O2769" s="16"/>
      <c r="P2769" s="51"/>
      <c r="Q2769" s="52"/>
      <c r="R2769" s="52"/>
      <c r="S2769" s="328"/>
    </row>
    <row r="2770" spans="1:19" s="49" customFormat="1" x14ac:dyDescent="0.25">
      <c r="A2770" s="27"/>
      <c r="B2770" s="25"/>
      <c r="C2770" s="25"/>
      <c r="D2770" s="25"/>
      <c r="E2770" s="25"/>
      <c r="F2770" s="14"/>
      <c r="G2770" s="14"/>
      <c r="H2770" s="14"/>
      <c r="I2770" s="14"/>
      <c r="J2770" s="14"/>
      <c r="K2770" s="14"/>
      <c r="L2770" s="69"/>
      <c r="M2770" s="15"/>
      <c r="N2770" s="68"/>
      <c r="O2770" s="16"/>
      <c r="P2770" s="51"/>
      <c r="Q2770" s="52"/>
      <c r="R2770" s="52"/>
      <c r="S2770" s="328"/>
    </row>
    <row r="2771" spans="1:19" s="49" customFormat="1" x14ac:dyDescent="0.25">
      <c r="A2771" s="27"/>
      <c r="B2771" s="25"/>
      <c r="C2771" s="25"/>
      <c r="D2771" s="25"/>
      <c r="E2771" s="25"/>
      <c r="F2771" s="14"/>
      <c r="G2771" s="14"/>
      <c r="H2771" s="14"/>
      <c r="I2771" s="14"/>
      <c r="J2771" s="14"/>
      <c r="K2771" s="14"/>
      <c r="L2771" s="69"/>
      <c r="M2771" s="15"/>
      <c r="N2771" s="68"/>
      <c r="O2771" s="16"/>
      <c r="P2771" s="51"/>
      <c r="Q2771" s="52"/>
      <c r="R2771" s="52"/>
      <c r="S2771" s="328"/>
    </row>
    <row r="2772" spans="1:19" s="49" customFormat="1" x14ac:dyDescent="0.25">
      <c r="A2772" s="27"/>
      <c r="B2772" s="25"/>
      <c r="C2772" s="25"/>
      <c r="D2772" s="25"/>
      <c r="E2772" s="25"/>
      <c r="F2772" s="14"/>
      <c r="G2772" s="14"/>
      <c r="H2772" s="14"/>
      <c r="I2772" s="14"/>
      <c r="J2772" s="14"/>
      <c r="K2772" s="14"/>
      <c r="L2772" s="69"/>
      <c r="M2772" s="15"/>
      <c r="N2772" s="68"/>
      <c r="O2772" s="16"/>
      <c r="P2772" s="51"/>
      <c r="Q2772" s="52"/>
      <c r="R2772" s="52"/>
      <c r="S2772" s="328"/>
    </row>
    <row r="2773" spans="1:19" s="49" customFormat="1" x14ac:dyDescent="0.25">
      <c r="A2773" s="27"/>
      <c r="B2773" s="25"/>
      <c r="C2773" s="25"/>
      <c r="D2773" s="25"/>
      <c r="E2773" s="25"/>
      <c r="F2773" s="14"/>
      <c r="G2773" s="14"/>
      <c r="H2773" s="14"/>
      <c r="I2773" s="14"/>
      <c r="J2773" s="14"/>
      <c r="K2773" s="14"/>
      <c r="L2773" s="69"/>
      <c r="M2773" s="15"/>
      <c r="N2773" s="68"/>
      <c r="O2773" s="16"/>
      <c r="P2773" s="51"/>
      <c r="Q2773" s="52"/>
      <c r="R2773" s="52"/>
      <c r="S2773" s="328"/>
    </row>
    <row r="2774" spans="1:19" s="49" customFormat="1" x14ac:dyDescent="0.25">
      <c r="A2774" s="27"/>
      <c r="B2774" s="25"/>
      <c r="C2774" s="25"/>
      <c r="D2774" s="25"/>
      <c r="E2774" s="25"/>
      <c r="F2774" s="14"/>
      <c r="G2774" s="14"/>
      <c r="H2774" s="14"/>
      <c r="I2774" s="14"/>
      <c r="J2774" s="14"/>
      <c r="K2774" s="14"/>
      <c r="L2774" s="69"/>
      <c r="M2774" s="15"/>
      <c r="N2774" s="68"/>
      <c r="O2774" s="16"/>
      <c r="P2774" s="51"/>
      <c r="Q2774" s="52"/>
      <c r="R2774" s="52"/>
      <c r="S2774" s="328"/>
    </row>
    <row r="2775" spans="1:19" s="49" customFormat="1" x14ac:dyDescent="0.25">
      <c r="A2775" s="27"/>
      <c r="B2775" s="25"/>
      <c r="C2775" s="25"/>
      <c r="D2775" s="25"/>
      <c r="E2775" s="25"/>
      <c r="F2775" s="14"/>
      <c r="G2775" s="14"/>
      <c r="H2775" s="14"/>
      <c r="I2775" s="14"/>
      <c r="J2775" s="14"/>
      <c r="K2775" s="14"/>
      <c r="L2775" s="69"/>
      <c r="M2775" s="15"/>
      <c r="N2775" s="68"/>
      <c r="O2775" s="16"/>
      <c r="P2775" s="51"/>
      <c r="Q2775" s="52"/>
      <c r="R2775" s="52"/>
      <c r="S2775" s="328"/>
    </row>
    <row r="2776" spans="1:19" s="49" customFormat="1" x14ac:dyDescent="0.25">
      <c r="A2776" s="27"/>
      <c r="B2776" s="25"/>
      <c r="C2776" s="25"/>
      <c r="D2776" s="25"/>
      <c r="E2776" s="25"/>
      <c r="F2776" s="14"/>
      <c r="G2776" s="14"/>
      <c r="H2776" s="14"/>
      <c r="I2776" s="14"/>
      <c r="J2776" s="14"/>
      <c r="K2776" s="14"/>
      <c r="L2776" s="69"/>
      <c r="M2776" s="15"/>
      <c r="N2776" s="68"/>
      <c r="O2776" s="16"/>
      <c r="P2776" s="51"/>
      <c r="Q2776" s="52"/>
      <c r="R2776" s="52"/>
      <c r="S2776" s="328"/>
    </row>
    <row r="2777" spans="1:19" s="49" customFormat="1" x14ac:dyDescent="0.25">
      <c r="A2777" s="27"/>
      <c r="B2777" s="25"/>
      <c r="C2777" s="25"/>
      <c r="D2777" s="25"/>
      <c r="E2777" s="25"/>
      <c r="F2777" s="14"/>
      <c r="G2777" s="14"/>
      <c r="H2777" s="14"/>
      <c r="I2777" s="14"/>
      <c r="J2777" s="14"/>
      <c r="K2777" s="14"/>
      <c r="L2777" s="69"/>
      <c r="M2777" s="15"/>
      <c r="N2777" s="68"/>
      <c r="O2777" s="16"/>
      <c r="P2777" s="51"/>
      <c r="Q2777" s="52"/>
      <c r="R2777" s="52"/>
      <c r="S2777" s="328"/>
    </row>
    <row r="2778" spans="1:19" s="49" customFormat="1" x14ac:dyDescent="0.25">
      <c r="A2778" s="27"/>
      <c r="B2778" s="25"/>
      <c r="C2778" s="25"/>
      <c r="D2778" s="25"/>
      <c r="E2778" s="25"/>
      <c r="F2778" s="14"/>
      <c r="G2778" s="14"/>
      <c r="H2778" s="14"/>
      <c r="I2778" s="14"/>
      <c r="J2778" s="14"/>
      <c r="K2778" s="14"/>
      <c r="L2778" s="69"/>
      <c r="M2778" s="15"/>
      <c r="N2778" s="68"/>
      <c r="O2778" s="16"/>
      <c r="P2778" s="51"/>
      <c r="Q2778" s="52"/>
      <c r="R2778" s="52"/>
      <c r="S2778" s="328"/>
    </row>
    <row r="2779" spans="1:19" s="49" customFormat="1" x14ac:dyDescent="0.25">
      <c r="A2779" s="27"/>
      <c r="B2779" s="25"/>
      <c r="C2779" s="25"/>
      <c r="D2779" s="25"/>
      <c r="E2779" s="25"/>
      <c r="F2779" s="14"/>
      <c r="G2779" s="14"/>
      <c r="H2779" s="14"/>
      <c r="I2779" s="14"/>
      <c r="J2779" s="14"/>
      <c r="K2779" s="14"/>
      <c r="L2779" s="69"/>
      <c r="M2779" s="15"/>
      <c r="N2779" s="68"/>
      <c r="O2779" s="16"/>
      <c r="P2779" s="51"/>
      <c r="Q2779" s="52"/>
      <c r="R2779" s="52"/>
      <c r="S2779" s="328"/>
    </row>
    <row r="2780" spans="1:19" s="49" customFormat="1" x14ac:dyDescent="0.25">
      <c r="A2780" s="27"/>
      <c r="B2780" s="25"/>
      <c r="C2780" s="25"/>
      <c r="D2780" s="25"/>
      <c r="E2780" s="25"/>
      <c r="F2780" s="14"/>
      <c r="G2780" s="14"/>
      <c r="H2780" s="14"/>
      <c r="I2780" s="14"/>
      <c r="J2780" s="14"/>
      <c r="K2780" s="14"/>
      <c r="L2780" s="69"/>
      <c r="M2780" s="15"/>
      <c r="N2780" s="68"/>
      <c r="O2780" s="16"/>
      <c r="P2780" s="51"/>
      <c r="Q2780" s="52"/>
      <c r="R2780" s="52"/>
      <c r="S2780" s="328"/>
    </row>
    <row r="2781" spans="1:19" s="49" customFormat="1" x14ac:dyDescent="0.25">
      <c r="A2781" s="27"/>
      <c r="B2781" s="25"/>
      <c r="C2781" s="25"/>
      <c r="D2781" s="25"/>
      <c r="E2781" s="25"/>
      <c r="F2781" s="14"/>
      <c r="G2781" s="14"/>
      <c r="H2781" s="14"/>
      <c r="I2781" s="14"/>
      <c r="J2781" s="14"/>
      <c r="K2781" s="14"/>
      <c r="L2781" s="69"/>
      <c r="M2781" s="15"/>
      <c r="N2781" s="68"/>
      <c r="O2781" s="16"/>
      <c r="P2781" s="51"/>
      <c r="Q2781" s="52"/>
      <c r="R2781" s="52"/>
      <c r="S2781" s="328"/>
    </row>
    <row r="2782" spans="1:19" s="49" customFormat="1" x14ac:dyDescent="0.25">
      <c r="A2782" s="27"/>
      <c r="B2782" s="25"/>
      <c r="C2782" s="25"/>
      <c r="D2782" s="25"/>
      <c r="E2782" s="25"/>
      <c r="F2782" s="14"/>
      <c r="G2782" s="14"/>
      <c r="H2782" s="14"/>
      <c r="I2782" s="14"/>
      <c r="J2782" s="14"/>
      <c r="K2782" s="14"/>
      <c r="L2782" s="69"/>
      <c r="M2782" s="15"/>
      <c r="N2782" s="68"/>
      <c r="O2782" s="16"/>
      <c r="P2782" s="51"/>
      <c r="Q2782" s="52"/>
      <c r="R2782" s="52"/>
      <c r="S2782" s="328"/>
    </row>
    <row r="2783" spans="1:19" s="49" customFormat="1" x14ac:dyDescent="0.25">
      <c r="A2783" s="27"/>
      <c r="B2783" s="25"/>
      <c r="C2783" s="25"/>
      <c r="D2783" s="25"/>
      <c r="E2783" s="25"/>
      <c r="F2783" s="14"/>
      <c r="G2783" s="14"/>
      <c r="H2783" s="14"/>
      <c r="I2783" s="14"/>
      <c r="J2783" s="14"/>
      <c r="K2783" s="14"/>
      <c r="L2783" s="69"/>
      <c r="M2783" s="15"/>
      <c r="N2783" s="68"/>
      <c r="O2783" s="16"/>
      <c r="P2783" s="51"/>
      <c r="Q2783" s="52"/>
      <c r="R2783" s="52"/>
      <c r="S2783" s="328"/>
    </row>
    <row r="2784" spans="1:19" s="49" customFormat="1" x14ac:dyDescent="0.25">
      <c r="A2784" s="27"/>
      <c r="B2784" s="25"/>
      <c r="C2784" s="25"/>
      <c r="D2784" s="25"/>
      <c r="E2784" s="25"/>
      <c r="F2784" s="14"/>
      <c r="G2784" s="14"/>
      <c r="H2784" s="14"/>
      <c r="I2784" s="14"/>
      <c r="J2784" s="14"/>
      <c r="K2784" s="14"/>
      <c r="L2784" s="69"/>
      <c r="M2784" s="15"/>
      <c r="N2784" s="68"/>
      <c r="O2784" s="16"/>
      <c r="P2784" s="51"/>
      <c r="Q2784" s="52"/>
      <c r="R2784" s="52"/>
      <c r="S2784" s="328"/>
    </row>
    <row r="2785" spans="1:19" s="49" customFormat="1" x14ac:dyDescent="0.25">
      <c r="A2785" s="27"/>
      <c r="B2785" s="25"/>
      <c r="C2785" s="25"/>
      <c r="D2785" s="25"/>
      <c r="E2785" s="25"/>
      <c r="F2785" s="14"/>
      <c r="G2785" s="14"/>
      <c r="H2785" s="14"/>
      <c r="I2785" s="14"/>
      <c r="J2785" s="14"/>
      <c r="K2785" s="14"/>
      <c r="L2785" s="69"/>
      <c r="M2785" s="15"/>
      <c r="N2785" s="68"/>
      <c r="O2785" s="16"/>
      <c r="P2785" s="51"/>
      <c r="Q2785" s="52"/>
      <c r="R2785" s="52"/>
      <c r="S2785" s="328"/>
    </row>
    <row r="2786" spans="1:19" s="49" customFormat="1" x14ac:dyDescent="0.25">
      <c r="A2786" s="27"/>
      <c r="B2786" s="25"/>
      <c r="C2786" s="25"/>
      <c r="D2786" s="25"/>
      <c r="E2786" s="25"/>
      <c r="F2786" s="14"/>
      <c r="G2786" s="14"/>
      <c r="H2786" s="14"/>
      <c r="I2786" s="14"/>
      <c r="J2786" s="14"/>
      <c r="K2786" s="14"/>
      <c r="L2786" s="69"/>
      <c r="M2786" s="15"/>
      <c r="N2786" s="68"/>
      <c r="O2786" s="16"/>
      <c r="P2786" s="51"/>
      <c r="Q2786" s="52"/>
      <c r="R2786" s="52"/>
      <c r="S2786" s="328"/>
    </row>
    <row r="2787" spans="1:19" s="49" customFormat="1" x14ac:dyDescent="0.25">
      <c r="A2787" s="27"/>
      <c r="B2787" s="25"/>
      <c r="C2787" s="25"/>
      <c r="D2787" s="25"/>
      <c r="E2787" s="25"/>
      <c r="F2787" s="14"/>
      <c r="G2787" s="14"/>
      <c r="H2787" s="14"/>
      <c r="I2787" s="14"/>
      <c r="J2787" s="14"/>
      <c r="K2787" s="14"/>
      <c r="L2787" s="69"/>
      <c r="M2787" s="15"/>
      <c r="N2787" s="68"/>
      <c r="O2787" s="16"/>
      <c r="P2787" s="51"/>
      <c r="Q2787" s="52"/>
      <c r="R2787" s="52"/>
      <c r="S2787" s="328"/>
    </row>
    <row r="2788" spans="1:19" s="49" customFormat="1" x14ac:dyDescent="0.25">
      <c r="A2788" s="27"/>
      <c r="B2788" s="25"/>
      <c r="C2788" s="25"/>
      <c r="D2788" s="25"/>
      <c r="E2788" s="25"/>
      <c r="F2788" s="14"/>
      <c r="G2788" s="14"/>
      <c r="H2788" s="14"/>
      <c r="I2788" s="14"/>
      <c r="J2788" s="14"/>
      <c r="K2788" s="14"/>
      <c r="L2788" s="69"/>
      <c r="M2788" s="15"/>
      <c r="N2788" s="68"/>
      <c r="O2788" s="16"/>
      <c r="P2788" s="51"/>
      <c r="Q2788" s="52"/>
      <c r="R2788" s="52"/>
      <c r="S2788" s="328"/>
    </row>
    <row r="2789" spans="1:19" s="49" customFormat="1" x14ac:dyDescent="0.25">
      <c r="A2789" s="27"/>
      <c r="B2789" s="25"/>
      <c r="C2789" s="25"/>
      <c r="D2789" s="25"/>
      <c r="E2789" s="25"/>
      <c r="F2789" s="14"/>
      <c r="G2789" s="14"/>
      <c r="H2789" s="14"/>
      <c r="I2789" s="14"/>
      <c r="J2789" s="14"/>
      <c r="K2789" s="14"/>
      <c r="L2789" s="69"/>
      <c r="M2789" s="15"/>
      <c r="N2789" s="68"/>
      <c r="O2789" s="16"/>
      <c r="P2789" s="51"/>
      <c r="Q2789" s="52"/>
      <c r="R2789" s="52"/>
      <c r="S2789" s="328"/>
    </row>
    <row r="2790" spans="1:19" s="49" customFormat="1" x14ac:dyDescent="0.25">
      <c r="A2790" s="27"/>
      <c r="B2790" s="25"/>
      <c r="C2790" s="25"/>
      <c r="D2790" s="25"/>
      <c r="E2790" s="25"/>
      <c r="F2790" s="14"/>
      <c r="G2790" s="14"/>
      <c r="H2790" s="14"/>
      <c r="I2790" s="14"/>
      <c r="J2790" s="14"/>
      <c r="K2790" s="14"/>
      <c r="L2790" s="69"/>
      <c r="M2790" s="15"/>
      <c r="N2790" s="68"/>
      <c r="O2790" s="16"/>
      <c r="P2790" s="51"/>
      <c r="Q2790" s="52"/>
      <c r="R2790" s="52"/>
      <c r="S2790" s="328"/>
    </row>
    <row r="2791" spans="1:19" s="49" customFormat="1" x14ac:dyDescent="0.25">
      <c r="A2791" s="27"/>
      <c r="B2791" s="25"/>
      <c r="C2791" s="25"/>
      <c r="D2791" s="25"/>
      <c r="E2791" s="25"/>
      <c r="F2791" s="14"/>
      <c r="G2791" s="14"/>
      <c r="H2791" s="14"/>
      <c r="I2791" s="14"/>
      <c r="J2791" s="14"/>
      <c r="K2791" s="14"/>
      <c r="L2791" s="69"/>
      <c r="M2791" s="15"/>
      <c r="N2791" s="68"/>
      <c r="O2791" s="16"/>
      <c r="P2791" s="51"/>
      <c r="Q2791" s="52"/>
      <c r="R2791" s="52"/>
      <c r="S2791" s="328"/>
    </row>
    <row r="2792" spans="1:19" s="49" customFormat="1" x14ac:dyDescent="0.25">
      <c r="A2792" s="27"/>
      <c r="B2792" s="25"/>
      <c r="C2792" s="25"/>
      <c r="D2792" s="25"/>
      <c r="E2792" s="25"/>
      <c r="F2792" s="14"/>
      <c r="G2792" s="14"/>
      <c r="H2792" s="14"/>
      <c r="I2792" s="14"/>
      <c r="J2792" s="14"/>
      <c r="K2792" s="14"/>
      <c r="L2792" s="69"/>
      <c r="M2792" s="15"/>
      <c r="N2792" s="68"/>
      <c r="O2792" s="16"/>
      <c r="P2792" s="51"/>
      <c r="Q2792" s="52"/>
      <c r="R2792" s="52"/>
      <c r="S2792" s="328"/>
    </row>
    <row r="2793" spans="1:19" s="49" customFormat="1" x14ac:dyDescent="0.25">
      <c r="A2793" s="27"/>
      <c r="B2793" s="25"/>
      <c r="C2793" s="25"/>
      <c r="D2793" s="25"/>
      <c r="E2793" s="25"/>
      <c r="F2793" s="14"/>
      <c r="G2793" s="14"/>
      <c r="H2793" s="14"/>
      <c r="I2793" s="14"/>
      <c r="J2793" s="14"/>
      <c r="K2793" s="14"/>
      <c r="L2793" s="69"/>
      <c r="M2793" s="15"/>
      <c r="N2793" s="68"/>
      <c r="O2793" s="16"/>
      <c r="P2793" s="51"/>
      <c r="Q2793" s="52"/>
      <c r="R2793" s="52"/>
      <c r="S2793" s="328"/>
    </row>
    <row r="2794" spans="1:19" s="49" customFormat="1" x14ac:dyDescent="0.25">
      <c r="A2794" s="27"/>
      <c r="B2794" s="25"/>
      <c r="C2794" s="25"/>
      <c r="D2794" s="25"/>
      <c r="E2794" s="25"/>
      <c r="F2794" s="14"/>
      <c r="G2794" s="14"/>
      <c r="H2794" s="14"/>
      <c r="I2794" s="14"/>
      <c r="J2794" s="14"/>
      <c r="K2794" s="14"/>
      <c r="L2794" s="69"/>
      <c r="M2794" s="15"/>
      <c r="N2794" s="68"/>
      <c r="O2794" s="16"/>
      <c r="P2794" s="51"/>
      <c r="Q2794" s="52"/>
      <c r="R2794" s="52"/>
      <c r="S2794" s="328"/>
    </row>
    <row r="2795" spans="1:19" s="49" customFormat="1" x14ac:dyDescent="0.25">
      <c r="A2795" s="27"/>
      <c r="B2795" s="25"/>
      <c r="C2795" s="25"/>
      <c r="D2795" s="25"/>
      <c r="E2795" s="25"/>
      <c r="F2795" s="14"/>
      <c r="G2795" s="14"/>
      <c r="H2795" s="14"/>
      <c r="I2795" s="14"/>
      <c r="J2795" s="14"/>
      <c r="K2795" s="14"/>
      <c r="L2795" s="69"/>
      <c r="M2795" s="15"/>
      <c r="N2795" s="68"/>
      <c r="O2795" s="16"/>
      <c r="P2795" s="51"/>
      <c r="Q2795" s="52"/>
      <c r="R2795" s="52"/>
      <c r="S2795" s="328"/>
    </row>
    <row r="2796" spans="1:19" s="49" customFormat="1" x14ac:dyDescent="0.25">
      <c r="A2796" s="27"/>
      <c r="B2796" s="25"/>
      <c r="C2796" s="25"/>
      <c r="D2796" s="25"/>
      <c r="E2796" s="25"/>
      <c r="F2796" s="14"/>
      <c r="G2796" s="14"/>
      <c r="H2796" s="14"/>
      <c r="I2796" s="14"/>
      <c r="J2796" s="14"/>
      <c r="K2796" s="14"/>
      <c r="L2796" s="69"/>
      <c r="M2796" s="15"/>
      <c r="N2796" s="68"/>
      <c r="O2796" s="16"/>
      <c r="P2796" s="51"/>
      <c r="Q2796" s="52"/>
      <c r="R2796" s="52"/>
      <c r="S2796" s="328"/>
    </row>
    <row r="2797" spans="1:19" s="49" customFormat="1" x14ac:dyDescent="0.25">
      <c r="A2797" s="27"/>
      <c r="B2797" s="25"/>
      <c r="C2797" s="25"/>
      <c r="D2797" s="25"/>
      <c r="E2797" s="25"/>
      <c r="F2797" s="14"/>
      <c r="G2797" s="14"/>
      <c r="H2797" s="14"/>
      <c r="I2797" s="14"/>
      <c r="J2797" s="14"/>
      <c r="K2797" s="14"/>
      <c r="L2797" s="69"/>
      <c r="M2797" s="15"/>
      <c r="N2797" s="68"/>
      <c r="O2797" s="16"/>
      <c r="P2797" s="51"/>
      <c r="Q2797" s="52"/>
      <c r="R2797" s="52"/>
      <c r="S2797" s="328"/>
    </row>
    <row r="2798" spans="1:19" s="49" customFormat="1" x14ac:dyDescent="0.25">
      <c r="A2798" s="27"/>
      <c r="B2798" s="25"/>
      <c r="C2798" s="25"/>
      <c r="D2798" s="25"/>
      <c r="E2798" s="25"/>
      <c r="F2798" s="14"/>
      <c r="G2798" s="14"/>
      <c r="H2798" s="14"/>
      <c r="I2798" s="14"/>
      <c r="J2798" s="14"/>
      <c r="K2798" s="14"/>
      <c r="L2798" s="69"/>
      <c r="M2798" s="15"/>
      <c r="N2798" s="68"/>
      <c r="O2798" s="16"/>
      <c r="P2798" s="51"/>
      <c r="Q2798" s="52"/>
      <c r="R2798" s="52"/>
      <c r="S2798" s="328"/>
    </row>
    <row r="2799" spans="1:19" s="49" customFormat="1" x14ac:dyDescent="0.25">
      <c r="A2799" s="27"/>
      <c r="B2799" s="25"/>
      <c r="C2799" s="25"/>
      <c r="D2799" s="25"/>
      <c r="E2799" s="25"/>
      <c r="F2799" s="14"/>
      <c r="G2799" s="14"/>
      <c r="H2799" s="14"/>
      <c r="I2799" s="14"/>
      <c r="J2799" s="14"/>
      <c r="K2799" s="14"/>
      <c r="L2799" s="69"/>
      <c r="M2799" s="15"/>
      <c r="N2799" s="68"/>
      <c r="O2799" s="16"/>
      <c r="P2799" s="51"/>
      <c r="Q2799" s="52"/>
      <c r="R2799" s="52"/>
      <c r="S2799" s="328"/>
    </row>
    <row r="2800" spans="1:19" s="49" customFormat="1" x14ac:dyDescent="0.25">
      <c r="A2800" s="27"/>
      <c r="B2800" s="25"/>
      <c r="C2800" s="25"/>
      <c r="D2800" s="25"/>
      <c r="E2800" s="25"/>
      <c r="F2800" s="14"/>
      <c r="G2800" s="14"/>
      <c r="H2800" s="14"/>
      <c r="I2800" s="14"/>
      <c r="J2800" s="14"/>
      <c r="K2800" s="14"/>
      <c r="L2800" s="69"/>
      <c r="M2800" s="15"/>
      <c r="N2800" s="68"/>
      <c r="O2800" s="16"/>
      <c r="P2800" s="51"/>
      <c r="Q2800" s="52"/>
      <c r="R2800" s="52"/>
      <c r="S2800" s="328"/>
    </row>
    <row r="2801" spans="1:19" s="49" customFormat="1" x14ac:dyDescent="0.25">
      <c r="A2801" s="27"/>
      <c r="B2801" s="25"/>
      <c r="C2801" s="25"/>
      <c r="D2801" s="25"/>
      <c r="E2801" s="25"/>
      <c r="F2801" s="14"/>
      <c r="G2801" s="14"/>
      <c r="H2801" s="14"/>
      <c r="I2801" s="14"/>
      <c r="J2801" s="14"/>
      <c r="K2801" s="14"/>
      <c r="L2801" s="69"/>
      <c r="M2801" s="15"/>
      <c r="N2801" s="68"/>
      <c r="O2801" s="16"/>
      <c r="P2801" s="51"/>
      <c r="Q2801" s="52"/>
      <c r="R2801" s="52"/>
      <c r="S2801" s="328"/>
    </row>
    <row r="2802" spans="1:19" s="49" customFormat="1" x14ac:dyDescent="0.25">
      <c r="A2802" s="27"/>
      <c r="B2802" s="25"/>
      <c r="C2802" s="25"/>
      <c r="D2802" s="25"/>
      <c r="E2802" s="25"/>
      <c r="F2802" s="14"/>
      <c r="G2802" s="14"/>
      <c r="H2802" s="14"/>
      <c r="I2802" s="14"/>
      <c r="J2802" s="14"/>
      <c r="K2802" s="14"/>
      <c r="L2802" s="69"/>
      <c r="M2802" s="15"/>
      <c r="N2802" s="68"/>
      <c r="O2802" s="16"/>
      <c r="P2802" s="51"/>
      <c r="Q2802" s="52"/>
      <c r="R2802" s="52"/>
      <c r="S2802" s="328"/>
    </row>
    <row r="2803" spans="1:19" s="49" customFormat="1" x14ac:dyDescent="0.25">
      <c r="A2803" s="27"/>
      <c r="B2803" s="25"/>
      <c r="C2803" s="25"/>
      <c r="D2803" s="25"/>
      <c r="E2803" s="25"/>
      <c r="F2803" s="14"/>
      <c r="G2803" s="14"/>
      <c r="H2803" s="14"/>
      <c r="I2803" s="14"/>
      <c r="J2803" s="14"/>
      <c r="K2803" s="14"/>
      <c r="L2803" s="69"/>
      <c r="M2803" s="15"/>
      <c r="N2803" s="68"/>
      <c r="O2803" s="16"/>
      <c r="P2803" s="51"/>
      <c r="Q2803" s="52"/>
      <c r="R2803" s="52"/>
      <c r="S2803" s="328"/>
    </row>
    <row r="2804" spans="1:19" s="49" customFormat="1" x14ac:dyDescent="0.25">
      <c r="A2804" s="27"/>
      <c r="B2804" s="25"/>
      <c r="C2804" s="25"/>
      <c r="D2804" s="25"/>
      <c r="E2804" s="25"/>
      <c r="F2804" s="14"/>
      <c r="G2804" s="14"/>
      <c r="H2804" s="14"/>
      <c r="I2804" s="14"/>
      <c r="J2804" s="14"/>
      <c r="K2804" s="14"/>
      <c r="L2804" s="69"/>
      <c r="M2804" s="15"/>
      <c r="N2804" s="68"/>
      <c r="O2804" s="16"/>
      <c r="P2804" s="51"/>
      <c r="Q2804" s="52"/>
      <c r="R2804" s="52"/>
      <c r="S2804" s="328"/>
    </row>
    <row r="2805" spans="1:19" s="49" customFormat="1" x14ac:dyDescent="0.25">
      <c r="A2805" s="27"/>
      <c r="B2805" s="25"/>
      <c r="C2805" s="25"/>
      <c r="D2805" s="25"/>
      <c r="E2805" s="25"/>
      <c r="F2805" s="14"/>
      <c r="G2805" s="14"/>
      <c r="H2805" s="14"/>
      <c r="I2805" s="14"/>
      <c r="J2805" s="14"/>
      <c r="K2805" s="14"/>
      <c r="L2805" s="69"/>
      <c r="M2805" s="15"/>
      <c r="N2805" s="68"/>
      <c r="O2805" s="16"/>
      <c r="P2805" s="51"/>
      <c r="Q2805" s="52"/>
      <c r="R2805" s="52"/>
      <c r="S2805" s="328"/>
    </row>
    <row r="2806" spans="1:19" s="49" customFormat="1" x14ac:dyDescent="0.25">
      <c r="A2806" s="27"/>
      <c r="B2806" s="25"/>
      <c r="C2806" s="25"/>
      <c r="D2806" s="25"/>
      <c r="E2806" s="25"/>
      <c r="F2806" s="14"/>
      <c r="G2806" s="14"/>
      <c r="H2806" s="14"/>
      <c r="I2806" s="14"/>
      <c r="J2806" s="14"/>
      <c r="K2806" s="14"/>
      <c r="L2806" s="69"/>
      <c r="M2806" s="15"/>
      <c r="N2806" s="68"/>
      <c r="O2806" s="16"/>
      <c r="P2806" s="51"/>
      <c r="Q2806" s="52"/>
      <c r="R2806" s="52"/>
      <c r="S2806" s="328"/>
    </row>
    <row r="2807" spans="1:19" s="49" customFormat="1" x14ac:dyDescent="0.25">
      <c r="A2807" s="27"/>
      <c r="B2807" s="25"/>
      <c r="C2807" s="25"/>
      <c r="D2807" s="25"/>
      <c r="E2807" s="25"/>
      <c r="F2807" s="14"/>
      <c r="G2807" s="14"/>
      <c r="H2807" s="14"/>
      <c r="I2807" s="14"/>
      <c r="J2807" s="14"/>
      <c r="K2807" s="14"/>
      <c r="L2807" s="69"/>
      <c r="M2807" s="15"/>
      <c r="N2807" s="68"/>
      <c r="O2807" s="16"/>
      <c r="P2807" s="51"/>
      <c r="Q2807" s="52"/>
      <c r="R2807" s="52"/>
      <c r="S2807" s="328"/>
    </row>
    <row r="2808" spans="1:19" s="49" customFormat="1" x14ac:dyDescent="0.25">
      <c r="A2808" s="27"/>
      <c r="B2808" s="25"/>
      <c r="C2808" s="25"/>
      <c r="D2808" s="25"/>
      <c r="E2808" s="25"/>
      <c r="F2808" s="14"/>
      <c r="G2808" s="14"/>
      <c r="H2808" s="14"/>
      <c r="I2808" s="14"/>
      <c r="J2808" s="14"/>
      <c r="K2808" s="14"/>
      <c r="L2808" s="69"/>
      <c r="M2808" s="15"/>
      <c r="N2808" s="68"/>
      <c r="O2808" s="16"/>
      <c r="P2808" s="51"/>
      <c r="Q2808" s="52"/>
      <c r="R2808" s="52"/>
      <c r="S2808" s="328"/>
    </row>
    <row r="2809" spans="1:19" s="49" customFormat="1" x14ac:dyDescent="0.25">
      <c r="A2809" s="27"/>
      <c r="B2809" s="25"/>
      <c r="C2809" s="25"/>
      <c r="D2809" s="25"/>
      <c r="E2809" s="25"/>
      <c r="F2809" s="14"/>
      <c r="G2809" s="14"/>
      <c r="H2809" s="14"/>
      <c r="I2809" s="14"/>
      <c r="J2809" s="14"/>
      <c r="K2809" s="14"/>
      <c r="L2809" s="69"/>
      <c r="M2809" s="15"/>
      <c r="N2809" s="68"/>
      <c r="O2809" s="16"/>
      <c r="P2809" s="51"/>
      <c r="Q2809" s="52"/>
      <c r="R2809" s="52"/>
      <c r="S2809" s="328"/>
    </row>
    <row r="2810" spans="1:19" s="49" customFormat="1" x14ac:dyDescent="0.25">
      <c r="A2810" s="27"/>
      <c r="B2810" s="25"/>
      <c r="C2810" s="25"/>
      <c r="D2810" s="25"/>
      <c r="E2810" s="25"/>
      <c r="F2810" s="14"/>
      <c r="G2810" s="14"/>
      <c r="H2810" s="14"/>
      <c r="I2810" s="14"/>
      <c r="J2810" s="14"/>
      <c r="K2810" s="14"/>
      <c r="L2810" s="69"/>
      <c r="M2810" s="15"/>
      <c r="N2810" s="68"/>
      <c r="O2810" s="16"/>
      <c r="P2810" s="51"/>
      <c r="Q2810" s="52"/>
      <c r="R2810" s="52"/>
      <c r="S2810" s="328"/>
    </row>
    <row r="2811" spans="1:19" s="49" customFormat="1" x14ac:dyDescent="0.25">
      <c r="A2811" s="27"/>
      <c r="B2811" s="25"/>
      <c r="C2811" s="25"/>
      <c r="D2811" s="25"/>
      <c r="E2811" s="25"/>
      <c r="F2811" s="14"/>
      <c r="G2811" s="14"/>
      <c r="H2811" s="14"/>
      <c r="I2811" s="14"/>
      <c r="J2811" s="14"/>
      <c r="K2811" s="14"/>
      <c r="L2811" s="69"/>
      <c r="M2811" s="15"/>
      <c r="N2811" s="68"/>
      <c r="O2811" s="16"/>
      <c r="P2811" s="51"/>
      <c r="Q2811" s="52"/>
      <c r="R2811" s="52"/>
      <c r="S2811" s="328"/>
    </row>
    <row r="2812" spans="1:19" s="49" customFormat="1" x14ac:dyDescent="0.25">
      <c r="A2812" s="27"/>
      <c r="B2812" s="25"/>
      <c r="C2812" s="25"/>
      <c r="D2812" s="25"/>
      <c r="E2812" s="25"/>
      <c r="F2812" s="14"/>
      <c r="G2812" s="14"/>
      <c r="H2812" s="14"/>
      <c r="I2812" s="14"/>
      <c r="J2812" s="14"/>
      <c r="K2812" s="14"/>
      <c r="L2812" s="69"/>
      <c r="M2812" s="15"/>
      <c r="N2812" s="68"/>
      <c r="O2812" s="16"/>
      <c r="P2812" s="51"/>
      <c r="Q2812" s="52"/>
      <c r="R2812" s="52"/>
      <c r="S2812" s="328"/>
    </row>
    <row r="2813" spans="1:19" s="49" customFormat="1" x14ac:dyDescent="0.25">
      <c r="A2813" s="27"/>
      <c r="B2813" s="25"/>
      <c r="C2813" s="25"/>
      <c r="D2813" s="25"/>
      <c r="E2813" s="25"/>
      <c r="F2813" s="14"/>
      <c r="G2813" s="14"/>
      <c r="H2813" s="14"/>
      <c r="I2813" s="14"/>
      <c r="J2813" s="14"/>
      <c r="K2813" s="14"/>
      <c r="L2813" s="69"/>
      <c r="M2813" s="15"/>
      <c r="N2813" s="68"/>
      <c r="O2813" s="16"/>
      <c r="P2813" s="51"/>
      <c r="Q2813" s="52"/>
      <c r="R2813" s="52"/>
      <c r="S2813" s="328"/>
    </row>
    <row r="2814" spans="1:19" s="49" customFormat="1" x14ac:dyDescent="0.25">
      <c r="A2814" s="27"/>
      <c r="B2814" s="25"/>
      <c r="C2814" s="25"/>
      <c r="D2814" s="25"/>
      <c r="E2814" s="25"/>
      <c r="F2814" s="14"/>
      <c r="G2814" s="14"/>
      <c r="H2814" s="14"/>
      <c r="I2814" s="14"/>
      <c r="J2814" s="14"/>
      <c r="K2814" s="14"/>
      <c r="L2814" s="69"/>
      <c r="M2814" s="15"/>
      <c r="N2814" s="68"/>
      <c r="O2814" s="16"/>
      <c r="P2814" s="51"/>
      <c r="Q2814" s="52"/>
      <c r="R2814" s="52"/>
      <c r="S2814" s="328"/>
    </row>
    <row r="2815" spans="1:19" s="49" customFormat="1" x14ac:dyDescent="0.25">
      <c r="A2815" s="27"/>
      <c r="B2815" s="25"/>
      <c r="C2815" s="25"/>
      <c r="D2815" s="25"/>
      <c r="E2815" s="25"/>
      <c r="F2815" s="14"/>
      <c r="G2815" s="14"/>
      <c r="H2815" s="14"/>
      <c r="I2815" s="14"/>
      <c r="J2815" s="14"/>
      <c r="K2815" s="14"/>
      <c r="L2815" s="69"/>
      <c r="M2815" s="15"/>
      <c r="N2815" s="68"/>
      <c r="O2815" s="16"/>
      <c r="P2815" s="51"/>
      <c r="Q2815" s="52"/>
      <c r="R2815" s="52"/>
      <c r="S2815" s="328"/>
    </row>
    <row r="2816" spans="1:19" s="49" customFormat="1" x14ac:dyDescent="0.25">
      <c r="A2816" s="27"/>
      <c r="B2816" s="25"/>
      <c r="C2816" s="25"/>
      <c r="D2816" s="25"/>
      <c r="E2816" s="25"/>
      <c r="F2816" s="14"/>
      <c r="G2816" s="14"/>
      <c r="H2816" s="14"/>
      <c r="I2816" s="14"/>
      <c r="J2816" s="14"/>
      <c r="K2816" s="14"/>
      <c r="L2816" s="69"/>
      <c r="M2816" s="15"/>
      <c r="N2816" s="68"/>
      <c r="O2816" s="16"/>
      <c r="P2816" s="51"/>
      <c r="Q2816" s="52"/>
      <c r="R2816" s="52"/>
      <c r="S2816" s="328"/>
    </row>
    <row r="2817" spans="1:19" s="49" customFormat="1" x14ac:dyDescent="0.25">
      <c r="A2817" s="27"/>
      <c r="B2817" s="25"/>
      <c r="C2817" s="25"/>
      <c r="D2817" s="25"/>
      <c r="E2817" s="25"/>
      <c r="F2817" s="14"/>
      <c r="G2817" s="14"/>
      <c r="H2817" s="14"/>
      <c r="I2817" s="14"/>
      <c r="J2817" s="14"/>
      <c r="K2817" s="14"/>
      <c r="L2817" s="69"/>
      <c r="M2817" s="15"/>
      <c r="N2817" s="68"/>
      <c r="O2817" s="16"/>
      <c r="P2817" s="51"/>
      <c r="Q2817" s="52"/>
      <c r="R2817" s="52"/>
      <c r="S2817" s="328"/>
    </row>
    <row r="2818" spans="1:19" s="49" customFormat="1" x14ac:dyDescent="0.25">
      <c r="A2818" s="27"/>
      <c r="B2818" s="25"/>
      <c r="C2818" s="25"/>
      <c r="D2818" s="25"/>
      <c r="E2818" s="25"/>
      <c r="F2818" s="14"/>
      <c r="G2818" s="14"/>
      <c r="H2818" s="14"/>
      <c r="I2818" s="14"/>
      <c r="J2818" s="14"/>
      <c r="K2818" s="14"/>
      <c r="L2818" s="69"/>
      <c r="M2818" s="15"/>
      <c r="N2818" s="68"/>
      <c r="O2818" s="16"/>
      <c r="P2818" s="51"/>
      <c r="Q2818" s="52"/>
      <c r="R2818" s="52"/>
      <c r="S2818" s="328"/>
    </row>
    <row r="2819" spans="1:19" s="49" customFormat="1" x14ac:dyDescent="0.25">
      <c r="A2819" s="27"/>
      <c r="B2819" s="25"/>
      <c r="C2819" s="25"/>
      <c r="D2819" s="25"/>
      <c r="E2819" s="25"/>
      <c r="F2819" s="14"/>
      <c r="G2819" s="14"/>
      <c r="H2819" s="14"/>
      <c r="I2819" s="14"/>
      <c r="J2819" s="14"/>
      <c r="K2819" s="14"/>
      <c r="L2819" s="69"/>
      <c r="M2819" s="15"/>
      <c r="N2819" s="68"/>
      <c r="O2819" s="16"/>
      <c r="P2819" s="51"/>
      <c r="Q2819" s="52"/>
      <c r="R2819" s="52"/>
      <c r="S2819" s="328"/>
    </row>
    <row r="2820" spans="1:19" s="49" customFormat="1" x14ac:dyDescent="0.25">
      <c r="A2820" s="27"/>
      <c r="B2820" s="25"/>
      <c r="C2820" s="25"/>
      <c r="D2820" s="25"/>
      <c r="E2820" s="25"/>
      <c r="F2820" s="14"/>
      <c r="G2820" s="14"/>
      <c r="H2820" s="14"/>
      <c r="I2820" s="14"/>
      <c r="J2820" s="14"/>
      <c r="K2820" s="14"/>
      <c r="L2820" s="69"/>
      <c r="M2820" s="15"/>
      <c r="N2820" s="68"/>
      <c r="O2820" s="16"/>
      <c r="P2820" s="51"/>
      <c r="Q2820" s="52"/>
      <c r="R2820" s="52"/>
      <c r="S2820" s="328"/>
    </row>
    <row r="2821" spans="1:19" s="49" customFormat="1" x14ac:dyDescent="0.25">
      <c r="A2821" s="27"/>
      <c r="B2821" s="25"/>
      <c r="C2821" s="25"/>
      <c r="D2821" s="25"/>
      <c r="E2821" s="25"/>
      <c r="F2821" s="14"/>
      <c r="G2821" s="14"/>
      <c r="H2821" s="14"/>
      <c r="I2821" s="14"/>
      <c r="J2821" s="14"/>
      <c r="K2821" s="14"/>
      <c r="L2821" s="69"/>
      <c r="M2821" s="15"/>
      <c r="N2821" s="68"/>
      <c r="O2821" s="16"/>
      <c r="P2821" s="51"/>
      <c r="Q2821" s="52"/>
      <c r="R2821" s="52"/>
      <c r="S2821" s="328"/>
    </row>
    <row r="2822" spans="1:19" s="49" customFormat="1" x14ac:dyDescent="0.25">
      <c r="A2822" s="27"/>
      <c r="B2822" s="25"/>
      <c r="C2822" s="25"/>
      <c r="D2822" s="25"/>
      <c r="E2822" s="25"/>
      <c r="F2822" s="14"/>
      <c r="G2822" s="14"/>
      <c r="H2822" s="14"/>
      <c r="I2822" s="14"/>
      <c r="J2822" s="14"/>
      <c r="K2822" s="14"/>
      <c r="L2822" s="69"/>
      <c r="M2822" s="15"/>
      <c r="N2822" s="68"/>
      <c r="O2822" s="16"/>
      <c r="P2822" s="51"/>
      <c r="Q2822" s="52"/>
      <c r="R2822" s="52"/>
      <c r="S2822" s="328"/>
    </row>
    <row r="2823" spans="1:19" s="49" customFormat="1" x14ac:dyDescent="0.25">
      <c r="A2823" s="27"/>
      <c r="B2823" s="25"/>
      <c r="C2823" s="25"/>
      <c r="D2823" s="25"/>
      <c r="E2823" s="25"/>
      <c r="F2823" s="14"/>
      <c r="G2823" s="14"/>
      <c r="H2823" s="14"/>
      <c r="I2823" s="14"/>
      <c r="J2823" s="14"/>
      <c r="K2823" s="14"/>
      <c r="L2823" s="69"/>
      <c r="M2823" s="15"/>
      <c r="N2823" s="68"/>
      <c r="O2823" s="16"/>
      <c r="P2823" s="51"/>
      <c r="Q2823" s="52"/>
      <c r="R2823" s="52"/>
      <c r="S2823" s="328"/>
    </row>
    <row r="2824" spans="1:19" s="49" customFormat="1" x14ac:dyDescent="0.25">
      <c r="A2824" s="27"/>
      <c r="B2824" s="25"/>
      <c r="C2824" s="25"/>
      <c r="D2824" s="25"/>
      <c r="E2824" s="25"/>
      <c r="F2824" s="14"/>
      <c r="G2824" s="14"/>
      <c r="H2824" s="14"/>
      <c r="I2824" s="14"/>
      <c r="J2824" s="14"/>
      <c r="K2824" s="14"/>
      <c r="L2824" s="69"/>
      <c r="M2824" s="15"/>
      <c r="N2824" s="68"/>
      <c r="O2824" s="16"/>
      <c r="P2824" s="51"/>
      <c r="Q2824" s="52"/>
      <c r="R2824" s="52"/>
      <c r="S2824" s="328"/>
    </row>
    <row r="2825" spans="1:19" s="49" customFormat="1" x14ac:dyDescent="0.25">
      <c r="A2825" s="27"/>
      <c r="B2825" s="25"/>
      <c r="C2825" s="25"/>
      <c r="D2825" s="25"/>
      <c r="E2825" s="25"/>
      <c r="F2825" s="14"/>
      <c r="G2825" s="14"/>
      <c r="H2825" s="14"/>
      <c r="I2825" s="14"/>
      <c r="J2825" s="14"/>
      <c r="K2825" s="14"/>
      <c r="L2825" s="69"/>
      <c r="M2825" s="15"/>
      <c r="N2825" s="68"/>
      <c r="O2825" s="16"/>
      <c r="P2825" s="51"/>
      <c r="Q2825" s="52"/>
      <c r="R2825" s="52"/>
      <c r="S2825" s="328"/>
    </row>
    <row r="2826" spans="1:19" s="49" customFormat="1" x14ac:dyDescent="0.25">
      <c r="A2826" s="27"/>
      <c r="B2826" s="25"/>
      <c r="C2826" s="25"/>
      <c r="D2826" s="25"/>
      <c r="E2826" s="25"/>
      <c r="F2826" s="14"/>
      <c r="G2826" s="14"/>
      <c r="H2826" s="14"/>
      <c r="I2826" s="14"/>
      <c r="J2826" s="14"/>
      <c r="K2826" s="14"/>
      <c r="L2826" s="69"/>
      <c r="M2826" s="15"/>
      <c r="N2826" s="68"/>
      <c r="O2826" s="16"/>
      <c r="P2826" s="51"/>
      <c r="Q2826" s="52"/>
      <c r="R2826" s="52"/>
      <c r="S2826" s="328"/>
    </row>
    <row r="2827" spans="1:19" s="49" customFormat="1" x14ac:dyDescent="0.25">
      <c r="A2827" s="27"/>
      <c r="B2827" s="25"/>
      <c r="C2827" s="25"/>
      <c r="D2827" s="25"/>
      <c r="E2827" s="25"/>
      <c r="F2827" s="14"/>
      <c r="G2827" s="14"/>
      <c r="H2827" s="14"/>
      <c r="I2827" s="14"/>
      <c r="J2827" s="14"/>
      <c r="K2827" s="14"/>
      <c r="L2827" s="69"/>
      <c r="M2827" s="15"/>
      <c r="N2827" s="68"/>
      <c r="O2827" s="16"/>
      <c r="P2827" s="51"/>
      <c r="Q2827" s="52"/>
      <c r="R2827" s="52"/>
      <c r="S2827" s="328"/>
    </row>
    <row r="2828" spans="1:19" s="49" customFormat="1" x14ac:dyDescent="0.25">
      <c r="A2828" s="27"/>
      <c r="B2828" s="25"/>
      <c r="C2828" s="25"/>
      <c r="D2828" s="25"/>
      <c r="E2828" s="25"/>
      <c r="F2828" s="14"/>
      <c r="G2828" s="14"/>
      <c r="H2828" s="14"/>
      <c r="I2828" s="14"/>
      <c r="J2828" s="14"/>
      <c r="K2828" s="14"/>
      <c r="L2828" s="69"/>
      <c r="M2828" s="15"/>
      <c r="N2828" s="68"/>
      <c r="O2828" s="16"/>
      <c r="P2828" s="51"/>
      <c r="Q2828" s="52"/>
      <c r="R2828" s="52"/>
      <c r="S2828" s="328"/>
    </row>
    <row r="2829" spans="1:19" s="49" customFormat="1" x14ac:dyDescent="0.25">
      <c r="A2829" s="27"/>
      <c r="B2829" s="25"/>
      <c r="C2829" s="25"/>
      <c r="D2829" s="25"/>
      <c r="E2829" s="25"/>
      <c r="F2829" s="14"/>
      <c r="G2829" s="14"/>
      <c r="H2829" s="14"/>
      <c r="I2829" s="14"/>
      <c r="J2829" s="14"/>
      <c r="K2829" s="14"/>
      <c r="L2829" s="69"/>
      <c r="M2829" s="15"/>
      <c r="N2829" s="68"/>
      <c r="O2829" s="16"/>
      <c r="P2829" s="51"/>
      <c r="Q2829" s="52"/>
      <c r="R2829" s="52"/>
      <c r="S2829" s="328"/>
    </row>
    <row r="2830" spans="1:19" s="49" customFormat="1" x14ac:dyDescent="0.25">
      <c r="A2830" s="27"/>
      <c r="B2830" s="25"/>
      <c r="C2830" s="25"/>
      <c r="D2830" s="25"/>
      <c r="E2830" s="25"/>
      <c r="F2830" s="14"/>
      <c r="G2830" s="14"/>
      <c r="H2830" s="14"/>
      <c r="I2830" s="14"/>
      <c r="J2830" s="14"/>
      <c r="K2830" s="14"/>
      <c r="L2830" s="69"/>
      <c r="M2830" s="15"/>
      <c r="N2830" s="68"/>
      <c r="O2830" s="16"/>
      <c r="P2830" s="51"/>
      <c r="Q2830" s="52"/>
      <c r="R2830" s="52"/>
      <c r="S2830" s="328"/>
    </row>
    <row r="2831" spans="1:19" s="49" customFormat="1" x14ac:dyDescent="0.25">
      <c r="A2831" s="27"/>
      <c r="B2831" s="25"/>
      <c r="C2831" s="25"/>
      <c r="D2831" s="25"/>
      <c r="E2831" s="25"/>
      <c r="F2831" s="14"/>
      <c r="G2831" s="14"/>
      <c r="H2831" s="14"/>
      <c r="I2831" s="14"/>
      <c r="J2831" s="14"/>
      <c r="K2831" s="14"/>
      <c r="L2831" s="69"/>
      <c r="M2831" s="15"/>
      <c r="N2831" s="68"/>
      <c r="O2831" s="16"/>
      <c r="P2831" s="51"/>
      <c r="Q2831" s="52"/>
      <c r="R2831" s="52"/>
      <c r="S2831" s="328"/>
    </row>
    <row r="2832" spans="1:19" s="49" customFormat="1" x14ac:dyDescent="0.25">
      <c r="A2832" s="27"/>
      <c r="B2832" s="25"/>
      <c r="C2832" s="25"/>
      <c r="D2832" s="25"/>
      <c r="E2832" s="25"/>
      <c r="F2832" s="14"/>
      <c r="G2832" s="14"/>
      <c r="H2832" s="14"/>
      <c r="I2832" s="14"/>
      <c r="J2832" s="14"/>
      <c r="K2832" s="14"/>
      <c r="L2832" s="69"/>
      <c r="M2832" s="15"/>
      <c r="N2832" s="68"/>
      <c r="O2832" s="16"/>
      <c r="P2832" s="51"/>
      <c r="Q2832" s="52"/>
      <c r="R2832" s="52"/>
      <c r="S2832" s="328"/>
    </row>
    <row r="2833" spans="1:19" s="49" customFormat="1" x14ac:dyDescent="0.25">
      <c r="A2833" s="27"/>
      <c r="B2833" s="25"/>
      <c r="C2833" s="25"/>
      <c r="D2833" s="25"/>
      <c r="E2833" s="25"/>
      <c r="F2833" s="14"/>
      <c r="G2833" s="14"/>
      <c r="H2833" s="14"/>
      <c r="I2833" s="14"/>
      <c r="J2833" s="14"/>
      <c r="K2833" s="14"/>
      <c r="L2833" s="69"/>
      <c r="M2833" s="15"/>
      <c r="N2833" s="68"/>
      <c r="O2833" s="16"/>
      <c r="P2833" s="51"/>
      <c r="Q2833" s="52"/>
      <c r="R2833" s="52"/>
      <c r="S2833" s="328"/>
    </row>
    <row r="2834" spans="1:19" s="49" customFormat="1" x14ac:dyDescent="0.25">
      <c r="A2834" s="27"/>
      <c r="B2834" s="25"/>
      <c r="C2834" s="25"/>
      <c r="D2834" s="25"/>
      <c r="E2834" s="25"/>
      <c r="F2834" s="14"/>
      <c r="G2834" s="14"/>
      <c r="H2834" s="14"/>
      <c r="I2834" s="14"/>
      <c r="J2834" s="14"/>
      <c r="K2834" s="14"/>
      <c r="L2834" s="69"/>
      <c r="M2834" s="15"/>
      <c r="N2834" s="68"/>
      <c r="O2834" s="16"/>
      <c r="P2834" s="51"/>
      <c r="Q2834" s="52"/>
      <c r="R2834" s="52"/>
      <c r="S2834" s="328"/>
    </row>
    <row r="2835" spans="1:19" s="49" customFormat="1" x14ac:dyDescent="0.25">
      <c r="A2835" s="27"/>
      <c r="B2835" s="25"/>
      <c r="C2835" s="25"/>
      <c r="D2835" s="25"/>
      <c r="E2835" s="25"/>
      <c r="F2835" s="14"/>
      <c r="G2835" s="14"/>
      <c r="H2835" s="14"/>
      <c r="I2835" s="14"/>
      <c r="J2835" s="14"/>
      <c r="K2835" s="14"/>
      <c r="L2835" s="69"/>
      <c r="M2835" s="15"/>
      <c r="N2835" s="68"/>
      <c r="O2835" s="16"/>
      <c r="P2835" s="51"/>
      <c r="Q2835" s="52"/>
      <c r="R2835" s="52"/>
      <c r="S2835" s="328"/>
    </row>
    <row r="2836" spans="1:19" s="49" customFormat="1" x14ac:dyDescent="0.25">
      <c r="A2836" s="27"/>
      <c r="B2836" s="25"/>
      <c r="C2836" s="25"/>
      <c r="D2836" s="25"/>
      <c r="E2836" s="25"/>
      <c r="F2836" s="14"/>
      <c r="G2836" s="14"/>
      <c r="H2836" s="14"/>
      <c r="I2836" s="14"/>
      <c r="J2836" s="14"/>
      <c r="K2836" s="14"/>
      <c r="L2836" s="69"/>
      <c r="M2836" s="15"/>
      <c r="N2836" s="68"/>
      <c r="O2836" s="16"/>
      <c r="P2836" s="51"/>
      <c r="Q2836" s="52"/>
      <c r="R2836" s="52"/>
      <c r="S2836" s="328"/>
    </row>
    <row r="2837" spans="1:19" s="49" customFormat="1" x14ac:dyDescent="0.25">
      <c r="A2837" s="27"/>
      <c r="B2837" s="25"/>
      <c r="C2837" s="25"/>
      <c r="D2837" s="25"/>
      <c r="E2837" s="25"/>
      <c r="F2837" s="14"/>
      <c r="G2837" s="14"/>
      <c r="H2837" s="14"/>
      <c r="I2837" s="14"/>
      <c r="J2837" s="14"/>
      <c r="K2837" s="14"/>
      <c r="L2837" s="69"/>
      <c r="M2837" s="15"/>
      <c r="N2837" s="68"/>
      <c r="O2837" s="16"/>
      <c r="P2837" s="51"/>
      <c r="Q2837" s="52"/>
      <c r="R2837" s="52"/>
      <c r="S2837" s="328"/>
    </row>
    <row r="2838" spans="1:19" s="49" customFormat="1" x14ac:dyDescent="0.25">
      <c r="A2838" s="27"/>
      <c r="B2838" s="25"/>
      <c r="C2838" s="25"/>
      <c r="D2838" s="25"/>
      <c r="E2838" s="25"/>
      <c r="F2838" s="14"/>
      <c r="G2838" s="14"/>
      <c r="H2838" s="14"/>
      <c r="I2838" s="14"/>
      <c r="J2838" s="14"/>
      <c r="K2838" s="14"/>
      <c r="L2838" s="69"/>
      <c r="M2838" s="15"/>
      <c r="N2838" s="68"/>
      <c r="O2838" s="16"/>
      <c r="P2838" s="51"/>
      <c r="Q2838" s="52"/>
      <c r="R2838" s="52"/>
      <c r="S2838" s="328"/>
    </row>
    <row r="2839" spans="1:19" s="49" customFormat="1" x14ac:dyDescent="0.25">
      <c r="A2839" s="27"/>
      <c r="B2839" s="25"/>
      <c r="C2839" s="25"/>
      <c r="D2839" s="25"/>
      <c r="E2839" s="25"/>
      <c r="F2839" s="14"/>
      <c r="G2839" s="14"/>
      <c r="H2839" s="14"/>
      <c r="I2839" s="14"/>
      <c r="J2839" s="14"/>
      <c r="K2839" s="14"/>
      <c r="L2839" s="69"/>
      <c r="M2839" s="15"/>
      <c r="N2839" s="68"/>
      <c r="O2839" s="16"/>
      <c r="P2839" s="51"/>
      <c r="Q2839" s="52"/>
      <c r="R2839" s="52"/>
      <c r="S2839" s="328"/>
    </row>
    <row r="2840" spans="1:19" s="49" customFormat="1" x14ac:dyDescent="0.25">
      <c r="A2840" s="27"/>
      <c r="B2840" s="25"/>
      <c r="C2840" s="25"/>
      <c r="D2840" s="25"/>
      <c r="E2840" s="25"/>
      <c r="F2840" s="14"/>
      <c r="G2840" s="14"/>
      <c r="H2840" s="14"/>
      <c r="I2840" s="14"/>
      <c r="J2840" s="14"/>
      <c r="K2840" s="14"/>
      <c r="L2840" s="69"/>
      <c r="M2840" s="15"/>
      <c r="N2840" s="68"/>
      <c r="O2840" s="16"/>
      <c r="P2840" s="51"/>
      <c r="Q2840" s="52"/>
      <c r="R2840" s="52"/>
      <c r="S2840" s="328"/>
    </row>
    <row r="2841" spans="1:19" s="49" customFormat="1" x14ac:dyDescent="0.25">
      <c r="A2841" s="27"/>
      <c r="B2841" s="25"/>
      <c r="C2841" s="25"/>
      <c r="D2841" s="25"/>
      <c r="E2841" s="25"/>
      <c r="F2841" s="14"/>
      <c r="G2841" s="14"/>
      <c r="H2841" s="14"/>
      <c r="I2841" s="14"/>
      <c r="J2841" s="14"/>
      <c r="K2841" s="14"/>
      <c r="L2841" s="69"/>
      <c r="M2841" s="15"/>
      <c r="N2841" s="68"/>
      <c r="O2841" s="16"/>
      <c r="P2841" s="51"/>
      <c r="Q2841" s="52"/>
      <c r="R2841" s="52"/>
      <c r="S2841" s="328"/>
    </row>
    <row r="2842" spans="1:19" s="49" customFormat="1" x14ac:dyDescent="0.25">
      <c r="A2842" s="27"/>
      <c r="B2842" s="25"/>
      <c r="C2842" s="25"/>
      <c r="D2842" s="25"/>
      <c r="E2842" s="25"/>
      <c r="F2842" s="14"/>
      <c r="G2842" s="14"/>
      <c r="H2842" s="14"/>
      <c r="I2842" s="14"/>
      <c r="J2842" s="14"/>
      <c r="K2842" s="14"/>
      <c r="L2842" s="69"/>
      <c r="M2842" s="15"/>
      <c r="N2842" s="68"/>
      <c r="O2842" s="16"/>
      <c r="P2842" s="51"/>
      <c r="Q2842" s="52"/>
      <c r="R2842" s="52"/>
      <c r="S2842" s="328"/>
    </row>
    <row r="2843" spans="1:19" s="49" customFormat="1" x14ac:dyDescent="0.25">
      <c r="A2843" s="27"/>
      <c r="B2843" s="25"/>
      <c r="C2843" s="25"/>
      <c r="D2843" s="25"/>
      <c r="E2843" s="25"/>
      <c r="F2843" s="14"/>
      <c r="G2843" s="14"/>
      <c r="H2843" s="14"/>
      <c r="I2843" s="14"/>
      <c r="J2843" s="14"/>
      <c r="K2843" s="14"/>
      <c r="L2843" s="69"/>
      <c r="M2843" s="15"/>
      <c r="N2843" s="68"/>
      <c r="O2843" s="16"/>
      <c r="P2843" s="51"/>
      <c r="Q2843" s="52"/>
      <c r="R2843" s="52"/>
      <c r="S2843" s="328"/>
    </row>
    <row r="2844" spans="1:19" s="49" customFormat="1" x14ac:dyDescent="0.25">
      <c r="A2844" s="27"/>
      <c r="B2844" s="25"/>
      <c r="C2844" s="25"/>
      <c r="D2844" s="25"/>
      <c r="E2844" s="25"/>
      <c r="F2844" s="14"/>
      <c r="G2844" s="14"/>
      <c r="H2844" s="14"/>
      <c r="I2844" s="14"/>
      <c r="J2844" s="14"/>
      <c r="K2844" s="14"/>
      <c r="L2844" s="69"/>
      <c r="M2844" s="15"/>
      <c r="N2844" s="68"/>
      <c r="O2844" s="16"/>
      <c r="P2844" s="51"/>
      <c r="Q2844" s="52"/>
      <c r="R2844" s="52"/>
      <c r="S2844" s="328"/>
    </row>
    <row r="2845" spans="1:19" s="49" customFormat="1" x14ac:dyDescent="0.25">
      <c r="A2845" s="27"/>
      <c r="B2845" s="25"/>
      <c r="C2845" s="25"/>
      <c r="D2845" s="25"/>
      <c r="E2845" s="25"/>
      <c r="F2845" s="14"/>
      <c r="G2845" s="14"/>
      <c r="H2845" s="14"/>
      <c r="I2845" s="14"/>
      <c r="J2845" s="14"/>
      <c r="K2845" s="14"/>
      <c r="L2845" s="69"/>
      <c r="M2845" s="15"/>
      <c r="N2845" s="68"/>
      <c r="O2845" s="16"/>
      <c r="P2845" s="51"/>
      <c r="Q2845" s="52"/>
      <c r="R2845" s="52"/>
      <c r="S2845" s="328"/>
    </row>
    <row r="2846" spans="1:19" s="49" customFormat="1" x14ac:dyDescent="0.25">
      <c r="A2846" s="27"/>
      <c r="B2846" s="25"/>
      <c r="C2846" s="25"/>
      <c r="D2846" s="25"/>
      <c r="E2846" s="25"/>
      <c r="F2846" s="14"/>
      <c r="G2846" s="14"/>
      <c r="H2846" s="14"/>
      <c r="I2846" s="14"/>
      <c r="J2846" s="14"/>
      <c r="K2846" s="14"/>
      <c r="L2846" s="69"/>
      <c r="M2846" s="15"/>
      <c r="N2846" s="68"/>
      <c r="O2846" s="16"/>
      <c r="P2846" s="51"/>
      <c r="Q2846" s="52"/>
      <c r="R2846" s="52"/>
      <c r="S2846" s="328"/>
    </row>
    <row r="2847" spans="1:19" s="49" customFormat="1" x14ac:dyDescent="0.25">
      <c r="A2847" s="27"/>
      <c r="B2847" s="25"/>
      <c r="C2847" s="25"/>
      <c r="D2847" s="25"/>
      <c r="E2847" s="25"/>
      <c r="F2847" s="14"/>
      <c r="G2847" s="14"/>
      <c r="H2847" s="14"/>
      <c r="I2847" s="14"/>
      <c r="J2847" s="14"/>
      <c r="K2847" s="14"/>
      <c r="L2847" s="69"/>
      <c r="M2847" s="15"/>
      <c r="N2847" s="68"/>
      <c r="O2847" s="16"/>
      <c r="P2847" s="51"/>
      <c r="Q2847" s="52"/>
      <c r="R2847" s="52"/>
      <c r="S2847" s="328"/>
    </row>
    <row r="2848" spans="1:19" s="49" customFormat="1" x14ac:dyDescent="0.25">
      <c r="A2848" s="27"/>
      <c r="B2848" s="25"/>
      <c r="C2848" s="25"/>
      <c r="D2848" s="25"/>
      <c r="E2848" s="25"/>
      <c r="F2848" s="14"/>
      <c r="G2848" s="14"/>
      <c r="H2848" s="14"/>
      <c r="I2848" s="14"/>
      <c r="J2848" s="14"/>
      <c r="K2848" s="14"/>
      <c r="L2848" s="69"/>
      <c r="M2848" s="15"/>
      <c r="N2848" s="68"/>
      <c r="O2848" s="16"/>
      <c r="P2848" s="51"/>
      <c r="Q2848" s="52"/>
      <c r="R2848" s="52"/>
      <c r="S2848" s="328"/>
    </row>
    <row r="2849" spans="1:19" s="49" customFormat="1" x14ac:dyDescent="0.25">
      <c r="A2849" s="27"/>
      <c r="B2849" s="25"/>
      <c r="C2849" s="25"/>
      <c r="D2849" s="25"/>
      <c r="E2849" s="25"/>
      <c r="F2849" s="14"/>
      <c r="G2849" s="14"/>
      <c r="H2849" s="14"/>
      <c r="I2849" s="14"/>
      <c r="J2849" s="14"/>
      <c r="K2849" s="14"/>
      <c r="L2849" s="69"/>
      <c r="M2849" s="15"/>
      <c r="N2849" s="68"/>
      <c r="O2849" s="16"/>
      <c r="P2849" s="51"/>
      <c r="Q2849" s="52"/>
      <c r="R2849" s="52"/>
      <c r="S2849" s="328"/>
    </row>
    <row r="2850" spans="1:19" s="49" customFormat="1" x14ac:dyDescent="0.25">
      <c r="A2850" s="27"/>
      <c r="B2850" s="25"/>
      <c r="C2850" s="25"/>
      <c r="D2850" s="25"/>
      <c r="E2850" s="25"/>
      <c r="F2850" s="14"/>
      <c r="G2850" s="14"/>
      <c r="H2850" s="14"/>
      <c r="I2850" s="14"/>
      <c r="J2850" s="14"/>
      <c r="K2850" s="14"/>
      <c r="L2850" s="69"/>
      <c r="M2850" s="15"/>
      <c r="N2850" s="68"/>
      <c r="O2850" s="16"/>
      <c r="P2850" s="51"/>
      <c r="Q2850" s="52"/>
      <c r="R2850" s="52"/>
      <c r="S2850" s="328"/>
    </row>
    <row r="2851" spans="1:19" s="49" customFormat="1" x14ac:dyDescent="0.25">
      <c r="A2851" s="27"/>
      <c r="B2851" s="25"/>
      <c r="C2851" s="25"/>
      <c r="D2851" s="25"/>
      <c r="E2851" s="25"/>
      <c r="F2851" s="14"/>
      <c r="G2851" s="14"/>
      <c r="H2851" s="14"/>
      <c r="I2851" s="14"/>
      <c r="J2851" s="14"/>
      <c r="K2851" s="14"/>
      <c r="L2851" s="69"/>
      <c r="M2851" s="15"/>
      <c r="N2851" s="68"/>
      <c r="O2851" s="16"/>
      <c r="P2851" s="51"/>
      <c r="Q2851" s="52"/>
      <c r="R2851" s="52"/>
      <c r="S2851" s="328"/>
    </row>
    <row r="2852" spans="1:19" s="49" customFormat="1" x14ac:dyDescent="0.25">
      <c r="A2852" s="27"/>
      <c r="B2852" s="25"/>
      <c r="C2852" s="25"/>
      <c r="D2852" s="25"/>
      <c r="E2852" s="25"/>
      <c r="F2852" s="14"/>
      <c r="G2852" s="14"/>
      <c r="H2852" s="14"/>
      <c r="I2852" s="14"/>
      <c r="J2852" s="14"/>
      <c r="K2852" s="14"/>
      <c r="L2852" s="69"/>
      <c r="M2852" s="15"/>
      <c r="N2852" s="68"/>
      <c r="O2852" s="16"/>
      <c r="P2852" s="51"/>
      <c r="Q2852" s="52"/>
      <c r="R2852" s="52"/>
      <c r="S2852" s="328"/>
    </row>
    <row r="2853" spans="1:19" s="49" customFormat="1" x14ac:dyDescent="0.25">
      <c r="A2853" s="27"/>
      <c r="B2853" s="25"/>
      <c r="C2853" s="25"/>
      <c r="D2853" s="25"/>
      <c r="E2853" s="25"/>
      <c r="F2853" s="14"/>
      <c r="G2853" s="14"/>
      <c r="H2853" s="14"/>
      <c r="I2853" s="14"/>
      <c r="J2853" s="14"/>
      <c r="K2853" s="14"/>
      <c r="L2853" s="69"/>
      <c r="M2853" s="15"/>
      <c r="N2853" s="68"/>
      <c r="O2853" s="16"/>
      <c r="P2853" s="51"/>
      <c r="Q2853" s="52"/>
      <c r="R2853" s="52"/>
      <c r="S2853" s="328"/>
    </row>
    <row r="2854" spans="1:19" s="49" customFormat="1" x14ac:dyDescent="0.25">
      <c r="A2854" s="27"/>
      <c r="B2854" s="25"/>
      <c r="C2854" s="25"/>
      <c r="D2854" s="25"/>
      <c r="E2854" s="25"/>
      <c r="F2854" s="14"/>
      <c r="G2854" s="14"/>
      <c r="H2854" s="14"/>
      <c r="I2854" s="14"/>
      <c r="J2854" s="14"/>
      <c r="K2854" s="14"/>
      <c r="L2854" s="69"/>
      <c r="M2854" s="15"/>
      <c r="N2854" s="68"/>
      <c r="O2854" s="16"/>
      <c r="P2854" s="51"/>
      <c r="Q2854" s="52"/>
      <c r="R2854" s="52"/>
      <c r="S2854" s="328"/>
    </row>
    <row r="2855" spans="1:19" s="49" customFormat="1" x14ac:dyDescent="0.25">
      <c r="A2855" s="27"/>
      <c r="B2855" s="25"/>
      <c r="C2855" s="25"/>
      <c r="D2855" s="25"/>
      <c r="E2855" s="25"/>
      <c r="F2855" s="14"/>
      <c r="G2855" s="14"/>
      <c r="H2855" s="14"/>
      <c r="I2855" s="14"/>
      <c r="J2855" s="14"/>
      <c r="K2855" s="14"/>
      <c r="L2855" s="69"/>
      <c r="M2855" s="15"/>
      <c r="N2855" s="68"/>
      <c r="O2855" s="16"/>
      <c r="P2855" s="51"/>
      <c r="Q2855" s="52"/>
      <c r="R2855" s="52"/>
      <c r="S2855" s="328"/>
    </row>
    <row r="2856" spans="1:19" s="49" customFormat="1" x14ac:dyDescent="0.25">
      <c r="A2856" s="27"/>
      <c r="B2856" s="25"/>
      <c r="C2856" s="25"/>
      <c r="D2856" s="25"/>
      <c r="E2856" s="25"/>
      <c r="F2856" s="14"/>
      <c r="G2856" s="14"/>
      <c r="H2856" s="14"/>
      <c r="I2856" s="14"/>
      <c r="J2856" s="14"/>
      <c r="K2856" s="14"/>
      <c r="L2856" s="69"/>
      <c r="M2856" s="15"/>
      <c r="N2856" s="68"/>
      <c r="O2856" s="16"/>
      <c r="P2856" s="51"/>
      <c r="Q2856" s="52"/>
      <c r="R2856" s="52"/>
      <c r="S2856" s="328"/>
    </row>
    <row r="2857" spans="1:19" s="49" customFormat="1" x14ac:dyDescent="0.25">
      <c r="A2857" s="27"/>
      <c r="B2857" s="25"/>
      <c r="C2857" s="25"/>
      <c r="D2857" s="25"/>
      <c r="E2857" s="25"/>
      <c r="F2857" s="14"/>
      <c r="G2857" s="14"/>
      <c r="H2857" s="14"/>
      <c r="I2857" s="14"/>
      <c r="J2857" s="14"/>
      <c r="K2857" s="14"/>
      <c r="L2857" s="69"/>
      <c r="M2857" s="15"/>
      <c r="N2857" s="68"/>
      <c r="O2857" s="16"/>
      <c r="P2857" s="51"/>
      <c r="Q2857" s="52"/>
      <c r="R2857" s="52"/>
      <c r="S2857" s="328"/>
    </row>
    <row r="2858" spans="1:19" s="49" customFormat="1" x14ac:dyDescent="0.25">
      <c r="A2858" s="27"/>
      <c r="B2858" s="25"/>
      <c r="C2858" s="25"/>
      <c r="D2858" s="25"/>
      <c r="E2858" s="25"/>
      <c r="F2858" s="14"/>
      <c r="G2858" s="14"/>
      <c r="H2858" s="14"/>
      <c r="I2858" s="14"/>
      <c r="J2858" s="14"/>
      <c r="K2858" s="14"/>
      <c r="L2858" s="69"/>
      <c r="M2858" s="15"/>
      <c r="N2858" s="68"/>
      <c r="O2858" s="16"/>
      <c r="P2858" s="51"/>
      <c r="Q2858" s="52"/>
      <c r="R2858" s="52"/>
      <c r="S2858" s="328"/>
    </row>
    <row r="2859" spans="1:19" s="49" customFormat="1" x14ac:dyDescent="0.25">
      <c r="A2859" s="27"/>
      <c r="B2859" s="25"/>
      <c r="C2859" s="25"/>
      <c r="D2859" s="25"/>
      <c r="E2859" s="25"/>
      <c r="F2859" s="14"/>
      <c r="G2859" s="14"/>
      <c r="H2859" s="14"/>
      <c r="I2859" s="14"/>
      <c r="J2859" s="14"/>
      <c r="K2859" s="14"/>
      <c r="L2859" s="69"/>
      <c r="M2859" s="15"/>
      <c r="N2859" s="68"/>
      <c r="O2859" s="16"/>
      <c r="P2859" s="51"/>
      <c r="Q2859" s="52"/>
      <c r="R2859" s="52"/>
      <c r="S2859" s="328"/>
    </row>
    <row r="2860" spans="1:19" s="49" customFormat="1" x14ac:dyDescent="0.25">
      <c r="A2860" s="27"/>
      <c r="B2860" s="25"/>
      <c r="C2860" s="25"/>
      <c r="D2860" s="25"/>
      <c r="E2860" s="25"/>
      <c r="F2860" s="14"/>
      <c r="G2860" s="14"/>
      <c r="H2860" s="14"/>
      <c r="I2860" s="14"/>
      <c r="J2860" s="14"/>
      <c r="K2860" s="14"/>
      <c r="L2860" s="69"/>
      <c r="M2860" s="15"/>
      <c r="N2860" s="68"/>
      <c r="O2860" s="16"/>
      <c r="P2860" s="51"/>
      <c r="Q2860" s="52"/>
      <c r="R2860" s="52"/>
      <c r="S2860" s="328"/>
    </row>
    <row r="2861" spans="1:19" s="49" customFormat="1" x14ac:dyDescent="0.25">
      <c r="A2861" s="27"/>
      <c r="B2861" s="25"/>
      <c r="C2861" s="25"/>
      <c r="D2861" s="25"/>
      <c r="E2861" s="25"/>
      <c r="F2861" s="14"/>
      <c r="G2861" s="14"/>
      <c r="H2861" s="14"/>
      <c r="I2861" s="14"/>
      <c r="J2861" s="14"/>
      <c r="K2861" s="14"/>
      <c r="L2861" s="69"/>
      <c r="M2861" s="15"/>
      <c r="N2861" s="68"/>
      <c r="O2861" s="16"/>
      <c r="P2861" s="51"/>
      <c r="Q2861" s="52"/>
      <c r="R2861" s="52"/>
      <c r="S2861" s="328"/>
    </row>
    <row r="2862" spans="1:19" s="49" customFormat="1" x14ac:dyDescent="0.25">
      <c r="A2862" s="27"/>
      <c r="B2862" s="25"/>
      <c r="C2862" s="25"/>
      <c r="D2862" s="25"/>
      <c r="E2862" s="25"/>
      <c r="F2862" s="14"/>
      <c r="G2862" s="14"/>
      <c r="H2862" s="14"/>
      <c r="I2862" s="14"/>
      <c r="J2862" s="14"/>
      <c r="K2862" s="14"/>
      <c r="L2862" s="69"/>
      <c r="M2862" s="15"/>
      <c r="N2862" s="68"/>
      <c r="O2862" s="16"/>
      <c r="P2862" s="51"/>
      <c r="Q2862" s="52"/>
      <c r="R2862" s="52"/>
      <c r="S2862" s="328"/>
    </row>
    <row r="2863" spans="1:19" s="49" customFormat="1" x14ac:dyDescent="0.25">
      <c r="A2863" s="27"/>
      <c r="B2863" s="25"/>
      <c r="C2863" s="25"/>
      <c r="D2863" s="25"/>
      <c r="E2863" s="25"/>
      <c r="F2863" s="14"/>
      <c r="G2863" s="14"/>
      <c r="H2863" s="14"/>
      <c r="I2863" s="14"/>
      <c r="J2863" s="14"/>
      <c r="K2863" s="14"/>
      <c r="L2863" s="69"/>
      <c r="M2863" s="15"/>
      <c r="N2863" s="68"/>
      <c r="O2863" s="16"/>
      <c r="P2863" s="51"/>
      <c r="Q2863" s="52"/>
      <c r="R2863" s="52"/>
      <c r="S2863" s="328"/>
    </row>
    <row r="2864" spans="1:19" s="49" customFormat="1" x14ac:dyDescent="0.25">
      <c r="A2864" s="27"/>
      <c r="B2864" s="25"/>
      <c r="C2864" s="25"/>
      <c r="D2864" s="25"/>
      <c r="E2864" s="25"/>
      <c r="F2864" s="14"/>
      <c r="G2864" s="14"/>
      <c r="H2864" s="14"/>
      <c r="I2864" s="14"/>
      <c r="J2864" s="14"/>
      <c r="K2864" s="14"/>
      <c r="L2864" s="69"/>
      <c r="M2864" s="15"/>
      <c r="N2864" s="68"/>
      <c r="O2864" s="16"/>
      <c r="P2864" s="51"/>
      <c r="Q2864" s="52"/>
      <c r="R2864" s="52"/>
      <c r="S2864" s="328"/>
    </row>
    <row r="2865" spans="1:19" s="49" customFormat="1" x14ac:dyDescent="0.25">
      <c r="A2865" s="27"/>
      <c r="B2865" s="25"/>
      <c r="C2865" s="25"/>
      <c r="D2865" s="25"/>
      <c r="E2865" s="25"/>
      <c r="F2865" s="14"/>
      <c r="G2865" s="14"/>
      <c r="H2865" s="14"/>
      <c r="I2865" s="14"/>
      <c r="J2865" s="14"/>
      <c r="K2865" s="14"/>
      <c r="L2865" s="69"/>
      <c r="M2865" s="15"/>
      <c r="N2865" s="68"/>
      <c r="O2865" s="16"/>
      <c r="P2865" s="51"/>
      <c r="Q2865" s="52"/>
      <c r="R2865" s="52"/>
      <c r="S2865" s="328"/>
    </row>
    <row r="2866" spans="1:19" x14ac:dyDescent="0.25">
      <c r="S2866" s="328"/>
    </row>
    <row r="2867" spans="1:19" x14ac:dyDescent="0.25">
      <c r="S2867" s="328"/>
    </row>
    <row r="2868" spans="1:19" s="49" customFormat="1" x14ac:dyDescent="0.25">
      <c r="A2868" s="27"/>
      <c r="B2868" s="25"/>
      <c r="C2868" s="25"/>
      <c r="D2868" s="25"/>
      <c r="E2868" s="25"/>
      <c r="F2868" s="14"/>
      <c r="G2868" s="14"/>
      <c r="H2868" s="14"/>
      <c r="I2868" s="14"/>
      <c r="J2868" s="14"/>
      <c r="K2868" s="14"/>
      <c r="L2868" s="69"/>
      <c r="M2868" s="15"/>
      <c r="N2868" s="68"/>
      <c r="O2868" s="16"/>
      <c r="P2868" s="51"/>
      <c r="Q2868" s="52"/>
      <c r="R2868" s="52"/>
      <c r="S2868" s="328"/>
    </row>
    <row r="2869" spans="1:19" s="49" customFormat="1" x14ac:dyDescent="0.25">
      <c r="A2869" s="27"/>
      <c r="B2869" s="25"/>
      <c r="C2869" s="25"/>
      <c r="D2869" s="25"/>
      <c r="E2869" s="25"/>
      <c r="F2869" s="14"/>
      <c r="G2869" s="14"/>
      <c r="H2869" s="14"/>
      <c r="I2869" s="14"/>
      <c r="J2869" s="14"/>
      <c r="K2869" s="14"/>
      <c r="L2869" s="69"/>
      <c r="M2869" s="15"/>
      <c r="N2869" s="68"/>
      <c r="O2869" s="16"/>
      <c r="P2869" s="51"/>
      <c r="Q2869" s="52"/>
      <c r="R2869" s="52"/>
      <c r="S2869" s="328"/>
    </row>
    <row r="2870" spans="1:19" s="49" customFormat="1" x14ac:dyDescent="0.25">
      <c r="A2870" s="27"/>
      <c r="B2870" s="25"/>
      <c r="C2870" s="25"/>
      <c r="D2870" s="25"/>
      <c r="E2870" s="25"/>
      <c r="F2870" s="14"/>
      <c r="G2870" s="14"/>
      <c r="H2870" s="14"/>
      <c r="I2870" s="14"/>
      <c r="J2870" s="14"/>
      <c r="K2870" s="14"/>
      <c r="L2870" s="69"/>
      <c r="M2870" s="15"/>
      <c r="N2870" s="68"/>
      <c r="O2870" s="16"/>
      <c r="P2870" s="51"/>
      <c r="Q2870" s="52"/>
      <c r="R2870" s="52"/>
      <c r="S2870" s="328"/>
    </row>
    <row r="2871" spans="1:19" s="49" customFormat="1" x14ac:dyDescent="0.25">
      <c r="A2871" s="27"/>
      <c r="B2871" s="25"/>
      <c r="C2871" s="25"/>
      <c r="D2871" s="25"/>
      <c r="E2871" s="25"/>
      <c r="F2871" s="14"/>
      <c r="G2871" s="14"/>
      <c r="H2871" s="14"/>
      <c r="I2871" s="14"/>
      <c r="J2871" s="14"/>
      <c r="K2871" s="14"/>
      <c r="L2871" s="69"/>
      <c r="M2871" s="15"/>
      <c r="N2871" s="68"/>
      <c r="O2871" s="16"/>
      <c r="P2871" s="51"/>
      <c r="Q2871" s="52"/>
      <c r="R2871" s="52"/>
      <c r="S2871" s="328"/>
    </row>
    <row r="2872" spans="1:19" s="49" customFormat="1" x14ac:dyDescent="0.25">
      <c r="A2872" s="27"/>
      <c r="B2872" s="25"/>
      <c r="C2872" s="25"/>
      <c r="D2872" s="25"/>
      <c r="E2872" s="25"/>
      <c r="F2872" s="14"/>
      <c r="G2872" s="14"/>
      <c r="H2872" s="14"/>
      <c r="I2872" s="14"/>
      <c r="J2872" s="14"/>
      <c r="K2872" s="14"/>
      <c r="L2872" s="69"/>
      <c r="M2872" s="15"/>
      <c r="N2872" s="68"/>
      <c r="O2872" s="16"/>
      <c r="P2872" s="51"/>
      <c r="Q2872" s="52"/>
      <c r="R2872" s="52"/>
      <c r="S2872" s="328"/>
    </row>
    <row r="2873" spans="1:19" s="49" customFormat="1" x14ac:dyDescent="0.25">
      <c r="A2873" s="27"/>
      <c r="B2873" s="25"/>
      <c r="C2873" s="25"/>
      <c r="D2873" s="25"/>
      <c r="E2873" s="25"/>
      <c r="F2873" s="14"/>
      <c r="G2873" s="14"/>
      <c r="H2873" s="14"/>
      <c r="I2873" s="14"/>
      <c r="J2873" s="14"/>
      <c r="K2873" s="14"/>
      <c r="L2873" s="69"/>
      <c r="M2873" s="15"/>
      <c r="N2873" s="68"/>
      <c r="O2873" s="16"/>
      <c r="P2873" s="51"/>
      <c r="Q2873" s="52"/>
      <c r="R2873" s="52"/>
      <c r="S2873" s="328"/>
    </row>
    <row r="2874" spans="1:19" s="49" customFormat="1" x14ac:dyDescent="0.25">
      <c r="A2874" s="27"/>
      <c r="B2874" s="25"/>
      <c r="C2874" s="25"/>
      <c r="D2874" s="25"/>
      <c r="E2874" s="25"/>
      <c r="F2874" s="14"/>
      <c r="G2874" s="14"/>
      <c r="H2874" s="14"/>
      <c r="I2874" s="14"/>
      <c r="J2874" s="14"/>
      <c r="K2874" s="14"/>
      <c r="L2874" s="69"/>
      <c r="M2874" s="15"/>
      <c r="N2874" s="68"/>
      <c r="O2874" s="16"/>
      <c r="P2874" s="51"/>
      <c r="Q2874" s="52"/>
      <c r="R2874" s="52"/>
      <c r="S2874" s="328"/>
    </row>
    <row r="2875" spans="1:19" s="49" customFormat="1" x14ac:dyDescent="0.25">
      <c r="A2875" s="27"/>
      <c r="B2875" s="25"/>
      <c r="C2875" s="25"/>
      <c r="D2875" s="25"/>
      <c r="E2875" s="25"/>
      <c r="F2875" s="14"/>
      <c r="G2875" s="14"/>
      <c r="H2875" s="14"/>
      <c r="I2875" s="14"/>
      <c r="J2875" s="14"/>
      <c r="K2875" s="14"/>
      <c r="L2875" s="69"/>
      <c r="M2875" s="15"/>
      <c r="N2875" s="68"/>
      <c r="O2875" s="16"/>
      <c r="P2875" s="51"/>
      <c r="Q2875" s="52"/>
      <c r="R2875" s="52"/>
      <c r="S2875" s="328"/>
    </row>
    <row r="2876" spans="1:19" s="49" customFormat="1" x14ac:dyDescent="0.25">
      <c r="A2876" s="27"/>
      <c r="B2876" s="25"/>
      <c r="C2876" s="25"/>
      <c r="D2876" s="25"/>
      <c r="E2876" s="25"/>
      <c r="F2876" s="14"/>
      <c r="G2876" s="14"/>
      <c r="H2876" s="14"/>
      <c r="I2876" s="14"/>
      <c r="J2876" s="14"/>
      <c r="K2876" s="14"/>
      <c r="L2876" s="69"/>
      <c r="M2876" s="15"/>
      <c r="N2876" s="68"/>
      <c r="O2876" s="16"/>
      <c r="P2876" s="51"/>
      <c r="Q2876" s="52"/>
      <c r="R2876" s="52"/>
      <c r="S2876" s="328"/>
    </row>
    <row r="2877" spans="1:19" s="49" customFormat="1" x14ac:dyDescent="0.25">
      <c r="A2877" s="27"/>
      <c r="B2877" s="25"/>
      <c r="C2877" s="25"/>
      <c r="D2877" s="25"/>
      <c r="E2877" s="25"/>
      <c r="F2877" s="14"/>
      <c r="G2877" s="14"/>
      <c r="H2877" s="14"/>
      <c r="I2877" s="14"/>
      <c r="J2877" s="14"/>
      <c r="K2877" s="14"/>
      <c r="L2877" s="69"/>
      <c r="M2877" s="15"/>
      <c r="N2877" s="68"/>
      <c r="O2877" s="16"/>
      <c r="P2877" s="51"/>
      <c r="Q2877" s="52"/>
      <c r="R2877" s="52"/>
      <c r="S2877" s="328"/>
    </row>
    <row r="2878" spans="1:19" s="49" customFormat="1" x14ac:dyDescent="0.25">
      <c r="A2878" s="27"/>
      <c r="B2878" s="25"/>
      <c r="C2878" s="25"/>
      <c r="D2878" s="25"/>
      <c r="E2878" s="25"/>
      <c r="F2878" s="14"/>
      <c r="G2878" s="14"/>
      <c r="H2878" s="14"/>
      <c r="I2878" s="14"/>
      <c r="J2878" s="14"/>
      <c r="K2878" s="14"/>
      <c r="L2878" s="69"/>
      <c r="M2878" s="15"/>
      <c r="N2878" s="68"/>
      <c r="O2878" s="16"/>
      <c r="P2878" s="51"/>
      <c r="Q2878" s="52"/>
      <c r="R2878" s="52"/>
      <c r="S2878" s="328"/>
    </row>
    <row r="2879" spans="1:19" s="49" customFormat="1" x14ac:dyDescent="0.25">
      <c r="A2879" s="27"/>
      <c r="B2879" s="25"/>
      <c r="C2879" s="25"/>
      <c r="D2879" s="25"/>
      <c r="E2879" s="25"/>
      <c r="F2879" s="14"/>
      <c r="G2879" s="14"/>
      <c r="H2879" s="14"/>
      <c r="I2879" s="14"/>
      <c r="J2879" s="14"/>
      <c r="K2879" s="14"/>
      <c r="L2879" s="69"/>
      <c r="M2879" s="15"/>
      <c r="N2879" s="68"/>
      <c r="O2879" s="16"/>
      <c r="P2879" s="51"/>
      <c r="Q2879" s="52"/>
      <c r="R2879" s="52"/>
      <c r="S2879" s="328"/>
    </row>
    <row r="2880" spans="1:19" s="49" customFormat="1" x14ac:dyDescent="0.25">
      <c r="A2880" s="27"/>
      <c r="B2880" s="25"/>
      <c r="C2880" s="25"/>
      <c r="D2880" s="25"/>
      <c r="E2880" s="25"/>
      <c r="F2880" s="14"/>
      <c r="G2880" s="14"/>
      <c r="H2880" s="14"/>
      <c r="I2880" s="14"/>
      <c r="J2880" s="14"/>
      <c r="K2880" s="14"/>
      <c r="L2880" s="69"/>
      <c r="M2880" s="15"/>
      <c r="N2880" s="68"/>
      <c r="O2880" s="16"/>
      <c r="P2880" s="51"/>
      <c r="Q2880" s="52"/>
      <c r="R2880" s="52"/>
      <c r="S2880" s="328"/>
    </row>
    <row r="2881" spans="1:19" s="49" customFormat="1" x14ac:dyDescent="0.25">
      <c r="A2881" s="27"/>
      <c r="B2881" s="25"/>
      <c r="C2881" s="25"/>
      <c r="D2881" s="25"/>
      <c r="E2881" s="25"/>
      <c r="F2881" s="14"/>
      <c r="G2881" s="14"/>
      <c r="H2881" s="14"/>
      <c r="I2881" s="14"/>
      <c r="J2881" s="14"/>
      <c r="K2881" s="14"/>
      <c r="L2881" s="69"/>
      <c r="M2881" s="15"/>
      <c r="N2881" s="68"/>
      <c r="O2881" s="16"/>
      <c r="P2881" s="51"/>
      <c r="Q2881" s="52"/>
      <c r="R2881" s="52"/>
      <c r="S2881" s="328"/>
    </row>
    <row r="2882" spans="1:19" s="49" customFormat="1" x14ac:dyDescent="0.25">
      <c r="A2882" s="27"/>
      <c r="B2882" s="25"/>
      <c r="C2882" s="25"/>
      <c r="D2882" s="25"/>
      <c r="E2882" s="25"/>
      <c r="F2882" s="14"/>
      <c r="G2882" s="14"/>
      <c r="H2882" s="14"/>
      <c r="I2882" s="14"/>
      <c r="J2882" s="14"/>
      <c r="K2882" s="14"/>
      <c r="L2882" s="69"/>
      <c r="M2882" s="15"/>
      <c r="N2882" s="68"/>
      <c r="O2882" s="16"/>
      <c r="P2882" s="51"/>
      <c r="Q2882" s="52"/>
      <c r="R2882" s="52"/>
      <c r="S2882" s="328"/>
    </row>
    <row r="2883" spans="1:19" s="49" customFormat="1" x14ac:dyDescent="0.25">
      <c r="A2883" s="27"/>
      <c r="B2883" s="25"/>
      <c r="C2883" s="25"/>
      <c r="D2883" s="25"/>
      <c r="E2883" s="25"/>
      <c r="F2883" s="14"/>
      <c r="G2883" s="14"/>
      <c r="H2883" s="14"/>
      <c r="I2883" s="14"/>
      <c r="J2883" s="14"/>
      <c r="K2883" s="14"/>
      <c r="L2883" s="69"/>
      <c r="M2883" s="15"/>
      <c r="N2883" s="68"/>
      <c r="O2883" s="16"/>
      <c r="P2883" s="51"/>
      <c r="Q2883" s="52"/>
      <c r="R2883" s="52"/>
      <c r="S2883" s="328"/>
    </row>
    <row r="2884" spans="1:19" s="49" customFormat="1" x14ac:dyDescent="0.25">
      <c r="A2884" s="27"/>
      <c r="B2884" s="25"/>
      <c r="C2884" s="25"/>
      <c r="D2884" s="25"/>
      <c r="E2884" s="25"/>
      <c r="F2884" s="14"/>
      <c r="G2884" s="14"/>
      <c r="H2884" s="14"/>
      <c r="I2884" s="14"/>
      <c r="J2884" s="14"/>
      <c r="K2884" s="14"/>
      <c r="L2884" s="69"/>
      <c r="M2884" s="15"/>
      <c r="N2884" s="68"/>
      <c r="O2884" s="16"/>
      <c r="P2884" s="51"/>
      <c r="Q2884" s="52"/>
      <c r="R2884" s="52"/>
      <c r="S2884" s="328"/>
    </row>
    <row r="2885" spans="1:19" s="49" customFormat="1" x14ac:dyDescent="0.25">
      <c r="A2885" s="27"/>
      <c r="B2885" s="25"/>
      <c r="C2885" s="25"/>
      <c r="D2885" s="25"/>
      <c r="E2885" s="25"/>
      <c r="F2885" s="14"/>
      <c r="G2885" s="14"/>
      <c r="H2885" s="14"/>
      <c r="I2885" s="14"/>
      <c r="J2885" s="14"/>
      <c r="K2885" s="14"/>
      <c r="L2885" s="69"/>
      <c r="M2885" s="15"/>
      <c r="N2885" s="68"/>
      <c r="O2885" s="16"/>
      <c r="P2885" s="51"/>
      <c r="Q2885" s="52"/>
      <c r="R2885" s="52"/>
      <c r="S2885" s="328"/>
    </row>
    <row r="2886" spans="1:19" s="49" customFormat="1" x14ac:dyDescent="0.25">
      <c r="A2886" s="27"/>
      <c r="B2886" s="25"/>
      <c r="C2886" s="25"/>
      <c r="D2886" s="25"/>
      <c r="E2886" s="25"/>
      <c r="F2886" s="14"/>
      <c r="G2886" s="14"/>
      <c r="H2886" s="14"/>
      <c r="I2886" s="14"/>
      <c r="J2886" s="14"/>
      <c r="K2886" s="14"/>
      <c r="L2886" s="69"/>
      <c r="M2886" s="15"/>
      <c r="N2886" s="68"/>
      <c r="O2886" s="16"/>
      <c r="P2886" s="51"/>
      <c r="Q2886" s="52"/>
      <c r="R2886" s="52"/>
      <c r="S2886" s="328"/>
    </row>
    <row r="2887" spans="1:19" s="49" customFormat="1" x14ac:dyDescent="0.25">
      <c r="A2887" s="27"/>
      <c r="B2887" s="25"/>
      <c r="C2887" s="25"/>
      <c r="D2887" s="25"/>
      <c r="E2887" s="25"/>
      <c r="F2887" s="14"/>
      <c r="G2887" s="14"/>
      <c r="H2887" s="14"/>
      <c r="I2887" s="14"/>
      <c r="J2887" s="14"/>
      <c r="K2887" s="14"/>
      <c r="L2887" s="69"/>
      <c r="M2887" s="15"/>
      <c r="N2887" s="68"/>
      <c r="O2887" s="16"/>
      <c r="P2887" s="51"/>
      <c r="Q2887" s="52"/>
      <c r="R2887" s="52"/>
      <c r="S2887" s="328"/>
    </row>
    <row r="2888" spans="1:19" s="49" customFormat="1" x14ac:dyDescent="0.25">
      <c r="A2888" s="27"/>
      <c r="B2888" s="25"/>
      <c r="C2888" s="25"/>
      <c r="D2888" s="25"/>
      <c r="E2888" s="25"/>
      <c r="F2888" s="14"/>
      <c r="G2888" s="14"/>
      <c r="H2888" s="14"/>
      <c r="I2888" s="14"/>
      <c r="J2888" s="14"/>
      <c r="K2888" s="14"/>
      <c r="L2888" s="69"/>
      <c r="M2888" s="15"/>
      <c r="N2888" s="68"/>
      <c r="O2888" s="16"/>
      <c r="P2888" s="51"/>
      <c r="Q2888" s="52"/>
      <c r="R2888" s="52"/>
      <c r="S2888" s="328"/>
    </row>
    <row r="2889" spans="1:19" s="49" customFormat="1" x14ac:dyDescent="0.25">
      <c r="A2889" s="27"/>
      <c r="B2889" s="25"/>
      <c r="C2889" s="25"/>
      <c r="D2889" s="25"/>
      <c r="E2889" s="25"/>
      <c r="F2889" s="14"/>
      <c r="G2889" s="14"/>
      <c r="H2889" s="14"/>
      <c r="I2889" s="14"/>
      <c r="J2889" s="14"/>
      <c r="K2889" s="14"/>
      <c r="L2889" s="69"/>
      <c r="M2889" s="15"/>
      <c r="N2889" s="68"/>
      <c r="O2889" s="16"/>
      <c r="P2889" s="51"/>
      <c r="Q2889" s="52"/>
      <c r="R2889" s="52"/>
      <c r="S2889" s="328"/>
    </row>
    <row r="2890" spans="1:19" s="49" customFormat="1" x14ac:dyDescent="0.25">
      <c r="A2890" s="27"/>
      <c r="B2890" s="25"/>
      <c r="C2890" s="25"/>
      <c r="D2890" s="25"/>
      <c r="E2890" s="25"/>
      <c r="F2890" s="14"/>
      <c r="G2890" s="14"/>
      <c r="H2890" s="14"/>
      <c r="I2890" s="14"/>
      <c r="J2890" s="14"/>
      <c r="K2890" s="14"/>
      <c r="L2890" s="69"/>
      <c r="M2890" s="15"/>
      <c r="N2890" s="68"/>
      <c r="O2890" s="16"/>
      <c r="P2890" s="51"/>
      <c r="Q2890" s="52"/>
      <c r="R2890" s="52"/>
      <c r="S2890" s="328"/>
    </row>
    <row r="2891" spans="1:19" s="49" customFormat="1" x14ac:dyDescent="0.25">
      <c r="A2891" s="27"/>
      <c r="B2891" s="25"/>
      <c r="C2891" s="25"/>
      <c r="D2891" s="25"/>
      <c r="E2891" s="25"/>
      <c r="F2891" s="14"/>
      <c r="G2891" s="14"/>
      <c r="H2891" s="14"/>
      <c r="I2891" s="14"/>
      <c r="J2891" s="14"/>
      <c r="K2891" s="14"/>
      <c r="L2891" s="69"/>
      <c r="M2891" s="15"/>
      <c r="N2891" s="68"/>
      <c r="O2891" s="16"/>
      <c r="P2891" s="51"/>
      <c r="Q2891" s="52"/>
      <c r="R2891" s="52"/>
      <c r="S2891" s="328"/>
    </row>
    <row r="2892" spans="1:19" s="49" customFormat="1" x14ac:dyDescent="0.25">
      <c r="A2892" s="27"/>
      <c r="B2892" s="25"/>
      <c r="C2892" s="25"/>
      <c r="D2892" s="25"/>
      <c r="E2892" s="25"/>
      <c r="F2892" s="14"/>
      <c r="G2892" s="14"/>
      <c r="H2892" s="14"/>
      <c r="I2892" s="14"/>
      <c r="J2892" s="14"/>
      <c r="K2892" s="14"/>
      <c r="L2892" s="69"/>
      <c r="M2892" s="15"/>
      <c r="N2892" s="68"/>
      <c r="O2892" s="16"/>
      <c r="P2892" s="51"/>
      <c r="Q2892" s="52"/>
      <c r="R2892" s="52"/>
      <c r="S2892" s="328"/>
    </row>
    <row r="2893" spans="1:19" s="49" customFormat="1" x14ac:dyDescent="0.25">
      <c r="A2893" s="27"/>
      <c r="B2893" s="25"/>
      <c r="C2893" s="25"/>
      <c r="D2893" s="25"/>
      <c r="E2893" s="25"/>
      <c r="F2893" s="14"/>
      <c r="G2893" s="14"/>
      <c r="H2893" s="14"/>
      <c r="I2893" s="14"/>
      <c r="J2893" s="14"/>
      <c r="K2893" s="14"/>
      <c r="L2893" s="69"/>
      <c r="M2893" s="15"/>
      <c r="N2893" s="68"/>
      <c r="O2893" s="16"/>
      <c r="P2893" s="51"/>
      <c r="Q2893" s="52"/>
      <c r="R2893" s="52"/>
      <c r="S2893" s="328"/>
    </row>
    <row r="2894" spans="1:19" s="49" customFormat="1" x14ac:dyDescent="0.25">
      <c r="A2894" s="27"/>
      <c r="B2894" s="25"/>
      <c r="C2894" s="25"/>
      <c r="D2894" s="25"/>
      <c r="E2894" s="25"/>
      <c r="F2894" s="14"/>
      <c r="G2894" s="14"/>
      <c r="H2894" s="14"/>
      <c r="I2894" s="14"/>
      <c r="J2894" s="14"/>
      <c r="K2894" s="14"/>
      <c r="L2894" s="69"/>
      <c r="M2894" s="15"/>
      <c r="N2894" s="68"/>
      <c r="O2894" s="16"/>
      <c r="P2894" s="51"/>
      <c r="Q2894" s="52"/>
      <c r="R2894" s="52"/>
      <c r="S2894" s="328"/>
    </row>
    <row r="2895" spans="1:19" s="49" customFormat="1" x14ac:dyDescent="0.25">
      <c r="A2895" s="27"/>
      <c r="B2895" s="25"/>
      <c r="C2895" s="25"/>
      <c r="D2895" s="25"/>
      <c r="E2895" s="25"/>
      <c r="F2895" s="14"/>
      <c r="G2895" s="14"/>
      <c r="H2895" s="14"/>
      <c r="I2895" s="14"/>
      <c r="J2895" s="14"/>
      <c r="K2895" s="14"/>
      <c r="L2895" s="69"/>
      <c r="M2895" s="15"/>
      <c r="N2895" s="68"/>
      <c r="O2895" s="16"/>
      <c r="P2895" s="51"/>
      <c r="Q2895" s="52"/>
      <c r="R2895" s="52"/>
      <c r="S2895" s="328"/>
    </row>
    <row r="2896" spans="1:19" s="49" customFormat="1" x14ac:dyDescent="0.25">
      <c r="A2896" s="27"/>
      <c r="B2896" s="25"/>
      <c r="C2896" s="25"/>
      <c r="D2896" s="25"/>
      <c r="E2896" s="25"/>
      <c r="F2896" s="14"/>
      <c r="G2896" s="14"/>
      <c r="H2896" s="14"/>
      <c r="I2896" s="14"/>
      <c r="J2896" s="14"/>
      <c r="K2896" s="14"/>
      <c r="L2896" s="69"/>
      <c r="M2896" s="15"/>
      <c r="N2896" s="68"/>
      <c r="O2896" s="16"/>
      <c r="P2896" s="51"/>
      <c r="Q2896" s="52"/>
      <c r="R2896" s="52"/>
      <c r="S2896" s="328"/>
    </row>
    <row r="2897" spans="1:19" s="49" customFormat="1" x14ac:dyDescent="0.25">
      <c r="A2897" s="27"/>
      <c r="B2897" s="25"/>
      <c r="C2897" s="25"/>
      <c r="D2897" s="25"/>
      <c r="E2897" s="25"/>
      <c r="F2897" s="14"/>
      <c r="G2897" s="14"/>
      <c r="H2897" s="14"/>
      <c r="I2897" s="14"/>
      <c r="J2897" s="14"/>
      <c r="K2897" s="14"/>
      <c r="L2897" s="69"/>
      <c r="M2897" s="15"/>
      <c r="N2897" s="68"/>
      <c r="O2897" s="16"/>
      <c r="P2897" s="51"/>
      <c r="Q2897" s="52"/>
      <c r="R2897" s="52"/>
      <c r="S2897" s="328"/>
    </row>
    <row r="2898" spans="1:19" s="49" customFormat="1" x14ac:dyDescent="0.25">
      <c r="A2898" s="27"/>
      <c r="B2898" s="25"/>
      <c r="C2898" s="25"/>
      <c r="D2898" s="25"/>
      <c r="E2898" s="25"/>
      <c r="F2898" s="14"/>
      <c r="G2898" s="14"/>
      <c r="H2898" s="14"/>
      <c r="I2898" s="14"/>
      <c r="J2898" s="14"/>
      <c r="K2898" s="14"/>
      <c r="L2898" s="69"/>
      <c r="M2898" s="15"/>
      <c r="N2898" s="68"/>
      <c r="O2898" s="16"/>
      <c r="P2898" s="51"/>
      <c r="Q2898" s="52"/>
      <c r="R2898" s="52"/>
      <c r="S2898" s="328"/>
    </row>
    <row r="2899" spans="1:19" s="49" customFormat="1" x14ac:dyDescent="0.25">
      <c r="A2899" s="27"/>
      <c r="B2899" s="25"/>
      <c r="C2899" s="25"/>
      <c r="D2899" s="25"/>
      <c r="E2899" s="25"/>
      <c r="F2899" s="14"/>
      <c r="G2899" s="14"/>
      <c r="H2899" s="14"/>
      <c r="I2899" s="14"/>
      <c r="J2899" s="14"/>
      <c r="K2899" s="14"/>
      <c r="L2899" s="69"/>
      <c r="M2899" s="15"/>
      <c r="N2899" s="68"/>
      <c r="O2899" s="16"/>
      <c r="P2899" s="51"/>
      <c r="Q2899" s="52"/>
      <c r="R2899" s="52"/>
      <c r="S2899" s="328"/>
    </row>
    <row r="2900" spans="1:19" s="49" customFormat="1" x14ac:dyDescent="0.25">
      <c r="A2900" s="27"/>
      <c r="B2900" s="25"/>
      <c r="C2900" s="25"/>
      <c r="D2900" s="25"/>
      <c r="E2900" s="25"/>
      <c r="F2900" s="14"/>
      <c r="G2900" s="14"/>
      <c r="H2900" s="14"/>
      <c r="I2900" s="14"/>
      <c r="J2900" s="14"/>
      <c r="K2900" s="14"/>
      <c r="L2900" s="69"/>
      <c r="M2900" s="15"/>
      <c r="N2900" s="68"/>
      <c r="O2900" s="16"/>
      <c r="P2900" s="51"/>
      <c r="Q2900" s="52"/>
      <c r="R2900" s="52"/>
      <c r="S2900" s="328"/>
    </row>
    <row r="2901" spans="1:19" s="49" customFormat="1" x14ac:dyDescent="0.25">
      <c r="A2901" s="27"/>
      <c r="B2901" s="25"/>
      <c r="C2901" s="25"/>
      <c r="D2901" s="25"/>
      <c r="E2901" s="25"/>
      <c r="F2901" s="14"/>
      <c r="G2901" s="14"/>
      <c r="H2901" s="14"/>
      <c r="I2901" s="14"/>
      <c r="J2901" s="14"/>
      <c r="K2901" s="14"/>
      <c r="L2901" s="69"/>
      <c r="M2901" s="15"/>
      <c r="N2901" s="68"/>
      <c r="O2901" s="16"/>
      <c r="P2901" s="51"/>
      <c r="Q2901" s="52"/>
      <c r="R2901" s="52"/>
      <c r="S2901" s="328"/>
    </row>
    <row r="2902" spans="1:19" s="49" customFormat="1" x14ac:dyDescent="0.25">
      <c r="A2902" s="27"/>
      <c r="B2902" s="25"/>
      <c r="C2902" s="25"/>
      <c r="D2902" s="25"/>
      <c r="E2902" s="25"/>
      <c r="F2902" s="14"/>
      <c r="G2902" s="14"/>
      <c r="H2902" s="14"/>
      <c r="I2902" s="14"/>
      <c r="J2902" s="14"/>
      <c r="K2902" s="14"/>
      <c r="L2902" s="69"/>
      <c r="M2902" s="15"/>
      <c r="N2902" s="68"/>
      <c r="O2902" s="16"/>
      <c r="P2902" s="51"/>
      <c r="Q2902" s="52"/>
      <c r="R2902" s="52"/>
      <c r="S2902" s="328"/>
    </row>
    <row r="2903" spans="1:19" s="49" customFormat="1" x14ac:dyDescent="0.25">
      <c r="A2903" s="27"/>
      <c r="B2903" s="25"/>
      <c r="C2903" s="25"/>
      <c r="D2903" s="25"/>
      <c r="E2903" s="25"/>
      <c r="F2903" s="14"/>
      <c r="G2903" s="14"/>
      <c r="H2903" s="14"/>
      <c r="I2903" s="14"/>
      <c r="J2903" s="14"/>
      <c r="K2903" s="14"/>
      <c r="L2903" s="69"/>
      <c r="M2903" s="15"/>
      <c r="N2903" s="68"/>
      <c r="O2903" s="16"/>
      <c r="P2903" s="51"/>
      <c r="Q2903" s="52"/>
      <c r="R2903" s="52"/>
      <c r="S2903" s="328"/>
    </row>
    <row r="2904" spans="1:19" s="49" customFormat="1" x14ac:dyDescent="0.25">
      <c r="A2904" s="27"/>
      <c r="B2904" s="25"/>
      <c r="C2904" s="25"/>
      <c r="D2904" s="25"/>
      <c r="E2904" s="25"/>
      <c r="F2904" s="14"/>
      <c r="G2904" s="14"/>
      <c r="H2904" s="14"/>
      <c r="I2904" s="14"/>
      <c r="J2904" s="14"/>
      <c r="K2904" s="14"/>
      <c r="L2904" s="69"/>
      <c r="M2904" s="15"/>
      <c r="N2904" s="68"/>
      <c r="O2904" s="16"/>
      <c r="P2904" s="51"/>
      <c r="Q2904" s="52"/>
      <c r="R2904" s="52"/>
      <c r="S2904" s="328"/>
    </row>
    <row r="2905" spans="1:19" s="49" customFormat="1" x14ac:dyDescent="0.25">
      <c r="A2905" s="27"/>
      <c r="B2905" s="25"/>
      <c r="C2905" s="25"/>
      <c r="D2905" s="25"/>
      <c r="E2905" s="25"/>
      <c r="F2905" s="14"/>
      <c r="G2905" s="14"/>
      <c r="H2905" s="14"/>
      <c r="I2905" s="14"/>
      <c r="J2905" s="14"/>
      <c r="K2905" s="14"/>
      <c r="L2905" s="69"/>
      <c r="M2905" s="15"/>
      <c r="N2905" s="68"/>
      <c r="O2905" s="16"/>
      <c r="P2905" s="51"/>
      <c r="Q2905" s="52"/>
      <c r="R2905" s="52"/>
      <c r="S2905" s="328"/>
    </row>
    <row r="2906" spans="1:19" s="49" customFormat="1" x14ac:dyDescent="0.25">
      <c r="A2906" s="27"/>
      <c r="B2906" s="25"/>
      <c r="C2906" s="25"/>
      <c r="D2906" s="25"/>
      <c r="E2906" s="25"/>
      <c r="F2906" s="14"/>
      <c r="G2906" s="14"/>
      <c r="H2906" s="14"/>
      <c r="I2906" s="14"/>
      <c r="J2906" s="14"/>
      <c r="K2906" s="14"/>
      <c r="L2906" s="69"/>
      <c r="M2906" s="15"/>
      <c r="N2906" s="68"/>
      <c r="O2906" s="16"/>
      <c r="P2906" s="51"/>
      <c r="Q2906" s="52"/>
      <c r="R2906" s="52"/>
      <c r="S2906" s="328"/>
    </row>
    <row r="2907" spans="1:19" s="49" customFormat="1" x14ac:dyDescent="0.25">
      <c r="A2907" s="27"/>
      <c r="B2907" s="25"/>
      <c r="C2907" s="25"/>
      <c r="D2907" s="25"/>
      <c r="E2907" s="25"/>
      <c r="F2907" s="14"/>
      <c r="G2907" s="14"/>
      <c r="H2907" s="14"/>
      <c r="I2907" s="14"/>
      <c r="J2907" s="14"/>
      <c r="K2907" s="14"/>
      <c r="L2907" s="69"/>
      <c r="M2907" s="15"/>
      <c r="N2907" s="68"/>
      <c r="O2907" s="16"/>
      <c r="P2907" s="51"/>
      <c r="Q2907" s="52"/>
      <c r="R2907" s="52"/>
      <c r="S2907" s="328"/>
    </row>
    <row r="2908" spans="1:19" s="49" customFormat="1" x14ac:dyDescent="0.25">
      <c r="A2908" s="27"/>
      <c r="B2908" s="25"/>
      <c r="C2908" s="25"/>
      <c r="D2908" s="25"/>
      <c r="E2908" s="25"/>
      <c r="F2908" s="14"/>
      <c r="G2908" s="14"/>
      <c r="H2908" s="14"/>
      <c r="I2908" s="14"/>
      <c r="J2908" s="14"/>
      <c r="K2908" s="14"/>
      <c r="L2908" s="69"/>
      <c r="M2908" s="15"/>
      <c r="N2908" s="68"/>
      <c r="O2908" s="16"/>
      <c r="P2908" s="51"/>
      <c r="Q2908" s="52"/>
      <c r="R2908" s="52"/>
      <c r="S2908" s="328"/>
    </row>
    <row r="2909" spans="1:19" s="49" customFormat="1" x14ac:dyDescent="0.25">
      <c r="A2909" s="27"/>
      <c r="B2909" s="25"/>
      <c r="C2909" s="25"/>
      <c r="D2909" s="25"/>
      <c r="E2909" s="25"/>
      <c r="F2909" s="14"/>
      <c r="G2909" s="14"/>
      <c r="H2909" s="14"/>
      <c r="I2909" s="14"/>
      <c r="J2909" s="14"/>
      <c r="K2909" s="14"/>
      <c r="L2909" s="69"/>
      <c r="M2909" s="15"/>
      <c r="N2909" s="68"/>
      <c r="O2909" s="16"/>
      <c r="P2909" s="51"/>
      <c r="Q2909" s="52"/>
      <c r="R2909" s="52"/>
      <c r="S2909" s="328"/>
    </row>
    <row r="2910" spans="1:19" s="49" customFormat="1" x14ac:dyDescent="0.25">
      <c r="A2910" s="27"/>
      <c r="B2910" s="25"/>
      <c r="C2910" s="25"/>
      <c r="D2910" s="25"/>
      <c r="E2910" s="25"/>
      <c r="F2910" s="14"/>
      <c r="G2910" s="14"/>
      <c r="H2910" s="14"/>
      <c r="I2910" s="14"/>
      <c r="J2910" s="14"/>
      <c r="K2910" s="14"/>
      <c r="L2910" s="69"/>
      <c r="M2910" s="15"/>
      <c r="N2910" s="68"/>
      <c r="O2910" s="16"/>
      <c r="P2910" s="51"/>
      <c r="Q2910" s="52"/>
      <c r="R2910" s="52"/>
      <c r="S2910" s="328"/>
    </row>
    <row r="2911" spans="1:19" s="49" customFormat="1" x14ac:dyDescent="0.25">
      <c r="A2911" s="27"/>
      <c r="B2911" s="25"/>
      <c r="C2911" s="25"/>
      <c r="D2911" s="25"/>
      <c r="E2911" s="25"/>
      <c r="F2911" s="14"/>
      <c r="G2911" s="14"/>
      <c r="H2911" s="14"/>
      <c r="I2911" s="14"/>
      <c r="J2911" s="14"/>
      <c r="K2911" s="14"/>
      <c r="L2911" s="69"/>
      <c r="M2911" s="15"/>
      <c r="N2911" s="68"/>
      <c r="O2911" s="16"/>
      <c r="P2911" s="51"/>
      <c r="Q2911" s="52"/>
      <c r="R2911" s="52"/>
      <c r="S2911" s="328"/>
    </row>
    <row r="2912" spans="1:19" s="49" customFormat="1" x14ac:dyDescent="0.25">
      <c r="A2912" s="27"/>
      <c r="B2912" s="25"/>
      <c r="C2912" s="25"/>
      <c r="D2912" s="25"/>
      <c r="E2912" s="25"/>
      <c r="F2912" s="14"/>
      <c r="G2912" s="14"/>
      <c r="H2912" s="14"/>
      <c r="I2912" s="14"/>
      <c r="J2912" s="14"/>
      <c r="K2912" s="14"/>
      <c r="L2912" s="69"/>
      <c r="M2912" s="15"/>
      <c r="N2912" s="68"/>
      <c r="O2912" s="16"/>
      <c r="P2912" s="51"/>
      <c r="Q2912" s="52"/>
      <c r="R2912" s="52"/>
      <c r="S2912" s="328"/>
    </row>
    <row r="2913" spans="1:19" s="49" customFormat="1" x14ac:dyDescent="0.25">
      <c r="A2913" s="27"/>
      <c r="B2913" s="25"/>
      <c r="C2913" s="25"/>
      <c r="D2913" s="25"/>
      <c r="E2913" s="25"/>
      <c r="F2913" s="14"/>
      <c r="G2913" s="14"/>
      <c r="H2913" s="14"/>
      <c r="I2913" s="14"/>
      <c r="J2913" s="14"/>
      <c r="K2913" s="14"/>
      <c r="L2913" s="69"/>
      <c r="M2913" s="15"/>
      <c r="N2913" s="68"/>
      <c r="O2913" s="16"/>
      <c r="P2913" s="51"/>
      <c r="Q2913" s="52"/>
      <c r="R2913" s="52"/>
      <c r="S2913" s="328"/>
    </row>
    <row r="2914" spans="1:19" x14ac:dyDescent="0.25">
      <c r="S2914" s="328"/>
    </row>
    <row r="2915" spans="1:19" s="49" customFormat="1" x14ac:dyDescent="0.25">
      <c r="A2915" s="27"/>
      <c r="B2915" s="25"/>
      <c r="C2915" s="25"/>
      <c r="D2915" s="25"/>
      <c r="E2915" s="25"/>
      <c r="F2915" s="14"/>
      <c r="G2915" s="14"/>
      <c r="H2915" s="14"/>
      <c r="I2915" s="14"/>
      <c r="J2915" s="14"/>
      <c r="K2915" s="14"/>
      <c r="L2915" s="69"/>
      <c r="M2915" s="15"/>
      <c r="N2915" s="68"/>
      <c r="O2915" s="16"/>
      <c r="P2915" s="51"/>
      <c r="Q2915" s="52"/>
      <c r="R2915" s="52"/>
      <c r="S2915" s="328"/>
    </row>
    <row r="2916" spans="1:19" x14ac:dyDescent="0.25">
      <c r="S2916" s="328"/>
    </row>
    <row r="2917" spans="1:19" x14ac:dyDescent="0.25">
      <c r="S2917" s="328"/>
    </row>
    <row r="2918" spans="1:19" x14ac:dyDescent="0.25">
      <c r="S2918" s="328"/>
    </row>
    <row r="2919" spans="1:19" x14ac:dyDescent="0.25">
      <c r="S2919" s="328"/>
    </row>
    <row r="2920" spans="1:19" x14ac:dyDescent="0.25">
      <c r="S2920" s="328"/>
    </row>
    <row r="2921" spans="1:19" x14ac:dyDescent="0.25">
      <c r="S2921" s="328"/>
    </row>
    <row r="2922" spans="1:19" x14ac:dyDescent="0.25">
      <c r="S2922" s="328"/>
    </row>
    <row r="2923" spans="1:19" x14ac:dyDescent="0.25">
      <c r="S2923" s="328"/>
    </row>
    <row r="2924" spans="1:19" x14ac:dyDescent="0.25">
      <c r="S2924" s="328"/>
    </row>
    <row r="2925" spans="1:19" x14ac:dyDescent="0.25">
      <c r="S2925" s="328"/>
    </row>
    <row r="2926" spans="1:19" x14ac:dyDescent="0.25">
      <c r="S2926" s="328"/>
    </row>
    <row r="2927" spans="1:19" x14ac:dyDescent="0.25">
      <c r="S2927" s="328"/>
    </row>
    <row r="2928" spans="1:19" x14ac:dyDescent="0.25">
      <c r="S2928" s="328"/>
    </row>
    <row r="2929" spans="19:19" x14ac:dyDescent="0.25">
      <c r="S2929" s="328"/>
    </row>
    <row r="2930" spans="19:19" x14ac:dyDescent="0.25">
      <c r="S2930" s="328"/>
    </row>
    <row r="2931" spans="19:19" x14ac:dyDescent="0.25">
      <c r="S2931" s="328"/>
    </row>
    <row r="2932" spans="19:19" x14ac:dyDescent="0.25">
      <c r="S2932" s="328"/>
    </row>
    <row r="2933" spans="19:19" x14ac:dyDescent="0.25">
      <c r="S2933" s="328"/>
    </row>
    <row r="2934" spans="19:19" x14ac:dyDescent="0.25">
      <c r="S2934" s="328"/>
    </row>
    <row r="2935" spans="19:19" x14ac:dyDescent="0.25">
      <c r="S2935" s="328"/>
    </row>
    <row r="2936" spans="19:19" x14ac:dyDescent="0.25">
      <c r="S2936" s="328"/>
    </row>
    <row r="2937" spans="19:19" x14ac:dyDescent="0.25">
      <c r="S2937" s="328"/>
    </row>
    <row r="2938" spans="19:19" x14ac:dyDescent="0.25">
      <c r="S2938" s="328"/>
    </row>
    <row r="2939" spans="19:19" x14ac:dyDescent="0.25">
      <c r="S2939" s="328"/>
    </row>
    <row r="2940" spans="19:19" x14ac:dyDescent="0.25">
      <c r="S2940" s="328"/>
    </row>
    <row r="2941" spans="19:19" x14ac:dyDescent="0.25">
      <c r="S2941" s="328"/>
    </row>
    <row r="2942" spans="19:19" x14ac:dyDescent="0.25">
      <c r="S2942" s="328"/>
    </row>
    <row r="2943" spans="19:19" x14ac:dyDescent="0.25">
      <c r="S2943" s="328"/>
    </row>
    <row r="2944" spans="19:19" x14ac:dyDescent="0.25">
      <c r="S2944" s="328"/>
    </row>
    <row r="2945" spans="19:19" x14ac:dyDescent="0.25">
      <c r="S2945" s="328"/>
    </row>
    <row r="2946" spans="19:19" x14ac:dyDescent="0.25">
      <c r="S2946" s="328"/>
    </row>
    <row r="2947" spans="19:19" x14ac:dyDescent="0.25">
      <c r="S2947" s="328"/>
    </row>
    <row r="2948" spans="19:19" x14ac:dyDescent="0.25">
      <c r="S2948" s="328"/>
    </row>
    <row r="2949" spans="19:19" x14ac:dyDescent="0.25">
      <c r="S2949" s="328"/>
    </row>
    <row r="2950" spans="19:19" x14ac:dyDescent="0.25">
      <c r="S2950" s="328"/>
    </row>
    <row r="2951" spans="19:19" x14ac:dyDescent="0.25">
      <c r="S2951" s="328"/>
    </row>
    <row r="2952" spans="19:19" x14ac:dyDescent="0.25">
      <c r="S2952" s="328"/>
    </row>
    <row r="2953" spans="19:19" x14ac:dyDescent="0.25">
      <c r="S2953" s="328"/>
    </row>
    <row r="2954" spans="19:19" x14ac:dyDescent="0.25">
      <c r="S2954" s="328"/>
    </row>
    <row r="2955" spans="19:19" x14ac:dyDescent="0.25">
      <c r="S2955" s="328"/>
    </row>
    <row r="2956" spans="19:19" x14ac:dyDescent="0.25">
      <c r="S2956" s="328"/>
    </row>
    <row r="2957" spans="19:19" x14ac:dyDescent="0.25">
      <c r="S2957" s="328"/>
    </row>
    <row r="2958" spans="19:19" x14ac:dyDescent="0.25">
      <c r="S2958" s="328"/>
    </row>
    <row r="2959" spans="19:19" x14ac:dyDescent="0.25">
      <c r="S2959" s="328"/>
    </row>
    <row r="2960" spans="19:19" x14ac:dyDescent="0.25">
      <c r="S2960" s="328"/>
    </row>
    <row r="2961" spans="19:19" x14ac:dyDescent="0.25">
      <c r="S2961" s="328"/>
    </row>
    <row r="2962" spans="19:19" x14ac:dyDescent="0.25">
      <c r="S2962" s="328"/>
    </row>
    <row r="2963" spans="19:19" x14ac:dyDescent="0.25">
      <c r="S2963" s="328"/>
    </row>
    <row r="2964" spans="19:19" x14ac:dyDescent="0.25">
      <c r="S2964" s="328"/>
    </row>
    <row r="2965" spans="19:19" x14ac:dyDescent="0.25">
      <c r="S2965" s="328"/>
    </row>
    <row r="2966" spans="19:19" x14ac:dyDescent="0.25">
      <c r="S2966" s="328"/>
    </row>
    <row r="2967" spans="19:19" x14ac:dyDescent="0.25">
      <c r="S2967" s="328"/>
    </row>
    <row r="2968" spans="19:19" x14ac:dyDescent="0.25">
      <c r="S2968" s="328"/>
    </row>
    <row r="2969" spans="19:19" x14ac:dyDescent="0.25">
      <c r="S2969" s="328"/>
    </row>
    <row r="2970" spans="19:19" x14ac:dyDescent="0.25">
      <c r="S2970" s="328"/>
    </row>
    <row r="2971" spans="19:19" x14ac:dyDescent="0.25">
      <c r="S2971" s="328"/>
    </row>
    <row r="2972" spans="19:19" x14ac:dyDescent="0.25">
      <c r="S2972" s="328"/>
    </row>
    <row r="2973" spans="19:19" x14ac:dyDescent="0.25">
      <c r="S2973" s="328"/>
    </row>
    <row r="2974" spans="19:19" x14ac:dyDescent="0.25">
      <c r="S2974" s="328"/>
    </row>
    <row r="2975" spans="19:19" x14ac:dyDescent="0.25">
      <c r="S2975" s="328"/>
    </row>
    <row r="2976" spans="19:19" x14ac:dyDescent="0.25">
      <c r="S2976" s="328"/>
    </row>
    <row r="2977" spans="19:19" x14ac:dyDescent="0.25">
      <c r="S2977" s="328"/>
    </row>
    <row r="2978" spans="19:19" x14ac:dyDescent="0.25">
      <c r="S2978" s="328"/>
    </row>
    <row r="2979" spans="19:19" x14ac:dyDescent="0.25">
      <c r="S2979" s="328"/>
    </row>
    <row r="2980" spans="19:19" x14ac:dyDescent="0.25">
      <c r="S2980" s="328"/>
    </row>
    <row r="2981" spans="19:19" x14ac:dyDescent="0.25">
      <c r="S2981" s="328"/>
    </row>
    <row r="2982" spans="19:19" x14ac:dyDescent="0.25">
      <c r="S2982" s="328"/>
    </row>
    <row r="2983" spans="19:19" x14ac:dyDescent="0.25">
      <c r="S2983" s="328"/>
    </row>
    <row r="2984" spans="19:19" x14ac:dyDescent="0.25">
      <c r="S2984" s="328"/>
    </row>
    <row r="2985" spans="19:19" x14ac:dyDescent="0.25">
      <c r="S2985" s="328"/>
    </row>
    <row r="2986" spans="19:19" x14ac:dyDescent="0.25">
      <c r="S2986" s="328"/>
    </row>
    <row r="2987" spans="19:19" x14ac:dyDescent="0.25">
      <c r="S2987" s="328"/>
    </row>
    <row r="2988" spans="19:19" x14ac:dyDescent="0.25">
      <c r="S2988" s="328"/>
    </row>
    <row r="2989" spans="19:19" x14ac:dyDescent="0.25">
      <c r="S2989" s="328"/>
    </row>
    <row r="2990" spans="19:19" x14ac:dyDescent="0.25">
      <c r="S2990" s="328"/>
    </row>
    <row r="2991" spans="19:19" x14ac:dyDescent="0.25">
      <c r="S2991" s="328"/>
    </row>
    <row r="2992" spans="19:19" x14ac:dyDescent="0.25">
      <c r="S2992" s="328"/>
    </row>
    <row r="2993" spans="19:19" x14ac:dyDescent="0.25">
      <c r="S2993" s="328"/>
    </row>
    <row r="2994" spans="19:19" x14ac:dyDescent="0.25">
      <c r="S2994" s="328"/>
    </row>
    <row r="2995" spans="19:19" x14ac:dyDescent="0.25">
      <c r="S2995" s="328"/>
    </row>
    <row r="2996" spans="19:19" x14ac:dyDescent="0.25">
      <c r="S2996" s="328"/>
    </row>
    <row r="2997" spans="19:19" x14ac:dyDescent="0.25">
      <c r="S2997" s="328"/>
    </row>
    <row r="2998" spans="19:19" x14ac:dyDescent="0.25">
      <c r="S2998" s="328"/>
    </row>
    <row r="2999" spans="19:19" x14ac:dyDescent="0.25">
      <c r="S2999" s="328"/>
    </row>
    <row r="3000" spans="19:19" x14ac:dyDescent="0.25">
      <c r="S3000" s="328"/>
    </row>
    <row r="3001" spans="19:19" ht="13.5" customHeight="1" x14ac:dyDescent="0.25">
      <c r="S3001" s="328"/>
    </row>
    <row r="3002" spans="19:19" x14ac:dyDescent="0.25">
      <c r="S3002" s="328"/>
    </row>
    <row r="3003" spans="19:19" x14ac:dyDescent="0.25">
      <c r="S3003" s="328"/>
    </row>
    <row r="3004" spans="19:19" x14ac:dyDescent="0.25">
      <c r="S3004" s="328"/>
    </row>
    <row r="3005" spans="19:19" x14ac:dyDescent="0.25">
      <c r="S3005" s="328"/>
    </row>
    <row r="3006" spans="19:19" x14ac:dyDescent="0.25">
      <c r="S3006" s="328"/>
    </row>
    <row r="3007" spans="19:19" x14ac:dyDescent="0.25">
      <c r="S3007" s="328"/>
    </row>
    <row r="3008" spans="19:19" x14ac:dyDescent="0.25">
      <c r="S3008" s="328"/>
    </row>
    <row r="3009" spans="19:19" x14ac:dyDescent="0.25">
      <c r="S3009" s="328"/>
    </row>
    <row r="3010" spans="19:19" x14ac:dyDescent="0.25">
      <c r="S3010" s="328"/>
    </row>
    <row r="3011" spans="19:19" x14ac:dyDescent="0.25">
      <c r="S3011" s="328"/>
    </row>
    <row r="3012" spans="19:19" x14ac:dyDescent="0.25">
      <c r="S3012" s="328"/>
    </row>
    <row r="3013" spans="19:19" x14ac:dyDescent="0.25">
      <c r="S3013" s="328"/>
    </row>
    <row r="3014" spans="19:19" x14ac:dyDescent="0.25">
      <c r="S3014" s="328"/>
    </row>
    <row r="3015" spans="19:19" x14ac:dyDescent="0.25">
      <c r="S3015" s="328"/>
    </row>
    <row r="3016" spans="19:19" x14ac:dyDescent="0.25">
      <c r="S3016" s="328"/>
    </row>
    <row r="3017" spans="19:19" x14ac:dyDescent="0.25">
      <c r="S3017" s="328"/>
    </row>
    <row r="3018" spans="19:19" x14ac:dyDescent="0.25">
      <c r="S3018" s="328"/>
    </row>
    <row r="3019" spans="19:19" x14ac:dyDescent="0.25">
      <c r="S3019" s="328"/>
    </row>
    <row r="3020" spans="19:19" x14ac:dyDescent="0.25">
      <c r="S3020" s="328"/>
    </row>
    <row r="3021" spans="19:19" x14ac:dyDescent="0.25">
      <c r="S3021" s="328"/>
    </row>
    <row r="3022" spans="19:19" x14ac:dyDescent="0.25">
      <c r="S3022" s="328"/>
    </row>
    <row r="3023" spans="19:19" x14ac:dyDescent="0.25">
      <c r="S3023" s="328"/>
    </row>
    <row r="3024" spans="19:19" x14ac:dyDescent="0.25">
      <c r="S3024" s="328"/>
    </row>
    <row r="3025" spans="19:19" x14ac:dyDescent="0.25">
      <c r="S3025" s="328"/>
    </row>
    <row r="3026" spans="19:19" x14ac:dyDescent="0.25">
      <c r="S3026" s="328"/>
    </row>
    <row r="3027" spans="19:19" x14ac:dyDescent="0.25">
      <c r="S3027" s="328"/>
    </row>
    <row r="3028" spans="19:19" x14ac:dyDescent="0.25">
      <c r="S3028" s="328"/>
    </row>
    <row r="3029" spans="19:19" x14ac:dyDescent="0.25">
      <c r="S3029" s="328"/>
    </row>
    <row r="3030" spans="19:19" x14ac:dyDescent="0.25">
      <c r="S3030" s="328"/>
    </row>
    <row r="3031" spans="19:19" x14ac:dyDescent="0.25">
      <c r="S3031" s="328"/>
    </row>
    <row r="3032" spans="19:19" x14ac:dyDescent="0.25">
      <c r="S3032" s="328"/>
    </row>
    <row r="3033" spans="19:19" x14ac:dyDescent="0.25">
      <c r="S3033" s="328"/>
    </row>
    <row r="3034" spans="19:19" x14ac:dyDescent="0.25">
      <c r="S3034" s="328"/>
    </row>
    <row r="3035" spans="19:19" x14ac:dyDescent="0.25">
      <c r="S3035" s="328"/>
    </row>
    <row r="3036" spans="19:19" x14ac:dyDescent="0.25">
      <c r="S3036" s="328"/>
    </row>
    <row r="3037" spans="19:19" x14ac:dyDescent="0.25">
      <c r="S3037" s="328"/>
    </row>
    <row r="3038" spans="19:19" x14ac:dyDescent="0.25">
      <c r="S3038" s="328"/>
    </row>
    <row r="3039" spans="19:19" x14ac:dyDescent="0.25">
      <c r="S3039" s="328"/>
    </row>
    <row r="3040" spans="19:19" x14ac:dyDescent="0.25">
      <c r="S3040" s="328"/>
    </row>
    <row r="3041" spans="19:19" x14ac:dyDescent="0.25">
      <c r="S3041" s="328"/>
    </row>
    <row r="3042" spans="19:19" x14ac:dyDescent="0.25">
      <c r="S3042" s="328"/>
    </row>
    <row r="3043" spans="19:19" x14ac:dyDescent="0.25">
      <c r="S3043" s="328"/>
    </row>
    <row r="3044" spans="19:19" x14ac:dyDescent="0.25">
      <c r="S3044" s="328"/>
    </row>
    <row r="3045" spans="19:19" x14ac:dyDescent="0.25">
      <c r="S3045" s="328"/>
    </row>
    <row r="3046" spans="19:19" x14ac:dyDescent="0.25">
      <c r="S3046" s="328"/>
    </row>
    <row r="3047" spans="19:19" x14ac:dyDescent="0.25">
      <c r="S3047" s="328"/>
    </row>
    <row r="3048" spans="19:19" x14ac:dyDescent="0.25">
      <c r="S3048" s="328"/>
    </row>
    <row r="3049" spans="19:19" x14ac:dyDescent="0.25">
      <c r="S3049" s="328"/>
    </row>
    <row r="3050" spans="19:19" x14ac:dyDescent="0.25">
      <c r="S3050" s="328"/>
    </row>
    <row r="3051" spans="19:19" x14ac:dyDescent="0.25">
      <c r="S3051" s="328"/>
    </row>
    <row r="3052" spans="19:19" x14ac:dyDescent="0.25">
      <c r="S3052" s="328"/>
    </row>
    <row r="3053" spans="19:19" x14ac:dyDescent="0.25">
      <c r="S3053" s="328"/>
    </row>
    <row r="3054" spans="19:19" x14ac:dyDescent="0.25">
      <c r="S3054" s="328"/>
    </row>
    <row r="3055" spans="19:19" x14ac:dyDescent="0.25">
      <c r="S3055" s="328"/>
    </row>
    <row r="3056" spans="19:19" x14ac:dyDescent="0.25">
      <c r="S3056" s="328"/>
    </row>
    <row r="3057" spans="19:19" x14ac:dyDescent="0.25">
      <c r="S3057" s="328"/>
    </row>
    <row r="3058" spans="19:19" x14ac:dyDescent="0.25">
      <c r="S3058" s="328"/>
    </row>
    <row r="3059" spans="19:19" x14ac:dyDescent="0.25">
      <c r="S3059" s="328"/>
    </row>
    <row r="3060" spans="19:19" x14ac:dyDescent="0.25">
      <c r="S3060" s="328"/>
    </row>
    <row r="3061" spans="19:19" x14ac:dyDescent="0.25">
      <c r="S3061" s="328"/>
    </row>
    <row r="3062" spans="19:19" x14ac:dyDescent="0.25">
      <c r="S3062" s="328"/>
    </row>
    <row r="3063" spans="19:19" x14ac:dyDescent="0.25">
      <c r="S3063" s="328"/>
    </row>
    <row r="3064" spans="19:19" x14ac:dyDescent="0.25">
      <c r="S3064" s="328"/>
    </row>
    <row r="3065" spans="19:19" x14ac:dyDescent="0.25">
      <c r="S3065" s="328"/>
    </row>
    <row r="3066" spans="19:19" x14ac:dyDescent="0.25">
      <c r="S3066" s="328"/>
    </row>
    <row r="3067" spans="19:19" x14ac:dyDescent="0.25">
      <c r="S3067" s="328"/>
    </row>
    <row r="3068" spans="19:19" x14ac:dyDescent="0.25">
      <c r="S3068" s="328"/>
    </row>
    <row r="3069" spans="19:19" x14ac:dyDescent="0.25">
      <c r="S3069" s="328"/>
    </row>
    <row r="3070" spans="19:19" x14ac:dyDescent="0.25">
      <c r="S3070" s="328"/>
    </row>
    <row r="3071" spans="19:19" x14ac:dyDescent="0.25">
      <c r="S3071" s="328"/>
    </row>
    <row r="3072" spans="19:19" x14ac:dyDescent="0.25">
      <c r="S3072" s="328"/>
    </row>
    <row r="3073" spans="19:19" x14ac:dyDescent="0.25">
      <c r="S3073" s="328"/>
    </row>
    <row r="3074" spans="19:19" x14ac:dyDescent="0.25">
      <c r="S3074" s="328"/>
    </row>
    <row r="3075" spans="19:19" x14ac:dyDescent="0.25">
      <c r="S3075" s="328"/>
    </row>
    <row r="3076" spans="19:19" x14ac:dyDescent="0.25">
      <c r="S3076" s="328"/>
    </row>
    <row r="3077" spans="19:19" x14ac:dyDescent="0.25">
      <c r="S3077" s="328"/>
    </row>
    <row r="3078" spans="19:19" x14ac:dyDescent="0.25">
      <c r="S3078" s="328"/>
    </row>
    <row r="3079" spans="19:19" x14ac:dyDescent="0.25">
      <c r="S3079" s="328"/>
    </row>
    <row r="3080" spans="19:19" x14ac:dyDescent="0.25">
      <c r="S3080" s="328"/>
    </row>
    <row r="3081" spans="19:19" x14ac:dyDescent="0.25">
      <c r="S3081" s="328"/>
    </row>
    <row r="3082" spans="19:19" x14ac:dyDescent="0.25">
      <c r="S3082" s="328"/>
    </row>
    <row r="3083" spans="19:19" x14ac:dyDescent="0.25">
      <c r="S3083" s="328"/>
    </row>
    <row r="3084" spans="19:19" x14ac:dyDescent="0.25">
      <c r="S3084" s="328"/>
    </row>
    <row r="3085" spans="19:19" x14ac:dyDescent="0.25">
      <c r="S3085" s="328"/>
    </row>
    <row r="3086" spans="19:19" x14ac:dyDescent="0.25">
      <c r="S3086" s="328"/>
    </row>
    <row r="3087" spans="19:19" x14ac:dyDescent="0.25">
      <c r="S3087" s="328"/>
    </row>
    <row r="3088" spans="19:19" x14ac:dyDescent="0.25">
      <c r="S3088" s="328"/>
    </row>
    <row r="3089" spans="19:19" x14ac:dyDescent="0.25">
      <c r="S3089" s="328"/>
    </row>
    <row r="3090" spans="19:19" x14ac:dyDescent="0.25">
      <c r="S3090" s="328"/>
    </row>
    <row r="3091" spans="19:19" x14ac:dyDescent="0.25">
      <c r="S3091" s="328"/>
    </row>
    <row r="3092" spans="19:19" x14ac:dyDescent="0.25">
      <c r="S3092" s="328"/>
    </row>
    <row r="3093" spans="19:19" x14ac:dyDescent="0.25">
      <c r="S3093" s="328"/>
    </row>
    <row r="3094" spans="19:19" x14ac:dyDescent="0.25">
      <c r="S3094" s="328"/>
    </row>
    <row r="3095" spans="19:19" x14ac:dyDescent="0.25">
      <c r="S3095" s="328"/>
    </row>
    <row r="3096" spans="19:19" x14ac:dyDescent="0.25">
      <c r="S3096" s="328"/>
    </row>
    <row r="3097" spans="19:19" x14ac:dyDescent="0.25">
      <c r="S3097" s="328"/>
    </row>
    <row r="3098" spans="19:19" x14ac:dyDescent="0.25">
      <c r="S3098" s="328"/>
    </row>
    <row r="3099" spans="19:19" x14ac:dyDescent="0.25">
      <c r="S3099" s="328"/>
    </row>
    <row r="3100" spans="19:19" x14ac:dyDescent="0.25">
      <c r="S3100" s="328"/>
    </row>
    <row r="3101" spans="19:19" x14ac:dyDescent="0.25">
      <c r="S3101" s="328"/>
    </row>
    <row r="3102" spans="19:19" x14ac:dyDescent="0.25">
      <c r="S3102" s="328"/>
    </row>
    <row r="3103" spans="19:19" x14ac:dyDescent="0.25">
      <c r="S3103" s="328"/>
    </row>
    <row r="3104" spans="19:19" x14ac:dyDescent="0.25">
      <c r="S3104" s="328"/>
    </row>
    <row r="3105" spans="19:19" x14ac:dyDescent="0.25">
      <c r="S3105" s="328"/>
    </row>
    <row r="3106" spans="19:19" x14ac:dyDescent="0.25">
      <c r="S3106" s="328"/>
    </row>
    <row r="3107" spans="19:19" x14ac:dyDescent="0.25">
      <c r="S3107" s="328"/>
    </row>
    <row r="3108" spans="19:19" x14ac:dyDescent="0.25">
      <c r="S3108" s="328"/>
    </row>
    <row r="3109" spans="19:19" x14ac:dyDescent="0.25">
      <c r="S3109" s="328"/>
    </row>
    <row r="3110" spans="19:19" x14ac:dyDescent="0.25">
      <c r="S3110" s="328"/>
    </row>
    <row r="3111" spans="19:19" x14ac:dyDescent="0.25">
      <c r="S3111" s="328"/>
    </row>
    <row r="3112" spans="19:19" x14ac:dyDescent="0.25">
      <c r="S3112" s="328"/>
    </row>
    <row r="3113" spans="19:19" x14ac:dyDescent="0.25">
      <c r="S3113" s="328"/>
    </row>
    <row r="3114" spans="19:19" x14ac:dyDescent="0.25">
      <c r="S3114" s="328"/>
    </row>
    <row r="3115" spans="19:19" x14ac:dyDescent="0.25">
      <c r="S3115" s="328"/>
    </row>
    <row r="3116" spans="19:19" x14ac:dyDescent="0.25">
      <c r="S3116" s="328"/>
    </row>
    <row r="3117" spans="19:19" x14ac:dyDescent="0.25">
      <c r="S3117" s="328"/>
    </row>
    <row r="3118" spans="19:19" x14ac:dyDescent="0.25">
      <c r="S3118" s="328"/>
    </row>
    <row r="3119" spans="19:19" x14ac:dyDescent="0.25">
      <c r="S3119" s="328"/>
    </row>
    <row r="3120" spans="19:19" x14ac:dyDescent="0.25">
      <c r="S3120" s="328"/>
    </row>
    <row r="3121" spans="19:19" x14ac:dyDescent="0.25">
      <c r="S3121" s="328"/>
    </row>
    <row r="3122" spans="19:19" x14ac:dyDescent="0.25">
      <c r="S3122" s="328"/>
    </row>
    <row r="3123" spans="19:19" x14ac:dyDescent="0.25">
      <c r="S3123" s="328"/>
    </row>
    <row r="3124" spans="19:19" x14ac:dyDescent="0.25">
      <c r="S3124" s="328"/>
    </row>
    <row r="3125" spans="19:19" x14ac:dyDescent="0.25">
      <c r="S3125" s="328"/>
    </row>
    <row r="3126" spans="19:19" x14ac:dyDescent="0.25">
      <c r="S3126" s="328"/>
    </row>
    <row r="3127" spans="19:19" x14ac:dyDescent="0.25">
      <c r="S3127" s="328"/>
    </row>
    <row r="3128" spans="19:19" x14ac:dyDescent="0.25">
      <c r="S3128" s="328"/>
    </row>
    <row r="3129" spans="19:19" x14ac:dyDescent="0.25">
      <c r="S3129" s="328"/>
    </row>
    <row r="3130" spans="19:19" x14ac:dyDescent="0.25">
      <c r="S3130" s="328"/>
    </row>
    <row r="3131" spans="19:19" x14ac:dyDescent="0.25">
      <c r="S3131" s="328"/>
    </row>
    <row r="3132" spans="19:19" x14ac:dyDescent="0.25">
      <c r="S3132" s="328"/>
    </row>
    <row r="3133" spans="19:19" x14ac:dyDescent="0.25">
      <c r="S3133" s="328"/>
    </row>
    <row r="3134" spans="19:19" x14ac:dyDescent="0.25">
      <c r="S3134" s="328"/>
    </row>
    <row r="3135" spans="19:19" x14ac:dyDescent="0.25">
      <c r="S3135" s="328"/>
    </row>
    <row r="3136" spans="19:19" x14ac:dyDescent="0.25">
      <c r="S3136" s="328"/>
    </row>
    <row r="3137" spans="19:19" x14ac:dyDescent="0.25">
      <c r="S3137" s="328"/>
    </row>
    <row r="3138" spans="19:19" x14ac:dyDescent="0.25">
      <c r="S3138" s="328"/>
    </row>
    <row r="3139" spans="19:19" x14ac:dyDescent="0.25">
      <c r="S3139" s="328"/>
    </row>
    <row r="3140" spans="19:19" x14ac:dyDescent="0.25">
      <c r="S3140" s="328"/>
    </row>
    <row r="3141" spans="19:19" x14ac:dyDescent="0.25">
      <c r="S3141" s="328"/>
    </row>
    <row r="3142" spans="19:19" x14ac:dyDescent="0.25">
      <c r="S3142" s="328"/>
    </row>
    <row r="3143" spans="19:19" x14ac:dyDescent="0.25">
      <c r="S3143" s="328"/>
    </row>
    <row r="3144" spans="19:19" x14ac:dyDescent="0.25">
      <c r="S3144" s="328"/>
    </row>
    <row r="3145" spans="19:19" x14ac:dyDescent="0.25">
      <c r="S3145" s="328"/>
    </row>
    <row r="3146" spans="19:19" x14ac:dyDescent="0.25">
      <c r="S3146" s="328"/>
    </row>
    <row r="3147" spans="19:19" x14ac:dyDescent="0.25">
      <c r="S3147" s="328"/>
    </row>
    <row r="3148" spans="19:19" x14ac:dyDescent="0.25">
      <c r="S3148" s="328"/>
    </row>
    <row r="3149" spans="19:19" x14ac:dyDescent="0.25">
      <c r="S3149" s="328"/>
    </row>
    <row r="3150" spans="19:19" x14ac:dyDescent="0.25">
      <c r="S3150" s="328"/>
    </row>
    <row r="3151" spans="19:19" x14ac:dyDescent="0.25">
      <c r="S3151" s="328"/>
    </row>
    <row r="3152" spans="19:19" x14ac:dyDescent="0.25">
      <c r="S3152" s="328"/>
    </row>
    <row r="3153" spans="19:19" x14ac:dyDescent="0.25">
      <c r="S3153" s="328"/>
    </row>
    <row r="3154" spans="19:19" x14ac:dyDescent="0.25">
      <c r="S3154" s="328"/>
    </row>
    <row r="3155" spans="19:19" x14ac:dyDescent="0.25">
      <c r="S3155" s="328"/>
    </row>
    <row r="3156" spans="19:19" x14ac:dyDescent="0.25">
      <c r="S3156" s="328"/>
    </row>
    <row r="3157" spans="19:19" x14ac:dyDescent="0.25">
      <c r="S3157" s="328"/>
    </row>
    <row r="3158" spans="19:19" x14ac:dyDescent="0.25">
      <c r="S3158" s="328"/>
    </row>
    <row r="3159" spans="19:19" x14ac:dyDescent="0.25">
      <c r="S3159" s="328"/>
    </row>
    <row r="3160" spans="19:19" x14ac:dyDescent="0.25">
      <c r="S3160" s="328"/>
    </row>
    <row r="3161" spans="19:19" x14ac:dyDescent="0.25">
      <c r="S3161" s="328"/>
    </row>
    <row r="3162" spans="19:19" x14ac:dyDescent="0.25">
      <c r="S3162" s="328"/>
    </row>
    <row r="3163" spans="19:19" x14ac:dyDescent="0.25">
      <c r="S3163" s="328"/>
    </row>
    <row r="3164" spans="19:19" x14ac:dyDescent="0.25">
      <c r="S3164" s="328"/>
    </row>
    <row r="3165" spans="19:19" x14ac:dyDescent="0.25">
      <c r="S3165" s="328"/>
    </row>
    <row r="3166" spans="19:19" x14ac:dyDescent="0.25">
      <c r="S3166" s="328"/>
    </row>
    <row r="3167" spans="19:19" x14ac:dyDescent="0.25">
      <c r="S3167" s="328"/>
    </row>
    <row r="3168" spans="19:19" x14ac:dyDescent="0.25">
      <c r="S3168" s="328"/>
    </row>
    <row r="3169" spans="19:19" x14ac:dyDescent="0.25">
      <c r="S3169" s="328"/>
    </row>
    <row r="3170" spans="19:19" x14ac:dyDescent="0.25">
      <c r="S3170" s="328"/>
    </row>
    <row r="3171" spans="19:19" x14ac:dyDescent="0.25">
      <c r="S3171" s="328"/>
    </row>
    <row r="3172" spans="19:19" x14ac:dyDescent="0.25">
      <c r="S3172" s="328"/>
    </row>
    <row r="3173" spans="19:19" x14ac:dyDescent="0.25">
      <c r="S3173" s="328"/>
    </row>
    <row r="3174" spans="19:19" x14ac:dyDescent="0.25">
      <c r="S3174" s="328"/>
    </row>
    <row r="3175" spans="19:19" x14ac:dyDescent="0.25">
      <c r="S3175" s="328"/>
    </row>
    <row r="3176" spans="19:19" x14ac:dyDescent="0.25">
      <c r="S3176" s="328"/>
    </row>
    <row r="3177" spans="19:19" x14ac:dyDescent="0.25">
      <c r="S3177" s="328"/>
    </row>
    <row r="3178" spans="19:19" x14ac:dyDescent="0.25">
      <c r="S3178" s="328"/>
    </row>
    <row r="3179" spans="19:19" x14ac:dyDescent="0.25">
      <c r="S3179" s="328"/>
    </row>
    <row r="3180" spans="19:19" x14ac:dyDescent="0.25">
      <c r="S3180" s="328"/>
    </row>
    <row r="3181" spans="19:19" x14ac:dyDescent="0.25">
      <c r="S3181" s="328"/>
    </row>
    <row r="3182" spans="19:19" x14ac:dyDescent="0.25">
      <c r="S3182" s="328"/>
    </row>
    <row r="3183" spans="19:19" x14ac:dyDescent="0.25">
      <c r="S3183" s="328"/>
    </row>
    <row r="3184" spans="19:19" x14ac:dyDescent="0.25">
      <c r="S3184" s="328"/>
    </row>
    <row r="3185" spans="19:19" x14ac:dyDescent="0.25">
      <c r="S3185" s="328"/>
    </row>
    <row r="3186" spans="19:19" x14ac:dyDescent="0.25">
      <c r="S3186" s="328"/>
    </row>
    <row r="3187" spans="19:19" x14ac:dyDescent="0.25">
      <c r="S3187" s="328"/>
    </row>
    <row r="3188" spans="19:19" x14ac:dyDescent="0.25">
      <c r="S3188" s="328"/>
    </row>
    <row r="3189" spans="19:19" x14ac:dyDescent="0.25">
      <c r="S3189" s="328"/>
    </row>
    <row r="3190" spans="19:19" x14ac:dyDescent="0.25">
      <c r="S3190" s="328"/>
    </row>
    <row r="3191" spans="19:19" x14ac:dyDescent="0.25">
      <c r="S3191" s="328"/>
    </row>
    <row r="3192" spans="19:19" x14ac:dyDescent="0.25">
      <c r="S3192" s="328"/>
    </row>
    <row r="3193" spans="19:19" x14ac:dyDescent="0.25">
      <c r="S3193" s="328"/>
    </row>
    <row r="3194" spans="19:19" x14ac:dyDescent="0.25">
      <c r="S3194" s="328"/>
    </row>
    <row r="3195" spans="19:19" x14ac:dyDescent="0.25">
      <c r="S3195" s="328"/>
    </row>
    <row r="3196" spans="19:19" x14ac:dyDescent="0.25">
      <c r="S3196" s="328"/>
    </row>
    <row r="3197" spans="19:19" x14ac:dyDescent="0.25">
      <c r="S3197" s="328"/>
    </row>
    <row r="3198" spans="19:19" x14ac:dyDescent="0.25">
      <c r="S3198" s="328"/>
    </row>
    <row r="3199" spans="19:19" x14ac:dyDescent="0.25">
      <c r="S3199" s="328"/>
    </row>
    <row r="3200" spans="19:19" x14ac:dyDescent="0.25">
      <c r="S3200" s="328"/>
    </row>
    <row r="3201" spans="19:19" x14ac:dyDescent="0.25">
      <c r="S3201" s="328"/>
    </row>
    <row r="3202" spans="19:19" x14ac:dyDescent="0.25">
      <c r="S3202" s="328"/>
    </row>
    <row r="3203" spans="19:19" x14ac:dyDescent="0.25">
      <c r="S3203" s="328"/>
    </row>
    <row r="3204" spans="19:19" x14ac:dyDescent="0.25">
      <c r="S3204" s="328"/>
    </row>
    <row r="3205" spans="19:19" x14ac:dyDescent="0.25">
      <c r="S3205" s="328"/>
    </row>
    <row r="3206" spans="19:19" x14ac:dyDescent="0.25">
      <c r="S3206" s="328"/>
    </row>
    <row r="3207" spans="19:19" x14ac:dyDescent="0.25">
      <c r="S3207" s="328"/>
    </row>
    <row r="3208" spans="19:19" x14ac:dyDescent="0.25">
      <c r="S3208" s="328"/>
    </row>
    <row r="3209" spans="19:19" x14ac:dyDescent="0.25">
      <c r="S3209" s="328"/>
    </row>
    <row r="3210" spans="19:19" x14ac:dyDescent="0.25">
      <c r="S3210" s="328"/>
    </row>
    <row r="3211" spans="19:19" x14ac:dyDescent="0.25">
      <c r="S3211" s="328"/>
    </row>
    <row r="3212" spans="19:19" x14ac:dyDescent="0.25">
      <c r="S3212" s="328"/>
    </row>
    <row r="3213" spans="19:19" x14ac:dyDescent="0.25">
      <c r="S3213" s="328"/>
    </row>
    <row r="3214" spans="19:19" x14ac:dyDescent="0.25">
      <c r="S3214" s="328"/>
    </row>
    <row r="3215" spans="19:19" x14ac:dyDescent="0.25">
      <c r="S3215" s="328"/>
    </row>
    <row r="3216" spans="19:19" x14ac:dyDescent="0.25">
      <c r="S3216" s="328"/>
    </row>
    <row r="3217" spans="19:19" x14ac:dyDescent="0.25">
      <c r="S3217" s="328"/>
    </row>
    <row r="3218" spans="19:19" x14ac:dyDescent="0.25">
      <c r="S3218" s="328"/>
    </row>
    <row r="3219" spans="19:19" x14ac:dyDescent="0.25">
      <c r="S3219" s="328"/>
    </row>
    <row r="3220" spans="19:19" x14ac:dyDescent="0.25">
      <c r="S3220" s="328"/>
    </row>
    <row r="3221" spans="19:19" x14ac:dyDescent="0.25">
      <c r="S3221" s="328"/>
    </row>
    <row r="3222" spans="19:19" x14ac:dyDescent="0.25">
      <c r="S3222" s="328"/>
    </row>
    <row r="3223" spans="19:19" x14ac:dyDescent="0.25">
      <c r="S3223" s="328"/>
    </row>
    <row r="3224" spans="19:19" x14ac:dyDescent="0.25">
      <c r="S3224" s="328"/>
    </row>
    <row r="3225" spans="19:19" x14ac:dyDescent="0.25">
      <c r="S3225" s="328"/>
    </row>
    <row r="3226" spans="19:19" x14ac:dyDescent="0.25">
      <c r="S3226" s="328"/>
    </row>
    <row r="3227" spans="19:19" x14ac:dyDescent="0.25">
      <c r="S3227" s="328"/>
    </row>
    <row r="3228" spans="19:19" x14ac:dyDescent="0.25">
      <c r="S3228" s="328"/>
    </row>
    <row r="3229" spans="19:19" x14ac:dyDescent="0.25">
      <c r="S3229" s="328"/>
    </row>
    <row r="3230" spans="19:19" x14ac:dyDescent="0.25">
      <c r="S3230" s="328"/>
    </row>
    <row r="3231" spans="19:19" x14ac:dyDescent="0.25">
      <c r="S3231" s="328"/>
    </row>
    <row r="3232" spans="19:19" x14ac:dyDescent="0.25">
      <c r="S3232" s="328"/>
    </row>
    <row r="3233" spans="19:19" x14ac:dyDescent="0.25">
      <c r="S3233" s="328"/>
    </row>
    <row r="3234" spans="19:19" x14ac:dyDescent="0.25">
      <c r="S3234" s="328"/>
    </row>
    <row r="3235" spans="19:19" x14ac:dyDescent="0.25">
      <c r="S3235" s="328"/>
    </row>
    <row r="3236" spans="19:19" x14ac:dyDescent="0.25">
      <c r="S3236" s="328"/>
    </row>
    <row r="3237" spans="19:19" x14ac:dyDescent="0.25">
      <c r="S3237" s="328"/>
    </row>
    <row r="3238" spans="19:19" x14ac:dyDescent="0.25">
      <c r="S3238" s="328"/>
    </row>
    <row r="3239" spans="19:19" x14ac:dyDescent="0.25">
      <c r="S3239" s="328"/>
    </row>
    <row r="3240" spans="19:19" x14ac:dyDescent="0.25">
      <c r="S3240" s="328"/>
    </row>
    <row r="3241" spans="19:19" x14ac:dyDescent="0.25">
      <c r="S3241" s="328"/>
    </row>
    <row r="3242" spans="19:19" x14ac:dyDescent="0.25">
      <c r="S3242" s="328"/>
    </row>
    <row r="3243" spans="19:19" x14ac:dyDescent="0.25">
      <c r="S3243" s="328"/>
    </row>
    <row r="3244" spans="19:19" x14ac:dyDescent="0.25">
      <c r="S3244" s="328"/>
    </row>
    <row r="3245" spans="19:19" x14ac:dyDescent="0.25">
      <c r="S3245" s="328"/>
    </row>
    <row r="3246" spans="19:19" x14ac:dyDescent="0.25">
      <c r="S3246" s="328"/>
    </row>
    <row r="3247" spans="19:19" x14ac:dyDescent="0.25">
      <c r="S3247" s="328"/>
    </row>
    <row r="3248" spans="19:19" x14ac:dyDescent="0.25">
      <c r="S3248" s="328"/>
    </row>
    <row r="3249" spans="19:19" x14ac:dyDescent="0.25">
      <c r="S3249" s="328"/>
    </row>
    <row r="3250" spans="19:19" x14ac:dyDescent="0.25">
      <c r="S3250" s="328"/>
    </row>
    <row r="3251" spans="19:19" x14ac:dyDescent="0.25">
      <c r="S3251" s="328"/>
    </row>
    <row r="3252" spans="19:19" x14ac:dyDescent="0.25">
      <c r="S3252" s="328"/>
    </row>
    <row r="3253" spans="19:19" x14ac:dyDescent="0.25">
      <c r="S3253" s="328"/>
    </row>
    <row r="3254" spans="19:19" x14ac:dyDescent="0.25">
      <c r="S3254" s="328"/>
    </row>
    <row r="3255" spans="19:19" x14ac:dyDescent="0.25">
      <c r="S3255" s="328"/>
    </row>
    <row r="3256" spans="19:19" x14ac:dyDescent="0.25">
      <c r="S3256" s="328"/>
    </row>
    <row r="3257" spans="19:19" x14ac:dyDescent="0.25">
      <c r="S3257" s="328"/>
    </row>
    <row r="3258" spans="19:19" x14ac:dyDescent="0.25">
      <c r="S3258" s="328"/>
    </row>
    <row r="3259" spans="19:19" x14ac:dyDescent="0.25">
      <c r="S3259" s="328"/>
    </row>
    <row r="3260" spans="19:19" x14ac:dyDescent="0.25">
      <c r="S3260" s="328"/>
    </row>
    <row r="3261" spans="19:19" x14ac:dyDescent="0.25">
      <c r="S3261" s="328"/>
    </row>
    <row r="3262" spans="19:19" x14ac:dyDescent="0.25">
      <c r="S3262" s="328"/>
    </row>
    <row r="3263" spans="19:19" x14ac:dyDescent="0.25">
      <c r="S3263" s="328"/>
    </row>
    <row r="3264" spans="19:19" x14ac:dyDescent="0.25">
      <c r="S3264" s="328"/>
    </row>
    <row r="3265" spans="19:19" x14ac:dyDescent="0.25">
      <c r="S3265" s="328"/>
    </row>
    <row r="3266" spans="19:19" x14ac:dyDescent="0.25">
      <c r="S3266" s="328"/>
    </row>
    <row r="3267" spans="19:19" x14ac:dyDescent="0.25">
      <c r="S3267" s="328"/>
    </row>
    <row r="3268" spans="19:19" x14ac:dyDescent="0.25">
      <c r="S3268" s="328"/>
    </row>
    <row r="3269" spans="19:19" x14ac:dyDescent="0.25">
      <c r="S3269" s="328"/>
    </row>
    <row r="3270" spans="19:19" x14ac:dyDescent="0.25">
      <c r="S3270" s="328"/>
    </row>
    <row r="3271" spans="19:19" x14ac:dyDescent="0.25">
      <c r="S3271" s="328"/>
    </row>
    <row r="3272" spans="19:19" x14ac:dyDescent="0.25">
      <c r="S3272" s="328"/>
    </row>
    <row r="3273" spans="19:19" x14ac:dyDescent="0.25">
      <c r="S3273" s="328"/>
    </row>
    <row r="3274" spans="19:19" x14ac:dyDescent="0.25">
      <c r="S3274" s="328"/>
    </row>
    <row r="3275" spans="19:19" x14ac:dyDescent="0.25">
      <c r="S3275" s="328"/>
    </row>
    <row r="3276" spans="19:19" x14ac:dyDescent="0.25">
      <c r="S3276" s="328"/>
    </row>
    <row r="3277" spans="19:19" x14ac:dyDescent="0.25">
      <c r="S3277" s="328"/>
    </row>
    <row r="3278" spans="19:19" x14ac:dyDescent="0.25">
      <c r="S3278" s="328"/>
    </row>
    <row r="3279" spans="19:19" x14ac:dyDescent="0.25">
      <c r="S3279" s="328"/>
    </row>
    <row r="3280" spans="19:19" x14ac:dyDescent="0.25">
      <c r="S3280" s="328"/>
    </row>
    <row r="3281" spans="19:19" x14ac:dyDescent="0.25">
      <c r="S3281" s="328"/>
    </row>
    <row r="3282" spans="19:19" x14ac:dyDescent="0.25">
      <c r="S3282" s="328"/>
    </row>
    <row r="3283" spans="19:19" x14ac:dyDescent="0.25">
      <c r="S3283" s="328"/>
    </row>
    <row r="3284" spans="19:19" x14ac:dyDescent="0.25">
      <c r="S3284" s="328"/>
    </row>
    <row r="3285" spans="19:19" x14ac:dyDescent="0.25">
      <c r="S3285" s="328"/>
    </row>
    <row r="3286" spans="19:19" x14ac:dyDescent="0.25">
      <c r="S3286" s="328"/>
    </row>
    <row r="3287" spans="19:19" x14ac:dyDescent="0.25">
      <c r="S3287" s="328"/>
    </row>
    <row r="3288" spans="19:19" x14ac:dyDescent="0.25">
      <c r="S3288" s="328"/>
    </row>
    <row r="3289" spans="19:19" x14ac:dyDescent="0.25">
      <c r="S3289" s="328"/>
    </row>
    <row r="3290" spans="19:19" x14ac:dyDescent="0.25">
      <c r="S3290" s="328"/>
    </row>
    <row r="3291" spans="19:19" x14ac:dyDescent="0.25">
      <c r="S3291" s="328"/>
    </row>
    <row r="3292" spans="19:19" x14ac:dyDescent="0.25">
      <c r="S3292" s="328"/>
    </row>
    <row r="3293" spans="19:19" x14ac:dyDescent="0.25">
      <c r="S3293" s="328"/>
    </row>
    <row r="3294" spans="19:19" x14ac:dyDescent="0.25">
      <c r="S3294" s="328"/>
    </row>
    <row r="3295" spans="19:19" x14ac:dyDescent="0.25">
      <c r="S3295" s="328"/>
    </row>
    <row r="3296" spans="19:19" x14ac:dyDescent="0.25">
      <c r="S3296" s="328"/>
    </row>
    <row r="3297" spans="19:19" x14ac:dyDescent="0.25">
      <c r="S3297" s="328"/>
    </row>
    <row r="3298" spans="19:19" x14ac:dyDescent="0.25">
      <c r="S3298" s="328"/>
    </row>
    <row r="3299" spans="19:19" x14ac:dyDescent="0.25">
      <c r="S3299" s="328"/>
    </row>
    <row r="3300" spans="19:19" x14ac:dyDescent="0.25">
      <c r="S3300" s="328"/>
    </row>
    <row r="3301" spans="19:19" x14ac:dyDescent="0.25">
      <c r="S3301" s="328"/>
    </row>
    <row r="3302" spans="19:19" x14ac:dyDescent="0.25">
      <c r="S3302" s="328"/>
    </row>
    <row r="3303" spans="19:19" x14ac:dyDescent="0.25">
      <c r="S3303" s="328"/>
    </row>
    <row r="3304" spans="19:19" x14ac:dyDescent="0.25">
      <c r="S3304" s="328"/>
    </row>
    <row r="3305" spans="19:19" x14ac:dyDescent="0.25">
      <c r="S3305" s="328"/>
    </row>
    <row r="3306" spans="19:19" x14ac:dyDescent="0.25">
      <c r="S3306" s="328"/>
    </row>
    <row r="3307" spans="19:19" x14ac:dyDescent="0.25">
      <c r="S3307" s="328"/>
    </row>
    <row r="3308" spans="19:19" x14ac:dyDescent="0.25">
      <c r="S3308" s="328"/>
    </row>
    <row r="3309" spans="19:19" x14ac:dyDescent="0.25">
      <c r="S3309" s="328"/>
    </row>
    <row r="3310" spans="19:19" x14ac:dyDescent="0.25">
      <c r="S3310" s="328"/>
    </row>
    <row r="3311" spans="19:19" x14ac:dyDescent="0.25">
      <c r="S3311" s="328"/>
    </row>
    <row r="3312" spans="19:19" x14ac:dyDescent="0.25">
      <c r="S3312" s="328"/>
    </row>
    <row r="3313" spans="19:19" x14ac:dyDescent="0.25">
      <c r="S3313" s="328"/>
    </row>
    <row r="3314" spans="19:19" x14ac:dyDescent="0.25">
      <c r="S3314" s="328"/>
    </row>
    <row r="3315" spans="19:19" x14ac:dyDescent="0.25">
      <c r="S3315" s="328"/>
    </row>
    <row r="3316" spans="19:19" x14ac:dyDescent="0.25">
      <c r="S3316" s="328"/>
    </row>
    <row r="3317" spans="19:19" x14ac:dyDescent="0.25">
      <c r="S3317" s="328"/>
    </row>
    <row r="3318" spans="19:19" x14ac:dyDescent="0.25">
      <c r="S3318" s="328"/>
    </row>
    <row r="3319" spans="19:19" x14ac:dyDescent="0.25">
      <c r="S3319" s="328"/>
    </row>
    <row r="3320" spans="19:19" x14ac:dyDescent="0.25">
      <c r="S3320" s="328"/>
    </row>
    <row r="3321" spans="19:19" x14ac:dyDescent="0.25">
      <c r="S3321" s="328"/>
    </row>
    <row r="3322" spans="19:19" x14ac:dyDescent="0.25">
      <c r="S3322" s="328"/>
    </row>
    <row r="3323" spans="19:19" x14ac:dyDescent="0.25">
      <c r="S3323" s="328"/>
    </row>
    <row r="3324" spans="19:19" x14ac:dyDescent="0.25">
      <c r="S3324" s="328"/>
    </row>
    <row r="3325" spans="19:19" x14ac:dyDescent="0.25">
      <c r="S3325" s="328"/>
    </row>
    <row r="3326" spans="19:19" x14ac:dyDescent="0.25">
      <c r="S3326" s="328"/>
    </row>
    <row r="3327" spans="19:19" x14ac:dyDescent="0.25">
      <c r="S3327" s="328"/>
    </row>
    <row r="3328" spans="19:19" x14ac:dyDescent="0.25">
      <c r="S3328" s="328"/>
    </row>
    <row r="3329" spans="19:19" x14ac:dyDescent="0.25">
      <c r="S3329" s="328"/>
    </row>
    <row r="3330" spans="19:19" x14ac:dyDescent="0.25">
      <c r="S3330" s="328"/>
    </row>
    <row r="3331" spans="19:19" x14ac:dyDescent="0.25">
      <c r="S3331" s="328"/>
    </row>
    <row r="3332" spans="19:19" x14ac:dyDescent="0.25">
      <c r="S3332" s="328"/>
    </row>
    <row r="3333" spans="19:19" x14ac:dyDescent="0.25">
      <c r="S3333" s="328"/>
    </row>
    <row r="3334" spans="19:19" x14ac:dyDescent="0.25">
      <c r="S3334" s="328"/>
    </row>
    <row r="3335" spans="19:19" x14ac:dyDescent="0.25">
      <c r="S3335" s="328"/>
    </row>
    <row r="3336" spans="19:19" x14ac:dyDescent="0.25">
      <c r="S3336" s="328"/>
    </row>
    <row r="3337" spans="19:19" x14ac:dyDescent="0.25">
      <c r="S3337" s="328"/>
    </row>
    <row r="3338" spans="19:19" x14ac:dyDescent="0.25">
      <c r="S3338" s="328"/>
    </row>
    <row r="3339" spans="19:19" x14ac:dyDescent="0.25">
      <c r="S3339" s="328"/>
    </row>
    <row r="3340" spans="19:19" x14ac:dyDescent="0.25">
      <c r="S3340" s="328"/>
    </row>
    <row r="3341" spans="19:19" x14ac:dyDescent="0.25">
      <c r="S3341" s="328"/>
    </row>
    <row r="3342" spans="19:19" x14ac:dyDescent="0.25">
      <c r="S3342" s="328"/>
    </row>
    <row r="3343" spans="19:19" x14ac:dyDescent="0.25">
      <c r="S3343" s="328"/>
    </row>
    <row r="3344" spans="19:19" x14ac:dyDescent="0.25">
      <c r="S3344" s="328"/>
    </row>
    <row r="3345" spans="19:19" x14ac:dyDescent="0.25">
      <c r="S3345" s="328"/>
    </row>
    <row r="3346" spans="19:19" x14ac:dyDescent="0.25">
      <c r="S3346" s="328"/>
    </row>
    <row r="3347" spans="19:19" x14ac:dyDescent="0.25">
      <c r="S3347" s="328"/>
    </row>
    <row r="3348" spans="19:19" x14ac:dyDescent="0.25">
      <c r="S3348" s="328"/>
    </row>
    <row r="3349" spans="19:19" x14ac:dyDescent="0.25">
      <c r="S3349" s="328"/>
    </row>
    <row r="3350" spans="19:19" x14ac:dyDescent="0.25">
      <c r="S3350" s="328"/>
    </row>
    <row r="3351" spans="19:19" x14ac:dyDescent="0.25">
      <c r="S3351" s="328"/>
    </row>
    <row r="3352" spans="19:19" x14ac:dyDescent="0.25">
      <c r="S3352" s="328"/>
    </row>
    <row r="3353" spans="19:19" x14ac:dyDescent="0.25">
      <c r="S3353" s="328"/>
    </row>
    <row r="3354" spans="19:19" x14ac:dyDescent="0.25">
      <c r="S3354" s="328"/>
    </row>
    <row r="3355" spans="19:19" x14ac:dyDescent="0.25">
      <c r="S3355" s="328"/>
    </row>
    <row r="3356" spans="19:19" x14ac:dyDescent="0.25">
      <c r="S3356" s="328"/>
    </row>
    <row r="3357" spans="19:19" x14ac:dyDescent="0.25">
      <c r="S3357" s="328"/>
    </row>
    <row r="3358" spans="19:19" x14ac:dyDescent="0.25">
      <c r="S3358" s="328"/>
    </row>
    <row r="3359" spans="19:19" x14ac:dyDescent="0.25">
      <c r="S3359" s="328"/>
    </row>
    <row r="3360" spans="19:19" x14ac:dyDescent="0.25">
      <c r="S3360" s="328"/>
    </row>
    <row r="3361" spans="19:19" x14ac:dyDescent="0.25">
      <c r="S3361" s="328"/>
    </row>
    <row r="3362" spans="19:19" x14ac:dyDescent="0.25">
      <c r="S3362" s="328"/>
    </row>
    <row r="3363" spans="19:19" x14ac:dyDescent="0.25">
      <c r="S3363" s="328"/>
    </row>
    <row r="3364" spans="19:19" x14ac:dyDescent="0.25">
      <c r="S3364" s="328"/>
    </row>
    <row r="3365" spans="19:19" x14ac:dyDescent="0.25">
      <c r="S3365" s="328"/>
    </row>
    <row r="3366" spans="19:19" x14ac:dyDescent="0.25">
      <c r="S3366" s="328"/>
    </row>
    <row r="3367" spans="19:19" x14ac:dyDescent="0.25">
      <c r="S3367" s="328"/>
    </row>
    <row r="3368" spans="19:19" x14ac:dyDescent="0.25">
      <c r="S3368" s="328"/>
    </row>
    <row r="3369" spans="19:19" x14ac:dyDescent="0.25">
      <c r="S3369" s="328"/>
    </row>
    <row r="3370" spans="19:19" x14ac:dyDescent="0.25">
      <c r="S3370" s="328"/>
    </row>
    <row r="3371" spans="19:19" x14ac:dyDescent="0.25">
      <c r="S3371" s="328"/>
    </row>
    <row r="3372" spans="19:19" x14ac:dyDescent="0.25">
      <c r="S3372" s="328"/>
    </row>
    <row r="3373" spans="19:19" x14ac:dyDescent="0.25">
      <c r="S3373" s="328"/>
    </row>
    <row r="3374" spans="19:19" x14ac:dyDescent="0.25">
      <c r="S3374" s="328"/>
    </row>
    <row r="3375" spans="19:19" x14ac:dyDescent="0.25">
      <c r="S3375" s="328"/>
    </row>
    <row r="3376" spans="19:19" x14ac:dyDescent="0.25">
      <c r="S3376" s="328"/>
    </row>
    <row r="3377" spans="19:19" x14ac:dyDescent="0.25">
      <c r="S3377" s="328"/>
    </row>
    <row r="3378" spans="19:19" x14ac:dyDescent="0.25">
      <c r="S3378" s="328"/>
    </row>
    <row r="3379" spans="19:19" x14ac:dyDescent="0.25">
      <c r="S3379" s="328"/>
    </row>
    <row r="3380" spans="19:19" x14ac:dyDescent="0.25">
      <c r="S3380" s="328"/>
    </row>
    <row r="3381" spans="19:19" x14ac:dyDescent="0.25">
      <c r="S3381" s="328"/>
    </row>
    <row r="3382" spans="19:19" x14ac:dyDescent="0.25">
      <c r="S3382" s="328"/>
    </row>
    <row r="3383" spans="19:19" x14ac:dyDescent="0.25">
      <c r="S3383" s="328"/>
    </row>
    <row r="3384" spans="19:19" x14ac:dyDescent="0.25">
      <c r="S3384" s="328"/>
    </row>
    <row r="3385" spans="19:19" x14ac:dyDescent="0.25">
      <c r="S3385" s="328"/>
    </row>
    <row r="3386" spans="19:19" x14ac:dyDescent="0.25">
      <c r="S3386" s="328"/>
    </row>
    <row r="3387" spans="19:19" x14ac:dyDescent="0.25">
      <c r="S3387" s="328"/>
    </row>
    <row r="3388" spans="19:19" x14ac:dyDescent="0.25">
      <c r="S3388" s="328"/>
    </row>
    <row r="3389" spans="19:19" x14ac:dyDescent="0.25">
      <c r="S3389" s="328"/>
    </row>
    <row r="3390" spans="19:19" x14ac:dyDescent="0.25">
      <c r="S3390" s="328"/>
    </row>
    <row r="3391" spans="19:19" x14ac:dyDescent="0.25">
      <c r="S3391" s="328"/>
    </row>
    <row r="3392" spans="19:19" x14ac:dyDescent="0.25">
      <c r="S3392" s="328"/>
    </row>
    <row r="3393" spans="19:19" x14ac:dyDescent="0.25">
      <c r="S3393" s="328"/>
    </row>
    <row r="3394" spans="19:19" x14ac:dyDescent="0.25">
      <c r="S3394" s="328"/>
    </row>
    <row r="3395" spans="19:19" x14ac:dyDescent="0.25">
      <c r="S3395" s="328"/>
    </row>
    <row r="3396" spans="19:19" x14ac:dyDescent="0.25">
      <c r="S3396" s="328"/>
    </row>
    <row r="3397" spans="19:19" x14ac:dyDescent="0.25">
      <c r="S3397" s="328"/>
    </row>
    <row r="3398" spans="19:19" x14ac:dyDescent="0.25">
      <c r="S3398" s="328"/>
    </row>
    <row r="3399" spans="19:19" x14ac:dyDescent="0.25">
      <c r="S3399" s="328"/>
    </row>
    <row r="3400" spans="19:19" x14ac:dyDescent="0.25">
      <c r="S3400" s="328"/>
    </row>
    <row r="3401" spans="19:19" x14ac:dyDescent="0.25">
      <c r="S3401" s="328"/>
    </row>
    <row r="3402" spans="19:19" x14ac:dyDescent="0.25">
      <c r="S3402" s="328"/>
    </row>
    <row r="3403" spans="19:19" x14ac:dyDescent="0.25">
      <c r="S3403" s="328"/>
    </row>
    <row r="3404" spans="19:19" x14ac:dyDescent="0.25">
      <c r="S3404" s="328"/>
    </row>
    <row r="3405" spans="19:19" x14ac:dyDescent="0.25">
      <c r="S3405" s="328"/>
    </row>
    <row r="3406" spans="19:19" x14ac:dyDescent="0.25">
      <c r="S3406" s="328"/>
    </row>
    <row r="3407" spans="19:19" x14ac:dyDescent="0.25">
      <c r="S3407" s="328"/>
    </row>
    <row r="3408" spans="19:19" x14ac:dyDescent="0.25">
      <c r="S3408" s="328"/>
    </row>
    <row r="3409" spans="19:19" x14ac:dyDescent="0.25">
      <c r="S3409" s="328"/>
    </row>
    <row r="3410" spans="19:19" x14ac:dyDescent="0.25">
      <c r="S3410" s="328"/>
    </row>
    <row r="3411" spans="19:19" x14ac:dyDescent="0.25">
      <c r="S3411" s="328"/>
    </row>
    <row r="3412" spans="19:19" x14ac:dyDescent="0.25">
      <c r="S3412" s="328"/>
    </row>
    <row r="3413" spans="19:19" x14ac:dyDescent="0.25">
      <c r="S3413" s="328"/>
    </row>
    <row r="3414" spans="19:19" x14ac:dyDescent="0.25">
      <c r="S3414" s="328"/>
    </row>
    <row r="3415" spans="19:19" x14ac:dyDescent="0.25">
      <c r="S3415" s="328"/>
    </row>
    <row r="3416" spans="19:19" x14ac:dyDescent="0.25">
      <c r="S3416" s="328"/>
    </row>
    <row r="3417" spans="19:19" x14ac:dyDescent="0.25">
      <c r="S3417" s="328"/>
    </row>
    <row r="3418" spans="19:19" x14ac:dyDescent="0.25">
      <c r="S3418" s="328"/>
    </row>
    <row r="3419" spans="19:19" x14ac:dyDescent="0.25">
      <c r="S3419" s="328"/>
    </row>
    <row r="3420" spans="19:19" x14ac:dyDescent="0.25">
      <c r="S3420" s="328"/>
    </row>
    <row r="3421" spans="19:19" x14ac:dyDescent="0.25">
      <c r="S3421" s="328"/>
    </row>
    <row r="3422" spans="19:19" x14ac:dyDescent="0.25">
      <c r="S3422" s="328"/>
    </row>
    <row r="3423" spans="19:19" x14ac:dyDescent="0.25">
      <c r="S3423" s="328"/>
    </row>
    <row r="3424" spans="19:19" x14ac:dyDescent="0.25">
      <c r="S3424" s="328"/>
    </row>
    <row r="3425" spans="19:19" x14ac:dyDescent="0.25">
      <c r="S3425" s="328"/>
    </row>
    <row r="3426" spans="19:19" x14ac:dyDescent="0.25">
      <c r="S3426" s="328"/>
    </row>
    <row r="3427" spans="19:19" x14ac:dyDescent="0.25">
      <c r="S3427" s="328"/>
    </row>
    <row r="3428" spans="19:19" x14ac:dyDescent="0.25">
      <c r="S3428" s="328"/>
    </row>
    <row r="3429" spans="19:19" x14ac:dyDescent="0.25">
      <c r="S3429" s="328"/>
    </row>
    <row r="3430" spans="19:19" x14ac:dyDescent="0.25">
      <c r="S3430" s="328"/>
    </row>
    <row r="3431" spans="19:19" x14ac:dyDescent="0.25">
      <c r="S3431" s="328"/>
    </row>
    <row r="3432" spans="19:19" x14ac:dyDescent="0.25">
      <c r="S3432" s="328"/>
    </row>
    <row r="3433" spans="19:19" x14ac:dyDescent="0.25">
      <c r="S3433" s="328"/>
    </row>
    <row r="3434" spans="19:19" x14ac:dyDescent="0.25">
      <c r="S3434" s="328"/>
    </row>
    <row r="3435" spans="19:19" x14ac:dyDescent="0.25">
      <c r="S3435" s="328"/>
    </row>
    <row r="3436" spans="19:19" x14ac:dyDescent="0.25">
      <c r="S3436" s="328"/>
    </row>
    <row r="3437" spans="19:19" x14ac:dyDescent="0.25">
      <c r="S3437" s="328"/>
    </row>
    <row r="3438" spans="19:19" x14ac:dyDescent="0.25">
      <c r="S3438" s="328"/>
    </row>
    <row r="3439" spans="19:19" x14ac:dyDescent="0.25">
      <c r="S3439" s="328"/>
    </row>
    <row r="3440" spans="19:19" x14ac:dyDescent="0.25">
      <c r="S3440" s="328"/>
    </row>
    <row r="3441" spans="19:19" x14ac:dyDescent="0.25">
      <c r="S3441" s="328"/>
    </row>
    <row r="3442" spans="19:19" x14ac:dyDescent="0.25">
      <c r="S3442" s="328"/>
    </row>
    <row r="3443" spans="19:19" x14ac:dyDescent="0.25">
      <c r="S3443" s="328"/>
    </row>
    <row r="3444" spans="19:19" x14ac:dyDescent="0.25">
      <c r="S3444" s="328"/>
    </row>
    <row r="3445" spans="19:19" x14ac:dyDescent="0.25">
      <c r="S3445" s="328"/>
    </row>
    <row r="3446" spans="19:19" x14ac:dyDescent="0.25">
      <c r="S3446" s="328"/>
    </row>
    <row r="3447" spans="19:19" x14ac:dyDescent="0.25">
      <c r="S3447" s="328"/>
    </row>
    <row r="3448" spans="19:19" x14ac:dyDescent="0.25">
      <c r="S3448" s="328"/>
    </row>
    <row r="3449" spans="19:19" x14ac:dyDescent="0.25">
      <c r="S3449" s="328"/>
    </row>
    <row r="3450" spans="19:19" x14ac:dyDescent="0.25">
      <c r="S3450" s="328"/>
    </row>
    <row r="3451" spans="19:19" x14ac:dyDescent="0.25">
      <c r="S3451" s="328"/>
    </row>
    <row r="3452" spans="19:19" x14ac:dyDescent="0.25">
      <c r="S3452" s="328"/>
    </row>
    <row r="3453" spans="19:19" x14ac:dyDescent="0.25">
      <c r="S3453" s="328"/>
    </row>
    <row r="3454" spans="19:19" x14ac:dyDescent="0.25">
      <c r="S3454" s="328"/>
    </row>
    <row r="3455" spans="19:19" x14ac:dyDescent="0.25">
      <c r="S3455" s="328"/>
    </row>
    <row r="3456" spans="19:19" x14ac:dyDescent="0.25">
      <c r="S3456" s="328"/>
    </row>
    <row r="3457" spans="19:19" x14ac:dyDescent="0.25">
      <c r="S3457" s="328"/>
    </row>
    <row r="3458" spans="19:19" x14ac:dyDescent="0.25">
      <c r="S3458" s="328"/>
    </row>
    <row r="3459" spans="19:19" x14ac:dyDescent="0.25">
      <c r="S3459" s="328"/>
    </row>
    <row r="3460" spans="19:19" x14ac:dyDescent="0.25">
      <c r="S3460" s="328"/>
    </row>
    <row r="3461" spans="19:19" x14ac:dyDescent="0.25">
      <c r="S3461" s="328"/>
    </row>
    <row r="3462" spans="19:19" x14ac:dyDescent="0.25">
      <c r="S3462" s="328"/>
    </row>
    <row r="3463" spans="19:19" x14ac:dyDescent="0.25">
      <c r="S3463" s="328"/>
    </row>
    <row r="3464" spans="19:19" x14ac:dyDescent="0.25">
      <c r="S3464" s="328"/>
    </row>
    <row r="3465" spans="19:19" x14ac:dyDescent="0.25">
      <c r="S3465" s="328"/>
    </row>
    <row r="3466" spans="19:19" x14ac:dyDescent="0.25">
      <c r="S3466" s="328"/>
    </row>
    <row r="3467" spans="19:19" x14ac:dyDescent="0.25">
      <c r="S3467" s="328"/>
    </row>
    <row r="3468" spans="19:19" x14ac:dyDescent="0.25">
      <c r="S3468" s="328"/>
    </row>
    <row r="3469" spans="19:19" x14ac:dyDescent="0.25">
      <c r="S3469" s="328"/>
    </row>
    <row r="3470" spans="19:19" x14ac:dyDescent="0.25">
      <c r="S3470" s="328"/>
    </row>
    <row r="3471" spans="19:19" x14ac:dyDescent="0.25">
      <c r="S3471" s="328"/>
    </row>
    <row r="3472" spans="19:19" x14ac:dyDescent="0.25">
      <c r="S3472" s="328"/>
    </row>
    <row r="3473" spans="19:19" x14ac:dyDescent="0.25">
      <c r="S3473" s="328"/>
    </row>
    <row r="3474" spans="19:19" x14ac:dyDescent="0.25">
      <c r="S3474" s="328"/>
    </row>
    <row r="3475" spans="19:19" x14ac:dyDescent="0.25">
      <c r="S3475" s="328"/>
    </row>
    <row r="3476" spans="19:19" x14ac:dyDescent="0.25">
      <c r="S3476" s="328"/>
    </row>
    <row r="3477" spans="19:19" x14ac:dyDescent="0.25">
      <c r="S3477" s="328"/>
    </row>
    <row r="3478" spans="19:19" x14ac:dyDescent="0.25">
      <c r="S3478" s="328"/>
    </row>
    <row r="3479" spans="19:19" x14ac:dyDescent="0.25">
      <c r="S3479" s="328"/>
    </row>
    <row r="3480" spans="19:19" x14ac:dyDescent="0.25">
      <c r="S3480" s="328"/>
    </row>
    <row r="3481" spans="19:19" x14ac:dyDescent="0.25">
      <c r="S3481" s="328"/>
    </row>
    <row r="3482" spans="19:19" x14ac:dyDescent="0.25">
      <c r="S3482" s="328"/>
    </row>
    <row r="3483" spans="19:19" x14ac:dyDescent="0.25">
      <c r="S3483" s="328"/>
    </row>
    <row r="3484" spans="19:19" x14ac:dyDescent="0.25">
      <c r="S3484" s="328"/>
    </row>
    <row r="3485" spans="19:19" x14ac:dyDescent="0.25">
      <c r="S3485" s="328"/>
    </row>
    <row r="3486" spans="19:19" x14ac:dyDescent="0.25">
      <c r="S3486" s="328"/>
    </row>
    <row r="3487" spans="19:19" x14ac:dyDescent="0.25">
      <c r="S3487" s="328"/>
    </row>
    <row r="3488" spans="19:19" x14ac:dyDescent="0.25">
      <c r="S3488" s="328"/>
    </row>
    <row r="3489" spans="19:19" x14ac:dyDescent="0.25">
      <c r="S3489" s="328"/>
    </row>
    <row r="3490" spans="19:19" x14ac:dyDescent="0.25">
      <c r="S3490" s="328"/>
    </row>
    <row r="3491" spans="19:19" x14ac:dyDescent="0.25">
      <c r="S3491" s="328"/>
    </row>
    <row r="3492" spans="19:19" x14ac:dyDescent="0.25">
      <c r="S3492" s="328"/>
    </row>
    <row r="3493" spans="19:19" x14ac:dyDescent="0.25">
      <c r="S3493" s="328"/>
    </row>
    <row r="3494" spans="19:19" x14ac:dyDescent="0.25">
      <c r="S3494" s="328"/>
    </row>
    <row r="3495" spans="19:19" x14ac:dyDescent="0.25">
      <c r="S3495" s="328"/>
    </row>
    <row r="3496" spans="19:19" x14ac:dyDescent="0.25">
      <c r="S3496" s="328"/>
    </row>
    <row r="3497" spans="19:19" x14ac:dyDescent="0.25">
      <c r="S3497" s="328"/>
    </row>
    <row r="3498" spans="19:19" x14ac:dyDescent="0.25">
      <c r="S3498" s="328"/>
    </row>
    <row r="3499" spans="19:19" x14ac:dyDescent="0.25">
      <c r="S3499" s="328"/>
    </row>
    <row r="3500" spans="19:19" x14ac:dyDescent="0.25">
      <c r="S3500" s="328"/>
    </row>
    <row r="3501" spans="19:19" x14ac:dyDescent="0.25">
      <c r="S3501" s="328"/>
    </row>
    <row r="3502" spans="19:19" x14ac:dyDescent="0.25">
      <c r="S3502" s="328"/>
    </row>
    <row r="3503" spans="19:19" x14ac:dyDescent="0.25">
      <c r="S3503" s="328"/>
    </row>
    <row r="3504" spans="19:19" x14ac:dyDescent="0.25">
      <c r="S3504" s="328"/>
    </row>
    <row r="3505" spans="19:19" x14ac:dyDescent="0.25">
      <c r="S3505" s="328"/>
    </row>
    <row r="3506" spans="19:19" x14ac:dyDescent="0.25">
      <c r="S3506" s="328"/>
    </row>
    <row r="3507" spans="19:19" x14ac:dyDescent="0.25">
      <c r="S3507" s="328"/>
    </row>
    <row r="3508" spans="19:19" x14ac:dyDescent="0.25">
      <c r="S3508" s="328"/>
    </row>
    <row r="3509" spans="19:19" x14ac:dyDescent="0.25">
      <c r="S3509" s="328"/>
    </row>
    <row r="3510" spans="19:19" x14ac:dyDescent="0.25">
      <c r="S3510" s="328"/>
    </row>
    <row r="3511" spans="19:19" x14ac:dyDescent="0.25">
      <c r="S3511" s="328"/>
    </row>
    <row r="3512" spans="19:19" x14ac:dyDescent="0.25">
      <c r="S3512" s="328"/>
    </row>
    <row r="3513" spans="19:19" x14ac:dyDescent="0.25">
      <c r="S3513" s="328"/>
    </row>
    <row r="3514" spans="19:19" x14ac:dyDescent="0.25">
      <c r="S3514" s="328"/>
    </row>
    <row r="3515" spans="19:19" x14ac:dyDescent="0.25">
      <c r="S3515" s="328"/>
    </row>
    <row r="3516" spans="19:19" x14ac:dyDescent="0.25">
      <c r="S3516" s="328"/>
    </row>
    <row r="3517" spans="19:19" x14ac:dyDescent="0.25">
      <c r="S3517" s="328"/>
    </row>
    <row r="3518" spans="19:19" x14ac:dyDescent="0.25">
      <c r="S3518" s="328"/>
    </row>
    <row r="3519" spans="19:19" x14ac:dyDescent="0.25">
      <c r="S3519" s="328"/>
    </row>
    <row r="3520" spans="19:19" x14ac:dyDescent="0.25">
      <c r="S3520" s="328"/>
    </row>
    <row r="3521" spans="19:19" x14ac:dyDescent="0.25">
      <c r="S3521" s="328"/>
    </row>
    <row r="3522" spans="19:19" x14ac:dyDescent="0.25">
      <c r="S3522" s="328"/>
    </row>
    <row r="3523" spans="19:19" x14ac:dyDescent="0.25">
      <c r="S3523" s="328"/>
    </row>
    <row r="3524" spans="19:19" x14ac:dyDescent="0.25">
      <c r="S3524" s="328"/>
    </row>
    <row r="3525" spans="19:19" x14ac:dyDescent="0.25">
      <c r="S3525" s="328"/>
    </row>
    <row r="3526" spans="19:19" x14ac:dyDescent="0.25">
      <c r="S3526" s="328"/>
    </row>
    <row r="3527" spans="19:19" x14ac:dyDescent="0.25">
      <c r="S3527" s="328"/>
    </row>
    <row r="3528" spans="19:19" x14ac:dyDescent="0.25">
      <c r="S3528" s="328"/>
    </row>
    <row r="3529" spans="19:19" x14ac:dyDescent="0.25">
      <c r="S3529" s="328"/>
    </row>
    <row r="3530" spans="19:19" x14ac:dyDescent="0.25">
      <c r="S3530" s="328"/>
    </row>
    <row r="3531" spans="19:19" x14ac:dyDescent="0.25">
      <c r="S3531" s="328"/>
    </row>
    <row r="3532" spans="19:19" x14ac:dyDescent="0.25">
      <c r="S3532" s="328"/>
    </row>
    <row r="3533" spans="19:19" x14ac:dyDescent="0.25">
      <c r="S3533" s="328"/>
    </row>
    <row r="3534" spans="19:19" x14ac:dyDescent="0.25">
      <c r="S3534" s="328"/>
    </row>
    <row r="3535" spans="19:19" x14ac:dyDescent="0.25">
      <c r="S3535" s="328"/>
    </row>
    <row r="3536" spans="19:19" x14ac:dyDescent="0.25">
      <c r="S3536" s="328"/>
    </row>
    <row r="3537" spans="19:19" x14ac:dyDescent="0.25">
      <c r="S3537" s="328"/>
    </row>
    <row r="3538" spans="19:19" x14ac:dyDescent="0.25">
      <c r="S3538" s="328"/>
    </row>
    <row r="3539" spans="19:19" x14ac:dyDescent="0.25">
      <c r="S3539" s="328"/>
    </row>
    <row r="3540" spans="19:19" x14ac:dyDescent="0.25">
      <c r="S3540" s="328"/>
    </row>
    <row r="3541" spans="19:19" x14ac:dyDescent="0.25">
      <c r="S3541" s="328"/>
    </row>
    <row r="3542" spans="19:19" x14ac:dyDescent="0.25">
      <c r="S3542" s="328"/>
    </row>
    <row r="3543" spans="19:19" x14ac:dyDescent="0.25">
      <c r="S3543" s="328"/>
    </row>
    <row r="3544" spans="19:19" x14ac:dyDescent="0.25">
      <c r="S3544" s="328"/>
    </row>
    <row r="3545" spans="19:19" x14ac:dyDescent="0.25">
      <c r="S3545" s="328"/>
    </row>
    <row r="3546" spans="19:19" x14ac:dyDescent="0.25">
      <c r="S3546" s="328"/>
    </row>
    <row r="3547" spans="19:19" x14ac:dyDescent="0.25">
      <c r="S3547" s="328"/>
    </row>
    <row r="3548" spans="19:19" x14ac:dyDescent="0.25">
      <c r="S3548" s="328"/>
    </row>
    <row r="3549" spans="19:19" x14ac:dyDescent="0.25">
      <c r="S3549" s="328"/>
    </row>
    <row r="3550" spans="19:19" x14ac:dyDescent="0.25">
      <c r="S3550" s="328"/>
    </row>
    <row r="3551" spans="19:19" x14ac:dyDescent="0.25">
      <c r="S3551" s="328"/>
    </row>
    <row r="3552" spans="19:19" x14ac:dyDescent="0.25">
      <c r="S3552" s="328"/>
    </row>
    <row r="3553" spans="19:19" x14ac:dyDescent="0.25">
      <c r="S3553" s="328"/>
    </row>
    <row r="3554" spans="19:19" x14ac:dyDescent="0.25">
      <c r="S3554" s="328"/>
    </row>
    <row r="3555" spans="19:19" x14ac:dyDescent="0.25">
      <c r="S3555" s="328"/>
    </row>
    <row r="3556" spans="19:19" x14ac:dyDescent="0.25">
      <c r="S3556" s="328"/>
    </row>
    <row r="3557" spans="19:19" x14ac:dyDescent="0.25">
      <c r="S3557" s="328"/>
    </row>
    <row r="3558" spans="19:19" x14ac:dyDescent="0.25">
      <c r="S3558" s="328"/>
    </row>
    <row r="3559" spans="19:19" x14ac:dyDescent="0.25">
      <c r="S3559" s="328"/>
    </row>
    <row r="3560" spans="19:19" x14ac:dyDescent="0.25">
      <c r="S3560" s="328"/>
    </row>
    <row r="3561" spans="19:19" x14ac:dyDescent="0.25">
      <c r="S3561" s="328"/>
    </row>
    <row r="3562" spans="19:19" x14ac:dyDescent="0.25">
      <c r="S3562" s="328"/>
    </row>
    <row r="3563" spans="19:19" x14ac:dyDescent="0.25">
      <c r="S3563" s="328"/>
    </row>
    <row r="3564" spans="19:19" x14ac:dyDescent="0.25">
      <c r="S3564" s="328"/>
    </row>
    <row r="3565" spans="19:19" x14ac:dyDescent="0.25">
      <c r="S3565" s="328"/>
    </row>
    <row r="3566" spans="19:19" x14ac:dyDescent="0.25">
      <c r="S3566" s="328"/>
    </row>
    <row r="3567" spans="19:19" x14ac:dyDescent="0.25">
      <c r="S3567" s="328"/>
    </row>
    <row r="3568" spans="19:19" x14ac:dyDescent="0.25">
      <c r="S3568" s="328"/>
    </row>
    <row r="3569" spans="19:19" x14ac:dyDescent="0.25">
      <c r="S3569" s="328"/>
    </row>
    <row r="3570" spans="19:19" x14ac:dyDescent="0.25">
      <c r="S3570" s="328"/>
    </row>
    <row r="3571" spans="19:19" x14ac:dyDescent="0.25">
      <c r="S3571" s="328"/>
    </row>
    <row r="3572" spans="19:19" x14ac:dyDescent="0.25">
      <c r="S3572" s="328"/>
    </row>
    <row r="3573" spans="19:19" x14ac:dyDescent="0.25">
      <c r="S3573" s="328"/>
    </row>
    <row r="3574" spans="19:19" x14ac:dyDescent="0.25">
      <c r="S3574" s="328"/>
    </row>
    <row r="3575" spans="19:19" x14ac:dyDescent="0.25">
      <c r="S3575" s="328"/>
    </row>
    <row r="3576" spans="19:19" x14ac:dyDescent="0.25">
      <c r="S3576" s="328"/>
    </row>
    <row r="3577" spans="19:19" x14ac:dyDescent="0.25">
      <c r="S3577" s="328"/>
    </row>
    <row r="3578" spans="19:19" x14ac:dyDescent="0.25">
      <c r="S3578" s="328"/>
    </row>
    <row r="3579" spans="19:19" x14ac:dyDescent="0.25">
      <c r="S3579" s="328"/>
    </row>
    <row r="3580" spans="19:19" x14ac:dyDescent="0.25">
      <c r="S3580" s="328"/>
    </row>
    <row r="3581" spans="19:19" x14ac:dyDescent="0.25">
      <c r="S3581" s="328"/>
    </row>
    <row r="3582" spans="19:19" x14ac:dyDescent="0.25">
      <c r="S3582" s="328"/>
    </row>
    <row r="3583" spans="19:19" x14ac:dyDescent="0.25">
      <c r="S3583" s="328"/>
    </row>
    <row r="3584" spans="19:19" x14ac:dyDescent="0.25">
      <c r="S3584" s="328"/>
    </row>
    <row r="3585" spans="19:19" x14ac:dyDescent="0.25">
      <c r="S3585" s="328"/>
    </row>
    <row r="3586" spans="19:19" x14ac:dyDescent="0.25">
      <c r="S3586" s="328"/>
    </row>
    <row r="3587" spans="19:19" x14ac:dyDescent="0.25">
      <c r="S3587" s="328"/>
    </row>
    <row r="3588" spans="19:19" x14ac:dyDescent="0.25">
      <c r="S3588" s="328"/>
    </row>
    <row r="3589" spans="19:19" x14ac:dyDescent="0.25">
      <c r="S3589" s="328"/>
    </row>
    <row r="3590" spans="19:19" x14ac:dyDescent="0.25">
      <c r="S3590" s="328"/>
    </row>
    <row r="3591" spans="19:19" x14ac:dyDescent="0.25">
      <c r="S3591" s="328"/>
    </row>
    <row r="3592" spans="19:19" x14ac:dyDescent="0.25">
      <c r="S3592" s="328"/>
    </row>
    <row r="3593" spans="19:19" x14ac:dyDescent="0.25">
      <c r="S3593" s="328"/>
    </row>
    <row r="3594" spans="19:19" x14ac:dyDescent="0.25">
      <c r="S3594" s="328"/>
    </row>
    <row r="3595" spans="19:19" x14ac:dyDescent="0.25">
      <c r="S3595" s="328"/>
    </row>
    <row r="3596" spans="19:19" x14ac:dyDescent="0.25">
      <c r="S3596" s="328"/>
    </row>
    <row r="3597" spans="19:19" x14ac:dyDescent="0.25">
      <c r="S3597" s="328"/>
    </row>
    <row r="3598" spans="19:19" x14ac:dyDescent="0.25">
      <c r="S3598" s="328"/>
    </row>
    <row r="3599" spans="19:19" x14ac:dyDescent="0.25">
      <c r="S3599" s="328"/>
    </row>
    <row r="3600" spans="19:19" x14ac:dyDescent="0.25">
      <c r="S3600" s="328"/>
    </row>
    <row r="3601" spans="19:19" x14ac:dyDescent="0.25">
      <c r="S3601" s="328"/>
    </row>
    <row r="3602" spans="19:19" x14ac:dyDescent="0.25">
      <c r="S3602" s="328"/>
    </row>
    <row r="3603" spans="19:19" x14ac:dyDescent="0.25">
      <c r="S3603" s="328"/>
    </row>
    <row r="3604" spans="19:19" x14ac:dyDescent="0.25">
      <c r="S3604" s="328"/>
    </row>
    <row r="3605" spans="19:19" x14ac:dyDescent="0.25">
      <c r="S3605" s="328"/>
    </row>
    <row r="3606" spans="19:19" x14ac:dyDescent="0.25">
      <c r="S3606" s="328"/>
    </row>
    <row r="3607" spans="19:19" x14ac:dyDescent="0.25">
      <c r="S3607" s="328"/>
    </row>
    <row r="3608" spans="19:19" x14ac:dyDescent="0.25">
      <c r="S3608" s="328"/>
    </row>
    <row r="3609" spans="19:19" x14ac:dyDescent="0.25">
      <c r="S3609" s="328"/>
    </row>
    <row r="3610" spans="19:19" x14ac:dyDescent="0.25">
      <c r="S3610" s="328"/>
    </row>
    <row r="3611" spans="19:19" x14ac:dyDescent="0.25">
      <c r="S3611" s="328"/>
    </row>
    <row r="3612" spans="19:19" x14ac:dyDescent="0.25">
      <c r="S3612" s="328"/>
    </row>
    <row r="3613" spans="19:19" x14ac:dyDescent="0.25">
      <c r="S3613" s="328"/>
    </row>
    <row r="3614" spans="19:19" x14ac:dyDescent="0.25">
      <c r="S3614" s="328"/>
    </row>
    <row r="3615" spans="19:19" x14ac:dyDescent="0.25">
      <c r="S3615" s="328"/>
    </row>
    <row r="3616" spans="19:19" x14ac:dyDescent="0.25">
      <c r="S3616" s="328"/>
    </row>
    <row r="3617" spans="19:19" x14ac:dyDescent="0.25">
      <c r="S3617" s="328"/>
    </row>
    <row r="3618" spans="19:19" x14ac:dyDescent="0.25">
      <c r="S3618" s="328"/>
    </row>
    <row r="3619" spans="19:19" x14ac:dyDescent="0.25">
      <c r="S3619" s="328"/>
    </row>
    <row r="3620" spans="19:19" x14ac:dyDescent="0.25">
      <c r="S3620" s="328"/>
    </row>
    <row r="3621" spans="19:19" x14ac:dyDescent="0.25">
      <c r="S3621" s="328"/>
    </row>
    <row r="3622" spans="19:19" x14ac:dyDescent="0.25">
      <c r="S3622" s="328"/>
    </row>
    <row r="3623" spans="19:19" x14ac:dyDescent="0.25">
      <c r="S3623" s="328"/>
    </row>
    <row r="3624" spans="19:19" x14ac:dyDescent="0.25">
      <c r="S3624" s="328"/>
    </row>
    <row r="3625" spans="19:19" x14ac:dyDescent="0.25">
      <c r="S3625" s="328"/>
    </row>
    <row r="3626" spans="19:19" x14ac:dyDescent="0.25">
      <c r="S3626" s="328"/>
    </row>
    <row r="3627" spans="19:19" x14ac:dyDescent="0.25">
      <c r="S3627" s="328"/>
    </row>
    <row r="3628" spans="19:19" x14ac:dyDescent="0.25">
      <c r="S3628" s="328"/>
    </row>
    <row r="3629" spans="19:19" x14ac:dyDescent="0.25">
      <c r="S3629" s="328"/>
    </row>
    <row r="3630" spans="19:19" x14ac:dyDescent="0.25">
      <c r="S3630" s="328"/>
    </row>
    <row r="3631" spans="19:19" x14ac:dyDescent="0.25">
      <c r="S3631" s="328"/>
    </row>
    <row r="3632" spans="19:19" x14ac:dyDescent="0.25">
      <c r="S3632" s="328"/>
    </row>
    <row r="3633" spans="19:19" x14ac:dyDescent="0.25">
      <c r="S3633" s="328"/>
    </row>
    <row r="3634" spans="19:19" x14ac:dyDescent="0.25">
      <c r="S3634" s="328"/>
    </row>
    <row r="3635" spans="19:19" x14ac:dyDescent="0.25">
      <c r="S3635" s="328"/>
    </row>
    <row r="3636" spans="19:19" x14ac:dyDescent="0.25">
      <c r="S3636" s="328"/>
    </row>
    <row r="3637" spans="19:19" x14ac:dyDescent="0.25">
      <c r="S3637" s="328"/>
    </row>
    <row r="3638" spans="19:19" x14ac:dyDescent="0.25">
      <c r="S3638" s="328"/>
    </row>
    <row r="3639" spans="19:19" x14ac:dyDescent="0.25">
      <c r="S3639" s="328"/>
    </row>
    <row r="3640" spans="19:19" x14ac:dyDescent="0.25">
      <c r="S3640" s="328"/>
    </row>
    <row r="3641" spans="19:19" x14ac:dyDescent="0.25">
      <c r="S3641" s="328"/>
    </row>
    <row r="3642" spans="19:19" x14ac:dyDescent="0.25">
      <c r="S3642" s="328"/>
    </row>
    <row r="3643" spans="19:19" x14ac:dyDescent="0.25">
      <c r="S3643" s="328"/>
    </row>
    <row r="3644" spans="19:19" x14ac:dyDescent="0.25">
      <c r="S3644" s="328"/>
    </row>
    <row r="3645" spans="19:19" x14ac:dyDescent="0.25">
      <c r="S3645" s="328"/>
    </row>
    <row r="3646" spans="19:19" x14ac:dyDescent="0.25">
      <c r="S3646" s="328"/>
    </row>
    <row r="3647" spans="19:19" x14ac:dyDescent="0.25">
      <c r="S3647" s="328"/>
    </row>
    <row r="3648" spans="19:19" x14ac:dyDescent="0.25">
      <c r="S3648" s="328"/>
    </row>
    <row r="3649" spans="19:19" x14ac:dyDescent="0.25">
      <c r="S3649" s="328"/>
    </row>
    <row r="3650" spans="19:19" x14ac:dyDescent="0.25">
      <c r="S3650" s="328"/>
    </row>
    <row r="3651" spans="19:19" x14ac:dyDescent="0.25">
      <c r="S3651" s="328"/>
    </row>
    <row r="3652" spans="19:19" x14ac:dyDescent="0.25">
      <c r="S3652" s="328"/>
    </row>
    <row r="3653" spans="19:19" x14ac:dyDescent="0.25">
      <c r="S3653" s="328"/>
    </row>
    <row r="3654" spans="19:19" x14ac:dyDescent="0.25">
      <c r="S3654" s="328"/>
    </row>
    <row r="3655" spans="19:19" x14ac:dyDescent="0.25">
      <c r="S3655" s="328"/>
    </row>
    <row r="3656" spans="19:19" x14ac:dyDescent="0.25">
      <c r="S3656" s="328"/>
    </row>
    <row r="3657" spans="19:19" x14ac:dyDescent="0.25">
      <c r="S3657" s="328"/>
    </row>
    <row r="3658" spans="19:19" x14ac:dyDescent="0.25">
      <c r="S3658" s="328"/>
    </row>
    <row r="3659" spans="19:19" x14ac:dyDescent="0.25">
      <c r="S3659" s="328"/>
    </row>
    <row r="3660" spans="19:19" x14ac:dyDescent="0.25">
      <c r="S3660" s="328"/>
    </row>
    <row r="3661" spans="19:19" x14ac:dyDescent="0.25">
      <c r="S3661" s="328"/>
    </row>
    <row r="3662" spans="19:19" x14ac:dyDescent="0.25">
      <c r="S3662" s="328"/>
    </row>
    <row r="3663" spans="19:19" x14ac:dyDescent="0.25">
      <c r="S3663" s="328"/>
    </row>
    <row r="3664" spans="19:19" x14ac:dyDescent="0.25">
      <c r="S3664" s="328"/>
    </row>
    <row r="3665" spans="19:19" x14ac:dyDescent="0.25">
      <c r="S3665" s="328"/>
    </row>
    <row r="3666" spans="19:19" x14ac:dyDescent="0.25">
      <c r="S3666" s="328"/>
    </row>
    <row r="3667" spans="19:19" x14ac:dyDescent="0.25">
      <c r="S3667" s="328"/>
    </row>
    <row r="3668" spans="19:19" x14ac:dyDescent="0.25">
      <c r="S3668" s="328"/>
    </row>
    <row r="3669" spans="19:19" x14ac:dyDescent="0.25">
      <c r="S3669" s="328"/>
    </row>
    <row r="3670" spans="19:19" x14ac:dyDescent="0.25">
      <c r="S3670" s="328"/>
    </row>
    <row r="3671" spans="19:19" x14ac:dyDescent="0.25">
      <c r="S3671" s="328"/>
    </row>
    <row r="3672" spans="19:19" x14ac:dyDescent="0.25">
      <c r="S3672" s="328"/>
    </row>
    <row r="3673" spans="19:19" x14ac:dyDescent="0.25">
      <c r="S3673" s="328"/>
    </row>
    <row r="3674" spans="19:19" x14ac:dyDescent="0.25">
      <c r="S3674" s="328"/>
    </row>
    <row r="3675" spans="19:19" x14ac:dyDescent="0.25">
      <c r="S3675" s="328"/>
    </row>
    <row r="3676" spans="19:19" x14ac:dyDescent="0.25">
      <c r="S3676" s="328"/>
    </row>
    <row r="3677" spans="19:19" x14ac:dyDescent="0.25">
      <c r="S3677" s="328"/>
    </row>
    <row r="3678" spans="19:19" x14ac:dyDescent="0.25">
      <c r="S3678" s="328"/>
    </row>
    <row r="3679" spans="19:19" x14ac:dyDescent="0.25">
      <c r="S3679" s="328"/>
    </row>
    <row r="3680" spans="19:19" x14ac:dyDescent="0.25">
      <c r="S3680" s="328"/>
    </row>
    <row r="3681" spans="19:19" x14ac:dyDescent="0.25">
      <c r="S3681" s="328"/>
    </row>
    <row r="3682" spans="19:19" x14ac:dyDescent="0.25">
      <c r="S3682" s="328"/>
    </row>
    <row r="3683" spans="19:19" x14ac:dyDescent="0.25">
      <c r="S3683" s="328"/>
    </row>
    <row r="3684" spans="19:19" x14ac:dyDescent="0.25">
      <c r="S3684" s="328"/>
    </row>
    <row r="3685" spans="19:19" x14ac:dyDescent="0.25">
      <c r="S3685" s="328"/>
    </row>
    <row r="3686" spans="19:19" x14ac:dyDescent="0.25">
      <c r="S3686" s="328"/>
    </row>
    <row r="3687" spans="19:19" x14ac:dyDescent="0.25">
      <c r="S3687" s="328"/>
    </row>
    <row r="3688" spans="19:19" x14ac:dyDescent="0.25">
      <c r="S3688" s="328"/>
    </row>
    <row r="3689" spans="19:19" x14ac:dyDescent="0.25">
      <c r="S3689" s="328"/>
    </row>
    <row r="3690" spans="19:19" x14ac:dyDescent="0.25">
      <c r="S3690" s="328"/>
    </row>
    <row r="3691" spans="19:19" x14ac:dyDescent="0.25">
      <c r="S3691" s="328"/>
    </row>
    <row r="3692" spans="19:19" x14ac:dyDescent="0.25">
      <c r="S3692" s="328"/>
    </row>
    <row r="3693" spans="19:19" x14ac:dyDescent="0.25">
      <c r="S3693" s="328"/>
    </row>
    <row r="3694" spans="19:19" x14ac:dyDescent="0.25">
      <c r="S3694" s="328"/>
    </row>
    <row r="3695" spans="19:19" x14ac:dyDescent="0.25">
      <c r="S3695" s="328"/>
    </row>
    <row r="3696" spans="19:19" x14ac:dyDescent="0.25">
      <c r="S3696" s="328"/>
    </row>
    <row r="3697" spans="19:19" x14ac:dyDescent="0.25">
      <c r="S3697" s="328"/>
    </row>
    <row r="3698" spans="19:19" x14ac:dyDescent="0.25">
      <c r="S3698" s="328"/>
    </row>
    <row r="3699" spans="19:19" x14ac:dyDescent="0.25">
      <c r="S3699" s="328"/>
    </row>
    <row r="3700" spans="19:19" x14ac:dyDescent="0.25">
      <c r="S3700" s="328"/>
    </row>
    <row r="3701" spans="19:19" x14ac:dyDescent="0.25">
      <c r="S3701" s="328"/>
    </row>
    <row r="3702" spans="19:19" x14ac:dyDescent="0.25">
      <c r="S3702" s="328"/>
    </row>
    <row r="3703" spans="19:19" x14ac:dyDescent="0.25">
      <c r="S3703" s="328"/>
    </row>
    <row r="3704" spans="19:19" x14ac:dyDescent="0.25">
      <c r="S3704" s="328"/>
    </row>
    <row r="3705" spans="19:19" x14ac:dyDescent="0.25">
      <c r="S3705" s="328"/>
    </row>
    <row r="3706" spans="19:19" x14ac:dyDescent="0.25">
      <c r="S3706" s="328"/>
    </row>
    <row r="3707" spans="19:19" x14ac:dyDescent="0.25">
      <c r="S3707" s="328"/>
    </row>
    <row r="3708" spans="19:19" x14ac:dyDescent="0.25">
      <c r="S3708" s="328"/>
    </row>
    <row r="3709" spans="19:19" x14ac:dyDescent="0.25">
      <c r="S3709" s="328"/>
    </row>
    <row r="3710" spans="19:19" x14ac:dyDescent="0.25">
      <c r="S3710" s="328"/>
    </row>
    <row r="3711" spans="19:19" x14ac:dyDescent="0.25">
      <c r="S3711" s="328"/>
    </row>
    <row r="3712" spans="19:19" x14ac:dyDescent="0.25">
      <c r="S3712" s="328"/>
    </row>
    <row r="3713" spans="19:19" x14ac:dyDescent="0.25">
      <c r="S3713" s="328"/>
    </row>
    <row r="3714" spans="19:19" x14ac:dyDescent="0.25">
      <c r="S3714" s="328"/>
    </row>
    <row r="3715" spans="19:19" x14ac:dyDescent="0.25">
      <c r="S3715" s="328"/>
    </row>
    <row r="3716" spans="19:19" x14ac:dyDescent="0.25">
      <c r="S3716" s="328"/>
    </row>
    <row r="3717" spans="19:19" x14ac:dyDescent="0.25">
      <c r="S3717" s="328"/>
    </row>
    <row r="3718" spans="19:19" x14ac:dyDescent="0.25">
      <c r="S3718" s="328"/>
    </row>
    <row r="3719" spans="19:19" x14ac:dyDescent="0.25">
      <c r="S3719" s="328"/>
    </row>
    <row r="3720" spans="19:19" x14ac:dyDescent="0.25">
      <c r="S3720" s="328"/>
    </row>
    <row r="3721" spans="19:19" x14ac:dyDescent="0.25">
      <c r="S3721" s="328"/>
    </row>
    <row r="3722" spans="19:19" x14ac:dyDescent="0.25">
      <c r="S3722" s="328"/>
    </row>
    <row r="3723" spans="19:19" x14ac:dyDescent="0.25">
      <c r="S3723" s="328"/>
    </row>
    <row r="3724" spans="19:19" x14ac:dyDescent="0.25">
      <c r="S3724" s="328"/>
    </row>
    <row r="3725" spans="19:19" x14ac:dyDescent="0.25">
      <c r="S3725" s="328"/>
    </row>
    <row r="3726" spans="19:19" x14ac:dyDescent="0.25">
      <c r="S3726" s="328"/>
    </row>
    <row r="3727" spans="19:19" x14ac:dyDescent="0.25">
      <c r="S3727" s="328"/>
    </row>
    <row r="3728" spans="19:19" x14ac:dyDescent="0.25">
      <c r="S3728" s="328"/>
    </row>
    <row r="3729" spans="19:19" x14ac:dyDescent="0.25">
      <c r="S3729" s="328"/>
    </row>
    <row r="3730" spans="19:19" x14ac:dyDescent="0.25">
      <c r="S3730" s="328"/>
    </row>
    <row r="3731" spans="19:19" x14ac:dyDescent="0.25">
      <c r="S3731" s="328"/>
    </row>
    <row r="3732" spans="19:19" x14ac:dyDescent="0.25">
      <c r="S3732" s="328"/>
    </row>
    <row r="3733" spans="19:19" x14ac:dyDescent="0.25">
      <c r="S3733" s="328"/>
    </row>
    <row r="3734" spans="19:19" x14ac:dyDescent="0.25">
      <c r="S3734" s="328"/>
    </row>
    <row r="3735" spans="19:19" x14ac:dyDescent="0.25">
      <c r="S3735" s="328"/>
    </row>
    <row r="3736" spans="19:19" x14ac:dyDescent="0.25">
      <c r="S3736" s="328"/>
    </row>
    <row r="3737" spans="19:19" x14ac:dyDescent="0.25">
      <c r="S3737" s="328"/>
    </row>
    <row r="3738" spans="19:19" x14ac:dyDescent="0.25">
      <c r="S3738" s="328"/>
    </row>
    <row r="3739" spans="19:19" x14ac:dyDescent="0.25">
      <c r="S3739" s="328"/>
    </row>
    <row r="3740" spans="19:19" x14ac:dyDescent="0.25">
      <c r="S3740" s="328"/>
    </row>
    <row r="3741" spans="19:19" x14ac:dyDescent="0.25">
      <c r="S3741" s="328"/>
    </row>
    <row r="3742" spans="19:19" x14ac:dyDescent="0.25">
      <c r="S3742" s="328"/>
    </row>
    <row r="3743" spans="19:19" x14ac:dyDescent="0.25">
      <c r="S3743" s="328"/>
    </row>
    <row r="3744" spans="19:19" x14ac:dyDescent="0.25">
      <c r="S3744" s="328"/>
    </row>
    <row r="3745" spans="19:19" x14ac:dyDescent="0.25">
      <c r="S3745" s="328"/>
    </row>
    <row r="3746" spans="19:19" x14ac:dyDescent="0.25">
      <c r="S3746" s="328"/>
    </row>
    <row r="3747" spans="19:19" x14ac:dyDescent="0.25">
      <c r="S3747" s="328"/>
    </row>
    <row r="3748" spans="19:19" x14ac:dyDescent="0.25">
      <c r="S3748" s="328"/>
    </row>
    <row r="3749" spans="19:19" x14ac:dyDescent="0.25">
      <c r="S3749" s="328"/>
    </row>
    <row r="3750" spans="19:19" x14ac:dyDescent="0.25">
      <c r="S3750" s="328"/>
    </row>
    <row r="3751" spans="19:19" x14ac:dyDescent="0.25">
      <c r="S3751" s="328"/>
    </row>
    <row r="3752" spans="19:19" x14ac:dyDescent="0.25">
      <c r="S3752" s="328"/>
    </row>
    <row r="3753" spans="19:19" x14ac:dyDescent="0.25">
      <c r="S3753" s="328"/>
    </row>
    <row r="3754" spans="19:19" x14ac:dyDescent="0.25">
      <c r="S3754" s="328"/>
    </row>
    <row r="3755" spans="19:19" x14ac:dyDescent="0.25">
      <c r="S3755" s="328"/>
    </row>
    <row r="3756" spans="19:19" x14ac:dyDescent="0.25">
      <c r="S3756" s="328"/>
    </row>
    <row r="3757" spans="19:19" x14ac:dyDescent="0.25">
      <c r="S3757" s="328"/>
    </row>
    <row r="3758" spans="19:19" x14ac:dyDescent="0.25">
      <c r="S3758" s="328"/>
    </row>
    <row r="3759" spans="19:19" x14ac:dyDescent="0.25">
      <c r="S3759" s="328"/>
    </row>
    <row r="3760" spans="19:19" x14ac:dyDescent="0.25">
      <c r="S3760" s="328"/>
    </row>
    <row r="3761" spans="19:19" x14ac:dyDescent="0.25">
      <c r="S3761" s="328"/>
    </row>
    <row r="3762" spans="19:19" x14ac:dyDescent="0.25">
      <c r="S3762" s="328"/>
    </row>
    <row r="3763" spans="19:19" x14ac:dyDescent="0.25">
      <c r="S3763" s="328"/>
    </row>
    <row r="3764" spans="19:19" x14ac:dyDescent="0.25">
      <c r="S3764" s="328"/>
    </row>
    <row r="3765" spans="19:19" x14ac:dyDescent="0.25">
      <c r="S3765" s="328"/>
    </row>
    <row r="3766" spans="19:19" x14ac:dyDescent="0.25">
      <c r="S3766" s="328"/>
    </row>
    <row r="3767" spans="19:19" x14ac:dyDescent="0.25">
      <c r="S3767" s="328"/>
    </row>
    <row r="3768" spans="19:19" x14ac:dyDescent="0.25">
      <c r="S3768" s="328"/>
    </row>
    <row r="3769" spans="19:19" x14ac:dyDescent="0.25">
      <c r="S3769" s="328"/>
    </row>
    <row r="3770" spans="19:19" x14ac:dyDescent="0.25">
      <c r="S3770" s="328"/>
    </row>
    <row r="3771" spans="19:19" x14ac:dyDescent="0.25">
      <c r="S3771" s="328"/>
    </row>
    <row r="3772" spans="19:19" x14ac:dyDescent="0.25">
      <c r="S3772" s="328"/>
    </row>
    <row r="3773" spans="19:19" x14ac:dyDescent="0.25">
      <c r="S3773" s="328"/>
    </row>
    <row r="3774" spans="19:19" x14ac:dyDescent="0.25">
      <c r="S3774" s="328"/>
    </row>
    <row r="3775" spans="19:19" x14ac:dyDescent="0.25">
      <c r="S3775" s="328"/>
    </row>
    <row r="3776" spans="19:19" x14ac:dyDescent="0.25">
      <c r="S3776" s="328"/>
    </row>
    <row r="3777" spans="19:19" x14ac:dyDescent="0.25">
      <c r="S3777" s="328"/>
    </row>
    <row r="3778" spans="19:19" x14ac:dyDescent="0.25">
      <c r="S3778" s="328"/>
    </row>
    <row r="3779" spans="19:19" x14ac:dyDescent="0.25">
      <c r="S3779" s="328"/>
    </row>
    <row r="3780" spans="19:19" x14ac:dyDescent="0.25">
      <c r="S3780" s="328"/>
    </row>
    <row r="3781" spans="19:19" x14ac:dyDescent="0.25">
      <c r="S3781" s="328"/>
    </row>
    <row r="3782" spans="19:19" x14ac:dyDescent="0.25">
      <c r="S3782" s="328"/>
    </row>
    <row r="3783" spans="19:19" x14ac:dyDescent="0.25">
      <c r="S3783" s="328"/>
    </row>
    <row r="3784" spans="19:19" x14ac:dyDescent="0.25">
      <c r="S3784" s="328"/>
    </row>
    <row r="3785" spans="19:19" x14ac:dyDescent="0.25">
      <c r="S3785" s="328"/>
    </row>
    <row r="3786" spans="19:19" x14ac:dyDescent="0.25">
      <c r="S3786" s="328"/>
    </row>
    <row r="3787" spans="19:19" x14ac:dyDescent="0.25">
      <c r="S3787" s="328"/>
    </row>
    <row r="3788" spans="19:19" x14ac:dyDescent="0.25">
      <c r="S3788" s="328"/>
    </row>
    <row r="3789" spans="19:19" x14ac:dyDescent="0.25">
      <c r="S3789" s="328"/>
    </row>
    <row r="3790" spans="19:19" x14ac:dyDescent="0.25">
      <c r="S3790" s="328"/>
    </row>
    <row r="3791" spans="19:19" x14ac:dyDescent="0.25">
      <c r="S3791" s="328"/>
    </row>
    <row r="3792" spans="19:19" x14ac:dyDescent="0.25">
      <c r="S3792" s="328"/>
    </row>
    <row r="3793" spans="19:19" x14ac:dyDescent="0.25">
      <c r="S3793" s="328"/>
    </row>
    <row r="3794" spans="19:19" x14ac:dyDescent="0.25">
      <c r="S3794" s="328"/>
    </row>
    <row r="3795" spans="19:19" x14ac:dyDescent="0.25">
      <c r="S3795" s="328"/>
    </row>
    <row r="3796" spans="19:19" x14ac:dyDescent="0.25">
      <c r="S3796" s="328"/>
    </row>
    <row r="3797" spans="19:19" x14ac:dyDescent="0.25">
      <c r="S3797" s="328"/>
    </row>
    <row r="3798" spans="19:19" x14ac:dyDescent="0.25">
      <c r="S3798" s="328"/>
    </row>
    <row r="3799" spans="19:19" x14ac:dyDescent="0.25">
      <c r="S3799" s="328"/>
    </row>
    <row r="3800" spans="19:19" x14ac:dyDescent="0.25">
      <c r="S3800" s="328"/>
    </row>
    <row r="3801" spans="19:19" x14ac:dyDescent="0.25">
      <c r="S3801" s="328"/>
    </row>
    <row r="3802" spans="19:19" x14ac:dyDescent="0.25">
      <c r="S3802" s="328"/>
    </row>
    <row r="3803" spans="19:19" x14ac:dyDescent="0.25">
      <c r="S3803" s="328"/>
    </row>
    <row r="3804" spans="19:19" x14ac:dyDescent="0.25">
      <c r="S3804" s="328"/>
    </row>
    <row r="3805" spans="19:19" x14ac:dyDescent="0.25">
      <c r="S3805" s="328"/>
    </row>
    <row r="3806" spans="19:19" x14ac:dyDescent="0.25">
      <c r="S3806" s="328"/>
    </row>
    <row r="3807" spans="19:19" x14ac:dyDescent="0.25">
      <c r="S3807" s="328"/>
    </row>
    <row r="3808" spans="19:19" x14ac:dyDescent="0.25">
      <c r="S3808" s="328"/>
    </row>
    <row r="3809" spans="19:19" x14ac:dyDescent="0.25">
      <c r="S3809" s="328"/>
    </row>
    <row r="3810" spans="19:19" x14ac:dyDescent="0.25">
      <c r="S3810" s="328"/>
    </row>
    <row r="3811" spans="19:19" x14ac:dyDescent="0.25">
      <c r="S3811" s="328"/>
    </row>
    <row r="3812" spans="19:19" x14ac:dyDescent="0.25">
      <c r="S3812" s="328"/>
    </row>
    <row r="3813" spans="19:19" x14ac:dyDescent="0.25">
      <c r="S3813" s="328"/>
    </row>
    <row r="3814" spans="19:19" x14ac:dyDescent="0.25">
      <c r="S3814" s="328"/>
    </row>
    <row r="3815" spans="19:19" x14ac:dyDescent="0.25">
      <c r="S3815" s="328"/>
    </row>
    <row r="3816" spans="19:19" x14ac:dyDescent="0.25">
      <c r="S3816" s="328"/>
    </row>
    <row r="3817" spans="19:19" x14ac:dyDescent="0.25">
      <c r="S3817" s="328"/>
    </row>
    <row r="3818" spans="19:19" x14ac:dyDescent="0.25">
      <c r="S3818" s="328"/>
    </row>
    <row r="3819" spans="19:19" x14ac:dyDescent="0.25">
      <c r="S3819" s="328"/>
    </row>
    <row r="3820" spans="19:19" x14ac:dyDescent="0.25">
      <c r="S3820" s="328"/>
    </row>
    <row r="3821" spans="19:19" x14ac:dyDescent="0.25">
      <c r="S3821" s="328"/>
    </row>
    <row r="3822" spans="19:19" x14ac:dyDescent="0.25">
      <c r="S3822" s="328"/>
    </row>
    <row r="3823" spans="19:19" x14ac:dyDescent="0.25">
      <c r="S3823" s="328"/>
    </row>
    <row r="3824" spans="19:19" x14ac:dyDescent="0.25">
      <c r="S3824" s="328"/>
    </row>
    <row r="3825" spans="19:19" x14ac:dyDescent="0.25">
      <c r="S3825" s="328"/>
    </row>
    <row r="3826" spans="19:19" x14ac:dyDescent="0.25">
      <c r="S3826" s="328"/>
    </row>
    <row r="3827" spans="19:19" x14ac:dyDescent="0.25">
      <c r="S3827" s="328"/>
    </row>
    <row r="3828" spans="19:19" x14ac:dyDescent="0.25">
      <c r="S3828" s="328"/>
    </row>
    <row r="3829" spans="19:19" x14ac:dyDescent="0.25">
      <c r="S3829" s="328"/>
    </row>
    <row r="3830" spans="19:19" x14ac:dyDescent="0.25">
      <c r="S3830" s="328"/>
    </row>
    <row r="3831" spans="19:19" x14ac:dyDescent="0.25">
      <c r="S3831" s="328"/>
    </row>
    <row r="3832" spans="19:19" x14ac:dyDescent="0.25">
      <c r="S3832" s="328"/>
    </row>
    <row r="3833" spans="19:19" x14ac:dyDescent="0.25">
      <c r="S3833" s="328"/>
    </row>
    <row r="3834" spans="19:19" x14ac:dyDescent="0.25">
      <c r="S3834" s="328"/>
    </row>
    <row r="3835" spans="19:19" x14ac:dyDescent="0.25">
      <c r="S3835" s="328"/>
    </row>
    <row r="3836" spans="19:19" x14ac:dyDescent="0.25">
      <c r="S3836" s="328"/>
    </row>
    <row r="3837" spans="19:19" x14ac:dyDescent="0.25">
      <c r="S3837" s="328"/>
    </row>
    <row r="3838" spans="19:19" x14ac:dyDescent="0.25">
      <c r="S3838" s="328"/>
    </row>
    <row r="3839" spans="19:19" x14ac:dyDescent="0.25">
      <c r="S3839" s="328"/>
    </row>
    <row r="3840" spans="19:19" x14ac:dyDescent="0.25">
      <c r="S3840" s="328"/>
    </row>
    <row r="3841" spans="19:19" x14ac:dyDescent="0.25">
      <c r="S3841" s="328"/>
    </row>
    <row r="3842" spans="19:19" x14ac:dyDescent="0.25">
      <c r="S3842" s="328"/>
    </row>
    <row r="3843" spans="19:19" x14ac:dyDescent="0.25">
      <c r="S3843" s="328"/>
    </row>
    <row r="3844" spans="19:19" x14ac:dyDescent="0.25">
      <c r="S3844" s="328"/>
    </row>
    <row r="3845" spans="19:19" x14ac:dyDescent="0.25">
      <c r="S3845" s="328"/>
    </row>
    <row r="3846" spans="19:19" x14ac:dyDescent="0.25">
      <c r="S3846" s="328"/>
    </row>
    <row r="3847" spans="19:19" x14ac:dyDescent="0.25">
      <c r="S3847" s="328"/>
    </row>
    <row r="3848" spans="19:19" x14ac:dyDescent="0.25">
      <c r="S3848" s="328"/>
    </row>
    <row r="3849" spans="19:19" x14ac:dyDescent="0.25">
      <c r="S3849" s="328"/>
    </row>
    <row r="3850" spans="19:19" x14ac:dyDescent="0.25">
      <c r="S3850" s="328"/>
    </row>
    <row r="3851" spans="19:19" x14ac:dyDescent="0.25">
      <c r="S3851" s="328"/>
    </row>
    <row r="3852" spans="19:19" x14ac:dyDescent="0.25">
      <c r="S3852" s="328"/>
    </row>
    <row r="3853" spans="19:19" x14ac:dyDescent="0.25">
      <c r="S3853" s="328"/>
    </row>
    <row r="3854" spans="19:19" x14ac:dyDescent="0.25">
      <c r="S3854" s="328"/>
    </row>
    <row r="3855" spans="19:19" x14ac:dyDescent="0.25">
      <c r="S3855" s="328"/>
    </row>
    <row r="3856" spans="19:19" x14ac:dyDescent="0.25">
      <c r="S3856" s="328"/>
    </row>
    <row r="3857" spans="19:19" x14ac:dyDescent="0.25">
      <c r="S3857" s="328"/>
    </row>
    <row r="3858" spans="19:19" x14ac:dyDescent="0.25">
      <c r="S3858" s="328"/>
    </row>
    <row r="3859" spans="19:19" x14ac:dyDescent="0.25">
      <c r="S3859" s="328"/>
    </row>
    <row r="3860" spans="19:19" x14ac:dyDescent="0.25">
      <c r="S3860" s="328"/>
    </row>
    <row r="3861" spans="19:19" x14ac:dyDescent="0.25">
      <c r="S3861" s="328"/>
    </row>
    <row r="3862" spans="19:19" x14ac:dyDescent="0.25">
      <c r="S3862" s="328"/>
    </row>
    <row r="3863" spans="19:19" x14ac:dyDescent="0.25">
      <c r="S3863" s="328"/>
    </row>
    <row r="3864" spans="19:19" x14ac:dyDescent="0.25">
      <c r="S3864" s="328"/>
    </row>
    <row r="3865" spans="19:19" x14ac:dyDescent="0.25">
      <c r="S3865" s="328"/>
    </row>
    <row r="3866" spans="19:19" x14ac:dyDescent="0.25">
      <c r="S3866" s="328"/>
    </row>
    <row r="3867" spans="19:19" x14ac:dyDescent="0.25">
      <c r="S3867" s="328"/>
    </row>
    <row r="3868" spans="19:19" x14ac:dyDescent="0.25">
      <c r="S3868" s="328"/>
    </row>
    <row r="3869" spans="19:19" x14ac:dyDescent="0.25">
      <c r="S3869" s="328"/>
    </row>
    <row r="3870" spans="19:19" x14ac:dyDescent="0.25">
      <c r="S3870" s="328"/>
    </row>
    <row r="3871" spans="19:19" x14ac:dyDescent="0.25">
      <c r="S3871" s="328"/>
    </row>
    <row r="3872" spans="19:19" x14ac:dyDescent="0.25">
      <c r="S3872" s="328"/>
    </row>
    <row r="3873" spans="19:19" x14ac:dyDescent="0.25">
      <c r="S3873" s="328"/>
    </row>
    <row r="3874" spans="19:19" x14ac:dyDescent="0.25">
      <c r="S3874" s="328"/>
    </row>
    <row r="3875" spans="19:19" x14ac:dyDescent="0.25">
      <c r="S3875" s="328"/>
    </row>
    <row r="3876" spans="19:19" x14ac:dyDescent="0.25">
      <c r="S3876" s="328"/>
    </row>
    <row r="3877" spans="19:19" x14ac:dyDescent="0.25">
      <c r="S3877" s="328"/>
    </row>
    <row r="3878" spans="19:19" x14ac:dyDescent="0.25">
      <c r="S3878" s="328"/>
    </row>
    <row r="3879" spans="19:19" x14ac:dyDescent="0.25">
      <c r="S3879" s="328"/>
    </row>
    <row r="3880" spans="19:19" x14ac:dyDescent="0.25">
      <c r="S3880" s="328"/>
    </row>
    <row r="3881" spans="19:19" x14ac:dyDescent="0.25">
      <c r="S3881" s="328"/>
    </row>
    <row r="3882" spans="19:19" x14ac:dyDescent="0.25">
      <c r="S3882" s="328"/>
    </row>
    <row r="3883" spans="19:19" x14ac:dyDescent="0.25">
      <c r="S3883" s="328"/>
    </row>
    <row r="3884" spans="19:19" x14ac:dyDescent="0.25">
      <c r="S3884" s="328"/>
    </row>
    <row r="3885" spans="19:19" x14ac:dyDescent="0.25">
      <c r="S3885" s="328"/>
    </row>
    <row r="3886" spans="19:19" x14ac:dyDescent="0.25">
      <c r="S3886" s="328"/>
    </row>
    <row r="3887" spans="19:19" x14ac:dyDescent="0.25">
      <c r="S3887" s="328"/>
    </row>
    <row r="3888" spans="19:19" x14ac:dyDescent="0.25">
      <c r="S3888" s="328"/>
    </row>
    <row r="3889" spans="19:19" x14ac:dyDescent="0.25">
      <c r="S3889" s="328"/>
    </row>
    <row r="3890" spans="19:19" x14ac:dyDescent="0.25">
      <c r="S3890" s="328"/>
    </row>
    <row r="3891" spans="19:19" x14ac:dyDescent="0.25">
      <c r="S3891" s="328"/>
    </row>
    <row r="3892" spans="19:19" x14ac:dyDescent="0.25">
      <c r="S3892" s="328"/>
    </row>
    <row r="3893" spans="19:19" x14ac:dyDescent="0.25">
      <c r="S3893" s="328"/>
    </row>
    <row r="3894" spans="19:19" x14ac:dyDescent="0.25">
      <c r="S3894" s="328"/>
    </row>
    <row r="3895" spans="19:19" x14ac:dyDescent="0.25">
      <c r="S3895" s="328"/>
    </row>
    <row r="3896" spans="19:19" x14ac:dyDescent="0.25">
      <c r="S3896" s="328"/>
    </row>
    <row r="3897" spans="19:19" x14ac:dyDescent="0.25">
      <c r="S3897" s="328"/>
    </row>
    <row r="3898" spans="19:19" x14ac:dyDescent="0.25">
      <c r="S3898" s="328"/>
    </row>
    <row r="3899" spans="19:19" x14ac:dyDescent="0.25">
      <c r="S3899" s="328"/>
    </row>
    <row r="3900" spans="19:19" x14ac:dyDescent="0.25">
      <c r="S3900" s="328"/>
    </row>
    <row r="3901" spans="19:19" x14ac:dyDescent="0.25">
      <c r="S3901" s="328"/>
    </row>
    <row r="3902" spans="19:19" x14ac:dyDescent="0.25">
      <c r="S3902" s="328"/>
    </row>
    <row r="3903" spans="19:19" x14ac:dyDescent="0.25">
      <c r="S3903" s="328"/>
    </row>
    <row r="3904" spans="19:19" x14ac:dyDescent="0.25">
      <c r="S3904" s="328"/>
    </row>
    <row r="3905" spans="19:19" x14ac:dyDescent="0.25">
      <c r="S3905" s="328"/>
    </row>
    <row r="3906" spans="19:19" x14ac:dyDescent="0.25">
      <c r="S3906" s="328"/>
    </row>
    <row r="3907" spans="19:19" x14ac:dyDescent="0.25">
      <c r="S3907" s="328"/>
    </row>
    <row r="3908" spans="19:19" x14ac:dyDescent="0.25">
      <c r="S3908" s="328"/>
    </row>
    <row r="3909" spans="19:19" x14ac:dyDescent="0.25">
      <c r="S3909" s="328"/>
    </row>
    <row r="3910" spans="19:19" x14ac:dyDescent="0.25">
      <c r="S3910" s="328"/>
    </row>
    <row r="3911" spans="19:19" x14ac:dyDescent="0.25">
      <c r="S3911" s="328"/>
    </row>
    <row r="3912" spans="19:19" x14ac:dyDescent="0.25">
      <c r="S3912" s="328"/>
    </row>
    <row r="3913" spans="19:19" x14ac:dyDescent="0.25">
      <c r="S3913" s="328"/>
    </row>
    <row r="3914" spans="19:19" x14ac:dyDescent="0.25">
      <c r="S3914" s="328"/>
    </row>
    <row r="3915" spans="19:19" x14ac:dyDescent="0.25">
      <c r="S3915" s="328"/>
    </row>
    <row r="3916" spans="19:19" x14ac:dyDescent="0.25">
      <c r="S3916" s="328"/>
    </row>
    <row r="3917" spans="19:19" x14ac:dyDescent="0.25">
      <c r="S3917" s="328"/>
    </row>
    <row r="3918" spans="19:19" x14ac:dyDescent="0.25">
      <c r="S3918" s="328"/>
    </row>
    <row r="3919" spans="19:19" x14ac:dyDescent="0.25">
      <c r="S3919" s="328"/>
    </row>
    <row r="3920" spans="19:19" x14ac:dyDescent="0.25">
      <c r="S3920" s="328"/>
    </row>
    <row r="3921" spans="19:19" x14ac:dyDescent="0.25">
      <c r="S3921" s="328"/>
    </row>
    <row r="3922" spans="19:19" x14ac:dyDescent="0.25">
      <c r="S3922" s="328"/>
    </row>
    <row r="3923" spans="19:19" x14ac:dyDescent="0.25">
      <c r="S3923" s="328"/>
    </row>
    <row r="3924" spans="19:19" x14ac:dyDescent="0.25">
      <c r="S3924" s="328"/>
    </row>
    <row r="3925" spans="19:19" x14ac:dyDescent="0.25">
      <c r="S3925" s="328"/>
    </row>
    <row r="3926" spans="19:19" x14ac:dyDescent="0.25">
      <c r="S3926" s="328"/>
    </row>
    <row r="3927" spans="19:19" x14ac:dyDescent="0.25">
      <c r="S3927" s="328"/>
    </row>
    <row r="3928" spans="19:19" x14ac:dyDescent="0.25">
      <c r="S3928" s="328"/>
    </row>
    <row r="3929" spans="19:19" x14ac:dyDescent="0.25">
      <c r="S3929" s="328"/>
    </row>
    <row r="3930" spans="19:19" x14ac:dyDescent="0.25">
      <c r="S3930" s="328"/>
    </row>
    <row r="3931" spans="19:19" x14ac:dyDescent="0.25">
      <c r="S3931" s="328"/>
    </row>
    <row r="3932" spans="19:19" x14ac:dyDescent="0.25">
      <c r="S3932" s="328"/>
    </row>
    <row r="3933" spans="19:19" x14ac:dyDescent="0.25">
      <c r="S3933" s="328"/>
    </row>
    <row r="3934" spans="19:19" x14ac:dyDescent="0.25">
      <c r="S3934" s="328"/>
    </row>
    <row r="3935" spans="19:19" x14ac:dyDescent="0.25">
      <c r="S3935" s="328"/>
    </row>
    <row r="3936" spans="19:19" x14ac:dyDescent="0.25">
      <c r="S3936" s="328"/>
    </row>
    <row r="3937" spans="19:19" x14ac:dyDescent="0.25">
      <c r="S3937" s="328"/>
    </row>
    <row r="3938" spans="19:19" x14ac:dyDescent="0.25">
      <c r="S3938" s="328"/>
    </row>
    <row r="3939" spans="19:19" x14ac:dyDescent="0.25">
      <c r="S3939" s="328"/>
    </row>
    <row r="3940" spans="19:19" x14ac:dyDescent="0.25">
      <c r="S3940" s="328"/>
    </row>
    <row r="3941" spans="19:19" x14ac:dyDescent="0.25">
      <c r="S3941" s="328"/>
    </row>
    <row r="3942" spans="19:19" x14ac:dyDescent="0.25">
      <c r="S3942" s="328"/>
    </row>
    <row r="3943" spans="19:19" x14ac:dyDescent="0.25">
      <c r="S3943" s="328"/>
    </row>
    <row r="3944" spans="19:19" x14ac:dyDescent="0.25">
      <c r="S3944" s="328"/>
    </row>
    <row r="3945" spans="19:19" x14ac:dyDescent="0.25">
      <c r="S3945" s="328"/>
    </row>
    <row r="3946" spans="19:19" x14ac:dyDescent="0.25">
      <c r="S3946" s="328"/>
    </row>
    <row r="3947" spans="19:19" x14ac:dyDescent="0.25">
      <c r="S3947" s="328"/>
    </row>
    <row r="3948" spans="19:19" x14ac:dyDescent="0.25">
      <c r="S3948" s="328"/>
    </row>
    <row r="3949" spans="19:19" x14ac:dyDescent="0.25">
      <c r="S3949" s="328"/>
    </row>
    <row r="3950" spans="19:19" x14ac:dyDescent="0.25">
      <c r="S3950" s="328"/>
    </row>
    <row r="3951" spans="19:19" x14ac:dyDescent="0.25">
      <c r="S3951" s="328"/>
    </row>
    <row r="3952" spans="19:19" x14ac:dyDescent="0.25">
      <c r="S3952" s="328"/>
    </row>
    <row r="3953" spans="19:19" x14ac:dyDescent="0.25">
      <c r="S3953" s="328"/>
    </row>
    <row r="3954" spans="19:19" x14ac:dyDescent="0.25">
      <c r="S3954" s="328"/>
    </row>
    <row r="3955" spans="19:19" x14ac:dyDescent="0.25">
      <c r="S3955" s="328"/>
    </row>
    <row r="3956" spans="19:19" x14ac:dyDescent="0.25">
      <c r="S3956" s="328"/>
    </row>
    <row r="3957" spans="19:19" x14ac:dyDescent="0.25">
      <c r="S3957" s="328"/>
    </row>
    <row r="3958" spans="19:19" x14ac:dyDescent="0.25">
      <c r="S3958" s="328"/>
    </row>
    <row r="3959" spans="19:19" x14ac:dyDescent="0.25">
      <c r="S3959" s="328"/>
    </row>
    <row r="3960" spans="19:19" x14ac:dyDescent="0.25">
      <c r="S3960" s="328"/>
    </row>
    <row r="3961" spans="19:19" x14ac:dyDescent="0.25">
      <c r="S3961" s="328"/>
    </row>
    <row r="3962" spans="19:19" x14ac:dyDescent="0.25">
      <c r="S3962" s="328"/>
    </row>
    <row r="3963" spans="19:19" x14ac:dyDescent="0.25">
      <c r="S3963" s="328"/>
    </row>
    <row r="3964" spans="19:19" x14ac:dyDescent="0.25">
      <c r="S3964" s="328"/>
    </row>
    <row r="3965" spans="19:19" x14ac:dyDescent="0.25">
      <c r="S3965" s="328"/>
    </row>
    <row r="3966" spans="19:19" x14ac:dyDescent="0.25">
      <c r="S3966" s="328"/>
    </row>
    <row r="3967" spans="19:19" x14ac:dyDescent="0.25">
      <c r="S3967" s="328"/>
    </row>
    <row r="3968" spans="19:19" x14ac:dyDescent="0.25">
      <c r="S3968" s="328"/>
    </row>
    <row r="3969" spans="19:19" x14ac:dyDescent="0.25">
      <c r="S3969" s="328"/>
    </row>
    <row r="3970" spans="19:19" x14ac:dyDescent="0.25">
      <c r="S3970" s="328"/>
    </row>
    <row r="3971" spans="19:19" x14ac:dyDescent="0.25">
      <c r="S3971" s="328"/>
    </row>
    <row r="3972" spans="19:19" x14ac:dyDescent="0.25">
      <c r="S3972" s="328"/>
    </row>
    <row r="3973" spans="19:19" x14ac:dyDescent="0.25">
      <c r="S3973" s="328"/>
    </row>
    <row r="3974" spans="19:19" x14ac:dyDescent="0.25">
      <c r="S3974" s="328"/>
    </row>
    <row r="3975" spans="19:19" x14ac:dyDescent="0.25">
      <c r="S3975" s="328"/>
    </row>
    <row r="3976" spans="19:19" x14ac:dyDescent="0.25">
      <c r="S3976" s="328"/>
    </row>
    <row r="3977" spans="19:19" x14ac:dyDescent="0.25">
      <c r="S3977" s="328"/>
    </row>
    <row r="3978" spans="19:19" x14ac:dyDescent="0.25">
      <c r="S3978" s="328"/>
    </row>
    <row r="3979" spans="19:19" x14ac:dyDescent="0.25">
      <c r="S3979" s="328"/>
    </row>
    <row r="3980" spans="19:19" x14ac:dyDescent="0.25">
      <c r="S3980" s="328"/>
    </row>
    <row r="3981" spans="19:19" x14ac:dyDescent="0.25">
      <c r="S3981" s="328"/>
    </row>
    <row r="3982" spans="19:19" x14ac:dyDescent="0.25">
      <c r="S3982" s="328"/>
    </row>
    <row r="3983" spans="19:19" x14ac:dyDescent="0.25">
      <c r="S3983" s="328"/>
    </row>
    <row r="3984" spans="19:19" x14ac:dyDescent="0.25">
      <c r="S3984" s="328"/>
    </row>
    <row r="3985" spans="19:19" x14ac:dyDescent="0.25">
      <c r="S3985" s="328"/>
    </row>
    <row r="3986" spans="19:19" x14ac:dyDescent="0.25">
      <c r="S3986" s="328"/>
    </row>
    <row r="3987" spans="19:19" x14ac:dyDescent="0.25">
      <c r="S3987" s="328"/>
    </row>
    <row r="3988" spans="19:19" x14ac:dyDescent="0.25">
      <c r="S3988" s="328"/>
    </row>
    <row r="3989" spans="19:19" x14ac:dyDescent="0.25">
      <c r="S3989" s="328"/>
    </row>
    <row r="3990" spans="19:19" x14ac:dyDescent="0.25">
      <c r="S3990" s="328"/>
    </row>
    <row r="3991" spans="19:19" x14ac:dyDescent="0.25">
      <c r="S3991" s="328"/>
    </row>
    <row r="3992" spans="19:19" x14ac:dyDescent="0.25">
      <c r="S3992" s="328"/>
    </row>
    <row r="3993" spans="19:19" x14ac:dyDescent="0.25">
      <c r="S3993" s="328"/>
    </row>
    <row r="3994" spans="19:19" x14ac:dyDescent="0.25">
      <c r="S3994" s="328"/>
    </row>
    <row r="3995" spans="19:19" x14ac:dyDescent="0.25">
      <c r="S3995" s="328"/>
    </row>
    <row r="3996" spans="19:19" x14ac:dyDescent="0.25">
      <c r="S3996" s="328"/>
    </row>
    <row r="3997" spans="19:19" x14ac:dyDescent="0.25">
      <c r="S3997" s="328"/>
    </row>
    <row r="3998" spans="19:19" x14ac:dyDescent="0.25">
      <c r="S3998" s="328"/>
    </row>
    <row r="3999" spans="19:19" x14ac:dyDescent="0.25">
      <c r="S3999" s="328"/>
    </row>
    <row r="4000" spans="19:19" x14ac:dyDescent="0.25">
      <c r="S4000" s="328"/>
    </row>
    <row r="4001" spans="19:19" x14ac:dyDescent="0.25">
      <c r="S4001" s="328"/>
    </row>
    <row r="4002" spans="19:19" x14ac:dyDescent="0.25">
      <c r="S4002" s="328"/>
    </row>
    <row r="4003" spans="19:19" x14ac:dyDescent="0.25">
      <c r="S4003" s="328"/>
    </row>
    <row r="4004" spans="19:19" x14ac:dyDescent="0.25">
      <c r="S4004" s="328"/>
    </row>
    <row r="4005" spans="19:19" x14ac:dyDescent="0.25">
      <c r="S4005" s="328"/>
    </row>
    <row r="4006" spans="19:19" x14ac:dyDescent="0.25">
      <c r="S4006" s="328"/>
    </row>
    <row r="4007" spans="19:19" x14ac:dyDescent="0.25">
      <c r="S4007" s="328"/>
    </row>
    <row r="4008" spans="19:19" x14ac:dyDescent="0.25">
      <c r="S4008" s="328"/>
    </row>
    <row r="4009" spans="19:19" x14ac:dyDescent="0.25">
      <c r="S4009" s="328"/>
    </row>
    <row r="4010" spans="19:19" x14ac:dyDescent="0.25">
      <c r="S4010" s="328"/>
    </row>
    <row r="4011" spans="19:19" x14ac:dyDescent="0.25">
      <c r="S4011" s="328"/>
    </row>
    <row r="4012" spans="19:19" x14ac:dyDescent="0.25">
      <c r="S4012" s="328"/>
    </row>
    <row r="4013" spans="19:19" x14ac:dyDescent="0.25">
      <c r="S4013" s="328"/>
    </row>
    <row r="4014" spans="19:19" x14ac:dyDescent="0.25">
      <c r="S4014" s="328"/>
    </row>
    <row r="4015" spans="19:19" x14ac:dyDescent="0.25">
      <c r="S4015" s="328"/>
    </row>
    <row r="4016" spans="19:19" x14ac:dyDescent="0.25">
      <c r="S4016" s="328"/>
    </row>
    <row r="4017" spans="19:19" x14ac:dyDescent="0.25">
      <c r="S4017" s="328"/>
    </row>
    <row r="4018" spans="19:19" x14ac:dyDescent="0.25">
      <c r="S4018" s="328"/>
    </row>
    <row r="4019" spans="19:19" x14ac:dyDescent="0.25">
      <c r="S4019" s="328"/>
    </row>
    <row r="4020" spans="19:19" x14ac:dyDescent="0.25">
      <c r="S4020" s="328"/>
    </row>
    <row r="4021" spans="19:19" x14ac:dyDescent="0.25">
      <c r="S4021" s="328"/>
    </row>
    <row r="4022" spans="19:19" x14ac:dyDescent="0.25">
      <c r="S4022" s="328"/>
    </row>
    <row r="4023" spans="19:19" x14ac:dyDescent="0.25">
      <c r="S4023" s="328"/>
    </row>
    <row r="4024" spans="19:19" x14ac:dyDescent="0.25">
      <c r="S4024" s="328"/>
    </row>
    <row r="4025" spans="19:19" x14ac:dyDescent="0.25">
      <c r="S4025" s="328"/>
    </row>
    <row r="4026" spans="19:19" x14ac:dyDescent="0.25">
      <c r="S4026" s="328"/>
    </row>
    <row r="4027" spans="19:19" x14ac:dyDescent="0.25">
      <c r="S4027" s="328"/>
    </row>
    <row r="4028" spans="19:19" x14ac:dyDescent="0.25">
      <c r="S4028" s="328"/>
    </row>
    <row r="4029" spans="19:19" x14ac:dyDescent="0.25">
      <c r="S4029" s="328"/>
    </row>
    <row r="4030" spans="19:19" x14ac:dyDescent="0.25">
      <c r="S4030" s="328"/>
    </row>
    <row r="4031" spans="19:19" x14ac:dyDescent="0.25">
      <c r="S4031" s="328"/>
    </row>
    <row r="4032" spans="19:19" x14ac:dyDescent="0.25">
      <c r="S4032" s="328"/>
    </row>
    <row r="4033" spans="19:19" x14ac:dyDescent="0.25">
      <c r="S4033" s="328"/>
    </row>
    <row r="4034" spans="19:19" x14ac:dyDescent="0.25">
      <c r="S4034" s="328"/>
    </row>
    <row r="4035" spans="19:19" x14ac:dyDescent="0.25">
      <c r="S4035" s="328"/>
    </row>
    <row r="4036" spans="19:19" x14ac:dyDescent="0.25">
      <c r="S4036" s="328"/>
    </row>
    <row r="4037" spans="19:19" x14ac:dyDescent="0.25">
      <c r="S4037" s="328"/>
    </row>
    <row r="4038" spans="19:19" x14ac:dyDescent="0.25">
      <c r="S4038" s="328"/>
    </row>
    <row r="4039" spans="19:19" x14ac:dyDescent="0.25">
      <c r="S4039" s="328"/>
    </row>
    <row r="4040" spans="19:19" x14ac:dyDescent="0.25">
      <c r="S4040" s="328"/>
    </row>
    <row r="4041" spans="19:19" x14ac:dyDescent="0.25">
      <c r="S4041" s="328"/>
    </row>
    <row r="4042" spans="19:19" x14ac:dyDescent="0.25">
      <c r="S4042" s="328"/>
    </row>
    <row r="4043" spans="19:19" x14ac:dyDescent="0.25">
      <c r="S4043" s="328"/>
    </row>
    <row r="4044" spans="19:19" x14ac:dyDescent="0.25">
      <c r="S4044" s="328"/>
    </row>
    <row r="4045" spans="19:19" x14ac:dyDescent="0.25">
      <c r="S4045" s="328"/>
    </row>
    <row r="4046" spans="19:19" x14ac:dyDescent="0.25">
      <c r="S4046" s="328"/>
    </row>
    <row r="4047" spans="19:19" x14ac:dyDescent="0.25">
      <c r="S4047" s="328"/>
    </row>
    <row r="4048" spans="19:19" x14ac:dyDescent="0.25">
      <c r="S4048" s="328"/>
    </row>
    <row r="4049" spans="19:19" x14ac:dyDescent="0.25">
      <c r="S4049" s="328"/>
    </row>
    <row r="4050" spans="19:19" x14ac:dyDescent="0.25">
      <c r="S4050" s="328"/>
    </row>
    <row r="4051" spans="19:19" x14ac:dyDescent="0.25">
      <c r="S4051" s="328"/>
    </row>
    <row r="4052" spans="19:19" x14ac:dyDescent="0.25">
      <c r="S4052" s="328"/>
    </row>
    <row r="4053" spans="19:19" x14ac:dyDescent="0.25">
      <c r="S4053" s="328"/>
    </row>
    <row r="4054" spans="19:19" x14ac:dyDescent="0.25">
      <c r="S4054" s="328"/>
    </row>
    <row r="4055" spans="19:19" x14ac:dyDescent="0.25">
      <c r="S4055" s="328"/>
    </row>
    <row r="4056" spans="19:19" x14ac:dyDescent="0.25">
      <c r="S4056" s="328"/>
    </row>
    <row r="4057" spans="19:19" x14ac:dyDescent="0.25">
      <c r="S4057" s="328"/>
    </row>
    <row r="4058" spans="19:19" x14ac:dyDescent="0.25">
      <c r="S4058" s="328"/>
    </row>
    <row r="4059" spans="19:19" x14ac:dyDescent="0.25">
      <c r="S4059" s="328"/>
    </row>
    <row r="4060" spans="19:19" x14ac:dyDescent="0.25">
      <c r="S4060" s="328"/>
    </row>
    <row r="4061" spans="19:19" x14ac:dyDescent="0.25">
      <c r="S4061" s="328"/>
    </row>
    <row r="4062" spans="19:19" x14ac:dyDescent="0.25">
      <c r="S4062" s="328"/>
    </row>
    <row r="4063" spans="19:19" x14ac:dyDescent="0.25">
      <c r="S4063" s="328"/>
    </row>
    <row r="4064" spans="19:19" x14ac:dyDescent="0.25">
      <c r="S4064" s="328"/>
    </row>
    <row r="4065" spans="19:19" x14ac:dyDescent="0.25">
      <c r="S4065" s="328"/>
    </row>
    <row r="4066" spans="19:19" x14ac:dyDescent="0.25">
      <c r="S4066" s="328"/>
    </row>
    <row r="4067" spans="19:19" x14ac:dyDescent="0.25">
      <c r="S4067" s="328"/>
    </row>
    <row r="4068" spans="19:19" x14ac:dyDescent="0.25">
      <c r="S4068" s="328"/>
    </row>
    <row r="4069" spans="19:19" x14ac:dyDescent="0.25">
      <c r="S4069" s="328"/>
    </row>
    <row r="4070" spans="19:19" x14ac:dyDescent="0.25">
      <c r="S4070" s="328"/>
    </row>
    <row r="4071" spans="19:19" x14ac:dyDescent="0.25">
      <c r="S4071" s="328"/>
    </row>
    <row r="4072" spans="19:19" x14ac:dyDescent="0.25">
      <c r="S4072" s="328"/>
    </row>
    <row r="4073" spans="19:19" x14ac:dyDescent="0.25">
      <c r="S4073" s="328"/>
    </row>
    <row r="4074" spans="19:19" x14ac:dyDescent="0.25">
      <c r="S4074" s="328"/>
    </row>
    <row r="4075" spans="19:19" x14ac:dyDescent="0.25">
      <c r="S4075" s="328"/>
    </row>
    <row r="4076" spans="19:19" x14ac:dyDescent="0.25">
      <c r="S4076" s="328"/>
    </row>
    <row r="4077" spans="19:19" x14ac:dyDescent="0.25">
      <c r="S4077" s="328"/>
    </row>
    <row r="4078" spans="19:19" x14ac:dyDescent="0.25">
      <c r="S4078" s="328"/>
    </row>
    <row r="4079" spans="19:19" x14ac:dyDescent="0.25">
      <c r="S4079" s="328"/>
    </row>
    <row r="4080" spans="19:19" x14ac:dyDescent="0.25">
      <c r="S4080" s="328"/>
    </row>
    <row r="4081" spans="19:19" x14ac:dyDescent="0.25">
      <c r="S4081" s="328"/>
    </row>
    <row r="4082" spans="19:19" x14ac:dyDescent="0.25">
      <c r="S4082" s="328"/>
    </row>
    <row r="4083" spans="19:19" x14ac:dyDescent="0.25">
      <c r="S4083" s="328"/>
    </row>
    <row r="4084" spans="19:19" x14ac:dyDescent="0.25">
      <c r="S4084" s="328"/>
    </row>
    <row r="4085" spans="19:19" x14ac:dyDescent="0.25">
      <c r="S4085" s="328"/>
    </row>
    <row r="4086" spans="19:19" x14ac:dyDescent="0.25">
      <c r="S4086" s="328"/>
    </row>
    <row r="4087" spans="19:19" x14ac:dyDescent="0.25">
      <c r="S4087" s="328"/>
    </row>
    <row r="4088" spans="19:19" x14ac:dyDescent="0.25">
      <c r="S4088" s="328"/>
    </row>
    <row r="4089" spans="19:19" x14ac:dyDescent="0.25">
      <c r="S4089" s="328"/>
    </row>
    <row r="4090" spans="19:19" x14ac:dyDescent="0.25">
      <c r="S4090" s="328"/>
    </row>
    <row r="4091" spans="19:19" x14ac:dyDescent="0.25">
      <c r="S4091" s="328"/>
    </row>
    <row r="4092" spans="19:19" x14ac:dyDescent="0.25">
      <c r="S4092" s="328"/>
    </row>
    <row r="4093" spans="19:19" x14ac:dyDescent="0.25">
      <c r="S4093" s="328"/>
    </row>
    <row r="4094" spans="19:19" x14ac:dyDescent="0.25">
      <c r="S4094" s="328"/>
    </row>
    <row r="4095" spans="19:19" x14ac:dyDescent="0.25">
      <c r="S4095" s="328"/>
    </row>
    <row r="4096" spans="19:19" x14ac:dyDescent="0.25">
      <c r="S4096" s="328"/>
    </row>
    <row r="4097" spans="19:19" x14ac:dyDescent="0.25">
      <c r="S4097" s="328"/>
    </row>
    <row r="4098" spans="19:19" x14ac:dyDescent="0.25">
      <c r="S4098" s="328"/>
    </row>
    <row r="4099" spans="19:19" x14ac:dyDescent="0.25">
      <c r="S4099" s="328"/>
    </row>
    <row r="4100" spans="19:19" x14ac:dyDescent="0.25">
      <c r="S4100" s="328"/>
    </row>
    <row r="4101" spans="19:19" x14ac:dyDescent="0.25">
      <c r="S4101" s="328"/>
    </row>
    <row r="4102" spans="19:19" x14ac:dyDescent="0.25">
      <c r="S4102" s="328"/>
    </row>
    <row r="4103" spans="19:19" x14ac:dyDescent="0.25">
      <c r="S4103" s="328"/>
    </row>
    <row r="4104" spans="19:19" x14ac:dyDescent="0.25">
      <c r="S4104" s="328"/>
    </row>
    <row r="4105" spans="19:19" x14ac:dyDescent="0.25">
      <c r="S4105" s="328"/>
    </row>
    <row r="4106" spans="19:19" x14ac:dyDescent="0.25">
      <c r="S4106" s="328"/>
    </row>
    <row r="4107" spans="19:19" x14ac:dyDescent="0.25">
      <c r="S4107" s="328"/>
    </row>
    <row r="4108" spans="19:19" x14ac:dyDescent="0.25">
      <c r="S4108" s="328"/>
    </row>
    <row r="4109" spans="19:19" x14ac:dyDescent="0.25">
      <c r="S4109" s="328"/>
    </row>
    <row r="4110" spans="19:19" x14ac:dyDescent="0.25">
      <c r="S4110" s="328"/>
    </row>
    <row r="4111" spans="19:19" x14ac:dyDescent="0.25">
      <c r="S4111" s="328"/>
    </row>
    <row r="4112" spans="19:19" x14ac:dyDescent="0.25">
      <c r="S4112" s="328"/>
    </row>
    <row r="4113" spans="19:19" x14ac:dyDescent="0.25">
      <c r="S4113" s="328"/>
    </row>
    <row r="4114" spans="19:19" x14ac:dyDescent="0.25">
      <c r="S4114" s="328"/>
    </row>
    <row r="4115" spans="19:19" x14ac:dyDescent="0.25">
      <c r="S4115" s="328"/>
    </row>
    <row r="4116" spans="19:19" x14ac:dyDescent="0.25">
      <c r="S4116" s="328"/>
    </row>
    <row r="4117" spans="19:19" x14ac:dyDescent="0.25">
      <c r="S4117" s="328"/>
    </row>
    <row r="4118" spans="19:19" x14ac:dyDescent="0.25">
      <c r="S4118" s="328"/>
    </row>
    <row r="4119" spans="19:19" x14ac:dyDescent="0.25">
      <c r="S4119" s="328"/>
    </row>
    <row r="4120" spans="19:19" x14ac:dyDescent="0.25">
      <c r="S4120" s="328"/>
    </row>
    <row r="4121" spans="19:19" x14ac:dyDescent="0.25">
      <c r="S4121" s="328"/>
    </row>
    <row r="4122" spans="19:19" x14ac:dyDescent="0.25">
      <c r="S4122" s="328"/>
    </row>
    <row r="4123" spans="19:19" x14ac:dyDescent="0.25">
      <c r="S4123" s="328"/>
    </row>
    <row r="4124" spans="19:19" x14ac:dyDescent="0.25">
      <c r="S4124" s="328"/>
    </row>
    <row r="4125" spans="19:19" x14ac:dyDescent="0.25">
      <c r="S4125" s="328"/>
    </row>
    <row r="4126" spans="19:19" x14ac:dyDescent="0.25">
      <c r="S4126" s="328"/>
    </row>
    <row r="4127" spans="19:19" x14ac:dyDescent="0.25">
      <c r="S4127" s="328"/>
    </row>
    <row r="4128" spans="19:19" x14ac:dyDescent="0.25">
      <c r="S4128" s="328"/>
    </row>
    <row r="4129" spans="19:19" x14ac:dyDescent="0.25">
      <c r="S4129" s="328"/>
    </row>
    <row r="4130" spans="19:19" x14ac:dyDescent="0.25">
      <c r="S4130" s="328"/>
    </row>
    <row r="4131" spans="19:19" x14ac:dyDescent="0.25">
      <c r="S4131" s="328"/>
    </row>
    <row r="4132" spans="19:19" x14ac:dyDescent="0.25">
      <c r="S4132" s="328"/>
    </row>
    <row r="4133" spans="19:19" x14ac:dyDescent="0.25">
      <c r="S4133" s="328"/>
    </row>
    <row r="4134" spans="19:19" x14ac:dyDescent="0.25">
      <c r="S4134" s="328"/>
    </row>
    <row r="4135" spans="19:19" x14ac:dyDescent="0.25">
      <c r="S4135" s="328"/>
    </row>
    <row r="4136" spans="19:19" x14ac:dyDescent="0.25">
      <c r="S4136" s="328"/>
    </row>
    <row r="4137" spans="19:19" x14ac:dyDescent="0.25">
      <c r="S4137" s="328"/>
    </row>
    <row r="4138" spans="19:19" x14ac:dyDescent="0.25">
      <c r="S4138" s="328"/>
    </row>
    <row r="4139" spans="19:19" x14ac:dyDescent="0.25">
      <c r="S4139" s="328"/>
    </row>
    <row r="4140" spans="19:19" x14ac:dyDescent="0.25">
      <c r="S4140" s="328"/>
    </row>
    <row r="4141" spans="19:19" x14ac:dyDescent="0.25">
      <c r="S4141" s="328"/>
    </row>
    <row r="4142" spans="19:19" x14ac:dyDescent="0.25">
      <c r="S4142" s="328"/>
    </row>
    <row r="4143" spans="19:19" x14ac:dyDescent="0.25">
      <c r="S4143" s="328"/>
    </row>
    <row r="4144" spans="19:19" x14ac:dyDescent="0.25">
      <c r="S4144" s="328"/>
    </row>
    <row r="4145" spans="19:19" x14ac:dyDescent="0.25">
      <c r="S4145" s="328"/>
    </row>
    <row r="4146" spans="19:19" x14ac:dyDescent="0.25">
      <c r="S4146" s="328"/>
    </row>
    <row r="4147" spans="19:19" x14ac:dyDescent="0.25">
      <c r="S4147" s="328"/>
    </row>
    <row r="4148" spans="19:19" x14ac:dyDescent="0.25">
      <c r="S4148" s="328"/>
    </row>
    <row r="4149" spans="19:19" x14ac:dyDescent="0.25">
      <c r="S4149" s="328"/>
    </row>
    <row r="4150" spans="19:19" x14ac:dyDescent="0.25">
      <c r="S4150" s="328"/>
    </row>
    <row r="4151" spans="19:19" x14ac:dyDescent="0.25">
      <c r="S4151" s="328"/>
    </row>
    <row r="4152" spans="19:19" x14ac:dyDescent="0.25">
      <c r="S4152" s="328"/>
    </row>
    <row r="4153" spans="19:19" x14ac:dyDescent="0.25">
      <c r="S4153" s="328"/>
    </row>
    <row r="4154" spans="19:19" x14ac:dyDescent="0.25">
      <c r="S4154" s="328"/>
    </row>
    <row r="4155" spans="19:19" x14ac:dyDescent="0.25">
      <c r="S4155" s="328"/>
    </row>
    <row r="4156" spans="19:19" x14ac:dyDescent="0.25">
      <c r="S4156" s="328"/>
    </row>
    <row r="4157" spans="19:19" x14ac:dyDescent="0.25">
      <c r="S4157" s="328"/>
    </row>
    <row r="4158" spans="19:19" x14ac:dyDescent="0.25">
      <c r="S4158" s="328"/>
    </row>
    <row r="4159" spans="19:19" x14ac:dyDescent="0.25">
      <c r="S4159" s="328"/>
    </row>
    <row r="4160" spans="19:19" x14ac:dyDescent="0.25">
      <c r="S4160" s="328"/>
    </row>
    <row r="4161" spans="19:19" x14ac:dyDescent="0.25">
      <c r="S4161" s="328"/>
    </row>
    <row r="4162" spans="19:19" x14ac:dyDescent="0.25">
      <c r="S4162" s="328"/>
    </row>
    <row r="4163" spans="19:19" x14ac:dyDescent="0.25">
      <c r="S4163" s="328"/>
    </row>
    <row r="4164" spans="19:19" x14ac:dyDescent="0.25">
      <c r="S4164" s="328"/>
    </row>
    <row r="4165" spans="19:19" x14ac:dyDescent="0.25">
      <c r="S4165" s="328"/>
    </row>
    <row r="4166" spans="19:19" x14ac:dyDescent="0.25">
      <c r="S4166" s="328"/>
    </row>
    <row r="4167" spans="19:19" x14ac:dyDescent="0.25">
      <c r="S4167" s="328"/>
    </row>
    <row r="4168" spans="19:19" x14ac:dyDescent="0.25">
      <c r="S4168" s="328"/>
    </row>
    <row r="4169" spans="19:19" x14ac:dyDescent="0.25">
      <c r="S4169" s="328"/>
    </row>
    <row r="4170" spans="19:19" x14ac:dyDescent="0.25">
      <c r="S4170" s="328"/>
    </row>
    <row r="4171" spans="19:19" x14ac:dyDescent="0.25">
      <c r="S4171" s="328"/>
    </row>
    <row r="4172" spans="19:19" x14ac:dyDescent="0.25">
      <c r="S4172" s="328"/>
    </row>
    <row r="4173" spans="19:19" x14ac:dyDescent="0.25">
      <c r="S4173" s="328"/>
    </row>
    <row r="4174" spans="19:19" x14ac:dyDescent="0.25">
      <c r="S4174" s="328"/>
    </row>
    <row r="4175" spans="19:19" x14ac:dyDescent="0.25">
      <c r="S4175" s="328"/>
    </row>
    <row r="4176" spans="19:19" x14ac:dyDescent="0.25">
      <c r="S4176" s="328"/>
    </row>
    <row r="4177" spans="19:19" x14ac:dyDescent="0.25">
      <c r="S4177" s="328"/>
    </row>
    <row r="4178" spans="19:19" x14ac:dyDescent="0.25">
      <c r="S4178" s="328"/>
    </row>
    <row r="4179" spans="19:19" x14ac:dyDescent="0.25">
      <c r="S4179" s="328"/>
    </row>
    <row r="4180" spans="19:19" x14ac:dyDescent="0.25">
      <c r="S4180" s="328"/>
    </row>
    <row r="4181" spans="19:19" x14ac:dyDescent="0.25">
      <c r="S4181" s="328"/>
    </row>
    <row r="4182" spans="19:19" x14ac:dyDescent="0.25">
      <c r="S4182" s="328"/>
    </row>
    <row r="4183" spans="19:19" x14ac:dyDescent="0.25">
      <c r="S4183" s="328"/>
    </row>
    <row r="4184" spans="19:19" x14ac:dyDescent="0.25">
      <c r="S4184" s="328"/>
    </row>
    <row r="4185" spans="19:19" x14ac:dyDescent="0.25">
      <c r="S4185" s="328"/>
    </row>
    <row r="4186" spans="19:19" x14ac:dyDescent="0.25">
      <c r="S4186" s="328"/>
    </row>
    <row r="4187" spans="19:19" x14ac:dyDescent="0.25">
      <c r="S4187" s="328"/>
    </row>
    <row r="4188" spans="19:19" x14ac:dyDescent="0.25">
      <c r="S4188" s="328"/>
    </row>
    <row r="4189" spans="19:19" x14ac:dyDescent="0.25">
      <c r="S4189" s="328"/>
    </row>
    <row r="4190" spans="19:19" x14ac:dyDescent="0.25">
      <c r="S4190" s="328"/>
    </row>
    <row r="4191" spans="19:19" x14ac:dyDescent="0.25">
      <c r="S4191" s="328"/>
    </row>
    <row r="4192" spans="19:19" x14ac:dyDescent="0.25">
      <c r="S4192" s="328"/>
    </row>
    <row r="4193" spans="19:19" x14ac:dyDescent="0.25">
      <c r="S4193" s="328"/>
    </row>
    <row r="4194" spans="19:19" x14ac:dyDescent="0.25">
      <c r="S4194" s="328"/>
    </row>
    <row r="4195" spans="19:19" x14ac:dyDescent="0.25">
      <c r="S4195" s="328"/>
    </row>
    <row r="4196" spans="19:19" x14ac:dyDescent="0.25">
      <c r="S4196" s="328"/>
    </row>
    <row r="4197" spans="19:19" x14ac:dyDescent="0.25">
      <c r="S4197" s="328"/>
    </row>
    <row r="4198" spans="19:19" x14ac:dyDescent="0.25">
      <c r="S4198" s="328"/>
    </row>
    <row r="4199" spans="19:19" x14ac:dyDescent="0.25">
      <c r="S4199" s="328"/>
    </row>
    <row r="4200" spans="19:19" x14ac:dyDescent="0.25">
      <c r="S4200" s="328"/>
    </row>
    <row r="4201" spans="19:19" x14ac:dyDescent="0.25">
      <c r="S4201" s="328"/>
    </row>
    <row r="4202" spans="19:19" x14ac:dyDescent="0.25">
      <c r="S4202" s="328"/>
    </row>
    <row r="4203" spans="19:19" x14ac:dyDescent="0.25">
      <c r="S4203" s="328"/>
    </row>
    <row r="4204" spans="19:19" x14ac:dyDescent="0.25">
      <c r="S4204" s="328"/>
    </row>
    <row r="4205" spans="19:19" x14ac:dyDescent="0.25">
      <c r="S4205" s="328"/>
    </row>
    <row r="4206" spans="19:19" x14ac:dyDescent="0.25">
      <c r="S4206" s="328"/>
    </row>
    <row r="4207" spans="19:19" x14ac:dyDescent="0.25">
      <c r="S4207" s="328"/>
    </row>
    <row r="4208" spans="19:19" x14ac:dyDescent="0.25">
      <c r="S4208" s="328"/>
    </row>
    <row r="4209" spans="19:19" x14ac:dyDescent="0.25">
      <c r="S4209" s="328"/>
    </row>
    <row r="4210" spans="19:19" x14ac:dyDescent="0.25">
      <c r="S4210" s="328"/>
    </row>
    <row r="4211" spans="19:19" x14ac:dyDescent="0.25">
      <c r="S4211" s="328"/>
    </row>
    <row r="4212" spans="19:19" x14ac:dyDescent="0.25">
      <c r="S4212" s="328"/>
    </row>
    <row r="4213" spans="19:19" x14ac:dyDescent="0.25">
      <c r="S4213" s="328"/>
    </row>
    <row r="4214" spans="19:19" x14ac:dyDescent="0.25">
      <c r="S4214" s="328"/>
    </row>
    <row r="4215" spans="19:19" x14ac:dyDescent="0.25">
      <c r="S4215" s="328"/>
    </row>
    <row r="4216" spans="19:19" x14ac:dyDescent="0.25">
      <c r="S4216" s="328"/>
    </row>
    <row r="4217" spans="19:19" x14ac:dyDescent="0.25">
      <c r="S4217" s="328"/>
    </row>
    <row r="4218" spans="19:19" x14ac:dyDescent="0.25">
      <c r="S4218" s="328"/>
    </row>
    <row r="4219" spans="19:19" x14ac:dyDescent="0.25">
      <c r="S4219" s="328"/>
    </row>
    <row r="4220" spans="19:19" x14ac:dyDescent="0.25">
      <c r="S4220" s="328"/>
    </row>
    <row r="4221" spans="19:19" x14ac:dyDescent="0.25">
      <c r="S4221" s="328"/>
    </row>
    <row r="4222" spans="19:19" x14ac:dyDescent="0.25">
      <c r="S4222" s="328"/>
    </row>
    <row r="4223" spans="19:19" x14ac:dyDescent="0.25">
      <c r="S4223" s="328"/>
    </row>
    <row r="4224" spans="19:19" x14ac:dyDescent="0.25">
      <c r="S4224" s="328"/>
    </row>
    <row r="4225" spans="19:19" x14ac:dyDescent="0.25">
      <c r="S4225" s="328"/>
    </row>
    <row r="4226" spans="19:19" x14ac:dyDescent="0.25">
      <c r="S4226" s="328"/>
    </row>
    <row r="4227" spans="19:19" x14ac:dyDescent="0.25">
      <c r="S4227" s="328"/>
    </row>
    <row r="4228" spans="19:19" x14ac:dyDescent="0.25">
      <c r="S4228" s="328"/>
    </row>
    <row r="4229" spans="19:19" x14ac:dyDescent="0.25">
      <c r="S4229" s="328"/>
    </row>
    <row r="4230" spans="19:19" x14ac:dyDescent="0.25">
      <c r="S4230" s="328"/>
    </row>
    <row r="4231" spans="19:19" x14ac:dyDescent="0.25">
      <c r="S4231" s="328"/>
    </row>
    <row r="4232" spans="19:19" x14ac:dyDescent="0.25">
      <c r="S4232" s="328"/>
    </row>
    <row r="4233" spans="19:19" x14ac:dyDescent="0.25">
      <c r="S4233" s="328"/>
    </row>
    <row r="4234" spans="19:19" x14ac:dyDescent="0.25">
      <c r="S4234" s="328"/>
    </row>
    <row r="4235" spans="19:19" x14ac:dyDescent="0.25">
      <c r="S4235" s="328"/>
    </row>
    <row r="4236" spans="19:19" x14ac:dyDescent="0.25">
      <c r="S4236" s="328"/>
    </row>
    <row r="4237" spans="19:19" x14ac:dyDescent="0.25">
      <c r="S4237" s="328"/>
    </row>
    <row r="4238" spans="19:19" x14ac:dyDescent="0.25">
      <c r="S4238" s="328"/>
    </row>
    <row r="4239" spans="19:19" x14ac:dyDescent="0.25">
      <c r="S4239" s="328"/>
    </row>
    <row r="4240" spans="19:19" x14ac:dyDescent="0.25">
      <c r="S4240" s="328"/>
    </row>
    <row r="4241" spans="19:19" x14ac:dyDescent="0.25">
      <c r="S4241" s="328"/>
    </row>
    <row r="4242" spans="19:19" x14ac:dyDescent="0.25">
      <c r="S4242" s="328"/>
    </row>
    <row r="4243" spans="19:19" x14ac:dyDescent="0.25">
      <c r="S4243" s="328"/>
    </row>
    <row r="4244" spans="19:19" x14ac:dyDescent="0.25">
      <c r="S4244" s="328"/>
    </row>
    <row r="4245" spans="19:19" x14ac:dyDescent="0.25">
      <c r="S4245" s="328"/>
    </row>
    <row r="4246" spans="19:19" x14ac:dyDescent="0.25">
      <c r="S4246" s="328"/>
    </row>
    <row r="4247" spans="19:19" x14ac:dyDescent="0.25">
      <c r="S4247" s="328"/>
    </row>
    <row r="4248" spans="19:19" x14ac:dyDescent="0.25">
      <c r="S4248" s="328"/>
    </row>
    <row r="4249" spans="19:19" x14ac:dyDescent="0.25">
      <c r="S4249" s="328"/>
    </row>
    <row r="4250" spans="19:19" x14ac:dyDescent="0.25">
      <c r="S4250" s="328"/>
    </row>
    <row r="4251" spans="19:19" x14ac:dyDescent="0.25">
      <c r="S4251" s="328"/>
    </row>
    <row r="4252" spans="19:19" x14ac:dyDescent="0.25">
      <c r="S4252" s="328"/>
    </row>
    <row r="4253" spans="19:19" x14ac:dyDescent="0.25">
      <c r="S4253" s="328"/>
    </row>
    <row r="4254" spans="19:19" x14ac:dyDescent="0.25">
      <c r="S4254" s="328"/>
    </row>
    <row r="4255" spans="19:19" x14ac:dyDescent="0.25">
      <c r="S4255" s="328"/>
    </row>
    <row r="4256" spans="19:19" x14ac:dyDescent="0.25">
      <c r="S4256" s="328"/>
    </row>
    <row r="4257" spans="19:19" x14ac:dyDescent="0.25">
      <c r="S4257" s="328"/>
    </row>
    <row r="4258" spans="19:19" x14ac:dyDescent="0.25">
      <c r="S4258" s="328"/>
    </row>
    <row r="4259" spans="19:19" x14ac:dyDescent="0.25">
      <c r="S4259" s="328"/>
    </row>
    <row r="4260" spans="19:19" x14ac:dyDescent="0.25">
      <c r="S4260" s="328"/>
    </row>
    <row r="4261" spans="19:19" x14ac:dyDescent="0.25">
      <c r="S4261" s="328"/>
    </row>
    <row r="4262" spans="19:19" x14ac:dyDescent="0.25">
      <c r="S4262" s="328"/>
    </row>
    <row r="4263" spans="19:19" x14ac:dyDescent="0.25">
      <c r="S4263" s="328"/>
    </row>
    <row r="4264" spans="19:19" x14ac:dyDescent="0.25">
      <c r="S4264" s="328"/>
    </row>
    <row r="4265" spans="19:19" x14ac:dyDescent="0.25">
      <c r="S4265" s="328"/>
    </row>
    <row r="4266" spans="19:19" x14ac:dyDescent="0.25">
      <c r="S4266" s="328"/>
    </row>
    <row r="4267" spans="19:19" x14ac:dyDescent="0.25">
      <c r="S4267" s="328"/>
    </row>
    <row r="4268" spans="19:19" x14ac:dyDescent="0.25">
      <c r="S4268" s="328"/>
    </row>
    <row r="4269" spans="19:19" x14ac:dyDescent="0.25">
      <c r="S4269" s="328"/>
    </row>
    <row r="4270" spans="19:19" x14ac:dyDescent="0.25">
      <c r="S4270" s="328"/>
    </row>
    <row r="4271" spans="19:19" x14ac:dyDescent="0.25">
      <c r="S4271" s="328"/>
    </row>
    <row r="4272" spans="19:19" x14ac:dyDescent="0.25">
      <c r="S4272" s="328"/>
    </row>
    <row r="4273" spans="19:19" x14ac:dyDescent="0.25">
      <c r="S4273" s="328"/>
    </row>
    <row r="4274" spans="19:19" x14ac:dyDescent="0.25">
      <c r="S4274" s="328"/>
    </row>
    <row r="4275" spans="19:19" x14ac:dyDescent="0.25">
      <c r="S4275" s="328"/>
    </row>
    <row r="4276" spans="19:19" x14ac:dyDescent="0.25">
      <c r="S4276" s="328"/>
    </row>
    <row r="4277" spans="19:19" x14ac:dyDescent="0.25">
      <c r="S4277" s="328"/>
    </row>
    <row r="4278" spans="19:19" x14ac:dyDescent="0.25">
      <c r="S4278" s="328"/>
    </row>
    <row r="4279" spans="19:19" x14ac:dyDescent="0.25">
      <c r="S4279" s="328"/>
    </row>
    <row r="4280" spans="19:19" x14ac:dyDescent="0.25">
      <c r="S4280" s="328"/>
    </row>
    <row r="4281" spans="19:19" x14ac:dyDescent="0.25">
      <c r="S4281" s="328"/>
    </row>
    <row r="4282" spans="19:19" x14ac:dyDescent="0.25">
      <c r="S4282" s="328"/>
    </row>
    <row r="4283" spans="19:19" x14ac:dyDescent="0.25">
      <c r="S4283" s="328"/>
    </row>
    <row r="4284" spans="19:19" x14ac:dyDescent="0.25">
      <c r="S4284" s="328"/>
    </row>
    <row r="4285" spans="19:19" x14ac:dyDescent="0.25">
      <c r="S4285" s="328"/>
    </row>
    <row r="4286" spans="19:19" x14ac:dyDescent="0.25">
      <c r="S4286" s="328"/>
    </row>
    <row r="4287" spans="19:19" x14ac:dyDescent="0.25">
      <c r="S4287" s="328"/>
    </row>
    <row r="4288" spans="19:19" x14ac:dyDescent="0.25">
      <c r="S4288" s="328"/>
    </row>
    <row r="4289" spans="19:19" x14ac:dyDescent="0.25">
      <c r="S4289" s="328"/>
    </row>
    <row r="4290" spans="19:19" x14ac:dyDescent="0.25">
      <c r="S4290" s="328"/>
    </row>
    <row r="4291" spans="19:19" x14ac:dyDescent="0.25">
      <c r="S4291" s="328"/>
    </row>
    <row r="4292" spans="19:19" x14ac:dyDescent="0.25">
      <c r="S4292" s="328"/>
    </row>
    <row r="4293" spans="19:19" x14ac:dyDescent="0.25">
      <c r="S4293" s="328"/>
    </row>
    <row r="4294" spans="19:19" x14ac:dyDescent="0.25">
      <c r="S4294" s="328"/>
    </row>
    <row r="4295" spans="19:19" x14ac:dyDescent="0.25">
      <c r="S4295" s="328"/>
    </row>
    <row r="4296" spans="19:19" x14ac:dyDescent="0.25">
      <c r="S4296" s="328"/>
    </row>
    <row r="4297" spans="19:19" x14ac:dyDescent="0.25">
      <c r="S4297" s="328"/>
    </row>
    <row r="4298" spans="19:19" x14ac:dyDescent="0.25">
      <c r="S4298" s="328"/>
    </row>
    <row r="4299" spans="19:19" x14ac:dyDescent="0.25">
      <c r="S4299" s="328"/>
    </row>
    <row r="4300" spans="19:19" x14ac:dyDescent="0.25">
      <c r="S4300" s="328"/>
    </row>
    <row r="4301" spans="19:19" x14ac:dyDescent="0.25">
      <c r="S4301" s="328"/>
    </row>
    <row r="4302" spans="19:19" x14ac:dyDescent="0.25">
      <c r="S4302" s="328"/>
    </row>
    <row r="4303" spans="19:19" x14ac:dyDescent="0.25">
      <c r="S4303" s="328"/>
    </row>
    <row r="4304" spans="19:19" x14ac:dyDescent="0.25">
      <c r="S4304" s="328"/>
    </row>
    <row r="4305" spans="19:19" x14ac:dyDescent="0.25">
      <c r="S4305" s="328"/>
    </row>
    <row r="4306" spans="19:19" x14ac:dyDescent="0.25">
      <c r="S4306" s="328"/>
    </row>
    <row r="4307" spans="19:19" x14ac:dyDescent="0.25">
      <c r="S4307" s="328"/>
    </row>
    <row r="4308" spans="19:19" x14ac:dyDescent="0.25">
      <c r="S4308" s="328"/>
    </row>
    <row r="4309" spans="19:19" x14ac:dyDescent="0.25">
      <c r="S4309" s="328"/>
    </row>
    <row r="4310" spans="19:19" x14ac:dyDescent="0.25">
      <c r="S4310" s="328"/>
    </row>
    <row r="4311" spans="19:19" x14ac:dyDescent="0.25">
      <c r="S4311" s="328"/>
    </row>
    <row r="4312" spans="19:19" x14ac:dyDescent="0.25">
      <c r="S4312" s="328"/>
    </row>
    <row r="4313" spans="19:19" x14ac:dyDescent="0.25">
      <c r="S4313" s="328"/>
    </row>
    <row r="4314" spans="19:19" x14ac:dyDescent="0.25">
      <c r="S4314" s="328"/>
    </row>
    <row r="4315" spans="19:19" x14ac:dyDescent="0.25">
      <c r="S4315" s="328"/>
    </row>
    <row r="4316" spans="19:19" x14ac:dyDescent="0.25">
      <c r="S4316" s="328"/>
    </row>
    <row r="4317" spans="19:19" x14ac:dyDescent="0.25">
      <c r="S4317" s="328"/>
    </row>
    <row r="4318" spans="19:19" x14ac:dyDescent="0.25">
      <c r="S4318" s="328"/>
    </row>
    <row r="4319" spans="19:19" x14ac:dyDescent="0.25">
      <c r="S4319" s="328"/>
    </row>
    <row r="4320" spans="19:19" x14ac:dyDescent="0.25">
      <c r="S4320" s="328"/>
    </row>
    <row r="4321" spans="19:19" x14ac:dyDescent="0.25">
      <c r="S4321" s="328"/>
    </row>
    <row r="4322" spans="19:19" x14ac:dyDescent="0.25">
      <c r="S4322" s="328"/>
    </row>
    <row r="4323" spans="19:19" x14ac:dyDescent="0.25">
      <c r="S4323" s="328"/>
    </row>
    <row r="4324" spans="19:19" x14ac:dyDescent="0.25">
      <c r="S4324" s="328"/>
    </row>
    <row r="4325" spans="19:19" x14ac:dyDescent="0.25">
      <c r="S4325" s="328"/>
    </row>
    <row r="4326" spans="19:19" x14ac:dyDescent="0.25">
      <c r="S4326" s="328"/>
    </row>
    <row r="4327" spans="19:19" x14ac:dyDescent="0.25">
      <c r="S4327" s="328"/>
    </row>
    <row r="4328" spans="19:19" x14ac:dyDescent="0.25">
      <c r="S4328" s="328"/>
    </row>
    <row r="4329" spans="19:19" x14ac:dyDescent="0.25">
      <c r="S4329" s="328"/>
    </row>
    <row r="4330" spans="19:19" x14ac:dyDescent="0.25">
      <c r="S4330" s="328"/>
    </row>
    <row r="4331" spans="19:19" x14ac:dyDescent="0.25">
      <c r="S4331" s="328"/>
    </row>
    <row r="4332" spans="19:19" x14ac:dyDescent="0.25">
      <c r="S4332" s="328"/>
    </row>
    <row r="4333" spans="19:19" x14ac:dyDescent="0.25">
      <c r="S4333" s="328"/>
    </row>
    <row r="4334" spans="19:19" x14ac:dyDescent="0.25">
      <c r="S4334" s="328"/>
    </row>
    <row r="4335" spans="19:19" x14ac:dyDescent="0.25">
      <c r="S4335" s="328"/>
    </row>
    <row r="4336" spans="19:19" x14ac:dyDescent="0.25">
      <c r="S4336" s="328"/>
    </row>
    <row r="4337" spans="19:19" x14ac:dyDescent="0.25">
      <c r="S4337" s="328"/>
    </row>
    <row r="4338" spans="19:19" x14ac:dyDescent="0.25">
      <c r="S4338" s="328"/>
    </row>
    <row r="4339" spans="19:19" x14ac:dyDescent="0.25">
      <c r="S4339" s="328"/>
    </row>
    <row r="4340" spans="19:19" x14ac:dyDescent="0.25">
      <c r="S4340" s="328"/>
    </row>
    <row r="4341" spans="19:19" x14ac:dyDescent="0.25">
      <c r="S4341" s="328"/>
    </row>
    <row r="4342" spans="19:19" x14ac:dyDescent="0.25">
      <c r="S4342" s="328"/>
    </row>
    <row r="4343" spans="19:19" x14ac:dyDescent="0.25">
      <c r="S4343" s="328"/>
    </row>
    <row r="4344" spans="19:19" x14ac:dyDescent="0.25">
      <c r="S4344" s="328"/>
    </row>
    <row r="4345" spans="19:19" x14ac:dyDescent="0.25">
      <c r="S4345" s="328"/>
    </row>
    <row r="4346" spans="19:19" x14ac:dyDescent="0.25">
      <c r="S4346" s="328"/>
    </row>
    <row r="4347" spans="19:19" x14ac:dyDescent="0.25">
      <c r="S4347" s="328"/>
    </row>
    <row r="4348" spans="19:19" x14ac:dyDescent="0.25">
      <c r="S4348" s="328"/>
    </row>
    <row r="4349" spans="19:19" x14ac:dyDescent="0.25">
      <c r="S4349" s="328"/>
    </row>
    <row r="4350" spans="19:19" x14ac:dyDescent="0.25">
      <c r="S4350" s="328"/>
    </row>
    <row r="4351" spans="19:19" x14ac:dyDescent="0.25">
      <c r="S4351" s="328"/>
    </row>
    <row r="4352" spans="19:19" x14ac:dyDescent="0.25">
      <c r="S4352" s="328"/>
    </row>
    <row r="4353" spans="19:19" x14ac:dyDescent="0.25">
      <c r="S4353" s="328"/>
    </row>
    <row r="4354" spans="19:19" x14ac:dyDescent="0.25">
      <c r="S4354" s="328"/>
    </row>
    <row r="4355" spans="19:19" x14ac:dyDescent="0.25">
      <c r="S4355" s="328"/>
    </row>
    <row r="4356" spans="19:19" x14ac:dyDescent="0.25">
      <c r="S4356" s="328"/>
    </row>
    <row r="4357" spans="19:19" x14ac:dyDescent="0.25">
      <c r="S4357" s="328"/>
    </row>
    <row r="4358" spans="19:19" x14ac:dyDescent="0.25">
      <c r="S4358" s="328"/>
    </row>
    <row r="4359" spans="19:19" x14ac:dyDescent="0.25">
      <c r="S4359" s="328"/>
    </row>
    <row r="4360" spans="19:19" x14ac:dyDescent="0.25">
      <c r="S4360" s="328"/>
    </row>
    <row r="4361" spans="19:19" x14ac:dyDescent="0.25">
      <c r="S4361" s="328"/>
    </row>
    <row r="4362" spans="19:19" x14ac:dyDescent="0.25">
      <c r="S4362" s="328"/>
    </row>
    <row r="4363" spans="19:19" x14ac:dyDescent="0.25">
      <c r="S4363" s="328"/>
    </row>
    <row r="4364" spans="19:19" x14ac:dyDescent="0.25">
      <c r="S4364" s="328"/>
    </row>
    <row r="4365" spans="19:19" x14ac:dyDescent="0.25">
      <c r="S4365" s="328"/>
    </row>
    <row r="4366" spans="19:19" x14ac:dyDescent="0.25">
      <c r="S4366" s="328"/>
    </row>
    <row r="4367" spans="19:19" x14ac:dyDescent="0.25">
      <c r="S4367" s="328"/>
    </row>
    <row r="4368" spans="19:19" x14ac:dyDescent="0.25">
      <c r="S4368" s="328"/>
    </row>
    <row r="4369" spans="19:19" x14ac:dyDescent="0.25">
      <c r="S4369" s="328"/>
    </row>
    <row r="4370" spans="19:19" x14ac:dyDescent="0.25">
      <c r="S4370" s="328"/>
    </row>
    <row r="4371" spans="19:19" x14ac:dyDescent="0.25">
      <c r="S4371" s="328"/>
    </row>
    <row r="4372" spans="19:19" x14ac:dyDescent="0.25">
      <c r="S4372" s="328"/>
    </row>
    <row r="4373" spans="19:19" x14ac:dyDescent="0.25">
      <c r="S4373" s="328"/>
    </row>
    <row r="4374" spans="19:19" x14ac:dyDescent="0.25">
      <c r="S4374" s="328"/>
    </row>
    <row r="4375" spans="19:19" x14ac:dyDescent="0.25">
      <c r="S4375" s="328"/>
    </row>
    <row r="4376" spans="19:19" x14ac:dyDescent="0.25">
      <c r="S4376" s="328"/>
    </row>
    <row r="4377" spans="19:19" x14ac:dyDescent="0.25">
      <c r="S4377" s="328"/>
    </row>
    <row r="4378" spans="19:19" x14ac:dyDescent="0.25">
      <c r="S4378" s="328"/>
    </row>
    <row r="4379" spans="19:19" x14ac:dyDescent="0.25">
      <c r="S4379" s="328"/>
    </row>
    <row r="4380" spans="19:19" x14ac:dyDescent="0.25">
      <c r="S4380" s="328"/>
    </row>
    <row r="4381" spans="19:19" x14ac:dyDescent="0.25">
      <c r="S4381" s="328"/>
    </row>
    <row r="4382" spans="19:19" x14ac:dyDescent="0.25">
      <c r="S4382" s="328"/>
    </row>
    <row r="4383" spans="19:19" x14ac:dyDescent="0.25">
      <c r="S4383" s="328"/>
    </row>
    <row r="4384" spans="19:19" x14ac:dyDescent="0.25">
      <c r="S4384" s="328"/>
    </row>
    <row r="4385" spans="19:19" x14ac:dyDescent="0.25">
      <c r="S4385" s="328"/>
    </row>
    <row r="4386" spans="19:19" x14ac:dyDescent="0.25">
      <c r="S4386" s="328"/>
    </row>
    <row r="4387" spans="19:19" x14ac:dyDescent="0.25">
      <c r="S4387" s="328"/>
    </row>
    <row r="4388" spans="19:19" x14ac:dyDescent="0.25">
      <c r="S4388" s="328"/>
    </row>
    <row r="4389" spans="19:19" x14ac:dyDescent="0.25">
      <c r="S4389" s="328"/>
    </row>
    <row r="4390" spans="19:19" x14ac:dyDescent="0.25">
      <c r="S4390" s="328"/>
    </row>
    <row r="4391" spans="19:19" x14ac:dyDescent="0.25">
      <c r="S4391" s="328"/>
    </row>
    <row r="4392" spans="19:19" x14ac:dyDescent="0.25">
      <c r="S4392" s="328"/>
    </row>
    <row r="4393" spans="19:19" x14ac:dyDescent="0.25">
      <c r="S4393" s="328"/>
    </row>
    <row r="4394" spans="19:19" x14ac:dyDescent="0.25">
      <c r="S4394" s="328"/>
    </row>
    <row r="4395" spans="19:19" x14ac:dyDescent="0.25">
      <c r="S4395" s="328"/>
    </row>
    <row r="4396" spans="19:19" x14ac:dyDescent="0.25">
      <c r="S4396" s="328"/>
    </row>
    <row r="4397" spans="19:19" x14ac:dyDescent="0.25">
      <c r="S4397" s="328"/>
    </row>
    <row r="4398" spans="19:19" x14ac:dyDescent="0.25">
      <c r="S4398" s="328"/>
    </row>
    <row r="4399" spans="19:19" x14ac:dyDescent="0.25">
      <c r="S4399" s="328"/>
    </row>
    <row r="4400" spans="19:19" x14ac:dyDescent="0.25">
      <c r="S4400" s="328"/>
    </row>
    <row r="4401" spans="19:19" x14ac:dyDescent="0.25">
      <c r="S4401" s="328"/>
    </row>
    <row r="4402" spans="19:19" x14ac:dyDescent="0.25">
      <c r="S4402" s="328"/>
    </row>
    <row r="4403" spans="19:19" x14ac:dyDescent="0.25">
      <c r="S4403" s="328"/>
    </row>
    <row r="4404" spans="19:19" x14ac:dyDescent="0.25">
      <c r="S4404" s="328"/>
    </row>
    <row r="4405" spans="19:19" x14ac:dyDescent="0.25">
      <c r="S4405" s="328"/>
    </row>
    <row r="4406" spans="19:19" x14ac:dyDescent="0.25">
      <c r="S4406" s="328"/>
    </row>
    <row r="4407" spans="19:19" x14ac:dyDescent="0.25">
      <c r="S4407" s="328"/>
    </row>
    <row r="4408" spans="19:19" x14ac:dyDescent="0.25">
      <c r="S4408" s="328"/>
    </row>
    <row r="4409" spans="19:19" x14ac:dyDescent="0.25">
      <c r="S4409" s="328"/>
    </row>
    <row r="4410" spans="19:19" x14ac:dyDescent="0.25">
      <c r="S4410" s="328"/>
    </row>
    <row r="4411" spans="19:19" x14ac:dyDescent="0.25">
      <c r="S4411" s="328"/>
    </row>
    <row r="4412" spans="19:19" x14ac:dyDescent="0.25">
      <c r="S4412" s="328"/>
    </row>
    <row r="4413" spans="19:19" x14ac:dyDescent="0.25">
      <c r="S4413" s="328"/>
    </row>
    <row r="4414" spans="19:19" x14ac:dyDescent="0.25">
      <c r="S4414" s="328"/>
    </row>
    <row r="4415" spans="19:19" x14ac:dyDescent="0.25">
      <c r="S4415" s="328"/>
    </row>
    <row r="4416" spans="19:19" x14ac:dyDescent="0.25">
      <c r="S4416" s="328"/>
    </row>
    <row r="4417" spans="19:19" x14ac:dyDescent="0.25">
      <c r="S4417" s="328"/>
    </row>
    <row r="4418" spans="19:19" x14ac:dyDescent="0.25">
      <c r="S4418" s="328"/>
    </row>
    <row r="4419" spans="19:19" x14ac:dyDescent="0.25">
      <c r="S4419" s="328"/>
    </row>
    <row r="4420" spans="19:19" x14ac:dyDescent="0.25">
      <c r="S4420" s="328"/>
    </row>
    <row r="4421" spans="19:19" x14ac:dyDescent="0.25">
      <c r="S4421" s="328"/>
    </row>
    <row r="4422" spans="19:19" x14ac:dyDescent="0.25">
      <c r="S4422" s="328"/>
    </row>
    <row r="4423" spans="19:19" x14ac:dyDescent="0.25">
      <c r="S4423" s="328"/>
    </row>
    <row r="4424" spans="19:19" x14ac:dyDescent="0.25">
      <c r="S4424" s="328"/>
    </row>
    <row r="4425" spans="19:19" x14ac:dyDescent="0.25">
      <c r="S4425" s="328"/>
    </row>
    <row r="4426" spans="19:19" x14ac:dyDescent="0.25">
      <c r="S4426" s="328"/>
    </row>
    <row r="4427" spans="19:19" x14ac:dyDescent="0.25">
      <c r="S4427" s="328"/>
    </row>
    <row r="4428" spans="19:19" x14ac:dyDescent="0.25">
      <c r="S4428" s="328"/>
    </row>
    <row r="4429" spans="19:19" x14ac:dyDescent="0.25">
      <c r="S4429" s="328"/>
    </row>
    <row r="4430" spans="19:19" x14ac:dyDescent="0.25">
      <c r="S4430" s="328"/>
    </row>
    <row r="4431" spans="19:19" x14ac:dyDescent="0.25">
      <c r="S4431" s="328"/>
    </row>
    <row r="4432" spans="19:19" x14ac:dyDescent="0.25">
      <c r="S4432" s="328"/>
    </row>
    <row r="4433" spans="19:19" x14ac:dyDescent="0.25">
      <c r="S4433" s="328"/>
    </row>
    <row r="4434" spans="19:19" x14ac:dyDescent="0.25">
      <c r="S4434" s="328"/>
    </row>
    <row r="4435" spans="19:19" x14ac:dyDescent="0.25">
      <c r="S4435" s="328"/>
    </row>
    <row r="4436" spans="19:19" x14ac:dyDescent="0.25">
      <c r="S4436" s="328"/>
    </row>
    <row r="4437" spans="19:19" x14ac:dyDescent="0.25">
      <c r="S4437" s="328"/>
    </row>
    <row r="4438" spans="19:19" x14ac:dyDescent="0.25">
      <c r="S4438" s="328"/>
    </row>
    <row r="4439" spans="19:19" x14ac:dyDescent="0.25">
      <c r="S4439" s="328"/>
    </row>
    <row r="4440" spans="19:19" x14ac:dyDescent="0.25">
      <c r="S4440" s="328"/>
    </row>
    <row r="4441" spans="19:19" x14ac:dyDescent="0.25">
      <c r="S4441" s="328"/>
    </row>
    <row r="4442" spans="19:19" x14ac:dyDescent="0.25">
      <c r="S4442" s="328"/>
    </row>
    <row r="4443" spans="19:19" x14ac:dyDescent="0.25">
      <c r="S4443" s="328"/>
    </row>
    <row r="4444" spans="19:19" x14ac:dyDescent="0.25">
      <c r="S4444" s="328"/>
    </row>
    <row r="4445" spans="19:19" x14ac:dyDescent="0.25">
      <c r="S4445" s="328"/>
    </row>
    <row r="4446" spans="19:19" x14ac:dyDescent="0.25">
      <c r="S4446" s="328"/>
    </row>
    <row r="4447" spans="19:19" x14ac:dyDescent="0.25">
      <c r="S4447" s="328"/>
    </row>
    <row r="4448" spans="19:19" x14ac:dyDescent="0.25">
      <c r="S4448" s="328"/>
    </row>
    <row r="4449" spans="19:19" x14ac:dyDescent="0.25">
      <c r="S4449" s="328"/>
    </row>
    <row r="4450" spans="19:19" x14ac:dyDescent="0.25">
      <c r="S4450" s="328"/>
    </row>
    <row r="4451" spans="19:19" x14ac:dyDescent="0.25">
      <c r="S4451" s="328"/>
    </row>
    <row r="4452" spans="19:19" x14ac:dyDescent="0.25">
      <c r="S4452" s="328"/>
    </row>
    <row r="4453" spans="19:19" x14ac:dyDescent="0.25">
      <c r="S4453" s="328"/>
    </row>
    <row r="4454" spans="19:19" x14ac:dyDescent="0.25">
      <c r="S4454" s="328"/>
    </row>
    <row r="4455" spans="19:19" x14ac:dyDescent="0.25">
      <c r="S4455" s="328"/>
    </row>
    <row r="4456" spans="19:19" x14ac:dyDescent="0.25">
      <c r="S4456" s="328"/>
    </row>
    <row r="4457" spans="19:19" x14ac:dyDescent="0.25">
      <c r="S4457" s="328"/>
    </row>
    <row r="4458" spans="19:19" x14ac:dyDescent="0.25">
      <c r="S4458" s="328"/>
    </row>
    <row r="4459" spans="19:19" x14ac:dyDescent="0.25">
      <c r="S4459" s="328"/>
    </row>
    <row r="4460" spans="19:19" x14ac:dyDescent="0.25">
      <c r="S4460" s="328"/>
    </row>
    <row r="4461" spans="19:19" x14ac:dyDescent="0.25">
      <c r="S4461" s="328"/>
    </row>
    <row r="4462" spans="19:19" x14ac:dyDescent="0.25">
      <c r="S4462" s="328"/>
    </row>
    <row r="4463" spans="19:19" x14ac:dyDescent="0.25">
      <c r="S4463" s="328"/>
    </row>
    <row r="4464" spans="19:19" x14ac:dyDescent="0.25">
      <c r="S4464" s="328"/>
    </row>
    <row r="4465" spans="19:19" x14ac:dyDescent="0.25">
      <c r="S4465" s="328"/>
    </row>
    <row r="4466" spans="19:19" x14ac:dyDescent="0.25">
      <c r="S4466" s="328"/>
    </row>
    <row r="4467" spans="19:19" x14ac:dyDescent="0.25">
      <c r="S4467" s="328"/>
    </row>
    <row r="4468" spans="19:19" x14ac:dyDescent="0.25">
      <c r="S4468" s="328"/>
    </row>
    <row r="4469" spans="19:19" x14ac:dyDescent="0.25">
      <c r="S4469" s="328"/>
    </row>
    <row r="4470" spans="19:19" x14ac:dyDescent="0.25">
      <c r="S4470" s="328"/>
    </row>
    <row r="4471" spans="19:19" x14ac:dyDescent="0.25">
      <c r="S4471" s="328"/>
    </row>
    <row r="4472" spans="19:19" x14ac:dyDescent="0.25">
      <c r="S4472" s="328"/>
    </row>
    <row r="4473" spans="19:19" x14ac:dyDescent="0.25">
      <c r="S4473" s="328"/>
    </row>
    <row r="4474" spans="19:19" x14ac:dyDescent="0.25">
      <c r="S4474" s="328"/>
    </row>
    <row r="4475" spans="19:19" x14ac:dyDescent="0.25">
      <c r="S4475" s="328"/>
    </row>
    <row r="4476" spans="19:19" x14ac:dyDescent="0.25">
      <c r="S4476" s="328"/>
    </row>
    <row r="4477" spans="19:19" x14ac:dyDescent="0.25">
      <c r="S4477" s="328"/>
    </row>
    <row r="4478" spans="19:19" x14ac:dyDescent="0.25">
      <c r="S4478" s="328"/>
    </row>
    <row r="4479" spans="19:19" x14ac:dyDescent="0.25">
      <c r="S4479" s="328"/>
    </row>
    <row r="4480" spans="19:19" x14ac:dyDescent="0.25">
      <c r="S4480" s="328"/>
    </row>
    <row r="4481" spans="19:19" x14ac:dyDescent="0.25">
      <c r="S4481" s="328"/>
    </row>
    <row r="4482" spans="19:19" x14ac:dyDescent="0.25">
      <c r="S4482" s="328"/>
    </row>
    <row r="4483" spans="19:19" x14ac:dyDescent="0.25">
      <c r="S4483" s="328"/>
    </row>
    <row r="4484" spans="19:19" x14ac:dyDescent="0.25">
      <c r="S4484" s="328"/>
    </row>
    <row r="4485" spans="19:19" x14ac:dyDescent="0.25">
      <c r="S4485" s="328"/>
    </row>
    <row r="4486" spans="19:19" x14ac:dyDescent="0.25">
      <c r="S4486" s="328"/>
    </row>
    <row r="4487" spans="19:19" x14ac:dyDescent="0.25">
      <c r="S4487" s="328"/>
    </row>
    <row r="4488" spans="19:19" x14ac:dyDescent="0.25">
      <c r="S4488" s="328"/>
    </row>
    <row r="4489" spans="19:19" x14ac:dyDescent="0.25">
      <c r="S4489" s="328"/>
    </row>
    <row r="4490" spans="19:19" x14ac:dyDescent="0.25">
      <c r="S4490" s="328"/>
    </row>
    <row r="4491" spans="19:19" x14ac:dyDescent="0.25">
      <c r="S4491" s="328"/>
    </row>
    <row r="4492" spans="19:19" x14ac:dyDescent="0.25">
      <c r="S4492" s="328"/>
    </row>
    <row r="4493" spans="19:19" x14ac:dyDescent="0.25">
      <c r="S4493" s="328"/>
    </row>
    <row r="4494" spans="19:19" x14ac:dyDescent="0.25">
      <c r="S4494" s="328"/>
    </row>
    <row r="4495" spans="19:19" x14ac:dyDescent="0.25">
      <c r="S4495" s="328"/>
    </row>
    <row r="4496" spans="19:19" x14ac:dyDescent="0.25">
      <c r="S4496" s="328"/>
    </row>
    <row r="4497" spans="19:19" x14ac:dyDescent="0.25">
      <c r="S4497" s="328"/>
    </row>
    <row r="4498" spans="19:19" x14ac:dyDescent="0.25">
      <c r="S4498" s="328"/>
    </row>
    <row r="4499" spans="19:19" x14ac:dyDescent="0.25">
      <c r="S4499" s="328"/>
    </row>
    <row r="4500" spans="19:19" x14ac:dyDescent="0.25">
      <c r="S4500" s="328"/>
    </row>
    <row r="4501" spans="19:19" x14ac:dyDescent="0.25">
      <c r="S4501" s="328"/>
    </row>
    <row r="4502" spans="19:19" x14ac:dyDescent="0.25">
      <c r="S4502" s="328"/>
    </row>
    <row r="4503" spans="19:19" x14ac:dyDescent="0.25">
      <c r="S4503" s="328"/>
    </row>
    <row r="4504" spans="19:19" x14ac:dyDescent="0.25">
      <c r="S4504" s="328"/>
    </row>
    <row r="4505" spans="19:19" x14ac:dyDescent="0.25">
      <c r="S4505" s="328"/>
    </row>
    <row r="4506" spans="19:19" x14ac:dyDescent="0.25">
      <c r="S4506" s="328"/>
    </row>
    <row r="4507" spans="19:19" x14ac:dyDescent="0.25">
      <c r="S4507" s="328"/>
    </row>
    <row r="4508" spans="19:19" x14ac:dyDescent="0.25">
      <c r="S4508" s="328"/>
    </row>
    <row r="4509" spans="19:19" x14ac:dyDescent="0.25">
      <c r="S4509" s="328"/>
    </row>
    <row r="4510" spans="19:19" x14ac:dyDescent="0.25">
      <c r="S4510" s="328"/>
    </row>
    <row r="4511" spans="19:19" x14ac:dyDescent="0.25">
      <c r="S4511" s="328"/>
    </row>
    <row r="4512" spans="19:19" x14ac:dyDescent="0.25">
      <c r="S4512" s="328"/>
    </row>
    <row r="4513" spans="19:19" x14ac:dyDescent="0.25">
      <c r="S4513" s="328"/>
    </row>
    <row r="4514" spans="19:19" x14ac:dyDescent="0.25">
      <c r="S4514" s="328"/>
    </row>
    <row r="4515" spans="19:19" x14ac:dyDescent="0.25">
      <c r="S4515" s="328"/>
    </row>
    <row r="4516" spans="19:19" x14ac:dyDescent="0.25">
      <c r="S4516" s="328"/>
    </row>
    <row r="4517" spans="19:19" x14ac:dyDescent="0.25">
      <c r="S4517" s="328"/>
    </row>
    <row r="4518" spans="19:19" x14ac:dyDescent="0.25">
      <c r="S4518" s="328"/>
    </row>
    <row r="4519" spans="19:19" x14ac:dyDescent="0.25">
      <c r="S4519" s="328"/>
    </row>
    <row r="4520" spans="19:19" x14ac:dyDescent="0.25">
      <c r="S4520" s="328"/>
    </row>
    <row r="4521" spans="19:19" x14ac:dyDescent="0.25">
      <c r="S4521" s="328"/>
    </row>
    <row r="4522" spans="19:19" x14ac:dyDescent="0.25">
      <c r="S4522" s="328"/>
    </row>
    <row r="4523" spans="19:19" x14ac:dyDescent="0.25">
      <c r="S4523" s="328"/>
    </row>
    <row r="4524" spans="19:19" x14ac:dyDescent="0.25">
      <c r="S4524" s="328"/>
    </row>
    <row r="4525" spans="19:19" x14ac:dyDescent="0.25">
      <c r="S4525" s="328"/>
    </row>
    <row r="4526" spans="19:19" x14ac:dyDescent="0.25">
      <c r="S4526" s="328"/>
    </row>
    <row r="4527" spans="19:19" x14ac:dyDescent="0.25">
      <c r="S4527" s="328"/>
    </row>
    <row r="4528" spans="19:19" x14ac:dyDescent="0.25">
      <c r="S4528" s="328"/>
    </row>
    <row r="4529" spans="19:19" x14ac:dyDescent="0.25">
      <c r="S4529" s="328"/>
    </row>
    <row r="4530" spans="19:19" x14ac:dyDescent="0.25">
      <c r="S4530" s="328"/>
    </row>
    <row r="4531" spans="19:19" x14ac:dyDescent="0.25">
      <c r="S4531" s="328"/>
    </row>
    <row r="4532" spans="19:19" x14ac:dyDescent="0.25">
      <c r="S4532" s="328"/>
    </row>
    <row r="4533" spans="19:19" x14ac:dyDescent="0.25">
      <c r="S4533" s="328"/>
    </row>
    <row r="4534" spans="19:19" x14ac:dyDescent="0.25">
      <c r="S4534" s="328"/>
    </row>
    <row r="4535" spans="19:19" x14ac:dyDescent="0.25">
      <c r="S4535" s="328"/>
    </row>
    <row r="4536" spans="19:19" x14ac:dyDescent="0.25">
      <c r="S4536" s="328"/>
    </row>
    <row r="4537" spans="19:19" x14ac:dyDescent="0.25">
      <c r="S4537" s="328"/>
    </row>
    <row r="4538" spans="19:19" x14ac:dyDescent="0.25">
      <c r="S4538" s="328"/>
    </row>
    <row r="4539" spans="19:19" x14ac:dyDescent="0.25">
      <c r="S4539" s="328"/>
    </row>
    <row r="4540" spans="19:19" x14ac:dyDescent="0.25">
      <c r="S4540" s="328"/>
    </row>
    <row r="4541" spans="19:19" x14ac:dyDescent="0.25">
      <c r="S4541" s="328"/>
    </row>
    <row r="4542" spans="19:19" x14ac:dyDescent="0.25">
      <c r="S4542" s="328"/>
    </row>
    <row r="4543" spans="19:19" x14ac:dyDescent="0.25">
      <c r="S4543" s="328"/>
    </row>
    <row r="4544" spans="19:19" x14ac:dyDescent="0.25">
      <c r="S4544" s="328"/>
    </row>
    <row r="4545" spans="19:19" x14ac:dyDescent="0.25">
      <c r="S4545" s="328"/>
    </row>
    <row r="4546" spans="19:19" x14ac:dyDescent="0.25">
      <c r="S4546" s="328"/>
    </row>
    <row r="4547" spans="19:19" x14ac:dyDescent="0.25">
      <c r="S4547" s="328"/>
    </row>
    <row r="4548" spans="19:19" x14ac:dyDescent="0.25">
      <c r="S4548" s="328"/>
    </row>
    <row r="4549" spans="19:19" x14ac:dyDescent="0.25">
      <c r="S4549" s="328"/>
    </row>
    <row r="4550" spans="19:19" x14ac:dyDescent="0.25">
      <c r="S4550" s="328"/>
    </row>
    <row r="4551" spans="19:19" x14ac:dyDescent="0.25">
      <c r="S4551" s="328"/>
    </row>
    <row r="4552" spans="19:19" x14ac:dyDescent="0.25">
      <c r="S4552" s="328"/>
    </row>
    <row r="4553" spans="19:19" x14ac:dyDescent="0.25">
      <c r="S4553" s="328"/>
    </row>
    <row r="4554" spans="19:19" x14ac:dyDescent="0.25">
      <c r="S4554" s="328"/>
    </row>
    <row r="4555" spans="19:19" x14ac:dyDescent="0.25">
      <c r="S4555" s="328"/>
    </row>
    <row r="4556" spans="19:19" x14ac:dyDescent="0.25">
      <c r="S4556" s="328"/>
    </row>
    <row r="4557" spans="19:19" x14ac:dyDescent="0.25">
      <c r="S4557" s="328"/>
    </row>
    <row r="4558" spans="19:19" x14ac:dyDescent="0.25">
      <c r="S4558" s="328"/>
    </row>
    <row r="4559" spans="19:19" x14ac:dyDescent="0.25">
      <c r="S4559" s="328"/>
    </row>
    <row r="4560" spans="19:19" x14ac:dyDescent="0.25">
      <c r="S4560" s="328"/>
    </row>
    <row r="4561" spans="19:19" x14ac:dyDescent="0.25">
      <c r="S4561" s="328"/>
    </row>
    <row r="4562" spans="19:19" x14ac:dyDescent="0.25">
      <c r="S4562" s="328"/>
    </row>
    <row r="4563" spans="19:19" x14ac:dyDescent="0.25">
      <c r="S4563" s="328"/>
    </row>
    <row r="4564" spans="19:19" x14ac:dyDescent="0.25">
      <c r="S4564" s="328"/>
    </row>
    <row r="4565" spans="19:19" x14ac:dyDescent="0.25">
      <c r="S4565" s="328"/>
    </row>
    <row r="4566" spans="19:19" x14ac:dyDescent="0.25">
      <c r="S4566" s="328"/>
    </row>
    <row r="4567" spans="19:19" x14ac:dyDescent="0.25">
      <c r="S4567" s="328"/>
    </row>
    <row r="4568" spans="19:19" x14ac:dyDescent="0.25">
      <c r="S4568" s="328"/>
    </row>
    <row r="4569" spans="19:19" x14ac:dyDescent="0.25">
      <c r="S4569" s="328"/>
    </row>
    <row r="4570" spans="19:19" x14ac:dyDescent="0.25">
      <c r="S4570" s="328"/>
    </row>
    <row r="4571" spans="19:19" x14ac:dyDescent="0.25">
      <c r="S4571" s="328"/>
    </row>
    <row r="4572" spans="19:19" x14ac:dyDescent="0.25">
      <c r="S4572" s="328"/>
    </row>
    <row r="4573" spans="19:19" x14ac:dyDescent="0.25">
      <c r="S4573" s="328"/>
    </row>
    <row r="4574" spans="19:19" x14ac:dyDescent="0.25">
      <c r="S4574" s="328"/>
    </row>
    <row r="4575" spans="19:19" x14ac:dyDescent="0.25">
      <c r="S4575" s="328"/>
    </row>
    <row r="4576" spans="19:19" x14ac:dyDescent="0.25">
      <c r="S4576" s="328"/>
    </row>
    <row r="4577" spans="19:19" x14ac:dyDescent="0.25">
      <c r="S4577" s="328"/>
    </row>
    <row r="4578" spans="19:19" x14ac:dyDescent="0.25">
      <c r="S4578" s="328"/>
    </row>
    <row r="4579" spans="19:19" x14ac:dyDescent="0.25">
      <c r="S4579" s="328"/>
    </row>
    <row r="4580" spans="19:19" x14ac:dyDescent="0.25">
      <c r="S4580" s="328"/>
    </row>
    <row r="4581" spans="19:19" x14ac:dyDescent="0.25">
      <c r="S4581" s="328"/>
    </row>
    <row r="4582" spans="19:19" x14ac:dyDescent="0.25">
      <c r="S4582" s="328"/>
    </row>
    <row r="4583" spans="19:19" x14ac:dyDescent="0.25">
      <c r="S4583" s="328"/>
    </row>
    <row r="4584" spans="19:19" x14ac:dyDescent="0.25">
      <c r="S4584" s="328"/>
    </row>
    <row r="4585" spans="19:19" x14ac:dyDescent="0.25">
      <c r="S4585" s="328"/>
    </row>
    <row r="4586" spans="19:19" x14ac:dyDescent="0.25">
      <c r="S4586" s="328"/>
    </row>
    <row r="4587" spans="19:19" x14ac:dyDescent="0.25">
      <c r="S4587" s="328"/>
    </row>
    <row r="4588" spans="19:19" x14ac:dyDescent="0.25">
      <c r="S4588" s="328"/>
    </row>
    <row r="4589" spans="19:19" x14ac:dyDescent="0.25">
      <c r="S4589" s="328"/>
    </row>
    <row r="4590" spans="19:19" x14ac:dyDescent="0.25">
      <c r="S4590" s="328"/>
    </row>
    <row r="4591" spans="19:19" x14ac:dyDescent="0.25">
      <c r="S4591" s="328"/>
    </row>
    <row r="4592" spans="19:19" x14ac:dyDescent="0.25">
      <c r="S4592" s="328"/>
    </row>
    <row r="4593" spans="19:19" x14ac:dyDescent="0.25">
      <c r="S4593" s="328"/>
    </row>
    <row r="4594" spans="19:19" x14ac:dyDescent="0.25">
      <c r="S4594" s="328"/>
    </row>
    <row r="4595" spans="19:19" x14ac:dyDescent="0.25">
      <c r="S4595" s="328"/>
    </row>
    <row r="4596" spans="19:19" x14ac:dyDescent="0.25">
      <c r="S4596" s="328"/>
    </row>
    <row r="4597" spans="19:19" x14ac:dyDescent="0.25">
      <c r="S4597" s="328"/>
    </row>
    <row r="4598" spans="19:19" x14ac:dyDescent="0.25">
      <c r="S4598" s="328"/>
    </row>
    <row r="4599" spans="19:19" x14ac:dyDescent="0.25">
      <c r="S4599" s="328"/>
    </row>
    <row r="4600" spans="19:19" x14ac:dyDescent="0.25">
      <c r="S4600" s="328"/>
    </row>
    <row r="4601" spans="19:19" x14ac:dyDescent="0.25">
      <c r="S4601" s="328"/>
    </row>
    <row r="4602" spans="19:19" x14ac:dyDescent="0.25">
      <c r="S4602" s="328"/>
    </row>
    <row r="4603" spans="19:19" x14ac:dyDescent="0.25">
      <c r="S4603" s="328"/>
    </row>
    <row r="4604" spans="19:19" x14ac:dyDescent="0.25">
      <c r="S4604" s="328"/>
    </row>
    <row r="4605" spans="19:19" x14ac:dyDescent="0.25">
      <c r="S4605" s="328"/>
    </row>
    <row r="4606" spans="19:19" x14ac:dyDescent="0.25">
      <c r="S4606" s="328"/>
    </row>
    <row r="4607" spans="19:19" x14ac:dyDescent="0.25">
      <c r="S4607" s="328"/>
    </row>
    <row r="4608" spans="19:19" x14ac:dyDescent="0.25">
      <c r="S4608" s="328"/>
    </row>
    <row r="4609" spans="19:19" x14ac:dyDescent="0.25">
      <c r="S4609" s="328"/>
    </row>
    <row r="4610" spans="19:19" x14ac:dyDescent="0.25">
      <c r="S4610" s="328"/>
    </row>
    <row r="4611" spans="19:19" x14ac:dyDescent="0.25">
      <c r="S4611" s="328"/>
    </row>
    <row r="4612" spans="19:19" x14ac:dyDescent="0.25">
      <c r="S4612" s="328"/>
    </row>
    <row r="4613" spans="19:19" x14ac:dyDescent="0.25">
      <c r="S4613" s="328"/>
    </row>
    <row r="4614" spans="19:19" x14ac:dyDescent="0.25">
      <c r="S4614" s="328"/>
    </row>
    <row r="4615" spans="19:19" x14ac:dyDescent="0.25">
      <c r="S4615" s="328"/>
    </row>
    <row r="4616" spans="19:19" x14ac:dyDescent="0.25">
      <c r="S4616" s="328"/>
    </row>
    <row r="4617" spans="19:19" x14ac:dyDescent="0.25">
      <c r="S4617" s="328"/>
    </row>
    <row r="4618" spans="19:19" x14ac:dyDescent="0.25">
      <c r="S4618" s="328"/>
    </row>
    <row r="4619" spans="19:19" x14ac:dyDescent="0.25">
      <c r="S4619" s="328"/>
    </row>
    <row r="4620" spans="19:19" x14ac:dyDescent="0.25">
      <c r="S4620" s="328"/>
    </row>
    <row r="4621" spans="19:19" x14ac:dyDescent="0.25">
      <c r="S4621" s="328"/>
    </row>
    <row r="4622" spans="19:19" x14ac:dyDescent="0.25">
      <c r="S4622" s="328"/>
    </row>
    <row r="4623" spans="19:19" x14ac:dyDescent="0.25">
      <c r="S4623" s="328"/>
    </row>
    <row r="4624" spans="19:19" x14ac:dyDescent="0.25">
      <c r="S4624" s="328"/>
    </row>
    <row r="4625" spans="19:19" x14ac:dyDescent="0.25">
      <c r="S4625" s="328"/>
    </row>
    <row r="4626" spans="19:19" x14ac:dyDescent="0.25">
      <c r="S4626" s="328"/>
    </row>
    <row r="4627" spans="19:19" x14ac:dyDescent="0.25">
      <c r="S4627" s="328"/>
    </row>
    <row r="4628" spans="19:19" x14ac:dyDescent="0.25">
      <c r="S4628" s="328"/>
    </row>
    <row r="4629" spans="19:19" x14ac:dyDescent="0.25">
      <c r="S4629" s="328"/>
    </row>
    <row r="4630" spans="19:19" x14ac:dyDescent="0.25">
      <c r="S4630" s="328"/>
    </row>
    <row r="4631" spans="19:19" x14ac:dyDescent="0.25">
      <c r="S4631" s="328"/>
    </row>
    <row r="4632" spans="19:19" x14ac:dyDescent="0.25">
      <c r="S4632" s="328"/>
    </row>
    <row r="4633" spans="19:19" x14ac:dyDescent="0.25">
      <c r="S4633" s="328"/>
    </row>
    <row r="4634" spans="19:19" x14ac:dyDescent="0.25">
      <c r="S4634" s="328"/>
    </row>
    <row r="4635" spans="19:19" x14ac:dyDescent="0.25">
      <c r="S4635" s="328"/>
    </row>
    <row r="4636" spans="19:19" x14ac:dyDescent="0.25">
      <c r="S4636" s="328"/>
    </row>
    <row r="4637" spans="19:19" x14ac:dyDescent="0.25">
      <c r="S4637" s="328"/>
    </row>
    <row r="4638" spans="19:19" x14ac:dyDescent="0.25">
      <c r="S4638" s="328"/>
    </row>
    <row r="4639" spans="19:19" x14ac:dyDescent="0.25">
      <c r="S4639" s="328"/>
    </row>
    <row r="4640" spans="19:19" x14ac:dyDescent="0.25">
      <c r="S4640" s="328"/>
    </row>
    <row r="4641" spans="19:19" x14ac:dyDescent="0.25">
      <c r="S4641" s="328"/>
    </row>
    <row r="4642" spans="19:19" x14ac:dyDescent="0.25">
      <c r="S4642" s="328"/>
    </row>
    <row r="4643" spans="19:19" x14ac:dyDescent="0.25">
      <c r="S4643" s="328"/>
    </row>
    <row r="4644" spans="19:19" x14ac:dyDescent="0.25">
      <c r="S4644" s="328"/>
    </row>
    <row r="4645" spans="19:19" x14ac:dyDescent="0.25">
      <c r="S4645" s="328"/>
    </row>
    <row r="4646" spans="19:19" x14ac:dyDescent="0.25">
      <c r="S4646" s="328"/>
    </row>
    <row r="4647" spans="19:19" x14ac:dyDescent="0.25">
      <c r="S4647" s="328"/>
    </row>
    <row r="4648" spans="19:19" x14ac:dyDescent="0.25">
      <c r="S4648" s="328"/>
    </row>
    <row r="4649" spans="19:19" x14ac:dyDescent="0.25">
      <c r="S4649" s="328"/>
    </row>
    <row r="4650" spans="19:19" x14ac:dyDescent="0.25">
      <c r="S4650" s="328"/>
    </row>
    <row r="4651" spans="19:19" x14ac:dyDescent="0.25">
      <c r="S4651" s="328"/>
    </row>
    <row r="4652" spans="19:19" x14ac:dyDescent="0.25">
      <c r="S4652" s="328"/>
    </row>
    <row r="4653" spans="19:19" x14ac:dyDescent="0.25">
      <c r="S4653" s="328"/>
    </row>
    <row r="4654" spans="19:19" x14ac:dyDescent="0.25">
      <c r="S4654" s="328"/>
    </row>
    <row r="4655" spans="19:19" x14ac:dyDescent="0.25">
      <c r="S4655" s="328"/>
    </row>
    <row r="4656" spans="19:19" x14ac:dyDescent="0.25">
      <c r="S4656" s="328"/>
    </row>
    <row r="4657" spans="19:19" x14ac:dyDescent="0.25">
      <c r="S4657" s="328"/>
    </row>
    <row r="4658" spans="19:19" x14ac:dyDescent="0.25">
      <c r="S4658" s="328"/>
    </row>
    <row r="4659" spans="19:19" x14ac:dyDescent="0.25">
      <c r="S4659" s="328"/>
    </row>
    <row r="4660" spans="19:19" x14ac:dyDescent="0.25">
      <c r="S4660" s="328"/>
    </row>
    <row r="4661" spans="19:19" x14ac:dyDescent="0.25">
      <c r="S4661" s="328"/>
    </row>
    <row r="4662" spans="19:19" x14ac:dyDescent="0.25">
      <c r="S4662" s="328"/>
    </row>
    <row r="4663" spans="19:19" x14ac:dyDescent="0.25">
      <c r="S4663" s="328"/>
    </row>
    <row r="4664" spans="19:19" x14ac:dyDescent="0.25">
      <c r="S4664" s="328"/>
    </row>
    <row r="4665" spans="19:19" x14ac:dyDescent="0.25">
      <c r="S4665" s="328"/>
    </row>
    <row r="4666" spans="19:19" x14ac:dyDescent="0.25">
      <c r="S4666" s="328"/>
    </row>
    <row r="4667" spans="19:19" x14ac:dyDescent="0.25">
      <c r="S4667" s="328"/>
    </row>
    <row r="4668" spans="19:19" x14ac:dyDescent="0.25">
      <c r="S4668" s="328"/>
    </row>
    <row r="4669" spans="19:19" x14ac:dyDescent="0.25">
      <c r="S4669" s="328"/>
    </row>
    <row r="4670" spans="19:19" x14ac:dyDescent="0.25">
      <c r="S4670" s="328"/>
    </row>
    <row r="4671" spans="19:19" x14ac:dyDescent="0.25">
      <c r="S4671" s="328"/>
    </row>
    <row r="4672" spans="19:19" x14ac:dyDescent="0.25">
      <c r="S4672" s="328"/>
    </row>
    <row r="4673" spans="19:19" x14ac:dyDescent="0.25">
      <c r="S4673" s="328"/>
    </row>
    <row r="4674" spans="19:19" x14ac:dyDescent="0.25">
      <c r="S4674" s="328"/>
    </row>
    <row r="4675" spans="19:19" x14ac:dyDescent="0.25">
      <c r="S4675" s="328"/>
    </row>
    <row r="4676" spans="19:19" x14ac:dyDescent="0.25">
      <c r="S4676" s="328"/>
    </row>
    <row r="4677" spans="19:19" x14ac:dyDescent="0.25">
      <c r="S4677" s="328"/>
    </row>
    <row r="4678" spans="19:19" x14ac:dyDescent="0.25">
      <c r="S4678" s="328"/>
    </row>
    <row r="4679" spans="19:19" x14ac:dyDescent="0.25">
      <c r="S4679" s="328"/>
    </row>
    <row r="4680" spans="19:19" x14ac:dyDescent="0.25">
      <c r="S4680" s="328"/>
    </row>
    <row r="4681" spans="19:19" x14ac:dyDescent="0.25">
      <c r="S4681" s="328"/>
    </row>
    <row r="4682" spans="19:19" x14ac:dyDescent="0.25">
      <c r="S4682" s="328"/>
    </row>
    <row r="4683" spans="19:19" x14ac:dyDescent="0.25">
      <c r="S4683" s="328"/>
    </row>
    <row r="4684" spans="19:19" x14ac:dyDescent="0.25">
      <c r="S4684" s="328"/>
    </row>
    <row r="4685" spans="19:19" x14ac:dyDescent="0.25">
      <c r="S4685" s="328"/>
    </row>
    <row r="4686" spans="19:19" x14ac:dyDescent="0.25">
      <c r="S4686" s="328"/>
    </row>
    <row r="4687" spans="19:19" x14ac:dyDescent="0.25">
      <c r="S4687" s="328"/>
    </row>
    <row r="4688" spans="19:19" x14ac:dyDescent="0.25">
      <c r="S4688" s="328"/>
    </row>
    <row r="4689" spans="19:19" x14ac:dyDescent="0.25">
      <c r="S4689" s="328"/>
    </row>
    <row r="4690" spans="19:19" x14ac:dyDescent="0.25">
      <c r="S4690" s="328"/>
    </row>
    <row r="4691" spans="19:19" x14ac:dyDescent="0.25">
      <c r="S4691" s="328"/>
    </row>
    <row r="4692" spans="19:19" x14ac:dyDescent="0.25">
      <c r="S4692" s="328"/>
    </row>
    <row r="4693" spans="19:19" x14ac:dyDescent="0.25">
      <c r="S4693" s="328"/>
    </row>
    <row r="4694" spans="19:19" x14ac:dyDescent="0.25">
      <c r="S4694" s="328"/>
    </row>
    <row r="4695" spans="19:19" x14ac:dyDescent="0.25">
      <c r="S4695" s="328"/>
    </row>
    <row r="4696" spans="19:19" x14ac:dyDescent="0.25">
      <c r="S4696" s="328"/>
    </row>
    <row r="4697" spans="19:19" x14ac:dyDescent="0.25">
      <c r="S4697" s="328"/>
    </row>
    <row r="4698" spans="19:19" x14ac:dyDescent="0.25">
      <c r="S4698" s="328"/>
    </row>
    <row r="4699" spans="19:19" x14ac:dyDescent="0.25">
      <c r="S4699" s="328"/>
    </row>
    <row r="4700" spans="19:19" x14ac:dyDescent="0.25">
      <c r="S4700" s="328"/>
    </row>
    <row r="4701" spans="19:19" x14ac:dyDescent="0.25">
      <c r="S4701" s="328"/>
    </row>
    <row r="4702" spans="19:19" x14ac:dyDescent="0.25">
      <c r="S4702" s="328"/>
    </row>
    <row r="4703" spans="19:19" x14ac:dyDescent="0.25">
      <c r="S4703" s="328"/>
    </row>
    <row r="4704" spans="19:19" x14ac:dyDescent="0.25">
      <c r="S4704" s="328"/>
    </row>
    <row r="4705" spans="19:19" x14ac:dyDescent="0.25">
      <c r="S4705" s="328"/>
    </row>
    <row r="4706" spans="19:19" x14ac:dyDescent="0.25">
      <c r="S4706" s="328"/>
    </row>
    <row r="4707" spans="19:19" x14ac:dyDescent="0.25">
      <c r="S4707" s="328"/>
    </row>
    <row r="4708" spans="19:19" x14ac:dyDescent="0.25">
      <c r="S4708" s="328"/>
    </row>
    <row r="4709" spans="19:19" x14ac:dyDescent="0.25">
      <c r="S4709" s="328"/>
    </row>
    <row r="4710" spans="19:19" x14ac:dyDescent="0.25">
      <c r="S4710" s="328"/>
    </row>
    <row r="4711" spans="19:19" x14ac:dyDescent="0.25">
      <c r="S4711" s="328"/>
    </row>
    <row r="4712" spans="19:19" x14ac:dyDescent="0.25">
      <c r="S4712" s="328"/>
    </row>
    <row r="4713" spans="19:19" x14ac:dyDescent="0.25">
      <c r="S4713" s="328"/>
    </row>
    <row r="4714" spans="19:19" x14ac:dyDescent="0.25">
      <c r="S4714" s="328"/>
    </row>
    <row r="4715" spans="19:19" x14ac:dyDescent="0.25">
      <c r="S4715" s="328"/>
    </row>
    <row r="4716" spans="19:19" x14ac:dyDescent="0.25">
      <c r="S4716" s="328"/>
    </row>
    <row r="4717" spans="19:19" x14ac:dyDescent="0.25">
      <c r="S4717" s="328"/>
    </row>
    <row r="4718" spans="19:19" x14ac:dyDescent="0.25">
      <c r="S4718" s="328"/>
    </row>
    <row r="4719" spans="19:19" x14ac:dyDescent="0.25">
      <c r="S4719" s="328"/>
    </row>
    <row r="4720" spans="19:19" x14ac:dyDescent="0.25">
      <c r="S4720" s="328"/>
    </row>
    <row r="4721" spans="19:19" x14ac:dyDescent="0.25">
      <c r="S4721" s="328"/>
    </row>
    <row r="4722" spans="19:19" x14ac:dyDescent="0.25">
      <c r="S4722" s="328"/>
    </row>
    <row r="4723" spans="19:19" x14ac:dyDescent="0.25">
      <c r="S4723" s="328"/>
    </row>
    <row r="4724" spans="19:19" x14ac:dyDescent="0.25">
      <c r="S4724" s="328"/>
    </row>
    <row r="4725" spans="19:19" x14ac:dyDescent="0.25">
      <c r="S4725" s="328"/>
    </row>
    <row r="4726" spans="19:19" x14ac:dyDescent="0.25">
      <c r="S4726" s="328"/>
    </row>
    <row r="4727" spans="19:19" x14ac:dyDescent="0.25">
      <c r="S4727" s="328"/>
    </row>
    <row r="4728" spans="19:19" x14ac:dyDescent="0.25">
      <c r="S4728" s="328"/>
    </row>
    <row r="4729" spans="19:19" x14ac:dyDescent="0.25">
      <c r="S4729" s="328"/>
    </row>
    <row r="4730" spans="19:19" x14ac:dyDescent="0.25">
      <c r="S4730" s="328"/>
    </row>
    <row r="4731" spans="19:19" x14ac:dyDescent="0.25">
      <c r="S4731" s="328"/>
    </row>
    <row r="4732" spans="19:19" x14ac:dyDescent="0.25">
      <c r="S4732" s="328"/>
    </row>
    <row r="4733" spans="19:19" x14ac:dyDescent="0.25">
      <c r="S4733" s="328"/>
    </row>
    <row r="4734" spans="19:19" x14ac:dyDescent="0.25">
      <c r="S4734" s="328"/>
    </row>
    <row r="4735" spans="19:19" x14ac:dyDescent="0.25">
      <c r="S4735" s="328"/>
    </row>
    <row r="4736" spans="19:19" x14ac:dyDescent="0.25">
      <c r="S4736" s="328"/>
    </row>
    <row r="4737" spans="19:19" x14ac:dyDescent="0.25">
      <c r="S4737" s="328"/>
    </row>
    <row r="4738" spans="19:19" x14ac:dyDescent="0.25">
      <c r="S4738" s="328"/>
    </row>
    <row r="4739" spans="19:19" x14ac:dyDescent="0.25">
      <c r="S4739" s="328"/>
    </row>
    <row r="4740" spans="19:19" x14ac:dyDescent="0.25">
      <c r="S4740" s="328"/>
    </row>
    <row r="4741" spans="19:19" x14ac:dyDescent="0.25">
      <c r="S4741" s="328"/>
    </row>
    <row r="4742" spans="19:19" x14ac:dyDescent="0.25">
      <c r="S4742" s="328"/>
    </row>
    <row r="4743" spans="19:19" x14ac:dyDescent="0.25">
      <c r="S4743" s="328"/>
    </row>
    <row r="4744" spans="19:19" x14ac:dyDescent="0.25">
      <c r="S4744" s="328"/>
    </row>
    <row r="4745" spans="19:19" x14ac:dyDescent="0.25">
      <c r="S4745" s="328"/>
    </row>
    <row r="4746" spans="19:19" x14ac:dyDescent="0.25">
      <c r="S4746" s="328"/>
    </row>
    <row r="4747" spans="19:19" x14ac:dyDescent="0.25">
      <c r="S4747" s="328"/>
    </row>
    <row r="4748" spans="19:19" x14ac:dyDescent="0.25">
      <c r="S4748" s="328"/>
    </row>
    <row r="4749" spans="19:19" x14ac:dyDescent="0.25">
      <c r="S4749" s="328"/>
    </row>
    <row r="4750" spans="19:19" x14ac:dyDescent="0.25">
      <c r="S4750" s="328"/>
    </row>
    <row r="4751" spans="19:19" x14ac:dyDescent="0.25">
      <c r="S4751" s="328"/>
    </row>
    <row r="4752" spans="19:19" x14ac:dyDescent="0.25">
      <c r="S4752" s="328"/>
    </row>
    <row r="4753" spans="19:19" x14ac:dyDescent="0.25">
      <c r="S4753" s="328"/>
    </row>
    <row r="4754" spans="19:19" x14ac:dyDescent="0.25">
      <c r="S4754" s="328"/>
    </row>
    <row r="4755" spans="19:19" x14ac:dyDescent="0.25">
      <c r="S4755" s="328"/>
    </row>
    <row r="4756" spans="19:19" x14ac:dyDescent="0.25">
      <c r="S4756" s="328"/>
    </row>
    <row r="4757" spans="19:19" x14ac:dyDescent="0.25">
      <c r="S4757" s="328"/>
    </row>
    <row r="4758" spans="19:19" x14ac:dyDescent="0.25">
      <c r="S4758" s="328"/>
    </row>
    <row r="4759" spans="19:19" x14ac:dyDescent="0.25">
      <c r="S4759" s="328"/>
    </row>
    <row r="4760" spans="19:19" x14ac:dyDescent="0.25">
      <c r="S4760" s="328"/>
    </row>
    <row r="4761" spans="19:19" x14ac:dyDescent="0.25">
      <c r="S4761" s="328"/>
    </row>
    <row r="4762" spans="19:19" x14ac:dyDescent="0.25">
      <c r="S4762" s="328"/>
    </row>
    <row r="4763" spans="19:19" x14ac:dyDescent="0.25">
      <c r="S4763" s="328"/>
    </row>
    <row r="4764" spans="19:19" x14ac:dyDescent="0.25">
      <c r="S4764" s="328"/>
    </row>
    <row r="4765" spans="19:19" x14ac:dyDescent="0.25">
      <c r="S4765" s="328"/>
    </row>
    <row r="4766" spans="19:19" x14ac:dyDescent="0.25">
      <c r="S4766" s="328"/>
    </row>
    <row r="4767" spans="19:19" x14ac:dyDescent="0.25">
      <c r="S4767" s="328"/>
    </row>
    <row r="4768" spans="19:19" x14ac:dyDescent="0.25">
      <c r="S4768" s="328"/>
    </row>
    <row r="4769" spans="19:19" x14ac:dyDescent="0.25">
      <c r="S4769" s="328"/>
    </row>
    <row r="4770" spans="19:19" x14ac:dyDescent="0.25">
      <c r="S4770" s="328"/>
    </row>
    <row r="4771" spans="19:19" x14ac:dyDescent="0.25">
      <c r="S4771" s="328"/>
    </row>
    <row r="4772" spans="19:19" x14ac:dyDescent="0.25">
      <c r="S4772" s="328"/>
    </row>
    <row r="4773" spans="19:19" x14ac:dyDescent="0.25">
      <c r="S4773" s="328"/>
    </row>
    <row r="4774" spans="19:19" x14ac:dyDescent="0.25">
      <c r="S4774" s="328"/>
    </row>
    <row r="4775" spans="19:19" x14ac:dyDescent="0.25">
      <c r="S4775" s="328"/>
    </row>
    <row r="4776" spans="19:19" x14ac:dyDescent="0.25">
      <c r="S4776" s="328"/>
    </row>
    <row r="4777" spans="19:19" x14ac:dyDescent="0.25">
      <c r="S4777" s="328"/>
    </row>
    <row r="4778" spans="19:19" x14ac:dyDescent="0.25">
      <c r="S4778" s="328"/>
    </row>
    <row r="4779" spans="19:19" x14ac:dyDescent="0.25">
      <c r="S4779" s="328"/>
    </row>
    <row r="4780" spans="19:19" x14ac:dyDescent="0.25">
      <c r="S4780" s="328"/>
    </row>
    <row r="4781" spans="19:19" x14ac:dyDescent="0.25">
      <c r="S4781" s="328"/>
    </row>
    <row r="4782" spans="19:19" x14ac:dyDescent="0.25">
      <c r="S4782" s="328"/>
    </row>
    <row r="4783" spans="19:19" x14ac:dyDescent="0.25">
      <c r="S4783" s="328"/>
    </row>
    <row r="4784" spans="19:19" x14ac:dyDescent="0.25">
      <c r="S4784" s="328"/>
    </row>
    <row r="4785" spans="19:19" x14ac:dyDescent="0.25">
      <c r="S4785" s="328"/>
    </row>
    <row r="4786" spans="19:19" x14ac:dyDescent="0.25">
      <c r="S4786" s="328"/>
    </row>
    <row r="4787" spans="19:19" x14ac:dyDescent="0.25">
      <c r="S4787" s="328"/>
    </row>
    <row r="4788" spans="19:19" x14ac:dyDescent="0.25">
      <c r="S4788" s="328"/>
    </row>
    <row r="4789" spans="19:19" x14ac:dyDescent="0.25">
      <c r="S4789" s="328"/>
    </row>
    <row r="4790" spans="19:19" x14ac:dyDescent="0.25">
      <c r="S4790" s="328"/>
    </row>
    <row r="4791" spans="19:19" x14ac:dyDescent="0.25">
      <c r="S4791" s="328"/>
    </row>
    <row r="4792" spans="19:19" x14ac:dyDescent="0.25">
      <c r="S4792" s="328"/>
    </row>
    <row r="4793" spans="19:19" x14ac:dyDescent="0.25">
      <c r="S4793" s="328"/>
    </row>
    <row r="4794" spans="19:19" x14ac:dyDescent="0.25">
      <c r="S4794" s="328"/>
    </row>
    <row r="4795" spans="19:19" x14ac:dyDescent="0.25">
      <c r="S4795" s="328"/>
    </row>
    <row r="4796" spans="19:19" x14ac:dyDescent="0.25">
      <c r="S4796" s="328"/>
    </row>
    <row r="4797" spans="19:19" x14ac:dyDescent="0.25">
      <c r="S4797" s="328"/>
    </row>
    <row r="4798" spans="19:19" x14ac:dyDescent="0.25">
      <c r="S4798" s="328"/>
    </row>
    <row r="4799" spans="19:19" x14ac:dyDescent="0.25">
      <c r="S4799" s="328"/>
    </row>
    <row r="4800" spans="19:19" x14ac:dyDescent="0.25">
      <c r="S4800" s="328"/>
    </row>
    <row r="4801" spans="19:19" x14ac:dyDescent="0.25">
      <c r="S4801" s="328"/>
    </row>
    <row r="4802" spans="19:19" x14ac:dyDescent="0.25">
      <c r="S4802" s="328"/>
    </row>
    <row r="4803" spans="19:19" x14ac:dyDescent="0.25">
      <c r="S4803" s="328"/>
    </row>
    <row r="4804" spans="19:19" x14ac:dyDescent="0.25">
      <c r="S4804" s="328"/>
    </row>
    <row r="4805" spans="19:19" x14ac:dyDescent="0.25">
      <c r="S4805" s="328"/>
    </row>
    <row r="4806" spans="19:19" x14ac:dyDescent="0.25">
      <c r="S4806" s="328"/>
    </row>
    <row r="4807" spans="19:19" x14ac:dyDescent="0.25">
      <c r="S4807" s="328"/>
    </row>
    <row r="4808" spans="19:19" x14ac:dyDescent="0.25">
      <c r="S4808" s="328"/>
    </row>
    <row r="4809" spans="19:19" x14ac:dyDescent="0.25">
      <c r="S4809" s="328"/>
    </row>
    <row r="4810" spans="19:19" x14ac:dyDescent="0.25">
      <c r="S4810" s="328"/>
    </row>
    <row r="4811" spans="19:19" x14ac:dyDescent="0.25">
      <c r="S4811" s="328"/>
    </row>
    <row r="4812" spans="19:19" x14ac:dyDescent="0.25">
      <c r="S4812" s="328"/>
    </row>
    <row r="4813" spans="19:19" x14ac:dyDescent="0.25">
      <c r="S4813" s="328"/>
    </row>
    <row r="4814" spans="19:19" x14ac:dyDescent="0.25">
      <c r="S4814" s="328"/>
    </row>
    <row r="4815" spans="19:19" x14ac:dyDescent="0.25">
      <c r="S4815" s="328"/>
    </row>
    <row r="4816" spans="19:19" x14ac:dyDescent="0.25">
      <c r="S4816" s="328"/>
    </row>
    <row r="4817" spans="19:19" x14ac:dyDescent="0.25">
      <c r="S4817" s="328"/>
    </row>
    <row r="4818" spans="19:19" x14ac:dyDescent="0.25">
      <c r="S4818" s="328"/>
    </row>
    <row r="4819" spans="19:19" x14ac:dyDescent="0.25">
      <c r="S4819" s="328"/>
    </row>
    <row r="4820" spans="19:19" x14ac:dyDescent="0.25">
      <c r="S4820" s="328"/>
    </row>
    <row r="4821" spans="19:19" x14ac:dyDescent="0.25">
      <c r="S4821" s="328"/>
    </row>
    <row r="4822" spans="19:19" x14ac:dyDescent="0.25">
      <c r="S4822" s="328"/>
    </row>
    <row r="4823" spans="19:19" x14ac:dyDescent="0.25">
      <c r="S4823" s="328"/>
    </row>
    <row r="4824" spans="19:19" x14ac:dyDescent="0.25">
      <c r="S4824" s="328"/>
    </row>
    <row r="4825" spans="19:19" x14ac:dyDescent="0.25">
      <c r="S4825" s="328"/>
    </row>
    <row r="4826" spans="19:19" x14ac:dyDescent="0.25">
      <c r="S4826" s="328"/>
    </row>
    <row r="4827" spans="19:19" x14ac:dyDescent="0.25">
      <c r="S4827" s="328"/>
    </row>
    <row r="4828" spans="19:19" x14ac:dyDescent="0.25">
      <c r="S4828" s="328"/>
    </row>
    <row r="4829" spans="19:19" x14ac:dyDescent="0.25">
      <c r="S4829" s="328"/>
    </row>
    <row r="4830" spans="19:19" x14ac:dyDescent="0.25">
      <c r="S4830" s="328"/>
    </row>
    <row r="4831" spans="19:19" x14ac:dyDescent="0.25">
      <c r="S4831" s="328"/>
    </row>
    <row r="4832" spans="19:19" x14ac:dyDescent="0.25">
      <c r="S4832" s="328"/>
    </row>
    <row r="4833" spans="19:19" x14ac:dyDescent="0.25">
      <c r="S4833" s="328"/>
    </row>
    <row r="4834" spans="19:19" x14ac:dyDescent="0.25">
      <c r="S4834" s="328"/>
    </row>
    <row r="4835" spans="19:19" x14ac:dyDescent="0.25">
      <c r="S4835" s="328"/>
    </row>
    <row r="4836" spans="19:19" x14ac:dyDescent="0.25">
      <c r="S4836" s="328"/>
    </row>
    <row r="4837" spans="19:19" x14ac:dyDescent="0.25">
      <c r="S4837" s="328"/>
    </row>
    <row r="4838" spans="19:19" x14ac:dyDescent="0.25">
      <c r="S4838" s="328"/>
    </row>
    <row r="4839" spans="19:19" x14ac:dyDescent="0.25">
      <c r="S4839" s="328"/>
    </row>
    <row r="4840" spans="19:19" x14ac:dyDescent="0.25">
      <c r="S4840" s="328"/>
    </row>
    <row r="4841" spans="19:19" x14ac:dyDescent="0.25">
      <c r="S4841" s="328"/>
    </row>
    <row r="4842" spans="19:19" x14ac:dyDescent="0.25">
      <c r="S4842" s="328"/>
    </row>
    <row r="4843" spans="19:19" x14ac:dyDescent="0.25">
      <c r="S4843" s="328"/>
    </row>
    <row r="4844" spans="19:19" x14ac:dyDescent="0.25">
      <c r="S4844" s="328"/>
    </row>
    <row r="4845" spans="19:19" x14ac:dyDescent="0.25">
      <c r="S4845" s="328"/>
    </row>
    <row r="4846" spans="19:19" x14ac:dyDescent="0.25">
      <c r="S4846" s="328"/>
    </row>
    <row r="4847" spans="19:19" x14ac:dyDescent="0.25">
      <c r="S4847" s="328"/>
    </row>
    <row r="4848" spans="19:19" x14ac:dyDescent="0.25">
      <c r="S4848" s="328"/>
    </row>
    <row r="4849" spans="19:19" x14ac:dyDescent="0.25">
      <c r="S4849" s="328"/>
    </row>
    <row r="4850" spans="19:19" x14ac:dyDescent="0.25">
      <c r="S4850" s="328"/>
    </row>
    <row r="4851" spans="19:19" x14ac:dyDescent="0.25">
      <c r="S4851" s="328"/>
    </row>
    <row r="4852" spans="19:19" x14ac:dyDescent="0.25">
      <c r="S4852" s="328"/>
    </row>
    <row r="4853" spans="19:19" x14ac:dyDescent="0.25">
      <c r="S4853" s="328"/>
    </row>
    <row r="4854" spans="19:19" x14ac:dyDescent="0.25">
      <c r="S4854" s="328"/>
    </row>
    <row r="4855" spans="19:19" x14ac:dyDescent="0.25">
      <c r="S4855" s="328"/>
    </row>
    <row r="4856" spans="19:19" x14ac:dyDescent="0.25">
      <c r="S4856" s="328"/>
    </row>
    <row r="4857" spans="19:19" x14ac:dyDescent="0.25">
      <c r="S4857" s="328"/>
    </row>
    <row r="4858" spans="19:19" x14ac:dyDescent="0.25">
      <c r="S4858" s="328"/>
    </row>
    <row r="4859" spans="19:19" x14ac:dyDescent="0.25">
      <c r="S4859" s="328"/>
    </row>
    <row r="4860" spans="19:19" x14ac:dyDescent="0.25">
      <c r="S4860" s="328"/>
    </row>
    <row r="4861" spans="19:19" x14ac:dyDescent="0.25">
      <c r="S4861" s="328"/>
    </row>
    <row r="4862" spans="19:19" x14ac:dyDescent="0.25">
      <c r="S4862" s="328"/>
    </row>
    <row r="4863" spans="19:19" x14ac:dyDescent="0.25">
      <c r="S4863" s="328"/>
    </row>
    <row r="4864" spans="19:19" x14ac:dyDescent="0.25">
      <c r="S4864" s="328"/>
    </row>
    <row r="4865" spans="19:19" x14ac:dyDescent="0.25">
      <c r="S4865" s="328"/>
    </row>
    <row r="4866" spans="19:19" x14ac:dyDescent="0.25">
      <c r="S4866" s="328"/>
    </row>
    <row r="4867" spans="19:19" x14ac:dyDescent="0.25">
      <c r="S4867" s="328"/>
    </row>
    <row r="4868" spans="19:19" x14ac:dyDescent="0.25">
      <c r="S4868" s="328"/>
    </row>
    <row r="4869" spans="19:19" x14ac:dyDescent="0.25">
      <c r="S4869" s="328"/>
    </row>
    <row r="4870" spans="19:19" x14ac:dyDescent="0.25">
      <c r="S4870" s="328"/>
    </row>
    <row r="4871" spans="19:19" x14ac:dyDescent="0.25">
      <c r="S4871" s="328"/>
    </row>
    <row r="4872" spans="19:19" x14ac:dyDescent="0.25">
      <c r="S4872" s="328"/>
    </row>
    <row r="4873" spans="19:19" x14ac:dyDescent="0.25">
      <c r="S4873" s="328"/>
    </row>
    <row r="4874" spans="19:19" x14ac:dyDescent="0.25">
      <c r="S4874" s="328"/>
    </row>
    <row r="4875" spans="19:19" x14ac:dyDescent="0.25">
      <c r="S4875" s="328"/>
    </row>
    <row r="4876" spans="19:19" x14ac:dyDescent="0.25">
      <c r="S4876" s="328"/>
    </row>
    <row r="4877" spans="19:19" x14ac:dyDescent="0.25">
      <c r="S4877" s="328"/>
    </row>
    <row r="4878" spans="19:19" x14ac:dyDescent="0.25">
      <c r="S4878" s="328"/>
    </row>
    <row r="4879" spans="19:19" x14ac:dyDescent="0.25">
      <c r="S4879" s="328"/>
    </row>
    <row r="4880" spans="19:19" x14ac:dyDescent="0.25">
      <c r="S4880" s="328"/>
    </row>
    <row r="4881" spans="19:19" x14ac:dyDescent="0.25">
      <c r="S4881" s="328"/>
    </row>
    <row r="4882" spans="19:19" x14ac:dyDescent="0.25">
      <c r="S4882" s="328"/>
    </row>
    <row r="4883" spans="19:19" x14ac:dyDescent="0.25">
      <c r="S4883" s="328"/>
    </row>
    <row r="4884" spans="19:19" x14ac:dyDescent="0.25">
      <c r="S4884" s="328"/>
    </row>
    <row r="4885" spans="19:19" x14ac:dyDescent="0.25">
      <c r="S4885" s="328"/>
    </row>
    <row r="4886" spans="19:19" x14ac:dyDescent="0.25">
      <c r="S4886" s="328"/>
    </row>
    <row r="4887" spans="19:19" x14ac:dyDescent="0.25">
      <c r="S4887" s="328"/>
    </row>
    <row r="4888" spans="19:19" x14ac:dyDescent="0.25">
      <c r="S4888" s="328"/>
    </row>
    <row r="4889" spans="19:19" x14ac:dyDescent="0.25">
      <c r="S4889" s="328"/>
    </row>
    <row r="4890" spans="19:19" x14ac:dyDescent="0.25">
      <c r="S4890" s="328"/>
    </row>
    <row r="4891" spans="19:19" x14ac:dyDescent="0.25">
      <c r="S4891" s="328"/>
    </row>
    <row r="4892" spans="19:19" x14ac:dyDescent="0.25">
      <c r="S4892" s="328"/>
    </row>
    <row r="4893" spans="19:19" x14ac:dyDescent="0.25">
      <c r="S4893" s="328"/>
    </row>
    <row r="4894" spans="19:19" x14ac:dyDescent="0.25">
      <c r="S4894" s="328"/>
    </row>
    <row r="4895" spans="19:19" x14ac:dyDescent="0.25">
      <c r="S4895" s="328"/>
    </row>
    <row r="4896" spans="19:19" x14ac:dyDescent="0.25">
      <c r="S4896" s="328"/>
    </row>
    <row r="4897" spans="19:19" x14ac:dyDescent="0.25">
      <c r="S4897" s="328"/>
    </row>
    <row r="4898" spans="19:19" x14ac:dyDescent="0.25">
      <c r="S4898" s="328"/>
    </row>
    <row r="4899" spans="19:19" x14ac:dyDescent="0.25">
      <c r="S4899" s="328"/>
    </row>
    <row r="4900" spans="19:19" x14ac:dyDescent="0.25">
      <c r="S4900" s="328"/>
    </row>
    <row r="4901" spans="19:19" x14ac:dyDescent="0.25">
      <c r="S4901" s="328"/>
    </row>
    <row r="4902" spans="19:19" x14ac:dyDescent="0.25">
      <c r="S4902" s="328"/>
    </row>
    <row r="4903" spans="19:19" x14ac:dyDescent="0.25">
      <c r="S4903" s="328"/>
    </row>
    <row r="4904" spans="19:19" x14ac:dyDescent="0.25">
      <c r="S4904" s="328"/>
    </row>
    <row r="4905" spans="19:19" x14ac:dyDescent="0.25">
      <c r="S4905" s="328"/>
    </row>
    <row r="4906" spans="19:19" x14ac:dyDescent="0.25">
      <c r="S4906" s="328"/>
    </row>
    <row r="4907" spans="19:19" x14ac:dyDescent="0.25">
      <c r="S4907" s="328"/>
    </row>
    <row r="4908" spans="19:19" x14ac:dyDescent="0.25">
      <c r="S4908" s="328"/>
    </row>
    <row r="4909" spans="19:19" x14ac:dyDescent="0.25">
      <c r="S4909" s="328"/>
    </row>
    <row r="4910" spans="19:19" x14ac:dyDescent="0.25">
      <c r="S4910" s="328"/>
    </row>
    <row r="4911" spans="19:19" x14ac:dyDescent="0.25">
      <c r="S4911" s="328"/>
    </row>
    <row r="4912" spans="19:19" x14ac:dyDescent="0.25">
      <c r="S4912" s="328"/>
    </row>
    <row r="4913" spans="19:19" x14ac:dyDescent="0.25">
      <c r="S4913" s="328"/>
    </row>
    <row r="4914" spans="19:19" x14ac:dyDescent="0.25">
      <c r="S4914" s="328"/>
    </row>
    <row r="4915" spans="19:19" x14ac:dyDescent="0.25">
      <c r="S4915" s="328"/>
    </row>
    <row r="4916" spans="19:19" x14ac:dyDescent="0.25">
      <c r="S4916" s="328"/>
    </row>
    <row r="4917" spans="19:19" x14ac:dyDescent="0.25">
      <c r="S4917" s="328"/>
    </row>
    <row r="4918" spans="19:19" x14ac:dyDescent="0.25">
      <c r="S4918" s="328"/>
    </row>
    <row r="4919" spans="19:19" x14ac:dyDescent="0.25">
      <c r="S4919" s="328"/>
    </row>
    <row r="4920" spans="19:19" x14ac:dyDescent="0.25">
      <c r="S4920" s="328"/>
    </row>
    <row r="4921" spans="19:19" x14ac:dyDescent="0.25">
      <c r="S4921" s="328"/>
    </row>
    <row r="4922" spans="19:19" x14ac:dyDescent="0.25">
      <c r="S4922" s="328"/>
    </row>
    <row r="4923" spans="19:19" x14ac:dyDescent="0.25">
      <c r="S4923" s="328"/>
    </row>
    <row r="4924" spans="19:19" x14ac:dyDescent="0.25">
      <c r="S4924" s="328"/>
    </row>
    <row r="4925" spans="19:19" x14ac:dyDescent="0.25">
      <c r="S4925" s="328"/>
    </row>
    <row r="4926" spans="19:19" x14ac:dyDescent="0.25">
      <c r="S4926" s="328"/>
    </row>
    <row r="4927" spans="19:19" x14ac:dyDescent="0.25">
      <c r="S4927" s="328"/>
    </row>
    <row r="4928" spans="19:19" x14ac:dyDescent="0.25">
      <c r="S4928" s="328"/>
    </row>
    <row r="4929" spans="19:19" x14ac:dyDescent="0.25">
      <c r="S4929" s="328"/>
    </row>
    <row r="4930" spans="19:19" x14ac:dyDescent="0.25">
      <c r="S4930" s="328"/>
    </row>
    <row r="4931" spans="19:19" x14ac:dyDescent="0.25">
      <c r="S4931" s="328"/>
    </row>
    <row r="4932" spans="19:19" x14ac:dyDescent="0.25">
      <c r="S4932" s="328"/>
    </row>
    <row r="4933" spans="19:19" x14ac:dyDescent="0.25">
      <c r="S4933" s="328"/>
    </row>
    <row r="4934" spans="19:19" x14ac:dyDescent="0.25">
      <c r="S4934" s="328"/>
    </row>
    <row r="4935" spans="19:19" x14ac:dyDescent="0.25">
      <c r="S4935" s="328"/>
    </row>
    <row r="4936" spans="19:19" x14ac:dyDescent="0.25">
      <c r="S4936" s="328"/>
    </row>
    <row r="4937" spans="19:19" x14ac:dyDescent="0.25">
      <c r="S4937" s="328"/>
    </row>
    <row r="4938" spans="19:19" x14ac:dyDescent="0.25">
      <c r="S4938" s="328"/>
    </row>
    <row r="4939" spans="19:19" x14ac:dyDescent="0.25">
      <c r="S4939" s="328"/>
    </row>
    <row r="4940" spans="19:19" x14ac:dyDescent="0.25">
      <c r="S4940" s="328"/>
    </row>
    <row r="4941" spans="19:19" x14ac:dyDescent="0.25">
      <c r="S4941" s="328"/>
    </row>
    <row r="4942" spans="19:19" x14ac:dyDescent="0.25">
      <c r="S4942" s="328"/>
    </row>
    <row r="4943" spans="19:19" x14ac:dyDescent="0.25">
      <c r="S4943" s="328"/>
    </row>
    <row r="4944" spans="19:19" x14ac:dyDescent="0.25">
      <c r="S4944" s="328"/>
    </row>
    <row r="4945" spans="19:19" x14ac:dyDescent="0.25">
      <c r="S4945" s="328"/>
    </row>
    <row r="4946" spans="19:19" x14ac:dyDescent="0.25">
      <c r="S4946" s="328"/>
    </row>
    <row r="4947" spans="19:19" x14ac:dyDescent="0.25">
      <c r="S4947" s="328"/>
    </row>
    <row r="4948" spans="19:19" x14ac:dyDescent="0.25">
      <c r="S4948" s="328"/>
    </row>
    <row r="4949" spans="19:19" x14ac:dyDescent="0.25">
      <c r="S4949" s="328"/>
    </row>
    <row r="4950" spans="19:19" x14ac:dyDescent="0.25">
      <c r="S4950" s="328"/>
    </row>
    <row r="4951" spans="19:19" x14ac:dyDescent="0.25">
      <c r="S4951" s="328"/>
    </row>
    <row r="4952" spans="19:19" x14ac:dyDescent="0.25">
      <c r="S4952" s="328"/>
    </row>
    <row r="4953" spans="19:19" x14ac:dyDescent="0.25">
      <c r="S4953" s="328"/>
    </row>
    <row r="4954" spans="19:19" x14ac:dyDescent="0.25">
      <c r="S4954" s="328"/>
    </row>
    <row r="4955" spans="19:19" x14ac:dyDescent="0.25">
      <c r="S4955" s="328"/>
    </row>
    <row r="4956" spans="19:19" x14ac:dyDescent="0.25">
      <c r="S4956" s="328"/>
    </row>
    <row r="4957" spans="19:19" x14ac:dyDescent="0.25">
      <c r="S4957" s="328"/>
    </row>
    <row r="4958" spans="19:19" x14ac:dyDescent="0.25">
      <c r="S4958" s="328"/>
    </row>
    <row r="4959" spans="19:19" x14ac:dyDescent="0.25">
      <c r="S4959" s="328"/>
    </row>
    <row r="4960" spans="19:19" x14ac:dyDescent="0.25">
      <c r="S4960" s="328"/>
    </row>
    <row r="4961" spans="19:19" x14ac:dyDescent="0.25">
      <c r="S4961" s="328"/>
    </row>
    <row r="4962" spans="19:19" x14ac:dyDescent="0.25">
      <c r="S4962" s="328"/>
    </row>
    <row r="4963" spans="19:19" x14ac:dyDescent="0.25">
      <c r="S4963" s="328"/>
    </row>
    <row r="4964" spans="19:19" x14ac:dyDescent="0.25">
      <c r="S4964" s="328"/>
    </row>
    <row r="4965" spans="19:19" x14ac:dyDescent="0.25">
      <c r="S4965" s="328"/>
    </row>
    <row r="4966" spans="19:19" x14ac:dyDescent="0.25">
      <c r="S4966" s="328"/>
    </row>
    <row r="4967" spans="19:19" x14ac:dyDescent="0.25">
      <c r="S4967" s="328"/>
    </row>
    <row r="4968" spans="19:19" x14ac:dyDescent="0.25">
      <c r="S4968" s="328"/>
    </row>
    <row r="4969" spans="19:19" x14ac:dyDescent="0.25">
      <c r="S4969" s="328"/>
    </row>
    <row r="4970" spans="19:19" x14ac:dyDescent="0.25">
      <c r="S4970" s="328"/>
    </row>
    <row r="4971" spans="19:19" x14ac:dyDescent="0.25">
      <c r="S4971" s="328"/>
    </row>
    <row r="4972" spans="19:19" x14ac:dyDescent="0.25">
      <c r="S4972" s="328"/>
    </row>
    <row r="4973" spans="19:19" x14ac:dyDescent="0.25">
      <c r="S4973" s="328"/>
    </row>
    <row r="4974" spans="19:19" x14ac:dyDescent="0.25">
      <c r="S4974" s="328"/>
    </row>
    <row r="4975" spans="19:19" x14ac:dyDescent="0.25">
      <c r="S4975" s="328"/>
    </row>
    <row r="4976" spans="19:19" x14ac:dyDescent="0.25">
      <c r="S4976" s="328"/>
    </row>
    <row r="4977" spans="19:19" x14ac:dyDescent="0.25">
      <c r="S4977" s="328"/>
    </row>
    <row r="4978" spans="19:19" x14ac:dyDescent="0.25">
      <c r="S4978" s="328"/>
    </row>
    <row r="4979" spans="19:19" x14ac:dyDescent="0.25">
      <c r="S4979" s="328"/>
    </row>
    <row r="4980" spans="19:19" x14ac:dyDescent="0.25">
      <c r="S4980" s="328"/>
    </row>
    <row r="4981" spans="19:19" x14ac:dyDescent="0.25">
      <c r="S4981" s="328"/>
    </row>
    <row r="4982" spans="19:19" x14ac:dyDescent="0.25">
      <c r="S4982" s="328"/>
    </row>
    <row r="4983" spans="19:19" x14ac:dyDescent="0.25">
      <c r="S4983" s="328"/>
    </row>
    <row r="4984" spans="19:19" x14ac:dyDescent="0.25">
      <c r="S4984" s="328"/>
    </row>
    <row r="4985" spans="19:19" x14ac:dyDescent="0.25">
      <c r="S4985" s="328"/>
    </row>
    <row r="4986" spans="19:19" x14ac:dyDescent="0.25">
      <c r="S4986" s="328"/>
    </row>
    <row r="4987" spans="19:19" x14ac:dyDescent="0.25">
      <c r="S4987" s="328"/>
    </row>
    <row r="4988" spans="19:19" x14ac:dyDescent="0.25">
      <c r="S4988" s="328"/>
    </row>
    <row r="4989" spans="19:19" x14ac:dyDescent="0.25">
      <c r="S4989" s="328"/>
    </row>
    <row r="4990" spans="19:19" x14ac:dyDescent="0.25">
      <c r="S4990" s="328"/>
    </row>
    <row r="4991" spans="19:19" x14ac:dyDescent="0.25">
      <c r="S4991" s="328"/>
    </row>
    <row r="4992" spans="19:19" x14ac:dyDescent="0.25">
      <c r="S4992" s="328"/>
    </row>
    <row r="4993" spans="19:19" x14ac:dyDescent="0.25">
      <c r="S4993" s="328"/>
    </row>
    <row r="4994" spans="19:19" x14ac:dyDescent="0.25">
      <c r="S4994" s="328"/>
    </row>
    <row r="4995" spans="19:19" x14ac:dyDescent="0.25">
      <c r="S4995" s="328"/>
    </row>
    <row r="4996" spans="19:19" x14ac:dyDescent="0.25">
      <c r="S4996" s="328"/>
    </row>
    <row r="4997" spans="19:19" x14ac:dyDescent="0.25">
      <c r="S4997" s="328"/>
    </row>
    <row r="4998" spans="19:19" x14ac:dyDescent="0.25">
      <c r="S4998" s="328"/>
    </row>
    <row r="4999" spans="19:19" x14ac:dyDescent="0.25">
      <c r="S4999" s="328"/>
    </row>
    <row r="5000" spans="19:19" x14ac:dyDescent="0.25">
      <c r="S5000" s="328"/>
    </row>
    <row r="5001" spans="19:19" x14ac:dyDescent="0.25">
      <c r="S5001" s="328"/>
    </row>
    <row r="5002" spans="19:19" x14ac:dyDescent="0.25">
      <c r="S5002" s="328"/>
    </row>
    <row r="5003" spans="19:19" x14ac:dyDescent="0.25">
      <c r="S5003" s="328"/>
    </row>
    <row r="5004" spans="19:19" x14ac:dyDescent="0.25">
      <c r="S5004" s="328"/>
    </row>
    <row r="5005" spans="19:19" x14ac:dyDescent="0.25">
      <c r="S5005" s="328"/>
    </row>
    <row r="5006" spans="19:19" x14ac:dyDescent="0.25">
      <c r="S5006" s="328"/>
    </row>
    <row r="5007" spans="19:19" x14ac:dyDescent="0.25">
      <c r="S5007" s="328"/>
    </row>
    <row r="5008" spans="19:19" x14ac:dyDescent="0.25">
      <c r="S5008" s="328"/>
    </row>
    <row r="5009" spans="19:19" x14ac:dyDescent="0.25">
      <c r="S5009" s="328"/>
    </row>
    <row r="5010" spans="19:19" x14ac:dyDescent="0.25">
      <c r="S5010" s="328"/>
    </row>
    <row r="5011" spans="19:19" x14ac:dyDescent="0.25">
      <c r="S5011" s="328"/>
    </row>
    <row r="5012" spans="19:19" x14ac:dyDescent="0.25">
      <c r="S5012" s="328"/>
    </row>
    <row r="5013" spans="19:19" x14ac:dyDescent="0.25">
      <c r="S5013" s="328"/>
    </row>
    <row r="5014" spans="19:19" x14ac:dyDescent="0.25">
      <c r="S5014" s="328"/>
    </row>
    <row r="5015" spans="19:19" x14ac:dyDescent="0.25">
      <c r="S5015" s="328"/>
    </row>
    <row r="5016" spans="19:19" x14ac:dyDescent="0.25">
      <c r="S5016" s="328"/>
    </row>
    <row r="5017" spans="19:19" x14ac:dyDescent="0.25">
      <c r="S5017" s="328"/>
    </row>
    <row r="5018" spans="19:19" x14ac:dyDescent="0.25">
      <c r="S5018" s="328"/>
    </row>
    <row r="5019" spans="19:19" x14ac:dyDescent="0.25">
      <c r="S5019" s="328"/>
    </row>
    <row r="5020" spans="19:19" x14ac:dyDescent="0.25">
      <c r="S5020" s="328"/>
    </row>
    <row r="5021" spans="19:19" x14ac:dyDescent="0.25">
      <c r="S5021" s="328"/>
    </row>
    <row r="5022" spans="19:19" x14ac:dyDescent="0.25">
      <c r="S5022" s="328"/>
    </row>
    <row r="5023" spans="19:19" x14ac:dyDescent="0.25">
      <c r="S5023" s="328"/>
    </row>
    <row r="5024" spans="19:19" x14ac:dyDescent="0.25">
      <c r="S5024" s="328"/>
    </row>
    <row r="5025" spans="19:19" x14ac:dyDescent="0.25">
      <c r="S5025" s="328"/>
    </row>
    <row r="5026" spans="19:19" x14ac:dyDescent="0.25">
      <c r="S5026" s="328"/>
    </row>
    <row r="5027" spans="19:19" x14ac:dyDescent="0.25">
      <c r="S5027" s="328"/>
    </row>
    <row r="5028" spans="19:19" x14ac:dyDescent="0.25">
      <c r="S5028" s="328"/>
    </row>
    <row r="5029" spans="19:19" x14ac:dyDescent="0.25">
      <c r="S5029" s="328"/>
    </row>
    <row r="5030" spans="19:19" x14ac:dyDescent="0.25">
      <c r="S5030" s="328"/>
    </row>
    <row r="5031" spans="19:19" x14ac:dyDescent="0.25">
      <c r="S5031" s="328"/>
    </row>
    <row r="5032" spans="19:19" x14ac:dyDescent="0.25">
      <c r="S5032" s="328"/>
    </row>
    <row r="5033" spans="19:19" x14ac:dyDescent="0.25">
      <c r="S5033" s="328"/>
    </row>
    <row r="5034" spans="19:19" x14ac:dyDescent="0.25">
      <c r="S5034" s="328"/>
    </row>
    <row r="5035" spans="19:19" x14ac:dyDescent="0.25">
      <c r="S5035" s="328"/>
    </row>
    <row r="5036" spans="19:19" x14ac:dyDescent="0.25">
      <c r="S5036" s="328"/>
    </row>
    <row r="5037" spans="19:19" x14ac:dyDescent="0.25">
      <c r="S5037" s="328"/>
    </row>
    <row r="5038" spans="19:19" x14ac:dyDescent="0.25">
      <c r="S5038" s="328"/>
    </row>
    <row r="5039" spans="19:19" x14ac:dyDescent="0.25">
      <c r="S5039" s="328"/>
    </row>
    <row r="5040" spans="19:19" x14ac:dyDescent="0.25">
      <c r="S5040" s="328"/>
    </row>
    <row r="5041" spans="19:19" x14ac:dyDescent="0.25">
      <c r="S5041" s="328"/>
    </row>
    <row r="5042" spans="19:19" x14ac:dyDescent="0.25">
      <c r="S5042" s="328"/>
    </row>
    <row r="5043" spans="19:19" x14ac:dyDescent="0.25">
      <c r="S5043" s="328"/>
    </row>
    <row r="5044" spans="19:19" x14ac:dyDescent="0.25">
      <c r="S5044" s="328"/>
    </row>
    <row r="5045" spans="19:19" x14ac:dyDescent="0.25">
      <c r="S5045" s="328"/>
    </row>
    <row r="5046" spans="19:19" x14ac:dyDescent="0.25">
      <c r="S5046" s="328"/>
    </row>
    <row r="5047" spans="19:19" x14ac:dyDescent="0.25">
      <c r="S5047" s="328"/>
    </row>
    <row r="5048" spans="19:19" x14ac:dyDescent="0.25">
      <c r="S5048" s="328"/>
    </row>
    <row r="5049" spans="19:19" x14ac:dyDescent="0.25">
      <c r="S5049" s="328"/>
    </row>
    <row r="5050" spans="19:19" x14ac:dyDescent="0.25">
      <c r="S5050" s="328"/>
    </row>
    <row r="5051" spans="19:19" x14ac:dyDescent="0.25">
      <c r="S5051" s="328"/>
    </row>
    <row r="5052" spans="19:19" x14ac:dyDescent="0.25">
      <c r="S5052" s="328"/>
    </row>
    <row r="5053" spans="19:19" x14ac:dyDescent="0.25">
      <c r="S5053" s="328"/>
    </row>
    <row r="5054" spans="19:19" x14ac:dyDescent="0.25">
      <c r="S5054" s="328"/>
    </row>
    <row r="5055" spans="19:19" x14ac:dyDescent="0.25">
      <c r="S5055" s="328"/>
    </row>
    <row r="5056" spans="19:19" x14ac:dyDescent="0.25">
      <c r="S5056" s="328"/>
    </row>
    <row r="5057" spans="19:19" x14ac:dyDescent="0.25">
      <c r="S5057" s="328"/>
    </row>
    <row r="5058" spans="19:19" x14ac:dyDescent="0.25">
      <c r="S5058" s="328"/>
    </row>
    <row r="5059" spans="19:19" x14ac:dyDescent="0.25">
      <c r="S5059" s="328"/>
    </row>
    <row r="5060" spans="19:19" x14ac:dyDescent="0.25">
      <c r="S5060" s="328"/>
    </row>
    <row r="5061" spans="19:19" x14ac:dyDescent="0.25">
      <c r="S5061" s="328"/>
    </row>
    <row r="5062" spans="19:19" x14ac:dyDescent="0.25">
      <c r="S5062" s="328"/>
    </row>
    <row r="5063" spans="19:19" x14ac:dyDescent="0.25">
      <c r="S5063" s="328"/>
    </row>
    <row r="5064" spans="19:19" x14ac:dyDescent="0.25">
      <c r="S5064" s="328"/>
    </row>
    <row r="5065" spans="19:19" x14ac:dyDescent="0.25">
      <c r="S5065" s="328"/>
    </row>
    <row r="5066" spans="19:19" x14ac:dyDescent="0.25">
      <c r="S5066" s="328"/>
    </row>
    <row r="5067" spans="19:19" x14ac:dyDescent="0.25">
      <c r="S5067" s="328"/>
    </row>
    <row r="5068" spans="19:19" x14ac:dyDescent="0.25">
      <c r="S5068" s="328"/>
    </row>
    <row r="5069" spans="19:19" x14ac:dyDescent="0.25">
      <c r="S5069" s="328"/>
    </row>
    <row r="5070" spans="19:19" x14ac:dyDescent="0.25">
      <c r="S5070" s="328"/>
    </row>
    <row r="5071" spans="19:19" x14ac:dyDescent="0.25">
      <c r="S5071" s="328"/>
    </row>
    <row r="5072" spans="19:19" x14ac:dyDescent="0.25">
      <c r="S5072" s="328"/>
    </row>
    <row r="5073" spans="19:19" x14ac:dyDescent="0.25">
      <c r="S5073" s="328"/>
    </row>
    <row r="5074" spans="19:19" x14ac:dyDescent="0.25">
      <c r="S5074" s="328"/>
    </row>
    <row r="5075" spans="19:19" x14ac:dyDescent="0.25">
      <c r="S5075" s="328"/>
    </row>
    <row r="5076" spans="19:19" x14ac:dyDescent="0.25">
      <c r="S5076" s="328"/>
    </row>
    <row r="5077" spans="19:19" x14ac:dyDescent="0.25">
      <c r="S5077" s="328"/>
    </row>
    <row r="5078" spans="19:19" x14ac:dyDescent="0.25">
      <c r="S5078" s="328"/>
    </row>
    <row r="5079" spans="19:19" x14ac:dyDescent="0.25">
      <c r="S5079" s="328"/>
    </row>
    <row r="5080" spans="19:19" x14ac:dyDescent="0.25">
      <c r="S5080" s="328"/>
    </row>
    <row r="5081" spans="19:19" x14ac:dyDescent="0.25">
      <c r="S5081" s="328"/>
    </row>
    <row r="5082" spans="19:19" x14ac:dyDescent="0.25">
      <c r="S5082" s="328"/>
    </row>
    <row r="5083" spans="19:19" x14ac:dyDescent="0.25">
      <c r="S5083" s="328"/>
    </row>
    <row r="5084" spans="19:19" x14ac:dyDescent="0.25">
      <c r="S5084" s="328"/>
    </row>
    <row r="5085" spans="19:19" x14ac:dyDescent="0.25">
      <c r="S5085" s="328"/>
    </row>
    <row r="5086" spans="19:19" x14ac:dyDescent="0.25">
      <c r="S5086" s="328"/>
    </row>
    <row r="5087" spans="19:19" x14ac:dyDescent="0.25">
      <c r="S5087" s="328"/>
    </row>
    <row r="5088" spans="19:19" x14ac:dyDescent="0.25">
      <c r="S5088" s="328"/>
    </row>
    <row r="5089" spans="19:19" x14ac:dyDescent="0.25">
      <c r="S5089" s="328"/>
    </row>
    <row r="5090" spans="19:19" x14ac:dyDescent="0.25">
      <c r="S5090" s="328"/>
    </row>
    <row r="5091" spans="19:19" x14ac:dyDescent="0.25">
      <c r="S5091" s="328"/>
    </row>
    <row r="5092" spans="19:19" x14ac:dyDescent="0.25">
      <c r="S5092" s="328"/>
    </row>
    <row r="5093" spans="19:19" x14ac:dyDescent="0.25">
      <c r="S5093" s="328"/>
    </row>
    <row r="5094" spans="19:19" x14ac:dyDescent="0.25">
      <c r="S5094" s="328"/>
    </row>
    <row r="5095" spans="19:19" x14ac:dyDescent="0.25">
      <c r="S5095" s="328"/>
    </row>
    <row r="5096" spans="19:19" x14ac:dyDescent="0.25">
      <c r="S5096" s="328"/>
    </row>
    <row r="5097" spans="19:19" x14ac:dyDescent="0.25">
      <c r="S5097" s="328"/>
    </row>
    <row r="5098" spans="19:19" x14ac:dyDescent="0.25">
      <c r="S5098" s="328"/>
    </row>
    <row r="5099" spans="19:19" x14ac:dyDescent="0.25">
      <c r="S5099" s="328"/>
    </row>
    <row r="5100" spans="19:19" x14ac:dyDescent="0.25">
      <c r="S5100" s="328"/>
    </row>
    <row r="5101" spans="19:19" x14ac:dyDescent="0.25">
      <c r="S5101" s="328"/>
    </row>
    <row r="5102" spans="19:19" x14ac:dyDescent="0.25">
      <c r="S5102" s="328"/>
    </row>
    <row r="5103" spans="19:19" x14ac:dyDescent="0.25">
      <c r="S5103" s="328"/>
    </row>
    <row r="5104" spans="19:19" x14ac:dyDescent="0.25">
      <c r="S5104" s="328"/>
    </row>
    <row r="5105" spans="19:19" x14ac:dyDescent="0.25">
      <c r="S5105" s="328"/>
    </row>
    <row r="5106" spans="19:19" x14ac:dyDescent="0.25">
      <c r="S5106" s="328"/>
    </row>
    <row r="5107" spans="19:19" x14ac:dyDescent="0.25">
      <c r="S5107" s="328"/>
    </row>
    <row r="5108" spans="19:19" x14ac:dyDescent="0.25">
      <c r="S5108" s="328"/>
    </row>
    <row r="5109" spans="19:19" x14ac:dyDescent="0.25">
      <c r="S5109" s="328"/>
    </row>
    <row r="5110" spans="19:19" x14ac:dyDescent="0.25">
      <c r="S5110" s="328"/>
    </row>
    <row r="5111" spans="19:19" x14ac:dyDescent="0.25">
      <c r="S5111" s="328"/>
    </row>
    <row r="5112" spans="19:19" x14ac:dyDescent="0.25">
      <c r="S5112" s="328"/>
    </row>
    <row r="5113" spans="19:19" x14ac:dyDescent="0.25">
      <c r="S5113" s="328"/>
    </row>
    <row r="5114" spans="19:19" x14ac:dyDescent="0.25">
      <c r="S5114" s="328"/>
    </row>
    <row r="5115" spans="19:19" x14ac:dyDescent="0.25">
      <c r="S5115" s="328"/>
    </row>
    <row r="5116" spans="19:19" x14ac:dyDescent="0.25">
      <c r="S5116" s="328"/>
    </row>
    <row r="5117" spans="19:19" x14ac:dyDescent="0.25">
      <c r="S5117" s="328"/>
    </row>
    <row r="5118" spans="19:19" x14ac:dyDescent="0.25">
      <c r="S5118" s="328"/>
    </row>
    <row r="5119" spans="19:19" x14ac:dyDescent="0.25">
      <c r="S5119" s="328"/>
    </row>
    <row r="5120" spans="19:19" x14ac:dyDescent="0.25">
      <c r="S5120" s="328"/>
    </row>
    <row r="5121" spans="19:19" x14ac:dyDescent="0.25">
      <c r="S5121" s="328"/>
    </row>
    <row r="5122" spans="19:19" x14ac:dyDescent="0.25">
      <c r="S5122" s="328"/>
    </row>
    <row r="5123" spans="19:19" x14ac:dyDescent="0.25">
      <c r="S5123" s="328"/>
    </row>
    <row r="5124" spans="19:19" x14ac:dyDescent="0.25">
      <c r="S5124" s="328"/>
    </row>
    <row r="5125" spans="19:19" x14ac:dyDescent="0.25">
      <c r="S5125" s="328"/>
    </row>
    <row r="5126" spans="19:19" x14ac:dyDescent="0.25">
      <c r="S5126" s="328"/>
    </row>
    <row r="5127" spans="19:19" x14ac:dyDescent="0.25">
      <c r="S5127" s="328"/>
    </row>
    <row r="5128" spans="19:19" x14ac:dyDescent="0.25">
      <c r="S5128" s="328"/>
    </row>
    <row r="5129" spans="19:19" x14ac:dyDescent="0.25">
      <c r="S5129" s="328"/>
    </row>
    <row r="5130" spans="19:19" x14ac:dyDescent="0.25">
      <c r="S5130" s="328"/>
    </row>
    <row r="5131" spans="19:19" x14ac:dyDescent="0.25">
      <c r="S5131" s="328"/>
    </row>
    <row r="5132" spans="19:19" x14ac:dyDescent="0.25">
      <c r="S5132" s="328"/>
    </row>
    <row r="5133" spans="19:19" x14ac:dyDescent="0.25">
      <c r="S5133" s="328"/>
    </row>
    <row r="5134" spans="19:19" x14ac:dyDescent="0.25">
      <c r="S5134" s="328"/>
    </row>
    <row r="5135" spans="19:19" x14ac:dyDescent="0.25">
      <c r="S5135" s="328"/>
    </row>
    <row r="5136" spans="19:19" x14ac:dyDescent="0.25">
      <c r="S5136" s="328"/>
    </row>
    <row r="5137" spans="19:19" x14ac:dyDescent="0.25">
      <c r="S5137" s="328"/>
    </row>
    <row r="5138" spans="19:19" x14ac:dyDescent="0.25">
      <c r="S5138" s="328"/>
    </row>
    <row r="5139" spans="19:19" x14ac:dyDescent="0.25">
      <c r="S5139" s="328"/>
    </row>
    <row r="5140" spans="19:19" x14ac:dyDescent="0.25">
      <c r="S5140" s="328"/>
    </row>
    <row r="5141" spans="19:19" x14ac:dyDescent="0.25">
      <c r="S5141" s="328"/>
    </row>
    <row r="5142" spans="19:19" x14ac:dyDescent="0.25">
      <c r="S5142" s="328"/>
    </row>
    <row r="5143" spans="19:19" x14ac:dyDescent="0.25">
      <c r="S5143" s="328"/>
    </row>
    <row r="5144" spans="19:19" x14ac:dyDescent="0.25">
      <c r="S5144" s="328"/>
    </row>
    <row r="5145" spans="19:19" x14ac:dyDescent="0.25">
      <c r="S5145" s="328"/>
    </row>
    <row r="5146" spans="19:19" x14ac:dyDescent="0.25">
      <c r="S5146" s="328"/>
    </row>
    <row r="5147" spans="19:19" x14ac:dyDescent="0.25">
      <c r="S5147" s="328"/>
    </row>
    <row r="5148" spans="19:19" x14ac:dyDescent="0.25">
      <c r="S5148" s="328"/>
    </row>
    <row r="5149" spans="19:19" x14ac:dyDescent="0.25">
      <c r="S5149" s="328"/>
    </row>
    <row r="5150" spans="19:19" x14ac:dyDescent="0.25">
      <c r="S5150" s="328"/>
    </row>
    <row r="5151" spans="19:19" x14ac:dyDescent="0.25">
      <c r="S5151" s="328"/>
    </row>
    <row r="5152" spans="19:19" x14ac:dyDescent="0.25">
      <c r="S5152" s="328"/>
    </row>
    <row r="5153" spans="19:19" x14ac:dyDescent="0.25">
      <c r="S5153" s="328"/>
    </row>
    <row r="5154" spans="19:19" x14ac:dyDescent="0.25">
      <c r="S5154" s="328"/>
    </row>
    <row r="5155" spans="19:19" x14ac:dyDescent="0.25">
      <c r="S5155" s="328"/>
    </row>
    <row r="5156" spans="19:19" x14ac:dyDescent="0.25">
      <c r="S5156" s="328"/>
    </row>
    <row r="5157" spans="19:19" x14ac:dyDescent="0.25">
      <c r="S5157" s="328"/>
    </row>
    <row r="5158" spans="19:19" x14ac:dyDescent="0.25">
      <c r="S5158" s="328"/>
    </row>
    <row r="5159" spans="19:19" x14ac:dyDescent="0.25">
      <c r="S5159" s="328"/>
    </row>
    <row r="5160" spans="19:19" x14ac:dyDescent="0.25">
      <c r="S5160" s="328"/>
    </row>
    <row r="5161" spans="19:19" x14ac:dyDescent="0.25">
      <c r="S5161" s="328"/>
    </row>
    <row r="5162" spans="19:19" x14ac:dyDescent="0.25">
      <c r="S5162" s="328"/>
    </row>
    <row r="5163" spans="19:19" x14ac:dyDescent="0.25">
      <c r="S5163" s="328"/>
    </row>
    <row r="5164" spans="19:19" x14ac:dyDescent="0.25">
      <c r="S5164" s="328"/>
    </row>
    <row r="5165" spans="19:19" x14ac:dyDescent="0.25">
      <c r="S5165" s="328"/>
    </row>
    <row r="5166" spans="19:19" x14ac:dyDescent="0.25">
      <c r="S5166" s="328"/>
    </row>
    <row r="5167" spans="19:19" x14ac:dyDescent="0.25">
      <c r="S5167" s="328"/>
    </row>
    <row r="5168" spans="19:19" x14ac:dyDescent="0.25">
      <c r="S5168" s="328"/>
    </row>
    <row r="5169" spans="19:19" x14ac:dyDescent="0.25">
      <c r="S5169" s="328"/>
    </row>
    <row r="5170" spans="19:19" x14ac:dyDescent="0.25">
      <c r="S5170" s="328"/>
    </row>
    <row r="5171" spans="19:19" x14ac:dyDescent="0.25">
      <c r="S5171" s="328"/>
    </row>
    <row r="5172" spans="19:19" x14ac:dyDescent="0.25">
      <c r="S5172" s="328"/>
    </row>
    <row r="5173" spans="19:19" x14ac:dyDescent="0.25">
      <c r="S5173" s="328"/>
    </row>
    <row r="5174" spans="19:19" x14ac:dyDescent="0.25">
      <c r="S5174" s="328"/>
    </row>
    <row r="5175" spans="19:19" x14ac:dyDescent="0.25">
      <c r="S5175" s="328"/>
    </row>
    <row r="5176" spans="19:19" x14ac:dyDescent="0.25">
      <c r="S5176" s="328"/>
    </row>
    <row r="5177" spans="19:19" x14ac:dyDescent="0.25">
      <c r="S5177" s="328"/>
    </row>
    <row r="5178" spans="19:19" x14ac:dyDescent="0.25">
      <c r="S5178" s="328"/>
    </row>
    <row r="5179" spans="19:19" x14ac:dyDescent="0.25">
      <c r="S5179" s="328"/>
    </row>
    <row r="5180" spans="19:19" x14ac:dyDescent="0.25">
      <c r="S5180" s="328"/>
    </row>
    <row r="5181" spans="19:19" x14ac:dyDescent="0.25">
      <c r="S5181" s="328"/>
    </row>
    <row r="5182" spans="19:19" x14ac:dyDescent="0.25">
      <c r="S5182" s="328"/>
    </row>
    <row r="5183" spans="19:19" x14ac:dyDescent="0.25">
      <c r="S5183" s="328"/>
    </row>
    <row r="5184" spans="19:19" x14ac:dyDescent="0.25">
      <c r="S5184" s="328"/>
    </row>
    <row r="5185" spans="19:19" x14ac:dyDescent="0.25">
      <c r="S5185" s="328"/>
    </row>
    <row r="5186" spans="19:19" x14ac:dyDescent="0.25">
      <c r="S5186" s="328"/>
    </row>
    <row r="5187" spans="19:19" x14ac:dyDescent="0.25">
      <c r="S5187" s="328"/>
    </row>
    <row r="5188" spans="19:19" x14ac:dyDescent="0.25">
      <c r="S5188" s="328"/>
    </row>
    <row r="5189" spans="19:19" x14ac:dyDescent="0.25">
      <c r="S5189" s="328"/>
    </row>
    <row r="5190" spans="19:19" x14ac:dyDescent="0.25">
      <c r="S5190" s="328"/>
    </row>
    <row r="5191" spans="19:19" x14ac:dyDescent="0.25">
      <c r="S5191" s="328"/>
    </row>
    <row r="5192" spans="19:19" x14ac:dyDescent="0.25">
      <c r="S5192" s="328"/>
    </row>
    <row r="5193" spans="19:19" x14ac:dyDescent="0.25">
      <c r="S5193" s="328"/>
    </row>
    <row r="5194" spans="19:19" x14ac:dyDescent="0.25">
      <c r="S5194" s="328"/>
    </row>
    <row r="5195" spans="19:19" x14ac:dyDescent="0.25">
      <c r="S5195" s="328"/>
    </row>
    <row r="5196" spans="19:19" x14ac:dyDescent="0.25">
      <c r="S5196" s="328"/>
    </row>
    <row r="5197" spans="19:19" x14ac:dyDescent="0.25">
      <c r="S5197" s="328"/>
    </row>
    <row r="5198" spans="19:19" x14ac:dyDescent="0.25">
      <c r="S5198" s="328"/>
    </row>
    <row r="5199" spans="19:19" x14ac:dyDescent="0.25">
      <c r="S5199" s="328"/>
    </row>
    <row r="5200" spans="19:19" x14ac:dyDescent="0.25">
      <c r="S5200" s="328"/>
    </row>
    <row r="5201" spans="19:19" x14ac:dyDescent="0.25">
      <c r="S5201" s="328"/>
    </row>
    <row r="5202" spans="19:19" x14ac:dyDescent="0.25">
      <c r="S5202" s="328"/>
    </row>
    <row r="5203" spans="19:19" x14ac:dyDescent="0.25">
      <c r="S5203" s="328"/>
    </row>
    <row r="5204" spans="19:19" x14ac:dyDescent="0.25">
      <c r="S5204" s="328"/>
    </row>
    <row r="5205" spans="19:19" x14ac:dyDescent="0.25">
      <c r="S5205" s="328"/>
    </row>
    <row r="5206" spans="19:19" x14ac:dyDescent="0.25">
      <c r="S5206" s="328"/>
    </row>
    <row r="5207" spans="19:19" x14ac:dyDescent="0.25">
      <c r="S5207" s="328"/>
    </row>
    <row r="5208" spans="19:19" x14ac:dyDescent="0.25">
      <c r="S5208" s="328"/>
    </row>
    <row r="5209" spans="19:19" x14ac:dyDescent="0.25">
      <c r="S5209" s="328"/>
    </row>
    <row r="5210" spans="19:19" x14ac:dyDescent="0.25">
      <c r="S5210" s="328"/>
    </row>
    <row r="5211" spans="19:19" x14ac:dyDescent="0.25">
      <c r="S5211" s="328"/>
    </row>
    <row r="5212" spans="19:19" x14ac:dyDescent="0.25">
      <c r="S5212" s="328"/>
    </row>
    <row r="5213" spans="19:19" x14ac:dyDescent="0.25">
      <c r="S5213" s="328"/>
    </row>
    <row r="5214" spans="19:19" x14ac:dyDescent="0.25">
      <c r="S5214" s="328"/>
    </row>
    <row r="5215" spans="19:19" x14ac:dyDescent="0.25">
      <c r="S5215" s="328"/>
    </row>
    <row r="5216" spans="19:19" x14ac:dyDescent="0.25">
      <c r="S5216" s="328"/>
    </row>
    <row r="5217" spans="19:19" x14ac:dyDescent="0.25">
      <c r="S5217" s="328"/>
    </row>
    <row r="5218" spans="19:19" x14ac:dyDescent="0.25">
      <c r="S5218" s="328"/>
    </row>
    <row r="5219" spans="19:19" x14ac:dyDescent="0.25">
      <c r="S5219" s="328"/>
    </row>
    <row r="5220" spans="19:19" x14ac:dyDescent="0.25">
      <c r="S5220" s="328"/>
    </row>
    <row r="5221" spans="19:19" x14ac:dyDescent="0.25">
      <c r="S5221" s="328"/>
    </row>
    <row r="5222" spans="19:19" x14ac:dyDescent="0.25">
      <c r="S5222" s="328"/>
    </row>
    <row r="5223" spans="19:19" x14ac:dyDescent="0.25">
      <c r="S5223" s="328"/>
    </row>
    <row r="5224" spans="19:19" x14ac:dyDescent="0.25">
      <c r="S5224" s="328"/>
    </row>
    <row r="5225" spans="19:19" x14ac:dyDescent="0.25">
      <c r="S5225" s="328"/>
    </row>
    <row r="5226" spans="19:19" x14ac:dyDescent="0.25">
      <c r="S5226" s="328"/>
    </row>
    <row r="5227" spans="19:19" x14ac:dyDescent="0.25">
      <c r="S5227" s="328"/>
    </row>
    <row r="5228" spans="19:19" x14ac:dyDescent="0.25">
      <c r="S5228" s="328"/>
    </row>
    <row r="5229" spans="19:19" x14ac:dyDescent="0.25">
      <c r="S5229" s="328"/>
    </row>
    <row r="5230" spans="19:19" x14ac:dyDescent="0.25">
      <c r="S5230" s="328"/>
    </row>
    <row r="5231" spans="19:19" x14ac:dyDescent="0.25">
      <c r="S5231" s="328"/>
    </row>
    <row r="5232" spans="19:19" x14ac:dyDescent="0.25">
      <c r="S5232" s="328"/>
    </row>
    <row r="5233" spans="19:19" x14ac:dyDescent="0.25">
      <c r="S5233" s="328"/>
    </row>
    <row r="5234" spans="19:19" x14ac:dyDescent="0.25">
      <c r="S5234" s="328"/>
    </row>
    <row r="5235" spans="19:19" x14ac:dyDescent="0.25">
      <c r="S5235" s="328"/>
    </row>
    <row r="5236" spans="19:19" x14ac:dyDescent="0.25">
      <c r="S5236" s="328"/>
    </row>
    <row r="5237" spans="19:19" x14ac:dyDescent="0.25">
      <c r="S5237" s="328"/>
    </row>
    <row r="5238" spans="19:19" x14ac:dyDescent="0.25">
      <c r="S5238" s="328"/>
    </row>
    <row r="5239" spans="19:19" x14ac:dyDescent="0.25">
      <c r="S5239" s="328"/>
    </row>
    <row r="5240" spans="19:19" x14ac:dyDescent="0.25">
      <c r="S5240" s="328"/>
    </row>
    <row r="5241" spans="19:19" x14ac:dyDescent="0.25">
      <c r="S5241" s="328"/>
    </row>
    <row r="5242" spans="19:19" x14ac:dyDescent="0.25">
      <c r="S5242" s="328"/>
    </row>
    <row r="5243" spans="19:19" x14ac:dyDescent="0.25">
      <c r="S5243" s="328"/>
    </row>
    <row r="5244" spans="19:19" x14ac:dyDescent="0.25">
      <c r="S5244" s="328"/>
    </row>
    <row r="5245" spans="19:19" x14ac:dyDescent="0.25">
      <c r="S5245" s="328"/>
    </row>
    <row r="5246" spans="19:19" x14ac:dyDescent="0.25">
      <c r="S5246" s="328"/>
    </row>
    <row r="5247" spans="19:19" x14ac:dyDescent="0.25">
      <c r="S5247" s="328"/>
    </row>
    <row r="5248" spans="19:19" x14ac:dyDescent="0.25">
      <c r="S5248" s="328"/>
    </row>
    <row r="5249" spans="19:19" x14ac:dyDescent="0.25">
      <c r="S5249" s="328"/>
    </row>
    <row r="5250" spans="19:19" x14ac:dyDescent="0.25">
      <c r="S5250" s="328"/>
    </row>
    <row r="5251" spans="19:19" x14ac:dyDescent="0.25">
      <c r="S5251" s="328"/>
    </row>
    <row r="5252" spans="19:19" x14ac:dyDescent="0.25">
      <c r="S5252" s="328"/>
    </row>
    <row r="5253" spans="19:19" x14ac:dyDescent="0.25">
      <c r="S5253" s="328"/>
    </row>
    <row r="5254" spans="19:19" x14ac:dyDescent="0.25">
      <c r="S5254" s="328"/>
    </row>
    <row r="5255" spans="19:19" x14ac:dyDescent="0.25">
      <c r="S5255" s="328"/>
    </row>
    <row r="5256" spans="19:19" x14ac:dyDescent="0.25">
      <c r="S5256" s="328"/>
    </row>
    <row r="5257" spans="19:19" x14ac:dyDescent="0.25">
      <c r="S5257" s="328"/>
    </row>
    <row r="5258" spans="19:19" x14ac:dyDescent="0.25">
      <c r="S5258" s="328"/>
    </row>
    <row r="5259" spans="19:19" x14ac:dyDescent="0.25">
      <c r="S5259" s="328"/>
    </row>
    <row r="5260" spans="19:19" x14ac:dyDescent="0.25">
      <c r="S5260" s="328"/>
    </row>
    <row r="5261" spans="19:19" x14ac:dyDescent="0.25">
      <c r="S5261" s="328"/>
    </row>
    <row r="5262" spans="19:19" x14ac:dyDescent="0.25">
      <c r="S5262" s="328"/>
    </row>
    <row r="5263" spans="19:19" x14ac:dyDescent="0.25">
      <c r="S5263" s="328"/>
    </row>
    <row r="5264" spans="19:19" x14ac:dyDescent="0.25">
      <c r="S5264" s="328"/>
    </row>
    <row r="5265" spans="19:19" x14ac:dyDescent="0.25">
      <c r="S5265" s="328"/>
    </row>
    <row r="5266" spans="19:19" x14ac:dyDescent="0.25">
      <c r="S5266" s="328"/>
    </row>
    <row r="5267" spans="19:19" x14ac:dyDescent="0.25">
      <c r="S5267" s="328"/>
    </row>
    <row r="5268" spans="19:19" x14ac:dyDescent="0.25">
      <c r="S5268" s="328"/>
    </row>
    <row r="5269" spans="19:19" x14ac:dyDescent="0.25">
      <c r="S5269" s="328"/>
    </row>
    <row r="5270" spans="19:19" x14ac:dyDescent="0.25">
      <c r="S5270" s="328"/>
    </row>
    <row r="5271" spans="19:19" x14ac:dyDescent="0.25">
      <c r="S5271" s="328"/>
    </row>
    <row r="5272" spans="19:19" x14ac:dyDescent="0.25">
      <c r="S5272" s="328"/>
    </row>
    <row r="5273" spans="19:19" x14ac:dyDescent="0.25">
      <c r="S5273" s="328"/>
    </row>
    <row r="5274" spans="19:19" x14ac:dyDescent="0.25">
      <c r="S5274" s="328"/>
    </row>
    <row r="5275" spans="19:19" x14ac:dyDescent="0.25">
      <c r="S5275" s="328"/>
    </row>
    <row r="5276" spans="19:19" x14ac:dyDescent="0.25">
      <c r="S5276" s="328"/>
    </row>
    <row r="5277" spans="19:19" x14ac:dyDescent="0.25">
      <c r="S5277" s="328"/>
    </row>
    <row r="5278" spans="19:19" x14ac:dyDescent="0.25">
      <c r="S5278" s="328"/>
    </row>
    <row r="5279" spans="19:19" x14ac:dyDescent="0.25">
      <c r="S5279" s="328"/>
    </row>
    <row r="5280" spans="19:19" x14ac:dyDescent="0.25">
      <c r="S5280" s="328"/>
    </row>
    <row r="5281" spans="19:19" x14ac:dyDescent="0.25">
      <c r="S5281" s="328"/>
    </row>
    <row r="5282" spans="19:19" x14ac:dyDescent="0.25">
      <c r="S5282" s="328"/>
    </row>
    <row r="5283" spans="19:19" x14ac:dyDescent="0.25">
      <c r="S5283" s="328"/>
    </row>
    <row r="5284" spans="19:19" x14ac:dyDescent="0.25">
      <c r="S5284" s="328"/>
    </row>
    <row r="5285" spans="19:19" x14ac:dyDescent="0.25">
      <c r="S5285" s="328"/>
    </row>
    <row r="5286" spans="19:19" x14ac:dyDescent="0.25">
      <c r="S5286" s="328"/>
    </row>
    <row r="5287" spans="19:19" x14ac:dyDescent="0.25">
      <c r="S5287" s="328"/>
    </row>
    <row r="5288" spans="19:19" x14ac:dyDescent="0.25">
      <c r="S5288" s="328"/>
    </row>
    <row r="5289" spans="19:19" x14ac:dyDescent="0.25">
      <c r="S5289" s="328"/>
    </row>
    <row r="5290" spans="19:19" x14ac:dyDescent="0.25">
      <c r="S5290" s="328"/>
    </row>
    <row r="5291" spans="19:19" x14ac:dyDescent="0.25">
      <c r="S5291" s="328"/>
    </row>
    <row r="5292" spans="19:19" x14ac:dyDescent="0.25">
      <c r="S5292" s="328"/>
    </row>
    <row r="5293" spans="19:19" x14ac:dyDescent="0.25">
      <c r="S5293" s="328"/>
    </row>
    <row r="5294" spans="19:19" x14ac:dyDescent="0.25">
      <c r="S5294" s="328"/>
    </row>
    <row r="5295" spans="19:19" x14ac:dyDescent="0.25">
      <c r="S5295" s="328"/>
    </row>
    <row r="5296" spans="19:19" x14ac:dyDescent="0.25">
      <c r="S5296" s="328"/>
    </row>
    <row r="5297" spans="19:19" x14ac:dyDescent="0.25">
      <c r="S5297" s="328"/>
    </row>
    <row r="5298" spans="19:19" x14ac:dyDescent="0.25">
      <c r="S5298" s="328"/>
    </row>
    <row r="5299" spans="19:19" x14ac:dyDescent="0.25">
      <c r="S5299" s="328"/>
    </row>
    <row r="5300" spans="19:19" x14ac:dyDescent="0.25">
      <c r="S5300" s="328"/>
    </row>
    <row r="5301" spans="19:19" x14ac:dyDescent="0.25">
      <c r="S5301" s="328"/>
    </row>
    <row r="5302" spans="19:19" x14ac:dyDescent="0.25">
      <c r="S5302" s="328"/>
    </row>
    <row r="5303" spans="19:19" x14ac:dyDescent="0.25">
      <c r="S5303" s="328"/>
    </row>
    <row r="5304" spans="19:19" x14ac:dyDescent="0.25">
      <c r="S5304" s="328"/>
    </row>
    <row r="5305" spans="19:19" x14ac:dyDescent="0.25">
      <c r="S5305" s="328"/>
    </row>
    <row r="5306" spans="19:19" x14ac:dyDescent="0.25">
      <c r="S5306" s="328"/>
    </row>
    <row r="5307" spans="19:19" x14ac:dyDescent="0.25">
      <c r="S5307" s="328"/>
    </row>
    <row r="5308" spans="19:19" x14ac:dyDescent="0.25">
      <c r="S5308" s="328"/>
    </row>
    <row r="5309" spans="19:19" x14ac:dyDescent="0.25">
      <c r="S5309" s="328"/>
    </row>
    <row r="5310" spans="19:19" x14ac:dyDescent="0.25">
      <c r="S5310" s="328"/>
    </row>
    <row r="5311" spans="19:19" x14ac:dyDescent="0.25">
      <c r="S5311" s="328"/>
    </row>
    <row r="5312" spans="19:19" x14ac:dyDescent="0.25">
      <c r="S5312" s="328"/>
    </row>
    <row r="5313" spans="19:19" x14ac:dyDescent="0.25">
      <c r="S5313" s="328"/>
    </row>
    <row r="5314" spans="19:19" x14ac:dyDescent="0.25">
      <c r="S5314" s="328"/>
    </row>
    <row r="5315" spans="19:19" x14ac:dyDescent="0.25">
      <c r="S5315" s="328"/>
    </row>
    <row r="5316" spans="19:19" x14ac:dyDescent="0.25">
      <c r="S5316" s="328"/>
    </row>
    <row r="5317" spans="19:19" x14ac:dyDescent="0.25">
      <c r="S5317" s="328"/>
    </row>
    <row r="5318" spans="19:19" x14ac:dyDescent="0.25">
      <c r="S5318" s="328"/>
    </row>
    <row r="5319" spans="19:19" x14ac:dyDescent="0.25">
      <c r="S5319" s="328"/>
    </row>
    <row r="5320" spans="19:19" x14ac:dyDescent="0.25">
      <c r="S5320" s="328"/>
    </row>
    <row r="5321" spans="19:19" x14ac:dyDescent="0.25">
      <c r="S5321" s="328"/>
    </row>
    <row r="5322" spans="19:19" x14ac:dyDescent="0.25">
      <c r="S5322" s="328"/>
    </row>
    <row r="5323" spans="19:19" x14ac:dyDescent="0.25">
      <c r="S5323" s="328"/>
    </row>
    <row r="5324" spans="19:19" x14ac:dyDescent="0.25">
      <c r="S5324" s="328"/>
    </row>
    <row r="5325" spans="19:19" x14ac:dyDescent="0.25">
      <c r="S5325" s="328"/>
    </row>
    <row r="5326" spans="19:19" x14ac:dyDescent="0.25">
      <c r="S5326" s="328"/>
    </row>
    <row r="5327" spans="19:19" x14ac:dyDescent="0.25">
      <c r="S5327" s="328"/>
    </row>
    <row r="5328" spans="19:19" x14ac:dyDescent="0.25">
      <c r="S5328" s="328"/>
    </row>
    <row r="5329" spans="19:19" x14ac:dyDescent="0.25">
      <c r="S5329" s="328"/>
    </row>
    <row r="5330" spans="19:19" x14ac:dyDescent="0.25">
      <c r="S5330" s="328"/>
    </row>
    <row r="5331" spans="19:19" x14ac:dyDescent="0.25">
      <c r="S5331" s="328"/>
    </row>
    <row r="5332" spans="19:19" x14ac:dyDescent="0.25">
      <c r="S5332" s="328"/>
    </row>
    <row r="5333" spans="19:19" x14ac:dyDescent="0.25">
      <c r="S5333" s="328"/>
    </row>
    <row r="5334" spans="19:19" x14ac:dyDescent="0.25">
      <c r="S5334" s="328"/>
    </row>
    <row r="5335" spans="19:19" x14ac:dyDescent="0.25">
      <c r="S5335" s="328"/>
    </row>
    <row r="5336" spans="19:19" x14ac:dyDescent="0.25">
      <c r="S5336" s="328"/>
    </row>
    <row r="5337" spans="19:19" x14ac:dyDescent="0.25">
      <c r="S5337" s="328"/>
    </row>
    <row r="5338" spans="19:19" x14ac:dyDescent="0.25">
      <c r="S5338" s="328"/>
    </row>
    <row r="5339" spans="19:19" x14ac:dyDescent="0.25">
      <c r="S5339" s="328"/>
    </row>
    <row r="5340" spans="19:19" x14ac:dyDescent="0.25">
      <c r="S5340" s="328"/>
    </row>
    <row r="5341" spans="19:19" x14ac:dyDescent="0.25">
      <c r="S5341" s="328"/>
    </row>
    <row r="5342" spans="19:19" x14ac:dyDescent="0.25">
      <c r="S5342" s="328"/>
    </row>
    <row r="5343" spans="19:19" x14ac:dyDescent="0.25">
      <c r="S5343" s="328"/>
    </row>
    <row r="5344" spans="19:19" x14ac:dyDescent="0.25">
      <c r="S5344" s="328"/>
    </row>
    <row r="5345" spans="19:19" x14ac:dyDescent="0.25">
      <c r="S5345" s="328"/>
    </row>
    <row r="5346" spans="19:19" x14ac:dyDescent="0.25">
      <c r="S5346" s="328"/>
    </row>
    <row r="5347" spans="19:19" x14ac:dyDescent="0.25">
      <c r="S5347" s="328"/>
    </row>
    <row r="5348" spans="19:19" x14ac:dyDescent="0.25">
      <c r="S5348" s="328"/>
    </row>
    <row r="5349" spans="19:19" x14ac:dyDescent="0.25">
      <c r="S5349" s="328"/>
    </row>
    <row r="5350" spans="19:19" x14ac:dyDescent="0.25">
      <c r="S5350" s="328"/>
    </row>
    <row r="5351" spans="19:19" x14ac:dyDescent="0.25">
      <c r="S5351" s="328"/>
    </row>
    <row r="5352" spans="19:19" x14ac:dyDescent="0.25">
      <c r="S5352" s="328"/>
    </row>
    <row r="5353" spans="19:19" x14ac:dyDescent="0.25">
      <c r="S5353" s="328"/>
    </row>
    <row r="5354" spans="19:19" x14ac:dyDescent="0.25">
      <c r="S5354" s="328"/>
    </row>
    <row r="5355" spans="19:19" x14ac:dyDescent="0.25">
      <c r="S5355" s="328"/>
    </row>
    <row r="5356" spans="19:19" x14ac:dyDescent="0.25">
      <c r="S5356" s="328"/>
    </row>
    <row r="5357" spans="19:19" x14ac:dyDescent="0.25">
      <c r="S5357" s="328"/>
    </row>
    <row r="5358" spans="19:19" x14ac:dyDescent="0.25">
      <c r="S5358" s="328"/>
    </row>
    <row r="5359" spans="19:19" x14ac:dyDescent="0.25">
      <c r="S5359" s="328"/>
    </row>
    <row r="5360" spans="19:19" x14ac:dyDescent="0.25">
      <c r="S5360" s="328"/>
    </row>
    <row r="5361" spans="19:19" x14ac:dyDescent="0.25">
      <c r="S5361" s="328"/>
    </row>
    <row r="5362" spans="19:19" x14ac:dyDescent="0.25">
      <c r="S5362" s="328"/>
    </row>
    <row r="5363" spans="19:19" x14ac:dyDescent="0.25">
      <c r="S5363" s="328"/>
    </row>
    <row r="5364" spans="19:19" x14ac:dyDescent="0.25">
      <c r="S5364" s="328"/>
    </row>
    <row r="5365" spans="19:19" x14ac:dyDescent="0.25">
      <c r="S5365" s="328"/>
    </row>
    <row r="5366" spans="19:19" x14ac:dyDescent="0.25">
      <c r="S5366" s="328"/>
    </row>
    <row r="5367" spans="19:19" x14ac:dyDescent="0.25">
      <c r="S5367" s="328"/>
    </row>
    <row r="5368" spans="19:19" x14ac:dyDescent="0.25">
      <c r="S5368" s="328"/>
    </row>
    <row r="5369" spans="19:19" x14ac:dyDescent="0.25">
      <c r="S5369" s="328"/>
    </row>
    <row r="5370" spans="19:19" x14ac:dyDescent="0.25">
      <c r="S5370" s="328"/>
    </row>
    <row r="5371" spans="19:19" x14ac:dyDescent="0.25">
      <c r="S5371" s="328"/>
    </row>
    <row r="5372" spans="19:19" x14ac:dyDescent="0.25">
      <c r="S5372" s="328"/>
    </row>
    <row r="5373" spans="19:19" x14ac:dyDescent="0.25">
      <c r="S5373" s="328"/>
    </row>
    <row r="5374" spans="19:19" x14ac:dyDescent="0.25">
      <c r="S5374" s="328"/>
    </row>
    <row r="5375" spans="19:19" x14ac:dyDescent="0.25">
      <c r="S5375" s="328"/>
    </row>
    <row r="5376" spans="19:19" x14ac:dyDescent="0.25">
      <c r="S5376" s="328"/>
    </row>
    <row r="5377" spans="19:19" x14ac:dyDescent="0.25">
      <c r="S5377" s="328"/>
    </row>
    <row r="5378" spans="19:19" x14ac:dyDescent="0.25">
      <c r="S5378" s="328"/>
    </row>
    <row r="5379" spans="19:19" x14ac:dyDescent="0.25">
      <c r="S5379" s="328"/>
    </row>
    <row r="5380" spans="19:19" x14ac:dyDescent="0.25">
      <c r="S5380" s="328"/>
    </row>
    <row r="5381" spans="19:19" x14ac:dyDescent="0.25">
      <c r="S5381" s="328"/>
    </row>
    <row r="5382" spans="19:19" x14ac:dyDescent="0.25">
      <c r="S5382" s="328"/>
    </row>
    <row r="5383" spans="19:19" x14ac:dyDescent="0.25">
      <c r="S5383" s="328"/>
    </row>
    <row r="5384" spans="19:19" x14ac:dyDescent="0.25">
      <c r="S5384" s="328"/>
    </row>
    <row r="5385" spans="19:19" x14ac:dyDescent="0.25">
      <c r="S5385" s="328"/>
    </row>
    <row r="5386" spans="19:19" x14ac:dyDescent="0.25">
      <c r="S5386" s="328"/>
    </row>
    <row r="5387" spans="19:19" x14ac:dyDescent="0.25">
      <c r="S5387" s="328"/>
    </row>
    <row r="5388" spans="19:19" x14ac:dyDescent="0.25">
      <c r="S5388" s="328"/>
    </row>
    <row r="5389" spans="19:19" x14ac:dyDescent="0.25">
      <c r="S5389" s="328"/>
    </row>
    <row r="5390" spans="19:19" x14ac:dyDescent="0.25">
      <c r="S5390" s="328"/>
    </row>
    <row r="5391" spans="19:19" x14ac:dyDescent="0.25">
      <c r="S5391" s="328"/>
    </row>
    <row r="5392" spans="19:19" x14ac:dyDescent="0.25">
      <c r="S5392" s="328"/>
    </row>
    <row r="5393" spans="19:19" x14ac:dyDescent="0.25">
      <c r="S5393" s="328"/>
    </row>
    <row r="5394" spans="19:19" x14ac:dyDescent="0.25">
      <c r="S5394" s="328"/>
    </row>
    <row r="5395" spans="19:19" x14ac:dyDescent="0.25">
      <c r="S5395" s="328"/>
    </row>
    <row r="5396" spans="19:19" x14ac:dyDescent="0.25">
      <c r="S5396" s="328"/>
    </row>
    <row r="5397" spans="19:19" x14ac:dyDescent="0.25">
      <c r="S5397" s="328"/>
    </row>
    <row r="5398" spans="19:19" x14ac:dyDescent="0.25">
      <c r="S5398" s="328"/>
    </row>
    <row r="5399" spans="19:19" x14ac:dyDescent="0.25">
      <c r="S5399" s="328"/>
    </row>
    <row r="5400" spans="19:19" x14ac:dyDescent="0.25">
      <c r="S5400" s="328"/>
    </row>
    <row r="5401" spans="19:19" x14ac:dyDescent="0.25">
      <c r="S5401" s="328"/>
    </row>
    <row r="5402" spans="19:19" x14ac:dyDescent="0.25">
      <c r="S5402" s="328"/>
    </row>
    <row r="5403" spans="19:19" x14ac:dyDescent="0.25">
      <c r="S5403" s="328"/>
    </row>
    <row r="5404" spans="19:19" x14ac:dyDescent="0.25">
      <c r="S5404" s="328"/>
    </row>
    <row r="5405" spans="19:19" x14ac:dyDescent="0.25">
      <c r="S5405" s="328"/>
    </row>
    <row r="5406" spans="19:19" x14ac:dyDescent="0.25">
      <c r="S5406" s="328"/>
    </row>
    <row r="5407" spans="19:19" x14ac:dyDescent="0.25">
      <c r="S5407" s="328"/>
    </row>
    <row r="5408" spans="19:19" x14ac:dyDescent="0.25">
      <c r="S5408" s="328"/>
    </row>
    <row r="5409" spans="19:19" x14ac:dyDescent="0.25">
      <c r="S5409" s="328"/>
    </row>
    <row r="5410" spans="19:19" x14ac:dyDescent="0.25">
      <c r="S5410" s="328"/>
    </row>
    <row r="5411" spans="19:19" x14ac:dyDescent="0.25">
      <c r="S5411" s="328"/>
    </row>
    <row r="5412" spans="19:19" x14ac:dyDescent="0.25">
      <c r="S5412" s="328"/>
    </row>
    <row r="5413" spans="19:19" x14ac:dyDescent="0.25">
      <c r="S5413" s="328"/>
    </row>
    <row r="5414" spans="19:19" x14ac:dyDescent="0.25">
      <c r="S5414" s="328"/>
    </row>
    <row r="5415" spans="19:19" x14ac:dyDescent="0.25">
      <c r="S5415" s="328"/>
    </row>
    <row r="5416" spans="19:19" x14ac:dyDescent="0.25">
      <c r="S5416" s="328"/>
    </row>
    <row r="5417" spans="19:19" x14ac:dyDescent="0.25">
      <c r="S5417" s="328"/>
    </row>
    <row r="5418" spans="19:19" x14ac:dyDescent="0.25">
      <c r="S5418" s="328"/>
    </row>
    <row r="5419" spans="19:19" x14ac:dyDescent="0.25">
      <c r="S5419" s="328"/>
    </row>
    <row r="5420" spans="19:19" x14ac:dyDescent="0.25">
      <c r="S5420" s="328"/>
    </row>
    <row r="5421" spans="19:19" x14ac:dyDescent="0.25">
      <c r="S5421" s="328"/>
    </row>
    <row r="5422" spans="19:19" x14ac:dyDescent="0.25">
      <c r="S5422" s="328"/>
    </row>
    <row r="5423" spans="19:19" x14ac:dyDescent="0.25">
      <c r="S5423" s="328"/>
    </row>
    <row r="5424" spans="19:19" x14ac:dyDescent="0.25">
      <c r="S5424" s="328"/>
    </row>
    <row r="5425" spans="19:19" x14ac:dyDescent="0.25">
      <c r="S5425" s="328"/>
    </row>
    <row r="5426" spans="19:19" x14ac:dyDescent="0.25">
      <c r="S5426" s="328"/>
    </row>
    <row r="5427" spans="19:19" x14ac:dyDescent="0.25">
      <c r="S5427" s="328"/>
    </row>
    <row r="5428" spans="19:19" x14ac:dyDescent="0.25">
      <c r="S5428" s="328"/>
    </row>
    <row r="5429" spans="19:19" x14ac:dyDescent="0.25">
      <c r="S5429" s="328"/>
    </row>
    <row r="5430" spans="19:19" x14ac:dyDescent="0.25">
      <c r="S5430" s="328"/>
    </row>
    <row r="5431" spans="19:19" x14ac:dyDescent="0.25">
      <c r="S5431" s="328"/>
    </row>
    <row r="5432" spans="19:19" x14ac:dyDescent="0.25">
      <c r="S5432" s="328"/>
    </row>
    <row r="5433" spans="19:19" x14ac:dyDescent="0.25">
      <c r="S5433" s="328"/>
    </row>
    <row r="5434" spans="19:19" x14ac:dyDescent="0.25">
      <c r="S5434" s="328"/>
    </row>
    <row r="5435" spans="19:19" x14ac:dyDescent="0.25">
      <c r="S5435" s="328"/>
    </row>
    <row r="5436" spans="19:19" x14ac:dyDescent="0.25">
      <c r="S5436" s="328"/>
    </row>
    <row r="5437" spans="19:19" x14ac:dyDescent="0.25">
      <c r="S5437" s="328"/>
    </row>
    <row r="5438" spans="19:19" x14ac:dyDescent="0.25">
      <c r="S5438" s="328"/>
    </row>
    <row r="5439" spans="19:19" x14ac:dyDescent="0.25">
      <c r="S5439" s="328"/>
    </row>
    <row r="5440" spans="19:19" x14ac:dyDescent="0.25">
      <c r="S5440" s="328"/>
    </row>
    <row r="5441" spans="19:19" x14ac:dyDescent="0.25">
      <c r="S5441" s="328"/>
    </row>
    <row r="5442" spans="19:19" x14ac:dyDescent="0.25">
      <c r="S5442" s="328"/>
    </row>
    <row r="5443" spans="19:19" x14ac:dyDescent="0.25">
      <c r="S5443" s="328"/>
    </row>
    <row r="5444" spans="19:19" x14ac:dyDescent="0.25">
      <c r="S5444" s="328"/>
    </row>
    <row r="5445" spans="19:19" x14ac:dyDescent="0.25">
      <c r="S5445" s="328"/>
    </row>
    <row r="5446" spans="19:19" x14ac:dyDescent="0.25">
      <c r="S5446" s="328"/>
    </row>
    <row r="5447" spans="19:19" x14ac:dyDescent="0.25">
      <c r="S5447" s="328"/>
    </row>
    <row r="5448" spans="19:19" x14ac:dyDescent="0.25">
      <c r="S5448" s="328"/>
    </row>
    <row r="5449" spans="19:19" x14ac:dyDescent="0.25">
      <c r="S5449" s="328"/>
    </row>
    <row r="5450" spans="19:19" x14ac:dyDescent="0.25">
      <c r="S5450" s="328"/>
    </row>
    <row r="5451" spans="19:19" x14ac:dyDescent="0.25">
      <c r="S5451" s="328"/>
    </row>
    <row r="5452" spans="19:19" x14ac:dyDescent="0.25">
      <c r="S5452" s="328"/>
    </row>
    <row r="5453" spans="19:19" x14ac:dyDescent="0.25">
      <c r="S5453" s="328"/>
    </row>
    <row r="5454" spans="19:19" x14ac:dyDescent="0.25">
      <c r="S5454" s="328"/>
    </row>
    <row r="5455" spans="19:19" x14ac:dyDescent="0.25">
      <c r="S5455" s="328"/>
    </row>
    <row r="5456" spans="19:19" x14ac:dyDescent="0.25">
      <c r="S5456" s="328"/>
    </row>
    <row r="5457" spans="19:19" x14ac:dyDescent="0.25">
      <c r="S5457" s="328"/>
    </row>
    <row r="5458" spans="19:19" x14ac:dyDescent="0.25">
      <c r="S5458" s="328"/>
    </row>
    <row r="5459" spans="19:19" x14ac:dyDescent="0.25">
      <c r="S5459" s="328"/>
    </row>
    <row r="5460" spans="19:19" x14ac:dyDescent="0.25">
      <c r="S5460" s="328"/>
    </row>
    <row r="5461" spans="19:19" x14ac:dyDescent="0.25">
      <c r="S5461" s="328"/>
    </row>
    <row r="5462" spans="19:19" x14ac:dyDescent="0.25">
      <c r="S5462" s="328"/>
    </row>
    <row r="5463" spans="19:19" x14ac:dyDescent="0.25">
      <c r="S5463" s="328"/>
    </row>
    <row r="5464" spans="19:19" x14ac:dyDescent="0.25">
      <c r="S5464" s="328"/>
    </row>
    <row r="5465" spans="19:19" x14ac:dyDescent="0.25">
      <c r="S5465" s="328"/>
    </row>
    <row r="5466" spans="19:19" x14ac:dyDescent="0.25">
      <c r="S5466" s="328"/>
    </row>
    <row r="5467" spans="19:19" x14ac:dyDescent="0.25">
      <c r="S5467" s="328"/>
    </row>
    <row r="5468" spans="19:19" x14ac:dyDescent="0.25">
      <c r="S5468" s="328"/>
    </row>
    <row r="5469" spans="19:19" x14ac:dyDescent="0.25">
      <c r="S5469" s="328"/>
    </row>
    <row r="5470" spans="19:19" x14ac:dyDescent="0.25">
      <c r="S5470" s="328"/>
    </row>
    <row r="5471" spans="19:19" x14ac:dyDescent="0.25">
      <c r="S5471" s="328"/>
    </row>
    <row r="5472" spans="19:19" x14ac:dyDescent="0.25">
      <c r="S5472" s="328"/>
    </row>
    <row r="5473" spans="19:19" x14ac:dyDescent="0.25">
      <c r="S5473" s="328"/>
    </row>
    <row r="5474" spans="19:19" x14ac:dyDescent="0.25">
      <c r="S5474" s="328"/>
    </row>
    <row r="5475" spans="19:19" x14ac:dyDescent="0.25">
      <c r="S5475" s="328"/>
    </row>
    <row r="5476" spans="19:19" x14ac:dyDescent="0.25">
      <c r="S5476" s="328"/>
    </row>
    <row r="5477" spans="19:19" x14ac:dyDescent="0.25">
      <c r="S5477" s="328"/>
    </row>
    <row r="5478" spans="19:19" x14ac:dyDescent="0.25">
      <c r="S5478" s="328"/>
    </row>
    <row r="5479" spans="19:19" x14ac:dyDescent="0.25">
      <c r="S5479" s="328"/>
    </row>
    <row r="5480" spans="19:19" x14ac:dyDescent="0.25">
      <c r="S5480" s="328"/>
    </row>
    <row r="5481" spans="19:19" x14ac:dyDescent="0.25">
      <c r="S5481" s="328"/>
    </row>
    <row r="5482" spans="19:19" x14ac:dyDescent="0.25">
      <c r="S5482" s="328"/>
    </row>
    <row r="5483" spans="19:19" x14ac:dyDescent="0.25">
      <c r="S5483" s="328"/>
    </row>
    <row r="5484" spans="19:19" x14ac:dyDescent="0.25">
      <c r="S5484" s="328"/>
    </row>
    <row r="5485" spans="19:19" x14ac:dyDescent="0.25">
      <c r="S5485" s="328"/>
    </row>
    <row r="5486" spans="19:19" x14ac:dyDescent="0.25">
      <c r="S5486" s="328"/>
    </row>
    <row r="5487" spans="19:19" x14ac:dyDescent="0.25">
      <c r="S5487" s="328"/>
    </row>
    <row r="5488" spans="19:19" x14ac:dyDescent="0.25">
      <c r="S5488" s="328"/>
    </row>
    <row r="5489" spans="19:19" x14ac:dyDescent="0.25">
      <c r="S5489" s="328"/>
    </row>
    <row r="5490" spans="19:19" x14ac:dyDescent="0.25">
      <c r="S5490" s="328"/>
    </row>
    <row r="5491" spans="19:19" x14ac:dyDescent="0.25">
      <c r="S5491" s="328"/>
    </row>
    <row r="5492" spans="19:19" x14ac:dyDescent="0.25">
      <c r="S5492" s="328"/>
    </row>
    <row r="5493" spans="19:19" x14ac:dyDescent="0.25">
      <c r="S5493" s="328"/>
    </row>
    <row r="5494" spans="19:19" x14ac:dyDescent="0.25">
      <c r="S5494" s="328"/>
    </row>
    <row r="5495" spans="19:19" x14ac:dyDescent="0.25">
      <c r="S5495" s="328"/>
    </row>
    <row r="5496" spans="19:19" x14ac:dyDescent="0.25">
      <c r="S5496" s="328"/>
    </row>
    <row r="5497" spans="19:19" x14ac:dyDescent="0.25">
      <c r="S5497" s="328"/>
    </row>
    <row r="5498" spans="19:19" x14ac:dyDescent="0.25">
      <c r="S5498" s="328"/>
    </row>
    <row r="5499" spans="19:19" x14ac:dyDescent="0.25">
      <c r="S5499" s="328"/>
    </row>
    <row r="5500" spans="19:19" x14ac:dyDescent="0.25">
      <c r="S5500" s="328"/>
    </row>
    <row r="5501" spans="19:19" x14ac:dyDescent="0.25">
      <c r="S5501" s="328"/>
    </row>
    <row r="5502" spans="19:19" x14ac:dyDescent="0.25">
      <c r="S5502" s="328"/>
    </row>
    <row r="5503" spans="19:19" x14ac:dyDescent="0.25">
      <c r="S5503" s="328"/>
    </row>
    <row r="5504" spans="19:19" x14ac:dyDescent="0.25">
      <c r="S5504" s="328"/>
    </row>
    <row r="5505" spans="19:19" x14ac:dyDescent="0.25">
      <c r="S5505" s="328"/>
    </row>
    <row r="5506" spans="19:19" x14ac:dyDescent="0.25">
      <c r="S5506" s="328"/>
    </row>
    <row r="5507" spans="19:19" x14ac:dyDescent="0.25">
      <c r="S5507" s="328"/>
    </row>
    <row r="5508" spans="19:19" x14ac:dyDescent="0.25">
      <c r="S5508" s="328"/>
    </row>
    <row r="5509" spans="19:19" x14ac:dyDescent="0.25">
      <c r="S5509" s="328"/>
    </row>
    <row r="5510" spans="19:19" x14ac:dyDescent="0.25">
      <c r="S5510" s="328"/>
    </row>
    <row r="5511" spans="19:19" x14ac:dyDescent="0.25">
      <c r="S5511" s="328"/>
    </row>
    <row r="5512" spans="19:19" x14ac:dyDescent="0.25">
      <c r="S5512" s="328"/>
    </row>
    <row r="5513" spans="19:19" x14ac:dyDescent="0.25">
      <c r="S5513" s="328"/>
    </row>
    <row r="5514" spans="19:19" x14ac:dyDescent="0.25">
      <c r="S5514" s="328"/>
    </row>
    <row r="5515" spans="19:19" x14ac:dyDescent="0.25">
      <c r="S5515" s="328"/>
    </row>
    <row r="5516" spans="19:19" x14ac:dyDescent="0.25">
      <c r="S5516" s="328"/>
    </row>
    <row r="5517" spans="19:19" x14ac:dyDescent="0.25">
      <c r="S5517" s="328"/>
    </row>
    <row r="5518" spans="19:19" x14ac:dyDescent="0.25">
      <c r="S5518" s="328"/>
    </row>
    <row r="5519" spans="19:19" x14ac:dyDescent="0.25">
      <c r="S5519" s="328"/>
    </row>
    <row r="5520" spans="19:19" x14ac:dyDescent="0.25">
      <c r="S5520" s="328"/>
    </row>
    <row r="5521" spans="19:19" x14ac:dyDescent="0.25">
      <c r="S5521" s="328"/>
    </row>
    <row r="5522" spans="19:19" x14ac:dyDescent="0.25">
      <c r="S5522" s="328"/>
    </row>
    <row r="5523" spans="19:19" x14ac:dyDescent="0.25">
      <c r="S5523" s="328"/>
    </row>
    <row r="5524" spans="19:19" x14ac:dyDescent="0.25">
      <c r="S5524" s="328"/>
    </row>
    <row r="5525" spans="19:19" x14ac:dyDescent="0.25">
      <c r="S5525" s="328"/>
    </row>
    <row r="5526" spans="19:19" x14ac:dyDescent="0.25">
      <c r="S5526" s="328"/>
    </row>
    <row r="5527" spans="19:19" x14ac:dyDescent="0.25">
      <c r="S5527" s="328"/>
    </row>
    <row r="5528" spans="19:19" x14ac:dyDescent="0.25">
      <c r="S5528" s="328"/>
    </row>
    <row r="5529" spans="19:19" x14ac:dyDescent="0.25">
      <c r="S5529" s="328"/>
    </row>
    <row r="5530" spans="19:19" x14ac:dyDescent="0.25">
      <c r="S5530" s="328"/>
    </row>
    <row r="5531" spans="19:19" x14ac:dyDescent="0.25">
      <c r="S5531" s="328"/>
    </row>
    <row r="5532" spans="19:19" x14ac:dyDescent="0.25">
      <c r="S5532" s="328"/>
    </row>
    <row r="5533" spans="19:19" x14ac:dyDescent="0.25">
      <c r="S5533" s="328"/>
    </row>
    <row r="5534" spans="19:19" x14ac:dyDescent="0.25">
      <c r="S5534" s="328"/>
    </row>
    <row r="5535" spans="19:19" x14ac:dyDescent="0.25">
      <c r="S5535" s="328"/>
    </row>
    <row r="5536" spans="19:19" x14ac:dyDescent="0.25">
      <c r="S5536" s="328"/>
    </row>
    <row r="5537" spans="19:19" x14ac:dyDescent="0.25">
      <c r="S5537" s="328"/>
    </row>
    <row r="5538" spans="19:19" x14ac:dyDescent="0.25">
      <c r="S5538" s="328"/>
    </row>
    <row r="5539" spans="19:19" x14ac:dyDescent="0.25">
      <c r="S5539" s="328"/>
    </row>
    <row r="5540" spans="19:19" x14ac:dyDescent="0.25">
      <c r="S5540" s="328"/>
    </row>
    <row r="5541" spans="19:19" x14ac:dyDescent="0.25">
      <c r="S5541" s="328"/>
    </row>
    <row r="5542" spans="19:19" x14ac:dyDescent="0.25">
      <c r="S5542" s="328"/>
    </row>
    <row r="5543" spans="19:19" x14ac:dyDescent="0.25">
      <c r="S5543" s="328"/>
    </row>
    <row r="5544" spans="19:19" x14ac:dyDescent="0.25">
      <c r="S5544" s="328"/>
    </row>
    <row r="5545" spans="19:19" x14ac:dyDescent="0.25">
      <c r="S5545" s="328"/>
    </row>
    <row r="5546" spans="19:19" x14ac:dyDescent="0.25">
      <c r="S5546" s="328"/>
    </row>
    <row r="5547" spans="19:19" x14ac:dyDescent="0.25">
      <c r="S5547" s="328"/>
    </row>
    <row r="5548" spans="19:19" x14ac:dyDescent="0.25">
      <c r="S5548" s="328"/>
    </row>
    <row r="5549" spans="19:19" x14ac:dyDescent="0.25">
      <c r="S5549" s="328"/>
    </row>
    <row r="5550" spans="19:19" x14ac:dyDescent="0.25">
      <c r="S5550" s="328"/>
    </row>
    <row r="5551" spans="19:19" x14ac:dyDescent="0.25">
      <c r="S5551" s="328"/>
    </row>
    <row r="5552" spans="19:19" x14ac:dyDescent="0.25">
      <c r="S5552" s="328"/>
    </row>
    <row r="5553" spans="19:19" x14ac:dyDescent="0.25">
      <c r="S5553" s="328"/>
    </row>
    <row r="5554" spans="19:19" x14ac:dyDescent="0.25">
      <c r="S5554" s="328"/>
    </row>
    <row r="5555" spans="19:19" x14ac:dyDescent="0.25">
      <c r="S5555" s="328"/>
    </row>
    <row r="5556" spans="19:19" x14ac:dyDescent="0.25">
      <c r="S5556" s="328"/>
    </row>
    <row r="5557" spans="19:19" x14ac:dyDescent="0.25">
      <c r="S5557" s="328"/>
    </row>
    <row r="5558" spans="19:19" x14ac:dyDescent="0.25">
      <c r="S5558" s="328"/>
    </row>
    <row r="5559" spans="19:19" x14ac:dyDescent="0.25">
      <c r="S5559" s="328"/>
    </row>
    <row r="5560" spans="19:19" x14ac:dyDescent="0.25">
      <c r="S5560" s="328"/>
    </row>
    <row r="5561" spans="19:19" x14ac:dyDescent="0.25">
      <c r="S5561" s="328"/>
    </row>
    <row r="5562" spans="19:19" x14ac:dyDescent="0.25">
      <c r="S5562" s="328"/>
    </row>
    <row r="5563" spans="19:19" x14ac:dyDescent="0.25">
      <c r="S5563" s="328"/>
    </row>
    <row r="5564" spans="19:19" x14ac:dyDescent="0.25">
      <c r="S5564" s="328"/>
    </row>
    <row r="5565" spans="19:19" x14ac:dyDescent="0.25">
      <c r="S5565" s="328"/>
    </row>
    <row r="5566" spans="19:19" x14ac:dyDescent="0.25">
      <c r="S5566" s="328"/>
    </row>
    <row r="5567" spans="19:19" x14ac:dyDescent="0.25">
      <c r="S5567" s="328"/>
    </row>
    <row r="5568" spans="19:19" x14ac:dyDescent="0.25">
      <c r="S5568" s="328"/>
    </row>
    <row r="5569" spans="19:19" x14ac:dyDescent="0.25">
      <c r="S5569" s="328"/>
    </row>
    <row r="5570" spans="19:19" x14ac:dyDescent="0.25">
      <c r="S5570" s="328"/>
    </row>
    <row r="5571" spans="19:19" x14ac:dyDescent="0.25">
      <c r="S5571" s="328"/>
    </row>
    <row r="5572" spans="19:19" x14ac:dyDescent="0.25">
      <c r="S5572" s="328"/>
    </row>
    <row r="5573" spans="19:19" x14ac:dyDescent="0.25">
      <c r="S5573" s="328"/>
    </row>
    <row r="5574" spans="19:19" x14ac:dyDescent="0.25">
      <c r="S5574" s="328"/>
    </row>
    <row r="5575" spans="19:19" x14ac:dyDescent="0.25">
      <c r="S5575" s="328"/>
    </row>
    <row r="5576" spans="19:19" x14ac:dyDescent="0.25">
      <c r="S5576" s="328"/>
    </row>
    <row r="5577" spans="19:19" x14ac:dyDescent="0.25">
      <c r="S5577" s="328"/>
    </row>
    <row r="5578" spans="19:19" x14ac:dyDescent="0.25">
      <c r="S5578" s="328"/>
    </row>
    <row r="5579" spans="19:19" x14ac:dyDescent="0.25">
      <c r="S5579" s="328"/>
    </row>
    <row r="5580" spans="19:19" x14ac:dyDescent="0.25">
      <c r="S5580" s="328"/>
    </row>
    <row r="5581" spans="19:19" x14ac:dyDescent="0.25">
      <c r="S5581" s="328"/>
    </row>
    <row r="5582" spans="19:19" x14ac:dyDescent="0.25">
      <c r="S5582" s="328"/>
    </row>
    <row r="5583" spans="19:19" x14ac:dyDescent="0.25">
      <c r="S5583" s="328"/>
    </row>
    <row r="5584" spans="19:19" x14ac:dyDescent="0.25">
      <c r="S5584" s="328"/>
    </row>
    <row r="5585" spans="19:19" x14ac:dyDescent="0.25">
      <c r="S5585" s="328"/>
    </row>
    <row r="5586" spans="19:19" x14ac:dyDescent="0.25">
      <c r="S5586" s="328"/>
    </row>
    <row r="5587" spans="19:19" x14ac:dyDescent="0.25">
      <c r="S5587" s="328"/>
    </row>
    <row r="5588" spans="19:19" x14ac:dyDescent="0.25">
      <c r="S5588" s="328"/>
    </row>
    <row r="5589" spans="19:19" x14ac:dyDescent="0.25">
      <c r="S5589" s="328"/>
    </row>
    <row r="5590" spans="19:19" x14ac:dyDescent="0.25">
      <c r="S5590" s="328"/>
    </row>
    <row r="5591" spans="19:19" x14ac:dyDescent="0.25">
      <c r="S5591" s="328"/>
    </row>
    <row r="5592" spans="19:19" x14ac:dyDescent="0.25">
      <c r="S5592" s="328"/>
    </row>
    <row r="5593" spans="19:19" x14ac:dyDescent="0.25">
      <c r="S5593" s="328"/>
    </row>
    <row r="5594" spans="19:19" x14ac:dyDescent="0.25">
      <c r="S5594" s="328"/>
    </row>
    <row r="5595" spans="19:19" x14ac:dyDescent="0.25">
      <c r="S5595" s="328"/>
    </row>
    <row r="5596" spans="19:19" x14ac:dyDescent="0.25">
      <c r="S5596" s="328"/>
    </row>
    <row r="5597" spans="19:19" x14ac:dyDescent="0.25">
      <c r="S5597" s="328"/>
    </row>
    <row r="5598" spans="19:19" x14ac:dyDescent="0.25">
      <c r="S5598" s="328"/>
    </row>
    <row r="5599" spans="19:19" x14ac:dyDescent="0.25">
      <c r="S5599" s="328"/>
    </row>
    <row r="5600" spans="19:19" x14ac:dyDescent="0.25">
      <c r="S5600" s="328"/>
    </row>
    <row r="5601" spans="19:19" x14ac:dyDescent="0.25">
      <c r="S5601" s="328"/>
    </row>
    <row r="5602" spans="19:19" x14ac:dyDescent="0.25">
      <c r="S5602" s="328"/>
    </row>
    <row r="5603" spans="19:19" x14ac:dyDescent="0.25">
      <c r="S5603" s="328"/>
    </row>
    <row r="5604" spans="19:19" x14ac:dyDescent="0.25">
      <c r="S5604" s="328"/>
    </row>
    <row r="5605" spans="19:19" x14ac:dyDescent="0.25">
      <c r="S5605" s="328"/>
    </row>
    <row r="5606" spans="19:19" x14ac:dyDescent="0.25">
      <c r="S5606" s="328"/>
    </row>
    <row r="5607" spans="19:19" x14ac:dyDescent="0.25">
      <c r="S5607" s="328"/>
    </row>
    <row r="5608" spans="19:19" x14ac:dyDescent="0.25">
      <c r="S5608" s="328"/>
    </row>
    <row r="5609" spans="19:19" x14ac:dyDescent="0.25">
      <c r="S5609" s="328"/>
    </row>
    <row r="5610" spans="19:19" x14ac:dyDescent="0.25">
      <c r="S5610" s="328"/>
    </row>
    <row r="5611" spans="19:19" x14ac:dyDescent="0.25">
      <c r="S5611" s="328"/>
    </row>
    <row r="5612" spans="19:19" x14ac:dyDescent="0.25">
      <c r="S5612" s="328"/>
    </row>
    <row r="5613" spans="19:19" x14ac:dyDescent="0.25">
      <c r="S5613" s="328"/>
    </row>
    <row r="5614" spans="19:19" x14ac:dyDescent="0.25">
      <c r="S5614" s="328"/>
    </row>
    <row r="5615" spans="19:19" x14ac:dyDescent="0.25">
      <c r="S5615" s="328"/>
    </row>
    <row r="5616" spans="19:19" x14ac:dyDescent="0.25">
      <c r="S5616" s="328"/>
    </row>
    <row r="5617" spans="19:19" x14ac:dyDescent="0.25">
      <c r="S5617" s="328"/>
    </row>
    <row r="5618" spans="19:19" x14ac:dyDescent="0.25">
      <c r="S5618" s="328"/>
    </row>
    <row r="5619" spans="19:19" x14ac:dyDescent="0.25">
      <c r="S5619" s="328"/>
    </row>
    <row r="5620" spans="19:19" x14ac:dyDescent="0.25">
      <c r="S5620" s="328"/>
    </row>
    <row r="5621" spans="19:19" x14ac:dyDescent="0.25">
      <c r="S5621" s="328"/>
    </row>
    <row r="5622" spans="19:19" x14ac:dyDescent="0.25">
      <c r="S5622" s="328"/>
    </row>
    <row r="5623" spans="19:19" x14ac:dyDescent="0.25">
      <c r="S5623" s="328"/>
    </row>
    <row r="5624" spans="19:19" x14ac:dyDescent="0.25">
      <c r="S5624" s="328"/>
    </row>
    <row r="5625" spans="19:19" x14ac:dyDescent="0.25">
      <c r="S5625" s="328"/>
    </row>
    <row r="5626" spans="19:19" x14ac:dyDescent="0.25">
      <c r="S5626" s="328"/>
    </row>
    <row r="5627" spans="19:19" x14ac:dyDescent="0.25">
      <c r="S5627" s="328"/>
    </row>
    <row r="5628" spans="19:19" x14ac:dyDescent="0.25">
      <c r="S5628" s="328"/>
    </row>
    <row r="5629" spans="19:19" x14ac:dyDescent="0.25">
      <c r="S5629" s="328"/>
    </row>
    <row r="5630" spans="19:19" x14ac:dyDescent="0.25">
      <c r="S5630" s="328"/>
    </row>
    <row r="5631" spans="19:19" x14ac:dyDescent="0.25">
      <c r="S5631" s="328"/>
    </row>
    <row r="5632" spans="19:19" x14ac:dyDescent="0.25">
      <c r="S5632" s="328"/>
    </row>
    <row r="5633" spans="19:19" x14ac:dyDescent="0.25">
      <c r="S5633" s="328"/>
    </row>
    <row r="5634" spans="19:19" x14ac:dyDescent="0.25">
      <c r="S5634" s="328"/>
    </row>
    <row r="5635" spans="19:19" x14ac:dyDescent="0.25">
      <c r="S5635" s="328"/>
    </row>
    <row r="5636" spans="19:19" x14ac:dyDescent="0.25">
      <c r="S5636" s="328"/>
    </row>
    <row r="5637" spans="19:19" x14ac:dyDescent="0.25">
      <c r="S5637" s="328"/>
    </row>
    <row r="5638" spans="19:19" x14ac:dyDescent="0.25">
      <c r="S5638" s="328"/>
    </row>
    <row r="5639" spans="19:19" x14ac:dyDescent="0.25">
      <c r="S5639" s="328"/>
    </row>
    <row r="5640" spans="19:19" x14ac:dyDescent="0.25">
      <c r="S5640" s="328"/>
    </row>
    <row r="5641" spans="19:19" x14ac:dyDescent="0.25">
      <c r="S5641" s="328"/>
    </row>
    <row r="5642" spans="19:19" x14ac:dyDescent="0.25">
      <c r="S5642" s="328"/>
    </row>
    <row r="5643" spans="19:19" x14ac:dyDescent="0.25">
      <c r="S5643" s="328"/>
    </row>
    <row r="5644" spans="19:19" x14ac:dyDescent="0.25">
      <c r="S5644" s="328"/>
    </row>
    <row r="5645" spans="19:19" x14ac:dyDescent="0.25">
      <c r="S5645" s="328"/>
    </row>
    <row r="5646" spans="19:19" x14ac:dyDescent="0.25">
      <c r="S5646" s="328"/>
    </row>
    <row r="5647" spans="19:19" x14ac:dyDescent="0.25">
      <c r="S5647" s="328"/>
    </row>
    <row r="5648" spans="19:19" x14ac:dyDescent="0.25">
      <c r="S5648" s="328"/>
    </row>
    <row r="5649" spans="19:19" x14ac:dyDescent="0.25">
      <c r="S5649" s="328"/>
    </row>
    <row r="5650" spans="19:19" x14ac:dyDescent="0.25">
      <c r="S5650" s="328"/>
    </row>
    <row r="5651" spans="19:19" x14ac:dyDescent="0.25">
      <c r="S5651" s="328"/>
    </row>
    <row r="5652" spans="19:19" x14ac:dyDescent="0.25">
      <c r="S5652" s="328"/>
    </row>
    <row r="5653" spans="19:19" x14ac:dyDescent="0.25">
      <c r="S5653" s="328"/>
    </row>
    <row r="5654" spans="19:19" x14ac:dyDescent="0.25">
      <c r="S5654" s="328"/>
    </row>
    <row r="5655" spans="19:19" x14ac:dyDescent="0.25">
      <c r="S5655" s="328"/>
    </row>
    <row r="5656" spans="19:19" x14ac:dyDescent="0.25">
      <c r="S5656" s="328"/>
    </row>
    <row r="5657" spans="19:19" x14ac:dyDescent="0.25">
      <c r="S5657" s="328"/>
    </row>
    <row r="5658" spans="19:19" x14ac:dyDescent="0.25">
      <c r="S5658" s="328"/>
    </row>
    <row r="5659" spans="19:19" x14ac:dyDescent="0.25">
      <c r="S5659" s="328"/>
    </row>
    <row r="5660" spans="19:19" x14ac:dyDescent="0.25">
      <c r="S5660" s="328"/>
    </row>
    <row r="5661" spans="19:19" x14ac:dyDescent="0.25">
      <c r="S5661" s="328"/>
    </row>
    <row r="5662" spans="19:19" x14ac:dyDescent="0.25">
      <c r="S5662" s="328"/>
    </row>
    <row r="5663" spans="19:19" x14ac:dyDescent="0.25">
      <c r="S5663" s="328"/>
    </row>
    <row r="5664" spans="19:19" x14ac:dyDescent="0.25">
      <c r="S5664" s="328"/>
    </row>
    <row r="5665" spans="19:19" x14ac:dyDescent="0.25">
      <c r="S5665" s="328"/>
    </row>
    <row r="5666" spans="19:19" x14ac:dyDescent="0.25">
      <c r="S5666" s="328"/>
    </row>
    <row r="5667" spans="19:19" x14ac:dyDescent="0.25">
      <c r="S5667" s="328"/>
    </row>
    <row r="5668" spans="19:19" x14ac:dyDescent="0.25">
      <c r="S5668" s="328"/>
    </row>
    <row r="5669" spans="19:19" x14ac:dyDescent="0.25">
      <c r="S5669" s="328"/>
    </row>
    <row r="5670" spans="19:19" x14ac:dyDescent="0.25">
      <c r="S5670" s="328"/>
    </row>
    <row r="5671" spans="19:19" x14ac:dyDescent="0.25">
      <c r="S5671" s="328"/>
    </row>
    <row r="5672" spans="19:19" x14ac:dyDescent="0.25">
      <c r="S5672" s="328"/>
    </row>
    <row r="5673" spans="19:19" x14ac:dyDescent="0.25">
      <c r="S5673" s="328"/>
    </row>
    <row r="5674" spans="19:19" x14ac:dyDescent="0.25">
      <c r="S5674" s="328"/>
    </row>
    <row r="5675" spans="19:19" x14ac:dyDescent="0.25">
      <c r="S5675" s="328"/>
    </row>
    <row r="5676" spans="19:19" x14ac:dyDescent="0.25">
      <c r="S5676" s="328"/>
    </row>
    <row r="5677" spans="19:19" x14ac:dyDescent="0.25">
      <c r="S5677" s="328"/>
    </row>
    <row r="5678" spans="19:19" x14ac:dyDescent="0.25">
      <c r="S5678" s="328"/>
    </row>
    <row r="5679" spans="19:19" x14ac:dyDescent="0.25">
      <c r="S5679" s="328"/>
    </row>
    <row r="5680" spans="19:19" x14ac:dyDescent="0.25">
      <c r="S5680" s="328"/>
    </row>
    <row r="5681" spans="19:19" x14ac:dyDescent="0.25">
      <c r="S5681" s="328"/>
    </row>
    <row r="5682" spans="19:19" x14ac:dyDescent="0.25">
      <c r="S5682" s="328"/>
    </row>
    <row r="5683" spans="19:19" x14ac:dyDescent="0.25">
      <c r="S5683" s="328"/>
    </row>
    <row r="5684" spans="19:19" x14ac:dyDescent="0.25">
      <c r="S5684" s="328"/>
    </row>
    <row r="5685" spans="19:19" x14ac:dyDescent="0.25">
      <c r="S5685" s="328"/>
    </row>
    <row r="5686" spans="19:19" x14ac:dyDescent="0.25">
      <c r="S5686" s="328"/>
    </row>
    <row r="5687" spans="19:19" x14ac:dyDescent="0.25">
      <c r="S5687" s="328"/>
    </row>
    <row r="5688" spans="19:19" x14ac:dyDescent="0.25">
      <c r="S5688" s="328"/>
    </row>
    <row r="5689" spans="19:19" x14ac:dyDescent="0.25">
      <c r="S5689" s="328"/>
    </row>
    <row r="5690" spans="19:19" x14ac:dyDescent="0.25">
      <c r="S5690" s="328"/>
    </row>
    <row r="5691" spans="19:19" x14ac:dyDescent="0.25">
      <c r="S5691" s="328"/>
    </row>
    <row r="5692" spans="19:19" x14ac:dyDescent="0.25">
      <c r="S5692" s="328"/>
    </row>
    <row r="5693" spans="19:19" x14ac:dyDescent="0.25">
      <c r="S5693" s="328"/>
    </row>
    <row r="5694" spans="19:19" x14ac:dyDescent="0.25">
      <c r="S5694" s="328"/>
    </row>
    <row r="5695" spans="19:19" x14ac:dyDescent="0.25">
      <c r="S5695" s="328"/>
    </row>
    <row r="5696" spans="19:19" x14ac:dyDescent="0.25">
      <c r="S5696" s="328"/>
    </row>
    <row r="5697" spans="19:19" x14ac:dyDescent="0.25">
      <c r="S5697" s="328"/>
    </row>
    <row r="5698" spans="19:19" x14ac:dyDescent="0.25">
      <c r="S5698" s="328"/>
    </row>
    <row r="5699" spans="19:19" x14ac:dyDescent="0.25">
      <c r="S5699" s="328"/>
    </row>
    <row r="5700" spans="19:19" x14ac:dyDescent="0.25">
      <c r="S5700" s="328"/>
    </row>
    <row r="5701" spans="19:19" x14ac:dyDescent="0.25">
      <c r="S5701" s="328"/>
    </row>
    <row r="5702" spans="19:19" x14ac:dyDescent="0.25">
      <c r="S5702" s="328"/>
    </row>
    <row r="5703" spans="19:19" x14ac:dyDescent="0.25">
      <c r="S5703" s="328"/>
    </row>
    <row r="5704" spans="19:19" x14ac:dyDescent="0.25">
      <c r="S5704" s="328"/>
    </row>
    <row r="5705" spans="19:19" x14ac:dyDescent="0.25">
      <c r="S5705" s="328"/>
    </row>
    <row r="5706" spans="19:19" x14ac:dyDescent="0.25">
      <c r="S5706" s="328"/>
    </row>
    <row r="5707" spans="19:19" x14ac:dyDescent="0.25">
      <c r="S5707" s="328"/>
    </row>
    <row r="5708" spans="19:19" x14ac:dyDescent="0.25">
      <c r="S5708" s="328"/>
    </row>
    <row r="5709" spans="19:19" x14ac:dyDescent="0.25">
      <c r="S5709" s="328"/>
    </row>
    <row r="5710" spans="19:19" x14ac:dyDescent="0.25">
      <c r="S5710" s="328"/>
    </row>
    <row r="5711" spans="19:19" x14ac:dyDescent="0.25">
      <c r="S5711" s="328"/>
    </row>
    <row r="5712" spans="19:19" x14ac:dyDescent="0.25">
      <c r="S5712" s="328"/>
    </row>
    <row r="5713" spans="19:19" x14ac:dyDescent="0.25">
      <c r="S5713" s="328"/>
    </row>
    <row r="5714" spans="19:19" x14ac:dyDescent="0.25">
      <c r="S5714" s="328"/>
    </row>
    <row r="5715" spans="19:19" x14ac:dyDescent="0.25">
      <c r="S5715" s="328"/>
    </row>
    <row r="5716" spans="19:19" x14ac:dyDescent="0.25">
      <c r="S5716" s="328"/>
    </row>
    <row r="5717" spans="19:19" x14ac:dyDescent="0.25">
      <c r="S5717" s="328"/>
    </row>
    <row r="5718" spans="19:19" x14ac:dyDescent="0.25">
      <c r="S5718" s="328"/>
    </row>
    <row r="5719" spans="19:19" x14ac:dyDescent="0.25">
      <c r="S5719" s="328"/>
    </row>
    <row r="5720" spans="19:19" x14ac:dyDescent="0.25">
      <c r="S5720" s="328"/>
    </row>
    <row r="5721" spans="19:19" x14ac:dyDescent="0.25">
      <c r="S5721" s="328"/>
    </row>
    <row r="5722" spans="19:19" x14ac:dyDescent="0.25">
      <c r="S5722" s="328"/>
    </row>
    <row r="5723" spans="19:19" x14ac:dyDescent="0.25">
      <c r="S5723" s="328"/>
    </row>
    <row r="5724" spans="19:19" x14ac:dyDescent="0.25">
      <c r="S5724" s="328"/>
    </row>
    <row r="5725" spans="19:19" x14ac:dyDescent="0.25">
      <c r="S5725" s="328"/>
    </row>
    <row r="5726" spans="19:19" x14ac:dyDescent="0.25">
      <c r="S5726" s="328"/>
    </row>
    <row r="5727" spans="19:19" x14ac:dyDescent="0.25">
      <c r="S5727" s="328"/>
    </row>
    <row r="5728" spans="19:19" x14ac:dyDescent="0.25">
      <c r="S5728" s="328"/>
    </row>
    <row r="5729" spans="19:19" x14ac:dyDescent="0.25">
      <c r="S5729" s="328"/>
    </row>
    <row r="5730" spans="19:19" x14ac:dyDescent="0.25">
      <c r="S5730" s="328"/>
    </row>
    <row r="5731" spans="19:19" x14ac:dyDescent="0.25">
      <c r="S5731" s="328"/>
    </row>
    <row r="5732" spans="19:19" x14ac:dyDescent="0.25">
      <c r="S5732" s="328"/>
    </row>
    <row r="5733" spans="19:19" x14ac:dyDescent="0.25">
      <c r="S5733" s="328"/>
    </row>
    <row r="5734" spans="19:19" x14ac:dyDescent="0.25">
      <c r="S5734" s="328"/>
    </row>
    <row r="5735" spans="19:19" x14ac:dyDescent="0.25">
      <c r="S5735" s="328"/>
    </row>
    <row r="5736" spans="19:19" x14ac:dyDescent="0.25">
      <c r="S5736" s="328"/>
    </row>
    <row r="5737" spans="19:19" x14ac:dyDescent="0.25">
      <c r="S5737" s="328"/>
    </row>
    <row r="5738" spans="19:19" x14ac:dyDescent="0.25">
      <c r="S5738" s="328"/>
    </row>
    <row r="5739" spans="19:19" x14ac:dyDescent="0.25">
      <c r="S5739" s="328"/>
    </row>
    <row r="5740" spans="19:19" x14ac:dyDescent="0.25">
      <c r="S5740" s="328"/>
    </row>
    <row r="5741" spans="19:19" x14ac:dyDescent="0.25">
      <c r="S5741" s="328"/>
    </row>
    <row r="5742" spans="19:19" x14ac:dyDescent="0.25">
      <c r="S5742" s="328"/>
    </row>
    <row r="5743" spans="19:19" x14ac:dyDescent="0.25">
      <c r="S5743" s="328"/>
    </row>
    <row r="5744" spans="19:19" x14ac:dyDescent="0.25">
      <c r="S5744" s="328"/>
    </row>
    <row r="5745" spans="19:19" x14ac:dyDescent="0.25">
      <c r="S5745" s="328"/>
    </row>
    <row r="5746" spans="19:19" x14ac:dyDescent="0.25">
      <c r="S5746" s="328"/>
    </row>
    <row r="5747" spans="19:19" x14ac:dyDescent="0.25">
      <c r="S5747" s="328"/>
    </row>
    <row r="5748" spans="19:19" x14ac:dyDescent="0.25">
      <c r="S5748" s="328"/>
    </row>
    <row r="5749" spans="19:19" x14ac:dyDescent="0.25">
      <c r="S5749" s="328"/>
    </row>
    <row r="5750" spans="19:19" x14ac:dyDescent="0.25">
      <c r="S5750" s="328"/>
    </row>
    <row r="5751" spans="19:19" x14ac:dyDescent="0.25">
      <c r="S5751" s="328"/>
    </row>
    <row r="5752" spans="19:19" x14ac:dyDescent="0.25">
      <c r="S5752" s="328"/>
    </row>
    <row r="5753" spans="19:19" x14ac:dyDescent="0.25">
      <c r="S5753" s="328"/>
    </row>
    <row r="5754" spans="19:19" x14ac:dyDescent="0.25">
      <c r="S5754" s="328"/>
    </row>
    <row r="5755" spans="19:19" x14ac:dyDescent="0.25">
      <c r="S5755" s="328"/>
    </row>
    <row r="5756" spans="19:19" x14ac:dyDescent="0.25">
      <c r="S5756" s="328"/>
    </row>
    <row r="5757" spans="19:19" x14ac:dyDescent="0.25">
      <c r="S5757" s="328"/>
    </row>
    <row r="5758" spans="19:19" x14ac:dyDescent="0.25">
      <c r="S5758" s="328"/>
    </row>
    <row r="5759" spans="19:19" x14ac:dyDescent="0.25">
      <c r="S5759" s="328"/>
    </row>
    <row r="5760" spans="19:19" x14ac:dyDescent="0.25">
      <c r="S5760" s="328"/>
    </row>
    <row r="5761" spans="19:19" x14ac:dyDescent="0.25">
      <c r="S5761" s="328"/>
    </row>
    <row r="5762" spans="19:19" x14ac:dyDescent="0.25">
      <c r="S5762" s="328"/>
    </row>
    <row r="5763" spans="19:19" x14ac:dyDescent="0.25">
      <c r="S5763" s="328"/>
    </row>
    <row r="5764" spans="19:19" x14ac:dyDescent="0.25">
      <c r="S5764" s="328"/>
    </row>
    <row r="5765" spans="19:19" x14ac:dyDescent="0.25">
      <c r="S5765" s="328"/>
    </row>
    <row r="5766" spans="19:19" x14ac:dyDescent="0.25">
      <c r="S5766" s="328"/>
    </row>
    <row r="5767" spans="19:19" x14ac:dyDescent="0.25">
      <c r="S5767" s="328"/>
    </row>
    <row r="5768" spans="19:19" x14ac:dyDescent="0.25">
      <c r="S5768" s="328"/>
    </row>
    <row r="5769" spans="19:19" x14ac:dyDescent="0.25">
      <c r="S5769" s="328"/>
    </row>
    <row r="5770" spans="19:19" x14ac:dyDescent="0.25">
      <c r="S5770" s="328"/>
    </row>
    <row r="5771" spans="19:19" x14ac:dyDescent="0.25">
      <c r="S5771" s="328"/>
    </row>
    <row r="5772" spans="19:19" x14ac:dyDescent="0.25">
      <c r="S5772" s="328"/>
    </row>
    <row r="5773" spans="19:19" x14ac:dyDescent="0.25">
      <c r="S5773" s="328"/>
    </row>
    <row r="5774" spans="19:19" x14ac:dyDescent="0.25">
      <c r="S5774" s="328"/>
    </row>
    <row r="5775" spans="19:19" x14ac:dyDescent="0.25">
      <c r="S5775" s="328"/>
    </row>
    <row r="5776" spans="19:19" x14ac:dyDescent="0.25">
      <c r="S5776" s="328"/>
    </row>
    <row r="5777" spans="19:19" x14ac:dyDescent="0.25">
      <c r="S5777" s="328"/>
    </row>
    <row r="5778" spans="19:19" x14ac:dyDescent="0.25">
      <c r="S5778" s="328"/>
    </row>
    <row r="5779" spans="19:19" x14ac:dyDescent="0.25">
      <c r="S5779" s="328"/>
    </row>
    <row r="5780" spans="19:19" x14ac:dyDescent="0.25">
      <c r="S5780" s="328"/>
    </row>
    <row r="5781" spans="19:19" x14ac:dyDescent="0.25">
      <c r="S5781" s="328"/>
    </row>
    <row r="5782" spans="19:19" x14ac:dyDescent="0.25">
      <c r="S5782" s="328"/>
    </row>
    <row r="5783" spans="19:19" x14ac:dyDescent="0.25">
      <c r="S5783" s="328"/>
    </row>
    <row r="5784" spans="19:19" x14ac:dyDescent="0.25">
      <c r="S5784" s="328"/>
    </row>
    <row r="5785" spans="19:19" x14ac:dyDescent="0.25">
      <c r="S5785" s="328"/>
    </row>
    <row r="5786" spans="19:19" x14ac:dyDescent="0.25">
      <c r="S5786" s="328"/>
    </row>
    <row r="5787" spans="19:19" x14ac:dyDescent="0.25">
      <c r="S5787" s="328"/>
    </row>
    <row r="5788" spans="19:19" x14ac:dyDescent="0.25">
      <c r="S5788" s="328"/>
    </row>
    <row r="5789" spans="19:19" x14ac:dyDescent="0.25">
      <c r="S5789" s="328"/>
    </row>
    <row r="5790" spans="19:19" x14ac:dyDescent="0.25">
      <c r="S5790" s="328"/>
    </row>
    <row r="5791" spans="19:19" x14ac:dyDescent="0.25">
      <c r="S5791" s="328"/>
    </row>
    <row r="5792" spans="19:19" x14ac:dyDescent="0.25">
      <c r="S5792" s="328"/>
    </row>
    <row r="5793" spans="19:19" x14ac:dyDescent="0.25">
      <c r="S5793" s="328"/>
    </row>
    <row r="5794" spans="19:19" x14ac:dyDescent="0.25">
      <c r="S5794" s="328"/>
    </row>
    <row r="5795" spans="19:19" x14ac:dyDescent="0.25">
      <c r="S5795" s="328"/>
    </row>
    <row r="5796" spans="19:19" x14ac:dyDescent="0.25">
      <c r="S5796" s="328"/>
    </row>
    <row r="5797" spans="19:19" x14ac:dyDescent="0.25">
      <c r="S5797" s="328"/>
    </row>
    <row r="5798" spans="19:19" x14ac:dyDescent="0.25">
      <c r="S5798" s="328"/>
    </row>
    <row r="5799" spans="19:19" x14ac:dyDescent="0.25">
      <c r="S5799" s="328"/>
    </row>
    <row r="5800" spans="19:19" x14ac:dyDescent="0.25">
      <c r="S5800" s="328"/>
    </row>
    <row r="5801" spans="19:19" x14ac:dyDescent="0.25">
      <c r="S5801" s="328"/>
    </row>
    <row r="5802" spans="19:19" x14ac:dyDescent="0.25">
      <c r="S5802" s="328"/>
    </row>
    <row r="5803" spans="19:19" x14ac:dyDescent="0.25">
      <c r="S5803" s="328"/>
    </row>
    <row r="5804" spans="19:19" x14ac:dyDescent="0.25">
      <c r="S5804" s="328"/>
    </row>
    <row r="5805" spans="19:19" x14ac:dyDescent="0.25">
      <c r="S5805" s="328"/>
    </row>
    <row r="5806" spans="19:19" x14ac:dyDescent="0.25">
      <c r="S5806" s="328"/>
    </row>
    <row r="5807" spans="19:19" x14ac:dyDescent="0.25">
      <c r="S5807" s="328"/>
    </row>
    <row r="5808" spans="19:19" x14ac:dyDescent="0.25">
      <c r="S5808" s="328"/>
    </row>
    <row r="5809" spans="19:19" x14ac:dyDescent="0.25">
      <c r="S5809" s="328"/>
    </row>
    <row r="5810" spans="19:19" x14ac:dyDescent="0.25">
      <c r="S5810" s="328"/>
    </row>
    <row r="5811" spans="19:19" x14ac:dyDescent="0.25">
      <c r="S5811" s="328"/>
    </row>
    <row r="5812" spans="19:19" x14ac:dyDescent="0.25">
      <c r="S5812" s="328"/>
    </row>
    <row r="5813" spans="19:19" x14ac:dyDescent="0.25">
      <c r="S5813" s="328"/>
    </row>
    <row r="5814" spans="19:19" x14ac:dyDescent="0.25">
      <c r="S5814" s="328"/>
    </row>
    <row r="5815" spans="19:19" x14ac:dyDescent="0.25">
      <c r="S5815" s="328"/>
    </row>
    <row r="5816" spans="19:19" x14ac:dyDescent="0.25">
      <c r="S5816" s="328"/>
    </row>
    <row r="5817" spans="19:19" x14ac:dyDescent="0.25">
      <c r="S5817" s="328"/>
    </row>
    <row r="5818" spans="19:19" x14ac:dyDescent="0.25">
      <c r="S5818" s="328"/>
    </row>
    <row r="5819" spans="19:19" x14ac:dyDescent="0.25">
      <c r="S5819" s="328"/>
    </row>
    <row r="5820" spans="19:19" x14ac:dyDescent="0.25">
      <c r="S5820" s="328"/>
    </row>
    <row r="5821" spans="19:19" x14ac:dyDescent="0.25">
      <c r="S5821" s="328"/>
    </row>
    <row r="5822" spans="19:19" x14ac:dyDescent="0.25">
      <c r="S5822" s="328"/>
    </row>
    <row r="5823" spans="19:19" x14ac:dyDescent="0.25">
      <c r="S5823" s="328"/>
    </row>
    <row r="5824" spans="19:19" x14ac:dyDescent="0.25">
      <c r="S5824" s="328"/>
    </row>
    <row r="5825" spans="19:19" x14ac:dyDescent="0.25">
      <c r="S5825" s="328"/>
    </row>
    <row r="5826" spans="19:19" x14ac:dyDescent="0.25">
      <c r="S5826" s="328"/>
    </row>
    <row r="5827" spans="19:19" x14ac:dyDescent="0.25">
      <c r="S5827" s="328"/>
    </row>
    <row r="5828" spans="19:19" x14ac:dyDescent="0.25">
      <c r="S5828" s="328"/>
    </row>
    <row r="5829" spans="19:19" x14ac:dyDescent="0.25">
      <c r="S5829" s="328"/>
    </row>
    <row r="5830" spans="19:19" x14ac:dyDescent="0.25">
      <c r="S5830" s="328"/>
    </row>
    <row r="5831" spans="19:19" x14ac:dyDescent="0.25">
      <c r="S5831" s="328"/>
    </row>
    <row r="5832" spans="19:19" x14ac:dyDescent="0.25">
      <c r="S5832" s="328"/>
    </row>
    <row r="5833" spans="19:19" x14ac:dyDescent="0.25">
      <c r="S5833" s="328"/>
    </row>
    <row r="5834" spans="19:19" x14ac:dyDescent="0.25">
      <c r="S5834" s="328"/>
    </row>
    <row r="5835" spans="19:19" x14ac:dyDescent="0.25">
      <c r="S5835" s="328"/>
    </row>
    <row r="5836" spans="19:19" x14ac:dyDescent="0.25">
      <c r="S5836" s="328"/>
    </row>
    <row r="5837" spans="19:19" x14ac:dyDescent="0.25">
      <c r="S5837" s="328"/>
    </row>
    <row r="5838" spans="19:19" x14ac:dyDescent="0.25">
      <c r="S5838" s="328"/>
    </row>
    <row r="5839" spans="19:19" x14ac:dyDescent="0.25">
      <c r="S5839" s="328"/>
    </row>
    <row r="5840" spans="19:19" x14ac:dyDescent="0.25">
      <c r="S5840" s="328"/>
    </row>
    <row r="5841" spans="19:19" x14ac:dyDescent="0.25">
      <c r="S5841" s="328"/>
    </row>
    <row r="5842" spans="19:19" x14ac:dyDescent="0.25">
      <c r="S5842" s="328"/>
    </row>
    <row r="5843" spans="19:19" x14ac:dyDescent="0.25">
      <c r="S5843" s="328"/>
    </row>
    <row r="5844" spans="19:19" x14ac:dyDescent="0.25">
      <c r="S5844" s="328"/>
    </row>
    <row r="5845" spans="19:19" x14ac:dyDescent="0.25">
      <c r="S5845" s="328"/>
    </row>
    <row r="5846" spans="19:19" x14ac:dyDescent="0.25">
      <c r="S5846" s="328"/>
    </row>
    <row r="5847" spans="19:19" x14ac:dyDescent="0.25">
      <c r="S5847" s="328"/>
    </row>
    <row r="5848" spans="19:19" x14ac:dyDescent="0.25">
      <c r="S5848" s="328"/>
    </row>
    <row r="5849" spans="19:19" x14ac:dyDescent="0.25">
      <c r="S5849" s="328"/>
    </row>
    <row r="5850" spans="19:19" x14ac:dyDescent="0.25">
      <c r="S5850" s="328"/>
    </row>
    <row r="5851" spans="19:19" x14ac:dyDescent="0.25">
      <c r="S5851" s="328"/>
    </row>
    <row r="5852" spans="19:19" x14ac:dyDescent="0.25">
      <c r="S5852" s="328"/>
    </row>
    <row r="5853" spans="19:19" x14ac:dyDescent="0.25">
      <c r="S5853" s="328"/>
    </row>
    <row r="5854" spans="19:19" x14ac:dyDescent="0.25">
      <c r="S5854" s="328"/>
    </row>
    <row r="5855" spans="19:19" x14ac:dyDescent="0.25">
      <c r="S5855" s="328"/>
    </row>
    <row r="5856" spans="19:19" x14ac:dyDescent="0.25">
      <c r="S5856" s="328"/>
    </row>
    <row r="5857" spans="19:19" x14ac:dyDescent="0.25">
      <c r="S5857" s="328"/>
    </row>
    <row r="5858" spans="19:19" x14ac:dyDescent="0.25">
      <c r="S5858" s="328"/>
    </row>
    <row r="5859" spans="19:19" x14ac:dyDescent="0.25">
      <c r="S5859" s="328"/>
    </row>
    <row r="5860" spans="19:19" x14ac:dyDescent="0.25">
      <c r="S5860" s="328"/>
    </row>
    <row r="5861" spans="19:19" x14ac:dyDescent="0.25">
      <c r="S5861" s="328"/>
    </row>
    <row r="5862" spans="19:19" x14ac:dyDescent="0.25">
      <c r="S5862" s="328"/>
    </row>
    <row r="5863" spans="19:19" x14ac:dyDescent="0.25">
      <c r="S5863" s="328"/>
    </row>
    <row r="5864" spans="19:19" x14ac:dyDescent="0.25">
      <c r="S5864" s="328"/>
    </row>
    <row r="5865" spans="19:19" x14ac:dyDescent="0.25">
      <c r="S5865" s="328"/>
    </row>
    <row r="5866" spans="19:19" x14ac:dyDescent="0.25">
      <c r="S5866" s="328"/>
    </row>
    <row r="5867" spans="19:19" x14ac:dyDescent="0.25">
      <c r="S5867" s="328"/>
    </row>
    <row r="5868" spans="19:19" x14ac:dyDescent="0.25">
      <c r="S5868" s="328"/>
    </row>
    <row r="5869" spans="19:19" x14ac:dyDescent="0.25">
      <c r="S5869" s="328"/>
    </row>
    <row r="5870" spans="19:19" x14ac:dyDescent="0.25">
      <c r="S5870" s="328"/>
    </row>
    <row r="5871" spans="19:19" x14ac:dyDescent="0.25">
      <c r="S5871" s="328"/>
    </row>
    <row r="5872" spans="19:19" x14ac:dyDescent="0.25">
      <c r="S5872" s="328"/>
    </row>
    <row r="5873" spans="19:19" x14ac:dyDescent="0.25">
      <c r="S5873" s="328"/>
    </row>
    <row r="5874" spans="19:19" x14ac:dyDescent="0.25">
      <c r="S5874" s="328"/>
    </row>
    <row r="5875" spans="19:19" x14ac:dyDescent="0.25">
      <c r="S5875" s="328"/>
    </row>
    <row r="5876" spans="19:19" x14ac:dyDescent="0.25">
      <c r="S5876" s="328"/>
    </row>
    <row r="5877" spans="19:19" x14ac:dyDescent="0.25">
      <c r="S5877" s="328"/>
    </row>
    <row r="5878" spans="19:19" x14ac:dyDescent="0.25">
      <c r="S5878" s="328"/>
    </row>
    <row r="5879" spans="19:19" x14ac:dyDescent="0.25">
      <c r="S5879" s="328"/>
    </row>
    <row r="5880" spans="19:19" x14ac:dyDescent="0.25">
      <c r="S5880" s="328"/>
    </row>
    <row r="5881" spans="19:19" x14ac:dyDescent="0.25">
      <c r="S5881" s="328"/>
    </row>
    <row r="5882" spans="19:19" x14ac:dyDescent="0.25">
      <c r="S5882" s="328"/>
    </row>
    <row r="5883" spans="19:19" x14ac:dyDescent="0.25">
      <c r="S5883" s="328"/>
    </row>
    <row r="5884" spans="19:19" x14ac:dyDescent="0.25">
      <c r="S5884" s="328"/>
    </row>
    <row r="5885" spans="19:19" x14ac:dyDescent="0.25">
      <c r="S5885" s="328"/>
    </row>
    <row r="5886" spans="19:19" x14ac:dyDescent="0.25">
      <c r="S5886" s="328"/>
    </row>
    <row r="5887" spans="19:19" x14ac:dyDescent="0.25">
      <c r="S5887" s="328"/>
    </row>
    <row r="5888" spans="19:19" x14ac:dyDescent="0.25">
      <c r="S5888" s="328"/>
    </row>
    <row r="5889" spans="19:19" x14ac:dyDescent="0.25">
      <c r="S5889" s="328"/>
    </row>
    <row r="5890" spans="19:19" x14ac:dyDescent="0.25">
      <c r="S5890" s="328"/>
    </row>
    <row r="5891" spans="19:19" x14ac:dyDescent="0.25">
      <c r="S5891" s="328"/>
    </row>
    <row r="5892" spans="19:19" x14ac:dyDescent="0.25">
      <c r="S5892" s="328"/>
    </row>
    <row r="5893" spans="19:19" x14ac:dyDescent="0.25">
      <c r="S5893" s="328"/>
    </row>
    <row r="5894" spans="19:19" x14ac:dyDescent="0.25">
      <c r="S5894" s="328"/>
    </row>
    <row r="5895" spans="19:19" x14ac:dyDescent="0.25">
      <c r="S5895" s="328"/>
    </row>
    <row r="5896" spans="19:19" x14ac:dyDescent="0.25">
      <c r="S5896" s="328"/>
    </row>
    <row r="5897" spans="19:19" x14ac:dyDescent="0.25">
      <c r="S5897" s="328"/>
    </row>
    <row r="5898" spans="19:19" x14ac:dyDescent="0.25">
      <c r="S5898" s="328"/>
    </row>
    <row r="5899" spans="19:19" x14ac:dyDescent="0.25">
      <c r="S5899" s="328"/>
    </row>
    <row r="5900" spans="19:19" x14ac:dyDescent="0.25">
      <c r="S5900" s="328"/>
    </row>
    <row r="5901" spans="19:19" x14ac:dyDescent="0.25">
      <c r="S5901" s="328"/>
    </row>
    <row r="5902" spans="19:19" x14ac:dyDescent="0.25">
      <c r="S5902" s="328"/>
    </row>
    <row r="5903" spans="19:19" x14ac:dyDescent="0.25">
      <c r="S5903" s="328"/>
    </row>
    <row r="5904" spans="19:19" x14ac:dyDescent="0.25">
      <c r="S5904" s="328"/>
    </row>
    <row r="5905" spans="19:19" x14ac:dyDescent="0.25">
      <c r="S5905" s="328"/>
    </row>
    <row r="5906" spans="19:19" x14ac:dyDescent="0.25">
      <c r="S5906" s="328"/>
    </row>
    <row r="5907" spans="19:19" x14ac:dyDescent="0.25">
      <c r="S5907" s="328"/>
    </row>
    <row r="5908" spans="19:19" x14ac:dyDescent="0.25">
      <c r="S5908" s="328"/>
    </row>
    <row r="5909" spans="19:19" x14ac:dyDescent="0.25">
      <c r="S5909" s="328"/>
    </row>
    <row r="5910" spans="19:19" x14ac:dyDescent="0.25">
      <c r="S5910" s="328"/>
    </row>
    <row r="5911" spans="19:19" x14ac:dyDescent="0.25">
      <c r="S5911" s="328"/>
    </row>
    <row r="5912" spans="19:19" x14ac:dyDescent="0.25">
      <c r="S5912" s="328"/>
    </row>
    <row r="5913" spans="19:19" x14ac:dyDescent="0.25">
      <c r="S5913" s="328"/>
    </row>
    <row r="5914" spans="19:19" x14ac:dyDescent="0.25">
      <c r="S5914" s="328"/>
    </row>
    <row r="5915" spans="19:19" x14ac:dyDescent="0.25">
      <c r="S5915" s="328"/>
    </row>
    <row r="5916" spans="19:19" x14ac:dyDescent="0.25">
      <c r="S5916" s="328"/>
    </row>
    <row r="5917" spans="19:19" x14ac:dyDescent="0.25">
      <c r="S5917" s="328"/>
    </row>
    <row r="5918" spans="19:19" x14ac:dyDescent="0.25">
      <c r="S5918" s="328"/>
    </row>
    <row r="5919" spans="19:19" x14ac:dyDescent="0.25">
      <c r="S5919" s="328"/>
    </row>
    <row r="5920" spans="19:19" x14ac:dyDescent="0.25">
      <c r="S5920" s="328"/>
    </row>
    <row r="5921" spans="19:19" x14ac:dyDescent="0.25">
      <c r="S5921" s="328"/>
    </row>
    <row r="5922" spans="19:19" x14ac:dyDescent="0.25">
      <c r="S5922" s="328"/>
    </row>
    <row r="5923" spans="19:19" x14ac:dyDescent="0.25">
      <c r="S5923" s="328"/>
    </row>
    <row r="5924" spans="19:19" x14ac:dyDescent="0.25">
      <c r="S5924" s="328"/>
    </row>
    <row r="5925" spans="19:19" x14ac:dyDescent="0.25">
      <c r="S5925" s="328"/>
    </row>
    <row r="5926" spans="19:19" x14ac:dyDescent="0.25">
      <c r="S5926" s="328"/>
    </row>
    <row r="5927" spans="19:19" x14ac:dyDescent="0.25">
      <c r="S5927" s="328"/>
    </row>
    <row r="5928" spans="19:19" x14ac:dyDescent="0.25">
      <c r="S5928" s="328"/>
    </row>
    <row r="5929" spans="19:19" x14ac:dyDescent="0.25">
      <c r="S5929" s="328"/>
    </row>
    <row r="5930" spans="19:19" x14ac:dyDescent="0.25">
      <c r="S5930" s="328"/>
    </row>
    <row r="5931" spans="19:19" x14ac:dyDescent="0.25">
      <c r="S5931" s="328"/>
    </row>
    <row r="5932" spans="19:19" x14ac:dyDescent="0.25">
      <c r="S5932" s="328"/>
    </row>
    <row r="5933" spans="19:19" x14ac:dyDescent="0.25">
      <c r="S5933" s="328"/>
    </row>
    <row r="5934" spans="19:19" x14ac:dyDescent="0.25">
      <c r="S5934" s="328"/>
    </row>
    <row r="5935" spans="19:19" x14ac:dyDescent="0.25">
      <c r="S5935" s="328"/>
    </row>
    <row r="5936" spans="19:19" x14ac:dyDescent="0.25">
      <c r="S5936" s="328"/>
    </row>
    <row r="5937" spans="19:19" x14ac:dyDescent="0.25">
      <c r="S5937" s="328"/>
    </row>
    <row r="5938" spans="19:19" x14ac:dyDescent="0.25">
      <c r="S5938" s="328"/>
    </row>
    <row r="5939" spans="19:19" x14ac:dyDescent="0.25">
      <c r="S5939" s="328"/>
    </row>
    <row r="5940" spans="19:19" x14ac:dyDescent="0.25">
      <c r="S5940" s="328"/>
    </row>
    <row r="5941" spans="19:19" x14ac:dyDescent="0.25">
      <c r="S5941" s="328"/>
    </row>
    <row r="5942" spans="19:19" x14ac:dyDescent="0.25">
      <c r="S5942" s="328"/>
    </row>
    <row r="5943" spans="19:19" x14ac:dyDescent="0.25">
      <c r="S5943" s="328"/>
    </row>
    <row r="5944" spans="19:19" x14ac:dyDescent="0.25">
      <c r="S5944" s="328"/>
    </row>
    <row r="5945" spans="19:19" x14ac:dyDescent="0.25">
      <c r="S5945" s="328"/>
    </row>
    <row r="5946" spans="19:19" x14ac:dyDescent="0.25">
      <c r="S5946" s="328"/>
    </row>
    <row r="5947" spans="19:19" x14ac:dyDescent="0.25">
      <c r="S5947" s="328"/>
    </row>
    <row r="5948" spans="19:19" x14ac:dyDescent="0.25">
      <c r="S5948" s="328"/>
    </row>
    <row r="5949" spans="19:19" x14ac:dyDescent="0.25">
      <c r="S5949" s="328"/>
    </row>
    <row r="5950" spans="19:19" x14ac:dyDescent="0.25">
      <c r="S5950" s="328"/>
    </row>
    <row r="5951" spans="19:19" x14ac:dyDescent="0.25">
      <c r="S5951" s="328"/>
    </row>
    <row r="5952" spans="19:19" x14ac:dyDescent="0.25">
      <c r="S5952" s="328"/>
    </row>
    <row r="5953" spans="19:19" x14ac:dyDescent="0.25">
      <c r="S5953" s="328"/>
    </row>
    <row r="5954" spans="19:19" x14ac:dyDescent="0.25">
      <c r="S5954" s="328"/>
    </row>
    <row r="5955" spans="19:19" x14ac:dyDescent="0.25">
      <c r="S5955" s="328"/>
    </row>
    <row r="5956" spans="19:19" x14ac:dyDescent="0.25">
      <c r="S5956" s="328"/>
    </row>
    <row r="5957" spans="19:19" x14ac:dyDescent="0.25">
      <c r="S5957" s="328"/>
    </row>
    <row r="5958" spans="19:19" x14ac:dyDescent="0.25">
      <c r="S5958" s="328"/>
    </row>
    <row r="5959" spans="19:19" x14ac:dyDescent="0.25">
      <c r="S5959" s="328"/>
    </row>
    <row r="5960" spans="19:19" x14ac:dyDescent="0.25">
      <c r="S5960" s="328"/>
    </row>
    <row r="5961" spans="19:19" x14ac:dyDescent="0.25">
      <c r="S5961" s="328"/>
    </row>
    <row r="5962" spans="19:19" x14ac:dyDescent="0.25">
      <c r="S5962" s="328"/>
    </row>
    <row r="5963" spans="19:19" x14ac:dyDescent="0.25">
      <c r="S5963" s="328"/>
    </row>
    <row r="5964" spans="19:19" x14ac:dyDescent="0.25">
      <c r="S5964" s="328"/>
    </row>
    <row r="5965" spans="19:19" x14ac:dyDescent="0.25">
      <c r="S5965" s="328"/>
    </row>
    <row r="5966" spans="19:19" x14ac:dyDescent="0.25">
      <c r="S5966" s="328"/>
    </row>
    <row r="5967" spans="19:19" x14ac:dyDescent="0.25">
      <c r="S5967" s="328"/>
    </row>
    <row r="5968" spans="19:19" x14ac:dyDescent="0.25">
      <c r="S5968" s="328"/>
    </row>
    <row r="5969" spans="19:19" x14ac:dyDescent="0.25">
      <c r="S5969" s="328"/>
    </row>
    <row r="5970" spans="19:19" x14ac:dyDescent="0.25">
      <c r="S5970" s="328"/>
    </row>
    <row r="5971" spans="19:19" x14ac:dyDescent="0.25">
      <c r="S5971" s="328"/>
    </row>
    <row r="5972" spans="19:19" x14ac:dyDescent="0.25">
      <c r="S5972" s="328"/>
    </row>
    <row r="5973" spans="19:19" x14ac:dyDescent="0.25">
      <c r="S5973" s="328"/>
    </row>
    <row r="5974" spans="19:19" x14ac:dyDescent="0.25">
      <c r="S5974" s="328"/>
    </row>
    <row r="5975" spans="19:19" x14ac:dyDescent="0.25">
      <c r="S5975" s="328"/>
    </row>
    <row r="5976" spans="19:19" x14ac:dyDescent="0.25">
      <c r="S5976" s="328"/>
    </row>
    <row r="5977" spans="19:19" x14ac:dyDescent="0.25">
      <c r="S5977" s="328"/>
    </row>
    <row r="5978" spans="19:19" x14ac:dyDescent="0.25">
      <c r="S5978" s="328"/>
    </row>
    <row r="5979" spans="19:19" x14ac:dyDescent="0.25">
      <c r="S5979" s="328"/>
    </row>
    <row r="5980" spans="19:19" x14ac:dyDescent="0.25">
      <c r="S5980" s="328"/>
    </row>
    <row r="5981" spans="19:19" x14ac:dyDescent="0.25">
      <c r="S5981" s="328"/>
    </row>
    <row r="5982" spans="19:19" x14ac:dyDescent="0.25">
      <c r="S5982" s="328"/>
    </row>
    <row r="5983" spans="19:19" x14ac:dyDescent="0.25">
      <c r="S5983" s="328"/>
    </row>
    <row r="5984" spans="19:19" x14ac:dyDescent="0.25">
      <c r="S5984" s="328"/>
    </row>
    <row r="5985" spans="19:19" x14ac:dyDescent="0.25">
      <c r="S5985" s="328"/>
    </row>
    <row r="5986" spans="19:19" x14ac:dyDescent="0.25">
      <c r="S5986" s="328"/>
    </row>
    <row r="5987" spans="19:19" x14ac:dyDescent="0.25">
      <c r="S5987" s="328"/>
    </row>
    <row r="5988" spans="19:19" x14ac:dyDescent="0.25">
      <c r="S5988" s="328"/>
    </row>
    <row r="5989" spans="19:19" x14ac:dyDescent="0.25">
      <c r="S5989" s="328"/>
    </row>
    <row r="5990" spans="19:19" x14ac:dyDescent="0.25">
      <c r="S5990" s="328"/>
    </row>
    <row r="5991" spans="19:19" x14ac:dyDescent="0.25">
      <c r="S5991" s="328"/>
    </row>
    <row r="5992" spans="19:19" x14ac:dyDescent="0.25">
      <c r="S5992" s="328"/>
    </row>
    <row r="5993" spans="19:19" x14ac:dyDescent="0.25">
      <c r="S5993" s="328"/>
    </row>
    <row r="5994" spans="19:19" x14ac:dyDescent="0.25">
      <c r="S5994" s="328"/>
    </row>
    <row r="5995" spans="19:19" x14ac:dyDescent="0.25">
      <c r="S5995" s="328"/>
    </row>
    <row r="5996" spans="19:19" x14ac:dyDescent="0.25">
      <c r="S5996" s="328"/>
    </row>
    <row r="5997" spans="19:19" x14ac:dyDescent="0.25">
      <c r="S5997" s="328"/>
    </row>
    <row r="5998" spans="19:19" x14ac:dyDescent="0.25">
      <c r="S5998" s="328"/>
    </row>
    <row r="5999" spans="19:19" x14ac:dyDescent="0.25">
      <c r="S5999" s="328"/>
    </row>
    <row r="6000" spans="19:19" x14ac:dyDescent="0.25">
      <c r="S6000" s="328"/>
    </row>
    <row r="6001" spans="19:19" x14ac:dyDescent="0.25">
      <c r="S6001" s="328"/>
    </row>
    <row r="6002" spans="19:19" x14ac:dyDescent="0.25">
      <c r="S6002" s="328"/>
    </row>
    <row r="6003" spans="19:19" x14ac:dyDescent="0.25">
      <c r="S6003" s="328"/>
    </row>
    <row r="6004" spans="19:19" x14ac:dyDescent="0.25">
      <c r="S6004" s="328"/>
    </row>
    <row r="6005" spans="19:19" x14ac:dyDescent="0.25">
      <c r="S6005" s="328"/>
    </row>
    <row r="6006" spans="19:19" x14ac:dyDescent="0.25">
      <c r="S6006" s="328"/>
    </row>
    <row r="6007" spans="19:19" x14ac:dyDescent="0.25">
      <c r="S6007" s="328"/>
    </row>
    <row r="6008" spans="19:19" x14ac:dyDescent="0.25">
      <c r="S6008" s="328"/>
    </row>
    <row r="6009" spans="19:19" x14ac:dyDescent="0.25">
      <c r="S6009" s="328"/>
    </row>
    <row r="6010" spans="19:19" x14ac:dyDescent="0.25">
      <c r="S6010" s="328"/>
    </row>
    <row r="6011" spans="19:19" x14ac:dyDescent="0.25">
      <c r="S6011" s="328"/>
    </row>
    <row r="6012" spans="19:19" x14ac:dyDescent="0.25">
      <c r="S6012" s="328"/>
    </row>
    <row r="6013" spans="19:19" x14ac:dyDescent="0.25">
      <c r="S6013" s="328"/>
    </row>
    <row r="6014" spans="19:19" x14ac:dyDescent="0.25">
      <c r="S6014" s="328"/>
    </row>
    <row r="6015" spans="19:19" x14ac:dyDescent="0.25">
      <c r="S6015" s="328"/>
    </row>
    <row r="6016" spans="19:19" x14ac:dyDescent="0.25">
      <c r="S6016" s="328"/>
    </row>
    <row r="6017" spans="19:19" x14ac:dyDescent="0.25">
      <c r="S6017" s="328"/>
    </row>
    <row r="6018" spans="19:19" x14ac:dyDescent="0.25">
      <c r="S6018" s="328"/>
    </row>
    <row r="6019" spans="19:19" x14ac:dyDescent="0.25">
      <c r="S6019" s="328"/>
    </row>
    <row r="6020" spans="19:19" x14ac:dyDescent="0.25">
      <c r="S6020" s="328"/>
    </row>
    <row r="6021" spans="19:19" x14ac:dyDescent="0.25">
      <c r="S6021" s="328"/>
    </row>
    <row r="6022" spans="19:19" x14ac:dyDescent="0.25">
      <c r="S6022" s="328"/>
    </row>
    <row r="6023" spans="19:19" x14ac:dyDescent="0.25">
      <c r="S6023" s="328"/>
    </row>
    <row r="6024" spans="19:19" x14ac:dyDescent="0.25">
      <c r="S6024" s="328"/>
    </row>
    <row r="6025" spans="19:19" x14ac:dyDescent="0.25">
      <c r="S6025" s="328"/>
    </row>
    <row r="6026" spans="19:19" x14ac:dyDescent="0.25">
      <c r="S6026" s="328"/>
    </row>
    <row r="6027" spans="19:19" x14ac:dyDescent="0.25">
      <c r="S6027" s="328"/>
    </row>
    <row r="6028" spans="19:19" x14ac:dyDescent="0.25">
      <c r="S6028" s="328"/>
    </row>
    <row r="6029" spans="19:19" x14ac:dyDescent="0.25">
      <c r="S6029" s="328"/>
    </row>
    <row r="6030" spans="19:19" x14ac:dyDescent="0.25">
      <c r="S6030" s="328"/>
    </row>
    <row r="6031" spans="19:19" x14ac:dyDescent="0.25">
      <c r="S6031" s="328"/>
    </row>
    <row r="6032" spans="19:19" x14ac:dyDescent="0.25">
      <c r="S6032" s="328"/>
    </row>
    <row r="6033" spans="19:19" x14ac:dyDescent="0.25">
      <c r="S6033" s="328"/>
    </row>
    <row r="6034" spans="19:19" x14ac:dyDescent="0.25">
      <c r="S6034" s="328"/>
    </row>
    <row r="6035" spans="19:19" x14ac:dyDescent="0.25">
      <c r="S6035" s="328"/>
    </row>
    <row r="6036" spans="19:19" x14ac:dyDescent="0.25">
      <c r="S6036" s="328"/>
    </row>
    <row r="6037" spans="19:19" x14ac:dyDescent="0.25">
      <c r="S6037" s="328"/>
    </row>
    <row r="6038" spans="19:19" x14ac:dyDescent="0.25">
      <c r="S6038" s="328"/>
    </row>
    <row r="6039" spans="19:19" x14ac:dyDescent="0.25">
      <c r="S6039" s="328"/>
    </row>
    <row r="6040" spans="19:19" x14ac:dyDescent="0.25">
      <c r="S6040" s="328"/>
    </row>
    <row r="6041" spans="19:19" x14ac:dyDescent="0.25">
      <c r="S6041" s="328"/>
    </row>
    <row r="6042" spans="19:19" x14ac:dyDescent="0.25">
      <c r="S6042" s="328"/>
    </row>
    <row r="6043" spans="19:19" x14ac:dyDescent="0.25">
      <c r="S6043" s="328"/>
    </row>
    <row r="6044" spans="19:19" x14ac:dyDescent="0.25">
      <c r="S6044" s="328"/>
    </row>
    <row r="6045" spans="19:19" x14ac:dyDescent="0.25">
      <c r="S6045" s="328"/>
    </row>
    <row r="6046" spans="19:19" x14ac:dyDescent="0.25">
      <c r="S6046" s="328"/>
    </row>
    <row r="6047" spans="19:19" x14ac:dyDescent="0.25">
      <c r="S6047" s="328"/>
    </row>
    <row r="6048" spans="19:19" x14ac:dyDescent="0.25">
      <c r="S6048" s="328"/>
    </row>
    <row r="6049" spans="19:19" x14ac:dyDescent="0.25">
      <c r="S6049" s="328"/>
    </row>
    <row r="6050" spans="19:19" x14ac:dyDescent="0.25">
      <c r="S6050" s="328"/>
    </row>
    <row r="6051" spans="19:19" x14ac:dyDescent="0.25">
      <c r="S6051" s="328"/>
    </row>
    <row r="6052" spans="19:19" x14ac:dyDescent="0.25">
      <c r="S6052" s="328"/>
    </row>
    <row r="6053" spans="19:19" x14ac:dyDescent="0.25">
      <c r="S6053" s="328"/>
    </row>
    <row r="6054" spans="19:19" x14ac:dyDescent="0.25">
      <c r="S6054" s="328"/>
    </row>
    <row r="6055" spans="19:19" x14ac:dyDescent="0.25">
      <c r="S6055" s="328"/>
    </row>
    <row r="6056" spans="19:19" x14ac:dyDescent="0.25">
      <c r="S6056" s="328"/>
    </row>
    <row r="6057" spans="19:19" x14ac:dyDescent="0.25">
      <c r="S6057" s="328"/>
    </row>
    <row r="6058" spans="19:19" x14ac:dyDescent="0.25">
      <c r="S6058" s="328"/>
    </row>
    <row r="6059" spans="19:19" x14ac:dyDescent="0.25">
      <c r="S6059" s="328"/>
    </row>
    <row r="6060" spans="19:19" x14ac:dyDescent="0.25">
      <c r="S6060" s="328"/>
    </row>
    <row r="6061" spans="19:19" x14ac:dyDescent="0.25">
      <c r="S6061" s="328"/>
    </row>
    <row r="6062" spans="19:19" x14ac:dyDescent="0.25">
      <c r="S6062" s="328"/>
    </row>
    <row r="6063" spans="19:19" x14ac:dyDescent="0.25">
      <c r="S6063" s="328"/>
    </row>
    <row r="6064" spans="19:19" x14ac:dyDescent="0.25">
      <c r="S6064" s="328"/>
    </row>
    <row r="6065" spans="19:19" x14ac:dyDescent="0.25">
      <c r="S6065" s="328"/>
    </row>
    <row r="6066" spans="19:19" x14ac:dyDescent="0.25">
      <c r="S6066" s="328"/>
    </row>
    <row r="6067" spans="19:19" x14ac:dyDescent="0.25">
      <c r="S6067" s="328"/>
    </row>
    <row r="6068" spans="19:19" x14ac:dyDescent="0.25">
      <c r="S6068" s="328"/>
    </row>
    <row r="6069" spans="19:19" x14ac:dyDescent="0.25">
      <c r="S6069" s="328"/>
    </row>
    <row r="6070" spans="19:19" x14ac:dyDescent="0.25">
      <c r="S6070" s="328"/>
    </row>
    <row r="6071" spans="19:19" x14ac:dyDescent="0.25">
      <c r="S6071" s="328"/>
    </row>
    <row r="6072" spans="19:19" x14ac:dyDescent="0.25">
      <c r="S6072" s="328"/>
    </row>
    <row r="6073" spans="19:19" x14ac:dyDescent="0.25">
      <c r="S6073" s="328"/>
    </row>
    <row r="6074" spans="19:19" x14ac:dyDescent="0.25">
      <c r="S6074" s="328"/>
    </row>
    <row r="6075" spans="19:19" x14ac:dyDescent="0.25">
      <c r="S6075" s="328"/>
    </row>
    <row r="6076" spans="19:19" x14ac:dyDescent="0.25">
      <c r="S6076" s="328"/>
    </row>
    <row r="6077" spans="19:19" x14ac:dyDescent="0.25">
      <c r="S6077" s="328"/>
    </row>
    <row r="6078" spans="19:19" x14ac:dyDescent="0.25">
      <c r="S6078" s="328"/>
    </row>
    <row r="6079" spans="19:19" x14ac:dyDescent="0.25">
      <c r="S6079" s="328"/>
    </row>
    <row r="6080" spans="19:19" x14ac:dyDescent="0.25">
      <c r="S6080" s="328"/>
    </row>
    <row r="6081" spans="19:19" x14ac:dyDescent="0.25">
      <c r="S6081" s="328"/>
    </row>
    <row r="6082" spans="19:19" x14ac:dyDescent="0.25">
      <c r="S6082" s="328"/>
    </row>
    <row r="6083" spans="19:19" x14ac:dyDescent="0.25">
      <c r="S6083" s="328"/>
    </row>
    <row r="6084" spans="19:19" x14ac:dyDescent="0.25">
      <c r="S6084" s="328"/>
    </row>
    <row r="6085" spans="19:19" x14ac:dyDescent="0.25">
      <c r="S6085" s="328"/>
    </row>
    <row r="6086" spans="19:19" x14ac:dyDescent="0.25">
      <c r="S6086" s="328"/>
    </row>
    <row r="6087" spans="19:19" x14ac:dyDescent="0.25">
      <c r="S6087" s="328"/>
    </row>
    <row r="6088" spans="19:19" x14ac:dyDescent="0.25">
      <c r="S6088" s="328"/>
    </row>
    <row r="6089" spans="19:19" x14ac:dyDescent="0.25">
      <c r="S6089" s="328"/>
    </row>
    <row r="6090" spans="19:19" x14ac:dyDescent="0.25">
      <c r="S6090" s="328"/>
    </row>
    <row r="6091" spans="19:19" x14ac:dyDescent="0.25">
      <c r="S6091" s="328"/>
    </row>
    <row r="6092" spans="19:19" x14ac:dyDescent="0.25">
      <c r="S6092" s="328"/>
    </row>
    <row r="6093" spans="19:19" x14ac:dyDescent="0.25">
      <c r="S6093" s="328"/>
    </row>
    <row r="6094" spans="19:19" x14ac:dyDescent="0.25">
      <c r="S6094" s="328"/>
    </row>
    <row r="6095" spans="19:19" x14ac:dyDescent="0.25">
      <c r="S6095" s="328"/>
    </row>
    <row r="6096" spans="19:19" x14ac:dyDescent="0.25">
      <c r="S6096" s="328"/>
    </row>
    <row r="6097" spans="19:19" x14ac:dyDescent="0.25">
      <c r="S6097" s="328"/>
    </row>
    <row r="6098" spans="19:19" x14ac:dyDescent="0.25">
      <c r="S6098" s="328"/>
    </row>
    <row r="6099" spans="19:19" x14ac:dyDescent="0.25">
      <c r="S6099" s="328"/>
    </row>
    <row r="6100" spans="19:19" x14ac:dyDescent="0.25">
      <c r="S6100" s="328"/>
    </row>
    <row r="6101" spans="19:19" x14ac:dyDescent="0.25">
      <c r="S6101" s="328"/>
    </row>
    <row r="6102" spans="19:19" x14ac:dyDescent="0.25">
      <c r="S6102" s="328"/>
    </row>
    <row r="6103" spans="19:19" x14ac:dyDescent="0.25">
      <c r="S6103" s="328"/>
    </row>
    <row r="6104" spans="19:19" x14ac:dyDescent="0.25">
      <c r="S6104" s="328"/>
    </row>
    <row r="6105" spans="19:19" x14ac:dyDescent="0.25">
      <c r="S6105" s="328"/>
    </row>
    <row r="6106" spans="19:19" x14ac:dyDescent="0.25">
      <c r="S6106" s="328"/>
    </row>
    <row r="6107" spans="19:19" x14ac:dyDescent="0.25">
      <c r="S6107" s="328"/>
    </row>
    <row r="6108" spans="19:19" x14ac:dyDescent="0.25">
      <c r="S6108" s="328"/>
    </row>
    <row r="6109" spans="19:19" x14ac:dyDescent="0.25">
      <c r="S6109" s="328"/>
    </row>
    <row r="6110" spans="19:19" x14ac:dyDescent="0.25">
      <c r="S6110" s="328"/>
    </row>
    <row r="6111" spans="19:19" x14ac:dyDescent="0.25">
      <c r="S6111" s="328"/>
    </row>
    <row r="6112" spans="19:19" x14ac:dyDescent="0.25">
      <c r="S6112" s="328"/>
    </row>
    <row r="6113" spans="19:19" x14ac:dyDescent="0.25">
      <c r="S6113" s="328"/>
    </row>
    <row r="6114" spans="19:19" x14ac:dyDescent="0.25">
      <c r="S6114" s="328"/>
    </row>
    <row r="6115" spans="19:19" x14ac:dyDescent="0.25">
      <c r="S6115" s="328"/>
    </row>
    <row r="6116" spans="19:19" x14ac:dyDescent="0.25">
      <c r="S6116" s="328"/>
    </row>
    <row r="6117" spans="19:19" x14ac:dyDescent="0.25">
      <c r="S6117" s="328"/>
    </row>
    <row r="6118" spans="19:19" x14ac:dyDescent="0.25">
      <c r="S6118" s="328"/>
    </row>
    <row r="6119" spans="19:19" x14ac:dyDescent="0.25">
      <c r="S6119" s="328"/>
    </row>
    <row r="6120" spans="19:19" x14ac:dyDescent="0.25">
      <c r="S6120" s="328"/>
    </row>
    <row r="6121" spans="19:19" x14ac:dyDescent="0.25">
      <c r="S6121" s="328"/>
    </row>
    <row r="6122" spans="19:19" x14ac:dyDescent="0.25">
      <c r="S6122" s="328"/>
    </row>
    <row r="6123" spans="19:19" x14ac:dyDescent="0.25">
      <c r="S6123" s="328"/>
    </row>
    <row r="6124" spans="19:19" x14ac:dyDescent="0.25">
      <c r="S6124" s="328"/>
    </row>
    <row r="6125" spans="19:19" x14ac:dyDescent="0.25">
      <c r="S6125" s="328"/>
    </row>
    <row r="6126" spans="19:19" x14ac:dyDescent="0.25">
      <c r="S6126" s="328"/>
    </row>
    <row r="6127" spans="19:19" x14ac:dyDescent="0.25">
      <c r="S6127" s="328"/>
    </row>
    <row r="6128" spans="19:19" x14ac:dyDescent="0.25">
      <c r="S6128" s="328"/>
    </row>
    <row r="6129" spans="19:19" x14ac:dyDescent="0.25">
      <c r="S6129" s="328"/>
    </row>
    <row r="6130" spans="19:19" x14ac:dyDescent="0.25">
      <c r="S6130" s="328"/>
    </row>
    <row r="6131" spans="19:19" x14ac:dyDescent="0.25">
      <c r="S6131" s="328"/>
    </row>
    <row r="6132" spans="19:19" x14ac:dyDescent="0.25">
      <c r="S6132" s="328"/>
    </row>
    <row r="6133" spans="19:19" x14ac:dyDescent="0.25">
      <c r="S6133" s="328"/>
    </row>
    <row r="6134" spans="19:19" x14ac:dyDescent="0.25">
      <c r="S6134" s="328"/>
    </row>
    <row r="6135" spans="19:19" x14ac:dyDescent="0.25">
      <c r="S6135" s="328"/>
    </row>
    <row r="6136" spans="19:19" x14ac:dyDescent="0.25">
      <c r="S6136" s="328"/>
    </row>
    <row r="6137" spans="19:19" x14ac:dyDescent="0.25">
      <c r="S6137" s="328"/>
    </row>
    <row r="6138" spans="19:19" x14ac:dyDescent="0.25">
      <c r="S6138" s="328"/>
    </row>
    <row r="6139" spans="19:19" x14ac:dyDescent="0.25">
      <c r="S6139" s="328"/>
    </row>
    <row r="6140" spans="19:19" x14ac:dyDescent="0.25">
      <c r="S6140" s="328"/>
    </row>
    <row r="6141" spans="19:19" x14ac:dyDescent="0.25">
      <c r="S6141" s="328"/>
    </row>
    <row r="6142" spans="19:19" x14ac:dyDescent="0.25">
      <c r="S6142" s="328"/>
    </row>
    <row r="6143" spans="19:19" x14ac:dyDescent="0.25">
      <c r="S6143" s="328"/>
    </row>
    <row r="6144" spans="19:19" x14ac:dyDescent="0.25">
      <c r="S6144" s="328"/>
    </row>
    <row r="6145" spans="19:19" x14ac:dyDescent="0.25">
      <c r="S6145" s="328"/>
    </row>
    <row r="6146" spans="19:19" x14ac:dyDescent="0.25">
      <c r="S6146" s="328"/>
    </row>
    <row r="6147" spans="19:19" x14ac:dyDescent="0.25">
      <c r="S6147" s="328"/>
    </row>
    <row r="6148" spans="19:19" x14ac:dyDescent="0.25">
      <c r="S6148" s="328"/>
    </row>
    <row r="6149" spans="19:19" x14ac:dyDescent="0.25">
      <c r="S6149" s="328"/>
    </row>
    <row r="6150" spans="19:19" x14ac:dyDescent="0.25">
      <c r="S6150" s="328"/>
    </row>
    <row r="6151" spans="19:19" x14ac:dyDescent="0.25">
      <c r="S6151" s="328"/>
    </row>
    <row r="6152" spans="19:19" x14ac:dyDescent="0.25">
      <c r="S6152" s="328"/>
    </row>
    <row r="6153" spans="19:19" x14ac:dyDescent="0.25">
      <c r="S6153" s="328"/>
    </row>
    <row r="6154" spans="19:19" x14ac:dyDescent="0.25">
      <c r="S6154" s="328"/>
    </row>
    <row r="6155" spans="19:19" x14ac:dyDescent="0.25">
      <c r="S6155" s="328"/>
    </row>
    <row r="6156" spans="19:19" x14ac:dyDescent="0.25">
      <c r="S6156" s="328"/>
    </row>
    <row r="6157" spans="19:19" x14ac:dyDescent="0.25">
      <c r="S6157" s="328"/>
    </row>
    <row r="6158" spans="19:19" x14ac:dyDescent="0.25">
      <c r="S6158" s="328"/>
    </row>
    <row r="6159" spans="19:19" x14ac:dyDescent="0.25">
      <c r="S6159" s="328"/>
    </row>
    <row r="6160" spans="19:19" x14ac:dyDescent="0.25">
      <c r="S6160" s="328"/>
    </row>
    <row r="6161" spans="19:19" x14ac:dyDescent="0.25">
      <c r="S6161" s="328"/>
    </row>
    <row r="6162" spans="19:19" x14ac:dyDescent="0.25">
      <c r="S6162" s="328"/>
    </row>
    <row r="6163" spans="19:19" x14ac:dyDescent="0.25">
      <c r="S6163" s="328"/>
    </row>
    <row r="6164" spans="19:19" x14ac:dyDescent="0.25">
      <c r="S6164" s="328"/>
    </row>
    <row r="6165" spans="19:19" x14ac:dyDescent="0.25">
      <c r="S6165" s="328"/>
    </row>
    <row r="6166" spans="19:19" x14ac:dyDescent="0.25">
      <c r="S6166" s="328"/>
    </row>
    <row r="6167" spans="19:19" x14ac:dyDescent="0.25">
      <c r="S6167" s="328"/>
    </row>
    <row r="6168" spans="19:19" x14ac:dyDescent="0.25">
      <c r="S6168" s="328"/>
    </row>
    <row r="6169" spans="19:19" x14ac:dyDescent="0.25">
      <c r="S6169" s="328"/>
    </row>
    <row r="6170" spans="19:19" x14ac:dyDescent="0.25">
      <c r="S6170" s="328"/>
    </row>
    <row r="6171" spans="19:19" x14ac:dyDescent="0.25">
      <c r="S6171" s="328"/>
    </row>
    <row r="6172" spans="19:19" x14ac:dyDescent="0.25">
      <c r="S6172" s="328"/>
    </row>
    <row r="6173" spans="19:19" x14ac:dyDescent="0.25">
      <c r="S6173" s="328"/>
    </row>
    <row r="6174" spans="19:19" x14ac:dyDescent="0.25">
      <c r="S6174" s="328"/>
    </row>
    <row r="6175" spans="19:19" x14ac:dyDescent="0.25">
      <c r="S6175" s="328"/>
    </row>
    <row r="6176" spans="19:19" x14ac:dyDescent="0.25">
      <c r="S6176" s="328"/>
    </row>
    <row r="6177" spans="19:19" x14ac:dyDescent="0.25">
      <c r="S6177" s="328"/>
    </row>
    <row r="6178" spans="19:19" x14ac:dyDescent="0.25">
      <c r="S6178" s="328"/>
    </row>
    <row r="6179" spans="19:19" x14ac:dyDescent="0.25">
      <c r="S6179" s="328"/>
    </row>
    <row r="6180" spans="19:19" x14ac:dyDescent="0.25">
      <c r="S6180" s="328"/>
    </row>
    <row r="6181" spans="19:19" x14ac:dyDescent="0.25">
      <c r="S6181" s="328"/>
    </row>
    <row r="6182" spans="19:19" x14ac:dyDescent="0.25">
      <c r="S6182" s="328"/>
    </row>
    <row r="6183" spans="19:19" x14ac:dyDescent="0.25">
      <c r="S6183" s="328"/>
    </row>
    <row r="6184" spans="19:19" x14ac:dyDescent="0.25">
      <c r="S6184" s="328"/>
    </row>
    <row r="6185" spans="19:19" x14ac:dyDescent="0.25">
      <c r="S6185" s="328"/>
    </row>
    <row r="6186" spans="19:19" x14ac:dyDescent="0.25">
      <c r="S6186" s="328"/>
    </row>
    <row r="6187" spans="19:19" x14ac:dyDescent="0.25">
      <c r="S6187" s="328"/>
    </row>
    <row r="6188" spans="19:19" x14ac:dyDescent="0.25">
      <c r="S6188" s="328"/>
    </row>
    <row r="6189" spans="19:19" x14ac:dyDescent="0.25">
      <c r="S6189" s="328"/>
    </row>
    <row r="6190" spans="19:19" x14ac:dyDescent="0.25">
      <c r="S6190" s="328"/>
    </row>
    <row r="6191" spans="19:19" x14ac:dyDescent="0.25">
      <c r="S6191" s="328"/>
    </row>
    <row r="6192" spans="19:19" x14ac:dyDescent="0.25">
      <c r="S6192" s="328"/>
    </row>
    <row r="6193" spans="19:19" x14ac:dyDescent="0.25">
      <c r="S6193" s="328"/>
    </row>
    <row r="6194" spans="19:19" x14ac:dyDescent="0.25">
      <c r="S6194" s="328"/>
    </row>
    <row r="6195" spans="19:19" x14ac:dyDescent="0.25">
      <c r="S6195" s="328"/>
    </row>
    <row r="6196" spans="19:19" x14ac:dyDescent="0.25">
      <c r="S6196" s="328"/>
    </row>
    <row r="6197" spans="19:19" x14ac:dyDescent="0.25">
      <c r="S6197" s="328"/>
    </row>
    <row r="6198" spans="19:19" x14ac:dyDescent="0.25">
      <c r="S6198" s="328"/>
    </row>
    <row r="6199" spans="19:19" x14ac:dyDescent="0.25">
      <c r="S6199" s="328"/>
    </row>
    <row r="6200" spans="19:19" x14ac:dyDescent="0.25">
      <c r="S6200" s="328"/>
    </row>
    <row r="6201" spans="19:19" x14ac:dyDescent="0.25">
      <c r="S6201" s="328"/>
    </row>
    <row r="6202" spans="19:19" x14ac:dyDescent="0.25">
      <c r="S6202" s="328"/>
    </row>
    <row r="6203" spans="19:19" x14ac:dyDescent="0.25">
      <c r="S6203" s="328"/>
    </row>
    <row r="6204" spans="19:19" x14ac:dyDescent="0.25">
      <c r="S6204" s="328"/>
    </row>
    <row r="6205" spans="19:19" x14ac:dyDescent="0.25">
      <c r="S6205" s="328"/>
    </row>
    <row r="6206" spans="19:19" x14ac:dyDescent="0.25">
      <c r="S6206" s="328"/>
    </row>
    <row r="6207" spans="19:19" x14ac:dyDescent="0.25">
      <c r="S6207" s="328"/>
    </row>
    <row r="6208" spans="19:19" x14ac:dyDescent="0.25">
      <c r="S6208" s="328"/>
    </row>
    <row r="6209" spans="19:19" x14ac:dyDescent="0.25">
      <c r="S6209" s="328"/>
    </row>
    <row r="6210" spans="19:19" x14ac:dyDescent="0.25">
      <c r="S6210" s="328"/>
    </row>
    <row r="6211" spans="19:19" x14ac:dyDescent="0.25">
      <c r="S6211" s="328"/>
    </row>
    <row r="6212" spans="19:19" x14ac:dyDescent="0.25">
      <c r="S6212" s="328"/>
    </row>
    <row r="6213" spans="19:19" x14ac:dyDescent="0.25">
      <c r="S6213" s="328"/>
    </row>
    <row r="6214" spans="19:19" x14ac:dyDescent="0.25">
      <c r="S6214" s="328"/>
    </row>
    <row r="6215" spans="19:19" x14ac:dyDescent="0.25">
      <c r="S6215" s="328"/>
    </row>
    <row r="6216" spans="19:19" x14ac:dyDescent="0.25">
      <c r="S6216" s="328"/>
    </row>
    <row r="6217" spans="19:19" x14ac:dyDescent="0.25">
      <c r="S6217" s="328"/>
    </row>
    <row r="6218" spans="19:19" x14ac:dyDescent="0.25">
      <c r="S6218" s="328"/>
    </row>
    <row r="6219" spans="19:19" x14ac:dyDescent="0.25">
      <c r="S6219" s="328"/>
    </row>
    <row r="6220" spans="19:19" x14ac:dyDescent="0.25">
      <c r="S6220" s="328"/>
    </row>
    <row r="6221" spans="19:19" x14ac:dyDescent="0.25">
      <c r="S6221" s="328"/>
    </row>
    <row r="6222" spans="19:19" x14ac:dyDescent="0.25">
      <c r="S6222" s="328"/>
    </row>
    <row r="6223" spans="19:19" x14ac:dyDescent="0.25">
      <c r="S6223" s="328"/>
    </row>
    <row r="6224" spans="19:19" x14ac:dyDescent="0.25">
      <c r="S6224" s="328"/>
    </row>
    <row r="6225" spans="19:19" x14ac:dyDescent="0.25">
      <c r="S6225" s="328"/>
    </row>
    <row r="6226" spans="19:19" x14ac:dyDescent="0.25">
      <c r="S6226" s="328"/>
    </row>
    <row r="6227" spans="19:19" x14ac:dyDescent="0.25">
      <c r="S6227" s="328"/>
    </row>
    <row r="6228" spans="19:19" x14ac:dyDescent="0.25">
      <c r="S6228" s="328"/>
    </row>
    <row r="6229" spans="19:19" x14ac:dyDescent="0.25">
      <c r="S6229" s="328"/>
    </row>
    <row r="6230" spans="19:19" x14ac:dyDescent="0.25">
      <c r="S6230" s="328"/>
    </row>
    <row r="6231" spans="19:19" x14ac:dyDescent="0.25">
      <c r="S6231" s="328"/>
    </row>
    <row r="6232" spans="19:19" x14ac:dyDescent="0.25">
      <c r="S6232" s="328"/>
    </row>
    <row r="6233" spans="19:19" x14ac:dyDescent="0.25">
      <c r="S6233" s="328"/>
    </row>
    <row r="6234" spans="19:19" x14ac:dyDescent="0.25">
      <c r="S6234" s="328"/>
    </row>
    <row r="6235" spans="19:19" x14ac:dyDescent="0.25">
      <c r="S6235" s="328"/>
    </row>
    <row r="6236" spans="19:19" x14ac:dyDescent="0.25">
      <c r="S6236" s="328"/>
    </row>
    <row r="6237" spans="19:19" x14ac:dyDescent="0.25">
      <c r="S6237" s="328"/>
    </row>
    <row r="6238" spans="19:19" x14ac:dyDescent="0.25">
      <c r="S6238" s="328"/>
    </row>
    <row r="6239" spans="19:19" x14ac:dyDescent="0.25">
      <c r="S6239" s="328"/>
    </row>
    <row r="6240" spans="19:19" x14ac:dyDescent="0.25">
      <c r="S6240" s="328"/>
    </row>
    <row r="6241" spans="19:19" x14ac:dyDescent="0.25">
      <c r="S6241" s="328"/>
    </row>
    <row r="6242" spans="19:19" x14ac:dyDescent="0.25">
      <c r="S6242" s="328"/>
    </row>
    <row r="6243" spans="19:19" x14ac:dyDescent="0.25">
      <c r="S6243" s="328"/>
    </row>
    <row r="6244" spans="19:19" x14ac:dyDescent="0.25">
      <c r="S6244" s="328"/>
    </row>
    <row r="6245" spans="19:19" x14ac:dyDescent="0.25">
      <c r="S6245" s="328"/>
    </row>
    <row r="6246" spans="19:19" x14ac:dyDescent="0.25">
      <c r="S6246" s="328"/>
    </row>
    <row r="6247" spans="19:19" x14ac:dyDescent="0.25">
      <c r="S6247" s="328"/>
    </row>
    <row r="6248" spans="19:19" x14ac:dyDescent="0.25">
      <c r="S6248" s="328"/>
    </row>
    <row r="6249" spans="19:19" x14ac:dyDescent="0.25">
      <c r="S6249" s="328"/>
    </row>
    <row r="6250" spans="19:19" x14ac:dyDescent="0.25">
      <c r="S6250" s="328"/>
    </row>
    <row r="6251" spans="19:19" x14ac:dyDescent="0.25">
      <c r="S6251" s="328"/>
    </row>
    <row r="6252" spans="19:19" x14ac:dyDescent="0.25">
      <c r="S6252" s="328"/>
    </row>
    <row r="6253" spans="19:19" x14ac:dyDescent="0.25">
      <c r="S6253" s="328"/>
    </row>
    <row r="6254" spans="19:19" x14ac:dyDescent="0.25">
      <c r="S6254" s="328"/>
    </row>
    <row r="6255" spans="19:19" x14ac:dyDescent="0.25">
      <c r="S6255" s="328"/>
    </row>
    <row r="6256" spans="19:19" x14ac:dyDescent="0.25">
      <c r="S6256" s="328"/>
    </row>
    <row r="6257" spans="19:19" x14ac:dyDescent="0.25">
      <c r="S6257" s="328"/>
    </row>
    <row r="6258" spans="19:19" x14ac:dyDescent="0.25">
      <c r="S6258" s="328"/>
    </row>
    <row r="6259" spans="19:19" x14ac:dyDescent="0.25">
      <c r="S6259" s="328"/>
    </row>
    <row r="6260" spans="19:19" x14ac:dyDescent="0.25">
      <c r="S6260" s="328"/>
    </row>
    <row r="6261" spans="19:19" x14ac:dyDescent="0.25">
      <c r="S6261" s="328"/>
    </row>
    <row r="6262" spans="19:19" x14ac:dyDescent="0.25">
      <c r="S6262" s="328"/>
    </row>
    <row r="6263" spans="19:19" x14ac:dyDescent="0.25">
      <c r="S6263" s="328"/>
    </row>
    <row r="6264" spans="19:19" x14ac:dyDescent="0.25">
      <c r="S6264" s="328"/>
    </row>
    <row r="6265" spans="19:19" x14ac:dyDescent="0.25">
      <c r="S6265" s="328"/>
    </row>
    <row r="6266" spans="19:19" x14ac:dyDescent="0.25">
      <c r="S6266" s="328"/>
    </row>
    <row r="6267" spans="19:19" x14ac:dyDescent="0.25">
      <c r="S6267" s="328"/>
    </row>
    <row r="6268" spans="19:19" x14ac:dyDescent="0.25">
      <c r="S6268" s="328"/>
    </row>
    <row r="6269" spans="19:19" x14ac:dyDescent="0.25">
      <c r="S6269" s="328"/>
    </row>
    <row r="6270" spans="19:19" x14ac:dyDescent="0.25">
      <c r="S6270" s="328"/>
    </row>
    <row r="6271" spans="19:19" x14ac:dyDescent="0.25">
      <c r="S6271" s="328"/>
    </row>
    <row r="6272" spans="19:19" x14ac:dyDescent="0.25">
      <c r="S6272" s="328"/>
    </row>
    <row r="6273" spans="19:19" x14ac:dyDescent="0.25">
      <c r="S6273" s="328"/>
    </row>
    <row r="6274" spans="19:19" x14ac:dyDescent="0.25">
      <c r="S6274" s="328"/>
    </row>
    <row r="6275" spans="19:19" x14ac:dyDescent="0.25">
      <c r="S6275" s="328"/>
    </row>
    <row r="6276" spans="19:19" x14ac:dyDescent="0.25">
      <c r="S6276" s="328"/>
    </row>
    <row r="6277" spans="19:19" x14ac:dyDescent="0.25">
      <c r="S6277" s="328"/>
    </row>
    <row r="6278" spans="19:19" x14ac:dyDescent="0.25">
      <c r="S6278" s="328"/>
    </row>
    <row r="6279" spans="19:19" x14ac:dyDescent="0.25">
      <c r="S6279" s="328"/>
    </row>
    <row r="6280" spans="19:19" x14ac:dyDescent="0.25">
      <c r="S6280" s="328"/>
    </row>
    <row r="6281" spans="19:19" x14ac:dyDescent="0.25">
      <c r="S6281" s="328"/>
    </row>
    <row r="6282" spans="19:19" x14ac:dyDescent="0.25">
      <c r="S6282" s="328"/>
    </row>
    <row r="6283" spans="19:19" x14ac:dyDescent="0.25">
      <c r="S6283" s="328"/>
    </row>
    <row r="6284" spans="19:19" x14ac:dyDescent="0.25">
      <c r="S6284" s="328"/>
    </row>
    <row r="6285" spans="19:19" x14ac:dyDescent="0.25">
      <c r="S6285" s="328"/>
    </row>
    <row r="6286" spans="19:19" x14ac:dyDescent="0.25">
      <c r="S6286" s="328"/>
    </row>
    <row r="6287" spans="19:19" x14ac:dyDescent="0.25">
      <c r="S6287" s="328"/>
    </row>
    <row r="6288" spans="19:19" x14ac:dyDescent="0.25">
      <c r="S6288" s="328"/>
    </row>
    <row r="6289" spans="19:19" x14ac:dyDescent="0.25">
      <c r="S6289" s="328"/>
    </row>
    <row r="6290" spans="19:19" x14ac:dyDescent="0.25">
      <c r="S6290" s="328"/>
    </row>
    <row r="6291" spans="19:19" x14ac:dyDescent="0.25">
      <c r="S6291" s="328"/>
    </row>
    <row r="6292" spans="19:19" x14ac:dyDescent="0.25">
      <c r="S6292" s="328"/>
    </row>
    <row r="6293" spans="19:19" x14ac:dyDescent="0.25">
      <c r="S6293" s="328"/>
    </row>
    <row r="6294" spans="19:19" x14ac:dyDescent="0.25">
      <c r="S6294" s="328"/>
    </row>
    <row r="6295" spans="19:19" x14ac:dyDescent="0.25">
      <c r="S6295" s="328"/>
    </row>
    <row r="6296" spans="19:19" x14ac:dyDescent="0.25">
      <c r="S6296" s="328"/>
    </row>
    <row r="6297" spans="19:19" x14ac:dyDescent="0.25">
      <c r="S6297" s="328"/>
    </row>
    <row r="6298" spans="19:19" x14ac:dyDescent="0.25">
      <c r="S6298" s="328"/>
    </row>
    <row r="6299" spans="19:19" x14ac:dyDescent="0.25">
      <c r="S6299" s="328"/>
    </row>
    <row r="6300" spans="19:19" x14ac:dyDescent="0.25">
      <c r="S6300" s="328"/>
    </row>
    <row r="6301" spans="19:19" x14ac:dyDescent="0.25">
      <c r="S6301" s="328"/>
    </row>
    <row r="6302" spans="19:19" x14ac:dyDescent="0.25">
      <c r="S6302" s="328"/>
    </row>
    <row r="6303" spans="19:19" x14ac:dyDescent="0.25">
      <c r="S6303" s="328"/>
    </row>
    <row r="6304" spans="19:19" x14ac:dyDescent="0.25">
      <c r="S6304" s="328"/>
    </row>
    <row r="6305" spans="19:19" x14ac:dyDescent="0.25">
      <c r="S6305" s="328"/>
    </row>
    <row r="6306" spans="19:19" x14ac:dyDescent="0.25">
      <c r="S6306" s="328"/>
    </row>
    <row r="6307" spans="19:19" x14ac:dyDescent="0.25">
      <c r="S6307" s="328"/>
    </row>
    <row r="6308" spans="19:19" x14ac:dyDescent="0.25">
      <c r="S6308" s="328"/>
    </row>
    <row r="6309" spans="19:19" x14ac:dyDescent="0.25">
      <c r="S6309" s="328"/>
    </row>
    <row r="6310" spans="19:19" x14ac:dyDescent="0.25">
      <c r="S6310" s="328"/>
    </row>
    <row r="6311" spans="19:19" x14ac:dyDescent="0.25">
      <c r="S6311" s="328"/>
    </row>
    <row r="6312" spans="19:19" x14ac:dyDescent="0.25">
      <c r="S6312" s="328"/>
    </row>
    <row r="6313" spans="19:19" x14ac:dyDescent="0.25">
      <c r="S6313" s="328"/>
    </row>
    <row r="6314" spans="19:19" x14ac:dyDescent="0.25">
      <c r="S6314" s="328"/>
    </row>
    <row r="6315" spans="19:19" x14ac:dyDescent="0.25">
      <c r="S6315" s="328"/>
    </row>
    <row r="6316" spans="19:19" x14ac:dyDescent="0.25">
      <c r="S6316" s="328"/>
    </row>
    <row r="6317" spans="19:19" x14ac:dyDescent="0.25">
      <c r="S6317" s="328"/>
    </row>
    <row r="6318" spans="19:19" x14ac:dyDescent="0.25">
      <c r="S6318" s="328"/>
    </row>
    <row r="6319" spans="19:19" x14ac:dyDescent="0.25">
      <c r="S6319" s="328"/>
    </row>
    <row r="6320" spans="19:19" x14ac:dyDescent="0.25">
      <c r="S6320" s="328"/>
    </row>
    <row r="6321" spans="19:19" x14ac:dyDescent="0.25">
      <c r="S6321" s="328"/>
    </row>
    <row r="6322" spans="19:19" x14ac:dyDescent="0.25">
      <c r="S6322" s="328"/>
    </row>
    <row r="6323" spans="19:19" x14ac:dyDescent="0.25">
      <c r="S6323" s="328"/>
    </row>
    <row r="6324" spans="19:19" x14ac:dyDescent="0.25">
      <c r="S6324" s="328"/>
    </row>
    <row r="6325" spans="19:19" x14ac:dyDescent="0.25">
      <c r="S6325" s="328"/>
    </row>
    <row r="6326" spans="19:19" x14ac:dyDescent="0.25">
      <c r="S6326" s="328"/>
    </row>
    <row r="6327" spans="19:19" x14ac:dyDescent="0.25">
      <c r="S6327" s="328"/>
    </row>
    <row r="6328" spans="19:19" x14ac:dyDescent="0.25">
      <c r="S6328" s="328"/>
    </row>
    <row r="6329" spans="19:19" x14ac:dyDescent="0.25">
      <c r="S6329" s="328"/>
    </row>
    <row r="6330" spans="19:19" x14ac:dyDescent="0.25">
      <c r="S6330" s="328"/>
    </row>
    <row r="6331" spans="19:19" x14ac:dyDescent="0.25">
      <c r="S6331" s="328"/>
    </row>
    <row r="6332" spans="19:19" x14ac:dyDescent="0.25">
      <c r="S6332" s="328"/>
    </row>
    <row r="6333" spans="19:19" x14ac:dyDescent="0.25">
      <c r="S6333" s="328"/>
    </row>
    <row r="6334" spans="19:19" x14ac:dyDescent="0.25">
      <c r="S6334" s="328"/>
    </row>
    <row r="6335" spans="19:19" x14ac:dyDescent="0.25">
      <c r="S6335" s="328"/>
    </row>
    <row r="6336" spans="19:19" x14ac:dyDescent="0.25">
      <c r="S6336" s="328"/>
    </row>
    <row r="6337" spans="19:19" x14ac:dyDescent="0.25">
      <c r="S6337" s="328"/>
    </row>
    <row r="6338" spans="19:19" x14ac:dyDescent="0.25">
      <c r="S6338" s="328"/>
    </row>
    <row r="6339" spans="19:19" x14ac:dyDescent="0.25">
      <c r="S6339" s="328"/>
    </row>
    <row r="6340" spans="19:19" x14ac:dyDescent="0.25">
      <c r="S6340" s="328"/>
    </row>
    <row r="6341" spans="19:19" x14ac:dyDescent="0.25">
      <c r="S6341" s="328"/>
    </row>
    <row r="6342" spans="19:19" x14ac:dyDescent="0.25">
      <c r="S6342" s="328"/>
    </row>
    <row r="6343" spans="19:19" x14ac:dyDescent="0.25">
      <c r="S6343" s="328"/>
    </row>
    <row r="6344" spans="19:19" x14ac:dyDescent="0.25">
      <c r="S6344" s="328"/>
    </row>
    <row r="6345" spans="19:19" x14ac:dyDescent="0.25">
      <c r="S6345" s="328"/>
    </row>
    <row r="6346" spans="19:19" x14ac:dyDescent="0.25">
      <c r="S6346" s="328"/>
    </row>
    <row r="6347" spans="19:19" x14ac:dyDescent="0.25">
      <c r="S6347" s="328"/>
    </row>
    <row r="6348" spans="19:19" x14ac:dyDescent="0.25">
      <c r="S6348" s="328"/>
    </row>
    <row r="6349" spans="19:19" x14ac:dyDescent="0.25">
      <c r="S6349" s="328"/>
    </row>
    <row r="6350" spans="19:19" x14ac:dyDescent="0.25">
      <c r="S6350" s="328"/>
    </row>
    <row r="6351" spans="19:19" x14ac:dyDescent="0.25">
      <c r="S6351" s="328"/>
    </row>
    <row r="6352" spans="19:19" x14ac:dyDescent="0.25">
      <c r="S6352" s="328"/>
    </row>
    <row r="6353" spans="19:19" x14ac:dyDescent="0.25">
      <c r="S6353" s="328"/>
    </row>
    <row r="6354" spans="19:19" x14ac:dyDescent="0.25">
      <c r="S6354" s="328"/>
    </row>
    <row r="6355" spans="19:19" x14ac:dyDescent="0.25">
      <c r="S6355" s="328"/>
    </row>
    <row r="6356" spans="19:19" x14ac:dyDescent="0.25">
      <c r="S6356" s="328"/>
    </row>
    <row r="6357" spans="19:19" x14ac:dyDescent="0.25">
      <c r="S6357" s="328"/>
    </row>
    <row r="6358" spans="19:19" x14ac:dyDescent="0.25">
      <c r="S6358" s="328"/>
    </row>
    <row r="6359" spans="19:19" x14ac:dyDescent="0.25">
      <c r="S6359" s="328"/>
    </row>
    <row r="6360" spans="19:19" x14ac:dyDescent="0.25">
      <c r="S6360" s="328"/>
    </row>
    <row r="6361" spans="19:19" x14ac:dyDescent="0.25">
      <c r="S6361" s="328"/>
    </row>
    <row r="6362" spans="19:19" x14ac:dyDescent="0.25">
      <c r="S6362" s="328"/>
    </row>
    <row r="6363" spans="19:19" x14ac:dyDescent="0.25">
      <c r="S6363" s="328"/>
    </row>
    <row r="6364" spans="19:19" x14ac:dyDescent="0.25">
      <c r="S6364" s="328"/>
    </row>
    <row r="6365" spans="19:19" x14ac:dyDescent="0.25">
      <c r="S6365" s="328"/>
    </row>
    <row r="6366" spans="19:19" x14ac:dyDescent="0.25">
      <c r="S6366" s="328"/>
    </row>
    <row r="6367" spans="19:19" x14ac:dyDescent="0.25">
      <c r="S6367" s="328"/>
    </row>
    <row r="6368" spans="19:19" x14ac:dyDescent="0.25">
      <c r="S6368" s="328"/>
    </row>
    <row r="6369" spans="19:19" x14ac:dyDescent="0.25">
      <c r="S6369" s="328"/>
    </row>
    <row r="6370" spans="19:19" x14ac:dyDescent="0.25">
      <c r="S6370" s="328"/>
    </row>
    <row r="6371" spans="19:19" x14ac:dyDescent="0.25">
      <c r="S6371" s="328"/>
    </row>
    <row r="6372" spans="19:19" x14ac:dyDescent="0.25">
      <c r="S6372" s="328"/>
    </row>
    <row r="6373" spans="19:19" x14ac:dyDescent="0.25">
      <c r="S6373" s="328"/>
    </row>
    <row r="6374" spans="19:19" x14ac:dyDescent="0.25">
      <c r="S6374" s="328"/>
    </row>
    <row r="6375" spans="19:19" x14ac:dyDescent="0.25">
      <c r="S6375" s="328"/>
    </row>
    <row r="6376" spans="19:19" x14ac:dyDescent="0.25">
      <c r="S6376" s="328"/>
    </row>
    <row r="6377" spans="19:19" x14ac:dyDescent="0.25">
      <c r="S6377" s="328"/>
    </row>
    <row r="6378" spans="19:19" x14ac:dyDescent="0.25">
      <c r="S6378" s="328"/>
    </row>
    <row r="6379" spans="19:19" x14ac:dyDescent="0.25">
      <c r="S6379" s="328"/>
    </row>
    <row r="6380" spans="19:19" x14ac:dyDescent="0.25">
      <c r="S6380" s="328"/>
    </row>
    <row r="6381" spans="19:19" x14ac:dyDescent="0.25">
      <c r="S6381" s="328"/>
    </row>
    <row r="6382" spans="19:19" x14ac:dyDescent="0.25">
      <c r="S6382" s="328"/>
    </row>
    <row r="6383" spans="19:19" x14ac:dyDescent="0.25">
      <c r="S6383" s="328"/>
    </row>
    <row r="6384" spans="19:19" x14ac:dyDescent="0.25">
      <c r="S6384" s="328"/>
    </row>
    <row r="6385" spans="19:19" x14ac:dyDescent="0.25">
      <c r="S6385" s="328"/>
    </row>
    <row r="6386" spans="19:19" x14ac:dyDescent="0.25">
      <c r="S6386" s="328"/>
    </row>
    <row r="6387" spans="19:19" x14ac:dyDescent="0.25">
      <c r="S6387" s="328"/>
    </row>
    <row r="6388" spans="19:19" x14ac:dyDescent="0.25">
      <c r="S6388" s="328"/>
    </row>
    <row r="6389" spans="19:19" x14ac:dyDescent="0.25">
      <c r="S6389" s="328"/>
    </row>
    <row r="6390" spans="19:19" x14ac:dyDescent="0.25">
      <c r="S6390" s="328"/>
    </row>
    <row r="6391" spans="19:19" x14ac:dyDescent="0.25">
      <c r="S6391" s="328"/>
    </row>
    <row r="6392" spans="19:19" x14ac:dyDescent="0.25">
      <c r="S6392" s="328"/>
    </row>
    <row r="6393" spans="19:19" x14ac:dyDescent="0.25">
      <c r="S6393" s="328"/>
    </row>
    <row r="6394" spans="19:19" x14ac:dyDescent="0.25">
      <c r="S6394" s="328"/>
    </row>
    <row r="6395" spans="19:19" x14ac:dyDescent="0.25">
      <c r="S6395" s="328"/>
    </row>
    <row r="6396" spans="19:19" x14ac:dyDescent="0.25">
      <c r="S6396" s="328"/>
    </row>
    <row r="6397" spans="19:19" x14ac:dyDescent="0.25">
      <c r="S6397" s="328"/>
    </row>
    <row r="6398" spans="19:19" x14ac:dyDescent="0.25">
      <c r="S6398" s="328"/>
    </row>
    <row r="6399" spans="19:19" x14ac:dyDescent="0.25">
      <c r="S6399" s="328"/>
    </row>
    <row r="6400" spans="19:19" x14ac:dyDescent="0.25">
      <c r="S6400" s="328"/>
    </row>
    <row r="6401" spans="19:19" x14ac:dyDescent="0.25">
      <c r="S6401" s="328"/>
    </row>
    <row r="6402" spans="19:19" x14ac:dyDescent="0.25">
      <c r="S6402" s="328"/>
    </row>
    <row r="6403" spans="19:19" x14ac:dyDescent="0.25">
      <c r="S6403" s="328"/>
    </row>
    <row r="6404" spans="19:19" x14ac:dyDescent="0.25">
      <c r="S6404" s="328"/>
    </row>
    <row r="6405" spans="19:19" x14ac:dyDescent="0.25">
      <c r="S6405" s="328"/>
    </row>
    <row r="6406" spans="19:19" x14ac:dyDescent="0.25">
      <c r="S6406" s="328"/>
    </row>
    <row r="6407" spans="19:19" x14ac:dyDescent="0.25">
      <c r="S6407" s="328"/>
    </row>
    <row r="6408" spans="19:19" x14ac:dyDescent="0.25">
      <c r="S6408" s="328"/>
    </row>
    <row r="6409" spans="19:19" x14ac:dyDescent="0.25">
      <c r="S6409" s="328"/>
    </row>
    <row r="6410" spans="19:19" x14ac:dyDescent="0.25">
      <c r="S6410" s="328"/>
    </row>
    <row r="6411" spans="19:19" x14ac:dyDescent="0.25">
      <c r="S6411" s="328"/>
    </row>
    <row r="6412" spans="19:19" x14ac:dyDescent="0.25">
      <c r="S6412" s="328"/>
    </row>
    <row r="6413" spans="19:19" x14ac:dyDescent="0.25">
      <c r="S6413" s="328"/>
    </row>
    <row r="6414" spans="19:19" x14ac:dyDescent="0.25">
      <c r="S6414" s="328"/>
    </row>
    <row r="6415" spans="19:19" x14ac:dyDescent="0.25">
      <c r="S6415" s="328"/>
    </row>
    <row r="6416" spans="19:19" x14ac:dyDescent="0.25">
      <c r="S6416" s="328"/>
    </row>
    <row r="6417" spans="19:19" x14ac:dyDescent="0.25">
      <c r="S6417" s="328"/>
    </row>
    <row r="6418" spans="19:19" x14ac:dyDescent="0.25">
      <c r="S6418" s="328"/>
    </row>
    <row r="6419" spans="19:19" x14ac:dyDescent="0.25">
      <c r="S6419" s="328"/>
    </row>
    <row r="6420" spans="19:19" x14ac:dyDescent="0.25">
      <c r="S6420" s="328"/>
    </row>
    <row r="6421" spans="19:19" x14ac:dyDescent="0.25">
      <c r="S6421" s="328"/>
    </row>
    <row r="6422" spans="19:19" x14ac:dyDescent="0.25">
      <c r="S6422" s="328"/>
    </row>
    <row r="6423" spans="19:19" x14ac:dyDescent="0.25">
      <c r="S6423" s="328"/>
    </row>
    <row r="6424" spans="19:19" x14ac:dyDescent="0.25">
      <c r="S6424" s="328"/>
    </row>
    <row r="6425" spans="19:19" x14ac:dyDescent="0.25">
      <c r="S6425" s="328"/>
    </row>
    <row r="6426" spans="19:19" x14ac:dyDescent="0.25">
      <c r="S6426" s="328"/>
    </row>
    <row r="6427" spans="19:19" x14ac:dyDescent="0.25">
      <c r="S6427" s="328"/>
    </row>
    <row r="6428" spans="19:19" x14ac:dyDescent="0.25">
      <c r="S6428" s="328"/>
    </row>
    <row r="6429" spans="19:19" x14ac:dyDescent="0.25">
      <c r="S6429" s="328"/>
    </row>
    <row r="6430" spans="19:19" x14ac:dyDescent="0.25">
      <c r="S6430" s="328"/>
    </row>
    <row r="6431" spans="19:19" x14ac:dyDescent="0.25">
      <c r="S6431" s="328"/>
    </row>
    <row r="6432" spans="19:19" x14ac:dyDescent="0.25">
      <c r="S6432" s="328"/>
    </row>
    <row r="6433" spans="19:19" x14ac:dyDescent="0.25">
      <c r="S6433" s="328"/>
    </row>
    <row r="6434" spans="19:19" x14ac:dyDescent="0.25">
      <c r="S6434" s="328"/>
    </row>
    <row r="6435" spans="19:19" x14ac:dyDescent="0.25">
      <c r="S6435" s="328"/>
    </row>
    <row r="6436" spans="19:19" x14ac:dyDescent="0.25">
      <c r="S6436" s="328"/>
    </row>
    <row r="6437" spans="19:19" x14ac:dyDescent="0.25">
      <c r="S6437" s="328"/>
    </row>
    <row r="6438" spans="19:19" x14ac:dyDescent="0.25">
      <c r="S6438" s="328"/>
    </row>
    <row r="6439" spans="19:19" x14ac:dyDescent="0.25">
      <c r="S6439" s="328"/>
    </row>
    <row r="6440" spans="19:19" x14ac:dyDescent="0.25">
      <c r="S6440" s="328"/>
    </row>
    <row r="6441" spans="19:19" x14ac:dyDescent="0.25">
      <c r="S6441" s="328"/>
    </row>
    <row r="6442" spans="19:19" x14ac:dyDescent="0.25">
      <c r="S6442" s="328"/>
    </row>
    <row r="6443" spans="19:19" x14ac:dyDescent="0.25">
      <c r="S6443" s="328"/>
    </row>
    <row r="6444" spans="19:19" x14ac:dyDescent="0.25">
      <c r="S6444" s="328"/>
    </row>
    <row r="6445" spans="19:19" x14ac:dyDescent="0.25">
      <c r="S6445" s="328"/>
    </row>
    <row r="6446" spans="19:19" x14ac:dyDescent="0.25">
      <c r="S6446" s="328"/>
    </row>
    <row r="6447" spans="19:19" x14ac:dyDescent="0.25">
      <c r="S6447" s="328"/>
    </row>
    <row r="6448" spans="19:19" x14ac:dyDescent="0.25">
      <c r="S6448" s="328"/>
    </row>
    <row r="6449" spans="19:19" x14ac:dyDescent="0.25">
      <c r="S6449" s="328"/>
    </row>
    <row r="6450" spans="19:19" x14ac:dyDescent="0.25">
      <c r="S6450" s="328"/>
    </row>
    <row r="6451" spans="19:19" x14ac:dyDescent="0.25">
      <c r="S6451" s="328"/>
    </row>
    <row r="6452" spans="19:19" x14ac:dyDescent="0.25">
      <c r="S6452" s="328"/>
    </row>
    <row r="6453" spans="19:19" x14ac:dyDescent="0.25">
      <c r="S6453" s="328"/>
    </row>
    <row r="6454" spans="19:19" x14ac:dyDescent="0.25">
      <c r="S6454" s="328"/>
    </row>
    <row r="6455" spans="19:19" x14ac:dyDescent="0.25">
      <c r="S6455" s="328"/>
    </row>
    <row r="6456" spans="19:19" x14ac:dyDescent="0.25">
      <c r="S6456" s="328"/>
    </row>
    <row r="6457" spans="19:19" x14ac:dyDescent="0.25">
      <c r="S6457" s="328"/>
    </row>
    <row r="6458" spans="19:19" x14ac:dyDescent="0.25">
      <c r="S6458" s="328"/>
    </row>
    <row r="6459" spans="19:19" x14ac:dyDescent="0.25">
      <c r="S6459" s="328"/>
    </row>
    <row r="6460" spans="19:19" x14ac:dyDescent="0.25">
      <c r="S6460" s="328"/>
    </row>
    <row r="6461" spans="19:19" x14ac:dyDescent="0.25">
      <c r="S6461" s="328"/>
    </row>
    <row r="6462" spans="19:19" x14ac:dyDescent="0.25">
      <c r="S6462" s="328"/>
    </row>
    <row r="6463" spans="19:19" x14ac:dyDescent="0.25">
      <c r="S6463" s="328"/>
    </row>
    <row r="6464" spans="19:19" x14ac:dyDescent="0.25">
      <c r="S6464" s="328"/>
    </row>
    <row r="6465" spans="19:19" x14ac:dyDescent="0.25">
      <c r="S6465" s="328"/>
    </row>
    <row r="6466" spans="19:19" x14ac:dyDescent="0.25">
      <c r="S6466" s="328"/>
    </row>
    <row r="6467" spans="19:19" x14ac:dyDescent="0.25">
      <c r="S6467" s="328"/>
    </row>
    <row r="6468" spans="19:19" x14ac:dyDescent="0.25">
      <c r="S6468" s="328"/>
    </row>
    <row r="6469" spans="19:19" x14ac:dyDescent="0.25">
      <c r="S6469" s="328"/>
    </row>
    <row r="6470" spans="19:19" x14ac:dyDescent="0.25">
      <c r="S6470" s="328"/>
    </row>
    <row r="6471" spans="19:19" x14ac:dyDescent="0.25">
      <c r="S6471" s="328"/>
    </row>
    <row r="6472" spans="19:19" x14ac:dyDescent="0.25">
      <c r="S6472" s="328"/>
    </row>
    <row r="6473" spans="19:19" x14ac:dyDescent="0.25">
      <c r="S6473" s="328"/>
    </row>
    <row r="6474" spans="19:19" x14ac:dyDescent="0.25">
      <c r="S6474" s="328"/>
    </row>
    <row r="6475" spans="19:19" x14ac:dyDescent="0.25">
      <c r="S6475" s="328"/>
    </row>
    <row r="6476" spans="19:19" x14ac:dyDescent="0.25">
      <c r="S6476" s="328"/>
    </row>
    <row r="6477" spans="19:19" x14ac:dyDescent="0.25">
      <c r="S6477" s="328"/>
    </row>
    <row r="6478" spans="19:19" x14ac:dyDescent="0.25">
      <c r="S6478" s="328"/>
    </row>
    <row r="6479" spans="19:19" x14ac:dyDescent="0.25">
      <c r="S6479" s="328"/>
    </row>
    <row r="6480" spans="19:19" x14ac:dyDescent="0.25">
      <c r="S6480" s="328"/>
    </row>
    <row r="6481" spans="19:19" x14ac:dyDescent="0.25">
      <c r="S6481" s="328"/>
    </row>
    <row r="6482" spans="19:19" x14ac:dyDescent="0.25">
      <c r="S6482" s="328"/>
    </row>
    <row r="6483" spans="19:19" x14ac:dyDescent="0.25">
      <c r="S6483" s="328"/>
    </row>
    <row r="6484" spans="19:19" x14ac:dyDescent="0.25">
      <c r="S6484" s="328"/>
    </row>
    <row r="6485" spans="19:19" x14ac:dyDescent="0.25">
      <c r="S6485" s="328"/>
    </row>
    <row r="6486" spans="19:19" x14ac:dyDescent="0.25">
      <c r="S6486" s="328"/>
    </row>
    <row r="6487" spans="19:19" x14ac:dyDescent="0.25">
      <c r="S6487" s="328"/>
    </row>
    <row r="6488" spans="19:19" x14ac:dyDescent="0.25">
      <c r="S6488" s="328"/>
    </row>
    <row r="6489" spans="19:19" x14ac:dyDescent="0.25">
      <c r="S6489" s="328"/>
    </row>
    <row r="6490" spans="19:19" x14ac:dyDescent="0.25">
      <c r="S6490" s="328"/>
    </row>
    <row r="6491" spans="19:19" x14ac:dyDescent="0.25">
      <c r="S6491" s="328"/>
    </row>
    <row r="6492" spans="19:19" x14ac:dyDescent="0.25">
      <c r="S6492" s="328"/>
    </row>
    <row r="6493" spans="19:19" x14ac:dyDescent="0.25">
      <c r="S6493" s="328"/>
    </row>
    <row r="6494" spans="19:19" x14ac:dyDescent="0.25">
      <c r="S6494" s="328"/>
    </row>
    <row r="6495" spans="19:19" x14ac:dyDescent="0.25">
      <c r="S6495" s="328"/>
    </row>
    <row r="6496" spans="19:19" x14ac:dyDescent="0.25">
      <c r="S6496" s="328"/>
    </row>
    <row r="6497" spans="19:19" x14ac:dyDescent="0.25">
      <c r="S6497" s="328"/>
    </row>
    <row r="6498" spans="19:19" x14ac:dyDescent="0.25">
      <c r="S6498" s="328"/>
    </row>
    <row r="6499" spans="19:19" x14ac:dyDescent="0.25">
      <c r="S6499" s="328"/>
    </row>
    <row r="6500" spans="19:19" x14ac:dyDescent="0.25">
      <c r="S6500" s="328"/>
    </row>
    <row r="6501" spans="19:19" x14ac:dyDescent="0.25">
      <c r="S6501" s="328"/>
    </row>
    <row r="6502" spans="19:19" x14ac:dyDescent="0.25">
      <c r="S6502" s="328"/>
    </row>
    <row r="6503" spans="19:19" x14ac:dyDescent="0.25">
      <c r="S6503" s="328"/>
    </row>
    <row r="6504" spans="19:19" x14ac:dyDescent="0.25">
      <c r="S6504" s="328"/>
    </row>
    <row r="6505" spans="19:19" x14ac:dyDescent="0.25">
      <c r="S6505" s="328"/>
    </row>
    <row r="6506" spans="19:19" x14ac:dyDescent="0.25">
      <c r="S6506" s="328"/>
    </row>
    <row r="6507" spans="19:19" x14ac:dyDescent="0.25">
      <c r="S6507" s="328"/>
    </row>
    <row r="6508" spans="19:19" x14ac:dyDescent="0.25">
      <c r="S6508" s="328"/>
    </row>
    <row r="6509" spans="19:19" x14ac:dyDescent="0.25">
      <c r="S6509" s="328"/>
    </row>
    <row r="6510" spans="19:19" x14ac:dyDescent="0.25">
      <c r="S6510" s="328"/>
    </row>
    <row r="6511" spans="19:19" x14ac:dyDescent="0.25">
      <c r="S6511" s="328"/>
    </row>
    <row r="6512" spans="19:19" x14ac:dyDescent="0.25">
      <c r="S6512" s="328"/>
    </row>
    <row r="6513" spans="19:19" x14ac:dyDescent="0.25">
      <c r="S6513" s="328"/>
    </row>
    <row r="6514" spans="19:19" x14ac:dyDescent="0.25">
      <c r="S6514" s="328"/>
    </row>
    <row r="6515" spans="19:19" x14ac:dyDescent="0.25">
      <c r="S6515" s="328"/>
    </row>
    <row r="6516" spans="19:19" x14ac:dyDescent="0.25">
      <c r="S6516" s="328"/>
    </row>
    <row r="6517" spans="19:19" x14ac:dyDescent="0.25">
      <c r="S6517" s="328"/>
    </row>
    <row r="6518" spans="19:19" x14ac:dyDescent="0.25">
      <c r="S6518" s="328"/>
    </row>
    <row r="6519" spans="19:19" x14ac:dyDescent="0.25">
      <c r="S6519" s="328"/>
    </row>
    <row r="6520" spans="19:19" x14ac:dyDescent="0.25">
      <c r="S6520" s="328"/>
    </row>
    <row r="6521" spans="19:19" x14ac:dyDescent="0.25">
      <c r="S6521" s="328"/>
    </row>
    <row r="6522" spans="19:19" x14ac:dyDescent="0.25">
      <c r="S6522" s="328"/>
    </row>
    <row r="6523" spans="19:19" x14ac:dyDescent="0.25">
      <c r="S6523" s="328"/>
    </row>
    <row r="6524" spans="19:19" x14ac:dyDescent="0.25">
      <c r="S6524" s="328"/>
    </row>
    <row r="6525" spans="19:19" x14ac:dyDescent="0.25">
      <c r="S6525" s="328"/>
    </row>
    <row r="6526" spans="19:19" x14ac:dyDescent="0.25">
      <c r="S6526" s="328"/>
    </row>
    <row r="6527" spans="19:19" x14ac:dyDescent="0.25">
      <c r="S6527" s="328"/>
    </row>
    <row r="6528" spans="19:19" x14ac:dyDescent="0.25">
      <c r="S6528" s="328"/>
    </row>
    <row r="6529" spans="19:19" x14ac:dyDescent="0.25">
      <c r="S6529" s="328"/>
    </row>
    <row r="6530" spans="19:19" x14ac:dyDescent="0.25">
      <c r="S6530" s="328"/>
    </row>
    <row r="6531" spans="19:19" x14ac:dyDescent="0.25">
      <c r="S6531" s="328"/>
    </row>
    <row r="6532" spans="19:19" x14ac:dyDescent="0.25">
      <c r="S6532" s="328"/>
    </row>
    <row r="6533" spans="19:19" x14ac:dyDescent="0.25">
      <c r="S6533" s="328"/>
    </row>
    <row r="6534" spans="19:19" x14ac:dyDescent="0.25">
      <c r="S6534" s="328"/>
    </row>
    <row r="6535" spans="19:19" x14ac:dyDescent="0.25">
      <c r="S6535" s="328"/>
    </row>
    <row r="6536" spans="19:19" x14ac:dyDescent="0.25">
      <c r="S6536" s="328"/>
    </row>
    <row r="6537" spans="19:19" x14ac:dyDescent="0.25">
      <c r="S6537" s="328"/>
    </row>
    <row r="6538" spans="19:19" x14ac:dyDescent="0.25">
      <c r="S6538" s="328"/>
    </row>
    <row r="6539" spans="19:19" x14ac:dyDescent="0.25">
      <c r="S6539" s="328"/>
    </row>
    <row r="6540" spans="19:19" x14ac:dyDescent="0.25">
      <c r="S6540" s="328"/>
    </row>
    <row r="6541" spans="19:19" x14ac:dyDescent="0.25">
      <c r="S6541" s="328"/>
    </row>
    <row r="6542" spans="19:19" x14ac:dyDescent="0.25">
      <c r="S6542" s="328"/>
    </row>
    <row r="6543" spans="19:19" x14ac:dyDescent="0.25">
      <c r="S6543" s="328"/>
    </row>
    <row r="6544" spans="19:19" x14ac:dyDescent="0.25">
      <c r="S6544" s="328"/>
    </row>
    <row r="6545" spans="19:19" x14ac:dyDescent="0.25">
      <c r="S6545" s="328"/>
    </row>
    <row r="6546" spans="19:19" x14ac:dyDescent="0.25">
      <c r="S6546" s="328"/>
    </row>
    <row r="6547" spans="19:19" x14ac:dyDescent="0.25">
      <c r="S6547" s="328"/>
    </row>
    <row r="6548" spans="19:19" x14ac:dyDescent="0.25">
      <c r="S6548" s="328"/>
    </row>
    <row r="6549" spans="19:19" x14ac:dyDescent="0.25">
      <c r="S6549" s="328"/>
    </row>
    <row r="6550" spans="19:19" x14ac:dyDescent="0.25">
      <c r="S6550" s="328"/>
    </row>
    <row r="6551" spans="19:19" x14ac:dyDescent="0.25">
      <c r="S6551" s="328"/>
    </row>
    <row r="6552" spans="19:19" x14ac:dyDescent="0.25">
      <c r="S6552" s="328"/>
    </row>
    <row r="6553" spans="19:19" x14ac:dyDescent="0.25">
      <c r="S6553" s="328"/>
    </row>
    <row r="6554" spans="19:19" x14ac:dyDescent="0.25">
      <c r="S6554" s="328"/>
    </row>
    <row r="6555" spans="19:19" x14ac:dyDescent="0.25">
      <c r="S6555" s="328"/>
    </row>
    <row r="6556" spans="19:19" x14ac:dyDescent="0.25">
      <c r="S6556" s="328"/>
    </row>
    <row r="6557" spans="19:19" x14ac:dyDescent="0.25">
      <c r="S6557" s="328"/>
    </row>
    <row r="6558" spans="19:19" x14ac:dyDescent="0.25">
      <c r="S6558" s="328"/>
    </row>
    <row r="6559" spans="19:19" x14ac:dyDescent="0.25">
      <c r="S6559" s="328"/>
    </row>
    <row r="6560" spans="19:19" x14ac:dyDescent="0.25">
      <c r="S6560" s="328"/>
    </row>
    <row r="6561" spans="19:19" x14ac:dyDescent="0.25">
      <c r="S6561" s="328"/>
    </row>
    <row r="6562" spans="19:19" x14ac:dyDescent="0.25">
      <c r="S6562" s="328"/>
    </row>
    <row r="6563" spans="19:19" x14ac:dyDescent="0.25">
      <c r="S6563" s="328"/>
    </row>
    <row r="6564" spans="19:19" x14ac:dyDescent="0.25">
      <c r="S6564" s="328"/>
    </row>
    <row r="6565" spans="19:19" x14ac:dyDescent="0.25">
      <c r="S6565" s="328"/>
    </row>
    <row r="6566" spans="19:19" x14ac:dyDescent="0.25">
      <c r="S6566" s="328"/>
    </row>
    <row r="6567" spans="19:19" x14ac:dyDescent="0.25">
      <c r="S6567" s="328"/>
    </row>
    <row r="6568" spans="19:19" x14ac:dyDescent="0.25">
      <c r="S6568" s="328"/>
    </row>
    <row r="6569" spans="19:19" x14ac:dyDescent="0.25">
      <c r="S6569" s="328"/>
    </row>
    <row r="6570" spans="19:19" x14ac:dyDescent="0.25">
      <c r="S6570" s="328"/>
    </row>
    <row r="6571" spans="19:19" x14ac:dyDescent="0.25">
      <c r="S6571" s="328"/>
    </row>
    <row r="6572" spans="19:19" x14ac:dyDescent="0.25">
      <c r="S6572" s="328"/>
    </row>
    <row r="6573" spans="19:19" x14ac:dyDescent="0.25">
      <c r="S6573" s="328"/>
    </row>
    <row r="6574" spans="19:19" x14ac:dyDescent="0.25">
      <c r="S6574" s="328"/>
    </row>
    <row r="6575" spans="19:19" x14ac:dyDescent="0.25">
      <c r="S6575" s="328"/>
    </row>
    <row r="6576" spans="19:19" x14ac:dyDescent="0.25">
      <c r="S6576" s="328"/>
    </row>
    <row r="6577" spans="19:19" x14ac:dyDescent="0.25">
      <c r="S6577" s="328"/>
    </row>
    <row r="6578" spans="19:19" x14ac:dyDescent="0.25">
      <c r="S6578" s="328"/>
    </row>
    <row r="6579" spans="19:19" x14ac:dyDescent="0.25">
      <c r="S6579" s="328"/>
    </row>
    <row r="6580" spans="19:19" x14ac:dyDescent="0.25">
      <c r="S6580" s="328"/>
    </row>
    <row r="6581" spans="19:19" x14ac:dyDescent="0.25">
      <c r="S6581" s="328"/>
    </row>
    <row r="6582" spans="19:19" x14ac:dyDescent="0.25">
      <c r="S6582" s="328"/>
    </row>
    <row r="6583" spans="19:19" x14ac:dyDescent="0.25">
      <c r="S6583" s="328"/>
    </row>
    <row r="6584" spans="19:19" x14ac:dyDescent="0.25">
      <c r="S6584" s="328"/>
    </row>
    <row r="6585" spans="19:19" x14ac:dyDescent="0.25">
      <c r="S6585" s="328"/>
    </row>
    <row r="6586" spans="19:19" x14ac:dyDescent="0.25">
      <c r="S6586" s="328"/>
    </row>
    <row r="6587" spans="19:19" x14ac:dyDescent="0.25">
      <c r="S6587" s="328"/>
    </row>
    <row r="6588" spans="19:19" x14ac:dyDescent="0.25">
      <c r="S6588" s="328"/>
    </row>
    <row r="6589" spans="19:19" x14ac:dyDescent="0.25">
      <c r="S6589" s="328"/>
    </row>
    <row r="6590" spans="19:19" x14ac:dyDescent="0.25">
      <c r="S6590" s="328"/>
    </row>
    <row r="6591" spans="19:19" x14ac:dyDescent="0.25">
      <c r="S6591" s="328"/>
    </row>
    <row r="6592" spans="19:19" x14ac:dyDescent="0.25">
      <c r="S6592" s="328"/>
    </row>
    <row r="6593" spans="19:19" x14ac:dyDescent="0.25">
      <c r="S6593" s="328"/>
    </row>
    <row r="6594" spans="19:19" x14ac:dyDescent="0.25">
      <c r="S6594" s="328"/>
    </row>
    <row r="6595" spans="19:19" x14ac:dyDescent="0.25">
      <c r="S6595" s="328"/>
    </row>
    <row r="6596" spans="19:19" x14ac:dyDescent="0.25">
      <c r="S6596" s="328"/>
    </row>
    <row r="6597" spans="19:19" x14ac:dyDescent="0.25">
      <c r="S6597" s="328"/>
    </row>
    <row r="6598" spans="19:19" x14ac:dyDescent="0.25">
      <c r="S6598" s="328"/>
    </row>
    <row r="6599" spans="19:19" x14ac:dyDescent="0.25">
      <c r="S6599" s="328"/>
    </row>
    <row r="6600" spans="19:19" x14ac:dyDescent="0.25">
      <c r="S6600" s="328"/>
    </row>
    <row r="6601" spans="19:19" x14ac:dyDescent="0.25">
      <c r="S6601" s="328"/>
    </row>
    <row r="6602" spans="19:19" x14ac:dyDescent="0.25">
      <c r="S6602" s="328"/>
    </row>
    <row r="6603" spans="19:19" x14ac:dyDescent="0.25">
      <c r="S6603" s="328"/>
    </row>
    <row r="6604" spans="19:19" x14ac:dyDescent="0.25">
      <c r="S6604" s="328"/>
    </row>
    <row r="6605" spans="19:19" x14ac:dyDescent="0.25">
      <c r="S6605" s="328"/>
    </row>
    <row r="6606" spans="19:19" x14ac:dyDescent="0.25">
      <c r="S6606" s="328"/>
    </row>
    <row r="6607" spans="19:19" x14ac:dyDescent="0.25">
      <c r="S6607" s="328"/>
    </row>
    <row r="6608" spans="19:19" x14ac:dyDescent="0.25">
      <c r="S6608" s="328"/>
    </row>
    <row r="6609" spans="19:19" x14ac:dyDescent="0.25">
      <c r="S6609" s="328"/>
    </row>
    <row r="6610" spans="19:19" x14ac:dyDescent="0.25">
      <c r="S6610" s="328"/>
    </row>
    <row r="6611" spans="19:19" x14ac:dyDescent="0.25">
      <c r="S6611" s="328"/>
    </row>
    <row r="6612" spans="19:19" x14ac:dyDescent="0.25">
      <c r="S6612" s="328"/>
    </row>
    <row r="6613" spans="19:19" x14ac:dyDescent="0.25">
      <c r="S6613" s="328"/>
    </row>
    <row r="6614" spans="19:19" x14ac:dyDescent="0.25">
      <c r="S6614" s="328"/>
    </row>
    <row r="6615" spans="19:19" x14ac:dyDescent="0.25">
      <c r="S6615" s="328"/>
    </row>
    <row r="6616" spans="19:19" x14ac:dyDescent="0.25">
      <c r="S6616" s="328"/>
    </row>
    <row r="6617" spans="19:19" x14ac:dyDescent="0.25">
      <c r="S6617" s="328"/>
    </row>
    <row r="6618" spans="19:19" x14ac:dyDescent="0.25">
      <c r="S6618" s="328"/>
    </row>
    <row r="6619" spans="19:19" x14ac:dyDescent="0.25">
      <c r="S6619" s="328"/>
    </row>
    <row r="6620" spans="19:19" x14ac:dyDescent="0.25">
      <c r="S6620" s="328"/>
    </row>
    <row r="6621" spans="19:19" x14ac:dyDescent="0.25">
      <c r="S6621" s="328"/>
    </row>
    <row r="6622" spans="19:19" x14ac:dyDescent="0.25">
      <c r="S6622" s="328"/>
    </row>
    <row r="6623" spans="19:19" x14ac:dyDescent="0.25">
      <c r="S6623" s="328"/>
    </row>
    <row r="6624" spans="19:19" x14ac:dyDescent="0.25">
      <c r="S6624" s="328"/>
    </row>
    <row r="6625" spans="19:19" x14ac:dyDescent="0.25">
      <c r="S6625" s="328"/>
    </row>
    <row r="6626" spans="19:19" x14ac:dyDescent="0.25">
      <c r="S6626" s="328"/>
    </row>
    <row r="6627" spans="19:19" x14ac:dyDescent="0.25">
      <c r="S6627" s="328"/>
    </row>
    <row r="6628" spans="19:19" x14ac:dyDescent="0.25">
      <c r="S6628" s="328"/>
    </row>
    <row r="6629" spans="19:19" x14ac:dyDescent="0.25">
      <c r="S6629" s="328"/>
    </row>
    <row r="6630" spans="19:19" x14ac:dyDescent="0.25">
      <c r="S6630" s="328"/>
    </row>
    <row r="6631" spans="19:19" x14ac:dyDescent="0.25">
      <c r="S6631" s="328"/>
    </row>
    <row r="6632" spans="19:19" x14ac:dyDescent="0.25">
      <c r="S6632" s="328"/>
    </row>
    <row r="6633" spans="19:19" x14ac:dyDescent="0.25">
      <c r="S6633" s="328"/>
    </row>
    <row r="6634" spans="19:19" x14ac:dyDescent="0.25">
      <c r="S6634" s="328"/>
    </row>
    <row r="6635" spans="19:19" x14ac:dyDescent="0.25">
      <c r="S6635" s="328"/>
    </row>
    <row r="6636" spans="19:19" x14ac:dyDescent="0.25">
      <c r="S6636" s="328"/>
    </row>
    <row r="6637" spans="19:19" x14ac:dyDescent="0.25">
      <c r="S6637" s="328"/>
    </row>
    <row r="6638" spans="19:19" x14ac:dyDescent="0.25">
      <c r="S6638" s="328"/>
    </row>
    <row r="6639" spans="19:19" x14ac:dyDescent="0.25">
      <c r="S6639" s="328"/>
    </row>
    <row r="6640" spans="19:19" x14ac:dyDescent="0.25">
      <c r="S6640" s="328"/>
    </row>
    <row r="6641" spans="19:19" x14ac:dyDescent="0.25">
      <c r="S6641" s="328"/>
    </row>
    <row r="6642" spans="19:19" x14ac:dyDescent="0.25">
      <c r="S6642" s="328"/>
    </row>
    <row r="6643" spans="19:19" x14ac:dyDescent="0.25">
      <c r="S6643" s="328"/>
    </row>
    <row r="6644" spans="19:19" x14ac:dyDescent="0.25">
      <c r="S6644" s="328"/>
    </row>
    <row r="6645" spans="19:19" x14ac:dyDescent="0.25">
      <c r="S6645" s="328"/>
    </row>
    <row r="6646" spans="19:19" x14ac:dyDescent="0.25">
      <c r="S6646" s="328"/>
    </row>
    <row r="6647" spans="19:19" x14ac:dyDescent="0.25">
      <c r="S6647" s="328"/>
    </row>
    <row r="6648" spans="19:19" x14ac:dyDescent="0.25">
      <c r="S6648" s="328"/>
    </row>
    <row r="6649" spans="19:19" x14ac:dyDescent="0.25">
      <c r="S6649" s="328"/>
    </row>
    <row r="6650" spans="19:19" x14ac:dyDescent="0.25">
      <c r="S6650" s="328"/>
    </row>
    <row r="6651" spans="19:19" x14ac:dyDescent="0.25">
      <c r="S6651" s="328"/>
    </row>
    <row r="6652" spans="19:19" x14ac:dyDescent="0.25">
      <c r="S6652" s="328"/>
    </row>
    <row r="6653" spans="19:19" x14ac:dyDescent="0.25">
      <c r="S6653" s="328"/>
    </row>
    <row r="6654" spans="19:19" x14ac:dyDescent="0.25">
      <c r="S6654" s="328"/>
    </row>
    <row r="6655" spans="19:19" x14ac:dyDescent="0.25">
      <c r="S6655" s="328"/>
    </row>
    <row r="6656" spans="19:19" x14ac:dyDescent="0.25">
      <c r="S6656" s="328"/>
    </row>
    <row r="6657" spans="19:19" x14ac:dyDescent="0.25">
      <c r="S6657" s="328"/>
    </row>
    <row r="6658" spans="19:19" x14ac:dyDescent="0.25">
      <c r="S6658" s="328"/>
    </row>
    <row r="6659" spans="19:19" x14ac:dyDescent="0.25">
      <c r="S6659" s="328"/>
    </row>
    <row r="6660" spans="19:19" x14ac:dyDescent="0.25">
      <c r="S6660" s="328"/>
    </row>
    <row r="6661" spans="19:19" x14ac:dyDescent="0.25">
      <c r="S6661" s="328"/>
    </row>
    <row r="6662" spans="19:19" x14ac:dyDescent="0.25">
      <c r="S6662" s="328"/>
    </row>
    <row r="6663" spans="19:19" x14ac:dyDescent="0.25">
      <c r="S6663" s="328"/>
    </row>
    <row r="6664" spans="19:19" x14ac:dyDescent="0.25">
      <c r="S6664" s="328"/>
    </row>
    <row r="6665" spans="19:19" x14ac:dyDescent="0.25">
      <c r="S6665" s="328"/>
    </row>
    <row r="6666" spans="19:19" x14ac:dyDescent="0.25">
      <c r="S6666" s="328"/>
    </row>
    <row r="6667" spans="19:19" x14ac:dyDescent="0.25">
      <c r="S6667" s="328"/>
    </row>
    <row r="6668" spans="19:19" x14ac:dyDescent="0.25">
      <c r="S6668" s="328"/>
    </row>
    <row r="6669" spans="19:19" x14ac:dyDescent="0.25">
      <c r="S6669" s="328"/>
    </row>
    <row r="6670" spans="19:19" x14ac:dyDescent="0.25">
      <c r="S6670" s="328"/>
    </row>
    <row r="6671" spans="19:19" x14ac:dyDescent="0.25">
      <c r="S6671" s="328"/>
    </row>
    <row r="6672" spans="19:19" x14ac:dyDescent="0.25">
      <c r="S6672" s="328"/>
    </row>
    <row r="6673" spans="19:19" x14ac:dyDescent="0.25">
      <c r="S6673" s="328"/>
    </row>
    <row r="6674" spans="19:19" x14ac:dyDescent="0.25">
      <c r="S6674" s="328"/>
    </row>
    <row r="6675" spans="19:19" x14ac:dyDescent="0.25">
      <c r="S6675" s="328"/>
    </row>
    <row r="6676" spans="19:19" x14ac:dyDescent="0.25">
      <c r="S6676" s="328"/>
    </row>
    <row r="6677" spans="19:19" x14ac:dyDescent="0.25">
      <c r="S6677" s="328"/>
    </row>
    <row r="6678" spans="19:19" x14ac:dyDescent="0.25">
      <c r="S6678" s="328"/>
    </row>
    <row r="6679" spans="19:19" x14ac:dyDescent="0.25">
      <c r="S6679" s="328"/>
    </row>
    <row r="6680" spans="19:19" x14ac:dyDescent="0.25">
      <c r="S6680" s="328"/>
    </row>
    <row r="6681" spans="19:19" x14ac:dyDescent="0.25">
      <c r="S6681" s="328"/>
    </row>
    <row r="6682" spans="19:19" x14ac:dyDescent="0.25">
      <c r="S6682" s="328"/>
    </row>
    <row r="6683" spans="19:19" x14ac:dyDescent="0.25">
      <c r="S6683" s="328"/>
    </row>
    <row r="6684" spans="19:19" x14ac:dyDescent="0.25">
      <c r="S6684" s="328"/>
    </row>
    <row r="6685" spans="19:19" x14ac:dyDescent="0.25">
      <c r="S6685" s="328"/>
    </row>
    <row r="6686" spans="19:19" x14ac:dyDescent="0.25">
      <c r="S6686" s="328"/>
    </row>
    <row r="6687" spans="19:19" x14ac:dyDescent="0.25">
      <c r="S6687" s="328"/>
    </row>
    <row r="6688" spans="19:19" x14ac:dyDescent="0.25">
      <c r="S6688" s="328"/>
    </row>
    <row r="6689" spans="19:19" x14ac:dyDescent="0.25">
      <c r="S6689" s="328"/>
    </row>
    <row r="6690" spans="19:19" x14ac:dyDescent="0.25">
      <c r="S6690" s="328"/>
    </row>
    <row r="6691" spans="19:19" x14ac:dyDescent="0.25">
      <c r="S6691" s="328"/>
    </row>
    <row r="6692" spans="19:19" x14ac:dyDescent="0.25">
      <c r="S6692" s="328"/>
    </row>
    <row r="6693" spans="19:19" x14ac:dyDescent="0.25">
      <c r="S6693" s="328"/>
    </row>
    <row r="6694" spans="19:19" x14ac:dyDescent="0.25">
      <c r="S6694" s="328"/>
    </row>
    <row r="6695" spans="19:19" x14ac:dyDescent="0.25">
      <c r="S6695" s="328"/>
    </row>
    <row r="6696" spans="19:19" x14ac:dyDescent="0.25">
      <c r="S6696" s="328"/>
    </row>
    <row r="6697" spans="19:19" x14ac:dyDescent="0.25">
      <c r="S6697" s="328"/>
    </row>
    <row r="6698" spans="19:19" x14ac:dyDescent="0.25">
      <c r="S6698" s="328"/>
    </row>
    <row r="6699" spans="19:19" x14ac:dyDescent="0.25">
      <c r="S6699" s="328"/>
    </row>
    <row r="6700" spans="19:19" x14ac:dyDescent="0.25">
      <c r="S6700" s="328"/>
    </row>
    <row r="6701" spans="19:19" x14ac:dyDescent="0.25">
      <c r="S6701" s="328"/>
    </row>
    <row r="6702" spans="19:19" x14ac:dyDescent="0.25">
      <c r="S6702" s="328"/>
    </row>
    <row r="6703" spans="19:19" x14ac:dyDescent="0.25">
      <c r="S6703" s="328"/>
    </row>
    <row r="6704" spans="19:19" x14ac:dyDescent="0.25">
      <c r="S6704" s="328"/>
    </row>
    <row r="6705" spans="19:19" x14ac:dyDescent="0.25">
      <c r="S6705" s="328"/>
    </row>
    <row r="6706" spans="19:19" x14ac:dyDescent="0.25">
      <c r="S6706" s="328"/>
    </row>
    <row r="6707" spans="19:19" x14ac:dyDescent="0.25">
      <c r="S6707" s="328"/>
    </row>
    <row r="6708" spans="19:19" x14ac:dyDescent="0.25">
      <c r="S6708" s="328"/>
    </row>
    <row r="6709" spans="19:19" x14ac:dyDescent="0.25">
      <c r="S6709" s="328"/>
    </row>
    <row r="6710" spans="19:19" x14ac:dyDescent="0.25">
      <c r="S6710" s="328"/>
    </row>
    <row r="6711" spans="19:19" x14ac:dyDescent="0.25">
      <c r="S6711" s="328"/>
    </row>
    <row r="6712" spans="19:19" x14ac:dyDescent="0.25">
      <c r="S6712" s="328"/>
    </row>
    <row r="6713" spans="19:19" x14ac:dyDescent="0.25">
      <c r="S6713" s="328"/>
    </row>
    <row r="6714" spans="19:19" x14ac:dyDescent="0.25">
      <c r="S6714" s="328"/>
    </row>
    <row r="6715" spans="19:19" x14ac:dyDescent="0.25">
      <c r="S6715" s="328"/>
    </row>
    <row r="6716" spans="19:19" x14ac:dyDescent="0.25">
      <c r="S6716" s="328"/>
    </row>
    <row r="6717" spans="19:19" x14ac:dyDescent="0.25">
      <c r="S6717" s="328"/>
    </row>
    <row r="6718" spans="19:19" x14ac:dyDescent="0.25">
      <c r="S6718" s="328"/>
    </row>
    <row r="6719" spans="19:19" x14ac:dyDescent="0.25">
      <c r="S6719" s="328"/>
    </row>
    <row r="6720" spans="19:19" x14ac:dyDescent="0.25">
      <c r="S6720" s="328"/>
    </row>
    <row r="6721" spans="19:19" x14ac:dyDescent="0.25">
      <c r="S6721" s="328"/>
    </row>
    <row r="6722" spans="19:19" x14ac:dyDescent="0.25">
      <c r="S6722" s="328"/>
    </row>
    <row r="6723" spans="19:19" x14ac:dyDescent="0.25">
      <c r="S6723" s="328"/>
    </row>
    <row r="6724" spans="19:19" x14ac:dyDescent="0.25">
      <c r="S6724" s="328"/>
    </row>
    <row r="6725" spans="19:19" x14ac:dyDescent="0.25">
      <c r="S6725" s="328"/>
    </row>
    <row r="6726" spans="19:19" x14ac:dyDescent="0.25">
      <c r="S6726" s="328"/>
    </row>
    <row r="6727" spans="19:19" x14ac:dyDescent="0.25">
      <c r="S6727" s="328"/>
    </row>
    <row r="6728" spans="19:19" x14ac:dyDescent="0.25">
      <c r="S6728" s="328"/>
    </row>
    <row r="6729" spans="19:19" x14ac:dyDescent="0.25">
      <c r="S6729" s="328"/>
    </row>
    <row r="6730" spans="19:19" x14ac:dyDescent="0.25">
      <c r="S6730" s="328"/>
    </row>
    <row r="6731" spans="19:19" x14ac:dyDescent="0.25">
      <c r="S6731" s="328"/>
    </row>
    <row r="6732" spans="19:19" x14ac:dyDescent="0.25">
      <c r="S6732" s="328"/>
    </row>
    <row r="6733" spans="19:19" x14ac:dyDescent="0.25">
      <c r="S6733" s="328"/>
    </row>
    <row r="6734" spans="19:19" x14ac:dyDescent="0.25">
      <c r="S6734" s="328"/>
    </row>
    <row r="6735" spans="19:19" x14ac:dyDescent="0.25">
      <c r="S6735" s="328"/>
    </row>
    <row r="6736" spans="19:19" x14ac:dyDescent="0.25">
      <c r="S6736" s="328"/>
    </row>
    <row r="6737" spans="19:19" x14ac:dyDescent="0.25">
      <c r="S6737" s="328"/>
    </row>
    <row r="6738" spans="19:19" x14ac:dyDescent="0.25">
      <c r="S6738" s="328"/>
    </row>
    <row r="6739" spans="19:19" x14ac:dyDescent="0.25">
      <c r="S6739" s="328"/>
    </row>
    <row r="6740" spans="19:19" x14ac:dyDescent="0.25">
      <c r="S6740" s="328"/>
    </row>
    <row r="6741" spans="19:19" x14ac:dyDescent="0.25">
      <c r="S6741" s="328"/>
    </row>
    <row r="6742" spans="19:19" x14ac:dyDescent="0.25">
      <c r="S6742" s="328"/>
    </row>
    <row r="6743" spans="19:19" x14ac:dyDescent="0.25">
      <c r="S6743" s="328"/>
    </row>
    <row r="6744" spans="19:19" x14ac:dyDescent="0.25">
      <c r="S6744" s="328"/>
    </row>
    <row r="6745" spans="19:19" x14ac:dyDescent="0.25">
      <c r="S6745" s="328"/>
    </row>
    <row r="6746" spans="19:19" x14ac:dyDescent="0.25">
      <c r="S6746" s="328"/>
    </row>
    <row r="6747" spans="19:19" x14ac:dyDescent="0.25">
      <c r="S6747" s="328"/>
    </row>
    <row r="6748" spans="19:19" x14ac:dyDescent="0.25">
      <c r="S6748" s="328"/>
    </row>
    <row r="6749" spans="19:19" x14ac:dyDescent="0.25">
      <c r="S6749" s="328"/>
    </row>
    <row r="6750" spans="19:19" x14ac:dyDescent="0.25">
      <c r="S6750" s="328"/>
    </row>
    <row r="6751" spans="19:19" x14ac:dyDescent="0.25">
      <c r="S6751" s="328"/>
    </row>
    <row r="6752" spans="19:19" x14ac:dyDescent="0.25">
      <c r="S6752" s="328"/>
    </row>
    <row r="6753" spans="19:19" x14ac:dyDescent="0.25">
      <c r="S6753" s="328"/>
    </row>
    <row r="6754" spans="19:19" x14ac:dyDescent="0.25">
      <c r="S6754" s="328"/>
    </row>
    <row r="6755" spans="19:19" x14ac:dyDescent="0.25">
      <c r="S6755" s="328"/>
    </row>
    <row r="6756" spans="19:19" x14ac:dyDescent="0.25">
      <c r="S6756" s="328"/>
    </row>
    <row r="6757" spans="19:19" x14ac:dyDescent="0.25">
      <c r="S6757" s="328"/>
    </row>
    <row r="6758" spans="19:19" x14ac:dyDescent="0.25">
      <c r="S6758" s="328"/>
    </row>
    <row r="6759" spans="19:19" x14ac:dyDescent="0.25">
      <c r="S6759" s="328"/>
    </row>
    <row r="6760" spans="19:19" x14ac:dyDescent="0.25">
      <c r="S6760" s="328"/>
    </row>
    <row r="6761" spans="19:19" x14ac:dyDescent="0.25">
      <c r="S6761" s="328"/>
    </row>
    <row r="6762" spans="19:19" x14ac:dyDescent="0.25">
      <c r="S6762" s="328"/>
    </row>
    <row r="6763" spans="19:19" x14ac:dyDescent="0.25">
      <c r="S6763" s="328"/>
    </row>
    <row r="6764" spans="19:19" x14ac:dyDescent="0.25">
      <c r="S6764" s="328"/>
    </row>
    <row r="6765" spans="19:19" x14ac:dyDescent="0.25">
      <c r="S6765" s="328"/>
    </row>
    <row r="6766" spans="19:19" x14ac:dyDescent="0.25">
      <c r="S6766" s="328"/>
    </row>
    <row r="6767" spans="19:19" x14ac:dyDescent="0.25">
      <c r="S6767" s="328"/>
    </row>
    <row r="6768" spans="19:19" x14ac:dyDescent="0.25">
      <c r="S6768" s="328"/>
    </row>
    <row r="6769" spans="19:19" x14ac:dyDescent="0.25">
      <c r="S6769" s="328"/>
    </row>
    <row r="6770" spans="19:19" x14ac:dyDescent="0.25">
      <c r="S6770" s="328"/>
    </row>
    <row r="6771" spans="19:19" x14ac:dyDescent="0.25">
      <c r="S6771" s="328"/>
    </row>
    <row r="6772" spans="19:19" x14ac:dyDescent="0.25">
      <c r="S6772" s="328"/>
    </row>
    <row r="6773" spans="19:19" x14ac:dyDescent="0.25">
      <c r="S6773" s="328"/>
    </row>
    <row r="6774" spans="19:19" x14ac:dyDescent="0.25">
      <c r="S6774" s="328"/>
    </row>
    <row r="6775" spans="19:19" x14ac:dyDescent="0.25">
      <c r="S6775" s="328"/>
    </row>
    <row r="6776" spans="19:19" x14ac:dyDescent="0.25">
      <c r="S6776" s="328"/>
    </row>
    <row r="6777" spans="19:19" x14ac:dyDescent="0.25">
      <c r="S6777" s="328"/>
    </row>
    <row r="6778" spans="19:19" x14ac:dyDescent="0.25">
      <c r="S6778" s="328"/>
    </row>
    <row r="6779" spans="19:19" x14ac:dyDescent="0.25">
      <c r="S6779" s="328"/>
    </row>
    <row r="6780" spans="19:19" x14ac:dyDescent="0.25">
      <c r="S6780" s="328"/>
    </row>
    <row r="6781" spans="19:19" x14ac:dyDescent="0.25">
      <c r="S6781" s="328"/>
    </row>
    <row r="6782" spans="19:19" x14ac:dyDescent="0.25">
      <c r="S6782" s="328"/>
    </row>
    <row r="6783" spans="19:19" x14ac:dyDescent="0.25">
      <c r="S6783" s="328"/>
    </row>
    <row r="6784" spans="19:19" x14ac:dyDescent="0.25">
      <c r="S6784" s="328"/>
    </row>
    <row r="6785" spans="19:19" x14ac:dyDescent="0.25">
      <c r="S6785" s="328"/>
    </row>
    <row r="6786" spans="19:19" x14ac:dyDescent="0.25">
      <c r="S6786" s="328"/>
    </row>
    <row r="6787" spans="19:19" x14ac:dyDescent="0.25">
      <c r="S6787" s="328"/>
    </row>
    <row r="6788" spans="19:19" x14ac:dyDescent="0.25">
      <c r="S6788" s="328"/>
    </row>
    <row r="6789" spans="19:19" x14ac:dyDescent="0.25">
      <c r="S6789" s="328"/>
    </row>
    <row r="6790" spans="19:19" x14ac:dyDescent="0.25">
      <c r="S6790" s="328"/>
    </row>
    <row r="6791" spans="19:19" x14ac:dyDescent="0.25">
      <c r="S6791" s="328"/>
    </row>
    <row r="6792" spans="19:19" x14ac:dyDescent="0.25">
      <c r="S6792" s="328"/>
    </row>
    <row r="6793" spans="19:19" x14ac:dyDescent="0.25">
      <c r="S6793" s="328"/>
    </row>
    <row r="6794" spans="19:19" x14ac:dyDescent="0.25">
      <c r="S6794" s="328"/>
    </row>
    <row r="6795" spans="19:19" x14ac:dyDescent="0.25">
      <c r="S6795" s="328"/>
    </row>
    <row r="6796" spans="19:19" x14ac:dyDescent="0.25">
      <c r="S6796" s="328"/>
    </row>
    <row r="6797" spans="19:19" x14ac:dyDescent="0.25">
      <c r="S6797" s="328"/>
    </row>
    <row r="6798" spans="19:19" x14ac:dyDescent="0.25">
      <c r="S6798" s="328"/>
    </row>
    <row r="6799" spans="19:19" x14ac:dyDescent="0.25">
      <c r="S6799" s="328"/>
    </row>
    <row r="6800" spans="19:19" x14ac:dyDescent="0.25">
      <c r="S6800" s="328"/>
    </row>
    <row r="6801" spans="19:19" x14ac:dyDescent="0.25">
      <c r="S6801" s="328"/>
    </row>
    <row r="6802" spans="19:19" x14ac:dyDescent="0.25">
      <c r="S6802" s="328"/>
    </row>
    <row r="6803" spans="19:19" x14ac:dyDescent="0.25">
      <c r="S6803" s="328"/>
    </row>
    <row r="6804" spans="19:19" x14ac:dyDescent="0.25">
      <c r="S6804" s="328"/>
    </row>
    <row r="6805" spans="19:19" x14ac:dyDescent="0.25">
      <c r="S6805" s="328"/>
    </row>
    <row r="6806" spans="19:19" x14ac:dyDescent="0.25">
      <c r="S6806" s="328"/>
    </row>
    <row r="6807" spans="19:19" x14ac:dyDescent="0.25">
      <c r="S6807" s="328"/>
    </row>
    <row r="6808" spans="19:19" x14ac:dyDescent="0.25">
      <c r="S6808" s="328"/>
    </row>
    <row r="6809" spans="19:19" x14ac:dyDescent="0.25">
      <c r="S6809" s="328"/>
    </row>
    <row r="6810" spans="19:19" x14ac:dyDescent="0.25">
      <c r="S6810" s="328"/>
    </row>
    <row r="6811" spans="19:19" x14ac:dyDescent="0.25">
      <c r="S6811" s="328"/>
    </row>
    <row r="6812" spans="19:19" x14ac:dyDescent="0.25">
      <c r="S6812" s="328"/>
    </row>
    <row r="6813" spans="19:19" x14ac:dyDescent="0.25">
      <c r="S6813" s="328"/>
    </row>
    <row r="6814" spans="19:19" x14ac:dyDescent="0.25">
      <c r="S6814" s="328"/>
    </row>
    <row r="6815" spans="19:19" x14ac:dyDescent="0.25">
      <c r="S6815" s="328"/>
    </row>
    <row r="6816" spans="19:19" x14ac:dyDescent="0.25">
      <c r="S6816" s="328"/>
    </row>
    <row r="6817" spans="19:19" x14ac:dyDescent="0.25">
      <c r="S6817" s="328"/>
    </row>
    <row r="6818" spans="19:19" x14ac:dyDescent="0.25">
      <c r="S6818" s="328"/>
    </row>
    <row r="6819" spans="19:19" x14ac:dyDescent="0.25">
      <c r="S6819" s="328"/>
    </row>
    <row r="6820" spans="19:19" x14ac:dyDescent="0.25">
      <c r="S6820" s="328"/>
    </row>
    <row r="6821" spans="19:19" x14ac:dyDescent="0.25">
      <c r="S6821" s="328"/>
    </row>
    <row r="6822" spans="19:19" x14ac:dyDescent="0.25">
      <c r="S6822" s="328"/>
    </row>
    <row r="6823" spans="19:19" x14ac:dyDescent="0.25">
      <c r="S6823" s="328"/>
    </row>
    <row r="6824" spans="19:19" x14ac:dyDescent="0.25">
      <c r="S6824" s="328"/>
    </row>
    <row r="6825" spans="19:19" x14ac:dyDescent="0.25">
      <c r="S6825" s="328"/>
    </row>
    <row r="6826" spans="19:19" x14ac:dyDescent="0.25">
      <c r="S6826" s="328"/>
    </row>
    <row r="6827" spans="19:19" x14ac:dyDescent="0.25">
      <c r="S6827" s="328"/>
    </row>
    <row r="6828" spans="19:19" x14ac:dyDescent="0.25">
      <c r="S6828" s="328"/>
    </row>
    <row r="6829" spans="19:19" x14ac:dyDescent="0.25">
      <c r="S6829" s="328"/>
    </row>
    <row r="6830" spans="19:19" x14ac:dyDescent="0.25">
      <c r="S6830" s="328"/>
    </row>
    <row r="6831" spans="19:19" x14ac:dyDescent="0.25">
      <c r="S6831" s="328"/>
    </row>
    <row r="6832" spans="19:19" x14ac:dyDescent="0.25">
      <c r="S6832" s="328"/>
    </row>
    <row r="6833" spans="19:19" x14ac:dyDescent="0.25">
      <c r="S6833" s="328"/>
    </row>
    <row r="6834" spans="19:19" x14ac:dyDescent="0.25">
      <c r="S6834" s="328"/>
    </row>
    <row r="6835" spans="19:19" x14ac:dyDescent="0.25">
      <c r="S6835" s="328"/>
    </row>
    <row r="6836" spans="19:19" x14ac:dyDescent="0.25">
      <c r="S6836" s="328"/>
    </row>
    <row r="6837" spans="19:19" x14ac:dyDescent="0.25">
      <c r="S6837" s="328"/>
    </row>
    <row r="6838" spans="19:19" x14ac:dyDescent="0.25">
      <c r="S6838" s="328"/>
    </row>
    <row r="6839" spans="19:19" x14ac:dyDescent="0.25">
      <c r="S6839" s="328"/>
    </row>
    <row r="6840" spans="19:19" x14ac:dyDescent="0.25">
      <c r="S6840" s="328"/>
    </row>
    <row r="6841" spans="19:19" x14ac:dyDescent="0.25">
      <c r="S6841" s="328"/>
    </row>
    <row r="6842" spans="19:19" x14ac:dyDescent="0.25">
      <c r="S6842" s="328"/>
    </row>
    <row r="6843" spans="19:19" x14ac:dyDescent="0.25">
      <c r="S6843" s="328"/>
    </row>
    <row r="6844" spans="19:19" x14ac:dyDescent="0.25">
      <c r="S6844" s="328"/>
    </row>
    <row r="6845" spans="19:19" x14ac:dyDescent="0.25">
      <c r="S6845" s="328"/>
    </row>
    <row r="6846" spans="19:19" x14ac:dyDescent="0.25">
      <c r="S6846" s="328"/>
    </row>
    <row r="6847" spans="19:19" x14ac:dyDescent="0.25">
      <c r="S6847" s="328"/>
    </row>
    <row r="6848" spans="19:19" x14ac:dyDescent="0.25">
      <c r="S6848" s="328"/>
    </row>
    <row r="6849" spans="19:19" x14ac:dyDescent="0.25">
      <c r="S6849" s="328"/>
    </row>
    <row r="6850" spans="19:19" x14ac:dyDescent="0.25">
      <c r="S6850" s="328"/>
    </row>
    <row r="6851" spans="19:19" x14ac:dyDescent="0.25">
      <c r="S6851" s="328"/>
    </row>
    <row r="6852" spans="19:19" x14ac:dyDescent="0.25">
      <c r="S6852" s="328"/>
    </row>
    <row r="6853" spans="19:19" x14ac:dyDescent="0.25">
      <c r="S6853" s="328"/>
    </row>
    <row r="6854" spans="19:19" x14ac:dyDescent="0.25">
      <c r="S6854" s="328"/>
    </row>
    <row r="6855" spans="19:19" x14ac:dyDescent="0.25">
      <c r="S6855" s="328"/>
    </row>
    <row r="6856" spans="19:19" x14ac:dyDescent="0.25">
      <c r="S6856" s="328"/>
    </row>
    <row r="6857" spans="19:19" x14ac:dyDescent="0.25">
      <c r="S6857" s="328"/>
    </row>
    <row r="6858" spans="19:19" x14ac:dyDescent="0.25">
      <c r="S6858" s="328"/>
    </row>
    <row r="6859" spans="19:19" x14ac:dyDescent="0.25">
      <c r="S6859" s="328"/>
    </row>
    <row r="6860" spans="19:19" x14ac:dyDescent="0.25">
      <c r="S6860" s="328"/>
    </row>
    <row r="6861" spans="19:19" x14ac:dyDescent="0.25">
      <c r="S6861" s="328"/>
    </row>
    <row r="6862" spans="19:19" x14ac:dyDescent="0.25">
      <c r="S6862" s="328"/>
    </row>
    <row r="6863" spans="19:19" x14ac:dyDescent="0.25">
      <c r="S6863" s="328"/>
    </row>
    <row r="6864" spans="19:19" x14ac:dyDescent="0.25">
      <c r="S6864" s="328"/>
    </row>
    <row r="6865" spans="19:19" x14ac:dyDescent="0.25">
      <c r="S6865" s="328"/>
    </row>
    <row r="6866" spans="19:19" x14ac:dyDescent="0.25">
      <c r="S6866" s="328"/>
    </row>
    <row r="6867" spans="19:19" x14ac:dyDescent="0.25">
      <c r="S6867" s="328"/>
    </row>
    <row r="6868" spans="19:19" x14ac:dyDescent="0.25">
      <c r="S6868" s="328"/>
    </row>
    <row r="6869" spans="19:19" x14ac:dyDescent="0.25">
      <c r="S6869" s="328"/>
    </row>
    <row r="6870" spans="19:19" x14ac:dyDescent="0.25">
      <c r="S6870" s="328"/>
    </row>
    <row r="6871" spans="19:19" x14ac:dyDescent="0.25">
      <c r="S6871" s="328"/>
    </row>
    <row r="6872" spans="19:19" x14ac:dyDescent="0.25">
      <c r="S6872" s="328"/>
    </row>
    <row r="6873" spans="19:19" x14ac:dyDescent="0.25">
      <c r="S6873" s="328"/>
    </row>
    <row r="6874" spans="19:19" x14ac:dyDescent="0.25">
      <c r="S6874" s="328"/>
    </row>
    <row r="6875" spans="19:19" x14ac:dyDescent="0.25">
      <c r="S6875" s="328"/>
    </row>
    <row r="6876" spans="19:19" x14ac:dyDescent="0.25">
      <c r="S6876" s="328"/>
    </row>
    <row r="6877" spans="19:19" x14ac:dyDescent="0.25">
      <c r="S6877" s="328"/>
    </row>
    <row r="6878" spans="19:19" x14ac:dyDescent="0.25">
      <c r="S6878" s="328"/>
    </row>
    <row r="6879" spans="19:19" x14ac:dyDescent="0.25">
      <c r="S6879" s="328"/>
    </row>
    <row r="6880" spans="19:19" x14ac:dyDescent="0.25">
      <c r="S6880" s="328"/>
    </row>
    <row r="6881" spans="19:19" x14ac:dyDescent="0.25">
      <c r="S6881" s="328"/>
    </row>
    <row r="6882" spans="19:19" x14ac:dyDescent="0.25">
      <c r="S6882" s="328"/>
    </row>
    <row r="6883" spans="19:19" x14ac:dyDescent="0.25">
      <c r="S6883" s="328"/>
    </row>
    <row r="6884" spans="19:19" x14ac:dyDescent="0.25">
      <c r="S6884" s="328"/>
    </row>
    <row r="6885" spans="19:19" x14ac:dyDescent="0.25">
      <c r="S6885" s="328"/>
    </row>
    <row r="6886" spans="19:19" x14ac:dyDescent="0.25">
      <c r="S6886" s="328"/>
    </row>
    <row r="6887" spans="19:19" x14ac:dyDescent="0.25">
      <c r="S6887" s="328"/>
    </row>
    <row r="6888" spans="19:19" x14ac:dyDescent="0.25">
      <c r="S6888" s="328"/>
    </row>
    <row r="6889" spans="19:19" x14ac:dyDescent="0.25">
      <c r="S6889" s="328"/>
    </row>
    <row r="6890" spans="19:19" x14ac:dyDescent="0.25">
      <c r="S6890" s="328"/>
    </row>
    <row r="6891" spans="19:19" x14ac:dyDescent="0.25">
      <c r="S6891" s="328"/>
    </row>
    <row r="6892" spans="19:19" x14ac:dyDescent="0.25">
      <c r="S6892" s="328"/>
    </row>
    <row r="6893" spans="19:19" x14ac:dyDescent="0.25">
      <c r="S6893" s="328"/>
    </row>
    <row r="6894" spans="19:19" x14ac:dyDescent="0.25">
      <c r="S6894" s="328"/>
    </row>
    <row r="6895" spans="19:19" x14ac:dyDescent="0.25">
      <c r="S6895" s="328"/>
    </row>
    <row r="6896" spans="19:19" x14ac:dyDescent="0.25">
      <c r="S6896" s="328"/>
    </row>
    <row r="6897" spans="19:19" x14ac:dyDescent="0.25">
      <c r="S6897" s="328"/>
    </row>
    <row r="6898" spans="19:19" x14ac:dyDescent="0.25">
      <c r="S6898" s="328"/>
    </row>
    <row r="6899" spans="19:19" x14ac:dyDescent="0.25">
      <c r="S6899" s="328"/>
    </row>
    <row r="6900" spans="19:19" x14ac:dyDescent="0.25">
      <c r="S6900" s="328"/>
    </row>
    <row r="6901" spans="19:19" x14ac:dyDescent="0.25">
      <c r="S6901" s="328"/>
    </row>
    <row r="6902" spans="19:19" x14ac:dyDescent="0.25">
      <c r="S6902" s="328"/>
    </row>
    <row r="6903" spans="19:19" x14ac:dyDescent="0.25">
      <c r="S6903" s="328"/>
    </row>
    <row r="6904" spans="19:19" x14ac:dyDescent="0.25">
      <c r="S6904" s="328"/>
    </row>
    <row r="6905" spans="19:19" x14ac:dyDescent="0.25">
      <c r="S6905" s="328"/>
    </row>
    <row r="6906" spans="19:19" x14ac:dyDescent="0.25">
      <c r="S6906" s="328"/>
    </row>
    <row r="6907" spans="19:19" x14ac:dyDescent="0.25">
      <c r="S6907" s="328"/>
    </row>
    <row r="6908" spans="19:19" x14ac:dyDescent="0.25">
      <c r="S6908" s="328"/>
    </row>
    <row r="6909" spans="19:19" x14ac:dyDescent="0.25">
      <c r="S6909" s="328"/>
    </row>
    <row r="6910" spans="19:19" x14ac:dyDescent="0.25">
      <c r="S6910" s="328"/>
    </row>
    <row r="6911" spans="19:19" x14ac:dyDescent="0.25">
      <c r="S6911" s="328"/>
    </row>
    <row r="6912" spans="19:19" x14ac:dyDescent="0.25">
      <c r="S6912" s="328"/>
    </row>
    <row r="6913" spans="19:19" x14ac:dyDescent="0.25">
      <c r="S6913" s="328"/>
    </row>
    <row r="6914" spans="19:19" x14ac:dyDescent="0.25">
      <c r="S6914" s="328"/>
    </row>
    <row r="6915" spans="19:19" x14ac:dyDescent="0.25">
      <c r="S6915" s="328"/>
    </row>
    <row r="6916" spans="19:19" x14ac:dyDescent="0.25">
      <c r="S6916" s="328"/>
    </row>
    <row r="6917" spans="19:19" x14ac:dyDescent="0.25">
      <c r="S6917" s="328"/>
    </row>
    <row r="6918" spans="19:19" x14ac:dyDescent="0.25">
      <c r="S6918" s="328"/>
    </row>
    <row r="6919" spans="19:19" x14ac:dyDescent="0.25">
      <c r="S6919" s="328"/>
    </row>
    <row r="6920" spans="19:19" x14ac:dyDescent="0.25">
      <c r="S6920" s="328"/>
    </row>
    <row r="6921" spans="19:19" x14ac:dyDescent="0.25">
      <c r="S6921" s="328"/>
    </row>
    <row r="6922" spans="19:19" x14ac:dyDescent="0.25">
      <c r="S6922" s="328"/>
    </row>
    <row r="6923" spans="19:19" x14ac:dyDescent="0.25">
      <c r="S6923" s="328"/>
    </row>
    <row r="6924" spans="19:19" x14ac:dyDescent="0.25">
      <c r="S6924" s="328"/>
    </row>
    <row r="6925" spans="19:19" x14ac:dyDescent="0.25">
      <c r="S6925" s="328"/>
    </row>
    <row r="6926" spans="19:19" x14ac:dyDescent="0.25">
      <c r="S6926" s="328"/>
    </row>
    <row r="6927" spans="19:19" x14ac:dyDescent="0.25">
      <c r="S6927" s="328"/>
    </row>
    <row r="6928" spans="19:19" x14ac:dyDescent="0.25">
      <c r="S6928" s="328"/>
    </row>
    <row r="6929" spans="19:19" x14ac:dyDescent="0.25">
      <c r="S6929" s="328"/>
    </row>
    <row r="6930" spans="19:19" x14ac:dyDescent="0.25">
      <c r="S6930" s="328"/>
    </row>
    <row r="6931" spans="19:19" x14ac:dyDescent="0.25">
      <c r="S6931" s="328"/>
    </row>
    <row r="6932" spans="19:19" x14ac:dyDescent="0.25">
      <c r="S6932" s="328"/>
    </row>
    <row r="6933" spans="19:19" x14ac:dyDescent="0.25">
      <c r="S6933" s="328"/>
    </row>
    <row r="6934" spans="19:19" x14ac:dyDescent="0.25">
      <c r="S6934" s="328"/>
    </row>
    <row r="6935" spans="19:19" x14ac:dyDescent="0.25">
      <c r="S6935" s="328"/>
    </row>
    <row r="6936" spans="19:19" x14ac:dyDescent="0.25">
      <c r="S6936" s="328"/>
    </row>
    <row r="6937" spans="19:19" x14ac:dyDescent="0.25">
      <c r="S6937" s="328"/>
    </row>
    <row r="6938" spans="19:19" x14ac:dyDescent="0.25">
      <c r="S6938" s="328"/>
    </row>
    <row r="6939" spans="19:19" x14ac:dyDescent="0.25">
      <c r="S6939" s="328"/>
    </row>
    <row r="6940" spans="19:19" x14ac:dyDescent="0.25">
      <c r="S6940" s="328"/>
    </row>
    <row r="6941" spans="19:19" x14ac:dyDescent="0.25">
      <c r="S6941" s="328"/>
    </row>
    <row r="6942" spans="19:19" x14ac:dyDescent="0.25">
      <c r="S6942" s="328"/>
    </row>
    <row r="6943" spans="19:19" x14ac:dyDescent="0.25">
      <c r="S6943" s="328"/>
    </row>
    <row r="6944" spans="19:19" x14ac:dyDescent="0.25">
      <c r="S6944" s="328"/>
    </row>
    <row r="6945" spans="19:19" x14ac:dyDescent="0.25">
      <c r="S6945" s="328"/>
    </row>
    <row r="6946" spans="19:19" x14ac:dyDescent="0.25">
      <c r="S6946" s="328"/>
    </row>
    <row r="6947" spans="19:19" x14ac:dyDescent="0.25">
      <c r="S6947" s="328"/>
    </row>
    <row r="6948" spans="19:19" x14ac:dyDescent="0.25">
      <c r="S6948" s="328"/>
    </row>
    <row r="6949" spans="19:19" x14ac:dyDescent="0.25">
      <c r="S6949" s="328"/>
    </row>
    <row r="6950" spans="19:19" x14ac:dyDescent="0.25">
      <c r="S6950" s="328"/>
    </row>
    <row r="6951" spans="19:19" x14ac:dyDescent="0.25">
      <c r="S6951" s="328"/>
    </row>
    <row r="6952" spans="19:19" x14ac:dyDescent="0.25">
      <c r="S6952" s="328"/>
    </row>
    <row r="6953" spans="19:19" x14ac:dyDescent="0.25">
      <c r="S6953" s="328"/>
    </row>
    <row r="6954" spans="19:19" x14ac:dyDescent="0.25">
      <c r="S6954" s="328"/>
    </row>
    <row r="6955" spans="19:19" x14ac:dyDescent="0.25">
      <c r="S6955" s="328"/>
    </row>
    <row r="6956" spans="19:19" x14ac:dyDescent="0.25">
      <c r="S6956" s="328"/>
    </row>
    <row r="6957" spans="19:19" x14ac:dyDescent="0.25">
      <c r="S6957" s="328"/>
    </row>
    <row r="6958" spans="19:19" x14ac:dyDescent="0.25">
      <c r="S6958" s="328"/>
    </row>
    <row r="6959" spans="19:19" x14ac:dyDescent="0.25">
      <c r="S6959" s="328"/>
    </row>
    <row r="6960" spans="19:19" x14ac:dyDescent="0.25">
      <c r="S6960" s="328"/>
    </row>
    <row r="6961" spans="19:19" x14ac:dyDescent="0.25">
      <c r="S6961" s="328"/>
    </row>
    <row r="6962" spans="19:19" x14ac:dyDescent="0.25">
      <c r="S6962" s="328"/>
    </row>
    <row r="6963" spans="19:19" x14ac:dyDescent="0.25">
      <c r="S6963" s="328"/>
    </row>
    <row r="6964" spans="19:19" x14ac:dyDescent="0.25">
      <c r="S6964" s="328"/>
    </row>
    <row r="6965" spans="19:19" x14ac:dyDescent="0.25">
      <c r="S6965" s="328"/>
    </row>
    <row r="6966" spans="19:19" x14ac:dyDescent="0.25">
      <c r="S6966" s="328"/>
    </row>
    <row r="6967" spans="19:19" x14ac:dyDescent="0.25">
      <c r="S6967" s="328"/>
    </row>
    <row r="6968" spans="19:19" x14ac:dyDescent="0.25">
      <c r="S6968" s="328"/>
    </row>
    <row r="6969" spans="19:19" x14ac:dyDescent="0.25">
      <c r="S6969" s="328"/>
    </row>
    <row r="6970" spans="19:19" x14ac:dyDescent="0.25">
      <c r="S6970" s="328"/>
    </row>
    <row r="6971" spans="19:19" x14ac:dyDescent="0.25">
      <c r="S6971" s="328"/>
    </row>
    <row r="6972" spans="19:19" x14ac:dyDescent="0.25">
      <c r="S6972" s="328"/>
    </row>
    <row r="6973" spans="19:19" x14ac:dyDescent="0.25">
      <c r="S6973" s="328"/>
    </row>
    <row r="6974" spans="19:19" x14ac:dyDescent="0.25">
      <c r="S6974" s="328"/>
    </row>
    <row r="6975" spans="19:19" x14ac:dyDescent="0.25">
      <c r="S6975" s="328"/>
    </row>
    <row r="6976" spans="19:19" x14ac:dyDescent="0.25">
      <c r="S6976" s="328"/>
    </row>
    <row r="6977" spans="19:19" x14ac:dyDescent="0.25">
      <c r="S6977" s="328"/>
    </row>
    <row r="6978" spans="19:19" x14ac:dyDescent="0.25">
      <c r="S6978" s="328"/>
    </row>
    <row r="6979" spans="19:19" x14ac:dyDescent="0.25">
      <c r="S6979" s="328"/>
    </row>
    <row r="6980" spans="19:19" x14ac:dyDescent="0.25">
      <c r="S6980" s="328"/>
    </row>
    <row r="6981" spans="19:19" x14ac:dyDescent="0.25">
      <c r="S6981" s="328"/>
    </row>
    <row r="6982" spans="19:19" x14ac:dyDescent="0.25">
      <c r="S6982" s="328"/>
    </row>
    <row r="6983" spans="19:19" x14ac:dyDescent="0.25">
      <c r="S6983" s="328"/>
    </row>
    <row r="6984" spans="19:19" x14ac:dyDescent="0.25">
      <c r="S6984" s="328"/>
    </row>
    <row r="6985" spans="19:19" x14ac:dyDescent="0.25">
      <c r="S6985" s="328"/>
    </row>
    <row r="6986" spans="19:19" x14ac:dyDescent="0.25">
      <c r="S6986" s="328"/>
    </row>
    <row r="6987" spans="19:19" x14ac:dyDescent="0.25">
      <c r="S6987" s="328"/>
    </row>
    <row r="6988" spans="19:19" x14ac:dyDescent="0.25">
      <c r="S6988" s="328"/>
    </row>
    <row r="6989" spans="19:19" x14ac:dyDescent="0.25">
      <c r="S6989" s="328"/>
    </row>
    <row r="6990" spans="19:19" x14ac:dyDescent="0.25">
      <c r="S6990" s="328"/>
    </row>
    <row r="6991" spans="19:19" x14ac:dyDescent="0.25">
      <c r="S6991" s="328"/>
    </row>
    <row r="6992" spans="19:19" x14ac:dyDescent="0.25">
      <c r="S6992" s="328"/>
    </row>
    <row r="6993" spans="19:19" x14ac:dyDescent="0.25">
      <c r="S6993" s="328"/>
    </row>
    <row r="6994" spans="19:19" x14ac:dyDescent="0.25">
      <c r="S6994" s="328"/>
    </row>
    <row r="6995" spans="19:19" x14ac:dyDescent="0.25">
      <c r="S6995" s="328"/>
    </row>
    <row r="6996" spans="19:19" x14ac:dyDescent="0.25">
      <c r="S6996" s="328"/>
    </row>
    <row r="6997" spans="19:19" x14ac:dyDescent="0.25">
      <c r="S6997" s="328"/>
    </row>
    <row r="6998" spans="19:19" x14ac:dyDescent="0.25">
      <c r="S6998" s="328"/>
    </row>
    <row r="6999" spans="19:19" x14ac:dyDescent="0.25">
      <c r="S6999" s="328"/>
    </row>
    <row r="7000" spans="19:19" x14ac:dyDescent="0.25">
      <c r="S7000" s="328"/>
    </row>
    <row r="7001" spans="19:19" x14ac:dyDescent="0.25">
      <c r="S7001" s="328"/>
    </row>
    <row r="7002" spans="19:19" x14ac:dyDescent="0.25">
      <c r="S7002" s="328"/>
    </row>
    <row r="7003" spans="19:19" x14ac:dyDescent="0.25">
      <c r="S7003" s="328"/>
    </row>
    <row r="7004" spans="19:19" x14ac:dyDescent="0.25">
      <c r="S7004" s="328"/>
    </row>
    <row r="7005" spans="19:19" x14ac:dyDescent="0.25">
      <c r="S7005" s="328"/>
    </row>
    <row r="7006" spans="19:19" x14ac:dyDescent="0.25">
      <c r="S7006" s="328"/>
    </row>
    <row r="7007" spans="19:19" x14ac:dyDescent="0.25">
      <c r="S7007" s="328"/>
    </row>
    <row r="7008" spans="19:19" x14ac:dyDescent="0.25">
      <c r="S7008" s="328"/>
    </row>
    <row r="7009" spans="19:19" x14ac:dyDescent="0.25">
      <c r="S7009" s="328"/>
    </row>
    <row r="7010" spans="19:19" x14ac:dyDescent="0.25">
      <c r="S7010" s="328"/>
    </row>
    <row r="7011" spans="19:19" x14ac:dyDescent="0.25">
      <c r="S7011" s="328"/>
    </row>
    <row r="7012" spans="19:19" x14ac:dyDescent="0.25">
      <c r="S7012" s="328"/>
    </row>
    <row r="7013" spans="19:19" x14ac:dyDescent="0.25">
      <c r="S7013" s="328"/>
    </row>
    <row r="7014" spans="19:19" x14ac:dyDescent="0.25">
      <c r="S7014" s="328"/>
    </row>
    <row r="7015" spans="19:19" x14ac:dyDescent="0.25">
      <c r="S7015" s="328"/>
    </row>
    <row r="7016" spans="19:19" x14ac:dyDescent="0.25">
      <c r="S7016" s="328"/>
    </row>
    <row r="7017" spans="19:19" x14ac:dyDescent="0.25">
      <c r="S7017" s="328"/>
    </row>
    <row r="7018" spans="19:19" x14ac:dyDescent="0.25">
      <c r="S7018" s="328"/>
    </row>
    <row r="7019" spans="19:19" x14ac:dyDescent="0.25">
      <c r="S7019" s="328"/>
    </row>
    <row r="7020" spans="19:19" x14ac:dyDescent="0.25">
      <c r="S7020" s="328"/>
    </row>
    <row r="7021" spans="19:19" x14ac:dyDescent="0.25">
      <c r="S7021" s="328"/>
    </row>
    <row r="7022" spans="19:19" x14ac:dyDescent="0.25">
      <c r="S7022" s="328"/>
    </row>
    <row r="7023" spans="19:19" x14ac:dyDescent="0.25">
      <c r="S7023" s="328"/>
    </row>
    <row r="7024" spans="19:19" x14ac:dyDescent="0.25">
      <c r="S7024" s="328"/>
    </row>
    <row r="7025" spans="19:19" x14ac:dyDescent="0.25">
      <c r="S7025" s="328"/>
    </row>
    <row r="7026" spans="19:19" x14ac:dyDescent="0.25">
      <c r="S7026" s="328"/>
    </row>
    <row r="7027" spans="19:19" x14ac:dyDescent="0.25">
      <c r="S7027" s="328"/>
    </row>
    <row r="7028" spans="19:19" x14ac:dyDescent="0.25">
      <c r="S7028" s="328"/>
    </row>
    <row r="7029" spans="19:19" x14ac:dyDescent="0.25">
      <c r="S7029" s="328"/>
    </row>
    <row r="7030" spans="19:19" x14ac:dyDescent="0.25">
      <c r="S7030" s="328"/>
    </row>
    <row r="7031" spans="19:19" x14ac:dyDescent="0.25">
      <c r="S7031" s="328"/>
    </row>
    <row r="7032" spans="19:19" x14ac:dyDescent="0.25">
      <c r="S7032" s="328"/>
    </row>
    <row r="7033" spans="19:19" x14ac:dyDescent="0.25">
      <c r="S7033" s="328"/>
    </row>
    <row r="7034" spans="19:19" x14ac:dyDescent="0.25">
      <c r="S7034" s="328"/>
    </row>
    <row r="7035" spans="19:19" x14ac:dyDescent="0.25">
      <c r="S7035" s="328"/>
    </row>
    <row r="7036" spans="19:19" x14ac:dyDescent="0.25">
      <c r="S7036" s="328"/>
    </row>
    <row r="7037" spans="19:19" x14ac:dyDescent="0.25">
      <c r="S7037" s="328"/>
    </row>
    <row r="7038" spans="19:19" x14ac:dyDescent="0.25">
      <c r="S7038" s="328"/>
    </row>
    <row r="7039" spans="19:19" x14ac:dyDescent="0.25">
      <c r="S7039" s="328"/>
    </row>
    <row r="7040" spans="19:19" x14ac:dyDescent="0.25">
      <c r="S7040" s="328"/>
    </row>
    <row r="7041" spans="19:19" x14ac:dyDescent="0.25">
      <c r="S7041" s="328"/>
    </row>
    <row r="7042" spans="19:19" x14ac:dyDescent="0.25">
      <c r="S7042" s="328"/>
    </row>
    <row r="7043" spans="19:19" x14ac:dyDescent="0.25">
      <c r="S7043" s="328"/>
    </row>
    <row r="7044" spans="19:19" x14ac:dyDescent="0.25">
      <c r="S7044" s="328"/>
    </row>
    <row r="7045" spans="19:19" x14ac:dyDescent="0.25">
      <c r="S7045" s="328"/>
    </row>
    <row r="7046" spans="19:19" x14ac:dyDescent="0.25">
      <c r="S7046" s="328"/>
    </row>
    <row r="7047" spans="19:19" x14ac:dyDescent="0.25">
      <c r="S7047" s="328"/>
    </row>
    <row r="7048" spans="19:19" x14ac:dyDescent="0.25">
      <c r="S7048" s="328"/>
    </row>
    <row r="7049" spans="19:19" x14ac:dyDescent="0.25">
      <c r="S7049" s="328"/>
    </row>
    <row r="7050" spans="19:19" x14ac:dyDescent="0.25">
      <c r="S7050" s="328"/>
    </row>
    <row r="7051" spans="19:19" x14ac:dyDescent="0.25">
      <c r="S7051" s="328"/>
    </row>
    <row r="7052" spans="19:19" x14ac:dyDescent="0.25">
      <c r="S7052" s="328"/>
    </row>
    <row r="7053" spans="19:19" x14ac:dyDescent="0.25">
      <c r="S7053" s="328"/>
    </row>
    <row r="7054" spans="19:19" x14ac:dyDescent="0.25">
      <c r="S7054" s="328"/>
    </row>
    <row r="7055" spans="19:19" x14ac:dyDescent="0.25">
      <c r="S7055" s="328"/>
    </row>
    <row r="7056" spans="19:19" x14ac:dyDescent="0.25">
      <c r="S7056" s="328"/>
    </row>
    <row r="7057" spans="19:19" x14ac:dyDescent="0.25">
      <c r="S7057" s="328"/>
    </row>
    <row r="7058" spans="19:19" x14ac:dyDescent="0.25">
      <c r="S7058" s="328"/>
    </row>
    <row r="7059" spans="19:19" x14ac:dyDescent="0.25">
      <c r="S7059" s="328"/>
    </row>
    <row r="7060" spans="19:19" x14ac:dyDescent="0.25">
      <c r="S7060" s="328"/>
    </row>
    <row r="7061" spans="19:19" x14ac:dyDescent="0.25">
      <c r="S7061" s="328"/>
    </row>
    <row r="7062" spans="19:19" x14ac:dyDescent="0.25">
      <c r="S7062" s="328"/>
    </row>
    <row r="7063" spans="19:19" x14ac:dyDescent="0.25">
      <c r="S7063" s="328"/>
    </row>
    <row r="7064" spans="19:19" x14ac:dyDescent="0.25">
      <c r="S7064" s="328"/>
    </row>
    <row r="7065" spans="19:19" x14ac:dyDescent="0.25">
      <c r="S7065" s="328"/>
    </row>
    <row r="7066" spans="19:19" x14ac:dyDescent="0.25">
      <c r="S7066" s="328"/>
    </row>
    <row r="7067" spans="19:19" x14ac:dyDescent="0.25">
      <c r="S7067" s="328"/>
    </row>
    <row r="7068" spans="19:19" x14ac:dyDescent="0.25">
      <c r="S7068" s="328"/>
    </row>
    <row r="7069" spans="19:19" x14ac:dyDescent="0.25">
      <c r="S7069" s="328"/>
    </row>
    <row r="7070" spans="19:19" x14ac:dyDescent="0.25">
      <c r="S7070" s="328"/>
    </row>
    <row r="7071" spans="19:19" x14ac:dyDescent="0.25">
      <c r="S7071" s="328"/>
    </row>
    <row r="7072" spans="19:19" x14ac:dyDescent="0.25">
      <c r="S7072" s="328"/>
    </row>
    <row r="7073" spans="19:19" x14ac:dyDescent="0.25">
      <c r="S7073" s="328"/>
    </row>
    <row r="7074" spans="19:19" x14ac:dyDescent="0.25">
      <c r="S7074" s="328"/>
    </row>
    <row r="7075" spans="19:19" x14ac:dyDescent="0.25">
      <c r="S7075" s="328"/>
    </row>
    <row r="7076" spans="19:19" x14ac:dyDescent="0.25">
      <c r="S7076" s="328"/>
    </row>
    <row r="7077" spans="19:19" x14ac:dyDescent="0.25">
      <c r="S7077" s="328"/>
    </row>
    <row r="7078" spans="19:19" x14ac:dyDescent="0.25">
      <c r="S7078" s="328"/>
    </row>
    <row r="7079" spans="19:19" x14ac:dyDescent="0.25">
      <c r="S7079" s="328"/>
    </row>
    <row r="7080" spans="19:19" x14ac:dyDescent="0.25">
      <c r="S7080" s="328"/>
    </row>
    <row r="7081" spans="19:19" x14ac:dyDescent="0.25">
      <c r="S7081" s="328"/>
    </row>
    <row r="7082" spans="19:19" x14ac:dyDescent="0.25">
      <c r="S7082" s="328"/>
    </row>
    <row r="7083" spans="19:19" x14ac:dyDescent="0.25">
      <c r="S7083" s="328"/>
    </row>
    <row r="7084" spans="19:19" x14ac:dyDescent="0.25">
      <c r="S7084" s="328"/>
    </row>
    <row r="7085" spans="19:19" x14ac:dyDescent="0.25">
      <c r="S7085" s="328"/>
    </row>
    <row r="7086" spans="19:19" x14ac:dyDescent="0.25">
      <c r="S7086" s="328"/>
    </row>
    <row r="7087" spans="19:19" x14ac:dyDescent="0.25">
      <c r="S7087" s="328"/>
    </row>
    <row r="7088" spans="19:19" x14ac:dyDescent="0.25">
      <c r="S7088" s="328"/>
    </row>
    <row r="7089" spans="19:19" x14ac:dyDescent="0.25">
      <c r="S7089" s="328"/>
    </row>
    <row r="7090" spans="19:19" x14ac:dyDescent="0.25">
      <c r="S7090" s="328"/>
    </row>
    <row r="7091" spans="19:19" x14ac:dyDescent="0.25">
      <c r="S7091" s="328"/>
    </row>
    <row r="7092" spans="19:19" x14ac:dyDescent="0.25">
      <c r="S7092" s="328"/>
    </row>
    <row r="7093" spans="19:19" x14ac:dyDescent="0.25">
      <c r="S7093" s="328"/>
    </row>
    <row r="7094" spans="19:19" x14ac:dyDescent="0.25">
      <c r="S7094" s="328"/>
    </row>
    <row r="7095" spans="19:19" x14ac:dyDescent="0.25">
      <c r="S7095" s="328"/>
    </row>
    <row r="7096" spans="19:19" x14ac:dyDescent="0.25">
      <c r="S7096" s="328"/>
    </row>
    <row r="7097" spans="19:19" x14ac:dyDescent="0.25">
      <c r="S7097" s="328"/>
    </row>
    <row r="7098" spans="19:19" x14ac:dyDescent="0.25">
      <c r="S7098" s="328"/>
    </row>
    <row r="7099" spans="19:19" x14ac:dyDescent="0.25">
      <c r="S7099" s="328"/>
    </row>
    <row r="7100" spans="19:19" x14ac:dyDescent="0.25">
      <c r="S7100" s="328"/>
    </row>
    <row r="7101" spans="19:19" x14ac:dyDescent="0.25">
      <c r="S7101" s="328"/>
    </row>
    <row r="7102" spans="19:19" x14ac:dyDescent="0.25">
      <c r="S7102" s="328"/>
    </row>
    <row r="7103" spans="19:19" x14ac:dyDescent="0.25">
      <c r="S7103" s="328"/>
    </row>
    <row r="7104" spans="19:19" x14ac:dyDescent="0.25">
      <c r="S7104" s="328"/>
    </row>
    <row r="7105" spans="19:19" x14ac:dyDescent="0.25">
      <c r="S7105" s="328"/>
    </row>
    <row r="7106" spans="19:19" x14ac:dyDescent="0.25">
      <c r="S7106" s="328"/>
    </row>
    <row r="7107" spans="19:19" x14ac:dyDescent="0.25">
      <c r="S7107" s="328"/>
    </row>
    <row r="7108" spans="19:19" x14ac:dyDescent="0.25">
      <c r="S7108" s="328"/>
    </row>
    <row r="7109" spans="19:19" x14ac:dyDescent="0.25">
      <c r="S7109" s="328"/>
    </row>
    <row r="7110" spans="19:19" x14ac:dyDescent="0.25">
      <c r="S7110" s="328"/>
    </row>
    <row r="7111" spans="19:19" x14ac:dyDescent="0.25">
      <c r="S7111" s="328"/>
    </row>
    <row r="7112" spans="19:19" x14ac:dyDescent="0.25">
      <c r="S7112" s="328"/>
    </row>
    <row r="7113" spans="19:19" x14ac:dyDescent="0.25">
      <c r="S7113" s="328"/>
    </row>
    <row r="7114" spans="19:19" x14ac:dyDescent="0.25">
      <c r="S7114" s="328"/>
    </row>
    <row r="7115" spans="19:19" x14ac:dyDescent="0.25">
      <c r="S7115" s="328"/>
    </row>
    <row r="7116" spans="19:19" x14ac:dyDescent="0.25">
      <c r="S7116" s="328"/>
    </row>
    <row r="7117" spans="19:19" x14ac:dyDescent="0.25">
      <c r="S7117" s="328"/>
    </row>
    <row r="7118" spans="19:19" x14ac:dyDescent="0.25">
      <c r="S7118" s="328"/>
    </row>
    <row r="7119" spans="19:19" x14ac:dyDescent="0.25">
      <c r="S7119" s="328"/>
    </row>
    <row r="7120" spans="19:19" x14ac:dyDescent="0.25">
      <c r="S7120" s="328"/>
    </row>
    <row r="7121" spans="19:19" x14ac:dyDescent="0.25">
      <c r="S7121" s="328"/>
    </row>
    <row r="7122" spans="19:19" x14ac:dyDescent="0.25">
      <c r="S7122" s="328"/>
    </row>
    <row r="7123" spans="19:19" x14ac:dyDescent="0.25">
      <c r="S7123" s="328"/>
    </row>
    <row r="7124" spans="19:19" x14ac:dyDescent="0.25">
      <c r="S7124" s="328"/>
    </row>
    <row r="7125" spans="19:19" x14ac:dyDescent="0.25">
      <c r="S7125" s="328"/>
    </row>
    <row r="7126" spans="19:19" x14ac:dyDescent="0.25">
      <c r="S7126" s="328"/>
    </row>
    <row r="7127" spans="19:19" x14ac:dyDescent="0.25">
      <c r="S7127" s="328"/>
    </row>
    <row r="7128" spans="19:19" x14ac:dyDescent="0.25">
      <c r="S7128" s="328"/>
    </row>
    <row r="7129" spans="19:19" x14ac:dyDescent="0.25">
      <c r="S7129" s="328"/>
    </row>
    <row r="7130" spans="19:19" x14ac:dyDescent="0.25">
      <c r="S7130" s="328"/>
    </row>
    <row r="7131" spans="19:19" x14ac:dyDescent="0.25">
      <c r="S7131" s="328"/>
    </row>
    <row r="7132" spans="19:19" x14ac:dyDescent="0.25">
      <c r="S7132" s="328"/>
    </row>
    <row r="7133" spans="19:19" x14ac:dyDescent="0.25">
      <c r="S7133" s="328"/>
    </row>
    <row r="7134" spans="19:19" x14ac:dyDescent="0.25">
      <c r="S7134" s="328"/>
    </row>
    <row r="7135" spans="19:19" x14ac:dyDescent="0.25">
      <c r="S7135" s="328"/>
    </row>
    <row r="7136" spans="19:19" x14ac:dyDescent="0.25">
      <c r="S7136" s="328"/>
    </row>
    <row r="7137" spans="19:19" x14ac:dyDescent="0.25">
      <c r="S7137" s="328"/>
    </row>
    <row r="7138" spans="19:19" x14ac:dyDescent="0.25">
      <c r="S7138" s="328"/>
    </row>
    <row r="7139" spans="19:19" x14ac:dyDescent="0.25">
      <c r="S7139" s="328"/>
    </row>
    <row r="7140" spans="19:19" x14ac:dyDescent="0.25">
      <c r="S7140" s="328"/>
    </row>
    <row r="7141" spans="19:19" x14ac:dyDescent="0.25">
      <c r="S7141" s="328"/>
    </row>
    <row r="7142" spans="19:19" x14ac:dyDescent="0.25">
      <c r="S7142" s="328"/>
    </row>
    <row r="7143" spans="19:19" x14ac:dyDescent="0.25">
      <c r="S7143" s="328"/>
    </row>
    <row r="7144" spans="19:19" x14ac:dyDescent="0.25">
      <c r="S7144" s="328"/>
    </row>
    <row r="7145" spans="19:19" x14ac:dyDescent="0.25">
      <c r="S7145" s="328"/>
    </row>
    <row r="7146" spans="19:19" x14ac:dyDescent="0.25">
      <c r="S7146" s="328"/>
    </row>
    <row r="7147" spans="19:19" x14ac:dyDescent="0.25">
      <c r="S7147" s="328"/>
    </row>
    <row r="7148" spans="19:19" x14ac:dyDescent="0.25">
      <c r="S7148" s="328"/>
    </row>
    <row r="7149" spans="19:19" x14ac:dyDescent="0.25">
      <c r="S7149" s="328"/>
    </row>
    <row r="7150" spans="19:19" x14ac:dyDescent="0.25">
      <c r="S7150" s="328"/>
    </row>
    <row r="7151" spans="19:19" x14ac:dyDescent="0.25">
      <c r="S7151" s="328"/>
    </row>
    <row r="7152" spans="19:19" x14ac:dyDescent="0.25">
      <c r="S7152" s="328"/>
    </row>
    <row r="7153" spans="19:19" x14ac:dyDescent="0.25">
      <c r="S7153" s="328"/>
    </row>
    <row r="7154" spans="19:19" x14ac:dyDescent="0.25">
      <c r="S7154" s="328"/>
    </row>
    <row r="7155" spans="19:19" x14ac:dyDescent="0.25">
      <c r="S7155" s="328"/>
    </row>
    <row r="7156" spans="19:19" x14ac:dyDescent="0.25">
      <c r="S7156" s="328"/>
    </row>
    <row r="7157" spans="19:19" x14ac:dyDescent="0.25">
      <c r="S7157" s="328"/>
    </row>
    <row r="7158" spans="19:19" x14ac:dyDescent="0.25">
      <c r="S7158" s="328"/>
    </row>
    <row r="7159" spans="19:19" x14ac:dyDescent="0.25">
      <c r="S7159" s="328"/>
    </row>
    <row r="7160" spans="19:19" x14ac:dyDescent="0.25">
      <c r="S7160" s="328"/>
    </row>
    <row r="7161" spans="19:19" x14ac:dyDescent="0.25">
      <c r="S7161" s="328"/>
    </row>
    <row r="7162" spans="19:19" x14ac:dyDescent="0.25">
      <c r="S7162" s="328"/>
    </row>
    <row r="7163" spans="19:19" x14ac:dyDescent="0.25">
      <c r="S7163" s="328"/>
    </row>
    <row r="7164" spans="19:19" x14ac:dyDescent="0.25">
      <c r="S7164" s="328"/>
    </row>
    <row r="7165" spans="19:19" x14ac:dyDescent="0.25">
      <c r="S7165" s="328"/>
    </row>
    <row r="7166" spans="19:19" x14ac:dyDescent="0.25">
      <c r="S7166" s="328"/>
    </row>
    <row r="7167" spans="19:19" x14ac:dyDescent="0.25">
      <c r="S7167" s="328"/>
    </row>
    <row r="7168" spans="19:19" x14ac:dyDescent="0.25">
      <c r="S7168" s="328"/>
    </row>
    <row r="7169" spans="19:19" x14ac:dyDescent="0.25">
      <c r="S7169" s="328"/>
    </row>
    <row r="7170" spans="19:19" x14ac:dyDescent="0.25">
      <c r="S7170" s="328"/>
    </row>
    <row r="7171" spans="19:19" x14ac:dyDescent="0.25">
      <c r="S7171" s="328"/>
    </row>
    <row r="7172" spans="19:19" x14ac:dyDescent="0.25">
      <c r="S7172" s="328"/>
    </row>
    <row r="7173" spans="19:19" x14ac:dyDescent="0.25">
      <c r="S7173" s="328"/>
    </row>
    <row r="7174" spans="19:19" x14ac:dyDescent="0.25">
      <c r="S7174" s="328"/>
    </row>
    <row r="7175" spans="19:19" x14ac:dyDescent="0.25">
      <c r="S7175" s="328"/>
    </row>
    <row r="7176" spans="19:19" x14ac:dyDescent="0.25">
      <c r="S7176" s="328"/>
    </row>
    <row r="7177" spans="19:19" x14ac:dyDescent="0.25">
      <c r="S7177" s="328"/>
    </row>
    <row r="7178" spans="19:19" x14ac:dyDescent="0.25">
      <c r="S7178" s="328"/>
    </row>
    <row r="7179" spans="19:19" x14ac:dyDescent="0.25">
      <c r="S7179" s="328"/>
    </row>
    <row r="7180" spans="19:19" x14ac:dyDescent="0.25">
      <c r="S7180" s="328"/>
    </row>
    <row r="7181" spans="19:19" x14ac:dyDescent="0.25">
      <c r="S7181" s="328"/>
    </row>
    <row r="7182" spans="19:19" x14ac:dyDescent="0.25">
      <c r="S7182" s="328"/>
    </row>
    <row r="7183" spans="19:19" x14ac:dyDescent="0.25">
      <c r="S7183" s="328"/>
    </row>
    <row r="7184" spans="19:19" x14ac:dyDescent="0.25">
      <c r="S7184" s="328"/>
    </row>
    <row r="7185" spans="19:19" x14ac:dyDescent="0.25">
      <c r="S7185" s="328"/>
    </row>
    <row r="7186" spans="19:19" x14ac:dyDescent="0.25">
      <c r="S7186" s="328"/>
    </row>
    <row r="7187" spans="19:19" x14ac:dyDescent="0.25">
      <c r="S7187" s="328"/>
    </row>
    <row r="7188" spans="19:19" x14ac:dyDescent="0.25">
      <c r="S7188" s="328"/>
    </row>
    <row r="7189" spans="19:19" x14ac:dyDescent="0.25">
      <c r="S7189" s="328"/>
    </row>
    <row r="7190" spans="19:19" x14ac:dyDescent="0.25">
      <c r="S7190" s="328"/>
    </row>
    <row r="7191" spans="19:19" x14ac:dyDescent="0.25">
      <c r="S7191" s="328"/>
    </row>
    <row r="7192" spans="19:19" x14ac:dyDescent="0.25">
      <c r="S7192" s="328"/>
    </row>
    <row r="7193" spans="19:19" x14ac:dyDescent="0.25">
      <c r="S7193" s="328"/>
    </row>
    <row r="7194" spans="19:19" x14ac:dyDescent="0.25">
      <c r="S7194" s="328"/>
    </row>
    <row r="7195" spans="19:19" x14ac:dyDescent="0.25">
      <c r="S7195" s="328"/>
    </row>
    <row r="7196" spans="19:19" x14ac:dyDescent="0.25">
      <c r="S7196" s="328"/>
    </row>
    <row r="7197" spans="19:19" x14ac:dyDescent="0.25">
      <c r="S7197" s="328"/>
    </row>
    <row r="7198" spans="19:19" x14ac:dyDescent="0.25">
      <c r="S7198" s="328"/>
    </row>
    <row r="7199" spans="19:19" x14ac:dyDescent="0.25">
      <c r="S7199" s="328"/>
    </row>
    <row r="7200" spans="19:19" x14ac:dyDescent="0.25">
      <c r="S7200" s="328"/>
    </row>
    <row r="7201" spans="19:19" x14ac:dyDescent="0.25">
      <c r="S7201" s="328"/>
    </row>
    <row r="7202" spans="19:19" x14ac:dyDescent="0.25">
      <c r="S7202" s="328"/>
    </row>
    <row r="7203" spans="19:19" x14ac:dyDescent="0.25">
      <c r="S7203" s="328"/>
    </row>
    <row r="7204" spans="19:19" x14ac:dyDescent="0.25">
      <c r="S7204" s="328"/>
    </row>
    <row r="7205" spans="19:19" x14ac:dyDescent="0.25">
      <c r="S7205" s="328"/>
    </row>
    <row r="7206" spans="19:19" x14ac:dyDescent="0.25">
      <c r="S7206" s="328"/>
    </row>
    <row r="7207" spans="19:19" x14ac:dyDescent="0.25">
      <c r="S7207" s="328"/>
    </row>
    <row r="7208" spans="19:19" x14ac:dyDescent="0.25">
      <c r="S7208" s="328"/>
    </row>
    <row r="7209" spans="19:19" x14ac:dyDescent="0.25">
      <c r="S7209" s="328"/>
    </row>
    <row r="7210" spans="19:19" x14ac:dyDescent="0.25">
      <c r="S7210" s="328"/>
    </row>
    <row r="7211" spans="19:19" x14ac:dyDescent="0.25">
      <c r="S7211" s="328"/>
    </row>
    <row r="7212" spans="19:19" x14ac:dyDescent="0.25">
      <c r="S7212" s="328"/>
    </row>
    <row r="7213" spans="19:19" x14ac:dyDescent="0.25">
      <c r="S7213" s="328"/>
    </row>
    <row r="7214" spans="19:19" x14ac:dyDescent="0.25">
      <c r="S7214" s="328"/>
    </row>
    <row r="7215" spans="19:19" x14ac:dyDescent="0.25">
      <c r="S7215" s="328"/>
    </row>
    <row r="7216" spans="19:19" x14ac:dyDescent="0.25">
      <c r="S7216" s="328"/>
    </row>
    <row r="7217" spans="19:19" x14ac:dyDescent="0.25">
      <c r="S7217" s="328"/>
    </row>
    <row r="7218" spans="19:19" x14ac:dyDescent="0.25">
      <c r="S7218" s="328"/>
    </row>
    <row r="7219" spans="19:19" x14ac:dyDescent="0.25">
      <c r="S7219" s="328"/>
    </row>
    <row r="7220" spans="19:19" x14ac:dyDescent="0.25">
      <c r="S7220" s="328"/>
    </row>
    <row r="7221" spans="19:19" x14ac:dyDescent="0.25">
      <c r="S7221" s="328"/>
    </row>
    <row r="7222" spans="19:19" x14ac:dyDescent="0.25">
      <c r="S7222" s="328"/>
    </row>
    <row r="7223" spans="19:19" x14ac:dyDescent="0.25">
      <c r="S7223" s="328"/>
    </row>
    <row r="7224" spans="19:19" x14ac:dyDescent="0.25">
      <c r="S7224" s="328"/>
    </row>
    <row r="7225" spans="19:19" x14ac:dyDescent="0.25">
      <c r="S7225" s="328"/>
    </row>
    <row r="7226" spans="19:19" x14ac:dyDescent="0.25">
      <c r="S7226" s="328"/>
    </row>
    <row r="7227" spans="19:19" x14ac:dyDescent="0.25">
      <c r="S7227" s="328"/>
    </row>
    <row r="7228" spans="19:19" x14ac:dyDescent="0.25">
      <c r="S7228" s="328"/>
    </row>
    <row r="7229" spans="19:19" x14ac:dyDescent="0.25">
      <c r="S7229" s="328"/>
    </row>
    <row r="7230" spans="19:19" x14ac:dyDescent="0.25">
      <c r="S7230" s="328"/>
    </row>
    <row r="7231" spans="19:19" x14ac:dyDescent="0.25">
      <c r="S7231" s="328"/>
    </row>
    <row r="7232" spans="19:19" x14ac:dyDescent="0.25">
      <c r="S7232" s="328"/>
    </row>
    <row r="7233" spans="19:19" x14ac:dyDescent="0.25">
      <c r="S7233" s="328"/>
    </row>
    <row r="7234" spans="19:19" x14ac:dyDescent="0.25">
      <c r="S7234" s="328"/>
    </row>
    <row r="7235" spans="19:19" x14ac:dyDescent="0.25">
      <c r="S7235" s="328"/>
    </row>
    <row r="7236" spans="19:19" x14ac:dyDescent="0.25">
      <c r="S7236" s="328"/>
    </row>
    <row r="7237" spans="19:19" x14ac:dyDescent="0.25">
      <c r="S7237" s="328"/>
    </row>
    <row r="7238" spans="19:19" x14ac:dyDescent="0.25">
      <c r="S7238" s="328"/>
    </row>
    <row r="7239" spans="19:19" x14ac:dyDescent="0.25">
      <c r="S7239" s="328"/>
    </row>
    <row r="7240" spans="19:19" x14ac:dyDescent="0.25">
      <c r="S7240" s="328"/>
    </row>
    <row r="7241" spans="19:19" x14ac:dyDescent="0.25">
      <c r="S7241" s="328"/>
    </row>
    <row r="7242" spans="19:19" x14ac:dyDescent="0.25">
      <c r="S7242" s="328"/>
    </row>
    <row r="7243" spans="19:19" x14ac:dyDescent="0.25">
      <c r="S7243" s="328"/>
    </row>
    <row r="7244" spans="19:19" x14ac:dyDescent="0.25">
      <c r="S7244" s="328"/>
    </row>
    <row r="7245" spans="19:19" x14ac:dyDescent="0.25">
      <c r="S7245" s="328"/>
    </row>
    <row r="7246" spans="19:19" x14ac:dyDescent="0.25">
      <c r="S7246" s="328"/>
    </row>
    <row r="7247" spans="19:19" x14ac:dyDescent="0.25">
      <c r="S7247" s="328"/>
    </row>
    <row r="7248" spans="19:19" x14ac:dyDescent="0.25">
      <c r="S7248" s="328"/>
    </row>
    <row r="7249" spans="19:19" x14ac:dyDescent="0.25">
      <c r="S7249" s="328"/>
    </row>
    <row r="7250" spans="19:19" x14ac:dyDescent="0.25">
      <c r="S7250" s="328"/>
    </row>
    <row r="7251" spans="19:19" x14ac:dyDescent="0.25">
      <c r="S7251" s="328"/>
    </row>
    <row r="7252" spans="19:19" x14ac:dyDescent="0.25">
      <c r="S7252" s="328"/>
    </row>
    <row r="7253" spans="19:19" x14ac:dyDescent="0.25">
      <c r="S7253" s="328"/>
    </row>
    <row r="7254" spans="19:19" x14ac:dyDescent="0.25">
      <c r="S7254" s="328"/>
    </row>
    <row r="7255" spans="19:19" x14ac:dyDescent="0.25">
      <c r="S7255" s="328"/>
    </row>
    <row r="7256" spans="19:19" x14ac:dyDescent="0.25">
      <c r="S7256" s="328"/>
    </row>
    <row r="7257" spans="19:19" x14ac:dyDescent="0.25">
      <c r="S7257" s="328"/>
    </row>
    <row r="7258" spans="19:19" x14ac:dyDescent="0.25">
      <c r="S7258" s="328"/>
    </row>
    <row r="7259" spans="19:19" x14ac:dyDescent="0.25">
      <c r="S7259" s="328"/>
    </row>
    <row r="7260" spans="19:19" x14ac:dyDescent="0.25">
      <c r="S7260" s="328"/>
    </row>
    <row r="7261" spans="19:19" x14ac:dyDescent="0.25">
      <c r="S7261" s="328"/>
    </row>
    <row r="7262" spans="19:19" x14ac:dyDescent="0.25">
      <c r="S7262" s="328"/>
    </row>
    <row r="7263" spans="19:19" x14ac:dyDescent="0.25">
      <c r="S7263" s="328"/>
    </row>
    <row r="7264" spans="19:19" x14ac:dyDescent="0.25">
      <c r="S7264" s="328"/>
    </row>
    <row r="7265" spans="19:19" x14ac:dyDescent="0.25">
      <c r="S7265" s="328"/>
    </row>
    <row r="7266" spans="19:19" x14ac:dyDescent="0.25">
      <c r="S7266" s="328"/>
    </row>
    <row r="7267" spans="19:19" x14ac:dyDescent="0.25">
      <c r="S7267" s="328"/>
    </row>
    <row r="7268" spans="19:19" x14ac:dyDescent="0.25">
      <c r="S7268" s="328"/>
    </row>
    <row r="7269" spans="19:19" x14ac:dyDescent="0.25">
      <c r="S7269" s="328"/>
    </row>
    <row r="7270" spans="19:19" x14ac:dyDescent="0.25">
      <c r="S7270" s="328"/>
    </row>
    <row r="7271" spans="19:19" x14ac:dyDescent="0.25">
      <c r="S7271" s="328"/>
    </row>
    <row r="7272" spans="19:19" x14ac:dyDescent="0.25">
      <c r="S7272" s="328"/>
    </row>
    <row r="7273" spans="19:19" x14ac:dyDescent="0.25">
      <c r="S7273" s="328"/>
    </row>
    <row r="7274" spans="19:19" x14ac:dyDescent="0.25">
      <c r="S7274" s="328"/>
    </row>
    <row r="7275" spans="19:19" x14ac:dyDescent="0.25">
      <c r="S7275" s="328"/>
    </row>
    <row r="7276" spans="19:19" x14ac:dyDescent="0.25">
      <c r="S7276" s="328"/>
    </row>
    <row r="7277" spans="19:19" x14ac:dyDescent="0.25">
      <c r="S7277" s="328"/>
    </row>
    <row r="7278" spans="19:19" x14ac:dyDescent="0.25">
      <c r="S7278" s="328"/>
    </row>
    <row r="7279" spans="19:19" x14ac:dyDescent="0.25">
      <c r="S7279" s="328"/>
    </row>
    <row r="7280" spans="19:19" x14ac:dyDescent="0.25">
      <c r="S7280" s="328"/>
    </row>
    <row r="7281" spans="19:19" x14ac:dyDescent="0.25">
      <c r="S7281" s="328"/>
    </row>
    <row r="7282" spans="19:19" x14ac:dyDescent="0.25">
      <c r="S7282" s="328"/>
    </row>
    <row r="7283" spans="19:19" x14ac:dyDescent="0.25">
      <c r="S7283" s="328"/>
    </row>
    <row r="7284" spans="19:19" x14ac:dyDescent="0.25">
      <c r="S7284" s="328"/>
    </row>
    <row r="7285" spans="19:19" x14ac:dyDescent="0.25">
      <c r="S7285" s="328"/>
    </row>
    <row r="7286" spans="19:19" x14ac:dyDescent="0.25">
      <c r="S7286" s="328"/>
    </row>
    <row r="7287" spans="19:19" x14ac:dyDescent="0.25">
      <c r="S7287" s="328"/>
    </row>
    <row r="7288" spans="19:19" x14ac:dyDescent="0.25">
      <c r="S7288" s="328"/>
    </row>
    <row r="7289" spans="19:19" x14ac:dyDescent="0.25">
      <c r="S7289" s="328"/>
    </row>
    <row r="7290" spans="19:19" x14ac:dyDescent="0.25">
      <c r="S7290" s="328"/>
    </row>
    <row r="7291" spans="19:19" x14ac:dyDescent="0.25">
      <c r="S7291" s="328"/>
    </row>
    <row r="7292" spans="19:19" x14ac:dyDescent="0.25">
      <c r="S7292" s="328"/>
    </row>
    <row r="7293" spans="19:19" x14ac:dyDescent="0.25">
      <c r="S7293" s="328"/>
    </row>
    <row r="7294" spans="19:19" x14ac:dyDescent="0.25">
      <c r="S7294" s="328"/>
    </row>
    <row r="7295" spans="19:19" x14ac:dyDescent="0.25">
      <c r="S7295" s="328"/>
    </row>
    <row r="7296" spans="19:19" x14ac:dyDescent="0.25">
      <c r="S7296" s="328"/>
    </row>
    <row r="7297" spans="19:19" x14ac:dyDescent="0.25">
      <c r="S7297" s="328"/>
    </row>
    <row r="7298" spans="19:19" x14ac:dyDescent="0.25">
      <c r="S7298" s="328"/>
    </row>
    <row r="7299" spans="19:19" x14ac:dyDescent="0.25">
      <c r="S7299" s="328"/>
    </row>
    <row r="7300" spans="19:19" x14ac:dyDescent="0.25">
      <c r="S7300" s="328"/>
    </row>
    <row r="7301" spans="19:19" x14ac:dyDescent="0.25">
      <c r="S7301" s="328"/>
    </row>
    <row r="7302" spans="19:19" x14ac:dyDescent="0.25">
      <c r="S7302" s="328"/>
    </row>
    <row r="7303" spans="19:19" x14ac:dyDescent="0.25">
      <c r="S7303" s="328"/>
    </row>
    <row r="7304" spans="19:19" x14ac:dyDescent="0.25">
      <c r="S7304" s="328"/>
    </row>
    <row r="7305" spans="19:19" x14ac:dyDescent="0.25">
      <c r="S7305" s="328"/>
    </row>
    <row r="7306" spans="19:19" x14ac:dyDescent="0.25">
      <c r="S7306" s="328"/>
    </row>
    <row r="7307" spans="19:19" x14ac:dyDescent="0.25">
      <c r="S7307" s="328"/>
    </row>
    <row r="7308" spans="19:19" x14ac:dyDescent="0.25">
      <c r="S7308" s="328"/>
    </row>
    <row r="7309" spans="19:19" x14ac:dyDescent="0.25">
      <c r="S7309" s="328"/>
    </row>
    <row r="7310" spans="19:19" x14ac:dyDescent="0.25">
      <c r="S7310" s="328"/>
    </row>
    <row r="7311" spans="19:19" x14ac:dyDescent="0.25">
      <c r="S7311" s="328"/>
    </row>
    <row r="7312" spans="19:19" x14ac:dyDescent="0.25">
      <c r="S7312" s="328"/>
    </row>
    <row r="7313" spans="19:19" x14ac:dyDescent="0.25">
      <c r="S7313" s="328"/>
    </row>
    <row r="7314" spans="19:19" x14ac:dyDescent="0.25">
      <c r="S7314" s="328"/>
    </row>
    <row r="7315" spans="19:19" x14ac:dyDescent="0.25">
      <c r="S7315" s="328"/>
    </row>
    <row r="7316" spans="19:19" x14ac:dyDescent="0.25">
      <c r="S7316" s="328"/>
    </row>
    <row r="7317" spans="19:19" x14ac:dyDescent="0.25">
      <c r="S7317" s="328"/>
    </row>
    <row r="7318" spans="19:19" x14ac:dyDescent="0.25">
      <c r="S7318" s="328"/>
    </row>
    <row r="7319" spans="19:19" x14ac:dyDescent="0.25">
      <c r="S7319" s="328"/>
    </row>
    <row r="7320" spans="19:19" x14ac:dyDescent="0.25">
      <c r="S7320" s="328"/>
    </row>
    <row r="7321" spans="19:19" x14ac:dyDescent="0.25">
      <c r="S7321" s="328"/>
    </row>
    <row r="7322" spans="19:19" x14ac:dyDescent="0.25">
      <c r="S7322" s="328"/>
    </row>
    <row r="7323" spans="19:19" x14ac:dyDescent="0.25">
      <c r="S7323" s="328"/>
    </row>
    <row r="7324" spans="19:19" x14ac:dyDescent="0.25">
      <c r="S7324" s="328"/>
    </row>
    <row r="7325" spans="19:19" x14ac:dyDescent="0.25">
      <c r="S7325" s="328"/>
    </row>
    <row r="7326" spans="19:19" x14ac:dyDescent="0.25">
      <c r="S7326" s="328"/>
    </row>
    <row r="7327" spans="19:19" x14ac:dyDescent="0.25">
      <c r="S7327" s="328"/>
    </row>
    <row r="7328" spans="19:19" x14ac:dyDescent="0.25">
      <c r="S7328" s="328"/>
    </row>
    <row r="7329" spans="19:19" x14ac:dyDescent="0.25">
      <c r="S7329" s="328"/>
    </row>
    <row r="7330" spans="19:19" x14ac:dyDescent="0.25">
      <c r="S7330" s="328"/>
    </row>
    <row r="7331" spans="19:19" x14ac:dyDescent="0.25">
      <c r="S7331" s="328"/>
    </row>
    <row r="7332" spans="19:19" x14ac:dyDescent="0.25">
      <c r="S7332" s="328"/>
    </row>
    <row r="7333" spans="19:19" x14ac:dyDescent="0.25">
      <c r="S7333" s="328"/>
    </row>
    <row r="7334" spans="19:19" x14ac:dyDescent="0.25">
      <c r="S7334" s="328"/>
    </row>
    <row r="7335" spans="19:19" x14ac:dyDescent="0.25">
      <c r="S7335" s="328"/>
    </row>
    <row r="7336" spans="19:19" x14ac:dyDescent="0.25">
      <c r="S7336" s="328"/>
    </row>
    <row r="7337" spans="19:19" x14ac:dyDescent="0.25">
      <c r="S7337" s="328"/>
    </row>
    <row r="7338" spans="19:19" x14ac:dyDescent="0.25">
      <c r="S7338" s="328"/>
    </row>
    <row r="7339" spans="19:19" x14ac:dyDescent="0.25">
      <c r="S7339" s="328"/>
    </row>
    <row r="7340" spans="19:19" x14ac:dyDescent="0.25">
      <c r="S7340" s="328"/>
    </row>
    <row r="7341" spans="19:19" x14ac:dyDescent="0.25">
      <c r="S7341" s="328"/>
    </row>
    <row r="7342" spans="19:19" x14ac:dyDescent="0.25">
      <c r="S7342" s="328"/>
    </row>
    <row r="7343" spans="19:19" x14ac:dyDescent="0.25">
      <c r="S7343" s="328"/>
    </row>
    <row r="7344" spans="19:19" x14ac:dyDescent="0.25">
      <c r="S7344" s="328"/>
    </row>
    <row r="7345" spans="19:19" x14ac:dyDescent="0.25">
      <c r="S7345" s="328"/>
    </row>
    <row r="7346" spans="19:19" x14ac:dyDescent="0.25">
      <c r="S7346" s="328"/>
    </row>
    <row r="7347" spans="19:19" x14ac:dyDescent="0.25">
      <c r="S7347" s="328"/>
    </row>
    <row r="7348" spans="19:19" x14ac:dyDescent="0.25">
      <c r="S7348" s="328"/>
    </row>
    <row r="7349" spans="19:19" x14ac:dyDescent="0.25">
      <c r="S7349" s="328"/>
    </row>
    <row r="7350" spans="19:19" x14ac:dyDescent="0.25">
      <c r="S7350" s="328"/>
    </row>
    <row r="7351" spans="19:19" x14ac:dyDescent="0.25">
      <c r="S7351" s="328"/>
    </row>
    <row r="7352" spans="19:19" x14ac:dyDescent="0.25">
      <c r="S7352" s="328"/>
    </row>
    <row r="7353" spans="19:19" x14ac:dyDescent="0.25">
      <c r="S7353" s="328"/>
    </row>
    <row r="7354" spans="19:19" x14ac:dyDescent="0.25">
      <c r="S7354" s="328"/>
    </row>
    <row r="7355" spans="19:19" x14ac:dyDescent="0.25">
      <c r="S7355" s="328"/>
    </row>
    <row r="7356" spans="19:19" x14ac:dyDescent="0.25">
      <c r="S7356" s="328"/>
    </row>
    <row r="7357" spans="19:19" x14ac:dyDescent="0.25">
      <c r="S7357" s="328"/>
    </row>
    <row r="7358" spans="19:19" x14ac:dyDescent="0.25">
      <c r="S7358" s="328"/>
    </row>
    <row r="7359" spans="19:19" x14ac:dyDescent="0.25">
      <c r="S7359" s="328"/>
    </row>
    <row r="7360" spans="19:19" x14ac:dyDescent="0.25">
      <c r="S7360" s="328"/>
    </row>
    <row r="7361" spans="19:19" x14ac:dyDescent="0.25">
      <c r="S7361" s="328"/>
    </row>
    <row r="7362" spans="19:19" x14ac:dyDescent="0.25">
      <c r="S7362" s="328"/>
    </row>
    <row r="7363" spans="19:19" x14ac:dyDescent="0.25">
      <c r="S7363" s="328"/>
    </row>
    <row r="7364" spans="19:19" x14ac:dyDescent="0.25">
      <c r="S7364" s="328"/>
    </row>
    <row r="7365" spans="19:19" x14ac:dyDescent="0.25">
      <c r="S7365" s="328"/>
    </row>
    <row r="7366" spans="19:19" x14ac:dyDescent="0.25">
      <c r="S7366" s="328"/>
    </row>
    <row r="7367" spans="19:19" x14ac:dyDescent="0.25">
      <c r="S7367" s="328"/>
    </row>
    <row r="7368" spans="19:19" x14ac:dyDescent="0.25">
      <c r="S7368" s="328"/>
    </row>
    <row r="7369" spans="19:19" x14ac:dyDescent="0.25">
      <c r="S7369" s="328"/>
    </row>
    <row r="7370" spans="19:19" x14ac:dyDescent="0.25">
      <c r="S7370" s="328"/>
    </row>
    <row r="7371" spans="19:19" x14ac:dyDescent="0.25">
      <c r="S7371" s="328"/>
    </row>
    <row r="7372" spans="19:19" x14ac:dyDescent="0.25">
      <c r="S7372" s="328"/>
    </row>
    <row r="7373" spans="19:19" x14ac:dyDescent="0.25">
      <c r="S7373" s="328"/>
    </row>
    <row r="7374" spans="19:19" x14ac:dyDescent="0.25">
      <c r="S7374" s="328"/>
    </row>
    <row r="7375" spans="19:19" x14ac:dyDescent="0.25">
      <c r="S7375" s="328"/>
    </row>
    <row r="7376" spans="19:19" x14ac:dyDescent="0.25">
      <c r="S7376" s="328"/>
    </row>
    <row r="7377" spans="19:19" x14ac:dyDescent="0.25">
      <c r="S7377" s="328"/>
    </row>
    <row r="7378" spans="19:19" x14ac:dyDescent="0.25">
      <c r="S7378" s="328"/>
    </row>
    <row r="7379" spans="19:19" x14ac:dyDescent="0.25">
      <c r="S7379" s="328"/>
    </row>
    <row r="7380" spans="19:19" x14ac:dyDescent="0.25">
      <c r="S7380" s="328"/>
    </row>
    <row r="7381" spans="19:19" x14ac:dyDescent="0.25">
      <c r="S7381" s="328"/>
    </row>
    <row r="7382" spans="19:19" x14ac:dyDescent="0.25">
      <c r="S7382" s="328"/>
    </row>
    <row r="7383" spans="19:19" x14ac:dyDescent="0.25">
      <c r="S7383" s="328"/>
    </row>
    <row r="7384" spans="19:19" x14ac:dyDescent="0.25">
      <c r="S7384" s="328"/>
    </row>
    <row r="7385" spans="19:19" x14ac:dyDescent="0.25">
      <c r="S7385" s="328"/>
    </row>
    <row r="7386" spans="19:19" x14ac:dyDescent="0.25">
      <c r="S7386" s="328"/>
    </row>
    <row r="7387" spans="19:19" x14ac:dyDescent="0.25">
      <c r="S7387" s="328"/>
    </row>
    <row r="7388" spans="19:19" x14ac:dyDescent="0.25">
      <c r="S7388" s="328"/>
    </row>
    <row r="7389" spans="19:19" x14ac:dyDescent="0.25">
      <c r="S7389" s="328"/>
    </row>
    <row r="7390" spans="19:19" x14ac:dyDescent="0.25">
      <c r="S7390" s="328"/>
    </row>
    <row r="7391" spans="19:19" x14ac:dyDescent="0.25">
      <c r="S7391" s="328"/>
    </row>
    <row r="7392" spans="19:19" x14ac:dyDescent="0.25">
      <c r="S7392" s="328"/>
    </row>
    <row r="7393" spans="19:19" x14ac:dyDescent="0.25">
      <c r="S7393" s="328"/>
    </row>
    <row r="7394" spans="19:19" x14ac:dyDescent="0.25">
      <c r="S7394" s="328"/>
    </row>
    <row r="7395" spans="19:19" x14ac:dyDescent="0.25">
      <c r="S7395" s="328"/>
    </row>
    <row r="7396" spans="19:19" x14ac:dyDescent="0.25">
      <c r="S7396" s="328"/>
    </row>
    <row r="7397" spans="19:19" x14ac:dyDescent="0.25">
      <c r="S7397" s="328"/>
    </row>
    <row r="7398" spans="19:19" x14ac:dyDescent="0.25">
      <c r="S7398" s="328"/>
    </row>
    <row r="7399" spans="19:19" x14ac:dyDescent="0.25">
      <c r="S7399" s="328"/>
    </row>
    <row r="7400" spans="19:19" x14ac:dyDescent="0.25">
      <c r="S7400" s="328"/>
    </row>
    <row r="7401" spans="19:19" x14ac:dyDescent="0.25">
      <c r="S7401" s="328"/>
    </row>
    <row r="7402" spans="19:19" x14ac:dyDescent="0.25">
      <c r="S7402" s="328"/>
    </row>
    <row r="7403" spans="19:19" x14ac:dyDescent="0.25">
      <c r="S7403" s="328"/>
    </row>
    <row r="7404" spans="19:19" x14ac:dyDescent="0.25">
      <c r="S7404" s="328"/>
    </row>
    <row r="7405" spans="19:19" x14ac:dyDescent="0.25">
      <c r="S7405" s="328"/>
    </row>
    <row r="7406" spans="19:19" x14ac:dyDescent="0.25">
      <c r="S7406" s="328"/>
    </row>
    <row r="7407" spans="19:19" x14ac:dyDescent="0.25">
      <c r="S7407" s="328"/>
    </row>
    <row r="7408" spans="19:19" x14ac:dyDescent="0.25">
      <c r="S7408" s="328"/>
    </row>
    <row r="7409" spans="19:19" x14ac:dyDescent="0.25">
      <c r="S7409" s="328"/>
    </row>
    <row r="7410" spans="19:19" x14ac:dyDescent="0.25">
      <c r="S7410" s="328"/>
    </row>
    <row r="7411" spans="19:19" x14ac:dyDescent="0.25">
      <c r="S7411" s="328"/>
    </row>
    <row r="7412" spans="19:19" x14ac:dyDescent="0.25">
      <c r="S7412" s="328"/>
    </row>
    <row r="7413" spans="19:19" x14ac:dyDescent="0.25">
      <c r="S7413" s="328"/>
    </row>
    <row r="7414" spans="19:19" x14ac:dyDescent="0.25">
      <c r="S7414" s="328"/>
    </row>
    <row r="7415" spans="19:19" x14ac:dyDescent="0.25">
      <c r="S7415" s="328"/>
    </row>
    <row r="7416" spans="19:19" x14ac:dyDescent="0.25">
      <c r="S7416" s="328"/>
    </row>
    <row r="7417" spans="19:19" x14ac:dyDescent="0.25">
      <c r="S7417" s="328"/>
    </row>
    <row r="7418" spans="19:19" x14ac:dyDescent="0.25">
      <c r="S7418" s="328"/>
    </row>
    <row r="7419" spans="19:19" x14ac:dyDescent="0.25">
      <c r="S7419" s="328"/>
    </row>
    <row r="7420" spans="19:19" x14ac:dyDescent="0.25">
      <c r="S7420" s="328"/>
    </row>
    <row r="7421" spans="19:19" x14ac:dyDescent="0.25">
      <c r="S7421" s="328"/>
    </row>
    <row r="7422" spans="19:19" x14ac:dyDescent="0.25">
      <c r="S7422" s="328"/>
    </row>
    <row r="7423" spans="19:19" x14ac:dyDescent="0.25">
      <c r="S7423" s="328"/>
    </row>
    <row r="7424" spans="19:19" x14ac:dyDescent="0.25">
      <c r="S7424" s="328"/>
    </row>
    <row r="7425" spans="19:19" x14ac:dyDescent="0.25">
      <c r="S7425" s="328"/>
    </row>
    <row r="7426" spans="19:19" x14ac:dyDescent="0.25">
      <c r="S7426" s="328"/>
    </row>
    <row r="7427" spans="19:19" x14ac:dyDescent="0.25">
      <c r="S7427" s="328"/>
    </row>
    <row r="7428" spans="19:19" x14ac:dyDescent="0.25">
      <c r="S7428" s="328"/>
    </row>
    <row r="7429" spans="19:19" x14ac:dyDescent="0.25">
      <c r="S7429" s="328"/>
    </row>
    <row r="7430" spans="19:19" x14ac:dyDescent="0.25">
      <c r="S7430" s="328"/>
    </row>
    <row r="7431" spans="19:19" x14ac:dyDescent="0.25">
      <c r="S7431" s="328"/>
    </row>
    <row r="7432" spans="19:19" x14ac:dyDescent="0.25">
      <c r="S7432" s="328"/>
    </row>
    <row r="7433" spans="19:19" x14ac:dyDescent="0.25">
      <c r="S7433" s="328"/>
    </row>
    <row r="7434" spans="19:19" x14ac:dyDescent="0.25">
      <c r="S7434" s="328"/>
    </row>
    <row r="7435" spans="19:19" x14ac:dyDescent="0.25">
      <c r="S7435" s="328"/>
    </row>
    <row r="7436" spans="19:19" x14ac:dyDescent="0.25">
      <c r="S7436" s="328"/>
    </row>
    <row r="7437" spans="19:19" x14ac:dyDescent="0.25">
      <c r="S7437" s="328"/>
    </row>
    <row r="7438" spans="19:19" x14ac:dyDescent="0.25">
      <c r="S7438" s="328"/>
    </row>
    <row r="7439" spans="19:19" x14ac:dyDescent="0.25">
      <c r="S7439" s="328"/>
    </row>
    <row r="7440" spans="19:19" x14ac:dyDescent="0.25">
      <c r="S7440" s="328"/>
    </row>
    <row r="7441" spans="19:19" x14ac:dyDescent="0.25">
      <c r="S7441" s="328"/>
    </row>
    <row r="7442" spans="19:19" x14ac:dyDescent="0.25">
      <c r="S7442" s="328"/>
    </row>
    <row r="7443" spans="19:19" x14ac:dyDescent="0.25">
      <c r="S7443" s="328"/>
    </row>
    <row r="7444" spans="19:19" x14ac:dyDescent="0.25">
      <c r="S7444" s="328"/>
    </row>
    <row r="7445" spans="19:19" x14ac:dyDescent="0.25">
      <c r="S7445" s="328"/>
    </row>
    <row r="7446" spans="19:19" x14ac:dyDescent="0.25">
      <c r="S7446" s="328"/>
    </row>
    <row r="7447" spans="19:19" x14ac:dyDescent="0.25">
      <c r="S7447" s="328"/>
    </row>
    <row r="7448" spans="19:19" x14ac:dyDescent="0.25">
      <c r="S7448" s="328"/>
    </row>
    <row r="7449" spans="19:19" x14ac:dyDescent="0.25">
      <c r="S7449" s="328"/>
    </row>
    <row r="7450" spans="19:19" x14ac:dyDescent="0.25">
      <c r="S7450" s="328"/>
    </row>
    <row r="7451" spans="19:19" x14ac:dyDescent="0.25">
      <c r="S7451" s="328"/>
    </row>
    <row r="7452" spans="19:19" x14ac:dyDescent="0.25">
      <c r="S7452" s="328"/>
    </row>
    <row r="7453" spans="19:19" x14ac:dyDescent="0.25">
      <c r="S7453" s="328"/>
    </row>
    <row r="7454" spans="19:19" x14ac:dyDescent="0.25">
      <c r="S7454" s="328"/>
    </row>
    <row r="7455" spans="19:19" x14ac:dyDescent="0.25">
      <c r="S7455" s="328"/>
    </row>
    <row r="7456" spans="19:19" x14ac:dyDescent="0.25">
      <c r="S7456" s="328"/>
    </row>
    <row r="7457" spans="19:19" x14ac:dyDescent="0.25">
      <c r="S7457" s="328"/>
    </row>
    <row r="7458" spans="19:19" x14ac:dyDescent="0.25">
      <c r="S7458" s="328"/>
    </row>
    <row r="7459" spans="19:19" x14ac:dyDescent="0.25">
      <c r="S7459" s="328"/>
    </row>
    <row r="7460" spans="19:19" x14ac:dyDescent="0.25">
      <c r="S7460" s="328"/>
    </row>
    <row r="7461" spans="19:19" x14ac:dyDescent="0.25">
      <c r="S7461" s="328"/>
    </row>
    <row r="7462" spans="19:19" x14ac:dyDescent="0.25">
      <c r="S7462" s="328"/>
    </row>
    <row r="7463" spans="19:19" x14ac:dyDescent="0.25">
      <c r="S7463" s="328"/>
    </row>
    <row r="7464" spans="19:19" x14ac:dyDescent="0.25">
      <c r="S7464" s="328"/>
    </row>
    <row r="7465" spans="19:19" x14ac:dyDescent="0.25">
      <c r="S7465" s="328"/>
    </row>
    <row r="7466" spans="19:19" x14ac:dyDescent="0.25">
      <c r="S7466" s="328"/>
    </row>
    <row r="7467" spans="19:19" x14ac:dyDescent="0.25">
      <c r="S7467" s="328"/>
    </row>
    <row r="7468" spans="19:19" x14ac:dyDescent="0.25">
      <c r="S7468" s="328"/>
    </row>
    <row r="7469" spans="19:19" x14ac:dyDescent="0.25">
      <c r="S7469" s="328"/>
    </row>
    <row r="7470" spans="19:19" x14ac:dyDescent="0.25">
      <c r="S7470" s="328"/>
    </row>
    <row r="7471" spans="19:19" x14ac:dyDescent="0.25">
      <c r="S7471" s="328"/>
    </row>
    <row r="7472" spans="19:19" x14ac:dyDescent="0.25">
      <c r="S7472" s="328"/>
    </row>
    <row r="7473" spans="19:19" x14ac:dyDescent="0.25">
      <c r="S7473" s="328"/>
    </row>
    <row r="7474" spans="19:19" x14ac:dyDescent="0.25">
      <c r="S7474" s="328"/>
    </row>
    <row r="7475" spans="19:19" x14ac:dyDescent="0.25">
      <c r="S7475" s="328"/>
    </row>
    <row r="7476" spans="19:19" x14ac:dyDescent="0.25">
      <c r="S7476" s="328"/>
    </row>
    <row r="7477" spans="19:19" x14ac:dyDescent="0.25">
      <c r="S7477" s="328"/>
    </row>
    <row r="7478" spans="19:19" x14ac:dyDescent="0.25">
      <c r="S7478" s="328"/>
    </row>
    <row r="7479" spans="19:19" x14ac:dyDescent="0.25">
      <c r="S7479" s="328"/>
    </row>
    <row r="7480" spans="19:19" x14ac:dyDescent="0.25">
      <c r="S7480" s="328"/>
    </row>
    <row r="7481" spans="19:19" x14ac:dyDescent="0.25">
      <c r="S7481" s="328"/>
    </row>
    <row r="7482" spans="19:19" x14ac:dyDescent="0.25">
      <c r="S7482" s="328"/>
    </row>
    <row r="7483" spans="19:19" x14ac:dyDescent="0.25">
      <c r="S7483" s="328"/>
    </row>
    <row r="7484" spans="19:19" x14ac:dyDescent="0.25">
      <c r="S7484" s="328"/>
    </row>
    <row r="7485" spans="19:19" x14ac:dyDescent="0.25">
      <c r="S7485" s="328"/>
    </row>
    <row r="7486" spans="19:19" x14ac:dyDescent="0.25">
      <c r="S7486" s="328"/>
    </row>
    <row r="7487" spans="19:19" x14ac:dyDescent="0.25">
      <c r="S7487" s="328"/>
    </row>
    <row r="7488" spans="19:19" x14ac:dyDescent="0.25">
      <c r="S7488" s="328"/>
    </row>
    <row r="7489" spans="19:19" x14ac:dyDescent="0.25">
      <c r="S7489" s="328"/>
    </row>
    <row r="7490" spans="19:19" x14ac:dyDescent="0.25">
      <c r="S7490" s="328"/>
    </row>
    <row r="7491" spans="19:19" x14ac:dyDescent="0.25">
      <c r="S7491" s="328"/>
    </row>
    <row r="7492" spans="19:19" x14ac:dyDescent="0.25">
      <c r="S7492" s="328"/>
    </row>
    <row r="7493" spans="19:19" x14ac:dyDescent="0.25">
      <c r="S7493" s="328"/>
    </row>
    <row r="7494" spans="19:19" x14ac:dyDescent="0.25">
      <c r="S7494" s="328"/>
    </row>
    <row r="7495" spans="19:19" x14ac:dyDescent="0.25">
      <c r="S7495" s="328"/>
    </row>
    <row r="7496" spans="19:19" x14ac:dyDescent="0.25">
      <c r="S7496" s="328"/>
    </row>
    <row r="7497" spans="19:19" x14ac:dyDescent="0.25">
      <c r="S7497" s="328"/>
    </row>
    <row r="7498" spans="19:19" x14ac:dyDescent="0.25">
      <c r="S7498" s="328"/>
    </row>
    <row r="7499" spans="19:19" x14ac:dyDescent="0.25">
      <c r="S7499" s="328"/>
    </row>
    <row r="7500" spans="19:19" x14ac:dyDescent="0.25">
      <c r="S7500" s="328"/>
    </row>
    <row r="7501" spans="19:19" x14ac:dyDescent="0.25">
      <c r="S7501" s="328"/>
    </row>
    <row r="7502" spans="19:19" x14ac:dyDescent="0.25">
      <c r="S7502" s="328"/>
    </row>
    <row r="7503" spans="19:19" x14ac:dyDescent="0.25">
      <c r="S7503" s="328"/>
    </row>
    <row r="7504" spans="19:19" x14ac:dyDescent="0.25">
      <c r="S7504" s="328"/>
    </row>
    <row r="7505" spans="19:19" x14ac:dyDescent="0.25">
      <c r="S7505" s="328"/>
    </row>
    <row r="7506" spans="19:19" x14ac:dyDescent="0.25">
      <c r="S7506" s="328"/>
    </row>
    <row r="7507" spans="19:19" x14ac:dyDescent="0.25">
      <c r="S7507" s="328"/>
    </row>
    <row r="7508" spans="19:19" x14ac:dyDescent="0.25">
      <c r="S7508" s="328"/>
    </row>
    <row r="7509" spans="19:19" x14ac:dyDescent="0.25">
      <c r="S7509" s="328"/>
    </row>
    <row r="7510" spans="19:19" x14ac:dyDescent="0.25">
      <c r="S7510" s="328"/>
    </row>
    <row r="7511" spans="19:19" x14ac:dyDescent="0.25">
      <c r="S7511" s="328"/>
    </row>
    <row r="7512" spans="19:19" x14ac:dyDescent="0.25">
      <c r="S7512" s="328"/>
    </row>
    <row r="7513" spans="19:19" x14ac:dyDescent="0.25">
      <c r="S7513" s="328"/>
    </row>
    <row r="7514" spans="19:19" x14ac:dyDescent="0.25">
      <c r="S7514" s="328"/>
    </row>
    <row r="7515" spans="19:19" x14ac:dyDescent="0.25">
      <c r="S7515" s="328"/>
    </row>
    <row r="7516" spans="19:19" x14ac:dyDescent="0.25">
      <c r="S7516" s="328"/>
    </row>
    <row r="7517" spans="19:19" x14ac:dyDescent="0.25">
      <c r="S7517" s="328"/>
    </row>
    <row r="7518" spans="19:19" x14ac:dyDescent="0.25">
      <c r="S7518" s="328"/>
    </row>
    <row r="7519" spans="19:19" x14ac:dyDescent="0.25">
      <c r="S7519" s="328"/>
    </row>
    <row r="7520" spans="19:19" x14ac:dyDescent="0.25">
      <c r="S7520" s="328"/>
    </row>
    <row r="7521" spans="19:19" x14ac:dyDescent="0.25">
      <c r="S7521" s="328"/>
    </row>
    <row r="7522" spans="19:19" x14ac:dyDescent="0.25">
      <c r="S7522" s="328"/>
    </row>
    <row r="7523" spans="19:19" x14ac:dyDescent="0.25">
      <c r="S7523" s="328"/>
    </row>
    <row r="7524" spans="19:19" x14ac:dyDescent="0.25">
      <c r="S7524" s="328"/>
    </row>
    <row r="7525" spans="19:19" x14ac:dyDescent="0.25">
      <c r="S7525" s="328"/>
    </row>
    <row r="7526" spans="19:19" x14ac:dyDescent="0.25">
      <c r="S7526" s="328"/>
    </row>
    <row r="7527" spans="19:19" x14ac:dyDescent="0.25">
      <c r="S7527" s="328"/>
    </row>
    <row r="7528" spans="19:19" x14ac:dyDescent="0.25">
      <c r="S7528" s="328"/>
    </row>
    <row r="7529" spans="19:19" x14ac:dyDescent="0.25">
      <c r="S7529" s="328"/>
    </row>
    <row r="7530" spans="19:19" x14ac:dyDescent="0.25">
      <c r="S7530" s="328"/>
    </row>
    <row r="7531" spans="19:19" x14ac:dyDescent="0.25">
      <c r="S7531" s="328"/>
    </row>
    <row r="7532" spans="19:19" x14ac:dyDescent="0.25">
      <c r="S7532" s="328"/>
    </row>
    <row r="7533" spans="19:19" x14ac:dyDescent="0.25">
      <c r="S7533" s="328"/>
    </row>
    <row r="7534" spans="19:19" x14ac:dyDescent="0.25">
      <c r="S7534" s="328"/>
    </row>
    <row r="7535" spans="19:19" x14ac:dyDescent="0.25">
      <c r="S7535" s="328"/>
    </row>
    <row r="7536" spans="19:19" x14ac:dyDescent="0.25">
      <c r="S7536" s="328"/>
    </row>
    <row r="7537" spans="19:19" x14ac:dyDescent="0.25">
      <c r="S7537" s="328"/>
    </row>
    <row r="7538" spans="19:19" x14ac:dyDescent="0.25">
      <c r="S7538" s="328"/>
    </row>
    <row r="7539" spans="19:19" x14ac:dyDescent="0.25">
      <c r="S7539" s="328"/>
    </row>
    <row r="7540" spans="19:19" x14ac:dyDescent="0.25">
      <c r="S7540" s="328"/>
    </row>
    <row r="7541" spans="19:19" x14ac:dyDescent="0.25">
      <c r="S7541" s="328"/>
    </row>
    <row r="7542" spans="19:19" x14ac:dyDescent="0.25">
      <c r="S7542" s="328"/>
    </row>
    <row r="7543" spans="19:19" x14ac:dyDescent="0.25">
      <c r="S7543" s="328"/>
    </row>
    <row r="7544" spans="19:19" x14ac:dyDescent="0.25">
      <c r="S7544" s="328"/>
    </row>
    <row r="7545" spans="19:19" x14ac:dyDescent="0.25">
      <c r="S7545" s="328"/>
    </row>
    <row r="7546" spans="19:19" x14ac:dyDescent="0.25">
      <c r="S7546" s="328"/>
    </row>
    <row r="7547" spans="19:19" x14ac:dyDescent="0.25">
      <c r="S7547" s="328"/>
    </row>
    <row r="7548" spans="19:19" x14ac:dyDescent="0.25">
      <c r="S7548" s="328"/>
    </row>
    <row r="7549" spans="19:19" x14ac:dyDescent="0.25">
      <c r="S7549" s="328"/>
    </row>
    <row r="7550" spans="19:19" x14ac:dyDescent="0.25">
      <c r="S7550" s="328"/>
    </row>
    <row r="7551" spans="19:19" x14ac:dyDescent="0.25">
      <c r="S7551" s="328"/>
    </row>
    <row r="7552" spans="19:19" x14ac:dyDescent="0.25">
      <c r="S7552" s="328"/>
    </row>
    <row r="7553" spans="19:19" x14ac:dyDescent="0.25">
      <c r="S7553" s="328"/>
    </row>
    <row r="7554" spans="19:19" x14ac:dyDescent="0.25">
      <c r="S7554" s="328"/>
    </row>
    <row r="7555" spans="19:19" x14ac:dyDescent="0.25">
      <c r="S7555" s="328"/>
    </row>
    <row r="7556" spans="19:19" x14ac:dyDescent="0.25">
      <c r="S7556" s="328"/>
    </row>
    <row r="7557" spans="19:19" x14ac:dyDescent="0.25">
      <c r="S7557" s="328"/>
    </row>
    <row r="7558" spans="19:19" x14ac:dyDescent="0.25">
      <c r="S7558" s="328"/>
    </row>
    <row r="7559" spans="19:19" x14ac:dyDescent="0.25">
      <c r="S7559" s="328"/>
    </row>
    <row r="7560" spans="19:19" x14ac:dyDescent="0.25">
      <c r="S7560" s="328"/>
    </row>
    <row r="7561" spans="19:19" x14ac:dyDescent="0.25">
      <c r="S7561" s="328"/>
    </row>
    <row r="7562" spans="19:19" x14ac:dyDescent="0.25">
      <c r="S7562" s="328"/>
    </row>
    <row r="7563" spans="19:19" x14ac:dyDescent="0.25">
      <c r="S7563" s="328"/>
    </row>
    <row r="7564" spans="19:19" x14ac:dyDescent="0.25">
      <c r="S7564" s="328"/>
    </row>
    <row r="7565" spans="19:19" x14ac:dyDescent="0.25">
      <c r="S7565" s="328"/>
    </row>
    <row r="7566" spans="19:19" x14ac:dyDescent="0.25">
      <c r="S7566" s="328"/>
    </row>
    <row r="7567" spans="19:19" x14ac:dyDescent="0.25">
      <c r="S7567" s="328"/>
    </row>
    <row r="7568" spans="19:19" x14ac:dyDescent="0.25">
      <c r="S7568" s="328"/>
    </row>
    <row r="7569" spans="19:19" x14ac:dyDescent="0.25">
      <c r="S7569" s="328"/>
    </row>
    <row r="7570" spans="19:19" x14ac:dyDescent="0.25">
      <c r="S7570" s="328"/>
    </row>
    <row r="7571" spans="19:19" x14ac:dyDescent="0.25">
      <c r="S7571" s="328"/>
    </row>
    <row r="7572" spans="19:19" x14ac:dyDescent="0.25">
      <c r="S7572" s="328"/>
    </row>
    <row r="7573" spans="19:19" x14ac:dyDescent="0.25">
      <c r="S7573" s="328"/>
    </row>
    <row r="7574" spans="19:19" x14ac:dyDescent="0.25">
      <c r="S7574" s="328"/>
    </row>
    <row r="7575" spans="19:19" x14ac:dyDescent="0.25">
      <c r="S7575" s="328"/>
    </row>
    <row r="7576" spans="19:19" x14ac:dyDescent="0.25">
      <c r="S7576" s="328"/>
    </row>
    <row r="7577" spans="19:19" x14ac:dyDescent="0.25">
      <c r="S7577" s="328"/>
    </row>
    <row r="7578" spans="19:19" x14ac:dyDescent="0.25">
      <c r="S7578" s="328"/>
    </row>
    <row r="7579" spans="19:19" x14ac:dyDescent="0.25">
      <c r="S7579" s="328"/>
    </row>
    <row r="7580" spans="19:19" x14ac:dyDescent="0.25">
      <c r="S7580" s="328"/>
    </row>
    <row r="7581" spans="19:19" x14ac:dyDescent="0.25">
      <c r="S7581" s="328"/>
    </row>
    <row r="7582" spans="19:19" x14ac:dyDescent="0.25">
      <c r="S7582" s="328"/>
    </row>
    <row r="7583" spans="19:19" x14ac:dyDescent="0.25">
      <c r="S7583" s="328"/>
    </row>
    <row r="7584" spans="19:19" x14ac:dyDescent="0.25">
      <c r="S7584" s="328"/>
    </row>
    <row r="7585" spans="19:19" x14ac:dyDescent="0.25">
      <c r="S7585" s="328"/>
    </row>
    <row r="7586" spans="19:19" x14ac:dyDescent="0.25">
      <c r="S7586" s="328"/>
    </row>
    <row r="7587" spans="19:19" x14ac:dyDescent="0.25">
      <c r="S7587" s="328"/>
    </row>
    <row r="7588" spans="19:19" x14ac:dyDescent="0.25">
      <c r="S7588" s="328"/>
    </row>
    <row r="7589" spans="19:19" x14ac:dyDescent="0.25">
      <c r="S7589" s="328"/>
    </row>
    <row r="7590" spans="19:19" x14ac:dyDescent="0.25">
      <c r="S7590" s="328"/>
    </row>
    <row r="7591" spans="19:19" x14ac:dyDescent="0.25">
      <c r="S7591" s="328"/>
    </row>
    <row r="7592" spans="19:19" x14ac:dyDescent="0.25">
      <c r="S7592" s="328"/>
    </row>
    <row r="7593" spans="19:19" x14ac:dyDescent="0.25">
      <c r="S7593" s="328"/>
    </row>
    <row r="7594" spans="19:19" x14ac:dyDescent="0.25">
      <c r="S7594" s="328"/>
    </row>
    <row r="7595" spans="19:19" x14ac:dyDescent="0.25">
      <c r="S7595" s="328"/>
    </row>
    <row r="7596" spans="19:19" x14ac:dyDescent="0.25">
      <c r="S7596" s="328"/>
    </row>
    <row r="7597" spans="19:19" x14ac:dyDescent="0.25">
      <c r="S7597" s="328"/>
    </row>
    <row r="7598" spans="19:19" x14ac:dyDescent="0.25">
      <c r="S7598" s="328"/>
    </row>
    <row r="7599" spans="19:19" x14ac:dyDescent="0.25">
      <c r="S7599" s="328"/>
    </row>
    <row r="7600" spans="19:19" x14ac:dyDescent="0.25">
      <c r="S7600" s="328"/>
    </row>
    <row r="7601" spans="1:19" x14ac:dyDescent="0.25">
      <c r="S7601" s="328"/>
    </row>
    <row r="7602" spans="1:19" x14ac:dyDescent="0.25">
      <c r="S7602" s="328"/>
    </row>
    <row r="7603" spans="1:19" x14ac:dyDescent="0.25">
      <c r="S7603" s="328"/>
    </row>
    <row r="7604" spans="1:19" x14ac:dyDescent="0.25">
      <c r="S7604" s="328"/>
    </row>
    <row r="7605" spans="1:19" x14ac:dyDescent="0.25">
      <c r="S7605" s="328"/>
    </row>
    <row r="7606" spans="1:19" x14ac:dyDescent="0.25">
      <c r="S7606" s="328"/>
    </row>
    <row r="7607" spans="1:19" x14ac:dyDescent="0.25">
      <c r="S7607" s="328"/>
    </row>
    <row r="7608" spans="1:19" x14ac:dyDescent="0.25">
      <c r="S7608" s="328"/>
    </row>
    <row r="7609" spans="1:19" x14ac:dyDescent="0.25">
      <c r="S7609" s="328"/>
    </row>
    <row r="7610" spans="1:19" x14ac:dyDescent="0.25">
      <c r="S7610" s="328"/>
    </row>
    <row r="7611" spans="1:19" x14ac:dyDescent="0.25">
      <c r="S7611" s="328"/>
    </row>
    <row r="7612" spans="1:19" x14ac:dyDescent="0.25">
      <c r="A7612" s="27">
        <v>41387</v>
      </c>
      <c r="B7612" s="25" t="s">
        <v>11798</v>
      </c>
      <c r="S7612" s="328"/>
    </row>
    <row r="7613" spans="1:19" x14ac:dyDescent="0.25">
      <c r="A7613" s="27">
        <v>41410</v>
      </c>
      <c r="D7613" s="288" t="s">
        <v>11793</v>
      </c>
      <c r="F7613" s="14" t="s">
        <v>1508</v>
      </c>
      <c r="G7613" s="14" t="s">
        <v>11815</v>
      </c>
      <c r="H7613" s="14" t="s">
        <v>6791</v>
      </c>
      <c r="I7613" s="288" t="s">
        <v>6444</v>
      </c>
      <c r="J7613" s="297" t="s">
        <v>4152</v>
      </c>
      <c r="K7613" s="14" t="s">
        <v>11816</v>
      </c>
      <c r="L7613" s="361">
        <v>41418</v>
      </c>
      <c r="S7613" s="328"/>
    </row>
    <row r="7614" spans="1:19" x14ac:dyDescent="0.25">
      <c r="A7614" s="27">
        <v>41457</v>
      </c>
      <c r="B7614" s="25" t="s">
        <v>12080</v>
      </c>
      <c r="D7614" s="25" t="s">
        <v>12081</v>
      </c>
      <c r="E7614" s="25">
        <v>5277</v>
      </c>
      <c r="F7614" s="14" t="s">
        <v>1461</v>
      </c>
      <c r="G7614" s="14" t="s">
        <v>9736</v>
      </c>
      <c r="H7614" s="14" t="s">
        <v>4179</v>
      </c>
      <c r="I7614" s="14" t="s">
        <v>6444</v>
      </c>
      <c r="J7614" s="14" t="s">
        <v>4152</v>
      </c>
      <c r="K7614" s="14" t="s">
        <v>6466</v>
      </c>
      <c r="S7614" s="328"/>
    </row>
    <row r="7615" spans="1:19" x14ac:dyDescent="0.25">
      <c r="A7615" s="27">
        <v>41457</v>
      </c>
      <c r="B7615" s="25" t="s">
        <v>12082</v>
      </c>
      <c r="D7615" s="25" t="s">
        <v>12083</v>
      </c>
      <c r="E7615" s="25">
        <v>5279</v>
      </c>
      <c r="F7615" s="14" t="s">
        <v>936</v>
      </c>
      <c r="G7615" s="14" t="s">
        <v>5602</v>
      </c>
      <c r="H7615" s="14" t="s">
        <v>3946</v>
      </c>
      <c r="I7615" s="14" t="s">
        <v>6444</v>
      </c>
      <c r="J7615" s="14" t="s">
        <v>4152</v>
      </c>
      <c r="K7615" s="14" t="s">
        <v>6466</v>
      </c>
      <c r="S7615" s="328"/>
    </row>
    <row r="7616" spans="1:19" x14ac:dyDescent="0.25">
      <c r="A7616" s="27">
        <v>41457</v>
      </c>
      <c r="B7616" s="25" t="s">
        <v>12082</v>
      </c>
      <c r="D7616" s="25" t="s">
        <v>12083</v>
      </c>
      <c r="E7616" s="25">
        <v>5279</v>
      </c>
      <c r="F7616" s="14" t="s">
        <v>936</v>
      </c>
      <c r="G7616" s="14" t="s">
        <v>5602</v>
      </c>
      <c r="H7616" s="14" t="s">
        <v>3946</v>
      </c>
      <c r="I7616" s="14" t="s">
        <v>6032</v>
      </c>
      <c r="J7616" s="14" t="s">
        <v>6666</v>
      </c>
      <c r="K7616" s="14" t="s">
        <v>12084</v>
      </c>
      <c r="S7616" s="328"/>
    </row>
    <row r="7617" spans="1:19" ht="30" x14ac:dyDescent="0.25">
      <c r="A7617" s="27">
        <v>41457</v>
      </c>
      <c r="B7617" s="25" t="s">
        <v>12090</v>
      </c>
      <c r="D7617" s="25" t="s">
        <v>11486</v>
      </c>
      <c r="F7617" s="14" t="s">
        <v>936</v>
      </c>
      <c r="G7617" s="14" t="s">
        <v>5881</v>
      </c>
      <c r="H7617" s="14" t="s">
        <v>12088</v>
      </c>
      <c r="I7617" s="14" t="s">
        <v>6444</v>
      </c>
      <c r="J7617" s="14" t="s">
        <v>4152</v>
      </c>
      <c r="K7617" s="14" t="s">
        <v>12089</v>
      </c>
      <c r="L7617" s="69" t="s">
        <v>6533</v>
      </c>
      <c r="S7617" s="328"/>
    </row>
    <row r="7618" spans="1:19" x14ac:dyDescent="0.25">
      <c r="A7618" s="27">
        <v>41458</v>
      </c>
      <c r="B7618" s="25" t="s">
        <v>12091</v>
      </c>
      <c r="D7618" s="25" t="s">
        <v>2215</v>
      </c>
      <c r="F7618" s="14" t="s">
        <v>6588</v>
      </c>
      <c r="G7618" s="14" t="s">
        <v>3635</v>
      </c>
      <c r="H7618" s="14" t="s">
        <v>5513</v>
      </c>
      <c r="I7618" s="14" t="s">
        <v>10608</v>
      </c>
      <c r="J7618" s="14" t="s">
        <v>2379</v>
      </c>
      <c r="K7618" s="14" t="s">
        <v>2081</v>
      </c>
      <c r="S7618" s="328"/>
    </row>
    <row r="7619" spans="1:19" ht="30" x14ac:dyDescent="0.25">
      <c r="A7619" s="27">
        <v>41620</v>
      </c>
      <c r="C7619" s="25" t="s">
        <v>8513</v>
      </c>
      <c r="D7619" s="25" t="s">
        <v>12957</v>
      </c>
      <c r="E7619" s="25">
        <v>5275</v>
      </c>
      <c r="K7619" s="14" t="s">
        <v>9679</v>
      </c>
      <c r="L7619" s="424">
        <v>41652</v>
      </c>
      <c r="S7619" s="328"/>
    </row>
    <row r="7620" spans="1:19" x14ac:dyDescent="0.25">
      <c r="A7620" s="27">
        <v>41648</v>
      </c>
      <c r="B7620" s="25" t="s">
        <v>1869</v>
      </c>
      <c r="D7620" s="25" t="s">
        <v>12782</v>
      </c>
      <c r="E7620" s="25">
        <v>5328</v>
      </c>
      <c r="F7620" s="14" t="s">
        <v>5941</v>
      </c>
      <c r="G7620" s="14" t="s">
        <v>8732</v>
      </c>
      <c r="H7620" s="14" t="s">
        <v>374</v>
      </c>
      <c r="I7620" s="14" t="s">
        <v>6444</v>
      </c>
      <c r="J7620" s="14" t="s">
        <v>878</v>
      </c>
      <c r="K7620" s="14" t="s">
        <v>10123</v>
      </c>
      <c r="L7620" s="425">
        <v>41653</v>
      </c>
      <c r="S7620" s="328"/>
    </row>
    <row r="7621" spans="1:19" x14ac:dyDescent="0.25">
      <c r="S7621" s="328"/>
    </row>
    <row r="7622" spans="1:19" x14ac:dyDescent="0.25">
      <c r="S7622" s="328"/>
    </row>
    <row r="7623" spans="1:19" x14ac:dyDescent="0.25">
      <c r="S7623" s="328"/>
    </row>
    <row r="7624" spans="1:19" x14ac:dyDescent="0.25">
      <c r="S7624" s="328"/>
    </row>
    <row r="7625" spans="1:19" x14ac:dyDescent="0.25">
      <c r="S7625" s="328"/>
    </row>
    <row r="7626" spans="1:19" x14ac:dyDescent="0.25">
      <c r="S7626" s="328"/>
    </row>
    <row r="7627" spans="1:19" x14ac:dyDescent="0.25">
      <c r="S7627" s="328"/>
    </row>
    <row r="7628" spans="1:19" x14ac:dyDescent="0.25">
      <c r="S7628" s="328"/>
    </row>
    <row r="7629" spans="1:19" x14ac:dyDescent="0.25">
      <c r="S7629" s="328"/>
    </row>
    <row r="7630" spans="1:19" x14ac:dyDescent="0.25">
      <c r="S7630" s="328"/>
    </row>
    <row r="7631" spans="1:19" x14ac:dyDescent="0.25">
      <c r="S7631" s="328"/>
    </row>
    <row r="7632" spans="1:19" x14ac:dyDescent="0.25">
      <c r="S7632" s="328"/>
    </row>
    <row r="7633" spans="19:19" x14ac:dyDescent="0.25">
      <c r="S7633" s="328"/>
    </row>
    <row r="7634" spans="19:19" x14ac:dyDescent="0.25">
      <c r="S7634" s="328"/>
    </row>
    <row r="7635" spans="19:19" x14ac:dyDescent="0.25">
      <c r="S7635" s="328"/>
    </row>
    <row r="7636" spans="19:19" x14ac:dyDescent="0.25">
      <c r="S7636" s="328"/>
    </row>
    <row r="7637" spans="19:19" x14ac:dyDescent="0.25">
      <c r="S7637" s="328"/>
    </row>
    <row r="7638" spans="19:19" x14ac:dyDescent="0.25">
      <c r="S7638" s="328"/>
    </row>
    <row r="7639" spans="19:19" x14ac:dyDescent="0.25">
      <c r="S7639" s="328"/>
    </row>
    <row r="7640" spans="19:19" x14ac:dyDescent="0.25">
      <c r="S7640" s="328"/>
    </row>
    <row r="7641" spans="19:19" x14ac:dyDescent="0.25">
      <c r="S7641" s="328"/>
    </row>
    <row r="7642" spans="19:19" x14ac:dyDescent="0.25">
      <c r="S7642" s="328"/>
    </row>
    <row r="7643" spans="19:19" x14ac:dyDescent="0.25">
      <c r="S7643" s="328"/>
    </row>
    <row r="7644" spans="19:19" x14ac:dyDescent="0.25">
      <c r="S7644" s="328"/>
    </row>
    <row r="7645" spans="19:19" x14ac:dyDescent="0.25">
      <c r="S7645" s="328"/>
    </row>
    <row r="7646" spans="19:19" x14ac:dyDescent="0.25">
      <c r="S7646" s="328"/>
    </row>
    <row r="7647" spans="19:19" x14ac:dyDescent="0.25">
      <c r="S7647" s="328"/>
    </row>
    <row r="7648" spans="19:19" x14ac:dyDescent="0.25">
      <c r="S7648" s="328"/>
    </row>
    <row r="7649" spans="19:19" x14ac:dyDescent="0.25">
      <c r="S7649" s="328"/>
    </row>
    <row r="7650" spans="19:19" x14ac:dyDescent="0.25">
      <c r="S7650" s="328"/>
    </row>
    <row r="7651" spans="19:19" x14ac:dyDescent="0.25">
      <c r="S7651" s="328"/>
    </row>
    <row r="7652" spans="19:19" x14ac:dyDescent="0.25">
      <c r="S7652" s="328"/>
    </row>
    <row r="7653" spans="19:19" x14ac:dyDescent="0.25">
      <c r="S7653" s="328"/>
    </row>
    <row r="7654" spans="19:19" x14ac:dyDescent="0.25">
      <c r="S7654" s="328"/>
    </row>
    <row r="7655" spans="19:19" x14ac:dyDescent="0.25">
      <c r="S7655" s="328"/>
    </row>
    <row r="7656" spans="19:19" x14ac:dyDescent="0.25">
      <c r="S7656" s="328"/>
    </row>
    <row r="7657" spans="19:19" x14ac:dyDescent="0.25">
      <c r="S7657" s="328"/>
    </row>
    <row r="7658" spans="19:19" x14ac:dyDescent="0.25">
      <c r="S7658" s="328"/>
    </row>
    <row r="7659" spans="19:19" x14ac:dyDescent="0.25">
      <c r="S7659" s="328"/>
    </row>
    <row r="7660" spans="19:19" x14ac:dyDescent="0.25">
      <c r="S7660" s="328"/>
    </row>
    <row r="7661" spans="19:19" x14ac:dyDescent="0.25">
      <c r="S7661" s="328"/>
    </row>
    <row r="7662" spans="19:19" x14ac:dyDescent="0.25">
      <c r="S7662" s="328"/>
    </row>
    <row r="7663" spans="19:19" x14ac:dyDescent="0.25">
      <c r="S7663" s="328"/>
    </row>
    <row r="7664" spans="19:19" x14ac:dyDescent="0.25">
      <c r="S7664" s="328"/>
    </row>
    <row r="7665" spans="19:19" x14ac:dyDescent="0.25">
      <c r="S7665" s="328"/>
    </row>
    <row r="7666" spans="19:19" x14ac:dyDescent="0.25">
      <c r="S7666" s="328"/>
    </row>
    <row r="7667" spans="19:19" x14ac:dyDescent="0.25">
      <c r="S7667" s="328"/>
    </row>
    <row r="7668" spans="19:19" x14ac:dyDescent="0.25">
      <c r="S7668" s="328"/>
    </row>
    <row r="7669" spans="19:19" x14ac:dyDescent="0.25">
      <c r="S7669" s="328"/>
    </row>
    <row r="7670" spans="19:19" x14ac:dyDescent="0.25">
      <c r="S7670" s="328"/>
    </row>
    <row r="7671" spans="19:19" x14ac:dyDescent="0.25">
      <c r="S7671" s="328"/>
    </row>
    <row r="7672" spans="19:19" x14ac:dyDescent="0.25">
      <c r="S7672" s="328"/>
    </row>
    <row r="7673" spans="19:19" x14ac:dyDescent="0.25">
      <c r="S7673" s="328"/>
    </row>
    <row r="7674" spans="19:19" x14ac:dyDescent="0.25">
      <c r="S7674" s="328"/>
    </row>
    <row r="7675" spans="19:19" x14ac:dyDescent="0.25">
      <c r="S7675" s="328"/>
    </row>
    <row r="7676" spans="19:19" x14ac:dyDescent="0.25">
      <c r="S7676" s="328"/>
    </row>
    <row r="7677" spans="19:19" x14ac:dyDescent="0.25">
      <c r="S7677" s="328"/>
    </row>
    <row r="7678" spans="19:19" x14ac:dyDescent="0.25">
      <c r="S7678" s="328"/>
    </row>
    <row r="7679" spans="19:19" x14ac:dyDescent="0.25">
      <c r="S7679" s="328"/>
    </row>
    <row r="7680" spans="19:19" x14ac:dyDescent="0.25">
      <c r="S7680" s="328"/>
    </row>
    <row r="7681" spans="19:19" x14ac:dyDescent="0.25">
      <c r="S7681" s="328"/>
    </row>
    <row r="7682" spans="19:19" x14ac:dyDescent="0.25">
      <c r="S7682" s="328"/>
    </row>
    <row r="7683" spans="19:19" x14ac:dyDescent="0.25">
      <c r="S7683" s="328"/>
    </row>
    <row r="7684" spans="19:19" x14ac:dyDescent="0.25">
      <c r="S7684" s="328"/>
    </row>
    <row r="7685" spans="19:19" x14ac:dyDescent="0.25">
      <c r="S7685" s="328"/>
    </row>
    <row r="7686" spans="19:19" x14ac:dyDescent="0.25">
      <c r="S7686" s="328"/>
    </row>
    <row r="7687" spans="19:19" x14ac:dyDescent="0.25">
      <c r="S7687" s="328"/>
    </row>
    <row r="7688" spans="19:19" x14ac:dyDescent="0.25">
      <c r="S7688" s="328"/>
    </row>
    <row r="7689" spans="19:19" x14ac:dyDescent="0.25">
      <c r="S7689" s="328"/>
    </row>
    <row r="7690" spans="19:19" x14ac:dyDescent="0.25">
      <c r="S7690" s="328"/>
    </row>
    <row r="7691" spans="19:19" x14ac:dyDescent="0.25">
      <c r="S7691" s="328"/>
    </row>
    <row r="7692" spans="19:19" x14ac:dyDescent="0.25">
      <c r="S7692" s="328"/>
    </row>
    <row r="7693" spans="19:19" x14ac:dyDescent="0.25">
      <c r="S7693" s="328"/>
    </row>
    <row r="7694" spans="19:19" x14ac:dyDescent="0.25">
      <c r="S7694" s="328"/>
    </row>
    <row r="7695" spans="19:19" x14ac:dyDescent="0.25">
      <c r="S7695" s="328"/>
    </row>
    <row r="7696" spans="19:19" x14ac:dyDescent="0.25">
      <c r="S7696" s="328"/>
    </row>
    <row r="7697" spans="19:19" x14ac:dyDescent="0.25">
      <c r="S7697" s="328"/>
    </row>
    <row r="7698" spans="19:19" x14ac:dyDescent="0.25">
      <c r="S7698" s="328"/>
    </row>
    <row r="7699" spans="19:19" x14ac:dyDescent="0.25">
      <c r="S7699" s="328"/>
    </row>
    <row r="7700" spans="19:19" x14ac:dyDescent="0.25">
      <c r="S7700" s="328"/>
    </row>
    <row r="7701" spans="19:19" x14ac:dyDescent="0.25">
      <c r="S7701" s="328"/>
    </row>
    <row r="7702" spans="19:19" x14ac:dyDescent="0.25">
      <c r="S7702" s="328"/>
    </row>
    <row r="7703" spans="19:19" x14ac:dyDescent="0.25">
      <c r="S7703" s="328"/>
    </row>
    <row r="7704" spans="19:19" x14ac:dyDescent="0.25">
      <c r="S7704" s="328"/>
    </row>
    <row r="7705" spans="19:19" x14ac:dyDescent="0.25">
      <c r="S7705" s="328"/>
    </row>
    <row r="7706" spans="19:19" x14ac:dyDescent="0.25">
      <c r="S7706" s="328"/>
    </row>
    <row r="7707" spans="19:19" x14ac:dyDescent="0.25">
      <c r="S7707" s="328"/>
    </row>
    <row r="7708" spans="19:19" x14ac:dyDescent="0.25">
      <c r="S7708" s="328"/>
    </row>
    <row r="7709" spans="19:19" x14ac:dyDescent="0.25">
      <c r="S7709" s="328"/>
    </row>
    <row r="7710" spans="19:19" x14ac:dyDescent="0.25">
      <c r="S7710" s="328"/>
    </row>
    <row r="7711" spans="19:19" x14ac:dyDescent="0.25">
      <c r="S7711" s="328"/>
    </row>
    <row r="7712" spans="19:19" x14ac:dyDescent="0.25">
      <c r="S7712" s="328"/>
    </row>
    <row r="7713" spans="19:19" x14ac:dyDescent="0.25">
      <c r="S7713" s="328"/>
    </row>
    <row r="7714" spans="19:19" x14ac:dyDescent="0.25">
      <c r="S7714" s="328"/>
    </row>
    <row r="7715" spans="19:19" x14ac:dyDescent="0.25">
      <c r="S7715" s="328"/>
    </row>
    <row r="7716" spans="19:19" x14ac:dyDescent="0.25">
      <c r="S7716" s="328"/>
    </row>
    <row r="7717" spans="19:19" x14ac:dyDescent="0.25">
      <c r="S7717" s="328"/>
    </row>
    <row r="7718" spans="19:19" x14ac:dyDescent="0.25">
      <c r="S7718" s="328"/>
    </row>
    <row r="7719" spans="19:19" x14ac:dyDescent="0.25">
      <c r="S7719" s="328"/>
    </row>
    <row r="7720" spans="19:19" x14ac:dyDescent="0.25">
      <c r="S7720" s="328"/>
    </row>
    <row r="7721" spans="19:19" x14ac:dyDescent="0.25">
      <c r="S7721" s="328"/>
    </row>
    <row r="7722" spans="19:19" x14ac:dyDescent="0.25">
      <c r="S7722" s="328"/>
    </row>
    <row r="7723" spans="19:19" x14ac:dyDescent="0.25">
      <c r="S7723" s="328"/>
    </row>
    <row r="7724" spans="19:19" x14ac:dyDescent="0.25">
      <c r="S7724" s="328"/>
    </row>
    <row r="7725" spans="19:19" x14ac:dyDescent="0.25">
      <c r="S7725" s="328"/>
    </row>
    <row r="7726" spans="19:19" x14ac:dyDescent="0.25">
      <c r="S7726" s="328"/>
    </row>
    <row r="7727" spans="19:19" x14ac:dyDescent="0.25">
      <c r="S7727" s="328"/>
    </row>
    <row r="7728" spans="19:19" x14ac:dyDescent="0.25">
      <c r="S7728" s="328"/>
    </row>
    <row r="7729" spans="19:19" x14ac:dyDescent="0.25">
      <c r="S7729" s="328"/>
    </row>
    <row r="7730" spans="19:19" x14ac:dyDescent="0.25">
      <c r="S7730" s="328"/>
    </row>
    <row r="7731" spans="19:19" x14ac:dyDescent="0.25">
      <c r="S7731" s="328"/>
    </row>
    <row r="7732" spans="19:19" x14ac:dyDescent="0.25">
      <c r="S7732" s="328"/>
    </row>
    <row r="7733" spans="19:19" x14ac:dyDescent="0.25">
      <c r="S7733" s="328"/>
    </row>
    <row r="7734" spans="19:19" x14ac:dyDescent="0.25">
      <c r="S7734" s="328"/>
    </row>
    <row r="7735" spans="19:19" x14ac:dyDescent="0.25">
      <c r="S7735" s="328"/>
    </row>
    <row r="7736" spans="19:19" x14ac:dyDescent="0.25">
      <c r="S7736" s="328"/>
    </row>
    <row r="7737" spans="19:19" x14ac:dyDescent="0.25">
      <c r="S7737" s="328"/>
    </row>
    <row r="7738" spans="19:19" x14ac:dyDescent="0.25">
      <c r="S7738" s="328"/>
    </row>
    <row r="7739" spans="19:19" x14ac:dyDescent="0.25">
      <c r="S7739" s="328"/>
    </row>
    <row r="7740" spans="19:19" x14ac:dyDescent="0.25">
      <c r="S7740" s="328"/>
    </row>
    <row r="7741" spans="19:19" x14ac:dyDescent="0.25">
      <c r="S7741" s="328"/>
    </row>
    <row r="7742" spans="19:19" x14ac:dyDescent="0.25">
      <c r="S7742" s="328"/>
    </row>
    <row r="7743" spans="19:19" x14ac:dyDescent="0.25">
      <c r="S7743" s="328"/>
    </row>
    <row r="7744" spans="19:19" x14ac:dyDescent="0.25">
      <c r="S7744" s="328"/>
    </row>
    <row r="7745" spans="19:19" x14ac:dyDescent="0.25">
      <c r="S7745" s="328"/>
    </row>
    <row r="7746" spans="19:19" x14ac:dyDescent="0.25">
      <c r="S7746" s="328"/>
    </row>
    <row r="7747" spans="19:19" x14ac:dyDescent="0.25">
      <c r="S7747" s="328"/>
    </row>
    <row r="7748" spans="19:19" x14ac:dyDescent="0.25">
      <c r="S7748" s="328"/>
    </row>
    <row r="7749" spans="19:19" x14ac:dyDescent="0.25">
      <c r="S7749" s="328"/>
    </row>
    <row r="7750" spans="19:19" x14ac:dyDescent="0.25">
      <c r="S7750" s="328"/>
    </row>
    <row r="7751" spans="19:19" x14ac:dyDescent="0.25">
      <c r="S7751" s="328"/>
    </row>
    <row r="7752" spans="19:19" x14ac:dyDescent="0.25">
      <c r="S7752" s="328"/>
    </row>
    <row r="7753" spans="19:19" x14ac:dyDescent="0.25">
      <c r="S7753" s="328"/>
    </row>
    <row r="7754" spans="19:19" x14ac:dyDescent="0.25">
      <c r="S7754" s="328"/>
    </row>
    <row r="7755" spans="19:19" x14ac:dyDescent="0.25">
      <c r="S7755" s="328"/>
    </row>
    <row r="7756" spans="19:19" x14ac:dyDescent="0.25">
      <c r="S7756" s="328"/>
    </row>
    <row r="7757" spans="19:19" x14ac:dyDescent="0.25">
      <c r="S7757" s="328"/>
    </row>
    <row r="7758" spans="19:19" x14ac:dyDescent="0.25">
      <c r="S7758" s="328"/>
    </row>
    <row r="7759" spans="19:19" x14ac:dyDescent="0.25">
      <c r="S7759" s="328"/>
    </row>
    <row r="7760" spans="19:19" x14ac:dyDescent="0.25">
      <c r="S7760" s="328"/>
    </row>
    <row r="7761" spans="19:19" x14ac:dyDescent="0.25">
      <c r="S7761" s="328"/>
    </row>
    <row r="7762" spans="19:19" x14ac:dyDescent="0.25">
      <c r="S7762" s="328"/>
    </row>
    <row r="7763" spans="19:19" x14ac:dyDescent="0.25">
      <c r="S7763" s="328"/>
    </row>
    <row r="7764" spans="19:19" x14ac:dyDescent="0.25">
      <c r="S7764" s="328"/>
    </row>
    <row r="7765" spans="19:19" x14ac:dyDescent="0.25">
      <c r="S7765" s="328"/>
    </row>
    <row r="7766" spans="19:19" x14ac:dyDescent="0.25">
      <c r="S7766" s="328"/>
    </row>
    <row r="7767" spans="19:19" x14ac:dyDescent="0.25">
      <c r="S7767" s="328"/>
    </row>
    <row r="7768" spans="19:19" x14ac:dyDescent="0.25">
      <c r="S7768" s="328"/>
    </row>
    <row r="7769" spans="19:19" x14ac:dyDescent="0.25">
      <c r="S7769" s="328"/>
    </row>
    <row r="7770" spans="19:19" x14ac:dyDescent="0.25">
      <c r="S7770" s="328"/>
    </row>
    <row r="7771" spans="19:19" x14ac:dyDescent="0.25">
      <c r="S7771" s="328"/>
    </row>
    <row r="7772" spans="19:19" x14ac:dyDescent="0.25">
      <c r="S7772" s="328"/>
    </row>
    <row r="7773" spans="19:19" x14ac:dyDescent="0.25">
      <c r="S7773" s="328"/>
    </row>
    <row r="7774" spans="19:19" x14ac:dyDescent="0.25">
      <c r="S7774" s="328"/>
    </row>
    <row r="7775" spans="19:19" x14ac:dyDescent="0.25">
      <c r="S7775" s="328"/>
    </row>
    <row r="7776" spans="19:19" x14ac:dyDescent="0.25">
      <c r="S7776" s="328"/>
    </row>
    <row r="7777" spans="19:19" x14ac:dyDescent="0.25">
      <c r="S7777" s="328"/>
    </row>
    <row r="7778" spans="19:19" x14ac:dyDescent="0.25">
      <c r="S7778" s="328"/>
    </row>
    <row r="7779" spans="19:19" x14ac:dyDescent="0.25">
      <c r="S7779" s="328"/>
    </row>
    <row r="7780" spans="19:19" x14ac:dyDescent="0.25">
      <c r="S7780" s="328"/>
    </row>
    <row r="7781" spans="19:19" x14ac:dyDescent="0.25">
      <c r="S7781" s="328"/>
    </row>
    <row r="7782" spans="19:19" x14ac:dyDescent="0.25">
      <c r="S7782" s="328"/>
    </row>
    <row r="7783" spans="19:19" x14ac:dyDescent="0.25">
      <c r="S7783" s="328"/>
    </row>
    <row r="7784" spans="19:19" x14ac:dyDescent="0.25">
      <c r="S7784" s="328"/>
    </row>
    <row r="7785" spans="19:19" x14ac:dyDescent="0.25">
      <c r="S7785" s="328"/>
    </row>
    <row r="7786" spans="19:19" x14ac:dyDescent="0.25">
      <c r="S7786" s="328"/>
    </row>
    <row r="7787" spans="19:19" x14ac:dyDescent="0.25">
      <c r="S7787" s="328"/>
    </row>
    <row r="7788" spans="19:19" x14ac:dyDescent="0.25">
      <c r="S7788" s="328"/>
    </row>
    <row r="7789" spans="19:19" x14ac:dyDescent="0.25">
      <c r="S7789" s="328"/>
    </row>
    <row r="7790" spans="19:19" x14ac:dyDescent="0.25">
      <c r="S7790" s="328"/>
    </row>
    <row r="7791" spans="19:19" x14ac:dyDescent="0.25">
      <c r="S7791" s="328"/>
    </row>
    <row r="7792" spans="19:19" x14ac:dyDescent="0.25">
      <c r="S7792" s="328"/>
    </row>
    <row r="7793" spans="19:19" x14ac:dyDescent="0.25">
      <c r="S7793" s="328"/>
    </row>
    <row r="7794" spans="19:19" x14ac:dyDescent="0.25">
      <c r="S7794" s="328"/>
    </row>
    <row r="7795" spans="19:19" x14ac:dyDescent="0.25">
      <c r="S7795" s="328"/>
    </row>
    <row r="7796" spans="19:19" x14ac:dyDescent="0.25">
      <c r="S7796" s="328"/>
    </row>
    <row r="7797" spans="19:19" x14ac:dyDescent="0.25">
      <c r="S7797" s="328"/>
    </row>
    <row r="7798" spans="19:19" x14ac:dyDescent="0.25">
      <c r="S7798" s="328"/>
    </row>
    <row r="7799" spans="19:19" x14ac:dyDescent="0.25">
      <c r="S7799" s="328"/>
    </row>
    <row r="7800" spans="19:19" x14ac:dyDescent="0.25">
      <c r="S7800" s="328"/>
    </row>
    <row r="7801" spans="19:19" x14ac:dyDescent="0.25">
      <c r="S7801" s="328"/>
    </row>
    <row r="7802" spans="19:19" x14ac:dyDescent="0.25">
      <c r="S7802" s="328"/>
    </row>
    <row r="7803" spans="19:19" x14ac:dyDescent="0.25">
      <c r="S7803" s="328"/>
    </row>
    <row r="7804" spans="19:19" x14ac:dyDescent="0.25">
      <c r="S7804" s="328"/>
    </row>
    <row r="7805" spans="19:19" x14ac:dyDescent="0.25">
      <c r="S7805" s="328"/>
    </row>
    <row r="7806" spans="19:19" x14ac:dyDescent="0.25">
      <c r="S7806" s="328"/>
    </row>
    <row r="7807" spans="19:19" x14ac:dyDescent="0.25">
      <c r="S7807" s="328"/>
    </row>
    <row r="7808" spans="19:19" x14ac:dyDescent="0.25">
      <c r="S7808" s="328"/>
    </row>
    <row r="7809" spans="19:19" x14ac:dyDescent="0.25">
      <c r="S7809" s="328"/>
    </row>
    <row r="7810" spans="19:19" x14ac:dyDescent="0.25">
      <c r="S7810" s="328"/>
    </row>
    <row r="7811" spans="19:19" x14ac:dyDescent="0.25">
      <c r="S7811" s="328"/>
    </row>
    <row r="7812" spans="19:19" x14ac:dyDescent="0.25">
      <c r="S7812" s="328"/>
    </row>
    <row r="7813" spans="19:19" x14ac:dyDescent="0.25">
      <c r="S7813" s="328"/>
    </row>
    <row r="7814" spans="19:19" x14ac:dyDescent="0.25">
      <c r="S7814" s="328"/>
    </row>
    <row r="7815" spans="19:19" x14ac:dyDescent="0.25">
      <c r="S7815" s="328"/>
    </row>
    <row r="7816" spans="19:19" x14ac:dyDescent="0.25">
      <c r="S7816" s="328"/>
    </row>
    <row r="7817" spans="19:19" x14ac:dyDescent="0.25">
      <c r="S7817" s="328"/>
    </row>
    <row r="7818" spans="19:19" x14ac:dyDescent="0.25">
      <c r="S7818" s="328"/>
    </row>
    <row r="7819" spans="19:19" x14ac:dyDescent="0.25">
      <c r="S7819" s="328"/>
    </row>
    <row r="7820" spans="19:19" x14ac:dyDescent="0.25">
      <c r="S7820" s="328"/>
    </row>
    <row r="7821" spans="19:19" x14ac:dyDescent="0.25">
      <c r="S7821" s="328"/>
    </row>
    <row r="7822" spans="19:19" x14ac:dyDescent="0.25">
      <c r="S7822" s="328"/>
    </row>
    <row r="7823" spans="19:19" x14ac:dyDescent="0.25">
      <c r="S7823" s="328"/>
    </row>
    <row r="7824" spans="19:19" x14ac:dyDescent="0.25">
      <c r="S7824" s="328"/>
    </row>
    <row r="7825" spans="19:19" x14ac:dyDescent="0.25">
      <c r="S7825" s="328"/>
    </row>
    <row r="7826" spans="19:19" x14ac:dyDescent="0.25">
      <c r="S7826" s="328"/>
    </row>
    <row r="7827" spans="19:19" x14ac:dyDescent="0.25">
      <c r="S7827" s="328"/>
    </row>
    <row r="7828" spans="19:19" x14ac:dyDescent="0.25">
      <c r="S7828" s="328"/>
    </row>
    <row r="7829" spans="19:19" x14ac:dyDescent="0.25">
      <c r="S7829" s="328"/>
    </row>
    <row r="7830" spans="19:19" x14ac:dyDescent="0.25">
      <c r="S7830" s="328"/>
    </row>
    <row r="7831" spans="19:19" x14ac:dyDescent="0.25">
      <c r="S7831" s="328"/>
    </row>
    <row r="7832" spans="19:19" x14ac:dyDescent="0.25">
      <c r="S7832" s="328"/>
    </row>
    <row r="7833" spans="19:19" x14ac:dyDescent="0.25">
      <c r="S7833" s="328"/>
    </row>
    <row r="7834" spans="19:19" x14ac:dyDescent="0.25">
      <c r="S7834" s="328"/>
    </row>
    <row r="7835" spans="19:19" x14ac:dyDescent="0.25">
      <c r="S7835" s="328"/>
    </row>
    <row r="7836" spans="19:19" x14ac:dyDescent="0.25">
      <c r="S7836" s="328"/>
    </row>
    <row r="7837" spans="19:19" x14ac:dyDescent="0.25">
      <c r="S7837" s="328"/>
    </row>
    <row r="7838" spans="19:19" x14ac:dyDescent="0.25">
      <c r="S7838" s="328"/>
    </row>
    <row r="7839" spans="19:19" x14ac:dyDescent="0.25">
      <c r="S7839" s="328"/>
    </row>
    <row r="7840" spans="19:19" x14ac:dyDescent="0.25">
      <c r="S7840" s="328"/>
    </row>
    <row r="7841" spans="19:19" x14ac:dyDescent="0.25">
      <c r="S7841" s="328"/>
    </row>
    <row r="7842" spans="19:19" x14ac:dyDescent="0.25">
      <c r="S7842" s="328"/>
    </row>
    <row r="7843" spans="19:19" x14ac:dyDescent="0.25">
      <c r="S7843" s="328"/>
    </row>
    <row r="7844" spans="19:19" x14ac:dyDescent="0.25">
      <c r="S7844" s="328"/>
    </row>
    <row r="7845" spans="19:19" x14ac:dyDescent="0.25">
      <c r="S7845" s="328"/>
    </row>
    <row r="7846" spans="19:19" x14ac:dyDescent="0.25">
      <c r="S7846" s="328"/>
    </row>
    <row r="7847" spans="19:19" x14ac:dyDescent="0.25">
      <c r="S7847" s="328"/>
    </row>
    <row r="7848" spans="19:19" x14ac:dyDescent="0.25">
      <c r="S7848" s="328"/>
    </row>
    <row r="7849" spans="19:19" x14ac:dyDescent="0.25">
      <c r="S7849" s="328"/>
    </row>
    <row r="7850" spans="19:19" x14ac:dyDescent="0.25">
      <c r="S7850" s="328"/>
    </row>
    <row r="7851" spans="19:19" x14ac:dyDescent="0.25">
      <c r="S7851" s="328"/>
    </row>
    <row r="7852" spans="19:19" x14ac:dyDescent="0.25">
      <c r="S7852" s="328"/>
    </row>
    <row r="7853" spans="19:19" x14ac:dyDescent="0.25">
      <c r="S7853" s="328"/>
    </row>
    <row r="7854" spans="19:19" x14ac:dyDescent="0.25">
      <c r="S7854" s="328"/>
    </row>
    <row r="7855" spans="19:19" x14ac:dyDescent="0.25">
      <c r="S7855" s="328"/>
    </row>
    <row r="7856" spans="19:19" x14ac:dyDescent="0.25">
      <c r="S7856" s="328"/>
    </row>
    <row r="7857" spans="19:19" x14ac:dyDescent="0.25">
      <c r="S7857" s="328"/>
    </row>
    <row r="7858" spans="19:19" x14ac:dyDescent="0.25">
      <c r="S7858" s="328"/>
    </row>
    <row r="7859" spans="19:19" x14ac:dyDescent="0.25">
      <c r="S7859" s="328"/>
    </row>
    <row r="7860" spans="19:19" x14ac:dyDescent="0.25">
      <c r="S7860" s="328"/>
    </row>
    <row r="7861" spans="19:19" x14ac:dyDescent="0.25">
      <c r="S7861" s="328"/>
    </row>
    <row r="7862" spans="19:19" x14ac:dyDescent="0.25">
      <c r="S7862" s="328"/>
    </row>
    <row r="7863" spans="19:19" x14ac:dyDescent="0.25">
      <c r="S7863" s="328"/>
    </row>
    <row r="7864" spans="19:19" x14ac:dyDescent="0.25">
      <c r="S7864" s="328"/>
    </row>
    <row r="7865" spans="19:19" x14ac:dyDescent="0.25">
      <c r="S7865" s="328"/>
    </row>
    <row r="7866" spans="19:19" x14ac:dyDescent="0.25">
      <c r="S7866" s="328"/>
    </row>
    <row r="7867" spans="19:19" x14ac:dyDescent="0.25">
      <c r="S7867" s="328"/>
    </row>
    <row r="7868" spans="19:19" x14ac:dyDescent="0.25">
      <c r="S7868" s="328"/>
    </row>
    <row r="7869" spans="19:19" x14ac:dyDescent="0.25">
      <c r="S7869" s="328"/>
    </row>
    <row r="7870" spans="19:19" x14ac:dyDescent="0.25">
      <c r="S7870" s="328"/>
    </row>
    <row r="7871" spans="19:19" x14ac:dyDescent="0.25">
      <c r="S7871" s="328"/>
    </row>
    <row r="7872" spans="19:19" x14ac:dyDescent="0.25">
      <c r="S7872" s="328"/>
    </row>
    <row r="7873" spans="19:19" x14ac:dyDescent="0.25">
      <c r="S7873" s="328"/>
    </row>
    <row r="7874" spans="19:19" x14ac:dyDescent="0.25">
      <c r="S7874" s="328"/>
    </row>
    <row r="7875" spans="19:19" x14ac:dyDescent="0.25">
      <c r="S7875" s="328"/>
    </row>
    <row r="7876" spans="19:19" x14ac:dyDescent="0.25">
      <c r="S7876" s="328"/>
    </row>
    <row r="7877" spans="19:19" x14ac:dyDescent="0.25">
      <c r="S7877" s="328"/>
    </row>
    <row r="7878" spans="19:19" x14ac:dyDescent="0.25">
      <c r="S7878" s="328"/>
    </row>
    <row r="7879" spans="19:19" x14ac:dyDescent="0.25">
      <c r="S7879" s="328"/>
    </row>
    <row r="7880" spans="19:19" x14ac:dyDescent="0.25">
      <c r="S7880" s="328"/>
    </row>
    <row r="7881" spans="19:19" x14ac:dyDescent="0.25">
      <c r="S7881" s="328"/>
    </row>
    <row r="7882" spans="19:19" x14ac:dyDescent="0.25">
      <c r="S7882" s="328"/>
    </row>
    <row r="7883" spans="19:19" x14ac:dyDescent="0.25">
      <c r="S7883" s="328"/>
    </row>
    <row r="7884" spans="19:19" x14ac:dyDescent="0.25">
      <c r="S7884" s="328"/>
    </row>
    <row r="7885" spans="19:19" x14ac:dyDescent="0.25">
      <c r="S7885" s="328"/>
    </row>
    <row r="7886" spans="19:19" x14ac:dyDescent="0.25">
      <c r="S7886" s="328"/>
    </row>
    <row r="7887" spans="19:19" x14ac:dyDescent="0.25">
      <c r="S7887" s="328"/>
    </row>
    <row r="7888" spans="19:19" x14ac:dyDescent="0.25">
      <c r="S7888" s="328"/>
    </row>
    <row r="7889" spans="19:19" x14ac:dyDescent="0.25">
      <c r="S7889" s="328"/>
    </row>
    <row r="7890" spans="19:19" x14ac:dyDescent="0.25">
      <c r="S7890" s="328"/>
    </row>
    <row r="7891" spans="19:19" x14ac:dyDescent="0.25">
      <c r="S7891" s="328"/>
    </row>
    <row r="7892" spans="19:19" x14ac:dyDescent="0.25">
      <c r="S7892" s="328"/>
    </row>
    <row r="7893" spans="19:19" x14ac:dyDescent="0.25">
      <c r="S7893" s="328"/>
    </row>
    <row r="7894" spans="19:19" x14ac:dyDescent="0.25">
      <c r="S7894" s="328"/>
    </row>
    <row r="7895" spans="19:19" x14ac:dyDescent="0.25">
      <c r="S7895" s="328"/>
    </row>
    <row r="7896" spans="19:19" x14ac:dyDescent="0.25">
      <c r="S7896" s="328"/>
    </row>
    <row r="7897" spans="19:19" x14ac:dyDescent="0.25">
      <c r="S7897" s="328"/>
    </row>
    <row r="7898" spans="19:19" x14ac:dyDescent="0.25">
      <c r="S7898" s="328"/>
    </row>
    <row r="7899" spans="19:19" x14ac:dyDescent="0.25">
      <c r="S7899" s="328"/>
    </row>
    <row r="7900" spans="19:19" x14ac:dyDescent="0.25">
      <c r="S7900" s="328"/>
    </row>
    <row r="7901" spans="19:19" x14ac:dyDescent="0.25">
      <c r="S7901" s="328"/>
    </row>
    <row r="7902" spans="19:19" x14ac:dyDescent="0.25">
      <c r="S7902" s="328"/>
    </row>
    <row r="7903" spans="19:19" x14ac:dyDescent="0.25">
      <c r="S7903" s="328"/>
    </row>
    <row r="7904" spans="19:19" x14ac:dyDescent="0.25">
      <c r="S7904" s="328"/>
    </row>
    <row r="7905" spans="19:19" x14ac:dyDescent="0.25">
      <c r="S7905" s="328"/>
    </row>
    <row r="7906" spans="19:19" x14ac:dyDescent="0.25">
      <c r="S7906" s="328"/>
    </row>
    <row r="7907" spans="19:19" x14ac:dyDescent="0.25">
      <c r="S7907" s="328"/>
    </row>
    <row r="7908" spans="19:19" x14ac:dyDescent="0.25">
      <c r="S7908" s="328"/>
    </row>
    <row r="7909" spans="19:19" x14ac:dyDescent="0.25">
      <c r="S7909" s="328"/>
    </row>
    <row r="7910" spans="19:19" x14ac:dyDescent="0.25">
      <c r="S7910" s="328"/>
    </row>
    <row r="7911" spans="19:19" x14ac:dyDescent="0.25">
      <c r="S7911" s="328"/>
    </row>
    <row r="7912" spans="19:19" x14ac:dyDescent="0.25">
      <c r="S7912" s="328"/>
    </row>
    <row r="7913" spans="19:19" x14ac:dyDescent="0.25">
      <c r="S7913" s="328"/>
    </row>
    <row r="7914" spans="19:19" x14ac:dyDescent="0.25">
      <c r="S7914" s="328"/>
    </row>
    <row r="7915" spans="19:19" x14ac:dyDescent="0.25">
      <c r="S7915" s="328"/>
    </row>
    <row r="7916" spans="19:19" x14ac:dyDescent="0.25">
      <c r="S7916" s="328"/>
    </row>
    <row r="7917" spans="19:19" x14ac:dyDescent="0.25">
      <c r="S7917" s="328"/>
    </row>
    <row r="7918" spans="19:19" x14ac:dyDescent="0.25">
      <c r="S7918" s="328"/>
    </row>
    <row r="7919" spans="19:19" x14ac:dyDescent="0.25">
      <c r="S7919" s="328"/>
    </row>
    <row r="7920" spans="19:19" x14ac:dyDescent="0.25">
      <c r="S7920" s="328"/>
    </row>
    <row r="7921" spans="19:19" x14ac:dyDescent="0.25">
      <c r="S7921" s="328"/>
    </row>
    <row r="7922" spans="19:19" x14ac:dyDescent="0.25">
      <c r="S7922" s="328"/>
    </row>
    <row r="7923" spans="19:19" x14ac:dyDescent="0.25">
      <c r="S7923" s="328"/>
    </row>
    <row r="7924" spans="19:19" x14ac:dyDescent="0.25">
      <c r="S7924" s="328"/>
    </row>
    <row r="7925" spans="19:19" x14ac:dyDescent="0.25">
      <c r="S7925" s="328"/>
    </row>
    <row r="7926" spans="19:19" x14ac:dyDescent="0.25">
      <c r="S7926" s="328"/>
    </row>
    <row r="7927" spans="19:19" x14ac:dyDescent="0.25">
      <c r="S7927" s="328"/>
    </row>
    <row r="7928" spans="19:19" x14ac:dyDescent="0.25">
      <c r="S7928" s="328"/>
    </row>
    <row r="7929" spans="19:19" x14ac:dyDescent="0.25">
      <c r="S7929" s="328"/>
    </row>
    <row r="7930" spans="19:19" x14ac:dyDescent="0.25">
      <c r="S7930" s="328"/>
    </row>
    <row r="7931" spans="19:19" x14ac:dyDescent="0.25">
      <c r="S7931" s="328"/>
    </row>
    <row r="7932" spans="19:19" x14ac:dyDescent="0.25">
      <c r="S7932" s="328"/>
    </row>
    <row r="7933" spans="19:19" x14ac:dyDescent="0.25">
      <c r="S7933" s="328"/>
    </row>
    <row r="7934" spans="19:19" x14ac:dyDescent="0.25">
      <c r="S7934" s="328"/>
    </row>
    <row r="7935" spans="19:19" x14ac:dyDescent="0.25">
      <c r="S7935" s="328"/>
    </row>
    <row r="7936" spans="19:19" x14ac:dyDescent="0.25">
      <c r="S7936" s="328"/>
    </row>
    <row r="7937" spans="19:19" x14ac:dyDescent="0.25">
      <c r="S7937" s="328"/>
    </row>
    <row r="7938" spans="19:19" x14ac:dyDescent="0.25">
      <c r="S7938" s="328"/>
    </row>
    <row r="7939" spans="19:19" x14ac:dyDescent="0.25">
      <c r="S7939" s="328"/>
    </row>
    <row r="7940" spans="19:19" x14ac:dyDescent="0.25">
      <c r="S7940" s="328"/>
    </row>
    <row r="7941" spans="19:19" x14ac:dyDescent="0.25">
      <c r="S7941" s="328"/>
    </row>
    <row r="7942" spans="19:19" x14ac:dyDescent="0.25">
      <c r="S7942" s="328"/>
    </row>
    <row r="7943" spans="19:19" x14ac:dyDescent="0.25">
      <c r="S7943" s="328"/>
    </row>
    <row r="7944" spans="19:19" x14ac:dyDescent="0.25">
      <c r="S7944" s="328"/>
    </row>
    <row r="7945" spans="19:19" x14ac:dyDescent="0.25">
      <c r="S7945" s="328"/>
    </row>
    <row r="7946" spans="19:19" x14ac:dyDescent="0.25">
      <c r="S7946" s="328"/>
    </row>
    <row r="7947" spans="19:19" x14ac:dyDescent="0.25">
      <c r="S7947" s="328"/>
    </row>
    <row r="7948" spans="19:19" x14ac:dyDescent="0.25">
      <c r="S7948" s="328"/>
    </row>
    <row r="7949" spans="19:19" x14ac:dyDescent="0.25">
      <c r="S7949" s="328"/>
    </row>
    <row r="7950" spans="19:19" x14ac:dyDescent="0.25">
      <c r="S7950" s="328"/>
    </row>
    <row r="7951" spans="19:19" x14ac:dyDescent="0.25">
      <c r="S7951" s="328"/>
    </row>
    <row r="7952" spans="19:19" x14ac:dyDescent="0.25">
      <c r="S7952" s="328"/>
    </row>
    <row r="7953" spans="19:19" x14ac:dyDescent="0.25">
      <c r="S7953" s="328"/>
    </row>
    <row r="7954" spans="19:19" x14ac:dyDescent="0.25">
      <c r="S7954" s="328"/>
    </row>
    <row r="7955" spans="19:19" x14ac:dyDescent="0.25">
      <c r="S7955" s="328"/>
    </row>
    <row r="7956" spans="19:19" x14ac:dyDescent="0.25">
      <c r="S7956" s="328"/>
    </row>
    <row r="7957" spans="19:19" x14ac:dyDescent="0.25">
      <c r="S7957" s="328"/>
    </row>
    <row r="7958" spans="19:19" x14ac:dyDescent="0.25">
      <c r="S7958" s="328"/>
    </row>
    <row r="7959" spans="19:19" x14ac:dyDescent="0.25">
      <c r="S7959" s="328"/>
    </row>
    <row r="7960" spans="19:19" x14ac:dyDescent="0.25">
      <c r="S7960" s="328"/>
    </row>
    <row r="7961" spans="19:19" x14ac:dyDescent="0.25">
      <c r="S7961" s="328"/>
    </row>
    <row r="7962" spans="19:19" x14ac:dyDescent="0.25">
      <c r="S7962" s="328"/>
    </row>
    <row r="7963" spans="19:19" x14ac:dyDescent="0.25">
      <c r="S7963" s="328"/>
    </row>
    <row r="7964" spans="19:19" x14ac:dyDescent="0.25">
      <c r="S7964" s="328"/>
    </row>
    <row r="7965" spans="19:19" x14ac:dyDescent="0.25">
      <c r="S7965" s="328"/>
    </row>
    <row r="7966" spans="19:19" x14ac:dyDescent="0.25">
      <c r="S7966" s="328"/>
    </row>
    <row r="7967" spans="19:19" x14ac:dyDescent="0.25">
      <c r="S7967" s="328"/>
    </row>
    <row r="7968" spans="19:19" x14ac:dyDescent="0.25">
      <c r="S7968" s="328"/>
    </row>
    <row r="7969" spans="19:19" x14ac:dyDescent="0.25">
      <c r="S7969" s="328"/>
    </row>
    <row r="7970" spans="19:19" x14ac:dyDescent="0.25">
      <c r="S7970" s="328"/>
    </row>
    <row r="7971" spans="19:19" x14ac:dyDescent="0.25">
      <c r="S7971" s="328"/>
    </row>
    <row r="7972" spans="19:19" x14ac:dyDescent="0.25">
      <c r="S7972" s="328"/>
    </row>
    <row r="7973" spans="19:19" x14ac:dyDescent="0.25">
      <c r="S7973" s="328"/>
    </row>
    <row r="7974" spans="19:19" x14ac:dyDescent="0.25">
      <c r="S7974" s="328"/>
    </row>
    <row r="7975" spans="19:19" x14ac:dyDescent="0.25">
      <c r="S7975" s="328"/>
    </row>
    <row r="7976" spans="19:19" x14ac:dyDescent="0.25">
      <c r="S7976" s="328"/>
    </row>
    <row r="7977" spans="19:19" x14ac:dyDescent="0.25">
      <c r="S7977" s="328"/>
    </row>
    <row r="7978" spans="19:19" x14ac:dyDescent="0.25">
      <c r="S7978" s="328"/>
    </row>
    <row r="7979" spans="19:19" x14ac:dyDescent="0.25">
      <c r="S7979" s="328"/>
    </row>
    <row r="7980" spans="19:19" x14ac:dyDescent="0.25">
      <c r="S7980" s="328"/>
    </row>
    <row r="7981" spans="19:19" x14ac:dyDescent="0.25">
      <c r="S7981" s="328"/>
    </row>
    <row r="7982" spans="19:19" x14ac:dyDescent="0.25">
      <c r="S7982" s="328"/>
    </row>
    <row r="7983" spans="19:19" x14ac:dyDescent="0.25">
      <c r="S7983" s="328"/>
    </row>
    <row r="7984" spans="19:19" x14ac:dyDescent="0.25">
      <c r="S7984" s="328"/>
    </row>
    <row r="7985" spans="19:19" x14ac:dyDescent="0.25">
      <c r="S7985" s="328"/>
    </row>
    <row r="7986" spans="19:19" x14ac:dyDescent="0.25">
      <c r="S7986" s="328"/>
    </row>
    <row r="7987" spans="19:19" x14ac:dyDescent="0.25">
      <c r="S7987" s="328"/>
    </row>
    <row r="7988" spans="19:19" x14ac:dyDescent="0.25">
      <c r="S7988" s="328"/>
    </row>
    <row r="7989" spans="19:19" x14ac:dyDescent="0.25">
      <c r="S7989" s="328"/>
    </row>
    <row r="7990" spans="19:19" x14ac:dyDescent="0.25">
      <c r="S7990" s="328"/>
    </row>
    <row r="7991" spans="19:19" x14ac:dyDescent="0.25">
      <c r="S7991" s="328"/>
    </row>
    <row r="7992" spans="19:19" x14ac:dyDescent="0.25">
      <c r="S7992" s="328"/>
    </row>
    <row r="7993" spans="19:19" x14ac:dyDescent="0.25">
      <c r="S7993" s="328"/>
    </row>
    <row r="7994" spans="19:19" x14ac:dyDescent="0.25">
      <c r="S7994" s="328"/>
    </row>
    <row r="7995" spans="19:19" x14ac:dyDescent="0.25">
      <c r="S7995" s="328"/>
    </row>
    <row r="7996" spans="19:19" x14ac:dyDescent="0.25">
      <c r="S7996" s="328"/>
    </row>
    <row r="7997" spans="19:19" x14ac:dyDescent="0.25">
      <c r="S7997" s="328"/>
    </row>
    <row r="7998" spans="19:19" x14ac:dyDescent="0.25">
      <c r="S7998" s="328"/>
    </row>
    <row r="7999" spans="19:19" x14ac:dyDescent="0.25">
      <c r="S7999" s="328"/>
    </row>
    <row r="8000" spans="19:19" x14ac:dyDescent="0.25">
      <c r="S8000" s="328"/>
    </row>
    <row r="8001" spans="19:19" x14ac:dyDescent="0.25">
      <c r="S8001" s="328"/>
    </row>
    <row r="8002" spans="19:19" x14ac:dyDescent="0.25">
      <c r="S8002" s="328"/>
    </row>
    <row r="8003" spans="19:19" x14ac:dyDescent="0.25">
      <c r="S8003" s="328"/>
    </row>
    <row r="8004" spans="19:19" x14ac:dyDescent="0.25">
      <c r="S8004" s="328"/>
    </row>
    <row r="8005" spans="19:19" x14ac:dyDescent="0.25">
      <c r="S8005" s="328"/>
    </row>
    <row r="8006" spans="19:19" x14ac:dyDescent="0.25">
      <c r="S8006" s="328"/>
    </row>
    <row r="8007" spans="19:19" x14ac:dyDescent="0.25">
      <c r="S8007" s="328"/>
    </row>
    <row r="8008" spans="19:19" x14ac:dyDescent="0.25">
      <c r="S8008" s="328"/>
    </row>
    <row r="8009" spans="19:19" x14ac:dyDescent="0.25">
      <c r="S8009" s="328"/>
    </row>
    <row r="8010" spans="19:19" x14ac:dyDescent="0.25">
      <c r="S8010" s="328"/>
    </row>
    <row r="8011" spans="19:19" x14ac:dyDescent="0.25">
      <c r="S8011" s="328"/>
    </row>
    <row r="8012" spans="19:19" x14ac:dyDescent="0.25">
      <c r="S8012" s="328"/>
    </row>
    <row r="8013" spans="19:19" x14ac:dyDescent="0.25">
      <c r="S8013" s="328"/>
    </row>
    <row r="8014" spans="19:19" x14ac:dyDescent="0.25">
      <c r="S8014" s="328"/>
    </row>
    <row r="8015" spans="19:19" x14ac:dyDescent="0.25">
      <c r="S8015" s="328"/>
    </row>
    <row r="8016" spans="19:19" x14ac:dyDescent="0.25">
      <c r="S8016" s="328"/>
    </row>
    <row r="8017" spans="19:19" x14ac:dyDescent="0.25">
      <c r="S8017" s="328"/>
    </row>
    <row r="8018" spans="19:19" x14ac:dyDescent="0.25">
      <c r="S8018" s="328"/>
    </row>
    <row r="8019" spans="19:19" x14ac:dyDescent="0.25">
      <c r="S8019" s="328"/>
    </row>
    <row r="8020" spans="19:19" x14ac:dyDescent="0.25">
      <c r="S8020" s="328"/>
    </row>
    <row r="8021" spans="19:19" x14ac:dyDescent="0.25">
      <c r="S8021" s="328"/>
    </row>
    <row r="8022" spans="19:19" x14ac:dyDescent="0.25">
      <c r="S8022" s="328"/>
    </row>
    <row r="8023" spans="19:19" x14ac:dyDescent="0.25">
      <c r="S8023" s="328"/>
    </row>
    <row r="8024" spans="19:19" x14ac:dyDescent="0.25">
      <c r="S8024" s="328"/>
    </row>
    <row r="8025" spans="19:19" x14ac:dyDescent="0.25">
      <c r="S8025" s="328"/>
    </row>
    <row r="8026" spans="19:19" x14ac:dyDescent="0.25">
      <c r="S8026" s="328"/>
    </row>
    <row r="8027" spans="19:19" x14ac:dyDescent="0.25">
      <c r="S8027" s="328"/>
    </row>
    <row r="8028" spans="19:19" x14ac:dyDescent="0.25">
      <c r="S8028" s="328"/>
    </row>
    <row r="8029" spans="19:19" x14ac:dyDescent="0.25">
      <c r="S8029" s="328"/>
    </row>
    <row r="8030" spans="19:19" x14ac:dyDescent="0.25">
      <c r="S8030" s="328"/>
    </row>
    <row r="8031" spans="19:19" x14ac:dyDescent="0.25">
      <c r="S8031" s="328"/>
    </row>
    <row r="8032" spans="19:19" x14ac:dyDescent="0.25">
      <c r="S8032" s="328"/>
    </row>
    <row r="8033" spans="19:19" x14ac:dyDescent="0.25">
      <c r="S8033" s="328"/>
    </row>
    <row r="8034" spans="19:19" x14ac:dyDescent="0.25">
      <c r="S8034" s="328"/>
    </row>
    <row r="8035" spans="19:19" x14ac:dyDescent="0.25">
      <c r="S8035" s="328"/>
    </row>
    <row r="8036" spans="19:19" x14ac:dyDescent="0.25">
      <c r="S8036" s="328"/>
    </row>
    <row r="8037" spans="19:19" x14ac:dyDescent="0.25">
      <c r="S8037" s="328"/>
    </row>
    <row r="8038" spans="19:19" x14ac:dyDescent="0.25">
      <c r="S8038" s="328"/>
    </row>
    <row r="8039" spans="19:19" x14ac:dyDescent="0.25">
      <c r="S8039" s="328"/>
    </row>
    <row r="8040" spans="19:19" x14ac:dyDescent="0.25">
      <c r="S8040" s="328"/>
    </row>
    <row r="8041" spans="19:19" x14ac:dyDescent="0.25">
      <c r="S8041" s="328"/>
    </row>
    <row r="8042" spans="19:19" x14ac:dyDescent="0.25">
      <c r="S8042" s="328"/>
    </row>
    <row r="8043" spans="19:19" x14ac:dyDescent="0.25">
      <c r="S8043" s="328"/>
    </row>
    <row r="8044" spans="19:19" x14ac:dyDescent="0.25">
      <c r="S8044" s="328"/>
    </row>
    <row r="8045" spans="19:19" x14ac:dyDescent="0.25">
      <c r="S8045" s="328"/>
    </row>
    <row r="8046" spans="19:19" x14ac:dyDescent="0.25">
      <c r="S8046" s="328"/>
    </row>
    <row r="8047" spans="19:19" x14ac:dyDescent="0.25">
      <c r="S8047" s="328"/>
    </row>
    <row r="8048" spans="19:19" x14ac:dyDescent="0.25">
      <c r="S8048" s="328"/>
    </row>
    <row r="8049" spans="19:19" x14ac:dyDescent="0.25">
      <c r="S8049" s="328"/>
    </row>
    <row r="8050" spans="19:19" x14ac:dyDescent="0.25">
      <c r="S8050" s="328"/>
    </row>
    <row r="8051" spans="19:19" x14ac:dyDescent="0.25">
      <c r="S8051" s="328"/>
    </row>
    <row r="8052" spans="19:19" x14ac:dyDescent="0.25">
      <c r="S8052" s="328"/>
    </row>
    <row r="8053" spans="19:19" x14ac:dyDescent="0.25">
      <c r="S8053" s="328"/>
    </row>
    <row r="8054" spans="19:19" x14ac:dyDescent="0.25">
      <c r="S8054" s="328"/>
    </row>
    <row r="8055" spans="19:19" x14ac:dyDescent="0.25">
      <c r="S8055" s="328"/>
    </row>
    <row r="8056" spans="19:19" x14ac:dyDescent="0.25">
      <c r="S8056" s="328"/>
    </row>
    <row r="8057" spans="19:19" x14ac:dyDescent="0.25">
      <c r="S8057" s="328"/>
    </row>
    <row r="8058" spans="19:19" x14ac:dyDescent="0.25">
      <c r="S8058" s="328"/>
    </row>
    <row r="8059" spans="19:19" x14ac:dyDescent="0.25">
      <c r="S8059" s="328"/>
    </row>
    <row r="8060" spans="19:19" x14ac:dyDescent="0.25">
      <c r="S8060" s="328"/>
    </row>
    <row r="8061" spans="19:19" x14ac:dyDescent="0.25">
      <c r="S8061" s="328"/>
    </row>
    <row r="8062" spans="19:19" x14ac:dyDescent="0.25">
      <c r="S8062" s="328"/>
    </row>
    <row r="8063" spans="19:19" x14ac:dyDescent="0.25">
      <c r="S8063" s="328"/>
    </row>
    <row r="8064" spans="19:19" x14ac:dyDescent="0.25">
      <c r="S8064" s="328"/>
    </row>
    <row r="8065" spans="19:19" x14ac:dyDescent="0.25">
      <c r="S8065" s="328"/>
    </row>
    <row r="8066" spans="19:19" x14ac:dyDescent="0.25">
      <c r="S8066" s="328"/>
    </row>
    <row r="8067" spans="19:19" x14ac:dyDescent="0.25">
      <c r="S8067" s="328"/>
    </row>
    <row r="8068" spans="19:19" x14ac:dyDescent="0.25">
      <c r="S8068" s="328"/>
    </row>
    <row r="8069" spans="19:19" x14ac:dyDescent="0.25">
      <c r="S8069" s="328"/>
    </row>
    <row r="8070" spans="19:19" x14ac:dyDescent="0.25">
      <c r="S8070" s="328"/>
    </row>
    <row r="8071" spans="19:19" x14ac:dyDescent="0.25">
      <c r="S8071" s="328"/>
    </row>
    <row r="8072" spans="19:19" x14ac:dyDescent="0.25">
      <c r="S8072" s="328"/>
    </row>
    <row r="8073" spans="19:19" x14ac:dyDescent="0.25">
      <c r="S8073" s="328"/>
    </row>
    <row r="8074" spans="19:19" x14ac:dyDescent="0.25">
      <c r="S8074" s="328"/>
    </row>
    <row r="8075" spans="19:19" x14ac:dyDescent="0.25">
      <c r="S8075" s="328"/>
    </row>
    <row r="8076" spans="19:19" x14ac:dyDescent="0.25">
      <c r="S8076" s="328"/>
    </row>
    <row r="8077" spans="19:19" x14ac:dyDescent="0.25">
      <c r="S8077" s="328"/>
    </row>
    <row r="8078" spans="19:19" x14ac:dyDescent="0.25">
      <c r="S8078" s="328"/>
    </row>
    <row r="8079" spans="19:19" x14ac:dyDescent="0.25">
      <c r="S8079" s="328"/>
    </row>
    <row r="8080" spans="19:19" x14ac:dyDescent="0.25">
      <c r="S8080" s="328"/>
    </row>
    <row r="8081" spans="19:19" x14ac:dyDescent="0.25">
      <c r="S8081" s="328"/>
    </row>
    <row r="8082" spans="19:19" x14ac:dyDescent="0.25">
      <c r="S8082" s="328"/>
    </row>
    <row r="8083" spans="19:19" x14ac:dyDescent="0.25">
      <c r="S8083" s="328"/>
    </row>
    <row r="8084" spans="19:19" x14ac:dyDescent="0.25">
      <c r="S8084" s="328"/>
    </row>
    <row r="8085" spans="19:19" x14ac:dyDescent="0.25">
      <c r="S8085" s="328"/>
    </row>
    <row r="8086" spans="19:19" x14ac:dyDescent="0.25">
      <c r="S8086" s="328"/>
    </row>
    <row r="8087" spans="19:19" x14ac:dyDescent="0.25">
      <c r="S8087" s="328"/>
    </row>
    <row r="8088" spans="19:19" x14ac:dyDescent="0.25">
      <c r="S8088" s="328"/>
    </row>
    <row r="8089" spans="19:19" x14ac:dyDescent="0.25">
      <c r="S8089" s="328"/>
    </row>
    <row r="8090" spans="19:19" x14ac:dyDescent="0.25">
      <c r="S8090" s="328"/>
    </row>
    <row r="8091" spans="19:19" x14ac:dyDescent="0.25">
      <c r="S8091" s="328"/>
    </row>
    <row r="8092" spans="19:19" x14ac:dyDescent="0.25">
      <c r="S8092" s="328"/>
    </row>
    <row r="8093" spans="19:19" x14ac:dyDescent="0.25">
      <c r="S8093" s="328"/>
    </row>
    <row r="8094" spans="19:19" x14ac:dyDescent="0.25">
      <c r="S8094" s="328"/>
    </row>
    <row r="8095" spans="19:19" x14ac:dyDescent="0.25">
      <c r="S8095" s="328"/>
    </row>
    <row r="8096" spans="19:19" x14ac:dyDescent="0.25">
      <c r="S8096" s="328"/>
    </row>
    <row r="8097" spans="19:19" x14ac:dyDescent="0.25">
      <c r="S8097" s="328"/>
    </row>
    <row r="8098" spans="19:19" x14ac:dyDescent="0.25">
      <c r="S8098" s="328"/>
    </row>
    <row r="8099" spans="19:19" x14ac:dyDescent="0.25">
      <c r="S8099" s="328"/>
    </row>
    <row r="8100" spans="19:19" x14ac:dyDescent="0.25">
      <c r="S8100" s="328"/>
    </row>
    <row r="8101" spans="19:19" x14ac:dyDescent="0.25">
      <c r="S8101" s="328"/>
    </row>
    <row r="8102" spans="19:19" x14ac:dyDescent="0.25">
      <c r="S8102" s="328"/>
    </row>
    <row r="8103" spans="19:19" x14ac:dyDescent="0.25">
      <c r="S8103" s="328"/>
    </row>
    <row r="8104" spans="19:19" x14ac:dyDescent="0.25">
      <c r="S8104" s="328"/>
    </row>
    <row r="8105" spans="19:19" x14ac:dyDescent="0.25">
      <c r="S8105" s="328"/>
    </row>
    <row r="8106" spans="19:19" x14ac:dyDescent="0.25">
      <c r="S8106" s="328"/>
    </row>
    <row r="8107" spans="19:19" x14ac:dyDescent="0.25">
      <c r="S8107" s="328"/>
    </row>
    <row r="8108" spans="19:19" x14ac:dyDescent="0.25">
      <c r="S8108" s="328"/>
    </row>
    <row r="8109" spans="19:19" x14ac:dyDescent="0.25">
      <c r="S8109" s="328"/>
    </row>
    <row r="8110" spans="19:19" x14ac:dyDescent="0.25">
      <c r="S8110" s="328"/>
    </row>
    <row r="8111" spans="19:19" x14ac:dyDescent="0.25">
      <c r="S8111" s="328"/>
    </row>
    <row r="8112" spans="19:19" x14ac:dyDescent="0.25">
      <c r="S8112" s="328"/>
    </row>
    <row r="8113" spans="19:19" x14ac:dyDescent="0.25">
      <c r="S8113" s="328"/>
    </row>
    <row r="8114" spans="19:19" x14ac:dyDescent="0.25">
      <c r="S8114" s="328"/>
    </row>
    <row r="8115" spans="19:19" x14ac:dyDescent="0.25">
      <c r="S8115" s="328"/>
    </row>
    <row r="8116" spans="19:19" x14ac:dyDescent="0.25">
      <c r="S8116" s="328"/>
    </row>
    <row r="8117" spans="19:19" x14ac:dyDescent="0.25">
      <c r="S8117" s="328"/>
    </row>
    <row r="8118" spans="19:19" x14ac:dyDescent="0.25">
      <c r="S8118" s="328"/>
    </row>
    <row r="8119" spans="19:19" x14ac:dyDescent="0.25">
      <c r="S8119" s="328"/>
    </row>
    <row r="8120" spans="19:19" x14ac:dyDescent="0.25">
      <c r="S8120" s="328"/>
    </row>
    <row r="8121" spans="19:19" x14ac:dyDescent="0.25">
      <c r="S8121" s="328"/>
    </row>
    <row r="8122" spans="19:19" x14ac:dyDescent="0.25">
      <c r="S8122" s="328"/>
    </row>
    <row r="8123" spans="19:19" x14ac:dyDescent="0.25">
      <c r="S8123" s="328"/>
    </row>
    <row r="8124" spans="19:19" x14ac:dyDescent="0.25">
      <c r="S8124" s="328"/>
    </row>
    <row r="8125" spans="19:19" x14ac:dyDescent="0.25">
      <c r="S8125" s="328"/>
    </row>
    <row r="8126" spans="19:19" x14ac:dyDescent="0.25">
      <c r="S8126" s="328"/>
    </row>
    <row r="8127" spans="19:19" x14ac:dyDescent="0.25">
      <c r="S8127" s="328"/>
    </row>
    <row r="8128" spans="19:19" x14ac:dyDescent="0.25">
      <c r="S8128" s="328"/>
    </row>
    <row r="8129" spans="19:19" x14ac:dyDescent="0.25">
      <c r="S8129" s="328"/>
    </row>
    <row r="8130" spans="19:19" x14ac:dyDescent="0.25">
      <c r="S8130" s="328"/>
    </row>
    <row r="8131" spans="19:19" x14ac:dyDescent="0.25">
      <c r="S8131" s="328"/>
    </row>
    <row r="8132" spans="19:19" x14ac:dyDescent="0.25">
      <c r="S8132" s="328"/>
    </row>
    <row r="8133" spans="19:19" x14ac:dyDescent="0.25">
      <c r="S8133" s="328"/>
    </row>
    <row r="8134" spans="19:19" x14ac:dyDescent="0.25">
      <c r="S8134" s="328"/>
    </row>
    <row r="8135" spans="19:19" x14ac:dyDescent="0.25">
      <c r="S8135" s="328"/>
    </row>
    <row r="8136" spans="19:19" x14ac:dyDescent="0.25">
      <c r="S8136" s="328"/>
    </row>
    <row r="8137" spans="19:19" x14ac:dyDescent="0.25">
      <c r="S8137" s="328"/>
    </row>
    <row r="8138" spans="19:19" x14ac:dyDescent="0.25">
      <c r="S8138" s="328"/>
    </row>
    <row r="8139" spans="19:19" x14ac:dyDescent="0.25">
      <c r="S8139" s="328"/>
    </row>
    <row r="8140" spans="19:19" x14ac:dyDescent="0.25">
      <c r="S8140" s="328"/>
    </row>
    <row r="8141" spans="19:19" x14ac:dyDescent="0.25">
      <c r="S8141" s="328"/>
    </row>
    <row r="8142" spans="19:19" x14ac:dyDescent="0.25">
      <c r="S8142" s="328"/>
    </row>
    <row r="8143" spans="19:19" x14ac:dyDescent="0.25">
      <c r="S8143" s="328"/>
    </row>
    <row r="8144" spans="19:19" x14ac:dyDescent="0.25">
      <c r="S8144" s="328"/>
    </row>
    <row r="8145" spans="19:19" x14ac:dyDescent="0.25">
      <c r="S8145" s="328"/>
    </row>
    <row r="8146" spans="19:19" x14ac:dyDescent="0.25">
      <c r="S8146" s="328"/>
    </row>
    <row r="8147" spans="19:19" x14ac:dyDescent="0.25">
      <c r="S8147" s="328"/>
    </row>
    <row r="8148" spans="19:19" x14ac:dyDescent="0.25">
      <c r="S8148" s="328"/>
    </row>
    <row r="8149" spans="19:19" x14ac:dyDescent="0.25">
      <c r="S8149" s="328"/>
    </row>
    <row r="8150" spans="19:19" x14ac:dyDescent="0.25">
      <c r="S8150" s="328"/>
    </row>
    <row r="8151" spans="19:19" x14ac:dyDescent="0.25">
      <c r="S8151" s="328"/>
    </row>
    <row r="8152" spans="19:19" x14ac:dyDescent="0.25">
      <c r="S8152" s="328"/>
    </row>
    <row r="8153" spans="19:19" x14ac:dyDescent="0.25">
      <c r="S8153" s="328"/>
    </row>
    <row r="8154" spans="19:19" x14ac:dyDescent="0.25">
      <c r="S8154" s="328"/>
    </row>
    <row r="8155" spans="19:19" x14ac:dyDescent="0.25">
      <c r="S8155" s="328"/>
    </row>
    <row r="8156" spans="19:19" x14ac:dyDescent="0.25">
      <c r="S8156" s="328"/>
    </row>
    <row r="8157" spans="19:19" x14ac:dyDescent="0.25">
      <c r="S8157" s="328"/>
    </row>
    <row r="8158" spans="19:19" x14ac:dyDescent="0.25">
      <c r="S8158" s="328"/>
    </row>
    <row r="8159" spans="19:19" x14ac:dyDescent="0.25">
      <c r="S8159" s="328"/>
    </row>
    <row r="8160" spans="19:19" x14ac:dyDescent="0.25">
      <c r="S8160" s="328"/>
    </row>
    <row r="8161" spans="19:19" x14ac:dyDescent="0.25">
      <c r="S8161" s="328"/>
    </row>
    <row r="8162" spans="19:19" x14ac:dyDescent="0.25">
      <c r="S8162" s="328"/>
    </row>
    <row r="8163" spans="19:19" x14ac:dyDescent="0.25">
      <c r="S8163" s="328"/>
    </row>
    <row r="8164" spans="19:19" x14ac:dyDescent="0.25">
      <c r="S8164" s="328"/>
    </row>
    <row r="8165" spans="19:19" x14ac:dyDescent="0.25">
      <c r="S8165" s="328"/>
    </row>
    <row r="8166" spans="19:19" x14ac:dyDescent="0.25">
      <c r="S8166" s="328"/>
    </row>
    <row r="8167" spans="19:19" x14ac:dyDescent="0.25">
      <c r="S8167" s="328"/>
    </row>
    <row r="8168" spans="19:19" x14ac:dyDescent="0.25">
      <c r="S8168" s="328"/>
    </row>
    <row r="8169" spans="19:19" x14ac:dyDescent="0.25">
      <c r="S8169" s="328"/>
    </row>
    <row r="8170" spans="19:19" x14ac:dyDescent="0.25">
      <c r="S8170" s="328"/>
    </row>
    <row r="8171" spans="19:19" x14ac:dyDescent="0.25">
      <c r="S8171" s="328"/>
    </row>
    <row r="8172" spans="19:19" x14ac:dyDescent="0.25">
      <c r="S8172" s="328"/>
    </row>
    <row r="8173" spans="19:19" x14ac:dyDescent="0.25">
      <c r="S8173" s="328"/>
    </row>
    <row r="8174" spans="19:19" x14ac:dyDescent="0.25">
      <c r="S8174" s="328"/>
    </row>
    <row r="8175" spans="19:19" x14ac:dyDescent="0.25">
      <c r="S8175" s="328"/>
    </row>
    <row r="8176" spans="19:19" x14ac:dyDescent="0.25">
      <c r="S8176" s="328"/>
    </row>
    <row r="8177" spans="19:19" x14ac:dyDescent="0.25">
      <c r="S8177" s="328"/>
    </row>
    <row r="8178" spans="19:19" x14ac:dyDescent="0.25">
      <c r="S8178" s="328"/>
    </row>
    <row r="8179" spans="19:19" x14ac:dyDescent="0.25">
      <c r="S8179" s="328"/>
    </row>
    <row r="8180" spans="19:19" x14ac:dyDescent="0.25">
      <c r="S8180" s="328"/>
    </row>
    <row r="8181" spans="19:19" x14ac:dyDescent="0.25">
      <c r="S8181" s="328"/>
    </row>
    <row r="8182" spans="19:19" x14ac:dyDescent="0.25">
      <c r="S8182" s="328"/>
    </row>
    <row r="8183" spans="19:19" x14ac:dyDescent="0.25">
      <c r="S8183" s="328"/>
    </row>
    <row r="8184" spans="19:19" x14ac:dyDescent="0.25">
      <c r="S8184" s="328"/>
    </row>
    <row r="8185" spans="19:19" x14ac:dyDescent="0.25">
      <c r="S8185" s="328"/>
    </row>
    <row r="8186" spans="19:19" x14ac:dyDescent="0.25">
      <c r="S8186" s="328"/>
    </row>
    <row r="8187" spans="19:19" x14ac:dyDescent="0.25">
      <c r="S8187" s="328"/>
    </row>
    <row r="8188" spans="19:19" x14ac:dyDescent="0.25">
      <c r="S8188" s="328"/>
    </row>
    <row r="8189" spans="19:19" x14ac:dyDescent="0.25">
      <c r="S8189" s="328"/>
    </row>
    <row r="8190" spans="19:19" x14ac:dyDescent="0.25">
      <c r="S8190" s="328"/>
    </row>
    <row r="8191" spans="19:19" x14ac:dyDescent="0.25">
      <c r="S8191" s="328"/>
    </row>
    <row r="8192" spans="19:19" x14ac:dyDescent="0.25">
      <c r="S8192" s="328"/>
    </row>
    <row r="8193" spans="19:19" x14ac:dyDescent="0.25">
      <c r="S8193" s="328"/>
    </row>
    <row r="8194" spans="19:19" x14ac:dyDescent="0.25">
      <c r="S8194" s="328"/>
    </row>
    <row r="8195" spans="19:19" x14ac:dyDescent="0.25">
      <c r="S8195" s="328"/>
    </row>
    <row r="8196" spans="19:19" x14ac:dyDescent="0.25">
      <c r="S8196" s="328"/>
    </row>
    <row r="8197" spans="19:19" x14ac:dyDescent="0.25">
      <c r="S8197" s="328"/>
    </row>
    <row r="8198" spans="19:19" x14ac:dyDescent="0.25">
      <c r="S8198" s="328"/>
    </row>
    <row r="8199" spans="19:19" x14ac:dyDescent="0.25">
      <c r="S8199" s="328"/>
    </row>
    <row r="8200" spans="19:19" x14ac:dyDescent="0.25">
      <c r="S8200" s="328"/>
    </row>
    <row r="8201" spans="19:19" x14ac:dyDescent="0.25">
      <c r="S8201" s="328"/>
    </row>
    <row r="8202" spans="19:19" x14ac:dyDescent="0.25">
      <c r="S8202" s="328"/>
    </row>
    <row r="8203" spans="19:19" x14ac:dyDescent="0.25">
      <c r="S8203" s="328"/>
    </row>
    <row r="8204" spans="19:19" x14ac:dyDescent="0.25">
      <c r="S8204" s="328"/>
    </row>
    <row r="8205" spans="19:19" x14ac:dyDescent="0.25">
      <c r="S8205" s="328"/>
    </row>
    <row r="8206" spans="19:19" x14ac:dyDescent="0.25">
      <c r="S8206" s="328"/>
    </row>
    <row r="8207" spans="19:19" x14ac:dyDescent="0.25">
      <c r="S8207" s="328"/>
    </row>
    <row r="8208" spans="19:19" x14ac:dyDescent="0.25">
      <c r="S8208" s="328"/>
    </row>
    <row r="8209" spans="19:19" x14ac:dyDescent="0.25">
      <c r="S8209" s="328"/>
    </row>
    <row r="8210" spans="19:19" x14ac:dyDescent="0.25">
      <c r="S8210" s="328"/>
    </row>
    <row r="8211" spans="19:19" x14ac:dyDescent="0.25">
      <c r="S8211" s="328"/>
    </row>
    <row r="8212" spans="19:19" x14ac:dyDescent="0.25">
      <c r="S8212" s="328"/>
    </row>
    <row r="8213" spans="19:19" x14ac:dyDescent="0.25">
      <c r="S8213" s="328"/>
    </row>
    <row r="8214" spans="19:19" x14ac:dyDescent="0.25">
      <c r="S8214" s="328"/>
    </row>
    <row r="8215" spans="19:19" x14ac:dyDescent="0.25">
      <c r="S8215" s="328"/>
    </row>
    <row r="8216" spans="19:19" x14ac:dyDescent="0.25">
      <c r="S8216" s="328"/>
    </row>
    <row r="8217" spans="19:19" x14ac:dyDescent="0.25">
      <c r="S8217" s="328"/>
    </row>
    <row r="8218" spans="19:19" x14ac:dyDescent="0.25">
      <c r="S8218" s="328"/>
    </row>
    <row r="8219" spans="19:19" x14ac:dyDescent="0.25">
      <c r="S8219" s="328"/>
    </row>
    <row r="8220" spans="19:19" x14ac:dyDescent="0.25">
      <c r="S8220" s="328"/>
    </row>
    <row r="8221" spans="19:19" x14ac:dyDescent="0.25">
      <c r="S8221" s="328"/>
    </row>
    <row r="8222" spans="19:19" x14ac:dyDescent="0.25">
      <c r="S8222" s="328"/>
    </row>
    <row r="8223" spans="19:19" x14ac:dyDescent="0.25">
      <c r="S8223" s="328"/>
    </row>
    <row r="8224" spans="19:19" x14ac:dyDescent="0.25">
      <c r="S8224" s="328"/>
    </row>
    <row r="8225" spans="19:19" x14ac:dyDescent="0.25">
      <c r="S8225" s="328"/>
    </row>
    <row r="8226" spans="19:19" x14ac:dyDescent="0.25">
      <c r="S8226" s="328"/>
    </row>
    <row r="8227" spans="19:19" x14ac:dyDescent="0.25">
      <c r="S8227" s="328"/>
    </row>
    <row r="8228" spans="19:19" x14ac:dyDescent="0.25">
      <c r="S8228" s="328"/>
    </row>
    <row r="8229" spans="19:19" x14ac:dyDescent="0.25">
      <c r="S8229" s="328"/>
    </row>
    <row r="8230" spans="19:19" x14ac:dyDescent="0.25">
      <c r="S8230" s="328"/>
    </row>
    <row r="8231" spans="19:19" x14ac:dyDescent="0.25">
      <c r="S8231" s="328"/>
    </row>
    <row r="8232" spans="19:19" x14ac:dyDescent="0.25">
      <c r="S8232" s="328"/>
    </row>
    <row r="8233" spans="19:19" x14ac:dyDescent="0.25">
      <c r="S8233" s="328"/>
    </row>
    <row r="8234" spans="19:19" x14ac:dyDescent="0.25">
      <c r="S8234" s="328"/>
    </row>
    <row r="8235" spans="19:19" x14ac:dyDescent="0.25">
      <c r="S8235" s="328"/>
    </row>
    <row r="8236" spans="19:19" x14ac:dyDescent="0.25">
      <c r="S8236" s="328"/>
    </row>
    <row r="8237" spans="19:19" x14ac:dyDescent="0.25">
      <c r="S8237" s="328"/>
    </row>
    <row r="8238" spans="19:19" x14ac:dyDescent="0.25">
      <c r="S8238" s="328"/>
    </row>
    <row r="8239" spans="19:19" x14ac:dyDescent="0.25">
      <c r="S8239" s="328"/>
    </row>
    <row r="8240" spans="19:19" x14ac:dyDescent="0.25">
      <c r="S8240" s="328"/>
    </row>
    <row r="8241" spans="19:19" x14ac:dyDescent="0.25">
      <c r="S8241" s="328"/>
    </row>
    <row r="8242" spans="19:19" x14ac:dyDescent="0.25">
      <c r="S8242" s="328"/>
    </row>
    <row r="8243" spans="19:19" x14ac:dyDescent="0.25">
      <c r="S8243" s="328"/>
    </row>
    <row r="8244" spans="19:19" x14ac:dyDescent="0.25">
      <c r="S8244" s="328"/>
    </row>
    <row r="8245" spans="19:19" x14ac:dyDescent="0.25">
      <c r="S8245" s="328"/>
    </row>
    <row r="8246" spans="19:19" x14ac:dyDescent="0.25">
      <c r="S8246" s="328"/>
    </row>
    <row r="8247" spans="19:19" x14ac:dyDescent="0.25">
      <c r="S8247" s="328"/>
    </row>
    <row r="8248" spans="19:19" x14ac:dyDescent="0.25">
      <c r="S8248" s="328"/>
    </row>
    <row r="8249" spans="19:19" x14ac:dyDescent="0.25">
      <c r="S8249" s="328"/>
    </row>
    <row r="8250" spans="19:19" x14ac:dyDescent="0.25">
      <c r="S8250" s="328"/>
    </row>
    <row r="8251" spans="19:19" x14ac:dyDescent="0.25">
      <c r="S8251" s="328"/>
    </row>
    <row r="8252" spans="19:19" x14ac:dyDescent="0.25">
      <c r="S8252" s="328"/>
    </row>
    <row r="8253" spans="19:19" x14ac:dyDescent="0.25">
      <c r="S8253" s="328"/>
    </row>
    <row r="8254" spans="19:19" x14ac:dyDescent="0.25">
      <c r="S8254" s="328"/>
    </row>
    <row r="8255" spans="19:19" x14ac:dyDescent="0.25">
      <c r="S8255" s="328"/>
    </row>
    <row r="8256" spans="19:19" x14ac:dyDescent="0.25">
      <c r="S8256" s="328"/>
    </row>
    <row r="8257" spans="19:19" x14ac:dyDescent="0.25">
      <c r="S8257" s="328"/>
    </row>
    <row r="8258" spans="19:19" x14ac:dyDescent="0.25">
      <c r="S8258" s="328"/>
    </row>
    <row r="8259" spans="19:19" x14ac:dyDescent="0.25">
      <c r="S8259" s="328"/>
    </row>
    <row r="8260" spans="19:19" x14ac:dyDescent="0.25">
      <c r="S8260" s="328"/>
    </row>
    <row r="8261" spans="19:19" x14ac:dyDescent="0.25">
      <c r="S8261" s="328"/>
    </row>
    <row r="8262" spans="19:19" x14ac:dyDescent="0.25">
      <c r="S8262" s="328"/>
    </row>
    <row r="8263" spans="19:19" x14ac:dyDescent="0.25">
      <c r="S8263" s="328"/>
    </row>
    <row r="8264" spans="19:19" x14ac:dyDescent="0.25">
      <c r="S8264" s="328"/>
    </row>
    <row r="8265" spans="19:19" x14ac:dyDescent="0.25">
      <c r="S8265" s="328"/>
    </row>
    <row r="8266" spans="19:19" x14ac:dyDescent="0.25">
      <c r="S8266" s="328"/>
    </row>
    <row r="8267" spans="19:19" x14ac:dyDescent="0.25">
      <c r="S8267" s="328"/>
    </row>
    <row r="8268" spans="19:19" x14ac:dyDescent="0.25">
      <c r="S8268" s="328"/>
    </row>
    <row r="8269" spans="19:19" x14ac:dyDescent="0.25">
      <c r="S8269" s="328"/>
    </row>
    <row r="8270" spans="19:19" x14ac:dyDescent="0.25">
      <c r="S8270" s="328"/>
    </row>
    <row r="8271" spans="19:19" x14ac:dyDescent="0.25">
      <c r="S8271" s="328"/>
    </row>
    <row r="8272" spans="19:19" x14ac:dyDescent="0.25">
      <c r="S8272" s="328"/>
    </row>
    <row r="8273" spans="19:19" x14ac:dyDescent="0.25">
      <c r="S8273" s="328"/>
    </row>
    <row r="8274" spans="19:19" x14ac:dyDescent="0.25">
      <c r="S8274" s="328"/>
    </row>
    <row r="8275" spans="19:19" x14ac:dyDescent="0.25">
      <c r="S8275" s="328"/>
    </row>
    <row r="8276" spans="19:19" x14ac:dyDescent="0.25">
      <c r="S8276" s="328"/>
    </row>
    <row r="8277" spans="19:19" x14ac:dyDescent="0.25">
      <c r="S8277" s="328"/>
    </row>
    <row r="8278" spans="19:19" x14ac:dyDescent="0.25">
      <c r="S8278" s="328"/>
    </row>
    <row r="8279" spans="19:19" x14ac:dyDescent="0.25">
      <c r="S8279" s="328"/>
    </row>
    <row r="8280" spans="19:19" x14ac:dyDescent="0.25">
      <c r="S8280" s="328"/>
    </row>
    <row r="8281" spans="19:19" x14ac:dyDescent="0.25">
      <c r="S8281" s="328"/>
    </row>
    <row r="8282" spans="19:19" x14ac:dyDescent="0.25">
      <c r="S8282" s="328"/>
    </row>
    <row r="8283" spans="19:19" x14ac:dyDescent="0.25">
      <c r="S8283" s="328"/>
    </row>
    <row r="8284" spans="19:19" x14ac:dyDescent="0.25">
      <c r="S8284" s="328"/>
    </row>
    <row r="8285" spans="19:19" x14ac:dyDescent="0.25">
      <c r="S8285" s="328"/>
    </row>
    <row r="8286" spans="19:19" x14ac:dyDescent="0.25">
      <c r="S8286" s="328"/>
    </row>
    <row r="8287" spans="19:19" x14ac:dyDescent="0.25">
      <c r="S8287" s="328"/>
    </row>
    <row r="8288" spans="19:19" x14ac:dyDescent="0.25">
      <c r="S8288" s="328"/>
    </row>
    <row r="8289" spans="19:19" x14ac:dyDescent="0.25">
      <c r="S8289" s="328"/>
    </row>
    <row r="8290" spans="19:19" x14ac:dyDescent="0.25">
      <c r="S8290" s="328"/>
    </row>
    <row r="8291" spans="19:19" x14ac:dyDescent="0.25">
      <c r="S8291" s="328"/>
    </row>
    <row r="8292" spans="19:19" x14ac:dyDescent="0.25">
      <c r="S8292" s="328"/>
    </row>
    <row r="8293" spans="19:19" x14ac:dyDescent="0.25">
      <c r="S8293" s="328"/>
    </row>
    <row r="8294" spans="19:19" x14ac:dyDescent="0.25">
      <c r="S8294" s="328"/>
    </row>
    <row r="8295" spans="19:19" x14ac:dyDescent="0.25">
      <c r="S8295" s="328"/>
    </row>
    <row r="8296" spans="19:19" x14ac:dyDescent="0.25">
      <c r="S8296" s="328"/>
    </row>
    <row r="8297" spans="19:19" x14ac:dyDescent="0.25">
      <c r="S8297" s="328"/>
    </row>
    <row r="8298" spans="19:19" x14ac:dyDescent="0.25">
      <c r="S8298" s="328"/>
    </row>
    <row r="8299" spans="19:19" x14ac:dyDescent="0.25">
      <c r="S8299" s="328"/>
    </row>
    <row r="8300" spans="19:19" x14ac:dyDescent="0.25">
      <c r="S8300" s="328"/>
    </row>
    <row r="8301" spans="19:19" x14ac:dyDescent="0.25">
      <c r="S8301" s="328"/>
    </row>
    <row r="8302" spans="19:19" x14ac:dyDescent="0.25">
      <c r="S8302" s="328"/>
    </row>
    <row r="8303" spans="19:19" x14ac:dyDescent="0.25">
      <c r="S8303" s="328"/>
    </row>
    <row r="8304" spans="19:19" x14ac:dyDescent="0.25">
      <c r="S8304" s="328"/>
    </row>
    <row r="8305" spans="19:19" x14ac:dyDescent="0.25">
      <c r="S8305" s="328"/>
    </row>
    <row r="8306" spans="19:19" x14ac:dyDescent="0.25">
      <c r="S8306" s="328"/>
    </row>
    <row r="8307" spans="19:19" x14ac:dyDescent="0.25">
      <c r="S8307" s="328"/>
    </row>
    <row r="8308" spans="19:19" x14ac:dyDescent="0.25">
      <c r="S8308" s="328"/>
    </row>
    <row r="8309" spans="19:19" x14ac:dyDescent="0.25">
      <c r="S8309" s="328"/>
    </row>
    <row r="8310" spans="19:19" x14ac:dyDescent="0.25">
      <c r="S8310" s="328"/>
    </row>
    <row r="8311" spans="19:19" x14ac:dyDescent="0.25">
      <c r="S8311" s="328"/>
    </row>
    <row r="8312" spans="19:19" x14ac:dyDescent="0.25">
      <c r="S8312" s="328"/>
    </row>
    <row r="8313" spans="19:19" x14ac:dyDescent="0.25">
      <c r="S8313" s="328"/>
    </row>
    <row r="8314" spans="19:19" x14ac:dyDescent="0.25">
      <c r="S8314" s="328"/>
    </row>
    <row r="8315" spans="19:19" x14ac:dyDescent="0.25">
      <c r="S8315" s="328"/>
    </row>
    <row r="8316" spans="19:19" x14ac:dyDescent="0.25">
      <c r="S8316" s="328"/>
    </row>
    <row r="8317" spans="19:19" x14ac:dyDescent="0.25">
      <c r="S8317" s="328"/>
    </row>
    <row r="8318" spans="19:19" x14ac:dyDescent="0.25">
      <c r="S8318" s="328"/>
    </row>
    <row r="8319" spans="19:19" x14ac:dyDescent="0.25">
      <c r="S8319" s="328"/>
    </row>
    <row r="8320" spans="19:19" x14ac:dyDescent="0.25">
      <c r="S8320" s="328"/>
    </row>
    <row r="8321" spans="19:19" x14ac:dyDescent="0.25">
      <c r="S8321" s="328"/>
    </row>
    <row r="8322" spans="19:19" x14ac:dyDescent="0.25">
      <c r="S8322" s="328"/>
    </row>
    <row r="8323" spans="19:19" x14ac:dyDescent="0.25">
      <c r="S8323" s="328"/>
    </row>
    <row r="8324" spans="19:19" x14ac:dyDescent="0.25">
      <c r="S8324" s="328"/>
    </row>
    <row r="8325" spans="19:19" x14ac:dyDescent="0.25">
      <c r="S8325" s="328"/>
    </row>
    <row r="8326" spans="19:19" x14ac:dyDescent="0.25">
      <c r="S8326" s="328"/>
    </row>
    <row r="8327" spans="19:19" x14ac:dyDescent="0.25">
      <c r="S8327" s="328"/>
    </row>
    <row r="8328" spans="19:19" x14ac:dyDescent="0.25">
      <c r="S8328" s="328"/>
    </row>
    <row r="8329" spans="19:19" x14ac:dyDescent="0.25">
      <c r="S8329" s="328"/>
    </row>
    <row r="8330" spans="19:19" x14ac:dyDescent="0.25">
      <c r="S8330" s="328"/>
    </row>
    <row r="8331" spans="19:19" x14ac:dyDescent="0.25">
      <c r="S8331" s="328"/>
    </row>
    <row r="8332" spans="19:19" x14ac:dyDescent="0.25">
      <c r="S8332" s="328"/>
    </row>
    <row r="8333" spans="19:19" x14ac:dyDescent="0.25">
      <c r="S8333" s="328"/>
    </row>
    <row r="8334" spans="19:19" x14ac:dyDescent="0.25">
      <c r="S8334" s="328"/>
    </row>
    <row r="8335" spans="19:19" x14ac:dyDescent="0.25">
      <c r="S8335" s="328"/>
    </row>
    <row r="8336" spans="19:19" x14ac:dyDescent="0.25">
      <c r="S8336" s="328"/>
    </row>
    <row r="8337" spans="19:19" x14ac:dyDescent="0.25">
      <c r="S8337" s="328"/>
    </row>
    <row r="8338" spans="19:19" x14ac:dyDescent="0.25">
      <c r="S8338" s="328"/>
    </row>
    <row r="8339" spans="19:19" x14ac:dyDescent="0.25">
      <c r="S8339" s="328"/>
    </row>
    <row r="8340" spans="19:19" x14ac:dyDescent="0.25">
      <c r="S8340" s="328"/>
    </row>
    <row r="8341" spans="19:19" x14ac:dyDescent="0.25">
      <c r="S8341" s="328"/>
    </row>
    <row r="8342" spans="19:19" x14ac:dyDescent="0.25">
      <c r="S8342" s="328"/>
    </row>
    <row r="8343" spans="19:19" x14ac:dyDescent="0.25">
      <c r="S8343" s="328"/>
    </row>
    <row r="8344" spans="19:19" x14ac:dyDescent="0.25">
      <c r="S8344" s="328"/>
    </row>
    <row r="8345" spans="19:19" x14ac:dyDescent="0.25">
      <c r="S8345" s="328"/>
    </row>
    <row r="8346" spans="19:19" x14ac:dyDescent="0.25">
      <c r="S8346" s="328"/>
    </row>
    <row r="8347" spans="19:19" x14ac:dyDescent="0.25">
      <c r="S8347" s="328"/>
    </row>
    <row r="8348" spans="19:19" x14ac:dyDescent="0.25">
      <c r="S8348" s="328"/>
    </row>
    <row r="8349" spans="19:19" x14ac:dyDescent="0.25">
      <c r="S8349" s="328"/>
    </row>
    <row r="8350" spans="19:19" x14ac:dyDescent="0.25">
      <c r="S8350" s="328"/>
    </row>
    <row r="8351" spans="19:19" x14ac:dyDescent="0.25">
      <c r="S8351" s="328"/>
    </row>
    <row r="8352" spans="19:19" x14ac:dyDescent="0.25">
      <c r="S8352" s="328"/>
    </row>
    <row r="8353" spans="19:19" x14ac:dyDescent="0.25">
      <c r="S8353" s="328"/>
    </row>
    <row r="8354" spans="19:19" x14ac:dyDescent="0.25">
      <c r="S8354" s="328"/>
    </row>
    <row r="8355" spans="19:19" x14ac:dyDescent="0.25">
      <c r="S8355" s="328"/>
    </row>
    <row r="8356" spans="19:19" x14ac:dyDescent="0.25">
      <c r="S8356" s="328"/>
    </row>
    <row r="8357" spans="19:19" x14ac:dyDescent="0.25">
      <c r="S8357" s="328"/>
    </row>
    <row r="8358" spans="19:19" x14ac:dyDescent="0.25">
      <c r="S8358" s="328"/>
    </row>
    <row r="8359" spans="19:19" x14ac:dyDescent="0.25">
      <c r="S8359" s="328"/>
    </row>
    <row r="8360" spans="19:19" x14ac:dyDescent="0.25">
      <c r="S8360" s="328"/>
    </row>
    <row r="8361" spans="19:19" x14ac:dyDescent="0.25">
      <c r="S8361" s="328"/>
    </row>
    <row r="8362" spans="19:19" x14ac:dyDescent="0.25">
      <c r="S8362" s="328"/>
    </row>
    <row r="8363" spans="19:19" x14ac:dyDescent="0.25">
      <c r="S8363" s="328"/>
    </row>
    <row r="8364" spans="19:19" x14ac:dyDescent="0.25">
      <c r="S8364" s="328"/>
    </row>
    <row r="8365" spans="19:19" x14ac:dyDescent="0.25">
      <c r="S8365" s="328"/>
    </row>
    <row r="8366" spans="19:19" x14ac:dyDescent="0.25">
      <c r="S8366" s="328"/>
    </row>
    <row r="8367" spans="19:19" x14ac:dyDescent="0.25">
      <c r="S8367" s="328"/>
    </row>
    <row r="8368" spans="19:19" x14ac:dyDescent="0.25">
      <c r="S8368" s="328"/>
    </row>
    <row r="8369" spans="19:19" x14ac:dyDescent="0.25">
      <c r="S8369" s="328"/>
    </row>
    <row r="8370" spans="19:19" x14ac:dyDescent="0.25">
      <c r="S8370" s="328"/>
    </row>
    <row r="8371" spans="19:19" x14ac:dyDescent="0.25">
      <c r="S8371" s="328"/>
    </row>
    <row r="8372" spans="19:19" x14ac:dyDescent="0.25">
      <c r="S8372" s="328"/>
    </row>
    <row r="8373" spans="19:19" x14ac:dyDescent="0.25">
      <c r="S8373" s="328"/>
    </row>
    <row r="8374" spans="19:19" x14ac:dyDescent="0.25">
      <c r="S8374" s="328"/>
    </row>
    <row r="8375" spans="19:19" x14ac:dyDescent="0.25">
      <c r="S8375" s="328"/>
    </row>
    <row r="8376" spans="19:19" x14ac:dyDescent="0.25">
      <c r="S8376" s="328"/>
    </row>
    <row r="8377" spans="19:19" x14ac:dyDescent="0.25">
      <c r="S8377" s="328"/>
    </row>
    <row r="8378" spans="19:19" x14ac:dyDescent="0.25">
      <c r="S8378" s="328"/>
    </row>
    <row r="8379" spans="19:19" x14ac:dyDescent="0.25">
      <c r="S8379" s="328"/>
    </row>
    <row r="8380" spans="19:19" x14ac:dyDescent="0.25">
      <c r="S8380" s="328"/>
    </row>
    <row r="8381" spans="19:19" x14ac:dyDescent="0.25">
      <c r="S8381" s="328"/>
    </row>
    <row r="8382" spans="19:19" x14ac:dyDescent="0.25">
      <c r="S8382" s="328"/>
    </row>
    <row r="8383" spans="19:19" x14ac:dyDescent="0.25">
      <c r="S8383" s="328"/>
    </row>
    <row r="8384" spans="19:19" x14ac:dyDescent="0.25">
      <c r="S8384" s="328"/>
    </row>
    <row r="8385" spans="19:19" x14ac:dyDescent="0.25">
      <c r="S8385" s="328"/>
    </row>
    <row r="8386" spans="19:19" x14ac:dyDescent="0.25">
      <c r="S8386" s="328"/>
    </row>
    <row r="8387" spans="19:19" x14ac:dyDescent="0.25">
      <c r="S8387" s="328"/>
    </row>
    <row r="8388" spans="19:19" x14ac:dyDescent="0.25">
      <c r="S8388" s="328"/>
    </row>
    <row r="8389" spans="19:19" x14ac:dyDescent="0.25">
      <c r="S8389" s="328"/>
    </row>
    <row r="8390" spans="19:19" x14ac:dyDescent="0.25">
      <c r="S8390" s="328"/>
    </row>
    <row r="8391" spans="19:19" x14ac:dyDescent="0.25">
      <c r="S8391" s="328"/>
    </row>
    <row r="8392" spans="19:19" x14ac:dyDescent="0.25">
      <c r="S8392" s="328"/>
    </row>
    <row r="8393" spans="19:19" x14ac:dyDescent="0.25">
      <c r="S8393" s="328"/>
    </row>
    <row r="8394" spans="19:19" x14ac:dyDescent="0.25">
      <c r="S8394" s="328"/>
    </row>
    <row r="8395" spans="19:19" x14ac:dyDescent="0.25">
      <c r="S8395" s="328"/>
    </row>
    <row r="8396" spans="19:19" x14ac:dyDescent="0.25">
      <c r="S8396" s="328"/>
    </row>
    <row r="8397" spans="19:19" x14ac:dyDescent="0.25">
      <c r="S8397" s="328"/>
    </row>
    <row r="8398" spans="19:19" x14ac:dyDescent="0.25">
      <c r="S8398" s="328"/>
    </row>
    <row r="8399" spans="19:19" x14ac:dyDescent="0.25">
      <c r="S8399" s="328"/>
    </row>
    <row r="8400" spans="19:19" x14ac:dyDescent="0.25">
      <c r="S8400" s="328"/>
    </row>
    <row r="8401" spans="19:19" x14ac:dyDescent="0.25">
      <c r="S8401" s="328"/>
    </row>
    <row r="8402" spans="19:19" x14ac:dyDescent="0.25">
      <c r="S8402" s="328"/>
    </row>
    <row r="8403" spans="19:19" x14ac:dyDescent="0.25">
      <c r="S8403" s="328"/>
    </row>
    <row r="8404" spans="19:19" x14ac:dyDescent="0.25">
      <c r="S8404" s="328"/>
    </row>
    <row r="8405" spans="19:19" x14ac:dyDescent="0.25">
      <c r="S8405" s="328"/>
    </row>
    <row r="8406" spans="19:19" x14ac:dyDescent="0.25">
      <c r="S8406" s="328"/>
    </row>
    <row r="8407" spans="19:19" x14ac:dyDescent="0.25">
      <c r="S8407" s="328"/>
    </row>
    <row r="8408" spans="19:19" x14ac:dyDescent="0.25">
      <c r="S8408" s="328"/>
    </row>
    <row r="8409" spans="19:19" x14ac:dyDescent="0.25">
      <c r="S8409" s="328"/>
    </row>
    <row r="8410" spans="19:19" x14ac:dyDescent="0.25">
      <c r="S8410" s="328"/>
    </row>
    <row r="8411" spans="19:19" x14ac:dyDescent="0.25">
      <c r="S8411" s="328"/>
    </row>
    <row r="8412" spans="19:19" x14ac:dyDescent="0.25">
      <c r="S8412" s="328"/>
    </row>
    <row r="8413" spans="19:19" x14ac:dyDescent="0.25">
      <c r="S8413" s="328"/>
    </row>
    <row r="8414" spans="19:19" x14ac:dyDescent="0.25">
      <c r="S8414" s="328"/>
    </row>
    <row r="8415" spans="19:19" x14ac:dyDescent="0.25">
      <c r="S8415" s="328"/>
    </row>
    <row r="8416" spans="19:19" x14ac:dyDescent="0.25">
      <c r="S8416" s="328"/>
    </row>
    <row r="8417" spans="19:19" x14ac:dyDescent="0.25">
      <c r="S8417" s="328"/>
    </row>
    <row r="8418" spans="19:19" x14ac:dyDescent="0.25">
      <c r="S8418" s="328"/>
    </row>
    <row r="8419" spans="19:19" x14ac:dyDescent="0.25">
      <c r="S8419" s="328"/>
    </row>
    <row r="8420" spans="19:19" x14ac:dyDescent="0.25">
      <c r="S8420" s="328"/>
    </row>
    <row r="8421" spans="19:19" x14ac:dyDescent="0.25">
      <c r="S8421" s="328"/>
    </row>
    <row r="8422" spans="19:19" x14ac:dyDescent="0.25">
      <c r="S8422" s="328"/>
    </row>
    <row r="8423" spans="19:19" x14ac:dyDescent="0.25">
      <c r="S8423" s="328"/>
    </row>
    <row r="8424" spans="19:19" x14ac:dyDescent="0.25">
      <c r="S8424" s="328"/>
    </row>
    <row r="8425" spans="19:19" x14ac:dyDescent="0.25">
      <c r="S8425" s="328"/>
    </row>
    <row r="8426" spans="19:19" x14ac:dyDescent="0.25">
      <c r="S8426" s="328"/>
    </row>
    <row r="8427" spans="19:19" x14ac:dyDescent="0.25">
      <c r="S8427" s="328"/>
    </row>
    <row r="8428" spans="19:19" x14ac:dyDescent="0.25">
      <c r="S8428" s="328"/>
    </row>
    <row r="8429" spans="19:19" x14ac:dyDescent="0.25">
      <c r="S8429" s="328"/>
    </row>
    <row r="8430" spans="19:19" x14ac:dyDescent="0.25">
      <c r="S8430" s="328"/>
    </row>
    <row r="8431" spans="19:19" x14ac:dyDescent="0.25">
      <c r="S8431" s="328"/>
    </row>
    <row r="8432" spans="19:19" x14ac:dyDescent="0.25">
      <c r="S8432" s="328"/>
    </row>
    <row r="8433" spans="19:19" x14ac:dyDescent="0.25">
      <c r="S8433" s="328"/>
    </row>
    <row r="8434" spans="19:19" x14ac:dyDescent="0.25">
      <c r="S8434" s="328"/>
    </row>
    <row r="8435" spans="19:19" x14ac:dyDescent="0.25">
      <c r="S8435" s="328"/>
    </row>
    <row r="8436" spans="19:19" x14ac:dyDescent="0.25">
      <c r="S8436" s="328"/>
    </row>
    <row r="8437" spans="19:19" x14ac:dyDescent="0.25">
      <c r="S8437" s="328"/>
    </row>
    <row r="8438" spans="19:19" x14ac:dyDescent="0.25">
      <c r="S8438" s="328"/>
    </row>
    <row r="8439" spans="19:19" x14ac:dyDescent="0.25">
      <c r="S8439" s="328"/>
    </row>
    <row r="8440" spans="19:19" x14ac:dyDescent="0.25">
      <c r="S8440" s="328"/>
    </row>
    <row r="8441" spans="19:19" x14ac:dyDescent="0.25">
      <c r="S8441" s="328"/>
    </row>
    <row r="8442" spans="19:19" x14ac:dyDescent="0.25">
      <c r="S8442" s="328"/>
    </row>
    <row r="8443" spans="19:19" x14ac:dyDescent="0.25">
      <c r="S8443" s="328"/>
    </row>
    <row r="8444" spans="19:19" x14ac:dyDescent="0.25">
      <c r="S8444" s="328"/>
    </row>
    <row r="8445" spans="19:19" x14ac:dyDescent="0.25">
      <c r="S8445" s="328"/>
    </row>
    <row r="8446" spans="19:19" x14ac:dyDescent="0.25">
      <c r="S8446" s="328"/>
    </row>
    <row r="8447" spans="19:19" x14ac:dyDescent="0.25">
      <c r="S8447" s="328"/>
    </row>
    <row r="8448" spans="19:19" x14ac:dyDescent="0.25">
      <c r="S8448" s="328"/>
    </row>
    <row r="8449" spans="19:19" x14ac:dyDescent="0.25">
      <c r="S8449" s="328"/>
    </row>
    <row r="8450" spans="19:19" x14ac:dyDescent="0.25">
      <c r="S8450" s="328"/>
    </row>
    <row r="8451" spans="19:19" x14ac:dyDescent="0.25">
      <c r="S8451" s="328"/>
    </row>
    <row r="8452" spans="19:19" x14ac:dyDescent="0.25">
      <c r="S8452" s="328"/>
    </row>
    <row r="8453" spans="19:19" x14ac:dyDescent="0.25">
      <c r="S8453" s="328"/>
    </row>
    <row r="8454" spans="19:19" x14ac:dyDescent="0.25">
      <c r="S8454" s="328"/>
    </row>
    <row r="8455" spans="19:19" x14ac:dyDescent="0.25">
      <c r="S8455" s="328"/>
    </row>
    <row r="8456" spans="19:19" x14ac:dyDescent="0.25">
      <c r="S8456" s="328"/>
    </row>
    <row r="8457" spans="19:19" x14ac:dyDescent="0.25">
      <c r="S8457" s="328"/>
    </row>
    <row r="8458" spans="19:19" x14ac:dyDescent="0.25">
      <c r="S8458" s="328"/>
    </row>
    <row r="8459" spans="19:19" x14ac:dyDescent="0.25">
      <c r="S8459" s="328"/>
    </row>
    <row r="8460" spans="19:19" x14ac:dyDescent="0.25">
      <c r="S8460" s="328"/>
    </row>
    <row r="8461" spans="19:19" x14ac:dyDescent="0.25">
      <c r="S8461" s="328"/>
    </row>
    <row r="8462" spans="19:19" x14ac:dyDescent="0.25">
      <c r="S8462" s="328"/>
    </row>
    <row r="8463" spans="19:19" x14ac:dyDescent="0.25">
      <c r="S8463" s="328"/>
    </row>
    <row r="8464" spans="19:19" x14ac:dyDescent="0.25">
      <c r="S8464" s="328"/>
    </row>
    <row r="8465" spans="19:19" x14ac:dyDescent="0.25">
      <c r="S8465" s="328"/>
    </row>
    <row r="8466" spans="19:19" x14ac:dyDescent="0.25">
      <c r="S8466" s="328"/>
    </row>
    <row r="8467" spans="19:19" x14ac:dyDescent="0.25">
      <c r="S8467" s="328"/>
    </row>
    <row r="8468" spans="19:19" x14ac:dyDescent="0.25">
      <c r="S8468" s="328"/>
    </row>
    <row r="8469" spans="19:19" x14ac:dyDescent="0.25">
      <c r="S8469" s="328"/>
    </row>
    <row r="8470" spans="19:19" x14ac:dyDescent="0.25">
      <c r="S8470" s="328"/>
    </row>
    <row r="8471" spans="19:19" x14ac:dyDescent="0.25">
      <c r="S8471" s="328"/>
    </row>
    <row r="8472" spans="19:19" x14ac:dyDescent="0.25">
      <c r="S8472" s="328"/>
    </row>
    <row r="8473" spans="19:19" x14ac:dyDescent="0.25">
      <c r="S8473" s="328"/>
    </row>
    <row r="8474" spans="19:19" x14ac:dyDescent="0.25">
      <c r="S8474" s="328"/>
    </row>
    <row r="8475" spans="19:19" x14ac:dyDescent="0.25">
      <c r="S8475" s="328"/>
    </row>
    <row r="8476" spans="19:19" x14ac:dyDescent="0.25">
      <c r="S8476" s="328"/>
    </row>
    <row r="8477" spans="19:19" x14ac:dyDescent="0.25">
      <c r="S8477" s="328"/>
    </row>
    <row r="8478" spans="19:19" x14ac:dyDescent="0.25">
      <c r="S8478" s="328"/>
    </row>
    <row r="8479" spans="19:19" x14ac:dyDescent="0.25">
      <c r="S8479" s="328"/>
    </row>
    <row r="8480" spans="19:19" x14ac:dyDescent="0.25">
      <c r="S8480" s="328"/>
    </row>
    <row r="8481" spans="19:19" x14ac:dyDescent="0.25">
      <c r="S8481" s="328"/>
    </row>
    <row r="8482" spans="19:19" x14ac:dyDescent="0.25">
      <c r="S8482" s="328"/>
    </row>
    <row r="8483" spans="19:19" x14ac:dyDescent="0.25">
      <c r="S8483" s="328"/>
    </row>
    <row r="8484" spans="19:19" x14ac:dyDescent="0.25">
      <c r="S8484" s="328"/>
    </row>
    <row r="8485" spans="19:19" x14ac:dyDescent="0.25">
      <c r="S8485" s="328"/>
    </row>
    <row r="8486" spans="19:19" x14ac:dyDescent="0.25">
      <c r="S8486" s="328"/>
    </row>
    <row r="8487" spans="19:19" x14ac:dyDescent="0.25">
      <c r="S8487" s="328"/>
    </row>
    <row r="8488" spans="19:19" x14ac:dyDescent="0.25">
      <c r="S8488" s="328"/>
    </row>
    <row r="8489" spans="19:19" x14ac:dyDescent="0.25">
      <c r="S8489" s="328"/>
    </row>
    <row r="8490" spans="19:19" x14ac:dyDescent="0.25">
      <c r="S8490" s="328"/>
    </row>
    <row r="8491" spans="19:19" x14ac:dyDescent="0.25">
      <c r="S8491" s="328"/>
    </row>
    <row r="8492" spans="19:19" x14ac:dyDescent="0.25">
      <c r="S8492" s="328"/>
    </row>
    <row r="8493" spans="19:19" x14ac:dyDescent="0.25">
      <c r="S8493" s="328"/>
    </row>
    <row r="8494" spans="19:19" x14ac:dyDescent="0.25">
      <c r="S8494" s="328"/>
    </row>
    <row r="8495" spans="19:19" x14ac:dyDescent="0.25">
      <c r="S8495" s="328"/>
    </row>
    <row r="8496" spans="19:19" x14ac:dyDescent="0.25">
      <c r="S8496" s="328"/>
    </row>
    <row r="8497" spans="19:19" x14ac:dyDescent="0.25">
      <c r="S8497" s="328"/>
    </row>
    <row r="8498" spans="19:19" x14ac:dyDescent="0.25">
      <c r="S8498" s="328"/>
    </row>
    <row r="8499" spans="19:19" x14ac:dyDescent="0.25">
      <c r="S8499" s="328"/>
    </row>
    <row r="8500" spans="19:19" x14ac:dyDescent="0.25">
      <c r="S8500" s="328"/>
    </row>
    <row r="8501" spans="19:19" x14ac:dyDescent="0.25">
      <c r="S8501" s="328"/>
    </row>
    <row r="8502" spans="19:19" x14ac:dyDescent="0.25">
      <c r="S8502" s="328"/>
    </row>
    <row r="8503" spans="19:19" x14ac:dyDescent="0.25">
      <c r="S8503" s="328"/>
    </row>
    <row r="8504" spans="19:19" x14ac:dyDescent="0.25">
      <c r="S8504" s="328"/>
    </row>
    <row r="8505" spans="19:19" x14ac:dyDescent="0.25">
      <c r="S8505" s="328"/>
    </row>
    <row r="8506" spans="19:19" x14ac:dyDescent="0.25">
      <c r="S8506" s="328"/>
    </row>
    <row r="8507" spans="19:19" x14ac:dyDescent="0.25">
      <c r="S8507" s="328"/>
    </row>
    <row r="8508" spans="19:19" x14ac:dyDescent="0.25">
      <c r="S8508" s="328"/>
    </row>
    <row r="8509" spans="19:19" x14ac:dyDescent="0.25">
      <c r="S8509" s="328"/>
    </row>
    <row r="8510" spans="19:19" x14ac:dyDescent="0.25">
      <c r="S8510" s="328"/>
    </row>
    <row r="8511" spans="19:19" x14ac:dyDescent="0.25">
      <c r="S8511" s="328"/>
    </row>
    <row r="8512" spans="19:19" x14ac:dyDescent="0.25">
      <c r="S8512" s="328"/>
    </row>
    <row r="8513" spans="19:19" x14ac:dyDescent="0.25">
      <c r="S8513" s="328"/>
    </row>
    <row r="8514" spans="19:19" x14ac:dyDescent="0.25">
      <c r="S8514" s="328"/>
    </row>
    <row r="8515" spans="19:19" x14ac:dyDescent="0.25">
      <c r="S8515" s="328"/>
    </row>
    <row r="8516" spans="19:19" x14ac:dyDescent="0.25">
      <c r="S8516" s="328"/>
    </row>
    <row r="8517" spans="19:19" x14ac:dyDescent="0.25">
      <c r="S8517" s="328"/>
    </row>
    <row r="8518" spans="19:19" x14ac:dyDescent="0.25">
      <c r="S8518" s="328"/>
    </row>
    <row r="8519" spans="19:19" x14ac:dyDescent="0.25">
      <c r="S8519" s="328"/>
    </row>
    <row r="8520" spans="19:19" x14ac:dyDescent="0.25">
      <c r="S8520" s="328"/>
    </row>
    <row r="8521" spans="19:19" x14ac:dyDescent="0.25">
      <c r="S8521" s="328"/>
    </row>
    <row r="8522" spans="19:19" x14ac:dyDescent="0.25">
      <c r="S8522" s="328"/>
    </row>
    <row r="8523" spans="19:19" x14ac:dyDescent="0.25">
      <c r="S8523" s="328"/>
    </row>
    <row r="8524" spans="19:19" x14ac:dyDescent="0.25">
      <c r="S8524" s="328"/>
    </row>
    <row r="8525" spans="19:19" x14ac:dyDescent="0.25">
      <c r="S8525" s="328"/>
    </row>
    <row r="8526" spans="19:19" x14ac:dyDescent="0.25">
      <c r="S8526" s="328"/>
    </row>
    <row r="8527" spans="19:19" x14ac:dyDescent="0.25">
      <c r="S8527" s="328"/>
    </row>
    <row r="8528" spans="19:19" x14ac:dyDescent="0.25">
      <c r="S8528" s="328"/>
    </row>
    <row r="8529" spans="19:19" x14ac:dyDescent="0.25">
      <c r="S8529" s="328"/>
    </row>
    <row r="8530" spans="19:19" x14ac:dyDescent="0.25">
      <c r="S8530" s="328"/>
    </row>
    <row r="8531" spans="19:19" x14ac:dyDescent="0.25">
      <c r="S8531" s="328"/>
    </row>
    <row r="8532" spans="19:19" x14ac:dyDescent="0.25">
      <c r="S8532" s="328"/>
    </row>
    <row r="8533" spans="19:19" x14ac:dyDescent="0.25">
      <c r="S8533" s="328"/>
    </row>
    <row r="8534" spans="19:19" x14ac:dyDescent="0.25">
      <c r="S8534" s="328"/>
    </row>
    <row r="8535" spans="19:19" x14ac:dyDescent="0.25">
      <c r="S8535" s="328"/>
    </row>
    <row r="8536" spans="19:19" x14ac:dyDescent="0.25">
      <c r="S8536" s="328"/>
    </row>
    <row r="8537" spans="19:19" x14ac:dyDescent="0.25">
      <c r="S8537" s="328"/>
    </row>
    <row r="8538" spans="19:19" x14ac:dyDescent="0.25">
      <c r="S8538" s="328"/>
    </row>
    <row r="8539" spans="19:19" x14ac:dyDescent="0.25">
      <c r="S8539" s="328"/>
    </row>
    <row r="8540" spans="19:19" x14ac:dyDescent="0.25">
      <c r="S8540" s="328"/>
    </row>
    <row r="8541" spans="19:19" x14ac:dyDescent="0.25">
      <c r="S8541" s="328"/>
    </row>
    <row r="8542" spans="19:19" x14ac:dyDescent="0.25">
      <c r="S8542" s="328"/>
    </row>
    <row r="8543" spans="19:19" x14ac:dyDescent="0.25">
      <c r="S8543" s="328"/>
    </row>
    <row r="8544" spans="19:19" x14ac:dyDescent="0.25">
      <c r="S8544" s="328"/>
    </row>
    <row r="8545" spans="19:19" x14ac:dyDescent="0.25">
      <c r="S8545" s="328"/>
    </row>
    <row r="8546" spans="19:19" x14ac:dyDescent="0.25">
      <c r="S8546" s="328"/>
    </row>
    <row r="8547" spans="19:19" x14ac:dyDescent="0.25">
      <c r="S8547" s="328"/>
    </row>
    <row r="8548" spans="19:19" x14ac:dyDescent="0.25">
      <c r="S8548" s="328"/>
    </row>
    <row r="8549" spans="19:19" x14ac:dyDescent="0.25">
      <c r="S8549" s="328"/>
    </row>
    <row r="8550" spans="19:19" x14ac:dyDescent="0.25">
      <c r="S8550" s="328"/>
    </row>
    <row r="8551" spans="19:19" x14ac:dyDescent="0.25">
      <c r="S8551" s="328"/>
    </row>
    <row r="8552" spans="19:19" x14ac:dyDescent="0.25">
      <c r="S8552" s="328"/>
    </row>
    <row r="8553" spans="19:19" x14ac:dyDescent="0.25">
      <c r="S8553" s="328"/>
    </row>
    <row r="8554" spans="19:19" x14ac:dyDescent="0.25">
      <c r="S8554" s="328"/>
    </row>
    <row r="8555" spans="19:19" x14ac:dyDescent="0.25">
      <c r="S8555" s="328"/>
    </row>
    <row r="8556" spans="19:19" x14ac:dyDescent="0.25">
      <c r="S8556" s="328"/>
    </row>
    <row r="8557" spans="19:19" x14ac:dyDescent="0.25">
      <c r="S8557" s="328"/>
    </row>
    <row r="8558" spans="19:19" x14ac:dyDescent="0.25">
      <c r="S8558" s="328"/>
    </row>
    <row r="8559" spans="19:19" x14ac:dyDescent="0.25">
      <c r="S8559" s="328"/>
    </row>
    <row r="8560" spans="19:19" x14ac:dyDescent="0.25">
      <c r="S8560" s="328"/>
    </row>
    <row r="8561" spans="19:19" x14ac:dyDescent="0.25">
      <c r="S8561" s="328"/>
    </row>
    <row r="8562" spans="19:19" x14ac:dyDescent="0.25">
      <c r="S8562" s="328"/>
    </row>
    <row r="8563" spans="19:19" x14ac:dyDescent="0.25">
      <c r="S8563" s="328"/>
    </row>
    <row r="8564" spans="19:19" x14ac:dyDescent="0.25">
      <c r="S8564" s="328"/>
    </row>
    <row r="8565" spans="19:19" x14ac:dyDescent="0.25">
      <c r="S8565" s="328"/>
    </row>
    <row r="8566" spans="19:19" x14ac:dyDescent="0.25">
      <c r="S8566" s="328"/>
    </row>
    <row r="8567" spans="19:19" x14ac:dyDescent="0.25">
      <c r="S8567" s="328"/>
    </row>
    <row r="8568" spans="19:19" x14ac:dyDescent="0.25">
      <c r="S8568" s="328"/>
    </row>
    <row r="8569" spans="19:19" x14ac:dyDescent="0.25">
      <c r="S8569" s="328"/>
    </row>
    <row r="8570" spans="19:19" x14ac:dyDescent="0.25">
      <c r="S8570" s="328"/>
    </row>
    <row r="8571" spans="19:19" x14ac:dyDescent="0.25">
      <c r="S8571" s="328"/>
    </row>
    <row r="8572" spans="19:19" x14ac:dyDescent="0.25">
      <c r="S8572" s="328"/>
    </row>
    <row r="8573" spans="19:19" x14ac:dyDescent="0.25">
      <c r="S8573" s="328"/>
    </row>
    <row r="8574" spans="19:19" x14ac:dyDescent="0.25">
      <c r="S8574" s="328"/>
    </row>
    <row r="8575" spans="19:19" x14ac:dyDescent="0.25">
      <c r="S8575" s="328"/>
    </row>
    <row r="8576" spans="19:19" x14ac:dyDescent="0.25">
      <c r="S8576" s="328"/>
    </row>
    <row r="8577" spans="17:19" x14ac:dyDescent="0.25">
      <c r="S8577" s="328"/>
    </row>
    <row r="8578" spans="17:19" x14ac:dyDescent="0.25">
      <c r="S8578" s="328"/>
    </row>
    <row r="8579" spans="17:19" x14ac:dyDescent="0.25">
      <c r="S8579" s="328"/>
    </row>
    <row r="8580" spans="17:19" x14ac:dyDescent="0.25">
      <c r="S8580" s="328"/>
    </row>
    <row r="8581" spans="17:19" x14ac:dyDescent="0.25">
      <c r="S8581" s="328"/>
    </row>
    <row r="8582" spans="17:19" x14ac:dyDescent="0.25">
      <c r="S8582" s="328"/>
    </row>
    <row r="8583" spans="17:19" x14ac:dyDescent="0.25">
      <c r="S8583" s="328"/>
    </row>
    <row r="8584" spans="17:19" x14ac:dyDescent="0.25">
      <c r="Q8584" s="52">
        <v>131.99</v>
      </c>
      <c r="S8584" s="328" t="s">
        <v>11891</v>
      </c>
    </row>
    <row r="8585" spans="17:19" x14ac:dyDescent="0.25">
      <c r="S8585" s="328"/>
    </row>
    <row r="8586" spans="17:19" x14ac:dyDescent="0.25">
      <c r="S8586" s="328"/>
    </row>
    <row r="8587" spans="17:19" x14ac:dyDescent="0.25">
      <c r="S8587" s="328"/>
    </row>
    <row r="8588" spans="17:19" x14ac:dyDescent="0.25">
      <c r="S8588" s="328"/>
    </row>
    <row r="8589" spans="17:19" x14ac:dyDescent="0.25">
      <c r="S8589" s="328"/>
    </row>
    <row r="8590" spans="17:19" x14ac:dyDescent="0.25">
      <c r="S8590" s="328"/>
    </row>
    <row r="8591" spans="17:19" x14ac:dyDescent="0.25">
      <c r="S8591" s="328"/>
    </row>
    <row r="8592" spans="17:19" x14ac:dyDescent="0.25">
      <c r="S8592" s="328"/>
    </row>
    <row r="8593" spans="19:19" x14ac:dyDescent="0.25">
      <c r="S8593" s="328"/>
    </row>
    <row r="8594" spans="19:19" x14ac:dyDescent="0.25">
      <c r="S8594" s="328"/>
    </row>
    <row r="8595" spans="19:19" x14ac:dyDescent="0.25">
      <c r="S8595" s="328"/>
    </row>
    <row r="8596" spans="19:19" x14ac:dyDescent="0.25">
      <c r="S8596" s="328"/>
    </row>
    <row r="8597" spans="19:19" x14ac:dyDescent="0.25">
      <c r="S8597" s="328"/>
    </row>
    <row r="8598" spans="19:19" x14ac:dyDescent="0.25">
      <c r="S8598" s="328"/>
    </row>
    <row r="8599" spans="19:19" x14ac:dyDescent="0.25">
      <c r="S8599" s="328"/>
    </row>
    <row r="8600" spans="19:19" x14ac:dyDescent="0.25">
      <c r="S8600" s="328"/>
    </row>
    <row r="8601" spans="19:19" x14ac:dyDescent="0.25">
      <c r="S8601" s="328"/>
    </row>
    <row r="8602" spans="19:19" x14ac:dyDescent="0.25">
      <c r="S8602" s="328"/>
    </row>
    <row r="8603" spans="19:19" x14ac:dyDescent="0.25">
      <c r="S8603" s="328"/>
    </row>
    <row r="8604" spans="19:19" x14ac:dyDescent="0.25">
      <c r="S8604" s="328"/>
    </row>
    <row r="8605" spans="19:19" x14ac:dyDescent="0.25">
      <c r="S8605" s="328"/>
    </row>
    <row r="8606" spans="19:19" x14ac:dyDescent="0.25">
      <c r="S8606" s="328"/>
    </row>
    <row r="8607" spans="19:19" x14ac:dyDescent="0.25">
      <c r="S8607" s="328"/>
    </row>
    <row r="8608" spans="19:19" x14ac:dyDescent="0.25">
      <c r="S8608" s="328"/>
    </row>
    <row r="8609" spans="19:19" x14ac:dyDescent="0.25">
      <c r="S8609" s="328"/>
    </row>
    <row r="8610" spans="19:19" x14ac:dyDescent="0.25">
      <c r="S8610" s="328"/>
    </row>
    <row r="8611" spans="19:19" x14ac:dyDescent="0.25">
      <c r="S8611" s="328"/>
    </row>
    <row r="8612" spans="19:19" x14ac:dyDescent="0.25">
      <c r="S8612" s="328"/>
    </row>
    <row r="8613" spans="19:19" x14ac:dyDescent="0.25">
      <c r="S8613" s="328"/>
    </row>
    <row r="8614" spans="19:19" x14ac:dyDescent="0.25">
      <c r="S8614" s="328"/>
    </row>
    <row r="8615" spans="19:19" x14ac:dyDescent="0.25">
      <c r="S8615" s="328"/>
    </row>
    <row r="8616" spans="19:19" x14ac:dyDescent="0.25">
      <c r="S8616" s="328"/>
    </row>
    <row r="8617" spans="19:19" x14ac:dyDescent="0.25">
      <c r="S8617" s="328"/>
    </row>
    <row r="8618" spans="19:19" x14ac:dyDescent="0.25">
      <c r="S8618" s="328"/>
    </row>
    <row r="8619" spans="19:19" x14ac:dyDescent="0.25">
      <c r="S8619" s="328"/>
    </row>
    <row r="8620" spans="19:19" x14ac:dyDescent="0.25">
      <c r="S8620" s="328"/>
    </row>
    <row r="8621" spans="19:19" x14ac:dyDescent="0.25">
      <c r="S8621" s="328"/>
    </row>
    <row r="8622" spans="19:19" x14ac:dyDescent="0.25">
      <c r="S8622" s="328"/>
    </row>
    <row r="8623" spans="19:19" x14ac:dyDescent="0.25">
      <c r="S8623" s="328"/>
    </row>
    <row r="8624" spans="19:19" x14ac:dyDescent="0.25">
      <c r="S8624" s="328"/>
    </row>
    <row r="8625" spans="19:19" x14ac:dyDescent="0.25">
      <c r="S8625" s="328"/>
    </row>
    <row r="8626" spans="19:19" x14ac:dyDescent="0.25">
      <c r="S8626" s="328"/>
    </row>
    <row r="8627" spans="19:19" x14ac:dyDescent="0.25">
      <c r="S8627" s="328"/>
    </row>
    <row r="8628" spans="19:19" x14ac:dyDescent="0.25">
      <c r="S8628" s="328"/>
    </row>
    <row r="8629" spans="19:19" x14ac:dyDescent="0.25">
      <c r="S8629" s="328"/>
    </row>
    <row r="8630" spans="19:19" x14ac:dyDescent="0.25">
      <c r="S8630" s="328"/>
    </row>
    <row r="8631" spans="19:19" x14ac:dyDescent="0.25">
      <c r="S8631" s="328"/>
    </row>
    <row r="8632" spans="19:19" x14ac:dyDescent="0.25">
      <c r="S8632" s="328"/>
    </row>
    <row r="8633" spans="19:19" x14ac:dyDescent="0.25">
      <c r="S8633" s="328"/>
    </row>
    <row r="8634" spans="19:19" x14ac:dyDescent="0.25">
      <c r="S8634" s="328"/>
    </row>
    <row r="8635" spans="19:19" x14ac:dyDescent="0.25">
      <c r="S8635" s="328"/>
    </row>
    <row r="8636" spans="19:19" x14ac:dyDescent="0.25">
      <c r="S8636" s="328"/>
    </row>
    <row r="8637" spans="19:19" x14ac:dyDescent="0.25">
      <c r="S8637" s="328"/>
    </row>
    <row r="8638" spans="19:19" x14ac:dyDescent="0.25">
      <c r="S8638" s="328"/>
    </row>
    <row r="8639" spans="19:19" x14ac:dyDescent="0.25">
      <c r="S8639" s="328"/>
    </row>
    <row r="8640" spans="19:19" x14ac:dyDescent="0.25">
      <c r="S8640" s="328"/>
    </row>
    <row r="8641" spans="19:19" x14ac:dyDescent="0.25">
      <c r="S8641" s="328"/>
    </row>
    <row r="8642" spans="19:19" x14ac:dyDescent="0.25">
      <c r="S8642" s="328"/>
    </row>
    <row r="8643" spans="19:19" x14ac:dyDescent="0.25">
      <c r="S8643" s="328"/>
    </row>
    <row r="8644" spans="19:19" x14ac:dyDescent="0.25">
      <c r="S8644" s="328"/>
    </row>
    <row r="8645" spans="19:19" x14ac:dyDescent="0.25">
      <c r="S8645" s="328"/>
    </row>
    <row r="8646" spans="19:19" x14ac:dyDescent="0.25">
      <c r="S8646" s="328"/>
    </row>
    <row r="8647" spans="19:19" x14ac:dyDescent="0.25">
      <c r="S8647" s="328"/>
    </row>
    <row r="8648" spans="19:19" x14ac:dyDescent="0.25">
      <c r="S8648" s="328"/>
    </row>
    <row r="8649" spans="19:19" x14ac:dyDescent="0.25">
      <c r="S8649" s="328"/>
    </row>
    <row r="8650" spans="19:19" x14ac:dyDescent="0.25">
      <c r="S8650" s="328"/>
    </row>
    <row r="8651" spans="19:19" x14ac:dyDescent="0.25">
      <c r="S8651" s="328"/>
    </row>
    <row r="8652" spans="19:19" x14ac:dyDescent="0.25">
      <c r="S8652" s="328"/>
    </row>
    <row r="8653" spans="19:19" x14ac:dyDescent="0.25">
      <c r="S8653" s="328"/>
    </row>
    <row r="8654" spans="19:19" x14ac:dyDescent="0.25">
      <c r="S8654" s="328"/>
    </row>
    <row r="8655" spans="19:19" x14ac:dyDescent="0.25">
      <c r="S8655" s="328"/>
    </row>
    <row r="8656" spans="19:19" x14ac:dyDescent="0.25">
      <c r="S8656" s="328"/>
    </row>
    <row r="8657" spans="19:19" x14ac:dyDescent="0.25">
      <c r="S8657" s="328"/>
    </row>
    <row r="8658" spans="19:19" x14ac:dyDescent="0.25">
      <c r="S8658" s="328"/>
    </row>
    <row r="8659" spans="19:19" x14ac:dyDescent="0.25">
      <c r="S8659" s="328"/>
    </row>
    <row r="8660" spans="19:19" x14ac:dyDescent="0.25">
      <c r="S8660" s="328"/>
    </row>
    <row r="8661" spans="19:19" x14ac:dyDescent="0.25">
      <c r="S8661" s="328"/>
    </row>
    <row r="8662" spans="19:19" x14ac:dyDescent="0.25">
      <c r="S8662" s="328"/>
    </row>
    <row r="8663" spans="19:19" x14ac:dyDescent="0.25">
      <c r="S8663" s="328"/>
    </row>
    <row r="8664" spans="19:19" x14ac:dyDescent="0.25">
      <c r="S8664" s="328"/>
    </row>
    <row r="8665" spans="19:19" x14ac:dyDescent="0.25">
      <c r="S8665" s="328"/>
    </row>
    <row r="8666" spans="19:19" x14ac:dyDescent="0.25">
      <c r="S8666" s="328"/>
    </row>
    <row r="8667" spans="19:19" x14ac:dyDescent="0.25">
      <c r="S8667" s="328"/>
    </row>
    <row r="8668" spans="19:19" x14ac:dyDescent="0.25">
      <c r="S8668" s="328"/>
    </row>
    <row r="8669" spans="19:19" x14ac:dyDescent="0.25">
      <c r="S8669" s="328"/>
    </row>
    <row r="8670" spans="19:19" x14ac:dyDescent="0.25">
      <c r="S8670" s="328"/>
    </row>
    <row r="8671" spans="19:19" x14ac:dyDescent="0.25">
      <c r="S8671" s="328"/>
    </row>
    <row r="8672" spans="19:19" x14ac:dyDescent="0.25">
      <c r="S8672" s="328"/>
    </row>
    <row r="8673" spans="19:19" x14ac:dyDescent="0.25">
      <c r="S8673" s="328"/>
    </row>
    <row r="8674" spans="19:19" x14ac:dyDescent="0.25">
      <c r="S8674" s="328"/>
    </row>
    <row r="8675" spans="19:19" x14ac:dyDescent="0.25">
      <c r="S8675" s="328"/>
    </row>
    <row r="8676" spans="19:19" x14ac:dyDescent="0.25">
      <c r="S8676" s="328"/>
    </row>
    <row r="8677" spans="19:19" x14ac:dyDescent="0.25">
      <c r="S8677" s="328"/>
    </row>
    <row r="8678" spans="19:19" x14ac:dyDescent="0.25">
      <c r="S8678" s="328"/>
    </row>
    <row r="8679" spans="19:19" x14ac:dyDescent="0.25">
      <c r="S8679" s="328"/>
    </row>
    <row r="8680" spans="19:19" x14ac:dyDescent="0.25">
      <c r="S8680" s="328"/>
    </row>
    <row r="8681" spans="19:19" x14ac:dyDescent="0.25">
      <c r="S8681" s="328"/>
    </row>
    <row r="8682" spans="19:19" x14ac:dyDescent="0.25">
      <c r="S8682" s="328"/>
    </row>
    <row r="8683" spans="19:19" x14ac:dyDescent="0.25">
      <c r="S8683" s="328"/>
    </row>
    <row r="8684" spans="19:19" x14ac:dyDescent="0.25">
      <c r="S8684" s="328"/>
    </row>
    <row r="8685" spans="19:19" x14ac:dyDescent="0.25">
      <c r="S8685" s="328"/>
    </row>
    <row r="8686" spans="19:19" x14ac:dyDescent="0.25">
      <c r="S8686" s="328"/>
    </row>
    <row r="8687" spans="19:19" x14ac:dyDescent="0.25">
      <c r="S8687" s="328"/>
    </row>
    <row r="8688" spans="19:19" x14ac:dyDescent="0.25">
      <c r="S8688" s="328"/>
    </row>
    <row r="8689" spans="19:19" x14ac:dyDescent="0.25">
      <c r="S8689" s="328"/>
    </row>
    <row r="8690" spans="19:19" x14ac:dyDescent="0.25">
      <c r="S8690" s="328"/>
    </row>
    <row r="8691" spans="19:19" x14ac:dyDescent="0.25">
      <c r="S8691" s="328"/>
    </row>
    <row r="8692" spans="19:19" x14ac:dyDescent="0.25">
      <c r="S8692" s="328"/>
    </row>
    <row r="8693" spans="19:19" x14ac:dyDescent="0.25">
      <c r="S8693" s="328"/>
    </row>
    <row r="8694" spans="19:19" x14ac:dyDescent="0.25">
      <c r="S8694" s="328"/>
    </row>
    <row r="8695" spans="19:19" x14ac:dyDescent="0.25">
      <c r="S8695" s="328"/>
    </row>
    <row r="8696" spans="19:19" x14ac:dyDescent="0.25">
      <c r="S8696" s="328"/>
    </row>
    <row r="8697" spans="19:19" x14ac:dyDescent="0.25">
      <c r="S8697" s="328"/>
    </row>
    <row r="8698" spans="19:19" x14ac:dyDescent="0.25">
      <c r="S8698" s="328"/>
    </row>
    <row r="8699" spans="19:19" x14ac:dyDescent="0.25">
      <c r="S8699" s="328"/>
    </row>
    <row r="8700" spans="19:19" x14ac:dyDescent="0.25">
      <c r="S8700" s="328"/>
    </row>
    <row r="8701" spans="19:19" x14ac:dyDescent="0.25">
      <c r="S8701" s="328"/>
    </row>
    <row r="8702" spans="19:19" x14ac:dyDescent="0.25">
      <c r="S8702" s="328"/>
    </row>
    <row r="8703" spans="19:19" x14ac:dyDescent="0.25">
      <c r="S8703" s="328"/>
    </row>
    <row r="8704" spans="19:19" x14ac:dyDescent="0.25">
      <c r="S8704" s="328"/>
    </row>
    <row r="8705" spans="19:19" x14ac:dyDescent="0.25">
      <c r="S8705" s="328"/>
    </row>
    <row r="8706" spans="19:19" x14ac:dyDescent="0.25">
      <c r="S8706" s="328"/>
    </row>
    <row r="8707" spans="19:19" x14ac:dyDescent="0.25">
      <c r="S8707" s="328"/>
    </row>
    <row r="8708" spans="19:19" x14ac:dyDescent="0.25">
      <c r="S8708" s="328"/>
    </row>
    <row r="8709" spans="19:19" x14ac:dyDescent="0.25">
      <c r="S8709" s="328"/>
    </row>
    <row r="8710" spans="19:19" x14ac:dyDescent="0.25">
      <c r="S8710" s="328"/>
    </row>
    <row r="8711" spans="19:19" x14ac:dyDescent="0.25">
      <c r="S8711" s="328"/>
    </row>
    <row r="8712" spans="19:19" x14ac:dyDescent="0.25">
      <c r="S8712" s="328"/>
    </row>
    <row r="8713" spans="19:19" x14ac:dyDescent="0.25">
      <c r="S8713" s="328"/>
    </row>
    <row r="8714" spans="19:19" x14ac:dyDescent="0.25">
      <c r="S8714" s="328"/>
    </row>
    <row r="8715" spans="19:19" x14ac:dyDescent="0.25">
      <c r="S8715" s="328"/>
    </row>
    <row r="8716" spans="19:19" x14ac:dyDescent="0.25">
      <c r="S8716" s="328"/>
    </row>
    <row r="8717" spans="19:19" x14ac:dyDescent="0.25">
      <c r="S8717" s="328"/>
    </row>
    <row r="8718" spans="19:19" x14ac:dyDescent="0.25">
      <c r="S8718" s="328"/>
    </row>
    <row r="8719" spans="19:19" x14ac:dyDescent="0.25">
      <c r="S8719" s="328"/>
    </row>
    <row r="8720" spans="19:19" x14ac:dyDescent="0.25">
      <c r="S8720" s="328"/>
    </row>
    <row r="8721" spans="19:19" x14ac:dyDescent="0.25">
      <c r="S8721" s="328"/>
    </row>
    <row r="8722" spans="19:19" x14ac:dyDescent="0.25">
      <c r="S8722" s="328"/>
    </row>
    <row r="8723" spans="19:19" x14ac:dyDescent="0.25">
      <c r="S8723" s="328"/>
    </row>
    <row r="8724" spans="19:19" x14ac:dyDescent="0.25">
      <c r="S8724" s="328"/>
    </row>
    <row r="8725" spans="19:19" x14ac:dyDescent="0.25">
      <c r="S8725" s="328"/>
    </row>
    <row r="8726" spans="19:19" x14ac:dyDescent="0.25">
      <c r="S8726" s="328"/>
    </row>
    <row r="8727" spans="19:19" x14ac:dyDescent="0.25">
      <c r="S8727" s="328"/>
    </row>
    <row r="8728" spans="19:19" x14ac:dyDescent="0.25">
      <c r="S8728" s="328"/>
    </row>
    <row r="8729" spans="19:19" x14ac:dyDescent="0.25">
      <c r="S8729" s="328"/>
    </row>
    <row r="8730" spans="19:19" x14ac:dyDescent="0.25">
      <c r="S8730" s="328"/>
    </row>
    <row r="8731" spans="19:19" x14ac:dyDescent="0.25">
      <c r="S8731" s="328"/>
    </row>
    <row r="8732" spans="19:19" x14ac:dyDescent="0.25">
      <c r="S8732" s="328"/>
    </row>
    <row r="8733" spans="19:19" x14ac:dyDescent="0.25">
      <c r="S8733" s="328"/>
    </row>
    <row r="8734" spans="19:19" x14ac:dyDescent="0.25">
      <c r="S8734" s="328"/>
    </row>
    <row r="8735" spans="19:19" x14ac:dyDescent="0.25">
      <c r="S8735" s="328"/>
    </row>
    <row r="8736" spans="19:19" x14ac:dyDescent="0.25">
      <c r="S8736" s="328"/>
    </row>
    <row r="8737" spans="19:19" x14ac:dyDescent="0.25">
      <c r="S8737" s="328"/>
    </row>
    <row r="8738" spans="19:19" x14ac:dyDescent="0.25">
      <c r="S8738" s="328"/>
    </row>
    <row r="8739" spans="19:19" x14ac:dyDescent="0.25">
      <c r="S8739" s="328"/>
    </row>
    <row r="8740" spans="19:19" x14ac:dyDescent="0.25">
      <c r="S8740" s="328"/>
    </row>
    <row r="8741" spans="19:19" x14ac:dyDescent="0.25">
      <c r="S8741" s="328"/>
    </row>
    <row r="8742" spans="19:19" x14ac:dyDescent="0.25">
      <c r="S8742" s="328"/>
    </row>
    <row r="8743" spans="19:19" x14ac:dyDescent="0.25">
      <c r="S8743" s="328"/>
    </row>
    <row r="8744" spans="19:19" x14ac:dyDescent="0.25">
      <c r="S8744" s="328"/>
    </row>
    <row r="8745" spans="19:19" x14ac:dyDescent="0.25">
      <c r="S8745" s="328"/>
    </row>
    <row r="8746" spans="19:19" x14ac:dyDescent="0.25">
      <c r="S8746" s="328"/>
    </row>
    <row r="8747" spans="19:19" x14ac:dyDescent="0.25">
      <c r="S8747" s="328"/>
    </row>
    <row r="8748" spans="19:19" x14ac:dyDescent="0.25">
      <c r="S8748" s="328"/>
    </row>
    <row r="8749" spans="19:19" x14ac:dyDescent="0.25">
      <c r="S8749" s="328"/>
    </row>
    <row r="8750" spans="19:19" x14ac:dyDescent="0.25">
      <c r="S8750" s="328"/>
    </row>
    <row r="8751" spans="19:19" x14ac:dyDescent="0.25">
      <c r="S8751" s="328"/>
    </row>
    <row r="8752" spans="19:19" x14ac:dyDescent="0.25">
      <c r="S8752" s="328"/>
    </row>
    <row r="8753" spans="19:19" x14ac:dyDescent="0.25">
      <c r="S8753" s="328"/>
    </row>
    <row r="8754" spans="19:19" x14ac:dyDescent="0.25">
      <c r="S8754" s="328"/>
    </row>
    <row r="8755" spans="19:19" x14ac:dyDescent="0.25">
      <c r="S8755" s="328"/>
    </row>
    <row r="8756" spans="19:19" x14ac:dyDescent="0.25">
      <c r="S8756" s="328"/>
    </row>
    <row r="8757" spans="19:19" x14ac:dyDescent="0.25">
      <c r="S8757" s="328"/>
    </row>
    <row r="8758" spans="19:19" x14ac:dyDescent="0.25">
      <c r="S8758" s="328"/>
    </row>
    <row r="8759" spans="19:19" x14ac:dyDescent="0.25">
      <c r="S8759" s="328"/>
    </row>
    <row r="8760" spans="19:19" x14ac:dyDescent="0.25">
      <c r="S8760" s="328"/>
    </row>
    <row r="8761" spans="19:19" x14ac:dyDescent="0.25">
      <c r="S8761" s="328"/>
    </row>
    <row r="8762" spans="19:19" x14ac:dyDescent="0.25">
      <c r="S8762" s="328"/>
    </row>
    <row r="8763" spans="19:19" x14ac:dyDescent="0.25">
      <c r="S8763" s="328"/>
    </row>
    <row r="8764" spans="19:19" x14ac:dyDescent="0.25">
      <c r="S8764" s="328"/>
    </row>
    <row r="8765" spans="19:19" x14ac:dyDescent="0.25">
      <c r="S8765" s="328"/>
    </row>
    <row r="8766" spans="19:19" x14ac:dyDescent="0.25">
      <c r="S8766" s="328"/>
    </row>
    <row r="8767" spans="19:19" x14ac:dyDescent="0.25">
      <c r="S8767" s="328"/>
    </row>
    <row r="8768" spans="19:19" x14ac:dyDescent="0.25">
      <c r="S8768" s="328"/>
    </row>
    <row r="8769" spans="19:19" x14ac:dyDescent="0.25">
      <c r="S8769" s="328"/>
    </row>
    <row r="8770" spans="19:19" x14ac:dyDescent="0.25">
      <c r="S8770" s="328"/>
    </row>
    <row r="8771" spans="19:19" x14ac:dyDescent="0.25">
      <c r="S8771" s="328"/>
    </row>
    <row r="8772" spans="19:19" x14ac:dyDescent="0.25">
      <c r="S8772" s="328"/>
    </row>
    <row r="8773" spans="19:19" x14ac:dyDescent="0.25">
      <c r="S8773" s="328"/>
    </row>
    <row r="8774" spans="19:19" x14ac:dyDescent="0.25">
      <c r="S8774" s="328"/>
    </row>
    <row r="8775" spans="19:19" x14ac:dyDescent="0.25">
      <c r="S8775" s="328"/>
    </row>
    <row r="8776" spans="19:19" x14ac:dyDescent="0.25">
      <c r="S8776" s="328"/>
    </row>
    <row r="8777" spans="19:19" x14ac:dyDescent="0.25">
      <c r="S8777" s="328"/>
    </row>
    <row r="8778" spans="19:19" x14ac:dyDescent="0.25">
      <c r="S8778" s="328"/>
    </row>
    <row r="8779" spans="19:19" x14ac:dyDescent="0.25">
      <c r="S8779" s="328"/>
    </row>
    <row r="8780" spans="19:19" x14ac:dyDescent="0.25">
      <c r="S8780" s="328"/>
    </row>
    <row r="8781" spans="19:19" x14ac:dyDescent="0.25">
      <c r="S8781" s="328"/>
    </row>
    <row r="8782" spans="19:19" x14ac:dyDescent="0.25">
      <c r="S8782" s="328"/>
    </row>
    <row r="8783" spans="19:19" x14ac:dyDescent="0.25">
      <c r="S8783" s="328"/>
    </row>
    <row r="8784" spans="19:19" x14ac:dyDescent="0.25">
      <c r="S8784" s="328"/>
    </row>
    <row r="8785" spans="19:19" x14ac:dyDescent="0.25">
      <c r="S8785" s="328"/>
    </row>
    <row r="8786" spans="19:19" x14ac:dyDescent="0.25">
      <c r="S8786" s="328"/>
    </row>
    <row r="8787" spans="19:19" x14ac:dyDescent="0.25">
      <c r="S8787" s="328"/>
    </row>
    <row r="8788" spans="19:19" x14ac:dyDescent="0.25">
      <c r="S8788" s="328"/>
    </row>
    <row r="8789" spans="19:19" x14ac:dyDescent="0.25">
      <c r="S8789" s="328"/>
    </row>
    <row r="8790" spans="19:19" x14ac:dyDescent="0.25">
      <c r="S8790" s="328"/>
    </row>
    <row r="8791" spans="19:19" x14ac:dyDescent="0.25">
      <c r="S8791" s="328"/>
    </row>
    <row r="8792" spans="19:19" x14ac:dyDescent="0.25">
      <c r="S8792" s="328"/>
    </row>
    <row r="8793" spans="19:19" x14ac:dyDescent="0.25">
      <c r="S8793" s="328"/>
    </row>
    <row r="8794" spans="19:19" x14ac:dyDescent="0.25">
      <c r="S8794" s="328"/>
    </row>
    <row r="8795" spans="19:19" x14ac:dyDescent="0.25">
      <c r="S8795" s="328"/>
    </row>
    <row r="8796" spans="19:19" x14ac:dyDescent="0.25">
      <c r="S8796" s="328"/>
    </row>
    <row r="8797" spans="19:19" x14ac:dyDescent="0.25">
      <c r="S8797" s="328"/>
    </row>
    <row r="8798" spans="19:19" x14ac:dyDescent="0.25">
      <c r="S8798" s="328"/>
    </row>
    <row r="8799" spans="19:19" x14ac:dyDescent="0.25">
      <c r="S8799" s="328"/>
    </row>
    <row r="8800" spans="19:19" x14ac:dyDescent="0.25">
      <c r="S8800" s="328"/>
    </row>
    <row r="8801" spans="19:19" x14ac:dyDescent="0.25">
      <c r="S8801" s="328"/>
    </row>
    <row r="8802" spans="19:19" x14ac:dyDescent="0.25">
      <c r="S8802" s="328"/>
    </row>
    <row r="8803" spans="19:19" x14ac:dyDescent="0.25">
      <c r="S8803" s="328"/>
    </row>
    <row r="8804" spans="19:19" x14ac:dyDescent="0.25">
      <c r="S8804" s="328"/>
    </row>
    <row r="8805" spans="19:19" x14ac:dyDescent="0.25">
      <c r="S8805" s="328"/>
    </row>
    <row r="8806" spans="19:19" x14ac:dyDescent="0.25">
      <c r="S8806" s="328"/>
    </row>
    <row r="8807" spans="19:19" x14ac:dyDescent="0.25">
      <c r="S8807" s="328"/>
    </row>
    <row r="8808" spans="19:19" x14ac:dyDescent="0.25">
      <c r="S8808" s="328"/>
    </row>
    <row r="8809" spans="19:19" x14ac:dyDescent="0.25">
      <c r="S8809" s="328"/>
    </row>
    <row r="8810" spans="19:19" x14ac:dyDescent="0.25">
      <c r="S8810" s="328"/>
    </row>
    <row r="8811" spans="19:19" x14ac:dyDescent="0.25">
      <c r="S8811" s="328"/>
    </row>
    <row r="8812" spans="19:19" x14ac:dyDescent="0.25">
      <c r="S8812" s="328"/>
    </row>
    <row r="8813" spans="19:19" x14ac:dyDescent="0.25">
      <c r="S8813" s="328"/>
    </row>
    <row r="8814" spans="19:19" x14ac:dyDescent="0.25">
      <c r="S8814" s="328"/>
    </row>
    <row r="8815" spans="19:19" x14ac:dyDescent="0.25">
      <c r="S8815" s="328"/>
    </row>
    <row r="8816" spans="19:19" x14ac:dyDescent="0.25">
      <c r="S8816" s="328"/>
    </row>
    <row r="8817" spans="19:19" x14ac:dyDescent="0.25">
      <c r="S8817" s="328"/>
    </row>
    <row r="8818" spans="19:19" x14ac:dyDescent="0.25">
      <c r="S8818" s="328"/>
    </row>
    <row r="8819" spans="19:19" x14ac:dyDescent="0.25">
      <c r="S8819" s="328"/>
    </row>
    <row r="8820" spans="19:19" x14ac:dyDescent="0.25">
      <c r="S8820" s="328"/>
    </row>
    <row r="8821" spans="19:19" x14ac:dyDescent="0.25">
      <c r="S8821" s="328"/>
    </row>
    <row r="8822" spans="19:19" x14ac:dyDescent="0.25">
      <c r="S8822" s="328"/>
    </row>
    <row r="8823" spans="19:19" x14ac:dyDescent="0.25">
      <c r="S8823" s="328"/>
    </row>
    <row r="8824" spans="19:19" x14ac:dyDescent="0.25">
      <c r="S8824" s="328"/>
    </row>
    <row r="8825" spans="19:19" x14ac:dyDescent="0.25">
      <c r="S8825" s="328"/>
    </row>
    <row r="8826" spans="19:19" x14ac:dyDescent="0.25">
      <c r="S8826" s="328"/>
    </row>
    <row r="8827" spans="19:19" x14ac:dyDescent="0.25">
      <c r="S8827" s="328"/>
    </row>
    <row r="8828" spans="19:19" x14ac:dyDescent="0.25">
      <c r="S8828" s="328"/>
    </row>
    <row r="8829" spans="19:19" x14ac:dyDescent="0.25">
      <c r="S8829" s="328"/>
    </row>
    <row r="8830" spans="19:19" x14ac:dyDescent="0.25">
      <c r="S8830" s="328"/>
    </row>
    <row r="8831" spans="19:19" x14ac:dyDescent="0.25">
      <c r="S8831" s="328"/>
    </row>
    <row r="8832" spans="19:19" x14ac:dyDescent="0.25">
      <c r="S8832" s="328"/>
    </row>
    <row r="8833" spans="19:19" x14ac:dyDescent="0.25">
      <c r="S8833" s="328"/>
    </row>
    <row r="8834" spans="19:19" x14ac:dyDescent="0.25">
      <c r="S8834" s="328"/>
    </row>
    <row r="8835" spans="19:19" x14ac:dyDescent="0.25">
      <c r="S8835" s="328"/>
    </row>
    <row r="8836" spans="19:19" x14ac:dyDescent="0.25">
      <c r="S8836" s="328"/>
    </row>
    <row r="8837" spans="19:19" x14ac:dyDescent="0.25">
      <c r="S8837" s="328"/>
    </row>
    <row r="8838" spans="19:19" x14ac:dyDescent="0.25">
      <c r="S8838" s="328"/>
    </row>
    <row r="8839" spans="19:19" x14ac:dyDescent="0.25">
      <c r="S8839" s="328"/>
    </row>
    <row r="8840" spans="19:19" x14ac:dyDescent="0.25">
      <c r="S8840" s="328"/>
    </row>
    <row r="8841" spans="19:19" x14ac:dyDescent="0.25">
      <c r="S8841" s="328"/>
    </row>
    <row r="8842" spans="19:19" x14ac:dyDescent="0.25">
      <c r="S8842" s="328"/>
    </row>
    <row r="8843" spans="19:19" x14ac:dyDescent="0.25">
      <c r="S8843" s="328"/>
    </row>
    <row r="8844" spans="19:19" x14ac:dyDescent="0.25">
      <c r="S8844" s="328"/>
    </row>
    <row r="8845" spans="19:19" x14ac:dyDescent="0.25">
      <c r="S8845" s="328"/>
    </row>
    <row r="8846" spans="19:19" x14ac:dyDescent="0.25">
      <c r="S8846" s="328"/>
    </row>
    <row r="8847" spans="19:19" x14ac:dyDescent="0.25">
      <c r="S8847" s="328"/>
    </row>
    <row r="8848" spans="19:19" x14ac:dyDescent="0.25">
      <c r="S8848" s="328"/>
    </row>
    <row r="8849" spans="19:19" x14ac:dyDescent="0.25">
      <c r="S8849" s="328"/>
    </row>
    <row r="8850" spans="19:19" x14ac:dyDescent="0.25">
      <c r="S8850" s="328"/>
    </row>
    <row r="8851" spans="19:19" x14ac:dyDescent="0.25">
      <c r="S8851" s="328"/>
    </row>
    <row r="8852" spans="19:19" x14ac:dyDescent="0.25">
      <c r="S8852" s="328"/>
    </row>
    <row r="8853" spans="19:19" x14ac:dyDescent="0.25">
      <c r="S8853" s="328"/>
    </row>
    <row r="8854" spans="19:19" x14ac:dyDescent="0.25">
      <c r="S8854" s="328"/>
    </row>
    <row r="8855" spans="19:19" x14ac:dyDescent="0.25">
      <c r="S8855" s="328"/>
    </row>
    <row r="8856" spans="19:19" x14ac:dyDescent="0.25">
      <c r="S8856" s="328"/>
    </row>
    <row r="8857" spans="19:19" x14ac:dyDescent="0.25">
      <c r="S8857" s="328"/>
    </row>
    <row r="8858" spans="19:19" x14ac:dyDescent="0.25">
      <c r="S8858" s="328"/>
    </row>
    <row r="8859" spans="19:19" x14ac:dyDescent="0.25">
      <c r="S8859" s="328"/>
    </row>
    <row r="8860" spans="19:19" x14ac:dyDescent="0.25">
      <c r="S8860" s="328"/>
    </row>
    <row r="8861" spans="19:19" x14ac:dyDescent="0.25">
      <c r="S8861" s="328"/>
    </row>
    <row r="8862" spans="19:19" x14ac:dyDescent="0.25">
      <c r="S8862" s="328"/>
    </row>
    <row r="8863" spans="19:19" x14ac:dyDescent="0.25">
      <c r="S8863" s="328"/>
    </row>
    <row r="8864" spans="19:19" x14ac:dyDescent="0.25">
      <c r="S8864" s="328"/>
    </row>
    <row r="8865" spans="19:19" x14ac:dyDescent="0.25">
      <c r="S8865" s="328"/>
    </row>
    <row r="8866" spans="19:19" x14ac:dyDescent="0.25">
      <c r="S8866" s="328"/>
    </row>
    <row r="8867" spans="19:19" x14ac:dyDescent="0.25">
      <c r="S8867" s="328"/>
    </row>
    <row r="8868" spans="19:19" x14ac:dyDescent="0.25">
      <c r="S8868" s="328"/>
    </row>
    <row r="8869" spans="19:19" x14ac:dyDescent="0.25">
      <c r="S8869" s="328"/>
    </row>
    <row r="8870" spans="19:19" x14ac:dyDescent="0.25">
      <c r="S8870" s="328"/>
    </row>
    <row r="8871" spans="19:19" x14ac:dyDescent="0.25">
      <c r="S8871" s="328"/>
    </row>
    <row r="8872" spans="19:19" x14ac:dyDescent="0.25">
      <c r="S8872" s="328"/>
    </row>
    <row r="8873" spans="19:19" x14ac:dyDescent="0.25">
      <c r="S8873" s="328"/>
    </row>
    <row r="8874" spans="19:19" x14ac:dyDescent="0.25">
      <c r="S8874" s="328"/>
    </row>
    <row r="8875" spans="19:19" x14ac:dyDescent="0.25">
      <c r="S8875" s="328"/>
    </row>
    <row r="8876" spans="19:19" x14ac:dyDescent="0.25">
      <c r="S8876" s="328"/>
    </row>
    <row r="8877" spans="19:19" x14ac:dyDescent="0.25">
      <c r="S8877" s="328"/>
    </row>
    <row r="8878" spans="19:19" x14ac:dyDescent="0.25">
      <c r="S8878" s="328"/>
    </row>
    <row r="8879" spans="19:19" x14ac:dyDescent="0.25">
      <c r="S8879" s="328"/>
    </row>
    <row r="8880" spans="19:19" x14ac:dyDescent="0.25">
      <c r="S8880" s="328"/>
    </row>
    <row r="8881" spans="19:19" x14ac:dyDescent="0.25">
      <c r="S8881" s="328"/>
    </row>
    <row r="8882" spans="19:19" x14ac:dyDescent="0.25">
      <c r="S8882" s="328"/>
    </row>
    <row r="8883" spans="19:19" x14ac:dyDescent="0.25">
      <c r="S8883" s="328"/>
    </row>
    <row r="8884" spans="19:19" x14ac:dyDescent="0.25">
      <c r="S8884" s="328"/>
    </row>
    <row r="8885" spans="19:19" x14ac:dyDescent="0.25">
      <c r="S8885" s="328"/>
    </row>
    <row r="8886" spans="19:19" x14ac:dyDescent="0.25">
      <c r="S8886" s="328"/>
    </row>
    <row r="8887" spans="19:19" x14ac:dyDescent="0.25">
      <c r="S8887" s="328"/>
    </row>
    <row r="8888" spans="19:19" x14ac:dyDescent="0.25">
      <c r="S8888" s="328"/>
    </row>
    <row r="8889" spans="19:19" x14ac:dyDescent="0.25">
      <c r="S8889" s="328"/>
    </row>
    <row r="8890" spans="19:19" x14ac:dyDescent="0.25">
      <c r="S8890" s="328"/>
    </row>
    <row r="8891" spans="19:19" x14ac:dyDescent="0.25">
      <c r="S8891" s="328"/>
    </row>
    <row r="8892" spans="19:19" x14ac:dyDescent="0.25">
      <c r="S8892" s="328"/>
    </row>
    <row r="8893" spans="19:19" x14ac:dyDescent="0.25">
      <c r="S8893" s="328"/>
    </row>
    <row r="8894" spans="19:19" x14ac:dyDescent="0.25">
      <c r="S8894" s="328"/>
    </row>
    <row r="8895" spans="19:19" x14ac:dyDescent="0.25">
      <c r="S8895" s="328"/>
    </row>
    <row r="8896" spans="19:19" x14ac:dyDescent="0.25">
      <c r="S8896" s="328"/>
    </row>
    <row r="8897" spans="19:19" x14ac:dyDescent="0.25">
      <c r="S8897" s="328"/>
    </row>
    <row r="8898" spans="19:19" x14ac:dyDescent="0.25">
      <c r="S8898" s="328"/>
    </row>
    <row r="8899" spans="19:19" x14ac:dyDescent="0.25">
      <c r="S8899" s="328"/>
    </row>
    <row r="8900" spans="19:19" x14ac:dyDescent="0.25">
      <c r="S8900" s="328"/>
    </row>
    <row r="8901" spans="19:19" x14ac:dyDescent="0.25">
      <c r="S8901" s="328"/>
    </row>
    <row r="8902" spans="19:19" x14ac:dyDescent="0.25">
      <c r="S8902" s="328"/>
    </row>
    <row r="8903" spans="19:19" x14ac:dyDescent="0.25">
      <c r="S8903" s="328"/>
    </row>
    <row r="8904" spans="19:19" x14ac:dyDescent="0.25">
      <c r="S8904" s="328"/>
    </row>
    <row r="8905" spans="19:19" x14ac:dyDescent="0.25">
      <c r="S8905" s="328"/>
    </row>
    <row r="8906" spans="19:19" x14ac:dyDescent="0.25">
      <c r="S8906" s="328"/>
    </row>
    <row r="8907" spans="19:19" x14ac:dyDescent="0.25">
      <c r="S8907" s="328"/>
    </row>
    <row r="8908" spans="19:19" x14ac:dyDescent="0.25">
      <c r="S8908" s="328"/>
    </row>
    <row r="8909" spans="19:19" x14ac:dyDescent="0.25">
      <c r="S8909" s="328"/>
    </row>
    <row r="8910" spans="19:19" x14ac:dyDescent="0.25">
      <c r="S8910" s="328"/>
    </row>
    <row r="8911" spans="19:19" x14ac:dyDescent="0.25">
      <c r="S8911" s="328"/>
    </row>
    <row r="8912" spans="19:19" x14ac:dyDescent="0.25">
      <c r="S8912" s="328"/>
    </row>
    <row r="8913" spans="19:19" x14ac:dyDescent="0.25">
      <c r="S8913" s="328"/>
    </row>
    <row r="8914" spans="19:19" x14ac:dyDescent="0.25">
      <c r="S8914" s="328"/>
    </row>
    <row r="8915" spans="19:19" x14ac:dyDescent="0.25">
      <c r="S8915" s="328"/>
    </row>
    <row r="8916" spans="19:19" x14ac:dyDescent="0.25">
      <c r="S8916" s="328"/>
    </row>
    <row r="8917" spans="19:19" x14ac:dyDescent="0.25">
      <c r="S8917" s="328"/>
    </row>
    <row r="8918" spans="19:19" x14ac:dyDescent="0.25">
      <c r="S8918" s="328"/>
    </row>
    <row r="8919" spans="19:19" x14ac:dyDescent="0.25">
      <c r="S8919" s="328"/>
    </row>
    <row r="8920" spans="19:19" x14ac:dyDescent="0.25">
      <c r="S8920" s="328"/>
    </row>
    <row r="8921" spans="19:19" x14ac:dyDescent="0.25">
      <c r="S8921" s="328"/>
    </row>
    <row r="8922" spans="19:19" x14ac:dyDescent="0.25">
      <c r="S8922" s="328"/>
    </row>
    <row r="8923" spans="19:19" x14ac:dyDescent="0.25">
      <c r="S8923" s="328"/>
    </row>
    <row r="8924" spans="19:19" x14ac:dyDescent="0.25">
      <c r="S8924" s="328"/>
    </row>
    <row r="8925" spans="19:19" x14ac:dyDescent="0.25">
      <c r="S8925" s="328"/>
    </row>
    <row r="8926" spans="19:19" x14ac:dyDescent="0.25">
      <c r="S8926" s="328"/>
    </row>
    <row r="8927" spans="19:19" x14ac:dyDescent="0.25">
      <c r="S8927" s="328"/>
    </row>
    <row r="8928" spans="19:19" x14ac:dyDescent="0.25">
      <c r="S8928" s="328"/>
    </row>
    <row r="8929" spans="19:19" x14ac:dyDescent="0.25">
      <c r="S8929" s="328"/>
    </row>
    <row r="8930" spans="19:19" x14ac:dyDescent="0.25">
      <c r="S8930" s="328"/>
    </row>
    <row r="8931" spans="19:19" x14ac:dyDescent="0.25">
      <c r="S8931" s="328"/>
    </row>
    <row r="8932" spans="19:19" x14ac:dyDescent="0.25">
      <c r="S8932" s="328"/>
    </row>
    <row r="8933" spans="19:19" x14ac:dyDescent="0.25">
      <c r="S8933" s="328"/>
    </row>
    <row r="8934" spans="19:19" x14ac:dyDescent="0.25">
      <c r="S8934" s="328"/>
    </row>
    <row r="8935" spans="19:19" x14ac:dyDescent="0.25">
      <c r="S8935" s="328"/>
    </row>
    <row r="8936" spans="19:19" x14ac:dyDescent="0.25">
      <c r="S8936" s="328"/>
    </row>
    <row r="8937" spans="19:19" x14ac:dyDescent="0.25">
      <c r="S8937" s="328"/>
    </row>
    <row r="8938" spans="19:19" x14ac:dyDescent="0.25">
      <c r="S8938" s="328"/>
    </row>
    <row r="8939" spans="19:19" x14ac:dyDescent="0.25">
      <c r="S8939" s="328"/>
    </row>
    <row r="8940" spans="19:19" x14ac:dyDescent="0.25">
      <c r="S8940" s="328"/>
    </row>
    <row r="8941" spans="19:19" x14ac:dyDescent="0.25">
      <c r="S8941" s="328"/>
    </row>
    <row r="8942" spans="19:19" x14ac:dyDescent="0.25">
      <c r="S8942" s="328"/>
    </row>
    <row r="8943" spans="19:19" x14ac:dyDescent="0.25">
      <c r="S8943" s="328"/>
    </row>
    <row r="8944" spans="19:19" x14ac:dyDescent="0.25">
      <c r="S8944" s="328"/>
    </row>
    <row r="8945" spans="19:19" x14ac:dyDescent="0.25">
      <c r="S8945" s="328"/>
    </row>
    <row r="8946" spans="19:19" x14ac:dyDescent="0.25">
      <c r="S8946" s="328"/>
    </row>
    <row r="8947" spans="19:19" x14ac:dyDescent="0.25">
      <c r="S8947" s="328"/>
    </row>
    <row r="8948" spans="19:19" x14ac:dyDescent="0.25">
      <c r="S8948" s="328"/>
    </row>
    <row r="8949" spans="19:19" x14ac:dyDescent="0.25">
      <c r="S8949" s="328"/>
    </row>
    <row r="8950" spans="19:19" x14ac:dyDescent="0.25">
      <c r="S8950" s="328"/>
    </row>
    <row r="8951" spans="19:19" x14ac:dyDescent="0.25">
      <c r="S8951" s="328"/>
    </row>
    <row r="8952" spans="19:19" x14ac:dyDescent="0.25">
      <c r="S8952" s="328"/>
    </row>
    <row r="8953" spans="19:19" x14ac:dyDescent="0.25">
      <c r="S8953" s="328"/>
    </row>
    <row r="8954" spans="19:19" x14ac:dyDescent="0.25">
      <c r="S8954" s="328"/>
    </row>
    <row r="8955" spans="19:19" x14ac:dyDescent="0.25">
      <c r="S8955" s="328"/>
    </row>
    <row r="8956" spans="19:19" x14ac:dyDescent="0.25">
      <c r="S8956" s="328"/>
    </row>
    <row r="8957" spans="19:19" x14ac:dyDescent="0.25">
      <c r="S8957" s="328"/>
    </row>
    <row r="8958" spans="19:19" x14ac:dyDescent="0.25">
      <c r="S8958" s="328"/>
    </row>
    <row r="8959" spans="19:19" x14ac:dyDescent="0.25">
      <c r="S8959" s="328"/>
    </row>
    <row r="8960" spans="19:19" x14ac:dyDescent="0.25">
      <c r="S8960" s="328"/>
    </row>
    <row r="8961" spans="19:19" x14ac:dyDescent="0.25">
      <c r="S8961" s="328"/>
    </row>
    <row r="8962" spans="19:19" x14ac:dyDescent="0.25">
      <c r="S8962" s="328"/>
    </row>
    <row r="8963" spans="19:19" x14ac:dyDescent="0.25">
      <c r="S8963" s="328"/>
    </row>
    <row r="8964" spans="19:19" x14ac:dyDescent="0.25">
      <c r="S8964" s="328"/>
    </row>
    <row r="8965" spans="19:19" x14ac:dyDescent="0.25">
      <c r="S8965" s="328"/>
    </row>
    <row r="8966" spans="19:19" x14ac:dyDescent="0.25">
      <c r="S8966" s="328"/>
    </row>
    <row r="8967" spans="19:19" x14ac:dyDescent="0.25">
      <c r="S8967" s="328"/>
    </row>
    <row r="8968" spans="19:19" x14ac:dyDescent="0.25">
      <c r="S8968" s="328"/>
    </row>
    <row r="8969" spans="19:19" x14ac:dyDescent="0.25">
      <c r="S8969" s="328"/>
    </row>
    <row r="8970" spans="19:19" x14ac:dyDescent="0.25">
      <c r="S8970" s="328"/>
    </row>
    <row r="8971" spans="19:19" x14ac:dyDescent="0.25">
      <c r="S8971" s="328"/>
    </row>
    <row r="8972" spans="19:19" x14ac:dyDescent="0.25">
      <c r="S8972" s="328"/>
    </row>
    <row r="8973" spans="19:19" x14ac:dyDescent="0.25">
      <c r="S8973" s="328"/>
    </row>
    <row r="8974" spans="19:19" x14ac:dyDescent="0.25">
      <c r="S8974" s="328"/>
    </row>
    <row r="8975" spans="19:19" x14ac:dyDescent="0.25">
      <c r="S8975" s="328"/>
    </row>
    <row r="8976" spans="19:19" x14ac:dyDescent="0.25">
      <c r="S8976" s="328"/>
    </row>
    <row r="8977" spans="19:19" x14ac:dyDescent="0.25">
      <c r="S8977" s="328"/>
    </row>
    <row r="8978" spans="19:19" x14ac:dyDescent="0.25">
      <c r="S8978" s="328"/>
    </row>
    <row r="8979" spans="19:19" x14ac:dyDescent="0.25">
      <c r="S8979" s="328"/>
    </row>
    <row r="8980" spans="19:19" x14ac:dyDescent="0.25">
      <c r="S8980" s="328"/>
    </row>
    <row r="8981" spans="19:19" x14ac:dyDescent="0.25">
      <c r="S8981" s="328"/>
    </row>
    <row r="8982" spans="19:19" x14ac:dyDescent="0.25">
      <c r="S8982" s="328"/>
    </row>
    <row r="8983" spans="19:19" x14ac:dyDescent="0.25">
      <c r="S8983" s="328"/>
    </row>
    <row r="8984" spans="19:19" x14ac:dyDescent="0.25">
      <c r="S8984" s="328"/>
    </row>
    <row r="8985" spans="19:19" x14ac:dyDescent="0.25">
      <c r="S8985" s="328"/>
    </row>
    <row r="8986" spans="19:19" x14ac:dyDescent="0.25">
      <c r="S8986" s="328"/>
    </row>
    <row r="8987" spans="19:19" x14ac:dyDescent="0.25">
      <c r="S8987" s="328"/>
    </row>
    <row r="8988" spans="19:19" x14ac:dyDescent="0.25">
      <c r="S8988" s="328"/>
    </row>
    <row r="8989" spans="19:19" x14ac:dyDescent="0.25">
      <c r="S8989" s="328"/>
    </row>
    <row r="8990" spans="19:19" x14ac:dyDescent="0.25">
      <c r="S8990" s="328"/>
    </row>
    <row r="8991" spans="19:19" x14ac:dyDescent="0.25">
      <c r="S8991" s="328"/>
    </row>
    <row r="8992" spans="19:19" x14ac:dyDescent="0.25">
      <c r="S8992" s="328"/>
    </row>
    <row r="8993" spans="19:19" x14ac:dyDescent="0.25">
      <c r="S8993" s="328"/>
    </row>
    <row r="8994" spans="19:19" x14ac:dyDescent="0.25">
      <c r="S8994" s="328"/>
    </row>
    <row r="8995" spans="19:19" x14ac:dyDescent="0.25">
      <c r="S8995" s="328"/>
    </row>
    <row r="8996" spans="19:19" x14ac:dyDescent="0.25">
      <c r="S8996" s="328"/>
    </row>
    <row r="8997" spans="19:19" x14ac:dyDescent="0.25">
      <c r="S8997" s="328"/>
    </row>
    <row r="8998" spans="19:19" x14ac:dyDescent="0.25">
      <c r="S8998" s="328"/>
    </row>
    <row r="8999" spans="19:19" x14ac:dyDescent="0.25">
      <c r="S8999" s="328"/>
    </row>
    <row r="9000" spans="19:19" x14ac:dyDescent="0.25">
      <c r="S9000" s="328"/>
    </row>
    <row r="9001" spans="19:19" x14ac:dyDescent="0.25">
      <c r="S9001" s="328"/>
    </row>
    <row r="9002" spans="19:19" x14ac:dyDescent="0.25">
      <c r="S9002" s="328"/>
    </row>
    <row r="9003" spans="19:19" x14ac:dyDescent="0.25">
      <c r="S9003" s="328"/>
    </row>
    <row r="9004" spans="19:19" x14ac:dyDescent="0.25">
      <c r="S9004" s="328"/>
    </row>
    <row r="9005" spans="19:19" x14ac:dyDescent="0.25">
      <c r="S9005" s="328"/>
    </row>
    <row r="9006" spans="19:19" x14ac:dyDescent="0.25">
      <c r="S9006" s="328"/>
    </row>
    <row r="9007" spans="19:19" x14ac:dyDescent="0.25">
      <c r="S9007" s="328"/>
    </row>
    <row r="9008" spans="19:19" x14ac:dyDescent="0.25">
      <c r="S9008" s="328"/>
    </row>
    <row r="9009" spans="19:19" x14ac:dyDescent="0.25">
      <c r="S9009" s="328"/>
    </row>
    <row r="9010" spans="19:19" x14ac:dyDescent="0.25">
      <c r="S9010" s="328"/>
    </row>
    <row r="9011" spans="19:19" x14ac:dyDescent="0.25">
      <c r="S9011" s="328"/>
    </row>
    <row r="9012" spans="19:19" x14ac:dyDescent="0.25">
      <c r="S9012" s="328"/>
    </row>
    <row r="9013" spans="19:19" x14ac:dyDescent="0.25">
      <c r="S9013" s="328"/>
    </row>
    <row r="9014" spans="19:19" x14ac:dyDescent="0.25">
      <c r="S9014" s="328"/>
    </row>
    <row r="9015" spans="19:19" x14ac:dyDescent="0.25">
      <c r="S9015" s="328"/>
    </row>
    <row r="9016" spans="19:19" x14ac:dyDescent="0.25">
      <c r="S9016" s="328"/>
    </row>
    <row r="9017" spans="19:19" x14ac:dyDescent="0.25">
      <c r="S9017" s="328"/>
    </row>
    <row r="9018" spans="19:19" x14ac:dyDescent="0.25">
      <c r="S9018" s="328"/>
    </row>
    <row r="9019" spans="19:19" x14ac:dyDescent="0.25">
      <c r="S9019" s="328"/>
    </row>
    <row r="9020" spans="19:19" x14ac:dyDescent="0.25">
      <c r="S9020" s="328"/>
    </row>
    <row r="9021" spans="19:19" x14ac:dyDescent="0.25">
      <c r="S9021" s="328"/>
    </row>
    <row r="9022" spans="19:19" x14ac:dyDescent="0.25">
      <c r="S9022" s="328"/>
    </row>
    <row r="9023" spans="19:19" x14ac:dyDescent="0.25">
      <c r="S9023" s="328"/>
    </row>
    <row r="9024" spans="19:19" x14ac:dyDescent="0.25">
      <c r="S9024" s="328"/>
    </row>
    <row r="9025" spans="19:19" x14ac:dyDescent="0.25">
      <c r="S9025" s="328"/>
    </row>
    <row r="9026" spans="19:19" x14ac:dyDescent="0.25">
      <c r="S9026" s="328"/>
    </row>
    <row r="9027" spans="19:19" x14ac:dyDescent="0.25">
      <c r="S9027" s="328"/>
    </row>
    <row r="9028" spans="19:19" x14ac:dyDescent="0.25">
      <c r="S9028" s="328"/>
    </row>
    <row r="9029" spans="19:19" x14ac:dyDescent="0.25">
      <c r="S9029" s="328"/>
    </row>
    <row r="9030" spans="19:19" x14ac:dyDescent="0.25">
      <c r="S9030" s="328"/>
    </row>
    <row r="9031" spans="19:19" x14ac:dyDescent="0.25">
      <c r="S9031" s="328"/>
    </row>
    <row r="9032" spans="19:19" x14ac:dyDescent="0.25">
      <c r="S9032" s="328"/>
    </row>
    <row r="9033" spans="19:19" x14ac:dyDescent="0.25">
      <c r="S9033" s="328"/>
    </row>
    <row r="9034" spans="19:19" x14ac:dyDescent="0.25">
      <c r="S9034" s="328"/>
    </row>
    <row r="9035" spans="19:19" x14ac:dyDescent="0.25">
      <c r="S9035" s="328"/>
    </row>
    <row r="9036" spans="19:19" x14ac:dyDescent="0.25">
      <c r="S9036" s="328"/>
    </row>
    <row r="9037" spans="19:19" x14ac:dyDescent="0.25">
      <c r="S9037" s="328"/>
    </row>
    <row r="9038" spans="19:19" x14ac:dyDescent="0.25">
      <c r="S9038" s="328"/>
    </row>
    <row r="9039" spans="19:19" x14ac:dyDescent="0.25">
      <c r="S9039" s="328"/>
    </row>
    <row r="9040" spans="19:19" x14ac:dyDescent="0.25">
      <c r="S9040" s="328"/>
    </row>
    <row r="9041" spans="19:19" x14ac:dyDescent="0.25">
      <c r="S9041" s="328"/>
    </row>
    <row r="9042" spans="19:19" x14ac:dyDescent="0.25">
      <c r="S9042" s="328"/>
    </row>
    <row r="9043" spans="19:19" x14ac:dyDescent="0.25">
      <c r="S9043" s="328"/>
    </row>
    <row r="9044" spans="19:19" x14ac:dyDescent="0.25">
      <c r="S9044" s="328"/>
    </row>
    <row r="9045" spans="19:19" x14ac:dyDescent="0.25">
      <c r="S9045" s="328"/>
    </row>
    <row r="9046" spans="19:19" x14ac:dyDescent="0.25">
      <c r="S9046" s="328"/>
    </row>
    <row r="9047" spans="19:19" x14ac:dyDescent="0.25">
      <c r="S9047" s="328"/>
    </row>
    <row r="9048" spans="19:19" x14ac:dyDescent="0.25">
      <c r="S9048" s="328"/>
    </row>
    <row r="9049" spans="19:19" x14ac:dyDescent="0.25">
      <c r="S9049" s="328"/>
    </row>
    <row r="9050" spans="19:19" x14ac:dyDescent="0.25">
      <c r="S9050" s="328"/>
    </row>
    <row r="9051" spans="19:19" x14ac:dyDescent="0.25">
      <c r="S9051" s="328"/>
    </row>
    <row r="9052" spans="19:19" x14ac:dyDescent="0.25">
      <c r="S9052" s="328"/>
    </row>
    <row r="9053" spans="19:19" x14ac:dyDescent="0.25">
      <c r="S9053" s="328"/>
    </row>
    <row r="9054" spans="19:19" x14ac:dyDescent="0.25">
      <c r="S9054" s="328"/>
    </row>
    <row r="9055" spans="19:19" x14ac:dyDescent="0.25">
      <c r="S9055" s="328"/>
    </row>
    <row r="9056" spans="19:19" x14ac:dyDescent="0.25">
      <c r="S9056" s="328"/>
    </row>
    <row r="9057" spans="19:19" x14ac:dyDescent="0.25">
      <c r="S9057" s="328"/>
    </row>
    <row r="9058" spans="19:19" x14ac:dyDescent="0.25">
      <c r="S9058" s="328"/>
    </row>
    <row r="9059" spans="19:19" x14ac:dyDescent="0.25">
      <c r="S9059" s="328"/>
    </row>
    <row r="9060" spans="19:19" x14ac:dyDescent="0.25">
      <c r="S9060" s="328"/>
    </row>
    <row r="9061" spans="19:19" x14ac:dyDescent="0.25">
      <c r="S9061" s="328"/>
    </row>
    <row r="9062" spans="19:19" x14ac:dyDescent="0.25">
      <c r="S9062" s="328"/>
    </row>
    <row r="9063" spans="19:19" x14ac:dyDescent="0.25">
      <c r="S9063" s="328"/>
    </row>
    <row r="9064" spans="19:19" x14ac:dyDescent="0.25">
      <c r="S9064" s="328"/>
    </row>
    <row r="9065" spans="19:19" x14ac:dyDescent="0.25">
      <c r="S9065" s="328"/>
    </row>
    <row r="9066" spans="19:19" x14ac:dyDescent="0.25">
      <c r="S9066" s="328"/>
    </row>
    <row r="9067" spans="19:19" x14ac:dyDescent="0.25">
      <c r="S9067" s="328"/>
    </row>
    <row r="9068" spans="19:19" x14ac:dyDescent="0.25">
      <c r="S9068" s="328"/>
    </row>
    <row r="9069" spans="19:19" x14ac:dyDescent="0.25">
      <c r="S9069" s="328"/>
    </row>
    <row r="9070" spans="19:19" x14ac:dyDescent="0.25">
      <c r="S9070" s="328"/>
    </row>
    <row r="9071" spans="19:19" x14ac:dyDescent="0.25">
      <c r="S9071" s="328"/>
    </row>
    <row r="9072" spans="19:19" x14ac:dyDescent="0.25">
      <c r="S9072" s="328"/>
    </row>
    <row r="9073" spans="19:19" x14ac:dyDescent="0.25">
      <c r="S9073" s="328"/>
    </row>
    <row r="9074" spans="19:19" x14ac:dyDescent="0.25">
      <c r="S9074" s="328"/>
    </row>
    <row r="9075" spans="19:19" x14ac:dyDescent="0.25">
      <c r="S9075" s="328"/>
    </row>
    <row r="9076" spans="19:19" x14ac:dyDescent="0.25">
      <c r="S9076" s="328"/>
    </row>
    <row r="9077" spans="19:19" x14ac:dyDescent="0.25">
      <c r="S9077" s="328"/>
    </row>
    <row r="9078" spans="19:19" x14ac:dyDescent="0.25">
      <c r="S9078" s="328"/>
    </row>
    <row r="9079" spans="19:19" x14ac:dyDescent="0.25">
      <c r="S9079" s="328"/>
    </row>
    <row r="9080" spans="19:19" x14ac:dyDescent="0.25">
      <c r="S9080" s="328"/>
    </row>
    <row r="9081" spans="19:19" x14ac:dyDescent="0.25">
      <c r="S9081" s="328"/>
    </row>
    <row r="9082" spans="19:19" x14ac:dyDescent="0.25">
      <c r="S9082" s="328"/>
    </row>
    <row r="9083" spans="19:19" x14ac:dyDescent="0.25">
      <c r="S9083" s="328"/>
    </row>
    <row r="9084" spans="19:19" x14ac:dyDescent="0.25">
      <c r="S9084" s="328"/>
    </row>
    <row r="9085" spans="19:19" x14ac:dyDescent="0.25">
      <c r="S9085" s="328"/>
    </row>
    <row r="9086" spans="19:19" x14ac:dyDescent="0.25">
      <c r="S9086" s="328"/>
    </row>
    <row r="9087" spans="19:19" x14ac:dyDescent="0.25">
      <c r="S9087" s="328"/>
    </row>
    <row r="9088" spans="19:19" x14ac:dyDescent="0.25">
      <c r="S9088" s="328"/>
    </row>
    <row r="9089" spans="19:19" x14ac:dyDescent="0.25">
      <c r="S9089" s="328"/>
    </row>
    <row r="9090" spans="19:19" x14ac:dyDescent="0.25">
      <c r="S9090" s="328"/>
    </row>
    <row r="9091" spans="19:19" x14ac:dyDescent="0.25">
      <c r="S9091" s="328"/>
    </row>
    <row r="9092" spans="19:19" x14ac:dyDescent="0.25">
      <c r="S9092" s="328"/>
    </row>
    <row r="9093" spans="19:19" x14ac:dyDescent="0.25">
      <c r="S9093" s="328"/>
    </row>
    <row r="9094" spans="19:19" x14ac:dyDescent="0.25">
      <c r="S9094" s="328"/>
    </row>
    <row r="9095" spans="19:19" x14ac:dyDescent="0.25">
      <c r="S9095" s="328"/>
    </row>
    <row r="9096" spans="19:19" x14ac:dyDescent="0.25">
      <c r="S9096" s="328"/>
    </row>
    <row r="9097" spans="19:19" x14ac:dyDescent="0.25">
      <c r="S9097" s="328"/>
    </row>
    <row r="9098" spans="19:19" x14ac:dyDescent="0.25">
      <c r="S9098" s="328"/>
    </row>
    <row r="9099" spans="19:19" x14ac:dyDescent="0.25">
      <c r="S9099" s="328"/>
    </row>
    <row r="9100" spans="19:19" x14ac:dyDescent="0.25">
      <c r="S9100" s="328"/>
    </row>
    <row r="9101" spans="19:19" x14ac:dyDescent="0.25">
      <c r="S9101" s="328"/>
    </row>
    <row r="9102" spans="19:19" x14ac:dyDescent="0.25">
      <c r="S9102" s="328"/>
    </row>
    <row r="9103" spans="19:19" x14ac:dyDescent="0.25">
      <c r="S9103" s="328"/>
    </row>
    <row r="9104" spans="19:19" x14ac:dyDescent="0.25">
      <c r="S9104" s="328"/>
    </row>
    <row r="9105" spans="19:19" x14ac:dyDescent="0.25">
      <c r="S9105" s="328"/>
    </row>
    <row r="9106" spans="19:19" x14ac:dyDescent="0.25">
      <c r="S9106" s="328"/>
    </row>
    <row r="9107" spans="19:19" x14ac:dyDescent="0.25">
      <c r="S9107" s="328"/>
    </row>
    <row r="9108" spans="19:19" x14ac:dyDescent="0.25">
      <c r="S9108" s="328"/>
    </row>
    <row r="9109" spans="19:19" x14ac:dyDescent="0.25">
      <c r="S9109" s="328"/>
    </row>
    <row r="9110" spans="19:19" x14ac:dyDescent="0.25">
      <c r="S9110" s="328"/>
    </row>
    <row r="9111" spans="19:19" x14ac:dyDescent="0.25">
      <c r="S9111" s="328"/>
    </row>
    <row r="9112" spans="19:19" x14ac:dyDescent="0.25">
      <c r="S9112" s="328"/>
    </row>
    <row r="9113" spans="19:19" x14ac:dyDescent="0.25">
      <c r="S9113" s="328"/>
    </row>
    <row r="9114" spans="19:19" x14ac:dyDescent="0.25">
      <c r="S9114" s="328"/>
    </row>
    <row r="9115" spans="19:19" x14ac:dyDescent="0.25">
      <c r="S9115" s="328"/>
    </row>
    <row r="9116" spans="19:19" x14ac:dyDescent="0.25">
      <c r="S9116" s="328"/>
    </row>
    <row r="9117" spans="19:19" x14ac:dyDescent="0.25">
      <c r="S9117" s="328"/>
    </row>
    <row r="9118" spans="19:19" x14ac:dyDescent="0.25">
      <c r="S9118" s="328"/>
    </row>
    <row r="9119" spans="19:19" x14ac:dyDescent="0.25">
      <c r="S9119" s="328"/>
    </row>
    <row r="9120" spans="19:19" x14ac:dyDescent="0.25">
      <c r="S9120" s="328"/>
    </row>
    <row r="9121" spans="19:19" x14ac:dyDescent="0.25">
      <c r="S9121" s="328"/>
    </row>
    <row r="9122" spans="19:19" x14ac:dyDescent="0.25">
      <c r="S9122" s="328"/>
    </row>
    <row r="9123" spans="19:19" x14ac:dyDescent="0.25">
      <c r="S9123" s="328"/>
    </row>
    <row r="9124" spans="19:19" x14ac:dyDescent="0.25">
      <c r="S9124" s="328"/>
    </row>
    <row r="9125" spans="19:19" x14ac:dyDescent="0.25">
      <c r="S9125" s="328"/>
    </row>
    <row r="9126" spans="19:19" x14ac:dyDescent="0.25">
      <c r="S9126" s="328"/>
    </row>
    <row r="9127" spans="19:19" x14ac:dyDescent="0.25">
      <c r="S9127" s="328"/>
    </row>
    <row r="9128" spans="19:19" x14ac:dyDescent="0.25">
      <c r="S9128" s="328"/>
    </row>
    <row r="9129" spans="19:19" x14ac:dyDescent="0.25">
      <c r="S9129" s="328"/>
    </row>
    <row r="9130" spans="19:19" x14ac:dyDescent="0.25">
      <c r="S9130" s="328"/>
    </row>
    <row r="9131" spans="19:19" x14ac:dyDescent="0.25">
      <c r="S9131" s="328"/>
    </row>
    <row r="9132" spans="19:19" x14ac:dyDescent="0.25">
      <c r="S9132" s="328"/>
    </row>
    <row r="9133" spans="19:19" x14ac:dyDescent="0.25">
      <c r="S9133" s="328"/>
    </row>
    <row r="9134" spans="19:19" x14ac:dyDescent="0.25">
      <c r="S9134" s="328"/>
    </row>
    <row r="9135" spans="19:19" x14ac:dyDescent="0.25">
      <c r="S9135" s="328"/>
    </row>
    <row r="9136" spans="19:19" x14ac:dyDescent="0.25">
      <c r="S9136" s="328"/>
    </row>
    <row r="9137" spans="19:19" x14ac:dyDescent="0.25">
      <c r="S9137" s="328"/>
    </row>
    <row r="9138" spans="19:19" x14ac:dyDescent="0.25">
      <c r="S9138" s="328"/>
    </row>
    <row r="9139" spans="19:19" x14ac:dyDescent="0.25">
      <c r="S9139" s="328"/>
    </row>
    <row r="9140" spans="19:19" x14ac:dyDescent="0.25">
      <c r="S9140" s="328"/>
    </row>
    <row r="9141" spans="19:19" x14ac:dyDescent="0.25">
      <c r="S9141" s="328"/>
    </row>
    <row r="9142" spans="19:19" x14ac:dyDescent="0.25">
      <c r="S9142" s="328"/>
    </row>
    <row r="9143" spans="19:19" x14ac:dyDescent="0.25">
      <c r="S9143" s="328"/>
    </row>
    <row r="9144" spans="19:19" x14ac:dyDescent="0.25">
      <c r="S9144" s="328"/>
    </row>
    <row r="9145" spans="19:19" x14ac:dyDescent="0.25">
      <c r="S9145" s="328"/>
    </row>
    <row r="9146" spans="19:19" x14ac:dyDescent="0.25">
      <c r="S9146" s="328"/>
    </row>
    <row r="9147" spans="19:19" x14ac:dyDescent="0.25">
      <c r="S9147" s="328"/>
    </row>
    <row r="9148" spans="19:19" x14ac:dyDescent="0.25">
      <c r="S9148" s="328"/>
    </row>
    <row r="9149" spans="19:19" x14ac:dyDescent="0.25">
      <c r="S9149" s="328"/>
    </row>
    <row r="9150" spans="19:19" x14ac:dyDescent="0.25">
      <c r="S9150" s="328"/>
    </row>
    <row r="9151" spans="19:19" x14ac:dyDescent="0.25">
      <c r="S9151" s="328"/>
    </row>
    <row r="9152" spans="19:19" x14ac:dyDescent="0.25">
      <c r="S9152" s="328"/>
    </row>
    <row r="9153" spans="19:19" x14ac:dyDescent="0.25">
      <c r="S9153" s="328"/>
    </row>
    <row r="9154" spans="19:19" x14ac:dyDescent="0.25">
      <c r="S9154" s="328"/>
    </row>
    <row r="9155" spans="19:19" x14ac:dyDescent="0.25">
      <c r="S9155" s="328"/>
    </row>
    <row r="9156" spans="19:19" x14ac:dyDescent="0.25">
      <c r="S9156" s="328"/>
    </row>
    <row r="9157" spans="19:19" x14ac:dyDescent="0.25">
      <c r="S9157" s="328"/>
    </row>
    <row r="9158" spans="19:19" x14ac:dyDescent="0.25">
      <c r="S9158" s="328"/>
    </row>
    <row r="9159" spans="19:19" x14ac:dyDescent="0.25">
      <c r="S9159" s="328"/>
    </row>
    <row r="9160" spans="19:19" x14ac:dyDescent="0.25">
      <c r="S9160" s="328"/>
    </row>
    <row r="9161" spans="19:19" x14ac:dyDescent="0.25">
      <c r="S9161" s="328"/>
    </row>
    <row r="9162" spans="19:19" x14ac:dyDescent="0.25">
      <c r="S9162" s="328"/>
    </row>
    <row r="9163" spans="19:19" x14ac:dyDescent="0.25">
      <c r="S9163" s="328"/>
    </row>
    <row r="9164" spans="19:19" x14ac:dyDescent="0.25">
      <c r="S9164" s="328"/>
    </row>
    <row r="9165" spans="19:19" x14ac:dyDescent="0.25">
      <c r="S9165" s="328"/>
    </row>
    <row r="9166" spans="19:19" x14ac:dyDescent="0.25">
      <c r="S9166" s="328"/>
    </row>
    <row r="9167" spans="19:19" x14ac:dyDescent="0.25">
      <c r="S9167" s="328"/>
    </row>
    <row r="9168" spans="19:19" x14ac:dyDescent="0.25">
      <c r="S9168" s="328"/>
    </row>
    <row r="9169" spans="19:19" x14ac:dyDescent="0.25">
      <c r="S9169" s="328"/>
    </row>
    <row r="9170" spans="19:19" x14ac:dyDescent="0.25">
      <c r="S9170" s="328"/>
    </row>
    <row r="9171" spans="19:19" x14ac:dyDescent="0.25">
      <c r="S9171" s="328"/>
    </row>
    <row r="9172" spans="19:19" x14ac:dyDescent="0.25">
      <c r="S9172" s="328"/>
    </row>
    <row r="9173" spans="19:19" x14ac:dyDescent="0.25">
      <c r="S9173" s="328"/>
    </row>
    <row r="9174" spans="19:19" x14ac:dyDescent="0.25">
      <c r="S9174" s="328"/>
    </row>
    <row r="9175" spans="19:19" x14ac:dyDescent="0.25">
      <c r="S9175" s="328"/>
    </row>
    <row r="9176" spans="19:19" x14ac:dyDescent="0.25">
      <c r="S9176" s="328"/>
    </row>
    <row r="9177" spans="19:19" x14ac:dyDescent="0.25">
      <c r="S9177" s="328"/>
    </row>
    <row r="9178" spans="19:19" x14ac:dyDescent="0.25">
      <c r="S9178" s="328"/>
    </row>
    <row r="9179" spans="19:19" x14ac:dyDescent="0.25">
      <c r="S9179" s="328"/>
    </row>
    <row r="9180" spans="19:19" x14ac:dyDescent="0.25">
      <c r="S9180" s="328"/>
    </row>
    <row r="9181" spans="19:19" x14ac:dyDescent="0.25">
      <c r="S9181" s="328"/>
    </row>
    <row r="9182" spans="19:19" x14ac:dyDescent="0.25">
      <c r="S9182" s="328"/>
    </row>
    <row r="9183" spans="19:19" x14ac:dyDescent="0.25">
      <c r="S9183" s="328"/>
    </row>
    <row r="9184" spans="19:19" x14ac:dyDescent="0.25">
      <c r="S9184" s="328"/>
    </row>
    <row r="9185" spans="19:19" x14ac:dyDescent="0.25">
      <c r="S9185" s="328"/>
    </row>
    <row r="9186" spans="19:19" x14ac:dyDescent="0.25">
      <c r="S9186" s="328"/>
    </row>
    <row r="9187" spans="19:19" x14ac:dyDescent="0.25">
      <c r="S9187" s="328"/>
    </row>
    <row r="9188" spans="19:19" x14ac:dyDescent="0.25">
      <c r="S9188" s="328"/>
    </row>
    <row r="9189" spans="19:19" x14ac:dyDescent="0.25">
      <c r="S9189" s="328"/>
    </row>
    <row r="9190" spans="19:19" x14ac:dyDescent="0.25">
      <c r="S9190" s="328"/>
    </row>
    <row r="9191" spans="19:19" x14ac:dyDescent="0.25">
      <c r="S9191" s="328"/>
    </row>
    <row r="9192" spans="19:19" x14ac:dyDescent="0.25">
      <c r="S9192" s="328"/>
    </row>
    <row r="9193" spans="19:19" x14ac:dyDescent="0.25">
      <c r="S9193" s="328"/>
    </row>
    <row r="9194" spans="19:19" x14ac:dyDescent="0.25">
      <c r="S9194" s="328"/>
    </row>
    <row r="9195" spans="19:19" x14ac:dyDescent="0.25">
      <c r="S9195" s="328"/>
    </row>
    <row r="9196" spans="19:19" x14ac:dyDescent="0.25">
      <c r="S9196" s="328"/>
    </row>
    <row r="9197" spans="19:19" x14ac:dyDescent="0.25">
      <c r="S9197" s="328"/>
    </row>
    <row r="9198" spans="19:19" x14ac:dyDescent="0.25">
      <c r="S9198" s="328"/>
    </row>
    <row r="9199" spans="19:19" x14ac:dyDescent="0.25">
      <c r="S9199" s="328"/>
    </row>
    <row r="9200" spans="19:19" x14ac:dyDescent="0.25">
      <c r="S9200" s="328"/>
    </row>
    <row r="9201" spans="19:19" x14ac:dyDescent="0.25">
      <c r="S9201" s="328"/>
    </row>
    <row r="9202" spans="19:19" x14ac:dyDescent="0.25">
      <c r="S9202" s="328"/>
    </row>
    <row r="9203" spans="19:19" x14ac:dyDescent="0.25">
      <c r="S9203" s="328"/>
    </row>
    <row r="9204" spans="19:19" x14ac:dyDescent="0.25">
      <c r="S9204" s="328"/>
    </row>
    <row r="9205" spans="19:19" x14ac:dyDescent="0.25">
      <c r="S9205" s="328"/>
    </row>
    <row r="9206" spans="19:19" x14ac:dyDescent="0.25">
      <c r="S9206" s="328"/>
    </row>
    <row r="9207" spans="19:19" x14ac:dyDescent="0.25">
      <c r="S9207" s="328"/>
    </row>
    <row r="9208" spans="19:19" x14ac:dyDescent="0.25">
      <c r="S9208" s="328"/>
    </row>
    <row r="9209" spans="19:19" x14ac:dyDescent="0.25">
      <c r="S9209" s="328"/>
    </row>
    <row r="9210" spans="19:19" x14ac:dyDescent="0.25">
      <c r="S9210" s="328"/>
    </row>
    <row r="9211" spans="19:19" x14ac:dyDescent="0.25">
      <c r="S9211" s="328"/>
    </row>
    <row r="9212" spans="19:19" x14ac:dyDescent="0.25">
      <c r="S9212" s="328"/>
    </row>
    <row r="9213" spans="19:19" x14ac:dyDescent="0.25">
      <c r="S9213" s="328"/>
    </row>
    <row r="9214" spans="19:19" x14ac:dyDescent="0.25">
      <c r="S9214" s="328"/>
    </row>
    <row r="9215" spans="19:19" x14ac:dyDescent="0.25">
      <c r="S9215" s="328"/>
    </row>
    <row r="9216" spans="19:19" x14ac:dyDescent="0.25">
      <c r="S9216" s="328"/>
    </row>
    <row r="9217" spans="19:19" x14ac:dyDescent="0.25">
      <c r="S9217" s="328"/>
    </row>
    <row r="9218" spans="19:19" x14ac:dyDescent="0.25">
      <c r="S9218" s="328"/>
    </row>
    <row r="9219" spans="19:19" x14ac:dyDescent="0.25">
      <c r="S9219" s="328"/>
    </row>
    <row r="9220" spans="19:19" x14ac:dyDescent="0.25">
      <c r="S9220" s="328"/>
    </row>
    <row r="9221" spans="19:19" x14ac:dyDescent="0.25">
      <c r="S9221" s="328"/>
    </row>
    <row r="9222" spans="19:19" x14ac:dyDescent="0.25">
      <c r="S9222" s="328"/>
    </row>
    <row r="9223" spans="19:19" x14ac:dyDescent="0.25">
      <c r="S9223" s="328"/>
    </row>
    <row r="9224" spans="19:19" x14ac:dyDescent="0.25">
      <c r="S9224" s="328"/>
    </row>
    <row r="9225" spans="19:19" x14ac:dyDescent="0.25">
      <c r="S9225" s="328"/>
    </row>
    <row r="9226" spans="19:19" x14ac:dyDescent="0.25">
      <c r="S9226" s="328"/>
    </row>
    <row r="9227" spans="19:19" x14ac:dyDescent="0.25">
      <c r="S9227" s="328"/>
    </row>
    <row r="9228" spans="19:19" x14ac:dyDescent="0.25">
      <c r="S9228" s="328"/>
    </row>
    <row r="9229" spans="19:19" x14ac:dyDescent="0.25">
      <c r="S9229" s="328"/>
    </row>
    <row r="9230" spans="19:19" x14ac:dyDescent="0.25">
      <c r="S9230" s="328"/>
    </row>
    <row r="9231" spans="19:19" x14ac:dyDescent="0.25">
      <c r="S9231" s="328"/>
    </row>
    <row r="9232" spans="19:19" x14ac:dyDescent="0.25">
      <c r="S9232" s="328"/>
    </row>
    <row r="9233" spans="19:19" x14ac:dyDescent="0.25">
      <c r="S9233" s="328"/>
    </row>
    <row r="9234" spans="19:19" x14ac:dyDescent="0.25">
      <c r="S9234" s="328"/>
    </row>
    <row r="9235" spans="19:19" x14ac:dyDescent="0.25">
      <c r="S9235" s="328"/>
    </row>
    <row r="9236" spans="19:19" x14ac:dyDescent="0.25">
      <c r="S9236" s="328"/>
    </row>
    <row r="9237" spans="19:19" x14ac:dyDescent="0.25">
      <c r="S9237" s="328"/>
    </row>
    <row r="9238" spans="19:19" x14ac:dyDescent="0.25">
      <c r="S9238" s="328"/>
    </row>
    <row r="9239" spans="19:19" x14ac:dyDescent="0.25">
      <c r="S9239" s="328"/>
    </row>
    <row r="9240" spans="19:19" x14ac:dyDescent="0.25">
      <c r="S9240" s="328"/>
    </row>
    <row r="9241" spans="19:19" x14ac:dyDescent="0.25">
      <c r="S9241" s="328"/>
    </row>
    <row r="9242" spans="19:19" x14ac:dyDescent="0.25">
      <c r="S9242" s="328"/>
    </row>
    <row r="9243" spans="19:19" x14ac:dyDescent="0.25">
      <c r="S9243" s="328"/>
    </row>
    <row r="9244" spans="19:19" x14ac:dyDescent="0.25">
      <c r="S9244" s="328"/>
    </row>
    <row r="9245" spans="19:19" x14ac:dyDescent="0.25">
      <c r="S9245" s="328"/>
    </row>
    <row r="9246" spans="19:19" x14ac:dyDescent="0.25">
      <c r="S9246" s="328"/>
    </row>
    <row r="9247" spans="19:19" x14ac:dyDescent="0.25">
      <c r="S9247" s="328"/>
    </row>
    <row r="9248" spans="19:19" x14ac:dyDescent="0.25">
      <c r="S9248" s="328"/>
    </row>
    <row r="9249" spans="19:19" x14ac:dyDescent="0.25">
      <c r="S9249" s="328"/>
    </row>
    <row r="9250" spans="19:19" x14ac:dyDescent="0.25">
      <c r="S9250" s="328"/>
    </row>
    <row r="9251" spans="19:19" x14ac:dyDescent="0.25">
      <c r="S9251" s="328"/>
    </row>
    <row r="9252" spans="19:19" x14ac:dyDescent="0.25">
      <c r="S9252" s="328"/>
    </row>
    <row r="9253" spans="19:19" x14ac:dyDescent="0.25">
      <c r="S9253" s="328"/>
    </row>
    <row r="9254" spans="19:19" x14ac:dyDescent="0.25">
      <c r="S9254" s="328"/>
    </row>
    <row r="9255" spans="19:19" x14ac:dyDescent="0.25">
      <c r="S9255" s="328"/>
    </row>
    <row r="9256" spans="19:19" x14ac:dyDescent="0.25">
      <c r="S9256" s="328"/>
    </row>
    <row r="9257" spans="19:19" x14ac:dyDescent="0.25">
      <c r="S9257" s="328"/>
    </row>
    <row r="9258" spans="19:19" x14ac:dyDescent="0.25">
      <c r="S9258" s="328"/>
    </row>
    <row r="9259" spans="19:19" x14ac:dyDescent="0.25">
      <c r="S9259" s="328"/>
    </row>
    <row r="9260" spans="19:19" x14ac:dyDescent="0.25">
      <c r="S9260" s="328"/>
    </row>
    <row r="9261" spans="19:19" x14ac:dyDescent="0.25">
      <c r="S9261" s="328"/>
    </row>
    <row r="9262" spans="19:19" x14ac:dyDescent="0.25">
      <c r="S9262" s="328"/>
    </row>
    <row r="9263" spans="19:19" x14ac:dyDescent="0.25">
      <c r="S9263" s="328"/>
    </row>
    <row r="9264" spans="19:19" x14ac:dyDescent="0.25">
      <c r="S9264" s="328"/>
    </row>
    <row r="9265" spans="19:19" x14ac:dyDescent="0.25">
      <c r="S9265" s="328"/>
    </row>
    <row r="9266" spans="19:19" x14ac:dyDescent="0.25">
      <c r="S9266" s="328"/>
    </row>
    <row r="9267" spans="19:19" x14ac:dyDescent="0.25">
      <c r="S9267" s="328"/>
    </row>
    <row r="9268" spans="19:19" x14ac:dyDescent="0.25">
      <c r="S9268" s="328"/>
    </row>
    <row r="9269" spans="19:19" x14ac:dyDescent="0.25">
      <c r="S9269" s="328"/>
    </row>
    <row r="9270" spans="19:19" x14ac:dyDescent="0.25">
      <c r="S9270" s="328"/>
    </row>
    <row r="9271" spans="19:19" x14ac:dyDescent="0.25">
      <c r="S9271" s="328"/>
    </row>
    <row r="9272" spans="19:19" x14ac:dyDescent="0.25">
      <c r="S9272" s="328"/>
    </row>
    <row r="9273" spans="19:19" x14ac:dyDescent="0.25">
      <c r="S9273" s="328"/>
    </row>
    <row r="9274" spans="19:19" x14ac:dyDescent="0.25">
      <c r="S9274" s="328"/>
    </row>
    <row r="9275" spans="19:19" x14ac:dyDescent="0.25">
      <c r="S9275" s="328"/>
    </row>
    <row r="9276" spans="19:19" x14ac:dyDescent="0.25">
      <c r="S9276" s="328"/>
    </row>
    <row r="9277" spans="19:19" x14ac:dyDescent="0.25">
      <c r="S9277" s="328"/>
    </row>
    <row r="9278" spans="19:19" x14ac:dyDescent="0.25">
      <c r="S9278" s="328"/>
    </row>
    <row r="9279" spans="19:19" x14ac:dyDescent="0.25">
      <c r="S9279" s="328"/>
    </row>
    <row r="9280" spans="19:19" x14ac:dyDescent="0.25">
      <c r="S9280" s="328"/>
    </row>
    <row r="9281" spans="19:19" x14ac:dyDescent="0.25">
      <c r="S9281" s="328"/>
    </row>
    <row r="9282" spans="19:19" x14ac:dyDescent="0.25">
      <c r="S9282" s="328"/>
    </row>
    <row r="9283" spans="19:19" x14ac:dyDescent="0.25">
      <c r="S9283" s="328"/>
    </row>
    <row r="9284" spans="19:19" x14ac:dyDescent="0.25">
      <c r="S9284" s="328"/>
    </row>
    <row r="9285" spans="19:19" x14ac:dyDescent="0.25">
      <c r="S9285" s="328"/>
    </row>
    <row r="9286" spans="19:19" x14ac:dyDescent="0.25">
      <c r="S9286" s="328"/>
    </row>
    <row r="9287" spans="19:19" x14ac:dyDescent="0.25">
      <c r="S9287" s="328"/>
    </row>
    <row r="9288" spans="19:19" x14ac:dyDescent="0.25">
      <c r="S9288" s="328"/>
    </row>
    <row r="9289" spans="19:19" x14ac:dyDescent="0.25">
      <c r="S9289" s="328"/>
    </row>
    <row r="9290" spans="19:19" x14ac:dyDescent="0.25">
      <c r="S9290" s="328"/>
    </row>
    <row r="9291" spans="19:19" x14ac:dyDescent="0.25">
      <c r="S9291" s="328"/>
    </row>
    <row r="9292" spans="19:19" x14ac:dyDescent="0.25">
      <c r="S9292" s="328"/>
    </row>
    <row r="9293" spans="19:19" x14ac:dyDescent="0.25">
      <c r="S9293" s="328"/>
    </row>
    <row r="9294" spans="19:19" x14ac:dyDescent="0.25">
      <c r="S9294" s="328"/>
    </row>
    <row r="9295" spans="19:19" x14ac:dyDescent="0.25">
      <c r="S9295" s="328"/>
    </row>
    <row r="9296" spans="19:19" x14ac:dyDescent="0.25">
      <c r="S9296" s="328"/>
    </row>
    <row r="9297" spans="19:19" x14ac:dyDescent="0.25">
      <c r="S9297" s="328"/>
    </row>
    <row r="9298" spans="19:19" x14ac:dyDescent="0.25">
      <c r="S9298" s="328"/>
    </row>
    <row r="9299" spans="19:19" x14ac:dyDescent="0.25">
      <c r="S9299" s="328"/>
    </row>
    <row r="9300" spans="19:19" x14ac:dyDescent="0.25">
      <c r="S9300" s="328"/>
    </row>
    <row r="9301" spans="19:19" x14ac:dyDescent="0.25">
      <c r="S9301" s="328"/>
    </row>
    <row r="9302" spans="19:19" x14ac:dyDescent="0.25">
      <c r="S9302" s="328"/>
    </row>
    <row r="9303" spans="19:19" x14ac:dyDescent="0.25">
      <c r="S9303" s="328"/>
    </row>
    <row r="9304" spans="19:19" x14ac:dyDescent="0.25">
      <c r="S9304" s="328"/>
    </row>
    <row r="9305" spans="19:19" x14ac:dyDescent="0.25">
      <c r="S9305" s="328"/>
    </row>
    <row r="9306" spans="19:19" x14ac:dyDescent="0.25">
      <c r="S9306" s="328"/>
    </row>
    <row r="9307" spans="19:19" x14ac:dyDescent="0.25">
      <c r="S9307" s="328"/>
    </row>
    <row r="9308" spans="19:19" x14ac:dyDescent="0.25">
      <c r="S9308" s="328"/>
    </row>
    <row r="9309" spans="19:19" x14ac:dyDescent="0.25">
      <c r="S9309" s="328"/>
    </row>
    <row r="9310" spans="19:19" x14ac:dyDescent="0.25">
      <c r="S9310" s="328"/>
    </row>
    <row r="9311" spans="19:19" x14ac:dyDescent="0.25">
      <c r="S9311" s="328"/>
    </row>
    <row r="9312" spans="19:19" x14ac:dyDescent="0.25">
      <c r="S9312" s="328"/>
    </row>
    <row r="9313" spans="19:19" x14ac:dyDescent="0.25">
      <c r="S9313" s="328"/>
    </row>
    <row r="9314" spans="19:19" x14ac:dyDescent="0.25">
      <c r="S9314" s="328"/>
    </row>
    <row r="9315" spans="19:19" x14ac:dyDescent="0.25">
      <c r="S9315" s="328"/>
    </row>
    <row r="9316" spans="19:19" x14ac:dyDescent="0.25">
      <c r="S9316" s="328"/>
    </row>
    <row r="9317" spans="19:19" x14ac:dyDescent="0.25">
      <c r="S9317" s="328"/>
    </row>
    <row r="9318" spans="19:19" x14ac:dyDescent="0.25">
      <c r="S9318" s="328"/>
    </row>
    <row r="9319" spans="19:19" x14ac:dyDescent="0.25">
      <c r="S9319" s="328"/>
    </row>
    <row r="9320" spans="19:19" x14ac:dyDescent="0.25">
      <c r="S9320" s="328"/>
    </row>
    <row r="9321" spans="19:19" x14ac:dyDescent="0.25">
      <c r="S9321" s="328"/>
    </row>
    <row r="9322" spans="19:19" x14ac:dyDescent="0.25">
      <c r="S9322" s="328"/>
    </row>
    <row r="9323" spans="19:19" x14ac:dyDescent="0.25">
      <c r="S9323" s="328"/>
    </row>
    <row r="9324" spans="19:19" x14ac:dyDescent="0.25">
      <c r="S9324" s="328"/>
    </row>
    <row r="9325" spans="19:19" x14ac:dyDescent="0.25">
      <c r="S9325" s="328"/>
    </row>
    <row r="9326" spans="19:19" x14ac:dyDescent="0.25">
      <c r="S9326" s="328"/>
    </row>
    <row r="9327" spans="19:19" x14ac:dyDescent="0.25">
      <c r="S9327" s="328"/>
    </row>
    <row r="9328" spans="19:19" x14ac:dyDescent="0.25">
      <c r="S9328" s="328"/>
    </row>
    <row r="9329" spans="19:19" x14ac:dyDescent="0.25">
      <c r="S9329" s="328"/>
    </row>
    <row r="9330" spans="19:19" x14ac:dyDescent="0.25">
      <c r="S9330" s="328"/>
    </row>
    <row r="9331" spans="19:19" x14ac:dyDescent="0.25">
      <c r="S9331" s="328"/>
    </row>
    <row r="9332" spans="19:19" x14ac:dyDescent="0.25">
      <c r="S9332" s="328"/>
    </row>
    <row r="9333" spans="19:19" x14ac:dyDescent="0.25">
      <c r="S9333" s="328"/>
    </row>
    <row r="9334" spans="19:19" x14ac:dyDescent="0.25">
      <c r="S9334" s="328"/>
    </row>
    <row r="9335" spans="19:19" x14ac:dyDescent="0.25">
      <c r="S9335" s="328"/>
    </row>
    <row r="9336" spans="19:19" x14ac:dyDescent="0.25">
      <c r="S9336" s="328"/>
    </row>
    <row r="9337" spans="19:19" x14ac:dyDescent="0.25">
      <c r="S9337" s="328"/>
    </row>
    <row r="9338" spans="19:19" x14ac:dyDescent="0.25">
      <c r="S9338" s="328"/>
    </row>
    <row r="9339" spans="19:19" x14ac:dyDescent="0.25">
      <c r="S9339" s="328"/>
    </row>
    <row r="9340" spans="19:19" x14ac:dyDescent="0.25">
      <c r="S9340" s="328"/>
    </row>
    <row r="9341" spans="19:19" x14ac:dyDescent="0.25">
      <c r="S9341" s="328"/>
    </row>
    <row r="9342" spans="19:19" x14ac:dyDescent="0.25">
      <c r="S9342" s="328"/>
    </row>
    <row r="9343" spans="19:19" x14ac:dyDescent="0.25">
      <c r="S9343" s="328"/>
    </row>
    <row r="9344" spans="19:19" x14ac:dyDescent="0.25">
      <c r="S9344" s="328"/>
    </row>
    <row r="9345" spans="19:19" x14ac:dyDescent="0.25">
      <c r="S9345" s="328"/>
    </row>
    <row r="9346" spans="19:19" x14ac:dyDescent="0.25">
      <c r="S9346" s="328"/>
    </row>
    <row r="9347" spans="19:19" x14ac:dyDescent="0.25">
      <c r="S9347" s="328"/>
    </row>
    <row r="9348" spans="19:19" x14ac:dyDescent="0.25">
      <c r="S9348" s="328"/>
    </row>
    <row r="9349" spans="19:19" x14ac:dyDescent="0.25">
      <c r="S9349" s="328"/>
    </row>
    <row r="9350" spans="19:19" x14ac:dyDescent="0.25">
      <c r="S9350" s="328"/>
    </row>
    <row r="9351" spans="19:19" x14ac:dyDescent="0.25">
      <c r="S9351" s="328"/>
    </row>
    <row r="9352" spans="19:19" x14ac:dyDescent="0.25">
      <c r="S9352" s="328"/>
    </row>
    <row r="9353" spans="19:19" x14ac:dyDescent="0.25">
      <c r="S9353" s="328"/>
    </row>
    <row r="9354" spans="19:19" x14ac:dyDescent="0.25">
      <c r="S9354" s="328"/>
    </row>
    <row r="9355" spans="19:19" x14ac:dyDescent="0.25">
      <c r="S9355" s="328"/>
    </row>
    <row r="9356" spans="19:19" x14ac:dyDescent="0.25">
      <c r="S9356" s="328"/>
    </row>
    <row r="9357" spans="19:19" x14ac:dyDescent="0.25">
      <c r="S9357" s="328"/>
    </row>
    <row r="9358" spans="19:19" x14ac:dyDescent="0.25">
      <c r="S9358" s="328"/>
    </row>
    <row r="9359" spans="19:19" x14ac:dyDescent="0.25">
      <c r="S9359" s="328"/>
    </row>
    <row r="9360" spans="19:19" x14ac:dyDescent="0.25">
      <c r="S9360" s="328"/>
    </row>
    <row r="9361" spans="19:19" x14ac:dyDescent="0.25">
      <c r="S9361" s="328"/>
    </row>
    <row r="9362" spans="19:19" x14ac:dyDescent="0.25">
      <c r="S9362" s="328"/>
    </row>
    <row r="9363" spans="19:19" x14ac:dyDescent="0.25">
      <c r="S9363" s="328"/>
    </row>
    <row r="9364" spans="19:19" x14ac:dyDescent="0.25">
      <c r="S9364" s="328"/>
    </row>
    <row r="9365" spans="19:19" x14ac:dyDescent="0.25">
      <c r="S9365" s="328"/>
    </row>
    <row r="9366" spans="19:19" x14ac:dyDescent="0.25">
      <c r="S9366" s="328"/>
    </row>
    <row r="9367" spans="19:19" x14ac:dyDescent="0.25">
      <c r="S9367" s="328"/>
    </row>
    <row r="9368" spans="19:19" x14ac:dyDescent="0.25">
      <c r="S9368" s="328"/>
    </row>
    <row r="9369" spans="19:19" x14ac:dyDescent="0.25">
      <c r="S9369" s="328"/>
    </row>
    <row r="9370" spans="19:19" x14ac:dyDescent="0.25">
      <c r="S9370" s="328"/>
    </row>
    <row r="9371" spans="19:19" x14ac:dyDescent="0.25">
      <c r="S9371" s="328"/>
    </row>
    <row r="9372" spans="19:19" x14ac:dyDescent="0.25">
      <c r="S9372" s="328"/>
    </row>
    <row r="9373" spans="19:19" x14ac:dyDescent="0.25">
      <c r="S9373" s="328"/>
    </row>
    <row r="9374" spans="19:19" x14ac:dyDescent="0.25">
      <c r="S9374" s="328"/>
    </row>
    <row r="9375" spans="19:19" x14ac:dyDescent="0.25">
      <c r="S9375" s="328"/>
    </row>
    <row r="9376" spans="19:19" x14ac:dyDescent="0.25">
      <c r="S9376" s="328"/>
    </row>
    <row r="9377" spans="19:19" x14ac:dyDescent="0.25">
      <c r="S9377" s="328"/>
    </row>
    <row r="9378" spans="19:19" x14ac:dyDescent="0.25">
      <c r="S9378" s="328"/>
    </row>
    <row r="9379" spans="19:19" x14ac:dyDescent="0.25">
      <c r="S9379" s="328"/>
    </row>
    <row r="9380" spans="19:19" x14ac:dyDescent="0.25">
      <c r="S9380" s="328"/>
    </row>
    <row r="9381" spans="19:19" x14ac:dyDescent="0.25">
      <c r="S9381" s="328"/>
    </row>
    <row r="9382" spans="19:19" x14ac:dyDescent="0.25">
      <c r="S9382" s="328"/>
    </row>
    <row r="9383" spans="19:19" x14ac:dyDescent="0.25">
      <c r="S9383" s="328"/>
    </row>
    <row r="9384" spans="19:19" x14ac:dyDescent="0.25">
      <c r="S9384" s="328"/>
    </row>
    <row r="9385" spans="19:19" x14ac:dyDescent="0.25">
      <c r="S9385" s="328"/>
    </row>
    <row r="9386" spans="19:19" x14ac:dyDescent="0.25">
      <c r="S9386" s="328"/>
    </row>
    <row r="9387" spans="19:19" x14ac:dyDescent="0.25">
      <c r="S9387" s="328"/>
    </row>
    <row r="9388" spans="19:19" x14ac:dyDescent="0.25">
      <c r="S9388" s="328"/>
    </row>
    <row r="9389" spans="19:19" x14ac:dyDescent="0.25">
      <c r="S9389" s="328"/>
    </row>
    <row r="9390" spans="19:19" x14ac:dyDescent="0.25">
      <c r="S9390" s="328"/>
    </row>
    <row r="9391" spans="19:19" x14ac:dyDescent="0.25">
      <c r="S9391" s="328"/>
    </row>
    <row r="9392" spans="19:19" x14ac:dyDescent="0.25">
      <c r="S9392" s="328"/>
    </row>
    <row r="9393" spans="19:19" x14ac:dyDescent="0.25">
      <c r="S9393" s="328"/>
    </row>
    <row r="9394" spans="19:19" x14ac:dyDescent="0.25">
      <c r="S9394" s="328"/>
    </row>
    <row r="9395" spans="19:19" x14ac:dyDescent="0.25">
      <c r="S9395" s="328"/>
    </row>
    <row r="9396" spans="19:19" x14ac:dyDescent="0.25">
      <c r="S9396" s="328"/>
    </row>
    <row r="9397" spans="19:19" x14ac:dyDescent="0.25">
      <c r="S9397" s="328"/>
    </row>
    <row r="9398" spans="19:19" x14ac:dyDescent="0.25">
      <c r="S9398" s="328"/>
    </row>
    <row r="9399" spans="19:19" x14ac:dyDescent="0.25">
      <c r="S9399" s="328"/>
    </row>
    <row r="9400" spans="19:19" x14ac:dyDescent="0.25">
      <c r="S9400" s="328"/>
    </row>
    <row r="9401" spans="19:19" x14ac:dyDescent="0.25">
      <c r="S9401" s="328"/>
    </row>
    <row r="9402" spans="19:19" x14ac:dyDescent="0.25">
      <c r="S9402" s="328"/>
    </row>
    <row r="9403" spans="19:19" x14ac:dyDescent="0.25">
      <c r="S9403" s="328"/>
    </row>
    <row r="9404" spans="19:19" x14ac:dyDescent="0.25">
      <c r="S9404" s="328"/>
    </row>
    <row r="9405" spans="19:19" x14ac:dyDescent="0.25">
      <c r="S9405" s="328"/>
    </row>
    <row r="9406" spans="19:19" x14ac:dyDescent="0.25">
      <c r="S9406" s="328"/>
    </row>
    <row r="9407" spans="19:19" x14ac:dyDescent="0.25">
      <c r="S9407" s="328"/>
    </row>
    <row r="9408" spans="19:19" x14ac:dyDescent="0.25">
      <c r="S9408" s="328"/>
    </row>
    <row r="9409" spans="19:19" x14ac:dyDescent="0.25">
      <c r="S9409" s="328"/>
    </row>
    <row r="9410" spans="19:19" x14ac:dyDescent="0.25">
      <c r="S9410" s="328"/>
    </row>
    <row r="9411" spans="19:19" x14ac:dyDescent="0.25">
      <c r="S9411" s="328"/>
    </row>
    <row r="9412" spans="19:19" x14ac:dyDescent="0.25">
      <c r="S9412" s="328"/>
    </row>
    <row r="9413" spans="19:19" x14ac:dyDescent="0.25">
      <c r="S9413" s="328"/>
    </row>
    <row r="9414" spans="19:19" x14ac:dyDescent="0.25">
      <c r="S9414" s="328"/>
    </row>
    <row r="9415" spans="19:19" x14ac:dyDescent="0.25">
      <c r="S9415" s="328"/>
    </row>
    <row r="9416" spans="19:19" x14ac:dyDescent="0.25">
      <c r="S9416" s="328"/>
    </row>
    <row r="9417" spans="19:19" x14ac:dyDescent="0.25">
      <c r="S9417" s="328"/>
    </row>
    <row r="9418" spans="19:19" x14ac:dyDescent="0.25">
      <c r="S9418" s="328"/>
    </row>
    <row r="9419" spans="19:19" x14ac:dyDescent="0.25">
      <c r="S9419" s="328"/>
    </row>
    <row r="9420" spans="19:19" x14ac:dyDescent="0.25">
      <c r="S9420" s="328"/>
    </row>
    <row r="9421" spans="19:19" x14ac:dyDescent="0.25">
      <c r="S9421" s="328"/>
    </row>
    <row r="9422" spans="19:19" x14ac:dyDescent="0.25">
      <c r="S9422" s="328"/>
    </row>
    <row r="9423" spans="19:19" x14ac:dyDescent="0.25">
      <c r="S9423" s="328"/>
    </row>
    <row r="9424" spans="19:19" x14ac:dyDescent="0.25">
      <c r="S9424" s="328"/>
    </row>
    <row r="9425" spans="19:19" x14ac:dyDescent="0.25">
      <c r="S9425" s="328"/>
    </row>
    <row r="9426" spans="19:19" x14ac:dyDescent="0.25">
      <c r="S9426" s="328"/>
    </row>
    <row r="9427" spans="19:19" x14ac:dyDescent="0.25">
      <c r="S9427" s="328"/>
    </row>
    <row r="9428" spans="19:19" x14ac:dyDescent="0.25">
      <c r="S9428" s="328"/>
    </row>
    <row r="9429" spans="19:19" x14ac:dyDescent="0.25">
      <c r="S9429" s="328"/>
    </row>
    <row r="9430" spans="19:19" x14ac:dyDescent="0.25">
      <c r="S9430" s="328"/>
    </row>
    <row r="9431" spans="19:19" x14ac:dyDescent="0.25">
      <c r="S9431" s="328"/>
    </row>
    <row r="9432" spans="19:19" x14ac:dyDescent="0.25">
      <c r="S9432" s="328"/>
    </row>
    <row r="9433" spans="19:19" x14ac:dyDescent="0.25">
      <c r="S9433" s="328"/>
    </row>
    <row r="9434" spans="19:19" x14ac:dyDescent="0.25">
      <c r="S9434" s="328"/>
    </row>
    <row r="9435" spans="19:19" x14ac:dyDescent="0.25">
      <c r="S9435" s="328"/>
    </row>
    <row r="9436" spans="19:19" x14ac:dyDescent="0.25">
      <c r="S9436" s="328"/>
    </row>
    <row r="9437" spans="19:19" x14ac:dyDescent="0.25">
      <c r="S9437" s="328"/>
    </row>
    <row r="9438" spans="19:19" x14ac:dyDescent="0.25">
      <c r="S9438" s="328"/>
    </row>
    <row r="9439" spans="19:19" x14ac:dyDescent="0.25">
      <c r="S9439" s="328"/>
    </row>
    <row r="9440" spans="19:19" x14ac:dyDescent="0.25">
      <c r="S9440" s="328"/>
    </row>
    <row r="9441" spans="19:19" x14ac:dyDescent="0.25">
      <c r="S9441" s="328"/>
    </row>
    <row r="9442" spans="19:19" x14ac:dyDescent="0.25">
      <c r="S9442" s="328"/>
    </row>
    <row r="9443" spans="19:19" x14ac:dyDescent="0.25">
      <c r="S9443" s="328"/>
    </row>
    <row r="9444" spans="19:19" x14ac:dyDescent="0.25">
      <c r="S9444" s="328"/>
    </row>
    <row r="9445" spans="19:19" x14ac:dyDescent="0.25">
      <c r="S9445" s="328"/>
    </row>
    <row r="9446" spans="19:19" x14ac:dyDescent="0.25">
      <c r="S9446" s="328"/>
    </row>
    <row r="9447" spans="19:19" x14ac:dyDescent="0.25">
      <c r="S9447" s="328"/>
    </row>
    <row r="9448" spans="19:19" x14ac:dyDescent="0.25">
      <c r="S9448" s="328"/>
    </row>
    <row r="9449" spans="19:19" x14ac:dyDescent="0.25">
      <c r="S9449" s="328"/>
    </row>
    <row r="9450" spans="19:19" x14ac:dyDescent="0.25">
      <c r="S9450" s="328"/>
    </row>
    <row r="9451" spans="19:19" x14ac:dyDescent="0.25">
      <c r="S9451" s="328"/>
    </row>
    <row r="9452" spans="19:19" x14ac:dyDescent="0.25">
      <c r="S9452" s="328"/>
    </row>
    <row r="9453" spans="19:19" x14ac:dyDescent="0.25">
      <c r="S9453" s="328"/>
    </row>
    <row r="9454" spans="19:19" x14ac:dyDescent="0.25">
      <c r="S9454" s="328"/>
    </row>
    <row r="9455" spans="19:19" x14ac:dyDescent="0.25">
      <c r="S9455" s="328"/>
    </row>
    <row r="9456" spans="19:19" x14ac:dyDescent="0.25">
      <c r="S9456" s="328"/>
    </row>
    <row r="9457" spans="19:19" x14ac:dyDescent="0.25">
      <c r="S9457" s="328"/>
    </row>
    <row r="9458" spans="19:19" x14ac:dyDescent="0.25">
      <c r="S9458" s="328"/>
    </row>
    <row r="9459" spans="19:19" x14ac:dyDescent="0.25">
      <c r="S9459" s="328"/>
    </row>
    <row r="9460" spans="19:19" x14ac:dyDescent="0.25">
      <c r="S9460" s="328"/>
    </row>
    <row r="9461" spans="19:19" x14ac:dyDescent="0.25">
      <c r="S9461" s="328"/>
    </row>
    <row r="9462" spans="19:19" x14ac:dyDescent="0.25">
      <c r="S9462" s="328"/>
    </row>
    <row r="9463" spans="19:19" x14ac:dyDescent="0.25">
      <c r="S9463" s="328"/>
    </row>
    <row r="9464" spans="19:19" x14ac:dyDescent="0.25">
      <c r="S9464" s="328"/>
    </row>
    <row r="9465" spans="19:19" x14ac:dyDescent="0.25">
      <c r="S9465" s="328"/>
    </row>
    <row r="9466" spans="19:19" x14ac:dyDescent="0.25">
      <c r="S9466" s="328"/>
    </row>
    <row r="9467" spans="19:19" x14ac:dyDescent="0.25">
      <c r="S9467" s="328"/>
    </row>
    <row r="9468" spans="19:19" x14ac:dyDescent="0.25">
      <c r="S9468" s="328"/>
    </row>
    <row r="9469" spans="19:19" x14ac:dyDescent="0.25">
      <c r="S9469" s="328"/>
    </row>
    <row r="9470" spans="19:19" x14ac:dyDescent="0.25">
      <c r="S9470" s="328"/>
    </row>
    <row r="9471" spans="19:19" x14ac:dyDescent="0.25">
      <c r="S9471" s="328"/>
    </row>
    <row r="9472" spans="19:19" x14ac:dyDescent="0.25">
      <c r="S9472" s="328"/>
    </row>
    <row r="9473" spans="19:19" x14ac:dyDescent="0.25">
      <c r="S9473" s="328"/>
    </row>
    <row r="9474" spans="19:19" x14ac:dyDescent="0.25">
      <c r="S9474" s="328"/>
    </row>
    <row r="9475" spans="19:19" x14ac:dyDescent="0.25">
      <c r="S9475" s="328"/>
    </row>
    <row r="9476" spans="19:19" x14ac:dyDescent="0.25">
      <c r="S9476" s="328"/>
    </row>
    <row r="9477" spans="19:19" x14ac:dyDescent="0.25">
      <c r="S9477" s="328"/>
    </row>
    <row r="9478" spans="19:19" x14ac:dyDescent="0.25">
      <c r="S9478" s="328"/>
    </row>
    <row r="9479" spans="19:19" x14ac:dyDescent="0.25">
      <c r="S9479" s="328"/>
    </row>
    <row r="9480" spans="19:19" x14ac:dyDescent="0.25">
      <c r="S9480" s="328"/>
    </row>
    <row r="9481" spans="19:19" x14ac:dyDescent="0.25">
      <c r="S9481" s="328"/>
    </row>
    <row r="9482" spans="19:19" x14ac:dyDescent="0.25">
      <c r="S9482" s="328"/>
    </row>
    <row r="9483" spans="19:19" x14ac:dyDescent="0.25">
      <c r="S9483" s="328"/>
    </row>
    <row r="9484" spans="19:19" x14ac:dyDescent="0.25">
      <c r="S9484" s="328"/>
    </row>
    <row r="9485" spans="19:19" x14ac:dyDescent="0.25">
      <c r="S9485" s="328"/>
    </row>
    <row r="9486" spans="19:19" x14ac:dyDescent="0.25">
      <c r="S9486" s="328"/>
    </row>
    <row r="9487" spans="19:19" x14ac:dyDescent="0.25">
      <c r="S9487" s="328"/>
    </row>
    <row r="9488" spans="19:19" x14ac:dyDescent="0.25">
      <c r="S9488" s="328"/>
    </row>
    <row r="9489" spans="19:19" x14ac:dyDescent="0.25">
      <c r="S9489" s="328"/>
    </row>
    <row r="9490" spans="19:19" x14ac:dyDescent="0.25">
      <c r="S9490" s="328"/>
    </row>
    <row r="9491" spans="19:19" x14ac:dyDescent="0.25">
      <c r="S9491" s="328"/>
    </row>
    <row r="9492" spans="19:19" x14ac:dyDescent="0.25">
      <c r="S9492" s="328"/>
    </row>
    <row r="9493" spans="19:19" x14ac:dyDescent="0.25">
      <c r="S9493" s="328"/>
    </row>
    <row r="9494" spans="19:19" x14ac:dyDescent="0.25">
      <c r="S9494" s="328"/>
    </row>
    <row r="9495" spans="19:19" x14ac:dyDescent="0.25">
      <c r="S9495" s="328"/>
    </row>
    <row r="9496" spans="19:19" x14ac:dyDescent="0.25">
      <c r="S9496" s="328"/>
    </row>
    <row r="9497" spans="19:19" x14ac:dyDescent="0.25">
      <c r="S9497" s="328"/>
    </row>
    <row r="9498" spans="19:19" x14ac:dyDescent="0.25">
      <c r="S9498" s="328"/>
    </row>
    <row r="9499" spans="19:19" x14ac:dyDescent="0.25">
      <c r="S9499" s="328"/>
    </row>
    <row r="9500" spans="19:19" x14ac:dyDescent="0.25">
      <c r="S9500" s="328"/>
    </row>
    <row r="9501" spans="19:19" x14ac:dyDescent="0.25">
      <c r="S9501" s="328"/>
    </row>
    <row r="9502" spans="19:19" x14ac:dyDescent="0.25">
      <c r="S9502" s="328"/>
    </row>
    <row r="9503" spans="19:19" x14ac:dyDescent="0.25">
      <c r="S9503" s="328"/>
    </row>
    <row r="9504" spans="19:19" x14ac:dyDescent="0.25">
      <c r="S9504" s="328"/>
    </row>
    <row r="9505" spans="19:19" x14ac:dyDescent="0.25">
      <c r="S9505" s="328"/>
    </row>
    <row r="9506" spans="19:19" x14ac:dyDescent="0.25">
      <c r="S9506" s="328"/>
    </row>
    <row r="9507" spans="19:19" x14ac:dyDescent="0.25">
      <c r="S9507" s="328"/>
    </row>
    <row r="9508" spans="19:19" x14ac:dyDescent="0.25">
      <c r="S9508" s="328"/>
    </row>
    <row r="9509" spans="19:19" x14ac:dyDescent="0.25">
      <c r="S9509" s="328"/>
    </row>
    <row r="9510" spans="19:19" x14ac:dyDescent="0.25">
      <c r="S9510" s="328"/>
    </row>
    <row r="9511" spans="19:19" x14ac:dyDescent="0.25">
      <c r="S9511" s="328"/>
    </row>
    <row r="9512" spans="19:19" x14ac:dyDescent="0.25">
      <c r="S9512" s="328"/>
    </row>
    <row r="9513" spans="19:19" x14ac:dyDescent="0.25">
      <c r="S9513" s="328"/>
    </row>
    <row r="9514" spans="19:19" x14ac:dyDescent="0.25">
      <c r="S9514" s="328"/>
    </row>
    <row r="9515" spans="19:19" x14ac:dyDescent="0.25">
      <c r="S9515" s="328"/>
    </row>
    <row r="9516" spans="19:19" x14ac:dyDescent="0.25">
      <c r="S9516" s="328"/>
    </row>
    <row r="9517" spans="19:19" x14ac:dyDescent="0.25">
      <c r="S9517" s="328"/>
    </row>
    <row r="9518" spans="19:19" x14ac:dyDescent="0.25">
      <c r="S9518" s="328"/>
    </row>
    <row r="9519" spans="19:19" x14ac:dyDescent="0.25">
      <c r="S9519" s="328"/>
    </row>
    <row r="9520" spans="19:19" x14ac:dyDescent="0.25">
      <c r="S9520" s="328"/>
    </row>
    <row r="9521" spans="19:19" x14ac:dyDescent="0.25">
      <c r="S9521" s="328"/>
    </row>
    <row r="9522" spans="19:19" x14ac:dyDescent="0.25">
      <c r="S9522" s="328"/>
    </row>
    <row r="9523" spans="19:19" x14ac:dyDescent="0.25">
      <c r="S9523" s="328"/>
    </row>
    <row r="9524" spans="19:19" x14ac:dyDescent="0.25">
      <c r="S9524" s="328"/>
    </row>
    <row r="9525" spans="19:19" x14ac:dyDescent="0.25">
      <c r="S9525" s="328"/>
    </row>
    <row r="9526" spans="19:19" x14ac:dyDescent="0.25">
      <c r="S9526" s="328"/>
    </row>
    <row r="9527" spans="19:19" x14ac:dyDescent="0.25">
      <c r="S9527" s="328"/>
    </row>
    <row r="9528" spans="19:19" x14ac:dyDescent="0.25">
      <c r="S9528" s="328"/>
    </row>
    <row r="9529" spans="19:19" x14ac:dyDescent="0.25">
      <c r="S9529" s="328"/>
    </row>
    <row r="9530" spans="19:19" x14ac:dyDescent="0.25">
      <c r="S9530" s="328"/>
    </row>
    <row r="9531" spans="19:19" x14ac:dyDescent="0.25">
      <c r="S9531" s="328"/>
    </row>
    <row r="9532" spans="19:19" x14ac:dyDescent="0.25">
      <c r="S9532" s="328"/>
    </row>
    <row r="9533" spans="19:19" x14ac:dyDescent="0.25">
      <c r="S9533" s="328"/>
    </row>
    <row r="9534" spans="19:19" x14ac:dyDescent="0.25">
      <c r="S9534" s="328"/>
    </row>
    <row r="9535" spans="19:19" x14ac:dyDescent="0.25">
      <c r="S9535" s="328"/>
    </row>
    <row r="9536" spans="19:19" x14ac:dyDescent="0.25">
      <c r="S9536" s="328"/>
    </row>
    <row r="9537" spans="19:19" x14ac:dyDescent="0.25">
      <c r="S9537" s="328"/>
    </row>
    <row r="9538" spans="19:19" x14ac:dyDescent="0.25">
      <c r="S9538" s="328"/>
    </row>
    <row r="9539" spans="19:19" x14ac:dyDescent="0.25">
      <c r="S9539" s="328"/>
    </row>
    <row r="9540" spans="19:19" x14ac:dyDescent="0.25">
      <c r="S9540" s="328"/>
    </row>
    <row r="9541" spans="19:19" x14ac:dyDescent="0.25">
      <c r="S9541" s="328"/>
    </row>
    <row r="9542" spans="19:19" x14ac:dyDescent="0.25">
      <c r="S9542" s="328"/>
    </row>
    <row r="9543" spans="19:19" x14ac:dyDescent="0.25">
      <c r="S9543" s="328"/>
    </row>
    <row r="9544" spans="19:19" x14ac:dyDescent="0.25">
      <c r="S9544" s="328"/>
    </row>
    <row r="9545" spans="19:19" x14ac:dyDescent="0.25">
      <c r="S9545" s="328"/>
    </row>
    <row r="9546" spans="19:19" x14ac:dyDescent="0.25">
      <c r="S9546" s="328"/>
    </row>
    <row r="9547" spans="19:19" x14ac:dyDescent="0.25">
      <c r="S9547" s="328"/>
    </row>
    <row r="9548" spans="19:19" x14ac:dyDescent="0.25">
      <c r="S9548" s="328"/>
    </row>
    <row r="9549" spans="19:19" x14ac:dyDescent="0.25">
      <c r="S9549" s="328"/>
    </row>
    <row r="9550" spans="19:19" x14ac:dyDescent="0.25">
      <c r="S9550" s="328"/>
    </row>
    <row r="9551" spans="19:19" x14ac:dyDescent="0.25">
      <c r="S9551" s="328"/>
    </row>
    <row r="9552" spans="19:19" x14ac:dyDescent="0.25">
      <c r="S9552" s="328"/>
    </row>
    <row r="9553" spans="19:19" x14ac:dyDescent="0.25">
      <c r="S9553" s="328"/>
    </row>
    <row r="9554" spans="19:19" x14ac:dyDescent="0.25">
      <c r="S9554" s="328"/>
    </row>
    <row r="9555" spans="19:19" x14ac:dyDescent="0.25">
      <c r="S9555" s="328"/>
    </row>
    <row r="9556" spans="19:19" x14ac:dyDescent="0.25">
      <c r="S9556" s="328"/>
    </row>
    <row r="9557" spans="19:19" x14ac:dyDescent="0.25">
      <c r="S9557" s="328"/>
    </row>
    <row r="9558" spans="19:19" x14ac:dyDescent="0.25">
      <c r="S9558" s="328"/>
    </row>
    <row r="9559" spans="19:19" x14ac:dyDescent="0.25">
      <c r="S9559" s="328"/>
    </row>
    <row r="9560" spans="19:19" x14ac:dyDescent="0.25">
      <c r="S9560" s="328"/>
    </row>
    <row r="9561" spans="19:19" x14ac:dyDescent="0.25">
      <c r="S9561" s="328"/>
    </row>
    <row r="9562" spans="19:19" x14ac:dyDescent="0.25">
      <c r="S9562" s="328"/>
    </row>
    <row r="9563" spans="19:19" x14ac:dyDescent="0.25">
      <c r="S9563" s="328"/>
    </row>
    <row r="9564" spans="19:19" x14ac:dyDescent="0.25">
      <c r="S9564" s="328"/>
    </row>
    <row r="9565" spans="19:19" x14ac:dyDescent="0.25">
      <c r="S9565" s="328"/>
    </row>
    <row r="9566" spans="19:19" x14ac:dyDescent="0.25">
      <c r="S9566" s="328"/>
    </row>
    <row r="9567" spans="19:19" x14ac:dyDescent="0.25">
      <c r="S9567" s="328"/>
    </row>
    <row r="9568" spans="19:19" x14ac:dyDescent="0.25">
      <c r="S9568" s="328"/>
    </row>
    <row r="9569" spans="19:19" x14ac:dyDescent="0.25">
      <c r="S9569" s="328"/>
    </row>
    <row r="9570" spans="19:19" x14ac:dyDescent="0.25">
      <c r="S9570" s="328"/>
    </row>
    <row r="9571" spans="19:19" x14ac:dyDescent="0.25">
      <c r="S9571" s="328"/>
    </row>
    <row r="9572" spans="19:19" x14ac:dyDescent="0.25">
      <c r="S9572" s="328"/>
    </row>
    <row r="9573" spans="19:19" x14ac:dyDescent="0.25">
      <c r="S9573" s="328"/>
    </row>
    <row r="9574" spans="19:19" x14ac:dyDescent="0.25">
      <c r="S9574" s="328"/>
    </row>
    <row r="9575" spans="19:19" x14ac:dyDescent="0.25">
      <c r="S9575" s="328"/>
    </row>
    <row r="9576" spans="19:19" x14ac:dyDescent="0.25">
      <c r="S9576" s="328"/>
    </row>
    <row r="9577" spans="19:19" x14ac:dyDescent="0.25">
      <c r="S9577" s="328"/>
    </row>
    <row r="9578" spans="19:19" x14ac:dyDescent="0.25">
      <c r="S9578" s="328"/>
    </row>
    <row r="9579" spans="19:19" x14ac:dyDescent="0.25">
      <c r="S9579" s="328"/>
    </row>
    <row r="9580" spans="19:19" x14ac:dyDescent="0.25">
      <c r="S9580" s="328"/>
    </row>
    <row r="9581" spans="19:19" x14ac:dyDescent="0.25">
      <c r="S9581" s="328"/>
    </row>
    <row r="9582" spans="19:19" x14ac:dyDescent="0.25">
      <c r="S9582" s="328"/>
    </row>
    <row r="9583" spans="19:19" x14ac:dyDescent="0.25">
      <c r="S9583" s="328"/>
    </row>
    <row r="9584" spans="19:19" x14ac:dyDescent="0.25">
      <c r="S9584" s="328"/>
    </row>
    <row r="9585" spans="19:19" x14ac:dyDescent="0.25">
      <c r="S9585" s="328"/>
    </row>
    <row r="9586" spans="19:19" x14ac:dyDescent="0.25">
      <c r="S9586" s="328"/>
    </row>
    <row r="9587" spans="19:19" x14ac:dyDescent="0.25">
      <c r="S9587" s="328"/>
    </row>
    <row r="9588" spans="19:19" x14ac:dyDescent="0.25">
      <c r="S9588" s="328"/>
    </row>
    <row r="9589" spans="19:19" x14ac:dyDescent="0.25">
      <c r="S9589" s="328"/>
    </row>
    <row r="9590" spans="19:19" x14ac:dyDescent="0.25">
      <c r="S9590" s="328"/>
    </row>
    <row r="9591" spans="19:19" x14ac:dyDescent="0.25">
      <c r="S9591" s="328"/>
    </row>
    <row r="9592" spans="19:19" x14ac:dyDescent="0.25">
      <c r="S9592" s="328"/>
    </row>
    <row r="9593" spans="19:19" x14ac:dyDescent="0.25">
      <c r="S9593" s="328"/>
    </row>
    <row r="9594" spans="19:19" x14ac:dyDescent="0.25">
      <c r="S9594" s="328"/>
    </row>
    <row r="9595" spans="19:19" x14ac:dyDescent="0.25">
      <c r="S9595" s="328"/>
    </row>
    <row r="9596" spans="19:19" x14ac:dyDescent="0.25">
      <c r="S9596" s="328"/>
    </row>
    <row r="9597" spans="19:19" x14ac:dyDescent="0.25">
      <c r="S9597" s="328"/>
    </row>
    <row r="9598" spans="19:19" x14ac:dyDescent="0.25">
      <c r="S9598" s="328"/>
    </row>
    <row r="9599" spans="19:19" x14ac:dyDescent="0.25">
      <c r="S9599" s="328"/>
    </row>
    <row r="9600" spans="19:19" x14ac:dyDescent="0.25">
      <c r="S9600" s="328"/>
    </row>
    <row r="9601" spans="19:19" x14ac:dyDescent="0.25">
      <c r="S9601" s="328"/>
    </row>
    <row r="9602" spans="19:19" x14ac:dyDescent="0.25">
      <c r="S9602" s="328"/>
    </row>
    <row r="9603" spans="19:19" x14ac:dyDescent="0.25">
      <c r="S9603" s="328"/>
    </row>
    <row r="9604" spans="19:19" x14ac:dyDescent="0.25">
      <c r="S9604" s="328"/>
    </row>
    <row r="9605" spans="19:19" x14ac:dyDescent="0.25">
      <c r="S9605" s="328"/>
    </row>
    <row r="9606" spans="19:19" x14ac:dyDescent="0.25">
      <c r="S9606" s="328"/>
    </row>
    <row r="9607" spans="19:19" x14ac:dyDescent="0.25">
      <c r="S9607" s="328"/>
    </row>
    <row r="9608" spans="19:19" x14ac:dyDescent="0.25">
      <c r="S9608" s="328"/>
    </row>
    <row r="9609" spans="19:19" x14ac:dyDescent="0.25">
      <c r="S9609" s="328"/>
    </row>
    <row r="9610" spans="19:19" x14ac:dyDescent="0.25">
      <c r="S9610" s="328"/>
    </row>
    <row r="9611" spans="19:19" x14ac:dyDescent="0.25">
      <c r="S9611" s="328"/>
    </row>
    <row r="9612" spans="19:19" x14ac:dyDescent="0.25">
      <c r="S9612" s="328"/>
    </row>
    <row r="9613" spans="19:19" x14ac:dyDescent="0.25">
      <c r="S9613" s="328"/>
    </row>
    <row r="9614" spans="19:19" x14ac:dyDescent="0.25">
      <c r="S9614" s="328"/>
    </row>
    <row r="9615" spans="19:19" x14ac:dyDescent="0.25">
      <c r="S9615" s="328"/>
    </row>
    <row r="9616" spans="19:19" x14ac:dyDescent="0.25">
      <c r="S9616" s="328"/>
    </row>
    <row r="9617" spans="19:19" x14ac:dyDescent="0.25">
      <c r="S9617" s="328"/>
    </row>
    <row r="9618" spans="19:19" x14ac:dyDescent="0.25">
      <c r="S9618" s="328"/>
    </row>
    <row r="9619" spans="19:19" x14ac:dyDescent="0.25">
      <c r="S9619" s="328"/>
    </row>
    <row r="9620" spans="19:19" x14ac:dyDescent="0.25">
      <c r="S9620" s="328"/>
    </row>
    <row r="9621" spans="19:19" x14ac:dyDescent="0.25">
      <c r="S9621" s="328"/>
    </row>
    <row r="9622" spans="19:19" x14ac:dyDescent="0.25">
      <c r="S9622" s="328"/>
    </row>
    <row r="9623" spans="19:19" x14ac:dyDescent="0.25">
      <c r="S9623" s="328"/>
    </row>
    <row r="9624" spans="19:19" x14ac:dyDescent="0.25">
      <c r="S9624" s="328"/>
    </row>
    <row r="9625" spans="19:19" x14ac:dyDescent="0.25">
      <c r="S9625" s="328"/>
    </row>
    <row r="9626" spans="19:19" x14ac:dyDescent="0.25">
      <c r="S9626" s="328"/>
    </row>
    <row r="9627" spans="19:19" x14ac:dyDescent="0.25">
      <c r="S9627" s="328"/>
    </row>
    <row r="9628" spans="19:19" x14ac:dyDescent="0.25">
      <c r="S9628" s="328"/>
    </row>
    <row r="9629" spans="19:19" x14ac:dyDescent="0.25">
      <c r="S9629" s="328"/>
    </row>
    <row r="9630" spans="19:19" x14ac:dyDescent="0.25">
      <c r="S9630" s="328"/>
    </row>
    <row r="9631" spans="19:19" x14ac:dyDescent="0.25">
      <c r="S9631" s="328"/>
    </row>
    <row r="9632" spans="19:19" x14ac:dyDescent="0.25">
      <c r="S9632" s="328"/>
    </row>
    <row r="9633" spans="19:19" x14ac:dyDescent="0.25">
      <c r="S9633" s="328"/>
    </row>
    <row r="9634" spans="19:19" x14ac:dyDescent="0.25">
      <c r="S9634" s="328"/>
    </row>
    <row r="9635" spans="19:19" x14ac:dyDescent="0.25">
      <c r="S9635" s="328"/>
    </row>
    <row r="9636" spans="19:19" x14ac:dyDescent="0.25">
      <c r="S9636" s="328"/>
    </row>
    <row r="9637" spans="19:19" x14ac:dyDescent="0.25">
      <c r="S9637" s="328"/>
    </row>
    <row r="9638" spans="19:19" x14ac:dyDescent="0.25">
      <c r="S9638" s="328"/>
    </row>
    <row r="9639" spans="19:19" x14ac:dyDescent="0.25">
      <c r="S9639" s="328"/>
    </row>
    <row r="9640" spans="19:19" x14ac:dyDescent="0.25">
      <c r="S9640" s="328"/>
    </row>
    <row r="9641" spans="19:19" x14ac:dyDescent="0.25">
      <c r="S9641" s="328"/>
    </row>
    <row r="9642" spans="19:19" x14ac:dyDescent="0.25">
      <c r="S9642" s="328"/>
    </row>
    <row r="9643" spans="19:19" x14ac:dyDescent="0.25">
      <c r="S9643" s="328"/>
    </row>
    <row r="9644" spans="19:19" x14ac:dyDescent="0.25">
      <c r="S9644" s="328"/>
    </row>
    <row r="9645" spans="19:19" x14ac:dyDescent="0.25">
      <c r="S9645" s="328"/>
    </row>
    <row r="9646" spans="19:19" x14ac:dyDescent="0.25">
      <c r="S9646" s="328"/>
    </row>
    <row r="9647" spans="19:19" x14ac:dyDescent="0.25">
      <c r="S9647" s="328"/>
    </row>
    <row r="9648" spans="19:19" x14ac:dyDescent="0.25">
      <c r="S9648" s="328"/>
    </row>
    <row r="9649" spans="19:19" x14ac:dyDescent="0.25">
      <c r="S9649" s="328"/>
    </row>
    <row r="9650" spans="19:19" x14ac:dyDescent="0.25">
      <c r="S9650" s="328"/>
    </row>
    <row r="9651" spans="19:19" x14ac:dyDescent="0.25">
      <c r="S9651" s="328"/>
    </row>
    <row r="9652" spans="19:19" x14ac:dyDescent="0.25">
      <c r="S9652" s="328"/>
    </row>
    <row r="9653" spans="19:19" x14ac:dyDescent="0.25">
      <c r="S9653" s="328"/>
    </row>
    <row r="9654" spans="19:19" x14ac:dyDescent="0.25">
      <c r="S9654" s="328"/>
    </row>
    <row r="9655" spans="19:19" x14ac:dyDescent="0.25">
      <c r="S9655" s="328"/>
    </row>
    <row r="9656" spans="19:19" x14ac:dyDescent="0.25">
      <c r="S9656" s="328"/>
    </row>
    <row r="9657" spans="19:19" x14ac:dyDescent="0.25">
      <c r="S9657" s="328"/>
    </row>
    <row r="9658" spans="19:19" x14ac:dyDescent="0.25">
      <c r="S9658" s="328"/>
    </row>
    <row r="9659" spans="19:19" x14ac:dyDescent="0.25">
      <c r="S9659" s="328"/>
    </row>
    <row r="9660" spans="19:19" x14ac:dyDescent="0.25">
      <c r="S9660" s="328"/>
    </row>
    <row r="9661" spans="19:19" x14ac:dyDescent="0.25">
      <c r="S9661" s="328"/>
    </row>
    <row r="9662" spans="19:19" x14ac:dyDescent="0.25">
      <c r="S9662" s="328"/>
    </row>
    <row r="9663" spans="19:19" x14ac:dyDescent="0.25">
      <c r="S9663" s="328"/>
    </row>
    <row r="9664" spans="19:19" x14ac:dyDescent="0.25">
      <c r="S9664" s="328"/>
    </row>
    <row r="9665" spans="19:19" x14ac:dyDescent="0.25">
      <c r="S9665" s="328"/>
    </row>
    <row r="9666" spans="19:19" x14ac:dyDescent="0.25">
      <c r="S9666" s="328"/>
    </row>
    <row r="9667" spans="19:19" x14ac:dyDescent="0.25">
      <c r="S9667" s="328"/>
    </row>
    <row r="9668" spans="19:19" x14ac:dyDescent="0.25">
      <c r="S9668" s="328"/>
    </row>
    <row r="9669" spans="19:19" x14ac:dyDescent="0.25">
      <c r="S9669" s="328"/>
    </row>
    <row r="9670" spans="19:19" x14ac:dyDescent="0.25">
      <c r="S9670" s="328"/>
    </row>
    <row r="9671" spans="19:19" x14ac:dyDescent="0.25">
      <c r="S9671" s="328"/>
    </row>
    <row r="9672" spans="19:19" x14ac:dyDescent="0.25">
      <c r="S9672" s="328"/>
    </row>
    <row r="9673" spans="19:19" x14ac:dyDescent="0.25">
      <c r="S9673" s="328"/>
    </row>
    <row r="9674" spans="19:19" x14ac:dyDescent="0.25">
      <c r="S9674" s="328"/>
    </row>
    <row r="9675" spans="19:19" x14ac:dyDescent="0.25">
      <c r="S9675" s="328"/>
    </row>
    <row r="9676" spans="19:19" x14ac:dyDescent="0.25">
      <c r="S9676" s="328"/>
    </row>
    <row r="9677" spans="19:19" x14ac:dyDescent="0.25">
      <c r="S9677" s="328"/>
    </row>
    <row r="9678" spans="19:19" x14ac:dyDescent="0.25">
      <c r="S9678" s="328"/>
    </row>
    <row r="9679" spans="19:19" x14ac:dyDescent="0.25">
      <c r="S9679" s="328"/>
    </row>
    <row r="9680" spans="19:19" x14ac:dyDescent="0.25">
      <c r="S9680" s="328"/>
    </row>
    <row r="9681" spans="19:19" x14ac:dyDescent="0.25">
      <c r="S9681" s="328"/>
    </row>
    <row r="9682" spans="19:19" x14ac:dyDescent="0.25">
      <c r="S9682" s="328"/>
    </row>
    <row r="9683" spans="19:19" x14ac:dyDescent="0.25">
      <c r="S9683" s="328"/>
    </row>
    <row r="9684" spans="19:19" x14ac:dyDescent="0.25">
      <c r="S9684" s="328"/>
    </row>
    <row r="9685" spans="19:19" x14ac:dyDescent="0.25">
      <c r="S9685" s="328"/>
    </row>
    <row r="9686" spans="19:19" x14ac:dyDescent="0.25">
      <c r="S9686" s="328"/>
    </row>
    <row r="9687" spans="19:19" x14ac:dyDescent="0.25">
      <c r="S9687" s="328"/>
    </row>
    <row r="9688" spans="19:19" x14ac:dyDescent="0.25">
      <c r="S9688" s="328"/>
    </row>
    <row r="9689" spans="19:19" x14ac:dyDescent="0.25">
      <c r="S9689" s="328"/>
    </row>
    <row r="9690" spans="19:19" x14ac:dyDescent="0.25">
      <c r="S9690" s="328"/>
    </row>
    <row r="9691" spans="19:19" x14ac:dyDescent="0.25">
      <c r="S9691" s="328"/>
    </row>
    <row r="9692" spans="19:19" x14ac:dyDescent="0.25">
      <c r="S9692" s="328"/>
    </row>
    <row r="9693" spans="19:19" x14ac:dyDescent="0.25">
      <c r="S9693" s="328"/>
    </row>
    <row r="9694" spans="19:19" x14ac:dyDescent="0.25">
      <c r="S9694" s="328"/>
    </row>
    <row r="9695" spans="19:19" x14ac:dyDescent="0.25">
      <c r="S9695" s="328"/>
    </row>
    <row r="9696" spans="19:19" x14ac:dyDescent="0.25">
      <c r="S9696" s="328"/>
    </row>
    <row r="9697" spans="19:19" x14ac:dyDescent="0.25">
      <c r="S9697" s="328"/>
    </row>
    <row r="9698" spans="19:19" x14ac:dyDescent="0.25">
      <c r="S9698" s="328"/>
    </row>
    <row r="9699" spans="19:19" x14ac:dyDescent="0.25">
      <c r="S9699" s="328"/>
    </row>
    <row r="9700" spans="19:19" x14ac:dyDescent="0.25">
      <c r="S9700" s="328"/>
    </row>
    <row r="9701" spans="19:19" x14ac:dyDescent="0.25">
      <c r="S9701" s="328"/>
    </row>
    <row r="9702" spans="19:19" x14ac:dyDescent="0.25">
      <c r="S9702" s="328"/>
    </row>
    <row r="9703" spans="19:19" x14ac:dyDescent="0.25">
      <c r="S9703" s="328"/>
    </row>
    <row r="9704" spans="19:19" x14ac:dyDescent="0.25">
      <c r="S9704" s="328"/>
    </row>
    <row r="9705" spans="19:19" x14ac:dyDescent="0.25">
      <c r="S9705" s="328"/>
    </row>
    <row r="9706" spans="19:19" x14ac:dyDescent="0.25">
      <c r="S9706" s="328"/>
    </row>
    <row r="9707" spans="19:19" x14ac:dyDescent="0.25">
      <c r="S9707" s="328"/>
    </row>
    <row r="9708" spans="19:19" x14ac:dyDescent="0.25">
      <c r="S9708" s="328"/>
    </row>
    <row r="9709" spans="19:19" x14ac:dyDescent="0.25">
      <c r="S9709" s="328"/>
    </row>
    <row r="9710" spans="19:19" x14ac:dyDescent="0.25">
      <c r="S9710" s="328"/>
    </row>
    <row r="9711" spans="19:19" x14ac:dyDescent="0.25">
      <c r="S9711" s="328"/>
    </row>
    <row r="9712" spans="19:19" x14ac:dyDescent="0.25">
      <c r="S9712" s="328"/>
    </row>
    <row r="9713" spans="19:19" x14ac:dyDescent="0.25">
      <c r="S9713" s="328"/>
    </row>
    <row r="9714" spans="19:19" x14ac:dyDescent="0.25">
      <c r="S9714" s="328"/>
    </row>
    <row r="9715" spans="19:19" x14ac:dyDescent="0.25">
      <c r="S9715" s="328"/>
    </row>
    <row r="9716" spans="19:19" x14ac:dyDescent="0.25">
      <c r="S9716" s="328"/>
    </row>
    <row r="9717" spans="19:19" x14ac:dyDescent="0.25">
      <c r="S9717" s="328"/>
    </row>
    <row r="9718" spans="19:19" x14ac:dyDescent="0.25">
      <c r="S9718" s="328"/>
    </row>
    <row r="9719" spans="19:19" x14ac:dyDescent="0.25">
      <c r="S9719" s="328"/>
    </row>
    <row r="9720" spans="19:19" x14ac:dyDescent="0.25">
      <c r="S9720" s="328"/>
    </row>
    <row r="9721" spans="19:19" x14ac:dyDescent="0.25">
      <c r="S9721" s="328"/>
    </row>
    <row r="9722" spans="19:19" x14ac:dyDescent="0.25">
      <c r="S9722" s="328"/>
    </row>
    <row r="9723" spans="19:19" x14ac:dyDescent="0.25">
      <c r="S9723" s="328"/>
    </row>
    <row r="9724" spans="19:19" x14ac:dyDescent="0.25">
      <c r="S9724" s="328"/>
    </row>
    <row r="9725" spans="19:19" x14ac:dyDescent="0.25">
      <c r="S9725" s="328"/>
    </row>
    <row r="9726" spans="19:19" x14ac:dyDescent="0.25">
      <c r="S9726" s="328"/>
    </row>
    <row r="9727" spans="19:19" x14ac:dyDescent="0.25">
      <c r="S9727" s="328"/>
    </row>
    <row r="9728" spans="19:19" x14ac:dyDescent="0.25">
      <c r="S9728" s="328"/>
    </row>
    <row r="9729" spans="19:19" x14ac:dyDescent="0.25">
      <c r="S9729" s="328"/>
    </row>
    <row r="9730" spans="19:19" x14ac:dyDescent="0.25">
      <c r="S9730" s="328"/>
    </row>
    <row r="9731" spans="19:19" x14ac:dyDescent="0.25">
      <c r="S9731" s="328"/>
    </row>
    <row r="9732" spans="19:19" x14ac:dyDescent="0.25">
      <c r="S9732" s="328"/>
    </row>
    <row r="9733" spans="19:19" x14ac:dyDescent="0.25">
      <c r="S9733" s="328"/>
    </row>
    <row r="9734" spans="19:19" x14ac:dyDescent="0.25">
      <c r="S9734" s="328"/>
    </row>
    <row r="9735" spans="19:19" x14ac:dyDescent="0.25">
      <c r="S9735" s="328"/>
    </row>
    <row r="9736" spans="19:19" x14ac:dyDescent="0.25">
      <c r="S9736" s="328"/>
    </row>
    <row r="9737" spans="19:19" x14ac:dyDescent="0.25">
      <c r="S9737" s="328"/>
    </row>
    <row r="9738" spans="19:19" x14ac:dyDescent="0.25">
      <c r="S9738" s="328"/>
    </row>
    <row r="9739" spans="19:19" x14ac:dyDescent="0.25">
      <c r="S9739" s="328"/>
    </row>
    <row r="9740" spans="19:19" x14ac:dyDescent="0.25">
      <c r="S9740" s="328"/>
    </row>
    <row r="9741" spans="19:19" x14ac:dyDescent="0.25">
      <c r="S9741" s="328"/>
    </row>
    <row r="9742" spans="19:19" x14ac:dyDescent="0.25">
      <c r="S9742" s="328"/>
    </row>
    <row r="9743" spans="19:19" x14ac:dyDescent="0.25">
      <c r="S9743" s="328"/>
    </row>
    <row r="9744" spans="19:19" x14ac:dyDescent="0.25">
      <c r="S9744" s="328"/>
    </row>
    <row r="9745" spans="19:19" x14ac:dyDescent="0.25">
      <c r="S9745" s="328"/>
    </row>
    <row r="9746" spans="19:19" x14ac:dyDescent="0.25">
      <c r="S9746" s="328"/>
    </row>
    <row r="9747" spans="19:19" x14ac:dyDescent="0.25">
      <c r="S9747" s="328"/>
    </row>
    <row r="9748" spans="19:19" x14ac:dyDescent="0.25">
      <c r="S9748" s="328"/>
    </row>
    <row r="9749" spans="19:19" x14ac:dyDescent="0.25">
      <c r="S9749" s="328"/>
    </row>
    <row r="9750" spans="19:19" x14ac:dyDescent="0.25">
      <c r="S9750" s="328"/>
    </row>
    <row r="9751" spans="19:19" x14ac:dyDescent="0.25">
      <c r="S9751" s="328"/>
    </row>
    <row r="9752" spans="19:19" x14ac:dyDescent="0.25">
      <c r="S9752" s="328"/>
    </row>
    <row r="9753" spans="19:19" x14ac:dyDescent="0.25">
      <c r="S9753" s="328"/>
    </row>
    <row r="9754" spans="19:19" x14ac:dyDescent="0.25">
      <c r="S9754" s="328"/>
    </row>
    <row r="9755" spans="19:19" x14ac:dyDescent="0.25">
      <c r="S9755" s="328"/>
    </row>
    <row r="9756" spans="19:19" x14ac:dyDescent="0.25">
      <c r="S9756" s="328"/>
    </row>
    <row r="9757" spans="19:19" x14ac:dyDescent="0.25">
      <c r="S9757" s="328"/>
    </row>
    <row r="9758" spans="19:19" x14ac:dyDescent="0.25">
      <c r="S9758" s="328"/>
    </row>
    <row r="9759" spans="19:19" x14ac:dyDescent="0.25">
      <c r="S9759" s="328"/>
    </row>
    <row r="9760" spans="19:19" x14ac:dyDescent="0.25">
      <c r="S9760" s="328"/>
    </row>
    <row r="9761" spans="19:19" x14ac:dyDescent="0.25">
      <c r="S9761" s="328"/>
    </row>
    <row r="9762" spans="19:19" x14ac:dyDescent="0.25">
      <c r="S9762" s="328"/>
    </row>
    <row r="9763" spans="19:19" x14ac:dyDescent="0.25">
      <c r="S9763" s="328"/>
    </row>
    <row r="9764" spans="19:19" x14ac:dyDescent="0.25">
      <c r="S9764" s="328"/>
    </row>
    <row r="9765" spans="19:19" x14ac:dyDescent="0.25">
      <c r="S9765" s="328"/>
    </row>
    <row r="9766" spans="19:19" x14ac:dyDescent="0.25">
      <c r="S9766" s="328"/>
    </row>
    <row r="9767" spans="19:19" x14ac:dyDescent="0.25">
      <c r="S9767" s="328"/>
    </row>
    <row r="9768" spans="19:19" x14ac:dyDescent="0.25">
      <c r="S9768" s="328"/>
    </row>
    <row r="9769" spans="19:19" x14ac:dyDescent="0.25">
      <c r="S9769" s="328"/>
    </row>
    <row r="9770" spans="19:19" x14ac:dyDescent="0.25">
      <c r="S9770" s="328"/>
    </row>
    <row r="9771" spans="19:19" x14ac:dyDescent="0.25">
      <c r="S9771" s="328"/>
    </row>
    <row r="9772" spans="19:19" x14ac:dyDescent="0.25">
      <c r="S9772" s="328"/>
    </row>
    <row r="9773" spans="19:19" x14ac:dyDescent="0.25">
      <c r="S9773" s="328"/>
    </row>
    <row r="9774" spans="19:19" x14ac:dyDescent="0.25">
      <c r="S9774" s="328"/>
    </row>
    <row r="9775" spans="19:19" x14ac:dyDescent="0.25">
      <c r="S9775" s="328"/>
    </row>
    <row r="9776" spans="19:19" x14ac:dyDescent="0.25">
      <c r="S9776" s="328"/>
    </row>
    <row r="9777" spans="19:19" x14ac:dyDescent="0.25">
      <c r="S9777" s="328"/>
    </row>
    <row r="9778" spans="19:19" x14ac:dyDescent="0.25">
      <c r="S9778" s="328"/>
    </row>
    <row r="9779" spans="19:19" x14ac:dyDescent="0.25">
      <c r="S9779" s="328"/>
    </row>
    <row r="9780" spans="19:19" x14ac:dyDescent="0.25">
      <c r="S9780" s="328"/>
    </row>
    <row r="9781" spans="19:19" x14ac:dyDescent="0.25">
      <c r="S9781" s="328"/>
    </row>
    <row r="9782" spans="19:19" x14ac:dyDescent="0.25">
      <c r="S9782" s="328"/>
    </row>
    <row r="9783" spans="19:19" x14ac:dyDescent="0.25">
      <c r="S9783" s="328"/>
    </row>
    <row r="9784" spans="19:19" x14ac:dyDescent="0.25">
      <c r="S9784" s="328"/>
    </row>
    <row r="9785" spans="19:19" x14ac:dyDescent="0.25">
      <c r="S9785" s="328"/>
    </row>
    <row r="9786" spans="19:19" x14ac:dyDescent="0.25">
      <c r="S9786" s="328"/>
    </row>
    <row r="9787" spans="19:19" x14ac:dyDescent="0.25">
      <c r="S9787" s="328"/>
    </row>
    <row r="9788" spans="19:19" x14ac:dyDescent="0.25">
      <c r="S9788" s="328"/>
    </row>
    <row r="9789" spans="19:19" x14ac:dyDescent="0.25">
      <c r="S9789" s="328"/>
    </row>
    <row r="9790" spans="19:19" x14ac:dyDescent="0.25">
      <c r="S9790" s="328"/>
    </row>
    <row r="9791" spans="19:19" x14ac:dyDescent="0.25">
      <c r="S9791" s="328"/>
    </row>
    <row r="9792" spans="19:19" x14ac:dyDescent="0.25">
      <c r="S9792" s="328"/>
    </row>
    <row r="9793" spans="19:19" x14ac:dyDescent="0.25">
      <c r="S9793" s="328"/>
    </row>
    <row r="9794" spans="19:19" x14ac:dyDescent="0.25">
      <c r="S9794" s="328"/>
    </row>
    <row r="9795" spans="19:19" x14ac:dyDescent="0.25">
      <c r="S9795" s="328"/>
    </row>
    <row r="9796" spans="19:19" x14ac:dyDescent="0.25">
      <c r="S9796" s="328"/>
    </row>
    <row r="9797" spans="19:19" x14ac:dyDescent="0.25">
      <c r="S9797" s="328"/>
    </row>
    <row r="9798" spans="19:19" x14ac:dyDescent="0.25">
      <c r="S9798" s="328"/>
    </row>
    <row r="9799" spans="19:19" x14ac:dyDescent="0.25">
      <c r="S9799" s="328"/>
    </row>
    <row r="9800" spans="19:19" x14ac:dyDescent="0.25">
      <c r="S9800" s="328"/>
    </row>
    <row r="9801" spans="19:19" x14ac:dyDescent="0.25">
      <c r="S9801" s="328"/>
    </row>
    <row r="9802" spans="19:19" x14ac:dyDescent="0.25">
      <c r="S9802" s="328"/>
    </row>
    <row r="9803" spans="19:19" x14ac:dyDescent="0.25">
      <c r="S9803" s="328"/>
    </row>
    <row r="9804" spans="19:19" x14ac:dyDescent="0.25">
      <c r="S9804" s="328"/>
    </row>
    <row r="9805" spans="19:19" x14ac:dyDescent="0.25">
      <c r="S9805" s="328"/>
    </row>
    <row r="9806" spans="19:19" x14ac:dyDescent="0.25">
      <c r="S9806" s="328"/>
    </row>
    <row r="9807" spans="19:19" x14ac:dyDescent="0.25">
      <c r="S9807" s="328"/>
    </row>
    <row r="9808" spans="19:19" x14ac:dyDescent="0.25">
      <c r="S9808" s="328"/>
    </row>
    <row r="9809" spans="19:19" x14ac:dyDescent="0.25">
      <c r="S9809" s="328"/>
    </row>
    <row r="9810" spans="19:19" x14ac:dyDescent="0.25">
      <c r="S9810" s="328"/>
    </row>
    <row r="9811" spans="19:19" x14ac:dyDescent="0.25">
      <c r="S9811" s="328"/>
    </row>
    <row r="9812" spans="19:19" x14ac:dyDescent="0.25">
      <c r="S9812" s="328"/>
    </row>
    <row r="9813" spans="19:19" x14ac:dyDescent="0.25">
      <c r="S9813" s="328"/>
    </row>
    <row r="9814" spans="19:19" x14ac:dyDescent="0.25">
      <c r="S9814" s="328"/>
    </row>
    <row r="9815" spans="19:19" x14ac:dyDescent="0.25">
      <c r="S9815" s="328"/>
    </row>
    <row r="9816" spans="19:19" x14ac:dyDescent="0.25">
      <c r="S9816" s="328"/>
    </row>
    <row r="9817" spans="19:19" x14ac:dyDescent="0.25">
      <c r="S9817" s="328"/>
    </row>
    <row r="9818" spans="19:19" x14ac:dyDescent="0.25">
      <c r="S9818" s="328"/>
    </row>
    <row r="9819" spans="19:19" x14ac:dyDescent="0.25">
      <c r="S9819" s="328"/>
    </row>
    <row r="9820" spans="19:19" x14ac:dyDescent="0.25">
      <c r="S9820" s="328"/>
    </row>
    <row r="9821" spans="19:19" x14ac:dyDescent="0.25">
      <c r="S9821" s="328"/>
    </row>
    <row r="9822" spans="19:19" x14ac:dyDescent="0.25">
      <c r="S9822" s="328"/>
    </row>
    <row r="9823" spans="19:19" x14ac:dyDescent="0.25">
      <c r="S9823" s="328"/>
    </row>
    <row r="9824" spans="19:19" x14ac:dyDescent="0.25">
      <c r="S9824" s="328"/>
    </row>
    <row r="9825" spans="19:19" x14ac:dyDescent="0.25">
      <c r="S9825" s="328"/>
    </row>
    <row r="9826" spans="19:19" x14ac:dyDescent="0.25">
      <c r="S9826" s="328"/>
    </row>
    <row r="9827" spans="19:19" x14ac:dyDescent="0.25">
      <c r="S9827" s="328"/>
    </row>
    <row r="9828" spans="19:19" x14ac:dyDescent="0.25">
      <c r="S9828" s="328"/>
    </row>
    <row r="9829" spans="19:19" x14ac:dyDescent="0.25">
      <c r="S9829" s="328"/>
    </row>
    <row r="9830" spans="19:19" x14ac:dyDescent="0.25">
      <c r="S9830" s="328"/>
    </row>
    <row r="9831" spans="19:19" x14ac:dyDescent="0.25">
      <c r="S9831" s="328"/>
    </row>
    <row r="9832" spans="19:19" x14ac:dyDescent="0.25">
      <c r="S9832" s="328"/>
    </row>
    <row r="9833" spans="19:19" x14ac:dyDescent="0.25">
      <c r="S9833" s="328"/>
    </row>
    <row r="9834" spans="19:19" x14ac:dyDescent="0.25">
      <c r="S9834" s="328"/>
    </row>
    <row r="9835" spans="19:19" x14ac:dyDescent="0.25">
      <c r="S9835" s="328"/>
    </row>
    <row r="9836" spans="19:19" x14ac:dyDescent="0.25">
      <c r="S9836" s="328"/>
    </row>
    <row r="9837" spans="19:19" x14ac:dyDescent="0.25">
      <c r="S9837" s="328"/>
    </row>
    <row r="9838" spans="19:19" x14ac:dyDescent="0.25">
      <c r="S9838" s="328"/>
    </row>
    <row r="9839" spans="19:19" x14ac:dyDescent="0.25">
      <c r="S9839" s="328"/>
    </row>
    <row r="9840" spans="19:19" x14ac:dyDescent="0.25">
      <c r="S9840" s="328"/>
    </row>
    <row r="9841" spans="19:19" x14ac:dyDescent="0.25">
      <c r="S9841" s="328"/>
    </row>
    <row r="9842" spans="19:19" x14ac:dyDescent="0.25">
      <c r="S9842" s="328"/>
    </row>
    <row r="9843" spans="19:19" x14ac:dyDescent="0.25">
      <c r="S9843" s="328"/>
    </row>
    <row r="9844" spans="19:19" x14ac:dyDescent="0.25">
      <c r="S9844" s="328"/>
    </row>
    <row r="9845" spans="19:19" x14ac:dyDescent="0.25">
      <c r="S9845" s="328"/>
    </row>
    <row r="9846" spans="19:19" x14ac:dyDescent="0.25">
      <c r="S9846" s="328"/>
    </row>
    <row r="9847" spans="19:19" x14ac:dyDescent="0.25">
      <c r="S9847" s="328"/>
    </row>
    <row r="9848" spans="19:19" x14ac:dyDescent="0.25">
      <c r="S9848" s="328"/>
    </row>
    <row r="9849" spans="19:19" x14ac:dyDescent="0.25">
      <c r="S9849" s="328"/>
    </row>
    <row r="9850" spans="19:19" x14ac:dyDescent="0.25">
      <c r="S9850" s="328"/>
    </row>
    <row r="9851" spans="19:19" x14ac:dyDescent="0.25">
      <c r="S9851" s="328"/>
    </row>
    <row r="9852" spans="19:19" x14ac:dyDescent="0.25">
      <c r="S9852" s="328"/>
    </row>
    <row r="9853" spans="19:19" x14ac:dyDescent="0.25">
      <c r="S9853" s="328"/>
    </row>
    <row r="9854" spans="19:19" x14ac:dyDescent="0.25">
      <c r="S9854" s="328"/>
    </row>
    <row r="9855" spans="19:19" x14ac:dyDescent="0.25">
      <c r="S9855" s="328"/>
    </row>
    <row r="9856" spans="19:19" x14ac:dyDescent="0.25">
      <c r="S9856" s="328"/>
    </row>
    <row r="9857" spans="19:19" x14ac:dyDescent="0.25">
      <c r="S9857" s="328"/>
    </row>
    <row r="9858" spans="19:19" x14ac:dyDescent="0.25">
      <c r="S9858" s="328"/>
    </row>
    <row r="9859" spans="19:19" x14ac:dyDescent="0.25">
      <c r="S9859" s="328"/>
    </row>
    <row r="9860" spans="19:19" x14ac:dyDescent="0.25">
      <c r="S9860" s="328"/>
    </row>
    <row r="9861" spans="19:19" x14ac:dyDescent="0.25">
      <c r="S9861" s="328"/>
    </row>
    <row r="9862" spans="19:19" x14ac:dyDescent="0.25">
      <c r="S9862" s="328"/>
    </row>
    <row r="9863" spans="19:19" x14ac:dyDescent="0.25">
      <c r="S9863" s="328"/>
    </row>
    <row r="9864" spans="19:19" x14ac:dyDescent="0.25">
      <c r="S9864" s="328"/>
    </row>
    <row r="9865" spans="19:19" x14ac:dyDescent="0.25">
      <c r="S9865" s="328"/>
    </row>
    <row r="9866" spans="19:19" x14ac:dyDescent="0.25">
      <c r="S9866" s="328"/>
    </row>
    <row r="9867" spans="19:19" x14ac:dyDescent="0.25">
      <c r="S9867" s="328"/>
    </row>
    <row r="9868" spans="19:19" x14ac:dyDescent="0.25">
      <c r="S9868" s="328"/>
    </row>
    <row r="9869" spans="19:19" x14ac:dyDescent="0.25">
      <c r="S9869" s="328"/>
    </row>
    <row r="9870" spans="19:19" x14ac:dyDescent="0.25">
      <c r="S9870" s="328"/>
    </row>
    <row r="9871" spans="19:19" x14ac:dyDescent="0.25">
      <c r="S9871" s="328"/>
    </row>
    <row r="9872" spans="19:19" x14ac:dyDescent="0.25">
      <c r="S9872" s="328"/>
    </row>
    <row r="9873" spans="19:19" x14ac:dyDescent="0.25">
      <c r="S9873" s="328"/>
    </row>
    <row r="9874" spans="19:19" x14ac:dyDescent="0.25">
      <c r="S9874" s="328"/>
    </row>
    <row r="9875" spans="19:19" x14ac:dyDescent="0.25">
      <c r="S9875" s="328"/>
    </row>
    <row r="9876" spans="19:19" x14ac:dyDescent="0.25">
      <c r="S9876" s="328"/>
    </row>
    <row r="9877" spans="19:19" x14ac:dyDescent="0.25">
      <c r="S9877" s="328"/>
    </row>
    <row r="9878" spans="19:19" x14ac:dyDescent="0.25">
      <c r="S9878" s="328"/>
    </row>
    <row r="9879" spans="19:19" x14ac:dyDescent="0.25">
      <c r="S9879" s="328"/>
    </row>
    <row r="9880" spans="19:19" x14ac:dyDescent="0.25">
      <c r="S9880" s="328"/>
    </row>
    <row r="9881" spans="19:19" x14ac:dyDescent="0.25">
      <c r="S9881" s="328"/>
    </row>
    <row r="9882" spans="19:19" x14ac:dyDescent="0.25">
      <c r="S9882" s="328"/>
    </row>
    <row r="9883" spans="19:19" x14ac:dyDescent="0.25">
      <c r="S9883" s="328"/>
    </row>
    <row r="9884" spans="19:19" x14ac:dyDescent="0.25">
      <c r="S9884" s="328"/>
    </row>
    <row r="9885" spans="19:19" x14ac:dyDescent="0.25">
      <c r="S9885" s="328"/>
    </row>
    <row r="9886" spans="19:19" x14ac:dyDescent="0.25">
      <c r="S9886" s="328"/>
    </row>
    <row r="9887" spans="19:19" x14ac:dyDescent="0.25">
      <c r="S9887" s="328"/>
    </row>
    <row r="9888" spans="19:19" x14ac:dyDescent="0.25">
      <c r="S9888" s="328"/>
    </row>
    <row r="9889" spans="19:19" x14ac:dyDescent="0.25">
      <c r="S9889" s="328"/>
    </row>
    <row r="9890" spans="19:19" x14ac:dyDescent="0.25">
      <c r="S9890" s="328"/>
    </row>
    <row r="9891" spans="19:19" x14ac:dyDescent="0.25">
      <c r="S9891" s="328"/>
    </row>
    <row r="9892" spans="19:19" x14ac:dyDescent="0.25">
      <c r="S9892" s="328"/>
    </row>
    <row r="9893" spans="19:19" x14ac:dyDescent="0.25">
      <c r="S9893" s="328"/>
    </row>
    <row r="9894" spans="19:19" x14ac:dyDescent="0.25">
      <c r="S9894" s="328"/>
    </row>
    <row r="9895" spans="19:19" x14ac:dyDescent="0.25">
      <c r="S9895" s="328"/>
    </row>
    <row r="9896" spans="19:19" x14ac:dyDescent="0.25">
      <c r="S9896" s="328"/>
    </row>
    <row r="9897" spans="19:19" x14ac:dyDescent="0.25">
      <c r="S9897" s="328"/>
    </row>
    <row r="9898" spans="19:19" x14ac:dyDescent="0.25">
      <c r="S9898" s="328"/>
    </row>
    <row r="9899" spans="19:19" x14ac:dyDescent="0.25">
      <c r="S9899" s="328"/>
    </row>
    <row r="9900" spans="19:19" x14ac:dyDescent="0.25">
      <c r="S9900" s="328"/>
    </row>
    <row r="9901" spans="19:19" x14ac:dyDescent="0.25">
      <c r="S9901" s="328"/>
    </row>
    <row r="9902" spans="19:19" x14ac:dyDescent="0.25">
      <c r="S9902" s="328"/>
    </row>
    <row r="9903" spans="19:19" x14ac:dyDescent="0.25">
      <c r="S9903" s="328"/>
    </row>
    <row r="9904" spans="19:19" x14ac:dyDescent="0.25">
      <c r="S9904" s="328"/>
    </row>
    <row r="9905" spans="19:19" x14ac:dyDescent="0.25">
      <c r="S9905" s="328"/>
    </row>
    <row r="9906" spans="19:19" x14ac:dyDescent="0.25">
      <c r="S9906" s="328"/>
    </row>
    <row r="9907" spans="19:19" x14ac:dyDescent="0.25">
      <c r="S9907" s="328"/>
    </row>
    <row r="9908" spans="19:19" x14ac:dyDescent="0.25">
      <c r="S9908" s="328"/>
    </row>
    <row r="9909" spans="19:19" x14ac:dyDescent="0.25">
      <c r="S9909" s="328"/>
    </row>
    <row r="9910" spans="19:19" x14ac:dyDescent="0.25">
      <c r="S9910" s="328"/>
    </row>
    <row r="9911" spans="19:19" x14ac:dyDescent="0.25">
      <c r="S9911" s="328"/>
    </row>
    <row r="9912" spans="19:19" x14ac:dyDescent="0.25">
      <c r="S9912" s="328"/>
    </row>
    <row r="9913" spans="19:19" x14ac:dyDescent="0.25">
      <c r="S9913" s="328"/>
    </row>
    <row r="9914" spans="19:19" x14ac:dyDescent="0.25">
      <c r="S9914" s="328"/>
    </row>
    <row r="9915" spans="19:19" x14ac:dyDescent="0.25">
      <c r="S9915" s="328"/>
    </row>
    <row r="9916" spans="19:19" x14ac:dyDescent="0.25">
      <c r="S9916" s="328"/>
    </row>
    <row r="9917" spans="19:19" x14ac:dyDescent="0.25">
      <c r="S9917" s="328"/>
    </row>
    <row r="9918" spans="19:19" x14ac:dyDescent="0.25">
      <c r="S9918" s="328"/>
    </row>
    <row r="9919" spans="19:19" x14ac:dyDescent="0.25">
      <c r="S9919" s="328"/>
    </row>
    <row r="9920" spans="19:19" x14ac:dyDescent="0.25">
      <c r="S9920" s="328"/>
    </row>
    <row r="9921" spans="19:19" x14ac:dyDescent="0.25">
      <c r="S9921" s="328"/>
    </row>
    <row r="9922" spans="19:19" x14ac:dyDescent="0.25">
      <c r="S9922" s="328"/>
    </row>
    <row r="9923" spans="19:19" x14ac:dyDescent="0.25">
      <c r="S9923" s="328"/>
    </row>
    <row r="9924" spans="19:19" x14ac:dyDescent="0.25">
      <c r="S9924" s="328"/>
    </row>
    <row r="9925" spans="19:19" x14ac:dyDescent="0.25">
      <c r="S9925" s="328"/>
    </row>
    <row r="9926" spans="19:19" x14ac:dyDescent="0.25">
      <c r="S9926" s="328"/>
    </row>
    <row r="9927" spans="19:19" x14ac:dyDescent="0.25">
      <c r="S9927" s="328"/>
    </row>
    <row r="9928" spans="19:19" x14ac:dyDescent="0.25">
      <c r="S9928" s="328"/>
    </row>
    <row r="9929" spans="19:19" x14ac:dyDescent="0.25">
      <c r="S9929" s="328"/>
    </row>
    <row r="9930" spans="19:19" x14ac:dyDescent="0.25">
      <c r="S9930" s="328"/>
    </row>
    <row r="9931" spans="19:19" x14ac:dyDescent="0.25">
      <c r="S9931" s="328"/>
    </row>
    <row r="9932" spans="19:19" x14ac:dyDescent="0.25">
      <c r="S9932" s="328"/>
    </row>
    <row r="9933" spans="19:19" x14ac:dyDescent="0.25">
      <c r="S9933" s="328"/>
    </row>
    <row r="9934" spans="19:19" x14ac:dyDescent="0.25">
      <c r="S9934" s="328"/>
    </row>
    <row r="9935" spans="19:19" x14ac:dyDescent="0.25">
      <c r="S9935" s="328"/>
    </row>
    <row r="9936" spans="19:19" x14ac:dyDescent="0.25">
      <c r="S9936" s="328"/>
    </row>
    <row r="9937" spans="19:19" x14ac:dyDescent="0.25">
      <c r="S9937" s="328"/>
    </row>
    <row r="9938" spans="19:19" x14ac:dyDescent="0.25">
      <c r="S9938" s="328"/>
    </row>
    <row r="9939" spans="19:19" x14ac:dyDescent="0.25">
      <c r="S9939" s="328"/>
    </row>
    <row r="9940" spans="19:19" x14ac:dyDescent="0.25">
      <c r="S9940" s="328"/>
    </row>
    <row r="9941" spans="19:19" x14ac:dyDescent="0.25">
      <c r="S9941" s="328"/>
    </row>
    <row r="9942" spans="19:19" x14ac:dyDescent="0.25">
      <c r="S9942" s="328"/>
    </row>
    <row r="9943" spans="19:19" x14ac:dyDescent="0.25">
      <c r="S9943" s="328"/>
    </row>
    <row r="9944" spans="19:19" x14ac:dyDescent="0.25">
      <c r="S9944" s="328"/>
    </row>
    <row r="9945" spans="19:19" x14ac:dyDescent="0.25">
      <c r="S9945" s="328"/>
    </row>
    <row r="9946" spans="19:19" x14ac:dyDescent="0.25">
      <c r="S9946" s="328"/>
    </row>
    <row r="9947" spans="19:19" x14ac:dyDescent="0.25">
      <c r="S9947" s="328"/>
    </row>
    <row r="9948" spans="19:19" x14ac:dyDescent="0.25">
      <c r="S9948" s="328"/>
    </row>
    <row r="9949" spans="19:19" x14ac:dyDescent="0.25">
      <c r="S9949" s="328"/>
    </row>
    <row r="9950" spans="19:19" x14ac:dyDescent="0.25">
      <c r="S9950" s="328"/>
    </row>
    <row r="9951" spans="19:19" x14ac:dyDescent="0.25">
      <c r="S9951" s="328"/>
    </row>
    <row r="9952" spans="19:19" x14ac:dyDescent="0.25">
      <c r="S9952" s="328"/>
    </row>
    <row r="9953" spans="19:19" x14ac:dyDescent="0.25">
      <c r="S9953" s="328"/>
    </row>
    <row r="9954" spans="19:19" x14ac:dyDescent="0.25">
      <c r="S9954" s="328"/>
    </row>
    <row r="9955" spans="19:19" x14ac:dyDescent="0.25">
      <c r="S9955" s="328"/>
    </row>
    <row r="9956" spans="19:19" x14ac:dyDescent="0.25">
      <c r="S9956" s="328"/>
    </row>
    <row r="9957" spans="19:19" x14ac:dyDescent="0.25">
      <c r="S9957" s="328"/>
    </row>
    <row r="9958" spans="19:19" x14ac:dyDescent="0.25">
      <c r="S9958" s="328"/>
    </row>
    <row r="9959" spans="19:19" x14ac:dyDescent="0.25">
      <c r="S9959" s="328"/>
    </row>
    <row r="9960" spans="19:19" x14ac:dyDescent="0.25">
      <c r="S9960" s="328"/>
    </row>
    <row r="9961" spans="19:19" x14ac:dyDescent="0.25">
      <c r="S9961" s="328"/>
    </row>
    <row r="9962" spans="19:19" x14ac:dyDescent="0.25">
      <c r="S9962" s="328"/>
    </row>
    <row r="9963" spans="19:19" x14ac:dyDescent="0.25">
      <c r="S9963" s="328"/>
    </row>
    <row r="9964" spans="19:19" x14ac:dyDescent="0.25">
      <c r="S9964" s="328"/>
    </row>
    <row r="9965" spans="19:19" x14ac:dyDescent="0.25">
      <c r="S9965" s="328"/>
    </row>
    <row r="9966" spans="19:19" x14ac:dyDescent="0.25">
      <c r="S9966" s="328"/>
    </row>
    <row r="9967" spans="19:19" x14ac:dyDescent="0.25">
      <c r="S9967" s="328"/>
    </row>
    <row r="9968" spans="19:19" x14ac:dyDescent="0.25">
      <c r="S9968" s="328"/>
    </row>
    <row r="9969" spans="19:19" x14ac:dyDescent="0.25">
      <c r="S9969" s="328"/>
    </row>
    <row r="9970" spans="19:19" x14ac:dyDescent="0.25">
      <c r="S9970" s="328"/>
    </row>
    <row r="9971" spans="19:19" x14ac:dyDescent="0.25">
      <c r="S9971" s="328"/>
    </row>
    <row r="9972" spans="19:19" x14ac:dyDescent="0.25">
      <c r="S9972" s="328"/>
    </row>
    <row r="9973" spans="19:19" x14ac:dyDescent="0.25">
      <c r="S9973" s="328"/>
    </row>
    <row r="9974" spans="19:19" x14ac:dyDescent="0.25">
      <c r="S9974" s="328"/>
    </row>
    <row r="9975" spans="19:19" x14ac:dyDescent="0.25">
      <c r="S9975" s="328"/>
    </row>
    <row r="9976" spans="19:19" x14ac:dyDescent="0.25">
      <c r="S9976" s="328"/>
    </row>
    <row r="9977" spans="19:19" x14ac:dyDescent="0.25">
      <c r="S9977" s="328"/>
    </row>
    <row r="9978" spans="19:19" x14ac:dyDescent="0.25">
      <c r="S9978" s="328"/>
    </row>
    <row r="9979" spans="19:19" x14ac:dyDescent="0.25">
      <c r="S9979" s="328"/>
    </row>
    <row r="9980" spans="19:19" x14ac:dyDescent="0.25">
      <c r="S9980" s="328"/>
    </row>
    <row r="9981" spans="19:19" x14ac:dyDescent="0.25">
      <c r="S9981" s="328"/>
    </row>
    <row r="9982" spans="19:19" x14ac:dyDescent="0.25">
      <c r="S9982" s="328"/>
    </row>
    <row r="9983" spans="19:19" x14ac:dyDescent="0.25">
      <c r="S9983" s="328"/>
    </row>
    <row r="9984" spans="19:19" x14ac:dyDescent="0.25">
      <c r="S9984" s="328"/>
    </row>
    <row r="9985" spans="19:19" x14ac:dyDescent="0.25">
      <c r="S9985" s="328"/>
    </row>
    <row r="9986" spans="19:19" x14ac:dyDescent="0.25">
      <c r="S9986" s="328"/>
    </row>
    <row r="9987" spans="19:19" x14ac:dyDescent="0.25">
      <c r="S9987" s="328"/>
    </row>
    <row r="9988" spans="19:19" x14ac:dyDescent="0.25">
      <c r="S9988" s="328"/>
    </row>
    <row r="9989" spans="19:19" x14ac:dyDescent="0.25">
      <c r="S9989" s="328"/>
    </row>
    <row r="9990" spans="19:19" x14ac:dyDescent="0.25">
      <c r="S9990" s="328"/>
    </row>
    <row r="9991" spans="19:19" x14ac:dyDescent="0.25">
      <c r="S9991" s="328"/>
    </row>
    <row r="9992" spans="19:19" x14ac:dyDescent="0.25">
      <c r="S9992" s="328"/>
    </row>
    <row r="9993" spans="19:19" x14ac:dyDescent="0.25">
      <c r="S9993" s="328"/>
    </row>
    <row r="9994" spans="19:19" x14ac:dyDescent="0.25">
      <c r="S9994" s="328"/>
    </row>
    <row r="9995" spans="19:19" x14ac:dyDescent="0.25">
      <c r="S9995" s="328"/>
    </row>
    <row r="9996" spans="19:19" x14ac:dyDescent="0.25">
      <c r="S9996" s="328"/>
    </row>
    <row r="9997" spans="19:19" x14ac:dyDescent="0.25">
      <c r="S9997" s="328"/>
    </row>
    <row r="9998" spans="19:19" x14ac:dyDescent="0.25">
      <c r="S9998" s="328"/>
    </row>
    <row r="9999" spans="19:19" x14ac:dyDescent="0.25">
      <c r="S9999" s="328"/>
    </row>
    <row r="10000" spans="19:19" x14ac:dyDescent="0.25">
      <c r="S10000" s="328"/>
    </row>
    <row r="10001" spans="19:19" x14ac:dyDescent="0.25">
      <c r="S10001" s="328"/>
    </row>
    <row r="10002" spans="19:19" x14ac:dyDescent="0.25">
      <c r="S10002" s="328"/>
    </row>
    <row r="10003" spans="19:19" x14ac:dyDescent="0.25">
      <c r="S10003" s="328"/>
    </row>
    <row r="10004" spans="19:19" x14ac:dyDescent="0.25">
      <c r="S10004" s="328"/>
    </row>
    <row r="10005" spans="19:19" x14ac:dyDescent="0.25">
      <c r="S10005" s="328"/>
    </row>
    <row r="10006" spans="19:19" x14ac:dyDescent="0.25">
      <c r="S10006" s="328"/>
    </row>
    <row r="10007" spans="19:19" x14ac:dyDescent="0.25">
      <c r="S10007" s="328"/>
    </row>
    <row r="10008" spans="19:19" x14ac:dyDescent="0.25">
      <c r="S10008" s="328"/>
    </row>
    <row r="10009" spans="19:19" x14ac:dyDescent="0.25">
      <c r="S10009" s="328"/>
    </row>
    <row r="10010" spans="19:19" x14ac:dyDescent="0.25">
      <c r="S10010" s="328"/>
    </row>
    <row r="10011" spans="19:19" x14ac:dyDescent="0.25">
      <c r="S10011" s="328"/>
    </row>
    <row r="10012" spans="19:19" x14ac:dyDescent="0.25">
      <c r="S10012" s="328"/>
    </row>
    <row r="10013" spans="19:19" x14ac:dyDescent="0.25">
      <c r="S10013" s="328"/>
    </row>
    <row r="10014" spans="19:19" x14ac:dyDescent="0.25">
      <c r="S10014" s="328"/>
    </row>
    <row r="10015" spans="19:19" x14ac:dyDescent="0.25">
      <c r="S10015" s="328"/>
    </row>
    <row r="10016" spans="19:19" x14ac:dyDescent="0.25">
      <c r="S10016" s="328"/>
    </row>
    <row r="10017" spans="19:19" x14ac:dyDescent="0.25">
      <c r="S10017" s="328"/>
    </row>
    <row r="10018" spans="19:19" x14ac:dyDescent="0.25">
      <c r="S10018" s="328"/>
    </row>
    <row r="10019" spans="19:19" x14ac:dyDescent="0.25">
      <c r="S10019" s="328"/>
    </row>
    <row r="10020" spans="19:19" x14ac:dyDescent="0.25">
      <c r="S10020" s="328"/>
    </row>
    <row r="10021" spans="19:19" x14ac:dyDescent="0.25">
      <c r="S10021" s="328"/>
    </row>
    <row r="10022" spans="19:19" x14ac:dyDescent="0.25">
      <c r="S10022" s="328"/>
    </row>
    <row r="10023" spans="19:19" x14ac:dyDescent="0.25">
      <c r="S10023" s="328"/>
    </row>
    <row r="10024" spans="19:19" x14ac:dyDescent="0.25">
      <c r="S10024" s="328"/>
    </row>
    <row r="10025" spans="19:19" x14ac:dyDescent="0.25">
      <c r="S10025" s="328"/>
    </row>
    <row r="10026" spans="19:19" x14ac:dyDescent="0.25">
      <c r="S10026" s="328"/>
    </row>
    <row r="10027" spans="19:19" x14ac:dyDescent="0.25">
      <c r="S10027" s="328"/>
    </row>
    <row r="10028" spans="19:19" x14ac:dyDescent="0.25">
      <c r="S10028" s="328"/>
    </row>
    <row r="10029" spans="19:19" x14ac:dyDescent="0.25">
      <c r="S10029" s="328"/>
    </row>
    <row r="10030" spans="19:19" x14ac:dyDescent="0.25">
      <c r="S10030" s="328"/>
    </row>
    <row r="10031" spans="19:19" x14ac:dyDescent="0.25">
      <c r="S10031" s="328"/>
    </row>
    <row r="10032" spans="19:19" x14ac:dyDescent="0.25">
      <c r="S10032" s="328"/>
    </row>
    <row r="10033" spans="19:19" x14ac:dyDescent="0.25">
      <c r="S10033" s="328"/>
    </row>
    <row r="10034" spans="19:19" x14ac:dyDescent="0.25">
      <c r="S10034" s="328"/>
    </row>
    <row r="10035" spans="19:19" x14ac:dyDescent="0.25">
      <c r="S10035" s="328"/>
    </row>
    <row r="10036" spans="19:19" x14ac:dyDescent="0.25">
      <c r="S10036" s="328"/>
    </row>
    <row r="10037" spans="19:19" x14ac:dyDescent="0.25">
      <c r="S10037" s="328"/>
    </row>
    <row r="10038" spans="19:19" x14ac:dyDescent="0.25">
      <c r="S10038" s="328"/>
    </row>
    <row r="10039" spans="19:19" x14ac:dyDescent="0.25">
      <c r="S10039" s="328"/>
    </row>
    <row r="10040" spans="19:19" x14ac:dyDescent="0.25">
      <c r="S10040" s="328"/>
    </row>
    <row r="10041" spans="19:19" x14ac:dyDescent="0.25">
      <c r="S10041" s="328"/>
    </row>
    <row r="10042" spans="19:19" x14ac:dyDescent="0.25">
      <c r="S10042" s="328"/>
    </row>
    <row r="10043" spans="19:19" x14ac:dyDescent="0.25">
      <c r="S10043" s="328"/>
    </row>
    <row r="10044" spans="19:19" x14ac:dyDescent="0.25">
      <c r="S10044" s="328"/>
    </row>
    <row r="10045" spans="19:19" x14ac:dyDescent="0.25">
      <c r="S10045" s="328"/>
    </row>
    <row r="10046" spans="19:19" x14ac:dyDescent="0.25">
      <c r="S10046" s="328"/>
    </row>
    <row r="10047" spans="19:19" x14ac:dyDescent="0.25">
      <c r="S10047" s="328"/>
    </row>
    <row r="10048" spans="19:19" x14ac:dyDescent="0.25">
      <c r="S10048" s="328"/>
    </row>
    <row r="10049" spans="19:19" x14ac:dyDescent="0.25">
      <c r="S10049" s="328"/>
    </row>
    <row r="10050" spans="19:19" x14ac:dyDescent="0.25">
      <c r="S10050" s="328"/>
    </row>
    <row r="10051" spans="19:19" x14ac:dyDescent="0.25">
      <c r="S10051" s="328"/>
    </row>
    <row r="10052" spans="19:19" x14ac:dyDescent="0.25">
      <c r="S10052" s="328"/>
    </row>
    <row r="10053" spans="19:19" x14ac:dyDescent="0.25">
      <c r="S10053" s="328"/>
    </row>
    <row r="10054" spans="19:19" x14ac:dyDescent="0.25">
      <c r="S10054" s="328"/>
    </row>
    <row r="10055" spans="19:19" x14ac:dyDescent="0.25">
      <c r="S10055" s="328"/>
    </row>
    <row r="10056" spans="19:19" x14ac:dyDescent="0.25">
      <c r="S10056" s="328"/>
    </row>
    <row r="10057" spans="19:19" x14ac:dyDescent="0.25">
      <c r="S10057" s="328"/>
    </row>
    <row r="10058" spans="19:19" x14ac:dyDescent="0.25">
      <c r="S10058" s="328"/>
    </row>
    <row r="10059" spans="19:19" x14ac:dyDescent="0.25">
      <c r="S10059" s="328"/>
    </row>
    <row r="10060" spans="19:19" x14ac:dyDescent="0.25">
      <c r="S10060" s="328"/>
    </row>
    <row r="10061" spans="19:19" x14ac:dyDescent="0.25">
      <c r="S10061" s="328"/>
    </row>
    <row r="10062" spans="19:19" x14ac:dyDescent="0.25">
      <c r="S10062" s="328"/>
    </row>
    <row r="10063" spans="19:19" x14ac:dyDescent="0.25">
      <c r="S10063" s="328"/>
    </row>
    <row r="10064" spans="19:19" x14ac:dyDescent="0.25">
      <c r="S10064" s="328"/>
    </row>
    <row r="10065" spans="19:19" x14ac:dyDescent="0.25">
      <c r="S10065" s="328"/>
    </row>
    <row r="10066" spans="19:19" x14ac:dyDescent="0.25">
      <c r="S10066" s="328"/>
    </row>
    <row r="10067" spans="19:19" x14ac:dyDescent="0.25">
      <c r="S10067" s="328"/>
    </row>
    <row r="10068" spans="19:19" x14ac:dyDescent="0.25">
      <c r="S10068" s="328"/>
    </row>
    <row r="10069" spans="19:19" x14ac:dyDescent="0.25">
      <c r="S10069" s="328"/>
    </row>
    <row r="10070" spans="19:19" x14ac:dyDescent="0.25">
      <c r="S10070" s="328"/>
    </row>
    <row r="10071" spans="19:19" x14ac:dyDescent="0.25">
      <c r="S10071" s="328"/>
    </row>
    <row r="10072" spans="19:19" x14ac:dyDescent="0.25">
      <c r="S10072" s="328"/>
    </row>
    <row r="10073" spans="19:19" x14ac:dyDescent="0.25">
      <c r="S10073" s="328"/>
    </row>
    <row r="10074" spans="19:19" x14ac:dyDescent="0.25">
      <c r="S10074" s="328"/>
    </row>
    <row r="10075" spans="19:19" x14ac:dyDescent="0.25">
      <c r="S10075" s="328"/>
    </row>
    <row r="10076" spans="19:19" x14ac:dyDescent="0.25">
      <c r="S10076" s="328"/>
    </row>
    <row r="10077" spans="19:19" x14ac:dyDescent="0.25">
      <c r="S10077" s="328"/>
    </row>
    <row r="10078" spans="19:19" x14ac:dyDescent="0.25">
      <c r="S10078" s="328"/>
    </row>
    <row r="10079" spans="19:19" x14ac:dyDescent="0.25">
      <c r="S10079" s="328"/>
    </row>
    <row r="10080" spans="19:19" x14ac:dyDescent="0.25">
      <c r="S10080" s="328"/>
    </row>
    <row r="10081" spans="19:19" x14ac:dyDescent="0.25">
      <c r="S10081" s="328"/>
    </row>
    <row r="10082" spans="19:19" x14ac:dyDescent="0.25">
      <c r="S10082" s="328"/>
    </row>
    <row r="10083" spans="19:19" x14ac:dyDescent="0.25">
      <c r="S10083" s="328"/>
    </row>
    <row r="10084" spans="19:19" x14ac:dyDescent="0.25">
      <c r="S10084" s="328"/>
    </row>
    <row r="10085" spans="19:19" x14ac:dyDescent="0.25">
      <c r="S10085" s="328"/>
    </row>
    <row r="10086" spans="19:19" x14ac:dyDescent="0.25">
      <c r="S10086" s="328"/>
    </row>
    <row r="10087" spans="19:19" x14ac:dyDescent="0.25">
      <c r="S10087" s="328"/>
    </row>
    <row r="10088" spans="19:19" x14ac:dyDescent="0.25">
      <c r="S10088" s="328"/>
    </row>
    <row r="10089" spans="19:19" x14ac:dyDescent="0.25">
      <c r="S10089" s="328"/>
    </row>
    <row r="10090" spans="19:19" x14ac:dyDescent="0.25">
      <c r="S10090" s="328"/>
    </row>
    <row r="10091" spans="19:19" x14ac:dyDescent="0.25">
      <c r="S10091" s="328"/>
    </row>
    <row r="10092" spans="19:19" x14ac:dyDescent="0.25">
      <c r="S10092" s="328"/>
    </row>
    <row r="10093" spans="19:19" x14ac:dyDescent="0.25">
      <c r="S10093" s="328"/>
    </row>
    <row r="10094" spans="19:19" x14ac:dyDescent="0.25">
      <c r="S10094" s="328"/>
    </row>
    <row r="10095" spans="19:19" x14ac:dyDescent="0.25">
      <c r="S10095" s="328"/>
    </row>
    <row r="10096" spans="19:19" x14ac:dyDescent="0.25">
      <c r="S10096" s="328"/>
    </row>
    <row r="10097" spans="19:19" x14ac:dyDescent="0.25">
      <c r="S10097" s="328"/>
    </row>
    <row r="10098" spans="19:19" x14ac:dyDescent="0.25">
      <c r="S10098" s="328"/>
    </row>
    <row r="10099" spans="19:19" x14ac:dyDescent="0.25">
      <c r="S10099" s="328"/>
    </row>
    <row r="10100" spans="19:19" x14ac:dyDescent="0.25">
      <c r="S10100" s="328"/>
    </row>
    <row r="10101" spans="19:19" x14ac:dyDescent="0.25">
      <c r="S10101" s="328"/>
    </row>
    <row r="10102" spans="19:19" x14ac:dyDescent="0.25">
      <c r="S10102" s="328"/>
    </row>
    <row r="10103" spans="19:19" x14ac:dyDescent="0.25">
      <c r="S10103" s="328"/>
    </row>
    <row r="10104" spans="19:19" x14ac:dyDescent="0.25">
      <c r="S10104" s="328"/>
    </row>
    <row r="10105" spans="19:19" x14ac:dyDescent="0.25">
      <c r="S10105" s="328"/>
    </row>
    <row r="10106" spans="19:19" x14ac:dyDescent="0.25">
      <c r="S10106" s="328"/>
    </row>
    <row r="10107" spans="19:19" x14ac:dyDescent="0.25">
      <c r="S10107" s="328"/>
    </row>
    <row r="10108" spans="19:19" x14ac:dyDescent="0.25">
      <c r="S10108" s="328"/>
    </row>
    <row r="10109" spans="19:19" x14ac:dyDescent="0.25">
      <c r="S10109" s="328"/>
    </row>
    <row r="10110" spans="19:19" x14ac:dyDescent="0.25">
      <c r="S10110" s="328"/>
    </row>
    <row r="10111" spans="19:19" x14ac:dyDescent="0.25">
      <c r="S10111" s="328"/>
    </row>
    <row r="10112" spans="19:19" x14ac:dyDescent="0.25">
      <c r="S10112" s="328"/>
    </row>
    <row r="10113" spans="19:19" x14ac:dyDescent="0.25">
      <c r="S10113" s="328"/>
    </row>
    <row r="10114" spans="19:19" x14ac:dyDescent="0.25">
      <c r="S10114" s="328"/>
    </row>
    <row r="10115" spans="19:19" x14ac:dyDescent="0.25">
      <c r="S10115" s="328"/>
    </row>
    <row r="10116" spans="19:19" x14ac:dyDescent="0.25">
      <c r="S10116" s="328"/>
    </row>
    <row r="10117" spans="19:19" x14ac:dyDescent="0.25">
      <c r="S10117" s="328"/>
    </row>
    <row r="10118" spans="19:19" x14ac:dyDescent="0.25">
      <c r="S10118" s="328"/>
    </row>
    <row r="10119" spans="19:19" x14ac:dyDescent="0.25">
      <c r="S10119" s="328"/>
    </row>
    <row r="10120" spans="19:19" x14ac:dyDescent="0.25">
      <c r="S10120" s="328"/>
    </row>
    <row r="10121" spans="19:19" x14ac:dyDescent="0.25">
      <c r="S10121" s="328"/>
    </row>
    <row r="10122" spans="19:19" x14ac:dyDescent="0.25">
      <c r="S10122" s="328"/>
    </row>
    <row r="10123" spans="19:19" x14ac:dyDescent="0.25">
      <c r="S10123" s="328"/>
    </row>
    <row r="10124" spans="19:19" x14ac:dyDescent="0.25">
      <c r="S10124" s="328"/>
    </row>
    <row r="10125" spans="19:19" x14ac:dyDescent="0.25">
      <c r="S10125" s="328"/>
    </row>
    <row r="10126" spans="19:19" x14ac:dyDescent="0.25">
      <c r="S10126" s="328"/>
    </row>
    <row r="10127" spans="19:19" x14ac:dyDescent="0.25">
      <c r="S10127" s="328"/>
    </row>
    <row r="10128" spans="19:19" x14ac:dyDescent="0.25">
      <c r="S10128" s="328"/>
    </row>
    <row r="10129" spans="19:19" x14ac:dyDescent="0.25">
      <c r="S10129" s="328"/>
    </row>
    <row r="10130" spans="19:19" x14ac:dyDescent="0.25">
      <c r="S10130" s="328"/>
    </row>
    <row r="10131" spans="19:19" x14ac:dyDescent="0.25">
      <c r="S10131" s="328"/>
    </row>
    <row r="10132" spans="19:19" x14ac:dyDescent="0.25">
      <c r="S10132" s="328"/>
    </row>
    <row r="10133" spans="19:19" x14ac:dyDescent="0.25">
      <c r="S10133" s="328"/>
    </row>
    <row r="10134" spans="19:19" x14ac:dyDescent="0.25">
      <c r="S10134" s="328"/>
    </row>
    <row r="10135" spans="19:19" x14ac:dyDescent="0.25">
      <c r="S10135" s="328"/>
    </row>
    <row r="10136" spans="19:19" x14ac:dyDescent="0.25">
      <c r="S10136" s="328"/>
    </row>
    <row r="10137" spans="19:19" x14ac:dyDescent="0.25">
      <c r="S10137" s="328"/>
    </row>
    <row r="10138" spans="19:19" x14ac:dyDescent="0.25">
      <c r="S10138" s="328"/>
    </row>
    <row r="10139" spans="19:19" x14ac:dyDescent="0.25">
      <c r="S10139" s="328"/>
    </row>
    <row r="10140" spans="19:19" x14ac:dyDescent="0.25">
      <c r="S10140" s="328"/>
    </row>
    <row r="10141" spans="19:19" x14ac:dyDescent="0.25">
      <c r="S10141" s="328"/>
    </row>
    <row r="10142" spans="19:19" x14ac:dyDescent="0.25">
      <c r="S10142" s="328"/>
    </row>
    <row r="10143" spans="19:19" x14ac:dyDescent="0.25">
      <c r="S10143" s="328"/>
    </row>
    <row r="10144" spans="19:19" x14ac:dyDescent="0.25">
      <c r="S10144" s="328"/>
    </row>
    <row r="10145" spans="19:19" x14ac:dyDescent="0.25">
      <c r="S10145" s="328"/>
    </row>
    <row r="10146" spans="19:19" x14ac:dyDescent="0.25">
      <c r="S10146" s="328"/>
    </row>
    <row r="10147" spans="19:19" x14ac:dyDescent="0.25">
      <c r="S10147" s="328"/>
    </row>
    <row r="10148" spans="19:19" x14ac:dyDescent="0.25">
      <c r="S10148" s="328"/>
    </row>
    <row r="10149" spans="19:19" x14ac:dyDescent="0.25">
      <c r="S10149" s="328"/>
    </row>
    <row r="10150" spans="19:19" x14ac:dyDescent="0.25">
      <c r="S10150" s="328"/>
    </row>
    <row r="10151" spans="19:19" x14ac:dyDescent="0.25">
      <c r="S10151" s="328"/>
    </row>
    <row r="10152" spans="19:19" x14ac:dyDescent="0.25">
      <c r="S10152" s="328"/>
    </row>
    <row r="10153" spans="19:19" x14ac:dyDescent="0.25">
      <c r="S10153" s="328"/>
    </row>
    <row r="10154" spans="19:19" x14ac:dyDescent="0.25">
      <c r="S10154" s="328"/>
    </row>
    <row r="10155" spans="19:19" x14ac:dyDescent="0.25">
      <c r="S10155" s="328"/>
    </row>
    <row r="10156" spans="19:19" x14ac:dyDescent="0.25">
      <c r="S10156" s="328"/>
    </row>
    <row r="10157" spans="19:19" x14ac:dyDescent="0.25">
      <c r="S10157" s="328"/>
    </row>
    <row r="10158" spans="19:19" x14ac:dyDescent="0.25">
      <c r="S10158" s="328"/>
    </row>
    <row r="10159" spans="19:19" x14ac:dyDescent="0.25">
      <c r="S10159" s="328"/>
    </row>
    <row r="10160" spans="19:19" x14ac:dyDescent="0.25">
      <c r="S10160" s="328"/>
    </row>
    <row r="10161" spans="19:19" x14ac:dyDescent="0.25">
      <c r="S10161" s="328"/>
    </row>
    <row r="10162" spans="19:19" x14ac:dyDescent="0.25">
      <c r="S10162" s="328"/>
    </row>
    <row r="10163" spans="19:19" x14ac:dyDescent="0.25">
      <c r="S10163" s="328"/>
    </row>
    <row r="10164" spans="19:19" x14ac:dyDescent="0.25">
      <c r="S10164" s="328"/>
    </row>
    <row r="10165" spans="19:19" x14ac:dyDescent="0.25">
      <c r="S10165" s="328"/>
    </row>
    <row r="10166" spans="19:19" x14ac:dyDescent="0.25">
      <c r="S10166" s="328"/>
    </row>
    <row r="10167" spans="19:19" x14ac:dyDescent="0.25">
      <c r="S10167" s="328"/>
    </row>
    <row r="10168" spans="19:19" x14ac:dyDescent="0.25">
      <c r="S10168" s="328"/>
    </row>
    <row r="10169" spans="19:19" x14ac:dyDescent="0.25">
      <c r="S10169" s="328"/>
    </row>
    <row r="10170" spans="19:19" x14ac:dyDescent="0.25">
      <c r="S10170" s="328"/>
    </row>
    <row r="10171" spans="19:19" x14ac:dyDescent="0.25">
      <c r="S10171" s="328"/>
    </row>
    <row r="10172" spans="19:19" x14ac:dyDescent="0.25">
      <c r="S10172" s="328"/>
    </row>
    <row r="10173" spans="19:19" x14ac:dyDescent="0.25">
      <c r="S10173" s="328"/>
    </row>
    <row r="10174" spans="19:19" x14ac:dyDescent="0.25">
      <c r="S10174" s="328"/>
    </row>
    <row r="10175" spans="19:19" x14ac:dyDescent="0.25">
      <c r="S10175" s="328"/>
    </row>
    <row r="10176" spans="19:19" x14ac:dyDescent="0.25">
      <c r="S10176" s="328"/>
    </row>
    <row r="10177" spans="19:19" x14ac:dyDescent="0.25">
      <c r="S10177" s="328"/>
    </row>
    <row r="10178" spans="19:19" x14ac:dyDescent="0.25">
      <c r="S10178" s="328"/>
    </row>
    <row r="10179" spans="19:19" x14ac:dyDescent="0.25">
      <c r="S10179" s="328"/>
    </row>
    <row r="10180" spans="19:19" x14ac:dyDescent="0.25">
      <c r="S10180" s="328"/>
    </row>
    <row r="10181" spans="19:19" x14ac:dyDescent="0.25">
      <c r="S10181" s="328"/>
    </row>
    <row r="10182" spans="19:19" x14ac:dyDescent="0.25">
      <c r="S10182" s="328"/>
    </row>
    <row r="10183" spans="19:19" x14ac:dyDescent="0.25">
      <c r="S10183" s="328"/>
    </row>
    <row r="10184" spans="19:19" x14ac:dyDescent="0.25">
      <c r="S10184" s="328"/>
    </row>
    <row r="10185" spans="19:19" x14ac:dyDescent="0.25">
      <c r="S10185" s="328"/>
    </row>
    <row r="10186" spans="19:19" x14ac:dyDescent="0.25">
      <c r="S10186" s="328"/>
    </row>
    <row r="10187" spans="19:19" x14ac:dyDescent="0.25">
      <c r="S10187" s="328"/>
    </row>
    <row r="10188" spans="19:19" x14ac:dyDescent="0.25">
      <c r="S10188" s="328"/>
    </row>
    <row r="10189" spans="19:19" x14ac:dyDescent="0.25">
      <c r="S10189" s="328"/>
    </row>
    <row r="10190" spans="19:19" x14ac:dyDescent="0.25">
      <c r="S10190" s="328"/>
    </row>
    <row r="10191" spans="19:19" x14ac:dyDescent="0.25">
      <c r="S10191" s="328"/>
    </row>
    <row r="10192" spans="19:19" x14ac:dyDescent="0.25">
      <c r="S10192" s="328"/>
    </row>
    <row r="10193" spans="19:19" x14ac:dyDescent="0.25">
      <c r="S10193" s="328"/>
    </row>
    <row r="10194" spans="19:19" x14ac:dyDescent="0.25">
      <c r="S10194" s="328"/>
    </row>
    <row r="10195" spans="19:19" x14ac:dyDescent="0.25">
      <c r="S10195" s="328"/>
    </row>
    <row r="10196" spans="19:19" x14ac:dyDescent="0.25">
      <c r="S10196" s="328"/>
    </row>
    <row r="10197" spans="19:19" x14ac:dyDescent="0.25">
      <c r="S10197" s="328"/>
    </row>
    <row r="10198" spans="19:19" x14ac:dyDescent="0.25">
      <c r="S10198" s="328"/>
    </row>
    <row r="10199" spans="19:19" x14ac:dyDescent="0.25">
      <c r="S10199" s="328"/>
    </row>
    <row r="10200" spans="19:19" x14ac:dyDescent="0.25">
      <c r="S10200" s="328"/>
    </row>
    <row r="10201" spans="19:19" x14ac:dyDescent="0.25">
      <c r="S10201" s="328"/>
    </row>
    <row r="10202" spans="19:19" x14ac:dyDescent="0.25">
      <c r="S10202" s="328"/>
    </row>
    <row r="10203" spans="19:19" x14ac:dyDescent="0.25">
      <c r="S10203" s="328"/>
    </row>
    <row r="10204" spans="19:19" x14ac:dyDescent="0.25">
      <c r="S10204" s="328"/>
    </row>
    <row r="10205" spans="19:19" x14ac:dyDescent="0.25">
      <c r="S10205" s="328"/>
    </row>
    <row r="10206" spans="19:19" x14ac:dyDescent="0.25">
      <c r="S10206" s="328"/>
    </row>
    <row r="10207" spans="19:19" x14ac:dyDescent="0.25">
      <c r="S10207" s="328"/>
    </row>
    <row r="10208" spans="19:19" x14ac:dyDescent="0.25">
      <c r="S10208" s="328"/>
    </row>
    <row r="10209" spans="19:19" x14ac:dyDescent="0.25">
      <c r="S10209" s="328"/>
    </row>
    <row r="10210" spans="19:19" x14ac:dyDescent="0.25">
      <c r="S10210" s="328"/>
    </row>
    <row r="10211" spans="19:19" x14ac:dyDescent="0.25">
      <c r="S10211" s="328"/>
    </row>
    <row r="10212" spans="19:19" x14ac:dyDescent="0.25">
      <c r="S10212" s="328"/>
    </row>
    <row r="10213" spans="19:19" x14ac:dyDescent="0.25">
      <c r="S10213" s="328"/>
    </row>
    <row r="10214" spans="19:19" x14ac:dyDescent="0.25">
      <c r="S10214" s="328"/>
    </row>
    <row r="10215" spans="19:19" x14ac:dyDescent="0.25">
      <c r="S10215" s="328"/>
    </row>
    <row r="10216" spans="19:19" x14ac:dyDescent="0.25">
      <c r="S10216" s="328"/>
    </row>
    <row r="10217" spans="19:19" x14ac:dyDescent="0.25">
      <c r="S10217" s="328"/>
    </row>
    <row r="10218" spans="19:19" x14ac:dyDescent="0.25">
      <c r="S10218" s="328"/>
    </row>
    <row r="10219" spans="19:19" x14ac:dyDescent="0.25">
      <c r="S10219" s="328"/>
    </row>
    <row r="10220" spans="19:19" x14ac:dyDescent="0.25">
      <c r="S10220" s="328"/>
    </row>
    <row r="10221" spans="19:19" x14ac:dyDescent="0.25">
      <c r="S10221" s="328"/>
    </row>
    <row r="10222" spans="19:19" x14ac:dyDescent="0.25">
      <c r="S10222" s="328"/>
    </row>
    <row r="10223" spans="19:19" x14ac:dyDescent="0.25">
      <c r="S10223" s="328"/>
    </row>
    <row r="10224" spans="19:19" x14ac:dyDescent="0.25">
      <c r="S10224" s="328"/>
    </row>
    <row r="10225" spans="19:19" x14ac:dyDescent="0.25">
      <c r="S10225" s="328"/>
    </row>
    <row r="10226" spans="19:19" x14ac:dyDescent="0.25">
      <c r="S10226" s="328"/>
    </row>
    <row r="10227" spans="19:19" x14ac:dyDescent="0.25">
      <c r="S10227" s="328"/>
    </row>
    <row r="10228" spans="19:19" x14ac:dyDescent="0.25">
      <c r="S10228" s="328"/>
    </row>
    <row r="10229" spans="19:19" x14ac:dyDescent="0.25">
      <c r="S10229" s="328"/>
    </row>
    <row r="10230" spans="19:19" x14ac:dyDescent="0.25">
      <c r="S10230" s="328"/>
    </row>
    <row r="10231" spans="19:19" x14ac:dyDescent="0.25">
      <c r="S10231" s="328"/>
    </row>
    <row r="10232" spans="19:19" x14ac:dyDescent="0.25">
      <c r="S10232" s="328"/>
    </row>
    <row r="10233" spans="19:19" x14ac:dyDescent="0.25">
      <c r="S10233" s="328"/>
    </row>
    <row r="10234" spans="19:19" x14ac:dyDescent="0.25">
      <c r="S10234" s="328"/>
    </row>
    <row r="10235" spans="19:19" x14ac:dyDescent="0.25">
      <c r="S10235" s="328"/>
    </row>
    <row r="10236" spans="19:19" x14ac:dyDescent="0.25">
      <c r="S10236" s="328"/>
    </row>
    <row r="10237" spans="19:19" x14ac:dyDescent="0.25">
      <c r="S10237" s="328"/>
    </row>
    <row r="10238" spans="19:19" x14ac:dyDescent="0.25">
      <c r="S10238" s="328"/>
    </row>
    <row r="10239" spans="19:19" x14ac:dyDescent="0.25">
      <c r="S10239" s="328"/>
    </row>
    <row r="10240" spans="19:19" x14ac:dyDescent="0.25">
      <c r="S10240" s="328"/>
    </row>
    <row r="10241" spans="19:19" x14ac:dyDescent="0.25">
      <c r="S10241" s="328"/>
    </row>
    <row r="10242" spans="19:19" x14ac:dyDescent="0.25">
      <c r="S10242" s="328"/>
    </row>
    <row r="10243" spans="19:19" x14ac:dyDescent="0.25">
      <c r="S10243" s="328"/>
    </row>
    <row r="10244" spans="19:19" x14ac:dyDescent="0.25">
      <c r="S10244" s="328"/>
    </row>
    <row r="10245" spans="19:19" x14ac:dyDescent="0.25">
      <c r="S10245" s="328"/>
    </row>
    <row r="10246" spans="19:19" x14ac:dyDescent="0.25">
      <c r="S10246" s="328"/>
    </row>
    <row r="10247" spans="19:19" x14ac:dyDescent="0.25">
      <c r="S10247" s="328"/>
    </row>
    <row r="10248" spans="19:19" x14ac:dyDescent="0.25">
      <c r="S10248" s="328"/>
    </row>
    <row r="10249" spans="19:19" x14ac:dyDescent="0.25">
      <c r="S10249" s="328"/>
    </row>
    <row r="10250" spans="19:19" x14ac:dyDescent="0.25">
      <c r="S10250" s="328"/>
    </row>
    <row r="10251" spans="19:19" x14ac:dyDescent="0.25">
      <c r="S10251" s="328"/>
    </row>
    <row r="10252" spans="19:19" x14ac:dyDescent="0.25">
      <c r="S10252" s="328"/>
    </row>
    <row r="10253" spans="19:19" x14ac:dyDescent="0.25">
      <c r="S10253" s="328"/>
    </row>
    <row r="10254" spans="19:19" x14ac:dyDescent="0.25">
      <c r="S10254" s="328"/>
    </row>
    <row r="10255" spans="19:19" x14ac:dyDescent="0.25">
      <c r="S10255" s="328"/>
    </row>
    <row r="10256" spans="19:19" x14ac:dyDescent="0.25">
      <c r="S10256" s="328"/>
    </row>
    <row r="10257" spans="19:19" x14ac:dyDescent="0.25">
      <c r="S10257" s="328"/>
    </row>
    <row r="10258" spans="19:19" x14ac:dyDescent="0.25">
      <c r="S10258" s="328"/>
    </row>
    <row r="10259" spans="19:19" x14ac:dyDescent="0.25">
      <c r="S10259" s="328"/>
    </row>
    <row r="10260" spans="19:19" x14ac:dyDescent="0.25">
      <c r="S10260" s="328"/>
    </row>
    <row r="10261" spans="19:19" x14ac:dyDescent="0.25">
      <c r="S10261" s="328"/>
    </row>
    <row r="10262" spans="19:19" x14ac:dyDescent="0.25">
      <c r="S10262" s="328"/>
    </row>
    <row r="10263" spans="19:19" x14ac:dyDescent="0.25">
      <c r="S10263" s="328"/>
    </row>
    <row r="10264" spans="19:19" x14ac:dyDescent="0.25">
      <c r="S10264" s="328"/>
    </row>
    <row r="10265" spans="19:19" x14ac:dyDescent="0.25">
      <c r="S10265" s="328"/>
    </row>
    <row r="10266" spans="19:19" x14ac:dyDescent="0.25">
      <c r="S10266" s="328"/>
    </row>
    <row r="10267" spans="19:19" x14ac:dyDescent="0.25">
      <c r="S10267" s="328"/>
    </row>
    <row r="10268" spans="19:19" x14ac:dyDescent="0.25">
      <c r="S10268" s="328"/>
    </row>
    <row r="10269" spans="19:19" x14ac:dyDescent="0.25">
      <c r="S10269" s="328"/>
    </row>
    <row r="10270" spans="19:19" x14ac:dyDescent="0.25">
      <c r="S10270" s="328"/>
    </row>
    <row r="10271" spans="19:19" x14ac:dyDescent="0.25">
      <c r="S10271" s="328"/>
    </row>
    <row r="10272" spans="19:19" x14ac:dyDescent="0.25">
      <c r="S10272" s="328"/>
    </row>
    <row r="10273" spans="19:19" x14ac:dyDescent="0.25">
      <c r="S10273" s="328"/>
    </row>
    <row r="10274" spans="19:19" x14ac:dyDescent="0.25">
      <c r="S10274" s="328"/>
    </row>
    <row r="10275" spans="19:19" x14ac:dyDescent="0.25">
      <c r="S10275" s="328"/>
    </row>
    <row r="10276" spans="19:19" x14ac:dyDescent="0.25">
      <c r="S10276" s="328"/>
    </row>
    <row r="10277" spans="19:19" x14ac:dyDescent="0.25">
      <c r="S10277" s="328"/>
    </row>
    <row r="10278" spans="19:19" x14ac:dyDescent="0.25">
      <c r="S10278" s="328"/>
    </row>
    <row r="10279" spans="19:19" x14ac:dyDescent="0.25">
      <c r="S10279" s="328"/>
    </row>
    <row r="10280" spans="19:19" x14ac:dyDescent="0.25">
      <c r="S10280" s="328"/>
    </row>
    <row r="10281" spans="19:19" x14ac:dyDescent="0.25">
      <c r="S10281" s="328"/>
    </row>
    <row r="10282" spans="19:19" x14ac:dyDescent="0.25">
      <c r="S10282" s="328"/>
    </row>
    <row r="10283" spans="19:19" x14ac:dyDescent="0.25">
      <c r="S10283" s="328"/>
    </row>
    <row r="10284" spans="19:19" x14ac:dyDescent="0.25">
      <c r="S10284" s="328"/>
    </row>
    <row r="10285" spans="19:19" x14ac:dyDescent="0.25">
      <c r="S10285" s="328"/>
    </row>
    <row r="10286" spans="19:19" x14ac:dyDescent="0.25">
      <c r="S10286" s="328"/>
    </row>
    <row r="10287" spans="19:19" x14ac:dyDescent="0.25">
      <c r="S10287" s="328"/>
    </row>
    <row r="10288" spans="19:19" x14ac:dyDescent="0.25">
      <c r="S10288" s="328"/>
    </row>
    <row r="10289" spans="19:19" x14ac:dyDescent="0.25">
      <c r="S10289" s="328"/>
    </row>
    <row r="10290" spans="19:19" x14ac:dyDescent="0.25">
      <c r="S10290" s="328"/>
    </row>
    <row r="10291" spans="19:19" x14ac:dyDescent="0.25">
      <c r="S10291" s="328"/>
    </row>
    <row r="10292" spans="19:19" x14ac:dyDescent="0.25">
      <c r="S10292" s="328"/>
    </row>
    <row r="10293" spans="19:19" x14ac:dyDescent="0.25">
      <c r="S10293" s="328"/>
    </row>
    <row r="10294" spans="19:19" x14ac:dyDescent="0.25">
      <c r="S10294" s="328"/>
    </row>
    <row r="10295" spans="19:19" x14ac:dyDescent="0.25">
      <c r="S10295" s="328"/>
    </row>
    <row r="10296" spans="19:19" x14ac:dyDescent="0.25">
      <c r="S10296" s="328"/>
    </row>
    <row r="10297" spans="19:19" x14ac:dyDescent="0.25">
      <c r="S10297" s="328"/>
    </row>
    <row r="10298" spans="19:19" x14ac:dyDescent="0.25">
      <c r="S10298" s="328"/>
    </row>
    <row r="10299" spans="19:19" x14ac:dyDescent="0.25">
      <c r="S10299" s="328"/>
    </row>
    <row r="10300" spans="19:19" x14ac:dyDescent="0.25">
      <c r="S10300" s="328"/>
    </row>
    <row r="10301" spans="19:19" x14ac:dyDescent="0.25">
      <c r="S10301" s="328"/>
    </row>
    <row r="10302" spans="19:19" x14ac:dyDescent="0.25">
      <c r="S10302" s="328"/>
    </row>
    <row r="10303" spans="19:19" x14ac:dyDescent="0.25">
      <c r="S10303" s="328"/>
    </row>
    <row r="10304" spans="19:19" x14ac:dyDescent="0.25">
      <c r="S10304" s="328"/>
    </row>
    <row r="10305" spans="19:19" x14ac:dyDescent="0.25">
      <c r="S10305" s="328"/>
    </row>
    <row r="10306" spans="19:19" x14ac:dyDescent="0.25">
      <c r="S10306" s="328"/>
    </row>
    <row r="10307" spans="19:19" x14ac:dyDescent="0.25">
      <c r="S10307" s="328"/>
    </row>
    <row r="10308" spans="19:19" x14ac:dyDescent="0.25">
      <c r="S10308" s="328"/>
    </row>
    <row r="10309" spans="19:19" x14ac:dyDescent="0.25">
      <c r="S10309" s="328"/>
    </row>
    <row r="10310" spans="19:19" x14ac:dyDescent="0.25">
      <c r="S10310" s="328"/>
    </row>
    <row r="10311" spans="19:19" x14ac:dyDescent="0.25">
      <c r="S10311" s="328"/>
    </row>
    <row r="10312" spans="19:19" x14ac:dyDescent="0.25">
      <c r="S10312" s="328"/>
    </row>
    <row r="10313" spans="19:19" x14ac:dyDescent="0.25">
      <c r="S10313" s="328"/>
    </row>
    <row r="10314" spans="19:19" x14ac:dyDescent="0.25">
      <c r="S10314" s="328"/>
    </row>
    <row r="10315" spans="19:19" x14ac:dyDescent="0.25">
      <c r="S10315" s="328"/>
    </row>
    <row r="10316" spans="19:19" x14ac:dyDescent="0.25">
      <c r="S10316" s="328"/>
    </row>
    <row r="10317" spans="19:19" x14ac:dyDescent="0.25">
      <c r="S10317" s="328"/>
    </row>
    <row r="10318" spans="19:19" x14ac:dyDescent="0.25">
      <c r="S10318" s="328"/>
    </row>
    <row r="10319" spans="19:19" x14ac:dyDescent="0.25">
      <c r="S10319" s="328"/>
    </row>
    <row r="10320" spans="19:19" x14ac:dyDescent="0.25">
      <c r="S10320" s="328"/>
    </row>
    <row r="10321" spans="19:19" x14ac:dyDescent="0.25">
      <c r="S10321" s="328"/>
    </row>
    <row r="10322" spans="19:19" x14ac:dyDescent="0.25">
      <c r="S10322" s="328"/>
    </row>
    <row r="10323" spans="19:19" x14ac:dyDescent="0.25">
      <c r="S10323" s="328"/>
    </row>
    <row r="10324" spans="19:19" x14ac:dyDescent="0.25">
      <c r="S10324" s="328"/>
    </row>
    <row r="10325" spans="19:19" x14ac:dyDescent="0.25">
      <c r="S10325" s="328"/>
    </row>
    <row r="10326" spans="19:19" x14ac:dyDescent="0.25">
      <c r="S10326" s="328"/>
    </row>
    <row r="10327" spans="19:19" x14ac:dyDescent="0.25">
      <c r="S10327" s="328"/>
    </row>
    <row r="10328" spans="19:19" x14ac:dyDescent="0.25">
      <c r="S10328" s="328"/>
    </row>
    <row r="10329" spans="19:19" x14ac:dyDescent="0.25">
      <c r="S10329" s="328"/>
    </row>
    <row r="10330" spans="19:19" x14ac:dyDescent="0.25">
      <c r="S10330" s="328"/>
    </row>
    <row r="10331" spans="19:19" x14ac:dyDescent="0.25">
      <c r="S10331" s="328"/>
    </row>
    <row r="10332" spans="19:19" x14ac:dyDescent="0.25">
      <c r="S10332" s="328"/>
    </row>
    <row r="10333" spans="19:19" x14ac:dyDescent="0.25">
      <c r="S10333" s="328"/>
    </row>
    <row r="10334" spans="19:19" x14ac:dyDescent="0.25">
      <c r="S10334" s="328"/>
    </row>
    <row r="10335" spans="19:19" x14ac:dyDescent="0.25">
      <c r="S10335" s="328"/>
    </row>
    <row r="10336" spans="19:19" x14ac:dyDescent="0.25">
      <c r="S10336" s="328"/>
    </row>
    <row r="10337" spans="19:19" x14ac:dyDescent="0.25">
      <c r="S10337" s="328"/>
    </row>
    <row r="10338" spans="19:19" x14ac:dyDescent="0.25">
      <c r="S10338" s="328"/>
    </row>
    <row r="10339" spans="19:19" x14ac:dyDescent="0.25">
      <c r="S10339" s="328"/>
    </row>
    <row r="10340" spans="19:19" x14ac:dyDescent="0.25">
      <c r="S10340" s="328"/>
    </row>
    <row r="10341" spans="19:19" x14ac:dyDescent="0.25">
      <c r="S10341" s="328"/>
    </row>
    <row r="10342" spans="19:19" x14ac:dyDescent="0.25">
      <c r="S10342" s="328"/>
    </row>
    <row r="10343" spans="19:19" x14ac:dyDescent="0.25">
      <c r="S10343" s="328"/>
    </row>
    <row r="10344" spans="19:19" x14ac:dyDescent="0.25">
      <c r="S10344" s="328"/>
    </row>
    <row r="10345" spans="19:19" x14ac:dyDescent="0.25">
      <c r="S10345" s="328"/>
    </row>
    <row r="10346" spans="19:19" x14ac:dyDescent="0.25">
      <c r="S10346" s="328"/>
    </row>
    <row r="10347" spans="19:19" x14ac:dyDescent="0.25">
      <c r="S10347" s="328"/>
    </row>
    <row r="10348" spans="19:19" x14ac:dyDescent="0.25">
      <c r="S10348" s="328"/>
    </row>
    <row r="10349" spans="19:19" x14ac:dyDescent="0.25">
      <c r="S10349" s="328"/>
    </row>
    <row r="10350" spans="19:19" x14ac:dyDescent="0.25">
      <c r="S10350" s="328"/>
    </row>
    <row r="10351" spans="19:19" x14ac:dyDescent="0.25">
      <c r="S10351" s="328"/>
    </row>
    <row r="10352" spans="19:19" x14ac:dyDescent="0.25">
      <c r="S10352" s="328"/>
    </row>
    <row r="10353" spans="19:19" x14ac:dyDescent="0.25">
      <c r="S10353" s="328"/>
    </row>
    <row r="10354" spans="19:19" x14ac:dyDescent="0.25">
      <c r="S10354" s="328"/>
    </row>
    <row r="10355" spans="19:19" x14ac:dyDescent="0.25">
      <c r="S10355" s="328"/>
    </row>
    <row r="10356" spans="19:19" x14ac:dyDescent="0.25">
      <c r="S10356" s="328"/>
    </row>
    <row r="10357" spans="19:19" x14ac:dyDescent="0.25">
      <c r="S10357" s="328"/>
    </row>
    <row r="10358" spans="19:19" x14ac:dyDescent="0.25">
      <c r="S10358" s="328"/>
    </row>
    <row r="10359" spans="19:19" x14ac:dyDescent="0.25">
      <c r="S10359" s="328"/>
    </row>
    <row r="10360" spans="19:19" x14ac:dyDescent="0.25">
      <c r="S10360" s="328"/>
    </row>
    <row r="10361" spans="19:19" x14ac:dyDescent="0.25">
      <c r="S10361" s="328"/>
    </row>
    <row r="10362" spans="19:19" x14ac:dyDescent="0.25">
      <c r="S10362" s="328"/>
    </row>
    <row r="10363" spans="19:19" x14ac:dyDescent="0.25">
      <c r="S10363" s="328"/>
    </row>
    <row r="10364" spans="19:19" x14ac:dyDescent="0.25">
      <c r="S10364" s="328"/>
    </row>
    <row r="10365" spans="19:19" x14ac:dyDescent="0.25">
      <c r="S10365" s="328"/>
    </row>
    <row r="10366" spans="19:19" x14ac:dyDescent="0.25">
      <c r="S10366" s="328"/>
    </row>
    <row r="10367" spans="19:19" x14ac:dyDescent="0.25">
      <c r="S10367" s="328"/>
    </row>
    <row r="10368" spans="19:19" x14ac:dyDescent="0.25">
      <c r="S10368" s="328"/>
    </row>
    <row r="10369" spans="19:19" x14ac:dyDescent="0.25">
      <c r="S10369" s="328"/>
    </row>
    <row r="10370" spans="19:19" x14ac:dyDescent="0.25">
      <c r="S10370" s="328"/>
    </row>
    <row r="10371" spans="19:19" x14ac:dyDescent="0.25">
      <c r="S10371" s="328"/>
    </row>
    <row r="10372" spans="19:19" x14ac:dyDescent="0.25">
      <c r="S10372" s="328"/>
    </row>
    <row r="10373" spans="19:19" x14ac:dyDescent="0.25">
      <c r="S10373" s="328"/>
    </row>
    <row r="10374" spans="19:19" x14ac:dyDescent="0.25">
      <c r="S10374" s="328"/>
    </row>
    <row r="10375" spans="19:19" x14ac:dyDescent="0.25">
      <c r="S10375" s="328"/>
    </row>
    <row r="10376" spans="19:19" x14ac:dyDescent="0.25">
      <c r="S10376" s="328"/>
    </row>
    <row r="10377" spans="19:19" x14ac:dyDescent="0.25">
      <c r="S10377" s="328"/>
    </row>
    <row r="10378" spans="19:19" x14ac:dyDescent="0.25">
      <c r="S10378" s="328"/>
    </row>
    <row r="10379" spans="19:19" x14ac:dyDescent="0.25">
      <c r="S10379" s="328"/>
    </row>
    <row r="10380" spans="19:19" x14ac:dyDescent="0.25">
      <c r="S10380" s="328"/>
    </row>
    <row r="10381" spans="19:19" hidden="1" x14ac:dyDescent="0.25">
      <c r="S10381" s="328"/>
    </row>
    <row r="10382" spans="19:19" x14ac:dyDescent="0.25">
      <c r="S10382" s="328"/>
    </row>
    <row r="10383" spans="19:19" x14ac:dyDescent="0.25">
      <c r="S10383" s="328"/>
    </row>
    <row r="10384" spans="19:19" x14ac:dyDescent="0.25">
      <c r="S10384" s="328"/>
    </row>
    <row r="10385" spans="19:19" x14ac:dyDescent="0.25">
      <c r="S10385" s="328"/>
    </row>
    <row r="10386" spans="19:19" x14ac:dyDescent="0.25">
      <c r="S10386" s="328"/>
    </row>
    <row r="10387" spans="19:19" x14ac:dyDescent="0.25">
      <c r="S10387" s="328"/>
    </row>
    <row r="10388" spans="19:19" x14ac:dyDescent="0.25">
      <c r="S10388" s="328"/>
    </row>
    <row r="10389" spans="19:19" x14ac:dyDescent="0.25">
      <c r="S10389" s="328"/>
    </row>
    <row r="10390" spans="19:19" x14ac:dyDescent="0.25">
      <c r="S10390" s="328"/>
    </row>
    <row r="10391" spans="19:19" x14ac:dyDescent="0.25">
      <c r="S10391" s="328"/>
    </row>
    <row r="10392" spans="19:19" x14ac:dyDescent="0.25">
      <c r="S10392" s="328"/>
    </row>
    <row r="10393" spans="19:19" x14ac:dyDescent="0.25">
      <c r="S10393" s="328"/>
    </row>
    <row r="10394" spans="19:19" x14ac:dyDescent="0.25">
      <c r="S10394" s="328"/>
    </row>
    <row r="10395" spans="19:19" x14ac:dyDescent="0.25">
      <c r="S10395" s="328"/>
    </row>
    <row r="10396" spans="19:19" x14ac:dyDescent="0.25">
      <c r="S10396" s="328"/>
    </row>
    <row r="10397" spans="19:19" x14ac:dyDescent="0.25">
      <c r="S10397" s="328"/>
    </row>
    <row r="10398" spans="19:19" x14ac:dyDescent="0.25">
      <c r="S10398" s="328"/>
    </row>
    <row r="10399" spans="19:19" x14ac:dyDescent="0.25">
      <c r="S10399" s="328"/>
    </row>
    <row r="10400" spans="19:19" x14ac:dyDescent="0.25">
      <c r="S10400" s="328"/>
    </row>
    <row r="10401" spans="19:19" x14ac:dyDescent="0.25">
      <c r="S10401" s="328"/>
    </row>
    <row r="10402" spans="19:19" x14ac:dyDescent="0.25">
      <c r="S10402" s="328"/>
    </row>
    <row r="10403" spans="19:19" x14ac:dyDescent="0.25">
      <c r="S10403" s="328"/>
    </row>
    <row r="10404" spans="19:19" x14ac:dyDescent="0.25">
      <c r="S10404" s="328"/>
    </row>
    <row r="10405" spans="19:19" x14ac:dyDescent="0.25">
      <c r="S10405" s="328"/>
    </row>
    <row r="10406" spans="19:19" x14ac:dyDescent="0.25">
      <c r="S10406" s="328"/>
    </row>
    <row r="10407" spans="19:19" x14ac:dyDescent="0.25">
      <c r="S10407" s="328"/>
    </row>
    <row r="10408" spans="19:19" x14ac:dyDescent="0.25">
      <c r="S10408" s="328"/>
    </row>
    <row r="10409" spans="19:19" x14ac:dyDescent="0.25">
      <c r="S10409" s="328"/>
    </row>
    <row r="10410" spans="19:19" x14ac:dyDescent="0.25">
      <c r="S10410" s="328"/>
    </row>
    <row r="10411" spans="19:19" x14ac:dyDescent="0.25">
      <c r="S10411" s="328"/>
    </row>
    <row r="10412" spans="19:19" x14ac:dyDescent="0.25">
      <c r="S10412" s="328"/>
    </row>
    <row r="10413" spans="19:19" x14ac:dyDescent="0.25">
      <c r="S10413" s="328"/>
    </row>
    <row r="10414" spans="19:19" x14ac:dyDescent="0.25">
      <c r="S10414" s="328"/>
    </row>
    <row r="10415" spans="19:19" x14ac:dyDescent="0.25">
      <c r="S10415" s="328"/>
    </row>
    <row r="10416" spans="19:19" x14ac:dyDescent="0.25">
      <c r="S10416" s="328"/>
    </row>
    <row r="10417" spans="19:19" x14ac:dyDescent="0.25">
      <c r="S10417" s="328"/>
    </row>
    <row r="10418" spans="19:19" x14ac:dyDescent="0.25">
      <c r="S10418" s="328"/>
    </row>
    <row r="10419" spans="19:19" x14ac:dyDescent="0.25">
      <c r="S10419" s="328"/>
    </row>
    <row r="10420" spans="19:19" x14ac:dyDescent="0.25">
      <c r="S10420" s="328"/>
    </row>
    <row r="10421" spans="19:19" x14ac:dyDescent="0.25">
      <c r="S10421" s="328"/>
    </row>
    <row r="10422" spans="19:19" x14ac:dyDescent="0.25">
      <c r="S10422" s="328"/>
    </row>
    <row r="10423" spans="19:19" x14ac:dyDescent="0.25">
      <c r="S10423" s="328"/>
    </row>
    <row r="10424" spans="19:19" x14ac:dyDescent="0.25">
      <c r="S10424" s="328"/>
    </row>
    <row r="10425" spans="19:19" x14ac:dyDescent="0.25">
      <c r="S10425" s="328"/>
    </row>
    <row r="10426" spans="19:19" x14ac:dyDescent="0.25">
      <c r="S10426" s="328"/>
    </row>
    <row r="10427" spans="19:19" x14ac:dyDescent="0.25">
      <c r="S10427" s="328"/>
    </row>
    <row r="10428" spans="19:19" x14ac:dyDescent="0.25">
      <c r="S10428" s="328"/>
    </row>
    <row r="10429" spans="19:19" x14ac:dyDescent="0.25">
      <c r="S10429" s="328"/>
    </row>
    <row r="10430" spans="19:19" x14ac:dyDescent="0.25">
      <c r="S10430" s="328"/>
    </row>
    <row r="10431" spans="19:19" x14ac:dyDescent="0.25">
      <c r="S10431" s="328"/>
    </row>
    <row r="10432" spans="19:19" x14ac:dyDescent="0.25">
      <c r="S10432" s="328"/>
    </row>
    <row r="10433" spans="19:19" x14ac:dyDescent="0.25">
      <c r="S10433" s="328"/>
    </row>
    <row r="10434" spans="19:19" x14ac:dyDescent="0.25">
      <c r="S10434" s="328"/>
    </row>
    <row r="10435" spans="19:19" x14ac:dyDescent="0.25">
      <c r="S10435" s="328"/>
    </row>
    <row r="10436" spans="19:19" x14ac:dyDescent="0.25">
      <c r="S10436" s="328"/>
    </row>
    <row r="10437" spans="19:19" x14ac:dyDescent="0.25">
      <c r="S10437" s="328"/>
    </row>
    <row r="10438" spans="19:19" x14ac:dyDescent="0.25">
      <c r="S10438" s="328"/>
    </row>
    <row r="10439" spans="19:19" x14ac:dyDescent="0.25">
      <c r="S10439" s="328"/>
    </row>
    <row r="10440" spans="19:19" x14ac:dyDescent="0.25">
      <c r="S10440" s="328"/>
    </row>
    <row r="10441" spans="19:19" x14ac:dyDescent="0.25">
      <c r="S10441" s="328"/>
    </row>
    <row r="10442" spans="19:19" x14ac:dyDescent="0.25">
      <c r="S10442" s="328"/>
    </row>
    <row r="10443" spans="19:19" x14ac:dyDescent="0.25">
      <c r="S10443" s="328"/>
    </row>
    <row r="10444" spans="19:19" x14ac:dyDescent="0.25">
      <c r="S10444" s="328"/>
    </row>
    <row r="10445" spans="19:19" x14ac:dyDescent="0.25">
      <c r="S10445" s="328"/>
    </row>
    <row r="10446" spans="19:19" x14ac:dyDescent="0.25">
      <c r="S10446" s="328"/>
    </row>
    <row r="10447" spans="19:19" x14ac:dyDescent="0.25">
      <c r="S10447" s="328"/>
    </row>
    <row r="10448" spans="19:19" x14ac:dyDescent="0.25">
      <c r="S10448" s="328"/>
    </row>
    <row r="10449" spans="19:19" x14ac:dyDescent="0.25">
      <c r="S10449" s="328"/>
    </row>
    <row r="10450" spans="19:19" x14ac:dyDescent="0.25">
      <c r="S10450" s="328"/>
    </row>
    <row r="10451" spans="19:19" x14ac:dyDescent="0.25">
      <c r="S10451" s="328"/>
    </row>
    <row r="10452" spans="19:19" x14ac:dyDescent="0.25">
      <c r="S10452" s="328"/>
    </row>
    <row r="10453" spans="19:19" x14ac:dyDescent="0.25">
      <c r="S10453" s="328"/>
    </row>
    <row r="10454" spans="19:19" x14ac:dyDescent="0.25">
      <c r="S10454" s="328"/>
    </row>
    <row r="10455" spans="19:19" x14ac:dyDescent="0.25">
      <c r="S10455" s="328"/>
    </row>
    <row r="10456" spans="19:19" x14ac:dyDescent="0.25">
      <c r="S10456" s="328"/>
    </row>
    <row r="10457" spans="19:19" x14ac:dyDescent="0.25">
      <c r="S10457" s="328"/>
    </row>
    <row r="10458" spans="19:19" x14ac:dyDescent="0.25">
      <c r="S10458" s="328"/>
    </row>
    <row r="10459" spans="19:19" x14ac:dyDescent="0.25">
      <c r="S10459" s="328"/>
    </row>
    <row r="10460" spans="19:19" x14ac:dyDescent="0.25">
      <c r="S10460" s="328"/>
    </row>
    <row r="10461" spans="19:19" x14ac:dyDescent="0.25">
      <c r="S10461" s="328"/>
    </row>
    <row r="10462" spans="19:19" x14ac:dyDescent="0.25">
      <c r="S10462" s="328"/>
    </row>
    <row r="10463" spans="19:19" x14ac:dyDescent="0.25">
      <c r="S10463" s="328"/>
    </row>
    <row r="10464" spans="19:19" x14ac:dyDescent="0.25">
      <c r="S10464" s="328"/>
    </row>
    <row r="10465" spans="19:19" x14ac:dyDescent="0.25">
      <c r="S10465" s="328"/>
    </row>
    <row r="10466" spans="19:19" x14ac:dyDescent="0.25">
      <c r="S10466" s="328"/>
    </row>
    <row r="10467" spans="19:19" x14ac:dyDescent="0.25">
      <c r="S10467" s="328"/>
    </row>
    <row r="10468" spans="19:19" x14ac:dyDescent="0.25">
      <c r="S10468" s="328"/>
    </row>
    <row r="10469" spans="19:19" x14ac:dyDescent="0.25">
      <c r="S10469" s="328"/>
    </row>
    <row r="10470" spans="19:19" x14ac:dyDescent="0.25">
      <c r="S10470" s="328"/>
    </row>
    <row r="10471" spans="19:19" x14ac:dyDescent="0.25">
      <c r="S10471" s="328"/>
    </row>
    <row r="10472" spans="19:19" x14ac:dyDescent="0.25">
      <c r="S10472" s="328"/>
    </row>
    <row r="10473" spans="19:19" x14ac:dyDescent="0.25">
      <c r="S10473" s="328"/>
    </row>
    <row r="10474" spans="19:19" x14ac:dyDescent="0.25">
      <c r="S10474" s="328"/>
    </row>
    <row r="10475" spans="19:19" x14ac:dyDescent="0.25">
      <c r="S10475" s="328"/>
    </row>
    <row r="10476" spans="19:19" x14ac:dyDescent="0.25">
      <c r="S10476" s="328"/>
    </row>
    <row r="10477" spans="19:19" x14ac:dyDescent="0.25">
      <c r="S10477" s="328"/>
    </row>
    <row r="10478" spans="19:19" x14ac:dyDescent="0.25">
      <c r="S10478" s="328"/>
    </row>
    <row r="10479" spans="19:19" x14ac:dyDescent="0.25">
      <c r="S10479" s="328"/>
    </row>
    <row r="10480" spans="19:19" x14ac:dyDescent="0.25">
      <c r="S10480" s="328"/>
    </row>
    <row r="10481" spans="19:19" x14ac:dyDescent="0.25">
      <c r="S10481" s="328"/>
    </row>
    <row r="10482" spans="19:19" x14ac:dyDescent="0.25">
      <c r="S10482" s="328"/>
    </row>
    <row r="10483" spans="19:19" x14ac:dyDescent="0.25">
      <c r="S10483" s="328"/>
    </row>
    <row r="10484" spans="19:19" x14ac:dyDescent="0.25">
      <c r="S10484" s="328"/>
    </row>
    <row r="10485" spans="19:19" x14ac:dyDescent="0.25">
      <c r="S10485" s="328"/>
    </row>
    <row r="10486" spans="19:19" x14ac:dyDescent="0.25">
      <c r="S10486" s="328"/>
    </row>
    <row r="10487" spans="19:19" x14ac:dyDescent="0.25">
      <c r="S10487" s="328"/>
    </row>
    <row r="10488" spans="19:19" x14ac:dyDescent="0.25">
      <c r="S10488" s="328"/>
    </row>
    <row r="10489" spans="19:19" x14ac:dyDescent="0.25">
      <c r="S10489" s="328"/>
    </row>
    <row r="10490" spans="19:19" x14ac:dyDescent="0.25">
      <c r="S10490" s="328"/>
    </row>
    <row r="10491" spans="19:19" x14ac:dyDescent="0.25">
      <c r="S10491" s="328"/>
    </row>
    <row r="10492" spans="19:19" x14ac:dyDescent="0.25">
      <c r="S10492" s="328"/>
    </row>
    <row r="10493" spans="19:19" x14ac:dyDescent="0.25">
      <c r="S10493" s="328"/>
    </row>
    <row r="10494" spans="19:19" x14ac:dyDescent="0.25">
      <c r="S10494" s="328"/>
    </row>
    <row r="10495" spans="19:19" x14ac:dyDescent="0.25">
      <c r="S10495" s="328"/>
    </row>
    <row r="10496" spans="19:19" x14ac:dyDescent="0.25">
      <c r="S10496" s="328"/>
    </row>
    <row r="10497" spans="19:19" x14ac:dyDescent="0.25">
      <c r="S10497" s="328"/>
    </row>
    <row r="10498" spans="19:19" x14ac:dyDescent="0.25">
      <c r="S10498" s="328"/>
    </row>
    <row r="10499" spans="19:19" x14ac:dyDescent="0.25">
      <c r="S10499" s="328"/>
    </row>
    <row r="10500" spans="19:19" x14ac:dyDescent="0.25">
      <c r="S10500" s="328"/>
    </row>
    <row r="10501" spans="19:19" x14ac:dyDescent="0.25">
      <c r="S10501" s="328"/>
    </row>
    <row r="10502" spans="19:19" x14ac:dyDescent="0.25">
      <c r="S10502" s="328"/>
    </row>
    <row r="10503" spans="19:19" x14ac:dyDescent="0.25">
      <c r="S10503" s="328"/>
    </row>
    <row r="10504" spans="19:19" x14ac:dyDescent="0.25">
      <c r="S10504" s="328"/>
    </row>
    <row r="10505" spans="19:19" x14ac:dyDescent="0.25">
      <c r="S10505" s="328"/>
    </row>
    <row r="10506" spans="19:19" x14ac:dyDescent="0.25">
      <c r="S10506" s="328"/>
    </row>
    <row r="10507" spans="19:19" x14ac:dyDescent="0.25">
      <c r="S10507" s="328"/>
    </row>
    <row r="10508" spans="19:19" x14ac:dyDescent="0.25">
      <c r="S10508" s="328"/>
    </row>
    <row r="10509" spans="19:19" x14ac:dyDescent="0.25">
      <c r="S10509" s="328"/>
    </row>
    <row r="10510" spans="19:19" x14ac:dyDescent="0.25">
      <c r="S10510" s="328"/>
    </row>
    <row r="10511" spans="19:19" x14ac:dyDescent="0.25">
      <c r="S10511" s="328"/>
    </row>
    <row r="10512" spans="19:19" x14ac:dyDescent="0.25">
      <c r="S10512" s="328"/>
    </row>
    <row r="10513" spans="19:19" x14ac:dyDescent="0.25">
      <c r="S10513" s="328"/>
    </row>
    <row r="10514" spans="19:19" x14ac:dyDescent="0.25">
      <c r="S10514" s="328"/>
    </row>
    <row r="10515" spans="19:19" x14ac:dyDescent="0.25">
      <c r="S10515" s="328"/>
    </row>
    <row r="10516" spans="19:19" x14ac:dyDescent="0.25">
      <c r="S10516" s="328"/>
    </row>
    <row r="10517" spans="19:19" x14ac:dyDescent="0.25">
      <c r="S10517" s="328"/>
    </row>
    <row r="10518" spans="19:19" x14ac:dyDescent="0.25">
      <c r="S10518" s="328"/>
    </row>
    <row r="10519" spans="19:19" x14ac:dyDescent="0.25">
      <c r="S10519" s="328"/>
    </row>
    <row r="10520" spans="19:19" x14ac:dyDescent="0.25">
      <c r="S10520" s="328"/>
    </row>
    <row r="10521" spans="19:19" x14ac:dyDescent="0.25">
      <c r="S10521" s="328"/>
    </row>
    <row r="10522" spans="19:19" x14ac:dyDescent="0.25">
      <c r="S10522" s="328"/>
    </row>
    <row r="10523" spans="19:19" x14ac:dyDescent="0.25">
      <c r="S10523" s="328"/>
    </row>
    <row r="10524" spans="19:19" x14ac:dyDescent="0.25">
      <c r="S10524" s="328"/>
    </row>
    <row r="10525" spans="19:19" x14ac:dyDescent="0.25">
      <c r="S10525" s="328"/>
    </row>
    <row r="10526" spans="19:19" x14ac:dyDescent="0.25">
      <c r="S10526" s="328"/>
    </row>
    <row r="10527" spans="19:19" x14ac:dyDescent="0.25">
      <c r="S10527" s="328"/>
    </row>
    <row r="10528" spans="19:19" x14ac:dyDescent="0.25">
      <c r="S10528" s="328"/>
    </row>
    <row r="10529" spans="19:19" x14ac:dyDescent="0.25">
      <c r="S10529" s="328"/>
    </row>
    <row r="10530" spans="19:19" x14ac:dyDescent="0.25">
      <c r="S10530" s="328"/>
    </row>
    <row r="10531" spans="19:19" x14ac:dyDescent="0.25">
      <c r="S10531" s="328"/>
    </row>
    <row r="10532" spans="19:19" x14ac:dyDescent="0.25">
      <c r="S10532" s="328"/>
    </row>
    <row r="10533" spans="19:19" x14ac:dyDescent="0.25">
      <c r="S10533" s="328"/>
    </row>
    <row r="10534" spans="19:19" x14ac:dyDescent="0.25">
      <c r="S10534" s="328"/>
    </row>
    <row r="10535" spans="19:19" x14ac:dyDescent="0.25">
      <c r="S10535" s="328"/>
    </row>
    <row r="10536" spans="19:19" x14ac:dyDescent="0.25">
      <c r="S10536" s="328"/>
    </row>
    <row r="10537" spans="19:19" x14ac:dyDescent="0.25">
      <c r="S10537" s="328"/>
    </row>
    <row r="10538" spans="19:19" x14ac:dyDescent="0.25">
      <c r="S10538" s="328"/>
    </row>
    <row r="10539" spans="19:19" x14ac:dyDescent="0.25">
      <c r="S10539" s="328"/>
    </row>
    <row r="10540" spans="19:19" x14ac:dyDescent="0.25">
      <c r="S10540" s="328"/>
    </row>
    <row r="10541" spans="19:19" x14ac:dyDescent="0.25">
      <c r="S10541" s="328"/>
    </row>
    <row r="10542" spans="19:19" x14ac:dyDescent="0.25">
      <c r="S10542" s="328"/>
    </row>
    <row r="10543" spans="19:19" x14ac:dyDescent="0.25">
      <c r="S10543" s="328"/>
    </row>
    <row r="10544" spans="19:19" x14ac:dyDescent="0.25">
      <c r="S10544" s="328"/>
    </row>
    <row r="10545" spans="19:19" x14ac:dyDescent="0.25">
      <c r="S10545" s="328"/>
    </row>
    <row r="10546" spans="19:19" x14ac:dyDescent="0.25">
      <c r="S10546" s="328"/>
    </row>
    <row r="10547" spans="19:19" x14ac:dyDescent="0.25">
      <c r="S10547" s="328"/>
    </row>
    <row r="10548" spans="19:19" x14ac:dyDescent="0.25">
      <c r="S10548" s="328"/>
    </row>
    <row r="10549" spans="19:19" x14ac:dyDescent="0.25">
      <c r="S10549" s="328"/>
    </row>
    <row r="10550" spans="19:19" x14ac:dyDescent="0.25">
      <c r="S10550" s="328"/>
    </row>
    <row r="10551" spans="19:19" x14ac:dyDescent="0.25">
      <c r="S10551" s="328"/>
    </row>
    <row r="10552" spans="19:19" x14ac:dyDescent="0.25">
      <c r="S10552" s="328"/>
    </row>
    <row r="10553" spans="19:19" x14ac:dyDescent="0.25">
      <c r="S10553" s="328"/>
    </row>
    <row r="10554" spans="19:19" x14ac:dyDescent="0.25">
      <c r="S10554" s="328"/>
    </row>
    <row r="10555" spans="19:19" x14ac:dyDescent="0.25">
      <c r="S10555" s="328"/>
    </row>
    <row r="10556" spans="19:19" x14ac:dyDescent="0.25">
      <c r="S10556" s="328"/>
    </row>
    <row r="10557" spans="19:19" x14ac:dyDescent="0.25">
      <c r="S10557" s="328"/>
    </row>
    <row r="10558" spans="19:19" x14ac:dyDescent="0.25">
      <c r="S10558" s="328"/>
    </row>
    <row r="10559" spans="19:19" x14ac:dyDescent="0.25">
      <c r="S10559" s="328"/>
    </row>
    <row r="10560" spans="19:19" x14ac:dyDescent="0.25">
      <c r="S10560" s="328"/>
    </row>
    <row r="10561" spans="19:19" x14ac:dyDescent="0.25">
      <c r="S10561" s="328"/>
    </row>
    <row r="10562" spans="19:19" x14ac:dyDescent="0.25">
      <c r="S10562" s="328"/>
    </row>
    <row r="10563" spans="19:19" x14ac:dyDescent="0.25">
      <c r="S10563" s="328"/>
    </row>
    <row r="10564" spans="19:19" x14ac:dyDescent="0.25">
      <c r="S10564" s="328"/>
    </row>
    <row r="10565" spans="19:19" x14ac:dyDescent="0.25">
      <c r="S10565" s="328"/>
    </row>
    <row r="10566" spans="19:19" x14ac:dyDescent="0.25">
      <c r="S10566" s="328"/>
    </row>
    <row r="10567" spans="19:19" x14ac:dyDescent="0.25">
      <c r="S10567" s="328"/>
    </row>
    <row r="10568" spans="19:19" x14ac:dyDescent="0.25">
      <c r="S10568" s="328"/>
    </row>
    <row r="10569" spans="19:19" x14ac:dyDescent="0.25">
      <c r="S10569" s="328"/>
    </row>
    <row r="10570" spans="19:19" x14ac:dyDescent="0.25">
      <c r="S10570" s="328"/>
    </row>
    <row r="10571" spans="19:19" x14ac:dyDescent="0.25">
      <c r="S10571" s="328"/>
    </row>
    <row r="10572" spans="19:19" x14ac:dyDescent="0.25">
      <c r="S10572" s="328"/>
    </row>
    <row r="10573" spans="19:19" x14ac:dyDescent="0.25">
      <c r="S10573" s="328"/>
    </row>
    <row r="10574" spans="19:19" x14ac:dyDescent="0.25">
      <c r="S10574" s="328"/>
    </row>
    <row r="10575" spans="19:19" x14ac:dyDescent="0.25">
      <c r="S10575" s="328"/>
    </row>
    <row r="10576" spans="19:19" x14ac:dyDescent="0.25">
      <c r="S10576" s="328"/>
    </row>
    <row r="10577" spans="19:19" x14ac:dyDescent="0.25">
      <c r="S10577" s="328"/>
    </row>
    <row r="10578" spans="19:19" x14ac:dyDescent="0.25">
      <c r="S10578" s="328"/>
    </row>
    <row r="10579" spans="19:19" x14ac:dyDescent="0.25">
      <c r="S10579" s="328"/>
    </row>
    <row r="10580" spans="19:19" x14ac:dyDescent="0.25">
      <c r="S10580" s="328"/>
    </row>
    <row r="10581" spans="19:19" x14ac:dyDescent="0.25">
      <c r="S10581" s="328"/>
    </row>
    <row r="10582" spans="19:19" x14ac:dyDescent="0.25">
      <c r="S10582" s="328"/>
    </row>
    <row r="10583" spans="19:19" x14ac:dyDescent="0.25">
      <c r="S10583" s="328"/>
    </row>
    <row r="10584" spans="19:19" x14ac:dyDescent="0.25">
      <c r="S10584" s="328"/>
    </row>
    <row r="10585" spans="19:19" x14ac:dyDescent="0.25">
      <c r="S10585" s="328"/>
    </row>
    <row r="10586" spans="19:19" x14ac:dyDescent="0.25">
      <c r="S10586" s="328"/>
    </row>
    <row r="10587" spans="19:19" x14ac:dyDescent="0.25">
      <c r="S10587" s="328"/>
    </row>
    <row r="10588" spans="19:19" x14ac:dyDescent="0.25">
      <c r="S10588" s="328"/>
    </row>
    <row r="10589" spans="19:19" x14ac:dyDescent="0.25">
      <c r="S10589" s="328"/>
    </row>
    <row r="10590" spans="19:19" x14ac:dyDescent="0.25">
      <c r="S10590" s="328"/>
    </row>
    <row r="10591" spans="19:19" x14ac:dyDescent="0.25">
      <c r="S10591" s="328"/>
    </row>
    <row r="10592" spans="19:19" x14ac:dyDescent="0.25">
      <c r="S10592" s="328"/>
    </row>
    <row r="10593" spans="19:19" x14ac:dyDescent="0.25">
      <c r="S10593" s="328"/>
    </row>
    <row r="10594" spans="19:19" x14ac:dyDescent="0.25">
      <c r="S10594" s="328"/>
    </row>
    <row r="10595" spans="19:19" x14ac:dyDescent="0.25">
      <c r="S10595" s="328"/>
    </row>
    <row r="10596" spans="19:19" x14ac:dyDescent="0.25">
      <c r="S10596" s="328"/>
    </row>
    <row r="10597" spans="19:19" x14ac:dyDescent="0.25">
      <c r="S10597" s="328"/>
    </row>
    <row r="10598" spans="19:19" x14ac:dyDescent="0.25">
      <c r="S10598" s="328"/>
    </row>
    <row r="10599" spans="19:19" x14ac:dyDescent="0.25">
      <c r="S10599" s="328"/>
    </row>
    <row r="10600" spans="19:19" x14ac:dyDescent="0.25">
      <c r="S10600" s="328"/>
    </row>
    <row r="10601" spans="19:19" x14ac:dyDescent="0.25">
      <c r="S10601" s="328"/>
    </row>
    <row r="10602" spans="19:19" x14ac:dyDescent="0.25">
      <c r="S10602" s="328"/>
    </row>
    <row r="10603" spans="19:19" x14ac:dyDescent="0.25">
      <c r="S10603" s="328"/>
    </row>
    <row r="10604" spans="19:19" x14ac:dyDescent="0.25">
      <c r="S10604" s="328"/>
    </row>
    <row r="10605" spans="19:19" x14ac:dyDescent="0.25">
      <c r="S10605" s="328"/>
    </row>
    <row r="10606" spans="19:19" x14ac:dyDescent="0.25">
      <c r="S10606" s="328"/>
    </row>
    <row r="10607" spans="19:19" x14ac:dyDescent="0.25">
      <c r="S10607" s="328"/>
    </row>
    <row r="10608" spans="19:19" x14ac:dyDescent="0.25">
      <c r="S10608" s="328"/>
    </row>
    <row r="10609" spans="19:19" x14ac:dyDescent="0.25">
      <c r="S10609" s="328"/>
    </row>
    <row r="10610" spans="19:19" x14ac:dyDescent="0.25">
      <c r="S10610" s="328"/>
    </row>
    <row r="10611" spans="19:19" x14ac:dyDescent="0.25">
      <c r="S10611" s="328"/>
    </row>
    <row r="10612" spans="19:19" x14ac:dyDescent="0.25">
      <c r="S10612" s="328"/>
    </row>
    <row r="10613" spans="19:19" x14ac:dyDescent="0.25">
      <c r="S10613" s="328"/>
    </row>
    <row r="10614" spans="19:19" x14ac:dyDescent="0.25">
      <c r="S10614" s="328"/>
    </row>
    <row r="10615" spans="19:19" x14ac:dyDescent="0.25">
      <c r="S10615" s="328"/>
    </row>
    <row r="10616" spans="19:19" x14ac:dyDescent="0.25">
      <c r="S10616" s="328"/>
    </row>
    <row r="10617" spans="19:19" x14ac:dyDescent="0.25">
      <c r="S10617" s="328"/>
    </row>
    <row r="10618" spans="19:19" x14ac:dyDescent="0.25">
      <c r="S10618" s="328"/>
    </row>
    <row r="10619" spans="19:19" x14ac:dyDescent="0.25">
      <c r="S10619" s="328"/>
    </row>
    <row r="10620" spans="19:19" x14ac:dyDescent="0.25">
      <c r="S10620" s="328"/>
    </row>
    <row r="10621" spans="19:19" x14ac:dyDescent="0.25">
      <c r="S10621" s="328"/>
    </row>
    <row r="10622" spans="19:19" x14ac:dyDescent="0.25">
      <c r="S10622" s="328"/>
    </row>
    <row r="10623" spans="19:19" x14ac:dyDescent="0.25">
      <c r="S10623" s="328"/>
    </row>
    <row r="10624" spans="19:19" x14ac:dyDescent="0.25">
      <c r="S10624" s="328"/>
    </row>
    <row r="10625" spans="19:19" x14ac:dyDescent="0.25">
      <c r="S10625" s="328"/>
    </row>
    <row r="10626" spans="19:19" x14ac:dyDescent="0.25">
      <c r="S10626" s="328"/>
    </row>
    <row r="10627" spans="19:19" x14ac:dyDescent="0.25">
      <c r="S10627" s="328"/>
    </row>
    <row r="10628" spans="19:19" x14ac:dyDescent="0.25">
      <c r="S10628" s="328"/>
    </row>
    <row r="10629" spans="19:19" x14ac:dyDescent="0.25">
      <c r="S10629" s="328"/>
    </row>
    <row r="10630" spans="19:19" x14ac:dyDescent="0.25">
      <c r="S10630" s="328"/>
    </row>
    <row r="10631" spans="19:19" x14ac:dyDescent="0.25">
      <c r="S10631" s="328"/>
    </row>
    <row r="10632" spans="19:19" x14ac:dyDescent="0.25">
      <c r="S10632" s="328"/>
    </row>
    <row r="10633" spans="19:19" x14ac:dyDescent="0.25">
      <c r="S10633" s="328"/>
    </row>
    <row r="10634" spans="19:19" x14ac:dyDescent="0.25">
      <c r="S10634" s="328"/>
    </row>
    <row r="10635" spans="19:19" x14ac:dyDescent="0.25">
      <c r="S10635" s="328"/>
    </row>
    <row r="10636" spans="19:19" x14ac:dyDescent="0.25">
      <c r="S10636" s="328"/>
    </row>
    <row r="10637" spans="19:19" x14ac:dyDescent="0.25">
      <c r="S10637" s="328"/>
    </row>
    <row r="10638" spans="19:19" x14ac:dyDescent="0.25">
      <c r="S10638" s="328"/>
    </row>
    <row r="10639" spans="19:19" x14ac:dyDescent="0.25">
      <c r="S10639" s="328"/>
    </row>
    <row r="10640" spans="19:19" x14ac:dyDescent="0.25">
      <c r="S10640" s="328"/>
    </row>
    <row r="10641" spans="19:19" x14ac:dyDescent="0.25">
      <c r="S10641" s="328"/>
    </row>
    <row r="10642" spans="19:19" x14ac:dyDescent="0.25">
      <c r="S10642" s="328"/>
    </row>
    <row r="10643" spans="19:19" x14ac:dyDescent="0.25">
      <c r="S10643" s="328"/>
    </row>
    <row r="10644" spans="19:19" x14ac:dyDescent="0.25">
      <c r="S10644" s="328"/>
    </row>
    <row r="10645" spans="19:19" x14ac:dyDescent="0.25">
      <c r="S10645" s="328"/>
    </row>
    <row r="10646" spans="19:19" x14ac:dyDescent="0.25">
      <c r="S10646" s="328"/>
    </row>
    <row r="10647" spans="19:19" x14ac:dyDescent="0.25">
      <c r="S10647" s="328"/>
    </row>
    <row r="10648" spans="19:19" x14ac:dyDescent="0.25">
      <c r="S10648" s="328"/>
    </row>
    <row r="10649" spans="19:19" x14ac:dyDescent="0.25">
      <c r="S10649" s="328"/>
    </row>
    <row r="10650" spans="19:19" x14ac:dyDescent="0.25">
      <c r="S10650" s="328"/>
    </row>
    <row r="10651" spans="19:19" x14ac:dyDescent="0.25">
      <c r="S10651" s="328"/>
    </row>
    <row r="10652" spans="19:19" x14ac:dyDescent="0.25">
      <c r="S10652" s="328"/>
    </row>
    <row r="10653" spans="19:19" x14ac:dyDescent="0.25">
      <c r="S10653" s="328"/>
    </row>
    <row r="10654" spans="19:19" x14ac:dyDescent="0.25">
      <c r="S10654" s="328"/>
    </row>
    <row r="10655" spans="19:19" x14ac:dyDescent="0.25">
      <c r="S10655" s="328"/>
    </row>
    <row r="10656" spans="19:19" x14ac:dyDescent="0.25">
      <c r="S10656" s="328"/>
    </row>
    <row r="10657" spans="19:19" x14ac:dyDescent="0.25">
      <c r="S10657" s="328"/>
    </row>
    <row r="10658" spans="19:19" x14ac:dyDescent="0.25">
      <c r="S10658" s="328"/>
    </row>
    <row r="10659" spans="19:19" x14ac:dyDescent="0.25">
      <c r="S10659" s="328"/>
    </row>
    <row r="10660" spans="19:19" x14ac:dyDescent="0.25">
      <c r="S10660" s="328"/>
    </row>
    <row r="10661" spans="19:19" x14ac:dyDescent="0.25">
      <c r="S10661" s="328"/>
    </row>
    <row r="10662" spans="19:19" x14ac:dyDescent="0.25">
      <c r="S10662" s="328"/>
    </row>
    <row r="10663" spans="19:19" x14ac:dyDescent="0.25">
      <c r="S10663" s="328"/>
    </row>
    <row r="10664" spans="19:19" x14ac:dyDescent="0.25">
      <c r="S10664" s="328"/>
    </row>
    <row r="10665" spans="19:19" x14ac:dyDescent="0.25">
      <c r="S10665" s="328"/>
    </row>
    <row r="10666" spans="19:19" x14ac:dyDescent="0.25">
      <c r="S10666" s="328"/>
    </row>
    <row r="10667" spans="19:19" x14ac:dyDescent="0.25">
      <c r="S10667" s="328"/>
    </row>
    <row r="10668" spans="19:19" x14ac:dyDescent="0.25">
      <c r="S10668" s="328"/>
    </row>
    <row r="10669" spans="19:19" x14ac:dyDescent="0.25">
      <c r="S10669" s="328"/>
    </row>
    <row r="10670" spans="19:19" x14ac:dyDescent="0.25">
      <c r="S10670" s="328"/>
    </row>
    <row r="10671" spans="19:19" x14ac:dyDescent="0.25">
      <c r="S10671" s="328"/>
    </row>
    <row r="10672" spans="19:19" x14ac:dyDescent="0.25">
      <c r="S10672" s="328"/>
    </row>
    <row r="10673" spans="19:19" x14ac:dyDescent="0.25">
      <c r="S10673" s="328"/>
    </row>
    <row r="10674" spans="19:19" x14ac:dyDescent="0.25">
      <c r="S10674" s="328"/>
    </row>
    <row r="10675" spans="19:19" x14ac:dyDescent="0.25">
      <c r="S10675" s="328"/>
    </row>
    <row r="10676" spans="19:19" x14ac:dyDescent="0.25">
      <c r="S10676" s="328"/>
    </row>
    <row r="10677" spans="19:19" x14ac:dyDescent="0.25">
      <c r="S10677" s="328"/>
    </row>
    <row r="10678" spans="19:19" x14ac:dyDescent="0.25">
      <c r="S10678" s="328"/>
    </row>
    <row r="10679" spans="19:19" x14ac:dyDescent="0.25">
      <c r="S10679" s="328"/>
    </row>
    <row r="10680" spans="19:19" x14ac:dyDescent="0.25">
      <c r="S10680" s="328"/>
    </row>
    <row r="10681" spans="19:19" x14ac:dyDescent="0.25">
      <c r="S10681" s="328"/>
    </row>
    <row r="10682" spans="19:19" x14ac:dyDescent="0.25">
      <c r="S10682" s="328"/>
    </row>
    <row r="10683" spans="19:19" x14ac:dyDescent="0.25">
      <c r="S10683" s="328"/>
    </row>
    <row r="10684" spans="19:19" x14ac:dyDescent="0.25">
      <c r="S10684" s="328"/>
    </row>
    <row r="10685" spans="19:19" x14ac:dyDescent="0.25">
      <c r="S10685" s="328"/>
    </row>
    <row r="10686" spans="19:19" x14ac:dyDescent="0.25">
      <c r="S10686" s="328"/>
    </row>
    <row r="10687" spans="19:19" x14ac:dyDescent="0.25">
      <c r="S10687" s="328"/>
    </row>
    <row r="10688" spans="19:19" x14ac:dyDescent="0.25">
      <c r="S10688" s="328"/>
    </row>
    <row r="10689" spans="19:19" x14ac:dyDescent="0.25">
      <c r="S10689" s="328"/>
    </row>
    <row r="10690" spans="19:19" x14ac:dyDescent="0.25">
      <c r="S10690" s="328"/>
    </row>
    <row r="10691" spans="19:19" x14ac:dyDescent="0.25">
      <c r="S10691" s="328"/>
    </row>
    <row r="10692" spans="19:19" x14ac:dyDescent="0.25">
      <c r="S10692" s="328"/>
    </row>
    <row r="10693" spans="19:19" x14ac:dyDescent="0.25">
      <c r="S10693" s="328"/>
    </row>
    <row r="10694" spans="19:19" x14ac:dyDescent="0.25">
      <c r="S10694" s="328"/>
    </row>
    <row r="10695" spans="19:19" x14ac:dyDescent="0.25">
      <c r="S10695" s="328"/>
    </row>
    <row r="10696" spans="19:19" x14ac:dyDescent="0.25">
      <c r="S10696" s="328"/>
    </row>
    <row r="10697" spans="19:19" x14ac:dyDescent="0.25">
      <c r="S10697" s="328"/>
    </row>
    <row r="10698" spans="19:19" x14ac:dyDescent="0.25">
      <c r="S10698" s="328"/>
    </row>
    <row r="10699" spans="19:19" x14ac:dyDescent="0.25">
      <c r="S10699" s="328"/>
    </row>
    <row r="10700" spans="19:19" x14ac:dyDescent="0.25">
      <c r="S10700" s="328"/>
    </row>
    <row r="10701" spans="19:19" x14ac:dyDescent="0.25">
      <c r="S10701" s="328"/>
    </row>
    <row r="10702" spans="19:19" x14ac:dyDescent="0.25">
      <c r="S10702" s="328"/>
    </row>
    <row r="10703" spans="19:19" x14ac:dyDescent="0.25">
      <c r="S10703" s="328"/>
    </row>
    <row r="10704" spans="19:19" x14ac:dyDescent="0.25">
      <c r="S10704" s="328"/>
    </row>
    <row r="10705" spans="19:19" x14ac:dyDescent="0.25">
      <c r="S10705" s="328"/>
    </row>
    <row r="10706" spans="19:19" x14ac:dyDescent="0.25">
      <c r="S10706" s="328"/>
    </row>
    <row r="10707" spans="19:19" x14ac:dyDescent="0.25">
      <c r="S10707" s="328"/>
    </row>
    <row r="10708" spans="19:19" x14ac:dyDescent="0.25">
      <c r="S10708" s="328"/>
    </row>
    <row r="10709" spans="19:19" x14ac:dyDescent="0.25">
      <c r="S10709" s="328"/>
    </row>
    <row r="10710" spans="19:19" x14ac:dyDescent="0.25">
      <c r="S10710" s="328"/>
    </row>
    <row r="10711" spans="19:19" x14ac:dyDescent="0.25">
      <c r="S10711" s="328"/>
    </row>
    <row r="10712" spans="19:19" x14ac:dyDescent="0.25">
      <c r="S10712" s="328"/>
    </row>
    <row r="10713" spans="19:19" x14ac:dyDescent="0.25">
      <c r="S10713" s="328"/>
    </row>
    <row r="10714" spans="19:19" x14ac:dyDescent="0.25">
      <c r="S10714" s="328"/>
    </row>
    <row r="10715" spans="19:19" x14ac:dyDescent="0.25">
      <c r="S10715" s="328"/>
    </row>
    <row r="10716" spans="19:19" x14ac:dyDescent="0.25">
      <c r="S10716" s="328"/>
    </row>
    <row r="10717" spans="19:19" x14ac:dyDescent="0.25">
      <c r="S10717" s="328"/>
    </row>
    <row r="10718" spans="19:19" x14ac:dyDescent="0.25">
      <c r="S10718" s="328"/>
    </row>
    <row r="10719" spans="19:19" x14ac:dyDescent="0.25">
      <c r="S10719" s="328"/>
    </row>
    <row r="10720" spans="19:19" x14ac:dyDescent="0.25">
      <c r="S10720" s="328"/>
    </row>
    <row r="10721" spans="19:19" x14ac:dyDescent="0.25">
      <c r="S10721" s="328"/>
    </row>
    <row r="10722" spans="19:19" x14ac:dyDescent="0.25">
      <c r="S10722" s="328"/>
    </row>
    <row r="10723" spans="19:19" x14ac:dyDescent="0.25">
      <c r="S10723" s="328"/>
    </row>
    <row r="10724" spans="19:19" x14ac:dyDescent="0.25">
      <c r="S10724" s="328"/>
    </row>
    <row r="10725" spans="19:19" x14ac:dyDescent="0.25">
      <c r="S10725" s="328"/>
    </row>
    <row r="10726" spans="19:19" x14ac:dyDescent="0.25">
      <c r="S10726" s="328"/>
    </row>
    <row r="10727" spans="19:19" x14ac:dyDescent="0.25">
      <c r="S10727" s="328"/>
    </row>
    <row r="10728" spans="19:19" x14ac:dyDescent="0.25">
      <c r="S10728" s="328"/>
    </row>
    <row r="10729" spans="19:19" x14ac:dyDescent="0.25">
      <c r="S10729" s="328"/>
    </row>
    <row r="10730" spans="19:19" x14ac:dyDescent="0.25">
      <c r="S10730" s="328"/>
    </row>
    <row r="10731" spans="19:19" x14ac:dyDescent="0.25">
      <c r="S10731" s="328"/>
    </row>
    <row r="10732" spans="19:19" x14ac:dyDescent="0.25">
      <c r="S10732" s="328"/>
    </row>
    <row r="10733" spans="19:19" x14ac:dyDescent="0.25">
      <c r="S10733" s="328"/>
    </row>
    <row r="10734" spans="19:19" x14ac:dyDescent="0.25">
      <c r="S10734" s="328"/>
    </row>
    <row r="10735" spans="19:19" x14ac:dyDescent="0.25">
      <c r="S10735" s="328"/>
    </row>
    <row r="10736" spans="19:19" x14ac:dyDescent="0.25">
      <c r="S10736" s="328"/>
    </row>
    <row r="10737" spans="19:19" x14ac:dyDescent="0.25">
      <c r="S10737" s="328"/>
    </row>
    <row r="10738" spans="19:19" x14ac:dyDescent="0.25">
      <c r="S10738" s="328"/>
    </row>
    <row r="10739" spans="19:19" x14ac:dyDescent="0.25">
      <c r="S10739" s="328"/>
    </row>
    <row r="10740" spans="19:19" x14ac:dyDescent="0.25">
      <c r="S10740" s="328"/>
    </row>
    <row r="10741" spans="19:19" x14ac:dyDescent="0.25">
      <c r="S10741" s="328"/>
    </row>
    <row r="10742" spans="19:19" x14ac:dyDescent="0.25">
      <c r="S10742" s="328"/>
    </row>
    <row r="10743" spans="19:19" x14ac:dyDescent="0.25">
      <c r="S10743" s="328"/>
    </row>
    <row r="10744" spans="19:19" x14ac:dyDescent="0.25">
      <c r="S10744" s="328"/>
    </row>
    <row r="10745" spans="19:19" x14ac:dyDescent="0.25">
      <c r="S10745" s="328"/>
    </row>
    <row r="10746" spans="19:19" x14ac:dyDescent="0.25">
      <c r="S10746" s="328"/>
    </row>
    <row r="10747" spans="19:19" x14ac:dyDescent="0.25">
      <c r="S10747" s="328"/>
    </row>
    <row r="10748" spans="19:19" x14ac:dyDescent="0.25">
      <c r="S10748" s="328"/>
    </row>
    <row r="10749" spans="19:19" x14ac:dyDescent="0.25">
      <c r="S10749" s="328"/>
    </row>
    <row r="10750" spans="19:19" x14ac:dyDescent="0.25">
      <c r="S10750" s="328"/>
    </row>
    <row r="10751" spans="19:19" x14ac:dyDescent="0.25">
      <c r="S10751" s="328"/>
    </row>
    <row r="10752" spans="19:19" x14ac:dyDescent="0.25">
      <c r="S10752" s="328"/>
    </row>
    <row r="10753" spans="19:19" x14ac:dyDescent="0.25">
      <c r="S10753" s="328"/>
    </row>
    <row r="10754" spans="19:19" x14ac:dyDescent="0.25">
      <c r="S10754" s="328"/>
    </row>
    <row r="10755" spans="19:19" x14ac:dyDescent="0.25">
      <c r="S10755" s="328"/>
    </row>
    <row r="10756" spans="19:19" x14ac:dyDescent="0.25">
      <c r="S10756" s="328"/>
    </row>
    <row r="10757" spans="19:19" x14ac:dyDescent="0.25">
      <c r="S10757" s="328"/>
    </row>
    <row r="10758" spans="19:19" x14ac:dyDescent="0.25">
      <c r="S10758" s="328"/>
    </row>
    <row r="10759" spans="19:19" x14ac:dyDescent="0.25">
      <c r="S10759" s="328"/>
    </row>
    <row r="10760" spans="19:19" x14ac:dyDescent="0.25">
      <c r="S10760" s="328"/>
    </row>
    <row r="10761" spans="19:19" x14ac:dyDescent="0.25">
      <c r="S10761" s="328"/>
    </row>
    <row r="10762" spans="19:19" x14ac:dyDescent="0.25">
      <c r="S10762" s="328"/>
    </row>
    <row r="10763" spans="19:19" x14ac:dyDescent="0.25">
      <c r="S10763" s="328"/>
    </row>
    <row r="10764" spans="19:19" x14ac:dyDescent="0.25">
      <c r="S10764" s="328"/>
    </row>
    <row r="10765" spans="19:19" x14ac:dyDescent="0.25">
      <c r="S10765" s="328"/>
    </row>
    <row r="10766" spans="19:19" x14ac:dyDescent="0.25">
      <c r="S10766" s="328"/>
    </row>
    <row r="10767" spans="19:19" x14ac:dyDescent="0.25">
      <c r="S10767" s="328"/>
    </row>
    <row r="10768" spans="19:19" x14ac:dyDescent="0.25">
      <c r="S10768" s="328"/>
    </row>
    <row r="10769" spans="19:19" x14ac:dyDescent="0.25">
      <c r="S10769" s="328"/>
    </row>
    <row r="10770" spans="19:19" x14ac:dyDescent="0.25">
      <c r="S10770" s="328"/>
    </row>
    <row r="10771" spans="19:19" x14ac:dyDescent="0.25">
      <c r="S10771" s="328"/>
    </row>
    <row r="10772" spans="19:19" x14ac:dyDescent="0.25">
      <c r="S10772" s="328"/>
    </row>
    <row r="10773" spans="19:19" x14ac:dyDescent="0.25">
      <c r="S10773" s="328"/>
    </row>
    <row r="10774" spans="19:19" x14ac:dyDescent="0.25">
      <c r="S10774" s="328"/>
    </row>
    <row r="10775" spans="19:19" x14ac:dyDescent="0.25">
      <c r="S10775" s="328"/>
    </row>
    <row r="10776" spans="19:19" x14ac:dyDescent="0.25">
      <c r="S10776" s="328"/>
    </row>
    <row r="10777" spans="19:19" x14ac:dyDescent="0.25">
      <c r="S10777" s="328"/>
    </row>
    <row r="10778" spans="19:19" x14ac:dyDescent="0.25">
      <c r="S10778" s="328"/>
    </row>
    <row r="10779" spans="19:19" x14ac:dyDescent="0.25">
      <c r="S10779" s="328"/>
    </row>
    <row r="10780" spans="19:19" x14ac:dyDescent="0.25">
      <c r="S10780" s="328"/>
    </row>
    <row r="10781" spans="19:19" x14ac:dyDescent="0.25">
      <c r="S10781" s="328"/>
    </row>
    <row r="10782" spans="19:19" x14ac:dyDescent="0.25">
      <c r="S10782" s="328"/>
    </row>
    <row r="10783" spans="19:19" x14ac:dyDescent="0.25">
      <c r="S10783" s="328"/>
    </row>
    <row r="10784" spans="19:19" x14ac:dyDescent="0.25">
      <c r="S10784" s="328"/>
    </row>
    <row r="10785" spans="19:19" x14ac:dyDescent="0.25">
      <c r="S10785" s="328"/>
    </row>
    <row r="10786" spans="19:19" x14ac:dyDescent="0.25">
      <c r="S10786" s="328"/>
    </row>
    <row r="10787" spans="19:19" x14ac:dyDescent="0.25">
      <c r="S10787" s="328"/>
    </row>
    <row r="10788" spans="19:19" x14ac:dyDescent="0.25">
      <c r="S10788" s="328"/>
    </row>
    <row r="10789" spans="19:19" x14ac:dyDescent="0.25">
      <c r="S10789" s="328"/>
    </row>
    <row r="10790" spans="19:19" x14ac:dyDescent="0.25">
      <c r="S10790" s="328"/>
    </row>
    <row r="10791" spans="19:19" x14ac:dyDescent="0.25">
      <c r="S10791" s="328"/>
    </row>
    <row r="10792" spans="19:19" x14ac:dyDescent="0.25">
      <c r="S10792" s="328"/>
    </row>
    <row r="10793" spans="19:19" x14ac:dyDescent="0.25">
      <c r="S10793" s="328"/>
    </row>
    <row r="10794" spans="19:19" x14ac:dyDescent="0.25">
      <c r="S10794" s="328"/>
    </row>
    <row r="10795" spans="19:19" x14ac:dyDescent="0.25">
      <c r="S10795" s="328"/>
    </row>
    <row r="10796" spans="19:19" x14ac:dyDescent="0.25">
      <c r="S10796" s="328"/>
    </row>
    <row r="10797" spans="19:19" x14ac:dyDescent="0.25">
      <c r="S10797" s="328"/>
    </row>
    <row r="10798" spans="19:19" x14ac:dyDescent="0.25">
      <c r="S10798" s="328"/>
    </row>
    <row r="10799" spans="19:19" x14ac:dyDescent="0.25">
      <c r="S10799" s="328"/>
    </row>
    <row r="10800" spans="19:19" x14ac:dyDescent="0.25">
      <c r="S10800" s="328"/>
    </row>
    <row r="10801" spans="19:19" x14ac:dyDescent="0.25">
      <c r="S10801" s="328"/>
    </row>
    <row r="10802" spans="19:19" x14ac:dyDescent="0.25">
      <c r="S10802" s="328"/>
    </row>
    <row r="10803" spans="19:19" x14ac:dyDescent="0.25">
      <c r="S10803" s="328"/>
    </row>
    <row r="10804" spans="19:19" x14ac:dyDescent="0.25">
      <c r="S10804" s="328"/>
    </row>
    <row r="10805" spans="19:19" x14ac:dyDescent="0.25">
      <c r="S10805" s="328"/>
    </row>
    <row r="10806" spans="19:19" x14ac:dyDescent="0.25">
      <c r="S10806" s="328"/>
    </row>
    <row r="10807" spans="19:19" x14ac:dyDescent="0.25">
      <c r="S10807" s="328"/>
    </row>
    <row r="10808" spans="19:19" x14ac:dyDescent="0.25">
      <c r="S10808" s="328"/>
    </row>
    <row r="10809" spans="19:19" x14ac:dyDescent="0.25">
      <c r="S10809" s="328"/>
    </row>
    <row r="10810" spans="19:19" x14ac:dyDescent="0.25">
      <c r="S10810" s="328"/>
    </row>
    <row r="10811" spans="19:19" x14ac:dyDescent="0.25">
      <c r="S10811" s="328"/>
    </row>
    <row r="10812" spans="19:19" x14ac:dyDescent="0.25">
      <c r="S10812" s="328"/>
    </row>
    <row r="10813" spans="19:19" x14ac:dyDescent="0.25">
      <c r="S10813" s="328"/>
    </row>
    <row r="10814" spans="19:19" x14ac:dyDescent="0.25">
      <c r="S10814" s="328"/>
    </row>
    <row r="10815" spans="19:19" x14ac:dyDescent="0.25">
      <c r="S10815" s="328"/>
    </row>
    <row r="10816" spans="19:19" x14ac:dyDescent="0.25">
      <c r="S10816" s="328"/>
    </row>
    <row r="10817" spans="19:19" x14ac:dyDescent="0.25">
      <c r="S10817" s="328"/>
    </row>
    <row r="10818" spans="19:19" x14ac:dyDescent="0.25">
      <c r="S10818" s="328"/>
    </row>
    <row r="10819" spans="19:19" x14ac:dyDescent="0.25">
      <c r="S10819" s="328"/>
    </row>
    <row r="10820" spans="19:19" x14ac:dyDescent="0.25">
      <c r="S10820" s="328"/>
    </row>
    <row r="10821" spans="19:19" x14ac:dyDescent="0.25">
      <c r="S10821" s="328"/>
    </row>
    <row r="10822" spans="19:19" x14ac:dyDescent="0.25">
      <c r="S10822" s="328"/>
    </row>
    <row r="10823" spans="19:19" x14ac:dyDescent="0.25">
      <c r="S10823" s="328"/>
    </row>
    <row r="10824" spans="19:19" x14ac:dyDescent="0.25">
      <c r="S10824" s="328"/>
    </row>
    <row r="10825" spans="19:19" x14ac:dyDescent="0.25">
      <c r="S10825" s="328"/>
    </row>
    <row r="10826" spans="19:19" x14ac:dyDescent="0.25">
      <c r="S10826" s="328"/>
    </row>
    <row r="10827" spans="19:19" x14ac:dyDescent="0.25">
      <c r="S10827" s="328"/>
    </row>
    <row r="10828" spans="19:19" x14ac:dyDescent="0.25">
      <c r="S10828" s="328"/>
    </row>
    <row r="10829" spans="19:19" x14ac:dyDescent="0.25">
      <c r="S10829" s="328"/>
    </row>
    <row r="10830" spans="19:19" x14ac:dyDescent="0.25">
      <c r="S10830" s="328"/>
    </row>
    <row r="10831" spans="19:19" x14ac:dyDescent="0.25">
      <c r="S10831" s="328"/>
    </row>
    <row r="10832" spans="19:19" x14ac:dyDescent="0.25">
      <c r="S10832" s="328"/>
    </row>
    <row r="10833" spans="19:19" x14ac:dyDescent="0.25">
      <c r="S10833" s="328"/>
    </row>
    <row r="10834" spans="19:19" x14ac:dyDescent="0.25">
      <c r="S10834" s="328"/>
    </row>
    <row r="10835" spans="19:19" x14ac:dyDescent="0.25">
      <c r="S10835" s="328"/>
    </row>
    <row r="10836" spans="19:19" x14ac:dyDescent="0.25">
      <c r="S10836" s="328"/>
    </row>
    <row r="10837" spans="19:19" x14ac:dyDescent="0.25">
      <c r="S10837" s="328"/>
    </row>
    <row r="10838" spans="19:19" x14ac:dyDescent="0.25">
      <c r="S10838" s="328"/>
    </row>
    <row r="10839" spans="19:19" x14ac:dyDescent="0.25">
      <c r="S10839" s="328"/>
    </row>
    <row r="10840" spans="19:19" x14ac:dyDescent="0.25">
      <c r="S10840" s="328"/>
    </row>
    <row r="10841" spans="19:19" x14ac:dyDescent="0.25">
      <c r="S10841" s="328"/>
    </row>
    <row r="10842" spans="19:19" x14ac:dyDescent="0.25">
      <c r="S10842" s="328"/>
    </row>
    <row r="10843" spans="19:19" x14ac:dyDescent="0.25">
      <c r="S10843" s="328"/>
    </row>
    <row r="10844" spans="19:19" x14ac:dyDescent="0.25">
      <c r="S10844" s="328"/>
    </row>
    <row r="10845" spans="19:19" x14ac:dyDescent="0.25">
      <c r="S10845" s="328"/>
    </row>
    <row r="10846" spans="19:19" x14ac:dyDescent="0.25">
      <c r="S10846" s="328"/>
    </row>
    <row r="10847" spans="19:19" x14ac:dyDescent="0.25">
      <c r="S10847" s="328"/>
    </row>
    <row r="10848" spans="19:19" x14ac:dyDescent="0.25">
      <c r="S10848" s="328"/>
    </row>
    <row r="10849" spans="19:19" x14ac:dyDescent="0.25">
      <c r="S10849" s="328"/>
    </row>
    <row r="10850" spans="19:19" x14ac:dyDescent="0.25">
      <c r="S10850" s="328"/>
    </row>
    <row r="10851" spans="19:19" x14ac:dyDescent="0.25">
      <c r="S10851" s="328"/>
    </row>
    <row r="10852" spans="19:19" x14ac:dyDescent="0.25">
      <c r="S10852" s="328"/>
    </row>
    <row r="10853" spans="19:19" x14ac:dyDescent="0.25">
      <c r="S10853" s="328"/>
    </row>
    <row r="10854" spans="19:19" x14ac:dyDescent="0.25">
      <c r="S10854" s="328"/>
    </row>
    <row r="10855" spans="19:19" x14ac:dyDescent="0.25">
      <c r="S10855" s="328"/>
    </row>
    <row r="10856" spans="19:19" x14ac:dyDescent="0.25">
      <c r="S10856" s="328"/>
    </row>
    <row r="10857" spans="19:19" x14ac:dyDescent="0.25">
      <c r="S10857" s="328"/>
    </row>
    <row r="10858" spans="19:19" x14ac:dyDescent="0.25">
      <c r="S10858" s="328"/>
    </row>
    <row r="10859" spans="19:19" x14ac:dyDescent="0.25">
      <c r="S10859" s="328"/>
    </row>
    <row r="10860" spans="19:19" x14ac:dyDescent="0.25">
      <c r="S10860" s="328"/>
    </row>
    <row r="10861" spans="19:19" x14ac:dyDescent="0.25">
      <c r="S10861" s="328"/>
    </row>
    <row r="10862" spans="19:19" x14ac:dyDescent="0.25">
      <c r="S10862" s="328"/>
    </row>
    <row r="10863" spans="19:19" x14ac:dyDescent="0.25">
      <c r="S10863" s="328"/>
    </row>
    <row r="10864" spans="19:19" x14ac:dyDescent="0.25">
      <c r="S10864" s="328"/>
    </row>
    <row r="10865" spans="19:19" x14ac:dyDescent="0.25">
      <c r="S10865" s="328"/>
    </row>
    <row r="10866" spans="19:19" x14ac:dyDescent="0.25">
      <c r="S10866" s="328"/>
    </row>
    <row r="10867" spans="19:19" x14ac:dyDescent="0.25">
      <c r="S10867" s="328"/>
    </row>
    <row r="10868" spans="19:19" x14ac:dyDescent="0.25">
      <c r="S10868" s="328"/>
    </row>
    <row r="10869" spans="19:19" x14ac:dyDescent="0.25">
      <c r="S10869" s="328"/>
    </row>
    <row r="10870" spans="19:19" x14ac:dyDescent="0.25">
      <c r="S10870" s="328"/>
    </row>
    <row r="10871" spans="19:19" x14ac:dyDescent="0.25">
      <c r="S10871" s="328"/>
    </row>
    <row r="10872" spans="19:19" x14ac:dyDescent="0.25">
      <c r="S10872" s="328"/>
    </row>
    <row r="10873" spans="19:19" x14ac:dyDescent="0.25">
      <c r="S10873" s="328"/>
    </row>
    <row r="10874" spans="19:19" x14ac:dyDescent="0.25">
      <c r="S10874" s="328"/>
    </row>
    <row r="10875" spans="19:19" x14ac:dyDescent="0.25">
      <c r="S10875" s="328"/>
    </row>
    <row r="10876" spans="19:19" x14ac:dyDescent="0.25">
      <c r="S10876" s="328"/>
    </row>
    <row r="10877" spans="19:19" x14ac:dyDescent="0.25">
      <c r="S10877" s="328"/>
    </row>
    <row r="10878" spans="19:19" x14ac:dyDescent="0.25">
      <c r="S10878" s="328"/>
    </row>
    <row r="10879" spans="19:19" x14ac:dyDescent="0.25">
      <c r="S10879" s="328"/>
    </row>
    <row r="10880" spans="19:19" x14ac:dyDescent="0.25">
      <c r="S10880" s="328"/>
    </row>
    <row r="10881" spans="19:19" x14ac:dyDescent="0.25">
      <c r="S10881" s="328"/>
    </row>
    <row r="10882" spans="19:19" x14ac:dyDescent="0.25">
      <c r="S10882" s="328"/>
    </row>
    <row r="10883" spans="19:19" x14ac:dyDescent="0.25">
      <c r="S10883" s="328"/>
    </row>
    <row r="10884" spans="19:19" x14ac:dyDescent="0.25">
      <c r="S10884" s="328"/>
    </row>
    <row r="10885" spans="19:19" x14ac:dyDescent="0.25">
      <c r="S10885" s="328"/>
    </row>
    <row r="10886" spans="19:19" x14ac:dyDescent="0.25">
      <c r="S10886" s="328"/>
    </row>
    <row r="10887" spans="19:19" x14ac:dyDescent="0.25">
      <c r="S10887" s="328"/>
    </row>
    <row r="10888" spans="19:19" x14ac:dyDescent="0.25">
      <c r="S10888" s="328"/>
    </row>
    <row r="10889" spans="19:19" x14ac:dyDescent="0.25">
      <c r="S10889" s="328"/>
    </row>
    <row r="10890" spans="19:19" x14ac:dyDescent="0.25">
      <c r="S10890" s="328"/>
    </row>
    <row r="10891" spans="19:19" x14ac:dyDescent="0.25">
      <c r="S10891" s="328"/>
    </row>
    <row r="10892" spans="19:19" x14ac:dyDescent="0.25">
      <c r="S10892" s="328"/>
    </row>
    <row r="10893" spans="19:19" x14ac:dyDescent="0.25">
      <c r="S10893" s="328"/>
    </row>
    <row r="10894" spans="19:19" x14ac:dyDescent="0.25">
      <c r="S10894" s="328"/>
    </row>
    <row r="10895" spans="19:19" x14ac:dyDescent="0.25">
      <c r="S10895" s="328"/>
    </row>
    <row r="10896" spans="19:19" x14ac:dyDescent="0.25">
      <c r="S10896" s="328"/>
    </row>
    <row r="10897" spans="19:19" x14ac:dyDescent="0.25">
      <c r="S10897" s="328"/>
    </row>
    <row r="10898" spans="19:19" x14ac:dyDescent="0.25">
      <c r="S10898" s="328"/>
    </row>
    <row r="10899" spans="19:19" x14ac:dyDescent="0.25">
      <c r="S10899" s="328"/>
    </row>
    <row r="10900" spans="19:19" x14ac:dyDescent="0.25">
      <c r="S10900" s="328"/>
    </row>
    <row r="10901" spans="19:19" x14ac:dyDescent="0.25">
      <c r="S10901" s="328"/>
    </row>
    <row r="10902" spans="19:19" x14ac:dyDescent="0.25">
      <c r="S10902" s="328"/>
    </row>
    <row r="10903" spans="19:19" x14ac:dyDescent="0.25">
      <c r="S10903" s="328"/>
    </row>
    <row r="10904" spans="19:19" x14ac:dyDescent="0.25">
      <c r="S10904" s="328"/>
    </row>
    <row r="10905" spans="19:19" x14ac:dyDescent="0.25">
      <c r="S10905" s="328"/>
    </row>
    <row r="10906" spans="19:19" x14ac:dyDescent="0.25">
      <c r="S10906" s="328"/>
    </row>
    <row r="10907" spans="19:19" x14ac:dyDescent="0.25">
      <c r="S10907" s="328"/>
    </row>
    <row r="10908" spans="19:19" x14ac:dyDescent="0.25">
      <c r="S10908" s="328"/>
    </row>
    <row r="10909" spans="19:19" x14ac:dyDescent="0.25">
      <c r="S10909" s="328"/>
    </row>
    <row r="10910" spans="19:19" x14ac:dyDescent="0.25">
      <c r="S10910" s="328"/>
    </row>
    <row r="10911" spans="19:19" x14ac:dyDescent="0.25">
      <c r="S10911" s="328"/>
    </row>
    <row r="10912" spans="19:19" x14ac:dyDescent="0.25">
      <c r="S10912" s="328"/>
    </row>
    <row r="10913" spans="19:19" x14ac:dyDescent="0.25">
      <c r="S10913" s="328"/>
    </row>
    <row r="10914" spans="19:19" x14ac:dyDescent="0.25">
      <c r="S10914" s="328"/>
    </row>
    <row r="10915" spans="19:19" x14ac:dyDescent="0.25">
      <c r="S10915" s="328"/>
    </row>
    <row r="10916" spans="19:19" x14ac:dyDescent="0.25">
      <c r="S10916" s="328"/>
    </row>
    <row r="10917" spans="19:19" x14ac:dyDescent="0.25">
      <c r="S10917" s="328"/>
    </row>
    <row r="10918" spans="19:19" x14ac:dyDescent="0.25">
      <c r="S10918" s="328"/>
    </row>
    <row r="10919" spans="19:19" x14ac:dyDescent="0.25">
      <c r="S10919" s="328"/>
    </row>
    <row r="10920" spans="19:19" x14ac:dyDescent="0.25">
      <c r="S10920" s="328"/>
    </row>
    <row r="10921" spans="19:19" x14ac:dyDescent="0.25">
      <c r="S10921" s="328"/>
    </row>
    <row r="10922" spans="19:19" x14ac:dyDescent="0.25">
      <c r="S10922" s="328"/>
    </row>
    <row r="10923" spans="19:19" x14ac:dyDescent="0.25">
      <c r="S10923" s="328"/>
    </row>
    <row r="10924" spans="19:19" x14ac:dyDescent="0.25">
      <c r="S10924" s="328"/>
    </row>
    <row r="10925" spans="19:19" x14ac:dyDescent="0.25">
      <c r="S10925" s="328"/>
    </row>
    <row r="10926" spans="19:19" x14ac:dyDescent="0.25">
      <c r="S10926" s="328"/>
    </row>
    <row r="10927" spans="19:19" x14ac:dyDescent="0.25">
      <c r="S10927" s="328"/>
    </row>
    <row r="10928" spans="19:19" x14ac:dyDescent="0.25">
      <c r="S10928" s="328"/>
    </row>
    <row r="10929" spans="19:19" x14ac:dyDescent="0.25">
      <c r="S10929" s="328"/>
    </row>
    <row r="10930" spans="19:19" x14ac:dyDescent="0.25">
      <c r="S10930" s="328"/>
    </row>
    <row r="10931" spans="19:19" x14ac:dyDescent="0.25">
      <c r="S10931" s="328"/>
    </row>
    <row r="10932" spans="19:19" x14ac:dyDescent="0.25">
      <c r="S10932" s="328"/>
    </row>
    <row r="10933" spans="19:19" x14ac:dyDescent="0.25">
      <c r="S10933" s="328"/>
    </row>
    <row r="10934" spans="19:19" x14ac:dyDescent="0.25">
      <c r="S10934" s="328"/>
    </row>
    <row r="10935" spans="19:19" x14ac:dyDescent="0.25">
      <c r="S10935" s="328"/>
    </row>
    <row r="10936" spans="19:19" x14ac:dyDescent="0.25">
      <c r="S10936" s="328"/>
    </row>
    <row r="10937" spans="19:19" x14ac:dyDescent="0.25">
      <c r="S10937" s="328"/>
    </row>
    <row r="10938" spans="19:19" x14ac:dyDescent="0.25">
      <c r="S10938" s="328"/>
    </row>
    <row r="10939" spans="19:19" x14ac:dyDescent="0.25">
      <c r="S10939" s="328"/>
    </row>
    <row r="10940" spans="19:19" x14ac:dyDescent="0.25">
      <c r="S10940" s="328"/>
    </row>
    <row r="10941" spans="19:19" x14ac:dyDescent="0.25">
      <c r="S10941" s="328"/>
    </row>
    <row r="10942" spans="19:19" x14ac:dyDescent="0.25">
      <c r="S10942" s="328"/>
    </row>
    <row r="10943" spans="19:19" x14ac:dyDescent="0.25">
      <c r="S10943" s="328"/>
    </row>
    <row r="10944" spans="19:19" x14ac:dyDescent="0.25">
      <c r="S10944" s="328"/>
    </row>
    <row r="10945" spans="19:19" x14ac:dyDescent="0.25">
      <c r="S10945" s="328"/>
    </row>
    <row r="10946" spans="19:19" x14ac:dyDescent="0.25">
      <c r="S10946" s="328"/>
    </row>
    <row r="10947" spans="19:19" x14ac:dyDescent="0.25">
      <c r="S10947" s="328"/>
    </row>
    <row r="10948" spans="19:19" x14ac:dyDescent="0.25">
      <c r="S10948" s="328"/>
    </row>
    <row r="10949" spans="19:19" x14ac:dyDescent="0.25">
      <c r="S10949" s="328"/>
    </row>
    <row r="10950" spans="19:19" x14ac:dyDescent="0.25">
      <c r="S10950" s="328"/>
    </row>
    <row r="10951" spans="19:19" x14ac:dyDescent="0.25">
      <c r="S10951" s="328"/>
    </row>
    <row r="10952" spans="19:19" x14ac:dyDescent="0.25">
      <c r="S10952" s="328"/>
    </row>
    <row r="10953" spans="19:19" x14ac:dyDescent="0.25">
      <c r="S10953" s="328"/>
    </row>
    <row r="10954" spans="19:19" x14ac:dyDescent="0.25">
      <c r="S10954" s="328"/>
    </row>
    <row r="10955" spans="19:19" x14ac:dyDescent="0.25">
      <c r="S10955" s="328"/>
    </row>
    <row r="10956" spans="19:19" x14ac:dyDescent="0.25">
      <c r="S10956" s="328"/>
    </row>
    <row r="10957" spans="19:19" x14ac:dyDescent="0.25">
      <c r="S10957" s="328"/>
    </row>
    <row r="10958" spans="19:19" x14ac:dyDescent="0.25">
      <c r="S10958" s="328"/>
    </row>
    <row r="10959" spans="19:19" x14ac:dyDescent="0.25">
      <c r="S10959" s="328"/>
    </row>
    <row r="10960" spans="19:19" x14ac:dyDescent="0.25">
      <c r="S10960" s="328"/>
    </row>
    <row r="10961" spans="19:19" x14ac:dyDescent="0.25">
      <c r="S10961" s="328"/>
    </row>
    <row r="10962" spans="19:19" x14ac:dyDescent="0.25">
      <c r="S10962" s="328"/>
    </row>
    <row r="10963" spans="19:19" x14ac:dyDescent="0.25">
      <c r="S10963" s="328"/>
    </row>
    <row r="10964" spans="19:19" x14ac:dyDescent="0.25">
      <c r="S10964" s="328"/>
    </row>
    <row r="10965" spans="19:19" x14ac:dyDescent="0.25">
      <c r="S10965" s="328"/>
    </row>
    <row r="10966" spans="19:19" x14ac:dyDescent="0.25">
      <c r="S10966" s="328"/>
    </row>
    <row r="10967" spans="19:19" x14ac:dyDescent="0.25">
      <c r="S10967" s="328"/>
    </row>
    <row r="10968" spans="19:19" x14ac:dyDescent="0.25">
      <c r="S10968" s="328"/>
    </row>
    <row r="10969" spans="19:19" x14ac:dyDescent="0.25">
      <c r="S10969" s="328"/>
    </row>
    <row r="10970" spans="19:19" x14ac:dyDescent="0.25">
      <c r="S10970" s="328"/>
    </row>
    <row r="10971" spans="19:19" x14ac:dyDescent="0.25">
      <c r="S10971" s="328"/>
    </row>
    <row r="10972" spans="19:19" x14ac:dyDescent="0.25">
      <c r="S10972" s="328"/>
    </row>
    <row r="10973" spans="19:19" x14ac:dyDescent="0.25">
      <c r="S10973" s="328"/>
    </row>
    <row r="10974" spans="19:19" x14ac:dyDescent="0.25">
      <c r="S10974" s="328"/>
    </row>
    <row r="10975" spans="19:19" x14ac:dyDescent="0.25">
      <c r="S10975" s="328"/>
    </row>
    <row r="10976" spans="19:19" x14ac:dyDescent="0.25">
      <c r="S10976" s="328"/>
    </row>
    <row r="10977" spans="19:19" x14ac:dyDescent="0.25">
      <c r="S10977" s="328"/>
    </row>
    <row r="10978" spans="19:19" x14ac:dyDescent="0.25">
      <c r="S10978" s="328"/>
    </row>
    <row r="10979" spans="19:19" x14ac:dyDescent="0.25">
      <c r="S10979" s="328"/>
    </row>
    <row r="10980" spans="19:19" x14ac:dyDescent="0.25">
      <c r="S10980" s="328"/>
    </row>
    <row r="10981" spans="19:19" x14ac:dyDescent="0.25">
      <c r="S10981" s="328"/>
    </row>
    <row r="10982" spans="19:19" x14ac:dyDescent="0.25">
      <c r="S10982" s="328"/>
    </row>
    <row r="10983" spans="19:19" x14ac:dyDescent="0.25">
      <c r="S10983" s="328"/>
    </row>
    <row r="10984" spans="19:19" x14ac:dyDescent="0.25">
      <c r="S10984" s="328"/>
    </row>
    <row r="10985" spans="19:19" x14ac:dyDescent="0.25">
      <c r="S10985" s="328"/>
    </row>
    <row r="10986" spans="19:19" x14ac:dyDescent="0.25">
      <c r="S10986" s="328"/>
    </row>
    <row r="10987" spans="19:19" x14ac:dyDescent="0.25">
      <c r="S10987" s="328"/>
    </row>
    <row r="10988" spans="19:19" x14ac:dyDescent="0.25">
      <c r="S10988" s="328"/>
    </row>
    <row r="10989" spans="19:19" x14ac:dyDescent="0.25">
      <c r="S10989" s="328"/>
    </row>
    <row r="10990" spans="19:19" x14ac:dyDescent="0.25">
      <c r="S10990" s="328"/>
    </row>
    <row r="10991" spans="19:19" x14ac:dyDescent="0.25">
      <c r="S10991" s="328"/>
    </row>
    <row r="10992" spans="19:19" x14ac:dyDescent="0.25">
      <c r="S10992" s="328"/>
    </row>
    <row r="10993" spans="19:19" x14ac:dyDescent="0.25">
      <c r="S10993" s="328"/>
    </row>
    <row r="10994" spans="19:19" x14ac:dyDescent="0.25">
      <c r="S10994" s="328"/>
    </row>
    <row r="10995" spans="19:19" x14ac:dyDescent="0.25">
      <c r="S10995" s="328"/>
    </row>
    <row r="10996" spans="19:19" x14ac:dyDescent="0.25">
      <c r="S10996" s="328"/>
    </row>
    <row r="10997" spans="19:19" x14ac:dyDescent="0.25">
      <c r="S10997" s="328"/>
    </row>
    <row r="10998" spans="19:19" x14ac:dyDescent="0.25">
      <c r="S10998" s="328"/>
    </row>
    <row r="10999" spans="19:19" x14ac:dyDescent="0.25">
      <c r="S10999" s="328"/>
    </row>
    <row r="11000" spans="19:19" x14ac:dyDescent="0.25">
      <c r="S11000" s="328"/>
    </row>
    <row r="11001" spans="19:19" x14ac:dyDescent="0.25">
      <c r="S11001" s="328"/>
    </row>
    <row r="11002" spans="19:19" x14ac:dyDescent="0.25">
      <c r="S11002" s="328"/>
    </row>
    <row r="11003" spans="19:19" x14ac:dyDescent="0.25">
      <c r="S11003" s="328"/>
    </row>
    <row r="11004" spans="19:19" x14ac:dyDescent="0.25">
      <c r="S11004" s="328"/>
    </row>
    <row r="11005" spans="19:19" x14ac:dyDescent="0.25">
      <c r="S11005" s="328"/>
    </row>
    <row r="11006" spans="19:19" x14ac:dyDescent="0.25">
      <c r="S11006" s="328"/>
    </row>
    <row r="11007" spans="19:19" x14ac:dyDescent="0.25">
      <c r="S11007" s="328"/>
    </row>
    <row r="11008" spans="19:19" x14ac:dyDescent="0.25">
      <c r="S11008" s="328"/>
    </row>
    <row r="11009" spans="19:19" x14ac:dyDescent="0.25">
      <c r="S11009" s="328"/>
    </row>
    <row r="11010" spans="19:19" x14ac:dyDescent="0.25">
      <c r="S11010" s="328"/>
    </row>
    <row r="11011" spans="19:19" x14ac:dyDescent="0.25">
      <c r="S11011" s="328"/>
    </row>
    <row r="11012" spans="19:19" x14ac:dyDescent="0.25">
      <c r="S11012" s="328"/>
    </row>
    <row r="11013" spans="19:19" x14ac:dyDescent="0.25">
      <c r="S11013" s="328"/>
    </row>
    <row r="11014" spans="19:19" x14ac:dyDescent="0.25">
      <c r="S11014" s="328"/>
    </row>
    <row r="11015" spans="19:19" x14ac:dyDescent="0.25">
      <c r="S11015" s="328"/>
    </row>
    <row r="11016" spans="19:19" x14ac:dyDescent="0.25">
      <c r="S11016" s="328"/>
    </row>
    <row r="11017" spans="19:19" x14ac:dyDescent="0.25">
      <c r="S11017" s="328"/>
    </row>
    <row r="11018" spans="19:19" x14ac:dyDescent="0.25">
      <c r="S11018" s="328"/>
    </row>
    <row r="11019" spans="19:19" x14ac:dyDescent="0.25">
      <c r="S11019" s="328"/>
    </row>
    <row r="11020" spans="19:19" x14ac:dyDescent="0.25">
      <c r="S11020" s="328"/>
    </row>
    <row r="11021" spans="19:19" x14ac:dyDescent="0.25">
      <c r="S11021" s="328"/>
    </row>
    <row r="11022" spans="19:19" x14ac:dyDescent="0.25">
      <c r="S11022" s="328"/>
    </row>
    <row r="11023" spans="19:19" x14ac:dyDescent="0.25">
      <c r="S11023" s="328"/>
    </row>
    <row r="11024" spans="19:19" x14ac:dyDescent="0.25">
      <c r="S11024" s="328"/>
    </row>
    <row r="11025" spans="19:19" x14ac:dyDescent="0.25">
      <c r="S11025" s="328"/>
    </row>
    <row r="11026" spans="19:19" x14ac:dyDescent="0.25">
      <c r="S11026" s="328"/>
    </row>
    <row r="11027" spans="19:19" x14ac:dyDescent="0.25">
      <c r="S11027" s="328"/>
    </row>
    <row r="11028" spans="19:19" x14ac:dyDescent="0.25">
      <c r="S11028" s="328"/>
    </row>
    <row r="11029" spans="19:19" x14ac:dyDescent="0.25">
      <c r="S11029" s="328"/>
    </row>
    <row r="11030" spans="19:19" x14ac:dyDescent="0.25">
      <c r="S11030" s="328"/>
    </row>
    <row r="11031" spans="19:19" x14ac:dyDescent="0.25">
      <c r="S11031" s="328"/>
    </row>
    <row r="11032" spans="19:19" x14ac:dyDescent="0.25">
      <c r="S11032" s="328"/>
    </row>
    <row r="11033" spans="19:19" x14ac:dyDescent="0.25">
      <c r="S11033" s="328"/>
    </row>
    <row r="11034" spans="19:19" x14ac:dyDescent="0.25">
      <c r="S11034" s="328"/>
    </row>
    <row r="11035" spans="19:19" x14ac:dyDescent="0.25">
      <c r="S11035" s="328"/>
    </row>
    <row r="11036" spans="19:19" x14ac:dyDescent="0.25">
      <c r="S11036" s="328"/>
    </row>
    <row r="11037" spans="19:19" x14ac:dyDescent="0.25">
      <c r="S11037" s="328"/>
    </row>
    <row r="11038" spans="19:19" x14ac:dyDescent="0.25">
      <c r="S11038" s="328"/>
    </row>
    <row r="11039" spans="19:19" x14ac:dyDescent="0.25">
      <c r="S11039" s="328"/>
    </row>
    <row r="11040" spans="19:19" x14ac:dyDescent="0.25">
      <c r="S11040" s="328"/>
    </row>
    <row r="11041" spans="19:19" x14ac:dyDescent="0.25">
      <c r="S11041" s="328"/>
    </row>
    <row r="11042" spans="19:19" x14ac:dyDescent="0.25">
      <c r="S11042" s="328"/>
    </row>
    <row r="11043" spans="19:19" x14ac:dyDescent="0.25">
      <c r="S11043" s="328"/>
    </row>
    <row r="11044" spans="19:19" x14ac:dyDescent="0.25">
      <c r="S11044" s="328"/>
    </row>
    <row r="11045" spans="19:19" x14ac:dyDescent="0.25">
      <c r="S11045" s="328"/>
    </row>
    <row r="11046" spans="19:19" x14ac:dyDescent="0.25">
      <c r="S11046" s="328"/>
    </row>
    <row r="11047" spans="19:19" x14ac:dyDescent="0.25">
      <c r="S11047" s="328"/>
    </row>
    <row r="11048" spans="19:19" x14ac:dyDescent="0.25">
      <c r="S11048" s="328"/>
    </row>
    <row r="11049" spans="19:19" x14ac:dyDescent="0.25">
      <c r="S11049" s="328"/>
    </row>
    <row r="11050" spans="19:19" x14ac:dyDescent="0.25">
      <c r="S11050" s="328"/>
    </row>
    <row r="11051" spans="19:19" x14ac:dyDescent="0.25">
      <c r="S11051" s="328"/>
    </row>
    <row r="11052" spans="19:19" x14ac:dyDescent="0.25">
      <c r="S11052" s="328"/>
    </row>
    <row r="11053" spans="19:19" x14ac:dyDescent="0.25">
      <c r="S11053" s="328"/>
    </row>
    <row r="11054" spans="19:19" x14ac:dyDescent="0.25">
      <c r="S11054" s="328"/>
    </row>
    <row r="11055" spans="19:19" x14ac:dyDescent="0.25">
      <c r="S11055" s="328"/>
    </row>
    <row r="11056" spans="19:19" x14ac:dyDescent="0.25">
      <c r="S11056" s="328"/>
    </row>
    <row r="11057" spans="19:19" x14ac:dyDescent="0.25">
      <c r="S11057" s="328"/>
    </row>
    <row r="11058" spans="19:19" x14ac:dyDescent="0.25">
      <c r="S11058" s="328"/>
    </row>
    <row r="11059" spans="19:19" x14ac:dyDescent="0.25">
      <c r="S11059" s="328"/>
    </row>
    <row r="11060" spans="19:19" x14ac:dyDescent="0.25">
      <c r="S11060" s="328"/>
    </row>
    <row r="11061" spans="19:19" x14ac:dyDescent="0.25">
      <c r="S11061" s="328"/>
    </row>
    <row r="11062" spans="19:19" x14ac:dyDescent="0.25">
      <c r="S11062" s="328"/>
    </row>
    <row r="11063" spans="19:19" x14ac:dyDescent="0.25">
      <c r="S11063" s="328"/>
    </row>
    <row r="11064" spans="19:19" x14ac:dyDescent="0.25">
      <c r="S11064" s="328"/>
    </row>
    <row r="11065" spans="19:19" x14ac:dyDescent="0.25">
      <c r="S11065" s="328"/>
    </row>
    <row r="11066" spans="19:19" x14ac:dyDescent="0.25">
      <c r="S11066" s="328"/>
    </row>
    <row r="11067" spans="19:19" x14ac:dyDescent="0.25">
      <c r="S11067" s="328"/>
    </row>
    <row r="11068" spans="19:19" x14ac:dyDescent="0.25">
      <c r="S11068" s="328"/>
    </row>
    <row r="11069" spans="19:19" x14ac:dyDescent="0.25">
      <c r="S11069" s="328"/>
    </row>
    <row r="11070" spans="19:19" x14ac:dyDescent="0.25">
      <c r="S11070" s="328"/>
    </row>
    <row r="11071" spans="19:19" x14ac:dyDescent="0.25">
      <c r="S11071" s="328"/>
    </row>
    <row r="11072" spans="19:19" x14ac:dyDescent="0.25">
      <c r="S11072" s="328"/>
    </row>
    <row r="11073" spans="19:19" x14ac:dyDescent="0.25">
      <c r="S11073" s="328"/>
    </row>
    <row r="11074" spans="19:19" x14ac:dyDescent="0.25">
      <c r="S11074" s="328"/>
    </row>
    <row r="11075" spans="19:19" x14ac:dyDescent="0.25">
      <c r="S11075" s="328"/>
    </row>
    <row r="11076" spans="19:19" x14ac:dyDescent="0.25">
      <c r="S11076" s="328"/>
    </row>
    <row r="11077" spans="19:19" x14ac:dyDescent="0.25">
      <c r="S11077" s="328"/>
    </row>
    <row r="11078" spans="19:19" x14ac:dyDescent="0.25">
      <c r="S11078" s="328"/>
    </row>
    <row r="11079" spans="19:19" x14ac:dyDescent="0.25">
      <c r="S11079" s="328"/>
    </row>
    <row r="11080" spans="19:19" x14ac:dyDescent="0.25">
      <c r="S11080" s="328"/>
    </row>
    <row r="11081" spans="19:19" x14ac:dyDescent="0.25">
      <c r="S11081" s="328"/>
    </row>
    <row r="11082" spans="19:19" x14ac:dyDescent="0.25">
      <c r="S11082" s="328"/>
    </row>
    <row r="11083" spans="19:19" x14ac:dyDescent="0.25">
      <c r="S11083" s="328"/>
    </row>
    <row r="11084" spans="19:19" x14ac:dyDescent="0.25">
      <c r="S11084" s="328"/>
    </row>
    <row r="11085" spans="19:19" x14ac:dyDescent="0.25">
      <c r="S11085" s="328"/>
    </row>
    <row r="11086" spans="19:19" x14ac:dyDescent="0.25">
      <c r="S11086" s="328"/>
    </row>
    <row r="11087" spans="19:19" x14ac:dyDescent="0.25">
      <c r="S11087" s="328"/>
    </row>
    <row r="11088" spans="19:19" x14ac:dyDescent="0.25">
      <c r="S11088" s="328"/>
    </row>
    <row r="11089" spans="19:19" x14ac:dyDescent="0.25">
      <c r="S11089" s="328"/>
    </row>
    <row r="11090" spans="19:19" x14ac:dyDescent="0.25">
      <c r="S11090" s="328"/>
    </row>
    <row r="11091" spans="19:19" x14ac:dyDescent="0.25">
      <c r="S11091" s="328"/>
    </row>
    <row r="11092" spans="19:19" x14ac:dyDescent="0.25">
      <c r="S11092" s="328"/>
    </row>
    <row r="11093" spans="19:19" x14ac:dyDescent="0.25">
      <c r="S11093" s="328"/>
    </row>
    <row r="11094" spans="19:19" x14ac:dyDescent="0.25">
      <c r="S11094" s="328"/>
    </row>
    <row r="11095" spans="19:19" x14ac:dyDescent="0.25">
      <c r="S11095" s="328"/>
    </row>
    <row r="11096" spans="19:19" x14ac:dyDescent="0.25">
      <c r="S11096" s="328"/>
    </row>
    <row r="11097" spans="19:19" x14ac:dyDescent="0.25">
      <c r="S11097" s="328"/>
    </row>
    <row r="11098" spans="19:19" x14ac:dyDescent="0.25">
      <c r="S11098" s="328"/>
    </row>
    <row r="11099" spans="19:19" x14ac:dyDescent="0.25">
      <c r="S11099" s="328"/>
    </row>
    <row r="11100" spans="19:19" x14ac:dyDescent="0.25">
      <c r="S11100" s="328"/>
    </row>
    <row r="11101" spans="19:19" x14ac:dyDescent="0.25">
      <c r="S11101" s="328"/>
    </row>
    <row r="11102" spans="19:19" x14ac:dyDescent="0.25">
      <c r="S11102" s="328"/>
    </row>
    <row r="11103" spans="19:19" x14ac:dyDescent="0.25">
      <c r="S11103" s="328"/>
    </row>
    <row r="11104" spans="19:19" x14ac:dyDescent="0.25">
      <c r="S11104" s="328"/>
    </row>
    <row r="11105" spans="19:19" x14ac:dyDescent="0.25">
      <c r="S11105" s="328"/>
    </row>
    <row r="11106" spans="19:19" x14ac:dyDescent="0.25">
      <c r="S11106" s="328"/>
    </row>
    <row r="11107" spans="19:19" x14ac:dyDescent="0.25">
      <c r="S11107" s="328"/>
    </row>
    <row r="11108" spans="19:19" x14ac:dyDescent="0.25">
      <c r="S11108" s="328"/>
    </row>
    <row r="11109" spans="19:19" x14ac:dyDescent="0.25">
      <c r="S11109" s="328"/>
    </row>
    <row r="11110" spans="19:19" x14ac:dyDescent="0.25">
      <c r="S11110" s="328"/>
    </row>
    <row r="11111" spans="19:19" x14ac:dyDescent="0.25">
      <c r="S11111" s="328"/>
    </row>
    <row r="11112" spans="19:19" x14ac:dyDescent="0.25">
      <c r="S11112" s="328"/>
    </row>
    <row r="11113" spans="19:19" x14ac:dyDescent="0.25">
      <c r="S11113" s="328"/>
    </row>
    <row r="11114" spans="19:19" x14ac:dyDescent="0.25">
      <c r="S11114" s="328"/>
    </row>
    <row r="11115" spans="19:19" x14ac:dyDescent="0.25">
      <c r="S11115" s="328"/>
    </row>
    <row r="11116" spans="19:19" x14ac:dyDescent="0.25">
      <c r="S11116" s="328"/>
    </row>
    <row r="11117" spans="19:19" x14ac:dyDescent="0.25">
      <c r="S11117" s="328"/>
    </row>
    <row r="11118" spans="19:19" x14ac:dyDescent="0.25">
      <c r="S11118" s="328"/>
    </row>
    <row r="11119" spans="19:19" x14ac:dyDescent="0.25">
      <c r="S11119" s="328"/>
    </row>
    <row r="11120" spans="19:19" x14ac:dyDescent="0.25">
      <c r="S11120" s="328"/>
    </row>
    <row r="11121" spans="19:19" x14ac:dyDescent="0.25">
      <c r="S11121" s="328"/>
    </row>
    <row r="11122" spans="19:19" x14ac:dyDescent="0.25">
      <c r="S11122" s="328"/>
    </row>
    <row r="11123" spans="19:19" x14ac:dyDescent="0.25">
      <c r="S11123" s="328"/>
    </row>
    <row r="11124" spans="19:19" x14ac:dyDescent="0.25">
      <c r="S11124" s="328"/>
    </row>
    <row r="11125" spans="19:19" x14ac:dyDescent="0.25">
      <c r="S11125" s="328"/>
    </row>
    <row r="11126" spans="19:19" x14ac:dyDescent="0.25">
      <c r="S11126" s="328"/>
    </row>
    <row r="11127" spans="19:19" x14ac:dyDescent="0.25">
      <c r="S11127" s="328"/>
    </row>
    <row r="11128" spans="19:19" x14ac:dyDescent="0.25">
      <c r="S11128" s="328"/>
    </row>
    <row r="11129" spans="19:19" x14ac:dyDescent="0.25">
      <c r="S11129" s="328"/>
    </row>
    <row r="11130" spans="19:19" x14ac:dyDescent="0.25">
      <c r="S11130" s="328"/>
    </row>
    <row r="11131" spans="19:19" x14ac:dyDescent="0.25">
      <c r="S11131" s="328"/>
    </row>
    <row r="11132" spans="19:19" x14ac:dyDescent="0.25">
      <c r="S11132" s="328"/>
    </row>
    <row r="11133" spans="19:19" x14ac:dyDescent="0.25">
      <c r="S11133" s="328"/>
    </row>
    <row r="11134" spans="19:19" x14ac:dyDescent="0.25">
      <c r="S11134" s="328"/>
    </row>
    <row r="11135" spans="19:19" x14ac:dyDescent="0.25">
      <c r="S11135" s="328"/>
    </row>
    <row r="11136" spans="19:19" x14ac:dyDescent="0.25">
      <c r="S11136" s="328"/>
    </row>
    <row r="11137" spans="19:19" x14ac:dyDescent="0.25">
      <c r="S11137" s="328"/>
    </row>
    <row r="11138" spans="19:19" x14ac:dyDescent="0.25">
      <c r="S11138" s="328"/>
    </row>
    <row r="11139" spans="19:19" x14ac:dyDescent="0.25">
      <c r="S11139" s="328"/>
    </row>
    <row r="11140" spans="19:19" x14ac:dyDescent="0.25">
      <c r="S11140" s="328"/>
    </row>
    <row r="11141" spans="19:19" x14ac:dyDescent="0.25">
      <c r="S11141" s="328"/>
    </row>
    <row r="11142" spans="19:19" x14ac:dyDescent="0.25">
      <c r="S11142" s="328"/>
    </row>
    <row r="11143" spans="19:19" x14ac:dyDescent="0.25">
      <c r="S11143" s="328"/>
    </row>
    <row r="11144" spans="19:19" x14ac:dyDescent="0.25">
      <c r="S11144" s="328"/>
    </row>
    <row r="11145" spans="19:19" x14ac:dyDescent="0.25">
      <c r="S11145" s="328"/>
    </row>
    <row r="11146" spans="19:19" x14ac:dyDescent="0.25">
      <c r="S11146" s="328"/>
    </row>
    <row r="11147" spans="19:19" x14ac:dyDescent="0.25">
      <c r="S11147" s="328"/>
    </row>
    <row r="11148" spans="19:19" x14ac:dyDescent="0.25">
      <c r="S11148" s="328"/>
    </row>
    <row r="11149" spans="19:19" x14ac:dyDescent="0.25">
      <c r="S11149" s="328"/>
    </row>
    <row r="11150" spans="19:19" x14ac:dyDescent="0.25">
      <c r="S11150" s="328"/>
    </row>
    <row r="11151" spans="19:19" x14ac:dyDescent="0.25">
      <c r="S11151" s="328"/>
    </row>
    <row r="11152" spans="19:19" x14ac:dyDescent="0.25">
      <c r="S11152" s="328"/>
    </row>
    <row r="11153" spans="19:19" x14ac:dyDescent="0.25">
      <c r="S11153" s="328"/>
    </row>
    <row r="11154" spans="19:19" x14ac:dyDescent="0.25">
      <c r="S11154" s="328"/>
    </row>
    <row r="11155" spans="19:19" x14ac:dyDescent="0.25">
      <c r="S11155" s="328"/>
    </row>
    <row r="11156" spans="19:19" x14ac:dyDescent="0.25">
      <c r="S11156" s="328"/>
    </row>
    <row r="11157" spans="19:19" x14ac:dyDescent="0.25">
      <c r="S11157" s="328"/>
    </row>
    <row r="11158" spans="19:19" x14ac:dyDescent="0.25">
      <c r="S11158" s="328"/>
    </row>
    <row r="11159" spans="19:19" x14ac:dyDescent="0.25">
      <c r="S11159" s="328"/>
    </row>
    <row r="11160" spans="19:19" x14ac:dyDescent="0.25">
      <c r="S11160" s="328"/>
    </row>
    <row r="11161" spans="19:19" x14ac:dyDescent="0.25">
      <c r="S11161" s="328"/>
    </row>
    <row r="11162" spans="19:19" x14ac:dyDescent="0.25">
      <c r="S11162" s="328"/>
    </row>
    <row r="11163" spans="19:19" x14ac:dyDescent="0.25">
      <c r="S11163" s="328"/>
    </row>
    <row r="11164" spans="19:19" x14ac:dyDescent="0.25">
      <c r="S11164" s="328"/>
    </row>
    <row r="11165" spans="19:19" x14ac:dyDescent="0.25">
      <c r="S11165" s="328"/>
    </row>
    <row r="11166" spans="19:19" x14ac:dyDescent="0.25">
      <c r="S11166" s="328"/>
    </row>
    <row r="11167" spans="19:19" x14ac:dyDescent="0.25">
      <c r="S11167" s="328"/>
    </row>
    <row r="11168" spans="19:19" x14ac:dyDescent="0.25">
      <c r="S11168" s="328"/>
    </row>
    <row r="11169" spans="19:19" x14ac:dyDescent="0.25">
      <c r="S11169" s="328"/>
    </row>
    <row r="11170" spans="19:19" x14ac:dyDescent="0.25">
      <c r="S11170" s="328"/>
    </row>
    <row r="11171" spans="19:19" x14ac:dyDescent="0.25">
      <c r="S11171" s="328"/>
    </row>
    <row r="11172" spans="19:19" x14ac:dyDescent="0.25">
      <c r="S11172" s="328"/>
    </row>
    <row r="11173" spans="19:19" x14ac:dyDescent="0.25">
      <c r="S11173" s="328"/>
    </row>
    <row r="11174" spans="19:19" x14ac:dyDescent="0.25">
      <c r="S11174" s="328"/>
    </row>
    <row r="11175" spans="19:19" x14ac:dyDescent="0.25">
      <c r="S11175" s="328"/>
    </row>
    <row r="11176" spans="19:19" x14ac:dyDescent="0.25">
      <c r="S11176" s="328"/>
    </row>
    <row r="11177" spans="19:19" x14ac:dyDescent="0.25">
      <c r="S11177" s="328"/>
    </row>
    <row r="11178" spans="19:19" x14ac:dyDescent="0.25">
      <c r="S11178" s="328"/>
    </row>
    <row r="11179" spans="19:19" x14ac:dyDescent="0.25">
      <c r="S11179" s="328"/>
    </row>
    <row r="11180" spans="19:19" x14ac:dyDescent="0.25">
      <c r="S11180" s="328"/>
    </row>
    <row r="11181" spans="19:19" x14ac:dyDescent="0.25">
      <c r="S11181" s="328"/>
    </row>
    <row r="11182" spans="19:19" x14ac:dyDescent="0.25">
      <c r="S11182" s="328"/>
    </row>
    <row r="11183" spans="19:19" x14ac:dyDescent="0.25">
      <c r="S11183" s="328"/>
    </row>
    <row r="11184" spans="19:19" x14ac:dyDescent="0.25">
      <c r="S11184" s="328"/>
    </row>
    <row r="11185" spans="19:19" x14ac:dyDescent="0.25">
      <c r="S11185" s="328"/>
    </row>
    <row r="11186" spans="19:19" x14ac:dyDescent="0.25">
      <c r="S11186" s="328"/>
    </row>
    <row r="11187" spans="19:19" x14ac:dyDescent="0.25">
      <c r="S11187" s="328"/>
    </row>
    <row r="11188" spans="19:19" x14ac:dyDescent="0.25">
      <c r="S11188" s="328"/>
    </row>
    <row r="11189" spans="19:19" x14ac:dyDescent="0.25">
      <c r="S11189" s="328"/>
    </row>
    <row r="11190" spans="19:19" x14ac:dyDescent="0.25">
      <c r="S11190" s="328"/>
    </row>
    <row r="11191" spans="19:19" x14ac:dyDescent="0.25">
      <c r="S11191" s="328"/>
    </row>
    <row r="11192" spans="19:19" x14ac:dyDescent="0.25">
      <c r="S11192" s="328"/>
    </row>
    <row r="11193" spans="19:19" x14ac:dyDescent="0.25">
      <c r="S11193" s="328"/>
    </row>
    <row r="11194" spans="19:19" x14ac:dyDescent="0.25">
      <c r="S11194" s="328"/>
    </row>
    <row r="11195" spans="19:19" x14ac:dyDescent="0.25">
      <c r="S11195" s="328"/>
    </row>
    <row r="11196" spans="19:19" x14ac:dyDescent="0.25">
      <c r="S11196" s="328"/>
    </row>
    <row r="11197" spans="19:19" x14ac:dyDescent="0.25">
      <c r="S11197" s="328"/>
    </row>
    <row r="11198" spans="19:19" x14ac:dyDescent="0.25">
      <c r="S11198" s="328"/>
    </row>
    <row r="11199" spans="19:19" x14ac:dyDescent="0.25">
      <c r="S11199" s="328"/>
    </row>
    <row r="11200" spans="19:19" x14ac:dyDescent="0.25">
      <c r="S11200" s="328"/>
    </row>
    <row r="11201" spans="19:19" x14ac:dyDescent="0.25">
      <c r="S11201" s="328"/>
    </row>
    <row r="11202" spans="19:19" x14ac:dyDescent="0.25">
      <c r="S11202" s="328"/>
    </row>
    <row r="11203" spans="19:19" x14ac:dyDescent="0.25">
      <c r="S11203" s="328"/>
    </row>
    <row r="11204" spans="19:19" x14ac:dyDescent="0.25">
      <c r="S11204" s="328"/>
    </row>
    <row r="11205" spans="19:19" x14ac:dyDescent="0.25">
      <c r="S11205" s="328"/>
    </row>
    <row r="11206" spans="19:19" x14ac:dyDescent="0.25">
      <c r="S11206" s="328"/>
    </row>
    <row r="11207" spans="19:19" x14ac:dyDescent="0.25">
      <c r="S11207" s="328"/>
    </row>
    <row r="11208" spans="19:19" x14ac:dyDescent="0.25">
      <c r="S11208" s="328"/>
    </row>
    <row r="11209" spans="19:19" x14ac:dyDescent="0.25">
      <c r="S11209" s="328"/>
    </row>
    <row r="11210" spans="19:19" x14ac:dyDescent="0.25">
      <c r="S11210" s="328"/>
    </row>
    <row r="11211" spans="19:19" x14ac:dyDescent="0.25">
      <c r="S11211" s="328"/>
    </row>
    <row r="11212" spans="19:19" x14ac:dyDescent="0.25">
      <c r="S11212" s="328"/>
    </row>
    <row r="11213" spans="19:19" x14ac:dyDescent="0.25">
      <c r="S11213" s="328"/>
    </row>
    <row r="11214" spans="19:19" x14ac:dyDescent="0.25">
      <c r="S11214" s="328"/>
    </row>
    <row r="11215" spans="19:19" x14ac:dyDescent="0.25">
      <c r="S11215" s="328"/>
    </row>
    <row r="11216" spans="19:19" x14ac:dyDescent="0.25">
      <c r="S11216" s="328"/>
    </row>
    <row r="11217" spans="19:19" x14ac:dyDescent="0.25">
      <c r="S11217" s="328"/>
    </row>
    <row r="11218" spans="19:19" x14ac:dyDescent="0.25">
      <c r="S11218" s="328"/>
    </row>
    <row r="11219" spans="19:19" x14ac:dyDescent="0.25">
      <c r="S11219" s="328"/>
    </row>
    <row r="11220" spans="19:19" x14ac:dyDescent="0.25">
      <c r="S11220" s="328"/>
    </row>
    <row r="11221" spans="19:19" x14ac:dyDescent="0.25">
      <c r="S11221" s="328"/>
    </row>
    <row r="11222" spans="19:19" x14ac:dyDescent="0.25">
      <c r="S11222" s="328"/>
    </row>
    <row r="11223" spans="19:19" x14ac:dyDescent="0.25">
      <c r="S11223" s="328"/>
    </row>
    <row r="11224" spans="19:19" x14ac:dyDescent="0.25">
      <c r="S11224" s="328"/>
    </row>
    <row r="11225" spans="19:19" x14ac:dyDescent="0.25">
      <c r="S11225" s="328"/>
    </row>
    <row r="11226" spans="19:19" x14ac:dyDescent="0.25">
      <c r="S11226" s="328"/>
    </row>
    <row r="11227" spans="19:19" x14ac:dyDescent="0.25">
      <c r="S11227" s="328"/>
    </row>
    <row r="11228" spans="19:19" x14ac:dyDescent="0.25">
      <c r="S11228" s="328"/>
    </row>
    <row r="11229" spans="19:19" x14ac:dyDescent="0.25">
      <c r="S11229" s="328"/>
    </row>
    <row r="11230" spans="19:19" x14ac:dyDescent="0.25">
      <c r="S11230" s="328"/>
    </row>
    <row r="11231" spans="19:19" x14ac:dyDescent="0.25">
      <c r="S11231" s="328"/>
    </row>
    <row r="11232" spans="19:19" x14ac:dyDescent="0.25">
      <c r="S11232" s="328"/>
    </row>
    <row r="11233" spans="19:19" x14ac:dyDescent="0.25">
      <c r="S11233" s="328"/>
    </row>
    <row r="11234" spans="19:19" x14ac:dyDescent="0.25">
      <c r="S11234" s="328"/>
    </row>
    <row r="11235" spans="19:19" x14ac:dyDescent="0.25">
      <c r="S11235" s="328"/>
    </row>
    <row r="11236" spans="19:19" x14ac:dyDescent="0.25">
      <c r="S11236" s="328"/>
    </row>
    <row r="11237" spans="19:19" x14ac:dyDescent="0.25">
      <c r="S11237" s="328"/>
    </row>
    <row r="11238" spans="19:19" x14ac:dyDescent="0.25">
      <c r="S11238" s="328"/>
    </row>
    <row r="11239" spans="19:19" x14ac:dyDescent="0.25">
      <c r="S11239" s="328"/>
    </row>
    <row r="11240" spans="19:19" x14ac:dyDescent="0.25">
      <c r="S11240" s="328"/>
    </row>
    <row r="11241" spans="19:19" x14ac:dyDescent="0.25">
      <c r="S11241" s="328"/>
    </row>
    <row r="11242" spans="19:19" x14ac:dyDescent="0.25">
      <c r="S11242" s="328"/>
    </row>
    <row r="11243" spans="19:19" x14ac:dyDescent="0.25">
      <c r="S11243" s="328"/>
    </row>
    <row r="11244" spans="19:19" x14ac:dyDescent="0.25">
      <c r="S11244" s="328"/>
    </row>
    <row r="11245" spans="19:19" x14ac:dyDescent="0.25">
      <c r="S11245" s="328"/>
    </row>
    <row r="11246" spans="19:19" x14ac:dyDescent="0.25">
      <c r="S11246" s="328"/>
    </row>
    <row r="11247" spans="19:19" x14ac:dyDescent="0.25">
      <c r="S11247" s="328"/>
    </row>
    <row r="11248" spans="19:19" x14ac:dyDescent="0.25">
      <c r="S11248" s="328"/>
    </row>
    <row r="11249" spans="19:19" x14ac:dyDescent="0.25">
      <c r="S11249" s="328"/>
    </row>
    <row r="11250" spans="19:19" x14ac:dyDescent="0.25">
      <c r="S11250" s="328"/>
    </row>
    <row r="11251" spans="19:19" x14ac:dyDescent="0.25">
      <c r="S11251" s="328"/>
    </row>
    <row r="11252" spans="19:19" x14ac:dyDescent="0.25">
      <c r="S11252" s="328"/>
    </row>
    <row r="11253" spans="19:19" x14ac:dyDescent="0.25">
      <c r="S11253" s="328"/>
    </row>
    <row r="11254" spans="19:19" x14ac:dyDescent="0.25">
      <c r="S11254" s="328"/>
    </row>
    <row r="11255" spans="19:19" x14ac:dyDescent="0.25">
      <c r="S11255" s="328"/>
    </row>
    <row r="11256" spans="19:19" x14ac:dyDescent="0.25">
      <c r="S11256" s="328"/>
    </row>
    <row r="11257" spans="19:19" x14ac:dyDescent="0.25">
      <c r="S11257" s="328"/>
    </row>
    <row r="11258" spans="19:19" x14ac:dyDescent="0.25">
      <c r="S11258" s="328"/>
    </row>
    <row r="11259" spans="19:19" x14ac:dyDescent="0.25">
      <c r="S11259" s="328"/>
    </row>
    <row r="11260" spans="19:19" x14ac:dyDescent="0.25">
      <c r="S11260" s="328"/>
    </row>
    <row r="11261" spans="19:19" x14ac:dyDescent="0.25">
      <c r="S11261" s="328"/>
    </row>
    <row r="11262" spans="19:19" x14ac:dyDescent="0.25">
      <c r="S11262" s="328"/>
    </row>
    <row r="11263" spans="19:19" x14ac:dyDescent="0.25">
      <c r="S11263" s="328"/>
    </row>
    <row r="11264" spans="19:19" x14ac:dyDescent="0.25">
      <c r="S11264" s="328"/>
    </row>
    <row r="11265" spans="19:19" x14ac:dyDescent="0.25">
      <c r="S11265" s="328"/>
    </row>
    <row r="11266" spans="19:19" x14ac:dyDescent="0.25">
      <c r="S11266" s="328"/>
    </row>
    <row r="11267" spans="19:19" x14ac:dyDescent="0.25">
      <c r="S11267" s="328"/>
    </row>
    <row r="11268" spans="19:19" x14ac:dyDescent="0.25">
      <c r="S11268" s="328"/>
    </row>
    <row r="11269" spans="19:19" x14ac:dyDescent="0.25">
      <c r="S11269" s="328"/>
    </row>
    <row r="11270" spans="19:19" x14ac:dyDescent="0.25">
      <c r="S11270" s="328"/>
    </row>
    <row r="11271" spans="19:19" x14ac:dyDescent="0.25">
      <c r="S11271" s="328"/>
    </row>
    <row r="11272" spans="19:19" x14ac:dyDescent="0.25">
      <c r="S11272" s="328"/>
    </row>
    <row r="11273" spans="19:19" x14ac:dyDescent="0.25">
      <c r="S11273" s="328"/>
    </row>
    <row r="11274" spans="19:19" x14ac:dyDescent="0.25">
      <c r="S11274" s="328"/>
    </row>
    <row r="11275" spans="19:19" x14ac:dyDescent="0.25">
      <c r="S11275" s="328"/>
    </row>
    <row r="11276" spans="19:19" x14ac:dyDescent="0.25">
      <c r="S11276" s="328"/>
    </row>
    <row r="11277" spans="19:19" x14ac:dyDescent="0.25">
      <c r="S11277" s="328"/>
    </row>
    <row r="11278" spans="19:19" x14ac:dyDescent="0.25">
      <c r="S11278" s="328"/>
    </row>
    <row r="11279" spans="19:19" x14ac:dyDescent="0.25">
      <c r="S11279" s="328"/>
    </row>
    <row r="11280" spans="19:19" x14ac:dyDescent="0.25">
      <c r="S11280" s="328"/>
    </row>
    <row r="11281" spans="19:19" x14ac:dyDescent="0.25">
      <c r="S11281" s="328"/>
    </row>
    <row r="11282" spans="19:19" x14ac:dyDescent="0.25">
      <c r="S11282" s="328"/>
    </row>
    <row r="11283" spans="19:19" x14ac:dyDescent="0.25">
      <c r="S11283" s="328"/>
    </row>
    <row r="11284" spans="19:19" x14ac:dyDescent="0.25">
      <c r="S11284" s="328"/>
    </row>
    <row r="11285" spans="19:19" x14ac:dyDescent="0.25">
      <c r="S11285" s="328"/>
    </row>
    <row r="11286" spans="19:19" x14ac:dyDescent="0.25">
      <c r="S11286" s="328"/>
    </row>
    <row r="11287" spans="19:19" x14ac:dyDescent="0.25">
      <c r="S11287" s="328"/>
    </row>
    <row r="11288" spans="19:19" x14ac:dyDescent="0.25">
      <c r="S11288" s="328"/>
    </row>
    <row r="11289" spans="19:19" x14ac:dyDescent="0.25">
      <c r="S11289" s="328"/>
    </row>
    <row r="11290" spans="19:19" x14ac:dyDescent="0.25">
      <c r="S11290" s="328"/>
    </row>
    <row r="11291" spans="19:19" x14ac:dyDescent="0.25">
      <c r="S11291" s="328"/>
    </row>
    <row r="11292" spans="19:19" x14ac:dyDescent="0.25">
      <c r="S11292" s="328"/>
    </row>
    <row r="11293" spans="19:19" x14ac:dyDescent="0.25">
      <c r="S11293" s="328"/>
    </row>
    <row r="11294" spans="19:19" x14ac:dyDescent="0.25">
      <c r="S11294" s="328"/>
    </row>
    <row r="11295" spans="19:19" x14ac:dyDescent="0.25">
      <c r="S11295" s="328"/>
    </row>
    <row r="11296" spans="19:19" x14ac:dyDescent="0.25">
      <c r="S11296" s="328"/>
    </row>
    <row r="11297" spans="19:19" x14ac:dyDescent="0.25">
      <c r="S11297" s="328"/>
    </row>
    <row r="11298" spans="19:19" x14ac:dyDescent="0.25">
      <c r="S11298" s="328"/>
    </row>
    <row r="11299" spans="19:19" x14ac:dyDescent="0.25">
      <c r="S11299" s="328"/>
    </row>
    <row r="11300" spans="19:19" x14ac:dyDescent="0.25">
      <c r="S11300" s="328"/>
    </row>
    <row r="11301" spans="19:19" x14ac:dyDescent="0.25">
      <c r="S11301" s="328"/>
    </row>
    <row r="11302" spans="19:19" x14ac:dyDescent="0.25">
      <c r="S11302" s="328"/>
    </row>
    <row r="11303" spans="19:19" x14ac:dyDescent="0.25">
      <c r="S11303" s="328"/>
    </row>
    <row r="11304" spans="19:19" x14ac:dyDescent="0.25">
      <c r="S11304" s="328"/>
    </row>
    <row r="11305" spans="19:19" x14ac:dyDescent="0.25">
      <c r="S11305" s="328"/>
    </row>
    <row r="11306" spans="19:19" x14ac:dyDescent="0.25">
      <c r="S11306" s="328"/>
    </row>
    <row r="11307" spans="19:19" x14ac:dyDescent="0.25">
      <c r="S11307" s="328"/>
    </row>
    <row r="11308" spans="19:19" x14ac:dyDescent="0.25">
      <c r="S11308" s="328"/>
    </row>
    <row r="11309" spans="19:19" x14ac:dyDescent="0.25">
      <c r="S11309" s="328"/>
    </row>
    <row r="11310" spans="19:19" x14ac:dyDescent="0.25">
      <c r="S11310" s="328"/>
    </row>
    <row r="11311" spans="19:19" x14ac:dyDescent="0.25">
      <c r="S11311" s="328"/>
    </row>
    <row r="11312" spans="19:19" x14ac:dyDescent="0.25">
      <c r="S11312" s="328"/>
    </row>
    <row r="11313" spans="19:19" x14ac:dyDescent="0.25">
      <c r="S11313" s="328"/>
    </row>
    <row r="11314" spans="19:19" x14ac:dyDescent="0.25">
      <c r="S11314" s="328"/>
    </row>
    <row r="11315" spans="19:19" x14ac:dyDescent="0.25">
      <c r="S11315" s="328"/>
    </row>
    <row r="11316" spans="19:19" x14ac:dyDescent="0.25">
      <c r="S11316" s="328"/>
    </row>
    <row r="11317" spans="19:19" x14ac:dyDescent="0.25">
      <c r="S11317" s="328"/>
    </row>
    <row r="11318" spans="19:19" x14ac:dyDescent="0.25">
      <c r="S11318" s="328"/>
    </row>
    <row r="11319" spans="19:19" x14ac:dyDescent="0.25">
      <c r="S11319" s="328"/>
    </row>
    <row r="11320" spans="19:19" x14ac:dyDescent="0.25">
      <c r="S11320" s="328"/>
    </row>
    <row r="11321" spans="19:19" x14ac:dyDescent="0.25">
      <c r="S11321" s="328"/>
    </row>
    <row r="11322" spans="19:19" x14ac:dyDescent="0.25">
      <c r="S11322" s="328"/>
    </row>
    <row r="11323" spans="19:19" x14ac:dyDescent="0.25">
      <c r="S11323" s="328"/>
    </row>
    <row r="11324" spans="19:19" x14ac:dyDescent="0.25">
      <c r="S11324" s="328"/>
    </row>
    <row r="11325" spans="19:19" x14ac:dyDescent="0.25">
      <c r="S11325" s="328"/>
    </row>
    <row r="11326" spans="19:19" x14ac:dyDescent="0.25">
      <c r="S11326" s="328"/>
    </row>
    <row r="11327" spans="19:19" x14ac:dyDescent="0.25">
      <c r="S11327" s="328"/>
    </row>
    <row r="11328" spans="19:19" x14ac:dyDescent="0.25">
      <c r="S11328" s="328"/>
    </row>
    <row r="11329" spans="19:19" x14ac:dyDescent="0.25">
      <c r="S11329" s="328"/>
    </row>
    <row r="11330" spans="19:19" x14ac:dyDescent="0.25">
      <c r="S11330" s="328"/>
    </row>
    <row r="11331" spans="19:19" x14ac:dyDescent="0.25">
      <c r="S11331" s="328"/>
    </row>
    <row r="11332" spans="19:19" x14ac:dyDescent="0.25">
      <c r="S11332" s="328"/>
    </row>
    <row r="11333" spans="19:19" x14ac:dyDescent="0.25">
      <c r="S11333" s="328"/>
    </row>
    <row r="11334" spans="19:19" x14ac:dyDescent="0.25">
      <c r="S11334" s="328"/>
    </row>
    <row r="11335" spans="19:19" x14ac:dyDescent="0.25">
      <c r="S11335" s="328"/>
    </row>
    <row r="11336" spans="19:19" x14ac:dyDescent="0.25">
      <c r="S11336" s="328"/>
    </row>
    <row r="11337" spans="19:19" x14ac:dyDescent="0.25">
      <c r="S11337" s="328"/>
    </row>
    <row r="11338" spans="19:19" x14ac:dyDescent="0.25">
      <c r="S11338" s="328"/>
    </row>
    <row r="11339" spans="19:19" x14ac:dyDescent="0.25">
      <c r="S11339" s="328"/>
    </row>
    <row r="11340" spans="19:19" x14ac:dyDescent="0.25">
      <c r="S11340" s="328"/>
    </row>
    <row r="11341" spans="19:19" x14ac:dyDescent="0.25">
      <c r="S11341" s="328"/>
    </row>
    <row r="11342" spans="19:19" x14ac:dyDescent="0.25">
      <c r="S11342" s="328"/>
    </row>
    <row r="11343" spans="19:19" x14ac:dyDescent="0.25">
      <c r="S11343" s="328"/>
    </row>
    <row r="11344" spans="19:19" x14ac:dyDescent="0.25">
      <c r="S11344" s="328"/>
    </row>
    <row r="11345" spans="19:19" x14ac:dyDescent="0.25">
      <c r="S11345" s="328"/>
    </row>
    <row r="11346" spans="19:19" x14ac:dyDescent="0.25">
      <c r="S11346" s="328"/>
    </row>
    <row r="11347" spans="19:19" x14ac:dyDescent="0.25">
      <c r="S11347" s="328"/>
    </row>
    <row r="11348" spans="19:19" x14ac:dyDescent="0.25">
      <c r="S11348" s="328"/>
    </row>
    <row r="11349" spans="19:19" x14ac:dyDescent="0.25">
      <c r="S11349" s="328"/>
    </row>
    <row r="11350" spans="19:19" x14ac:dyDescent="0.25">
      <c r="S11350" s="328"/>
    </row>
    <row r="11351" spans="19:19" x14ac:dyDescent="0.25">
      <c r="S11351" s="328"/>
    </row>
    <row r="11352" spans="19:19" x14ac:dyDescent="0.25">
      <c r="S11352" s="328"/>
    </row>
    <row r="11353" spans="19:19" x14ac:dyDescent="0.25">
      <c r="S11353" s="328"/>
    </row>
    <row r="11354" spans="19:19" x14ac:dyDescent="0.25">
      <c r="S11354" s="328"/>
    </row>
    <row r="11355" spans="19:19" x14ac:dyDescent="0.25">
      <c r="S11355" s="328"/>
    </row>
    <row r="11356" spans="19:19" x14ac:dyDescent="0.25">
      <c r="S11356" s="328"/>
    </row>
    <row r="11357" spans="19:19" x14ac:dyDescent="0.25">
      <c r="S11357" s="328"/>
    </row>
    <row r="11358" spans="19:19" x14ac:dyDescent="0.25">
      <c r="S11358" s="328"/>
    </row>
    <row r="11359" spans="19:19" x14ac:dyDescent="0.25">
      <c r="S11359" s="328"/>
    </row>
    <row r="11360" spans="19:19" x14ac:dyDescent="0.25">
      <c r="S11360" s="328"/>
    </row>
    <row r="11361" spans="19:19" x14ac:dyDescent="0.25">
      <c r="S11361" s="328"/>
    </row>
    <row r="11362" spans="19:19" x14ac:dyDescent="0.25">
      <c r="S11362" s="328"/>
    </row>
    <row r="11363" spans="19:19" x14ac:dyDescent="0.25">
      <c r="S11363" s="328"/>
    </row>
    <row r="11364" spans="19:19" x14ac:dyDescent="0.25">
      <c r="S11364" s="328"/>
    </row>
    <row r="11365" spans="19:19" x14ac:dyDescent="0.25">
      <c r="S11365" s="328"/>
    </row>
    <row r="11366" spans="19:19" x14ac:dyDescent="0.25">
      <c r="S11366" s="328"/>
    </row>
    <row r="11367" spans="19:19" x14ac:dyDescent="0.25">
      <c r="S11367" s="328"/>
    </row>
    <row r="11368" spans="19:19" x14ac:dyDescent="0.25">
      <c r="S11368" s="328"/>
    </row>
    <row r="11369" spans="19:19" x14ac:dyDescent="0.25">
      <c r="S11369" s="328"/>
    </row>
    <row r="11370" spans="19:19" x14ac:dyDescent="0.25">
      <c r="S11370" s="328"/>
    </row>
    <row r="11371" spans="19:19" x14ac:dyDescent="0.25">
      <c r="S11371" s="328"/>
    </row>
    <row r="11372" spans="19:19" x14ac:dyDescent="0.25">
      <c r="S11372" s="328"/>
    </row>
    <row r="11373" spans="19:19" x14ac:dyDescent="0.25">
      <c r="S11373" s="328"/>
    </row>
    <row r="11374" spans="19:19" x14ac:dyDescent="0.25">
      <c r="S11374" s="328"/>
    </row>
    <row r="11375" spans="19:19" x14ac:dyDescent="0.25">
      <c r="S11375" s="328"/>
    </row>
    <row r="11376" spans="19:19" x14ac:dyDescent="0.25">
      <c r="S11376" s="328"/>
    </row>
    <row r="11377" spans="19:19" x14ac:dyDescent="0.25">
      <c r="S11377" s="328"/>
    </row>
    <row r="11378" spans="19:19" x14ac:dyDescent="0.25">
      <c r="S11378" s="328"/>
    </row>
    <row r="11379" spans="19:19" x14ac:dyDescent="0.25">
      <c r="S11379" s="328"/>
    </row>
    <row r="11380" spans="19:19" x14ac:dyDescent="0.25">
      <c r="S11380" s="328"/>
    </row>
    <row r="11381" spans="19:19" x14ac:dyDescent="0.25">
      <c r="S11381" s="328"/>
    </row>
    <row r="11382" spans="19:19" x14ac:dyDescent="0.25">
      <c r="S11382" s="328"/>
    </row>
    <row r="11383" spans="19:19" x14ac:dyDescent="0.25">
      <c r="S11383" s="328"/>
    </row>
    <row r="11384" spans="19:19" x14ac:dyDescent="0.25">
      <c r="S11384" s="328"/>
    </row>
    <row r="11385" spans="19:19" x14ac:dyDescent="0.25">
      <c r="S11385" s="328"/>
    </row>
    <row r="11386" spans="19:19" x14ac:dyDescent="0.25">
      <c r="S11386" s="328"/>
    </row>
    <row r="11387" spans="19:19" x14ac:dyDescent="0.25">
      <c r="S11387" s="328"/>
    </row>
    <row r="11388" spans="19:19" x14ac:dyDescent="0.25">
      <c r="S11388" s="328"/>
    </row>
    <row r="11389" spans="19:19" x14ac:dyDescent="0.25">
      <c r="S11389" s="328"/>
    </row>
    <row r="11390" spans="19:19" x14ac:dyDescent="0.25">
      <c r="S11390" s="328"/>
    </row>
    <row r="11391" spans="19:19" x14ac:dyDescent="0.25">
      <c r="S11391" s="328"/>
    </row>
    <row r="11392" spans="19:19" x14ac:dyDescent="0.25">
      <c r="S11392" s="328"/>
    </row>
    <row r="11393" spans="19:19" x14ac:dyDescent="0.25">
      <c r="S11393" s="328"/>
    </row>
    <row r="11394" spans="19:19" x14ac:dyDescent="0.25">
      <c r="S11394" s="328"/>
    </row>
    <row r="11395" spans="19:19" x14ac:dyDescent="0.25">
      <c r="S11395" s="328"/>
    </row>
    <row r="11396" spans="19:19" x14ac:dyDescent="0.25">
      <c r="S11396" s="328"/>
    </row>
    <row r="11397" spans="19:19" x14ac:dyDescent="0.25">
      <c r="S11397" s="328"/>
    </row>
    <row r="11398" spans="19:19" x14ac:dyDescent="0.25">
      <c r="S11398" s="328"/>
    </row>
    <row r="11399" spans="19:19" x14ac:dyDescent="0.25">
      <c r="S11399" s="328"/>
    </row>
    <row r="11400" spans="19:19" x14ac:dyDescent="0.25">
      <c r="S11400" s="328"/>
    </row>
    <row r="11401" spans="19:19" x14ac:dyDescent="0.25">
      <c r="S11401" s="328"/>
    </row>
    <row r="11402" spans="19:19" x14ac:dyDescent="0.25">
      <c r="S11402" s="328"/>
    </row>
    <row r="11403" spans="19:19" x14ac:dyDescent="0.25">
      <c r="S11403" s="328"/>
    </row>
    <row r="11404" spans="19:19" x14ac:dyDescent="0.25">
      <c r="S11404" s="328"/>
    </row>
    <row r="11405" spans="19:19" x14ac:dyDescent="0.25">
      <c r="S11405" s="328"/>
    </row>
    <row r="11406" spans="19:19" x14ac:dyDescent="0.25">
      <c r="S11406" s="328"/>
    </row>
    <row r="11407" spans="19:19" x14ac:dyDescent="0.25">
      <c r="S11407" s="328"/>
    </row>
    <row r="11408" spans="19:19" x14ac:dyDescent="0.25">
      <c r="S11408" s="328"/>
    </row>
    <row r="11409" spans="19:19" x14ac:dyDescent="0.25">
      <c r="S11409" s="328"/>
    </row>
    <row r="11410" spans="19:19" x14ac:dyDescent="0.25">
      <c r="S11410" s="328"/>
    </row>
    <row r="11411" spans="19:19" x14ac:dyDescent="0.25">
      <c r="S11411" s="328"/>
    </row>
    <row r="11412" spans="19:19" x14ac:dyDescent="0.25">
      <c r="S11412" s="328"/>
    </row>
    <row r="11413" spans="19:19" x14ac:dyDescent="0.25">
      <c r="S11413" s="328"/>
    </row>
    <row r="11414" spans="19:19" x14ac:dyDescent="0.25">
      <c r="S11414" s="328"/>
    </row>
    <row r="11415" spans="19:19" x14ac:dyDescent="0.25">
      <c r="S11415" s="328"/>
    </row>
    <row r="11416" spans="19:19" x14ac:dyDescent="0.25">
      <c r="S11416" s="328"/>
    </row>
    <row r="11417" spans="19:19" x14ac:dyDescent="0.25">
      <c r="S11417" s="328"/>
    </row>
    <row r="11418" spans="19:19" x14ac:dyDescent="0.25">
      <c r="S11418" s="328"/>
    </row>
    <row r="11419" spans="19:19" x14ac:dyDescent="0.25">
      <c r="S11419" s="328"/>
    </row>
    <row r="11420" spans="19:19" x14ac:dyDescent="0.25">
      <c r="S11420" s="328"/>
    </row>
    <row r="11421" spans="19:19" x14ac:dyDescent="0.25">
      <c r="S11421" s="328"/>
    </row>
    <row r="11422" spans="19:19" x14ac:dyDescent="0.25">
      <c r="S11422" s="328"/>
    </row>
    <row r="11423" spans="19:19" x14ac:dyDescent="0.25">
      <c r="S11423" s="328"/>
    </row>
    <row r="11424" spans="19:19" x14ac:dyDescent="0.25">
      <c r="S11424" s="328"/>
    </row>
    <row r="11425" spans="19:19" x14ac:dyDescent="0.25">
      <c r="S11425" s="328"/>
    </row>
    <row r="11426" spans="19:19" x14ac:dyDescent="0.25">
      <c r="S11426" s="328"/>
    </row>
    <row r="11427" spans="19:19" x14ac:dyDescent="0.25">
      <c r="S11427" s="328"/>
    </row>
    <row r="11428" spans="19:19" x14ac:dyDescent="0.25">
      <c r="S11428" s="328"/>
    </row>
    <row r="11429" spans="19:19" x14ac:dyDescent="0.25">
      <c r="S11429" s="328"/>
    </row>
    <row r="11430" spans="19:19" x14ac:dyDescent="0.25">
      <c r="S11430" s="328"/>
    </row>
    <row r="11431" spans="19:19" x14ac:dyDescent="0.25">
      <c r="S11431" s="328"/>
    </row>
    <row r="11432" spans="19:19" x14ac:dyDescent="0.25">
      <c r="S11432" s="328"/>
    </row>
    <row r="11433" spans="19:19" x14ac:dyDescent="0.25">
      <c r="S11433" s="328"/>
    </row>
    <row r="11434" spans="19:19" x14ac:dyDescent="0.25">
      <c r="S11434" s="328"/>
    </row>
    <row r="11435" spans="19:19" x14ac:dyDescent="0.25">
      <c r="S11435" s="328"/>
    </row>
    <row r="11436" spans="19:19" x14ac:dyDescent="0.25">
      <c r="S11436" s="328"/>
    </row>
    <row r="11437" spans="19:19" x14ac:dyDescent="0.25">
      <c r="S11437" s="328"/>
    </row>
    <row r="11438" spans="19:19" x14ac:dyDescent="0.25">
      <c r="S11438" s="328"/>
    </row>
    <row r="11439" spans="19:19" x14ac:dyDescent="0.25">
      <c r="S11439" s="328"/>
    </row>
    <row r="11440" spans="19:19" x14ac:dyDescent="0.25">
      <c r="S11440" s="328"/>
    </row>
    <row r="11441" spans="19:19" x14ac:dyDescent="0.25">
      <c r="S11441" s="328"/>
    </row>
    <row r="11442" spans="19:19" x14ac:dyDescent="0.25">
      <c r="S11442" s="328"/>
    </row>
    <row r="11443" spans="19:19" x14ac:dyDescent="0.25">
      <c r="S11443" s="328"/>
    </row>
    <row r="11444" spans="19:19" x14ac:dyDescent="0.25">
      <c r="S11444" s="328"/>
    </row>
    <row r="11445" spans="19:19" x14ac:dyDescent="0.25">
      <c r="S11445" s="328"/>
    </row>
    <row r="11446" spans="19:19" x14ac:dyDescent="0.25">
      <c r="S11446" s="328"/>
    </row>
    <row r="11447" spans="19:19" x14ac:dyDescent="0.25">
      <c r="S11447" s="328"/>
    </row>
    <row r="11448" spans="19:19" x14ac:dyDescent="0.25">
      <c r="S11448" s="328"/>
    </row>
    <row r="11449" spans="19:19" x14ac:dyDescent="0.25">
      <c r="S11449" s="328"/>
    </row>
    <row r="11450" spans="19:19" x14ac:dyDescent="0.25">
      <c r="S11450" s="328"/>
    </row>
    <row r="11451" spans="19:19" x14ac:dyDescent="0.25">
      <c r="S11451" s="328"/>
    </row>
    <row r="11452" spans="19:19" x14ac:dyDescent="0.25">
      <c r="S11452" s="328"/>
    </row>
    <row r="11453" spans="19:19" x14ac:dyDescent="0.25">
      <c r="S11453" s="328"/>
    </row>
    <row r="11454" spans="19:19" x14ac:dyDescent="0.25">
      <c r="S11454" s="328"/>
    </row>
    <row r="11455" spans="19:19" x14ac:dyDescent="0.25">
      <c r="S11455" s="328"/>
    </row>
    <row r="11456" spans="19:19" x14ac:dyDescent="0.25">
      <c r="S11456" s="328"/>
    </row>
    <row r="11457" spans="19:19" x14ac:dyDescent="0.25">
      <c r="S11457" s="328"/>
    </row>
    <row r="11458" spans="19:19" x14ac:dyDescent="0.25">
      <c r="S11458" s="328"/>
    </row>
    <row r="11459" spans="19:19" x14ac:dyDescent="0.25">
      <c r="S11459" s="328"/>
    </row>
    <row r="11460" spans="19:19" x14ac:dyDescent="0.25">
      <c r="S11460" s="328"/>
    </row>
    <row r="11461" spans="19:19" x14ac:dyDescent="0.25">
      <c r="S11461" s="328"/>
    </row>
    <row r="11462" spans="19:19" x14ac:dyDescent="0.25">
      <c r="S11462" s="328"/>
    </row>
    <row r="11463" spans="19:19" x14ac:dyDescent="0.25">
      <c r="S11463" s="328"/>
    </row>
    <row r="11464" spans="19:19" x14ac:dyDescent="0.25">
      <c r="S11464" s="328"/>
    </row>
    <row r="11465" spans="19:19" x14ac:dyDescent="0.25">
      <c r="S11465" s="328"/>
    </row>
    <row r="11466" spans="19:19" x14ac:dyDescent="0.25">
      <c r="S11466" s="328"/>
    </row>
    <row r="11467" spans="19:19" x14ac:dyDescent="0.25">
      <c r="S11467" s="328"/>
    </row>
    <row r="11468" spans="19:19" x14ac:dyDescent="0.25">
      <c r="S11468" s="328"/>
    </row>
    <row r="11469" spans="19:19" x14ac:dyDescent="0.25">
      <c r="S11469" s="328"/>
    </row>
    <row r="11470" spans="19:19" x14ac:dyDescent="0.25">
      <c r="S11470" s="328"/>
    </row>
    <row r="11471" spans="19:19" x14ac:dyDescent="0.25">
      <c r="S11471" s="328"/>
    </row>
    <row r="11472" spans="19:19" x14ac:dyDescent="0.25">
      <c r="S11472" s="328"/>
    </row>
    <row r="11473" spans="19:19" x14ac:dyDescent="0.25">
      <c r="S11473" s="328"/>
    </row>
    <row r="11474" spans="19:19" x14ac:dyDescent="0.25">
      <c r="S11474" s="328"/>
    </row>
    <row r="11475" spans="19:19" x14ac:dyDescent="0.25">
      <c r="S11475" s="328"/>
    </row>
    <row r="11476" spans="19:19" x14ac:dyDescent="0.25">
      <c r="S11476" s="328"/>
    </row>
    <row r="11477" spans="19:19" x14ac:dyDescent="0.25">
      <c r="S11477" s="328"/>
    </row>
    <row r="11478" spans="19:19" x14ac:dyDescent="0.25">
      <c r="S11478" s="328"/>
    </row>
    <row r="11479" spans="19:19" x14ac:dyDescent="0.25">
      <c r="S11479" s="328"/>
    </row>
    <row r="11480" spans="19:19" x14ac:dyDescent="0.25">
      <c r="S11480" s="328"/>
    </row>
    <row r="11481" spans="19:19" x14ac:dyDescent="0.25">
      <c r="S11481" s="328"/>
    </row>
    <row r="11482" spans="19:19" x14ac:dyDescent="0.25">
      <c r="S11482" s="328"/>
    </row>
    <row r="11483" spans="19:19" x14ac:dyDescent="0.25">
      <c r="S11483" s="328"/>
    </row>
    <row r="11484" spans="19:19" x14ac:dyDescent="0.25">
      <c r="S11484" s="328"/>
    </row>
    <row r="11485" spans="19:19" x14ac:dyDescent="0.25">
      <c r="S11485" s="328"/>
    </row>
    <row r="11486" spans="19:19" x14ac:dyDescent="0.25">
      <c r="S11486" s="328"/>
    </row>
    <row r="11487" spans="19:19" x14ac:dyDescent="0.25">
      <c r="S11487" s="328"/>
    </row>
    <row r="11488" spans="19:19" x14ac:dyDescent="0.25">
      <c r="S11488" s="328"/>
    </row>
    <row r="11489" spans="19:19" x14ac:dyDescent="0.25">
      <c r="S11489" s="328"/>
    </row>
    <row r="11490" spans="19:19" x14ac:dyDescent="0.25">
      <c r="S11490" s="328"/>
    </row>
    <row r="11491" spans="19:19" x14ac:dyDescent="0.25">
      <c r="S11491" s="328"/>
    </row>
    <row r="11492" spans="19:19" x14ac:dyDescent="0.25">
      <c r="S11492" s="328"/>
    </row>
    <row r="11493" spans="19:19" x14ac:dyDescent="0.25">
      <c r="S11493" s="328"/>
    </row>
    <row r="11494" spans="19:19" x14ac:dyDescent="0.25">
      <c r="S11494" s="328"/>
    </row>
    <row r="11495" spans="19:19" x14ac:dyDescent="0.25">
      <c r="S11495" s="328"/>
    </row>
    <row r="11496" spans="19:19" x14ac:dyDescent="0.25">
      <c r="S11496" s="328"/>
    </row>
    <row r="11497" spans="19:19" x14ac:dyDescent="0.25">
      <c r="S11497" s="328"/>
    </row>
    <row r="11498" spans="19:19" x14ac:dyDescent="0.25">
      <c r="S11498" s="328"/>
    </row>
    <row r="11499" spans="19:19" x14ac:dyDescent="0.25">
      <c r="S11499" s="328"/>
    </row>
    <row r="11500" spans="19:19" x14ac:dyDescent="0.25">
      <c r="S11500" s="328"/>
    </row>
    <row r="11501" spans="19:19" x14ac:dyDescent="0.25">
      <c r="S11501" s="328"/>
    </row>
    <row r="11502" spans="19:19" x14ac:dyDescent="0.25">
      <c r="S11502" s="328"/>
    </row>
    <row r="11503" spans="19:19" x14ac:dyDescent="0.25">
      <c r="S11503" s="328"/>
    </row>
    <row r="11504" spans="19:19" x14ac:dyDescent="0.25">
      <c r="S11504" s="328"/>
    </row>
    <row r="11505" spans="19:19" x14ac:dyDescent="0.25">
      <c r="S11505" s="328"/>
    </row>
    <row r="11506" spans="19:19" x14ac:dyDescent="0.25">
      <c r="S11506" s="328"/>
    </row>
    <row r="11507" spans="19:19" x14ac:dyDescent="0.25">
      <c r="S11507" s="328"/>
    </row>
    <row r="11508" spans="19:19" x14ac:dyDescent="0.25">
      <c r="S11508" s="328"/>
    </row>
    <row r="11509" spans="19:19" x14ac:dyDescent="0.25">
      <c r="S11509" s="328"/>
    </row>
    <row r="11510" spans="19:19" x14ac:dyDescent="0.25">
      <c r="S11510" s="328"/>
    </row>
    <row r="11511" spans="19:19" x14ac:dyDescent="0.25">
      <c r="S11511" s="328"/>
    </row>
    <row r="11512" spans="19:19" x14ac:dyDescent="0.25">
      <c r="S11512" s="328"/>
    </row>
    <row r="11513" spans="19:19" x14ac:dyDescent="0.25">
      <c r="S11513" s="328"/>
    </row>
    <row r="11514" spans="19:19" x14ac:dyDescent="0.25">
      <c r="S11514" s="328"/>
    </row>
    <row r="11515" spans="19:19" x14ac:dyDescent="0.25">
      <c r="S11515" s="328"/>
    </row>
    <row r="11516" spans="19:19" x14ac:dyDescent="0.25">
      <c r="S11516" s="328"/>
    </row>
    <row r="11517" spans="19:19" x14ac:dyDescent="0.25">
      <c r="S11517" s="328"/>
    </row>
    <row r="11518" spans="19:19" x14ac:dyDescent="0.25">
      <c r="S11518" s="328"/>
    </row>
    <row r="11519" spans="19:19" x14ac:dyDescent="0.25">
      <c r="S11519" s="328"/>
    </row>
    <row r="11520" spans="19:19" x14ac:dyDescent="0.25">
      <c r="S11520" s="328"/>
    </row>
    <row r="11521" spans="19:19" x14ac:dyDescent="0.25">
      <c r="S11521" s="328"/>
    </row>
    <row r="11522" spans="19:19" x14ac:dyDescent="0.25">
      <c r="S11522" s="328"/>
    </row>
    <row r="11523" spans="19:19" x14ac:dyDescent="0.25">
      <c r="S11523" s="328"/>
    </row>
    <row r="11524" spans="19:19" x14ac:dyDescent="0.25">
      <c r="S11524" s="328"/>
    </row>
    <row r="11525" spans="19:19" x14ac:dyDescent="0.25">
      <c r="S11525" s="328"/>
    </row>
    <row r="11526" spans="19:19" x14ac:dyDescent="0.25">
      <c r="S11526" s="328"/>
    </row>
    <row r="11527" spans="19:19" x14ac:dyDescent="0.25">
      <c r="S11527" s="328"/>
    </row>
    <row r="11528" spans="19:19" x14ac:dyDescent="0.25">
      <c r="S11528" s="328"/>
    </row>
    <row r="11529" spans="19:19" x14ac:dyDescent="0.25">
      <c r="S11529" s="328"/>
    </row>
    <row r="11530" spans="19:19" x14ac:dyDescent="0.25">
      <c r="S11530" s="328"/>
    </row>
    <row r="11531" spans="19:19" x14ac:dyDescent="0.25">
      <c r="S11531" s="328"/>
    </row>
    <row r="11532" spans="19:19" x14ac:dyDescent="0.25">
      <c r="S11532" s="328"/>
    </row>
    <row r="11533" spans="19:19" x14ac:dyDescent="0.25">
      <c r="S11533" s="328"/>
    </row>
    <row r="11534" spans="19:19" x14ac:dyDescent="0.25">
      <c r="S11534" s="328"/>
    </row>
    <row r="11535" spans="19:19" x14ac:dyDescent="0.25">
      <c r="S11535" s="328"/>
    </row>
    <row r="11536" spans="19:19" x14ac:dyDescent="0.25">
      <c r="S11536" s="328"/>
    </row>
    <row r="11537" spans="19:19" x14ac:dyDescent="0.25">
      <c r="S11537" s="328"/>
    </row>
    <row r="11538" spans="19:19" x14ac:dyDescent="0.25">
      <c r="S11538" s="328"/>
    </row>
    <row r="11539" spans="19:19" x14ac:dyDescent="0.25">
      <c r="S11539" s="328"/>
    </row>
    <row r="11540" spans="19:19" x14ac:dyDescent="0.25">
      <c r="S11540" s="328"/>
    </row>
    <row r="11541" spans="19:19" x14ac:dyDescent="0.25">
      <c r="S11541" s="328"/>
    </row>
    <row r="11542" spans="19:19" x14ac:dyDescent="0.25">
      <c r="S11542" s="328"/>
    </row>
    <row r="11543" spans="19:19" x14ac:dyDescent="0.25">
      <c r="S11543" s="328"/>
    </row>
    <row r="11544" spans="19:19" x14ac:dyDescent="0.25">
      <c r="S11544" s="328"/>
    </row>
    <row r="11545" spans="19:19" x14ac:dyDescent="0.25">
      <c r="S11545" s="328"/>
    </row>
    <row r="11546" spans="19:19" x14ac:dyDescent="0.25">
      <c r="S11546" s="328"/>
    </row>
    <row r="11547" spans="19:19" x14ac:dyDescent="0.25">
      <c r="S11547" s="328"/>
    </row>
    <row r="11548" spans="19:19" x14ac:dyDescent="0.25">
      <c r="S11548" s="328"/>
    </row>
    <row r="11549" spans="19:19" x14ac:dyDescent="0.25">
      <c r="S11549" s="328"/>
    </row>
    <row r="11550" spans="19:19" x14ac:dyDescent="0.25">
      <c r="S11550" s="328"/>
    </row>
    <row r="11551" spans="19:19" x14ac:dyDescent="0.25">
      <c r="S11551" s="328"/>
    </row>
    <row r="11552" spans="19:19" x14ac:dyDescent="0.25">
      <c r="S11552" s="328"/>
    </row>
    <row r="11553" spans="19:19" x14ac:dyDescent="0.25">
      <c r="S11553" s="328"/>
    </row>
    <row r="11554" spans="19:19" x14ac:dyDescent="0.25">
      <c r="S11554" s="328"/>
    </row>
    <row r="11555" spans="19:19" x14ac:dyDescent="0.25">
      <c r="S11555" s="328"/>
    </row>
    <row r="11556" spans="19:19" x14ac:dyDescent="0.25">
      <c r="S11556" s="328"/>
    </row>
    <row r="11557" spans="19:19" x14ac:dyDescent="0.25">
      <c r="S11557" s="328"/>
    </row>
    <row r="11558" spans="19:19" x14ac:dyDescent="0.25">
      <c r="S11558" s="328"/>
    </row>
    <row r="11559" spans="19:19" x14ac:dyDescent="0.25">
      <c r="S11559" s="328"/>
    </row>
    <row r="11560" spans="19:19" x14ac:dyDescent="0.25">
      <c r="S11560" s="328"/>
    </row>
    <row r="11561" spans="19:19" x14ac:dyDescent="0.25">
      <c r="S11561" s="328"/>
    </row>
    <row r="11562" spans="19:19" x14ac:dyDescent="0.25">
      <c r="S11562" s="328"/>
    </row>
    <row r="11563" spans="19:19" x14ac:dyDescent="0.25">
      <c r="S11563" s="328"/>
    </row>
    <row r="11564" spans="19:19" x14ac:dyDescent="0.25">
      <c r="S11564" s="328"/>
    </row>
    <row r="11565" spans="19:19" x14ac:dyDescent="0.25">
      <c r="S11565" s="328"/>
    </row>
    <row r="11566" spans="19:19" x14ac:dyDescent="0.25">
      <c r="S11566" s="328"/>
    </row>
    <row r="11567" spans="19:19" x14ac:dyDescent="0.25">
      <c r="S11567" s="328"/>
    </row>
    <row r="11568" spans="19:19" x14ac:dyDescent="0.25">
      <c r="S11568" s="328"/>
    </row>
    <row r="11569" spans="19:19" x14ac:dyDescent="0.25">
      <c r="S11569" s="328"/>
    </row>
    <row r="11570" spans="19:19" x14ac:dyDescent="0.25">
      <c r="S11570" s="328"/>
    </row>
    <row r="11571" spans="19:19" x14ac:dyDescent="0.25">
      <c r="S11571" s="328"/>
    </row>
    <row r="11572" spans="19:19" x14ac:dyDescent="0.25">
      <c r="S11572" s="328"/>
    </row>
    <row r="11573" spans="19:19" x14ac:dyDescent="0.25">
      <c r="S11573" s="328"/>
    </row>
    <row r="11574" spans="19:19" x14ac:dyDescent="0.25">
      <c r="S11574" s="328"/>
    </row>
    <row r="11575" spans="19:19" x14ac:dyDescent="0.25">
      <c r="S11575" s="328"/>
    </row>
    <row r="11576" spans="19:19" x14ac:dyDescent="0.25">
      <c r="S11576" s="328"/>
    </row>
    <row r="11577" spans="19:19" x14ac:dyDescent="0.25">
      <c r="S11577" s="328"/>
    </row>
    <row r="11578" spans="19:19" x14ac:dyDescent="0.25">
      <c r="S11578" s="328"/>
    </row>
    <row r="11579" spans="19:19" x14ac:dyDescent="0.25">
      <c r="S11579" s="328"/>
    </row>
    <row r="11580" spans="19:19" x14ac:dyDescent="0.25">
      <c r="S11580" s="328"/>
    </row>
    <row r="11581" spans="19:19" x14ac:dyDescent="0.25">
      <c r="S11581" s="328"/>
    </row>
    <row r="11582" spans="19:19" x14ac:dyDescent="0.25">
      <c r="S11582" s="328"/>
    </row>
    <row r="11583" spans="19:19" x14ac:dyDescent="0.25">
      <c r="S11583" s="328"/>
    </row>
    <row r="11584" spans="19:19" x14ac:dyDescent="0.25">
      <c r="S11584" s="328"/>
    </row>
    <row r="11585" spans="19:19" x14ac:dyDescent="0.25">
      <c r="S11585" s="328"/>
    </row>
    <row r="11586" spans="19:19" x14ac:dyDescent="0.25">
      <c r="S11586" s="328"/>
    </row>
    <row r="11587" spans="19:19" x14ac:dyDescent="0.25">
      <c r="S11587" s="328"/>
    </row>
    <row r="11588" spans="19:19" x14ac:dyDescent="0.25">
      <c r="S11588" s="328"/>
    </row>
    <row r="11589" spans="19:19" x14ac:dyDescent="0.25">
      <c r="S11589" s="328"/>
    </row>
    <row r="11590" spans="19:19" x14ac:dyDescent="0.25">
      <c r="S11590" s="328"/>
    </row>
    <row r="11591" spans="19:19" x14ac:dyDescent="0.25">
      <c r="S11591" s="328"/>
    </row>
    <row r="11592" spans="19:19" x14ac:dyDescent="0.25">
      <c r="S11592" s="328"/>
    </row>
    <row r="11593" spans="19:19" x14ac:dyDescent="0.25">
      <c r="S11593" s="328"/>
    </row>
    <row r="11594" spans="19:19" x14ac:dyDescent="0.25">
      <c r="S11594" s="328"/>
    </row>
    <row r="11595" spans="19:19" x14ac:dyDescent="0.25">
      <c r="S11595" s="328"/>
    </row>
    <row r="11596" spans="19:19" x14ac:dyDescent="0.25">
      <c r="S11596" s="328"/>
    </row>
    <row r="11597" spans="19:19" x14ac:dyDescent="0.25">
      <c r="S11597" s="328"/>
    </row>
    <row r="11598" spans="19:19" x14ac:dyDescent="0.25">
      <c r="S11598" s="328"/>
    </row>
    <row r="11599" spans="19:19" x14ac:dyDescent="0.25">
      <c r="S11599" s="328"/>
    </row>
    <row r="11600" spans="19:19" x14ac:dyDescent="0.25">
      <c r="S11600" s="328"/>
    </row>
    <row r="11601" spans="19:19" x14ac:dyDescent="0.25">
      <c r="S11601" s="328"/>
    </row>
    <row r="11602" spans="19:19" x14ac:dyDescent="0.25">
      <c r="S11602" s="328"/>
    </row>
    <row r="11603" spans="19:19" x14ac:dyDescent="0.25">
      <c r="S11603" s="328"/>
    </row>
    <row r="11604" spans="19:19" x14ac:dyDescent="0.25">
      <c r="S11604" s="328"/>
    </row>
    <row r="11605" spans="19:19" x14ac:dyDescent="0.25">
      <c r="S11605" s="328"/>
    </row>
    <row r="11606" spans="19:19" x14ac:dyDescent="0.25">
      <c r="S11606" s="328"/>
    </row>
    <row r="11607" spans="19:19" x14ac:dyDescent="0.25">
      <c r="S11607" s="328"/>
    </row>
    <row r="11608" spans="19:19" x14ac:dyDescent="0.25">
      <c r="S11608" s="328"/>
    </row>
    <row r="11609" spans="19:19" x14ac:dyDescent="0.25">
      <c r="S11609" s="328"/>
    </row>
    <row r="11610" spans="19:19" x14ac:dyDescent="0.25">
      <c r="S11610" s="328"/>
    </row>
    <row r="11611" spans="19:19" x14ac:dyDescent="0.25">
      <c r="S11611" s="328"/>
    </row>
    <row r="11612" spans="19:19" x14ac:dyDescent="0.25">
      <c r="S11612" s="328"/>
    </row>
    <row r="11613" spans="19:19" x14ac:dyDescent="0.25">
      <c r="S11613" s="328"/>
    </row>
    <row r="11614" spans="19:19" x14ac:dyDescent="0.25">
      <c r="S11614" s="328"/>
    </row>
    <row r="11615" spans="19:19" x14ac:dyDescent="0.25">
      <c r="S11615" s="328"/>
    </row>
    <row r="11616" spans="19:19" x14ac:dyDescent="0.25">
      <c r="S11616" s="328"/>
    </row>
    <row r="11617" spans="19:19" x14ac:dyDescent="0.25">
      <c r="S11617" s="328"/>
    </row>
    <row r="11618" spans="19:19" x14ac:dyDescent="0.25">
      <c r="S11618" s="328"/>
    </row>
    <row r="11619" spans="19:19" x14ac:dyDescent="0.25">
      <c r="S11619" s="328"/>
    </row>
    <row r="11620" spans="19:19" x14ac:dyDescent="0.25">
      <c r="S11620" s="328"/>
    </row>
    <row r="11621" spans="19:19" x14ac:dyDescent="0.25">
      <c r="S11621" s="328"/>
    </row>
    <row r="11622" spans="19:19" x14ac:dyDescent="0.25">
      <c r="S11622" s="328"/>
    </row>
    <row r="11623" spans="19:19" x14ac:dyDescent="0.25">
      <c r="S11623" s="328"/>
    </row>
    <row r="11624" spans="19:19" x14ac:dyDescent="0.25">
      <c r="S11624" s="328"/>
    </row>
    <row r="11625" spans="19:19" x14ac:dyDescent="0.25">
      <c r="S11625" s="328"/>
    </row>
    <row r="11626" spans="19:19" x14ac:dyDescent="0.25">
      <c r="S11626" s="328"/>
    </row>
    <row r="11627" spans="19:19" x14ac:dyDescent="0.25">
      <c r="S11627" s="328"/>
    </row>
    <row r="11628" spans="19:19" x14ac:dyDescent="0.25">
      <c r="S11628" s="328"/>
    </row>
    <row r="11629" spans="19:19" x14ac:dyDescent="0.25">
      <c r="S11629" s="328"/>
    </row>
    <row r="11630" spans="19:19" x14ac:dyDescent="0.25">
      <c r="S11630" s="328"/>
    </row>
    <row r="11631" spans="19:19" x14ac:dyDescent="0.25">
      <c r="S11631" s="328"/>
    </row>
    <row r="11632" spans="19:19" x14ac:dyDescent="0.25">
      <c r="S11632" s="328"/>
    </row>
    <row r="11633" spans="19:19" x14ac:dyDescent="0.25">
      <c r="S11633" s="328"/>
    </row>
    <row r="11634" spans="19:19" x14ac:dyDescent="0.25">
      <c r="S11634" s="328"/>
    </row>
    <row r="11635" spans="19:19" x14ac:dyDescent="0.25">
      <c r="S11635" s="328"/>
    </row>
    <row r="11636" spans="19:19" x14ac:dyDescent="0.25">
      <c r="S11636" s="328"/>
    </row>
    <row r="11637" spans="19:19" x14ac:dyDescent="0.25">
      <c r="S11637" s="328"/>
    </row>
    <row r="11638" spans="19:19" x14ac:dyDescent="0.25">
      <c r="S11638" s="328"/>
    </row>
    <row r="11639" spans="19:19" x14ac:dyDescent="0.25">
      <c r="S11639" s="328"/>
    </row>
    <row r="11640" spans="19:19" x14ac:dyDescent="0.25">
      <c r="S11640" s="328"/>
    </row>
    <row r="11641" spans="19:19" x14ac:dyDescent="0.25">
      <c r="S11641" s="328"/>
    </row>
    <row r="11642" spans="19:19" x14ac:dyDescent="0.25">
      <c r="S11642" s="328"/>
    </row>
    <row r="11643" spans="19:19" x14ac:dyDescent="0.25">
      <c r="S11643" s="328"/>
    </row>
    <row r="11644" spans="19:19" x14ac:dyDescent="0.25">
      <c r="S11644" s="328"/>
    </row>
    <row r="11645" spans="19:19" x14ac:dyDescent="0.25">
      <c r="S11645" s="328"/>
    </row>
    <row r="11646" spans="19:19" x14ac:dyDescent="0.25">
      <c r="S11646" s="328"/>
    </row>
    <row r="11647" spans="19:19" x14ac:dyDescent="0.25">
      <c r="S11647" s="328"/>
    </row>
    <row r="11648" spans="19:19" x14ac:dyDescent="0.25">
      <c r="S11648" s="328"/>
    </row>
    <row r="11649" spans="19:19" x14ac:dyDescent="0.25">
      <c r="S11649" s="328"/>
    </row>
    <row r="11650" spans="19:19" x14ac:dyDescent="0.25">
      <c r="S11650" s="328"/>
    </row>
    <row r="11651" spans="19:19" x14ac:dyDescent="0.25">
      <c r="S11651" s="328"/>
    </row>
    <row r="11652" spans="19:19" x14ac:dyDescent="0.25">
      <c r="S11652" s="328"/>
    </row>
    <row r="11653" spans="19:19" x14ac:dyDescent="0.25">
      <c r="S11653" s="328"/>
    </row>
    <row r="11654" spans="19:19" x14ac:dyDescent="0.25">
      <c r="S11654" s="328"/>
    </row>
    <row r="11655" spans="19:19" x14ac:dyDescent="0.25">
      <c r="S11655" s="328"/>
    </row>
    <row r="11656" spans="19:19" x14ac:dyDescent="0.25">
      <c r="S11656" s="328"/>
    </row>
    <row r="11657" spans="19:19" x14ac:dyDescent="0.25">
      <c r="S11657" s="328"/>
    </row>
    <row r="11658" spans="19:19" x14ac:dyDescent="0.25">
      <c r="S11658" s="328"/>
    </row>
    <row r="11659" spans="19:19" x14ac:dyDescent="0.25">
      <c r="S11659" s="328"/>
    </row>
    <row r="11660" spans="19:19" x14ac:dyDescent="0.25">
      <c r="S11660" s="328"/>
    </row>
    <row r="11661" spans="19:19" x14ac:dyDescent="0.25">
      <c r="S11661" s="328"/>
    </row>
    <row r="11662" spans="19:19" x14ac:dyDescent="0.25">
      <c r="S11662" s="328"/>
    </row>
    <row r="11663" spans="19:19" x14ac:dyDescent="0.25">
      <c r="S11663" s="328"/>
    </row>
    <row r="11664" spans="19:19" x14ac:dyDescent="0.25">
      <c r="S11664" s="328"/>
    </row>
    <row r="11665" spans="19:19" x14ac:dyDescent="0.25">
      <c r="S11665" s="328"/>
    </row>
    <row r="11666" spans="19:19" x14ac:dyDescent="0.25">
      <c r="S11666" s="328"/>
    </row>
    <row r="11667" spans="19:19" x14ac:dyDescent="0.25">
      <c r="S11667" s="328"/>
    </row>
    <row r="11668" spans="19:19" x14ac:dyDescent="0.25">
      <c r="S11668" s="328"/>
    </row>
    <row r="11669" spans="19:19" x14ac:dyDescent="0.25">
      <c r="S11669" s="328"/>
    </row>
    <row r="11670" spans="19:19" x14ac:dyDescent="0.25">
      <c r="S11670" s="328"/>
    </row>
    <row r="11671" spans="19:19" x14ac:dyDescent="0.25">
      <c r="S11671" s="328"/>
    </row>
    <row r="11672" spans="19:19" x14ac:dyDescent="0.25">
      <c r="S11672" s="328"/>
    </row>
    <row r="11673" spans="19:19" x14ac:dyDescent="0.25">
      <c r="S11673" s="328"/>
    </row>
    <row r="11674" spans="19:19" x14ac:dyDescent="0.25">
      <c r="S11674" s="328"/>
    </row>
    <row r="11675" spans="19:19" x14ac:dyDescent="0.25">
      <c r="S11675" s="328"/>
    </row>
    <row r="11676" spans="19:19" x14ac:dyDescent="0.25">
      <c r="S11676" s="328"/>
    </row>
    <row r="11677" spans="19:19" x14ac:dyDescent="0.25">
      <c r="S11677" s="328"/>
    </row>
    <row r="11678" spans="19:19" x14ac:dyDescent="0.25">
      <c r="S11678" s="328"/>
    </row>
    <row r="11679" spans="19:19" x14ac:dyDescent="0.25">
      <c r="S11679" s="328"/>
    </row>
    <row r="11680" spans="19:19" x14ac:dyDescent="0.25">
      <c r="S11680" s="328"/>
    </row>
    <row r="11681" spans="19:19" x14ac:dyDescent="0.25">
      <c r="S11681" s="328"/>
    </row>
    <row r="11682" spans="19:19" x14ac:dyDescent="0.25">
      <c r="S11682" s="328"/>
    </row>
    <row r="11683" spans="19:19" x14ac:dyDescent="0.25">
      <c r="S11683" s="328"/>
    </row>
    <row r="11684" spans="19:19" x14ac:dyDescent="0.25">
      <c r="S11684" s="328"/>
    </row>
    <row r="11685" spans="19:19" x14ac:dyDescent="0.25">
      <c r="S11685" s="328"/>
    </row>
    <row r="11686" spans="19:19" x14ac:dyDescent="0.25">
      <c r="S11686" s="328"/>
    </row>
    <row r="11687" spans="19:19" x14ac:dyDescent="0.25">
      <c r="S11687" s="328"/>
    </row>
    <row r="11688" spans="19:19" x14ac:dyDescent="0.25">
      <c r="S11688" s="328"/>
    </row>
    <row r="11689" spans="19:19" x14ac:dyDescent="0.25">
      <c r="S11689" s="328"/>
    </row>
    <row r="11690" spans="19:19" x14ac:dyDescent="0.25">
      <c r="S11690" s="328"/>
    </row>
    <row r="11691" spans="19:19" x14ac:dyDescent="0.25">
      <c r="S11691" s="328"/>
    </row>
    <row r="11692" spans="19:19" x14ac:dyDescent="0.25">
      <c r="S11692" s="328"/>
    </row>
    <row r="11693" spans="19:19" x14ac:dyDescent="0.25">
      <c r="S11693" s="328"/>
    </row>
    <row r="11694" spans="19:19" x14ac:dyDescent="0.25">
      <c r="S11694" s="328"/>
    </row>
    <row r="11695" spans="19:19" x14ac:dyDescent="0.25">
      <c r="S11695" s="328"/>
    </row>
    <row r="11696" spans="19:19" x14ac:dyDescent="0.25">
      <c r="S11696" s="328"/>
    </row>
    <row r="11697" spans="19:19" x14ac:dyDescent="0.25">
      <c r="S11697" s="328"/>
    </row>
    <row r="11698" spans="19:19" x14ac:dyDescent="0.25">
      <c r="S11698" s="328"/>
    </row>
    <row r="11699" spans="19:19" x14ac:dyDescent="0.25">
      <c r="S11699" s="328"/>
    </row>
    <row r="11700" spans="19:19" x14ac:dyDescent="0.25">
      <c r="S11700" s="328"/>
    </row>
    <row r="11701" spans="19:19" x14ac:dyDescent="0.25">
      <c r="S11701" s="328"/>
    </row>
    <row r="11702" spans="19:19" x14ac:dyDescent="0.25">
      <c r="S11702" s="328"/>
    </row>
    <row r="11703" spans="19:19" x14ac:dyDescent="0.25">
      <c r="S11703" s="328"/>
    </row>
    <row r="11704" spans="19:19" x14ac:dyDescent="0.25">
      <c r="S11704" s="328"/>
    </row>
    <row r="11705" spans="19:19" x14ac:dyDescent="0.25">
      <c r="S11705" s="328"/>
    </row>
    <row r="11706" spans="19:19" x14ac:dyDescent="0.25">
      <c r="S11706" s="328"/>
    </row>
    <row r="11707" spans="19:19" x14ac:dyDescent="0.25">
      <c r="S11707" s="328"/>
    </row>
    <row r="11708" spans="19:19" x14ac:dyDescent="0.25">
      <c r="S11708" s="328"/>
    </row>
    <row r="11709" spans="19:19" x14ac:dyDescent="0.25">
      <c r="S11709" s="328"/>
    </row>
    <row r="11710" spans="19:19" x14ac:dyDescent="0.25">
      <c r="S11710" s="328"/>
    </row>
    <row r="11711" spans="19:19" x14ac:dyDescent="0.25">
      <c r="S11711" s="328"/>
    </row>
    <row r="11712" spans="19:19" x14ac:dyDescent="0.25">
      <c r="S11712" s="328"/>
    </row>
    <row r="11713" spans="19:19" x14ac:dyDescent="0.25">
      <c r="S11713" s="328"/>
    </row>
    <row r="11714" spans="19:19" x14ac:dyDescent="0.25">
      <c r="S11714" s="328"/>
    </row>
    <row r="11715" spans="19:19" x14ac:dyDescent="0.25">
      <c r="S11715" s="328"/>
    </row>
    <row r="11716" spans="19:19" x14ac:dyDescent="0.25">
      <c r="S11716" s="328"/>
    </row>
    <row r="11717" spans="19:19" x14ac:dyDescent="0.25">
      <c r="S11717" s="328"/>
    </row>
    <row r="11718" spans="19:19" x14ac:dyDescent="0.25">
      <c r="S11718" s="328"/>
    </row>
    <row r="11719" spans="19:19" x14ac:dyDescent="0.25">
      <c r="S11719" s="328"/>
    </row>
    <row r="11720" spans="19:19" x14ac:dyDescent="0.25">
      <c r="S11720" s="328"/>
    </row>
    <row r="11721" spans="19:19" x14ac:dyDescent="0.25">
      <c r="S11721" s="328"/>
    </row>
    <row r="11722" spans="19:19" x14ac:dyDescent="0.25">
      <c r="S11722" s="328"/>
    </row>
    <row r="11723" spans="19:19" x14ac:dyDescent="0.25">
      <c r="S11723" s="328"/>
    </row>
    <row r="11724" spans="19:19" x14ac:dyDescent="0.25">
      <c r="S11724" s="328"/>
    </row>
    <row r="11725" spans="19:19" x14ac:dyDescent="0.25">
      <c r="S11725" s="328"/>
    </row>
    <row r="11726" spans="19:19" x14ac:dyDescent="0.25">
      <c r="S11726" s="328"/>
    </row>
    <row r="11727" spans="19:19" x14ac:dyDescent="0.25">
      <c r="S11727" s="328"/>
    </row>
    <row r="11728" spans="19:19" x14ac:dyDescent="0.25">
      <c r="S11728" s="328"/>
    </row>
    <row r="11729" spans="19:19" x14ac:dyDescent="0.25">
      <c r="S11729" s="328"/>
    </row>
    <row r="11730" spans="19:19" x14ac:dyDescent="0.25">
      <c r="S11730" s="328"/>
    </row>
    <row r="11731" spans="19:19" x14ac:dyDescent="0.25">
      <c r="S11731" s="328"/>
    </row>
    <row r="11732" spans="19:19" x14ac:dyDescent="0.25">
      <c r="S11732" s="328"/>
    </row>
    <row r="11733" spans="19:19" x14ac:dyDescent="0.25">
      <c r="S11733" s="328"/>
    </row>
    <row r="11734" spans="19:19" x14ac:dyDescent="0.25">
      <c r="S11734" s="328"/>
    </row>
    <row r="11735" spans="19:19" x14ac:dyDescent="0.25">
      <c r="S11735" s="328"/>
    </row>
    <row r="11736" spans="19:19" x14ac:dyDescent="0.25">
      <c r="S11736" s="328"/>
    </row>
    <row r="11737" spans="19:19" x14ac:dyDescent="0.25">
      <c r="S11737" s="328"/>
    </row>
    <row r="11738" spans="19:19" x14ac:dyDescent="0.25">
      <c r="S11738" s="328"/>
    </row>
    <row r="11739" spans="19:19" x14ac:dyDescent="0.25">
      <c r="S11739" s="328"/>
    </row>
    <row r="11740" spans="19:19" x14ac:dyDescent="0.25">
      <c r="S11740" s="328"/>
    </row>
    <row r="11741" spans="19:19" x14ac:dyDescent="0.25">
      <c r="S11741" s="328"/>
    </row>
    <row r="11742" spans="19:19" x14ac:dyDescent="0.25">
      <c r="S11742" s="328"/>
    </row>
    <row r="11743" spans="19:19" x14ac:dyDescent="0.25">
      <c r="S11743" s="328"/>
    </row>
    <row r="11744" spans="19:19" x14ac:dyDescent="0.25">
      <c r="S11744" s="328"/>
    </row>
    <row r="11745" spans="19:19" x14ac:dyDescent="0.25">
      <c r="S11745" s="328"/>
    </row>
    <row r="11746" spans="19:19" x14ac:dyDescent="0.25">
      <c r="S11746" s="328"/>
    </row>
    <row r="11747" spans="19:19" x14ac:dyDescent="0.25">
      <c r="S11747" s="328"/>
    </row>
    <row r="11748" spans="19:19" x14ac:dyDescent="0.25">
      <c r="S11748" s="328"/>
    </row>
    <row r="11749" spans="19:19" x14ac:dyDescent="0.25">
      <c r="S11749" s="328"/>
    </row>
    <row r="11750" spans="19:19" x14ac:dyDescent="0.25">
      <c r="S11750" s="328"/>
    </row>
    <row r="11751" spans="19:19" x14ac:dyDescent="0.25">
      <c r="S11751" s="328"/>
    </row>
    <row r="11752" spans="19:19" x14ac:dyDescent="0.25">
      <c r="S11752" s="328"/>
    </row>
    <row r="11753" spans="19:19" x14ac:dyDescent="0.25">
      <c r="S11753" s="328"/>
    </row>
    <row r="11754" spans="19:19" x14ac:dyDescent="0.25">
      <c r="S11754" s="328"/>
    </row>
    <row r="11755" spans="19:19" x14ac:dyDescent="0.25">
      <c r="S11755" s="328"/>
    </row>
    <row r="11756" spans="19:19" x14ac:dyDescent="0.25">
      <c r="S11756" s="328"/>
    </row>
    <row r="11757" spans="19:19" x14ac:dyDescent="0.25">
      <c r="S11757" s="328"/>
    </row>
    <row r="11758" spans="19:19" x14ac:dyDescent="0.25">
      <c r="S11758" s="328"/>
    </row>
    <row r="11759" spans="19:19" x14ac:dyDescent="0.25">
      <c r="S11759" s="328"/>
    </row>
    <row r="11760" spans="19:19" x14ac:dyDescent="0.25">
      <c r="S11760" s="328"/>
    </row>
    <row r="11761" spans="19:19" x14ac:dyDescent="0.25">
      <c r="S11761" s="328"/>
    </row>
    <row r="11762" spans="19:19" x14ac:dyDescent="0.25">
      <c r="S11762" s="328"/>
    </row>
    <row r="11763" spans="19:19" x14ac:dyDescent="0.25">
      <c r="S11763" s="328"/>
    </row>
    <row r="11764" spans="19:19" x14ac:dyDescent="0.25">
      <c r="S11764" s="328"/>
    </row>
    <row r="11765" spans="19:19" x14ac:dyDescent="0.25">
      <c r="S11765" s="328"/>
    </row>
    <row r="11766" spans="19:19" x14ac:dyDescent="0.25">
      <c r="S11766" s="328"/>
    </row>
    <row r="11767" spans="19:19" x14ac:dyDescent="0.25">
      <c r="S11767" s="328"/>
    </row>
    <row r="11768" spans="19:19" x14ac:dyDescent="0.25">
      <c r="S11768" s="328"/>
    </row>
    <row r="11769" spans="19:19" x14ac:dyDescent="0.25">
      <c r="S11769" s="328"/>
    </row>
    <row r="11770" spans="19:19" x14ac:dyDescent="0.25">
      <c r="S11770" s="328"/>
    </row>
    <row r="11771" spans="19:19" x14ac:dyDescent="0.25">
      <c r="S11771" s="328"/>
    </row>
    <row r="11772" spans="19:19" x14ac:dyDescent="0.25">
      <c r="S11772" s="328"/>
    </row>
    <row r="11773" spans="19:19" x14ac:dyDescent="0.25">
      <c r="S11773" s="328"/>
    </row>
    <row r="11774" spans="19:19" x14ac:dyDescent="0.25">
      <c r="S11774" s="328"/>
    </row>
    <row r="11775" spans="19:19" x14ac:dyDescent="0.25">
      <c r="S11775" s="328"/>
    </row>
    <row r="11776" spans="19:19" x14ac:dyDescent="0.25">
      <c r="S11776" s="328"/>
    </row>
    <row r="11777" spans="19:19" x14ac:dyDescent="0.25">
      <c r="S11777" s="328"/>
    </row>
    <row r="11778" spans="19:19" x14ac:dyDescent="0.25">
      <c r="S11778" s="328"/>
    </row>
    <row r="11779" spans="19:19" x14ac:dyDescent="0.25">
      <c r="S11779" s="328"/>
    </row>
    <row r="11780" spans="19:19" x14ac:dyDescent="0.25">
      <c r="S11780" s="328"/>
    </row>
    <row r="11781" spans="19:19" x14ac:dyDescent="0.25">
      <c r="S11781" s="328"/>
    </row>
    <row r="11782" spans="19:19" x14ac:dyDescent="0.25">
      <c r="S11782" s="328"/>
    </row>
    <row r="11783" spans="19:19" x14ac:dyDescent="0.25">
      <c r="S11783" s="328"/>
    </row>
    <row r="11784" spans="19:19" x14ac:dyDescent="0.25">
      <c r="S11784" s="328"/>
    </row>
    <row r="11785" spans="19:19" x14ac:dyDescent="0.25">
      <c r="S11785" s="328"/>
    </row>
    <row r="11786" spans="19:19" x14ac:dyDescent="0.25">
      <c r="S11786" s="328"/>
    </row>
    <row r="11787" spans="19:19" x14ac:dyDescent="0.25">
      <c r="S11787" s="328"/>
    </row>
    <row r="11788" spans="19:19" x14ac:dyDescent="0.25">
      <c r="S11788" s="328"/>
    </row>
    <row r="11789" spans="19:19" x14ac:dyDescent="0.25">
      <c r="S11789" s="328"/>
    </row>
    <row r="11790" spans="19:19" x14ac:dyDescent="0.25">
      <c r="S11790" s="328"/>
    </row>
    <row r="11791" spans="19:19" x14ac:dyDescent="0.25">
      <c r="S11791" s="328"/>
    </row>
    <row r="11792" spans="19:19" x14ac:dyDescent="0.25">
      <c r="S11792" s="328"/>
    </row>
    <row r="11793" spans="19:19" x14ac:dyDescent="0.25">
      <c r="S11793" s="328"/>
    </row>
    <row r="11794" spans="19:19" x14ac:dyDescent="0.25">
      <c r="S11794" s="328"/>
    </row>
    <row r="11795" spans="19:19" x14ac:dyDescent="0.25">
      <c r="S11795" s="328"/>
    </row>
    <row r="11796" spans="19:19" x14ac:dyDescent="0.25">
      <c r="S11796" s="328"/>
    </row>
    <row r="11797" spans="19:19" x14ac:dyDescent="0.25">
      <c r="S11797" s="328"/>
    </row>
    <row r="11798" spans="19:19" x14ac:dyDescent="0.25">
      <c r="S11798" s="328"/>
    </row>
    <row r="11799" spans="19:19" x14ac:dyDescent="0.25">
      <c r="S11799" s="328"/>
    </row>
    <row r="11800" spans="19:19" x14ac:dyDescent="0.25">
      <c r="S11800" s="328"/>
    </row>
    <row r="11801" spans="19:19" x14ac:dyDescent="0.25">
      <c r="S11801" s="328"/>
    </row>
    <row r="11802" spans="19:19" x14ac:dyDescent="0.25">
      <c r="S11802" s="328"/>
    </row>
    <row r="11803" spans="19:19" x14ac:dyDescent="0.25">
      <c r="S11803" s="328"/>
    </row>
    <row r="11804" spans="19:19" x14ac:dyDescent="0.25">
      <c r="S11804" s="328"/>
    </row>
    <row r="11805" spans="19:19" x14ac:dyDescent="0.25">
      <c r="S11805" s="328"/>
    </row>
    <row r="11806" spans="19:19" x14ac:dyDescent="0.25">
      <c r="S11806" s="328"/>
    </row>
    <row r="11807" spans="19:19" x14ac:dyDescent="0.25">
      <c r="S11807" s="328"/>
    </row>
    <row r="11808" spans="19:19" x14ac:dyDescent="0.25">
      <c r="S11808" s="328"/>
    </row>
    <row r="11809" spans="19:19" x14ac:dyDescent="0.25">
      <c r="S11809" s="328"/>
    </row>
    <row r="11810" spans="19:19" x14ac:dyDescent="0.25">
      <c r="S11810" s="328"/>
    </row>
    <row r="11811" spans="19:19" x14ac:dyDescent="0.25">
      <c r="S11811" s="328"/>
    </row>
    <row r="11812" spans="19:19" x14ac:dyDescent="0.25">
      <c r="S11812" s="328"/>
    </row>
    <row r="11813" spans="19:19" x14ac:dyDescent="0.25">
      <c r="S11813" s="328"/>
    </row>
    <row r="11814" spans="19:19" x14ac:dyDescent="0.25">
      <c r="S11814" s="328"/>
    </row>
    <row r="11815" spans="19:19" x14ac:dyDescent="0.25">
      <c r="S11815" s="328"/>
    </row>
    <row r="11816" spans="19:19" x14ac:dyDescent="0.25">
      <c r="S11816" s="328"/>
    </row>
    <row r="11817" spans="19:19" x14ac:dyDescent="0.25">
      <c r="S11817" s="328"/>
    </row>
    <row r="11818" spans="19:19" x14ac:dyDescent="0.25">
      <c r="S11818" s="328"/>
    </row>
    <row r="11819" spans="19:19" x14ac:dyDescent="0.25">
      <c r="S11819" s="328"/>
    </row>
    <row r="11820" spans="19:19" x14ac:dyDescent="0.25">
      <c r="S11820" s="328"/>
    </row>
    <row r="11821" spans="19:19" x14ac:dyDescent="0.25">
      <c r="S11821" s="328"/>
    </row>
    <row r="11822" spans="19:19" x14ac:dyDescent="0.25">
      <c r="S11822" s="328"/>
    </row>
    <row r="11823" spans="19:19" x14ac:dyDescent="0.25">
      <c r="S11823" s="328"/>
    </row>
    <row r="11824" spans="19:19" x14ac:dyDescent="0.25">
      <c r="S11824" s="328"/>
    </row>
    <row r="11825" spans="19:19" x14ac:dyDescent="0.25">
      <c r="S11825" s="328"/>
    </row>
    <row r="11826" spans="19:19" x14ac:dyDescent="0.25">
      <c r="S11826" s="328"/>
    </row>
    <row r="11827" spans="19:19" x14ac:dyDescent="0.25">
      <c r="S11827" s="328"/>
    </row>
    <row r="11828" spans="19:19" x14ac:dyDescent="0.25">
      <c r="S11828" s="328"/>
    </row>
    <row r="11829" spans="19:19" x14ac:dyDescent="0.25">
      <c r="S11829" s="328"/>
    </row>
    <row r="11830" spans="19:19" x14ac:dyDescent="0.25">
      <c r="S11830" s="328"/>
    </row>
    <row r="11831" spans="19:19" x14ac:dyDescent="0.25">
      <c r="S11831" s="328"/>
    </row>
    <row r="11832" spans="19:19" x14ac:dyDescent="0.25">
      <c r="S11832" s="328"/>
    </row>
    <row r="11833" spans="19:19" x14ac:dyDescent="0.25">
      <c r="S11833" s="328"/>
    </row>
    <row r="11834" spans="19:19" x14ac:dyDescent="0.25">
      <c r="S11834" s="328"/>
    </row>
    <row r="11835" spans="19:19" x14ac:dyDescent="0.25">
      <c r="S11835" s="328"/>
    </row>
    <row r="11836" spans="19:19" x14ac:dyDescent="0.25">
      <c r="S11836" s="328"/>
    </row>
    <row r="11837" spans="19:19" x14ac:dyDescent="0.25">
      <c r="S11837" s="328"/>
    </row>
    <row r="11838" spans="19:19" x14ac:dyDescent="0.25">
      <c r="S11838" s="328"/>
    </row>
    <row r="11839" spans="19:19" x14ac:dyDescent="0.25">
      <c r="S11839" s="328"/>
    </row>
    <row r="11840" spans="19:19" x14ac:dyDescent="0.25">
      <c r="S11840" s="328"/>
    </row>
    <row r="11841" spans="19:19" x14ac:dyDescent="0.25">
      <c r="S11841" s="328"/>
    </row>
    <row r="11842" spans="19:19" x14ac:dyDescent="0.25">
      <c r="S11842" s="328"/>
    </row>
    <row r="11843" spans="19:19" x14ac:dyDescent="0.25">
      <c r="S11843" s="328"/>
    </row>
    <row r="11844" spans="19:19" x14ac:dyDescent="0.25">
      <c r="S11844" s="328"/>
    </row>
    <row r="11845" spans="19:19" x14ac:dyDescent="0.25">
      <c r="S11845" s="328"/>
    </row>
    <row r="11846" spans="19:19" x14ac:dyDescent="0.25">
      <c r="S11846" s="328"/>
    </row>
    <row r="11847" spans="19:19" x14ac:dyDescent="0.25">
      <c r="S11847" s="328"/>
    </row>
    <row r="11848" spans="19:19" x14ac:dyDescent="0.25">
      <c r="S11848" s="328"/>
    </row>
    <row r="11849" spans="19:19" x14ac:dyDescent="0.25">
      <c r="S11849" s="328"/>
    </row>
    <row r="11850" spans="19:19" x14ac:dyDescent="0.25">
      <c r="S11850" s="328"/>
    </row>
    <row r="11851" spans="19:19" x14ac:dyDescent="0.25">
      <c r="S11851" s="328"/>
    </row>
    <row r="11852" spans="19:19" x14ac:dyDescent="0.25">
      <c r="S11852" s="328"/>
    </row>
    <row r="11853" spans="19:19" x14ac:dyDescent="0.25">
      <c r="S11853" s="328"/>
    </row>
    <row r="11854" spans="19:19" x14ac:dyDescent="0.25">
      <c r="S11854" s="328"/>
    </row>
    <row r="11855" spans="19:19" x14ac:dyDescent="0.25">
      <c r="S11855" s="328"/>
    </row>
    <row r="11856" spans="19:19" x14ac:dyDescent="0.25">
      <c r="S11856" s="328"/>
    </row>
    <row r="11857" spans="19:19" x14ac:dyDescent="0.25">
      <c r="S11857" s="328"/>
    </row>
    <row r="11858" spans="19:19" x14ac:dyDescent="0.25">
      <c r="S11858" s="328"/>
    </row>
    <row r="11859" spans="19:19" x14ac:dyDescent="0.25">
      <c r="S11859" s="328"/>
    </row>
    <row r="11860" spans="19:19" x14ac:dyDescent="0.25">
      <c r="S11860" s="328"/>
    </row>
    <row r="11861" spans="19:19" x14ac:dyDescent="0.25">
      <c r="S11861" s="328"/>
    </row>
    <row r="11862" spans="19:19" x14ac:dyDescent="0.25">
      <c r="S11862" s="328"/>
    </row>
    <row r="11863" spans="19:19" x14ac:dyDescent="0.25">
      <c r="S11863" s="328"/>
    </row>
    <row r="11864" spans="19:19" x14ac:dyDescent="0.25">
      <c r="S11864" s="328"/>
    </row>
    <row r="11865" spans="19:19" x14ac:dyDescent="0.25">
      <c r="S11865" s="328"/>
    </row>
    <row r="11866" spans="19:19" x14ac:dyDescent="0.25">
      <c r="S11866" s="328"/>
    </row>
    <row r="11867" spans="19:19" x14ac:dyDescent="0.25">
      <c r="S11867" s="328"/>
    </row>
    <row r="11868" spans="19:19" x14ac:dyDescent="0.25">
      <c r="S11868" s="328"/>
    </row>
    <row r="11869" spans="19:19" x14ac:dyDescent="0.25">
      <c r="S11869" s="328"/>
    </row>
    <row r="11870" spans="19:19" x14ac:dyDescent="0.25">
      <c r="S11870" s="328"/>
    </row>
    <row r="11871" spans="19:19" x14ac:dyDescent="0.25">
      <c r="S11871" s="328"/>
    </row>
    <row r="11872" spans="19:19" x14ac:dyDescent="0.25">
      <c r="S11872" s="328"/>
    </row>
    <row r="11873" spans="19:19" x14ac:dyDescent="0.25">
      <c r="S11873" s="328"/>
    </row>
    <row r="11874" spans="19:19" x14ac:dyDescent="0.25">
      <c r="S11874" s="328"/>
    </row>
    <row r="11875" spans="19:19" x14ac:dyDescent="0.25">
      <c r="S11875" s="328"/>
    </row>
    <row r="11876" spans="19:19" x14ac:dyDescent="0.25">
      <c r="S11876" s="328"/>
    </row>
    <row r="11877" spans="19:19" x14ac:dyDescent="0.25">
      <c r="S11877" s="328"/>
    </row>
    <row r="11878" spans="19:19" x14ac:dyDescent="0.25">
      <c r="S11878" s="328"/>
    </row>
    <row r="11879" spans="19:19" x14ac:dyDescent="0.25">
      <c r="S11879" s="328"/>
    </row>
    <row r="11880" spans="19:19" x14ac:dyDescent="0.25">
      <c r="S11880" s="328"/>
    </row>
    <row r="11881" spans="19:19" x14ac:dyDescent="0.25">
      <c r="S11881" s="328"/>
    </row>
    <row r="11882" spans="19:19" x14ac:dyDescent="0.25">
      <c r="S11882" s="328"/>
    </row>
    <row r="11883" spans="19:19" x14ac:dyDescent="0.25">
      <c r="S11883" s="328"/>
    </row>
    <row r="11884" spans="19:19" x14ac:dyDescent="0.25">
      <c r="S11884" s="328"/>
    </row>
    <row r="11885" spans="19:19" x14ac:dyDescent="0.25">
      <c r="S11885" s="328"/>
    </row>
    <row r="11886" spans="19:19" x14ac:dyDescent="0.25">
      <c r="S11886" s="328"/>
    </row>
    <row r="11887" spans="19:19" x14ac:dyDescent="0.25">
      <c r="S11887" s="328"/>
    </row>
    <row r="11888" spans="19:19" x14ac:dyDescent="0.25">
      <c r="S11888" s="328"/>
    </row>
    <row r="11889" spans="19:19" x14ac:dyDescent="0.25">
      <c r="S11889" s="328"/>
    </row>
    <row r="11890" spans="19:19" x14ac:dyDescent="0.25">
      <c r="S11890" s="328"/>
    </row>
    <row r="11891" spans="19:19" x14ac:dyDescent="0.25">
      <c r="S11891" s="328"/>
    </row>
    <row r="11892" spans="19:19" x14ac:dyDescent="0.25">
      <c r="S11892" s="328"/>
    </row>
    <row r="11893" spans="19:19" x14ac:dyDescent="0.25">
      <c r="S11893" s="328"/>
    </row>
    <row r="11894" spans="19:19" x14ac:dyDescent="0.25">
      <c r="S11894" s="328"/>
    </row>
    <row r="11895" spans="19:19" x14ac:dyDescent="0.25">
      <c r="S11895" s="328"/>
    </row>
    <row r="11896" spans="19:19" x14ac:dyDescent="0.25">
      <c r="S11896" s="328"/>
    </row>
    <row r="11897" spans="19:19" x14ac:dyDescent="0.25">
      <c r="S11897" s="328"/>
    </row>
    <row r="11898" spans="19:19" x14ac:dyDescent="0.25">
      <c r="S11898" s="328"/>
    </row>
    <row r="11899" spans="19:19" x14ac:dyDescent="0.25">
      <c r="S11899" s="328"/>
    </row>
    <row r="11900" spans="19:19" x14ac:dyDescent="0.25">
      <c r="S11900" s="328"/>
    </row>
    <row r="11901" spans="19:19" x14ac:dyDescent="0.25">
      <c r="S11901" s="328"/>
    </row>
    <row r="11902" spans="19:19" x14ac:dyDescent="0.25">
      <c r="S11902" s="328"/>
    </row>
    <row r="11903" spans="19:19" x14ac:dyDescent="0.25">
      <c r="S11903" s="328"/>
    </row>
    <row r="11904" spans="19:19" x14ac:dyDescent="0.25">
      <c r="S11904" s="328"/>
    </row>
    <row r="11905" spans="19:19" x14ac:dyDescent="0.25">
      <c r="S11905" s="328"/>
    </row>
    <row r="11906" spans="19:19" x14ac:dyDescent="0.25">
      <c r="S11906" s="328"/>
    </row>
    <row r="11907" spans="19:19" x14ac:dyDescent="0.25">
      <c r="S11907" s="328"/>
    </row>
    <row r="11908" spans="19:19" x14ac:dyDescent="0.25">
      <c r="S11908" s="328"/>
    </row>
    <row r="11909" spans="19:19" x14ac:dyDescent="0.25">
      <c r="S11909" s="328"/>
    </row>
    <row r="11910" spans="19:19" x14ac:dyDescent="0.25">
      <c r="S11910" s="328"/>
    </row>
    <row r="11911" spans="19:19" x14ac:dyDescent="0.25">
      <c r="S11911" s="328"/>
    </row>
    <row r="11912" spans="19:19" x14ac:dyDescent="0.25">
      <c r="S11912" s="328"/>
    </row>
    <row r="11913" spans="19:19" x14ac:dyDescent="0.25">
      <c r="S11913" s="328"/>
    </row>
    <row r="11914" spans="19:19" x14ac:dyDescent="0.25">
      <c r="S11914" s="328"/>
    </row>
    <row r="11915" spans="19:19" x14ac:dyDescent="0.25">
      <c r="S11915" s="328"/>
    </row>
    <row r="11916" spans="19:19" x14ac:dyDescent="0.25">
      <c r="S11916" s="328"/>
    </row>
    <row r="11917" spans="19:19" x14ac:dyDescent="0.25">
      <c r="S11917" s="328"/>
    </row>
    <row r="11918" spans="19:19" x14ac:dyDescent="0.25">
      <c r="S11918" s="328"/>
    </row>
    <row r="11919" spans="19:19" x14ac:dyDescent="0.25">
      <c r="S11919" s="328"/>
    </row>
    <row r="11920" spans="19:19" x14ac:dyDescent="0.25">
      <c r="S11920" s="328"/>
    </row>
    <row r="11921" spans="19:19" x14ac:dyDescent="0.25">
      <c r="S11921" s="328"/>
    </row>
    <row r="11922" spans="19:19" x14ac:dyDescent="0.25">
      <c r="S11922" s="328"/>
    </row>
    <row r="11923" spans="19:19" x14ac:dyDescent="0.25">
      <c r="S11923" s="328"/>
    </row>
    <row r="11924" spans="19:19" x14ac:dyDescent="0.25">
      <c r="S11924" s="328"/>
    </row>
    <row r="11925" spans="19:19" x14ac:dyDescent="0.25">
      <c r="S11925" s="328"/>
    </row>
    <row r="11926" spans="19:19" x14ac:dyDescent="0.25">
      <c r="S11926" s="328"/>
    </row>
    <row r="11927" spans="19:19" x14ac:dyDescent="0.25">
      <c r="S11927" s="328"/>
    </row>
    <row r="11928" spans="19:19" x14ac:dyDescent="0.25">
      <c r="S11928" s="328"/>
    </row>
    <row r="11929" spans="19:19" x14ac:dyDescent="0.25">
      <c r="S11929" s="328"/>
    </row>
    <row r="11930" spans="19:19" x14ac:dyDescent="0.25">
      <c r="S11930" s="328"/>
    </row>
    <row r="11931" spans="19:19" x14ac:dyDescent="0.25">
      <c r="S11931" s="328"/>
    </row>
    <row r="11932" spans="19:19" x14ac:dyDescent="0.25">
      <c r="S11932" s="328"/>
    </row>
    <row r="11933" spans="19:19" x14ac:dyDescent="0.25">
      <c r="S11933" s="328"/>
    </row>
    <row r="11934" spans="19:19" x14ac:dyDescent="0.25">
      <c r="S11934" s="328"/>
    </row>
    <row r="11935" spans="19:19" x14ac:dyDescent="0.25">
      <c r="S11935" s="328"/>
    </row>
    <row r="11936" spans="19:19" x14ac:dyDescent="0.25">
      <c r="S11936" s="328"/>
    </row>
    <row r="11937" spans="19:19" x14ac:dyDescent="0.25">
      <c r="S11937" s="328"/>
    </row>
    <row r="11938" spans="19:19" x14ac:dyDescent="0.25">
      <c r="S11938" s="328"/>
    </row>
    <row r="11939" spans="19:19" x14ac:dyDescent="0.25">
      <c r="S11939" s="328"/>
    </row>
    <row r="11940" spans="19:19" x14ac:dyDescent="0.25">
      <c r="S11940" s="328"/>
    </row>
    <row r="11941" spans="19:19" x14ac:dyDescent="0.25">
      <c r="S11941" s="328"/>
    </row>
    <row r="11942" spans="19:19" x14ac:dyDescent="0.25">
      <c r="S11942" s="328"/>
    </row>
    <row r="11943" spans="19:19" x14ac:dyDescent="0.25">
      <c r="S11943" s="328"/>
    </row>
    <row r="11944" spans="19:19" x14ac:dyDescent="0.25">
      <c r="S11944" s="328"/>
    </row>
    <row r="11945" spans="19:19" x14ac:dyDescent="0.25">
      <c r="S11945" s="328"/>
    </row>
    <row r="11946" spans="19:19" x14ac:dyDescent="0.25">
      <c r="S11946" s="328"/>
    </row>
    <row r="11947" spans="19:19" x14ac:dyDescent="0.25">
      <c r="S11947" s="328"/>
    </row>
    <row r="11948" spans="19:19" x14ac:dyDescent="0.25">
      <c r="S11948" s="328"/>
    </row>
    <row r="11949" spans="19:19" x14ac:dyDescent="0.25">
      <c r="S11949" s="328"/>
    </row>
    <row r="11950" spans="19:19" x14ac:dyDescent="0.25">
      <c r="S11950" s="328"/>
    </row>
    <row r="11951" spans="19:19" x14ac:dyDescent="0.25">
      <c r="S11951" s="328"/>
    </row>
    <row r="11952" spans="19:19" x14ac:dyDescent="0.25">
      <c r="S11952" s="328"/>
    </row>
    <row r="11953" spans="19:19" x14ac:dyDescent="0.25">
      <c r="S11953" s="328"/>
    </row>
    <row r="11954" spans="19:19" x14ac:dyDescent="0.25">
      <c r="S11954" s="328"/>
    </row>
    <row r="11955" spans="19:19" x14ac:dyDescent="0.25">
      <c r="S11955" s="328"/>
    </row>
    <row r="11956" spans="19:19" x14ac:dyDescent="0.25">
      <c r="S11956" s="328"/>
    </row>
    <row r="11957" spans="19:19" x14ac:dyDescent="0.25">
      <c r="S11957" s="328"/>
    </row>
    <row r="11958" spans="19:19" x14ac:dyDescent="0.25">
      <c r="S11958" s="328"/>
    </row>
    <row r="11959" spans="19:19" x14ac:dyDescent="0.25">
      <c r="S11959" s="328"/>
    </row>
    <row r="11960" spans="19:19" x14ac:dyDescent="0.25">
      <c r="S11960" s="328"/>
    </row>
    <row r="11961" spans="19:19" x14ac:dyDescent="0.25">
      <c r="S11961" s="328"/>
    </row>
    <row r="11962" spans="19:19" x14ac:dyDescent="0.25">
      <c r="S11962" s="328"/>
    </row>
    <row r="11963" spans="19:19" x14ac:dyDescent="0.25">
      <c r="S11963" s="328"/>
    </row>
    <row r="11964" spans="19:19" x14ac:dyDescent="0.25">
      <c r="S11964" s="328"/>
    </row>
    <row r="11965" spans="19:19" x14ac:dyDescent="0.25">
      <c r="S11965" s="328"/>
    </row>
    <row r="11966" spans="19:19" x14ac:dyDescent="0.25">
      <c r="S11966" s="328"/>
    </row>
    <row r="11967" spans="19:19" x14ac:dyDescent="0.25">
      <c r="S11967" s="328"/>
    </row>
    <row r="11968" spans="19:19" x14ac:dyDescent="0.25">
      <c r="S11968" s="328"/>
    </row>
    <row r="11969" spans="19:19" x14ac:dyDescent="0.25">
      <c r="S11969" s="328"/>
    </row>
    <row r="11970" spans="19:19" x14ac:dyDescent="0.25">
      <c r="S11970" s="328"/>
    </row>
    <row r="11971" spans="19:19" x14ac:dyDescent="0.25">
      <c r="S11971" s="328"/>
    </row>
    <row r="11972" spans="19:19" x14ac:dyDescent="0.25">
      <c r="S11972" s="328"/>
    </row>
    <row r="11973" spans="19:19" x14ac:dyDescent="0.25">
      <c r="S11973" s="328"/>
    </row>
    <row r="11974" spans="19:19" x14ac:dyDescent="0.25">
      <c r="S11974" s="328"/>
    </row>
    <row r="11975" spans="19:19" x14ac:dyDescent="0.25">
      <c r="S11975" s="328"/>
    </row>
    <row r="11976" spans="19:19" x14ac:dyDescent="0.25">
      <c r="S11976" s="328"/>
    </row>
    <row r="11977" spans="19:19" x14ac:dyDescent="0.25">
      <c r="S11977" s="328"/>
    </row>
    <row r="11978" spans="19:19" x14ac:dyDescent="0.25">
      <c r="S11978" s="328"/>
    </row>
    <row r="11979" spans="19:19" x14ac:dyDescent="0.25">
      <c r="S11979" s="328"/>
    </row>
    <row r="11980" spans="19:19" x14ac:dyDescent="0.25">
      <c r="S11980" s="328"/>
    </row>
    <row r="11981" spans="19:19" x14ac:dyDescent="0.25">
      <c r="S11981" s="328"/>
    </row>
    <row r="11982" spans="19:19" x14ac:dyDescent="0.25">
      <c r="S11982" s="328"/>
    </row>
    <row r="11983" spans="19:19" x14ac:dyDescent="0.25">
      <c r="S11983" s="328"/>
    </row>
    <row r="11984" spans="19:19" x14ac:dyDescent="0.25">
      <c r="S11984" s="328"/>
    </row>
    <row r="11985" spans="19:19" x14ac:dyDescent="0.25">
      <c r="S11985" s="328"/>
    </row>
    <row r="11986" spans="19:19" x14ac:dyDescent="0.25">
      <c r="S11986" s="328"/>
    </row>
    <row r="11987" spans="19:19" x14ac:dyDescent="0.25">
      <c r="S11987" s="328"/>
    </row>
    <row r="11988" spans="19:19" x14ac:dyDescent="0.25">
      <c r="S11988" s="328"/>
    </row>
    <row r="11989" spans="19:19" x14ac:dyDescent="0.25">
      <c r="S11989" s="328"/>
    </row>
    <row r="11990" spans="19:19" x14ac:dyDescent="0.25">
      <c r="S11990" s="328"/>
    </row>
    <row r="11991" spans="19:19" x14ac:dyDescent="0.25">
      <c r="S11991" s="328"/>
    </row>
    <row r="11992" spans="19:19" x14ac:dyDescent="0.25">
      <c r="S11992" s="328"/>
    </row>
    <row r="11993" spans="19:19" x14ac:dyDescent="0.25">
      <c r="S11993" s="328"/>
    </row>
    <row r="11994" spans="19:19" x14ac:dyDescent="0.25">
      <c r="S11994" s="328"/>
    </row>
    <row r="11995" spans="19:19" x14ac:dyDescent="0.25">
      <c r="S11995" s="328"/>
    </row>
    <row r="11996" spans="19:19" x14ac:dyDescent="0.25">
      <c r="S11996" s="328"/>
    </row>
    <row r="11997" spans="19:19" x14ac:dyDescent="0.25">
      <c r="S11997" s="328"/>
    </row>
    <row r="11998" spans="19:19" x14ac:dyDescent="0.25">
      <c r="S11998" s="328"/>
    </row>
    <row r="11999" spans="19:19" x14ac:dyDescent="0.25">
      <c r="S11999" s="328"/>
    </row>
    <row r="12000" spans="19:19" x14ac:dyDescent="0.25">
      <c r="S12000" s="328"/>
    </row>
    <row r="12001" spans="19:19" x14ac:dyDescent="0.25">
      <c r="S12001" s="328"/>
    </row>
    <row r="12002" spans="19:19" x14ac:dyDescent="0.25">
      <c r="S12002" s="328"/>
    </row>
    <row r="12003" spans="19:19" x14ac:dyDescent="0.25">
      <c r="S12003" s="328"/>
    </row>
    <row r="12004" spans="19:19" x14ac:dyDescent="0.25">
      <c r="S12004" s="328"/>
    </row>
    <row r="12005" spans="19:19" x14ac:dyDescent="0.25">
      <c r="S12005" s="328"/>
    </row>
    <row r="12006" spans="19:19" x14ac:dyDescent="0.25">
      <c r="S12006" s="328"/>
    </row>
    <row r="12007" spans="19:19" x14ac:dyDescent="0.25">
      <c r="S12007" s="328"/>
    </row>
    <row r="12008" spans="19:19" x14ac:dyDescent="0.25">
      <c r="S12008" s="328"/>
    </row>
    <row r="12009" spans="19:19" x14ac:dyDescent="0.25">
      <c r="S12009" s="328"/>
    </row>
    <row r="12010" spans="19:19" x14ac:dyDescent="0.25">
      <c r="S12010" s="328"/>
    </row>
    <row r="12011" spans="19:19" x14ac:dyDescent="0.25">
      <c r="S12011" s="328"/>
    </row>
    <row r="12012" spans="19:19" x14ac:dyDescent="0.25">
      <c r="S12012" s="328"/>
    </row>
    <row r="12013" spans="19:19" x14ac:dyDescent="0.25">
      <c r="S12013" s="328"/>
    </row>
    <row r="12014" spans="19:19" x14ac:dyDescent="0.25">
      <c r="S12014" s="328"/>
    </row>
    <row r="12015" spans="19:19" x14ac:dyDescent="0.25">
      <c r="S12015" s="328"/>
    </row>
    <row r="12016" spans="19:19" x14ac:dyDescent="0.25">
      <c r="S12016" s="328"/>
    </row>
    <row r="12017" spans="19:19" x14ac:dyDescent="0.25">
      <c r="S12017" s="328"/>
    </row>
    <row r="12018" spans="19:19" x14ac:dyDescent="0.25">
      <c r="S12018" s="328"/>
    </row>
    <row r="12019" spans="19:19" x14ac:dyDescent="0.25">
      <c r="S12019" s="328"/>
    </row>
    <row r="12020" spans="19:19" x14ac:dyDescent="0.25">
      <c r="S12020" s="328"/>
    </row>
    <row r="12021" spans="19:19" x14ac:dyDescent="0.25">
      <c r="S12021" s="328"/>
    </row>
    <row r="12022" spans="19:19" x14ac:dyDescent="0.25">
      <c r="S12022" s="328"/>
    </row>
    <row r="12023" spans="19:19" x14ac:dyDescent="0.25">
      <c r="S12023" s="328"/>
    </row>
    <row r="12024" spans="19:19" x14ac:dyDescent="0.25">
      <c r="S12024" s="328"/>
    </row>
    <row r="12025" spans="19:19" x14ac:dyDescent="0.25">
      <c r="S12025" s="328"/>
    </row>
    <row r="12026" spans="19:19" x14ac:dyDescent="0.25">
      <c r="S12026" s="328"/>
    </row>
    <row r="12027" spans="19:19" x14ac:dyDescent="0.25">
      <c r="S12027" s="328"/>
    </row>
    <row r="12028" spans="19:19" x14ac:dyDescent="0.25">
      <c r="S12028" s="328"/>
    </row>
    <row r="12029" spans="19:19" x14ac:dyDescent="0.25">
      <c r="S12029" s="328"/>
    </row>
    <row r="12030" spans="19:19" x14ac:dyDescent="0.25">
      <c r="S12030" s="328"/>
    </row>
    <row r="12031" spans="19:19" x14ac:dyDescent="0.25">
      <c r="S12031" s="328"/>
    </row>
    <row r="12032" spans="19:19" x14ac:dyDescent="0.25">
      <c r="S12032" s="328"/>
    </row>
    <row r="12033" spans="19:19" x14ac:dyDescent="0.25">
      <c r="S12033" s="328"/>
    </row>
    <row r="12034" spans="19:19" x14ac:dyDescent="0.25">
      <c r="S12034" s="328"/>
    </row>
    <row r="12035" spans="19:19" x14ac:dyDescent="0.25">
      <c r="S12035" s="328"/>
    </row>
    <row r="12036" spans="19:19" x14ac:dyDescent="0.25">
      <c r="S12036" s="328"/>
    </row>
    <row r="12037" spans="19:19" x14ac:dyDescent="0.25">
      <c r="S12037" s="328"/>
    </row>
    <row r="12038" spans="19:19" x14ac:dyDescent="0.25">
      <c r="S12038" s="328"/>
    </row>
    <row r="12039" spans="19:19" x14ac:dyDescent="0.25">
      <c r="S12039" s="328"/>
    </row>
    <row r="12040" spans="19:19" x14ac:dyDescent="0.25">
      <c r="S12040" s="328"/>
    </row>
    <row r="12041" spans="19:19" x14ac:dyDescent="0.25">
      <c r="S12041" s="328"/>
    </row>
    <row r="12042" spans="19:19" x14ac:dyDescent="0.25">
      <c r="S12042" s="328"/>
    </row>
    <row r="12043" spans="19:19" x14ac:dyDescent="0.25">
      <c r="S12043" s="328"/>
    </row>
    <row r="12044" spans="19:19" x14ac:dyDescent="0.25">
      <c r="S12044" s="328"/>
    </row>
    <row r="12045" spans="19:19" x14ac:dyDescent="0.25">
      <c r="S12045" s="328"/>
    </row>
    <row r="12046" spans="19:19" x14ac:dyDescent="0.25">
      <c r="S12046" s="328"/>
    </row>
    <row r="12047" spans="19:19" x14ac:dyDescent="0.25">
      <c r="S12047" s="328"/>
    </row>
    <row r="12048" spans="19:19" x14ac:dyDescent="0.25">
      <c r="S12048" s="328"/>
    </row>
    <row r="12049" spans="19:19" x14ac:dyDescent="0.25">
      <c r="S12049" s="328"/>
    </row>
    <row r="12050" spans="19:19" x14ac:dyDescent="0.25">
      <c r="S12050" s="328"/>
    </row>
    <row r="12051" spans="19:19" x14ac:dyDescent="0.25">
      <c r="S12051" s="328"/>
    </row>
    <row r="12052" spans="19:19" x14ac:dyDescent="0.25">
      <c r="S12052" s="328"/>
    </row>
    <row r="12053" spans="19:19" x14ac:dyDescent="0.25">
      <c r="S12053" s="328"/>
    </row>
    <row r="12054" spans="19:19" x14ac:dyDescent="0.25">
      <c r="S12054" s="328"/>
    </row>
    <row r="12055" spans="19:19" x14ac:dyDescent="0.25">
      <c r="S12055" s="328"/>
    </row>
    <row r="12056" spans="19:19" x14ac:dyDescent="0.25">
      <c r="S12056" s="328"/>
    </row>
    <row r="12057" spans="19:19" x14ac:dyDescent="0.25">
      <c r="S12057" s="328"/>
    </row>
    <row r="12058" spans="19:19" x14ac:dyDescent="0.25">
      <c r="S12058" s="328"/>
    </row>
    <row r="12059" spans="19:19" x14ac:dyDescent="0.25">
      <c r="S12059" s="328"/>
    </row>
    <row r="12060" spans="19:19" x14ac:dyDescent="0.25">
      <c r="S12060" s="328"/>
    </row>
    <row r="12061" spans="19:19" x14ac:dyDescent="0.25">
      <c r="S12061" s="328"/>
    </row>
    <row r="12062" spans="19:19" x14ac:dyDescent="0.25">
      <c r="S12062" s="328"/>
    </row>
    <row r="12063" spans="19:19" x14ac:dyDescent="0.25">
      <c r="S12063" s="328"/>
    </row>
    <row r="12064" spans="19:19" x14ac:dyDescent="0.25">
      <c r="S12064" s="328"/>
    </row>
    <row r="12065" spans="19:19" x14ac:dyDescent="0.25">
      <c r="S12065" s="328"/>
    </row>
    <row r="12066" spans="19:19" x14ac:dyDescent="0.25">
      <c r="S12066" s="328"/>
    </row>
    <row r="12067" spans="19:19" x14ac:dyDescent="0.25">
      <c r="S12067" s="328"/>
    </row>
    <row r="12068" spans="19:19" x14ac:dyDescent="0.25">
      <c r="S12068" s="328"/>
    </row>
    <row r="12069" spans="19:19" x14ac:dyDescent="0.25">
      <c r="S12069" s="328"/>
    </row>
    <row r="12070" spans="19:19" x14ac:dyDescent="0.25">
      <c r="S12070" s="328"/>
    </row>
    <row r="12071" spans="19:19" x14ac:dyDescent="0.25">
      <c r="S12071" s="328"/>
    </row>
    <row r="12072" spans="19:19" x14ac:dyDescent="0.25">
      <c r="S12072" s="328"/>
    </row>
    <row r="12073" spans="19:19" x14ac:dyDescent="0.25">
      <c r="S12073" s="328"/>
    </row>
    <row r="12074" spans="19:19" x14ac:dyDescent="0.25">
      <c r="S12074" s="328"/>
    </row>
    <row r="12075" spans="19:19" x14ac:dyDescent="0.25">
      <c r="S12075" s="328"/>
    </row>
    <row r="12076" spans="19:19" x14ac:dyDescent="0.25">
      <c r="S12076" s="328"/>
    </row>
    <row r="12077" spans="19:19" x14ac:dyDescent="0.25">
      <c r="S12077" s="328"/>
    </row>
    <row r="12078" spans="19:19" x14ac:dyDescent="0.25">
      <c r="S12078" s="328"/>
    </row>
    <row r="12079" spans="19:19" x14ac:dyDescent="0.25">
      <c r="S12079" s="328"/>
    </row>
    <row r="12080" spans="19:19" x14ac:dyDescent="0.25">
      <c r="S12080" s="328"/>
    </row>
    <row r="12081" spans="19:19" x14ac:dyDescent="0.25">
      <c r="S12081" s="328"/>
    </row>
    <row r="12082" spans="19:19" x14ac:dyDescent="0.25">
      <c r="S12082" s="328"/>
    </row>
    <row r="12083" spans="19:19" x14ac:dyDescent="0.25">
      <c r="S12083" s="328"/>
    </row>
    <row r="12084" spans="19:19" x14ac:dyDescent="0.25">
      <c r="S12084" s="328"/>
    </row>
    <row r="12085" spans="19:19" x14ac:dyDescent="0.25">
      <c r="S12085" s="328"/>
    </row>
    <row r="12086" spans="19:19" x14ac:dyDescent="0.25">
      <c r="S12086" s="328"/>
    </row>
    <row r="12087" spans="19:19" x14ac:dyDescent="0.25">
      <c r="S12087" s="328"/>
    </row>
    <row r="12088" spans="19:19" x14ac:dyDescent="0.25">
      <c r="S12088" s="328"/>
    </row>
    <row r="12089" spans="19:19" x14ac:dyDescent="0.25">
      <c r="S12089" s="328"/>
    </row>
    <row r="12090" spans="19:19" x14ac:dyDescent="0.25">
      <c r="S12090" s="328"/>
    </row>
    <row r="12091" spans="19:19" x14ac:dyDescent="0.25">
      <c r="S12091" s="328"/>
    </row>
    <row r="12092" spans="19:19" x14ac:dyDescent="0.25">
      <c r="S12092" s="328"/>
    </row>
    <row r="12093" spans="19:19" x14ac:dyDescent="0.25">
      <c r="S12093" s="328"/>
    </row>
    <row r="12094" spans="19:19" x14ac:dyDescent="0.25">
      <c r="S12094" s="328"/>
    </row>
    <row r="12095" spans="19:19" x14ac:dyDescent="0.25">
      <c r="S12095" s="328"/>
    </row>
    <row r="12096" spans="19:19" x14ac:dyDescent="0.25">
      <c r="S12096" s="328"/>
    </row>
    <row r="12097" spans="19:19" x14ac:dyDescent="0.25">
      <c r="S12097" s="328"/>
    </row>
    <row r="12098" spans="19:19" x14ac:dyDescent="0.25">
      <c r="S12098" s="328"/>
    </row>
    <row r="12099" spans="19:19" x14ac:dyDescent="0.25">
      <c r="S12099" s="328"/>
    </row>
    <row r="12100" spans="19:19" x14ac:dyDescent="0.25">
      <c r="S12100" s="328"/>
    </row>
    <row r="12101" spans="19:19" x14ac:dyDescent="0.25">
      <c r="S12101" s="328"/>
    </row>
    <row r="12102" spans="19:19" x14ac:dyDescent="0.25">
      <c r="S12102" s="328"/>
    </row>
    <row r="12103" spans="19:19" x14ac:dyDescent="0.25">
      <c r="S12103" s="328"/>
    </row>
    <row r="12104" spans="19:19" x14ac:dyDescent="0.25">
      <c r="S12104" s="328"/>
    </row>
    <row r="12105" spans="19:19" x14ac:dyDescent="0.25">
      <c r="S12105" s="328"/>
    </row>
    <row r="12106" spans="19:19" x14ac:dyDescent="0.25">
      <c r="S12106" s="328"/>
    </row>
    <row r="12107" spans="19:19" x14ac:dyDescent="0.25">
      <c r="S12107" s="328"/>
    </row>
    <row r="12108" spans="19:19" x14ac:dyDescent="0.25">
      <c r="S12108" s="328"/>
    </row>
    <row r="12109" spans="19:19" x14ac:dyDescent="0.25">
      <c r="S12109" s="328"/>
    </row>
    <row r="12110" spans="19:19" x14ac:dyDescent="0.25">
      <c r="S12110" s="328"/>
    </row>
    <row r="12111" spans="19:19" x14ac:dyDescent="0.25">
      <c r="S12111" s="328"/>
    </row>
    <row r="12112" spans="19:19" x14ac:dyDescent="0.25">
      <c r="S12112" s="328"/>
    </row>
    <row r="12113" spans="19:19" x14ac:dyDescent="0.25">
      <c r="S12113" s="328"/>
    </row>
    <row r="12114" spans="19:19" x14ac:dyDescent="0.25">
      <c r="S12114" s="328"/>
    </row>
    <row r="12115" spans="19:19" x14ac:dyDescent="0.25">
      <c r="S12115" s="328"/>
    </row>
    <row r="12116" spans="19:19" x14ac:dyDescent="0.25">
      <c r="S12116" s="328"/>
    </row>
    <row r="12117" spans="19:19" x14ac:dyDescent="0.25">
      <c r="S12117" s="328"/>
    </row>
    <row r="12118" spans="19:19" x14ac:dyDescent="0.25">
      <c r="S12118" s="328"/>
    </row>
    <row r="12119" spans="19:19" x14ac:dyDescent="0.25">
      <c r="S12119" s="328"/>
    </row>
    <row r="12120" spans="19:19" x14ac:dyDescent="0.25">
      <c r="S12120" s="328"/>
    </row>
    <row r="12121" spans="19:19" x14ac:dyDescent="0.25">
      <c r="S12121" s="328"/>
    </row>
    <row r="12122" spans="19:19" x14ac:dyDescent="0.25">
      <c r="S12122" s="328"/>
    </row>
    <row r="12123" spans="19:19" x14ac:dyDescent="0.25">
      <c r="S12123" s="328"/>
    </row>
    <row r="12124" spans="19:19" x14ac:dyDescent="0.25">
      <c r="S12124" s="328"/>
    </row>
    <row r="12125" spans="19:19" x14ac:dyDescent="0.25">
      <c r="S12125" s="328"/>
    </row>
    <row r="12126" spans="19:19" x14ac:dyDescent="0.25">
      <c r="S12126" s="328"/>
    </row>
    <row r="12127" spans="19:19" x14ac:dyDescent="0.25">
      <c r="S12127" s="328"/>
    </row>
    <row r="12128" spans="19:19" x14ac:dyDescent="0.25">
      <c r="S12128" s="328"/>
    </row>
    <row r="12129" spans="19:19" x14ac:dyDescent="0.25">
      <c r="S12129" s="328"/>
    </row>
    <row r="12130" spans="19:19" x14ac:dyDescent="0.25">
      <c r="S12130" s="328"/>
    </row>
    <row r="12131" spans="19:19" x14ac:dyDescent="0.25">
      <c r="S12131" s="328"/>
    </row>
    <row r="12132" spans="19:19" x14ac:dyDescent="0.25">
      <c r="S12132" s="328"/>
    </row>
    <row r="12133" spans="19:19" x14ac:dyDescent="0.25">
      <c r="S12133" s="328"/>
    </row>
    <row r="12134" spans="19:19" x14ac:dyDescent="0.25">
      <c r="S12134" s="328"/>
    </row>
    <row r="12135" spans="19:19" x14ac:dyDescent="0.25">
      <c r="S12135" s="328"/>
    </row>
    <row r="12136" spans="19:19" x14ac:dyDescent="0.25">
      <c r="S12136" s="328"/>
    </row>
    <row r="12137" spans="19:19" x14ac:dyDescent="0.25">
      <c r="S12137" s="328"/>
    </row>
    <row r="12138" spans="19:19" x14ac:dyDescent="0.25">
      <c r="S12138" s="328"/>
    </row>
    <row r="12139" spans="19:19" x14ac:dyDescent="0.25">
      <c r="S12139" s="328"/>
    </row>
    <row r="12140" spans="19:19" x14ac:dyDescent="0.25">
      <c r="S12140" s="328"/>
    </row>
    <row r="12141" spans="19:19" x14ac:dyDescent="0.25">
      <c r="S12141" s="328"/>
    </row>
    <row r="12142" spans="19:19" x14ac:dyDescent="0.25">
      <c r="S12142" s="328"/>
    </row>
    <row r="12143" spans="19:19" x14ac:dyDescent="0.25">
      <c r="S12143" s="328"/>
    </row>
    <row r="12144" spans="19:19" x14ac:dyDescent="0.25">
      <c r="S12144" s="328"/>
    </row>
    <row r="12145" spans="19:19" x14ac:dyDescent="0.25">
      <c r="S12145" s="328"/>
    </row>
    <row r="12146" spans="19:19" x14ac:dyDescent="0.25">
      <c r="S12146" s="328"/>
    </row>
    <row r="12147" spans="19:19" x14ac:dyDescent="0.25">
      <c r="S12147" s="328"/>
    </row>
    <row r="12148" spans="19:19" x14ac:dyDescent="0.25">
      <c r="S12148" s="328"/>
    </row>
    <row r="12149" spans="19:19" x14ac:dyDescent="0.25">
      <c r="S12149" s="328"/>
    </row>
    <row r="12150" spans="19:19" x14ac:dyDescent="0.25">
      <c r="S12150" s="328"/>
    </row>
    <row r="12151" spans="19:19" x14ac:dyDescent="0.25">
      <c r="S12151" s="328"/>
    </row>
    <row r="12152" spans="19:19" x14ac:dyDescent="0.25">
      <c r="S12152" s="328"/>
    </row>
    <row r="12153" spans="19:19" x14ac:dyDescent="0.25">
      <c r="S12153" s="328"/>
    </row>
    <row r="12154" spans="19:19" x14ac:dyDescent="0.25">
      <c r="S12154" s="328"/>
    </row>
    <row r="12155" spans="19:19" x14ac:dyDescent="0.25">
      <c r="S12155" s="328"/>
    </row>
    <row r="12156" spans="19:19" x14ac:dyDescent="0.25">
      <c r="S12156" s="328"/>
    </row>
    <row r="12157" spans="19:19" x14ac:dyDescent="0.25">
      <c r="S12157" s="328"/>
    </row>
    <row r="12158" spans="19:19" x14ac:dyDescent="0.25">
      <c r="S12158" s="328"/>
    </row>
    <row r="12159" spans="19:19" x14ac:dyDescent="0.25">
      <c r="S12159" s="328"/>
    </row>
    <row r="12160" spans="19:19" x14ac:dyDescent="0.25">
      <c r="S12160" s="328"/>
    </row>
    <row r="12161" spans="19:19" x14ac:dyDescent="0.25">
      <c r="S12161" s="328"/>
    </row>
    <row r="12162" spans="19:19" x14ac:dyDescent="0.25">
      <c r="S12162" s="328"/>
    </row>
    <row r="12163" spans="19:19" x14ac:dyDescent="0.25">
      <c r="S12163" s="328"/>
    </row>
    <row r="12164" spans="19:19" x14ac:dyDescent="0.25">
      <c r="S12164" s="328"/>
    </row>
    <row r="12165" spans="19:19" x14ac:dyDescent="0.25">
      <c r="S12165" s="328"/>
    </row>
    <row r="12166" spans="19:19" x14ac:dyDescent="0.25">
      <c r="S12166" s="328"/>
    </row>
    <row r="12167" spans="19:19" x14ac:dyDescent="0.25">
      <c r="S12167" s="328"/>
    </row>
    <row r="12168" spans="19:19" x14ac:dyDescent="0.25">
      <c r="S12168" s="328"/>
    </row>
    <row r="12169" spans="19:19" x14ac:dyDescent="0.25">
      <c r="S12169" s="328"/>
    </row>
    <row r="12170" spans="19:19" x14ac:dyDescent="0.25">
      <c r="S12170" s="328"/>
    </row>
    <row r="12171" spans="19:19" x14ac:dyDescent="0.25">
      <c r="S12171" s="328"/>
    </row>
    <row r="12172" spans="19:19" x14ac:dyDescent="0.25">
      <c r="S12172" s="328"/>
    </row>
    <row r="12173" spans="19:19" x14ac:dyDescent="0.25">
      <c r="S12173" s="328"/>
    </row>
    <row r="12174" spans="19:19" x14ac:dyDescent="0.25">
      <c r="S12174" s="328"/>
    </row>
    <row r="12175" spans="19:19" x14ac:dyDescent="0.25">
      <c r="S12175" s="328"/>
    </row>
    <row r="12176" spans="19:19" x14ac:dyDescent="0.25">
      <c r="S12176" s="328"/>
    </row>
    <row r="12177" spans="19:19" x14ac:dyDescent="0.25">
      <c r="S12177" s="328"/>
    </row>
    <row r="12178" spans="19:19" x14ac:dyDescent="0.25">
      <c r="S12178" s="328"/>
    </row>
    <row r="12179" spans="19:19" x14ac:dyDescent="0.25">
      <c r="S12179" s="328"/>
    </row>
    <row r="12180" spans="19:19" x14ac:dyDescent="0.25">
      <c r="S12180" s="328"/>
    </row>
    <row r="12181" spans="19:19" x14ac:dyDescent="0.25">
      <c r="S12181" s="328"/>
    </row>
    <row r="12182" spans="19:19" x14ac:dyDescent="0.25">
      <c r="S12182" s="328"/>
    </row>
    <row r="12183" spans="19:19" x14ac:dyDescent="0.25">
      <c r="S12183" s="328"/>
    </row>
    <row r="12184" spans="19:19" x14ac:dyDescent="0.25">
      <c r="S12184" s="328"/>
    </row>
    <row r="12185" spans="19:19" x14ac:dyDescent="0.25">
      <c r="S12185" s="328"/>
    </row>
    <row r="12186" spans="19:19" x14ac:dyDescent="0.25">
      <c r="S12186" s="328"/>
    </row>
    <row r="12187" spans="19:19" x14ac:dyDescent="0.25">
      <c r="S12187" s="328"/>
    </row>
    <row r="12188" spans="19:19" x14ac:dyDescent="0.25">
      <c r="S12188" s="328"/>
    </row>
    <row r="12189" spans="19:19" x14ac:dyDescent="0.25">
      <c r="S12189" s="328"/>
    </row>
    <row r="12190" spans="19:19" x14ac:dyDescent="0.25">
      <c r="S12190" s="328"/>
    </row>
    <row r="12191" spans="19:19" x14ac:dyDescent="0.25">
      <c r="S12191" s="328"/>
    </row>
    <row r="12192" spans="19:19" x14ac:dyDescent="0.25">
      <c r="S12192" s="328"/>
    </row>
    <row r="12193" spans="19:19" x14ac:dyDescent="0.25">
      <c r="S12193" s="328"/>
    </row>
    <row r="12194" spans="19:19" x14ac:dyDescent="0.25">
      <c r="S12194" s="328"/>
    </row>
    <row r="12195" spans="19:19" x14ac:dyDescent="0.25">
      <c r="S12195" s="328"/>
    </row>
    <row r="12196" spans="19:19" x14ac:dyDescent="0.25">
      <c r="S12196" s="328"/>
    </row>
    <row r="12197" spans="19:19" x14ac:dyDescent="0.25">
      <c r="S12197" s="328"/>
    </row>
    <row r="12198" spans="19:19" x14ac:dyDescent="0.25">
      <c r="S12198" s="328"/>
    </row>
    <row r="12199" spans="19:19" x14ac:dyDescent="0.25">
      <c r="S12199" s="328"/>
    </row>
    <row r="12200" spans="19:19" x14ac:dyDescent="0.25">
      <c r="S12200" s="328"/>
    </row>
    <row r="12201" spans="19:19" x14ac:dyDescent="0.25">
      <c r="S12201" s="328"/>
    </row>
    <row r="12202" spans="19:19" x14ac:dyDescent="0.25">
      <c r="S12202" s="328"/>
    </row>
    <row r="12203" spans="19:19" x14ac:dyDescent="0.25">
      <c r="S12203" s="328"/>
    </row>
    <row r="12204" spans="19:19" x14ac:dyDescent="0.25">
      <c r="S12204" s="328"/>
    </row>
    <row r="12205" spans="19:19" x14ac:dyDescent="0.25">
      <c r="S12205" s="328"/>
    </row>
    <row r="12206" spans="19:19" x14ac:dyDescent="0.25">
      <c r="S12206" s="328"/>
    </row>
    <row r="12207" spans="19:19" x14ac:dyDescent="0.25">
      <c r="S12207" s="328"/>
    </row>
    <row r="12208" spans="19:19" x14ac:dyDescent="0.25">
      <c r="S12208" s="328"/>
    </row>
    <row r="12209" spans="19:19" x14ac:dyDescent="0.25">
      <c r="S12209" s="328"/>
    </row>
    <row r="12210" spans="19:19" x14ac:dyDescent="0.25">
      <c r="S12210" s="328"/>
    </row>
    <row r="12211" spans="19:19" x14ac:dyDescent="0.25">
      <c r="S12211" s="328"/>
    </row>
    <row r="12212" spans="19:19" x14ac:dyDescent="0.25">
      <c r="S12212" s="328"/>
    </row>
    <row r="12213" spans="19:19" x14ac:dyDescent="0.25">
      <c r="S12213" s="328"/>
    </row>
    <row r="12214" spans="19:19" x14ac:dyDescent="0.25">
      <c r="S12214" s="328"/>
    </row>
    <row r="12215" spans="19:19" x14ac:dyDescent="0.25">
      <c r="S12215" s="328"/>
    </row>
    <row r="12216" spans="19:19" x14ac:dyDescent="0.25">
      <c r="S12216" s="328"/>
    </row>
    <row r="12217" spans="19:19" x14ac:dyDescent="0.25">
      <c r="S12217" s="328"/>
    </row>
    <row r="12218" spans="19:19" x14ac:dyDescent="0.25">
      <c r="S12218" s="328"/>
    </row>
    <row r="12219" spans="19:19" x14ac:dyDescent="0.25">
      <c r="S12219" s="328"/>
    </row>
    <row r="12220" spans="19:19" x14ac:dyDescent="0.25">
      <c r="S12220" s="328"/>
    </row>
    <row r="12221" spans="19:19" x14ac:dyDescent="0.25">
      <c r="S12221" s="328"/>
    </row>
    <row r="12222" spans="19:19" x14ac:dyDescent="0.25">
      <c r="S12222" s="328"/>
    </row>
    <row r="12223" spans="19:19" x14ac:dyDescent="0.25">
      <c r="S12223" s="328"/>
    </row>
    <row r="12224" spans="19:19" x14ac:dyDescent="0.25">
      <c r="S12224" s="328"/>
    </row>
    <row r="12225" spans="19:19" x14ac:dyDescent="0.25">
      <c r="S12225" s="328"/>
    </row>
    <row r="12226" spans="19:19" x14ac:dyDescent="0.25">
      <c r="S12226" s="328"/>
    </row>
    <row r="12227" spans="19:19" x14ac:dyDescent="0.25">
      <c r="S12227" s="328"/>
    </row>
    <row r="12228" spans="19:19" x14ac:dyDescent="0.25">
      <c r="S12228" s="328"/>
    </row>
    <row r="12229" spans="19:19" x14ac:dyDescent="0.25">
      <c r="S12229" s="328"/>
    </row>
    <row r="12230" spans="19:19" x14ac:dyDescent="0.25">
      <c r="S12230" s="328"/>
    </row>
    <row r="12231" spans="19:19" x14ac:dyDescent="0.25">
      <c r="S12231" s="328"/>
    </row>
    <row r="12232" spans="19:19" x14ac:dyDescent="0.25">
      <c r="S12232" s="328"/>
    </row>
    <row r="12233" spans="19:19" x14ac:dyDescent="0.25">
      <c r="S12233" s="328"/>
    </row>
    <row r="12234" spans="19:19" x14ac:dyDescent="0.25">
      <c r="S12234" s="328"/>
    </row>
    <row r="12235" spans="19:19" x14ac:dyDescent="0.25">
      <c r="S12235" s="328"/>
    </row>
    <row r="12236" spans="19:19" x14ac:dyDescent="0.25">
      <c r="S12236" s="328"/>
    </row>
    <row r="12237" spans="19:19" x14ac:dyDescent="0.25">
      <c r="S12237" s="328"/>
    </row>
    <row r="12238" spans="19:19" x14ac:dyDescent="0.25">
      <c r="S12238" s="328"/>
    </row>
    <row r="12239" spans="19:19" x14ac:dyDescent="0.25">
      <c r="S12239" s="328"/>
    </row>
    <row r="12240" spans="19:19" x14ac:dyDescent="0.25">
      <c r="S12240" s="328"/>
    </row>
    <row r="12241" spans="19:19" x14ac:dyDescent="0.25">
      <c r="S12241" s="328"/>
    </row>
    <row r="12242" spans="19:19" x14ac:dyDescent="0.25">
      <c r="S12242" s="328"/>
    </row>
    <row r="12243" spans="19:19" x14ac:dyDescent="0.25">
      <c r="S12243" s="328"/>
    </row>
    <row r="12244" spans="19:19" x14ac:dyDescent="0.25">
      <c r="S12244" s="328"/>
    </row>
    <row r="12245" spans="19:19" x14ac:dyDescent="0.25">
      <c r="S12245" s="328"/>
    </row>
    <row r="12246" spans="19:19" x14ac:dyDescent="0.25">
      <c r="S12246" s="328"/>
    </row>
    <row r="12247" spans="19:19" x14ac:dyDescent="0.25">
      <c r="S12247" s="328"/>
    </row>
    <row r="12248" spans="19:19" x14ac:dyDescent="0.25">
      <c r="S12248" s="328"/>
    </row>
    <row r="12249" spans="19:19" x14ac:dyDescent="0.25">
      <c r="S12249" s="328"/>
    </row>
    <row r="12250" spans="19:19" x14ac:dyDescent="0.25">
      <c r="S12250" s="328"/>
    </row>
    <row r="12251" spans="19:19" x14ac:dyDescent="0.25">
      <c r="S12251" s="328"/>
    </row>
    <row r="12252" spans="19:19" x14ac:dyDescent="0.25">
      <c r="S12252" s="328"/>
    </row>
    <row r="12253" spans="19:19" x14ac:dyDescent="0.25">
      <c r="S12253" s="328"/>
    </row>
    <row r="12254" spans="19:19" x14ac:dyDescent="0.25">
      <c r="S12254" s="328"/>
    </row>
    <row r="12255" spans="19:19" x14ac:dyDescent="0.25">
      <c r="S12255" s="328"/>
    </row>
    <row r="12256" spans="19:19" x14ac:dyDescent="0.25">
      <c r="S12256" s="328"/>
    </row>
    <row r="12257" spans="19:19" x14ac:dyDescent="0.25">
      <c r="S12257" s="328"/>
    </row>
    <row r="12258" spans="19:19" x14ac:dyDescent="0.25">
      <c r="S12258" s="328"/>
    </row>
    <row r="12259" spans="19:19" x14ac:dyDescent="0.25">
      <c r="S12259" s="328"/>
    </row>
    <row r="12260" spans="19:19" x14ac:dyDescent="0.25">
      <c r="S12260" s="328"/>
    </row>
    <row r="12261" spans="19:19" x14ac:dyDescent="0.25">
      <c r="S12261" s="328"/>
    </row>
    <row r="12262" spans="19:19" x14ac:dyDescent="0.25">
      <c r="S12262" s="328"/>
    </row>
    <row r="12263" spans="19:19" x14ac:dyDescent="0.25">
      <c r="S12263" s="328"/>
    </row>
    <row r="12264" spans="19:19" x14ac:dyDescent="0.25">
      <c r="S12264" s="328"/>
    </row>
    <row r="12265" spans="19:19" x14ac:dyDescent="0.25">
      <c r="S12265" s="328"/>
    </row>
    <row r="12266" spans="19:19" x14ac:dyDescent="0.25">
      <c r="S12266" s="328"/>
    </row>
    <row r="12267" spans="19:19" x14ac:dyDescent="0.25">
      <c r="S12267" s="328"/>
    </row>
    <row r="12268" spans="19:19" x14ac:dyDescent="0.25">
      <c r="S12268" s="328"/>
    </row>
    <row r="12269" spans="19:19" x14ac:dyDescent="0.25">
      <c r="S12269" s="328"/>
    </row>
    <row r="12270" spans="19:19" x14ac:dyDescent="0.25">
      <c r="S12270" s="328"/>
    </row>
    <row r="12271" spans="19:19" x14ac:dyDescent="0.25">
      <c r="S12271" s="328"/>
    </row>
    <row r="12272" spans="19:19" x14ac:dyDescent="0.25">
      <c r="S12272" s="328"/>
    </row>
    <row r="12273" spans="19:19" x14ac:dyDescent="0.25">
      <c r="S12273" s="328"/>
    </row>
    <row r="12274" spans="19:19" x14ac:dyDescent="0.25">
      <c r="S12274" s="328"/>
    </row>
    <row r="12275" spans="19:19" x14ac:dyDescent="0.25">
      <c r="S12275" s="328"/>
    </row>
    <row r="12276" spans="19:19" x14ac:dyDescent="0.25">
      <c r="S12276" s="328"/>
    </row>
    <row r="12277" spans="19:19" x14ac:dyDescent="0.25">
      <c r="S12277" s="328"/>
    </row>
    <row r="12278" spans="19:19" x14ac:dyDescent="0.25">
      <c r="S12278" s="328"/>
    </row>
    <row r="12279" spans="19:19" x14ac:dyDescent="0.25">
      <c r="S12279" s="328"/>
    </row>
    <row r="12280" spans="19:19" x14ac:dyDescent="0.25">
      <c r="S12280" s="328"/>
    </row>
    <row r="12281" spans="19:19" x14ac:dyDescent="0.25">
      <c r="S12281" s="328"/>
    </row>
    <row r="12282" spans="19:19" x14ac:dyDescent="0.25">
      <c r="S12282" s="328"/>
    </row>
    <row r="12283" spans="19:19" x14ac:dyDescent="0.25">
      <c r="S12283" s="328"/>
    </row>
    <row r="12284" spans="19:19" x14ac:dyDescent="0.25">
      <c r="S12284" s="328"/>
    </row>
    <row r="12285" spans="19:19" x14ac:dyDescent="0.25">
      <c r="S12285" s="328"/>
    </row>
    <row r="12286" spans="19:19" x14ac:dyDescent="0.25">
      <c r="S12286" s="328"/>
    </row>
    <row r="12287" spans="19:19" x14ac:dyDescent="0.25">
      <c r="S12287" s="328"/>
    </row>
    <row r="12288" spans="19:19" x14ac:dyDescent="0.25">
      <c r="S12288" s="328"/>
    </row>
    <row r="12289" spans="19:19" x14ac:dyDescent="0.25">
      <c r="S12289" s="328"/>
    </row>
    <row r="12290" spans="19:19" x14ac:dyDescent="0.25">
      <c r="S12290" s="328"/>
    </row>
    <row r="12291" spans="19:19" x14ac:dyDescent="0.25">
      <c r="S12291" s="328"/>
    </row>
    <row r="12292" spans="19:19" x14ac:dyDescent="0.25">
      <c r="S12292" s="328"/>
    </row>
    <row r="12293" spans="19:19" x14ac:dyDescent="0.25">
      <c r="S12293" s="328"/>
    </row>
    <row r="12294" spans="19:19" x14ac:dyDescent="0.25">
      <c r="S12294" s="328"/>
    </row>
    <row r="12295" spans="19:19" x14ac:dyDescent="0.25">
      <c r="S12295" s="328"/>
    </row>
    <row r="12296" spans="19:19" x14ac:dyDescent="0.25">
      <c r="S12296" s="328"/>
    </row>
    <row r="12297" spans="19:19" x14ac:dyDescent="0.25">
      <c r="S12297" s="328"/>
    </row>
    <row r="12298" spans="19:19" x14ac:dyDescent="0.25">
      <c r="S12298" s="328"/>
    </row>
    <row r="12299" spans="19:19" x14ac:dyDescent="0.25">
      <c r="S12299" s="328"/>
    </row>
    <row r="12300" spans="19:19" x14ac:dyDescent="0.25">
      <c r="S12300" s="328"/>
    </row>
    <row r="12301" spans="19:19" x14ac:dyDescent="0.25">
      <c r="S12301" s="328"/>
    </row>
    <row r="12302" spans="19:19" x14ac:dyDescent="0.25">
      <c r="S12302" s="328"/>
    </row>
    <row r="12303" spans="19:19" x14ac:dyDescent="0.25">
      <c r="S12303" s="328"/>
    </row>
    <row r="12304" spans="19:19" x14ac:dyDescent="0.25">
      <c r="S12304" s="328"/>
    </row>
    <row r="12305" spans="19:19" x14ac:dyDescent="0.25">
      <c r="S12305" s="328"/>
    </row>
    <row r="12306" spans="19:19" x14ac:dyDescent="0.25">
      <c r="S12306" s="328"/>
    </row>
    <row r="12307" spans="19:19" x14ac:dyDescent="0.25">
      <c r="S12307" s="328"/>
    </row>
    <row r="12308" spans="19:19" x14ac:dyDescent="0.25">
      <c r="S12308" s="328"/>
    </row>
    <row r="12309" spans="19:19" x14ac:dyDescent="0.25">
      <c r="S12309" s="328"/>
    </row>
    <row r="12310" spans="19:19" x14ac:dyDescent="0.25">
      <c r="S12310" s="328"/>
    </row>
    <row r="12311" spans="19:19" x14ac:dyDescent="0.25">
      <c r="S12311" s="328"/>
    </row>
    <row r="12312" spans="19:19" x14ac:dyDescent="0.25">
      <c r="S12312" s="328"/>
    </row>
    <row r="12313" spans="19:19" x14ac:dyDescent="0.25">
      <c r="S12313" s="328"/>
    </row>
    <row r="12314" spans="19:19" x14ac:dyDescent="0.25">
      <c r="S12314" s="328"/>
    </row>
    <row r="12315" spans="19:19" x14ac:dyDescent="0.25">
      <c r="S12315" s="328"/>
    </row>
    <row r="12316" spans="19:19" x14ac:dyDescent="0.25">
      <c r="S12316" s="328"/>
    </row>
    <row r="12317" spans="19:19" x14ac:dyDescent="0.25">
      <c r="S12317" s="328"/>
    </row>
    <row r="12318" spans="19:19" x14ac:dyDescent="0.25">
      <c r="S12318" s="328"/>
    </row>
    <row r="12319" spans="19:19" x14ac:dyDescent="0.25">
      <c r="S12319" s="328"/>
    </row>
    <row r="12320" spans="19:19" x14ac:dyDescent="0.25">
      <c r="S12320" s="328"/>
    </row>
    <row r="12321" spans="19:19" x14ac:dyDescent="0.25">
      <c r="S12321" s="328"/>
    </row>
    <row r="12322" spans="19:19" x14ac:dyDescent="0.25">
      <c r="S12322" s="328"/>
    </row>
    <row r="12323" spans="19:19" x14ac:dyDescent="0.25">
      <c r="S12323" s="328"/>
    </row>
    <row r="12324" spans="19:19" x14ac:dyDescent="0.25">
      <c r="S12324" s="328"/>
    </row>
    <row r="12325" spans="19:19" x14ac:dyDescent="0.25">
      <c r="S12325" s="328"/>
    </row>
    <row r="12326" spans="19:19" x14ac:dyDescent="0.25">
      <c r="S12326" s="328"/>
    </row>
    <row r="12327" spans="19:19" x14ac:dyDescent="0.25">
      <c r="S12327" s="328"/>
    </row>
    <row r="12328" spans="19:19" x14ac:dyDescent="0.25">
      <c r="S12328" s="328"/>
    </row>
    <row r="12329" spans="19:19" x14ac:dyDescent="0.25">
      <c r="S12329" s="328"/>
    </row>
    <row r="12330" spans="19:19" x14ac:dyDescent="0.25">
      <c r="S12330" s="328"/>
    </row>
    <row r="12331" spans="19:19" x14ac:dyDescent="0.25">
      <c r="S12331" s="328"/>
    </row>
    <row r="12332" spans="19:19" x14ac:dyDescent="0.25">
      <c r="S12332" s="328"/>
    </row>
    <row r="12333" spans="19:19" x14ac:dyDescent="0.25">
      <c r="S12333" s="328"/>
    </row>
    <row r="12334" spans="19:19" x14ac:dyDescent="0.25">
      <c r="S12334" s="328"/>
    </row>
    <row r="12335" spans="19:19" x14ac:dyDescent="0.25">
      <c r="S12335" s="328"/>
    </row>
    <row r="12336" spans="19:19" x14ac:dyDescent="0.25">
      <c r="S12336" s="328"/>
    </row>
    <row r="12337" spans="19:19" x14ac:dyDescent="0.25">
      <c r="S12337" s="328"/>
    </row>
    <row r="12338" spans="19:19" x14ac:dyDescent="0.25">
      <c r="S12338" s="328"/>
    </row>
    <row r="12339" spans="19:19" x14ac:dyDescent="0.25">
      <c r="S12339" s="328"/>
    </row>
    <row r="12340" spans="19:19" x14ac:dyDescent="0.25">
      <c r="S12340" s="328"/>
    </row>
    <row r="12341" spans="19:19" x14ac:dyDescent="0.25">
      <c r="S12341" s="328"/>
    </row>
    <row r="12342" spans="19:19" x14ac:dyDescent="0.25">
      <c r="S12342" s="328"/>
    </row>
    <row r="12343" spans="19:19" x14ac:dyDescent="0.25">
      <c r="S12343" s="328"/>
    </row>
    <row r="12344" spans="19:19" x14ac:dyDescent="0.25">
      <c r="S12344" s="328"/>
    </row>
    <row r="12345" spans="19:19" x14ac:dyDescent="0.25">
      <c r="S12345" s="328"/>
    </row>
    <row r="12346" spans="19:19" x14ac:dyDescent="0.25">
      <c r="S12346" s="328"/>
    </row>
    <row r="12347" spans="19:19" x14ac:dyDescent="0.25">
      <c r="S12347" s="328"/>
    </row>
    <row r="12348" spans="19:19" x14ac:dyDescent="0.25">
      <c r="S12348" s="328"/>
    </row>
    <row r="12349" spans="19:19" x14ac:dyDescent="0.25">
      <c r="S12349" s="328"/>
    </row>
    <row r="12350" spans="19:19" x14ac:dyDescent="0.25">
      <c r="S12350" s="328"/>
    </row>
    <row r="12351" spans="19:19" x14ac:dyDescent="0.25">
      <c r="S12351" s="328"/>
    </row>
    <row r="12352" spans="19:19" x14ac:dyDescent="0.25">
      <c r="S12352" s="328"/>
    </row>
    <row r="12353" spans="19:19" x14ac:dyDescent="0.25">
      <c r="S12353" s="328"/>
    </row>
    <row r="12354" spans="19:19" x14ac:dyDescent="0.25">
      <c r="S12354" s="328"/>
    </row>
    <row r="12355" spans="19:19" x14ac:dyDescent="0.25">
      <c r="S12355" s="328"/>
    </row>
    <row r="12356" spans="19:19" x14ac:dyDescent="0.25">
      <c r="S12356" s="328"/>
    </row>
    <row r="12357" spans="19:19" x14ac:dyDescent="0.25">
      <c r="S12357" s="328"/>
    </row>
    <row r="12358" spans="19:19" x14ac:dyDescent="0.25">
      <c r="S12358" s="328"/>
    </row>
    <row r="12359" spans="19:19" x14ac:dyDescent="0.25">
      <c r="S12359" s="328"/>
    </row>
    <row r="12360" spans="19:19" x14ac:dyDescent="0.25">
      <c r="S12360" s="328"/>
    </row>
    <row r="12361" spans="19:19" x14ac:dyDescent="0.25">
      <c r="S12361" s="328"/>
    </row>
    <row r="12362" spans="19:19" x14ac:dyDescent="0.25">
      <c r="S12362" s="328"/>
    </row>
    <row r="12363" spans="19:19" x14ac:dyDescent="0.25">
      <c r="S12363" s="328"/>
    </row>
    <row r="12364" spans="19:19" x14ac:dyDescent="0.25">
      <c r="S12364" s="328"/>
    </row>
    <row r="12365" spans="19:19" x14ac:dyDescent="0.25">
      <c r="S12365" s="328"/>
    </row>
    <row r="12366" spans="19:19" x14ac:dyDescent="0.25">
      <c r="S12366" s="328"/>
    </row>
    <row r="12367" spans="19:19" x14ac:dyDescent="0.25">
      <c r="S12367" s="328"/>
    </row>
    <row r="12368" spans="19:19" x14ac:dyDescent="0.25">
      <c r="S12368" s="328"/>
    </row>
    <row r="12369" spans="19:19" x14ac:dyDescent="0.25">
      <c r="S12369" s="328"/>
    </row>
    <row r="12370" spans="19:19" x14ac:dyDescent="0.25">
      <c r="S12370" s="328"/>
    </row>
    <row r="12371" spans="19:19" x14ac:dyDescent="0.25">
      <c r="S12371" s="328"/>
    </row>
    <row r="12372" spans="19:19" x14ac:dyDescent="0.25">
      <c r="S12372" s="328"/>
    </row>
    <row r="12373" spans="19:19" x14ac:dyDescent="0.25">
      <c r="S12373" s="328"/>
    </row>
    <row r="12374" spans="19:19" x14ac:dyDescent="0.25">
      <c r="S12374" s="328"/>
    </row>
    <row r="12375" spans="19:19" x14ac:dyDescent="0.25">
      <c r="S12375" s="328"/>
    </row>
    <row r="12376" spans="19:19" x14ac:dyDescent="0.25">
      <c r="S12376" s="328"/>
    </row>
    <row r="12377" spans="19:19" x14ac:dyDescent="0.25">
      <c r="S12377" s="328"/>
    </row>
    <row r="12378" spans="19:19" x14ac:dyDescent="0.25">
      <c r="S12378" s="328"/>
    </row>
    <row r="12379" spans="19:19" x14ac:dyDescent="0.25">
      <c r="S12379" s="328"/>
    </row>
    <row r="12380" spans="19:19" x14ac:dyDescent="0.25">
      <c r="S12380" s="328"/>
    </row>
    <row r="12381" spans="19:19" x14ac:dyDescent="0.25">
      <c r="S12381" s="328"/>
    </row>
    <row r="12382" spans="19:19" x14ac:dyDescent="0.25">
      <c r="S12382" s="328"/>
    </row>
    <row r="12383" spans="19:19" x14ac:dyDescent="0.25">
      <c r="S12383" s="328"/>
    </row>
    <row r="12384" spans="19:19" x14ac:dyDescent="0.25">
      <c r="S12384" s="328"/>
    </row>
    <row r="12385" spans="19:19" x14ac:dyDescent="0.25">
      <c r="S12385" s="328"/>
    </row>
    <row r="12386" spans="19:19" x14ac:dyDescent="0.25">
      <c r="S12386" s="328"/>
    </row>
    <row r="12387" spans="19:19" x14ac:dyDescent="0.25">
      <c r="S12387" s="328"/>
    </row>
    <row r="12388" spans="19:19" x14ac:dyDescent="0.25">
      <c r="S12388" s="328"/>
    </row>
    <row r="12389" spans="19:19" x14ac:dyDescent="0.25">
      <c r="S12389" s="328"/>
    </row>
    <row r="12390" spans="19:19" x14ac:dyDescent="0.25">
      <c r="S12390" s="328"/>
    </row>
    <row r="12391" spans="19:19" x14ac:dyDescent="0.25">
      <c r="S12391" s="328"/>
    </row>
    <row r="12392" spans="19:19" x14ac:dyDescent="0.25">
      <c r="S12392" s="328"/>
    </row>
    <row r="12393" spans="19:19" x14ac:dyDescent="0.25">
      <c r="S12393" s="328"/>
    </row>
    <row r="12394" spans="19:19" x14ac:dyDescent="0.25">
      <c r="S12394" s="328"/>
    </row>
    <row r="12395" spans="19:19" x14ac:dyDescent="0.25">
      <c r="S12395" s="328"/>
    </row>
    <row r="12396" spans="19:19" x14ac:dyDescent="0.25">
      <c r="S12396" s="328"/>
    </row>
    <row r="12397" spans="19:19" x14ac:dyDescent="0.25">
      <c r="S12397" s="328"/>
    </row>
    <row r="12398" spans="19:19" x14ac:dyDescent="0.25">
      <c r="S12398" s="328"/>
    </row>
    <row r="12399" spans="19:19" x14ac:dyDescent="0.25">
      <c r="S12399" s="328"/>
    </row>
    <row r="12400" spans="19:19" x14ac:dyDescent="0.25">
      <c r="S12400" s="328"/>
    </row>
    <row r="12401" spans="19:19" x14ac:dyDescent="0.25">
      <c r="S12401" s="328"/>
    </row>
    <row r="12402" spans="19:19" x14ac:dyDescent="0.25">
      <c r="S12402" s="328"/>
    </row>
    <row r="12403" spans="19:19" x14ac:dyDescent="0.25">
      <c r="S12403" s="328"/>
    </row>
    <row r="12404" spans="19:19" x14ac:dyDescent="0.25">
      <c r="S12404" s="328"/>
    </row>
    <row r="12405" spans="19:19" x14ac:dyDescent="0.25">
      <c r="S12405" s="328"/>
    </row>
    <row r="12406" spans="19:19" x14ac:dyDescent="0.25">
      <c r="S12406" s="328"/>
    </row>
    <row r="12407" spans="19:19" x14ac:dyDescent="0.25">
      <c r="S12407" s="328"/>
    </row>
    <row r="12408" spans="19:19" x14ac:dyDescent="0.25">
      <c r="S12408" s="328"/>
    </row>
    <row r="12409" spans="19:19" x14ac:dyDescent="0.25">
      <c r="S12409" s="328"/>
    </row>
    <row r="12410" spans="19:19" x14ac:dyDescent="0.25">
      <c r="S12410" s="328"/>
    </row>
    <row r="12411" spans="19:19" x14ac:dyDescent="0.25">
      <c r="S12411" s="328"/>
    </row>
    <row r="12412" spans="19:19" x14ac:dyDescent="0.25">
      <c r="S12412" s="328"/>
    </row>
    <row r="12413" spans="19:19" x14ac:dyDescent="0.25">
      <c r="S12413" s="328"/>
    </row>
    <row r="12414" spans="19:19" x14ac:dyDescent="0.25">
      <c r="S12414" s="328"/>
    </row>
    <row r="12415" spans="19:19" x14ac:dyDescent="0.25">
      <c r="S12415" s="328"/>
    </row>
    <row r="12416" spans="19:19" x14ac:dyDescent="0.25">
      <c r="S12416" s="328"/>
    </row>
    <row r="12417" spans="19:19" x14ac:dyDescent="0.25">
      <c r="S12417" s="328"/>
    </row>
    <row r="12418" spans="19:19" x14ac:dyDescent="0.25">
      <c r="S12418" s="328"/>
    </row>
    <row r="12419" spans="19:19" x14ac:dyDescent="0.25">
      <c r="S12419" s="328"/>
    </row>
    <row r="12420" spans="19:19" x14ac:dyDescent="0.25">
      <c r="S12420" s="328"/>
    </row>
    <row r="12421" spans="19:19" x14ac:dyDescent="0.25">
      <c r="S12421" s="328"/>
    </row>
    <row r="12422" spans="19:19" x14ac:dyDescent="0.25">
      <c r="S12422" s="328"/>
    </row>
    <row r="12423" spans="19:19" x14ac:dyDescent="0.25">
      <c r="S12423" s="328"/>
    </row>
    <row r="12424" spans="19:19" x14ac:dyDescent="0.25">
      <c r="S12424" s="328"/>
    </row>
    <row r="12425" spans="19:19" x14ac:dyDescent="0.25">
      <c r="S12425" s="328"/>
    </row>
    <row r="12426" spans="19:19" x14ac:dyDescent="0.25">
      <c r="S12426" s="328"/>
    </row>
    <row r="12427" spans="19:19" x14ac:dyDescent="0.25">
      <c r="S12427" s="328"/>
    </row>
    <row r="12428" spans="19:19" x14ac:dyDescent="0.25">
      <c r="S12428" s="328"/>
    </row>
    <row r="12429" spans="19:19" x14ac:dyDescent="0.25">
      <c r="S12429" s="328"/>
    </row>
    <row r="12430" spans="19:19" x14ac:dyDescent="0.25">
      <c r="S12430" s="328"/>
    </row>
    <row r="12431" spans="19:19" x14ac:dyDescent="0.25">
      <c r="S12431" s="328"/>
    </row>
    <row r="12432" spans="19:19" x14ac:dyDescent="0.25">
      <c r="S12432" s="328"/>
    </row>
    <row r="12433" spans="19:19" x14ac:dyDescent="0.25">
      <c r="S12433" s="328"/>
    </row>
    <row r="12434" spans="19:19" x14ac:dyDescent="0.25">
      <c r="S12434" s="328"/>
    </row>
    <row r="12435" spans="19:19" x14ac:dyDescent="0.25">
      <c r="S12435" s="328"/>
    </row>
    <row r="12436" spans="19:19" x14ac:dyDescent="0.25">
      <c r="S12436" s="328"/>
    </row>
    <row r="12437" spans="19:19" x14ac:dyDescent="0.25">
      <c r="S12437" s="328"/>
    </row>
    <row r="12438" spans="19:19" x14ac:dyDescent="0.25">
      <c r="S12438" s="328"/>
    </row>
    <row r="12439" spans="19:19" x14ac:dyDescent="0.25">
      <c r="S12439" s="328"/>
    </row>
    <row r="12440" spans="19:19" x14ac:dyDescent="0.25">
      <c r="S12440" s="328"/>
    </row>
    <row r="12441" spans="19:19" x14ac:dyDescent="0.25">
      <c r="S12441" s="328"/>
    </row>
    <row r="12442" spans="19:19" x14ac:dyDescent="0.25">
      <c r="S12442" s="328"/>
    </row>
    <row r="12443" spans="19:19" x14ac:dyDescent="0.25">
      <c r="S12443" s="328"/>
    </row>
    <row r="12444" spans="19:19" x14ac:dyDescent="0.25">
      <c r="S12444" s="328"/>
    </row>
    <row r="12445" spans="19:19" x14ac:dyDescent="0.25">
      <c r="S12445" s="328"/>
    </row>
    <row r="12446" spans="19:19" x14ac:dyDescent="0.25">
      <c r="S12446" s="328"/>
    </row>
    <row r="12447" spans="19:19" x14ac:dyDescent="0.25">
      <c r="S12447" s="328"/>
    </row>
    <row r="12448" spans="19:19" x14ac:dyDescent="0.25">
      <c r="S12448" s="328"/>
    </row>
    <row r="12449" spans="19:19" x14ac:dyDescent="0.25">
      <c r="S12449" s="328"/>
    </row>
    <row r="12450" spans="19:19" x14ac:dyDescent="0.25">
      <c r="S12450" s="328"/>
    </row>
    <row r="12451" spans="19:19" x14ac:dyDescent="0.25">
      <c r="S12451" s="328"/>
    </row>
    <row r="12452" spans="19:19" x14ac:dyDescent="0.25">
      <c r="S12452" s="328"/>
    </row>
    <row r="12453" spans="19:19" x14ac:dyDescent="0.25">
      <c r="S12453" s="328"/>
    </row>
    <row r="12454" spans="19:19" x14ac:dyDescent="0.25">
      <c r="S12454" s="328"/>
    </row>
    <row r="12455" spans="19:19" x14ac:dyDescent="0.25">
      <c r="S12455" s="328"/>
    </row>
    <row r="12456" spans="19:19" x14ac:dyDescent="0.25">
      <c r="S12456" s="328"/>
    </row>
    <row r="12457" spans="19:19" x14ac:dyDescent="0.25">
      <c r="S12457" s="328"/>
    </row>
    <row r="12458" spans="19:19" x14ac:dyDescent="0.25">
      <c r="S12458" s="328"/>
    </row>
    <row r="12459" spans="19:19" x14ac:dyDescent="0.25">
      <c r="S12459" s="328"/>
    </row>
    <row r="12460" spans="19:19" x14ac:dyDescent="0.25">
      <c r="S12460" s="328"/>
    </row>
    <row r="12461" spans="19:19" x14ac:dyDescent="0.25">
      <c r="S12461" s="328"/>
    </row>
    <row r="12462" spans="19:19" x14ac:dyDescent="0.25">
      <c r="S12462" s="328"/>
    </row>
    <row r="12463" spans="19:19" x14ac:dyDescent="0.25">
      <c r="S12463" s="328"/>
    </row>
    <row r="12464" spans="19:19" x14ac:dyDescent="0.25">
      <c r="S12464" s="328"/>
    </row>
    <row r="12465" spans="19:19" x14ac:dyDescent="0.25">
      <c r="S12465" s="328"/>
    </row>
    <row r="12466" spans="19:19" x14ac:dyDescent="0.25">
      <c r="S12466" s="328"/>
    </row>
    <row r="12467" spans="19:19" x14ac:dyDescent="0.25">
      <c r="S12467" s="328"/>
    </row>
    <row r="12468" spans="19:19" x14ac:dyDescent="0.25">
      <c r="S12468" s="328"/>
    </row>
    <row r="12469" spans="19:19" x14ac:dyDescent="0.25">
      <c r="S12469" s="328"/>
    </row>
    <row r="12470" spans="19:19" x14ac:dyDescent="0.25">
      <c r="S12470" s="328"/>
    </row>
    <row r="12471" spans="19:19" x14ac:dyDescent="0.25">
      <c r="S12471" s="328"/>
    </row>
    <row r="12472" spans="19:19" x14ac:dyDescent="0.25">
      <c r="S12472" s="328"/>
    </row>
    <row r="12473" spans="19:19" x14ac:dyDescent="0.25">
      <c r="S12473" s="328"/>
    </row>
    <row r="12474" spans="19:19" x14ac:dyDescent="0.25">
      <c r="S12474" s="328"/>
    </row>
    <row r="12475" spans="19:19" x14ac:dyDescent="0.25">
      <c r="S12475" s="328"/>
    </row>
    <row r="12476" spans="19:19" x14ac:dyDescent="0.25">
      <c r="S12476" s="328"/>
    </row>
    <row r="12477" spans="19:19" x14ac:dyDescent="0.25">
      <c r="S12477" s="328"/>
    </row>
    <row r="12478" spans="19:19" x14ac:dyDescent="0.25">
      <c r="S12478" s="328"/>
    </row>
    <row r="12479" spans="19:19" x14ac:dyDescent="0.25">
      <c r="S12479" s="328"/>
    </row>
    <row r="12480" spans="19:19" x14ac:dyDescent="0.25">
      <c r="S12480" s="328"/>
    </row>
    <row r="12481" spans="19:19" x14ac:dyDescent="0.25">
      <c r="S12481" s="328"/>
    </row>
    <row r="12482" spans="19:19" x14ac:dyDescent="0.25">
      <c r="S12482" s="328"/>
    </row>
    <row r="12483" spans="19:19" x14ac:dyDescent="0.25">
      <c r="S12483" s="328"/>
    </row>
    <row r="12484" spans="19:19" x14ac:dyDescent="0.25">
      <c r="S12484" s="328"/>
    </row>
    <row r="12485" spans="19:19" x14ac:dyDescent="0.25">
      <c r="S12485" s="328"/>
    </row>
    <row r="12486" spans="19:19" x14ac:dyDescent="0.25">
      <c r="S12486" s="328"/>
    </row>
    <row r="12487" spans="19:19" x14ac:dyDescent="0.25">
      <c r="S12487" s="328"/>
    </row>
    <row r="12488" spans="19:19" x14ac:dyDescent="0.25">
      <c r="S12488" s="328"/>
    </row>
    <row r="12489" spans="19:19" x14ac:dyDescent="0.25">
      <c r="S12489" s="328"/>
    </row>
    <row r="12490" spans="19:19" x14ac:dyDescent="0.25">
      <c r="S12490" s="328"/>
    </row>
    <row r="12491" spans="19:19" x14ac:dyDescent="0.25">
      <c r="S12491" s="328"/>
    </row>
    <row r="12492" spans="19:19" x14ac:dyDescent="0.25">
      <c r="S12492" s="328"/>
    </row>
    <row r="12493" spans="19:19" x14ac:dyDescent="0.25">
      <c r="S12493" s="328"/>
    </row>
    <row r="12494" spans="19:19" x14ac:dyDescent="0.25">
      <c r="S12494" s="328"/>
    </row>
    <row r="12495" spans="19:19" x14ac:dyDescent="0.25">
      <c r="S12495" s="328"/>
    </row>
    <row r="12496" spans="19:19" x14ac:dyDescent="0.25">
      <c r="S12496" s="328"/>
    </row>
    <row r="12497" spans="19:19" x14ac:dyDescent="0.25">
      <c r="S12497" s="328"/>
    </row>
    <row r="12498" spans="19:19" x14ac:dyDescent="0.25">
      <c r="S12498" s="328"/>
    </row>
    <row r="12499" spans="19:19" x14ac:dyDescent="0.25">
      <c r="S12499" s="328"/>
    </row>
    <row r="12500" spans="19:19" x14ac:dyDescent="0.25">
      <c r="S12500" s="328"/>
    </row>
    <row r="12501" spans="19:19" x14ac:dyDescent="0.25">
      <c r="S12501" s="328"/>
    </row>
    <row r="12502" spans="19:19" x14ac:dyDescent="0.25">
      <c r="S12502" s="328"/>
    </row>
    <row r="12503" spans="19:19" x14ac:dyDescent="0.25">
      <c r="S12503" s="328"/>
    </row>
    <row r="12504" spans="19:19" x14ac:dyDescent="0.25">
      <c r="S12504" s="328"/>
    </row>
    <row r="12505" spans="19:19" x14ac:dyDescent="0.25">
      <c r="S12505" s="328"/>
    </row>
    <row r="12506" spans="19:19" x14ac:dyDescent="0.25">
      <c r="S12506" s="328"/>
    </row>
    <row r="12507" spans="19:19" x14ac:dyDescent="0.25">
      <c r="S12507" s="328"/>
    </row>
    <row r="12508" spans="19:19" x14ac:dyDescent="0.25">
      <c r="S12508" s="328"/>
    </row>
    <row r="12509" spans="19:19" x14ac:dyDescent="0.25">
      <c r="S12509" s="328"/>
    </row>
    <row r="12510" spans="19:19" x14ac:dyDescent="0.25">
      <c r="S12510" s="328"/>
    </row>
    <row r="12511" spans="19:19" x14ac:dyDescent="0.25">
      <c r="S12511" s="328"/>
    </row>
    <row r="12512" spans="19:19" x14ac:dyDescent="0.25">
      <c r="S12512" s="328"/>
    </row>
    <row r="12513" spans="19:19" x14ac:dyDescent="0.25">
      <c r="S12513" s="328"/>
    </row>
    <row r="12514" spans="19:19" x14ac:dyDescent="0.25">
      <c r="S12514" s="328"/>
    </row>
    <row r="12515" spans="19:19" x14ac:dyDescent="0.25">
      <c r="S12515" s="328"/>
    </row>
    <row r="12516" spans="19:19" x14ac:dyDescent="0.25">
      <c r="S12516" s="328"/>
    </row>
    <row r="12517" spans="19:19" x14ac:dyDescent="0.25">
      <c r="S12517" s="328"/>
    </row>
    <row r="12518" spans="19:19" x14ac:dyDescent="0.25">
      <c r="S12518" s="328"/>
    </row>
    <row r="12519" spans="19:19" x14ac:dyDescent="0.25">
      <c r="S12519" s="328"/>
    </row>
    <row r="12520" spans="19:19" x14ac:dyDescent="0.25">
      <c r="S12520" s="328"/>
    </row>
    <row r="12521" spans="19:19" x14ac:dyDescent="0.25">
      <c r="S12521" s="328"/>
    </row>
    <row r="12522" spans="19:19" x14ac:dyDescent="0.25">
      <c r="S12522" s="328"/>
    </row>
    <row r="12523" spans="19:19" x14ac:dyDescent="0.25">
      <c r="S12523" s="328"/>
    </row>
    <row r="12524" spans="19:19" x14ac:dyDescent="0.25">
      <c r="S12524" s="328"/>
    </row>
    <row r="12525" spans="19:19" x14ac:dyDescent="0.25">
      <c r="S12525" s="328"/>
    </row>
    <row r="12526" spans="19:19" x14ac:dyDescent="0.25">
      <c r="S12526" s="328"/>
    </row>
    <row r="12527" spans="19:19" x14ac:dyDescent="0.25">
      <c r="S12527" s="328"/>
    </row>
    <row r="12528" spans="19:19" x14ac:dyDescent="0.25">
      <c r="S12528" s="328"/>
    </row>
    <row r="12529" spans="19:19" x14ac:dyDescent="0.25">
      <c r="S12529" s="328"/>
    </row>
    <row r="12530" spans="19:19" x14ac:dyDescent="0.25">
      <c r="S12530" s="328"/>
    </row>
    <row r="12531" spans="19:19" x14ac:dyDescent="0.25">
      <c r="S12531" s="328"/>
    </row>
    <row r="12532" spans="19:19" x14ac:dyDescent="0.25">
      <c r="S12532" s="328"/>
    </row>
    <row r="12533" spans="19:19" x14ac:dyDescent="0.25">
      <c r="S12533" s="328"/>
    </row>
    <row r="12534" spans="19:19" x14ac:dyDescent="0.25">
      <c r="S12534" s="328"/>
    </row>
    <row r="12535" spans="19:19" x14ac:dyDescent="0.25">
      <c r="S12535" s="328"/>
    </row>
    <row r="12536" spans="19:19" x14ac:dyDescent="0.25">
      <c r="S12536" s="328"/>
    </row>
    <row r="12537" spans="19:19" x14ac:dyDescent="0.25">
      <c r="S12537" s="328"/>
    </row>
    <row r="12538" spans="19:19" x14ac:dyDescent="0.25">
      <c r="S12538" s="328"/>
    </row>
    <row r="12539" spans="19:19" x14ac:dyDescent="0.25">
      <c r="S12539" s="328"/>
    </row>
    <row r="12540" spans="19:19" x14ac:dyDescent="0.25">
      <c r="S12540" s="328"/>
    </row>
    <row r="12541" spans="19:19" x14ac:dyDescent="0.25">
      <c r="S12541" s="328"/>
    </row>
    <row r="12542" spans="19:19" x14ac:dyDescent="0.25">
      <c r="S12542" s="328"/>
    </row>
    <row r="12543" spans="19:19" x14ac:dyDescent="0.25">
      <c r="S12543" s="328"/>
    </row>
    <row r="12544" spans="19:19" x14ac:dyDescent="0.25">
      <c r="S12544" s="328"/>
    </row>
    <row r="12545" spans="19:19" x14ac:dyDescent="0.25">
      <c r="S12545" s="328"/>
    </row>
    <row r="12546" spans="19:19" x14ac:dyDescent="0.25">
      <c r="S12546" s="328"/>
    </row>
    <row r="12547" spans="19:19" x14ac:dyDescent="0.25">
      <c r="S12547" s="328"/>
    </row>
    <row r="12548" spans="19:19" x14ac:dyDescent="0.25">
      <c r="S12548" s="328"/>
    </row>
    <row r="12549" spans="19:19" x14ac:dyDescent="0.25">
      <c r="S12549" s="328"/>
    </row>
    <row r="12550" spans="19:19" x14ac:dyDescent="0.25">
      <c r="S12550" s="328"/>
    </row>
    <row r="12551" spans="19:19" x14ac:dyDescent="0.25">
      <c r="S12551" s="328"/>
    </row>
    <row r="12552" spans="19:19" x14ac:dyDescent="0.25">
      <c r="S12552" s="328"/>
    </row>
    <row r="12553" spans="19:19" x14ac:dyDescent="0.25">
      <c r="S12553" s="328"/>
    </row>
    <row r="12554" spans="19:19" x14ac:dyDescent="0.25">
      <c r="S12554" s="328"/>
    </row>
    <row r="12555" spans="19:19" x14ac:dyDescent="0.25">
      <c r="S12555" s="328"/>
    </row>
    <row r="12556" spans="19:19" x14ac:dyDescent="0.25">
      <c r="S12556" s="328"/>
    </row>
    <row r="12557" spans="19:19" x14ac:dyDescent="0.25">
      <c r="S12557" s="328"/>
    </row>
    <row r="12558" spans="19:19" x14ac:dyDescent="0.25">
      <c r="S12558" s="328"/>
    </row>
    <row r="12559" spans="19:19" x14ac:dyDescent="0.25">
      <c r="S12559" s="328"/>
    </row>
    <row r="12560" spans="19:19" x14ac:dyDescent="0.25">
      <c r="S12560" s="328"/>
    </row>
    <row r="12561" spans="19:19" x14ac:dyDescent="0.25">
      <c r="S12561" s="328"/>
    </row>
    <row r="12562" spans="19:19" x14ac:dyDescent="0.25">
      <c r="S12562" s="328"/>
    </row>
    <row r="12563" spans="19:19" x14ac:dyDescent="0.25">
      <c r="S12563" s="328"/>
    </row>
    <row r="12564" spans="19:19" x14ac:dyDescent="0.25">
      <c r="S12564" s="328"/>
    </row>
    <row r="12565" spans="19:19" x14ac:dyDescent="0.25">
      <c r="S12565" s="328"/>
    </row>
    <row r="12566" spans="19:19" x14ac:dyDescent="0.25">
      <c r="S12566" s="328"/>
    </row>
    <row r="12567" spans="19:19" x14ac:dyDescent="0.25">
      <c r="S12567" s="328"/>
    </row>
    <row r="12568" spans="19:19" x14ac:dyDescent="0.25">
      <c r="S12568" s="328"/>
    </row>
    <row r="12569" spans="19:19" x14ac:dyDescent="0.25">
      <c r="S12569" s="328"/>
    </row>
    <row r="12570" spans="19:19" x14ac:dyDescent="0.25">
      <c r="S12570" s="328"/>
    </row>
    <row r="12571" spans="19:19" x14ac:dyDescent="0.25">
      <c r="S12571" s="328"/>
    </row>
    <row r="12572" spans="19:19" x14ac:dyDescent="0.25">
      <c r="S12572" s="328"/>
    </row>
    <row r="12573" spans="19:19" x14ac:dyDescent="0.25">
      <c r="S12573" s="328"/>
    </row>
    <row r="12574" spans="19:19" x14ac:dyDescent="0.25">
      <c r="S12574" s="328"/>
    </row>
    <row r="12575" spans="19:19" x14ac:dyDescent="0.25">
      <c r="S12575" s="328"/>
    </row>
    <row r="12576" spans="19:19" x14ac:dyDescent="0.25">
      <c r="S12576" s="328"/>
    </row>
    <row r="12577" spans="19:19" x14ac:dyDescent="0.25">
      <c r="S12577" s="328"/>
    </row>
    <row r="12578" spans="19:19" x14ac:dyDescent="0.25">
      <c r="S12578" s="328"/>
    </row>
    <row r="12579" spans="19:19" x14ac:dyDescent="0.25">
      <c r="S12579" s="328"/>
    </row>
    <row r="12580" spans="19:19" x14ac:dyDescent="0.25">
      <c r="S12580" s="328"/>
    </row>
    <row r="12581" spans="19:19" x14ac:dyDescent="0.25">
      <c r="S12581" s="328"/>
    </row>
    <row r="12582" spans="19:19" x14ac:dyDescent="0.25">
      <c r="S12582" s="328"/>
    </row>
    <row r="12583" spans="19:19" x14ac:dyDescent="0.25">
      <c r="S12583" s="328"/>
    </row>
    <row r="12584" spans="19:19" x14ac:dyDescent="0.25">
      <c r="S12584" s="328"/>
    </row>
    <row r="12585" spans="19:19" x14ac:dyDescent="0.25">
      <c r="S12585" s="328"/>
    </row>
    <row r="12586" spans="19:19" x14ac:dyDescent="0.25">
      <c r="S12586" s="328"/>
    </row>
    <row r="12587" spans="19:19" x14ac:dyDescent="0.25">
      <c r="S12587" s="328"/>
    </row>
    <row r="12588" spans="19:19" x14ac:dyDescent="0.25">
      <c r="S12588" s="328"/>
    </row>
    <row r="12589" spans="19:19" x14ac:dyDescent="0.25">
      <c r="S12589" s="328"/>
    </row>
    <row r="12590" spans="19:19" x14ac:dyDescent="0.25">
      <c r="S12590" s="328"/>
    </row>
    <row r="12591" spans="19:19" x14ac:dyDescent="0.25">
      <c r="S12591" s="328"/>
    </row>
    <row r="12592" spans="19:19" x14ac:dyDescent="0.25">
      <c r="S12592" s="328"/>
    </row>
    <row r="12593" spans="19:19" x14ac:dyDescent="0.25">
      <c r="S12593" s="328"/>
    </row>
    <row r="12594" spans="19:19" x14ac:dyDescent="0.25">
      <c r="S12594" s="328"/>
    </row>
    <row r="12595" spans="19:19" x14ac:dyDescent="0.25">
      <c r="S12595" s="328"/>
    </row>
    <row r="12596" spans="19:19" x14ac:dyDescent="0.25">
      <c r="S12596" s="328"/>
    </row>
    <row r="12597" spans="19:19" x14ac:dyDescent="0.25">
      <c r="S12597" s="328"/>
    </row>
    <row r="12598" spans="19:19" x14ac:dyDescent="0.25">
      <c r="S12598" s="328"/>
    </row>
    <row r="12599" spans="19:19" x14ac:dyDescent="0.25">
      <c r="S12599" s="328"/>
    </row>
    <row r="12600" spans="19:19" x14ac:dyDescent="0.25">
      <c r="S12600" s="328"/>
    </row>
    <row r="12601" spans="19:19" x14ac:dyDescent="0.25">
      <c r="S12601" s="328"/>
    </row>
    <row r="12602" spans="19:19" x14ac:dyDescent="0.25">
      <c r="S12602" s="328"/>
    </row>
    <row r="12603" spans="19:19" x14ac:dyDescent="0.25">
      <c r="S12603" s="328"/>
    </row>
    <row r="12604" spans="19:19" x14ac:dyDescent="0.25">
      <c r="S12604" s="328"/>
    </row>
    <row r="12605" spans="19:19" x14ac:dyDescent="0.25">
      <c r="S12605" s="328"/>
    </row>
    <row r="12606" spans="19:19" x14ac:dyDescent="0.25">
      <c r="S12606" s="328"/>
    </row>
    <row r="12607" spans="19:19" x14ac:dyDescent="0.25">
      <c r="S12607" s="328"/>
    </row>
    <row r="12608" spans="19:19" x14ac:dyDescent="0.25">
      <c r="S12608" s="328"/>
    </row>
    <row r="12609" spans="19:19" x14ac:dyDescent="0.25">
      <c r="S12609" s="328"/>
    </row>
    <row r="12610" spans="19:19" x14ac:dyDescent="0.25">
      <c r="S12610" s="328"/>
    </row>
    <row r="12611" spans="19:19" x14ac:dyDescent="0.25">
      <c r="S12611" s="328"/>
    </row>
    <row r="12612" spans="19:19" x14ac:dyDescent="0.25">
      <c r="S12612" s="328"/>
    </row>
    <row r="12613" spans="19:19" x14ac:dyDescent="0.25">
      <c r="S12613" s="328"/>
    </row>
    <row r="12614" spans="19:19" x14ac:dyDescent="0.25">
      <c r="S12614" s="328"/>
    </row>
    <row r="12615" spans="19:19" x14ac:dyDescent="0.25">
      <c r="S12615" s="328"/>
    </row>
    <row r="12616" spans="19:19" x14ac:dyDescent="0.25">
      <c r="S12616" s="328"/>
    </row>
    <row r="12617" spans="19:19" x14ac:dyDescent="0.25">
      <c r="S12617" s="328"/>
    </row>
    <row r="12618" spans="19:19" x14ac:dyDescent="0.25">
      <c r="S12618" s="328"/>
    </row>
    <row r="12619" spans="19:19" x14ac:dyDescent="0.25">
      <c r="S12619" s="328"/>
    </row>
    <row r="12620" spans="19:19" x14ac:dyDescent="0.25">
      <c r="S12620" s="328"/>
    </row>
    <row r="12621" spans="19:19" x14ac:dyDescent="0.25">
      <c r="S12621" s="328"/>
    </row>
    <row r="12622" spans="19:19" x14ac:dyDescent="0.25">
      <c r="S12622" s="328"/>
    </row>
    <row r="12623" spans="19:19" x14ac:dyDescent="0.25">
      <c r="S12623" s="328"/>
    </row>
    <row r="12624" spans="19:19" x14ac:dyDescent="0.25">
      <c r="S12624" s="328"/>
    </row>
    <row r="12625" spans="19:19" x14ac:dyDescent="0.25">
      <c r="S12625" s="328"/>
    </row>
    <row r="12626" spans="19:19" x14ac:dyDescent="0.25">
      <c r="S12626" s="328"/>
    </row>
    <row r="12627" spans="19:19" x14ac:dyDescent="0.25">
      <c r="S12627" s="328"/>
    </row>
    <row r="12628" spans="19:19" x14ac:dyDescent="0.25">
      <c r="S12628" s="328"/>
    </row>
    <row r="12629" spans="19:19" x14ac:dyDescent="0.25">
      <c r="S12629" s="328"/>
    </row>
    <row r="12630" spans="19:19" x14ac:dyDescent="0.25">
      <c r="S12630" s="328"/>
    </row>
    <row r="12631" spans="19:19" x14ac:dyDescent="0.25">
      <c r="S12631" s="328"/>
    </row>
    <row r="12632" spans="19:19" x14ac:dyDescent="0.25">
      <c r="S12632" s="328"/>
    </row>
    <row r="12633" spans="19:19" x14ac:dyDescent="0.25">
      <c r="S12633" s="328"/>
    </row>
    <row r="12634" spans="19:19" x14ac:dyDescent="0.25">
      <c r="S12634" s="328"/>
    </row>
    <row r="12635" spans="19:19" x14ac:dyDescent="0.25">
      <c r="S12635" s="328"/>
    </row>
    <row r="12636" spans="19:19" x14ac:dyDescent="0.25">
      <c r="S12636" s="328"/>
    </row>
    <row r="12637" spans="19:19" x14ac:dyDescent="0.25">
      <c r="S12637" s="328"/>
    </row>
    <row r="12638" spans="19:19" x14ac:dyDescent="0.25">
      <c r="S12638" s="328"/>
    </row>
    <row r="12639" spans="19:19" x14ac:dyDescent="0.25">
      <c r="S12639" s="328"/>
    </row>
    <row r="12640" spans="19:19" x14ac:dyDescent="0.25">
      <c r="S12640" s="328"/>
    </row>
    <row r="12641" spans="19:19" x14ac:dyDescent="0.25">
      <c r="S12641" s="328"/>
    </row>
    <row r="12642" spans="19:19" x14ac:dyDescent="0.25">
      <c r="S12642" s="328"/>
    </row>
    <row r="12643" spans="19:19" x14ac:dyDescent="0.25">
      <c r="S12643" s="328"/>
    </row>
    <row r="12644" spans="19:19" x14ac:dyDescent="0.25">
      <c r="S12644" s="328"/>
    </row>
    <row r="12645" spans="19:19" x14ac:dyDescent="0.25">
      <c r="S12645" s="328"/>
    </row>
    <row r="12646" spans="19:19" x14ac:dyDescent="0.25">
      <c r="S12646" s="328"/>
    </row>
    <row r="12647" spans="19:19" x14ac:dyDescent="0.25">
      <c r="S12647" s="328"/>
    </row>
    <row r="12648" spans="19:19" x14ac:dyDescent="0.25">
      <c r="S12648" s="328"/>
    </row>
    <row r="12649" spans="19:19" x14ac:dyDescent="0.25">
      <c r="S12649" s="328"/>
    </row>
    <row r="12650" spans="19:19" x14ac:dyDescent="0.25">
      <c r="S12650" s="328"/>
    </row>
    <row r="12651" spans="19:19" x14ac:dyDescent="0.25">
      <c r="S12651" s="328"/>
    </row>
    <row r="12652" spans="19:19" x14ac:dyDescent="0.25">
      <c r="S12652" s="328"/>
    </row>
    <row r="12653" spans="19:19" x14ac:dyDescent="0.25">
      <c r="S12653" s="328"/>
    </row>
    <row r="12654" spans="19:19" x14ac:dyDescent="0.25">
      <c r="S12654" s="328"/>
    </row>
    <row r="12655" spans="19:19" x14ac:dyDescent="0.25">
      <c r="S12655" s="328"/>
    </row>
    <row r="12656" spans="19:19" x14ac:dyDescent="0.25">
      <c r="S12656" s="328"/>
    </row>
    <row r="12657" spans="19:19" x14ac:dyDescent="0.25">
      <c r="S12657" s="328"/>
    </row>
    <row r="12658" spans="19:19" x14ac:dyDescent="0.25">
      <c r="S12658" s="328"/>
    </row>
    <row r="12659" spans="19:19" x14ac:dyDescent="0.25">
      <c r="S12659" s="328"/>
    </row>
    <row r="12660" spans="19:19" x14ac:dyDescent="0.25">
      <c r="S12660" s="328"/>
    </row>
    <row r="12661" spans="19:19" x14ac:dyDescent="0.25">
      <c r="S12661" s="328"/>
    </row>
    <row r="12662" spans="19:19" x14ac:dyDescent="0.25">
      <c r="S12662" s="328"/>
    </row>
    <row r="12663" spans="19:19" x14ac:dyDescent="0.25">
      <c r="S12663" s="328"/>
    </row>
    <row r="12664" spans="19:19" x14ac:dyDescent="0.25">
      <c r="S12664" s="328"/>
    </row>
    <row r="12665" spans="19:19" x14ac:dyDescent="0.25">
      <c r="S12665" s="328"/>
    </row>
    <row r="12666" spans="19:19" x14ac:dyDescent="0.25">
      <c r="S12666" s="328"/>
    </row>
    <row r="12667" spans="19:19" x14ac:dyDescent="0.25">
      <c r="S12667" s="328"/>
    </row>
    <row r="12668" spans="19:19" x14ac:dyDescent="0.25">
      <c r="S12668" s="328"/>
    </row>
    <row r="12669" spans="19:19" x14ac:dyDescent="0.25">
      <c r="S12669" s="328"/>
    </row>
    <row r="12670" spans="19:19" x14ac:dyDescent="0.25">
      <c r="S12670" s="328"/>
    </row>
    <row r="12671" spans="19:19" x14ac:dyDescent="0.25">
      <c r="S12671" s="328"/>
    </row>
    <row r="12672" spans="19:19" x14ac:dyDescent="0.25">
      <c r="S12672" s="328"/>
    </row>
    <row r="12673" spans="19:19" x14ac:dyDescent="0.25">
      <c r="S12673" s="328"/>
    </row>
    <row r="12674" spans="19:19" x14ac:dyDescent="0.25">
      <c r="S12674" s="328"/>
    </row>
    <row r="12675" spans="19:19" x14ac:dyDescent="0.25">
      <c r="S12675" s="328"/>
    </row>
    <row r="12676" spans="19:19" x14ac:dyDescent="0.25">
      <c r="S12676" s="328"/>
    </row>
    <row r="12677" spans="19:19" x14ac:dyDescent="0.25">
      <c r="S12677" s="328"/>
    </row>
    <row r="12678" spans="19:19" x14ac:dyDescent="0.25">
      <c r="S12678" s="328"/>
    </row>
    <row r="12679" spans="19:19" x14ac:dyDescent="0.25">
      <c r="S12679" s="328"/>
    </row>
    <row r="12680" spans="19:19" x14ac:dyDescent="0.25">
      <c r="S12680" s="328"/>
    </row>
    <row r="12681" spans="19:19" x14ac:dyDescent="0.25">
      <c r="S12681" s="328"/>
    </row>
    <row r="12682" spans="19:19" x14ac:dyDescent="0.25">
      <c r="S12682" s="328"/>
    </row>
    <row r="12683" spans="19:19" x14ac:dyDescent="0.25">
      <c r="S12683" s="328"/>
    </row>
    <row r="12684" spans="19:19" x14ac:dyDescent="0.25">
      <c r="S12684" s="328"/>
    </row>
    <row r="12685" spans="19:19" x14ac:dyDescent="0.25">
      <c r="S12685" s="328"/>
    </row>
    <row r="12686" spans="19:19" x14ac:dyDescent="0.25">
      <c r="S12686" s="328"/>
    </row>
    <row r="12687" spans="19:19" x14ac:dyDescent="0.25">
      <c r="S12687" s="328"/>
    </row>
    <row r="12688" spans="19:19" x14ac:dyDescent="0.25">
      <c r="S12688" s="328"/>
    </row>
    <row r="12689" spans="19:19" x14ac:dyDescent="0.25">
      <c r="S12689" s="328"/>
    </row>
    <row r="12690" spans="19:19" x14ac:dyDescent="0.25">
      <c r="S12690" s="328"/>
    </row>
    <row r="12691" spans="19:19" x14ac:dyDescent="0.25">
      <c r="S12691" s="328"/>
    </row>
    <row r="12692" spans="19:19" x14ac:dyDescent="0.25">
      <c r="S12692" s="328"/>
    </row>
    <row r="12693" spans="19:19" x14ac:dyDescent="0.25">
      <c r="S12693" s="328"/>
    </row>
    <row r="12694" spans="19:19" x14ac:dyDescent="0.25">
      <c r="S12694" s="328"/>
    </row>
    <row r="12695" spans="19:19" x14ac:dyDescent="0.25">
      <c r="S12695" s="328"/>
    </row>
    <row r="12696" spans="19:19" x14ac:dyDescent="0.25">
      <c r="S12696" s="328"/>
    </row>
    <row r="12697" spans="19:19" x14ac:dyDescent="0.25">
      <c r="S12697" s="328"/>
    </row>
    <row r="12698" spans="19:19" x14ac:dyDescent="0.25">
      <c r="S12698" s="328"/>
    </row>
    <row r="12699" spans="19:19" x14ac:dyDescent="0.25">
      <c r="S12699" s="328"/>
    </row>
    <row r="12700" spans="19:19" x14ac:dyDescent="0.25">
      <c r="S12700" s="328"/>
    </row>
    <row r="12701" spans="19:19" x14ac:dyDescent="0.25">
      <c r="S12701" s="328"/>
    </row>
    <row r="12702" spans="19:19" x14ac:dyDescent="0.25">
      <c r="S12702" s="328"/>
    </row>
    <row r="12703" spans="19:19" x14ac:dyDescent="0.25">
      <c r="S12703" s="328"/>
    </row>
    <row r="12704" spans="19:19" x14ac:dyDescent="0.25">
      <c r="S12704" s="328"/>
    </row>
    <row r="12705" spans="19:19" x14ac:dyDescent="0.25">
      <c r="S12705" s="328"/>
    </row>
    <row r="12706" spans="19:19" x14ac:dyDescent="0.25">
      <c r="S12706" s="328"/>
    </row>
    <row r="12707" spans="19:19" x14ac:dyDescent="0.25">
      <c r="S12707" s="328"/>
    </row>
    <row r="12708" spans="19:19" x14ac:dyDescent="0.25">
      <c r="S12708" s="328"/>
    </row>
    <row r="12709" spans="19:19" x14ac:dyDescent="0.25">
      <c r="S12709" s="328"/>
    </row>
    <row r="12710" spans="19:19" x14ac:dyDescent="0.25">
      <c r="S12710" s="328"/>
    </row>
    <row r="12711" spans="19:19" x14ac:dyDescent="0.25">
      <c r="S12711" s="328"/>
    </row>
    <row r="12712" spans="19:19" x14ac:dyDescent="0.25">
      <c r="S12712" s="328"/>
    </row>
    <row r="12713" spans="19:19" x14ac:dyDescent="0.25">
      <c r="S12713" s="328"/>
    </row>
    <row r="12714" spans="19:19" x14ac:dyDescent="0.25">
      <c r="S12714" s="328"/>
    </row>
    <row r="12715" spans="19:19" x14ac:dyDescent="0.25">
      <c r="S12715" s="328"/>
    </row>
    <row r="12716" spans="19:19" x14ac:dyDescent="0.25">
      <c r="S12716" s="328"/>
    </row>
    <row r="12717" spans="19:19" x14ac:dyDescent="0.25">
      <c r="S12717" s="328"/>
    </row>
    <row r="12718" spans="19:19" x14ac:dyDescent="0.25">
      <c r="S12718" s="328"/>
    </row>
    <row r="12719" spans="19:19" x14ac:dyDescent="0.25">
      <c r="S12719" s="328"/>
    </row>
    <row r="12720" spans="19:19" x14ac:dyDescent="0.25">
      <c r="S12720" s="328"/>
    </row>
    <row r="12721" spans="19:19" x14ac:dyDescent="0.25">
      <c r="S12721" s="328"/>
    </row>
    <row r="12722" spans="19:19" x14ac:dyDescent="0.25">
      <c r="S12722" s="328"/>
    </row>
    <row r="12723" spans="19:19" x14ac:dyDescent="0.25">
      <c r="S12723" s="328"/>
    </row>
    <row r="12724" spans="19:19" x14ac:dyDescent="0.25">
      <c r="S12724" s="328"/>
    </row>
    <row r="12725" spans="19:19" x14ac:dyDescent="0.25">
      <c r="S12725" s="328"/>
    </row>
    <row r="12726" spans="19:19" x14ac:dyDescent="0.25">
      <c r="S12726" s="328"/>
    </row>
    <row r="12727" spans="19:19" x14ac:dyDescent="0.25">
      <c r="S12727" s="328"/>
    </row>
    <row r="12728" spans="19:19" x14ac:dyDescent="0.25">
      <c r="S12728" s="328"/>
    </row>
    <row r="12729" spans="19:19" x14ac:dyDescent="0.25">
      <c r="S12729" s="328"/>
    </row>
    <row r="12730" spans="19:19" x14ac:dyDescent="0.25">
      <c r="S12730" s="328"/>
    </row>
    <row r="12731" spans="19:19" x14ac:dyDescent="0.25">
      <c r="S12731" s="328"/>
    </row>
    <row r="12732" spans="19:19" x14ac:dyDescent="0.25">
      <c r="S12732" s="328"/>
    </row>
    <row r="12733" spans="19:19" x14ac:dyDescent="0.25">
      <c r="S12733" s="328"/>
    </row>
    <row r="12734" spans="19:19" x14ac:dyDescent="0.25">
      <c r="S12734" s="328"/>
    </row>
    <row r="12735" spans="19:19" x14ac:dyDescent="0.25">
      <c r="S12735" s="328"/>
    </row>
    <row r="12736" spans="19:19" x14ac:dyDescent="0.25">
      <c r="S12736" s="328"/>
    </row>
    <row r="12737" spans="19:19" x14ac:dyDescent="0.25">
      <c r="S12737" s="328"/>
    </row>
    <row r="12738" spans="19:19" x14ac:dyDescent="0.25">
      <c r="S12738" s="328"/>
    </row>
    <row r="12739" spans="19:19" x14ac:dyDescent="0.25">
      <c r="S12739" s="328"/>
    </row>
    <row r="12740" spans="19:19" x14ac:dyDescent="0.25">
      <c r="S12740" s="328"/>
    </row>
    <row r="12741" spans="19:19" x14ac:dyDescent="0.25">
      <c r="S12741" s="328"/>
    </row>
    <row r="12742" spans="19:19" x14ac:dyDescent="0.25">
      <c r="S12742" s="328"/>
    </row>
    <row r="12743" spans="19:19" x14ac:dyDescent="0.25">
      <c r="S12743" s="328"/>
    </row>
    <row r="12744" spans="19:19" x14ac:dyDescent="0.25">
      <c r="S12744" s="328"/>
    </row>
    <row r="12745" spans="19:19" x14ac:dyDescent="0.25">
      <c r="S12745" s="328"/>
    </row>
    <row r="12746" spans="19:19" x14ac:dyDescent="0.25">
      <c r="S12746" s="328"/>
    </row>
    <row r="12747" spans="19:19" x14ac:dyDescent="0.25">
      <c r="S12747" s="328"/>
    </row>
    <row r="12748" spans="19:19" x14ac:dyDescent="0.25">
      <c r="S12748" s="328"/>
    </row>
    <row r="12749" spans="19:19" x14ac:dyDescent="0.25">
      <c r="S12749" s="328"/>
    </row>
    <row r="12750" spans="19:19" x14ac:dyDescent="0.25">
      <c r="S12750" s="328"/>
    </row>
    <row r="12751" spans="19:19" x14ac:dyDescent="0.25">
      <c r="S12751" s="328"/>
    </row>
    <row r="12752" spans="19:19" x14ac:dyDescent="0.25">
      <c r="S12752" s="328"/>
    </row>
    <row r="12753" spans="19:19" x14ac:dyDescent="0.25">
      <c r="S12753" s="328"/>
    </row>
    <row r="12754" spans="19:19" x14ac:dyDescent="0.25">
      <c r="S12754" s="328"/>
    </row>
    <row r="12755" spans="19:19" x14ac:dyDescent="0.25">
      <c r="S12755" s="328"/>
    </row>
    <row r="12756" spans="19:19" x14ac:dyDescent="0.25">
      <c r="S12756" s="328"/>
    </row>
    <row r="12757" spans="19:19" x14ac:dyDescent="0.25">
      <c r="S12757" s="328"/>
    </row>
    <row r="12758" spans="19:19" x14ac:dyDescent="0.25">
      <c r="S12758" s="328"/>
    </row>
    <row r="12759" spans="19:19" x14ac:dyDescent="0.25">
      <c r="S12759" s="328"/>
    </row>
    <row r="12760" spans="19:19" x14ac:dyDescent="0.25">
      <c r="S12760" s="328"/>
    </row>
    <row r="12761" spans="19:19" x14ac:dyDescent="0.25">
      <c r="S12761" s="328"/>
    </row>
    <row r="12762" spans="19:19" x14ac:dyDescent="0.25">
      <c r="S12762" s="328"/>
    </row>
    <row r="12763" spans="19:19" x14ac:dyDescent="0.25">
      <c r="S12763" s="328"/>
    </row>
    <row r="12764" spans="19:19" x14ac:dyDescent="0.25">
      <c r="S12764" s="328"/>
    </row>
    <row r="12765" spans="19:19" x14ac:dyDescent="0.25">
      <c r="S12765" s="328"/>
    </row>
    <row r="12766" spans="19:19" x14ac:dyDescent="0.25">
      <c r="S12766" s="328"/>
    </row>
    <row r="12767" spans="19:19" x14ac:dyDescent="0.25">
      <c r="S12767" s="328"/>
    </row>
    <row r="12768" spans="19:19" x14ac:dyDescent="0.25">
      <c r="S12768" s="328"/>
    </row>
    <row r="12769" spans="19:19" x14ac:dyDescent="0.25">
      <c r="S12769" s="328"/>
    </row>
    <row r="12770" spans="19:19" x14ac:dyDescent="0.25">
      <c r="S12770" s="328"/>
    </row>
    <row r="12771" spans="19:19" x14ac:dyDescent="0.25">
      <c r="S12771" s="328"/>
    </row>
    <row r="12772" spans="19:19" x14ac:dyDescent="0.25">
      <c r="S12772" s="328"/>
    </row>
    <row r="12773" spans="19:19" x14ac:dyDescent="0.25">
      <c r="S12773" s="328"/>
    </row>
    <row r="12774" spans="19:19" x14ac:dyDescent="0.25">
      <c r="S12774" s="328"/>
    </row>
    <row r="12775" spans="19:19" x14ac:dyDescent="0.25">
      <c r="S12775" s="328"/>
    </row>
    <row r="12776" spans="19:19" x14ac:dyDescent="0.25">
      <c r="S12776" s="328"/>
    </row>
    <row r="12777" spans="19:19" x14ac:dyDescent="0.25">
      <c r="S12777" s="328"/>
    </row>
    <row r="12778" spans="19:19" x14ac:dyDescent="0.25">
      <c r="S12778" s="328"/>
    </row>
    <row r="12779" spans="19:19" x14ac:dyDescent="0.25">
      <c r="S12779" s="328"/>
    </row>
    <row r="12780" spans="19:19" x14ac:dyDescent="0.25">
      <c r="S12780" s="328"/>
    </row>
    <row r="12781" spans="19:19" x14ac:dyDescent="0.25">
      <c r="S12781" s="328"/>
    </row>
    <row r="12782" spans="19:19" x14ac:dyDescent="0.25">
      <c r="S12782" s="328"/>
    </row>
    <row r="12783" spans="19:19" x14ac:dyDescent="0.25">
      <c r="S12783" s="328"/>
    </row>
    <row r="12784" spans="19:19" x14ac:dyDescent="0.25">
      <c r="S12784" s="328"/>
    </row>
    <row r="12785" spans="19:19" x14ac:dyDescent="0.25">
      <c r="S12785" s="328"/>
    </row>
    <row r="12786" spans="19:19" x14ac:dyDescent="0.25">
      <c r="S12786" s="328"/>
    </row>
    <row r="12787" spans="19:19" x14ac:dyDescent="0.25">
      <c r="S12787" s="328"/>
    </row>
    <row r="12788" spans="19:19" x14ac:dyDescent="0.25">
      <c r="S12788" s="328"/>
    </row>
    <row r="12789" spans="19:19" x14ac:dyDescent="0.25">
      <c r="S12789" s="328"/>
    </row>
    <row r="12790" spans="19:19" x14ac:dyDescent="0.25">
      <c r="S12790" s="328"/>
    </row>
    <row r="12791" spans="19:19" x14ac:dyDescent="0.25">
      <c r="S12791" s="328"/>
    </row>
    <row r="12792" spans="19:19" x14ac:dyDescent="0.25">
      <c r="S12792" s="328"/>
    </row>
    <row r="12793" spans="19:19" x14ac:dyDescent="0.25">
      <c r="S12793" s="328"/>
    </row>
    <row r="12794" spans="19:19" x14ac:dyDescent="0.25">
      <c r="S12794" s="328"/>
    </row>
    <row r="12795" spans="19:19" x14ac:dyDescent="0.25">
      <c r="S12795" s="328"/>
    </row>
    <row r="12796" spans="19:19" x14ac:dyDescent="0.25">
      <c r="S12796" s="328"/>
    </row>
    <row r="12797" spans="19:19" x14ac:dyDescent="0.25">
      <c r="S12797" s="328"/>
    </row>
    <row r="12798" spans="19:19" x14ac:dyDescent="0.25">
      <c r="S12798" s="328"/>
    </row>
    <row r="12799" spans="19:19" x14ac:dyDescent="0.25">
      <c r="S12799" s="328"/>
    </row>
    <row r="12800" spans="19:19" x14ac:dyDescent="0.25">
      <c r="S12800" s="328"/>
    </row>
    <row r="12801" spans="19:19" x14ac:dyDescent="0.25">
      <c r="S12801" s="328"/>
    </row>
    <row r="12802" spans="19:19" x14ac:dyDescent="0.25">
      <c r="S12802" s="328"/>
    </row>
    <row r="12803" spans="19:19" x14ac:dyDescent="0.25">
      <c r="S12803" s="328"/>
    </row>
    <row r="12804" spans="19:19" x14ac:dyDescent="0.25">
      <c r="S12804" s="328"/>
    </row>
    <row r="12805" spans="19:19" x14ac:dyDescent="0.25">
      <c r="S12805" s="328"/>
    </row>
    <row r="12806" spans="19:19" x14ac:dyDescent="0.25">
      <c r="S12806" s="328"/>
    </row>
    <row r="12807" spans="19:19" x14ac:dyDescent="0.25">
      <c r="S12807" s="328"/>
    </row>
    <row r="12808" spans="19:19" x14ac:dyDescent="0.25">
      <c r="S12808" s="328"/>
    </row>
    <row r="12809" spans="19:19" x14ac:dyDescent="0.25">
      <c r="S12809" s="328"/>
    </row>
    <row r="12810" spans="19:19" x14ac:dyDescent="0.25">
      <c r="S12810" s="328"/>
    </row>
    <row r="12811" spans="19:19" x14ac:dyDescent="0.25">
      <c r="S12811" s="328"/>
    </row>
    <row r="12812" spans="19:19" x14ac:dyDescent="0.25">
      <c r="S12812" s="328"/>
    </row>
    <row r="12813" spans="19:19" x14ac:dyDescent="0.25">
      <c r="S12813" s="328"/>
    </row>
    <row r="12814" spans="19:19" x14ac:dyDescent="0.25">
      <c r="S12814" s="328"/>
    </row>
    <row r="12815" spans="19:19" x14ac:dyDescent="0.25">
      <c r="S12815" s="328"/>
    </row>
    <row r="12816" spans="19:19" x14ac:dyDescent="0.25">
      <c r="S12816" s="328"/>
    </row>
    <row r="12817" spans="19:19" x14ac:dyDescent="0.25">
      <c r="S12817" s="328"/>
    </row>
    <row r="12818" spans="19:19" x14ac:dyDescent="0.25">
      <c r="S12818" s="328"/>
    </row>
    <row r="12819" spans="19:19" x14ac:dyDescent="0.25">
      <c r="S12819" s="328"/>
    </row>
    <row r="12820" spans="19:19" x14ac:dyDescent="0.25">
      <c r="S12820" s="328"/>
    </row>
    <row r="12821" spans="19:19" x14ac:dyDescent="0.25">
      <c r="S12821" s="328"/>
    </row>
    <row r="12822" spans="19:19" x14ac:dyDescent="0.25">
      <c r="S12822" s="328"/>
    </row>
    <row r="12823" spans="19:19" x14ac:dyDescent="0.25">
      <c r="S12823" s="328"/>
    </row>
    <row r="12824" spans="19:19" x14ac:dyDescent="0.25">
      <c r="S12824" s="328"/>
    </row>
    <row r="12825" spans="19:19" x14ac:dyDescent="0.25">
      <c r="S12825" s="328"/>
    </row>
    <row r="12826" spans="19:19" x14ac:dyDescent="0.25">
      <c r="S12826" s="328"/>
    </row>
    <row r="12827" spans="19:19" x14ac:dyDescent="0.25">
      <c r="S12827" s="328"/>
    </row>
    <row r="12828" spans="19:19" x14ac:dyDescent="0.25">
      <c r="S12828" s="328"/>
    </row>
    <row r="12829" spans="19:19" x14ac:dyDescent="0.25">
      <c r="S12829" s="328"/>
    </row>
    <row r="12830" spans="19:19" x14ac:dyDescent="0.25">
      <c r="S12830" s="328"/>
    </row>
    <row r="12831" spans="19:19" x14ac:dyDescent="0.25">
      <c r="S12831" s="328"/>
    </row>
    <row r="12832" spans="19:19" x14ac:dyDescent="0.25">
      <c r="S12832" s="328"/>
    </row>
    <row r="12833" spans="19:19" x14ac:dyDescent="0.25">
      <c r="S12833" s="328"/>
    </row>
    <row r="12834" spans="19:19" x14ac:dyDescent="0.25">
      <c r="S12834" s="328"/>
    </row>
    <row r="12835" spans="19:19" x14ac:dyDescent="0.25">
      <c r="S12835" s="328"/>
    </row>
    <row r="12836" spans="19:19" x14ac:dyDescent="0.25">
      <c r="S12836" s="328"/>
    </row>
    <row r="12837" spans="19:19" x14ac:dyDescent="0.25">
      <c r="S12837" s="328"/>
    </row>
    <row r="12838" spans="19:19" x14ac:dyDescent="0.25">
      <c r="S12838" s="328"/>
    </row>
    <row r="12839" spans="19:19" x14ac:dyDescent="0.25">
      <c r="S12839" s="328"/>
    </row>
    <row r="12840" spans="19:19" x14ac:dyDescent="0.25">
      <c r="S12840" s="328"/>
    </row>
    <row r="12841" spans="19:19" x14ac:dyDescent="0.25">
      <c r="S12841" s="328"/>
    </row>
    <row r="12842" spans="19:19" x14ac:dyDescent="0.25">
      <c r="S12842" s="328"/>
    </row>
    <row r="12843" spans="19:19" x14ac:dyDescent="0.25">
      <c r="S12843" s="328"/>
    </row>
    <row r="12844" spans="19:19" x14ac:dyDescent="0.25">
      <c r="S12844" s="328"/>
    </row>
    <row r="12845" spans="19:19" x14ac:dyDescent="0.25">
      <c r="S12845" s="328"/>
    </row>
    <row r="12846" spans="19:19" x14ac:dyDescent="0.25">
      <c r="S12846" s="328"/>
    </row>
    <row r="12847" spans="19:19" x14ac:dyDescent="0.25">
      <c r="S12847" s="328"/>
    </row>
    <row r="12848" spans="19:19" x14ac:dyDescent="0.25">
      <c r="S12848" s="328"/>
    </row>
    <row r="12849" spans="19:19" x14ac:dyDescent="0.25">
      <c r="S12849" s="328"/>
    </row>
    <row r="12850" spans="19:19" x14ac:dyDescent="0.25">
      <c r="S12850" s="328"/>
    </row>
    <row r="12851" spans="19:19" x14ac:dyDescent="0.25">
      <c r="S12851" s="328"/>
    </row>
    <row r="12852" spans="19:19" x14ac:dyDescent="0.25">
      <c r="S12852" s="328"/>
    </row>
    <row r="12853" spans="19:19" x14ac:dyDescent="0.25">
      <c r="S12853" s="328"/>
    </row>
    <row r="12854" spans="19:19" x14ac:dyDescent="0.25">
      <c r="S12854" s="328"/>
    </row>
    <row r="12855" spans="19:19" x14ac:dyDescent="0.25">
      <c r="S12855" s="328"/>
    </row>
    <row r="12856" spans="19:19" x14ac:dyDescent="0.25">
      <c r="S12856" s="328"/>
    </row>
    <row r="12857" spans="19:19" x14ac:dyDescent="0.25">
      <c r="S12857" s="328"/>
    </row>
    <row r="12858" spans="19:19" x14ac:dyDescent="0.25">
      <c r="S12858" s="328"/>
    </row>
    <row r="12859" spans="19:19" x14ac:dyDescent="0.25">
      <c r="S12859" s="328"/>
    </row>
    <row r="12860" spans="19:19" x14ac:dyDescent="0.25">
      <c r="S12860" s="328"/>
    </row>
    <row r="12861" spans="19:19" x14ac:dyDescent="0.25">
      <c r="S12861" s="328"/>
    </row>
    <row r="12862" spans="19:19" x14ac:dyDescent="0.25">
      <c r="S12862" s="328"/>
    </row>
    <row r="12863" spans="19:19" x14ac:dyDescent="0.25">
      <c r="S12863" s="328"/>
    </row>
    <row r="12864" spans="19:19" x14ac:dyDescent="0.25">
      <c r="S12864" s="328"/>
    </row>
    <row r="12865" spans="19:19" x14ac:dyDescent="0.25">
      <c r="S12865" s="328"/>
    </row>
    <row r="12866" spans="19:19" x14ac:dyDescent="0.25">
      <c r="S12866" s="328"/>
    </row>
    <row r="12867" spans="19:19" x14ac:dyDescent="0.25">
      <c r="S12867" s="328"/>
    </row>
    <row r="12868" spans="19:19" x14ac:dyDescent="0.25">
      <c r="S12868" s="328"/>
    </row>
    <row r="12869" spans="19:19" x14ac:dyDescent="0.25">
      <c r="S12869" s="328"/>
    </row>
    <row r="12870" spans="19:19" x14ac:dyDescent="0.25">
      <c r="S12870" s="328"/>
    </row>
    <row r="12871" spans="19:19" x14ac:dyDescent="0.25">
      <c r="S12871" s="328"/>
    </row>
    <row r="12872" spans="19:19" x14ac:dyDescent="0.25">
      <c r="S12872" s="328"/>
    </row>
    <row r="12873" spans="19:19" x14ac:dyDescent="0.25">
      <c r="S12873" s="328"/>
    </row>
    <row r="12874" spans="19:19" x14ac:dyDescent="0.25">
      <c r="S12874" s="328"/>
    </row>
    <row r="12875" spans="19:19" x14ac:dyDescent="0.25">
      <c r="S12875" s="328"/>
    </row>
    <row r="12876" spans="19:19" x14ac:dyDescent="0.25">
      <c r="S12876" s="328"/>
    </row>
    <row r="12877" spans="19:19" x14ac:dyDescent="0.25">
      <c r="S12877" s="328"/>
    </row>
    <row r="12878" spans="19:19" x14ac:dyDescent="0.25">
      <c r="S12878" s="328"/>
    </row>
    <row r="12879" spans="19:19" x14ac:dyDescent="0.25">
      <c r="S12879" s="328"/>
    </row>
    <row r="12880" spans="19:19" x14ac:dyDescent="0.25">
      <c r="S12880" s="328"/>
    </row>
    <row r="12881" spans="19:19" x14ac:dyDescent="0.25">
      <c r="S12881" s="328"/>
    </row>
    <row r="12882" spans="19:19" x14ac:dyDescent="0.25">
      <c r="S12882" s="328"/>
    </row>
    <row r="12883" spans="19:19" x14ac:dyDescent="0.25">
      <c r="S12883" s="328"/>
    </row>
    <row r="12884" spans="19:19" x14ac:dyDescent="0.25">
      <c r="S12884" s="328"/>
    </row>
    <row r="12885" spans="19:19" x14ac:dyDescent="0.25">
      <c r="S12885" s="328"/>
    </row>
    <row r="12886" spans="19:19" x14ac:dyDescent="0.25">
      <c r="S12886" s="328"/>
    </row>
    <row r="12887" spans="19:19" x14ac:dyDescent="0.25">
      <c r="S12887" s="328"/>
    </row>
    <row r="12888" spans="19:19" x14ac:dyDescent="0.25">
      <c r="S12888" s="328"/>
    </row>
    <row r="12889" spans="19:19" x14ac:dyDescent="0.25">
      <c r="S12889" s="328"/>
    </row>
    <row r="12890" spans="19:19" x14ac:dyDescent="0.25">
      <c r="S12890" s="328"/>
    </row>
    <row r="12891" spans="19:19" x14ac:dyDescent="0.25">
      <c r="S12891" s="328"/>
    </row>
    <row r="12892" spans="19:19" x14ac:dyDescent="0.25">
      <c r="S12892" s="328"/>
    </row>
    <row r="12893" spans="19:19" x14ac:dyDescent="0.25">
      <c r="S12893" s="328"/>
    </row>
    <row r="12894" spans="19:19" x14ac:dyDescent="0.25">
      <c r="S12894" s="328"/>
    </row>
    <row r="12895" spans="19:19" x14ac:dyDescent="0.25">
      <c r="S12895" s="328"/>
    </row>
    <row r="12896" spans="19:19" x14ac:dyDescent="0.25">
      <c r="S12896" s="328"/>
    </row>
    <row r="12897" spans="19:19" x14ac:dyDescent="0.25">
      <c r="S12897" s="328"/>
    </row>
    <row r="12898" spans="19:19" x14ac:dyDescent="0.25">
      <c r="S12898" s="328"/>
    </row>
    <row r="12899" spans="19:19" x14ac:dyDescent="0.25">
      <c r="S12899" s="328"/>
    </row>
    <row r="12900" spans="19:19" x14ac:dyDescent="0.25">
      <c r="S12900" s="328"/>
    </row>
    <row r="12901" spans="19:19" x14ac:dyDescent="0.25">
      <c r="S12901" s="328"/>
    </row>
    <row r="12902" spans="19:19" x14ac:dyDescent="0.25">
      <c r="S12902" s="328"/>
    </row>
    <row r="12903" spans="19:19" x14ac:dyDescent="0.25">
      <c r="S12903" s="328"/>
    </row>
    <row r="12904" spans="19:19" x14ac:dyDescent="0.25">
      <c r="S12904" s="328"/>
    </row>
    <row r="12905" spans="19:19" x14ac:dyDescent="0.25">
      <c r="S12905" s="328"/>
    </row>
    <row r="12906" spans="19:19" x14ac:dyDescent="0.25">
      <c r="S12906" s="328"/>
    </row>
    <row r="12907" spans="19:19" x14ac:dyDescent="0.25">
      <c r="S12907" s="328"/>
    </row>
    <row r="12908" spans="19:19" x14ac:dyDescent="0.25">
      <c r="S12908" s="328"/>
    </row>
    <row r="12909" spans="19:19" x14ac:dyDescent="0.25">
      <c r="S12909" s="328"/>
    </row>
    <row r="12910" spans="19:19" x14ac:dyDescent="0.25">
      <c r="S12910" s="328"/>
    </row>
    <row r="12911" spans="19:19" x14ac:dyDescent="0.25">
      <c r="S12911" s="328"/>
    </row>
    <row r="12912" spans="19:19" x14ac:dyDescent="0.25">
      <c r="S12912" s="328"/>
    </row>
    <row r="12913" spans="19:19" x14ac:dyDescent="0.25">
      <c r="S12913" s="328"/>
    </row>
    <row r="12914" spans="19:19" x14ac:dyDescent="0.25">
      <c r="S12914" s="328"/>
    </row>
    <row r="12915" spans="19:19" x14ac:dyDescent="0.25">
      <c r="S12915" s="328"/>
    </row>
    <row r="12916" spans="19:19" x14ac:dyDescent="0.25">
      <c r="S12916" s="328"/>
    </row>
    <row r="12917" spans="19:19" x14ac:dyDescent="0.25">
      <c r="S12917" s="328"/>
    </row>
    <row r="12918" spans="19:19" x14ac:dyDescent="0.25">
      <c r="S12918" s="328"/>
    </row>
    <row r="12919" spans="19:19" x14ac:dyDescent="0.25">
      <c r="S12919" s="328"/>
    </row>
    <row r="12920" spans="19:19" x14ac:dyDescent="0.25">
      <c r="S12920" s="328"/>
    </row>
    <row r="12921" spans="19:19" x14ac:dyDescent="0.25">
      <c r="S12921" s="328"/>
    </row>
    <row r="12922" spans="19:19" x14ac:dyDescent="0.25">
      <c r="S12922" s="328"/>
    </row>
    <row r="12923" spans="19:19" x14ac:dyDescent="0.25">
      <c r="S12923" s="328"/>
    </row>
    <row r="12924" spans="19:19" x14ac:dyDescent="0.25">
      <c r="S12924" s="328"/>
    </row>
    <row r="12925" spans="19:19" x14ac:dyDescent="0.25">
      <c r="S12925" s="328"/>
    </row>
    <row r="12926" spans="19:19" x14ac:dyDescent="0.25">
      <c r="S12926" s="328"/>
    </row>
    <row r="12927" spans="19:19" x14ac:dyDescent="0.25">
      <c r="S12927" s="328"/>
    </row>
    <row r="12928" spans="19:19" x14ac:dyDescent="0.25">
      <c r="S12928" s="328"/>
    </row>
    <row r="12929" spans="19:19" x14ac:dyDescent="0.25">
      <c r="S12929" s="328"/>
    </row>
    <row r="12930" spans="19:19" x14ac:dyDescent="0.25">
      <c r="S12930" s="328"/>
    </row>
    <row r="12931" spans="19:19" x14ac:dyDescent="0.25">
      <c r="S12931" s="328"/>
    </row>
    <row r="12932" spans="19:19" x14ac:dyDescent="0.25">
      <c r="S12932" s="328"/>
    </row>
    <row r="12933" spans="19:19" x14ac:dyDescent="0.25">
      <c r="S12933" s="328"/>
    </row>
    <row r="12934" spans="19:19" x14ac:dyDescent="0.25">
      <c r="S12934" s="328"/>
    </row>
    <row r="12935" spans="19:19" x14ac:dyDescent="0.25">
      <c r="S12935" s="328"/>
    </row>
    <row r="12936" spans="19:19" x14ac:dyDescent="0.25">
      <c r="S12936" s="328"/>
    </row>
    <row r="12937" spans="19:19" x14ac:dyDescent="0.25">
      <c r="S12937" s="328"/>
    </row>
    <row r="12938" spans="19:19" x14ac:dyDescent="0.25">
      <c r="S12938" s="328"/>
    </row>
    <row r="12939" spans="19:19" x14ac:dyDescent="0.25">
      <c r="S12939" s="328"/>
    </row>
    <row r="12940" spans="19:19" x14ac:dyDescent="0.25">
      <c r="S12940" s="328"/>
    </row>
    <row r="12941" spans="19:19" x14ac:dyDescent="0.25">
      <c r="S12941" s="328"/>
    </row>
    <row r="12942" spans="19:19" x14ac:dyDescent="0.25">
      <c r="S12942" s="328"/>
    </row>
    <row r="12943" spans="19:19" x14ac:dyDescent="0.25">
      <c r="S12943" s="328"/>
    </row>
    <row r="12944" spans="19:19" x14ac:dyDescent="0.25">
      <c r="S12944" s="328"/>
    </row>
    <row r="12945" spans="19:19" x14ac:dyDescent="0.25">
      <c r="S12945" s="328"/>
    </row>
    <row r="12946" spans="19:19" x14ac:dyDescent="0.25">
      <c r="S12946" s="328"/>
    </row>
    <row r="12947" spans="19:19" x14ac:dyDescent="0.25">
      <c r="S12947" s="328"/>
    </row>
    <row r="12948" spans="19:19" x14ac:dyDescent="0.25">
      <c r="S12948" s="328"/>
    </row>
    <row r="12949" spans="19:19" x14ac:dyDescent="0.25">
      <c r="S12949" s="328"/>
    </row>
    <row r="12950" spans="19:19" x14ac:dyDescent="0.25">
      <c r="S12950" s="328"/>
    </row>
    <row r="12951" spans="19:19" x14ac:dyDescent="0.25">
      <c r="S12951" s="328"/>
    </row>
    <row r="12952" spans="19:19" x14ac:dyDescent="0.25">
      <c r="S12952" s="328"/>
    </row>
    <row r="12953" spans="19:19" x14ac:dyDescent="0.25">
      <c r="S12953" s="328"/>
    </row>
    <row r="12954" spans="19:19" x14ac:dyDescent="0.25">
      <c r="S12954" s="328"/>
    </row>
    <row r="12955" spans="19:19" x14ac:dyDescent="0.25">
      <c r="S12955" s="328"/>
    </row>
    <row r="12956" spans="19:19" x14ac:dyDescent="0.25">
      <c r="S12956" s="328"/>
    </row>
    <row r="12957" spans="19:19" x14ac:dyDescent="0.25">
      <c r="S12957" s="328"/>
    </row>
    <row r="12958" spans="19:19" x14ac:dyDescent="0.25">
      <c r="S12958" s="328"/>
    </row>
    <row r="12959" spans="19:19" x14ac:dyDescent="0.25">
      <c r="S12959" s="328"/>
    </row>
    <row r="12960" spans="19:19" x14ac:dyDescent="0.25">
      <c r="S12960" s="328"/>
    </row>
    <row r="12961" spans="19:19" x14ac:dyDescent="0.25">
      <c r="S12961" s="328"/>
    </row>
    <row r="12962" spans="19:19" x14ac:dyDescent="0.25">
      <c r="S12962" s="328"/>
    </row>
    <row r="12963" spans="19:19" x14ac:dyDescent="0.25">
      <c r="S12963" s="328"/>
    </row>
    <row r="12964" spans="19:19" x14ac:dyDescent="0.25">
      <c r="S12964" s="328"/>
    </row>
    <row r="12965" spans="19:19" x14ac:dyDescent="0.25">
      <c r="S12965" s="328"/>
    </row>
    <row r="12966" spans="19:19" x14ac:dyDescent="0.25">
      <c r="S12966" s="328"/>
    </row>
    <row r="12967" spans="19:19" x14ac:dyDescent="0.25">
      <c r="S12967" s="328"/>
    </row>
    <row r="12968" spans="19:19" x14ac:dyDescent="0.25">
      <c r="S12968" s="328"/>
    </row>
    <row r="12969" spans="19:19" x14ac:dyDescent="0.25">
      <c r="S12969" s="328"/>
    </row>
    <row r="12970" spans="19:19" x14ac:dyDescent="0.25">
      <c r="S12970" s="328"/>
    </row>
    <row r="12971" spans="19:19" x14ac:dyDescent="0.25">
      <c r="S12971" s="328"/>
    </row>
    <row r="12972" spans="19:19" x14ac:dyDescent="0.25">
      <c r="S12972" s="328"/>
    </row>
    <row r="12973" spans="19:19" x14ac:dyDescent="0.25">
      <c r="S12973" s="328"/>
    </row>
    <row r="12974" spans="19:19" x14ac:dyDescent="0.25">
      <c r="S12974" s="328"/>
    </row>
    <row r="12975" spans="19:19" x14ac:dyDescent="0.25">
      <c r="S12975" s="328"/>
    </row>
    <row r="12976" spans="19:19" x14ac:dyDescent="0.25">
      <c r="S12976" s="328"/>
    </row>
    <row r="12977" spans="19:19" x14ac:dyDescent="0.25">
      <c r="S12977" s="328"/>
    </row>
    <row r="12978" spans="19:19" x14ac:dyDescent="0.25">
      <c r="S12978" s="328"/>
    </row>
    <row r="12979" spans="19:19" x14ac:dyDescent="0.25">
      <c r="S12979" s="328"/>
    </row>
    <row r="12980" spans="19:19" x14ac:dyDescent="0.25">
      <c r="S12980" s="328"/>
    </row>
    <row r="12981" spans="19:19" x14ac:dyDescent="0.25">
      <c r="S12981" s="328"/>
    </row>
    <row r="12982" spans="19:19" x14ac:dyDescent="0.25">
      <c r="S12982" s="328"/>
    </row>
    <row r="12983" spans="19:19" x14ac:dyDescent="0.25">
      <c r="S12983" s="328"/>
    </row>
    <row r="12984" spans="19:19" x14ac:dyDescent="0.25">
      <c r="S12984" s="328"/>
    </row>
    <row r="12985" spans="19:19" x14ac:dyDescent="0.25">
      <c r="S12985" s="328"/>
    </row>
    <row r="12986" spans="19:19" x14ac:dyDescent="0.25">
      <c r="S12986" s="328"/>
    </row>
    <row r="12987" spans="19:19" x14ac:dyDescent="0.25">
      <c r="S12987" s="328"/>
    </row>
    <row r="12988" spans="19:19" x14ac:dyDescent="0.25">
      <c r="S12988" s="328"/>
    </row>
    <row r="12989" spans="19:19" x14ac:dyDescent="0.25">
      <c r="S12989" s="328"/>
    </row>
    <row r="12990" spans="19:19" x14ac:dyDescent="0.25">
      <c r="S12990" s="328"/>
    </row>
    <row r="12991" spans="19:19" x14ac:dyDescent="0.25">
      <c r="S12991" s="328"/>
    </row>
    <row r="12992" spans="19:19" x14ac:dyDescent="0.25">
      <c r="S12992" s="328"/>
    </row>
    <row r="12993" spans="19:19" x14ac:dyDescent="0.25">
      <c r="S12993" s="328"/>
    </row>
    <row r="12994" spans="19:19" x14ac:dyDescent="0.25">
      <c r="S12994" s="328"/>
    </row>
    <row r="12995" spans="19:19" x14ac:dyDescent="0.25">
      <c r="S12995" s="328"/>
    </row>
    <row r="12996" spans="19:19" x14ac:dyDescent="0.25">
      <c r="S12996" s="328"/>
    </row>
    <row r="12997" spans="19:19" x14ac:dyDescent="0.25">
      <c r="S12997" s="328"/>
    </row>
    <row r="12998" spans="19:19" x14ac:dyDescent="0.25">
      <c r="S12998" s="328"/>
    </row>
    <row r="12999" spans="19:19" x14ac:dyDescent="0.25">
      <c r="S12999" s="328"/>
    </row>
    <row r="13000" spans="19:19" x14ac:dyDescent="0.25">
      <c r="S13000" s="328"/>
    </row>
    <row r="13001" spans="19:19" x14ac:dyDescent="0.25">
      <c r="S13001" s="328"/>
    </row>
    <row r="13002" spans="19:19" x14ac:dyDescent="0.25">
      <c r="S13002" s="328"/>
    </row>
    <row r="13003" spans="19:19" x14ac:dyDescent="0.25">
      <c r="S13003" s="328"/>
    </row>
    <row r="13004" spans="19:19" x14ac:dyDescent="0.25">
      <c r="S13004" s="328"/>
    </row>
    <row r="13005" spans="19:19" x14ac:dyDescent="0.25">
      <c r="S13005" s="328"/>
    </row>
    <row r="13006" spans="19:19" x14ac:dyDescent="0.25">
      <c r="S13006" s="328"/>
    </row>
    <row r="13007" spans="19:19" x14ac:dyDescent="0.25">
      <c r="S13007" s="328"/>
    </row>
    <row r="13008" spans="19:19" x14ac:dyDescent="0.25">
      <c r="S13008" s="328"/>
    </row>
    <row r="13009" spans="19:19" x14ac:dyDescent="0.25">
      <c r="S13009" s="328"/>
    </row>
    <row r="13010" spans="19:19" x14ac:dyDescent="0.25">
      <c r="S13010" s="328"/>
    </row>
    <row r="13011" spans="19:19" x14ac:dyDescent="0.25">
      <c r="S13011" s="328"/>
    </row>
    <row r="13012" spans="19:19" x14ac:dyDescent="0.25">
      <c r="S13012" s="328"/>
    </row>
    <row r="13013" spans="19:19" x14ac:dyDescent="0.25">
      <c r="S13013" s="328"/>
    </row>
    <row r="13014" spans="19:19" x14ac:dyDescent="0.25">
      <c r="S13014" s="328"/>
    </row>
    <row r="13015" spans="19:19" x14ac:dyDescent="0.25">
      <c r="S13015" s="328"/>
    </row>
    <row r="13016" spans="19:19" x14ac:dyDescent="0.25">
      <c r="S13016" s="328"/>
    </row>
    <row r="13017" spans="19:19" x14ac:dyDescent="0.25">
      <c r="S13017" s="328"/>
    </row>
    <row r="13018" spans="19:19" x14ac:dyDescent="0.25">
      <c r="S13018" s="328"/>
    </row>
    <row r="13019" spans="19:19" x14ac:dyDescent="0.25">
      <c r="S13019" s="328"/>
    </row>
    <row r="13020" spans="19:19" x14ac:dyDescent="0.25">
      <c r="S13020" s="328"/>
    </row>
    <row r="13021" spans="19:19" x14ac:dyDescent="0.25">
      <c r="S13021" s="328"/>
    </row>
    <row r="13022" spans="19:19" x14ac:dyDescent="0.25">
      <c r="S13022" s="328"/>
    </row>
    <row r="13023" spans="19:19" x14ac:dyDescent="0.25">
      <c r="S13023" s="328"/>
    </row>
    <row r="13024" spans="19:19" x14ac:dyDescent="0.25">
      <c r="S13024" s="328"/>
    </row>
    <row r="13025" spans="19:19" x14ac:dyDescent="0.25">
      <c r="S13025" s="328"/>
    </row>
    <row r="13026" spans="19:19" x14ac:dyDescent="0.25">
      <c r="S13026" s="328"/>
    </row>
    <row r="13027" spans="19:19" x14ac:dyDescent="0.25">
      <c r="S13027" s="328"/>
    </row>
    <row r="13028" spans="19:19" x14ac:dyDescent="0.25">
      <c r="S13028" s="328"/>
    </row>
    <row r="13029" spans="19:19" x14ac:dyDescent="0.25">
      <c r="S13029" s="328"/>
    </row>
    <row r="13030" spans="19:19" x14ac:dyDescent="0.25">
      <c r="S13030" s="328"/>
    </row>
    <row r="13031" spans="19:19" x14ac:dyDescent="0.25">
      <c r="S13031" s="328"/>
    </row>
    <row r="13032" spans="19:19" x14ac:dyDescent="0.25">
      <c r="S13032" s="328"/>
    </row>
    <row r="13033" spans="19:19" x14ac:dyDescent="0.25">
      <c r="S13033" s="328"/>
    </row>
    <row r="13034" spans="19:19" x14ac:dyDescent="0.25">
      <c r="S13034" s="328"/>
    </row>
    <row r="13035" spans="19:19" x14ac:dyDescent="0.25">
      <c r="S13035" s="328"/>
    </row>
    <row r="13036" spans="19:19" x14ac:dyDescent="0.25">
      <c r="S13036" s="328"/>
    </row>
    <row r="13037" spans="19:19" x14ac:dyDescent="0.25">
      <c r="S13037" s="328"/>
    </row>
    <row r="13038" spans="19:19" x14ac:dyDescent="0.25">
      <c r="S13038" s="328"/>
    </row>
    <row r="13039" spans="19:19" x14ac:dyDescent="0.25">
      <c r="S13039" s="328"/>
    </row>
    <row r="13040" spans="19:19" x14ac:dyDescent="0.25">
      <c r="S13040" s="328"/>
    </row>
    <row r="13041" spans="19:19" x14ac:dyDescent="0.25">
      <c r="S13041" s="328"/>
    </row>
    <row r="13042" spans="19:19" x14ac:dyDescent="0.25">
      <c r="S13042" s="328"/>
    </row>
    <row r="13043" spans="19:19" x14ac:dyDescent="0.25">
      <c r="S13043" s="328"/>
    </row>
    <row r="13044" spans="19:19" x14ac:dyDescent="0.25">
      <c r="S13044" s="328"/>
    </row>
    <row r="13045" spans="19:19" x14ac:dyDescent="0.25">
      <c r="S13045" s="328"/>
    </row>
    <row r="13046" spans="19:19" x14ac:dyDescent="0.25">
      <c r="S13046" s="328"/>
    </row>
    <row r="13047" spans="19:19" x14ac:dyDescent="0.25">
      <c r="S13047" s="328"/>
    </row>
    <row r="13048" spans="19:19" x14ac:dyDescent="0.25">
      <c r="S13048" s="328"/>
    </row>
    <row r="13049" spans="19:19" x14ac:dyDescent="0.25">
      <c r="S13049" s="328"/>
    </row>
    <row r="13050" spans="19:19" x14ac:dyDescent="0.25">
      <c r="S13050" s="328"/>
    </row>
    <row r="13051" spans="19:19" x14ac:dyDescent="0.25">
      <c r="S13051" s="328"/>
    </row>
    <row r="13052" spans="19:19" x14ac:dyDescent="0.25">
      <c r="S13052" s="328"/>
    </row>
    <row r="13053" spans="19:19" x14ac:dyDescent="0.25">
      <c r="S13053" s="328"/>
    </row>
    <row r="13054" spans="19:19" x14ac:dyDescent="0.25">
      <c r="S13054" s="328"/>
    </row>
    <row r="13055" spans="19:19" x14ac:dyDescent="0.25">
      <c r="S13055" s="328"/>
    </row>
    <row r="13056" spans="19:19" x14ac:dyDescent="0.25">
      <c r="S13056" s="328"/>
    </row>
    <row r="13057" spans="19:19" x14ac:dyDescent="0.25">
      <c r="S13057" s="328"/>
    </row>
    <row r="13058" spans="19:19" x14ac:dyDescent="0.25">
      <c r="S13058" s="328"/>
    </row>
    <row r="13059" spans="19:19" x14ac:dyDescent="0.25">
      <c r="S13059" s="328"/>
    </row>
    <row r="13060" spans="19:19" x14ac:dyDescent="0.25">
      <c r="S13060" s="328"/>
    </row>
    <row r="13061" spans="19:19" x14ac:dyDescent="0.25">
      <c r="S13061" s="328"/>
    </row>
    <row r="13062" spans="19:19" x14ac:dyDescent="0.25">
      <c r="S13062" s="328"/>
    </row>
    <row r="13063" spans="19:19" x14ac:dyDescent="0.25">
      <c r="S13063" s="328"/>
    </row>
    <row r="13064" spans="19:19" x14ac:dyDescent="0.25">
      <c r="S13064" s="328"/>
    </row>
    <row r="13065" spans="19:19" x14ac:dyDescent="0.25">
      <c r="S13065" s="328"/>
    </row>
    <row r="13066" spans="19:19" x14ac:dyDescent="0.25">
      <c r="S13066" s="328"/>
    </row>
    <row r="13067" spans="19:19" x14ac:dyDescent="0.25">
      <c r="S13067" s="328"/>
    </row>
    <row r="13068" spans="19:19" x14ac:dyDescent="0.25">
      <c r="S13068" s="328"/>
    </row>
    <row r="13069" spans="19:19" x14ac:dyDescent="0.25">
      <c r="S13069" s="328"/>
    </row>
    <row r="13070" spans="19:19" x14ac:dyDescent="0.25">
      <c r="S13070" s="328"/>
    </row>
    <row r="13071" spans="19:19" x14ac:dyDescent="0.25">
      <c r="S13071" s="328"/>
    </row>
    <row r="13072" spans="19:19" x14ac:dyDescent="0.25">
      <c r="S13072" s="328"/>
    </row>
    <row r="13073" spans="19:19" x14ac:dyDescent="0.25">
      <c r="S13073" s="328"/>
    </row>
    <row r="13074" spans="19:19" x14ac:dyDescent="0.25">
      <c r="S13074" s="328"/>
    </row>
    <row r="13075" spans="19:19" x14ac:dyDescent="0.25">
      <c r="S13075" s="328"/>
    </row>
    <row r="13076" spans="19:19" x14ac:dyDescent="0.25">
      <c r="S13076" s="328"/>
    </row>
    <row r="13077" spans="19:19" x14ac:dyDescent="0.25">
      <c r="S13077" s="328"/>
    </row>
    <row r="13078" spans="19:19" x14ac:dyDescent="0.25">
      <c r="S13078" s="328"/>
    </row>
    <row r="13079" spans="19:19" x14ac:dyDescent="0.25">
      <c r="S13079" s="328"/>
    </row>
    <row r="13080" spans="19:19" x14ac:dyDescent="0.25">
      <c r="S13080" s="328"/>
    </row>
    <row r="13081" spans="19:19" x14ac:dyDescent="0.25">
      <c r="S13081" s="328"/>
    </row>
    <row r="13082" spans="19:19" x14ac:dyDescent="0.25">
      <c r="S13082" s="328"/>
    </row>
    <row r="13083" spans="19:19" x14ac:dyDescent="0.25">
      <c r="S13083" s="328"/>
    </row>
    <row r="13084" spans="19:19" x14ac:dyDescent="0.25">
      <c r="S13084" s="328"/>
    </row>
    <row r="13085" spans="19:19" x14ac:dyDescent="0.25">
      <c r="S13085" s="328"/>
    </row>
    <row r="13086" spans="19:19" x14ac:dyDescent="0.25">
      <c r="S13086" s="328"/>
    </row>
    <row r="13087" spans="19:19" x14ac:dyDescent="0.25">
      <c r="S13087" s="328"/>
    </row>
    <row r="13088" spans="19:19" x14ac:dyDescent="0.25">
      <c r="S13088" s="328"/>
    </row>
    <row r="13089" spans="19:19" x14ac:dyDescent="0.25">
      <c r="S13089" s="328"/>
    </row>
    <row r="13090" spans="19:19" x14ac:dyDescent="0.25">
      <c r="S13090" s="328"/>
    </row>
    <row r="13091" spans="19:19" x14ac:dyDescent="0.25">
      <c r="S13091" s="328"/>
    </row>
    <row r="13092" spans="19:19" x14ac:dyDescent="0.25">
      <c r="S13092" s="328"/>
    </row>
    <row r="13093" spans="19:19" x14ac:dyDescent="0.25">
      <c r="S13093" s="328"/>
    </row>
    <row r="13094" spans="19:19" x14ac:dyDescent="0.25">
      <c r="S13094" s="328"/>
    </row>
    <row r="13095" spans="19:19" x14ac:dyDescent="0.25">
      <c r="S13095" s="328"/>
    </row>
    <row r="13096" spans="19:19" x14ac:dyDescent="0.25">
      <c r="S13096" s="328"/>
    </row>
    <row r="13097" spans="19:19" x14ac:dyDescent="0.25">
      <c r="S13097" s="328"/>
    </row>
    <row r="13098" spans="19:19" x14ac:dyDescent="0.25">
      <c r="S13098" s="328"/>
    </row>
    <row r="13099" spans="19:19" x14ac:dyDescent="0.25">
      <c r="S13099" s="328"/>
    </row>
    <row r="13100" spans="19:19" x14ac:dyDescent="0.25">
      <c r="S13100" s="328"/>
    </row>
    <row r="13101" spans="19:19" x14ac:dyDescent="0.25">
      <c r="S13101" s="328"/>
    </row>
    <row r="13102" spans="19:19" x14ac:dyDescent="0.25">
      <c r="S13102" s="328"/>
    </row>
    <row r="13103" spans="19:19" x14ac:dyDescent="0.25">
      <c r="S13103" s="328"/>
    </row>
    <row r="13104" spans="19:19" x14ac:dyDescent="0.25">
      <c r="S13104" s="328"/>
    </row>
    <row r="13105" spans="19:19" x14ac:dyDescent="0.25">
      <c r="S13105" s="328"/>
    </row>
    <row r="13106" spans="19:19" x14ac:dyDescent="0.25">
      <c r="S13106" s="328"/>
    </row>
    <row r="13107" spans="19:19" x14ac:dyDescent="0.25">
      <c r="S13107" s="328"/>
    </row>
    <row r="13108" spans="19:19" x14ac:dyDescent="0.25">
      <c r="S13108" s="328"/>
    </row>
    <row r="13109" spans="19:19" x14ac:dyDescent="0.25">
      <c r="S13109" s="328"/>
    </row>
    <row r="13110" spans="19:19" x14ac:dyDescent="0.25">
      <c r="S13110" s="328"/>
    </row>
    <row r="13111" spans="19:19" x14ac:dyDescent="0.25">
      <c r="S13111" s="328"/>
    </row>
    <row r="13112" spans="19:19" x14ac:dyDescent="0.25">
      <c r="S13112" s="328"/>
    </row>
    <row r="13113" spans="19:19" x14ac:dyDescent="0.25">
      <c r="S13113" s="328"/>
    </row>
    <row r="13114" spans="19:19" x14ac:dyDescent="0.25">
      <c r="S13114" s="328"/>
    </row>
    <row r="13115" spans="19:19" x14ac:dyDescent="0.25">
      <c r="S13115" s="328"/>
    </row>
    <row r="13116" spans="19:19" x14ac:dyDescent="0.25">
      <c r="S13116" s="328"/>
    </row>
    <row r="13117" spans="19:19" x14ac:dyDescent="0.25">
      <c r="S13117" s="328"/>
    </row>
    <row r="13118" spans="19:19" x14ac:dyDescent="0.25">
      <c r="S13118" s="328"/>
    </row>
    <row r="13119" spans="19:19" x14ac:dyDescent="0.25">
      <c r="S13119" s="328"/>
    </row>
    <row r="13120" spans="19:19" x14ac:dyDescent="0.25">
      <c r="S13120" s="328"/>
    </row>
    <row r="13121" spans="19:19" x14ac:dyDescent="0.25">
      <c r="S13121" s="328"/>
    </row>
    <row r="13122" spans="19:19" x14ac:dyDescent="0.25">
      <c r="S13122" s="328"/>
    </row>
    <row r="13123" spans="19:19" x14ac:dyDescent="0.25">
      <c r="S13123" s="328"/>
    </row>
    <row r="13124" spans="19:19" x14ac:dyDescent="0.25">
      <c r="S13124" s="328"/>
    </row>
    <row r="13125" spans="19:19" x14ac:dyDescent="0.25">
      <c r="S13125" s="328"/>
    </row>
    <row r="13126" spans="19:19" x14ac:dyDescent="0.25">
      <c r="S13126" s="328"/>
    </row>
    <row r="13127" spans="19:19" x14ac:dyDescent="0.25">
      <c r="S13127" s="328"/>
    </row>
    <row r="13128" spans="19:19" x14ac:dyDescent="0.25">
      <c r="S13128" s="328"/>
    </row>
    <row r="13129" spans="19:19" x14ac:dyDescent="0.25">
      <c r="S13129" s="328"/>
    </row>
    <row r="13130" spans="19:19" x14ac:dyDescent="0.25">
      <c r="S13130" s="328"/>
    </row>
    <row r="13131" spans="19:19" x14ac:dyDescent="0.25">
      <c r="S13131" s="328"/>
    </row>
    <row r="13132" spans="19:19" x14ac:dyDescent="0.25">
      <c r="S13132" s="328"/>
    </row>
    <row r="13133" spans="19:19" x14ac:dyDescent="0.25">
      <c r="S13133" s="328"/>
    </row>
    <row r="13134" spans="19:19" x14ac:dyDescent="0.25">
      <c r="S13134" s="328"/>
    </row>
    <row r="13135" spans="19:19" x14ac:dyDescent="0.25">
      <c r="S13135" s="328"/>
    </row>
    <row r="13136" spans="19:19" x14ac:dyDescent="0.25">
      <c r="S13136" s="328"/>
    </row>
    <row r="13137" spans="19:19" x14ac:dyDescent="0.25">
      <c r="S13137" s="328"/>
    </row>
    <row r="13138" spans="19:19" x14ac:dyDescent="0.25">
      <c r="S13138" s="328"/>
    </row>
    <row r="13139" spans="19:19" x14ac:dyDescent="0.25">
      <c r="S13139" s="328"/>
    </row>
    <row r="13140" spans="19:19" x14ac:dyDescent="0.25">
      <c r="S13140" s="328"/>
    </row>
    <row r="13141" spans="19:19" x14ac:dyDescent="0.25">
      <c r="S13141" s="328"/>
    </row>
    <row r="13142" spans="19:19" x14ac:dyDescent="0.25">
      <c r="S13142" s="328"/>
    </row>
    <row r="13143" spans="19:19" x14ac:dyDescent="0.25">
      <c r="S13143" s="328"/>
    </row>
    <row r="13144" spans="19:19" x14ac:dyDescent="0.25">
      <c r="S13144" s="328"/>
    </row>
    <row r="13145" spans="19:19" x14ac:dyDescent="0.25">
      <c r="S13145" s="328"/>
    </row>
    <row r="13146" spans="19:19" x14ac:dyDescent="0.25">
      <c r="S13146" s="328"/>
    </row>
    <row r="13147" spans="19:19" x14ac:dyDescent="0.25">
      <c r="S13147" s="328"/>
    </row>
    <row r="13148" spans="19:19" x14ac:dyDescent="0.25">
      <c r="S13148" s="328"/>
    </row>
    <row r="13149" spans="19:19" x14ac:dyDescent="0.25">
      <c r="S13149" s="328"/>
    </row>
    <row r="13150" spans="19:19" x14ac:dyDescent="0.25">
      <c r="S13150" s="328"/>
    </row>
    <row r="13151" spans="19:19" x14ac:dyDescent="0.25">
      <c r="S13151" s="328"/>
    </row>
    <row r="13152" spans="19:19" x14ac:dyDescent="0.25">
      <c r="S13152" s="328"/>
    </row>
    <row r="13153" spans="19:19" x14ac:dyDescent="0.25">
      <c r="S13153" s="328"/>
    </row>
    <row r="13154" spans="19:19" x14ac:dyDescent="0.25">
      <c r="S13154" s="328"/>
    </row>
    <row r="13155" spans="19:19" x14ac:dyDescent="0.25">
      <c r="S13155" s="328"/>
    </row>
    <row r="13156" spans="19:19" x14ac:dyDescent="0.25">
      <c r="S13156" s="328"/>
    </row>
    <row r="13157" spans="19:19" x14ac:dyDescent="0.25">
      <c r="S13157" s="328"/>
    </row>
    <row r="13158" spans="19:19" x14ac:dyDescent="0.25">
      <c r="S13158" s="328"/>
    </row>
    <row r="13159" spans="19:19" x14ac:dyDescent="0.25">
      <c r="S13159" s="328"/>
    </row>
    <row r="13160" spans="19:19" x14ac:dyDescent="0.25">
      <c r="S13160" s="328"/>
    </row>
    <row r="13161" spans="19:19" x14ac:dyDescent="0.25">
      <c r="S13161" s="328"/>
    </row>
    <row r="13162" spans="19:19" x14ac:dyDescent="0.25">
      <c r="S13162" s="328"/>
    </row>
    <row r="13163" spans="19:19" x14ac:dyDescent="0.25">
      <c r="S13163" s="328"/>
    </row>
    <row r="13164" spans="19:19" x14ac:dyDescent="0.25">
      <c r="S13164" s="328"/>
    </row>
    <row r="13165" spans="19:19" x14ac:dyDescent="0.25">
      <c r="S13165" s="328"/>
    </row>
    <row r="13166" spans="19:19" x14ac:dyDescent="0.25">
      <c r="S13166" s="328"/>
    </row>
    <row r="13167" spans="19:19" x14ac:dyDescent="0.25">
      <c r="S13167" s="328"/>
    </row>
    <row r="13168" spans="19:19" x14ac:dyDescent="0.25">
      <c r="S13168" s="328"/>
    </row>
    <row r="13169" spans="19:19" x14ac:dyDescent="0.25">
      <c r="S13169" s="328"/>
    </row>
    <row r="13170" spans="19:19" x14ac:dyDescent="0.25">
      <c r="S13170" s="328"/>
    </row>
    <row r="13171" spans="19:19" x14ac:dyDescent="0.25">
      <c r="S13171" s="328"/>
    </row>
    <row r="13172" spans="19:19" x14ac:dyDescent="0.25">
      <c r="S13172" s="328"/>
    </row>
    <row r="13173" spans="19:19" x14ac:dyDescent="0.25">
      <c r="S13173" s="328"/>
    </row>
    <row r="13174" spans="19:19" x14ac:dyDescent="0.25">
      <c r="S13174" s="328"/>
    </row>
    <row r="13175" spans="19:19" x14ac:dyDescent="0.25">
      <c r="S13175" s="328"/>
    </row>
    <row r="13176" spans="19:19" x14ac:dyDescent="0.25">
      <c r="S13176" s="328"/>
    </row>
    <row r="13177" spans="19:19" x14ac:dyDescent="0.25">
      <c r="S13177" s="328"/>
    </row>
    <row r="13178" spans="19:19" x14ac:dyDescent="0.25">
      <c r="S13178" s="328"/>
    </row>
    <row r="13179" spans="19:19" x14ac:dyDescent="0.25">
      <c r="S13179" s="328"/>
    </row>
    <row r="13180" spans="19:19" x14ac:dyDescent="0.25">
      <c r="S13180" s="328"/>
    </row>
    <row r="13181" spans="19:19" x14ac:dyDescent="0.25">
      <c r="S13181" s="328"/>
    </row>
    <row r="13182" spans="19:19" x14ac:dyDescent="0.25">
      <c r="S13182" s="328"/>
    </row>
    <row r="13183" spans="19:19" x14ac:dyDescent="0.25">
      <c r="S13183" s="328"/>
    </row>
    <row r="13184" spans="19:19" x14ac:dyDescent="0.25">
      <c r="S13184" s="328"/>
    </row>
    <row r="13185" spans="19:19" x14ac:dyDescent="0.25">
      <c r="S13185" s="328"/>
    </row>
    <row r="13186" spans="19:19" x14ac:dyDescent="0.25">
      <c r="S13186" s="328"/>
    </row>
    <row r="13187" spans="19:19" x14ac:dyDescent="0.25">
      <c r="S13187" s="328"/>
    </row>
    <row r="13188" spans="19:19" x14ac:dyDescent="0.25">
      <c r="S13188" s="328"/>
    </row>
    <row r="13189" spans="19:19" x14ac:dyDescent="0.25">
      <c r="S13189" s="328"/>
    </row>
    <row r="13190" spans="19:19" x14ac:dyDescent="0.25">
      <c r="S13190" s="328"/>
    </row>
    <row r="13191" spans="19:19" x14ac:dyDescent="0.25">
      <c r="S13191" s="328"/>
    </row>
    <row r="13192" spans="19:19" x14ac:dyDescent="0.25">
      <c r="S13192" s="328"/>
    </row>
    <row r="13193" spans="19:19" x14ac:dyDescent="0.25">
      <c r="S13193" s="328"/>
    </row>
    <row r="13194" spans="19:19" x14ac:dyDescent="0.25">
      <c r="S13194" s="328"/>
    </row>
  </sheetData>
  <mergeCells count="5">
    <mergeCell ref="A1:E1"/>
    <mergeCell ref="A2:E2"/>
    <mergeCell ref="N5:P5"/>
    <mergeCell ref="A5:E5"/>
    <mergeCell ref="F5:L5"/>
  </mergeCells>
  <phoneticPr fontId="0" type="noConversion"/>
  <conditionalFormatting sqref="D98:K100 D102:K108 D110:K118 K119:K120 C121 E121:K121 D122:K143 I228:K228 D145:K227 D9:K95 D229:K310 D312:K369 D371:K372 F370:K370 D374:K374 E373:K373 F375:K375 D376:K384 D386:K459 I460:K460 D461:K539 D541:K542 D545:K551 D553:K553 D554:G554 I554:K554 D555:K566 J567:K567 D568:K599 F600:K600 D601:K614 D616:K2230">
    <cfRule type="expression" dxfId="137" priority="30">
      <formula>$N9&gt;0</formula>
    </cfRule>
  </conditionalFormatting>
  <conditionalFormatting sqref="C96:K97">
    <cfRule type="expression" dxfId="136" priority="28">
      <formula>$N96&gt;0</formula>
    </cfRule>
  </conditionalFormatting>
  <conditionalFormatting sqref="D101:K101">
    <cfRule type="expression" dxfId="135" priority="27">
      <formula>$N101&gt;0</formula>
    </cfRule>
  </conditionalFormatting>
  <conditionalFormatting sqref="D109:K109">
    <cfRule type="expression" dxfId="134" priority="26">
      <formula>$N109&gt;0</formula>
    </cfRule>
  </conditionalFormatting>
  <conditionalFormatting sqref="D121">
    <cfRule type="expression" dxfId="133" priority="19">
      <formula>$N121&gt;0</formula>
    </cfRule>
  </conditionalFormatting>
  <conditionalFormatting sqref="D144:K144">
    <cfRule type="expression" dxfId="132" priority="18">
      <formula>$N144&gt;0</formula>
    </cfRule>
  </conditionalFormatting>
  <conditionalFormatting sqref="D144:K144">
    <cfRule type="expression" dxfId="131" priority="17">
      <formula>$N144&gt;0</formula>
    </cfRule>
  </conditionalFormatting>
  <conditionalFormatting sqref="D228:H228">
    <cfRule type="expression" dxfId="130" priority="16">
      <formula>$N228&gt;0</formula>
    </cfRule>
  </conditionalFormatting>
  <conditionalFormatting sqref="D311:K311">
    <cfRule type="expression" dxfId="129" priority="15">
      <formula>$N311&gt;0</formula>
    </cfRule>
  </conditionalFormatting>
  <conditionalFormatting sqref="D370:E370">
    <cfRule type="expression" dxfId="128" priority="14">
      <formula>$N370&gt;0</formula>
    </cfRule>
  </conditionalFormatting>
  <conditionalFormatting sqref="D373">
    <cfRule type="expression" dxfId="127" priority="13">
      <formula>$N373&gt;0</formula>
    </cfRule>
  </conditionalFormatting>
  <conditionalFormatting sqref="D375:E375">
    <cfRule type="expression" dxfId="126" priority="12">
      <formula>$N375&gt;0</formula>
    </cfRule>
  </conditionalFormatting>
  <conditionalFormatting sqref="D385:K385">
    <cfRule type="expression" dxfId="125" priority="11">
      <formula>$N385&gt;0</formula>
    </cfRule>
  </conditionalFormatting>
  <conditionalFormatting sqref="D460:H460">
    <cfRule type="expression" dxfId="124" priority="10">
      <formula>$N460&gt;0</formula>
    </cfRule>
  </conditionalFormatting>
  <conditionalFormatting sqref="D540:K540">
    <cfRule type="expression" dxfId="123" priority="9">
      <formula>$N540&gt;0</formula>
    </cfRule>
  </conditionalFormatting>
  <conditionalFormatting sqref="D543:K543">
    <cfRule type="expression" dxfId="122" priority="8">
      <formula>$N543&gt;0</formula>
    </cfRule>
  </conditionalFormatting>
  <conditionalFormatting sqref="D544:K544">
    <cfRule type="expression" dxfId="121" priority="7">
      <formula>$N544&gt;0</formula>
    </cfRule>
  </conditionalFormatting>
  <conditionalFormatting sqref="C552:G552 I552:K552">
    <cfRule type="expression" dxfId="120" priority="6">
      <formula>$N552&gt;0</formula>
    </cfRule>
  </conditionalFormatting>
  <conditionalFormatting sqref="H554">
    <cfRule type="expression" dxfId="119" priority="5">
      <formula>$N554&gt;0</formula>
    </cfRule>
  </conditionalFormatting>
  <conditionalFormatting sqref="H552">
    <cfRule type="expression" dxfId="118" priority="4">
      <formula>$N552&gt;0</formula>
    </cfRule>
  </conditionalFormatting>
  <conditionalFormatting sqref="D567:I567">
    <cfRule type="expression" dxfId="117" priority="3">
      <formula>$N567&gt;0</formula>
    </cfRule>
  </conditionalFormatting>
  <conditionalFormatting sqref="D600:E600">
    <cfRule type="expression" dxfId="116" priority="2">
      <formula>$N600&gt;0</formula>
    </cfRule>
  </conditionalFormatting>
  <conditionalFormatting sqref="D615:K615">
    <cfRule type="expression" dxfId="115" priority="1">
      <formula>$N615&gt;0</formula>
    </cfRule>
  </conditionalFormatting>
  <dataValidations count="1">
    <dataValidation type="list" allowBlank="1" showInputMessage="1" showErrorMessage="1" sqref="S1062:S13194 R1060:R1061 S8:S1059">
      <formula1>$XFD$8:$XFD$16</formula1>
    </dataValidation>
  </dataValidations>
  <printOptions horizontalCentered="1"/>
  <pageMargins left="0" right="0" top="0" bottom="0.43" header="0" footer="0.16"/>
  <pageSetup paperSize="3" scale="80" fitToHeight="5000" orientation="landscape" horizontalDpi="1200" verticalDpi="1200" r:id="rId1"/>
  <headerFooter>
    <oddFooter>&amp;L&amp;D&amp;T&amp;C&amp;F&amp;R&amp;A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5000"/>
  <sheetViews>
    <sheetView topLeftCell="B1" workbookViewId="0">
      <pane ySplit="2685" topLeftCell="A618" activePane="bottomLeft"/>
      <selection activeCell="C3" sqref="C3:L3"/>
      <selection pane="bottomLeft" activeCell="K641" sqref="K641"/>
    </sheetView>
  </sheetViews>
  <sheetFormatPr defaultColWidth="11.7109375" defaultRowHeight="15" x14ac:dyDescent="0.25"/>
  <cols>
    <col min="1" max="1" width="11.7109375" style="27"/>
    <col min="2" max="2" width="13.7109375" style="25" customWidth="1"/>
    <col min="3" max="3" width="24" style="25" customWidth="1"/>
    <col min="4" max="4" width="12.7109375" style="14" customWidth="1"/>
    <col min="5" max="5" width="23.85546875" style="25" customWidth="1"/>
    <col min="6" max="6" width="25.28515625" style="14" customWidth="1"/>
    <col min="7" max="7" width="11.7109375" style="14" customWidth="1"/>
    <col min="8" max="8" width="25.5703125" style="14" customWidth="1"/>
    <col min="9" max="9" width="48" style="14" customWidth="1"/>
    <col min="10" max="10" width="19.28515625" style="14" customWidth="1"/>
    <col min="11" max="11" width="16" style="14" customWidth="1"/>
    <col min="12" max="12" width="11.7109375" style="27"/>
    <col min="13" max="13" width="11.7109375" style="15"/>
    <col min="14" max="14" width="11.7109375" style="79"/>
    <col min="15" max="15" width="19.28515625" style="16" customWidth="1"/>
    <col min="16" max="16" width="20.140625" style="51" customWidth="1"/>
    <col min="17" max="17" width="14.42578125" style="52" customWidth="1"/>
    <col min="18" max="18" width="11.7109375" style="329"/>
    <col min="19" max="22" width="11.7109375" style="52"/>
    <col min="23" max="16384" width="11.7109375" style="53"/>
  </cols>
  <sheetData>
    <row r="1" spans="1:22 16384:16384" s="42" customFormat="1" ht="23.25" x14ac:dyDescent="0.25">
      <c r="A1" s="1" t="s">
        <v>711</v>
      </c>
      <c r="B1" s="39"/>
      <c r="C1" s="39"/>
      <c r="D1" s="2"/>
      <c r="E1" s="39"/>
      <c r="F1" s="2"/>
      <c r="G1" s="2"/>
      <c r="H1" s="2"/>
      <c r="I1" s="2"/>
      <c r="J1" s="2"/>
      <c r="K1" s="2"/>
      <c r="L1" s="400"/>
      <c r="M1" s="3"/>
      <c r="N1" s="39"/>
      <c r="O1" s="39"/>
      <c r="P1" s="41"/>
      <c r="Q1" s="39"/>
      <c r="R1" s="326"/>
      <c r="S1" s="39"/>
      <c r="T1" s="39"/>
      <c r="U1" s="39"/>
      <c r="V1" s="39"/>
    </row>
    <row r="2" spans="1:22 16384:16384" s="42" customFormat="1" x14ac:dyDescent="0.25">
      <c r="A2" s="4"/>
      <c r="B2" s="43"/>
      <c r="C2" s="43"/>
      <c r="D2" s="420"/>
      <c r="E2" s="39"/>
      <c r="F2" s="2"/>
      <c r="G2" s="2"/>
      <c r="H2" s="2"/>
      <c r="I2" s="2"/>
      <c r="J2" s="2"/>
      <c r="K2" s="2"/>
      <c r="L2" s="44"/>
      <c r="M2" s="5"/>
      <c r="N2" s="39"/>
      <c r="O2" s="39"/>
      <c r="P2" s="39"/>
      <c r="Q2" s="39"/>
      <c r="R2" s="326"/>
      <c r="S2" s="39"/>
      <c r="T2" s="39"/>
      <c r="U2" s="39"/>
      <c r="V2" s="39"/>
    </row>
    <row r="3" spans="1:22 16384:16384" s="42" customFormat="1" x14ac:dyDescent="0.25">
      <c r="A3" s="44"/>
      <c r="B3" s="39"/>
      <c r="C3" s="39"/>
      <c r="D3" s="2"/>
      <c r="E3" s="39"/>
      <c r="F3" s="2"/>
      <c r="G3" s="2"/>
      <c r="H3" s="2"/>
      <c r="I3" s="2"/>
      <c r="J3" s="2"/>
      <c r="K3" s="2"/>
      <c r="L3" s="44"/>
      <c r="M3" s="5"/>
      <c r="N3" s="39"/>
      <c r="O3" s="39"/>
      <c r="P3" s="39"/>
      <c r="Q3" s="39"/>
      <c r="R3" s="326"/>
      <c r="S3" s="39"/>
      <c r="T3" s="39"/>
      <c r="U3" s="39"/>
      <c r="V3" s="39"/>
    </row>
    <row r="4" spans="1:22 16384:16384" s="42" customFormat="1" ht="21" x14ac:dyDescent="0.25">
      <c r="A4" s="6" t="s">
        <v>15286</v>
      </c>
      <c r="B4" s="6"/>
      <c r="C4" s="6"/>
      <c r="D4" s="8"/>
      <c r="E4" s="6"/>
      <c r="F4" s="7"/>
      <c r="G4" s="7"/>
      <c r="H4" s="7"/>
      <c r="I4" s="7"/>
      <c r="J4" s="7"/>
      <c r="K4" s="8"/>
      <c r="L4" s="401"/>
      <c r="M4" s="5"/>
      <c r="N4" s="39"/>
      <c r="O4" s="39"/>
      <c r="P4" s="39"/>
      <c r="Q4" s="41"/>
      <c r="R4" s="327"/>
      <c r="S4" s="41"/>
      <c r="T4" s="39"/>
      <c r="U4" s="39"/>
      <c r="V4" s="39"/>
    </row>
    <row r="5" spans="1:22 16384:16384" s="49" customFormat="1" x14ac:dyDescent="0.25">
      <c r="A5" s="45"/>
      <c r="B5" s="46"/>
      <c r="C5" s="46"/>
      <c r="D5" s="419"/>
      <c r="E5" s="9"/>
      <c r="F5" s="518" t="s">
        <v>1817</v>
      </c>
      <c r="G5" s="518"/>
      <c r="H5" s="518"/>
      <c r="I5" s="518"/>
      <c r="J5" s="518"/>
      <c r="K5" s="10"/>
      <c r="L5" s="47"/>
      <c r="M5" s="46"/>
      <c r="N5" s="206"/>
      <c r="O5" s="207"/>
      <c r="P5" s="208"/>
      <c r="R5" s="328"/>
    </row>
    <row r="6" spans="1:22 16384:16384" s="49" customFormat="1" ht="30" x14ac:dyDescent="0.25">
      <c r="A6" s="50" t="s">
        <v>1818</v>
      </c>
      <c r="B6" s="11" t="s">
        <v>1137</v>
      </c>
      <c r="C6" s="11" t="s">
        <v>1138</v>
      </c>
      <c r="D6" s="13" t="s">
        <v>1926</v>
      </c>
      <c r="E6" s="11" t="s">
        <v>1817</v>
      </c>
      <c r="F6" s="12" t="s">
        <v>4543</v>
      </c>
      <c r="G6" s="12" t="s">
        <v>4634</v>
      </c>
      <c r="H6" s="12" t="s">
        <v>531</v>
      </c>
      <c r="I6" s="12" t="s">
        <v>532</v>
      </c>
      <c r="J6" s="12" t="s">
        <v>533</v>
      </c>
      <c r="K6" s="13" t="s">
        <v>5589</v>
      </c>
      <c r="L6" s="50" t="s">
        <v>5590</v>
      </c>
      <c r="M6" s="48"/>
      <c r="N6" s="209" t="s">
        <v>5591</v>
      </c>
      <c r="O6" s="210" t="s">
        <v>5589</v>
      </c>
      <c r="P6" s="211" t="s">
        <v>7696</v>
      </c>
      <c r="Q6" s="322" t="s">
        <v>10978</v>
      </c>
      <c r="R6" s="325" t="s">
        <v>10987</v>
      </c>
      <c r="XFD6" s="322" t="s">
        <v>10986</v>
      </c>
    </row>
    <row r="7" spans="1:22 16384:16384" x14ac:dyDescent="0.25">
      <c r="N7" s="212"/>
      <c r="O7" s="213"/>
      <c r="P7" s="214"/>
    </row>
    <row r="8" spans="1:22 16384:16384" s="70" customFormat="1" x14ac:dyDescent="0.25">
      <c r="A8" s="27">
        <v>41641</v>
      </c>
      <c r="B8" s="25" t="s">
        <v>8761</v>
      </c>
      <c r="C8" s="25" t="s">
        <v>12782</v>
      </c>
      <c r="D8" s="14">
        <v>5328</v>
      </c>
      <c r="E8" s="25"/>
      <c r="F8" s="14" t="s">
        <v>4494</v>
      </c>
      <c r="G8" s="14"/>
      <c r="H8" s="14" t="s">
        <v>1045</v>
      </c>
      <c r="I8" s="14" t="s">
        <v>10098</v>
      </c>
      <c r="J8" s="14" t="s">
        <v>12910</v>
      </c>
      <c r="K8" s="14" t="s">
        <v>1672</v>
      </c>
      <c r="L8" s="27">
        <v>41641</v>
      </c>
      <c r="M8" s="18" t="s">
        <v>6533</v>
      </c>
      <c r="N8" s="79">
        <v>41642</v>
      </c>
      <c r="O8" s="16">
        <v>32</v>
      </c>
      <c r="P8" s="51"/>
      <c r="R8" s="330"/>
    </row>
    <row r="9" spans="1:22 16384:16384" s="70" customFormat="1" x14ac:dyDescent="0.25">
      <c r="A9" s="27">
        <v>41642</v>
      </c>
      <c r="B9" s="25" t="s">
        <v>12911</v>
      </c>
      <c r="C9" s="286" t="s">
        <v>11903</v>
      </c>
      <c r="D9" s="372" t="s">
        <v>11649</v>
      </c>
      <c r="E9" s="286"/>
      <c r="F9" s="372" t="s">
        <v>1661</v>
      </c>
      <c r="G9" s="372"/>
      <c r="H9" s="372" t="s">
        <v>10188</v>
      </c>
      <c r="I9" s="372" t="s">
        <v>11906</v>
      </c>
      <c r="J9" s="372"/>
      <c r="K9" s="372" t="s">
        <v>9989</v>
      </c>
      <c r="L9" s="27"/>
      <c r="M9" s="18"/>
      <c r="N9" s="79">
        <v>41646</v>
      </c>
      <c r="O9" s="16">
        <v>3</v>
      </c>
      <c r="P9" s="51"/>
      <c r="R9" s="330"/>
      <c r="XFD9" s="49" t="s">
        <v>10989</v>
      </c>
    </row>
    <row r="10" spans="1:22 16384:16384" s="70" customFormat="1" x14ac:dyDescent="0.25">
      <c r="A10" s="27">
        <v>41642</v>
      </c>
      <c r="B10" s="25" t="s">
        <v>12911</v>
      </c>
      <c r="C10" s="286" t="s">
        <v>11903</v>
      </c>
      <c r="D10" s="372" t="s">
        <v>11649</v>
      </c>
      <c r="E10" s="286"/>
      <c r="F10" s="372" t="s">
        <v>1661</v>
      </c>
      <c r="G10" s="372"/>
      <c r="H10" s="372" t="s">
        <v>10188</v>
      </c>
      <c r="I10" s="372" t="s">
        <v>11907</v>
      </c>
      <c r="J10" s="372"/>
      <c r="K10" s="372" t="s">
        <v>1820</v>
      </c>
      <c r="L10" s="27"/>
      <c r="M10" s="18"/>
      <c r="N10" s="79">
        <v>41646</v>
      </c>
      <c r="O10" s="16">
        <v>2</v>
      </c>
      <c r="P10" s="51"/>
      <c r="R10" s="330"/>
      <c r="XFD10" s="49" t="s">
        <v>3256</v>
      </c>
    </row>
    <row r="11" spans="1:22 16384:16384" s="70" customFormat="1" x14ac:dyDescent="0.25">
      <c r="A11" s="27">
        <v>41645</v>
      </c>
      <c r="B11" s="25" t="s">
        <v>12916</v>
      </c>
      <c r="C11" s="25" t="s">
        <v>12782</v>
      </c>
      <c r="D11" s="14">
        <v>5328</v>
      </c>
      <c r="E11" s="25"/>
      <c r="F11" s="14" t="s">
        <v>285</v>
      </c>
      <c r="G11" s="14"/>
      <c r="H11" s="14"/>
      <c r="I11" s="14" t="s">
        <v>12917</v>
      </c>
      <c r="J11" s="14" t="s">
        <v>7314</v>
      </c>
      <c r="K11" s="14" t="s">
        <v>10326</v>
      </c>
      <c r="L11" s="27">
        <v>41646</v>
      </c>
      <c r="M11" s="18" t="s">
        <v>6533</v>
      </c>
      <c r="N11" s="79">
        <v>41646</v>
      </c>
      <c r="O11" s="16"/>
      <c r="P11" s="51"/>
      <c r="R11" s="330"/>
      <c r="XFD11" s="49" t="s">
        <v>10983</v>
      </c>
    </row>
    <row r="12" spans="1:22 16384:16384" s="70" customFormat="1" x14ac:dyDescent="0.25">
      <c r="A12" s="27">
        <v>41645</v>
      </c>
      <c r="B12" s="25" t="s">
        <v>12916</v>
      </c>
      <c r="C12" s="25" t="s">
        <v>12782</v>
      </c>
      <c r="D12" s="14">
        <v>5328</v>
      </c>
      <c r="E12" s="25"/>
      <c r="F12" s="14" t="s">
        <v>285</v>
      </c>
      <c r="G12" s="14"/>
      <c r="H12" s="14"/>
      <c r="I12" s="14" t="s">
        <v>12918</v>
      </c>
      <c r="J12" s="14" t="s">
        <v>7314</v>
      </c>
      <c r="K12" s="14" t="s">
        <v>12919</v>
      </c>
      <c r="L12" s="27">
        <v>41646</v>
      </c>
      <c r="M12" s="18" t="s">
        <v>6533</v>
      </c>
      <c r="N12" s="79">
        <v>41646</v>
      </c>
      <c r="O12" s="16"/>
      <c r="P12" s="51"/>
      <c r="R12" s="330"/>
      <c r="XFD12" s="49" t="s">
        <v>10981</v>
      </c>
    </row>
    <row r="13" spans="1:22 16384:16384" s="70" customFormat="1" x14ac:dyDescent="0.25">
      <c r="A13" s="27">
        <v>41646</v>
      </c>
      <c r="B13" s="25" t="s">
        <v>10751</v>
      </c>
      <c r="C13" s="25" t="s">
        <v>12782</v>
      </c>
      <c r="D13" s="14">
        <v>5328</v>
      </c>
      <c r="E13" s="25"/>
      <c r="F13" s="14" t="s">
        <v>567</v>
      </c>
      <c r="G13" s="14" t="s">
        <v>7539</v>
      </c>
      <c r="H13" s="14" t="s">
        <v>12931</v>
      </c>
      <c r="I13" s="14" t="s">
        <v>10616</v>
      </c>
      <c r="J13" s="14"/>
      <c r="K13" s="14" t="s">
        <v>10332</v>
      </c>
      <c r="L13" s="27">
        <v>41646</v>
      </c>
      <c r="M13" s="18" t="s">
        <v>6533</v>
      </c>
      <c r="N13" s="79">
        <v>41646</v>
      </c>
      <c r="O13" s="16"/>
      <c r="P13" s="51"/>
      <c r="R13" s="330"/>
      <c r="XFD13" s="49" t="s">
        <v>10984</v>
      </c>
    </row>
    <row r="14" spans="1:22 16384:16384" s="70" customFormat="1" x14ac:dyDescent="0.25">
      <c r="A14" s="27">
        <v>41646</v>
      </c>
      <c r="B14" s="25" t="s">
        <v>12920</v>
      </c>
      <c r="C14" s="25" t="s">
        <v>12370</v>
      </c>
      <c r="D14" s="14"/>
      <c r="E14" s="25"/>
      <c r="F14" s="14" t="s">
        <v>1661</v>
      </c>
      <c r="G14" s="14"/>
      <c r="H14" s="14" t="s">
        <v>12372</v>
      </c>
      <c r="I14" s="14" t="s">
        <v>12921</v>
      </c>
      <c r="J14" s="14"/>
      <c r="K14" s="14" t="s">
        <v>12922</v>
      </c>
      <c r="L14" s="27">
        <v>41647</v>
      </c>
      <c r="M14" s="18"/>
      <c r="N14" s="79">
        <v>41647</v>
      </c>
      <c r="O14" s="16">
        <v>1</v>
      </c>
      <c r="P14" s="51"/>
      <c r="R14" s="330"/>
      <c r="XFD14" s="49" t="s">
        <v>10985</v>
      </c>
    </row>
    <row r="15" spans="1:22 16384:16384" s="70" customFormat="1" x14ac:dyDescent="0.25">
      <c r="A15" s="27">
        <v>41646</v>
      </c>
      <c r="B15" s="25" t="s">
        <v>12920</v>
      </c>
      <c r="C15" s="25" t="s">
        <v>12370</v>
      </c>
      <c r="D15" s="14"/>
      <c r="E15" s="25"/>
      <c r="F15" s="14" t="s">
        <v>1661</v>
      </c>
      <c r="G15" s="14"/>
      <c r="H15" s="14" t="s">
        <v>12372</v>
      </c>
      <c r="I15" s="14" t="s">
        <v>12923</v>
      </c>
      <c r="J15" s="14"/>
      <c r="K15" s="14" t="s">
        <v>12922</v>
      </c>
      <c r="L15" s="27">
        <v>41647</v>
      </c>
      <c r="M15" s="18"/>
      <c r="N15" s="79">
        <v>41647</v>
      </c>
      <c r="O15" s="16">
        <v>1</v>
      </c>
      <c r="P15" s="51"/>
      <c r="R15" s="330"/>
      <c r="XFD15" s="49" t="s">
        <v>10988</v>
      </c>
    </row>
    <row r="16" spans="1:22 16384:16384" s="70" customFormat="1" x14ac:dyDescent="0.25">
      <c r="A16" s="27">
        <v>41647</v>
      </c>
      <c r="B16" s="25" t="s">
        <v>2846</v>
      </c>
      <c r="C16" s="25" t="s">
        <v>12933</v>
      </c>
      <c r="D16" s="14">
        <v>5348</v>
      </c>
      <c r="E16" s="25"/>
      <c r="F16" s="14" t="s">
        <v>7521</v>
      </c>
      <c r="G16" s="14"/>
      <c r="H16" s="14" t="s">
        <v>1913</v>
      </c>
      <c r="I16" s="14" t="s">
        <v>1914</v>
      </c>
      <c r="J16" s="14"/>
      <c r="K16" s="14" t="s">
        <v>3040</v>
      </c>
      <c r="L16" s="27">
        <v>41647</v>
      </c>
      <c r="M16" s="18" t="s">
        <v>6533</v>
      </c>
      <c r="N16" s="79">
        <v>41647</v>
      </c>
      <c r="O16" s="16"/>
      <c r="P16" s="51"/>
      <c r="R16" s="330"/>
    </row>
    <row r="17" spans="1:18" s="70" customFormat="1" x14ac:dyDescent="0.25">
      <c r="A17" s="27">
        <v>41647</v>
      </c>
      <c r="B17" s="25" t="s">
        <v>2846</v>
      </c>
      <c r="C17" s="25" t="s">
        <v>12933</v>
      </c>
      <c r="D17" s="14" t="s">
        <v>12940</v>
      </c>
      <c r="E17" s="25"/>
      <c r="F17" s="14" t="s">
        <v>7521</v>
      </c>
      <c r="G17" s="14"/>
      <c r="H17" s="14" t="s">
        <v>1913</v>
      </c>
      <c r="I17" s="14" t="s">
        <v>12945</v>
      </c>
      <c r="J17" s="14"/>
      <c r="K17" s="14" t="s">
        <v>3040</v>
      </c>
      <c r="L17" s="27">
        <v>41647</v>
      </c>
      <c r="M17" s="18" t="s">
        <v>6533</v>
      </c>
      <c r="N17" s="79">
        <v>41648</v>
      </c>
      <c r="O17" s="16" t="s">
        <v>3947</v>
      </c>
      <c r="P17" s="51"/>
      <c r="R17" s="330"/>
    </row>
    <row r="18" spans="1:18" s="70" customFormat="1" x14ac:dyDescent="0.25">
      <c r="A18" s="27">
        <v>41647</v>
      </c>
      <c r="B18" s="25" t="s">
        <v>12938</v>
      </c>
      <c r="C18" s="25" t="s">
        <v>12937</v>
      </c>
      <c r="D18" s="14" t="s">
        <v>12939</v>
      </c>
      <c r="E18" s="25"/>
      <c r="F18" s="14" t="s">
        <v>1661</v>
      </c>
      <c r="G18" s="14"/>
      <c r="H18" s="14" t="s">
        <v>11728</v>
      </c>
      <c r="I18" s="14" t="s">
        <v>12936</v>
      </c>
      <c r="J18" s="14"/>
      <c r="K18" s="14" t="s">
        <v>149</v>
      </c>
      <c r="L18" s="27">
        <v>41647</v>
      </c>
      <c r="M18" s="18"/>
      <c r="N18" s="79">
        <v>41649</v>
      </c>
      <c r="O18" s="16">
        <v>3</v>
      </c>
      <c r="P18" s="51"/>
      <c r="R18" s="330"/>
    </row>
    <row r="19" spans="1:18" s="70" customFormat="1" x14ac:dyDescent="0.25">
      <c r="A19" s="27">
        <v>41647</v>
      </c>
      <c r="B19" s="25" t="s">
        <v>12938</v>
      </c>
      <c r="C19" s="25" t="s">
        <v>12937</v>
      </c>
      <c r="D19" s="14" t="s">
        <v>12939</v>
      </c>
      <c r="E19" s="25"/>
      <c r="F19" s="14" t="s">
        <v>1661</v>
      </c>
      <c r="G19" s="14"/>
      <c r="H19" s="14" t="s">
        <v>11728</v>
      </c>
      <c r="I19" s="14" t="s">
        <v>12568</v>
      </c>
      <c r="J19" s="14"/>
      <c r="K19" s="14" t="s">
        <v>149</v>
      </c>
      <c r="L19" s="27">
        <v>41647</v>
      </c>
      <c r="M19" s="18"/>
      <c r="N19" s="79">
        <v>41649</v>
      </c>
      <c r="O19" s="16">
        <v>3</v>
      </c>
      <c r="P19" s="51"/>
      <c r="R19" s="330"/>
    </row>
    <row r="20" spans="1:18" s="70" customFormat="1" x14ac:dyDescent="0.25">
      <c r="A20" s="27">
        <v>41649</v>
      </c>
      <c r="B20" s="25" t="s">
        <v>8461</v>
      </c>
      <c r="C20" s="25" t="s">
        <v>12901</v>
      </c>
      <c r="D20" s="14"/>
      <c r="E20" s="25"/>
      <c r="F20" s="14" t="s">
        <v>4494</v>
      </c>
      <c r="G20" s="14"/>
      <c r="H20" s="14" t="s">
        <v>4359</v>
      </c>
      <c r="I20" s="14" t="s">
        <v>10098</v>
      </c>
      <c r="J20" s="14" t="s">
        <v>9018</v>
      </c>
      <c r="K20" s="14" t="s">
        <v>921</v>
      </c>
      <c r="L20" s="27">
        <v>41649</v>
      </c>
      <c r="M20" s="18" t="s">
        <v>6533</v>
      </c>
      <c r="N20" s="79">
        <v>41652</v>
      </c>
      <c r="O20" s="16" t="s">
        <v>4640</v>
      </c>
      <c r="P20" s="51"/>
      <c r="R20" s="330"/>
    </row>
    <row r="21" spans="1:18" s="70" customFormat="1" x14ac:dyDescent="0.25">
      <c r="A21" s="27">
        <v>41639</v>
      </c>
      <c r="B21" s="25" t="s">
        <v>12897</v>
      </c>
      <c r="C21" s="25" t="s">
        <v>12898</v>
      </c>
      <c r="D21" s="14">
        <v>5325</v>
      </c>
      <c r="E21" s="25"/>
      <c r="F21" s="14" t="s">
        <v>936</v>
      </c>
      <c r="G21" s="14"/>
      <c r="H21" s="14" t="s">
        <v>228</v>
      </c>
      <c r="I21" s="14"/>
      <c r="J21" s="14" t="s">
        <v>4164</v>
      </c>
      <c r="K21" s="14" t="s">
        <v>5477</v>
      </c>
      <c r="L21" s="27">
        <v>41654</v>
      </c>
      <c r="M21" s="18"/>
      <c r="N21" s="79">
        <v>41654</v>
      </c>
      <c r="O21" s="16">
        <v>500</v>
      </c>
      <c r="P21" s="51"/>
      <c r="R21" s="330"/>
    </row>
    <row r="22" spans="1:18" s="70" customFormat="1" x14ac:dyDescent="0.25">
      <c r="A22" s="27">
        <v>41647</v>
      </c>
      <c r="B22" s="25" t="s">
        <v>2847</v>
      </c>
      <c r="C22" s="25" t="s">
        <v>12782</v>
      </c>
      <c r="D22" s="14" t="s">
        <v>12941</v>
      </c>
      <c r="E22" s="25"/>
      <c r="F22" s="14" t="s">
        <v>567</v>
      </c>
      <c r="G22" s="14" t="s">
        <v>7539</v>
      </c>
      <c r="H22" s="14" t="s">
        <v>12931</v>
      </c>
      <c r="I22" s="14" t="s">
        <v>10616</v>
      </c>
      <c r="J22" s="14"/>
      <c r="K22" s="14" t="s">
        <v>4755</v>
      </c>
      <c r="L22" s="27">
        <v>41654</v>
      </c>
      <c r="M22" s="18" t="s">
        <v>6533</v>
      </c>
      <c r="N22" s="79">
        <v>41655</v>
      </c>
      <c r="O22" s="16">
        <v>2500</v>
      </c>
      <c r="P22" s="51"/>
      <c r="R22" s="330"/>
    </row>
    <row r="23" spans="1:18" s="70" customFormat="1" x14ac:dyDescent="0.25">
      <c r="A23" s="27">
        <v>41648</v>
      </c>
      <c r="B23" s="25" t="s">
        <v>12942</v>
      </c>
      <c r="C23" s="25" t="s">
        <v>12943</v>
      </c>
      <c r="D23" s="14" t="s">
        <v>12944</v>
      </c>
      <c r="E23" s="25"/>
      <c r="F23" s="14" t="s">
        <v>936</v>
      </c>
      <c r="G23" s="14"/>
      <c r="H23" s="14" t="s">
        <v>6501</v>
      </c>
      <c r="I23" s="14"/>
      <c r="J23" s="14"/>
      <c r="K23" s="14" t="s">
        <v>2062</v>
      </c>
      <c r="L23" s="27">
        <v>41656</v>
      </c>
      <c r="M23" s="18"/>
      <c r="N23" s="79">
        <v>41656</v>
      </c>
      <c r="O23" s="16"/>
      <c r="P23" s="51"/>
      <c r="R23" s="330"/>
    </row>
    <row r="24" spans="1:18" s="70" customFormat="1" x14ac:dyDescent="0.25">
      <c r="A24" s="27">
        <v>41648</v>
      </c>
      <c r="B24" s="25" t="s">
        <v>12942</v>
      </c>
      <c r="C24" s="25" t="s">
        <v>12943</v>
      </c>
      <c r="D24" s="14" t="s">
        <v>12944</v>
      </c>
      <c r="E24" s="25"/>
      <c r="F24" s="14" t="s">
        <v>936</v>
      </c>
      <c r="G24" s="14"/>
      <c r="H24" s="14" t="s">
        <v>228</v>
      </c>
      <c r="I24" s="14"/>
      <c r="J24" s="14" t="s">
        <v>9216</v>
      </c>
      <c r="K24" s="14" t="s">
        <v>6387</v>
      </c>
      <c r="L24" s="27">
        <v>41656</v>
      </c>
      <c r="M24" s="18"/>
      <c r="N24" s="79">
        <v>41656</v>
      </c>
      <c r="O24" s="16"/>
      <c r="P24" s="51"/>
      <c r="R24" s="330"/>
    </row>
    <row r="25" spans="1:18" s="70" customFormat="1" x14ac:dyDescent="0.25">
      <c r="A25" s="27">
        <v>41660</v>
      </c>
      <c r="B25" s="25" t="s">
        <v>1756</v>
      </c>
      <c r="C25" s="25" t="s">
        <v>12244</v>
      </c>
      <c r="D25" s="14" t="s">
        <v>12985</v>
      </c>
      <c r="E25" s="25"/>
      <c r="F25" s="14" t="s">
        <v>12986</v>
      </c>
      <c r="G25" s="14"/>
      <c r="H25" s="14" t="s">
        <v>11349</v>
      </c>
      <c r="I25" s="14" t="s">
        <v>8947</v>
      </c>
      <c r="J25" s="14"/>
      <c r="K25" s="14" t="s">
        <v>4996</v>
      </c>
      <c r="L25" s="27">
        <v>41660</v>
      </c>
      <c r="M25" s="18" t="s">
        <v>6533</v>
      </c>
      <c r="N25" s="79">
        <v>41660</v>
      </c>
      <c r="O25" s="16">
        <v>6</v>
      </c>
      <c r="P25" s="51"/>
      <c r="R25" s="330"/>
    </row>
    <row r="26" spans="1:18" s="70" customFormat="1" x14ac:dyDescent="0.25">
      <c r="A26" s="27">
        <v>41660</v>
      </c>
      <c r="B26" s="25" t="s">
        <v>1756</v>
      </c>
      <c r="C26" s="25" t="s">
        <v>12987</v>
      </c>
      <c r="D26" s="14"/>
      <c r="E26" s="25"/>
      <c r="F26" s="14" t="s">
        <v>12986</v>
      </c>
      <c r="G26" s="14"/>
      <c r="H26" s="14" t="s">
        <v>11349</v>
      </c>
      <c r="I26" s="14" t="s">
        <v>8947</v>
      </c>
      <c r="J26" s="14"/>
      <c r="K26" s="14" t="s">
        <v>3040</v>
      </c>
      <c r="L26" s="27">
        <v>41660</v>
      </c>
      <c r="M26" s="18" t="s">
        <v>6533</v>
      </c>
      <c r="N26" s="79">
        <v>41660</v>
      </c>
      <c r="O26" s="16">
        <v>1</v>
      </c>
      <c r="P26" s="51"/>
      <c r="R26" s="330"/>
    </row>
    <row r="27" spans="1:18" s="70" customFormat="1" x14ac:dyDescent="0.25">
      <c r="A27" s="27">
        <v>41662</v>
      </c>
      <c r="B27" s="25" t="s">
        <v>13006</v>
      </c>
      <c r="C27" s="25" t="s">
        <v>12967</v>
      </c>
      <c r="D27" s="14" t="s">
        <v>13008</v>
      </c>
      <c r="E27" s="25" t="s">
        <v>1024</v>
      </c>
      <c r="F27" s="14" t="s">
        <v>1661</v>
      </c>
      <c r="G27" s="14"/>
      <c r="H27" s="14" t="s">
        <v>10188</v>
      </c>
      <c r="I27" s="14" t="s">
        <v>13011</v>
      </c>
      <c r="J27" s="14"/>
      <c r="K27" s="14" t="s">
        <v>9338</v>
      </c>
      <c r="L27" s="27"/>
      <c r="M27" s="18"/>
      <c r="N27" s="79">
        <v>41668</v>
      </c>
      <c r="O27" s="16">
        <v>5</v>
      </c>
      <c r="P27" s="51"/>
      <c r="R27" s="330"/>
    </row>
    <row r="28" spans="1:18" s="70" customFormat="1" x14ac:dyDescent="0.25">
      <c r="A28" s="27">
        <v>41662</v>
      </c>
      <c r="B28" s="25" t="s">
        <v>13006</v>
      </c>
      <c r="C28" s="25" t="s">
        <v>12967</v>
      </c>
      <c r="D28" s="14" t="s">
        <v>12968</v>
      </c>
      <c r="E28" s="25" t="s">
        <v>1024</v>
      </c>
      <c r="F28" s="14" t="s">
        <v>1661</v>
      </c>
      <c r="G28" s="14"/>
      <c r="H28" s="14" t="s">
        <v>10188</v>
      </c>
      <c r="I28" s="14" t="s">
        <v>13012</v>
      </c>
      <c r="J28" s="14"/>
      <c r="K28" s="14" t="s">
        <v>1820</v>
      </c>
      <c r="L28" s="27"/>
      <c r="M28" s="18"/>
      <c r="N28" s="79">
        <v>41668</v>
      </c>
      <c r="O28" s="16">
        <v>2</v>
      </c>
      <c r="P28" s="51"/>
      <c r="R28" s="330"/>
    </row>
    <row r="29" spans="1:18" s="70" customFormat="1" x14ac:dyDescent="0.25">
      <c r="A29" s="27">
        <v>41662</v>
      </c>
      <c r="B29" s="25" t="s">
        <v>13006</v>
      </c>
      <c r="C29" s="25" t="s">
        <v>13004</v>
      </c>
      <c r="D29" s="14" t="s">
        <v>13005</v>
      </c>
      <c r="E29" s="25" t="s">
        <v>1024</v>
      </c>
      <c r="F29" s="14" t="s">
        <v>1661</v>
      </c>
      <c r="G29" s="14"/>
      <c r="H29" s="14" t="s">
        <v>10188</v>
      </c>
      <c r="I29" s="14" t="s">
        <v>12687</v>
      </c>
      <c r="J29" s="14"/>
      <c r="K29" s="14" t="s">
        <v>824</v>
      </c>
      <c r="L29" s="27"/>
      <c r="M29" s="18"/>
      <c r="N29" s="79">
        <v>41668</v>
      </c>
      <c r="O29" s="16">
        <v>1</v>
      </c>
      <c r="P29" s="51"/>
      <c r="R29" s="330"/>
    </row>
    <row r="30" spans="1:18" s="70" customFormat="1" x14ac:dyDescent="0.25">
      <c r="A30" s="27">
        <v>41662</v>
      </c>
      <c r="B30" s="25" t="s">
        <v>13006</v>
      </c>
      <c r="C30" s="25" t="s">
        <v>13007</v>
      </c>
      <c r="D30" s="14" t="s">
        <v>13002</v>
      </c>
      <c r="E30" s="25" t="s">
        <v>1024</v>
      </c>
      <c r="F30" s="14" t="s">
        <v>1661</v>
      </c>
      <c r="G30" s="14"/>
      <c r="H30" s="14" t="s">
        <v>10188</v>
      </c>
      <c r="I30" s="14" t="s">
        <v>12687</v>
      </c>
      <c r="J30" s="14"/>
      <c r="K30" s="14" t="s">
        <v>824</v>
      </c>
      <c r="L30" s="27"/>
      <c r="M30" s="18"/>
      <c r="N30" s="79">
        <v>41668</v>
      </c>
      <c r="O30" s="16">
        <v>1</v>
      </c>
      <c r="P30" s="51"/>
      <c r="R30" s="330"/>
    </row>
    <row r="31" spans="1:18" s="70" customFormat="1" x14ac:dyDescent="0.25">
      <c r="A31" s="27">
        <v>41662</v>
      </c>
      <c r="B31" s="25" t="s">
        <v>13006</v>
      </c>
      <c r="C31" s="25" t="s">
        <v>12947</v>
      </c>
      <c r="D31" s="14" t="s">
        <v>13009</v>
      </c>
      <c r="E31" s="25" t="s">
        <v>1024</v>
      </c>
      <c r="F31" s="14" t="s">
        <v>1661</v>
      </c>
      <c r="G31" s="14"/>
      <c r="H31" s="14" t="s">
        <v>10188</v>
      </c>
      <c r="I31" s="14" t="s">
        <v>13013</v>
      </c>
      <c r="J31" s="14"/>
      <c r="K31" s="14" t="s">
        <v>9338</v>
      </c>
      <c r="L31" s="27"/>
      <c r="M31" s="18"/>
      <c r="N31" s="79">
        <v>41668</v>
      </c>
      <c r="O31" s="16">
        <v>5</v>
      </c>
      <c r="P31" s="51"/>
      <c r="R31" s="330"/>
    </row>
    <row r="32" spans="1:18" s="70" customFormat="1" x14ac:dyDescent="0.25">
      <c r="A32" s="27">
        <v>41662</v>
      </c>
      <c r="B32" s="25" t="s">
        <v>13006</v>
      </c>
      <c r="C32" s="25" t="s">
        <v>2215</v>
      </c>
      <c r="D32" s="14" t="s">
        <v>13010</v>
      </c>
      <c r="E32" s="25" t="s">
        <v>1024</v>
      </c>
      <c r="F32" s="14" t="s">
        <v>1661</v>
      </c>
      <c r="G32" s="14"/>
      <c r="H32" s="14" t="s">
        <v>10188</v>
      </c>
      <c r="I32" s="14" t="s">
        <v>13014</v>
      </c>
      <c r="J32" s="14"/>
      <c r="K32" s="14" t="s">
        <v>6365</v>
      </c>
      <c r="L32" s="27"/>
      <c r="M32" s="18"/>
      <c r="N32" s="79">
        <v>41668</v>
      </c>
      <c r="O32" s="16">
        <v>4</v>
      </c>
      <c r="P32" s="51"/>
      <c r="R32" s="330"/>
    </row>
    <row r="33" spans="1:18" s="70" customFormat="1" x14ac:dyDescent="0.25">
      <c r="A33" s="27">
        <v>41663</v>
      </c>
      <c r="B33" s="25" t="s">
        <v>13006</v>
      </c>
      <c r="C33" s="25" t="s">
        <v>2215</v>
      </c>
      <c r="D33" s="14" t="s">
        <v>13010</v>
      </c>
      <c r="E33" s="25" t="s">
        <v>13015</v>
      </c>
      <c r="F33" s="14" t="s">
        <v>1661</v>
      </c>
      <c r="G33" s="14"/>
      <c r="H33" s="14" t="s">
        <v>13016</v>
      </c>
      <c r="I33" s="14" t="s">
        <v>13017</v>
      </c>
      <c r="J33" s="14"/>
      <c r="K33" s="14" t="s">
        <v>824</v>
      </c>
      <c r="L33" s="27"/>
      <c r="M33" s="18"/>
      <c r="N33" s="79">
        <v>41668</v>
      </c>
      <c r="O33" s="16">
        <v>1</v>
      </c>
      <c r="P33" s="51"/>
      <c r="R33" s="330"/>
    </row>
    <row r="34" spans="1:18" s="70" customFormat="1" x14ac:dyDescent="0.25">
      <c r="A34" s="27">
        <v>41668</v>
      </c>
      <c r="B34" s="25" t="s">
        <v>13039</v>
      </c>
      <c r="C34" s="25" t="s">
        <v>12782</v>
      </c>
      <c r="D34" s="14" t="s">
        <v>12941</v>
      </c>
      <c r="E34" s="25"/>
      <c r="F34" s="14" t="s">
        <v>4494</v>
      </c>
      <c r="G34" s="14"/>
      <c r="H34" s="14" t="s">
        <v>1045</v>
      </c>
      <c r="I34" s="14" t="s">
        <v>10098</v>
      </c>
      <c r="J34" s="14" t="s">
        <v>12910</v>
      </c>
      <c r="K34" s="14" t="s">
        <v>921</v>
      </c>
      <c r="L34" s="27">
        <v>41668</v>
      </c>
      <c r="M34" s="18" t="s">
        <v>6533</v>
      </c>
      <c r="N34" s="79">
        <v>41669</v>
      </c>
      <c r="O34" s="16">
        <v>16</v>
      </c>
      <c r="P34" s="51"/>
      <c r="R34" s="330"/>
    </row>
    <row r="35" spans="1:18" s="70" customFormat="1" x14ac:dyDescent="0.25">
      <c r="A35" s="27">
        <v>41667</v>
      </c>
      <c r="B35" s="25" t="s">
        <v>13025</v>
      </c>
      <c r="C35" s="25" t="s">
        <v>13026</v>
      </c>
      <c r="D35" s="14" t="s">
        <v>13010</v>
      </c>
      <c r="E35" s="25" t="s">
        <v>1024</v>
      </c>
      <c r="F35" s="14" t="s">
        <v>1661</v>
      </c>
      <c r="G35" s="14"/>
      <c r="H35" s="14" t="s">
        <v>10188</v>
      </c>
      <c r="I35" s="14" t="s">
        <v>13027</v>
      </c>
      <c r="J35" s="14" t="s">
        <v>1587</v>
      </c>
      <c r="K35" s="14" t="s">
        <v>1820</v>
      </c>
      <c r="L35" s="27" t="s">
        <v>1587</v>
      </c>
      <c r="M35" s="18" t="s">
        <v>1587</v>
      </c>
      <c r="N35" s="79">
        <v>41670</v>
      </c>
      <c r="O35" s="16">
        <v>2</v>
      </c>
      <c r="P35" s="51"/>
      <c r="R35" s="330"/>
    </row>
    <row r="36" spans="1:18" s="70" customFormat="1" x14ac:dyDescent="0.25">
      <c r="A36" s="27">
        <v>41667</v>
      </c>
      <c r="B36" s="25" t="s">
        <v>13025</v>
      </c>
      <c r="C36" s="25" t="s">
        <v>13026</v>
      </c>
      <c r="D36" s="14" t="s">
        <v>13010</v>
      </c>
      <c r="E36" s="25" t="s">
        <v>1024</v>
      </c>
      <c r="F36" s="14" t="s">
        <v>1661</v>
      </c>
      <c r="G36" s="14"/>
      <c r="H36" s="14" t="s">
        <v>10188</v>
      </c>
      <c r="I36" s="14" t="s">
        <v>13028</v>
      </c>
      <c r="J36" s="14"/>
      <c r="K36" s="14" t="s">
        <v>1820</v>
      </c>
      <c r="L36" s="27"/>
      <c r="M36" s="18"/>
      <c r="N36" s="79">
        <v>41670</v>
      </c>
      <c r="O36" s="16">
        <v>2</v>
      </c>
      <c r="P36" s="51"/>
      <c r="R36" s="330"/>
    </row>
    <row r="37" spans="1:18" s="70" customFormat="1" x14ac:dyDescent="0.25">
      <c r="A37" s="27">
        <v>41669</v>
      </c>
      <c r="B37" s="25" t="s">
        <v>9401</v>
      </c>
      <c r="C37" s="25" t="s">
        <v>12782</v>
      </c>
      <c r="D37" s="14" t="s">
        <v>12941</v>
      </c>
      <c r="E37" s="25"/>
      <c r="F37" s="14" t="s">
        <v>285</v>
      </c>
      <c r="G37" s="14" t="s">
        <v>7539</v>
      </c>
      <c r="H37" s="14" t="s">
        <v>3299</v>
      </c>
      <c r="I37" s="14" t="s">
        <v>6912</v>
      </c>
      <c r="J37" s="14"/>
      <c r="K37" s="14" t="s">
        <v>8175</v>
      </c>
      <c r="L37" s="27">
        <v>41669</v>
      </c>
      <c r="M37" s="18"/>
      <c r="N37" s="79">
        <v>41670</v>
      </c>
      <c r="O37" s="16">
        <v>1200</v>
      </c>
      <c r="P37" s="51"/>
      <c r="R37" s="330"/>
    </row>
    <row r="38" spans="1:18" s="70" customFormat="1" x14ac:dyDescent="0.25">
      <c r="A38" s="27">
        <v>41670</v>
      </c>
      <c r="B38" s="25" t="s">
        <v>13054</v>
      </c>
      <c r="C38" s="25" t="s">
        <v>12581</v>
      </c>
      <c r="D38" s="14" t="s">
        <v>13041</v>
      </c>
      <c r="E38" s="25" t="s">
        <v>4847</v>
      </c>
      <c r="F38" s="14" t="s">
        <v>4494</v>
      </c>
      <c r="G38" s="14"/>
      <c r="H38" s="14" t="s">
        <v>4359</v>
      </c>
      <c r="I38" s="14" t="s">
        <v>4848</v>
      </c>
      <c r="J38" s="14" t="s">
        <v>10366</v>
      </c>
      <c r="K38" s="14" t="s">
        <v>8395</v>
      </c>
      <c r="L38" s="27">
        <v>41673</v>
      </c>
      <c r="M38" s="18"/>
      <c r="N38" s="79">
        <v>41673</v>
      </c>
      <c r="O38" s="16">
        <v>60</v>
      </c>
      <c r="P38" s="51"/>
      <c r="R38" s="330"/>
    </row>
    <row r="39" spans="1:18" s="70" customFormat="1" x14ac:dyDescent="0.25">
      <c r="A39" s="27">
        <v>41670</v>
      </c>
      <c r="B39" s="25" t="s">
        <v>181</v>
      </c>
      <c r="C39" s="25" t="s">
        <v>2215</v>
      </c>
      <c r="D39" s="14"/>
      <c r="E39" s="25"/>
      <c r="F39" s="14" t="s">
        <v>11360</v>
      </c>
      <c r="G39" s="14"/>
      <c r="H39" s="14" t="s">
        <v>8025</v>
      </c>
      <c r="I39" s="14"/>
      <c r="J39" s="14"/>
      <c r="K39" s="14" t="s">
        <v>9348</v>
      </c>
      <c r="L39" s="27"/>
      <c r="M39" s="18"/>
      <c r="N39" s="79">
        <v>41673</v>
      </c>
      <c r="O39" s="16">
        <v>25</v>
      </c>
      <c r="P39" s="51"/>
      <c r="R39" s="330"/>
    </row>
    <row r="40" spans="1:18" s="70" customFormat="1" x14ac:dyDescent="0.25">
      <c r="A40" s="27">
        <v>41670</v>
      </c>
      <c r="B40" s="25" t="s">
        <v>5180</v>
      </c>
      <c r="C40" s="25" t="s">
        <v>12782</v>
      </c>
      <c r="D40" s="14" t="s">
        <v>12941</v>
      </c>
      <c r="E40" s="25"/>
      <c r="F40" s="14" t="s">
        <v>4609</v>
      </c>
      <c r="G40" s="14" t="s">
        <v>5544</v>
      </c>
      <c r="H40" s="14" t="s">
        <v>7065</v>
      </c>
      <c r="I40" s="14" t="s">
        <v>13055</v>
      </c>
      <c r="J40" s="14"/>
      <c r="K40" s="14" t="s">
        <v>3040</v>
      </c>
      <c r="L40" s="27">
        <v>41673</v>
      </c>
      <c r="M40" s="18" t="s">
        <v>6533</v>
      </c>
      <c r="N40" s="79">
        <v>41673</v>
      </c>
      <c r="O40" s="16"/>
      <c r="P40" s="51"/>
      <c r="R40" s="330"/>
    </row>
    <row r="41" spans="1:18" s="70" customFormat="1" x14ac:dyDescent="0.25">
      <c r="A41" s="27">
        <v>41668</v>
      </c>
      <c r="B41" s="25" t="s">
        <v>13040</v>
      </c>
      <c r="C41" s="25" t="s">
        <v>12581</v>
      </c>
      <c r="D41" s="14" t="s">
        <v>13041</v>
      </c>
      <c r="E41" s="25" t="s">
        <v>13042</v>
      </c>
      <c r="F41" s="14" t="s">
        <v>13043</v>
      </c>
      <c r="G41" s="14"/>
      <c r="H41" s="14" t="s">
        <v>13044</v>
      </c>
      <c r="I41" s="14"/>
      <c r="J41" s="14" t="s">
        <v>10002</v>
      </c>
      <c r="K41" s="14" t="s">
        <v>10903</v>
      </c>
      <c r="L41" s="27">
        <v>41674</v>
      </c>
      <c r="M41" s="18" t="s">
        <v>13045</v>
      </c>
      <c r="N41" s="79">
        <v>41674</v>
      </c>
      <c r="O41" s="16"/>
      <c r="P41" s="51"/>
      <c r="R41" s="330"/>
    </row>
    <row r="42" spans="1:18" s="70" customFormat="1" x14ac:dyDescent="0.25">
      <c r="A42" s="27">
        <v>41674</v>
      </c>
      <c r="B42" s="25" t="s">
        <v>13057</v>
      </c>
      <c r="C42" s="25" t="s">
        <v>12715</v>
      </c>
      <c r="D42" s="14" t="s">
        <v>13058</v>
      </c>
      <c r="E42" s="25"/>
      <c r="F42" s="14" t="s">
        <v>8810</v>
      </c>
      <c r="G42" s="14"/>
      <c r="H42" s="14" t="s">
        <v>13059</v>
      </c>
      <c r="I42" s="14" t="s">
        <v>13060</v>
      </c>
      <c r="J42" s="14" t="s">
        <v>7314</v>
      </c>
      <c r="K42" s="14" t="s">
        <v>13061</v>
      </c>
      <c r="L42" s="27">
        <v>41677</v>
      </c>
      <c r="M42" s="18" t="s">
        <v>6533</v>
      </c>
      <c r="N42" s="79">
        <v>41677</v>
      </c>
      <c r="O42" s="16">
        <v>15</v>
      </c>
      <c r="P42" s="51"/>
      <c r="R42" s="330"/>
    </row>
    <row r="43" spans="1:18" s="70" customFormat="1" x14ac:dyDescent="0.25">
      <c r="A43" s="27">
        <v>41677</v>
      </c>
      <c r="B43" s="25" t="s">
        <v>13086</v>
      </c>
      <c r="C43" s="25" t="s">
        <v>12581</v>
      </c>
      <c r="D43" s="14" t="s">
        <v>13041</v>
      </c>
      <c r="E43" s="25" t="s">
        <v>3827</v>
      </c>
      <c r="F43" s="14" t="s">
        <v>4494</v>
      </c>
      <c r="G43" s="14"/>
      <c r="H43" s="14" t="s">
        <v>4359</v>
      </c>
      <c r="I43" s="14" t="s">
        <v>13087</v>
      </c>
      <c r="J43" s="14" t="s">
        <v>10366</v>
      </c>
      <c r="K43" s="14" t="s">
        <v>13088</v>
      </c>
      <c r="L43" s="27">
        <v>41680</v>
      </c>
      <c r="M43" s="18" t="s">
        <v>6533</v>
      </c>
      <c r="N43" s="79">
        <v>41680</v>
      </c>
      <c r="O43" s="16">
        <v>72</v>
      </c>
      <c r="P43" s="51"/>
      <c r="R43" s="330"/>
    </row>
    <row r="44" spans="1:18" s="70" customFormat="1" x14ac:dyDescent="0.25">
      <c r="A44" s="27">
        <v>41676</v>
      </c>
      <c r="B44" s="25" t="s">
        <v>13077</v>
      </c>
      <c r="C44" s="25" t="s">
        <v>13078</v>
      </c>
      <c r="D44" s="14" t="s">
        <v>12732</v>
      </c>
      <c r="E44" s="25" t="s">
        <v>10188</v>
      </c>
      <c r="F44" s="14" t="s">
        <v>1661</v>
      </c>
      <c r="G44" s="14"/>
      <c r="H44" s="14" t="s">
        <v>10188</v>
      </c>
      <c r="I44" s="14" t="s">
        <v>13079</v>
      </c>
      <c r="J44" s="14"/>
      <c r="K44" s="14" t="s">
        <v>1820</v>
      </c>
      <c r="L44" s="27"/>
      <c r="M44" s="18"/>
      <c r="N44" s="79">
        <v>41682</v>
      </c>
      <c r="O44" s="16">
        <v>2</v>
      </c>
      <c r="P44" s="51"/>
      <c r="R44" s="330"/>
    </row>
    <row r="45" spans="1:18" s="70" customFormat="1" x14ac:dyDescent="0.25">
      <c r="A45" s="27">
        <v>41676</v>
      </c>
      <c r="B45" s="25" t="s">
        <v>13077</v>
      </c>
      <c r="C45" s="25" t="s">
        <v>13078</v>
      </c>
      <c r="D45" s="14" t="s">
        <v>12472</v>
      </c>
      <c r="E45" s="25" t="s">
        <v>10188</v>
      </c>
      <c r="F45" s="14" t="s">
        <v>1661</v>
      </c>
      <c r="G45" s="14"/>
      <c r="H45" s="14" t="s">
        <v>10188</v>
      </c>
      <c r="I45" s="14" t="s">
        <v>13080</v>
      </c>
      <c r="J45" s="14"/>
      <c r="K45" s="14" t="s">
        <v>824</v>
      </c>
      <c r="L45" s="27"/>
      <c r="M45" s="18"/>
      <c r="N45" s="79">
        <v>41682</v>
      </c>
      <c r="O45" s="16">
        <v>1</v>
      </c>
      <c r="P45" s="51"/>
      <c r="R45" s="330"/>
    </row>
    <row r="46" spans="1:18" s="70" customFormat="1" x14ac:dyDescent="0.25">
      <c r="A46" s="27">
        <v>41681</v>
      </c>
      <c r="B46" s="25" t="s">
        <v>10158</v>
      </c>
      <c r="C46" s="25" t="s">
        <v>12581</v>
      </c>
      <c r="D46" s="14" t="s">
        <v>13041</v>
      </c>
      <c r="E46" s="25"/>
      <c r="F46" s="14" t="s">
        <v>8810</v>
      </c>
      <c r="G46" s="14"/>
      <c r="H46" s="14" t="s">
        <v>13059</v>
      </c>
      <c r="I46" s="14" t="s">
        <v>1255</v>
      </c>
      <c r="J46" s="14"/>
      <c r="K46" s="14" t="s">
        <v>4416</v>
      </c>
      <c r="L46" s="27"/>
      <c r="M46" s="18" t="s">
        <v>6533</v>
      </c>
      <c r="N46" s="79">
        <v>41684</v>
      </c>
      <c r="O46" s="16">
        <v>20</v>
      </c>
      <c r="P46" s="51"/>
      <c r="R46" s="330"/>
    </row>
    <row r="47" spans="1:18" s="70" customFormat="1" x14ac:dyDescent="0.25">
      <c r="A47" s="27">
        <v>41683</v>
      </c>
      <c r="B47" s="25" t="s">
        <v>13119</v>
      </c>
      <c r="C47" s="25" t="s">
        <v>2215</v>
      </c>
      <c r="D47" s="14"/>
      <c r="E47" s="25"/>
      <c r="F47" s="14" t="s">
        <v>3022</v>
      </c>
      <c r="G47" s="14"/>
      <c r="H47" s="14" t="s">
        <v>13120</v>
      </c>
      <c r="I47" s="14" t="s">
        <v>10098</v>
      </c>
      <c r="J47" s="14"/>
      <c r="K47" s="14" t="s">
        <v>4416</v>
      </c>
      <c r="L47" s="27">
        <v>41684</v>
      </c>
      <c r="M47" s="18" t="s">
        <v>6533</v>
      </c>
      <c r="N47" s="79">
        <v>41684</v>
      </c>
      <c r="O47" s="16">
        <v>20</v>
      </c>
      <c r="P47" s="51"/>
      <c r="R47" s="330"/>
    </row>
    <row r="48" spans="1:18" s="70" customFormat="1" x14ac:dyDescent="0.25">
      <c r="A48" s="27">
        <v>41668</v>
      </c>
      <c r="B48" s="25" t="s">
        <v>3867</v>
      </c>
      <c r="C48" s="25" t="s">
        <v>12784</v>
      </c>
      <c r="D48" s="14" t="s">
        <v>13029</v>
      </c>
      <c r="E48" s="25"/>
      <c r="F48" s="14" t="s">
        <v>13030</v>
      </c>
      <c r="G48" s="14" t="s">
        <v>6803</v>
      </c>
      <c r="H48" s="14" t="s">
        <v>13031</v>
      </c>
      <c r="I48" s="14" t="s">
        <v>10321</v>
      </c>
      <c r="J48" s="14" t="s">
        <v>659</v>
      </c>
      <c r="K48" s="14" t="s">
        <v>8864</v>
      </c>
      <c r="L48" s="27">
        <v>41684</v>
      </c>
      <c r="M48" s="18"/>
      <c r="N48" s="79">
        <v>41687</v>
      </c>
      <c r="O48" s="16">
        <v>300</v>
      </c>
      <c r="P48" s="51"/>
      <c r="R48" s="330"/>
    </row>
    <row r="49" spans="1:18" s="70" customFormat="1" x14ac:dyDescent="0.25">
      <c r="A49" s="27">
        <v>41668</v>
      </c>
      <c r="B49" s="25" t="s">
        <v>3867</v>
      </c>
      <c r="C49" s="25" t="s">
        <v>12784</v>
      </c>
      <c r="D49" s="14" t="s">
        <v>13029</v>
      </c>
      <c r="E49" s="25"/>
      <c r="F49" s="14" t="s">
        <v>13030</v>
      </c>
      <c r="G49" s="14" t="s">
        <v>6803</v>
      </c>
      <c r="H49" s="14" t="s">
        <v>13033</v>
      </c>
      <c r="I49" s="14" t="s">
        <v>10321</v>
      </c>
      <c r="J49" s="14" t="s">
        <v>659</v>
      </c>
      <c r="K49" s="14" t="s">
        <v>2450</v>
      </c>
      <c r="L49" s="27">
        <v>41684</v>
      </c>
      <c r="M49" s="18"/>
      <c r="N49" s="79">
        <v>41687</v>
      </c>
      <c r="O49" s="16">
        <v>28</v>
      </c>
      <c r="P49" s="51"/>
      <c r="R49" s="330"/>
    </row>
    <row r="50" spans="1:18" s="70" customFormat="1" x14ac:dyDescent="0.25">
      <c r="A50" s="27">
        <v>41668</v>
      </c>
      <c r="B50" s="25" t="s">
        <v>3867</v>
      </c>
      <c r="C50" s="25" t="s">
        <v>12784</v>
      </c>
      <c r="D50" s="14" t="s">
        <v>13029</v>
      </c>
      <c r="E50" s="25"/>
      <c r="F50" s="14" t="s">
        <v>13030</v>
      </c>
      <c r="G50" s="14" t="s">
        <v>6803</v>
      </c>
      <c r="H50" s="14" t="s">
        <v>13035</v>
      </c>
      <c r="I50" s="14" t="s">
        <v>10321</v>
      </c>
      <c r="J50" s="14" t="s">
        <v>659</v>
      </c>
      <c r="K50" s="14" t="s">
        <v>6257</v>
      </c>
      <c r="L50" s="27">
        <v>41684</v>
      </c>
      <c r="M50" s="18"/>
      <c r="N50" s="79">
        <v>41687</v>
      </c>
      <c r="O50" s="16">
        <v>4</v>
      </c>
      <c r="P50" s="51"/>
      <c r="R50" s="330"/>
    </row>
    <row r="51" spans="1:18" s="70" customFormat="1" x14ac:dyDescent="0.25">
      <c r="A51" s="27">
        <v>41668</v>
      </c>
      <c r="B51" s="25" t="s">
        <v>3867</v>
      </c>
      <c r="C51" s="25" t="s">
        <v>12784</v>
      </c>
      <c r="D51" s="14" t="s">
        <v>13029</v>
      </c>
      <c r="E51" s="25"/>
      <c r="F51" s="14" t="s">
        <v>13030</v>
      </c>
      <c r="G51" s="14"/>
      <c r="H51" s="14" t="s">
        <v>13036</v>
      </c>
      <c r="I51" s="14" t="s">
        <v>10321</v>
      </c>
      <c r="J51" s="14" t="s">
        <v>659</v>
      </c>
      <c r="K51" s="14" t="s">
        <v>11220</v>
      </c>
      <c r="L51" s="27">
        <v>41684</v>
      </c>
      <c r="M51" s="18"/>
      <c r="N51" s="79">
        <v>41687</v>
      </c>
      <c r="O51" s="16">
        <v>75</v>
      </c>
      <c r="P51" s="51"/>
      <c r="R51" s="330"/>
    </row>
    <row r="52" spans="1:18" s="70" customFormat="1" x14ac:dyDescent="0.25">
      <c r="A52" s="27">
        <v>41668</v>
      </c>
      <c r="B52" s="25" t="s">
        <v>3867</v>
      </c>
      <c r="C52" s="25" t="s">
        <v>12784</v>
      </c>
      <c r="D52" s="14" t="s">
        <v>13029</v>
      </c>
      <c r="E52" s="25"/>
      <c r="F52" s="14" t="s">
        <v>13030</v>
      </c>
      <c r="G52" s="14" t="s">
        <v>6803</v>
      </c>
      <c r="H52" s="14" t="s">
        <v>13032</v>
      </c>
      <c r="I52" s="14" t="s">
        <v>13034</v>
      </c>
      <c r="J52" s="14" t="s">
        <v>659</v>
      </c>
      <c r="K52" s="14" t="s">
        <v>4440</v>
      </c>
      <c r="L52" s="27">
        <v>41684</v>
      </c>
      <c r="M52" s="18"/>
      <c r="N52" s="79">
        <v>41687</v>
      </c>
      <c r="O52" s="16">
        <v>12</v>
      </c>
      <c r="P52" s="51"/>
      <c r="R52" s="330"/>
    </row>
    <row r="53" spans="1:18" s="70" customFormat="1" x14ac:dyDescent="0.25">
      <c r="A53" s="27">
        <v>41668</v>
      </c>
      <c r="B53" s="25" t="s">
        <v>3867</v>
      </c>
      <c r="C53" s="25" t="s">
        <v>12784</v>
      </c>
      <c r="D53" s="14" t="s">
        <v>13029</v>
      </c>
      <c r="E53" s="25"/>
      <c r="F53" s="14" t="s">
        <v>13030</v>
      </c>
      <c r="G53" s="14" t="s">
        <v>6803</v>
      </c>
      <c r="H53" s="14" t="s">
        <v>13037</v>
      </c>
      <c r="I53" s="14" t="s">
        <v>13034</v>
      </c>
      <c r="J53" s="14" t="s">
        <v>659</v>
      </c>
      <c r="K53" s="14" t="s">
        <v>2543</v>
      </c>
      <c r="L53" s="27">
        <v>41684</v>
      </c>
      <c r="M53" s="18"/>
      <c r="N53" s="79">
        <v>41687</v>
      </c>
      <c r="O53" s="16">
        <v>280</v>
      </c>
      <c r="P53" s="51"/>
      <c r="R53" s="330"/>
    </row>
    <row r="54" spans="1:18" s="70" customFormat="1" x14ac:dyDescent="0.25">
      <c r="A54" s="27">
        <v>41668</v>
      </c>
      <c r="B54" s="25" t="s">
        <v>3867</v>
      </c>
      <c r="C54" s="25" t="s">
        <v>12784</v>
      </c>
      <c r="D54" s="14" t="s">
        <v>13029</v>
      </c>
      <c r="E54" s="25"/>
      <c r="F54" s="14" t="s">
        <v>13030</v>
      </c>
      <c r="G54" s="14" t="s">
        <v>6803</v>
      </c>
      <c r="H54" s="14" t="s">
        <v>13038</v>
      </c>
      <c r="I54" s="14" t="s">
        <v>13034</v>
      </c>
      <c r="J54" s="14" t="s">
        <v>659</v>
      </c>
      <c r="K54" s="14" t="s">
        <v>6476</v>
      </c>
      <c r="L54" s="27">
        <v>41684</v>
      </c>
      <c r="M54" s="18"/>
      <c r="N54" s="79">
        <v>41687</v>
      </c>
      <c r="O54" s="16">
        <v>36</v>
      </c>
      <c r="P54" s="51"/>
      <c r="R54" s="330"/>
    </row>
    <row r="55" spans="1:18" s="70" customFormat="1" x14ac:dyDescent="0.25">
      <c r="A55" s="27">
        <v>41682</v>
      </c>
      <c r="B55" s="25" t="s">
        <v>13104</v>
      </c>
      <c r="C55" s="25" t="s">
        <v>13105</v>
      </c>
      <c r="D55" s="14" t="s">
        <v>12939</v>
      </c>
      <c r="E55" s="25" t="s">
        <v>13106</v>
      </c>
      <c r="F55" s="14" t="s">
        <v>13107</v>
      </c>
      <c r="G55" s="14"/>
      <c r="H55" s="14" t="s">
        <v>13106</v>
      </c>
      <c r="I55" s="14" t="s">
        <v>13108</v>
      </c>
      <c r="J55" s="14"/>
      <c r="K55" s="14"/>
      <c r="L55" s="27"/>
      <c r="M55" s="18"/>
      <c r="N55" s="79">
        <v>41688</v>
      </c>
      <c r="O55" s="16"/>
      <c r="P55" s="51"/>
      <c r="R55" s="330"/>
    </row>
    <row r="56" spans="1:18" s="70" customFormat="1" x14ac:dyDescent="0.25">
      <c r="A56" s="260">
        <v>41685</v>
      </c>
      <c r="B56" s="303" t="s">
        <v>13127</v>
      </c>
      <c r="C56" s="288" t="s">
        <v>12693</v>
      </c>
      <c r="D56" s="288" t="s">
        <v>12694</v>
      </c>
      <c r="E56" s="25" t="s">
        <v>10188</v>
      </c>
      <c r="F56" s="14" t="s">
        <v>1661</v>
      </c>
      <c r="G56" s="14"/>
      <c r="H56" s="14" t="s">
        <v>10188</v>
      </c>
      <c r="I56" s="14" t="s">
        <v>13128</v>
      </c>
      <c r="J56" s="14"/>
      <c r="K56" s="14" t="s">
        <v>9338</v>
      </c>
      <c r="L56" s="27"/>
      <c r="M56" s="18"/>
      <c r="N56" s="79">
        <v>41689</v>
      </c>
      <c r="O56" s="16">
        <v>5</v>
      </c>
      <c r="P56" s="51"/>
      <c r="R56" s="330"/>
    </row>
    <row r="57" spans="1:18" s="70" customFormat="1" x14ac:dyDescent="0.25">
      <c r="A57" s="260">
        <v>41685</v>
      </c>
      <c r="B57" s="303" t="s">
        <v>13127</v>
      </c>
      <c r="C57" s="288" t="s">
        <v>12693</v>
      </c>
      <c r="D57" s="288" t="s">
        <v>13129</v>
      </c>
      <c r="E57" s="25" t="s">
        <v>10188</v>
      </c>
      <c r="F57" s="14" t="s">
        <v>1661</v>
      </c>
      <c r="G57" s="14"/>
      <c r="H57" s="14" t="s">
        <v>10188</v>
      </c>
      <c r="I57" s="14" t="s">
        <v>13130</v>
      </c>
      <c r="J57" s="14"/>
      <c r="K57" s="14" t="s">
        <v>1820</v>
      </c>
      <c r="L57" s="27"/>
      <c r="M57" s="18"/>
      <c r="N57" s="79">
        <v>41689</v>
      </c>
      <c r="O57" s="16">
        <v>2</v>
      </c>
      <c r="P57" s="51"/>
      <c r="R57" s="330"/>
    </row>
    <row r="58" spans="1:18" s="70" customFormat="1" x14ac:dyDescent="0.25">
      <c r="A58" s="27">
        <v>41687</v>
      </c>
      <c r="B58" s="25" t="s">
        <v>13131</v>
      </c>
      <c r="C58" s="25" t="s">
        <v>12370</v>
      </c>
      <c r="D58" s="14" t="s">
        <v>12939</v>
      </c>
      <c r="E58" s="25" t="s">
        <v>11555</v>
      </c>
      <c r="F58" s="14" t="s">
        <v>1661</v>
      </c>
      <c r="G58" s="14"/>
      <c r="H58" s="14" t="s">
        <v>12372</v>
      </c>
      <c r="I58" s="14" t="s">
        <v>13159</v>
      </c>
      <c r="J58" s="14"/>
      <c r="K58" s="14" t="s">
        <v>1820</v>
      </c>
      <c r="L58" s="27"/>
      <c r="M58" s="18"/>
      <c r="N58" s="79">
        <v>41689</v>
      </c>
      <c r="O58" s="16">
        <v>2</v>
      </c>
      <c r="P58" s="51"/>
      <c r="R58" s="330"/>
    </row>
    <row r="59" spans="1:18" s="70" customFormat="1" x14ac:dyDescent="0.25">
      <c r="A59" s="27">
        <v>41681</v>
      </c>
      <c r="B59" s="25" t="s">
        <v>10158</v>
      </c>
      <c r="C59" s="25" t="s">
        <v>12581</v>
      </c>
      <c r="D59" s="14" t="s">
        <v>13041</v>
      </c>
      <c r="E59" s="25"/>
      <c r="F59" s="14" t="s">
        <v>8810</v>
      </c>
      <c r="G59" s="14"/>
      <c r="H59" s="14" t="s">
        <v>11349</v>
      </c>
      <c r="I59" s="14" t="s">
        <v>1255</v>
      </c>
      <c r="J59" s="14"/>
      <c r="K59" s="14" t="s">
        <v>149</v>
      </c>
      <c r="L59" s="27"/>
      <c r="M59" s="18" t="s">
        <v>6533</v>
      </c>
      <c r="N59" s="79">
        <v>41690</v>
      </c>
      <c r="O59" s="16">
        <v>3</v>
      </c>
      <c r="P59" s="51"/>
      <c r="R59" s="330"/>
    </row>
    <row r="60" spans="1:18" s="70" customFormat="1" x14ac:dyDescent="0.25">
      <c r="A60" s="27">
        <v>41688</v>
      </c>
      <c r="B60" s="25" t="s">
        <v>10718</v>
      </c>
      <c r="C60" s="25" t="s">
        <v>13149</v>
      </c>
      <c r="D60" s="14" t="s">
        <v>13150</v>
      </c>
      <c r="E60" s="25"/>
      <c r="F60" s="14" t="s">
        <v>8810</v>
      </c>
      <c r="G60" s="14"/>
      <c r="H60" s="14" t="s">
        <v>11349</v>
      </c>
      <c r="I60" s="14" t="s">
        <v>5111</v>
      </c>
      <c r="J60" s="14"/>
      <c r="K60" s="14" t="s">
        <v>3040</v>
      </c>
      <c r="L60" s="27">
        <v>41690</v>
      </c>
      <c r="M60" s="18" t="s">
        <v>6533</v>
      </c>
      <c r="N60" s="79">
        <v>41690</v>
      </c>
      <c r="O60" s="16">
        <v>1</v>
      </c>
      <c r="P60" s="51"/>
      <c r="R60" s="330"/>
    </row>
    <row r="61" spans="1:18" s="70" customFormat="1" x14ac:dyDescent="0.25">
      <c r="A61" s="27">
        <v>41689</v>
      </c>
      <c r="B61" s="25" t="s">
        <v>13158</v>
      </c>
      <c r="C61" s="25" t="s">
        <v>12581</v>
      </c>
      <c r="D61" s="14" t="s">
        <v>13041</v>
      </c>
      <c r="E61" s="25" t="s">
        <v>4847</v>
      </c>
      <c r="F61" s="14" t="s">
        <v>4494</v>
      </c>
      <c r="G61" s="14"/>
      <c r="H61" s="14" t="s">
        <v>4359</v>
      </c>
      <c r="I61" s="14" t="s">
        <v>12664</v>
      </c>
      <c r="J61" s="14" t="s">
        <v>10366</v>
      </c>
      <c r="K61" s="14" t="s">
        <v>7524</v>
      </c>
      <c r="L61" s="27">
        <v>41690</v>
      </c>
      <c r="M61" s="18"/>
      <c r="N61" s="79">
        <v>41690</v>
      </c>
      <c r="O61" s="16">
        <v>36</v>
      </c>
      <c r="P61" s="51"/>
      <c r="R61" s="330"/>
    </row>
    <row r="62" spans="1:18" s="70" customFormat="1" x14ac:dyDescent="0.25">
      <c r="A62" s="27">
        <v>41689</v>
      </c>
      <c r="B62" s="25" t="s">
        <v>13156</v>
      </c>
      <c r="C62" s="25" t="s">
        <v>12581</v>
      </c>
      <c r="D62" s="14" t="s">
        <v>13041</v>
      </c>
      <c r="E62" s="25" t="s">
        <v>6429</v>
      </c>
      <c r="F62" s="14" t="s">
        <v>1697</v>
      </c>
      <c r="G62" s="14"/>
      <c r="H62" s="14"/>
      <c r="I62" s="14" t="s">
        <v>8425</v>
      </c>
      <c r="J62" s="14" t="s">
        <v>10002</v>
      </c>
      <c r="K62" s="14" t="s">
        <v>13157</v>
      </c>
      <c r="L62" s="27">
        <v>41691</v>
      </c>
      <c r="M62" s="18" t="s">
        <v>11291</v>
      </c>
      <c r="N62" s="79">
        <v>41691</v>
      </c>
      <c r="O62" s="16">
        <v>100</v>
      </c>
      <c r="P62" s="51"/>
      <c r="R62" s="330"/>
    </row>
    <row r="63" spans="1:18" s="70" customFormat="1" x14ac:dyDescent="0.25">
      <c r="A63" s="27">
        <v>41691</v>
      </c>
      <c r="B63" s="25" t="s">
        <v>13160</v>
      </c>
      <c r="C63" s="25" t="s">
        <v>13101</v>
      </c>
      <c r="D63" s="14" t="s">
        <v>13111</v>
      </c>
      <c r="E63" s="25" t="s">
        <v>11034</v>
      </c>
      <c r="F63" s="14" t="s">
        <v>13161</v>
      </c>
      <c r="G63" s="14" t="s">
        <v>13162</v>
      </c>
      <c r="H63" s="14" t="s">
        <v>13163</v>
      </c>
      <c r="I63" s="14" t="s">
        <v>13164</v>
      </c>
      <c r="J63" s="14" t="s">
        <v>9326</v>
      </c>
      <c r="K63" s="14" t="s">
        <v>8426</v>
      </c>
      <c r="L63" s="27">
        <v>41694</v>
      </c>
      <c r="M63" s="18" t="s">
        <v>6533</v>
      </c>
      <c r="N63" s="79">
        <v>41694</v>
      </c>
      <c r="O63" s="16">
        <v>3</v>
      </c>
      <c r="P63" s="51"/>
      <c r="R63" s="330"/>
    </row>
    <row r="64" spans="1:18" s="70" customFormat="1" x14ac:dyDescent="0.25">
      <c r="A64" s="27">
        <v>41691</v>
      </c>
      <c r="B64" s="25" t="s">
        <v>13167</v>
      </c>
      <c r="C64" s="25" t="s">
        <v>12782</v>
      </c>
      <c r="D64" s="14" t="s">
        <v>12941</v>
      </c>
      <c r="E64" s="25"/>
      <c r="F64" s="14" t="s">
        <v>4494</v>
      </c>
      <c r="G64" s="14"/>
      <c r="H64" s="14" t="s">
        <v>1045</v>
      </c>
      <c r="I64" s="14" t="s">
        <v>10098</v>
      </c>
      <c r="J64" s="14" t="s">
        <v>12910</v>
      </c>
      <c r="K64" s="14" t="s">
        <v>921</v>
      </c>
      <c r="L64" s="27">
        <v>41691</v>
      </c>
      <c r="M64" s="18" t="s">
        <v>6533</v>
      </c>
      <c r="N64" s="79">
        <v>41694</v>
      </c>
      <c r="O64" s="16">
        <v>16</v>
      </c>
      <c r="P64" s="51"/>
      <c r="R64" s="330"/>
    </row>
    <row r="65" spans="1:18" s="70" customFormat="1" x14ac:dyDescent="0.25">
      <c r="A65" s="27">
        <v>41689</v>
      </c>
      <c r="B65" s="25">
        <v>5242</v>
      </c>
      <c r="C65" s="25" t="s">
        <v>12581</v>
      </c>
      <c r="D65" s="14" t="s">
        <v>13041</v>
      </c>
      <c r="E65" s="25" t="s">
        <v>13152</v>
      </c>
      <c r="F65" s="14" t="s">
        <v>13153</v>
      </c>
      <c r="G65" s="14"/>
      <c r="H65" s="14" t="s">
        <v>13154</v>
      </c>
      <c r="I65" s="14" t="s">
        <v>13155</v>
      </c>
      <c r="J65" s="14" t="s">
        <v>1727</v>
      </c>
      <c r="K65" s="14" t="s">
        <v>5971</v>
      </c>
      <c r="L65" s="27">
        <v>41695</v>
      </c>
      <c r="M65" s="18" t="s">
        <v>11291</v>
      </c>
      <c r="N65" s="79">
        <v>41695</v>
      </c>
      <c r="O65" s="16">
        <v>6</v>
      </c>
      <c r="P65" s="51"/>
      <c r="R65" s="330"/>
    </row>
    <row r="66" spans="1:18" s="70" customFormat="1" x14ac:dyDescent="0.25">
      <c r="A66" s="27">
        <v>41691</v>
      </c>
      <c r="B66" s="25" t="s">
        <v>13168</v>
      </c>
      <c r="C66" s="25" t="s">
        <v>13110</v>
      </c>
      <c r="D66" s="14" t="s">
        <v>13111</v>
      </c>
      <c r="E66" s="25" t="s">
        <v>13173</v>
      </c>
      <c r="F66" s="14" t="s">
        <v>11360</v>
      </c>
      <c r="G66" s="14" t="s">
        <v>5139</v>
      </c>
      <c r="H66" s="14" t="s">
        <v>12335</v>
      </c>
      <c r="I66" s="14" t="s">
        <v>12336</v>
      </c>
      <c r="J66" s="14" t="s">
        <v>12910</v>
      </c>
      <c r="K66" s="14" t="s">
        <v>2377</v>
      </c>
      <c r="L66" s="27">
        <v>41695</v>
      </c>
      <c r="M66" s="18"/>
      <c r="N66" s="79">
        <v>41695</v>
      </c>
      <c r="O66" s="16">
        <v>18</v>
      </c>
      <c r="P66" s="51"/>
      <c r="R66" s="330"/>
    </row>
    <row r="67" spans="1:18" s="70" customFormat="1" x14ac:dyDescent="0.25">
      <c r="A67" s="27">
        <v>41694</v>
      </c>
      <c r="B67" s="25" t="s">
        <v>13185</v>
      </c>
      <c r="C67" s="25" t="s">
        <v>12244</v>
      </c>
      <c r="D67" s="14" t="s">
        <v>12985</v>
      </c>
      <c r="E67" s="25"/>
      <c r="F67" s="14" t="s">
        <v>12504</v>
      </c>
      <c r="G67" s="14"/>
      <c r="H67" s="14" t="s">
        <v>6189</v>
      </c>
      <c r="I67" s="14"/>
      <c r="J67" s="14"/>
      <c r="K67" s="14" t="s">
        <v>13186</v>
      </c>
      <c r="L67" s="27">
        <v>41695</v>
      </c>
      <c r="M67" s="18" t="s">
        <v>6533</v>
      </c>
      <c r="N67" s="79">
        <v>41695</v>
      </c>
      <c r="O67" s="16">
        <v>1</v>
      </c>
      <c r="P67" s="51"/>
      <c r="R67" s="330"/>
    </row>
    <row r="68" spans="1:18" s="70" customFormat="1" x14ac:dyDescent="0.25">
      <c r="A68" s="27">
        <v>41694</v>
      </c>
      <c r="B68" s="303" t="s">
        <v>13178</v>
      </c>
      <c r="C68" s="288" t="s">
        <v>12693</v>
      </c>
      <c r="D68" s="288" t="s">
        <v>12694</v>
      </c>
      <c r="E68" s="25" t="s">
        <v>10188</v>
      </c>
      <c r="F68" s="14" t="s">
        <v>1661</v>
      </c>
      <c r="G68" s="14"/>
      <c r="H68" s="14" t="s">
        <v>10188</v>
      </c>
      <c r="I68" s="14" t="s">
        <v>13179</v>
      </c>
      <c r="J68" s="14"/>
      <c r="K68" s="14" t="s">
        <v>9338</v>
      </c>
      <c r="L68" s="27"/>
      <c r="M68" s="18"/>
      <c r="N68" s="79">
        <v>41696</v>
      </c>
      <c r="O68" s="16">
        <v>5</v>
      </c>
      <c r="P68" s="51"/>
      <c r="R68" s="330"/>
    </row>
    <row r="69" spans="1:18" s="70" customFormat="1" x14ac:dyDescent="0.25">
      <c r="A69" s="27">
        <v>41694</v>
      </c>
      <c r="B69" s="303" t="s">
        <v>13178</v>
      </c>
      <c r="C69" s="288" t="s">
        <v>12693</v>
      </c>
      <c r="D69" s="288" t="s">
        <v>13129</v>
      </c>
      <c r="E69" s="25" t="s">
        <v>10188</v>
      </c>
      <c r="F69" s="14" t="s">
        <v>1661</v>
      </c>
      <c r="G69" s="14"/>
      <c r="H69" s="14" t="s">
        <v>10188</v>
      </c>
      <c r="I69" s="14" t="s">
        <v>13180</v>
      </c>
      <c r="J69" s="14"/>
      <c r="K69" s="14" t="s">
        <v>1820</v>
      </c>
      <c r="L69" s="27"/>
      <c r="M69" s="18"/>
      <c r="N69" s="79">
        <v>41696</v>
      </c>
      <c r="O69" s="16">
        <v>2</v>
      </c>
      <c r="P69" s="51"/>
      <c r="R69" s="330"/>
    </row>
    <row r="70" spans="1:18" s="70" customFormat="1" x14ac:dyDescent="0.25">
      <c r="A70" s="27">
        <v>41694</v>
      </c>
      <c r="B70" s="303" t="s">
        <v>13178</v>
      </c>
      <c r="C70" s="25" t="s">
        <v>13181</v>
      </c>
      <c r="D70" s="14" t="s">
        <v>13092</v>
      </c>
      <c r="E70" s="25" t="s">
        <v>10188</v>
      </c>
      <c r="F70" s="14" t="s">
        <v>1661</v>
      </c>
      <c r="G70" s="14"/>
      <c r="H70" s="14" t="s">
        <v>10188</v>
      </c>
      <c r="I70" s="14" t="s">
        <v>13182</v>
      </c>
      <c r="J70" s="14"/>
      <c r="K70" s="14" t="s">
        <v>9338</v>
      </c>
      <c r="L70" s="27"/>
      <c r="M70" s="18"/>
      <c r="N70" s="79">
        <v>41696</v>
      </c>
      <c r="O70" s="16">
        <v>5</v>
      </c>
      <c r="P70" s="51"/>
      <c r="R70" s="330"/>
    </row>
    <row r="71" spans="1:18" s="70" customFormat="1" x14ac:dyDescent="0.25">
      <c r="A71" s="27">
        <v>41694</v>
      </c>
      <c r="B71" s="303" t="s">
        <v>13178</v>
      </c>
      <c r="C71" s="25" t="s">
        <v>13078</v>
      </c>
      <c r="D71" s="14" t="s">
        <v>12732</v>
      </c>
      <c r="E71" s="25" t="s">
        <v>10188</v>
      </c>
      <c r="F71" s="14" t="s">
        <v>1661</v>
      </c>
      <c r="G71" s="14"/>
      <c r="H71" s="14" t="s">
        <v>10188</v>
      </c>
      <c r="I71" s="14" t="s">
        <v>13183</v>
      </c>
      <c r="J71" s="14"/>
      <c r="K71" s="14" t="s">
        <v>824</v>
      </c>
      <c r="L71" s="27"/>
      <c r="M71" s="18"/>
      <c r="N71" s="79">
        <v>41696</v>
      </c>
      <c r="O71" s="16">
        <v>1</v>
      </c>
      <c r="P71" s="51"/>
      <c r="R71" s="330"/>
    </row>
    <row r="72" spans="1:18" s="70" customFormat="1" x14ac:dyDescent="0.25">
      <c r="A72" s="27">
        <v>41689</v>
      </c>
      <c r="B72" s="25">
        <v>5242</v>
      </c>
      <c r="C72" s="25" t="s">
        <v>12581</v>
      </c>
      <c r="D72" s="14" t="s">
        <v>13041</v>
      </c>
      <c r="E72" s="25" t="s">
        <v>13151</v>
      </c>
      <c r="F72" s="14" t="s">
        <v>13043</v>
      </c>
      <c r="G72" s="14"/>
      <c r="H72" s="14" t="s">
        <v>13151</v>
      </c>
      <c r="I72" s="14" t="s">
        <v>6859</v>
      </c>
      <c r="J72" s="14" t="s">
        <v>10002</v>
      </c>
      <c r="K72" s="14" t="s">
        <v>9469</v>
      </c>
      <c r="L72" s="27">
        <v>41695</v>
      </c>
      <c r="M72" s="18" t="s">
        <v>11291</v>
      </c>
      <c r="N72" s="79">
        <v>41697</v>
      </c>
      <c r="O72" s="16">
        <v>2</v>
      </c>
      <c r="P72" s="51"/>
      <c r="R72" s="330"/>
    </row>
    <row r="73" spans="1:18" s="70" customFormat="1" x14ac:dyDescent="0.25">
      <c r="A73" s="27">
        <v>41691</v>
      </c>
      <c r="B73" s="25" t="s">
        <v>13165</v>
      </c>
      <c r="C73" s="25" t="s">
        <v>12244</v>
      </c>
      <c r="D73" s="14" t="s">
        <v>12985</v>
      </c>
      <c r="E73" s="25"/>
      <c r="F73" s="14" t="s">
        <v>7521</v>
      </c>
      <c r="G73" s="14"/>
      <c r="H73" s="14" t="s">
        <v>11349</v>
      </c>
      <c r="I73" s="14" t="s">
        <v>13166</v>
      </c>
      <c r="J73" s="14"/>
      <c r="K73" s="14" t="s">
        <v>4996</v>
      </c>
      <c r="L73" s="27">
        <v>41691</v>
      </c>
      <c r="M73" s="18" t="s">
        <v>6533</v>
      </c>
      <c r="N73" s="79">
        <v>41697</v>
      </c>
      <c r="O73" s="16">
        <v>6</v>
      </c>
      <c r="P73" s="51"/>
      <c r="R73" s="330"/>
    </row>
    <row r="74" spans="1:18" s="70" customFormat="1" x14ac:dyDescent="0.25">
      <c r="A74" s="27">
        <v>41674</v>
      </c>
      <c r="B74" s="25" t="s">
        <v>13070</v>
      </c>
      <c r="C74" s="25" t="s">
        <v>2010</v>
      </c>
      <c r="D74" s="14"/>
      <c r="E74" s="25" t="s">
        <v>13071</v>
      </c>
      <c r="F74" s="14" t="s">
        <v>11395</v>
      </c>
      <c r="G74" s="14"/>
      <c r="H74" s="14" t="s">
        <v>13072</v>
      </c>
      <c r="I74" s="14"/>
      <c r="J74" s="14"/>
      <c r="K74" s="14" t="s">
        <v>8534</v>
      </c>
      <c r="L74" s="27"/>
      <c r="M74" s="18"/>
      <c r="N74" s="79">
        <v>41698</v>
      </c>
      <c r="O74" s="16"/>
      <c r="P74" s="51"/>
      <c r="R74" s="330"/>
    </row>
    <row r="75" spans="1:18" s="70" customFormat="1" x14ac:dyDescent="0.25">
      <c r="A75" s="27">
        <v>41676</v>
      </c>
      <c r="B75" s="25" t="s">
        <v>13081</v>
      </c>
      <c r="C75" s="25" t="s">
        <v>2010</v>
      </c>
      <c r="D75" s="14"/>
      <c r="E75" s="25" t="s">
        <v>12093</v>
      </c>
      <c r="F75" s="14" t="s">
        <v>178</v>
      </c>
      <c r="G75" s="14"/>
      <c r="H75" s="14" t="s">
        <v>13082</v>
      </c>
      <c r="I75" s="14" t="s">
        <v>5830</v>
      </c>
      <c r="J75" s="14"/>
      <c r="K75" s="14" t="s">
        <v>2581</v>
      </c>
      <c r="L75" s="27"/>
      <c r="M75" s="18"/>
      <c r="N75" s="79">
        <v>41698</v>
      </c>
      <c r="O75" s="16"/>
      <c r="P75" s="51"/>
      <c r="R75" s="330"/>
    </row>
    <row r="76" spans="1:18" s="70" customFormat="1" x14ac:dyDescent="0.25">
      <c r="A76" s="27">
        <v>41681</v>
      </c>
      <c r="B76" s="25" t="s">
        <v>13121</v>
      </c>
      <c r="C76" s="25" t="s">
        <v>13122</v>
      </c>
      <c r="D76" s="14" t="s">
        <v>13125</v>
      </c>
      <c r="E76" s="25"/>
      <c r="F76" s="14" t="s">
        <v>1461</v>
      </c>
      <c r="G76" s="14"/>
      <c r="H76" s="14" t="s">
        <v>13126</v>
      </c>
      <c r="I76" s="14"/>
      <c r="J76" s="14"/>
      <c r="K76" s="14" t="s">
        <v>4440</v>
      </c>
      <c r="L76" s="27">
        <v>41712</v>
      </c>
      <c r="M76" s="18"/>
      <c r="N76" s="79">
        <v>41698</v>
      </c>
      <c r="O76" s="16"/>
      <c r="P76" s="51"/>
      <c r="R76" s="330"/>
    </row>
    <row r="77" spans="1:18" s="78" customFormat="1" x14ac:dyDescent="0.25">
      <c r="A77" s="27">
        <v>41682</v>
      </c>
      <c r="B77" s="25" t="s">
        <v>13096</v>
      </c>
      <c r="C77" s="25" t="s">
        <v>10626</v>
      </c>
      <c r="D77" s="14" t="s">
        <v>11649</v>
      </c>
      <c r="E77" s="25" t="s">
        <v>4857</v>
      </c>
      <c r="F77" s="14" t="s">
        <v>1661</v>
      </c>
      <c r="G77" s="14"/>
      <c r="H77" s="14" t="s">
        <v>4857</v>
      </c>
      <c r="I77" s="14" t="s">
        <v>13011</v>
      </c>
      <c r="J77" s="14"/>
      <c r="K77" s="14" t="s">
        <v>824</v>
      </c>
      <c r="L77" s="27"/>
      <c r="M77" s="18"/>
      <c r="N77" s="79">
        <v>41698</v>
      </c>
      <c r="O77" s="16"/>
      <c r="P77" s="51"/>
      <c r="R77" s="330"/>
    </row>
    <row r="78" spans="1:18" s="70" customFormat="1" x14ac:dyDescent="0.25">
      <c r="A78" s="27">
        <v>41682</v>
      </c>
      <c r="B78" s="25" t="s">
        <v>13096</v>
      </c>
      <c r="C78" s="25" t="s">
        <v>13097</v>
      </c>
      <c r="D78" s="14" t="s">
        <v>12983</v>
      </c>
      <c r="E78" s="25" t="s">
        <v>4857</v>
      </c>
      <c r="F78" s="14" t="s">
        <v>1661</v>
      </c>
      <c r="G78" s="14"/>
      <c r="H78" s="14" t="s">
        <v>4857</v>
      </c>
      <c r="I78" s="14" t="s">
        <v>13011</v>
      </c>
      <c r="J78" s="14"/>
      <c r="K78" s="14" t="s">
        <v>824</v>
      </c>
      <c r="L78" s="27"/>
      <c r="M78" s="18"/>
      <c r="N78" s="79">
        <v>41698</v>
      </c>
      <c r="O78" s="16"/>
      <c r="P78" s="51"/>
      <c r="R78" s="330"/>
    </row>
    <row r="79" spans="1:18" s="70" customFormat="1" x14ac:dyDescent="0.25">
      <c r="A79" s="27">
        <v>41682</v>
      </c>
      <c r="B79" s="25" t="s">
        <v>13098</v>
      </c>
      <c r="C79" s="25" t="s">
        <v>12581</v>
      </c>
      <c r="D79" s="14" t="s">
        <v>13099</v>
      </c>
      <c r="E79" s="25" t="s">
        <v>1620</v>
      </c>
      <c r="F79" s="14" t="s">
        <v>1697</v>
      </c>
      <c r="G79" s="14"/>
      <c r="H79" s="14" t="s">
        <v>12258</v>
      </c>
      <c r="I79" s="14" t="s">
        <v>8425</v>
      </c>
      <c r="J79" s="14" t="s">
        <v>10002</v>
      </c>
      <c r="K79" s="14" t="s">
        <v>5412</v>
      </c>
      <c r="L79" s="27">
        <v>41683</v>
      </c>
      <c r="M79" s="18" t="s">
        <v>9219</v>
      </c>
      <c r="N79" s="79">
        <v>41698</v>
      </c>
      <c r="O79" s="16"/>
      <c r="P79" s="51"/>
      <c r="R79" s="330"/>
    </row>
    <row r="80" spans="1:18" s="70" customFormat="1" x14ac:dyDescent="0.25">
      <c r="A80" s="27">
        <v>41683</v>
      </c>
      <c r="B80" s="25" t="s">
        <v>13117</v>
      </c>
      <c r="C80" s="25" t="s">
        <v>11387</v>
      </c>
      <c r="D80" s="14" t="s">
        <v>13118</v>
      </c>
      <c r="E80" s="25" t="s">
        <v>4943</v>
      </c>
      <c r="F80" s="14" t="s">
        <v>9048</v>
      </c>
      <c r="G80" s="14" t="s">
        <v>5383</v>
      </c>
      <c r="H80" s="14" t="s">
        <v>4943</v>
      </c>
      <c r="I80" s="14" t="s">
        <v>1962</v>
      </c>
      <c r="J80" s="14" t="s">
        <v>2834</v>
      </c>
      <c r="K80" s="14" t="s">
        <v>9446</v>
      </c>
      <c r="L80" s="27">
        <v>41684</v>
      </c>
      <c r="M80" s="18"/>
      <c r="N80" s="79">
        <v>41698</v>
      </c>
      <c r="O80" s="16"/>
      <c r="P80" s="51"/>
      <c r="R80" s="330"/>
    </row>
    <row r="81" spans="1:18" s="70" customFormat="1" x14ac:dyDescent="0.25">
      <c r="A81" s="27">
        <v>41683</v>
      </c>
      <c r="B81" s="25" t="s">
        <v>13117</v>
      </c>
      <c r="C81" s="25" t="s">
        <v>11387</v>
      </c>
      <c r="D81" s="14" t="s">
        <v>13118</v>
      </c>
      <c r="E81" s="25" t="s">
        <v>4943</v>
      </c>
      <c r="F81" s="14" t="s">
        <v>9048</v>
      </c>
      <c r="G81" s="14" t="s">
        <v>5383</v>
      </c>
      <c r="H81" s="14" t="s">
        <v>4943</v>
      </c>
      <c r="I81" s="14" t="s">
        <v>11008</v>
      </c>
      <c r="J81" s="14" t="s">
        <v>2834</v>
      </c>
      <c r="K81" s="14" t="s">
        <v>5971</v>
      </c>
      <c r="L81" s="27">
        <v>41684</v>
      </c>
      <c r="M81" s="18"/>
      <c r="N81" s="79">
        <v>41698</v>
      </c>
      <c r="O81" s="16"/>
      <c r="P81" s="51"/>
      <c r="R81" s="330"/>
    </row>
    <row r="82" spans="1:18" s="70" customFormat="1" x14ac:dyDescent="0.25">
      <c r="A82" s="27">
        <v>41684</v>
      </c>
      <c r="B82" s="25" t="s">
        <v>7930</v>
      </c>
      <c r="C82" s="25" t="s">
        <v>12782</v>
      </c>
      <c r="D82" s="14" t="s">
        <v>12941</v>
      </c>
      <c r="E82" s="25"/>
      <c r="F82" s="14" t="s">
        <v>567</v>
      </c>
      <c r="G82" s="14" t="s">
        <v>7539</v>
      </c>
      <c r="H82" s="14" t="s">
        <v>12931</v>
      </c>
      <c r="I82" s="14" t="s">
        <v>10616</v>
      </c>
      <c r="J82" s="14"/>
      <c r="K82" s="14" t="s">
        <v>4755</v>
      </c>
      <c r="L82" s="27">
        <v>41684</v>
      </c>
      <c r="M82" s="18" t="s">
        <v>6533</v>
      </c>
      <c r="N82" s="79">
        <v>41698</v>
      </c>
      <c r="O82" s="16"/>
      <c r="P82" s="51"/>
      <c r="R82" s="330"/>
    </row>
    <row r="83" spans="1:18" s="70" customFormat="1" x14ac:dyDescent="0.25">
      <c r="A83" s="27">
        <v>41697</v>
      </c>
      <c r="B83" s="25" t="s">
        <v>13198</v>
      </c>
      <c r="C83" s="25" t="s">
        <v>12898</v>
      </c>
      <c r="D83" s="14" t="s">
        <v>13199</v>
      </c>
      <c r="E83" s="25"/>
      <c r="F83" s="14" t="s">
        <v>7521</v>
      </c>
      <c r="G83" s="14"/>
      <c r="H83" s="14" t="s">
        <v>4442</v>
      </c>
      <c r="I83" s="14" t="s">
        <v>10616</v>
      </c>
      <c r="J83" s="14" t="s">
        <v>10002</v>
      </c>
      <c r="K83" s="14" t="s">
        <v>7127</v>
      </c>
      <c r="L83" s="27">
        <v>41697</v>
      </c>
      <c r="M83" s="18" t="s">
        <v>6533</v>
      </c>
      <c r="N83" s="79">
        <v>41698</v>
      </c>
      <c r="O83" s="16"/>
      <c r="P83" s="51"/>
      <c r="R83" s="330"/>
    </row>
    <row r="84" spans="1:18" s="70" customFormat="1" x14ac:dyDescent="0.25">
      <c r="A84" s="27">
        <v>41712</v>
      </c>
      <c r="B84" s="25" t="s">
        <v>13294</v>
      </c>
      <c r="C84" s="25" t="s">
        <v>12244</v>
      </c>
      <c r="D84" s="14" t="s">
        <v>12985</v>
      </c>
      <c r="E84" s="25"/>
      <c r="F84" s="14" t="s">
        <v>11226</v>
      </c>
      <c r="G84" s="14"/>
      <c r="H84" s="14" t="s">
        <v>3509</v>
      </c>
      <c r="I84" s="14" t="s">
        <v>5414</v>
      </c>
      <c r="J84" s="14" t="s">
        <v>3766</v>
      </c>
      <c r="K84" s="14" t="s">
        <v>921</v>
      </c>
      <c r="L84" s="27"/>
      <c r="M84" s="18"/>
      <c r="N84" s="79">
        <v>41698</v>
      </c>
      <c r="O84" s="16"/>
      <c r="P84" s="51"/>
      <c r="R84" s="330"/>
    </row>
    <row r="85" spans="1:18" s="70" customFormat="1" x14ac:dyDescent="0.25">
      <c r="A85" s="27">
        <v>41698</v>
      </c>
      <c r="B85" s="25" t="s">
        <v>13206</v>
      </c>
      <c r="C85" s="25" t="s">
        <v>12782</v>
      </c>
      <c r="D85" s="14" t="s">
        <v>12941</v>
      </c>
      <c r="E85" s="25"/>
      <c r="F85" s="14" t="s">
        <v>11226</v>
      </c>
      <c r="G85" s="14"/>
      <c r="H85" s="14" t="s">
        <v>13207</v>
      </c>
      <c r="I85" s="14"/>
      <c r="J85" s="14"/>
      <c r="K85" s="14" t="s">
        <v>921</v>
      </c>
      <c r="L85" s="27">
        <v>41703</v>
      </c>
      <c r="M85" s="18"/>
      <c r="N85" s="79">
        <v>41701</v>
      </c>
      <c r="O85" s="16">
        <v>30</v>
      </c>
      <c r="P85" s="51"/>
      <c r="R85" s="330"/>
    </row>
    <row r="86" spans="1:18" s="70" customFormat="1" x14ac:dyDescent="0.25">
      <c r="A86" s="27">
        <v>41701</v>
      </c>
      <c r="B86" s="25" t="s">
        <v>13210</v>
      </c>
      <c r="C86" s="25" t="s">
        <v>13122</v>
      </c>
      <c r="D86" s="14" t="s">
        <v>13125</v>
      </c>
      <c r="E86" s="25"/>
      <c r="F86" s="14" t="s">
        <v>12504</v>
      </c>
      <c r="G86" s="14" t="s">
        <v>5830</v>
      </c>
      <c r="H86" s="14" t="s">
        <v>7542</v>
      </c>
      <c r="I86" s="14" t="s">
        <v>7301</v>
      </c>
      <c r="J86" s="14"/>
      <c r="K86" s="14" t="s">
        <v>6334</v>
      </c>
      <c r="L86" s="27"/>
      <c r="M86" s="18"/>
      <c r="N86" s="79">
        <v>41701</v>
      </c>
      <c r="O86" s="16">
        <v>50</v>
      </c>
      <c r="P86" s="51"/>
      <c r="R86" s="330"/>
    </row>
    <row r="87" spans="1:18" s="70" customFormat="1" x14ac:dyDescent="0.25">
      <c r="A87" s="27">
        <v>41701</v>
      </c>
      <c r="B87" s="25" t="s">
        <v>13210</v>
      </c>
      <c r="C87" s="25" t="s">
        <v>13122</v>
      </c>
      <c r="D87" s="14" t="s">
        <v>13125</v>
      </c>
      <c r="E87" s="25"/>
      <c r="F87" s="14" t="s">
        <v>12504</v>
      </c>
      <c r="G87" s="14"/>
      <c r="H87" s="14" t="s">
        <v>1000</v>
      </c>
      <c r="I87" s="14"/>
      <c r="J87" s="14"/>
      <c r="K87" s="14" t="s">
        <v>7196</v>
      </c>
      <c r="L87" s="27"/>
      <c r="M87" s="18"/>
      <c r="N87" s="79">
        <v>41701</v>
      </c>
      <c r="O87" s="16">
        <v>8</v>
      </c>
      <c r="P87" s="51"/>
      <c r="R87" s="330"/>
    </row>
    <row r="88" spans="1:18" s="70" customFormat="1" x14ac:dyDescent="0.25">
      <c r="A88" s="27">
        <v>41681</v>
      </c>
      <c r="B88" s="25" t="s">
        <v>13121</v>
      </c>
      <c r="C88" s="25" t="s">
        <v>13122</v>
      </c>
      <c r="D88" s="14" t="s">
        <v>13125</v>
      </c>
      <c r="E88" s="25"/>
      <c r="F88" s="14" t="s">
        <v>1461</v>
      </c>
      <c r="G88" s="14"/>
      <c r="H88" s="14" t="s">
        <v>4442</v>
      </c>
      <c r="I88" s="14" t="s">
        <v>10616</v>
      </c>
      <c r="J88" s="14" t="s">
        <v>4179</v>
      </c>
      <c r="K88" s="14" t="s">
        <v>5477</v>
      </c>
      <c r="L88" s="27">
        <v>41712</v>
      </c>
      <c r="M88" s="18"/>
      <c r="N88" s="79">
        <v>41704</v>
      </c>
      <c r="O88" s="16">
        <v>500</v>
      </c>
      <c r="P88" s="51"/>
      <c r="R88" s="330"/>
    </row>
    <row r="89" spans="1:18" s="70" customFormat="1" x14ac:dyDescent="0.25">
      <c r="A89" s="27">
        <v>41681</v>
      </c>
      <c r="B89" s="25" t="s">
        <v>13121</v>
      </c>
      <c r="C89" s="25" t="s">
        <v>13122</v>
      </c>
      <c r="D89" s="14" t="s">
        <v>13125</v>
      </c>
      <c r="E89" s="25"/>
      <c r="F89" s="14" t="s">
        <v>1461</v>
      </c>
      <c r="G89" s="14"/>
      <c r="H89" s="14" t="s">
        <v>4858</v>
      </c>
      <c r="I89" s="14"/>
      <c r="J89" s="14"/>
      <c r="K89" s="14" t="s">
        <v>6895</v>
      </c>
      <c r="L89" s="27"/>
      <c r="M89" s="18"/>
      <c r="N89" s="79">
        <v>41704</v>
      </c>
      <c r="O89" s="16">
        <v>600</v>
      </c>
      <c r="P89" s="51"/>
      <c r="R89" s="330"/>
    </row>
    <row r="90" spans="1:18" s="70" customFormat="1" x14ac:dyDescent="0.25">
      <c r="A90" s="27">
        <v>41697</v>
      </c>
      <c r="B90" s="25" t="s">
        <v>13196</v>
      </c>
      <c r="C90" s="25" t="s">
        <v>12693</v>
      </c>
      <c r="D90" s="14" t="s">
        <v>12694</v>
      </c>
      <c r="E90" s="25" t="s">
        <v>11728</v>
      </c>
      <c r="F90" s="14" t="s">
        <v>1661</v>
      </c>
      <c r="G90" s="14"/>
      <c r="H90" s="14" t="s">
        <v>11728</v>
      </c>
      <c r="I90" s="14" t="s">
        <v>13197</v>
      </c>
      <c r="J90" s="14"/>
      <c r="K90" s="14" t="s">
        <v>6257</v>
      </c>
      <c r="L90" s="27"/>
      <c r="M90" s="18"/>
      <c r="N90" s="79">
        <v>41704</v>
      </c>
      <c r="O90" s="16">
        <v>4</v>
      </c>
      <c r="P90" s="51"/>
      <c r="R90" s="330"/>
    </row>
    <row r="91" spans="1:18" s="70" customFormat="1" x14ac:dyDescent="0.25">
      <c r="A91" s="27">
        <v>41702</v>
      </c>
      <c r="B91" s="25" t="s">
        <v>13220</v>
      </c>
      <c r="C91" s="25" t="s">
        <v>11387</v>
      </c>
      <c r="D91" s="14" t="s">
        <v>13118</v>
      </c>
      <c r="E91" s="25" t="s">
        <v>12598</v>
      </c>
      <c r="F91" s="14" t="s">
        <v>9048</v>
      </c>
      <c r="G91" s="14" t="s">
        <v>5383</v>
      </c>
      <c r="H91" s="14" t="s">
        <v>13221</v>
      </c>
      <c r="I91" s="14" t="s">
        <v>13222</v>
      </c>
      <c r="J91" s="14" t="s">
        <v>10366</v>
      </c>
      <c r="K91" s="14" t="s">
        <v>8398</v>
      </c>
      <c r="L91" s="27">
        <v>41704</v>
      </c>
      <c r="M91" s="18"/>
      <c r="N91" s="79">
        <v>41704</v>
      </c>
      <c r="O91" s="16">
        <v>8</v>
      </c>
      <c r="P91" s="51"/>
      <c r="R91" s="330"/>
    </row>
    <row r="92" spans="1:18" s="70" customFormat="1" x14ac:dyDescent="0.25">
      <c r="A92" s="27">
        <v>41702</v>
      </c>
      <c r="B92" s="25" t="s">
        <v>13226</v>
      </c>
      <c r="C92" s="25" t="s">
        <v>12693</v>
      </c>
      <c r="D92" s="14" t="s">
        <v>12939</v>
      </c>
      <c r="E92" s="25" t="s">
        <v>13228</v>
      </c>
      <c r="F92" s="14" t="s">
        <v>1661</v>
      </c>
      <c r="G92" s="14"/>
      <c r="H92" s="14" t="s">
        <v>11728</v>
      </c>
      <c r="I92" s="14" t="s">
        <v>13197</v>
      </c>
      <c r="J92" s="14"/>
      <c r="K92" s="14" t="s">
        <v>149</v>
      </c>
      <c r="L92" s="27"/>
      <c r="M92" s="340"/>
      <c r="N92" s="79">
        <v>41704</v>
      </c>
      <c r="O92" s="16">
        <v>3</v>
      </c>
      <c r="P92" s="51"/>
      <c r="R92" s="330"/>
    </row>
    <row r="93" spans="1:18" s="70" customFormat="1" x14ac:dyDescent="0.25">
      <c r="A93" s="27">
        <v>41702</v>
      </c>
      <c r="B93" s="25" t="s">
        <v>13227</v>
      </c>
      <c r="C93" s="25" t="s">
        <v>13228</v>
      </c>
      <c r="D93" s="14" t="s">
        <v>12939</v>
      </c>
      <c r="E93" s="25" t="s">
        <v>11728</v>
      </c>
      <c r="F93" s="14" t="s">
        <v>1661</v>
      </c>
      <c r="G93" s="14"/>
      <c r="H93" s="14" t="s">
        <v>13229</v>
      </c>
      <c r="I93" s="14" t="s">
        <v>13230</v>
      </c>
      <c r="J93" s="14"/>
      <c r="K93" s="14" t="s">
        <v>149</v>
      </c>
      <c r="L93" s="27"/>
      <c r="M93" s="18"/>
      <c r="N93" s="79">
        <v>41705</v>
      </c>
      <c r="O93" s="16">
        <v>3</v>
      </c>
      <c r="P93" s="51"/>
      <c r="R93" s="330"/>
    </row>
    <row r="94" spans="1:18" s="70" customFormat="1" x14ac:dyDescent="0.25">
      <c r="A94" s="27">
        <v>41703</v>
      </c>
      <c r="B94" s="303" t="s">
        <v>13245</v>
      </c>
      <c r="C94" s="288" t="s">
        <v>12693</v>
      </c>
      <c r="D94" s="288" t="s">
        <v>12694</v>
      </c>
      <c r="E94" s="25" t="s">
        <v>10188</v>
      </c>
      <c r="F94" s="14" t="s">
        <v>1661</v>
      </c>
      <c r="G94" s="14"/>
      <c r="H94" s="14" t="s">
        <v>10188</v>
      </c>
      <c r="I94" s="14" t="s">
        <v>13179</v>
      </c>
      <c r="J94" s="14"/>
      <c r="K94" s="14" t="s">
        <v>9338</v>
      </c>
      <c r="L94" s="27"/>
      <c r="M94" s="18"/>
      <c r="N94" s="79">
        <v>41705</v>
      </c>
      <c r="O94" s="16">
        <v>5</v>
      </c>
      <c r="P94" s="51"/>
      <c r="R94" s="330"/>
    </row>
    <row r="95" spans="1:18" s="70" customFormat="1" x14ac:dyDescent="0.25">
      <c r="A95" s="27">
        <v>41703</v>
      </c>
      <c r="B95" s="303" t="s">
        <v>13245</v>
      </c>
      <c r="C95" s="288" t="s">
        <v>12693</v>
      </c>
      <c r="D95" s="288" t="s">
        <v>12694</v>
      </c>
      <c r="E95" s="25" t="s">
        <v>10188</v>
      </c>
      <c r="F95" s="14" t="s">
        <v>1661</v>
      </c>
      <c r="G95" s="14"/>
      <c r="H95" s="14" t="s">
        <v>10188</v>
      </c>
      <c r="I95" s="14" t="s">
        <v>13180</v>
      </c>
      <c r="J95" s="14"/>
      <c r="K95" s="14" t="s">
        <v>9989</v>
      </c>
      <c r="L95" s="27"/>
      <c r="M95" s="18"/>
      <c r="N95" s="79">
        <v>41705</v>
      </c>
      <c r="O95" s="16">
        <v>3</v>
      </c>
      <c r="P95" s="51"/>
      <c r="R95" s="330"/>
    </row>
    <row r="96" spans="1:18" s="70" customFormat="1" x14ac:dyDescent="0.25">
      <c r="A96" s="27">
        <v>41702</v>
      </c>
      <c r="B96" s="25" t="s">
        <v>13217</v>
      </c>
      <c r="C96" s="25" t="s">
        <v>13101</v>
      </c>
      <c r="D96" s="14" t="s">
        <v>13111</v>
      </c>
      <c r="E96" s="25"/>
      <c r="F96" s="14" t="s">
        <v>285</v>
      </c>
      <c r="G96" s="14" t="s">
        <v>7539</v>
      </c>
      <c r="H96" s="14" t="s">
        <v>7505</v>
      </c>
      <c r="I96" s="14" t="s">
        <v>13218</v>
      </c>
      <c r="J96" s="14" t="s">
        <v>1727</v>
      </c>
      <c r="K96" s="14" t="s">
        <v>13219</v>
      </c>
      <c r="L96" s="27">
        <v>41708</v>
      </c>
      <c r="M96" s="18"/>
      <c r="N96" s="79">
        <v>41710</v>
      </c>
      <c r="O96" s="16">
        <v>3000</v>
      </c>
      <c r="P96" s="51" t="s">
        <v>13265</v>
      </c>
      <c r="R96" s="330"/>
    </row>
    <row r="97" spans="1:18" s="70" customFormat="1" x14ac:dyDescent="0.25">
      <c r="A97" s="27">
        <v>41704</v>
      </c>
      <c r="B97" s="303" t="s">
        <v>13248</v>
      </c>
      <c r="C97" s="288" t="s">
        <v>12693</v>
      </c>
      <c r="D97" s="288" t="s">
        <v>12694</v>
      </c>
      <c r="E97" s="25" t="s">
        <v>10188</v>
      </c>
      <c r="F97" s="14" t="s">
        <v>1661</v>
      </c>
      <c r="G97" s="14"/>
      <c r="H97" s="14" t="s">
        <v>10188</v>
      </c>
      <c r="I97" s="14" t="s">
        <v>13249</v>
      </c>
      <c r="J97" s="14"/>
      <c r="K97" s="14" t="s">
        <v>824</v>
      </c>
      <c r="L97" s="27"/>
      <c r="M97" s="18"/>
      <c r="N97" s="79">
        <v>41710</v>
      </c>
      <c r="O97" s="16">
        <v>1</v>
      </c>
      <c r="P97" s="51"/>
      <c r="R97" s="330"/>
    </row>
    <row r="98" spans="1:18" s="70" customFormat="1" x14ac:dyDescent="0.25">
      <c r="A98" s="27">
        <v>41704</v>
      </c>
      <c r="B98" s="303" t="s">
        <v>13248</v>
      </c>
      <c r="C98" s="288" t="s">
        <v>12693</v>
      </c>
      <c r="D98" s="288" t="s">
        <v>12694</v>
      </c>
      <c r="E98" s="25" t="s">
        <v>10188</v>
      </c>
      <c r="F98" s="14" t="s">
        <v>1661</v>
      </c>
      <c r="G98" s="14"/>
      <c r="H98" s="14" t="s">
        <v>10188</v>
      </c>
      <c r="I98" s="14" t="s">
        <v>13179</v>
      </c>
      <c r="J98" s="14"/>
      <c r="K98" s="14" t="s">
        <v>6365</v>
      </c>
      <c r="L98" s="27"/>
      <c r="M98" s="18"/>
      <c r="N98" s="79">
        <v>41710</v>
      </c>
      <c r="O98" s="16">
        <v>4</v>
      </c>
      <c r="P98" s="51"/>
      <c r="R98" s="330"/>
    </row>
    <row r="99" spans="1:18" s="70" customFormat="1" x14ac:dyDescent="0.25">
      <c r="A99" s="27">
        <v>41704</v>
      </c>
      <c r="B99" s="303" t="s">
        <v>13248</v>
      </c>
      <c r="C99" s="288" t="s">
        <v>12693</v>
      </c>
      <c r="D99" s="288" t="s">
        <v>12694</v>
      </c>
      <c r="E99" s="25" t="s">
        <v>10188</v>
      </c>
      <c r="F99" s="14" t="s">
        <v>1661</v>
      </c>
      <c r="G99" s="14"/>
      <c r="H99" s="14" t="s">
        <v>10188</v>
      </c>
      <c r="I99" s="14" t="s">
        <v>13180</v>
      </c>
      <c r="J99" s="14"/>
      <c r="K99" s="14" t="s">
        <v>1820</v>
      </c>
      <c r="L99" s="27"/>
      <c r="M99" s="18"/>
      <c r="N99" s="79">
        <v>41710</v>
      </c>
      <c r="O99" s="16">
        <v>2</v>
      </c>
      <c r="P99" s="51"/>
      <c r="R99" s="330"/>
    </row>
    <row r="100" spans="1:18" s="70" customFormat="1" x14ac:dyDescent="0.25">
      <c r="A100" s="27">
        <v>41704</v>
      </c>
      <c r="B100" s="25" t="s">
        <v>13248</v>
      </c>
      <c r="C100" s="25" t="s">
        <v>12693</v>
      </c>
      <c r="D100" s="14" t="s">
        <v>12694</v>
      </c>
      <c r="E100" s="25" t="s">
        <v>10188</v>
      </c>
      <c r="F100" s="14" t="s">
        <v>1661</v>
      </c>
      <c r="G100" s="14"/>
      <c r="H100" s="14" t="s">
        <v>10188</v>
      </c>
      <c r="I100" s="14" t="s">
        <v>13251</v>
      </c>
      <c r="J100" s="14"/>
      <c r="K100" s="14" t="s">
        <v>6365</v>
      </c>
      <c r="L100" s="27"/>
      <c r="M100" s="18"/>
      <c r="N100" s="79">
        <v>41710</v>
      </c>
      <c r="O100" s="16">
        <v>4</v>
      </c>
      <c r="P100" s="51"/>
      <c r="R100" s="330"/>
    </row>
    <row r="101" spans="1:18" s="70" customFormat="1" x14ac:dyDescent="0.25">
      <c r="A101" s="27">
        <v>41705</v>
      </c>
      <c r="B101" s="25" t="s">
        <v>13261</v>
      </c>
      <c r="C101" s="25" t="s">
        <v>13026</v>
      </c>
      <c r="D101" s="14" t="s">
        <v>12939</v>
      </c>
      <c r="E101" s="25" t="s">
        <v>11728</v>
      </c>
      <c r="F101" s="14" t="s">
        <v>1661</v>
      </c>
      <c r="G101" s="14"/>
      <c r="H101" s="14" t="s">
        <v>10188</v>
      </c>
      <c r="I101" s="14" t="s">
        <v>13262</v>
      </c>
      <c r="J101" s="14"/>
      <c r="K101" s="14" t="s">
        <v>9989</v>
      </c>
      <c r="L101" s="27"/>
      <c r="M101" s="18"/>
      <c r="N101" s="79">
        <v>41710</v>
      </c>
      <c r="O101" s="16">
        <v>3</v>
      </c>
      <c r="P101" s="51"/>
      <c r="R101" s="330"/>
    </row>
    <row r="102" spans="1:18" s="70" customFormat="1" x14ac:dyDescent="0.25">
      <c r="A102" s="27">
        <v>41705</v>
      </c>
      <c r="B102" s="25" t="s">
        <v>13261</v>
      </c>
      <c r="C102" s="25" t="s">
        <v>13026</v>
      </c>
      <c r="D102" s="14" t="s">
        <v>12939</v>
      </c>
      <c r="E102" s="25" t="s">
        <v>11728</v>
      </c>
      <c r="F102" s="14" t="s">
        <v>1661</v>
      </c>
      <c r="G102" s="14"/>
      <c r="H102" s="14" t="s">
        <v>10188</v>
      </c>
      <c r="I102" s="14" t="s">
        <v>13263</v>
      </c>
      <c r="J102" s="14"/>
      <c r="K102" s="14" t="s">
        <v>9989</v>
      </c>
      <c r="L102" s="27"/>
      <c r="M102" s="18"/>
      <c r="N102" s="79">
        <v>41710</v>
      </c>
      <c r="O102" s="16">
        <v>3</v>
      </c>
      <c r="P102" s="51"/>
      <c r="R102" s="330"/>
    </row>
    <row r="103" spans="1:18" s="70" customFormat="1" x14ac:dyDescent="0.25">
      <c r="A103" s="27">
        <v>41710</v>
      </c>
      <c r="B103" s="25" t="s">
        <v>13275</v>
      </c>
      <c r="C103" s="25" t="s">
        <v>12782</v>
      </c>
      <c r="D103" s="14" t="s">
        <v>12941</v>
      </c>
      <c r="E103" s="25"/>
      <c r="F103" s="14" t="s">
        <v>8810</v>
      </c>
      <c r="G103" s="14"/>
      <c r="H103" s="14" t="s">
        <v>7065</v>
      </c>
      <c r="I103" s="14" t="s">
        <v>13055</v>
      </c>
      <c r="J103" s="14"/>
      <c r="K103" s="14" t="s">
        <v>3040</v>
      </c>
      <c r="L103" s="27">
        <v>41710</v>
      </c>
      <c r="M103" s="18" t="s">
        <v>6533</v>
      </c>
      <c r="N103" s="79">
        <v>41711</v>
      </c>
      <c r="O103" s="16">
        <v>1</v>
      </c>
      <c r="P103" s="51"/>
      <c r="R103" s="330"/>
    </row>
    <row r="104" spans="1:18" s="70" customFormat="1" x14ac:dyDescent="0.25">
      <c r="A104" s="27">
        <v>41710</v>
      </c>
      <c r="B104" s="25" t="s">
        <v>13276</v>
      </c>
      <c r="C104" s="25" t="s">
        <v>12370</v>
      </c>
      <c r="D104" s="14" t="s">
        <v>12939</v>
      </c>
      <c r="E104" s="25" t="s">
        <v>12372</v>
      </c>
      <c r="F104" s="14" t="s">
        <v>1661</v>
      </c>
      <c r="G104" s="14"/>
      <c r="H104" s="14" t="s">
        <v>13277</v>
      </c>
      <c r="I104" s="14" t="s">
        <v>12631</v>
      </c>
      <c r="J104" s="14"/>
      <c r="K104" s="14" t="s">
        <v>12922</v>
      </c>
      <c r="L104" s="27"/>
      <c r="M104" s="18"/>
      <c r="N104" s="79">
        <v>41712</v>
      </c>
      <c r="O104" s="16">
        <v>1</v>
      </c>
      <c r="P104" s="51"/>
      <c r="R104" s="330"/>
    </row>
    <row r="105" spans="1:18" s="70" customFormat="1" x14ac:dyDescent="0.25">
      <c r="A105" s="27">
        <v>41710</v>
      </c>
      <c r="B105" s="25" t="s">
        <v>13276</v>
      </c>
      <c r="C105" s="25" t="s">
        <v>12370</v>
      </c>
      <c r="D105" s="14" t="s">
        <v>12939</v>
      </c>
      <c r="E105" s="25" t="s">
        <v>12372</v>
      </c>
      <c r="F105" s="14" t="s">
        <v>1661</v>
      </c>
      <c r="G105" s="14"/>
      <c r="H105" s="14" t="s">
        <v>13278</v>
      </c>
      <c r="I105" s="14" t="s">
        <v>12631</v>
      </c>
      <c r="J105" s="14"/>
      <c r="K105" s="14" t="s">
        <v>12922</v>
      </c>
      <c r="L105" s="27"/>
      <c r="M105" s="18"/>
      <c r="N105" s="79">
        <v>41712</v>
      </c>
      <c r="O105" s="16">
        <v>1</v>
      </c>
      <c r="P105" s="51"/>
      <c r="R105" s="330"/>
    </row>
    <row r="106" spans="1:18" s="70" customFormat="1" x14ac:dyDescent="0.25">
      <c r="A106" s="27">
        <v>41705</v>
      </c>
      <c r="B106" s="25" t="s">
        <v>13109</v>
      </c>
      <c r="C106" s="25" t="s">
        <v>13101</v>
      </c>
      <c r="D106" s="14" t="s">
        <v>13111</v>
      </c>
      <c r="E106" s="25" t="s">
        <v>9451</v>
      </c>
      <c r="F106" s="14" t="s">
        <v>5726</v>
      </c>
      <c r="G106" s="14"/>
      <c r="H106" s="14" t="s">
        <v>9451</v>
      </c>
      <c r="I106" s="14" t="s">
        <v>13268</v>
      </c>
      <c r="J106" s="14" t="s">
        <v>10002</v>
      </c>
      <c r="K106" s="14" t="s">
        <v>9989</v>
      </c>
      <c r="L106" s="27" t="s">
        <v>13269</v>
      </c>
      <c r="M106" s="18"/>
      <c r="N106" s="79">
        <v>41715</v>
      </c>
      <c r="O106" s="16">
        <v>3</v>
      </c>
      <c r="P106" s="51"/>
      <c r="R106" s="330"/>
    </row>
    <row r="107" spans="1:18" s="70" customFormat="1" x14ac:dyDescent="0.25">
      <c r="A107" s="27">
        <v>41705</v>
      </c>
      <c r="B107" s="25" t="s">
        <v>13109</v>
      </c>
      <c r="C107" s="25" t="s">
        <v>13101</v>
      </c>
      <c r="D107" s="14" t="s">
        <v>13111</v>
      </c>
      <c r="E107" s="25" t="s">
        <v>9451</v>
      </c>
      <c r="F107" s="14" t="s">
        <v>5726</v>
      </c>
      <c r="G107" s="14"/>
      <c r="H107" s="14" t="s">
        <v>9451</v>
      </c>
      <c r="I107" s="14" t="s">
        <v>13270</v>
      </c>
      <c r="J107" s="14" t="s">
        <v>10002</v>
      </c>
      <c r="K107" s="14" t="s">
        <v>824</v>
      </c>
      <c r="L107" s="27" t="s">
        <v>13269</v>
      </c>
      <c r="M107" s="18"/>
      <c r="N107" s="79">
        <v>41715</v>
      </c>
      <c r="O107" s="16">
        <v>1</v>
      </c>
      <c r="P107" s="51"/>
      <c r="R107" s="330"/>
    </row>
    <row r="108" spans="1:18" s="70" customFormat="1" x14ac:dyDescent="0.25">
      <c r="A108" s="27">
        <v>41705</v>
      </c>
      <c r="B108" s="25" t="s">
        <v>13109</v>
      </c>
      <c r="C108" s="25" t="s">
        <v>13101</v>
      </c>
      <c r="D108" s="14" t="s">
        <v>13111</v>
      </c>
      <c r="E108" s="25" t="s">
        <v>9451</v>
      </c>
      <c r="F108" s="14" t="s">
        <v>5726</v>
      </c>
      <c r="G108" s="14"/>
      <c r="H108" s="14" t="s">
        <v>9451</v>
      </c>
      <c r="I108" s="14" t="s">
        <v>13271</v>
      </c>
      <c r="J108" s="14" t="s">
        <v>10002</v>
      </c>
      <c r="K108" s="14" t="s">
        <v>1820</v>
      </c>
      <c r="L108" s="27" t="s">
        <v>13269</v>
      </c>
      <c r="M108" s="18"/>
      <c r="N108" s="79">
        <v>41715</v>
      </c>
      <c r="O108" s="16">
        <v>2</v>
      </c>
      <c r="P108" s="51"/>
      <c r="R108" s="330"/>
    </row>
    <row r="109" spans="1:18" s="70" customFormat="1" x14ac:dyDescent="0.25">
      <c r="A109" s="27">
        <v>41702</v>
      </c>
      <c r="B109" s="25" t="s">
        <v>13231</v>
      </c>
      <c r="C109" s="25" t="s">
        <v>13232</v>
      </c>
      <c r="D109" s="14" t="s">
        <v>13233</v>
      </c>
      <c r="E109" s="25"/>
      <c r="F109" s="14" t="s">
        <v>936</v>
      </c>
      <c r="G109" s="14"/>
      <c r="H109" s="14" t="s">
        <v>6501</v>
      </c>
      <c r="I109" s="14"/>
      <c r="J109" s="14"/>
      <c r="K109" s="14" t="s">
        <v>6343</v>
      </c>
      <c r="L109" s="27">
        <v>41717</v>
      </c>
      <c r="M109" s="18"/>
      <c r="N109" s="79">
        <v>41717</v>
      </c>
      <c r="O109" s="16">
        <v>1</v>
      </c>
      <c r="P109" s="51"/>
      <c r="R109" s="330"/>
    </row>
    <row r="110" spans="1:18" s="70" customFormat="1" x14ac:dyDescent="0.25">
      <c r="A110" s="27">
        <v>41702</v>
      </c>
      <c r="B110" s="25" t="s">
        <v>13231</v>
      </c>
      <c r="C110" s="25" t="s">
        <v>13232</v>
      </c>
      <c r="D110" s="14" t="s">
        <v>13233</v>
      </c>
      <c r="E110" s="25"/>
      <c r="F110" s="14" t="s">
        <v>936</v>
      </c>
      <c r="G110" s="14"/>
      <c r="H110" s="14" t="s">
        <v>228</v>
      </c>
      <c r="I110" s="14" t="s">
        <v>6069</v>
      </c>
      <c r="J110" s="14" t="s">
        <v>9216</v>
      </c>
      <c r="K110" s="14" t="s">
        <v>5477</v>
      </c>
      <c r="L110" s="27">
        <v>41717</v>
      </c>
      <c r="M110" s="18"/>
      <c r="N110" s="79">
        <v>41717</v>
      </c>
      <c r="O110" s="16">
        <v>500</v>
      </c>
      <c r="P110" s="51"/>
      <c r="R110" s="330"/>
    </row>
    <row r="111" spans="1:18" s="70" customFormat="1" x14ac:dyDescent="0.25">
      <c r="A111" s="27">
        <v>41702</v>
      </c>
      <c r="B111" s="25" t="s">
        <v>13231</v>
      </c>
      <c r="C111" s="25" t="s">
        <v>13232</v>
      </c>
      <c r="D111" s="14" t="s">
        <v>13233</v>
      </c>
      <c r="E111" s="25"/>
      <c r="F111" s="14" t="s">
        <v>936</v>
      </c>
      <c r="G111" s="14"/>
      <c r="H111" s="14" t="s">
        <v>937</v>
      </c>
      <c r="I111" s="14"/>
      <c r="J111" s="14"/>
      <c r="K111" s="14" t="s">
        <v>2443</v>
      </c>
      <c r="L111" s="27">
        <v>41717</v>
      </c>
      <c r="M111" s="18"/>
      <c r="N111" s="79">
        <v>41717</v>
      </c>
      <c r="O111" s="16">
        <v>100</v>
      </c>
      <c r="P111" s="51"/>
      <c r="R111" s="330"/>
    </row>
    <row r="112" spans="1:18" s="70" customFormat="1" x14ac:dyDescent="0.25">
      <c r="A112" s="27">
        <v>41709</v>
      </c>
      <c r="B112" s="25">
        <v>8583</v>
      </c>
      <c r="C112" s="25" t="s">
        <v>13303</v>
      </c>
      <c r="D112" s="14" t="s">
        <v>13304</v>
      </c>
      <c r="E112" s="25"/>
      <c r="F112" s="14" t="s">
        <v>7741</v>
      </c>
      <c r="G112" s="14"/>
      <c r="H112" s="14" t="s">
        <v>13305</v>
      </c>
      <c r="I112" s="14"/>
      <c r="J112" s="14"/>
      <c r="K112" s="14" t="s">
        <v>13306</v>
      </c>
      <c r="L112" s="27">
        <v>41723</v>
      </c>
      <c r="M112" s="18"/>
      <c r="N112" s="79">
        <v>41719</v>
      </c>
      <c r="O112" s="16">
        <v>320</v>
      </c>
      <c r="P112" s="51"/>
      <c r="R112" s="330"/>
    </row>
    <row r="113" spans="1:18" s="70" customFormat="1" x14ac:dyDescent="0.25">
      <c r="A113" s="27">
        <v>41709</v>
      </c>
      <c r="B113" s="25">
        <v>8583</v>
      </c>
      <c r="C113" s="25" t="s">
        <v>13303</v>
      </c>
      <c r="D113" s="14" t="s">
        <v>13304</v>
      </c>
      <c r="E113" s="25"/>
      <c r="F113" s="14" t="s">
        <v>7741</v>
      </c>
      <c r="G113" s="14"/>
      <c r="H113" s="14" t="s">
        <v>8378</v>
      </c>
      <c r="I113" s="14"/>
      <c r="J113" s="14"/>
      <c r="K113" s="14" t="s">
        <v>13307</v>
      </c>
      <c r="L113" s="27">
        <v>41723</v>
      </c>
      <c r="M113" s="18"/>
      <c r="N113" s="79">
        <v>41719</v>
      </c>
      <c r="O113" s="16" t="s">
        <v>13346</v>
      </c>
      <c r="P113" s="51"/>
      <c r="R113" s="330"/>
    </row>
    <row r="114" spans="1:18" s="70" customFormat="1" x14ac:dyDescent="0.25">
      <c r="A114" s="27">
        <v>41716</v>
      </c>
      <c r="B114" s="25" t="s">
        <v>13338</v>
      </c>
      <c r="C114" s="25" t="s">
        <v>13331</v>
      </c>
      <c r="D114" s="14" t="s">
        <v>13332</v>
      </c>
      <c r="E114" s="25" t="s">
        <v>13336</v>
      </c>
      <c r="F114" s="14" t="s">
        <v>285</v>
      </c>
      <c r="G114" s="14" t="s">
        <v>9171</v>
      </c>
      <c r="H114" s="14" t="s">
        <v>7536</v>
      </c>
      <c r="I114" s="14" t="s">
        <v>9171</v>
      </c>
      <c r="J114" s="14" t="s">
        <v>1727</v>
      </c>
      <c r="K114" s="14" t="s">
        <v>8070</v>
      </c>
      <c r="L114" s="27">
        <v>41719</v>
      </c>
      <c r="M114" s="18"/>
      <c r="N114" s="79">
        <v>41719</v>
      </c>
      <c r="O114" s="16">
        <v>500</v>
      </c>
      <c r="P114" s="51"/>
      <c r="R114" s="330"/>
    </row>
    <row r="115" spans="1:18" s="70" customFormat="1" x14ac:dyDescent="0.25">
      <c r="A115" s="27">
        <v>41717</v>
      </c>
      <c r="B115" s="25" t="s">
        <v>13339</v>
      </c>
      <c r="C115" s="25" t="s">
        <v>5941</v>
      </c>
      <c r="D115" s="14" t="s">
        <v>13332</v>
      </c>
      <c r="E115" s="25" t="s">
        <v>13340</v>
      </c>
      <c r="F115" s="14" t="s">
        <v>5941</v>
      </c>
      <c r="G115" s="14" t="s">
        <v>13342</v>
      </c>
      <c r="H115" s="14" t="s">
        <v>13343</v>
      </c>
      <c r="I115" s="14" t="s">
        <v>13344</v>
      </c>
      <c r="J115" s="14" t="s">
        <v>2834</v>
      </c>
      <c r="K115" s="14" t="s">
        <v>13341</v>
      </c>
      <c r="L115" s="27">
        <v>41719</v>
      </c>
      <c r="M115" s="18"/>
      <c r="N115" s="79">
        <v>41719</v>
      </c>
      <c r="O115" s="16"/>
      <c r="P115" s="51"/>
      <c r="R115" s="330"/>
    </row>
    <row r="116" spans="1:18" s="70" customFormat="1" x14ac:dyDescent="0.25">
      <c r="A116" s="27">
        <v>41718</v>
      </c>
      <c r="B116" s="25" t="s">
        <v>13321</v>
      </c>
      <c r="C116" s="25" t="s">
        <v>12782</v>
      </c>
      <c r="D116" s="14" t="s">
        <v>12941</v>
      </c>
      <c r="E116" s="25"/>
      <c r="F116" s="14" t="s">
        <v>11226</v>
      </c>
      <c r="G116" s="14"/>
      <c r="H116" s="14" t="s">
        <v>13207</v>
      </c>
      <c r="I116" s="14" t="s">
        <v>5414</v>
      </c>
      <c r="J116" s="14"/>
      <c r="K116" s="14" t="s">
        <v>1672</v>
      </c>
      <c r="L116" s="27">
        <v>41719</v>
      </c>
      <c r="M116" s="18" t="s">
        <v>6533</v>
      </c>
      <c r="N116" s="79">
        <v>41719</v>
      </c>
      <c r="O116" s="16" t="s">
        <v>1672</v>
      </c>
      <c r="P116" s="51"/>
      <c r="R116" s="330"/>
    </row>
    <row r="117" spans="1:18" s="70" customFormat="1" x14ac:dyDescent="0.25">
      <c r="A117" s="27">
        <v>41718</v>
      </c>
      <c r="B117" s="25" t="s">
        <v>13317</v>
      </c>
      <c r="C117" s="25" t="s">
        <v>13318</v>
      </c>
      <c r="D117" s="14" t="s">
        <v>12983</v>
      </c>
      <c r="E117" s="25" t="s">
        <v>10188</v>
      </c>
      <c r="F117" s="14" t="s">
        <v>1661</v>
      </c>
      <c r="G117" s="14"/>
      <c r="H117" s="14" t="s">
        <v>10188</v>
      </c>
      <c r="I117" s="14" t="s">
        <v>13319</v>
      </c>
      <c r="J117" s="14"/>
      <c r="K117" s="14" t="s">
        <v>12170</v>
      </c>
      <c r="L117" s="27"/>
      <c r="M117" s="18"/>
      <c r="N117" s="79">
        <v>41722</v>
      </c>
      <c r="O117" s="16">
        <v>7</v>
      </c>
      <c r="P117" s="51"/>
      <c r="R117" s="330"/>
    </row>
    <row r="118" spans="1:18" s="70" customFormat="1" x14ac:dyDescent="0.25">
      <c r="A118" s="27">
        <v>41718</v>
      </c>
      <c r="B118" s="25" t="s">
        <v>13317</v>
      </c>
      <c r="C118" s="25" t="s">
        <v>13318</v>
      </c>
      <c r="D118" s="14" t="s">
        <v>12983</v>
      </c>
      <c r="E118" s="25" t="s">
        <v>10188</v>
      </c>
      <c r="F118" s="14" t="s">
        <v>1661</v>
      </c>
      <c r="G118" s="14"/>
      <c r="H118" s="14" t="s">
        <v>10188</v>
      </c>
      <c r="I118" s="14" t="s">
        <v>13320</v>
      </c>
      <c r="J118" s="14"/>
      <c r="K118" s="14" t="s">
        <v>9989</v>
      </c>
      <c r="L118" s="27"/>
      <c r="M118" s="18"/>
      <c r="N118" s="79">
        <v>41722</v>
      </c>
      <c r="O118" s="16">
        <v>3</v>
      </c>
      <c r="P118" s="51"/>
      <c r="R118" s="330"/>
    </row>
    <row r="119" spans="1:18" s="70" customFormat="1" x14ac:dyDescent="0.25">
      <c r="A119" s="27">
        <v>41718</v>
      </c>
      <c r="B119" s="25" t="s">
        <v>13317</v>
      </c>
      <c r="C119" s="25" t="s">
        <v>13318</v>
      </c>
      <c r="D119" s="14" t="s">
        <v>12983</v>
      </c>
      <c r="E119" s="25" t="s">
        <v>12372</v>
      </c>
      <c r="F119" s="14" t="s">
        <v>1661</v>
      </c>
      <c r="G119" s="14"/>
      <c r="H119" s="14" t="s">
        <v>13278</v>
      </c>
      <c r="I119" s="14" t="s">
        <v>12631</v>
      </c>
      <c r="J119" s="14"/>
      <c r="K119" s="14" t="s">
        <v>12922</v>
      </c>
      <c r="L119" s="27"/>
      <c r="M119" s="18"/>
      <c r="N119" s="79">
        <v>41722</v>
      </c>
      <c r="O119" s="16">
        <v>1</v>
      </c>
      <c r="P119" s="51"/>
      <c r="R119" s="330"/>
    </row>
    <row r="120" spans="1:18" s="70" customFormat="1" x14ac:dyDescent="0.25">
      <c r="A120" s="27">
        <v>41724</v>
      </c>
      <c r="B120" s="25" t="s">
        <v>13363</v>
      </c>
      <c r="C120" s="25" t="s">
        <v>13331</v>
      </c>
      <c r="D120" s="14" t="s">
        <v>13332</v>
      </c>
      <c r="E120" s="25" t="s">
        <v>13364</v>
      </c>
      <c r="F120" s="14" t="s">
        <v>13365</v>
      </c>
      <c r="G120" s="14"/>
      <c r="H120" s="14" t="s">
        <v>12335</v>
      </c>
      <c r="I120" s="14" t="s">
        <v>13366</v>
      </c>
      <c r="J120" s="14" t="s">
        <v>6396</v>
      </c>
      <c r="K120" s="14" t="s">
        <v>10656</v>
      </c>
      <c r="L120" s="27">
        <v>41724</v>
      </c>
      <c r="M120" s="18" t="s">
        <v>6533</v>
      </c>
      <c r="N120" s="79">
        <v>41724</v>
      </c>
      <c r="O120" s="16">
        <v>1</v>
      </c>
      <c r="P120" s="51"/>
      <c r="R120" s="330"/>
    </row>
    <row r="121" spans="1:18" s="70" customFormat="1" x14ac:dyDescent="0.25">
      <c r="A121" s="27">
        <v>41718</v>
      </c>
      <c r="B121" s="25" t="s">
        <v>13322</v>
      </c>
      <c r="C121" s="25" t="s">
        <v>12782</v>
      </c>
      <c r="D121" s="14" t="s">
        <v>12941</v>
      </c>
      <c r="E121" s="25"/>
      <c r="F121" s="14" t="s">
        <v>4609</v>
      </c>
      <c r="G121" s="14"/>
      <c r="H121" s="14" t="s">
        <v>13323</v>
      </c>
      <c r="I121" s="14" t="s">
        <v>1255</v>
      </c>
      <c r="J121" s="14"/>
      <c r="K121" s="14" t="s">
        <v>13324</v>
      </c>
      <c r="L121" s="27">
        <v>41726</v>
      </c>
      <c r="M121" s="18"/>
      <c r="N121" s="79">
        <v>41726</v>
      </c>
      <c r="O121" s="16">
        <v>27</v>
      </c>
      <c r="P121" s="51"/>
      <c r="R121" s="330"/>
    </row>
    <row r="122" spans="1:18" s="70" customFormat="1" x14ac:dyDescent="0.25">
      <c r="A122" s="27">
        <v>41725</v>
      </c>
      <c r="B122" s="25" t="s">
        <v>13371</v>
      </c>
      <c r="C122" s="25" t="s">
        <v>8356</v>
      </c>
      <c r="D122" s="14"/>
      <c r="E122" s="25" t="s">
        <v>13372</v>
      </c>
      <c r="F122" s="14" t="s">
        <v>13373</v>
      </c>
      <c r="G122" s="14"/>
      <c r="H122" s="14" t="s">
        <v>13374</v>
      </c>
      <c r="I122" s="14" t="s">
        <v>13375</v>
      </c>
      <c r="J122" s="14"/>
      <c r="K122" s="14" t="s">
        <v>921</v>
      </c>
      <c r="L122" s="27"/>
      <c r="M122" s="18"/>
      <c r="N122" s="79">
        <v>41728</v>
      </c>
      <c r="O122" s="16"/>
      <c r="P122" s="51"/>
      <c r="R122" s="330"/>
    </row>
    <row r="123" spans="1:18" s="70" customFormat="1" x14ac:dyDescent="0.25">
      <c r="A123" s="27">
        <v>41722</v>
      </c>
      <c r="B123" s="25" t="s">
        <v>13359</v>
      </c>
      <c r="C123" s="25" t="s">
        <v>8481</v>
      </c>
      <c r="D123" s="14"/>
      <c r="E123" s="25"/>
      <c r="F123" s="14" t="s">
        <v>3009</v>
      </c>
      <c r="G123" s="14" t="s">
        <v>7272</v>
      </c>
      <c r="H123" s="14" t="s">
        <v>6879</v>
      </c>
      <c r="I123" s="14" t="s">
        <v>13360</v>
      </c>
      <c r="J123" s="14" t="s">
        <v>374</v>
      </c>
      <c r="K123" s="14" t="s">
        <v>7367</v>
      </c>
      <c r="L123" s="27">
        <v>41731</v>
      </c>
      <c r="M123" s="18" t="s">
        <v>6533</v>
      </c>
      <c r="N123" s="79">
        <v>41732</v>
      </c>
      <c r="O123" s="16">
        <v>170</v>
      </c>
      <c r="P123" s="51"/>
      <c r="R123" s="330"/>
    </row>
    <row r="124" spans="1:18" s="70" customFormat="1" x14ac:dyDescent="0.25">
      <c r="A124" s="27">
        <v>41702</v>
      </c>
      <c r="B124" s="25" t="s">
        <v>13390</v>
      </c>
      <c r="C124" s="25" t="s">
        <v>13101</v>
      </c>
      <c r="D124" s="14" t="s">
        <v>13111</v>
      </c>
      <c r="E124" s="25" t="s">
        <v>3299</v>
      </c>
      <c r="F124" s="14" t="s">
        <v>13223</v>
      </c>
      <c r="G124" s="14" t="s">
        <v>7539</v>
      </c>
      <c r="H124" s="14" t="s">
        <v>13224</v>
      </c>
      <c r="I124" s="14" t="s">
        <v>11968</v>
      </c>
      <c r="J124" s="14" t="s">
        <v>1727</v>
      </c>
      <c r="K124" s="14" t="s">
        <v>13391</v>
      </c>
      <c r="L124" s="27">
        <v>41733</v>
      </c>
      <c r="M124" s="18"/>
      <c r="N124" s="79">
        <v>41733</v>
      </c>
      <c r="O124" s="16">
        <v>2200</v>
      </c>
      <c r="P124" s="51"/>
      <c r="R124" s="330"/>
    </row>
    <row r="125" spans="1:18" s="70" customFormat="1" x14ac:dyDescent="0.25">
      <c r="A125" s="27">
        <v>41702</v>
      </c>
      <c r="B125" s="25" t="s">
        <v>13390</v>
      </c>
      <c r="C125" s="25" t="s">
        <v>13101</v>
      </c>
      <c r="D125" s="14" t="s">
        <v>13111</v>
      </c>
      <c r="E125" s="25" t="s">
        <v>13393</v>
      </c>
      <c r="F125" s="14" t="s">
        <v>13223</v>
      </c>
      <c r="G125" s="14" t="s">
        <v>1587</v>
      </c>
      <c r="H125" s="14" t="s">
        <v>13392</v>
      </c>
      <c r="I125" s="14" t="s">
        <v>1587</v>
      </c>
      <c r="J125" s="14" t="s">
        <v>1587</v>
      </c>
      <c r="K125" s="14" t="s">
        <v>10445</v>
      </c>
      <c r="L125" s="27">
        <v>41733</v>
      </c>
      <c r="M125" s="18"/>
      <c r="N125" s="79">
        <v>41733</v>
      </c>
      <c r="O125" s="16">
        <v>3</v>
      </c>
      <c r="P125" s="51"/>
      <c r="R125" s="330"/>
    </row>
    <row r="126" spans="1:18" s="70" customFormat="1" x14ac:dyDescent="0.25">
      <c r="A126" s="27">
        <v>41737</v>
      </c>
      <c r="B126" s="25" t="s">
        <v>13430</v>
      </c>
      <c r="C126" s="25" t="s">
        <v>13331</v>
      </c>
      <c r="D126" s="14" t="s">
        <v>13332</v>
      </c>
      <c r="E126" s="25" t="s">
        <v>13431</v>
      </c>
      <c r="F126" s="14" t="s">
        <v>285</v>
      </c>
      <c r="G126" s="14" t="s">
        <v>7539</v>
      </c>
      <c r="H126" s="14" t="s">
        <v>13432</v>
      </c>
      <c r="I126" s="14"/>
      <c r="J126" s="14"/>
      <c r="K126" s="14" t="s">
        <v>13433</v>
      </c>
      <c r="L126" s="27">
        <v>41737</v>
      </c>
      <c r="M126" s="18"/>
      <c r="N126" s="79">
        <v>41737</v>
      </c>
      <c r="O126" s="16"/>
      <c r="P126" s="51"/>
      <c r="R126" s="330"/>
    </row>
    <row r="127" spans="1:18" s="70" customFormat="1" x14ac:dyDescent="0.25">
      <c r="A127" s="27">
        <v>41726</v>
      </c>
      <c r="B127" s="25" t="s">
        <v>13376</v>
      </c>
      <c r="C127" s="25" t="s">
        <v>13143</v>
      </c>
      <c r="D127" s="14" t="s">
        <v>13377</v>
      </c>
      <c r="E127" s="25"/>
      <c r="F127" s="14" t="s">
        <v>3696</v>
      </c>
      <c r="G127" s="14"/>
      <c r="H127" s="14" t="s">
        <v>3697</v>
      </c>
      <c r="I127" s="14" t="s">
        <v>13378</v>
      </c>
      <c r="J127" s="14" t="s">
        <v>8374</v>
      </c>
      <c r="K127" s="14" t="s">
        <v>5751</v>
      </c>
      <c r="L127" s="27">
        <v>41737</v>
      </c>
      <c r="M127" s="18"/>
      <c r="N127" s="79">
        <v>41738</v>
      </c>
      <c r="O127" s="16">
        <v>2000</v>
      </c>
      <c r="P127" s="51"/>
      <c r="R127" s="330"/>
    </row>
    <row r="128" spans="1:18" s="70" customFormat="1" x14ac:dyDescent="0.25">
      <c r="A128" s="27">
        <v>41736</v>
      </c>
      <c r="B128" s="25" t="s">
        <v>13426</v>
      </c>
      <c r="C128" s="25" t="s">
        <v>13229</v>
      </c>
      <c r="D128" s="14" t="s">
        <v>12939</v>
      </c>
      <c r="E128" s="25" t="s">
        <v>11728</v>
      </c>
      <c r="F128" s="14" t="s">
        <v>12371</v>
      </c>
      <c r="G128" s="14"/>
      <c r="H128" s="14"/>
      <c r="I128" s="14" t="s">
        <v>13427</v>
      </c>
      <c r="J128" s="14" t="s">
        <v>13428</v>
      </c>
      <c r="K128" s="14" t="s">
        <v>149</v>
      </c>
      <c r="L128" s="27"/>
      <c r="M128" s="18"/>
      <c r="N128" s="79">
        <v>41738</v>
      </c>
      <c r="O128" s="16">
        <v>3</v>
      </c>
      <c r="P128" s="51"/>
      <c r="R128" s="330"/>
    </row>
    <row r="129" spans="1:18" s="70" customFormat="1" x14ac:dyDescent="0.25">
      <c r="A129" s="27">
        <v>41732</v>
      </c>
      <c r="B129" s="25" t="s">
        <v>13403</v>
      </c>
      <c r="C129" s="25" t="s">
        <v>13404</v>
      </c>
      <c r="D129" s="14" t="s">
        <v>13118</v>
      </c>
      <c r="E129" s="25" t="s">
        <v>12598</v>
      </c>
      <c r="F129" s="14" t="s">
        <v>9048</v>
      </c>
      <c r="G129" s="14" t="s">
        <v>5383</v>
      </c>
      <c r="H129" s="14" t="s">
        <v>12598</v>
      </c>
      <c r="I129" s="14" t="s">
        <v>13405</v>
      </c>
      <c r="J129" s="14" t="s">
        <v>10366</v>
      </c>
      <c r="K129" s="14" t="s">
        <v>9440</v>
      </c>
      <c r="L129" s="27">
        <v>41736</v>
      </c>
      <c r="M129" s="18"/>
      <c r="N129" s="79">
        <v>41739</v>
      </c>
      <c r="O129" s="16">
        <v>10</v>
      </c>
      <c r="P129" s="51"/>
      <c r="R129" s="330"/>
    </row>
    <row r="130" spans="1:18" s="70" customFormat="1" x14ac:dyDescent="0.25">
      <c r="A130" s="310">
        <v>41737</v>
      </c>
      <c r="B130" s="288" t="s">
        <v>13443</v>
      </c>
      <c r="C130" s="288" t="s">
        <v>13314</v>
      </c>
      <c r="D130" s="288" t="s">
        <v>13129</v>
      </c>
      <c r="E130" s="288" t="s">
        <v>10188</v>
      </c>
      <c r="F130" s="288" t="s">
        <v>12371</v>
      </c>
      <c r="G130" s="14"/>
      <c r="H130" s="14" t="s">
        <v>10188</v>
      </c>
      <c r="I130" s="14" t="s">
        <v>13444</v>
      </c>
      <c r="J130" s="14"/>
      <c r="K130" s="14" t="s">
        <v>824</v>
      </c>
      <c r="L130" s="27"/>
      <c r="M130" s="18"/>
      <c r="N130" s="79">
        <v>41739</v>
      </c>
      <c r="O130" s="16">
        <v>1</v>
      </c>
      <c r="P130" s="51"/>
      <c r="R130" s="330"/>
    </row>
    <row r="131" spans="1:18" s="70" customFormat="1" x14ac:dyDescent="0.25">
      <c r="A131" s="310">
        <v>41737</v>
      </c>
      <c r="B131" s="288" t="s">
        <v>13443</v>
      </c>
      <c r="C131" s="288" t="s">
        <v>2010</v>
      </c>
      <c r="D131" s="288" t="s">
        <v>13010</v>
      </c>
      <c r="E131" s="288" t="s">
        <v>10188</v>
      </c>
      <c r="F131" s="288" t="s">
        <v>12371</v>
      </c>
      <c r="G131" s="14"/>
      <c r="H131" s="14" t="s">
        <v>10188</v>
      </c>
      <c r="I131" s="14" t="s">
        <v>1643</v>
      </c>
      <c r="J131" s="14"/>
      <c r="K131" s="14" t="s">
        <v>9338</v>
      </c>
      <c r="L131" s="27"/>
      <c r="M131" s="18"/>
      <c r="N131" s="79">
        <v>41739</v>
      </c>
      <c r="O131" s="16">
        <v>1</v>
      </c>
      <c r="P131" s="51"/>
      <c r="R131" s="330"/>
    </row>
    <row r="132" spans="1:18" s="70" customFormat="1" x14ac:dyDescent="0.25">
      <c r="A132" s="27">
        <v>41729</v>
      </c>
      <c r="B132" s="25" t="s">
        <v>13383</v>
      </c>
      <c r="C132" s="25" t="s">
        <v>13143</v>
      </c>
      <c r="D132" s="14" t="s">
        <v>13377</v>
      </c>
      <c r="E132" s="25"/>
      <c r="F132" s="14" t="s">
        <v>3696</v>
      </c>
      <c r="G132" s="14"/>
      <c r="H132" s="14" t="s">
        <v>3697</v>
      </c>
      <c r="I132" s="14" t="s">
        <v>13384</v>
      </c>
      <c r="J132" s="14" t="s">
        <v>13385</v>
      </c>
      <c r="K132" s="14" t="s">
        <v>5751</v>
      </c>
      <c r="L132" s="27">
        <v>41744</v>
      </c>
      <c r="M132" s="18"/>
      <c r="N132" s="79">
        <v>41744</v>
      </c>
      <c r="O132" s="16"/>
      <c r="P132" s="51"/>
      <c r="R132" s="330"/>
    </row>
    <row r="133" spans="1:18" s="70" customFormat="1" x14ac:dyDescent="0.25">
      <c r="A133" s="27">
        <v>41744</v>
      </c>
      <c r="B133" s="25" t="s">
        <v>13466</v>
      </c>
      <c r="C133" s="25" t="s">
        <v>12784</v>
      </c>
      <c r="D133" s="14" t="s">
        <v>13029</v>
      </c>
      <c r="E133" s="25"/>
      <c r="F133" s="14" t="s">
        <v>4494</v>
      </c>
      <c r="G133" s="14"/>
      <c r="H133" s="14" t="s">
        <v>4359</v>
      </c>
      <c r="I133" s="14" t="s">
        <v>1080</v>
      </c>
      <c r="J133" s="14" t="s">
        <v>10002</v>
      </c>
      <c r="K133" s="14" t="s">
        <v>3883</v>
      </c>
      <c r="L133" s="27">
        <v>41744</v>
      </c>
      <c r="M133" s="18" t="s">
        <v>6533</v>
      </c>
      <c r="N133" s="79">
        <v>41745</v>
      </c>
      <c r="O133" s="16">
        <v>36</v>
      </c>
      <c r="P133" s="51"/>
      <c r="R133" s="330"/>
    </row>
    <row r="134" spans="1:18" s="70" customFormat="1" x14ac:dyDescent="0.25">
      <c r="A134" s="27">
        <v>41745</v>
      </c>
      <c r="B134" s="25" t="s">
        <v>13478</v>
      </c>
      <c r="C134" s="25" t="s">
        <v>13143</v>
      </c>
      <c r="D134" s="14" t="s">
        <v>13377</v>
      </c>
      <c r="E134" s="25"/>
      <c r="F134" s="14" t="s">
        <v>13365</v>
      </c>
      <c r="G134" s="14"/>
      <c r="H134" s="14" t="s">
        <v>12781</v>
      </c>
      <c r="I134" s="14"/>
      <c r="J134" s="14"/>
      <c r="K134" s="14" t="s">
        <v>7019</v>
      </c>
      <c r="L134" s="27">
        <v>41745</v>
      </c>
      <c r="M134" s="18" t="s">
        <v>6533</v>
      </c>
      <c r="N134" s="79">
        <v>41746</v>
      </c>
      <c r="O134" s="16">
        <v>4</v>
      </c>
      <c r="P134" s="51"/>
      <c r="R134" s="330"/>
    </row>
    <row r="135" spans="1:18" s="70" customFormat="1" x14ac:dyDescent="0.25">
      <c r="A135" s="27">
        <v>41745</v>
      </c>
      <c r="B135" s="25" t="s">
        <v>13466</v>
      </c>
      <c r="C135" s="25" t="s">
        <v>8481</v>
      </c>
      <c r="D135" s="14"/>
      <c r="E135" s="25"/>
      <c r="F135" s="14" t="s">
        <v>2826</v>
      </c>
      <c r="G135" s="14"/>
      <c r="H135" s="14" t="s">
        <v>13477</v>
      </c>
      <c r="I135" s="14"/>
      <c r="J135" s="14"/>
      <c r="K135" s="14" t="s">
        <v>2773</v>
      </c>
      <c r="L135" s="27">
        <v>41745</v>
      </c>
      <c r="M135" s="18" t="s">
        <v>6533</v>
      </c>
      <c r="N135" s="79">
        <v>41747</v>
      </c>
      <c r="O135" s="16">
        <v>10</v>
      </c>
      <c r="P135" s="51"/>
      <c r="R135" s="330"/>
    </row>
    <row r="136" spans="1:18" s="70" customFormat="1" x14ac:dyDescent="0.25">
      <c r="A136" s="27">
        <v>41745</v>
      </c>
      <c r="B136" s="25" t="s">
        <v>13474</v>
      </c>
      <c r="C136" s="25" t="s">
        <v>13397</v>
      </c>
      <c r="D136" s="14" t="s">
        <v>13398</v>
      </c>
      <c r="E136" s="25" t="s">
        <v>10188</v>
      </c>
      <c r="F136" s="14" t="s">
        <v>12371</v>
      </c>
      <c r="G136" s="14"/>
      <c r="H136" s="14" t="s">
        <v>10188</v>
      </c>
      <c r="I136" s="14" t="s">
        <v>13475</v>
      </c>
      <c r="J136" s="14"/>
      <c r="K136" s="14" t="s">
        <v>9338</v>
      </c>
      <c r="L136" s="27"/>
      <c r="M136" s="18"/>
      <c r="N136" s="79">
        <v>41750</v>
      </c>
      <c r="O136" s="16">
        <v>5</v>
      </c>
      <c r="P136" s="51"/>
      <c r="R136" s="330"/>
    </row>
    <row r="137" spans="1:18" s="70" customFormat="1" x14ac:dyDescent="0.25">
      <c r="A137" s="27">
        <v>41747</v>
      </c>
      <c r="B137" s="25" t="s">
        <v>13491</v>
      </c>
      <c r="C137" s="25" t="s">
        <v>12704</v>
      </c>
      <c r="D137" s="14" t="s">
        <v>13468</v>
      </c>
      <c r="E137" s="25" t="s">
        <v>13492</v>
      </c>
      <c r="F137" s="14" t="s">
        <v>13365</v>
      </c>
      <c r="G137" s="14" t="s">
        <v>13493</v>
      </c>
      <c r="H137" s="14" t="s">
        <v>12781</v>
      </c>
      <c r="I137" s="14" t="s">
        <v>12186</v>
      </c>
      <c r="J137" s="14" t="s">
        <v>6396</v>
      </c>
      <c r="K137" s="14" t="s">
        <v>1443</v>
      </c>
      <c r="L137" s="27">
        <v>41751</v>
      </c>
      <c r="M137" s="18"/>
      <c r="N137" s="79">
        <v>41750</v>
      </c>
      <c r="O137" s="16">
        <v>7</v>
      </c>
      <c r="P137" s="51"/>
      <c r="R137" s="330"/>
    </row>
    <row r="138" spans="1:18" s="70" customFormat="1" x14ac:dyDescent="0.25">
      <c r="A138" s="27">
        <v>41747</v>
      </c>
      <c r="B138" s="25" t="s">
        <v>13491</v>
      </c>
      <c r="C138" s="25" t="s">
        <v>12704</v>
      </c>
      <c r="D138" s="14" t="s">
        <v>13468</v>
      </c>
      <c r="E138" s="25" t="s">
        <v>13492</v>
      </c>
      <c r="F138" s="14" t="s">
        <v>13365</v>
      </c>
      <c r="G138" s="14" t="s">
        <v>13493</v>
      </c>
      <c r="H138" s="14" t="s">
        <v>13494</v>
      </c>
      <c r="I138" s="14" t="s">
        <v>12186</v>
      </c>
      <c r="J138" s="14" t="s">
        <v>6396</v>
      </c>
      <c r="K138" s="14" t="s">
        <v>6934</v>
      </c>
      <c r="L138" s="27">
        <v>41751</v>
      </c>
      <c r="M138" s="18"/>
      <c r="N138" s="79">
        <v>41750</v>
      </c>
      <c r="O138" s="16">
        <v>2</v>
      </c>
      <c r="P138" s="51"/>
      <c r="R138" s="330"/>
    </row>
    <row r="139" spans="1:18" s="70" customFormat="1" x14ac:dyDescent="0.25">
      <c r="A139" s="27">
        <v>41747</v>
      </c>
      <c r="B139" s="25" t="s">
        <v>13491</v>
      </c>
      <c r="C139" s="25" t="s">
        <v>12704</v>
      </c>
      <c r="D139" s="14" t="s">
        <v>13468</v>
      </c>
      <c r="E139" s="25" t="s">
        <v>13492</v>
      </c>
      <c r="F139" s="14" t="s">
        <v>13365</v>
      </c>
      <c r="G139" s="14" t="s">
        <v>13493</v>
      </c>
      <c r="H139" s="14" t="s">
        <v>13494</v>
      </c>
      <c r="I139" s="14" t="s">
        <v>13495</v>
      </c>
      <c r="J139" s="14" t="s">
        <v>6396</v>
      </c>
      <c r="K139" s="14" t="s">
        <v>7019</v>
      </c>
      <c r="L139" s="27">
        <v>41751</v>
      </c>
      <c r="M139" s="18"/>
      <c r="N139" s="79">
        <v>41750</v>
      </c>
      <c r="O139" s="16">
        <v>4</v>
      </c>
      <c r="P139" s="51"/>
      <c r="R139" s="330"/>
    </row>
    <row r="140" spans="1:18" s="70" customFormat="1" x14ac:dyDescent="0.25">
      <c r="A140" s="27">
        <v>41747</v>
      </c>
      <c r="B140" s="25" t="s">
        <v>13491</v>
      </c>
      <c r="C140" s="25" t="s">
        <v>12704</v>
      </c>
      <c r="D140" s="14" t="s">
        <v>13468</v>
      </c>
      <c r="E140" s="25" t="s">
        <v>13492</v>
      </c>
      <c r="F140" s="14" t="s">
        <v>13365</v>
      </c>
      <c r="G140" s="14" t="s">
        <v>13493</v>
      </c>
      <c r="H140" s="14" t="s">
        <v>13496</v>
      </c>
      <c r="I140" s="14" t="s">
        <v>13497</v>
      </c>
      <c r="J140" s="14" t="s">
        <v>6396</v>
      </c>
      <c r="K140" s="14" t="s">
        <v>5984</v>
      </c>
      <c r="L140" s="27">
        <v>41751</v>
      </c>
      <c r="M140" s="18"/>
      <c r="N140" s="79">
        <v>41750</v>
      </c>
      <c r="O140" s="16">
        <v>1</v>
      </c>
      <c r="P140" s="51"/>
      <c r="R140" s="330"/>
    </row>
    <row r="141" spans="1:18" s="70" customFormat="1" x14ac:dyDescent="0.25">
      <c r="A141" s="27">
        <v>41747</v>
      </c>
      <c r="B141" s="25" t="s">
        <v>13491</v>
      </c>
      <c r="C141" s="25" t="s">
        <v>12704</v>
      </c>
      <c r="D141" s="14" t="s">
        <v>13468</v>
      </c>
      <c r="E141" s="25" t="s">
        <v>13492</v>
      </c>
      <c r="F141" s="14" t="s">
        <v>13365</v>
      </c>
      <c r="G141" s="14" t="s">
        <v>1587</v>
      </c>
      <c r="H141" s="14" t="s">
        <v>12411</v>
      </c>
      <c r="I141" s="14" t="s">
        <v>8617</v>
      </c>
      <c r="J141" s="14" t="s">
        <v>10002</v>
      </c>
      <c r="K141" s="14" t="s">
        <v>5025</v>
      </c>
      <c r="L141" s="27">
        <v>41751</v>
      </c>
      <c r="M141" s="18"/>
      <c r="N141" s="79">
        <v>41750</v>
      </c>
      <c r="O141" s="16">
        <v>2</v>
      </c>
      <c r="P141" s="51"/>
      <c r="R141" s="330"/>
    </row>
    <row r="142" spans="1:18" s="70" customFormat="1" x14ac:dyDescent="0.25">
      <c r="A142" s="27">
        <v>41750</v>
      </c>
      <c r="B142" s="25" t="s">
        <v>13498</v>
      </c>
      <c r="C142" s="25" t="s">
        <v>12782</v>
      </c>
      <c r="D142" s="14" t="s">
        <v>12941</v>
      </c>
      <c r="E142" s="25"/>
      <c r="F142" s="14" t="s">
        <v>11226</v>
      </c>
      <c r="G142" s="14"/>
      <c r="H142" s="14" t="s">
        <v>13499</v>
      </c>
      <c r="I142" s="14" t="s">
        <v>1080</v>
      </c>
      <c r="J142" s="14"/>
      <c r="K142" s="14" t="s">
        <v>921</v>
      </c>
      <c r="L142" s="27">
        <v>41750</v>
      </c>
      <c r="M142" s="18" t="s">
        <v>6533</v>
      </c>
      <c r="N142" s="79">
        <v>41750</v>
      </c>
      <c r="O142" s="16">
        <v>1</v>
      </c>
      <c r="P142" s="51"/>
      <c r="R142" s="330"/>
    </row>
    <row r="143" spans="1:18" s="70" customFormat="1" x14ac:dyDescent="0.25">
      <c r="A143" s="27">
        <v>41744</v>
      </c>
      <c r="B143" s="25" t="s">
        <v>13467</v>
      </c>
      <c r="C143" s="25" t="s">
        <v>12704</v>
      </c>
      <c r="D143" s="14" t="s">
        <v>13468</v>
      </c>
      <c r="E143" s="25" t="s">
        <v>13469</v>
      </c>
      <c r="F143" s="14" t="s">
        <v>11360</v>
      </c>
      <c r="G143" s="14" t="s">
        <v>8177</v>
      </c>
      <c r="H143" s="14" t="s">
        <v>13470</v>
      </c>
      <c r="I143" s="14" t="s">
        <v>13471</v>
      </c>
      <c r="J143" s="14" t="s">
        <v>13472</v>
      </c>
      <c r="K143" s="14" t="s">
        <v>13473</v>
      </c>
      <c r="L143" s="27">
        <v>41757</v>
      </c>
      <c r="M143" s="18"/>
      <c r="N143" s="79">
        <v>41751</v>
      </c>
      <c r="O143" s="16">
        <v>432</v>
      </c>
      <c r="P143" s="51"/>
      <c r="R143" s="330"/>
    </row>
    <row r="144" spans="1:18" s="70" customFormat="1" x14ac:dyDescent="0.25">
      <c r="A144" s="27">
        <v>41747</v>
      </c>
      <c r="B144" s="25" t="s">
        <v>13482</v>
      </c>
      <c r="C144" s="25" t="s">
        <v>13229</v>
      </c>
      <c r="D144" s="14" t="s">
        <v>12939</v>
      </c>
      <c r="E144" s="25" t="s">
        <v>13484</v>
      </c>
      <c r="F144" s="14" t="s">
        <v>12371</v>
      </c>
      <c r="G144" s="14"/>
      <c r="H144" s="14"/>
      <c r="I144" s="14" t="s">
        <v>13483</v>
      </c>
      <c r="J144" s="14"/>
      <c r="K144" s="14" t="s">
        <v>149</v>
      </c>
      <c r="L144" s="27"/>
      <c r="M144" s="18"/>
      <c r="N144" s="79">
        <v>41751</v>
      </c>
      <c r="O144" s="16">
        <v>3</v>
      </c>
      <c r="P144" s="51"/>
      <c r="R144" s="330"/>
    </row>
    <row r="145" spans="1:18" s="70" customFormat="1" x14ac:dyDescent="0.25">
      <c r="A145" s="27">
        <v>41747</v>
      </c>
      <c r="B145" s="25" t="s">
        <v>13482</v>
      </c>
      <c r="C145" s="25" t="s">
        <v>12370</v>
      </c>
      <c r="D145" s="14" t="s">
        <v>12939</v>
      </c>
      <c r="E145" s="25" t="s">
        <v>12372</v>
      </c>
      <c r="F145" s="14" t="s">
        <v>12371</v>
      </c>
      <c r="G145" s="14"/>
      <c r="H145" s="14"/>
      <c r="I145" s="14" t="s">
        <v>13485</v>
      </c>
      <c r="J145" s="14"/>
      <c r="K145" s="14" t="s">
        <v>12922</v>
      </c>
      <c r="L145" s="27"/>
      <c r="M145" s="18"/>
      <c r="N145" s="79">
        <v>41751</v>
      </c>
      <c r="O145" s="16">
        <v>1</v>
      </c>
      <c r="P145" s="51"/>
      <c r="R145" s="330"/>
    </row>
    <row r="146" spans="1:18" s="70" customFormat="1" x14ac:dyDescent="0.25">
      <c r="A146" s="27">
        <v>41751</v>
      </c>
      <c r="B146" s="25" t="s">
        <v>13500</v>
      </c>
      <c r="C146" s="25" t="s">
        <v>13318</v>
      </c>
      <c r="D146" s="14" t="s">
        <v>12983</v>
      </c>
      <c r="E146" s="25" t="s">
        <v>10188</v>
      </c>
      <c r="F146" s="14" t="s">
        <v>1661</v>
      </c>
      <c r="G146" s="14"/>
      <c r="H146" s="14" t="s">
        <v>10188</v>
      </c>
      <c r="I146" s="14" t="s">
        <v>13319</v>
      </c>
      <c r="J146" s="14"/>
      <c r="K146" s="14" t="s">
        <v>1820</v>
      </c>
      <c r="L146" s="27"/>
      <c r="M146" s="18"/>
      <c r="N146" s="79">
        <v>41752</v>
      </c>
      <c r="O146" s="16">
        <v>2</v>
      </c>
      <c r="P146" s="51"/>
      <c r="R146" s="330"/>
    </row>
    <row r="147" spans="1:18" s="70" customFormat="1" x14ac:dyDescent="0.25">
      <c r="A147" s="27">
        <v>41722</v>
      </c>
      <c r="B147" s="25" t="s">
        <v>13349</v>
      </c>
      <c r="C147" s="25" t="s">
        <v>585</v>
      </c>
      <c r="D147" s="14" t="s">
        <v>13351</v>
      </c>
      <c r="E147" s="25"/>
      <c r="F147" s="14" t="s">
        <v>13350</v>
      </c>
      <c r="G147" s="14"/>
      <c r="H147" s="14" t="s">
        <v>9451</v>
      </c>
      <c r="I147" s="14"/>
      <c r="J147" s="14"/>
      <c r="K147" s="14" t="s">
        <v>10226</v>
      </c>
      <c r="L147" s="27"/>
      <c r="M147" s="18"/>
      <c r="N147" s="79">
        <v>41754</v>
      </c>
      <c r="O147" s="16">
        <v>2</v>
      </c>
      <c r="P147" s="51"/>
      <c r="R147" s="330"/>
    </row>
    <row r="148" spans="1:18" s="70" customFormat="1" x14ac:dyDescent="0.25">
      <c r="A148" s="27">
        <v>41752</v>
      </c>
      <c r="B148" s="25" t="s">
        <v>13536</v>
      </c>
      <c r="C148" s="288" t="s">
        <v>13314</v>
      </c>
      <c r="D148" s="288" t="s">
        <v>13129</v>
      </c>
      <c r="E148" s="288" t="s">
        <v>10188</v>
      </c>
      <c r="F148" s="288" t="s">
        <v>12371</v>
      </c>
      <c r="G148" s="14"/>
      <c r="H148" s="14" t="s">
        <v>10188</v>
      </c>
      <c r="I148" s="14" t="s">
        <v>13537</v>
      </c>
      <c r="J148" s="14"/>
      <c r="K148" s="14" t="s">
        <v>824</v>
      </c>
      <c r="L148" s="27"/>
      <c r="M148" s="18"/>
      <c r="N148" s="79">
        <v>41757</v>
      </c>
      <c r="O148" s="16">
        <v>1</v>
      </c>
      <c r="P148" s="51"/>
      <c r="R148" s="330"/>
    </row>
    <row r="149" spans="1:18" s="70" customFormat="1" x14ac:dyDescent="0.25">
      <c r="A149" s="27">
        <v>41754</v>
      </c>
      <c r="B149" s="25" t="s">
        <v>13572</v>
      </c>
      <c r="C149" s="25" t="s">
        <v>13229</v>
      </c>
      <c r="D149" s="14" t="s">
        <v>12939</v>
      </c>
      <c r="E149" s="25" t="s">
        <v>13573</v>
      </c>
      <c r="F149" s="14" t="s">
        <v>12371</v>
      </c>
      <c r="G149" s="14"/>
      <c r="H149" s="14" t="s">
        <v>11728</v>
      </c>
      <c r="I149" s="14" t="s">
        <v>13574</v>
      </c>
      <c r="J149" s="14"/>
      <c r="K149" s="14" t="s">
        <v>2159</v>
      </c>
      <c r="L149" s="27"/>
      <c r="M149" s="18"/>
      <c r="N149" s="79">
        <v>41758</v>
      </c>
      <c r="O149" s="16">
        <v>5</v>
      </c>
      <c r="P149" s="51"/>
      <c r="R149" s="330"/>
    </row>
    <row r="150" spans="1:18" s="70" customFormat="1" x14ac:dyDescent="0.25">
      <c r="A150" s="27">
        <v>41757</v>
      </c>
      <c r="B150" s="25" t="s">
        <v>13583</v>
      </c>
      <c r="C150" s="25" t="s">
        <v>12784</v>
      </c>
      <c r="D150" s="14" t="s">
        <v>13029</v>
      </c>
      <c r="E150" s="25"/>
      <c r="F150" s="14" t="s">
        <v>285</v>
      </c>
      <c r="G150" s="14"/>
      <c r="H150" s="14" t="s">
        <v>13584</v>
      </c>
      <c r="I150" s="14" t="s">
        <v>4014</v>
      </c>
      <c r="J150" s="14" t="s">
        <v>9603</v>
      </c>
      <c r="K150" s="14" t="s">
        <v>7566</v>
      </c>
      <c r="L150" s="27">
        <v>41758</v>
      </c>
      <c r="M150" s="18" t="s">
        <v>6533</v>
      </c>
      <c r="N150" s="79">
        <v>41758</v>
      </c>
      <c r="O150" s="16"/>
      <c r="P150" s="51"/>
      <c r="R150" s="330"/>
    </row>
    <row r="151" spans="1:18" s="70" customFormat="1" ht="30" x14ac:dyDescent="0.25">
      <c r="A151" s="27">
        <v>41751</v>
      </c>
      <c r="B151" s="25" t="s">
        <v>13587</v>
      </c>
      <c r="C151" s="25" t="s">
        <v>13585</v>
      </c>
      <c r="D151" s="14" t="s">
        <v>13586</v>
      </c>
      <c r="E151" s="25" t="s">
        <v>13588</v>
      </c>
      <c r="F151" s="14" t="s">
        <v>11360</v>
      </c>
      <c r="G151" s="14" t="s">
        <v>2534</v>
      </c>
      <c r="H151" s="14" t="s">
        <v>13589</v>
      </c>
      <c r="I151" s="14" t="s">
        <v>2881</v>
      </c>
      <c r="J151" s="14" t="s">
        <v>13590</v>
      </c>
      <c r="K151" s="14" t="s">
        <v>13591</v>
      </c>
      <c r="L151" s="27">
        <v>41759</v>
      </c>
      <c r="M151" s="18"/>
      <c r="N151" s="79">
        <v>41759</v>
      </c>
      <c r="O151" s="16">
        <v>6</v>
      </c>
      <c r="P151" s="51"/>
      <c r="R151" s="330"/>
    </row>
    <row r="152" spans="1:18" s="70" customFormat="1" x14ac:dyDescent="0.25">
      <c r="A152" s="27">
        <v>41751</v>
      </c>
      <c r="B152" s="25" t="s">
        <v>13587</v>
      </c>
      <c r="C152" s="25" t="s">
        <v>13585</v>
      </c>
      <c r="D152" s="14" t="s">
        <v>13586</v>
      </c>
      <c r="E152" s="25" t="s">
        <v>13592</v>
      </c>
      <c r="F152" s="14" t="s">
        <v>11360</v>
      </c>
      <c r="G152" s="14" t="s">
        <v>44</v>
      </c>
      <c r="H152" s="14" t="s">
        <v>13593</v>
      </c>
      <c r="I152" s="14" t="s">
        <v>44</v>
      </c>
      <c r="J152" s="14" t="s">
        <v>10002</v>
      </c>
      <c r="K152" s="14" t="s">
        <v>13594</v>
      </c>
      <c r="L152" s="27">
        <v>41759</v>
      </c>
      <c r="M152" s="18"/>
      <c r="N152" s="79">
        <v>41759</v>
      </c>
      <c r="O152" s="16">
        <v>48</v>
      </c>
      <c r="P152" s="51"/>
      <c r="R152" s="330"/>
    </row>
    <row r="153" spans="1:18" s="70" customFormat="1" x14ac:dyDescent="0.25">
      <c r="A153" s="27">
        <v>41753</v>
      </c>
      <c r="B153" s="25" t="s">
        <v>13562</v>
      </c>
      <c r="C153" s="25" t="s">
        <v>13563</v>
      </c>
      <c r="D153" s="14" t="s">
        <v>13125</v>
      </c>
      <c r="E153" s="25"/>
      <c r="F153" s="14" t="s">
        <v>8810</v>
      </c>
      <c r="G153" s="14"/>
      <c r="H153" s="14" t="s">
        <v>13564</v>
      </c>
      <c r="I153" s="14"/>
      <c r="J153" s="14"/>
      <c r="K153" s="14" t="s">
        <v>149</v>
      </c>
      <c r="L153" s="27"/>
      <c r="M153" s="18"/>
      <c r="N153" s="79">
        <v>41759</v>
      </c>
      <c r="O153" s="16">
        <v>3</v>
      </c>
      <c r="P153" s="51"/>
      <c r="R153" s="330"/>
    </row>
    <row r="154" spans="1:18" s="70" customFormat="1" x14ac:dyDescent="0.25">
      <c r="A154" s="27">
        <v>41754</v>
      </c>
      <c r="B154" s="25" t="s">
        <v>13565</v>
      </c>
      <c r="C154" s="25" t="s">
        <v>13566</v>
      </c>
      <c r="D154" s="14" t="s">
        <v>13567</v>
      </c>
      <c r="E154" s="25"/>
      <c r="F154" s="14" t="s">
        <v>936</v>
      </c>
      <c r="G154" s="14"/>
      <c r="H154" s="14" t="s">
        <v>228</v>
      </c>
      <c r="I154" s="14" t="s">
        <v>6069</v>
      </c>
      <c r="J154" s="14" t="s">
        <v>10461</v>
      </c>
      <c r="K154" s="14" t="s">
        <v>943</v>
      </c>
      <c r="L154" s="27">
        <v>41759</v>
      </c>
      <c r="M154" s="18"/>
      <c r="N154" s="79">
        <v>41759</v>
      </c>
      <c r="O154" s="16">
        <v>1500</v>
      </c>
      <c r="P154" s="51"/>
      <c r="R154" s="330"/>
    </row>
    <row r="155" spans="1:18" s="70" customFormat="1" x14ac:dyDescent="0.25">
      <c r="A155" s="27">
        <v>41754</v>
      </c>
      <c r="B155" s="25" t="s">
        <v>13565</v>
      </c>
      <c r="C155" s="25" t="s">
        <v>13566</v>
      </c>
      <c r="D155" s="14" t="s">
        <v>13567</v>
      </c>
      <c r="E155" s="25"/>
      <c r="F155" s="14" t="s">
        <v>936</v>
      </c>
      <c r="G155" s="14"/>
      <c r="H155" s="14" t="s">
        <v>13568</v>
      </c>
      <c r="I155" s="14"/>
      <c r="J155" s="14"/>
      <c r="K155" s="14" t="s">
        <v>7706</v>
      </c>
      <c r="L155" s="27">
        <v>41759</v>
      </c>
      <c r="M155" s="18"/>
      <c r="N155" s="79">
        <v>41759</v>
      </c>
      <c r="O155" s="16">
        <v>150</v>
      </c>
      <c r="P155" s="51"/>
      <c r="R155" s="330"/>
    </row>
    <row r="156" spans="1:18" s="70" customFormat="1" x14ac:dyDescent="0.25">
      <c r="A156" s="27">
        <v>41754</v>
      </c>
      <c r="B156" s="25" t="s">
        <v>13565</v>
      </c>
      <c r="C156" s="25" t="s">
        <v>13566</v>
      </c>
      <c r="D156" s="14" t="s">
        <v>13567</v>
      </c>
      <c r="E156" s="25"/>
      <c r="F156" s="14" t="s">
        <v>936</v>
      </c>
      <c r="G156" s="14"/>
      <c r="H156" s="14" t="s">
        <v>3303</v>
      </c>
      <c r="I156" s="14"/>
      <c r="J156" s="14"/>
      <c r="K156" s="14" t="s">
        <v>7706</v>
      </c>
      <c r="L156" s="27">
        <v>41759</v>
      </c>
      <c r="M156" s="18"/>
      <c r="N156" s="79">
        <v>41759</v>
      </c>
      <c r="O156" s="16">
        <v>150</v>
      </c>
      <c r="P156" s="51"/>
      <c r="R156" s="330"/>
    </row>
    <row r="157" spans="1:18" s="70" customFormat="1" x14ac:dyDescent="0.25">
      <c r="A157" s="27">
        <v>41759</v>
      </c>
      <c r="B157" s="25" t="s">
        <v>13638</v>
      </c>
      <c r="C157" s="25" t="s">
        <v>2215</v>
      </c>
      <c r="D157" s="14"/>
      <c r="E157" s="25"/>
      <c r="F157" s="14" t="s">
        <v>12504</v>
      </c>
      <c r="G157" s="14"/>
      <c r="H157" s="14" t="s">
        <v>13639</v>
      </c>
      <c r="I157" s="14"/>
      <c r="J157" s="14"/>
      <c r="K157" s="14" t="s">
        <v>4624</v>
      </c>
      <c r="L157" s="27">
        <v>41764</v>
      </c>
      <c r="M157" s="18"/>
      <c r="N157" s="79">
        <v>41759</v>
      </c>
      <c r="O157" s="16">
        <v>1</v>
      </c>
      <c r="P157" s="51"/>
      <c r="R157" s="330"/>
    </row>
    <row r="158" spans="1:18" s="70" customFormat="1" x14ac:dyDescent="0.25">
      <c r="A158" s="27">
        <v>41753</v>
      </c>
      <c r="B158" s="25" t="s">
        <v>13600</v>
      </c>
      <c r="C158" s="25" t="s">
        <v>13331</v>
      </c>
      <c r="D158" s="14" t="s">
        <v>13332</v>
      </c>
      <c r="E158" s="25" t="s">
        <v>13602</v>
      </c>
      <c r="F158" s="14" t="s">
        <v>11226</v>
      </c>
      <c r="G158" s="14"/>
      <c r="H158" s="14" t="s">
        <v>13602</v>
      </c>
      <c r="I158" s="14" t="s">
        <v>13601</v>
      </c>
      <c r="J158" s="14"/>
      <c r="K158" s="14" t="s">
        <v>13603</v>
      </c>
      <c r="L158" s="27"/>
      <c r="M158" s="18"/>
      <c r="N158" s="79">
        <v>41760</v>
      </c>
      <c r="O158" s="16">
        <v>70</v>
      </c>
      <c r="P158" s="51"/>
      <c r="R158" s="330"/>
    </row>
    <row r="159" spans="1:18" s="70" customFormat="1" x14ac:dyDescent="0.25">
      <c r="A159" s="27">
        <v>41683</v>
      </c>
      <c r="B159" s="25" t="s">
        <v>13109</v>
      </c>
      <c r="C159" s="25" t="s">
        <v>13110</v>
      </c>
      <c r="D159" s="14" t="s">
        <v>13111</v>
      </c>
      <c r="E159" s="25" t="s">
        <v>13112</v>
      </c>
      <c r="F159" s="14" t="s">
        <v>13113</v>
      </c>
      <c r="G159" s="14"/>
      <c r="H159" s="14" t="s">
        <v>13112</v>
      </c>
      <c r="I159" s="14" t="s">
        <v>13114</v>
      </c>
      <c r="J159" s="14" t="s">
        <v>13115</v>
      </c>
      <c r="K159" s="14" t="s">
        <v>13116</v>
      </c>
      <c r="L159" s="27">
        <v>41703</v>
      </c>
      <c r="M159" s="18"/>
      <c r="N159" s="79">
        <v>41764</v>
      </c>
      <c r="O159" s="16">
        <v>6</v>
      </c>
      <c r="P159" s="51"/>
      <c r="R159" s="330"/>
    </row>
    <row r="160" spans="1:18" s="70" customFormat="1" x14ac:dyDescent="0.25">
      <c r="A160" s="27">
        <v>41751</v>
      </c>
      <c r="B160" s="25" t="s">
        <v>13618</v>
      </c>
      <c r="C160" s="25" t="s">
        <v>13318</v>
      </c>
      <c r="D160" s="14" t="s">
        <v>12983</v>
      </c>
      <c r="E160" s="25" t="s">
        <v>10188</v>
      </c>
      <c r="F160" s="14" t="s">
        <v>1661</v>
      </c>
      <c r="G160" s="14"/>
      <c r="H160" s="14" t="s">
        <v>10188</v>
      </c>
      <c r="I160" s="14" t="s">
        <v>13319</v>
      </c>
      <c r="J160" s="14"/>
      <c r="K160" s="14" t="s">
        <v>1820</v>
      </c>
      <c r="L160" s="27"/>
      <c r="M160" s="18"/>
      <c r="N160" s="79">
        <v>41764</v>
      </c>
      <c r="O160" s="16">
        <v>2</v>
      </c>
      <c r="P160" s="51"/>
      <c r="R160" s="330"/>
    </row>
    <row r="161" spans="1:18" s="70" customFormat="1" x14ac:dyDescent="0.25">
      <c r="A161" s="27">
        <v>41753</v>
      </c>
      <c r="B161" s="25" t="s">
        <v>13595</v>
      </c>
      <c r="C161" s="25" t="s">
        <v>13331</v>
      </c>
      <c r="D161" s="14" t="s">
        <v>13332</v>
      </c>
      <c r="E161" s="25" t="s">
        <v>13596</v>
      </c>
      <c r="F161" s="14" t="s">
        <v>13597</v>
      </c>
      <c r="G161" s="14" t="s">
        <v>5881</v>
      </c>
      <c r="H161" s="14" t="s">
        <v>13598</v>
      </c>
      <c r="I161" s="14"/>
      <c r="J161" s="14"/>
      <c r="K161" s="14" t="s">
        <v>824</v>
      </c>
      <c r="L161" s="27">
        <v>41764</v>
      </c>
      <c r="M161" s="18"/>
      <c r="N161" s="79">
        <v>41764</v>
      </c>
      <c r="O161" s="16"/>
      <c r="P161" s="51"/>
      <c r="R161" s="330"/>
    </row>
    <row r="162" spans="1:18" s="70" customFormat="1" x14ac:dyDescent="0.25">
      <c r="A162" s="27">
        <v>41754</v>
      </c>
      <c r="B162" s="25" t="s">
        <v>13575</v>
      </c>
      <c r="C162" s="25" t="s">
        <v>13563</v>
      </c>
      <c r="D162" s="14" t="s">
        <v>13125</v>
      </c>
      <c r="E162" s="25"/>
      <c r="F162" s="14" t="s">
        <v>5382</v>
      </c>
      <c r="G162" s="14"/>
      <c r="H162" s="14" t="s">
        <v>228</v>
      </c>
      <c r="I162" s="14" t="s">
        <v>6069</v>
      </c>
      <c r="J162" s="14" t="s">
        <v>9618</v>
      </c>
      <c r="K162" s="14" t="s">
        <v>7127</v>
      </c>
      <c r="L162" s="27">
        <v>41768</v>
      </c>
      <c r="M162" s="18"/>
      <c r="N162" s="79">
        <v>41768</v>
      </c>
      <c r="O162" s="16"/>
      <c r="P162" s="51"/>
      <c r="R162" s="330"/>
    </row>
    <row r="163" spans="1:18" s="70" customFormat="1" x14ac:dyDescent="0.25">
      <c r="A163" s="27">
        <v>41768</v>
      </c>
      <c r="B163" s="25" t="s">
        <v>13659</v>
      </c>
      <c r="C163" s="25" t="s">
        <v>13660</v>
      </c>
      <c r="D163" s="14" t="s">
        <v>13661</v>
      </c>
      <c r="E163" s="25"/>
      <c r="F163" s="14" t="s">
        <v>936</v>
      </c>
      <c r="G163" s="14"/>
      <c r="H163" s="14" t="s">
        <v>228</v>
      </c>
      <c r="I163" s="14"/>
      <c r="J163" s="14" t="s">
        <v>3389</v>
      </c>
      <c r="K163" s="14" t="s">
        <v>3212</v>
      </c>
      <c r="L163" s="27">
        <v>41773</v>
      </c>
      <c r="M163" s="18"/>
      <c r="N163" s="79">
        <v>41773</v>
      </c>
      <c r="O163" s="16">
        <v>3000</v>
      </c>
      <c r="P163" s="51"/>
      <c r="R163" s="330"/>
    </row>
    <row r="164" spans="1:18" s="70" customFormat="1" x14ac:dyDescent="0.25">
      <c r="A164" s="27">
        <v>41772</v>
      </c>
      <c r="B164" s="25" t="s">
        <v>13677</v>
      </c>
      <c r="C164" s="25" t="s">
        <v>13678</v>
      </c>
      <c r="D164" s="14" t="s">
        <v>12983</v>
      </c>
      <c r="E164" s="25" t="s">
        <v>10188</v>
      </c>
      <c r="F164" s="14" t="s">
        <v>1661</v>
      </c>
      <c r="G164" s="14"/>
      <c r="H164" s="14" t="s">
        <v>10188</v>
      </c>
      <c r="I164" s="14" t="s">
        <v>13319</v>
      </c>
      <c r="J164" s="14"/>
      <c r="K164" s="14" t="s">
        <v>1820</v>
      </c>
      <c r="L164" s="27"/>
      <c r="M164" s="18"/>
      <c r="N164" s="79">
        <v>41774</v>
      </c>
      <c r="O164" s="16">
        <v>2</v>
      </c>
      <c r="P164" s="51"/>
      <c r="R164" s="330"/>
    </row>
    <row r="165" spans="1:18" s="70" customFormat="1" x14ac:dyDescent="0.25">
      <c r="A165" s="27">
        <v>41772</v>
      </c>
      <c r="B165" s="25" t="s">
        <v>13677</v>
      </c>
      <c r="C165" s="25" t="s">
        <v>7144</v>
      </c>
      <c r="D165" s="14" t="s">
        <v>13679</v>
      </c>
      <c r="E165" s="25" t="s">
        <v>10188</v>
      </c>
      <c r="F165" s="14" t="s">
        <v>1661</v>
      </c>
      <c r="G165" s="14"/>
      <c r="H165" s="14" t="s">
        <v>10188</v>
      </c>
      <c r="I165" s="14" t="s">
        <v>13684</v>
      </c>
      <c r="J165" s="14"/>
      <c r="K165" s="14" t="s">
        <v>824</v>
      </c>
      <c r="L165" s="27"/>
      <c r="M165" s="18"/>
      <c r="N165" s="79">
        <v>41774</v>
      </c>
      <c r="O165" s="16">
        <v>1</v>
      </c>
      <c r="P165" s="51"/>
      <c r="R165" s="330"/>
    </row>
    <row r="166" spans="1:18" s="70" customFormat="1" x14ac:dyDescent="0.25">
      <c r="A166" s="27">
        <v>41774</v>
      </c>
      <c r="B166" s="25" t="s">
        <v>13698</v>
      </c>
      <c r="C166" s="25" t="s">
        <v>13331</v>
      </c>
      <c r="D166" s="14"/>
      <c r="E166" s="25"/>
      <c r="F166" s="14" t="s">
        <v>6472</v>
      </c>
      <c r="G166" s="14"/>
      <c r="H166" s="14" t="s">
        <v>4954</v>
      </c>
      <c r="I166" s="14" t="s">
        <v>3915</v>
      </c>
      <c r="J166" s="14" t="s">
        <v>9603</v>
      </c>
      <c r="K166" s="14" t="s">
        <v>2773</v>
      </c>
      <c r="L166" s="27"/>
      <c r="M166" s="18"/>
      <c r="N166" s="79">
        <v>41774</v>
      </c>
      <c r="O166" s="16"/>
      <c r="P166" s="51"/>
      <c r="R166" s="330"/>
    </row>
    <row r="167" spans="1:18" s="70" customFormat="1" x14ac:dyDescent="0.25">
      <c r="A167" s="27">
        <v>41772</v>
      </c>
      <c r="B167" s="25" t="s">
        <v>13677</v>
      </c>
      <c r="C167" s="25" t="s">
        <v>13680</v>
      </c>
      <c r="D167" s="14" t="s">
        <v>13683</v>
      </c>
      <c r="E167" s="25" t="s">
        <v>10188</v>
      </c>
      <c r="F167" s="14" t="s">
        <v>1661</v>
      </c>
      <c r="G167" s="14"/>
      <c r="H167" s="14" t="s">
        <v>10188</v>
      </c>
      <c r="I167" s="14" t="s">
        <v>13685</v>
      </c>
      <c r="J167" s="14"/>
      <c r="K167" s="14" t="s">
        <v>10360</v>
      </c>
      <c r="L167" s="27"/>
      <c r="M167" s="18"/>
      <c r="N167" s="79">
        <v>41775</v>
      </c>
      <c r="O167" s="16">
        <v>6</v>
      </c>
      <c r="P167" s="51"/>
      <c r="R167" s="330"/>
    </row>
    <row r="168" spans="1:18" s="70" customFormat="1" x14ac:dyDescent="0.25">
      <c r="A168" s="27">
        <v>41772</v>
      </c>
      <c r="B168" s="25" t="s">
        <v>13677</v>
      </c>
      <c r="C168" s="25" t="s">
        <v>13681</v>
      </c>
      <c r="D168" s="14" t="s">
        <v>13682</v>
      </c>
      <c r="E168" s="25" t="s">
        <v>10188</v>
      </c>
      <c r="F168" s="14" t="s">
        <v>1661</v>
      </c>
      <c r="G168" s="14"/>
      <c r="H168" s="14" t="s">
        <v>10188</v>
      </c>
      <c r="I168" s="14" t="s">
        <v>13685</v>
      </c>
      <c r="J168" s="14"/>
      <c r="K168" s="14" t="s">
        <v>6365</v>
      </c>
      <c r="L168" s="27"/>
      <c r="M168" s="18"/>
      <c r="N168" s="79">
        <v>41775</v>
      </c>
      <c r="O168" s="16">
        <v>4</v>
      </c>
      <c r="P168" s="51"/>
      <c r="R168" s="330"/>
    </row>
    <row r="169" spans="1:18" s="70" customFormat="1" x14ac:dyDescent="0.25">
      <c r="A169" s="27">
        <v>41774</v>
      </c>
      <c r="B169" s="25" t="s">
        <v>13696</v>
      </c>
      <c r="C169" s="25" t="s">
        <v>13450</v>
      </c>
      <c r="D169" s="14" t="s">
        <v>13451</v>
      </c>
      <c r="E169" s="25" t="s">
        <v>1642</v>
      </c>
      <c r="F169" s="14" t="s">
        <v>12371</v>
      </c>
      <c r="G169" s="14"/>
      <c r="H169" s="14" t="s">
        <v>10188</v>
      </c>
      <c r="I169" s="14" t="s">
        <v>13697</v>
      </c>
      <c r="J169" s="14"/>
      <c r="K169" s="14" t="s">
        <v>824</v>
      </c>
      <c r="L169" s="27"/>
      <c r="M169" s="18"/>
      <c r="N169" s="79">
        <v>41775</v>
      </c>
      <c r="O169" s="16">
        <v>1</v>
      </c>
      <c r="P169" s="51"/>
      <c r="R169" s="330"/>
    </row>
    <row r="170" spans="1:18" s="70" customFormat="1" x14ac:dyDescent="0.25">
      <c r="A170" s="27">
        <v>41773</v>
      </c>
      <c r="B170" s="25" t="s">
        <v>13691</v>
      </c>
      <c r="C170" s="25" t="s">
        <v>12844</v>
      </c>
      <c r="D170" s="14" t="s">
        <v>13692</v>
      </c>
      <c r="E170" s="25"/>
      <c r="F170" s="14" t="s">
        <v>285</v>
      </c>
      <c r="G170" s="14"/>
      <c r="H170" s="14" t="s">
        <v>13694</v>
      </c>
      <c r="I170" s="14" t="s">
        <v>13693</v>
      </c>
      <c r="J170" s="14"/>
      <c r="K170" s="14" t="s">
        <v>13695</v>
      </c>
      <c r="L170" s="27">
        <v>41778</v>
      </c>
      <c r="M170" s="18"/>
      <c r="N170" s="79">
        <v>41778</v>
      </c>
      <c r="O170" s="16">
        <v>16000</v>
      </c>
      <c r="P170" s="51"/>
      <c r="R170" s="330"/>
    </row>
    <row r="171" spans="1:18" s="70" customFormat="1" x14ac:dyDescent="0.25">
      <c r="A171" s="27">
        <v>41771</v>
      </c>
      <c r="B171" s="25" t="s">
        <v>13662</v>
      </c>
      <c r="C171" s="25" t="s">
        <v>13663</v>
      </c>
      <c r="D171" s="14" t="s">
        <v>13664</v>
      </c>
      <c r="E171" s="25" t="s">
        <v>13665</v>
      </c>
      <c r="F171" s="14" t="s">
        <v>11360</v>
      </c>
      <c r="G171" s="14"/>
      <c r="H171" s="14" t="s">
        <v>13666</v>
      </c>
      <c r="I171" s="14" t="s">
        <v>13667</v>
      </c>
      <c r="J171" s="14"/>
      <c r="K171" s="14" t="s">
        <v>13668</v>
      </c>
      <c r="L171" s="27">
        <v>41772</v>
      </c>
      <c r="M171" s="18"/>
      <c r="N171" s="79">
        <v>41779</v>
      </c>
      <c r="O171" s="16">
        <v>27</v>
      </c>
      <c r="P171" s="51"/>
      <c r="R171" s="330"/>
    </row>
    <row r="172" spans="1:18" s="70" customFormat="1" x14ac:dyDescent="0.25">
      <c r="A172" s="27">
        <v>41771</v>
      </c>
      <c r="B172" s="25" t="s">
        <v>13672</v>
      </c>
      <c r="C172" s="25" t="s">
        <v>9155</v>
      </c>
      <c r="D172" s="14" t="s">
        <v>13674</v>
      </c>
      <c r="E172" s="25"/>
      <c r="F172" s="14" t="s">
        <v>936</v>
      </c>
      <c r="G172" s="14"/>
      <c r="H172" s="14" t="s">
        <v>228</v>
      </c>
      <c r="I172" s="14" t="s">
        <v>6069</v>
      </c>
      <c r="J172" s="14" t="s">
        <v>261</v>
      </c>
      <c r="K172" s="14" t="s">
        <v>7127</v>
      </c>
      <c r="L172" s="27">
        <v>41782</v>
      </c>
      <c r="M172" s="18"/>
      <c r="N172" s="79">
        <v>41781</v>
      </c>
      <c r="O172" s="16">
        <v>250</v>
      </c>
      <c r="P172" s="51"/>
      <c r="R172" s="330"/>
    </row>
    <row r="173" spans="1:18" s="70" customFormat="1" x14ac:dyDescent="0.25">
      <c r="A173" s="27">
        <v>41771</v>
      </c>
      <c r="B173" s="25" t="s">
        <v>13672</v>
      </c>
      <c r="C173" s="25" t="s">
        <v>9155</v>
      </c>
      <c r="D173" s="14" t="s">
        <v>13674</v>
      </c>
      <c r="E173" s="25"/>
      <c r="F173" s="14" t="s">
        <v>936</v>
      </c>
      <c r="G173" s="14"/>
      <c r="H173" s="14" t="s">
        <v>228</v>
      </c>
      <c r="I173" s="14" t="s">
        <v>6069</v>
      </c>
      <c r="J173" s="14" t="s">
        <v>86</v>
      </c>
      <c r="K173" s="14" t="s">
        <v>7825</v>
      </c>
      <c r="L173" s="27">
        <v>41782</v>
      </c>
      <c r="M173" s="18"/>
      <c r="N173" s="79">
        <v>41781</v>
      </c>
      <c r="O173" s="16">
        <v>750</v>
      </c>
      <c r="P173" s="51"/>
      <c r="R173" s="330"/>
    </row>
    <row r="174" spans="1:18" s="70" customFormat="1" x14ac:dyDescent="0.25">
      <c r="A174" s="27">
        <v>41782</v>
      </c>
      <c r="B174" s="25" t="s">
        <v>10259</v>
      </c>
      <c r="C174" s="25" t="s">
        <v>12844</v>
      </c>
      <c r="D174" s="14" t="s">
        <v>13692</v>
      </c>
      <c r="E174" s="25"/>
      <c r="F174" s="14" t="s">
        <v>13719</v>
      </c>
      <c r="G174" s="14"/>
      <c r="H174" s="14" t="s">
        <v>13720</v>
      </c>
      <c r="I174" s="14"/>
      <c r="J174" s="14"/>
      <c r="K174" s="14" t="s">
        <v>13721</v>
      </c>
      <c r="L174" s="27"/>
      <c r="M174" s="18"/>
      <c r="N174" s="79">
        <v>41782</v>
      </c>
      <c r="O174" s="16"/>
      <c r="P174" s="51"/>
      <c r="R174" s="330"/>
    </row>
    <row r="175" spans="1:18" s="70" customFormat="1" x14ac:dyDescent="0.25">
      <c r="A175" s="27">
        <v>41787</v>
      </c>
      <c r="B175" s="25">
        <v>5263</v>
      </c>
      <c r="C175" s="25" t="s">
        <v>13101</v>
      </c>
      <c r="D175" s="14" t="s">
        <v>13111</v>
      </c>
      <c r="E175" s="25"/>
      <c r="F175" s="14" t="s">
        <v>285</v>
      </c>
      <c r="G175" s="14" t="s">
        <v>313</v>
      </c>
      <c r="H175" s="14" t="s">
        <v>7505</v>
      </c>
      <c r="I175" s="14" t="s">
        <v>13738</v>
      </c>
      <c r="J175" s="14" t="s">
        <v>8607</v>
      </c>
      <c r="K175" s="14" t="s">
        <v>13739</v>
      </c>
      <c r="L175" s="27">
        <v>41788</v>
      </c>
      <c r="M175" s="18"/>
      <c r="N175" s="79">
        <v>41788</v>
      </c>
      <c r="O175" s="16"/>
      <c r="P175" s="51"/>
      <c r="R175" s="330"/>
    </row>
    <row r="176" spans="1:18" s="70" customFormat="1" x14ac:dyDescent="0.25">
      <c r="A176" s="27">
        <v>41785</v>
      </c>
      <c r="B176" s="25" t="s">
        <v>13726</v>
      </c>
      <c r="C176" s="25" t="s">
        <v>12844</v>
      </c>
      <c r="D176" s="14" t="s">
        <v>13692</v>
      </c>
      <c r="E176" s="25"/>
      <c r="F176" s="14" t="s">
        <v>4494</v>
      </c>
      <c r="G176" s="14"/>
      <c r="H176" s="14" t="s">
        <v>4359</v>
      </c>
      <c r="I176" s="14" t="s">
        <v>44</v>
      </c>
      <c r="J176" s="14" t="s">
        <v>9018</v>
      </c>
      <c r="K176" s="14" t="s">
        <v>1672</v>
      </c>
      <c r="L176" s="27">
        <v>41785</v>
      </c>
      <c r="M176" s="18" t="s">
        <v>6533</v>
      </c>
      <c r="N176" s="79">
        <v>41789</v>
      </c>
      <c r="O176" s="16">
        <v>32</v>
      </c>
      <c r="P176" s="51"/>
      <c r="R176" s="330"/>
    </row>
    <row r="177" spans="1:18" s="70" customFormat="1" x14ac:dyDescent="0.25">
      <c r="A177" s="27">
        <v>41785</v>
      </c>
      <c r="B177" s="25" t="s">
        <v>13726</v>
      </c>
      <c r="C177" s="25" t="s">
        <v>12844</v>
      </c>
      <c r="D177" s="14" t="s">
        <v>13692</v>
      </c>
      <c r="E177" s="25"/>
      <c r="F177" s="14" t="s">
        <v>4494</v>
      </c>
      <c r="G177" s="14"/>
      <c r="H177" s="14" t="s">
        <v>13727</v>
      </c>
      <c r="I177" s="14" t="s">
        <v>10090</v>
      </c>
      <c r="J177" s="14"/>
      <c r="K177" s="14" t="s">
        <v>921</v>
      </c>
      <c r="L177" s="27">
        <v>41785</v>
      </c>
      <c r="M177" s="18" t="s">
        <v>6533</v>
      </c>
      <c r="N177" s="79">
        <v>41789</v>
      </c>
      <c r="O177" s="16">
        <v>6</v>
      </c>
      <c r="P177" s="51"/>
      <c r="R177" s="330"/>
    </row>
    <row r="178" spans="1:18" s="70" customFormat="1" x14ac:dyDescent="0.25">
      <c r="A178" s="27">
        <v>41787</v>
      </c>
      <c r="B178" s="25" t="s">
        <v>13729</v>
      </c>
      <c r="C178" s="25" t="s">
        <v>13730</v>
      </c>
      <c r="D178" s="14" t="s">
        <v>13686</v>
      </c>
      <c r="E178" s="25" t="s">
        <v>10188</v>
      </c>
      <c r="F178" s="14" t="s">
        <v>12371</v>
      </c>
      <c r="G178" s="14"/>
      <c r="H178" s="14" t="s">
        <v>10188</v>
      </c>
      <c r="I178" s="14" t="s">
        <v>13731</v>
      </c>
      <c r="J178" s="14"/>
      <c r="K178" s="14" t="s">
        <v>1820</v>
      </c>
      <c r="L178" s="27"/>
      <c r="M178" s="18"/>
      <c r="N178" s="79">
        <v>41789</v>
      </c>
      <c r="O178" s="16">
        <v>2</v>
      </c>
      <c r="P178" s="51"/>
      <c r="R178" s="330"/>
    </row>
    <row r="179" spans="1:18" s="70" customFormat="1" x14ac:dyDescent="0.25">
      <c r="A179" s="27">
        <v>41788</v>
      </c>
      <c r="B179" s="25" t="s">
        <v>13740</v>
      </c>
      <c r="C179" s="25" t="s">
        <v>13228</v>
      </c>
      <c r="D179" s="14" t="s">
        <v>12939</v>
      </c>
      <c r="E179" s="25" t="s">
        <v>12372</v>
      </c>
      <c r="F179" s="14" t="s">
        <v>12371</v>
      </c>
      <c r="G179" s="14"/>
      <c r="H179" s="14" t="s">
        <v>12372</v>
      </c>
      <c r="I179" s="14" t="s">
        <v>12923</v>
      </c>
      <c r="J179" s="14"/>
      <c r="K179" s="14" t="s">
        <v>12922</v>
      </c>
      <c r="L179" s="27">
        <v>41789</v>
      </c>
      <c r="M179" s="18"/>
      <c r="N179" s="79">
        <v>41789</v>
      </c>
      <c r="O179" s="16">
        <v>1</v>
      </c>
      <c r="P179" s="51"/>
      <c r="R179" s="330"/>
    </row>
    <row r="180" spans="1:18" s="70" customFormat="1" x14ac:dyDescent="0.25">
      <c r="A180" s="27">
        <v>41788</v>
      </c>
      <c r="B180" s="25" t="s">
        <v>13740</v>
      </c>
      <c r="C180" s="25" t="s">
        <v>13228</v>
      </c>
      <c r="D180" s="14" t="s">
        <v>12939</v>
      </c>
      <c r="E180" s="25" t="s">
        <v>12372</v>
      </c>
      <c r="F180" s="14" t="s">
        <v>12371</v>
      </c>
      <c r="G180" s="14"/>
      <c r="H180" s="14" t="s">
        <v>12372</v>
      </c>
      <c r="I180" s="14" t="s">
        <v>12921</v>
      </c>
      <c r="J180" s="14"/>
      <c r="K180" s="14" t="s">
        <v>12922</v>
      </c>
      <c r="L180" s="27">
        <v>41789</v>
      </c>
      <c r="M180" s="18"/>
      <c r="N180" s="79">
        <v>41789</v>
      </c>
      <c r="O180" s="16">
        <v>1</v>
      </c>
      <c r="P180" s="51"/>
      <c r="R180" s="330"/>
    </row>
    <row r="181" spans="1:18" s="70" customFormat="1" x14ac:dyDescent="0.25">
      <c r="A181" s="27">
        <v>41792</v>
      </c>
      <c r="B181" s="25" t="s">
        <v>7092</v>
      </c>
      <c r="C181" s="25" t="s">
        <v>13563</v>
      </c>
      <c r="D181" s="14" t="s">
        <v>13125</v>
      </c>
      <c r="E181" s="25"/>
      <c r="F181" s="14" t="s">
        <v>4494</v>
      </c>
      <c r="G181" s="14"/>
      <c r="H181" s="14" t="s">
        <v>4359</v>
      </c>
      <c r="I181" s="14" t="s">
        <v>1080</v>
      </c>
      <c r="J181" s="14" t="s">
        <v>10366</v>
      </c>
      <c r="K181" s="14" t="s">
        <v>921</v>
      </c>
      <c r="L181" s="27">
        <v>41792</v>
      </c>
      <c r="M181" s="18" t="s">
        <v>6533</v>
      </c>
      <c r="N181" s="79">
        <v>41792</v>
      </c>
      <c r="O181" s="16">
        <v>1</v>
      </c>
      <c r="P181" s="51"/>
      <c r="R181" s="330"/>
    </row>
    <row r="182" spans="1:18" s="70" customFormat="1" x14ac:dyDescent="0.25">
      <c r="A182" s="27">
        <v>41792</v>
      </c>
      <c r="B182" s="25" t="s">
        <v>7092</v>
      </c>
      <c r="C182" s="25" t="s">
        <v>13563</v>
      </c>
      <c r="D182" s="14" t="s">
        <v>13125</v>
      </c>
      <c r="E182" s="25"/>
      <c r="F182" s="14" t="s">
        <v>4494</v>
      </c>
      <c r="G182" s="14"/>
      <c r="H182" s="14" t="s">
        <v>4359</v>
      </c>
      <c r="I182" s="14" t="s">
        <v>1080</v>
      </c>
      <c r="J182" s="14" t="s">
        <v>3618</v>
      </c>
      <c r="K182" s="14" t="s">
        <v>921</v>
      </c>
      <c r="L182" s="27">
        <v>41792</v>
      </c>
      <c r="M182" s="18" t="s">
        <v>6533</v>
      </c>
      <c r="N182" s="79">
        <v>41792</v>
      </c>
      <c r="O182" s="16">
        <v>1</v>
      </c>
      <c r="P182" s="51"/>
      <c r="R182" s="330"/>
    </row>
    <row r="183" spans="1:18" s="70" customFormat="1" x14ac:dyDescent="0.25">
      <c r="A183" s="27">
        <v>41792</v>
      </c>
      <c r="B183" s="25" t="s">
        <v>7092</v>
      </c>
      <c r="C183" s="25" t="s">
        <v>13563</v>
      </c>
      <c r="D183" s="14" t="s">
        <v>13125</v>
      </c>
      <c r="E183" s="25"/>
      <c r="F183" s="14" t="s">
        <v>4494</v>
      </c>
      <c r="G183" s="14"/>
      <c r="H183" s="14" t="s">
        <v>7551</v>
      </c>
      <c r="I183" s="14" t="s">
        <v>13753</v>
      </c>
      <c r="J183" s="14"/>
      <c r="K183" s="14" t="s">
        <v>8609</v>
      </c>
      <c r="L183" s="27">
        <v>41792</v>
      </c>
      <c r="M183" s="18" t="s">
        <v>6533</v>
      </c>
      <c r="N183" s="79">
        <v>41792</v>
      </c>
      <c r="O183" s="16">
        <v>1</v>
      </c>
      <c r="P183" s="51"/>
      <c r="R183" s="330"/>
    </row>
    <row r="184" spans="1:18" s="70" customFormat="1" x14ac:dyDescent="0.25">
      <c r="A184" s="27">
        <v>41760</v>
      </c>
      <c r="B184" s="25"/>
      <c r="C184" s="25" t="s">
        <v>13331</v>
      </c>
      <c r="D184" s="14" t="s">
        <v>13332</v>
      </c>
      <c r="E184" s="25" t="s">
        <v>13797</v>
      </c>
      <c r="F184" s="14" t="s">
        <v>3696</v>
      </c>
      <c r="G184" s="14" t="s">
        <v>5881</v>
      </c>
      <c r="H184" s="14" t="s">
        <v>13795</v>
      </c>
      <c r="I184" s="14" t="s">
        <v>13796</v>
      </c>
      <c r="J184" s="14" t="s">
        <v>1727</v>
      </c>
      <c r="K184" s="14" t="s">
        <v>13739</v>
      </c>
      <c r="L184" s="27">
        <v>41795</v>
      </c>
      <c r="M184" s="18"/>
      <c r="N184" s="79">
        <v>41795</v>
      </c>
      <c r="O184" s="16"/>
      <c r="P184" s="51"/>
      <c r="R184" s="330"/>
    </row>
    <row r="185" spans="1:18" s="70" customFormat="1" x14ac:dyDescent="0.25">
      <c r="A185" s="27">
        <v>41760</v>
      </c>
      <c r="B185" s="25"/>
      <c r="C185" s="25" t="s">
        <v>13331</v>
      </c>
      <c r="D185" s="14" t="s">
        <v>13332</v>
      </c>
      <c r="E185" s="25" t="s">
        <v>13798</v>
      </c>
      <c r="F185" s="14" t="s">
        <v>3696</v>
      </c>
      <c r="G185" s="14" t="s">
        <v>5881</v>
      </c>
      <c r="H185" s="14" t="s">
        <v>13795</v>
      </c>
      <c r="I185" s="14" t="s">
        <v>13796</v>
      </c>
      <c r="J185" s="14" t="s">
        <v>1727</v>
      </c>
      <c r="K185" s="14" t="s">
        <v>13739</v>
      </c>
      <c r="L185" s="27">
        <v>41795</v>
      </c>
      <c r="M185" s="18"/>
      <c r="N185" s="79">
        <v>41795</v>
      </c>
      <c r="O185" s="16"/>
      <c r="P185" s="51"/>
      <c r="R185" s="330"/>
    </row>
    <row r="186" spans="1:18" s="70" customFormat="1" x14ac:dyDescent="0.25">
      <c r="A186" s="27">
        <v>41787</v>
      </c>
      <c r="B186" s="25" t="s">
        <v>13734</v>
      </c>
      <c r="C186" s="25"/>
      <c r="D186" s="14" t="s">
        <v>13735</v>
      </c>
      <c r="E186" s="25"/>
      <c r="F186" s="14" t="s">
        <v>4609</v>
      </c>
      <c r="G186" s="14" t="s">
        <v>1810</v>
      </c>
      <c r="H186" s="14" t="s">
        <v>13736</v>
      </c>
      <c r="I186" s="14" t="s">
        <v>1255</v>
      </c>
      <c r="J186" s="14"/>
      <c r="K186" s="14"/>
      <c r="L186" s="27">
        <v>41795</v>
      </c>
      <c r="M186" s="18"/>
      <c r="N186" s="79">
        <v>41795</v>
      </c>
      <c r="O186" s="16"/>
      <c r="P186" s="51"/>
      <c r="R186" s="330"/>
    </row>
    <row r="187" spans="1:18" s="70" customFormat="1" x14ac:dyDescent="0.25">
      <c r="A187" s="27">
        <v>41753</v>
      </c>
      <c r="B187" s="25" t="s">
        <v>13604</v>
      </c>
      <c r="C187" s="25" t="s">
        <v>12959</v>
      </c>
      <c r="D187" s="14" t="s">
        <v>13150</v>
      </c>
      <c r="E187" s="25" t="s">
        <v>13605</v>
      </c>
      <c r="F187" s="14" t="s">
        <v>13606</v>
      </c>
      <c r="G187" s="14" t="s">
        <v>12490</v>
      </c>
      <c r="H187" s="14" t="s">
        <v>13607</v>
      </c>
      <c r="I187" s="14" t="s">
        <v>4835</v>
      </c>
      <c r="J187" s="14" t="s">
        <v>4791</v>
      </c>
      <c r="K187" s="14" t="s">
        <v>12876</v>
      </c>
      <c r="L187" s="27">
        <v>41772</v>
      </c>
      <c r="M187" s="18"/>
      <c r="N187" s="79">
        <v>41796</v>
      </c>
      <c r="O187" s="16"/>
      <c r="P187" s="51"/>
      <c r="R187" s="330"/>
    </row>
    <row r="188" spans="1:18" s="70" customFormat="1" x14ac:dyDescent="0.25">
      <c r="A188" s="27">
        <v>41779</v>
      </c>
      <c r="B188" s="25" t="s">
        <v>13711</v>
      </c>
      <c r="C188" s="25" t="s">
        <v>12844</v>
      </c>
      <c r="D188" s="14" t="s">
        <v>13692</v>
      </c>
      <c r="E188" s="25"/>
      <c r="F188" s="14" t="s">
        <v>3002</v>
      </c>
      <c r="G188" s="14" t="s">
        <v>6069</v>
      </c>
      <c r="H188" s="14" t="s">
        <v>12846</v>
      </c>
      <c r="I188" s="14" t="s">
        <v>13712</v>
      </c>
      <c r="J188" s="14"/>
      <c r="K188" s="14" t="s">
        <v>13713</v>
      </c>
      <c r="L188" s="27"/>
      <c r="M188" s="18" t="s">
        <v>6533</v>
      </c>
      <c r="N188" s="79">
        <v>41796</v>
      </c>
      <c r="O188" s="16">
        <v>102</v>
      </c>
      <c r="P188" s="51"/>
      <c r="R188" s="330"/>
    </row>
    <row r="189" spans="1:18" s="70" customFormat="1" x14ac:dyDescent="0.25">
      <c r="A189" s="27">
        <v>41795</v>
      </c>
      <c r="B189" s="25" t="s">
        <v>13801</v>
      </c>
      <c r="C189" s="25" t="s">
        <v>12844</v>
      </c>
      <c r="D189" s="14" t="s">
        <v>13692</v>
      </c>
      <c r="E189" s="25" t="s">
        <v>10188</v>
      </c>
      <c r="F189" s="14" t="s">
        <v>12371</v>
      </c>
      <c r="G189" s="14"/>
      <c r="H189" s="14" t="s">
        <v>10188</v>
      </c>
      <c r="I189" s="14" t="s">
        <v>13803</v>
      </c>
      <c r="J189" s="14"/>
      <c r="K189" s="14" t="s">
        <v>1820</v>
      </c>
      <c r="L189" s="27"/>
      <c r="M189" s="18"/>
      <c r="N189" s="79">
        <v>41799</v>
      </c>
      <c r="O189" s="16">
        <v>2</v>
      </c>
      <c r="P189" s="51"/>
      <c r="R189" s="330"/>
    </row>
    <row r="190" spans="1:18" s="70" customFormat="1" x14ac:dyDescent="0.25">
      <c r="A190" s="27">
        <v>41795</v>
      </c>
      <c r="B190" s="25" t="s">
        <v>13801</v>
      </c>
      <c r="C190" s="25" t="s">
        <v>12844</v>
      </c>
      <c r="D190" s="14" t="s">
        <v>13692</v>
      </c>
      <c r="E190" s="25" t="s">
        <v>10188</v>
      </c>
      <c r="F190" s="14" t="s">
        <v>12371</v>
      </c>
      <c r="G190" s="14"/>
      <c r="H190" s="14" t="s">
        <v>10188</v>
      </c>
      <c r="I190" s="14" t="s">
        <v>13804</v>
      </c>
      <c r="J190" s="14"/>
      <c r="K190" s="14" t="s">
        <v>824</v>
      </c>
      <c r="L190" s="27"/>
      <c r="M190" s="18"/>
      <c r="N190" s="79">
        <v>41799</v>
      </c>
      <c r="O190" s="16">
        <v>1</v>
      </c>
      <c r="P190" s="51"/>
      <c r="R190" s="330"/>
    </row>
    <row r="191" spans="1:18" s="70" customFormat="1" ht="30" x14ac:dyDescent="0.25">
      <c r="A191" s="27">
        <v>41799</v>
      </c>
      <c r="B191" s="25" t="s">
        <v>13807</v>
      </c>
      <c r="C191" s="25" t="s">
        <v>13723</v>
      </c>
      <c r="D191" s="14" t="s">
        <v>13724</v>
      </c>
      <c r="E191" s="25" t="s">
        <v>13808</v>
      </c>
      <c r="F191" s="14" t="s">
        <v>13809</v>
      </c>
      <c r="G191" s="14"/>
      <c r="H191" s="14" t="s">
        <v>13810</v>
      </c>
      <c r="I191" s="14" t="s">
        <v>13811</v>
      </c>
      <c r="J191" s="14"/>
      <c r="K191" s="14" t="s">
        <v>9928</v>
      </c>
      <c r="L191" s="27"/>
      <c r="M191" s="18"/>
      <c r="N191" s="79">
        <v>41799</v>
      </c>
      <c r="O191" s="16"/>
      <c r="P191" s="51"/>
      <c r="R191" s="330"/>
    </row>
    <row r="192" spans="1:18" s="70" customFormat="1" x14ac:dyDescent="0.25">
      <c r="A192" s="27">
        <v>41795</v>
      </c>
      <c r="B192" s="25" t="s">
        <v>13801</v>
      </c>
      <c r="C192" s="25" t="s">
        <v>13799</v>
      </c>
      <c r="D192" s="14" t="s">
        <v>12694</v>
      </c>
      <c r="E192" s="25" t="s">
        <v>10188</v>
      </c>
      <c r="F192" s="14" t="s">
        <v>12371</v>
      </c>
      <c r="G192" s="14"/>
      <c r="H192" s="14" t="s">
        <v>10188</v>
      </c>
      <c r="I192" s="14" t="s">
        <v>13802</v>
      </c>
      <c r="J192" s="14"/>
      <c r="K192" s="14" t="s">
        <v>824</v>
      </c>
      <c r="L192" s="27"/>
      <c r="M192" s="18"/>
      <c r="N192" s="79">
        <v>41801</v>
      </c>
      <c r="O192" s="16">
        <v>1</v>
      </c>
      <c r="P192" s="51"/>
      <c r="R192" s="330"/>
    </row>
    <row r="193" spans="1:18" s="70" customFormat="1" x14ac:dyDescent="0.25">
      <c r="A193" s="27">
        <v>41795</v>
      </c>
      <c r="B193" s="25" t="s">
        <v>13801</v>
      </c>
      <c r="C193" s="25" t="s">
        <v>13800</v>
      </c>
      <c r="D193" s="14" t="s">
        <v>13792</v>
      </c>
      <c r="E193" s="25" t="s">
        <v>10188</v>
      </c>
      <c r="F193" s="14" t="s">
        <v>12371</v>
      </c>
      <c r="G193" s="14"/>
      <c r="H193" s="14" t="s">
        <v>10188</v>
      </c>
      <c r="I193" s="14" t="s">
        <v>13685</v>
      </c>
      <c r="J193" s="14"/>
      <c r="K193" s="14" t="s">
        <v>9338</v>
      </c>
      <c r="L193" s="27"/>
      <c r="M193" s="18"/>
      <c r="N193" s="79">
        <v>41801</v>
      </c>
      <c r="O193" s="16">
        <v>5</v>
      </c>
      <c r="P193" s="51"/>
      <c r="R193" s="330"/>
    </row>
    <row r="194" spans="1:18" s="70" customFormat="1" x14ac:dyDescent="0.25">
      <c r="A194" s="27">
        <v>41800</v>
      </c>
      <c r="B194" s="25" t="s">
        <v>13819</v>
      </c>
      <c r="C194" s="25" t="s">
        <v>13331</v>
      </c>
      <c r="D194" s="14" t="s">
        <v>13332</v>
      </c>
      <c r="E194" s="25" t="s">
        <v>13818</v>
      </c>
      <c r="F194" s="14" t="s">
        <v>738</v>
      </c>
      <c r="G194" s="14"/>
      <c r="H194" s="14" t="s">
        <v>1235</v>
      </c>
      <c r="I194" s="14" t="s">
        <v>13817</v>
      </c>
      <c r="J194" s="14" t="s">
        <v>13816</v>
      </c>
      <c r="K194" s="14" t="s">
        <v>10878</v>
      </c>
      <c r="L194" s="27">
        <v>41804</v>
      </c>
      <c r="M194" s="18"/>
      <c r="N194" s="79">
        <v>41804</v>
      </c>
      <c r="O194" s="16"/>
      <c r="P194" s="51"/>
      <c r="R194" s="330"/>
    </row>
    <row r="195" spans="1:18" s="70" customFormat="1" x14ac:dyDescent="0.25">
      <c r="A195" s="27">
        <v>41802</v>
      </c>
      <c r="B195" s="25" t="s">
        <v>13820</v>
      </c>
      <c r="C195" s="25" t="s">
        <v>13229</v>
      </c>
      <c r="D195" s="14" t="s">
        <v>12939</v>
      </c>
      <c r="E195" s="25" t="s">
        <v>13821</v>
      </c>
      <c r="F195" s="14" t="s">
        <v>12371</v>
      </c>
      <c r="G195" s="14"/>
      <c r="H195" s="14" t="s">
        <v>11728</v>
      </c>
      <c r="I195" s="14" t="s">
        <v>13427</v>
      </c>
      <c r="J195" s="14"/>
      <c r="K195" s="14" t="s">
        <v>149</v>
      </c>
      <c r="L195" s="27"/>
      <c r="M195" s="18"/>
      <c r="N195" s="79">
        <v>41806</v>
      </c>
      <c r="O195" s="16">
        <v>3</v>
      </c>
      <c r="P195" s="51"/>
      <c r="R195" s="330"/>
    </row>
    <row r="196" spans="1:18" s="70" customFormat="1" x14ac:dyDescent="0.25">
      <c r="A196" s="27">
        <v>41807</v>
      </c>
      <c r="B196" s="25" t="s">
        <v>13826</v>
      </c>
      <c r="C196" s="25" t="s">
        <v>13353</v>
      </c>
      <c r="D196" s="14" t="s">
        <v>13832</v>
      </c>
      <c r="E196" s="25"/>
      <c r="F196" s="14" t="s">
        <v>5382</v>
      </c>
      <c r="G196" s="14"/>
      <c r="H196" s="14" t="s">
        <v>13833</v>
      </c>
      <c r="I196" s="14"/>
      <c r="J196" s="14" t="s">
        <v>9603</v>
      </c>
      <c r="K196" s="14" t="s">
        <v>12509</v>
      </c>
      <c r="L196" s="27"/>
      <c r="M196" s="18"/>
      <c r="N196" s="79">
        <v>41807</v>
      </c>
      <c r="O196" s="16"/>
      <c r="P196" s="51"/>
      <c r="R196" s="330"/>
    </row>
    <row r="197" spans="1:18" s="70" customFormat="1" x14ac:dyDescent="0.25">
      <c r="A197" s="27">
        <v>41808</v>
      </c>
      <c r="B197" s="25" t="s">
        <v>10170</v>
      </c>
      <c r="C197" s="25" t="s">
        <v>12715</v>
      </c>
      <c r="D197" s="14" t="s">
        <v>13058</v>
      </c>
      <c r="E197" s="25"/>
      <c r="F197" s="14" t="s">
        <v>9048</v>
      </c>
      <c r="G197" s="14"/>
      <c r="H197" s="14" t="s">
        <v>9396</v>
      </c>
      <c r="I197" s="14" t="s">
        <v>9059</v>
      </c>
      <c r="J197" s="14" t="s">
        <v>10314</v>
      </c>
      <c r="K197" s="14" t="s">
        <v>13835</v>
      </c>
      <c r="L197" s="27"/>
      <c r="M197" s="18" t="s">
        <v>6533</v>
      </c>
      <c r="N197" s="79">
        <v>41808</v>
      </c>
      <c r="O197" s="16">
        <v>3</v>
      </c>
      <c r="P197" s="51"/>
      <c r="R197" s="330"/>
    </row>
    <row r="198" spans="1:18" s="70" customFormat="1" x14ac:dyDescent="0.25">
      <c r="A198" s="27">
        <v>41802</v>
      </c>
      <c r="B198" s="25" t="s">
        <v>2788</v>
      </c>
      <c r="C198" s="25" t="s">
        <v>13563</v>
      </c>
      <c r="D198" s="14" t="s">
        <v>13125</v>
      </c>
      <c r="E198" s="25"/>
      <c r="F198" s="14" t="s">
        <v>1461</v>
      </c>
      <c r="G198" s="14"/>
      <c r="H198" s="14" t="s">
        <v>228</v>
      </c>
      <c r="I198" s="14" t="s">
        <v>6069</v>
      </c>
      <c r="J198" s="14" t="s">
        <v>4179</v>
      </c>
      <c r="K198" s="14" t="s">
        <v>4755</v>
      </c>
      <c r="L198" s="27"/>
      <c r="M198" s="18"/>
      <c r="N198" s="79">
        <v>41809</v>
      </c>
      <c r="O198" s="16">
        <v>2500</v>
      </c>
      <c r="P198" s="51"/>
      <c r="R198" s="330"/>
    </row>
    <row r="199" spans="1:18" s="70" customFormat="1" x14ac:dyDescent="0.25">
      <c r="A199" s="27">
        <v>41807</v>
      </c>
      <c r="B199" s="25" t="s">
        <v>993</v>
      </c>
      <c r="C199" s="25" t="s">
        <v>12244</v>
      </c>
      <c r="D199" s="14" t="s">
        <v>12985</v>
      </c>
      <c r="E199" s="25"/>
      <c r="F199" s="14" t="s">
        <v>12504</v>
      </c>
      <c r="G199" s="14" t="s">
        <v>8177</v>
      </c>
      <c r="H199" s="14" t="s">
        <v>13825</v>
      </c>
      <c r="I199" s="14" t="s">
        <v>7301</v>
      </c>
      <c r="J199" s="14"/>
      <c r="K199" s="14" t="s">
        <v>6466</v>
      </c>
      <c r="L199" s="27"/>
      <c r="M199" s="18"/>
      <c r="N199" s="79">
        <v>41809</v>
      </c>
      <c r="O199" s="16">
        <v>10</v>
      </c>
      <c r="P199" s="51"/>
      <c r="R199" s="330"/>
    </row>
    <row r="200" spans="1:18" s="70" customFormat="1" x14ac:dyDescent="0.25">
      <c r="A200" s="27">
        <v>41808</v>
      </c>
      <c r="B200" s="25" t="s">
        <v>9505</v>
      </c>
      <c r="C200" s="25" t="s">
        <v>13754</v>
      </c>
      <c r="D200" s="14" t="s">
        <v>13834</v>
      </c>
      <c r="E200" s="25"/>
      <c r="F200" s="14" t="s">
        <v>4494</v>
      </c>
      <c r="G200" s="14"/>
      <c r="H200" s="14" t="s">
        <v>4359</v>
      </c>
      <c r="I200" s="14" t="s">
        <v>10098</v>
      </c>
      <c r="J200" s="14" t="s">
        <v>10002</v>
      </c>
      <c r="K200" s="14" t="s">
        <v>3883</v>
      </c>
      <c r="L200" s="27">
        <v>41810</v>
      </c>
      <c r="M200" s="18"/>
      <c r="N200" s="79">
        <v>41809</v>
      </c>
      <c r="O200" s="16"/>
      <c r="P200" s="51"/>
      <c r="R200" s="330"/>
    </row>
    <row r="201" spans="1:18" s="70" customFormat="1" x14ac:dyDescent="0.25">
      <c r="A201" s="27">
        <v>41809</v>
      </c>
      <c r="B201" s="25" t="s">
        <v>13842</v>
      </c>
      <c r="C201" s="25" t="s">
        <v>13318</v>
      </c>
      <c r="D201" s="14" t="s">
        <v>12983</v>
      </c>
      <c r="E201" s="25" t="s">
        <v>10188</v>
      </c>
      <c r="F201" s="14" t="s">
        <v>12371</v>
      </c>
      <c r="G201" s="14"/>
      <c r="H201" s="14" t="s">
        <v>10188</v>
      </c>
      <c r="I201" s="14" t="s">
        <v>11254</v>
      </c>
      <c r="J201" s="14"/>
      <c r="K201" s="14" t="s">
        <v>824</v>
      </c>
      <c r="L201" s="27"/>
      <c r="M201" s="18"/>
      <c r="N201" s="79">
        <v>41810</v>
      </c>
      <c r="O201" s="16">
        <v>1</v>
      </c>
      <c r="P201" s="51"/>
      <c r="R201" s="330"/>
    </row>
    <row r="202" spans="1:18" s="70" customFormat="1" ht="30" x14ac:dyDescent="0.25">
      <c r="A202" s="27">
        <v>41809</v>
      </c>
      <c r="B202" s="25" t="s">
        <v>13843</v>
      </c>
      <c r="C202" s="25" t="s">
        <v>2381</v>
      </c>
      <c r="D202" s="14" t="s">
        <v>12939</v>
      </c>
      <c r="E202" s="25" t="s">
        <v>13844</v>
      </c>
      <c r="F202" s="14" t="s">
        <v>12371</v>
      </c>
      <c r="G202" s="14"/>
      <c r="H202" s="14" t="s">
        <v>12372</v>
      </c>
      <c r="I202" s="14" t="s">
        <v>13845</v>
      </c>
      <c r="J202" s="14"/>
      <c r="K202" s="14" t="s">
        <v>12922</v>
      </c>
      <c r="L202" s="27"/>
      <c r="M202" s="18"/>
      <c r="N202" s="79">
        <v>41810</v>
      </c>
      <c r="O202" s="16">
        <v>1</v>
      </c>
      <c r="P202" s="51"/>
      <c r="R202" s="330"/>
    </row>
    <row r="203" spans="1:18" s="70" customFormat="1" x14ac:dyDescent="0.25">
      <c r="A203" s="27">
        <v>41841</v>
      </c>
      <c r="B203" s="25" t="s">
        <v>11958</v>
      </c>
      <c r="C203" s="25" t="s">
        <v>12844</v>
      </c>
      <c r="D203" s="14" t="s">
        <v>13692</v>
      </c>
      <c r="E203" s="25"/>
      <c r="F203" s="14" t="s">
        <v>285</v>
      </c>
      <c r="G203" s="14"/>
      <c r="H203" s="14" t="s">
        <v>13966</v>
      </c>
      <c r="I203" s="14" t="s">
        <v>8177</v>
      </c>
      <c r="J203" s="14"/>
      <c r="K203" s="14" t="s">
        <v>1377</v>
      </c>
      <c r="L203" s="27">
        <v>41842</v>
      </c>
      <c r="M203" s="18" t="s">
        <v>6533</v>
      </c>
      <c r="N203" s="79">
        <v>41812</v>
      </c>
      <c r="O203" s="16"/>
      <c r="P203" s="51"/>
      <c r="R203" s="330"/>
    </row>
    <row r="204" spans="1:18" s="70" customFormat="1" x14ac:dyDescent="0.25">
      <c r="A204" s="27">
        <v>41813</v>
      </c>
      <c r="B204" s="25" t="s">
        <v>13851</v>
      </c>
      <c r="C204" s="25" t="s">
        <v>8481</v>
      </c>
      <c r="D204" s="14"/>
      <c r="E204" s="25"/>
      <c r="F204" s="14" t="s">
        <v>12014</v>
      </c>
      <c r="G204" s="14"/>
      <c r="H204" s="14" t="s">
        <v>13852</v>
      </c>
      <c r="I204" s="14"/>
      <c r="J204" s="14"/>
      <c r="K204" s="14" t="s">
        <v>2773</v>
      </c>
      <c r="L204" s="27">
        <v>41813</v>
      </c>
      <c r="M204" s="18" t="s">
        <v>6533</v>
      </c>
      <c r="N204" s="79">
        <v>41813</v>
      </c>
      <c r="O204" s="16"/>
      <c r="P204" s="51"/>
      <c r="R204" s="330"/>
    </row>
    <row r="205" spans="1:18" s="70" customFormat="1" x14ac:dyDescent="0.25">
      <c r="A205" s="27">
        <v>41809</v>
      </c>
      <c r="B205" s="25" t="s">
        <v>10171</v>
      </c>
      <c r="C205" s="25" t="s">
        <v>8481</v>
      </c>
      <c r="D205" s="14"/>
      <c r="E205" s="25"/>
      <c r="F205" s="14" t="s">
        <v>4609</v>
      </c>
      <c r="G205" s="14"/>
      <c r="H205" s="14" t="s">
        <v>13839</v>
      </c>
      <c r="I205" s="14"/>
      <c r="J205" s="14"/>
      <c r="K205" s="14" t="s">
        <v>10226</v>
      </c>
      <c r="L205" s="27"/>
      <c r="M205" s="18"/>
      <c r="N205" s="79">
        <v>41814</v>
      </c>
      <c r="O205" s="16">
        <v>2</v>
      </c>
      <c r="P205" s="51"/>
      <c r="R205" s="330"/>
    </row>
    <row r="206" spans="1:18" s="70" customFormat="1" x14ac:dyDescent="0.25">
      <c r="A206" s="27">
        <v>41809</v>
      </c>
      <c r="B206" s="25" t="s">
        <v>10171</v>
      </c>
      <c r="C206" s="25" t="s">
        <v>8481</v>
      </c>
      <c r="D206" s="14"/>
      <c r="E206" s="25"/>
      <c r="F206" s="14" t="s">
        <v>4609</v>
      </c>
      <c r="G206" s="14"/>
      <c r="H206" s="14" t="s">
        <v>3236</v>
      </c>
      <c r="I206" s="14"/>
      <c r="J206" s="14"/>
      <c r="K206" s="14" t="s">
        <v>1832</v>
      </c>
      <c r="L206" s="27"/>
      <c r="M206" s="18"/>
      <c r="N206" s="79">
        <v>41814</v>
      </c>
      <c r="O206" s="16">
        <v>2</v>
      </c>
      <c r="P206" s="51"/>
      <c r="R206" s="330"/>
    </row>
    <row r="207" spans="1:18" s="70" customFormat="1" x14ac:dyDescent="0.25">
      <c r="A207" s="27">
        <v>41809</v>
      </c>
      <c r="B207" s="25" t="s">
        <v>10171</v>
      </c>
      <c r="C207" s="25" t="s">
        <v>8481</v>
      </c>
      <c r="D207" s="14"/>
      <c r="E207" s="25"/>
      <c r="F207" s="14" t="s">
        <v>4609</v>
      </c>
      <c r="G207" s="14"/>
      <c r="H207" s="14" t="s">
        <v>13840</v>
      </c>
      <c r="I207" s="14"/>
      <c r="J207" s="14"/>
      <c r="K207" s="14" t="s">
        <v>13841</v>
      </c>
      <c r="L207" s="27"/>
      <c r="M207" s="18"/>
      <c r="N207" s="79">
        <v>41814</v>
      </c>
      <c r="O207" s="16">
        <v>15</v>
      </c>
      <c r="P207" s="51"/>
      <c r="R207" s="330"/>
    </row>
    <row r="208" spans="1:18" s="70" customFormat="1" ht="30" x14ac:dyDescent="0.25">
      <c r="A208" s="27">
        <v>41813</v>
      </c>
      <c r="B208" s="25" t="s">
        <v>13853</v>
      </c>
      <c r="C208" s="25" t="s">
        <v>13854</v>
      </c>
      <c r="D208" s="14" t="s">
        <v>12939</v>
      </c>
      <c r="E208" s="25" t="s">
        <v>13855</v>
      </c>
      <c r="F208" s="14" t="s">
        <v>12371</v>
      </c>
      <c r="G208" s="14"/>
      <c r="H208" s="14" t="s">
        <v>11728</v>
      </c>
      <c r="I208" s="14" t="s">
        <v>13574</v>
      </c>
      <c r="J208" s="14"/>
      <c r="K208" s="14" t="s">
        <v>149</v>
      </c>
      <c r="L208" s="27"/>
      <c r="M208" s="18"/>
      <c r="N208" s="79">
        <v>41815</v>
      </c>
      <c r="O208" s="16">
        <v>3</v>
      </c>
      <c r="P208" s="51"/>
      <c r="R208" s="330"/>
    </row>
    <row r="209" spans="1:18" s="70" customFormat="1" x14ac:dyDescent="0.25">
      <c r="A209" s="27">
        <v>41814</v>
      </c>
      <c r="B209" s="25" t="s">
        <v>2152</v>
      </c>
      <c r="C209" s="25" t="s">
        <v>13754</v>
      </c>
      <c r="D209" s="14" t="s">
        <v>13834</v>
      </c>
      <c r="E209" s="25"/>
      <c r="F209" s="14" t="s">
        <v>567</v>
      </c>
      <c r="G209" s="14" t="s">
        <v>4888</v>
      </c>
      <c r="H209" s="14" t="s">
        <v>13858</v>
      </c>
      <c r="I209" s="14" t="s">
        <v>10616</v>
      </c>
      <c r="J209" s="14"/>
      <c r="K209" s="14" t="s">
        <v>5477</v>
      </c>
      <c r="L209" s="27">
        <v>41815</v>
      </c>
      <c r="M209" s="18"/>
      <c r="N209" s="79">
        <v>41815</v>
      </c>
      <c r="O209" s="16">
        <v>500</v>
      </c>
      <c r="P209" s="51"/>
      <c r="R209" s="330"/>
    </row>
    <row r="210" spans="1:18" s="70" customFormat="1" x14ac:dyDescent="0.25">
      <c r="A210" s="27">
        <v>41813</v>
      </c>
      <c r="B210" s="25" t="s">
        <v>13856</v>
      </c>
      <c r="C210" s="25" t="s">
        <v>13318</v>
      </c>
      <c r="D210" s="14" t="s">
        <v>12983</v>
      </c>
      <c r="E210" s="25" t="s">
        <v>10188</v>
      </c>
      <c r="F210" s="14" t="s">
        <v>1661</v>
      </c>
      <c r="G210" s="14"/>
      <c r="H210" s="14" t="s">
        <v>10188</v>
      </c>
      <c r="I210" s="14" t="s">
        <v>13319</v>
      </c>
      <c r="J210" s="14"/>
      <c r="K210" s="14" t="s">
        <v>824</v>
      </c>
      <c r="L210" s="27"/>
      <c r="M210" s="18"/>
      <c r="N210" s="79">
        <v>41816</v>
      </c>
      <c r="O210" s="16">
        <v>1</v>
      </c>
      <c r="P210" s="51"/>
      <c r="R210" s="330"/>
    </row>
    <row r="211" spans="1:18" s="70" customFormat="1" x14ac:dyDescent="0.25">
      <c r="A211" s="27">
        <v>41815</v>
      </c>
      <c r="B211" s="25" t="s">
        <v>9419</v>
      </c>
      <c r="C211" s="25" t="s">
        <v>2215</v>
      </c>
      <c r="D211" s="14"/>
      <c r="E211" s="25"/>
      <c r="F211" s="14" t="s">
        <v>10611</v>
      </c>
      <c r="G211" s="14"/>
      <c r="H211" s="14" t="s">
        <v>13864</v>
      </c>
      <c r="I211" s="14" t="s">
        <v>1080</v>
      </c>
      <c r="J211" s="14"/>
      <c r="K211" s="14" t="s">
        <v>3883</v>
      </c>
      <c r="L211" s="27">
        <v>41815</v>
      </c>
      <c r="M211" s="18" t="s">
        <v>6533</v>
      </c>
      <c r="N211" s="79">
        <v>41817</v>
      </c>
      <c r="O211" s="16"/>
      <c r="P211" s="51"/>
      <c r="R211" s="330"/>
    </row>
    <row r="212" spans="1:18" s="70" customFormat="1" x14ac:dyDescent="0.25">
      <c r="A212" s="27">
        <v>41814</v>
      </c>
      <c r="B212" s="25" t="s">
        <v>2152</v>
      </c>
      <c r="C212" s="25" t="s">
        <v>13754</v>
      </c>
      <c r="D212" s="14" t="s">
        <v>13834</v>
      </c>
      <c r="E212" s="25"/>
      <c r="F212" s="14" t="s">
        <v>567</v>
      </c>
      <c r="G212" s="14" t="s">
        <v>4888</v>
      </c>
      <c r="H212" s="14" t="s">
        <v>13857</v>
      </c>
      <c r="I212" s="14" t="s">
        <v>10616</v>
      </c>
      <c r="J212" s="14"/>
      <c r="K212" s="14" t="s">
        <v>7566</v>
      </c>
      <c r="L212" s="27">
        <v>41820</v>
      </c>
      <c r="M212" s="18"/>
      <c r="N212" s="79">
        <v>41820</v>
      </c>
      <c r="O212" s="16"/>
      <c r="P212" s="51"/>
      <c r="R212" s="330"/>
    </row>
    <row r="213" spans="1:18" s="70" customFormat="1" x14ac:dyDescent="0.25">
      <c r="A213" s="27">
        <v>41821</v>
      </c>
      <c r="B213" s="25" t="s">
        <v>6995</v>
      </c>
      <c r="C213" s="25" t="s">
        <v>12844</v>
      </c>
      <c r="D213" s="14" t="s">
        <v>13692</v>
      </c>
      <c r="E213" s="25"/>
      <c r="F213" s="14" t="s">
        <v>4494</v>
      </c>
      <c r="G213" s="14"/>
      <c r="H213" s="14" t="s">
        <v>4359</v>
      </c>
      <c r="I213" s="14" t="s">
        <v>10098</v>
      </c>
      <c r="J213" s="14" t="s">
        <v>10002</v>
      </c>
      <c r="K213" s="14" t="s">
        <v>1672</v>
      </c>
      <c r="L213" s="27">
        <v>41822</v>
      </c>
      <c r="M213" s="18" t="s">
        <v>6533</v>
      </c>
      <c r="N213" s="79">
        <v>41822</v>
      </c>
      <c r="O213" s="16">
        <v>2</v>
      </c>
      <c r="P213" s="51"/>
      <c r="R213" s="330"/>
    </row>
    <row r="214" spans="1:18" s="70" customFormat="1" x14ac:dyDescent="0.25">
      <c r="A214" s="27">
        <v>41822</v>
      </c>
      <c r="B214" s="25" t="s">
        <v>6992</v>
      </c>
      <c r="C214" s="25" t="s">
        <v>12244</v>
      </c>
      <c r="D214" s="14" t="s">
        <v>12985</v>
      </c>
      <c r="E214" s="25"/>
      <c r="F214" s="14" t="s">
        <v>936</v>
      </c>
      <c r="G214" s="14"/>
      <c r="H214" s="14" t="s">
        <v>1235</v>
      </c>
      <c r="I214" s="14" t="s">
        <v>13899</v>
      </c>
      <c r="J214" s="14" t="s">
        <v>10133</v>
      </c>
      <c r="K214" s="14" t="s">
        <v>10226</v>
      </c>
      <c r="L214" s="27"/>
      <c r="M214" s="18"/>
      <c r="N214" s="79">
        <v>41822</v>
      </c>
      <c r="O214" s="16"/>
      <c r="P214" s="51"/>
      <c r="R214" s="330"/>
    </row>
    <row r="215" spans="1:18" s="70" customFormat="1" x14ac:dyDescent="0.25">
      <c r="A215" s="27">
        <v>41822</v>
      </c>
      <c r="B215" s="25" t="s">
        <v>6997</v>
      </c>
      <c r="C215" s="25" t="s">
        <v>12244</v>
      </c>
      <c r="D215" s="14" t="s">
        <v>12985</v>
      </c>
      <c r="E215" s="25"/>
      <c r="F215" s="14" t="s">
        <v>4494</v>
      </c>
      <c r="G215" s="14"/>
      <c r="H215" s="14" t="s">
        <v>4359</v>
      </c>
      <c r="I215" s="14" t="s">
        <v>1080</v>
      </c>
      <c r="J215" s="14" t="s">
        <v>1004</v>
      </c>
      <c r="K215" s="14" t="s">
        <v>6257</v>
      </c>
      <c r="L215" s="27">
        <v>41822</v>
      </c>
      <c r="M215" s="18" t="s">
        <v>6533</v>
      </c>
      <c r="N215" s="79">
        <v>41822</v>
      </c>
      <c r="O215" s="16"/>
      <c r="P215" s="51"/>
      <c r="R215" s="330"/>
    </row>
    <row r="216" spans="1:18" s="70" customFormat="1" x14ac:dyDescent="0.25">
      <c r="A216" s="27">
        <v>41822</v>
      </c>
      <c r="B216" s="25" t="s">
        <v>9330</v>
      </c>
      <c r="C216" s="25" t="s">
        <v>13754</v>
      </c>
      <c r="D216" s="14" t="s">
        <v>13834</v>
      </c>
      <c r="E216" s="25"/>
      <c r="F216" s="14" t="s">
        <v>12504</v>
      </c>
      <c r="G216" s="14"/>
      <c r="H216" s="14" t="s">
        <v>13639</v>
      </c>
      <c r="I216" s="14"/>
      <c r="J216" s="14"/>
      <c r="K216" s="14" t="s">
        <v>13903</v>
      </c>
      <c r="L216" s="27"/>
      <c r="M216" s="18" t="s">
        <v>3863</v>
      </c>
      <c r="N216" s="79">
        <v>41822</v>
      </c>
      <c r="O216" s="16"/>
      <c r="P216" s="51"/>
      <c r="R216" s="330"/>
    </row>
    <row r="217" spans="1:18" s="70" customFormat="1" x14ac:dyDescent="0.25">
      <c r="A217" s="27">
        <v>41822</v>
      </c>
      <c r="B217" s="25" t="s">
        <v>13900</v>
      </c>
      <c r="C217" s="25" t="s">
        <v>12704</v>
      </c>
      <c r="D217" s="14" t="s">
        <v>13468</v>
      </c>
      <c r="E217" s="25" t="s">
        <v>13901</v>
      </c>
      <c r="F217" s="14" t="s">
        <v>11360</v>
      </c>
      <c r="G217" s="14" t="s">
        <v>8177</v>
      </c>
      <c r="H217" s="14" t="s">
        <v>13902</v>
      </c>
      <c r="I217" s="14" t="s">
        <v>4080</v>
      </c>
      <c r="J217" s="14" t="s">
        <v>8105</v>
      </c>
      <c r="K217" s="14" t="s">
        <v>59</v>
      </c>
      <c r="L217" s="27">
        <v>41823</v>
      </c>
      <c r="M217" s="18"/>
      <c r="N217" s="79">
        <v>41823</v>
      </c>
      <c r="O217" s="16">
        <v>15</v>
      </c>
      <c r="P217" s="51"/>
      <c r="R217" s="330"/>
    </row>
    <row r="218" spans="1:18" s="70" customFormat="1" x14ac:dyDescent="0.25">
      <c r="A218" s="260">
        <v>41827</v>
      </c>
      <c r="B218" s="303" t="s">
        <v>13925</v>
      </c>
      <c r="C218" s="288" t="s">
        <v>13926</v>
      </c>
      <c r="D218" s="288" t="s">
        <v>13927</v>
      </c>
      <c r="E218" s="288" t="s">
        <v>10188</v>
      </c>
      <c r="F218" s="14" t="s">
        <v>12371</v>
      </c>
      <c r="G218" s="14"/>
      <c r="H218" s="14" t="s">
        <v>10188</v>
      </c>
      <c r="I218" s="14" t="s">
        <v>13928</v>
      </c>
      <c r="J218" s="14"/>
      <c r="K218" s="14" t="s">
        <v>9338</v>
      </c>
      <c r="L218" s="27"/>
      <c r="M218" s="18"/>
      <c r="N218" s="79">
        <v>41828</v>
      </c>
      <c r="O218" s="16">
        <v>5</v>
      </c>
      <c r="P218" s="51"/>
      <c r="R218" s="330"/>
    </row>
    <row r="219" spans="1:18" s="70" customFormat="1" x14ac:dyDescent="0.25">
      <c r="A219" s="27">
        <v>41829</v>
      </c>
      <c r="B219" s="25" t="s">
        <v>11927</v>
      </c>
      <c r="C219" s="25" t="s">
        <v>13932</v>
      </c>
      <c r="D219" s="14" t="s">
        <v>13933</v>
      </c>
      <c r="E219" s="25"/>
      <c r="F219" s="14" t="s">
        <v>4494</v>
      </c>
      <c r="G219" s="14"/>
      <c r="H219" s="14" t="s">
        <v>4359</v>
      </c>
      <c r="I219" s="14" t="s">
        <v>13934</v>
      </c>
      <c r="J219" s="14" t="s">
        <v>10366</v>
      </c>
      <c r="K219" s="14" t="s">
        <v>1672</v>
      </c>
      <c r="L219" s="27">
        <v>41829</v>
      </c>
      <c r="M219" s="18" t="s">
        <v>6533</v>
      </c>
      <c r="N219" s="79">
        <v>41829</v>
      </c>
      <c r="O219" s="16"/>
      <c r="P219" s="51"/>
      <c r="R219" s="330"/>
    </row>
    <row r="220" spans="1:18" s="70" customFormat="1" x14ac:dyDescent="0.25">
      <c r="A220" s="27">
        <v>41817</v>
      </c>
      <c r="B220" s="25" t="s">
        <v>13867</v>
      </c>
      <c r="C220" s="25" t="s">
        <v>13097</v>
      </c>
      <c r="D220" s="14" t="s">
        <v>12983</v>
      </c>
      <c r="E220" s="25" t="s">
        <v>10188</v>
      </c>
      <c r="F220" s="14" t="s">
        <v>12371</v>
      </c>
      <c r="G220" s="14"/>
      <c r="H220" s="14" t="s">
        <v>10188</v>
      </c>
      <c r="I220" s="14" t="s">
        <v>13868</v>
      </c>
      <c r="J220" s="14"/>
      <c r="K220" s="14" t="s">
        <v>11774</v>
      </c>
      <c r="L220" s="27"/>
      <c r="M220" s="18"/>
      <c r="N220" s="79">
        <v>41830</v>
      </c>
      <c r="O220" s="16">
        <v>8</v>
      </c>
      <c r="P220" s="51"/>
      <c r="R220" s="330"/>
    </row>
    <row r="221" spans="1:18" s="70" customFormat="1" x14ac:dyDescent="0.25">
      <c r="A221" s="27">
        <v>41818</v>
      </c>
      <c r="B221" s="25" t="s">
        <v>13867</v>
      </c>
      <c r="C221" s="25" t="s">
        <v>13097</v>
      </c>
      <c r="D221" s="14" t="s">
        <v>13869</v>
      </c>
      <c r="E221" s="25" t="s">
        <v>10188</v>
      </c>
      <c r="F221" s="14" t="s">
        <v>12371</v>
      </c>
      <c r="G221" s="14"/>
      <c r="H221" s="14" t="s">
        <v>10188</v>
      </c>
      <c r="I221" s="14" t="s">
        <v>13870</v>
      </c>
      <c r="J221" s="14"/>
      <c r="K221" s="14" t="s">
        <v>10360</v>
      </c>
      <c r="L221" s="27"/>
      <c r="M221" s="18"/>
      <c r="N221" s="79">
        <v>41830</v>
      </c>
      <c r="O221" s="16">
        <v>6</v>
      </c>
      <c r="P221" s="51"/>
      <c r="R221" s="330"/>
    </row>
    <row r="222" spans="1:18" s="70" customFormat="1" x14ac:dyDescent="0.25">
      <c r="A222" s="260">
        <v>41827</v>
      </c>
      <c r="B222" s="303" t="s">
        <v>13925</v>
      </c>
      <c r="C222" s="288" t="s">
        <v>13926</v>
      </c>
      <c r="D222" s="288" t="s">
        <v>13927</v>
      </c>
      <c r="E222" s="288" t="s">
        <v>10188</v>
      </c>
      <c r="F222" s="14" t="s">
        <v>12371</v>
      </c>
      <c r="G222" s="14"/>
      <c r="H222" s="14" t="s">
        <v>10188</v>
      </c>
      <c r="I222" s="14" t="s">
        <v>13928</v>
      </c>
      <c r="J222" s="14"/>
      <c r="K222" s="14" t="s">
        <v>6365</v>
      </c>
      <c r="L222" s="27"/>
      <c r="M222" s="18"/>
      <c r="N222" s="79">
        <v>41830</v>
      </c>
      <c r="O222" s="16">
        <v>4</v>
      </c>
      <c r="P222" s="51"/>
      <c r="R222" s="330"/>
    </row>
    <row r="223" spans="1:18" s="70" customFormat="1" x14ac:dyDescent="0.25">
      <c r="A223" s="27">
        <v>41827</v>
      </c>
      <c r="B223" s="25" t="s">
        <v>13929</v>
      </c>
      <c r="C223" s="25" t="s">
        <v>13897</v>
      </c>
      <c r="D223" s="14" t="s">
        <v>13898</v>
      </c>
      <c r="E223" s="25" t="s">
        <v>10188</v>
      </c>
      <c r="F223" s="14" t="s">
        <v>12371</v>
      </c>
      <c r="G223" s="14"/>
      <c r="H223" s="14" t="s">
        <v>10188</v>
      </c>
      <c r="I223" s="14" t="s">
        <v>11772</v>
      </c>
      <c r="J223" s="14"/>
      <c r="K223" s="14" t="s">
        <v>1820</v>
      </c>
      <c r="L223" s="27"/>
      <c r="M223" s="18"/>
      <c r="N223" s="79">
        <v>41830</v>
      </c>
      <c r="O223" s="16">
        <v>2</v>
      </c>
      <c r="P223" s="51"/>
      <c r="R223" s="330"/>
    </row>
    <row r="224" spans="1:18" s="70" customFormat="1" x14ac:dyDescent="0.25">
      <c r="A224" s="260">
        <v>41827</v>
      </c>
      <c r="B224" s="303" t="s">
        <v>13947</v>
      </c>
      <c r="C224" s="288" t="s">
        <v>13926</v>
      </c>
      <c r="D224" s="288" t="s">
        <v>13927</v>
      </c>
      <c r="E224" s="288" t="s">
        <v>10188</v>
      </c>
      <c r="F224" s="14" t="s">
        <v>12371</v>
      </c>
      <c r="G224" s="14"/>
      <c r="H224" s="14" t="s">
        <v>10188</v>
      </c>
      <c r="I224" s="14" t="s">
        <v>13948</v>
      </c>
      <c r="J224" s="14"/>
      <c r="K224" s="14" t="s">
        <v>9989</v>
      </c>
      <c r="L224" s="27"/>
      <c r="M224" s="18"/>
      <c r="N224" s="79">
        <v>41835</v>
      </c>
      <c r="O224" s="16">
        <v>3</v>
      </c>
      <c r="P224" s="51"/>
      <c r="R224" s="330"/>
    </row>
    <row r="225" spans="1:18" s="70" customFormat="1" x14ac:dyDescent="0.25">
      <c r="A225" s="27">
        <v>41831</v>
      </c>
      <c r="B225" s="25" t="s">
        <v>13943</v>
      </c>
      <c r="C225" s="25" t="s">
        <v>13875</v>
      </c>
      <c r="D225" s="14" t="s">
        <v>13860</v>
      </c>
      <c r="E225" s="25" t="s">
        <v>10188</v>
      </c>
      <c r="F225" s="14" t="s">
        <v>12371</v>
      </c>
      <c r="G225" s="14"/>
      <c r="H225" s="14" t="s">
        <v>10188</v>
      </c>
      <c r="I225" s="14" t="s">
        <v>13944</v>
      </c>
      <c r="J225" s="14"/>
      <c r="K225" s="14" t="s">
        <v>6365</v>
      </c>
      <c r="L225" s="27"/>
      <c r="M225" s="18"/>
      <c r="N225" s="79">
        <v>41836</v>
      </c>
      <c r="O225" s="16">
        <v>4</v>
      </c>
      <c r="P225" s="51"/>
      <c r="R225" s="330"/>
    </row>
    <row r="226" spans="1:18" s="70" customFormat="1" x14ac:dyDescent="0.25">
      <c r="A226" s="27">
        <v>41823</v>
      </c>
      <c r="B226" s="25" t="s">
        <v>13904</v>
      </c>
      <c r="C226" s="25" t="s">
        <v>13905</v>
      </c>
      <c r="D226" s="14" t="s">
        <v>13911</v>
      </c>
      <c r="E226" s="25" t="s">
        <v>7505</v>
      </c>
      <c r="F226" s="14" t="s">
        <v>936</v>
      </c>
      <c r="G226" s="14" t="s">
        <v>313</v>
      </c>
      <c r="H226" s="14"/>
      <c r="I226" s="14" t="s">
        <v>13912</v>
      </c>
      <c r="J226" s="14" t="s">
        <v>593</v>
      </c>
      <c r="K226" s="14" t="s">
        <v>13913</v>
      </c>
      <c r="L226" s="27">
        <v>41838</v>
      </c>
      <c r="M226" s="18"/>
      <c r="N226" s="79">
        <v>41837</v>
      </c>
      <c r="O226" s="16">
        <v>500</v>
      </c>
      <c r="P226" s="51"/>
      <c r="R226" s="330"/>
    </row>
    <row r="227" spans="1:18" s="70" customFormat="1" x14ac:dyDescent="0.25">
      <c r="A227" s="27">
        <v>41823</v>
      </c>
      <c r="B227" s="25" t="s">
        <v>13904</v>
      </c>
      <c r="C227" s="25" t="s">
        <v>13905</v>
      </c>
      <c r="D227" s="14" t="s">
        <v>13911</v>
      </c>
      <c r="E227" s="25" t="s">
        <v>13914</v>
      </c>
      <c r="F227" s="14" t="s">
        <v>936</v>
      </c>
      <c r="G227" s="14"/>
      <c r="H227" s="14" t="s">
        <v>1735</v>
      </c>
      <c r="I227" s="14" t="s">
        <v>1255</v>
      </c>
      <c r="J227" s="14"/>
      <c r="K227" s="14" t="s">
        <v>13915</v>
      </c>
      <c r="L227" s="27">
        <v>41838</v>
      </c>
      <c r="M227" s="18"/>
      <c r="N227" s="79">
        <v>41837</v>
      </c>
      <c r="O227" s="16">
        <v>110</v>
      </c>
      <c r="P227" s="51"/>
      <c r="R227" s="330"/>
    </row>
    <row r="228" spans="1:18" s="70" customFormat="1" x14ac:dyDescent="0.25">
      <c r="A228" s="27">
        <v>41827</v>
      </c>
      <c r="B228" s="25" t="s">
        <v>8206</v>
      </c>
      <c r="C228" s="25" t="s">
        <v>13563</v>
      </c>
      <c r="D228" s="14" t="s">
        <v>13125</v>
      </c>
      <c r="E228" s="25"/>
      <c r="F228" s="14" t="s">
        <v>1461</v>
      </c>
      <c r="G228" s="14"/>
      <c r="H228" s="14" t="s">
        <v>13935</v>
      </c>
      <c r="I228" s="14"/>
      <c r="J228" s="14"/>
      <c r="K228" s="14" t="s">
        <v>13936</v>
      </c>
      <c r="L228" s="27">
        <v>41837</v>
      </c>
      <c r="M228" s="18"/>
      <c r="N228" s="79">
        <v>41841</v>
      </c>
      <c r="O228" s="16">
        <v>140</v>
      </c>
      <c r="P228" s="51"/>
      <c r="R228" s="330"/>
    </row>
    <row r="229" spans="1:18" s="70" customFormat="1" x14ac:dyDescent="0.25">
      <c r="A229" s="27">
        <v>41827</v>
      </c>
      <c r="B229" s="25" t="s">
        <v>8206</v>
      </c>
      <c r="C229" s="25" t="s">
        <v>13563</v>
      </c>
      <c r="D229" s="14" t="s">
        <v>13125</v>
      </c>
      <c r="E229" s="25"/>
      <c r="F229" s="14" t="s">
        <v>1461</v>
      </c>
      <c r="G229" s="14"/>
      <c r="H229" s="14" t="s">
        <v>228</v>
      </c>
      <c r="I229" s="14" t="s">
        <v>10616</v>
      </c>
      <c r="J229" s="14" t="s">
        <v>4179</v>
      </c>
      <c r="K229" s="14" t="s">
        <v>6387</v>
      </c>
      <c r="L229" s="27">
        <v>41837</v>
      </c>
      <c r="M229" s="18"/>
      <c r="N229" s="79">
        <v>41841</v>
      </c>
      <c r="O229" s="16">
        <v>1000</v>
      </c>
      <c r="P229" s="51"/>
      <c r="R229" s="330"/>
    </row>
    <row r="230" spans="1:18" s="70" customFormat="1" x14ac:dyDescent="0.25">
      <c r="A230" s="27">
        <v>41842</v>
      </c>
      <c r="B230" s="25" t="s">
        <v>13983</v>
      </c>
      <c r="C230" s="25" t="s">
        <v>13984</v>
      </c>
      <c r="D230" s="14" t="s">
        <v>13894</v>
      </c>
      <c r="E230" s="25" t="s">
        <v>13989</v>
      </c>
      <c r="F230" s="14" t="s">
        <v>12371</v>
      </c>
      <c r="G230" s="14"/>
      <c r="H230" s="14" t="s">
        <v>10188</v>
      </c>
      <c r="I230" s="355" t="s">
        <v>13995</v>
      </c>
      <c r="J230" s="14"/>
      <c r="K230" s="14" t="s">
        <v>8107</v>
      </c>
      <c r="L230" s="27"/>
      <c r="M230" s="18"/>
      <c r="N230" s="79">
        <v>41845</v>
      </c>
      <c r="O230" s="16">
        <v>11</v>
      </c>
      <c r="P230" s="51"/>
      <c r="R230" s="330"/>
    </row>
    <row r="231" spans="1:18" s="70" customFormat="1" x14ac:dyDescent="0.25">
      <c r="A231" s="27">
        <v>41842</v>
      </c>
      <c r="B231" s="25" t="s">
        <v>13983</v>
      </c>
      <c r="C231" s="25" t="s">
        <v>13922</v>
      </c>
      <c r="D231" s="14" t="s">
        <v>13923</v>
      </c>
      <c r="E231" s="25" t="s">
        <v>1024</v>
      </c>
      <c r="F231" s="14" t="s">
        <v>12371</v>
      </c>
      <c r="G231" s="14"/>
      <c r="H231" s="14" t="s">
        <v>10188</v>
      </c>
      <c r="I231" s="14" t="s">
        <v>13990</v>
      </c>
      <c r="J231" s="14"/>
      <c r="K231" s="14" t="s">
        <v>824</v>
      </c>
      <c r="L231" s="27"/>
      <c r="M231" s="18"/>
      <c r="N231" s="79">
        <v>41845</v>
      </c>
      <c r="O231" s="16">
        <v>1</v>
      </c>
      <c r="P231" s="51"/>
      <c r="R231" s="330"/>
    </row>
    <row r="232" spans="1:18" s="70" customFormat="1" x14ac:dyDescent="0.25">
      <c r="A232" s="27">
        <v>41842</v>
      </c>
      <c r="B232" s="25" t="s">
        <v>13983</v>
      </c>
      <c r="C232" s="25" t="s">
        <v>13922</v>
      </c>
      <c r="D232" s="14" t="s">
        <v>13923</v>
      </c>
      <c r="E232" s="25" t="s">
        <v>1024</v>
      </c>
      <c r="F232" s="14" t="s">
        <v>12371</v>
      </c>
      <c r="G232" s="14"/>
      <c r="H232" s="14" t="s">
        <v>10188</v>
      </c>
      <c r="I232" s="14" t="s">
        <v>13991</v>
      </c>
      <c r="J232" s="14"/>
      <c r="K232" s="14" t="s">
        <v>824</v>
      </c>
      <c r="L232" s="27"/>
      <c r="M232" s="18"/>
      <c r="N232" s="79">
        <v>41845</v>
      </c>
      <c r="O232" s="16">
        <v>1</v>
      </c>
      <c r="P232" s="51"/>
      <c r="R232" s="330"/>
    </row>
    <row r="233" spans="1:18" s="70" customFormat="1" x14ac:dyDescent="0.25">
      <c r="A233" s="27">
        <v>41841</v>
      </c>
      <c r="B233" s="25" t="s">
        <v>11994</v>
      </c>
      <c r="C233" s="25" t="s">
        <v>13353</v>
      </c>
      <c r="D233" s="14" t="s">
        <v>13832</v>
      </c>
      <c r="E233" s="25"/>
      <c r="F233" s="14" t="s">
        <v>4494</v>
      </c>
      <c r="G233" s="14"/>
      <c r="H233" s="14" t="s">
        <v>4359</v>
      </c>
      <c r="I233" s="14" t="s">
        <v>1080</v>
      </c>
      <c r="J233" s="14" t="s">
        <v>10002</v>
      </c>
      <c r="K233" s="14" t="s">
        <v>13594</v>
      </c>
      <c r="L233" s="27">
        <v>41842</v>
      </c>
      <c r="M233" s="18" t="s">
        <v>6533</v>
      </c>
      <c r="N233" s="79">
        <v>41849</v>
      </c>
      <c r="O233" s="16">
        <v>4</v>
      </c>
      <c r="P233" s="51"/>
      <c r="R233" s="330"/>
    </row>
    <row r="234" spans="1:18" s="70" customFormat="1" x14ac:dyDescent="0.25">
      <c r="A234" s="27">
        <v>41842</v>
      </c>
      <c r="B234" s="25" t="s">
        <v>13983</v>
      </c>
      <c r="C234" s="25" t="s">
        <v>13985</v>
      </c>
      <c r="D234" s="14" t="s">
        <v>13986</v>
      </c>
      <c r="E234" s="25" t="s">
        <v>1024</v>
      </c>
      <c r="F234" s="14" t="s">
        <v>12371</v>
      </c>
      <c r="G234" s="14"/>
      <c r="H234" s="14" t="s">
        <v>10188</v>
      </c>
      <c r="I234" s="14" t="s">
        <v>13992</v>
      </c>
      <c r="J234" s="14"/>
      <c r="K234" s="14" t="s">
        <v>824</v>
      </c>
      <c r="L234" s="27"/>
      <c r="M234" s="18"/>
      <c r="N234" s="79">
        <v>41849</v>
      </c>
      <c r="O234" s="16">
        <v>1</v>
      </c>
      <c r="P234" s="51"/>
      <c r="R234" s="330"/>
    </row>
    <row r="235" spans="1:18" s="70" customFormat="1" x14ac:dyDescent="0.25">
      <c r="A235" s="27">
        <v>41842</v>
      </c>
      <c r="B235" s="25" t="s">
        <v>13983</v>
      </c>
      <c r="C235" s="25" t="s">
        <v>13987</v>
      </c>
      <c r="D235" s="14" t="s">
        <v>13009</v>
      </c>
      <c r="E235" s="25" t="s">
        <v>1024</v>
      </c>
      <c r="F235" s="14" t="s">
        <v>12371</v>
      </c>
      <c r="G235" s="14"/>
      <c r="H235" s="14" t="s">
        <v>10188</v>
      </c>
      <c r="I235" s="14" t="s">
        <v>13993</v>
      </c>
      <c r="J235" s="14"/>
      <c r="K235" s="14" t="s">
        <v>824</v>
      </c>
      <c r="L235" s="27"/>
      <c r="M235" s="18"/>
      <c r="N235" s="79">
        <v>41849</v>
      </c>
      <c r="O235" s="16">
        <v>1</v>
      </c>
      <c r="P235" s="51"/>
      <c r="R235" s="330"/>
    </row>
    <row r="236" spans="1:18" s="70" customFormat="1" x14ac:dyDescent="0.25">
      <c r="A236" s="27">
        <v>41842</v>
      </c>
      <c r="B236" s="25" t="s">
        <v>13983</v>
      </c>
      <c r="C236" s="25" t="s">
        <v>13988</v>
      </c>
      <c r="D236" s="14" t="s">
        <v>13633</v>
      </c>
      <c r="E236" s="25" t="s">
        <v>1024</v>
      </c>
      <c r="F236" s="14" t="s">
        <v>12371</v>
      </c>
      <c r="G236" s="14"/>
      <c r="H236" s="14" t="s">
        <v>10188</v>
      </c>
      <c r="I236" s="14" t="s">
        <v>13994</v>
      </c>
      <c r="J236" s="14"/>
      <c r="K236" s="14" t="s">
        <v>824</v>
      </c>
      <c r="L236" s="27"/>
      <c r="M236" s="18"/>
      <c r="N236" s="79">
        <v>41849</v>
      </c>
      <c r="O236" s="16">
        <v>1</v>
      </c>
      <c r="P236" s="51"/>
      <c r="R236" s="330"/>
    </row>
    <row r="237" spans="1:18" s="70" customFormat="1" x14ac:dyDescent="0.25">
      <c r="A237" s="27">
        <v>41842</v>
      </c>
      <c r="B237" s="25" t="s">
        <v>13983</v>
      </c>
      <c r="C237" s="354" t="s">
        <v>13988</v>
      </c>
      <c r="D237" s="355" t="s">
        <v>13633</v>
      </c>
      <c r="E237" s="354" t="s">
        <v>1024</v>
      </c>
      <c r="F237" s="355" t="s">
        <v>12371</v>
      </c>
      <c r="G237" s="355"/>
      <c r="H237" s="355" t="s">
        <v>10188</v>
      </c>
      <c r="I237" s="14" t="s">
        <v>11772</v>
      </c>
      <c r="J237" s="14"/>
      <c r="K237" s="14" t="s">
        <v>1820</v>
      </c>
      <c r="L237" s="27"/>
      <c r="M237" s="18"/>
      <c r="N237" s="79">
        <v>41849</v>
      </c>
      <c r="O237" s="16"/>
      <c r="P237" s="51"/>
      <c r="R237" s="330"/>
    </row>
    <row r="238" spans="1:18" s="70" customFormat="1" x14ac:dyDescent="0.25">
      <c r="A238" s="27">
        <v>41843</v>
      </c>
      <c r="B238" s="25" t="s">
        <v>14014</v>
      </c>
      <c r="C238" s="25" t="s">
        <v>13229</v>
      </c>
      <c r="D238" s="14" t="s">
        <v>12939</v>
      </c>
      <c r="E238" s="25" t="s">
        <v>11728</v>
      </c>
      <c r="F238" s="14" t="s">
        <v>12371</v>
      </c>
      <c r="G238" s="14"/>
      <c r="H238" s="14" t="s">
        <v>10188</v>
      </c>
      <c r="I238" s="14" t="s">
        <v>13263</v>
      </c>
      <c r="J238" s="14" t="s">
        <v>14017</v>
      </c>
      <c r="K238" s="14" t="s">
        <v>149</v>
      </c>
      <c r="L238" s="27"/>
      <c r="M238" s="18"/>
      <c r="N238" s="79">
        <v>41849</v>
      </c>
      <c r="O238" s="16">
        <v>3</v>
      </c>
      <c r="P238" s="51"/>
      <c r="R238" s="330"/>
    </row>
    <row r="239" spans="1:18" s="70" customFormat="1" x14ac:dyDescent="0.25">
      <c r="A239" s="27">
        <v>41843</v>
      </c>
      <c r="B239" s="25" t="s">
        <v>14014</v>
      </c>
      <c r="C239" s="25" t="s">
        <v>13229</v>
      </c>
      <c r="D239" s="14" t="s">
        <v>12939</v>
      </c>
      <c r="E239" s="25" t="s">
        <v>11728</v>
      </c>
      <c r="F239" s="14" t="s">
        <v>12371</v>
      </c>
      <c r="G239" s="14"/>
      <c r="H239" s="14" t="s">
        <v>10188</v>
      </c>
      <c r="I239" s="14" t="s">
        <v>14015</v>
      </c>
      <c r="J239" s="14" t="s">
        <v>14018</v>
      </c>
      <c r="K239" s="14" t="s">
        <v>149</v>
      </c>
      <c r="L239" s="27"/>
      <c r="M239" s="18"/>
      <c r="N239" s="79">
        <v>41849</v>
      </c>
      <c r="O239" s="16">
        <v>3</v>
      </c>
      <c r="P239" s="51"/>
      <c r="R239" s="330"/>
    </row>
    <row r="240" spans="1:18" s="70" customFormat="1" x14ac:dyDescent="0.25">
      <c r="A240" s="27">
        <v>41843</v>
      </c>
      <c r="B240" s="25" t="s">
        <v>14014</v>
      </c>
      <c r="C240" s="25" t="s">
        <v>13229</v>
      </c>
      <c r="D240" s="14" t="s">
        <v>12939</v>
      </c>
      <c r="E240" s="25" t="s">
        <v>11728</v>
      </c>
      <c r="F240" s="14" t="s">
        <v>12371</v>
      </c>
      <c r="G240" s="14"/>
      <c r="H240" s="14" t="s">
        <v>10188</v>
      </c>
      <c r="I240" s="14" t="s">
        <v>14016</v>
      </c>
      <c r="J240" s="14" t="s">
        <v>14019</v>
      </c>
      <c r="K240" s="14"/>
      <c r="L240" s="27"/>
      <c r="M240" s="18"/>
      <c r="N240" s="79">
        <v>41849</v>
      </c>
      <c r="O240" s="16">
        <v>2</v>
      </c>
      <c r="P240" s="51"/>
      <c r="R240" s="330"/>
    </row>
    <row r="241" spans="1:18" s="70" customFormat="1" x14ac:dyDescent="0.25">
      <c r="A241" s="27">
        <v>41848</v>
      </c>
      <c r="B241" s="25" t="s">
        <v>14061</v>
      </c>
      <c r="C241" s="25" t="s">
        <v>13101</v>
      </c>
      <c r="D241" s="14" t="s">
        <v>13111</v>
      </c>
      <c r="E241" s="25" t="s">
        <v>14062</v>
      </c>
      <c r="F241" s="14" t="s">
        <v>3696</v>
      </c>
      <c r="G241" s="14" t="s">
        <v>313</v>
      </c>
      <c r="H241" s="14" t="s">
        <v>14064</v>
      </c>
      <c r="I241" s="14" t="s">
        <v>14063</v>
      </c>
      <c r="J241" s="14" t="s">
        <v>1727</v>
      </c>
      <c r="K241" s="14" t="s">
        <v>8637</v>
      </c>
      <c r="L241" s="27">
        <v>41849</v>
      </c>
      <c r="M241" s="18" t="s">
        <v>14065</v>
      </c>
      <c r="N241" s="79">
        <v>41849</v>
      </c>
      <c r="O241" s="16"/>
      <c r="P241" s="51"/>
      <c r="R241" s="330"/>
    </row>
    <row r="242" spans="1:18" s="70" customFormat="1" x14ac:dyDescent="0.25">
      <c r="A242" s="27">
        <v>41848</v>
      </c>
      <c r="B242" s="25" t="s">
        <v>14066</v>
      </c>
      <c r="C242" s="25" t="s">
        <v>13926</v>
      </c>
      <c r="D242" s="14" t="s">
        <v>13927</v>
      </c>
      <c r="E242" s="25" t="s">
        <v>4857</v>
      </c>
      <c r="F242" s="14" t="s">
        <v>1661</v>
      </c>
      <c r="G242" s="14"/>
      <c r="H242" s="14" t="s">
        <v>14067</v>
      </c>
      <c r="I242" s="14"/>
      <c r="J242" s="14"/>
      <c r="K242" s="14" t="s">
        <v>824</v>
      </c>
      <c r="L242" s="27"/>
      <c r="M242" s="18"/>
      <c r="N242" s="79">
        <v>41856</v>
      </c>
      <c r="O242" s="16">
        <v>1</v>
      </c>
      <c r="P242" s="51"/>
      <c r="R242" s="330"/>
    </row>
    <row r="243" spans="1:18" s="70" customFormat="1" x14ac:dyDescent="0.25">
      <c r="A243" s="27">
        <v>41855</v>
      </c>
      <c r="B243" s="25" t="s">
        <v>14103</v>
      </c>
      <c r="C243" s="25" t="s">
        <v>12704</v>
      </c>
      <c r="D243" s="14" t="s">
        <v>13468</v>
      </c>
      <c r="E243" s="25" t="s">
        <v>13492</v>
      </c>
      <c r="F243" s="14" t="s">
        <v>13365</v>
      </c>
      <c r="G243" s="14"/>
      <c r="H243" s="14" t="s">
        <v>14104</v>
      </c>
      <c r="I243" s="14" t="s">
        <v>14105</v>
      </c>
      <c r="J243" s="14" t="s">
        <v>6396</v>
      </c>
      <c r="K243" s="14" t="s">
        <v>10656</v>
      </c>
      <c r="L243" s="27">
        <v>41856</v>
      </c>
      <c r="M243" s="15" t="s">
        <v>6533</v>
      </c>
      <c r="N243" s="79">
        <v>41856</v>
      </c>
      <c r="O243" s="16">
        <v>1</v>
      </c>
      <c r="P243" s="51"/>
      <c r="R243" s="330"/>
    </row>
    <row r="244" spans="1:18" s="70" customFormat="1" x14ac:dyDescent="0.25">
      <c r="A244" s="27">
        <v>41855</v>
      </c>
      <c r="B244" s="25" t="s">
        <v>12074</v>
      </c>
      <c r="C244" s="25" t="s">
        <v>11007</v>
      </c>
      <c r="D244" s="14" t="s">
        <v>14073</v>
      </c>
      <c r="E244" s="25"/>
      <c r="F244" s="14" t="s">
        <v>3022</v>
      </c>
      <c r="G244" s="14"/>
      <c r="H244" s="14" t="s">
        <v>12781</v>
      </c>
      <c r="I244" s="14"/>
      <c r="J244" s="14"/>
      <c r="K244" s="14" t="s">
        <v>6934</v>
      </c>
      <c r="L244" s="27">
        <v>41857</v>
      </c>
      <c r="M244" s="18" t="s">
        <v>6533</v>
      </c>
      <c r="N244" s="79">
        <v>41856</v>
      </c>
      <c r="O244" s="16">
        <v>2</v>
      </c>
      <c r="P244" s="51"/>
      <c r="R244" s="330"/>
    </row>
    <row r="245" spans="1:18" s="70" customFormat="1" x14ac:dyDescent="0.25">
      <c r="A245" s="27">
        <v>41855</v>
      </c>
      <c r="B245" s="25" t="s">
        <v>12074</v>
      </c>
      <c r="C245" s="25" t="s">
        <v>11007</v>
      </c>
      <c r="D245" s="14" t="s">
        <v>14073</v>
      </c>
      <c r="E245" s="25"/>
      <c r="F245" s="14" t="s">
        <v>3022</v>
      </c>
      <c r="G245" s="14"/>
      <c r="H245" s="14" t="s">
        <v>14120</v>
      </c>
      <c r="I245" s="14"/>
      <c r="J245" s="14"/>
      <c r="K245" s="14" t="s">
        <v>6343</v>
      </c>
      <c r="L245" s="27">
        <v>41857</v>
      </c>
      <c r="M245" s="18" t="s">
        <v>6533</v>
      </c>
      <c r="N245" s="79">
        <v>41856</v>
      </c>
      <c r="O245" s="16">
        <v>1</v>
      </c>
      <c r="P245" s="51"/>
      <c r="R245" s="330"/>
    </row>
    <row r="246" spans="1:18" s="70" customFormat="1" x14ac:dyDescent="0.25">
      <c r="A246" s="27">
        <v>41851</v>
      </c>
      <c r="B246" s="25" t="s">
        <v>14078</v>
      </c>
      <c r="C246" s="25" t="s">
        <v>13331</v>
      </c>
      <c r="D246" s="14" t="s">
        <v>13332</v>
      </c>
      <c r="E246" s="25"/>
      <c r="F246" s="14" t="s">
        <v>3696</v>
      </c>
      <c r="G246" s="14"/>
      <c r="H246" s="14" t="s">
        <v>3697</v>
      </c>
      <c r="I246" s="14" t="s">
        <v>14079</v>
      </c>
      <c r="J246" s="14" t="s">
        <v>1727</v>
      </c>
      <c r="K246" s="14" t="s">
        <v>14080</v>
      </c>
      <c r="L246" s="27">
        <v>41856</v>
      </c>
      <c r="M246" s="18"/>
      <c r="N246" s="79">
        <v>41856</v>
      </c>
      <c r="O246" s="16"/>
      <c r="P246" s="51"/>
      <c r="R246" s="330"/>
    </row>
    <row r="247" spans="1:18" s="70" customFormat="1" x14ac:dyDescent="0.25">
      <c r="A247" s="27">
        <v>41841</v>
      </c>
      <c r="B247" s="25" t="s">
        <v>11976</v>
      </c>
      <c r="C247" s="25" t="s">
        <v>13967</v>
      </c>
      <c r="D247" s="14" t="s">
        <v>13968</v>
      </c>
      <c r="E247" s="25"/>
      <c r="F247" s="14" t="s">
        <v>936</v>
      </c>
      <c r="G247" s="14"/>
      <c r="H247" s="14" t="s">
        <v>5101</v>
      </c>
      <c r="I247" s="14"/>
      <c r="J247" s="14"/>
      <c r="K247" s="14" t="s">
        <v>13969</v>
      </c>
      <c r="L247" s="27">
        <v>41857</v>
      </c>
      <c r="M247" s="18" t="s">
        <v>3863</v>
      </c>
      <c r="N247" s="79">
        <v>41857</v>
      </c>
      <c r="O247" s="16"/>
      <c r="P247" s="51"/>
      <c r="R247" s="330"/>
    </row>
    <row r="248" spans="1:18" s="70" customFormat="1" x14ac:dyDescent="0.25">
      <c r="A248" s="27">
        <v>41841</v>
      </c>
      <c r="B248" s="25" t="s">
        <v>11976</v>
      </c>
      <c r="C248" s="25" t="s">
        <v>13967</v>
      </c>
      <c r="D248" s="14" t="s">
        <v>13968</v>
      </c>
      <c r="E248" s="25"/>
      <c r="F248" s="14" t="s">
        <v>936</v>
      </c>
      <c r="G248" s="14"/>
      <c r="H248" s="14" t="s">
        <v>228</v>
      </c>
      <c r="I248" s="14"/>
      <c r="J248" s="14" t="s">
        <v>9429</v>
      </c>
      <c r="K248" s="14" t="s">
        <v>7127</v>
      </c>
      <c r="L248" s="27">
        <v>41857</v>
      </c>
      <c r="M248" s="18" t="s">
        <v>3863</v>
      </c>
      <c r="N248" s="79">
        <v>41857</v>
      </c>
      <c r="O248" s="16"/>
      <c r="P248" s="51"/>
      <c r="R248" s="330"/>
    </row>
    <row r="249" spans="1:18" s="70" customFormat="1" x14ac:dyDescent="0.25">
      <c r="A249" s="27">
        <v>41856</v>
      </c>
      <c r="B249" s="25" t="s">
        <v>12061</v>
      </c>
      <c r="C249" s="25" t="s">
        <v>11007</v>
      </c>
      <c r="D249" s="14" t="s">
        <v>14073</v>
      </c>
      <c r="E249" s="25"/>
      <c r="F249" s="14" t="s">
        <v>11226</v>
      </c>
      <c r="G249" s="14"/>
      <c r="H249" s="14" t="s">
        <v>14121</v>
      </c>
      <c r="I249" s="14" t="s">
        <v>1080</v>
      </c>
      <c r="J249" s="14" t="s">
        <v>1287</v>
      </c>
      <c r="K249" s="14" t="s">
        <v>921</v>
      </c>
      <c r="L249" s="27">
        <v>41855</v>
      </c>
      <c r="M249" s="18"/>
      <c r="N249" s="79">
        <v>41858</v>
      </c>
      <c r="O249" s="16">
        <v>1</v>
      </c>
      <c r="P249" s="51"/>
      <c r="R249" s="330"/>
    </row>
    <row r="250" spans="1:18" s="70" customFormat="1" x14ac:dyDescent="0.25">
      <c r="A250" s="27">
        <v>41856</v>
      </c>
      <c r="B250" s="25" t="s">
        <v>12076</v>
      </c>
      <c r="C250" s="25" t="s">
        <v>11007</v>
      </c>
      <c r="D250" s="14" t="s">
        <v>14073</v>
      </c>
      <c r="E250" s="25"/>
      <c r="F250" s="14" t="s">
        <v>4494</v>
      </c>
      <c r="G250" s="14"/>
      <c r="H250" s="14" t="s">
        <v>14122</v>
      </c>
      <c r="I250" s="14" t="s">
        <v>1080</v>
      </c>
      <c r="J250" s="14" t="s">
        <v>3618</v>
      </c>
      <c r="K250" s="14" t="s">
        <v>921</v>
      </c>
      <c r="L250" s="27">
        <v>41856</v>
      </c>
      <c r="M250" s="18" t="s">
        <v>6533</v>
      </c>
      <c r="N250" s="79">
        <v>41858</v>
      </c>
      <c r="O250" s="16">
        <v>1</v>
      </c>
      <c r="P250" s="51"/>
      <c r="R250" s="330"/>
    </row>
    <row r="251" spans="1:18" s="70" customFormat="1" x14ac:dyDescent="0.25">
      <c r="A251" s="27">
        <v>41856</v>
      </c>
      <c r="B251" s="25" t="s">
        <v>12076</v>
      </c>
      <c r="C251" s="25" t="s">
        <v>11007</v>
      </c>
      <c r="D251" s="14" t="s">
        <v>14073</v>
      </c>
      <c r="E251" s="25"/>
      <c r="F251" s="14" t="s">
        <v>4494</v>
      </c>
      <c r="G251" s="14"/>
      <c r="H251" s="14" t="s">
        <v>1045</v>
      </c>
      <c r="I251" s="14" t="s">
        <v>13934</v>
      </c>
      <c r="J251" s="14"/>
      <c r="K251" s="14" t="s">
        <v>921</v>
      </c>
      <c r="L251" s="27">
        <v>41856</v>
      </c>
      <c r="M251" s="18" t="s">
        <v>6533</v>
      </c>
      <c r="N251" s="79">
        <v>41858</v>
      </c>
      <c r="O251" s="16">
        <v>1</v>
      </c>
      <c r="P251" s="51"/>
      <c r="R251" s="330"/>
    </row>
    <row r="252" spans="1:18" s="70" customFormat="1" x14ac:dyDescent="0.25">
      <c r="A252" s="27">
        <v>41848</v>
      </c>
      <c r="B252" s="25" t="s">
        <v>12048</v>
      </c>
      <c r="C252" s="25" t="s">
        <v>11007</v>
      </c>
      <c r="D252" s="14" t="s">
        <v>14073</v>
      </c>
      <c r="E252" s="25"/>
      <c r="F252" s="14" t="s">
        <v>2826</v>
      </c>
      <c r="G252" s="14"/>
      <c r="H252" s="14" t="s">
        <v>14075</v>
      </c>
      <c r="I252" s="14"/>
      <c r="J252" s="14" t="s">
        <v>4186</v>
      </c>
      <c r="K252" s="14" t="s">
        <v>12084</v>
      </c>
      <c r="L252" s="27">
        <v>41857</v>
      </c>
      <c r="M252" s="18" t="s">
        <v>6533</v>
      </c>
      <c r="N252" s="79">
        <v>41859</v>
      </c>
      <c r="O252" s="16">
        <v>240</v>
      </c>
      <c r="P252" s="51"/>
      <c r="R252" s="330"/>
    </row>
    <row r="253" spans="1:18" s="70" customFormat="1" x14ac:dyDescent="0.25">
      <c r="A253" s="27">
        <v>41848</v>
      </c>
      <c r="B253" s="25" t="s">
        <v>12048</v>
      </c>
      <c r="C253" s="25" t="s">
        <v>11007</v>
      </c>
      <c r="D253" s="14" t="s">
        <v>14073</v>
      </c>
      <c r="E253" s="25"/>
      <c r="F253" s="14" t="s">
        <v>2826</v>
      </c>
      <c r="G253" s="14"/>
      <c r="H253" s="14" t="s">
        <v>14076</v>
      </c>
      <c r="I253" s="14"/>
      <c r="J253" s="14" t="s">
        <v>4186</v>
      </c>
      <c r="K253" s="14" t="s">
        <v>14077</v>
      </c>
      <c r="L253" s="27">
        <v>41857</v>
      </c>
      <c r="M253" s="18" t="s">
        <v>6533</v>
      </c>
      <c r="N253" s="79">
        <v>41859</v>
      </c>
      <c r="O253" s="16">
        <v>100</v>
      </c>
      <c r="P253" s="51"/>
      <c r="R253" s="330"/>
    </row>
    <row r="254" spans="1:18" s="70" customFormat="1" x14ac:dyDescent="0.25">
      <c r="A254" s="27">
        <v>41859</v>
      </c>
      <c r="B254" s="25" t="s">
        <v>12072</v>
      </c>
      <c r="C254" s="25" t="s">
        <v>2215</v>
      </c>
      <c r="D254" s="14"/>
      <c r="E254" s="25"/>
      <c r="F254" s="14" t="s">
        <v>10971</v>
      </c>
      <c r="G254" s="14"/>
      <c r="H254" s="14" t="s">
        <v>13639</v>
      </c>
      <c r="I254" s="14"/>
      <c r="J254" s="14"/>
      <c r="K254" s="14" t="s">
        <v>4624</v>
      </c>
      <c r="L254" s="27">
        <v>41862</v>
      </c>
      <c r="M254" s="18"/>
      <c r="N254" s="79">
        <v>41862</v>
      </c>
      <c r="O254" s="16">
        <v>25</v>
      </c>
      <c r="P254" s="51"/>
      <c r="R254" s="330"/>
    </row>
    <row r="255" spans="1:18" s="70" customFormat="1" x14ac:dyDescent="0.25">
      <c r="A255" s="27">
        <v>41862</v>
      </c>
      <c r="B255" s="25" t="s">
        <v>14150</v>
      </c>
      <c r="C255" s="25" t="s">
        <v>13955</v>
      </c>
      <c r="D255" s="14" t="s">
        <v>14151</v>
      </c>
      <c r="E255" s="25" t="s">
        <v>14152</v>
      </c>
      <c r="F255" s="14" t="s">
        <v>10971</v>
      </c>
      <c r="G255" s="14"/>
      <c r="H255" s="14" t="s">
        <v>9024</v>
      </c>
      <c r="I255" s="14" t="s">
        <v>14153</v>
      </c>
      <c r="J255" s="14"/>
      <c r="K255" s="14" t="s">
        <v>2081</v>
      </c>
      <c r="L255" s="27">
        <v>41862</v>
      </c>
      <c r="M255" s="18"/>
      <c r="N255" s="79">
        <v>41862</v>
      </c>
      <c r="O255" s="16">
        <v>5</v>
      </c>
      <c r="P255" s="51"/>
      <c r="R255" s="330"/>
    </row>
    <row r="256" spans="1:18" s="70" customFormat="1" x14ac:dyDescent="0.25">
      <c r="A256" s="27">
        <v>41862</v>
      </c>
      <c r="B256" s="25" t="s">
        <v>14150</v>
      </c>
      <c r="C256" s="25" t="s">
        <v>13955</v>
      </c>
      <c r="D256" s="14" t="s">
        <v>14151</v>
      </c>
      <c r="E256" s="25" t="s">
        <v>14154</v>
      </c>
      <c r="F256" s="14" t="s">
        <v>10971</v>
      </c>
      <c r="G256" s="14"/>
      <c r="H256" s="14" t="s">
        <v>8691</v>
      </c>
      <c r="I256" s="14" t="s">
        <v>14155</v>
      </c>
      <c r="J256" s="14"/>
      <c r="K256" s="14" t="s">
        <v>22</v>
      </c>
      <c r="L256" s="27">
        <v>41862</v>
      </c>
      <c r="M256" s="18"/>
      <c r="N256" s="79">
        <v>41862</v>
      </c>
      <c r="O256" s="16">
        <v>5</v>
      </c>
      <c r="P256" s="51"/>
      <c r="R256" s="330"/>
    </row>
    <row r="257" spans="1:18" s="70" customFormat="1" x14ac:dyDescent="0.25">
      <c r="A257" s="27">
        <v>41858</v>
      </c>
      <c r="B257" s="25" t="s">
        <v>14124</v>
      </c>
      <c r="C257" s="25" t="s">
        <v>2010</v>
      </c>
      <c r="D257" s="14"/>
      <c r="E257" s="25" t="s">
        <v>12093</v>
      </c>
      <c r="F257" s="14" t="s">
        <v>178</v>
      </c>
      <c r="G257" s="14"/>
      <c r="H257" s="14" t="s">
        <v>13082</v>
      </c>
      <c r="I257" s="14" t="s">
        <v>5830</v>
      </c>
      <c r="J257" s="14"/>
      <c r="K257" s="14" t="s">
        <v>3817</v>
      </c>
      <c r="L257" s="27"/>
      <c r="M257" s="18"/>
      <c r="N257" s="79">
        <v>41863</v>
      </c>
      <c r="O257" s="16"/>
      <c r="P257" s="51"/>
      <c r="R257" s="330"/>
    </row>
    <row r="258" spans="1:18" s="70" customFormat="1" x14ac:dyDescent="0.25">
      <c r="A258" s="27">
        <v>41863</v>
      </c>
      <c r="B258" s="25" t="s">
        <v>12106</v>
      </c>
      <c r="C258" s="25" t="s">
        <v>13967</v>
      </c>
      <c r="D258" s="14" t="s">
        <v>13968</v>
      </c>
      <c r="E258" s="25"/>
      <c r="F258" s="14" t="s">
        <v>14166</v>
      </c>
      <c r="G258" s="14"/>
      <c r="H258" s="14" t="s">
        <v>11349</v>
      </c>
      <c r="I258" s="14" t="s">
        <v>5111</v>
      </c>
      <c r="J258" s="14"/>
      <c r="K258" s="14" t="s">
        <v>3040</v>
      </c>
      <c r="L258" s="27">
        <v>41864</v>
      </c>
      <c r="M258" s="18" t="s">
        <v>6533</v>
      </c>
      <c r="N258" s="79">
        <v>41864</v>
      </c>
      <c r="O258" s="16">
        <v>1</v>
      </c>
      <c r="P258" s="51"/>
      <c r="R258" s="330"/>
    </row>
    <row r="259" spans="1:18" s="70" customFormat="1" x14ac:dyDescent="0.25">
      <c r="A259" s="27">
        <v>41850</v>
      </c>
      <c r="B259" s="25" t="s">
        <v>12057</v>
      </c>
      <c r="C259" s="25" t="s">
        <v>13353</v>
      </c>
      <c r="D259" s="14" t="s">
        <v>13832</v>
      </c>
      <c r="E259" s="25"/>
      <c r="F259" s="14" t="s">
        <v>5382</v>
      </c>
      <c r="G259" s="14"/>
      <c r="H259" s="14" t="s">
        <v>14119</v>
      </c>
      <c r="I259" s="14"/>
      <c r="J259" s="14"/>
      <c r="K259" s="14" t="s">
        <v>11804</v>
      </c>
      <c r="L259" s="27">
        <v>41864</v>
      </c>
      <c r="M259" s="18"/>
      <c r="N259" s="79">
        <v>41864</v>
      </c>
      <c r="O259" s="16"/>
      <c r="P259" s="51"/>
      <c r="R259" s="330"/>
    </row>
    <row r="260" spans="1:18" s="70" customFormat="1" x14ac:dyDescent="0.25">
      <c r="A260" s="27">
        <v>41848</v>
      </c>
      <c r="B260" s="25" t="s">
        <v>12035</v>
      </c>
      <c r="C260" s="25" t="s">
        <v>11007</v>
      </c>
      <c r="D260" s="14" t="s">
        <v>14073</v>
      </c>
      <c r="E260" s="25"/>
      <c r="F260" s="14" t="s">
        <v>936</v>
      </c>
      <c r="G260" s="14"/>
      <c r="H260" s="14" t="s">
        <v>1989</v>
      </c>
      <c r="I260" s="14"/>
      <c r="J260" s="14"/>
      <c r="K260" s="14" t="s">
        <v>13936</v>
      </c>
      <c r="L260" s="27">
        <v>41864</v>
      </c>
      <c r="M260" s="18"/>
      <c r="N260" s="79">
        <v>41865</v>
      </c>
      <c r="O260" s="16">
        <v>140</v>
      </c>
      <c r="P260" s="51"/>
      <c r="R260" s="330"/>
    </row>
    <row r="261" spans="1:18" s="70" customFormat="1" x14ac:dyDescent="0.25">
      <c r="A261" s="27">
        <v>41843</v>
      </c>
      <c r="B261" s="25" t="s">
        <v>14006</v>
      </c>
      <c r="C261" s="25" t="s">
        <v>13353</v>
      </c>
      <c r="D261" s="14" t="s">
        <v>13832</v>
      </c>
      <c r="E261" s="25"/>
      <c r="F261" s="14" t="s">
        <v>5382</v>
      </c>
      <c r="G261" s="14"/>
      <c r="H261" s="14" t="s">
        <v>14008</v>
      </c>
      <c r="I261" s="14"/>
      <c r="J261" s="14"/>
      <c r="K261" s="14" t="s">
        <v>14009</v>
      </c>
      <c r="L261" s="27"/>
      <c r="M261" s="18"/>
      <c r="N261" s="79">
        <v>41866</v>
      </c>
      <c r="O261" s="16">
        <v>100</v>
      </c>
      <c r="P261" s="51"/>
      <c r="R261" s="330"/>
    </row>
    <row r="262" spans="1:18" s="70" customFormat="1" x14ac:dyDescent="0.25">
      <c r="A262" s="27">
        <v>41843</v>
      </c>
      <c r="B262" s="25" t="s">
        <v>14006</v>
      </c>
      <c r="C262" s="25" t="s">
        <v>13353</v>
      </c>
      <c r="D262" s="14" t="s">
        <v>13832</v>
      </c>
      <c r="E262" s="25"/>
      <c r="F262" s="14" t="s">
        <v>5382</v>
      </c>
      <c r="G262" s="14"/>
      <c r="H262" s="14" t="s">
        <v>6593</v>
      </c>
      <c r="I262" s="14" t="s">
        <v>10616</v>
      </c>
      <c r="J262" s="14" t="s">
        <v>1891</v>
      </c>
      <c r="K262" s="14" t="s">
        <v>5477</v>
      </c>
      <c r="L262" s="27"/>
      <c r="M262" s="18"/>
      <c r="N262" s="79">
        <v>41866</v>
      </c>
      <c r="O262" s="16">
        <v>500</v>
      </c>
      <c r="P262" s="51"/>
      <c r="R262" s="330"/>
    </row>
    <row r="263" spans="1:18" s="70" customFormat="1" ht="30" x14ac:dyDescent="0.25">
      <c r="A263" s="27">
        <v>41855</v>
      </c>
      <c r="B263" s="25" t="s">
        <v>12082</v>
      </c>
      <c r="C263" s="25" t="s">
        <v>14114</v>
      </c>
      <c r="D263" s="14" t="s">
        <v>14117</v>
      </c>
      <c r="E263" s="25"/>
      <c r="F263" s="14" t="s">
        <v>3431</v>
      </c>
      <c r="G263" s="14"/>
      <c r="H263" s="14" t="s">
        <v>14118</v>
      </c>
      <c r="I263" s="14"/>
      <c r="J263" s="14"/>
      <c r="K263" s="14" t="s">
        <v>14171</v>
      </c>
      <c r="L263" s="27">
        <v>41871</v>
      </c>
      <c r="M263" s="15"/>
      <c r="N263" s="79">
        <v>41866</v>
      </c>
      <c r="O263" s="16">
        <f>79+79</f>
        <v>158</v>
      </c>
      <c r="P263" s="51"/>
      <c r="R263" s="330"/>
    </row>
    <row r="264" spans="1:18" s="70" customFormat="1" x14ac:dyDescent="0.25">
      <c r="A264" s="27">
        <v>41864</v>
      </c>
      <c r="B264" s="25" t="s">
        <v>12116</v>
      </c>
      <c r="C264" s="25" t="s">
        <v>13353</v>
      </c>
      <c r="D264" s="14" t="s">
        <v>13832</v>
      </c>
      <c r="E264" s="25"/>
      <c r="F264" s="14" t="s">
        <v>567</v>
      </c>
      <c r="G264" s="14"/>
      <c r="H264" s="14" t="s">
        <v>14168</v>
      </c>
      <c r="I264" s="14"/>
      <c r="J264" s="14" t="s">
        <v>10002</v>
      </c>
      <c r="K264" s="14" t="s">
        <v>6387</v>
      </c>
      <c r="L264" s="27">
        <v>41864</v>
      </c>
      <c r="M264" s="18" t="s">
        <v>6533</v>
      </c>
      <c r="N264" s="79">
        <v>41866</v>
      </c>
      <c r="O264" s="16">
        <v>1000</v>
      </c>
      <c r="P264" s="51"/>
      <c r="R264" s="330"/>
    </row>
    <row r="265" spans="1:18" s="70" customFormat="1" x14ac:dyDescent="0.25">
      <c r="A265" s="27"/>
      <c r="B265" s="25" t="s">
        <v>14198</v>
      </c>
      <c r="C265" s="25" t="s">
        <v>5598</v>
      </c>
      <c r="D265" s="14"/>
      <c r="E265" s="25"/>
      <c r="F265" s="14" t="s">
        <v>1697</v>
      </c>
      <c r="G265" s="14"/>
      <c r="H265" s="14" t="s">
        <v>14199</v>
      </c>
      <c r="I265" s="14"/>
      <c r="J265" s="14" t="s">
        <v>14200</v>
      </c>
      <c r="K265" s="14"/>
      <c r="L265" s="27">
        <v>41866</v>
      </c>
      <c r="M265" s="18"/>
      <c r="N265" s="79">
        <v>41866</v>
      </c>
      <c r="O265" s="16"/>
      <c r="P265" s="51"/>
      <c r="R265" s="330"/>
    </row>
    <row r="266" spans="1:18" s="70" customFormat="1" x14ac:dyDescent="0.25">
      <c r="A266" s="27">
        <v>41869</v>
      </c>
      <c r="B266" s="360" t="s">
        <v>12173</v>
      </c>
      <c r="C266" s="25" t="s">
        <v>14219</v>
      </c>
      <c r="D266" s="14" t="s">
        <v>14220</v>
      </c>
      <c r="E266" s="25"/>
      <c r="F266" s="14" t="s">
        <v>4412</v>
      </c>
      <c r="G266" s="14" t="s">
        <v>4014</v>
      </c>
      <c r="H266" s="14" t="s">
        <v>14222</v>
      </c>
      <c r="I266" s="14" t="s">
        <v>7301</v>
      </c>
      <c r="J266" s="14"/>
      <c r="K266" s="14" t="s">
        <v>14221</v>
      </c>
      <c r="L266" s="27"/>
      <c r="M266" s="18"/>
      <c r="N266" s="79">
        <v>41871</v>
      </c>
      <c r="O266" s="16">
        <v>13</v>
      </c>
      <c r="P266" s="51"/>
      <c r="R266" s="330"/>
    </row>
    <row r="267" spans="1:18" s="70" customFormat="1" x14ac:dyDescent="0.25">
      <c r="A267" s="27">
        <v>41869</v>
      </c>
      <c r="B267" s="25" t="s">
        <v>12173</v>
      </c>
      <c r="C267" s="25" t="s">
        <v>14219</v>
      </c>
      <c r="D267" s="14" t="s">
        <v>14220</v>
      </c>
      <c r="E267" s="25"/>
      <c r="F267" s="14" t="s">
        <v>4412</v>
      </c>
      <c r="G267" s="14" t="s">
        <v>7300</v>
      </c>
      <c r="H267" s="14" t="s">
        <v>14222</v>
      </c>
      <c r="I267" s="14" t="s">
        <v>7301</v>
      </c>
      <c r="J267" s="14"/>
      <c r="K267" s="14" t="s">
        <v>3072</v>
      </c>
      <c r="L267" s="27">
        <v>41870</v>
      </c>
      <c r="M267" s="18" t="s">
        <v>6533</v>
      </c>
      <c r="N267" s="79">
        <v>41871</v>
      </c>
      <c r="O267" s="16">
        <v>44</v>
      </c>
      <c r="P267" s="51"/>
      <c r="R267" s="330"/>
    </row>
    <row r="268" spans="1:18" s="70" customFormat="1" x14ac:dyDescent="0.25">
      <c r="A268" s="27">
        <v>41866</v>
      </c>
      <c r="B268" s="25" t="s">
        <v>14201</v>
      </c>
      <c r="C268" s="25" t="s">
        <v>14202</v>
      </c>
      <c r="D268" s="14" t="s">
        <v>14203</v>
      </c>
      <c r="E268" s="25" t="s">
        <v>10188</v>
      </c>
      <c r="F268" s="14" t="s">
        <v>1661</v>
      </c>
      <c r="G268" s="14"/>
      <c r="H268" s="14" t="s">
        <v>10188</v>
      </c>
      <c r="I268" s="14" t="s">
        <v>14204</v>
      </c>
      <c r="J268" s="14"/>
      <c r="K268" s="14" t="s">
        <v>9989</v>
      </c>
      <c r="L268" s="27"/>
      <c r="M268" s="18"/>
      <c r="N268" s="79">
        <v>41873</v>
      </c>
      <c r="O268" s="16">
        <v>3</v>
      </c>
      <c r="P268" s="51"/>
      <c r="R268" s="330"/>
    </row>
    <row r="269" spans="1:18" s="70" customFormat="1" x14ac:dyDescent="0.25">
      <c r="A269" s="27">
        <v>41866</v>
      </c>
      <c r="B269" s="25" t="s">
        <v>14201</v>
      </c>
      <c r="C269" s="25" t="s">
        <v>14202</v>
      </c>
      <c r="D269" s="14" t="s">
        <v>14203</v>
      </c>
      <c r="E269" s="25" t="s">
        <v>10188</v>
      </c>
      <c r="F269" s="14" t="s">
        <v>1661</v>
      </c>
      <c r="G269" s="14"/>
      <c r="H269" s="14" t="s">
        <v>10188</v>
      </c>
      <c r="I269" s="14" t="s">
        <v>14205</v>
      </c>
      <c r="J269" s="14"/>
      <c r="K269" s="14" t="s">
        <v>12170</v>
      </c>
      <c r="L269" s="27"/>
      <c r="M269" s="18"/>
      <c r="N269" s="79">
        <v>41873</v>
      </c>
      <c r="O269" s="16">
        <v>7</v>
      </c>
      <c r="P269" s="51"/>
      <c r="R269" s="330"/>
    </row>
    <row r="270" spans="1:18" s="70" customFormat="1" x14ac:dyDescent="0.25">
      <c r="A270" s="27">
        <v>41866</v>
      </c>
      <c r="B270" s="25" t="s">
        <v>14201</v>
      </c>
      <c r="C270" s="25" t="s">
        <v>14202</v>
      </c>
      <c r="D270" s="14" t="s">
        <v>14203</v>
      </c>
      <c r="E270" s="25" t="s">
        <v>10188</v>
      </c>
      <c r="F270" s="14" t="s">
        <v>1661</v>
      </c>
      <c r="G270" s="14"/>
      <c r="H270" s="14" t="s">
        <v>10188</v>
      </c>
      <c r="I270" s="14" t="s">
        <v>14206</v>
      </c>
      <c r="J270" s="14"/>
      <c r="K270" s="14" t="s">
        <v>824</v>
      </c>
      <c r="L270" s="27"/>
      <c r="M270" s="18"/>
      <c r="N270" s="79">
        <v>41873</v>
      </c>
      <c r="O270" s="16">
        <v>1</v>
      </c>
      <c r="P270" s="51"/>
      <c r="R270" s="330"/>
    </row>
    <row r="271" spans="1:18" s="70" customFormat="1" x14ac:dyDescent="0.25">
      <c r="A271" s="27">
        <v>41866</v>
      </c>
      <c r="B271" s="25" t="s">
        <v>14201</v>
      </c>
      <c r="C271" s="25" t="s">
        <v>14202</v>
      </c>
      <c r="D271" s="14" t="s">
        <v>14203</v>
      </c>
      <c r="E271" s="25" t="s">
        <v>10188</v>
      </c>
      <c r="F271" s="14" t="s">
        <v>1661</v>
      </c>
      <c r="G271" s="14"/>
      <c r="H271" s="14" t="s">
        <v>10188</v>
      </c>
      <c r="I271" s="14" t="s">
        <v>14207</v>
      </c>
      <c r="J271" s="14"/>
      <c r="K271" s="14" t="s">
        <v>824</v>
      </c>
      <c r="L271" s="27"/>
      <c r="M271" s="18"/>
      <c r="N271" s="79">
        <v>41873</v>
      </c>
      <c r="O271" s="16">
        <v>1</v>
      </c>
      <c r="P271" s="51"/>
      <c r="R271" s="330"/>
    </row>
    <row r="272" spans="1:18" s="70" customFormat="1" x14ac:dyDescent="0.25">
      <c r="A272" s="27">
        <v>41863</v>
      </c>
      <c r="B272" s="25" t="s">
        <v>12112</v>
      </c>
      <c r="C272" s="25" t="s">
        <v>12844</v>
      </c>
      <c r="D272" s="14" t="s">
        <v>13692</v>
      </c>
      <c r="E272" s="25"/>
      <c r="F272" s="14" t="s">
        <v>936</v>
      </c>
      <c r="G272" s="14"/>
      <c r="H272" s="14" t="s">
        <v>6501</v>
      </c>
      <c r="I272" s="14"/>
      <c r="J272" s="14"/>
      <c r="K272" s="14" t="s">
        <v>5417</v>
      </c>
      <c r="L272" s="27">
        <v>41873</v>
      </c>
      <c r="M272" s="18"/>
      <c r="N272" s="79">
        <v>41873</v>
      </c>
      <c r="O272" s="16"/>
      <c r="P272" s="51"/>
      <c r="R272" s="330"/>
    </row>
    <row r="273" spans="1:18" s="70" customFormat="1" x14ac:dyDescent="0.25">
      <c r="A273" s="27">
        <v>41863</v>
      </c>
      <c r="B273" s="25" t="s">
        <v>12112</v>
      </c>
      <c r="C273" s="25" t="s">
        <v>12844</v>
      </c>
      <c r="D273" s="14" t="s">
        <v>13692</v>
      </c>
      <c r="E273" s="25"/>
      <c r="F273" s="14" t="s">
        <v>936</v>
      </c>
      <c r="G273" s="14"/>
      <c r="H273" s="14" t="s">
        <v>228</v>
      </c>
      <c r="I273" s="14" t="s">
        <v>6069</v>
      </c>
      <c r="J273" s="14" t="s">
        <v>9429</v>
      </c>
      <c r="K273" s="14" t="s">
        <v>14167</v>
      </c>
      <c r="L273" s="27">
        <v>41873</v>
      </c>
      <c r="M273" s="18"/>
      <c r="N273" s="79">
        <v>41873</v>
      </c>
      <c r="O273" s="16"/>
      <c r="P273" s="51"/>
      <c r="R273" s="330"/>
    </row>
    <row r="274" spans="1:18" s="70" customFormat="1" x14ac:dyDescent="0.25">
      <c r="A274" s="27">
        <v>41869</v>
      </c>
      <c r="B274" s="25" t="s">
        <v>14244</v>
      </c>
      <c r="C274" s="25" t="s">
        <v>14242</v>
      </c>
      <c r="D274" s="14" t="s">
        <v>14107</v>
      </c>
      <c r="E274" s="25" t="s">
        <v>10188</v>
      </c>
      <c r="F274" s="14" t="s">
        <v>1661</v>
      </c>
      <c r="G274" s="14"/>
      <c r="H274" s="14" t="s">
        <v>10188</v>
      </c>
      <c r="I274" s="14" t="s">
        <v>14243</v>
      </c>
      <c r="J274" s="14"/>
      <c r="K274" s="14" t="s">
        <v>6365</v>
      </c>
      <c r="L274" s="27"/>
      <c r="M274" s="18"/>
      <c r="N274" s="79">
        <v>41873</v>
      </c>
      <c r="O274" s="16"/>
      <c r="P274" s="51"/>
      <c r="R274" s="330"/>
    </row>
    <row r="275" spans="1:18" s="70" customFormat="1" x14ac:dyDescent="0.25">
      <c r="A275" s="27">
        <v>41876</v>
      </c>
      <c r="B275" s="25" t="s">
        <v>2906</v>
      </c>
      <c r="C275" s="25" t="s">
        <v>2215</v>
      </c>
      <c r="D275" s="14"/>
      <c r="E275" s="25"/>
      <c r="F275" s="14" t="s">
        <v>3009</v>
      </c>
      <c r="G275" s="14" t="s">
        <v>8041</v>
      </c>
      <c r="H275" s="14" t="s">
        <v>6879</v>
      </c>
      <c r="I275" s="14" t="s">
        <v>8362</v>
      </c>
      <c r="J275" s="14" t="s">
        <v>374</v>
      </c>
      <c r="K275" s="14" t="s">
        <v>14241</v>
      </c>
      <c r="L275" s="27">
        <v>41877</v>
      </c>
      <c r="M275" s="18" t="s">
        <v>6533</v>
      </c>
      <c r="N275" s="79">
        <v>41877</v>
      </c>
      <c r="O275" s="16">
        <v>200</v>
      </c>
      <c r="P275" s="51"/>
      <c r="R275" s="330"/>
    </row>
    <row r="276" spans="1:18" s="70" customFormat="1" x14ac:dyDescent="0.25">
      <c r="A276" s="27">
        <v>41869</v>
      </c>
      <c r="B276" s="25" t="s">
        <v>12175</v>
      </c>
      <c r="C276" s="25" t="s">
        <v>14114</v>
      </c>
      <c r="D276" s="14" t="s">
        <v>14117</v>
      </c>
      <c r="E276" s="25"/>
      <c r="F276" s="14" t="s">
        <v>936</v>
      </c>
      <c r="G276" s="14"/>
      <c r="H276" s="14" t="s">
        <v>3303</v>
      </c>
      <c r="I276" s="14"/>
      <c r="J276" s="14"/>
      <c r="K276" s="14" t="s">
        <v>2443</v>
      </c>
      <c r="L276" s="27">
        <v>41880</v>
      </c>
      <c r="M276" s="18"/>
      <c r="N276" s="79">
        <v>41880</v>
      </c>
      <c r="O276" s="16">
        <v>100</v>
      </c>
      <c r="P276" s="51"/>
      <c r="R276" s="330"/>
    </row>
    <row r="277" spans="1:18" s="70" customFormat="1" x14ac:dyDescent="0.25">
      <c r="A277" s="27">
        <v>41869</v>
      </c>
      <c r="B277" s="25" t="s">
        <v>12175</v>
      </c>
      <c r="C277" s="25" t="s">
        <v>14114</v>
      </c>
      <c r="D277" s="14" t="s">
        <v>14117</v>
      </c>
      <c r="E277" s="25"/>
      <c r="F277" s="14" t="s">
        <v>936</v>
      </c>
      <c r="G277" s="14"/>
      <c r="H277" s="14" t="s">
        <v>13568</v>
      </c>
      <c r="I277" s="14"/>
      <c r="J277" s="14"/>
      <c r="K277" s="14" t="s">
        <v>2443</v>
      </c>
      <c r="L277" s="27">
        <v>41880</v>
      </c>
      <c r="M277" s="18"/>
      <c r="N277" s="79">
        <v>41880</v>
      </c>
      <c r="O277" s="16">
        <v>100</v>
      </c>
      <c r="P277" s="51"/>
      <c r="R277" s="330"/>
    </row>
    <row r="278" spans="1:18" s="70" customFormat="1" x14ac:dyDescent="0.25">
      <c r="A278" s="27">
        <v>41869</v>
      </c>
      <c r="B278" s="25" t="s">
        <v>12175</v>
      </c>
      <c r="C278" s="25" t="s">
        <v>14114</v>
      </c>
      <c r="D278" s="14" t="s">
        <v>14117</v>
      </c>
      <c r="E278" s="25"/>
      <c r="F278" s="14" t="s">
        <v>936</v>
      </c>
      <c r="G278" s="14"/>
      <c r="H278" s="14" t="s">
        <v>228</v>
      </c>
      <c r="I278" s="14" t="s">
        <v>6069</v>
      </c>
      <c r="J278" s="14" t="s">
        <v>9216</v>
      </c>
      <c r="K278" s="14" t="s">
        <v>9051</v>
      </c>
      <c r="L278" s="27">
        <v>41880</v>
      </c>
      <c r="M278" s="18"/>
      <c r="N278" s="79">
        <v>41880</v>
      </c>
      <c r="O278" s="16">
        <v>1750</v>
      </c>
      <c r="P278" s="51"/>
      <c r="R278" s="330"/>
    </row>
    <row r="279" spans="1:18" s="70" customFormat="1" x14ac:dyDescent="0.25">
      <c r="A279" s="27">
        <v>41879</v>
      </c>
      <c r="B279" s="25" t="s">
        <v>14288</v>
      </c>
      <c r="C279" s="25" t="s">
        <v>2215</v>
      </c>
      <c r="D279" s="14"/>
      <c r="E279" s="25"/>
      <c r="F279" s="14" t="s">
        <v>3009</v>
      </c>
      <c r="G279" s="14" t="s">
        <v>7272</v>
      </c>
      <c r="H279" s="14" t="s">
        <v>6879</v>
      </c>
      <c r="I279" s="14" t="s">
        <v>8362</v>
      </c>
      <c r="J279" s="14" t="s">
        <v>374</v>
      </c>
      <c r="K279" s="14" t="s">
        <v>6334</v>
      </c>
      <c r="L279" s="27">
        <v>41880</v>
      </c>
      <c r="M279" s="18" t="s">
        <v>6533</v>
      </c>
      <c r="N279" s="79">
        <v>41880</v>
      </c>
      <c r="O279" s="16">
        <v>50</v>
      </c>
      <c r="P279" s="51"/>
      <c r="R279" s="330"/>
    </row>
    <row r="280" spans="1:18" s="70" customFormat="1" ht="30" x14ac:dyDescent="0.25">
      <c r="A280" s="27">
        <v>41869</v>
      </c>
      <c r="B280" s="25" t="s">
        <v>13331</v>
      </c>
      <c r="C280" s="25" t="s">
        <v>13331</v>
      </c>
      <c r="D280" s="14" t="s">
        <v>13332</v>
      </c>
      <c r="E280" s="25" t="s">
        <v>10320</v>
      </c>
      <c r="F280" s="14" t="s">
        <v>3696</v>
      </c>
      <c r="G280" s="14"/>
      <c r="H280" s="14" t="s">
        <v>3697</v>
      </c>
      <c r="I280" s="14" t="s">
        <v>9835</v>
      </c>
      <c r="J280" s="14" t="s">
        <v>1727</v>
      </c>
      <c r="K280" s="14" t="s">
        <v>7449</v>
      </c>
      <c r="L280" s="27">
        <v>41880</v>
      </c>
      <c r="M280" s="18"/>
      <c r="N280" s="79">
        <v>41880</v>
      </c>
      <c r="O280" s="16"/>
      <c r="P280" s="51"/>
      <c r="R280" s="330"/>
    </row>
    <row r="281" spans="1:18" s="70" customFormat="1" x14ac:dyDescent="0.25">
      <c r="A281" s="27">
        <v>41872</v>
      </c>
      <c r="B281" s="25" t="s">
        <v>1986</v>
      </c>
      <c r="C281" s="25" t="s">
        <v>13754</v>
      </c>
      <c r="D281" s="14" t="s">
        <v>13834</v>
      </c>
      <c r="E281" s="25"/>
      <c r="F281" s="14" t="s">
        <v>12927</v>
      </c>
      <c r="G281" s="14"/>
      <c r="H281" s="14" t="s">
        <v>1235</v>
      </c>
      <c r="I281" s="14" t="s">
        <v>10989</v>
      </c>
      <c r="J281" s="14" t="s">
        <v>14236</v>
      </c>
      <c r="K281" s="14" t="s">
        <v>9673</v>
      </c>
      <c r="L281" s="27">
        <v>41873</v>
      </c>
      <c r="M281" s="18" t="s">
        <v>6533</v>
      </c>
      <c r="N281" s="79">
        <v>41884</v>
      </c>
      <c r="O281" s="16">
        <v>1</v>
      </c>
      <c r="P281" s="51"/>
      <c r="R281" s="330"/>
    </row>
    <row r="282" spans="1:18" s="70" customFormat="1" x14ac:dyDescent="0.25">
      <c r="A282" s="27">
        <v>41880</v>
      </c>
      <c r="B282" s="25" t="s">
        <v>14303</v>
      </c>
      <c r="C282" s="25" t="s">
        <v>14302</v>
      </c>
      <c r="D282" s="14" t="s">
        <v>13411</v>
      </c>
      <c r="E282" s="25" t="s">
        <v>10188</v>
      </c>
      <c r="F282" s="14" t="s">
        <v>1661</v>
      </c>
      <c r="G282" s="14"/>
      <c r="H282" s="14" t="s">
        <v>10188</v>
      </c>
      <c r="I282" s="14" t="s">
        <v>14301</v>
      </c>
      <c r="J282" s="14"/>
      <c r="K282" s="14" t="s">
        <v>10360</v>
      </c>
      <c r="L282" s="27"/>
      <c r="M282" s="18"/>
      <c r="N282" s="79">
        <v>41885</v>
      </c>
      <c r="O282" s="16">
        <v>6</v>
      </c>
      <c r="P282" s="51"/>
      <c r="R282" s="330"/>
    </row>
    <row r="283" spans="1:18" s="70" customFormat="1" x14ac:dyDescent="0.25">
      <c r="A283" s="27">
        <v>41885</v>
      </c>
      <c r="B283" s="25" t="s">
        <v>14320</v>
      </c>
      <c r="C283" s="25" t="s">
        <v>14321</v>
      </c>
      <c r="D283" s="14" t="s">
        <v>14324</v>
      </c>
      <c r="E283" s="25" t="s">
        <v>7128</v>
      </c>
      <c r="F283" s="14" t="s">
        <v>2826</v>
      </c>
      <c r="G283" s="14"/>
      <c r="H283" s="14" t="s">
        <v>14325</v>
      </c>
      <c r="I283" s="14" t="s">
        <v>11133</v>
      </c>
      <c r="J283" s="14" t="s">
        <v>4186</v>
      </c>
      <c r="K283" s="14" t="s">
        <v>12491</v>
      </c>
      <c r="L283" s="27">
        <v>41886</v>
      </c>
      <c r="M283" s="18"/>
      <c r="N283" s="79">
        <v>41886</v>
      </c>
      <c r="O283" s="16"/>
      <c r="P283" s="51"/>
      <c r="R283" s="330"/>
    </row>
    <row r="284" spans="1:18" s="70" customFormat="1" x14ac:dyDescent="0.25">
      <c r="A284" s="27">
        <v>41877</v>
      </c>
      <c r="B284" s="25" t="s">
        <v>9063</v>
      </c>
      <c r="C284" s="25" t="s">
        <v>13754</v>
      </c>
      <c r="D284" s="14" t="s">
        <v>13834</v>
      </c>
      <c r="E284" s="25"/>
      <c r="F284" s="14" t="s">
        <v>4609</v>
      </c>
      <c r="G284" s="14"/>
      <c r="H284" s="14" t="s">
        <v>14248</v>
      </c>
      <c r="I284" s="14"/>
      <c r="J284" s="14"/>
      <c r="K284" s="14" t="s">
        <v>14249</v>
      </c>
      <c r="L284" s="27"/>
      <c r="M284" s="18"/>
      <c r="N284" s="79">
        <v>41887</v>
      </c>
      <c r="O284" s="16">
        <v>163</v>
      </c>
      <c r="P284" s="51"/>
      <c r="R284" s="330"/>
    </row>
    <row r="285" spans="1:18" s="70" customFormat="1" ht="30" x14ac:dyDescent="0.25">
      <c r="A285" s="27">
        <v>41885</v>
      </c>
      <c r="B285" s="25" t="s">
        <v>14316</v>
      </c>
      <c r="C285" s="25" t="s">
        <v>13228</v>
      </c>
      <c r="D285" s="14" t="s">
        <v>12939</v>
      </c>
      <c r="E285" s="25" t="s">
        <v>14317</v>
      </c>
      <c r="F285" s="14" t="s">
        <v>1661</v>
      </c>
      <c r="G285" s="14"/>
      <c r="H285" s="14" t="s">
        <v>10188</v>
      </c>
      <c r="I285" s="14" t="s">
        <v>14016</v>
      </c>
      <c r="J285" s="14"/>
      <c r="K285" s="14" t="s">
        <v>6257</v>
      </c>
      <c r="L285" s="27"/>
      <c r="M285" s="18"/>
      <c r="N285" s="79">
        <v>41887</v>
      </c>
      <c r="O285" s="16">
        <v>4</v>
      </c>
      <c r="P285" s="51"/>
      <c r="R285" s="330"/>
    </row>
    <row r="286" spans="1:18" s="70" customFormat="1" ht="30" x14ac:dyDescent="0.25">
      <c r="A286" s="27">
        <v>41885</v>
      </c>
      <c r="B286" s="25" t="s">
        <v>14316</v>
      </c>
      <c r="C286" s="25" t="s">
        <v>13228</v>
      </c>
      <c r="D286" s="14" t="s">
        <v>12939</v>
      </c>
      <c r="E286" s="25" t="s">
        <v>14318</v>
      </c>
      <c r="F286" s="14" t="s">
        <v>1661</v>
      </c>
      <c r="G286" s="14"/>
      <c r="H286" s="14" t="s">
        <v>10188</v>
      </c>
      <c r="I286" s="14" t="s">
        <v>14016</v>
      </c>
      <c r="J286" s="14"/>
      <c r="K286" s="14" t="s">
        <v>10226</v>
      </c>
      <c r="L286" s="27"/>
      <c r="M286" s="18"/>
      <c r="N286" s="79">
        <v>41887</v>
      </c>
      <c r="O286" s="16">
        <v>2</v>
      </c>
      <c r="P286" s="51"/>
      <c r="R286" s="330"/>
    </row>
    <row r="287" spans="1:18" s="70" customFormat="1" x14ac:dyDescent="0.25">
      <c r="A287" s="27">
        <v>41887</v>
      </c>
      <c r="B287" s="25" t="s">
        <v>6036</v>
      </c>
      <c r="C287" s="25" t="s">
        <v>14219</v>
      </c>
      <c r="D287" s="14" t="s">
        <v>14220</v>
      </c>
      <c r="E287" s="25"/>
      <c r="F287" s="14" t="s">
        <v>936</v>
      </c>
      <c r="G287" s="14"/>
      <c r="H287" s="14" t="s">
        <v>2749</v>
      </c>
      <c r="I287" s="14"/>
      <c r="J287" s="14"/>
      <c r="K287" s="14" t="s">
        <v>4859</v>
      </c>
      <c r="L287" s="27">
        <v>41887</v>
      </c>
      <c r="M287" s="18" t="s">
        <v>6533</v>
      </c>
      <c r="N287" s="79">
        <v>41887</v>
      </c>
      <c r="O287" s="16">
        <v>300</v>
      </c>
      <c r="P287" s="51"/>
      <c r="R287" s="330"/>
    </row>
    <row r="288" spans="1:18" s="70" customFormat="1" x14ac:dyDescent="0.25">
      <c r="A288" s="27">
        <v>41838</v>
      </c>
      <c r="B288" s="25" t="s">
        <v>11939</v>
      </c>
      <c r="C288" s="25" t="s">
        <v>14010</v>
      </c>
      <c r="D288" s="14" t="s">
        <v>14011</v>
      </c>
      <c r="E288" s="25"/>
      <c r="F288" s="14" t="s">
        <v>14012</v>
      </c>
      <c r="G288" s="14"/>
      <c r="H288" s="14" t="s">
        <v>9451</v>
      </c>
      <c r="I288" s="14" t="s">
        <v>1255</v>
      </c>
      <c r="J288" s="14" t="s">
        <v>4445</v>
      </c>
      <c r="K288" s="14" t="s">
        <v>14013</v>
      </c>
      <c r="L288" s="27"/>
      <c r="M288" s="18"/>
      <c r="N288" s="79">
        <v>41890</v>
      </c>
      <c r="O288" s="16">
        <v>93</v>
      </c>
      <c r="P288" s="51"/>
      <c r="R288" s="330"/>
    </row>
    <row r="289" spans="1:22" s="70" customFormat="1" x14ac:dyDescent="0.25">
      <c r="A289" s="27">
        <v>41888</v>
      </c>
      <c r="B289" s="25" t="s">
        <v>14341</v>
      </c>
      <c r="C289" s="25" t="s">
        <v>14342</v>
      </c>
      <c r="D289" s="14" t="s">
        <v>14111</v>
      </c>
      <c r="E289" s="25" t="s">
        <v>10188</v>
      </c>
      <c r="F289" s="14" t="s">
        <v>12371</v>
      </c>
      <c r="G289" s="14"/>
      <c r="H289" s="14" t="s">
        <v>10188</v>
      </c>
      <c r="I289" s="14"/>
      <c r="J289" s="14"/>
      <c r="K289" s="14" t="s">
        <v>12170</v>
      </c>
      <c r="L289" s="27"/>
      <c r="M289" s="18"/>
      <c r="N289" s="79">
        <v>41892</v>
      </c>
      <c r="O289" s="16">
        <v>7</v>
      </c>
      <c r="P289" s="51"/>
      <c r="R289" s="330"/>
    </row>
    <row r="290" spans="1:22" s="75" customFormat="1" x14ac:dyDescent="0.25">
      <c r="A290" s="27">
        <v>41892</v>
      </c>
      <c r="B290" s="25" t="s">
        <v>441</v>
      </c>
      <c r="C290" s="25" t="s">
        <v>13754</v>
      </c>
      <c r="D290" s="14" t="s">
        <v>13834</v>
      </c>
      <c r="E290" s="25"/>
      <c r="F290" s="14" t="s">
        <v>2826</v>
      </c>
      <c r="G290" s="14"/>
      <c r="H290" s="14" t="s">
        <v>6500</v>
      </c>
      <c r="I290" s="14"/>
      <c r="J290" s="14"/>
      <c r="K290" s="14" t="s">
        <v>8426</v>
      </c>
      <c r="L290" s="27">
        <v>41892</v>
      </c>
      <c r="M290" s="18" t="s">
        <v>6533</v>
      </c>
      <c r="N290" s="79">
        <v>41893</v>
      </c>
      <c r="O290" s="16">
        <v>3</v>
      </c>
      <c r="P290" s="51"/>
      <c r="Q290" s="74"/>
      <c r="R290" s="330"/>
      <c r="S290" s="74"/>
      <c r="T290" s="74"/>
      <c r="U290" s="74"/>
      <c r="V290" s="74"/>
    </row>
    <row r="291" spans="1:22" s="70" customFormat="1" ht="30" x14ac:dyDescent="0.25">
      <c r="A291" s="27">
        <v>41891</v>
      </c>
      <c r="B291" s="25" t="s">
        <v>14363</v>
      </c>
      <c r="C291" s="25" t="s">
        <v>13228</v>
      </c>
      <c r="D291" s="14" t="s">
        <v>12939</v>
      </c>
      <c r="E291" s="25" t="s">
        <v>14317</v>
      </c>
      <c r="F291" s="14" t="s">
        <v>12371</v>
      </c>
      <c r="G291" s="14"/>
      <c r="H291" s="14" t="s">
        <v>11728</v>
      </c>
      <c r="I291" s="14" t="s">
        <v>14016</v>
      </c>
      <c r="J291" s="14"/>
      <c r="K291" s="14" t="s">
        <v>149</v>
      </c>
      <c r="L291" s="27"/>
      <c r="M291" s="18"/>
      <c r="N291" s="79">
        <v>41894</v>
      </c>
      <c r="O291" s="16">
        <v>3</v>
      </c>
      <c r="P291" s="51"/>
      <c r="R291" s="330"/>
    </row>
    <row r="292" spans="1:22" s="70" customFormat="1" ht="30" x14ac:dyDescent="0.25">
      <c r="A292" s="27">
        <v>41891</v>
      </c>
      <c r="B292" s="25" t="s">
        <v>14363</v>
      </c>
      <c r="C292" s="25" t="s">
        <v>13228</v>
      </c>
      <c r="D292" s="14" t="s">
        <v>12939</v>
      </c>
      <c r="E292" s="25" t="s">
        <v>14364</v>
      </c>
      <c r="F292" s="14" t="s">
        <v>12371</v>
      </c>
      <c r="G292" s="14"/>
      <c r="H292" s="14" t="s">
        <v>11728</v>
      </c>
      <c r="I292" s="14" t="s">
        <v>14365</v>
      </c>
      <c r="J292" s="14"/>
      <c r="K292" s="14" t="s">
        <v>149</v>
      </c>
      <c r="L292" s="27"/>
      <c r="M292" s="18"/>
      <c r="N292" s="79">
        <v>41894</v>
      </c>
      <c r="O292" s="16">
        <v>3</v>
      </c>
      <c r="P292" s="51"/>
      <c r="R292" s="330"/>
    </row>
    <row r="293" spans="1:22" s="70" customFormat="1" x14ac:dyDescent="0.25">
      <c r="A293" s="27">
        <v>41891</v>
      </c>
      <c r="B293" s="25" t="s">
        <v>14363</v>
      </c>
      <c r="C293" s="25" t="s">
        <v>13228</v>
      </c>
      <c r="D293" s="14" t="s">
        <v>12939</v>
      </c>
      <c r="E293" s="25" t="s">
        <v>12372</v>
      </c>
      <c r="F293" s="14" t="s">
        <v>12371</v>
      </c>
      <c r="G293" s="14"/>
      <c r="H293" s="14" t="s">
        <v>12372</v>
      </c>
      <c r="I293" s="14" t="s">
        <v>13485</v>
      </c>
      <c r="J293" s="14"/>
      <c r="K293" s="14" t="s">
        <v>12922</v>
      </c>
      <c r="L293" s="27"/>
      <c r="M293" s="18"/>
      <c r="N293" s="79">
        <v>41894</v>
      </c>
      <c r="O293" s="16">
        <v>1</v>
      </c>
      <c r="P293" s="51"/>
      <c r="R293" s="330"/>
    </row>
    <row r="294" spans="1:22" s="70" customFormat="1" x14ac:dyDescent="0.25">
      <c r="A294" s="27">
        <v>41891</v>
      </c>
      <c r="B294" s="25" t="s">
        <v>14363</v>
      </c>
      <c r="C294" s="25" t="s">
        <v>13228</v>
      </c>
      <c r="D294" s="14" t="s">
        <v>12939</v>
      </c>
      <c r="E294" s="25" t="s">
        <v>12372</v>
      </c>
      <c r="F294" s="14" t="s">
        <v>12371</v>
      </c>
      <c r="G294" s="14"/>
      <c r="H294" s="14" t="s">
        <v>12372</v>
      </c>
      <c r="I294" s="14" t="s">
        <v>14373</v>
      </c>
      <c r="J294" s="14"/>
      <c r="K294" s="14" t="s">
        <v>12922</v>
      </c>
      <c r="L294" s="27"/>
      <c r="M294" s="18"/>
      <c r="N294" s="79">
        <v>41894</v>
      </c>
      <c r="O294" s="16">
        <v>1</v>
      </c>
      <c r="P294" s="51"/>
      <c r="R294" s="330"/>
    </row>
    <row r="295" spans="1:22" s="70" customFormat="1" x14ac:dyDescent="0.25">
      <c r="A295" s="27">
        <v>41858</v>
      </c>
      <c r="B295" s="25" t="s">
        <v>14129</v>
      </c>
      <c r="C295" s="25" t="s">
        <v>13745</v>
      </c>
      <c r="D295" s="14" t="s">
        <v>14132</v>
      </c>
      <c r="E295" s="25" t="s">
        <v>14133</v>
      </c>
      <c r="F295" s="14" t="s">
        <v>12986</v>
      </c>
      <c r="G295" s="14"/>
      <c r="H295" s="14" t="s">
        <v>14134</v>
      </c>
      <c r="I295" s="14" t="s">
        <v>14135</v>
      </c>
      <c r="J295" s="14" t="s">
        <v>6243</v>
      </c>
      <c r="K295" s="14" t="s">
        <v>14136</v>
      </c>
      <c r="L295" s="27">
        <v>41887</v>
      </c>
      <c r="M295" s="18"/>
      <c r="N295" s="79">
        <v>41897</v>
      </c>
      <c r="O295" s="16">
        <f>750+1750</f>
        <v>2500</v>
      </c>
      <c r="P295" s="51"/>
      <c r="R295" s="330"/>
    </row>
    <row r="296" spans="1:22" s="70" customFormat="1" x14ac:dyDescent="0.25">
      <c r="A296" s="27">
        <v>41893</v>
      </c>
      <c r="B296" s="25" t="s">
        <v>8463</v>
      </c>
      <c r="C296" s="25" t="s">
        <v>8481</v>
      </c>
      <c r="D296" s="14"/>
      <c r="E296" s="25"/>
      <c r="F296" s="14" t="s">
        <v>7352</v>
      </c>
      <c r="G296" s="14" t="s">
        <v>7300</v>
      </c>
      <c r="H296" s="14" t="s">
        <v>8571</v>
      </c>
      <c r="I296" s="14" t="s">
        <v>7301</v>
      </c>
      <c r="J296" s="14"/>
      <c r="K296" s="14" t="s">
        <v>14241</v>
      </c>
      <c r="L296" s="27">
        <v>41897</v>
      </c>
      <c r="M296" s="18"/>
      <c r="N296" s="79">
        <v>41897</v>
      </c>
      <c r="O296" s="16">
        <v>200</v>
      </c>
      <c r="P296" s="51"/>
      <c r="Q296" s="70">
        <v>31.36</v>
      </c>
      <c r="R296" s="332" t="s">
        <v>12172</v>
      </c>
    </row>
    <row r="297" spans="1:22" s="70" customFormat="1" x14ac:dyDescent="0.25">
      <c r="A297" s="27">
        <v>41894</v>
      </c>
      <c r="B297" s="25" t="s">
        <v>14397</v>
      </c>
      <c r="C297" s="25" t="s">
        <v>8481</v>
      </c>
      <c r="D297" s="14"/>
      <c r="E297" s="25"/>
      <c r="F297" s="14" t="s">
        <v>7352</v>
      </c>
      <c r="G297" s="14"/>
      <c r="H297" s="14" t="s">
        <v>14398</v>
      </c>
      <c r="I297" s="14" t="s">
        <v>7907</v>
      </c>
      <c r="J297" s="14"/>
      <c r="K297" s="14" t="s">
        <v>2750</v>
      </c>
      <c r="L297" s="27">
        <v>41897</v>
      </c>
      <c r="M297" s="18"/>
      <c r="N297" s="79">
        <v>41897</v>
      </c>
      <c r="O297" s="16">
        <v>40</v>
      </c>
      <c r="P297" s="51"/>
      <c r="Q297" s="70">
        <v>4.2300000000000004</v>
      </c>
      <c r="R297" s="332" t="s">
        <v>12172</v>
      </c>
    </row>
    <row r="298" spans="1:22" s="75" customFormat="1" x14ac:dyDescent="0.25">
      <c r="A298" s="27">
        <v>41894</v>
      </c>
      <c r="B298" s="25" t="s">
        <v>2533</v>
      </c>
      <c r="C298" s="25" t="s">
        <v>13754</v>
      </c>
      <c r="D298" s="14" t="s">
        <v>13834</v>
      </c>
      <c r="E298" s="25"/>
      <c r="F298" s="14" t="s">
        <v>10611</v>
      </c>
      <c r="G298" s="14"/>
      <c r="H298" s="14" t="s">
        <v>13864</v>
      </c>
      <c r="I298" s="14" t="s">
        <v>1080</v>
      </c>
      <c r="J298" s="14"/>
      <c r="K298" s="14" t="s">
        <v>10331</v>
      </c>
      <c r="L298" s="27">
        <v>41894</v>
      </c>
      <c r="M298" s="18" t="s">
        <v>6533</v>
      </c>
      <c r="N298" s="79">
        <v>41897</v>
      </c>
      <c r="O298" s="16">
        <v>5</v>
      </c>
      <c r="P298" s="51"/>
      <c r="Q298" s="74"/>
      <c r="R298" s="330"/>
      <c r="S298" s="74"/>
      <c r="T298" s="74"/>
      <c r="U298" s="74"/>
      <c r="V298" s="74"/>
    </row>
    <row r="299" spans="1:22" s="70" customFormat="1" x14ac:dyDescent="0.25">
      <c r="A299" s="27">
        <v>41894</v>
      </c>
      <c r="B299" s="25" t="s">
        <v>441</v>
      </c>
      <c r="C299" s="25" t="s">
        <v>13754</v>
      </c>
      <c r="D299" s="14" t="s">
        <v>13834</v>
      </c>
      <c r="E299" s="25"/>
      <c r="F299" s="14" t="s">
        <v>4494</v>
      </c>
      <c r="G299" s="14"/>
      <c r="H299" s="14" t="s">
        <v>6500</v>
      </c>
      <c r="I299" s="14"/>
      <c r="J299" s="14"/>
      <c r="K299" s="14" t="s">
        <v>4901</v>
      </c>
      <c r="L299" s="27">
        <v>41894</v>
      </c>
      <c r="M299" s="18" t="s">
        <v>6533</v>
      </c>
      <c r="N299" s="79">
        <v>41897</v>
      </c>
      <c r="O299" s="16">
        <v>4</v>
      </c>
      <c r="P299" s="51"/>
      <c r="R299" s="330"/>
    </row>
    <row r="300" spans="1:22" s="70" customFormat="1" x14ac:dyDescent="0.25">
      <c r="A300" s="27">
        <v>41893</v>
      </c>
      <c r="B300" s="25" t="s">
        <v>14396</v>
      </c>
      <c r="C300" s="25" t="s">
        <v>13097</v>
      </c>
      <c r="D300" s="14" t="s">
        <v>13894</v>
      </c>
      <c r="E300" s="25" t="s">
        <v>10188</v>
      </c>
      <c r="F300" s="14" t="s">
        <v>12371</v>
      </c>
      <c r="G300" s="14"/>
      <c r="H300" s="14" t="s">
        <v>10188</v>
      </c>
      <c r="I300" s="14" t="s">
        <v>14395</v>
      </c>
      <c r="J300" s="14"/>
      <c r="K300" s="14" t="s">
        <v>9989</v>
      </c>
      <c r="L300" s="27"/>
      <c r="M300" s="18"/>
      <c r="N300" s="79">
        <v>41899</v>
      </c>
      <c r="O300" s="16">
        <v>3</v>
      </c>
      <c r="P300" s="51"/>
      <c r="R300" s="330"/>
    </row>
    <row r="301" spans="1:22" s="70" customFormat="1" x14ac:dyDescent="0.25">
      <c r="A301" s="27">
        <v>41891</v>
      </c>
      <c r="B301" s="25" t="s">
        <v>14378</v>
      </c>
      <c r="C301" s="25" t="s">
        <v>14375</v>
      </c>
      <c r="D301" s="14" t="s">
        <v>14379</v>
      </c>
      <c r="E301" s="25" t="s">
        <v>7361</v>
      </c>
      <c r="F301" s="14" t="s">
        <v>14376</v>
      </c>
      <c r="G301" s="14" t="s">
        <v>5383</v>
      </c>
      <c r="H301" s="14" t="s">
        <v>14380</v>
      </c>
      <c r="I301" s="14" t="s">
        <v>14383</v>
      </c>
      <c r="J301" s="14" t="s">
        <v>4791</v>
      </c>
      <c r="K301" s="14" t="s">
        <v>2971</v>
      </c>
      <c r="L301" s="27">
        <v>41906</v>
      </c>
      <c r="M301" s="18"/>
      <c r="N301" s="79">
        <v>41900</v>
      </c>
      <c r="O301" s="16">
        <v>46</v>
      </c>
      <c r="P301" s="51"/>
      <c r="R301" s="330"/>
    </row>
    <row r="302" spans="1:22" s="70" customFormat="1" x14ac:dyDescent="0.25">
      <c r="A302" s="27">
        <v>41899</v>
      </c>
      <c r="B302" s="25" t="s">
        <v>14430</v>
      </c>
      <c r="C302" s="25" t="s">
        <v>14429</v>
      </c>
      <c r="D302" s="14" t="s">
        <v>13911</v>
      </c>
      <c r="E302" s="25" t="s">
        <v>14431</v>
      </c>
      <c r="F302" s="14" t="s">
        <v>11360</v>
      </c>
      <c r="G302" s="14"/>
      <c r="H302" s="14" t="s">
        <v>14432</v>
      </c>
      <c r="I302" s="14" t="s">
        <v>14433</v>
      </c>
      <c r="J302" s="14" t="s">
        <v>1287</v>
      </c>
      <c r="K302" s="14" t="s">
        <v>1107</v>
      </c>
      <c r="L302" s="27">
        <v>41900</v>
      </c>
      <c r="M302" s="18"/>
      <c r="N302" s="79">
        <v>41900</v>
      </c>
      <c r="O302" s="16">
        <v>25</v>
      </c>
      <c r="P302" s="51"/>
      <c r="R302" s="330"/>
    </row>
    <row r="303" spans="1:22" s="70" customFormat="1" x14ac:dyDescent="0.25">
      <c r="A303" s="27">
        <v>41899</v>
      </c>
      <c r="B303" s="25" t="s">
        <v>14430</v>
      </c>
      <c r="C303" s="25" t="s">
        <v>14429</v>
      </c>
      <c r="D303" s="14" t="s">
        <v>13911</v>
      </c>
      <c r="E303" s="25" t="s">
        <v>14434</v>
      </c>
      <c r="F303" s="14" t="s">
        <v>11360</v>
      </c>
      <c r="G303" s="14" t="s">
        <v>11715</v>
      </c>
      <c r="H303" s="14" t="s">
        <v>12335</v>
      </c>
      <c r="I303" s="14" t="s">
        <v>14435</v>
      </c>
      <c r="J303" s="14" t="s">
        <v>8105</v>
      </c>
      <c r="K303" s="14" t="s">
        <v>13591</v>
      </c>
      <c r="L303" s="27">
        <v>41900</v>
      </c>
      <c r="M303" s="18"/>
      <c r="N303" s="79">
        <v>41900</v>
      </c>
      <c r="O303" s="16">
        <v>4</v>
      </c>
      <c r="P303" s="51"/>
      <c r="R303" s="330"/>
    </row>
    <row r="304" spans="1:22" s="70" customFormat="1" x14ac:dyDescent="0.25">
      <c r="A304" s="27">
        <v>41899</v>
      </c>
      <c r="B304" s="25" t="s">
        <v>14436</v>
      </c>
      <c r="C304" s="25" t="s">
        <v>13745</v>
      </c>
      <c r="D304" s="14" t="s">
        <v>14132</v>
      </c>
      <c r="E304" s="25" t="s">
        <v>3299</v>
      </c>
      <c r="F304" s="14" t="s">
        <v>285</v>
      </c>
      <c r="G304" s="14" t="s">
        <v>11774</v>
      </c>
      <c r="H304" s="14" t="s">
        <v>7505</v>
      </c>
      <c r="I304" s="14" t="s">
        <v>14439</v>
      </c>
      <c r="J304" s="14" t="s">
        <v>1727</v>
      </c>
      <c r="K304" s="14" t="s">
        <v>13219</v>
      </c>
      <c r="L304" s="27">
        <v>41900</v>
      </c>
      <c r="M304" s="18"/>
      <c r="N304" s="79">
        <v>41901</v>
      </c>
      <c r="O304" s="16">
        <v>5000</v>
      </c>
      <c r="P304" s="51"/>
      <c r="R304" s="330"/>
    </row>
    <row r="305" spans="1:18" s="70" customFormat="1" x14ac:dyDescent="0.25">
      <c r="A305" s="27">
        <v>41899</v>
      </c>
      <c r="B305" s="25" t="s">
        <v>14436</v>
      </c>
      <c r="C305" s="25" t="s">
        <v>13745</v>
      </c>
      <c r="D305" s="14" t="s">
        <v>14132</v>
      </c>
      <c r="E305" s="25" t="s">
        <v>3299</v>
      </c>
      <c r="F305" s="14" t="s">
        <v>285</v>
      </c>
      <c r="G305" s="14" t="s">
        <v>313</v>
      </c>
      <c r="H305" s="14" t="s">
        <v>7505</v>
      </c>
      <c r="I305" s="14" t="s">
        <v>14437</v>
      </c>
      <c r="J305" s="14" t="s">
        <v>1727</v>
      </c>
      <c r="K305" s="14" t="s">
        <v>14438</v>
      </c>
      <c r="L305" s="27">
        <v>41900</v>
      </c>
      <c r="M305" s="18"/>
      <c r="N305" s="79">
        <v>41904</v>
      </c>
      <c r="O305" s="16">
        <v>6000</v>
      </c>
      <c r="P305" s="51"/>
      <c r="R305" s="330"/>
    </row>
    <row r="306" spans="1:18" s="70" customFormat="1" x14ac:dyDescent="0.25">
      <c r="A306" s="27">
        <v>41904</v>
      </c>
      <c r="B306" s="25" t="s">
        <v>1011</v>
      </c>
      <c r="C306" s="25" t="s">
        <v>13754</v>
      </c>
      <c r="D306" s="14" t="s">
        <v>13834</v>
      </c>
      <c r="E306" s="25"/>
      <c r="F306" s="14" t="s">
        <v>12986</v>
      </c>
      <c r="G306" s="14" t="s">
        <v>14473</v>
      </c>
      <c r="H306" s="14" t="s">
        <v>14472</v>
      </c>
      <c r="I306" s="14"/>
      <c r="J306" s="14" t="s">
        <v>4164</v>
      </c>
      <c r="K306" s="14" t="s">
        <v>5751</v>
      </c>
      <c r="L306" s="27">
        <v>41904</v>
      </c>
      <c r="M306" s="18" t="s">
        <v>6533</v>
      </c>
      <c r="N306" s="79">
        <v>41904</v>
      </c>
      <c r="O306" s="16">
        <v>2000</v>
      </c>
      <c r="P306" s="51"/>
      <c r="R306" s="330"/>
    </row>
    <row r="307" spans="1:18" s="70" customFormat="1" x14ac:dyDescent="0.25">
      <c r="A307" s="27">
        <v>41904</v>
      </c>
      <c r="B307" s="25" t="s">
        <v>9420</v>
      </c>
      <c r="C307" s="25" t="s">
        <v>14010</v>
      </c>
      <c r="D307" s="14" t="s">
        <v>14011</v>
      </c>
      <c r="E307" s="25"/>
      <c r="F307" s="14" t="s">
        <v>12986</v>
      </c>
      <c r="G307" s="14"/>
      <c r="H307" s="14" t="s">
        <v>3420</v>
      </c>
      <c r="I307" s="14" t="s">
        <v>6069</v>
      </c>
      <c r="J307" s="14" t="s">
        <v>4445</v>
      </c>
      <c r="K307" s="14" t="s">
        <v>6387</v>
      </c>
      <c r="L307" s="27"/>
      <c r="M307" s="18" t="s">
        <v>6533</v>
      </c>
      <c r="N307" s="79">
        <v>41904</v>
      </c>
      <c r="O307" s="16">
        <v>1000</v>
      </c>
      <c r="P307" s="51"/>
      <c r="R307" s="330"/>
    </row>
    <row r="308" spans="1:18" s="70" customFormat="1" x14ac:dyDescent="0.25">
      <c r="A308" s="27">
        <v>41899</v>
      </c>
      <c r="B308" s="25" t="s">
        <v>14427</v>
      </c>
      <c r="C308" s="25" t="s">
        <v>13353</v>
      </c>
      <c r="D308" s="14" t="s">
        <v>13832</v>
      </c>
      <c r="E308" s="25"/>
      <c r="F308" s="14" t="s">
        <v>12986</v>
      </c>
      <c r="G308" s="14"/>
      <c r="H308" s="14" t="s">
        <v>1048</v>
      </c>
      <c r="I308" s="14" t="s">
        <v>14428</v>
      </c>
      <c r="J308" s="14" t="s">
        <v>1891</v>
      </c>
      <c r="K308" s="14" t="s">
        <v>7127</v>
      </c>
      <c r="L308" s="27">
        <v>41901</v>
      </c>
      <c r="M308" s="18" t="s">
        <v>6533</v>
      </c>
      <c r="N308" s="79">
        <v>41905</v>
      </c>
      <c r="O308" s="16">
        <v>250</v>
      </c>
      <c r="P308" s="51"/>
      <c r="R308" s="330"/>
    </row>
    <row r="309" spans="1:18" s="70" customFormat="1" x14ac:dyDescent="0.25">
      <c r="A309" s="27">
        <v>41872</v>
      </c>
      <c r="B309" s="25" t="s">
        <v>14474</v>
      </c>
      <c r="C309" s="25" t="s">
        <v>14429</v>
      </c>
      <c r="D309" s="14" t="s">
        <v>13911</v>
      </c>
      <c r="E309" s="25" t="s">
        <v>14482</v>
      </c>
      <c r="F309" s="14" t="s">
        <v>5382</v>
      </c>
      <c r="G309" s="14"/>
      <c r="H309" s="14" t="s">
        <v>6911</v>
      </c>
      <c r="I309" s="14"/>
      <c r="J309" s="14" t="s">
        <v>2834</v>
      </c>
      <c r="K309" s="14" t="s">
        <v>14483</v>
      </c>
      <c r="L309" s="27">
        <v>41904</v>
      </c>
      <c r="M309" s="18"/>
      <c r="N309" s="79">
        <v>41905</v>
      </c>
      <c r="O309" s="16">
        <v>1250</v>
      </c>
      <c r="P309" s="51"/>
      <c r="R309" s="330"/>
    </row>
    <row r="310" spans="1:18" s="70" customFormat="1" x14ac:dyDescent="0.25">
      <c r="A310" s="27">
        <v>41872</v>
      </c>
      <c r="B310" s="25" t="s">
        <v>14474</v>
      </c>
      <c r="C310" s="25" t="s">
        <v>14429</v>
      </c>
      <c r="D310" s="14" t="s">
        <v>13911</v>
      </c>
      <c r="E310" s="25" t="s">
        <v>1735</v>
      </c>
      <c r="F310" s="14" t="s">
        <v>5382</v>
      </c>
      <c r="G310" s="14"/>
      <c r="H310" s="14"/>
      <c r="I310" s="14" t="s">
        <v>8425</v>
      </c>
      <c r="J310" s="14"/>
      <c r="K310" s="14" t="s">
        <v>14484</v>
      </c>
      <c r="L310" s="27">
        <v>41904</v>
      </c>
      <c r="M310" s="18"/>
      <c r="N310" s="79">
        <v>41905</v>
      </c>
      <c r="O310" s="16">
        <v>1000</v>
      </c>
      <c r="P310" s="51"/>
      <c r="R310" s="330"/>
    </row>
    <row r="311" spans="1:18" s="70" customFormat="1" x14ac:dyDescent="0.25">
      <c r="A311" s="27">
        <v>41872</v>
      </c>
      <c r="B311" s="25" t="s">
        <v>14474</v>
      </c>
      <c r="C311" s="25" t="s">
        <v>14429</v>
      </c>
      <c r="D311" s="14" t="s">
        <v>13911</v>
      </c>
      <c r="E311" s="25" t="s">
        <v>14133</v>
      </c>
      <c r="F311" s="14" t="s">
        <v>5382</v>
      </c>
      <c r="G311" s="14" t="s">
        <v>313</v>
      </c>
      <c r="H311" s="14" t="s">
        <v>14485</v>
      </c>
      <c r="I311" s="14" t="s">
        <v>14486</v>
      </c>
      <c r="J311" s="14" t="s">
        <v>14487</v>
      </c>
      <c r="K311" s="14" t="s">
        <v>14488</v>
      </c>
      <c r="L311" s="27">
        <v>41904</v>
      </c>
      <c r="M311" s="18"/>
      <c r="N311" s="79">
        <v>41905</v>
      </c>
      <c r="O311" s="16">
        <v>1100</v>
      </c>
      <c r="P311" s="51"/>
      <c r="R311" s="330"/>
    </row>
    <row r="312" spans="1:18" s="70" customFormat="1" x14ac:dyDescent="0.25">
      <c r="A312" s="27">
        <v>41902</v>
      </c>
      <c r="B312" s="25" t="s">
        <v>14471</v>
      </c>
      <c r="C312" s="25" t="s">
        <v>14470</v>
      </c>
      <c r="D312" s="14" t="s">
        <v>14350</v>
      </c>
      <c r="E312" s="25" t="s">
        <v>10188</v>
      </c>
      <c r="F312" s="14" t="s">
        <v>12371</v>
      </c>
      <c r="G312" s="14"/>
      <c r="H312" s="14" t="s">
        <v>10188</v>
      </c>
      <c r="I312" s="14" t="s">
        <v>14469</v>
      </c>
      <c r="J312" s="14"/>
      <c r="K312" s="14" t="s">
        <v>9338</v>
      </c>
      <c r="L312" s="27"/>
      <c r="M312" s="18"/>
      <c r="N312" s="79">
        <v>41906</v>
      </c>
      <c r="O312" s="16">
        <v>5</v>
      </c>
      <c r="P312" s="51"/>
      <c r="R312" s="330"/>
    </row>
    <row r="313" spans="1:18" s="70" customFormat="1" x14ac:dyDescent="0.25">
      <c r="A313" s="27">
        <v>41905</v>
      </c>
      <c r="B313" s="25" t="s">
        <v>14497</v>
      </c>
      <c r="C313" s="25" t="s">
        <v>13745</v>
      </c>
      <c r="D313" s="14" t="s">
        <v>14132</v>
      </c>
      <c r="E313" s="25" t="s">
        <v>1735</v>
      </c>
      <c r="F313" s="14" t="s">
        <v>1697</v>
      </c>
      <c r="G313" s="14"/>
      <c r="H313" s="14"/>
      <c r="I313" s="14" t="s">
        <v>14498</v>
      </c>
      <c r="J313" s="14"/>
      <c r="K313" s="14" t="s">
        <v>14456</v>
      </c>
      <c r="L313" s="27">
        <v>41906</v>
      </c>
      <c r="M313" s="18"/>
      <c r="N313" s="79">
        <v>41906</v>
      </c>
      <c r="O313" s="16"/>
      <c r="P313" s="51"/>
      <c r="R313" s="330"/>
    </row>
    <row r="314" spans="1:18" s="70" customFormat="1" x14ac:dyDescent="0.25">
      <c r="A314" s="27">
        <v>41904</v>
      </c>
      <c r="B314" s="25" t="s">
        <v>7029</v>
      </c>
      <c r="C314" s="25" t="s">
        <v>13754</v>
      </c>
      <c r="D314" s="14" t="s">
        <v>13834</v>
      </c>
      <c r="E314" s="25"/>
      <c r="F314" s="14" t="s">
        <v>936</v>
      </c>
      <c r="G314" s="14"/>
      <c r="H314" s="14" t="s">
        <v>9191</v>
      </c>
      <c r="I314" s="14" t="s">
        <v>10616</v>
      </c>
      <c r="J314" s="14" t="s">
        <v>4164</v>
      </c>
      <c r="K314" s="14" t="s">
        <v>5477</v>
      </c>
      <c r="L314" s="27">
        <v>41907</v>
      </c>
      <c r="M314" s="18"/>
      <c r="N314" s="79">
        <v>41907</v>
      </c>
      <c r="O314" s="16">
        <v>500</v>
      </c>
      <c r="P314" s="51"/>
      <c r="R314" s="330"/>
    </row>
    <row r="315" spans="1:18" s="70" customFormat="1" x14ac:dyDescent="0.25">
      <c r="A315" s="27">
        <v>41904</v>
      </c>
      <c r="B315" s="25" t="s">
        <v>14493</v>
      </c>
      <c r="C315" s="25" t="s">
        <v>12844</v>
      </c>
      <c r="D315" s="14" t="s">
        <v>13692</v>
      </c>
      <c r="E315" s="25"/>
      <c r="F315" s="14" t="s">
        <v>13719</v>
      </c>
      <c r="G315" s="14"/>
      <c r="H315" s="14" t="s">
        <v>13798</v>
      </c>
      <c r="I315" s="14"/>
      <c r="J315" s="14"/>
      <c r="K315" s="14" t="s">
        <v>5751</v>
      </c>
      <c r="L315" s="27">
        <v>41907</v>
      </c>
      <c r="M315" s="18"/>
      <c r="N315" s="79">
        <v>41907</v>
      </c>
      <c r="O315" s="16" t="s">
        <v>5751</v>
      </c>
      <c r="P315" s="51"/>
      <c r="R315" s="330"/>
    </row>
    <row r="316" spans="1:18" s="70" customFormat="1" x14ac:dyDescent="0.25">
      <c r="A316" s="27">
        <v>41904</v>
      </c>
      <c r="B316" s="25" t="s">
        <v>14493</v>
      </c>
      <c r="C316" s="25" t="s">
        <v>12844</v>
      </c>
      <c r="D316" s="14" t="s">
        <v>13692</v>
      </c>
      <c r="E316" s="25"/>
      <c r="F316" s="14" t="s">
        <v>13719</v>
      </c>
      <c r="G316" s="14"/>
      <c r="H316" s="14" t="s">
        <v>14494</v>
      </c>
      <c r="I316" s="14"/>
      <c r="J316" s="14"/>
      <c r="K316" s="14" t="s">
        <v>5751</v>
      </c>
      <c r="L316" s="27">
        <v>41907</v>
      </c>
      <c r="M316" s="18"/>
      <c r="N316" s="79">
        <v>41907</v>
      </c>
      <c r="O316" s="16" t="s">
        <v>5751</v>
      </c>
      <c r="P316" s="51"/>
      <c r="R316" s="330"/>
    </row>
    <row r="317" spans="1:18" s="70" customFormat="1" x14ac:dyDescent="0.25">
      <c r="A317" s="27">
        <v>41907</v>
      </c>
      <c r="B317" s="25" t="s">
        <v>14501</v>
      </c>
      <c r="C317" s="25" t="s">
        <v>2215</v>
      </c>
      <c r="D317" s="14"/>
      <c r="E317" s="25"/>
      <c r="F317" s="14" t="s">
        <v>10971</v>
      </c>
      <c r="G317" s="14"/>
      <c r="H317" s="14" t="s">
        <v>13639</v>
      </c>
      <c r="I317" s="14"/>
      <c r="J317" s="14"/>
      <c r="K317" s="14" t="s">
        <v>4624</v>
      </c>
      <c r="L317" s="27">
        <v>41911</v>
      </c>
      <c r="M317" s="18"/>
      <c r="N317" s="79">
        <v>41907</v>
      </c>
      <c r="O317" s="16">
        <v>1</v>
      </c>
      <c r="P317" s="51"/>
      <c r="R317" s="330"/>
    </row>
    <row r="318" spans="1:18" s="70" customFormat="1" x14ac:dyDescent="0.25">
      <c r="A318" s="27">
        <v>41907</v>
      </c>
      <c r="B318" s="25" t="s">
        <v>14502</v>
      </c>
      <c r="C318" s="25" t="s">
        <v>13754</v>
      </c>
      <c r="D318" s="14" t="s">
        <v>13834</v>
      </c>
      <c r="E318" s="25"/>
      <c r="F318" s="14" t="s">
        <v>12986</v>
      </c>
      <c r="G318" s="14" t="s">
        <v>8947</v>
      </c>
      <c r="H318" s="14" t="s">
        <v>11349</v>
      </c>
      <c r="I318" s="14"/>
      <c r="J318" s="14"/>
      <c r="K318" s="14" t="s">
        <v>6131</v>
      </c>
      <c r="L318" s="27">
        <v>41907</v>
      </c>
      <c r="M318" s="18" t="s">
        <v>6533</v>
      </c>
      <c r="N318" s="79">
        <v>41907</v>
      </c>
      <c r="O318" s="16">
        <v>70</v>
      </c>
      <c r="P318" s="51"/>
      <c r="R318" s="330"/>
    </row>
    <row r="319" spans="1:18" s="70" customFormat="1" x14ac:dyDescent="0.25">
      <c r="A319" s="27">
        <v>41899</v>
      </c>
      <c r="B319" s="25" t="s">
        <v>14444</v>
      </c>
      <c r="C319" s="25" t="s">
        <v>14452</v>
      </c>
      <c r="D319" s="14" t="s">
        <v>14453</v>
      </c>
      <c r="E319" s="25" t="s">
        <v>7130</v>
      </c>
      <c r="F319" s="14" t="s">
        <v>1461</v>
      </c>
      <c r="G319" s="14"/>
      <c r="H319" s="14" t="s">
        <v>8378</v>
      </c>
      <c r="I319" s="14" t="s">
        <v>7131</v>
      </c>
      <c r="J319" s="14" t="s">
        <v>10002</v>
      </c>
      <c r="K319" s="14" t="s">
        <v>14454</v>
      </c>
      <c r="L319" s="27">
        <v>41904</v>
      </c>
      <c r="M319" s="18"/>
      <c r="N319" s="79">
        <v>41911</v>
      </c>
      <c r="O319" s="16">
        <v>200</v>
      </c>
      <c r="P319" s="51"/>
      <c r="R319" s="330"/>
    </row>
    <row r="320" spans="1:18" s="70" customFormat="1" x14ac:dyDescent="0.25">
      <c r="A320" s="27"/>
      <c r="B320" s="25" t="s">
        <v>14444</v>
      </c>
      <c r="C320" s="25" t="s">
        <v>14452</v>
      </c>
      <c r="D320" s="14" t="s">
        <v>14453</v>
      </c>
      <c r="E320" s="25" t="s">
        <v>7130</v>
      </c>
      <c r="F320" s="14" t="s">
        <v>1461</v>
      </c>
      <c r="G320" s="14" t="s">
        <v>313</v>
      </c>
      <c r="H320" s="14" t="s">
        <v>7505</v>
      </c>
      <c r="I320" s="14" t="s">
        <v>14455</v>
      </c>
      <c r="J320" s="14" t="s">
        <v>5330</v>
      </c>
      <c r="K320" s="14" t="s">
        <v>14456</v>
      </c>
      <c r="L320" s="27">
        <v>41904</v>
      </c>
      <c r="M320" s="340">
        <v>41907</v>
      </c>
      <c r="N320" s="79">
        <v>41911</v>
      </c>
      <c r="O320" s="16">
        <v>250</v>
      </c>
      <c r="P320" s="51"/>
      <c r="R320" s="330"/>
    </row>
    <row r="321" spans="1:18" s="70" customFormat="1" x14ac:dyDescent="0.25">
      <c r="A321" s="27"/>
      <c r="B321" s="25" t="s">
        <v>14444</v>
      </c>
      <c r="C321" s="25" t="s">
        <v>14452</v>
      </c>
      <c r="D321" s="14" t="s">
        <v>14453</v>
      </c>
      <c r="E321" s="25" t="s">
        <v>7130</v>
      </c>
      <c r="F321" s="14" t="s">
        <v>1461</v>
      </c>
      <c r="G321" s="14" t="s">
        <v>313</v>
      </c>
      <c r="H321" s="14" t="s">
        <v>14457</v>
      </c>
      <c r="I321" s="14" t="s">
        <v>14455</v>
      </c>
      <c r="J321" s="14" t="s">
        <v>5330</v>
      </c>
      <c r="K321" s="14" t="s">
        <v>14458</v>
      </c>
      <c r="L321" s="27">
        <v>41904</v>
      </c>
      <c r="M321" s="18"/>
      <c r="N321" s="79">
        <v>41911</v>
      </c>
      <c r="O321" s="16">
        <v>2750</v>
      </c>
      <c r="P321" s="51"/>
      <c r="R321" s="330"/>
    </row>
    <row r="322" spans="1:18" s="70" customFormat="1" x14ac:dyDescent="0.25">
      <c r="A322" s="27">
        <v>41900</v>
      </c>
      <c r="B322" s="25" t="s">
        <v>9643</v>
      </c>
      <c r="C322" s="25" t="s">
        <v>14466</v>
      </c>
      <c r="D322" s="14" t="s">
        <v>14468</v>
      </c>
      <c r="E322" s="25"/>
      <c r="F322" s="14" t="s">
        <v>936</v>
      </c>
      <c r="G322" s="14"/>
      <c r="H322" s="14" t="s">
        <v>6501</v>
      </c>
      <c r="I322" s="14"/>
      <c r="J322" s="14"/>
      <c r="K322" s="14" t="s">
        <v>2062</v>
      </c>
      <c r="L322" s="27">
        <v>41908</v>
      </c>
      <c r="M322" s="18"/>
      <c r="N322" s="79">
        <v>41911</v>
      </c>
      <c r="O322" s="16">
        <v>200</v>
      </c>
      <c r="P322" s="51"/>
      <c r="R322" s="330"/>
    </row>
    <row r="323" spans="1:18" s="70" customFormat="1" x14ac:dyDescent="0.25">
      <c r="A323" s="27">
        <v>41900</v>
      </c>
      <c r="B323" s="25" t="s">
        <v>9643</v>
      </c>
      <c r="C323" s="25" t="s">
        <v>14466</v>
      </c>
      <c r="D323" s="14" t="s">
        <v>14468</v>
      </c>
      <c r="E323" s="25"/>
      <c r="F323" s="14" t="s">
        <v>936</v>
      </c>
      <c r="G323" s="14"/>
      <c r="H323" s="14" t="s">
        <v>9191</v>
      </c>
      <c r="I323" s="14" t="s">
        <v>10616</v>
      </c>
      <c r="J323" s="14" t="s">
        <v>9216</v>
      </c>
      <c r="K323" s="14" t="s">
        <v>6387</v>
      </c>
      <c r="L323" s="27">
        <v>41908</v>
      </c>
      <c r="M323" s="18"/>
      <c r="N323" s="79">
        <v>41911</v>
      </c>
      <c r="O323" s="16">
        <v>1000</v>
      </c>
      <c r="P323" s="51"/>
      <c r="R323" s="330"/>
    </row>
    <row r="324" spans="1:18" s="70" customFormat="1" x14ac:dyDescent="0.25">
      <c r="A324" s="27">
        <v>41911</v>
      </c>
      <c r="B324" s="25" t="s">
        <v>14541</v>
      </c>
      <c r="C324" s="25" t="s">
        <v>14399</v>
      </c>
      <c r="D324" s="14" t="s">
        <v>14403</v>
      </c>
      <c r="E324" s="25"/>
      <c r="F324" s="14" t="s">
        <v>3022</v>
      </c>
      <c r="G324" s="14"/>
      <c r="H324" s="14" t="s">
        <v>12781</v>
      </c>
      <c r="I324" s="14"/>
      <c r="J324" s="14"/>
      <c r="K324" s="14" t="s">
        <v>6934</v>
      </c>
      <c r="L324" s="27">
        <v>41911</v>
      </c>
      <c r="M324" s="18" t="s">
        <v>6533</v>
      </c>
      <c r="N324" s="79">
        <v>41911</v>
      </c>
      <c r="O324" s="16">
        <v>2</v>
      </c>
      <c r="P324" s="51"/>
      <c r="R324" s="330"/>
    </row>
    <row r="325" spans="1:18" s="70" customFormat="1" x14ac:dyDescent="0.25">
      <c r="A325" s="27">
        <v>41911</v>
      </c>
      <c r="B325" s="25" t="s">
        <v>14542</v>
      </c>
      <c r="C325" s="25" t="s">
        <v>14399</v>
      </c>
      <c r="D325" s="14" t="s">
        <v>14403</v>
      </c>
      <c r="E325" s="25"/>
      <c r="F325" s="14" t="s">
        <v>3022</v>
      </c>
      <c r="G325" s="14"/>
      <c r="H325" s="14" t="s">
        <v>14543</v>
      </c>
      <c r="I325" s="14" t="s">
        <v>14544</v>
      </c>
      <c r="J325" s="14"/>
      <c r="K325" s="14" t="s">
        <v>10656</v>
      </c>
      <c r="L325" s="27">
        <v>41911</v>
      </c>
      <c r="M325" s="18" t="s">
        <v>6533</v>
      </c>
      <c r="N325" s="79">
        <v>41911</v>
      </c>
      <c r="O325" s="16">
        <v>1</v>
      </c>
      <c r="P325" s="51"/>
      <c r="R325" s="330"/>
    </row>
    <row r="326" spans="1:18" s="70" customFormat="1" x14ac:dyDescent="0.25">
      <c r="A326" s="27">
        <v>41911</v>
      </c>
      <c r="B326" s="25" t="s">
        <v>14542</v>
      </c>
      <c r="C326" s="25" t="s">
        <v>2215</v>
      </c>
      <c r="D326" s="14"/>
      <c r="E326" s="25"/>
      <c r="F326" s="14" t="s">
        <v>3022</v>
      </c>
      <c r="G326" s="14"/>
      <c r="H326" s="14" t="s">
        <v>14120</v>
      </c>
      <c r="I326" s="14"/>
      <c r="J326" s="14"/>
      <c r="K326" s="14" t="s">
        <v>6343</v>
      </c>
      <c r="L326" s="27">
        <v>41911</v>
      </c>
      <c r="M326" s="18" t="s">
        <v>6533</v>
      </c>
      <c r="N326" s="79">
        <v>41911</v>
      </c>
      <c r="O326" s="16">
        <v>1</v>
      </c>
      <c r="P326" s="51"/>
      <c r="R326" s="330"/>
    </row>
    <row r="327" spans="1:18" s="70" customFormat="1" x14ac:dyDescent="0.25">
      <c r="A327" s="27">
        <v>41911</v>
      </c>
      <c r="B327" s="25" t="s">
        <v>14542</v>
      </c>
      <c r="C327" s="25" t="s">
        <v>2215</v>
      </c>
      <c r="D327" s="14"/>
      <c r="E327" s="25"/>
      <c r="F327" s="14" t="s">
        <v>3022</v>
      </c>
      <c r="G327" s="14"/>
      <c r="H327" s="14" t="s">
        <v>13120</v>
      </c>
      <c r="I327" s="14"/>
      <c r="J327" s="14"/>
      <c r="K327" s="14" t="s">
        <v>14545</v>
      </c>
      <c r="L327" s="27">
        <v>41911</v>
      </c>
      <c r="M327" s="18" t="s">
        <v>6533</v>
      </c>
      <c r="N327" s="79">
        <v>41911</v>
      </c>
      <c r="O327" s="16">
        <v>5</v>
      </c>
      <c r="P327" s="51"/>
      <c r="R327" s="330"/>
    </row>
    <row r="328" spans="1:18" s="70" customFormat="1" x14ac:dyDescent="0.25">
      <c r="A328" s="27">
        <v>41908</v>
      </c>
      <c r="B328" s="25" t="s">
        <v>14525</v>
      </c>
      <c r="C328" s="25" t="s">
        <v>13988</v>
      </c>
      <c r="D328" s="14" t="s">
        <v>13633</v>
      </c>
      <c r="E328" s="25" t="s">
        <v>10188</v>
      </c>
      <c r="F328" s="14" t="s">
        <v>12371</v>
      </c>
      <c r="G328" s="14"/>
      <c r="H328" s="14" t="s">
        <v>10188</v>
      </c>
      <c r="I328" s="14" t="s">
        <v>14524</v>
      </c>
      <c r="J328" s="14"/>
      <c r="K328" s="14" t="s">
        <v>824</v>
      </c>
      <c r="L328" s="27"/>
      <c r="M328" s="18"/>
      <c r="N328" s="79">
        <v>41912</v>
      </c>
      <c r="O328" s="16">
        <v>1</v>
      </c>
      <c r="P328" s="51"/>
      <c r="R328" s="330"/>
    </row>
    <row r="329" spans="1:18" s="70" customFormat="1" x14ac:dyDescent="0.25">
      <c r="A329" s="27">
        <v>41911</v>
      </c>
      <c r="B329" s="25" t="s">
        <v>14552</v>
      </c>
      <c r="C329" s="25" t="s">
        <v>14546</v>
      </c>
      <c r="D329" s="14" t="s">
        <v>14548</v>
      </c>
      <c r="E329" s="25" t="s">
        <v>14549</v>
      </c>
      <c r="F329" s="14" t="s">
        <v>14550</v>
      </c>
      <c r="G329" s="14" t="s">
        <v>7195</v>
      </c>
      <c r="H329" s="14" t="s">
        <v>14551</v>
      </c>
      <c r="I329" s="14" t="s">
        <v>11441</v>
      </c>
      <c r="J329" s="14"/>
      <c r="K329" s="14" t="s">
        <v>14565</v>
      </c>
      <c r="L329" s="27">
        <v>41913</v>
      </c>
      <c r="M329" s="18"/>
      <c r="N329" s="79">
        <v>41912</v>
      </c>
      <c r="O329" s="16">
        <v>13</v>
      </c>
      <c r="P329" s="51"/>
      <c r="R329" s="330"/>
    </row>
    <row r="330" spans="1:18" s="70" customFormat="1" x14ac:dyDescent="0.25">
      <c r="A330" s="27">
        <v>41911</v>
      </c>
      <c r="B330" s="25" t="s">
        <v>14552</v>
      </c>
      <c r="C330" s="25" t="s">
        <v>14546</v>
      </c>
      <c r="D330" s="14" t="s">
        <v>14548</v>
      </c>
      <c r="E330" s="25" t="s">
        <v>14549</v>
      </c>
      <c r="F330" s="14" t="s">
        <v>7480</v>
      </c>
      <c r="G330" s="14" t="s">
        <v>3915</v>
      </c>
      <c r="H330" s="14" t="s">
        <v>14563</v>
      </c>
      <c r="I330" s="14" t="s">
        <v>11441</v>
      </c>
      <c r="J330" s="14"/>
      <c r="K330" s="14" t="s">
        <v>14564</v>
      </c>
      <c r="L330" s="27">
        <v>41913</v>
      </c>
      <c r="M330" s="18"/>
      <c r="N330" s="79">
        <v>41912</v>
      </c>
      <c r="O330" s="16">
        <v>21</v>
      </c>
      <c r="P330" s="51"/>
      <c r="R330" s="330"/>
    </row>
    <row r="331" spans="1:18" s="70" customFormat="1" x14ac:dyDescent="0.25">
      <c r="A331" s="27">
        <v>41912</v>
      </c>
      <c r="B331" s="25" t="s">
        <v>14576</v>
      </c>
      <c r="C331" s="25" t="s">
        <v>13754</v>
      </c>
      <c r="D331" s="14" t="s">
        <v>13834</v>
      </c>
      <c r="E331" s="25"/>
      <c r="F331" s="14" t="s">
        <v>10611</v>
      </c>
      <c r="G331" s="14"/>
      <c r="H331" s="14" t="s">
        <v>13864</v>
      </c>
      <c r="I331" s="14"/>
      <c r="J331" s="14"/>
      <c r="K331" s="14" t="s">
        <v>5796</v>
      </c>
      <c r="L331" s="27">
        <v>41912</v>
      </c>
      <c r="M331" s="18" t="s">
        <v>6533</v>
      </c>
      <c r="N331" s="79">
        <v>41912</v>
      </c>
      <c r="O331" s="16">
        <v>180</v>
      </c>
      <c r="P331" s="51"/>
      <c r="R331" s="330"/>
    </row>
    <row r="332" spans="1:18" s="70" customFormat="1" ht="30" x14ac:dyDescent="0.25">
      <c r="A332" s="27">
        <v>41894</v>
      </c>
      <c r="B332" s="25" t="s">
        <v>9565</v>
      </c>
      <c r="C332" s="25" t="s">
        <v>14399</v>
      </c>
      <c r="D332" s="14" t="s">
        <v>14403</v>
      </c>
      <c r="E332" s="25"/>
      <c r="F332" s="14" t="s">
        <v>936</v>
      </c>
      <c r="G332" s="14"/>
      <c r="H332" s="14" t="s">
        <v>6593</v>
      </c>
      <c r="I332" s="14" t="s">
        <v>6912</v>
      </c>
      <c r="J332" s="14" t="s">
        <v>13205</v>
      </c>
      <c r="K332" s="14" t="s">
        <v>5377</v>
      </c>
      <c r="L332" s="27">
        <v>41913</v>
      </c>
      <c r="M332" s="18" t="s">
        <v>14586</v>
      </c>
      <c r="N332" s="79">
        <v>41913</v>
      </c>
      <c r="O332" s="16">
        <v>1250</v>
      </c>
      <c r="P332" s="51"/>
      <c r="R332" s="330"/>
    </row>
    <row r="333" spans="1:18" s="70" customFormat="1" ht="30" x14ac:dyDescent="0.25">
      <c r="A333" s="27">
        <v>41894</v>
      </c>
      <c r="B333" s="25" t="s">
        <v>9565</v>
      </c>
      <c r="C333" s="25" t="s">
        <v>14399</v>
      </c>
      <c r="D333" s="14" t="s">
        <v>14403</v>
      </c>
      <c r="E333" s="25"/>
      <c r="F333" s="14" t="s">
        <v>936</v>
      </c>
      <c r="G333" s="14"/>
      <c r="H333" s="14" t="s">
        <v>228</v>
      </c>
      <c r="I333" s="14" t="s">
        <v>6069</v>
      </c>
      <c r="J333" s="14" t="s">
        <v>13205</v>
      </c>
      <c r="K333" s="14" t="s">
        <v>5477</v>
      </c>
      <c r="L333" s="27">
        <v>41913</v>
      </c>
      <c r="M333" s="18" t="s">
        <v>14586</v>
      </c>
      <c r="N333" s="79">
        <v>41913</v>
      </c>
      <c r="O333" s="16">
        <v>500</v>
      </c>
      <c r="P333" s="51"/>
      <c r="R333" s="330"/>
    </row>
    <row r="334" spans="1:18" s="70" customFormat="1" x14ac:dyDescent="0.25">
      <c r="A334" s="27">
        <v>41894</v>
      </c>
      <c r="B334" s="25" t="s">
        <v>9565</v>
      </c>
      <c r="C334" s="25" t="s">
        <v>14399</v>
      </c>
      <c r="D334" s="14" t="s">
        <v>14403</v>
      </c>
      <c r="E334" s="25"/>
      <c r="F334" s="14" t="s">
        <v>936</v>
      </c>
      <c r="G334" s="14"/>
      <c r="H334" s="14" t="s">
        <v>228</v>
      </c>
      <c r="I334" s="14" t="s">
        <v>6069</v>
      </c>
      <c r="J334" s="14" t="s">
        <v>11916</v>
      </c>
      <c r="K334" s="14" t="s">
        <v>7127</v>
      </c>
      <c r="L334" s="27">
        <v>41908</v>
      </c>
      <c r="M334" s="18" t="s">
        <v>14586</v>
      </c>
      <c r="N334" s="79">
        <v>41913</v>
      </c>
      <c r="O334" s="16">
        <v>250</v>
      </c>
      <c r="P334" s="51"/>
      <c r="R334" s="330"/>
    </row>
    <row r="335" spans="1:18" s="70" customFormat="1" x14ac:dyDescent="0.25">
      <c r="A335" s="27">
        <v>41894</v>
      </c>
      <c r="B335" s="25" t="s">
        <v>9565</v>
      </c>
      <c r="C335" s="25" t="s">
        <v>14399</v>
      </c>
      <c r="D335" s="14" t="s">
        <v>14403</v>
      </c>
      <c r="E335" s="25"/>
      <c r="F335" s="14" t="s">
        <v>936</v>
      </c>
      <c r="G335" s="14"/>
      <c r="H335" s="14" t="s">
        <v>3303</v>
      </c>
      <c r="I335" s="14"/>
      <c r="J335" s="14"/>
      <c r="K335" s="14" t="s">
        <v>945</v>
      </c>
      <c r="L335" s="27">
        <v>41913</v>
      </c>
      <c r="M335" s="18" t="s">
        <v>3863</v>
      </c>
      <c r="N335" s="79">
        <v>41913</v>
      </c>
      <c r="O335" s="16" t="s">
        <v>14603</v>
      </c>
      <c r="P335" s="51"/>
      <c r="R335" s="330"/>
    </row>
    <row r="336" spans="1:18" s="70" customFormat="1" x14ac:dyDescent="0.25">
      <c r="A336" s="27">
        <v>41911</v>
      </c>
      <c r="B336" s="25" t="s">
        <v>14568</v>
      </c>
      <c r="C336" s="25" t="s">
        <v>14546</v>
      </c>
      <c r="D336" s="14" t="s">
        <v>14548</v>
      </c>
      <c r="E336" s="25" t="s">
        <v>14569</v>
      </c>
      <c r="F336" s="14" t="s">
        <v>567</v>
      </c>
      <c r="G336" s="14"/>
      <c r="H336" s="14" t="s">
        <v>3299</v>
      </c>
      <c r="I336" s="14" t="s">
        <v>14566</v>
      </c>
      <c r="J336" s="14" t="s">
        <v>2834</v>
      </c>
      <c r="K336" s="14" t="s">
        <v>4206</v>
      </c>
      <c r="L336" s="27">
        <v>41912</v>
      </c>
      <c r="M336" s="18" t="s">
        <v>6533</v>
      </c>
      <c r="N336" s="79">
        <v>41913</v>
      </c>
      <c r="O336" s="16">
        <v>250</v>
      </c>
      <c r="P336" s="51"/>
      <c r="R336" s="330"/>
    </row>
    <row r="337" spans="1:18" s="70" customFormat="1" x14ac:dyDescent="0.25">
      <c r="A337" s="27">
        <v>41911</v>
      </c>
      <c r="B337" s="25" t="s">
        <v>14568</v>
      </c>
      <c r="C337" s="25" t="s">
        <v>14546</v>
      </c>
      <c r="D337" s="14" t="s">
        <v>14548</v>
      </c>
      <c r="E337" s="25" t="s">
        <v>14569</v>
      </c>
      <c r="F337" s="14" t="s">
        <v>567</v>
      </c>
      <c r="G337" s="14"/>
      <c r="H337" s="14" t="s">
        <v>3299</v>
      </c>
      <c r="I337" s="14" t="s">
        <v>14567</v>
      </c>
      <c r="J337" s="14" t="s">
        <v>2834</v>
      </c>
      <c r="K337" s="14" t="s">
        <v>9836</v>
      </c>
      <c r="L337" s="27">
        <v>41912</v>
      </c>
      <c r="M337" s="18" t="s">
        <v>6533</v>
      </c>
      <c r="N337" s="79">
        <v>41913</v>
      </c>
      <c r="O337" s="16">
        <v>400</v>
      </c>
      <c r="P337" s="51"/>
      <c r="R337" s="330"/>
    </row>
    <row r="338" spans="1:18" s="70" customFormat="1" x14ac:dyDescent="0.25">
      <c r="A338" s="27">
        <v>41912</v>
      </c>
      <c r="B338" s="25" t="s">
        <v>14587</v>
      </c>
      <c r="C338" s="25" t="s">
        <v>13754</v>
      </c>
      <c r="D338" s="14" t="s">
        <v>13834</v>
      </c>
      <c r="E338" s="25"/>
      <c r="F338" s="14" t="s">
        <v>12927</v>
      </c>
      <c r="G338" s="14"/>
      <c r="H338" s="14" t="s">
        <v>1235</v>
      </c>
      <c r="I338" s="14"/>
      <c r="J338" s="14" t="s">
        <v>4164</v>
      </c>
      <c r="K338" s="14" t="s">
        <v>3040</v>
      </c>
      <c r="L338" s="27">
        <v>41913</v>
      </c>
      <c r="M338" s="18" t="s">
        <v>6533</v>
      </c>
      <c r="N338" s="79">
        <v>41913</v>
      </c>
      <c r="O338" s="16" t="s">
        <v>3040</v>
      </c>
      <c r="P338" s="51"/>
      <c r="R338" s="330"/>
    </row>
    <row r="339" spans="1:18" s="70" customFormat="1" x14ac:dyDescent="0.25">
      <c r="A339" s="27">
        <v>41911</v>
      </c>
      <c r="B339" s="25" t="s">
        <v>14535</v>
      </c>
      <c r="C339" s="25" t="s">
        <v>13229</v>
      </c>
      <c r="D339" s="14" t="s">
        <v>12939</v>
      </c>
      <c r="E339" s="25" t="s">
        <v>11728</v>
      </c>
      <c r="F339" s="14" t="s">
        <v>12371</v>
      </c>
      <c r="G339" s="14"/>
      <c r="H339" s="14" t="s">
        <v>14536</v>
      </c>
      <c r="I339" s="14" t="s">
        <v>14537</v>
      </c>
      <c r="J339" s="14"/>
      <c r="K339" s="14" t="s">
        <v>149</v>
      </c>
      <c r="L339" s="27"/>
      <c r="M339" s="18"/>
      <c r="N339" s="79">
        <v>41914</v>
      </c>
      <c r="O339" s="16">
        <v>3</v>
      </c>
      <c r="P339" s="51"/>
      <c r="R339" s="330"/>
    </row>
    <row r="340" spans="1:18" s="70" customFormat="1" x14ac:dyDescent="0.25">
      <c r="A340" s="27">
        <v>41911</v>
      </c>
      <c r="B340" s="25" t="s">
        <v>14535</v>
      </c>
      <c r="C340" s="25" t="s">
        <v>13229</v>
      </c>
      <c r="D340" s="14" t="s">
        <v>12939</v>
      </c>
      <c r="E340" s="25" t="s">
        <v>11728</v>
      </c>
      <c r="F340" s="14" t="s">
        <v>12371</v>
      </c>
      <c r="G340" s="14"/>
      <c r="H340" s="14" t="s">
        <v>13821</v>
      </c>
      <c r="I340" s="14" t="s">
        <v>14538</v>
      </c>
      <c r="J340" s="14"/>
      <c r="K340" s="14" t="s">
        <v>149</v>
      </c>
      <c r="L340" s="27"/>
      <c r="M340" s="18"/>
      <c r="N340" s="79">
        <v>41914</v>
      </c>
      <c r="O340" s="16">
        <v>3</v>
      </c>
      <c r="P340" s="51"/>
      <c r="R340" s="330"/>
    </row>
    <row r="341" spans="1:18" s="70" customFormat="1" x14ac:dyDescent="0.25">
      <c r="A341" s="27">
        <v>41911</v>
      </c>
      <c r="B341" s="25" t="s">
        <v>14535</v>
      </c>
      <c r="C341" s="25" t="s">
        <v>13229</v>
      </c>
      <c r="D341" s="14" t="s">
        <v>12939</v>
      </c>
      <c r="E341" s="25" t="s">
        <v>11728</v>
      </c>
      <c r="F341" s="14" t="s">
        <v>12371</v>
      </c>
      <c r="G341" s="14"/>
      <c r="H341" s="14" t="s">
        <v>13573</v>
      </c>
      <c r="I341" s="14" t="s">
        <v>13574</v>
      </c>
      <c r="J341" s="14"/>
      <c r="K341" s="14" t="s">
        <v>149</v>
      </c>
      <c r="L341" s="27"/>
      <c r="M341" s="18"/>
      <c r="N341" s="79">
        <v>41914</v>
      </c>
      <c r="O341" s="16">
        <v>3</v>
      </c>
      <c r="P341" s="51"/>
      <c r="R341" s="330"/>
    </row>
    <row r="342" spans="1:18" s="70" customFormat="1" x14ac:dyDescent="0.25">
      <c r="A342" s="27">
        <v>41911</v>
      </c>
      <c r="B342" s="25" t="s">
        <v>14535</v>
      </c>
      <c r="C342" s="25" t="s">
        <v>12370</v>
      </c>
      <c r="D342" s="14" t="s">
        <v>12939</v>
      </c>
      <c r="E342" s="25" t="s">
        <v>12372</v>
      </c>
      <c r="F342" s="14" t="s">
        <v>12371</v>
      </c>
      <c r="G342" s="14"/>
      <c r="H342" s="14" t="s">
        <v>14540</v>
      </c>
      <c r="I342" s="14" t="s">
        <v>13159</v>
      </c>
      <c r="J342" s="14"/>
      <c r="K342" s="14" t="s">
        <v>3040</v>
      </c>
      <c r="L342" s="27"/>
      <c r="M342" s="18"/>
      <c r="N342" s="79">
        <v>41914</v>
      </c>
      <c r="O342" s="16">
        <v>1</v>
      </c>
      <c r="P342" s="51"/>
      <c r="R342" s="330"/>
    </row>
    <row r="343" spans="1:18" s="70" customFormat="1" x14ac:dyDescent="0.25">
      <c r="A343" s="27">
        <v>41911</v>
      </c>
      <c r="B343" s="25" t="s">
        <v>14535</v>
      </c>
      <c r="C343" s="25" t="s">
        <v>12370</v>
      </c>
      <c r="D343" s="14" t="s">
        <v>12939</v>
      </c>
      <c r="E343" s="25" t="s">
        <v>12372</v>
      </c>
      <c r="F343" s="14" t="s">
        <v>12371</v>
      </c>
      <c r="G343" s="14"/>
      <c r="H343" s="14" t="s">
        <v>14539</v>
      </c>
      <c r="I343" s="14" t="s">
        <v>13159</v>
      </c>
      <c r="J343" s="14"/>
      <c r="K343" s="14" t="s">
        <v>3040</v>
      </c>
      <c r="L343" s="27"/>
      <c r="M343" s="18"/>
      <c r="N343" s="79">
        <v>41914</v>
      </c>
      <c r="O343" s="16">
        <v>1</v>
      </c>
      <c r="P343" s="51"/>
      <c r="R343" s="330"/>
    </row>
    <row r="344" spans="1:18" s="70" customFormat="1" x14ac:dyDescent="0.25">
      <c r="A344" s="27">
        <v>41899</v>
      </c>
      <c r="B344" s="25" t="s">
        <v>14441</v>
      </c>
      <c r="C344" s="25" t="s">
        <v>14429</v>
      </c>
      <c r="D344" s="14" t="s">
        <v>13911</v>
      </c>
      <c r="E344" s="25" t="s">
        <v>6879</v>
      </c>
      <c r="F344" s="14" t="s">
        <v>3009</v>
      </c>
      <c r="G344" s="14" t="s">
        <v>5431</v>
      </c>
      <c r="H344" s="14" t="s">
        <v>14442</v>
      </c>
      <c r="I344" s="14" t="s">
        <v>14443</v>
      </c>
      <c r="J344" s="14" t="s">
        <v>2834</v>
      </c>
      <c r="K344" s="14" t="s">
        <v>13157</v>
      </c>
      <c r="L344" s="27">
        <v>41906</v>
      </c>
      <c r="M344" s="18"/>
      <c r="N344" s="79">
        <v>41915</v>
      </c>
      <c r="O344" s="16">
        <v>100</v>
      </c>
      <c r="P344" s="51"/>
      <c r="R344" s="330"/>
    </row>
    <row r="345" spans="1:18" s="70" customFormat="1" x14ac:dyDescent="0.25">
      <c r="A345" s="27">
        <v>41906</v>
      </c>
      <c r="B345" s="25" t="s">
        <v>14573</v>
      </c>
      <c r="C345" s="25" t="s">
        <v>13754</v>
      </c>
      <c r="D345" s="14" t="s">
        <v>13834</v>
      </c>
      <c r="E345" s="25"/>
      <c r="F345" s="14" t="s">
        <v>4609</v>
      </c>
      <c r="G345" s="14"/>
      <c r="H345" s="14" t="s">
        <v>14248</v>
      </c>
      <c r="I345" s="14"/>
      <c r="J345" s="14"/>
      <c r="K345" s="14" t="s">
        <v>6257</v>
      </c>
      <c r="L345" s="27">
        <v>41915</v>
      </c>
      <c r="M345" s="18"/>
      <c r="N345" s="79">
        <v>41915</v>
      </c>
      <c r="O345" s="16" t="s">
        <v>6257</v>
      </c>
      <c r="P345" s="51"/>
      <c r="R345" s="330"/>
    </row>
    <row r="346" spans="1:18" s="70" customFormat="1" x14ac:dyDescent="0.25">
      <c r="A346" s="27">
        <v>41912</v>
      </c>
      <c r="B346" s="25" t="s">
        <v>14578</v>
      </c>
      <c r="C346" s="25" t="s">
        <v>13745</v>
      </c>
      <c r="D346" s="14" t="s">
        <v>14132</v>
      </c>
      <c r="E346" s="25" t="s">
        <v>14579</v>
      </c>
      <c r="F346" s="14" t="s">
        <v>12986</v>
      </c>
      <c r="G346" s="14" t="s">
        <v>6609</v>
      </c>
      <c r="H346" s="14" t="s">
        <v>14580</v>
      </c>
      <c r="I346" s="14" t="s">
        <v>14581</v>
      </c>
      <c r="J346" s="14" t="s">
        <v>1891</v>
      </c>
      <c r="K346" s="14" t="s">
        <v>756</v>
      </c>
      <c r="L346" s="27">
        <v>41915</v>
      </c>
      <c r="M346" s="18" t="s">
        <v>14582</v>
      </c>
      <c r="N346" s="79">
        <v>41915</v>
      </c>
      <c r="O346" s="16">
        <v>500</v>
      </c>
      <c r="P346" s="51"/>
      <c r="R346" s="330"/>
    </row>
    <row r="347" spans="1:18" s="70" customFormat="1" x14ac:dyDescent="0.25">
      <c r="A347" s="27">
        <v>41919</v>
      </c>
      <c r="B347" s="25" t="s">
        <v>14662</v>
      </c>
      <c r="C347" s="25" t="s">
        <v>13754</v>
      </c>
      <c r="D347" s="14" t="s">
        <v>13834</v>
      </c>
      <c r="E347" s="25"/>
      <c r="F347" s="14" t="s">
        <v>7521</v>
      </c>
      <c r="G347" s="14"/>
      <c r="H347" s="14" t="s">
        <v>14663</v>
      </c>
      <c r="I347" s="14"/>
      <c r="J347" s="14"/>
      <c r="K347" s="14" t="s">
        <v>14664</v>
      </c>
      <c r="L347" s="27">
        <v>41919</v>
      </c>
      <c r="M347" s="18" t="s">
        <v>6533</v>
      </c>
      <c r="N347" s="79">
        <v>41919</v>
      </c>
      <c r="O347" s="16">
        <v>1385</v>
      </c>
      <c r="P347" s="51"/>
      <c r="R347" s="330"/>
    </row>
    <row r="348" spans="1:18" s="70" customFormat="1" x14ac:dyDescent="0.25">
      <c r="A348" s="27">
        <v>41913</v>
      </c>
      <c r="B348" s="25" t="s">
        <v>14598</v>
      </c>
      <c r="C348" s="25" t="s">
        <v>12844</v>
      </c>
      <c r="D348" s="14" t="s">
        <v>13692</v>
      </c>
      <c r="E348" s="25"/>
      <c r="F348" s="14" t="s">
        <v>285</v>
      </c>
      <c r="G348" s="14"/>
      <c r="H348" s="14" t="s">
        <v>13694</v>
      </c>
      <c r="I348" s="14" t="s">
        <v>13693</v>
      </c>
      <c r="J348" s="14"/>
      <c r="K348" s="14" t="s">
        <v>5751</v>
      </c>
      <c r="L348" s="27"/>
      <c r="M348" s="18"/>
      <c r="N348" s="79">
        <v>41920</v>
      </c>
      <c r="O348" s="16">
        <v>2000</v>
      </c>
      <c r="P348" s="51"/>
      <c r="R348" s="330"/>
    </row>
    <row r="349" spans="1:18" s="70" customFormat="1" x14ac:dyDescent="0.25">
      <c r="A349" s="27">
        <v>41919</v>
      </c>
      <c r="B349" s="25" t="s">
        <v>14660</v>
      </c>
      <c r="C349" s="25" t="s">
        <v>12699</v>
      </c>
      <c r="D349" s="14"/>
      <c r="E349" s="25"/>
      <c r="F349" s="14" t="s">
        <v>4609</v>
      </c>
      <c r="G349" s="14" t="s">
        <v>1618</v>
      </c>
      <c r="H349" s="14" t="s">
        <v>403</v>
      </c>
      <c r="I349" s="14" t="s">
        <v>14661</v>
      </c>
      <c r="J349" s="14"/>
      <c r="K349" s="14" t="s">
        <v>3040</v>
      </c>
      <c r="L349" s="27">
        <v>41920</v>
      </c>
      <c r="M349" s="18"/>
      <c r="N349" s="79">
        <v>41921</v>
      </c>
      <c r="O349" s="16">
        <v>1</v>
      </c>
      <c r="P349" s="51"/>
      <c r="R349" s="330"/>
    </row>
    <row r="350" spans="1:18" s="70" customFormat="1" x14ac:dyDescent="0.25">
      <c r="A350" s="27">
        <v>41921</v>
      </c>
      <c r="B350" s="25" t="s">
        <v>14430</v>
      </c>
      <c r="C350" s="25" t="s">
        <v>14429</v>
      </c>
      <c r="D350" s="14" t="s">
        <v>13911</v>
      </c>
      <c r="E350" s="25" t="s">
        <v>11034</v>
      </c>
      <c r="F350" s="14" t="s">
        <v>11360</v>
      </c>
      <c r="G350" s="14"/>
      <c r="H350" s="14" t="s">
        <v>14431</v>
      </c>
      <c r="I350" s="14" t="s">
        <v>8981</v>
      </c>
      <c r="J350" s="14"/>
      <c r="K350" s="14" t="s">
        <v>13116</v>
      </c>
      <c r="L350" s="27">
        <v>41921</v>
      </c>
      <c r="M350" s="18"/>
      <c r="N350" s="79">
        <v>41921</v>
      </c>
      <c r="O350" s="16">
        <v>6</v>
      </c>
      <c r="P350" s="51"/>
      <c r="R350" s="330"/>
    </row>
    <row r="351" spans="1:18" s="70" customFormat="1" x14ac:dyDescent="0.25">
      <c r="A351" s="27" t="s">
        <v>14366</v>
      </c>
      <c r="B351" s="25"/>
      <c r="C351" s="25" t="s">
        <v>14367</v>
      </c>
      <c r="D351" s="14" t="s">
        <v>14368</v>
      </c>
      <c r="E351" s="25" t="s">
        <v>14369</v>
      </c>
      <c r="F351" s="14" t="s">
        <v>14370</v>
      </c>
      <c r="G351" s="14" t="s">
        <v>3629</v>
      </c>
      <c r="H351" s="14" t="s">
        <v>14371</v>
      </c>
      <c r="I351" s="14" t="s">
        <v>14372</v>
      </c>
      <c r="J351" s="14"/>
      <c r="K351" s="14"/>
      <c r="L351" s="27"/>
      <c r="M351" s="18"/>
      <c r="N351" s="79">
        <v>41922</v>
      </c>
      <c r="O351" s="16"/>
      <c r="P351" s="51"/>
      <c r="R351" s="330"/>
    </row>
    <row r="352" spans="1:18" s="70" customFormat="1" x14ac:dyDescent="0.25">
      <c r="A352" s="27">
        <v>41911</v>
      </c>
      <c r="B352" s="25" t="s">
        <v>14553</v>
      </c>
      <c r="C352" s="25" t="s">
        <v>14546</v>
      </c>
      <c r="D352" s="14" t="s">
        <v>14548</v>
      </c>
      <c r="E352" s="25" t="s">
        <v>14613</v>
      </c>
      <c r="F352" s="14" t="s">
        <v>14554</v>
      </c>
      <c r="G352" s="14"/>
      <c r="H352" s="14" t="s">
        <v>14555</v>
      </c>
      <c r="I352" s="14"/>
      <c r="J352" s="14"/>
      <c r="K352" s="14" t="s">
        <v>10656</v>
      </c>
      <c r="L352" s="27">
        <v>41917</v>
      </c>
      <c r="M352" s="18"/>
      <c r="N352" s="79">
        <v>41922</v>
      </c>
      <c r="O352" s="16"/>
      <c r="P352" s="51"/>
      <c r="R352" s="330"/>
    </row>
    <row r="353" spans="1:18" s="70" customFormat="1" x14ac:dyDescent="0.25">
      <c r="A353" s="27">
        <v>41921</v>
      </c>
      <c r="B353" s="25" t="s">
        <v>14677</v>
      </c>
      <c r="C353" s="25" t="s">
        <v>13026</v>
      </c>
      <c r="D353" s="14" t="s">
        <v>12939</v>
      </c>
      <c r="E353" s="25" t="s">
        <v>14678</v>
      </c>
      <c r="F353" s="14" t="s">
        <v>1661</v>
      </c>
      <c r="G353" s="14"/>
      <c r="H353" s="14" t="s">
        <v>10188</v>
      </c>
      <c r="I353" s="14" t="s">
        <v>13574</v>
      </c>
      <c r="J353" s="14"/>
      <c r="K353" s="14" t="s">
        <v>149</v>
      </c>
      <c r="L353" s="27"/>
      <c r="M353" s="18"/>
      <c r="N353" s="79">
        <v>41926</v>
      </c>
      <c r="O353" s="16">
        <v>3</v>
      </c>
      <c r="P353" s="51"/>
      <c r="R353" s="330"/>
    </row>
    <row r="354" spans="1:18" s="70" customFormat="1" x14ac:dyDescent="0.25">
      <c r="A354" s="27">
        <v>41921</v>
      </c>
      <c r="B354" s="25" t="s">
        <v>14677</v>
      </c>
      <c r="C354" s="25" t="s">
        <v>13026</v>
      </c>
      <c r="D354" s="14" t="s">
        <v>12939</v>
      </c>
      <c r="E354" s="25" t="s">
        <v>14679</v>
      </c>
      <c r="F354" s="14" t="s">
        <v>1661</v>
      </c>
      <c r="G354" s="14"/>
      <c r="H354" s="14" t="s">
        <v>10188</v>
      </c>
      <c r="I354" s="14" t="s">
        <v>14538</v>
      </c>
      <c r="J354" s="14"/>
      <c r="K354" s="14" t="s">
        <v>149</v>
      </c>
      <c r="L354" s="27"/>
      <c r="M354" s="18"/>
      <c r="N354" s="79">
        <v>41926</v>
      </c>
      <c r="O354" s="16">
        <v>3</v>
      </c>
      <c r="P354" s="51"/>
      <c r="R354" s="330"/>
    </row>
    <row r="355" spans="1:18" s="70" customFormat="1" x14ac:dyDescent="0.25">
      <c r="A355" s="27">
        <v>41921</v>
      </c>
      <c r="B355" s="25" t="s">
        <v>14677</v>
      </c>
      <c r="C355" s="25" t="s">
        <v>13026</v>
      </c>
      <c r="D355" s="14" t="s">
        <v>12939</v>
      </c>
      <c r="E355" s="25" t="s">
        <v>14680</v>
      </c>
      <c r="F355" s="14" t="s">
        <v>1661</v>
      </c>
      <c r="G355" s="14"/>
      <c r="H355" s="14" t="s">
        <v>10188</v>
      </c>
      <c r="I355" s="14" t="s">
        <v>14681</v>
      </c>
      <c r="J355" s="14"/>
      <c r="K355" s="14" t="s">
        <v>149</v>
      </c>
      <c r="L355" s="27"/>
      <c r="M355" s="18"/>
      <c r="N355" s="79">
        <v>41926</v>
      </c>
      <c r="O355" s="16">
        <v>3</v>
      </c>
      <c r="P355" s="51"/>
      <c r="R355" s="330"/>
    </row>
    <row r="356" spans="1:18" s="70" customFormat="1" x14ac:dyDescent="0.25">
      <c r="A356" s="27">
        <v>41921</v>
      </c>
      <c r="B356" s="25" t="s">
        <v>14677</v>
      </c>
      <c r="C356" s="25" t="s">
        <v>13026</v>
      </c>
      <c r="D356" s="14" t="s">
        <v>12939</v>
      </c>
      <c r="E356" s="25" t="s">
        <v>14682</v>
      </c>
      <c r="F356" s="14" t="s">
        <v>1661</v>
      </c>
      <c r="G356" s="14"/>
      <c r="H356" s="14" t="s">
        <v>10188</v>
      </c>
      <c r="I356" s="14" t="s">
        <v>14537</v>
      </c>
      <c r="J356" s="14"/>
      <c r="K356" s="14" t="s">
        <v>149</v>
      </c>
      <c r="L356" s="27"/>
      <c r="M356" s="18"/>
      <c r="N356" s="79">
        <v>41926</v>
      </c>
      <c r="O356" s="16">
        <v>3</v>
      </c>
      <c r="P356" s="51"/>
      <c r="R356" s="330"/>
    </row>
    <row r="357" spans="1:18" s="70" customFormat="1" ht="30" x14ac:dyDescent="0.25">
      <c r="A357" s="27">
        <v>41913</v>
      </c>
      <c r="B357" s="25" t="s">
        <v>14647</v>
      </c>
      <c r="C357" s="25" t="s">
        <v>14258</v>
      </c>
      <c r="D357" s="14" t="s">
        <v>14151</v>
      </c>
      <c r="E357" s="25" t="s">
        <v>14643</v>
      </c>
      <c r="F357" s="14" t="s">
        <v>14642</v>
      </c>
      <c r="G357" s="14"/>
      <c r="H357" s="14" t="s">
        <v>14644</v>
      </c>
      <c r="I357" s="14" t="s">
        <v>14645</v>
      </c>
      <c r="J357" s="14"/>
      <c r="K357" s="14" t="s">
        <v>14646</v>
      </c>
      <c r="L357" s="27">
        <v>41920</v>
      </c>
      <c r="M357" s="18"/>
      <c r="N357" s="79">
        <v>41927</v>
      </c>
      <c r="O357" s="16" t="s">
        <v>14749</v>
      </c>
      <c r="P357" s="51"/>
      <c r="R357" s="330"/>
    </row>
    <row r="358" spans="1:18" s="70" customFormat="1" x14ac:dyDescent="0.25">
      <c r="A358" s="27"/>
      <c r="B358" s="25" t="s">
        <v>14653</v>
      </c>
      <c r="C358" s="25" t="s">
        <v>7870</v>
      </c>
      <c r="D358" s="14" t="s">
        <v>14654</v>
      </c>
      <c r="E358" s="25"/>
      <c r="F358" s="14" t="s">
        <v>936</v>
      </c>
      <c r="G358" s="14"/>
      <c r="H358" s="14" t="s">
        <v>5101</v>
      </c>
      <c r="I358" s="14"/>
      <c r="J358" s="14"/>
      <c r="K358" s="14" t="s">
        <v>10022</v>
      </c>
      <c r="L358" s="27">
        <v>41927</v>
      </c>
      <c r="M358" s="18"/>
      <c r="N358" s="79">
        <v>41927</v>
      </c>
      <c r="O358" s="16">
        <v>60</v>
      </c>
      <c r="P358" s="51"/>
      <c r="R358" s="330"/>
    </row>
    <row r="359" spans="1:18" s="70" customFormat="1" x14ac:dyDescent="0.25">
      <c r="A359" s="27">
        <v>41925</v>
      </c>
      <c r="B359" s="25" t="s">
        <v>14741</v>
      </c>
      <c r="C359" s="25" t="s">
        <v>14742</v>
      </c>
      <c r="D359" s="14" t="s">
        <v>14407</v>
      </c>
      <c r="E359" s="25" t="s">
        <v>3299</v>
      </c>
      <c r="F359" s="14" t="s">
        <v>14743</v>
      </c>
      <c r="G359" s="14"/>
      <c r="H359" s="14" t="s">
        <v>3697</v>
      </c>
      <c r="I359" s="14" t="s">
        <v>14744</v>
      </c>
      <c r="J359" s="14" t="s">
        <v>1727</v>
      </c>
      <c r="K359" s="14" t="s">
        <v>4887</v>
      </c>
      <c r="L359" s="27">
        <v>41926</v>
      </c>
      <c r="M359" s="18"/>
      <c r="N359" s="79">
        <v>41927</v>
      </c>
      <c r="O359" s="16">
        <v>1000</v>
      </c>
      <c r="P359" s="51"/>
      <c r="R359" s="330"/>
    </row>
    <row r="360" spans="1:18" s="70" customFormat="1" x14ac:dyDescent="0.25">
      <c r="A360" s="27">
        <v>41925</v>
      </c>
      <c r="B360" s="25" t="s">
        <v>14741</v>
      </c>
      <c r="C360" s="25" t="s">
        <v>14742</v>
      </c>
      <c r="D360" s="14" t="s">
        <v>14407</v>
      </c>
      <c r="E360" s="25" t="s">
        <v>3299</v>
      </c>
      <c r="F360" s="14" t="s">
        <v>14743</v>
      </c>
      <c r="G360" s="14"/>
      <c r="H360" s="14" t="s">
        <v>3697</v>
      </c>
      <c r="I360" s="14" t="s">
        <v>14744</v>
      </c>
      <c r="J360" s="14" t="s">
        <v>1727</v>
      </c>
      <c r="K360" s="14" t="s">
        <v>874</v>
      </c>
      <c r="L360" s="27">
        <v>41933</v>
      </c>
      <c r="M360" s="18"/>
      <c r="N360" s="79">
        <v>41927</v>
      </c>
      <c r="O360" s="16">
        <v>5000</v>
      </c>
      <c r="P360" s="51"/>
      <c r="R360" s="330"/>
    </row>
    <row r="361" spans="1:18" s="70" customFormat="1" x14ac:dyDescent="0.25">
      <c r="A361" s="27">
        <v>41920</v>
      </c>
      <c r="B361" s="25" t="s">
        <v>14745</v>
      </c>
      <c r="C361" s="25" t="s">
        <v>12844</v>
      </c>
      <c r="D361" s="14" t="s">
        <v>13692</v>
      </c>
      <c r="E361" s="25"/>
      <c r="F361" s="14" t="s">
        <v>7521</v>
      </c>
      <c r="G361" s="14"/>
      <c r="H361" s="14" t="s">
        <v>14134</v>
      </c>
      <c r="I361" s="14"/>
      <c r="J361" s="14"/>
      <c r="K361" s="14" t="s">
        <v>5751</v>
      </c>
      <c r="L361" s="27">
        <v>41926</v>
      </c>
      <c r="M361" s="18"/>
      <c r="N361" s="79">
        <v>41927</v>
      </c>
      <c r="O361" s="16">
        <f>1300+500</f>
        <v>1800</v>
      </c>
      <c r="P361" s="51"/>
      <c r="R361" s="330"/>
    </row>
    <row r="362" spans="1:18" s="70" customFormat="1" x14ac:dyDescent="0.25">
      <c r="A362" s="27">
        <v>41927</v>
      </c>
      <c r="B362" s="25" t="s">
        <v>14746</v>
      </c>
      <c r="C362" s="25" t="s">
        <v>14742</v>
      </c>
      <c r="D362" s="14" t="s">
        <v>14407</v>
      </c>
      <c r="E362" s="25" t="s">
        <v>3299</v>
      </c>
      <c r="F362" s="14" t="s">
        <v>285</v>
      </c>
      <c r="G362" s="14"/>
      <c r="H362" s="14" t="s">
        <v>14748</v>
      </c>
      <c r="I362" s="14" t="s">
        <v>14747</v>
      </c>
      <c r="J362" s="14" t="s">
        <v>1727</v>
      </c>
      <c r="K362" s="14" t="s">
        <v>5477</v>
      </c>
      <c r="L362" s="27"/>
      <c r="M362" s="18"/>
      <c r="N362" s="79">
        <v>41927</v>
      </c>
      <c r="O362" s="16">
        <v>300</v>
      </c>
      <c r="P362" s="51"/>
      <c r="R362" s="330"/>
    </row>
    <row r="363" spans="1:18" s="70" customFormat="1" x14ac:dyDescent="0.25">
      <c r="A363" s="27">
        <v>41927</v>
      </c>
      <c r="B363" s="25" t="s">
        <v>14746</v>
      </c>
      <c r="C363" s="25" t="s">
        <v>14742</v>
      </c>
      <c r="D363" s="14" t="s">
        <v>14407</v>
      </c>
      <c r="E363" s="25" t="s">
        <v>3299</v>
      </c>
      <c r="F363" s="14" t="s">
        <v>285</v>
      </c>
      <c r="G363" s="14"/>
      <c r="H363" s="14" t="s">
        <v>14485</v>
      </c>
      <c r="I363" s="14" t="s">
        <v>13738</v>
      </c>
      <c r="J363" s="14" t="s">
        <v>1727</v>
      </c>
      <c r="K363" s="14" t="s">
        <v>7566</v>
      </c>
      <c r="L363" s="27"/>
      <c r="M363" s="18"/>
      <c r="N363" s="79">
        <v>41927</v>
      </c>
      <c r="O363" s="16">
        <v>300</v>
      </c>
      <c r="P363" s="51"/>
      <c r="R363" s="330"/>
    </row>
    <row r="364" spans="1:18" s="70" customFormat="1" x14ac:dyDescent="0.25">
      <c r="A364" s="27">
        <v>41925</v>
      </c>
      <c r="B364" s="25" t="s">
        <v>14733</v>
      </c>
      <c r="C364" s="25" t="s">
        <v>14342</v>
      </c>
      <c r="D364" s="14" t="s">
        <v>14111</v>
      </c>
      <c r="E364" s="25" t="s">
        <v>10188</v>
      </c>
      <c r="F364" s="14" t="s">
        <v>1661</v>
      </c>
      <c r="G364" s="14"/>
      <c r="H364" s="14" t="s">
        <v>10188</v>
      </c>
      <c r="I364" s="14" t="s">
        <v>14734</v>
      </c>
      <c r="J364" s="14"/>
      <c r="K364" s="14" t="s">
        <v>824</v>
      </c>
      <c r="L364" s="27"/>
      <c r="M364" s="18"/>
      <c r="N364" s="79">
        <v>41928</v>
      </c>
      <c r="O364" s="16">
        <v>1</v>
      </c>
      <c r="P364" s="51"/>
      <c r="R364" s="330"/>
    </row>
    <row r="365" spans="1:18" s="70" customFormat="1" x14ac:dyDescent="0.25">
      <c r="A365" s="27">
        <v>41925</v>
      </c>
      <c r="B365" s="25" t="s">
        <v>14733</v>
      </c>
      <c r="C365" s="25" t="s">
        <v>14735</v>
      </c>
      <c r="D365" s="14" t="s">
        <v>14111</v>
      </c>
      <c r="E365" s="25" t="s">
        <v>10188</v>
      </c>
      <c r="F365" s="14" t="s">
        <v>1661</v>
      </c>
      <c r="G365" s="14"/>
      <c r="H365" s="14" t="s">
        <v>10188</v>
      </c>
      <c r="I365" s="14" t="s">
        <v>14736</v>
      </c>
      <c r="J365" s="14"/>
      <c r="K365" s="14" t="s">
        <v>9989</v>
      </c>
      <c r="L365" s="27"/>
      <c r="M365" s="18"/>
      <c r="N365" s="79">
        <v>41928</v>
      </c>
      <c r="O365" s="16">
        <v>3</v>
      </c>
      <c r="P365" s="51"/>
      <c r="R365" s="330"/>
    </row>
    <row r="366" spans="1:18" s="474" customFormat="1" x14ac:dyDescent="0.25">
      <c r="A366" s="468">
        <v>41925</v>
      </c>
      <c r="B366" s="469" t="s">
        <v>14733</v>
      </c>
      <c r="C366" s="469" t="s">
        <v>14342</v>
      </c>
      <c r="D366" s="14" t="s">
        <v>14022</v>
      </c>
      <c r="E366" s="469" t="s">
        <v>10188</v>
      </c>
      <c r="F366" s="470" t="s">
        <v>1661</v>
      </c>
      <c r="G366" s="470"/>
      <c r="H366" s="470" t="s">
        <v>10188</v>
      </c>
      <c r="I366" s="14" t="s">
        <v>14736</v>
      </c>
      <c r="J366" s="470"/>
      <c r="K366" s="470" t="s">
        <v>824</v>
      </c>
      <c r="L366" s="468"/>
      <c r="M366" s="18"/>
      <c r="N366" s="471">
        <v>41928</v>
      </c>
      <c r="O366" s="472">
        <v>1</v>
      </c>
      <c r="P366" s="473"/>
      <c r="R366" s="332"/>
    </row>
    <row r="367" spans="1:18" s="70" customFormat="1" ht="30" x14ac:dyDescent="0.25">
      <c r="A367" s="468">
        <v>41925</v>
      </c>
      <c r="B367" s="469" t="s">
        <v>14733</v>
      </c>
      <c r="C367" s="25" t="s">
        <v>14737</v>
      </c>
      <c r="D367" s="14" t="s">
        <v>13010</v>
      </c>
      <c r="E367" s="469" t="s">
        <v>10188</v>
      </c>
      <c r="F367" s="470" t="s">
        <v>1661</v>
      </c>
      <c r="G367" s="470"/>
      <c r="H367" s="470" t="s">
        <v>10188</v>
      </c>
      <c r="I367" s="14" t="s">
        <v>14738</v>
      </c>
      <c r="J367" s="470"/>
      <c r="K367" s="470" t="s">
        <v>824</v>
      </c>
      <c r="L367" s="27"/>
      <c r="M367" s="18"/>
      <c r="N367" s="79">
        <v>41928</v>
      </c>
      <c r="O367" s="16">
        <v>1</v>
      </c>
      <c r="P367" s="51"/>
      <c r="R367" s="330"/>
    </row>
    <row r="368" spans="1:18" s="70" customFormat="1" x14ac:dyDescent="0.25">
      <c r="A368" s="27"/>
      <c r="B368" s="25"/>
      <c r="C368" s="25" t="s">
        <v>14088</v>
      </c>
      <c r="D368" s="14"/>
      <c r="E368" s="25" t="s">
        <v>14750</v>
      </c>
      <c r="F368" s="14" t="s">
        <v>14751</v>
      </c>
      <c r="G368" s="14"/>
      <c r="H368" s="14" t="s">
        <v>6098</v>
      </c>
      <c r="I368" s="14" t="s">
        <v>9535</v>
      </c>
      <c r="J368" s="14"/>
      <c r="K368" s="14" t="s">
        <v>1312</v>
      </c>
      <c r="L368" s="27">
        <v>41929</v>
      </c>
      <c r="M368" s="18"/>
      <c r="N368" s="79">
        <v>41929</v>
      </c>
      <c r="O368" s="16">
        <v>50</v>
      </c>
      <c r="P368" s="51"/>
      <c r="R368" s="330"/>
    </row>
    <row r="369" spans="1:18" s="70" customFormat="1" x14ac:dyDescent="0.25">
      <c r="A369" s="27">
        <v>41908</v>
      </c>
      <c r="B369" s="25" t="s">
        <v>14521</v>
      </c>
      <c r="C369" s="25" t="s">
        <v>13754</v>
      </c>
      <c r="D369" s="14" t="s">
        <v>13834</v>
      </c>
      <c r="E369" s="25"/>
      <c r="F369" s="14" t="s">
        <v>8810</v>
      </c>
      <c r="G369" s="14"/>
      <c r="H369" s="14" t="s">
        <v>13059</v>
      </c>
      <c r="I369" s="14" t="s">
        <v>1255</v>
      </c>
      <c r="J369" s="14" t="s">
        <v>9603</v>
      </c>
      <c r="K369" s="14" t="s">
        <v>14522</v>
      </c>
      <c r="L369" s="27"/>
      <c r="M369" s="18" t="s">
        <v>6533</v>
      </c>
      <c r="N369" s="79">
        <v>41932</v>
      </c>
      <c r="O369" s="16">
        <v>71</v>
      </c>
      <c r="P369" s="51"/>
      <c r="R369" s="330"/>
    </row>
    <row r="370" spans="1:18" s="70" customFormat="1" x14ac:dyDescent="0.25">
      <c r="A370" s="27">
        <v>41929</v>
      </c>
      <c r="B370" s="25" t="s">
        <v>14767</v>
      </c>
      <c r="C370" s="25" t="s">
        <v>13754</v>
      </c>
      <c r="D370" s="14" t="s">
        <v>13834</v>
      </c>
      <c r="E370" s="25"/>
      <c r="F370" s="14" t="s">
        <v>7521</v>
      </c>
      <c r="G370" s="14"/>
      <c r="H370" s="14" t="s">
        <v>7536</v>
      </c>
      <c r="I370" s="14" t="s">
        <v>14768</v>
      </c>
      <c r="J370" s="14" t="s">
        <v>9603</v>
      </c>
      <c r="K370" s="14" t="s">
        <v>6387</v>
      </c>
      <c r="L370" s="27">
        <v>41929</v>
      </c>
      <c r="M370" s="18" t="s">
        <v>6533</v>
      </c>
      <c r="N370" s="79">
        <v>41932</v>
      </c>
      <c r="O370" s="16">
        <v>1000</v>
      </c>
      <c r="P370" s="51"/>
      <c r="R370" s="330"/>
    </row>
    <row r="371" spans="1:18" s="70" customFormat="1" x14ac:dyDescent="0.25">
      <c r="A371" s="27">
        <v>41922</v>
      </c>
      <c r="B371" s="25" t="s">
        <v>14709</v>
      </c>
      <c r="C371" s="25" t="s">
        <v>14088</v>
      </c>
      <c r="D371" s="14" t="s">
        <v>14614</v>
      </c>
      <c r="E371" s="25" t="s">
        <v>14549</v>
      </c>
      <c r="F371" s="14" t="s">
        <v>11360</v>
      </c>
      <c r="G371" s="14" t="s">
        <v>14710</v>
      </c>
      <c r="H371" s="14" t="s">
        <v>14711</v>
      </c>
      <c r="I371" s="14" t="s">
        <v>10959</v>
      </c>
      <c r="J371" s="14"/>
      <c r="K371" s="14" t="s">
        <v>10034</v>
      </c>
      <c r="L371" s="27">
        <v>41936</v>
      </c>
      <c r="M371" s="18"/>
      <c r="N371" s="79">
        <v>41933</v>
      </c>
      <c r="O371" s="16" t="s">
        <v>14794</v>
      </c>
      <c r="P371" s="51"/>
      <c r="R371" s="330"/>
    </row>
    <row r="372" spans="1:18" s="70" customFormat="1" x14ac:dyDescent="0.25">
      <c r="A372" s="27">
        <v>41911</v>
      </c>
      <c r="B372" s="25" t="s">
        <v>14560</v>
      </c>
      <c r="C372" s="25" t="s">
        <v>14088</v>
      </c>
      <c r="D372" s="14" t="s">
        <v>14614</v>
      </c>
      <c r="E372" s="25" t="s">
        <v>14615</v>
      </c>
      <c r="F372" s="14" t="s">
        <v>14554</v>
      </c>
      <c r="G372" s="14"/>
      <c r="H372" s="14" t="s">
        <v>14615</v>
      </c>
      <c r="I372" s="14" t="s">
        <v>12840</v>
      </c>
      <c r="J372" s="14"/>
      <c r="K372" s="14" t="s">
        <v>14616</v>
      </c>
      <c r="L372" s="27">
        <v>41922</v>
      </c>
      <c r="M372" s="18"/>
      <c r="N372" s="79">
        <v>41934</v>
      </c>
      <c r="O372" s="16">
        <v>35</v>
      </c>
      <c r="P372" s="51"/>
      <c r="R372" s="330"/>
    </row>
    <row r="373" spans="1:18" s="70" customFormat="1" x14ac:dyDescent="0.25">
      <c r="A373" s="27">
        <v>41911</v>
      </c>
      <c r="B373" s="25" t="s">
        <v>14560</v>
      </c>
      <c r="C373" s="25" t="s">
        <v>14088</v>
      </c>
      <c r="D373" s="14" t="s">
        <v>14614</v>
      </c>
      <c r="E373" s="25" t="s">
        <v>14622</v>
      </c>
      <c r="F373" s="14" t="s">
        <v>14554</v>
      </c>
      <c r="G373" s="14"/>
      <c r="H373" s="14" t="s">
        <v>14621</v>
      </c>
      <c r="I373" s="14" t="s">
        <v>14617</v>
      </c>
      <c r="J373" s="14"/>
      <c r="K373" s="14" t="s">
        <v>2911</v>
      </c>
      <c r="L373" s="27">
        <v>41922</v>
      </c>
      <c r="M373" s="18"/>
      <c r="N373" s="79">
        <v>41934</v>
      </c>
      <c r="O373" s="16">
        <v>10</v>
      </c>
      <c r="P373" s="51"/>
      <c r="R373" s="330"/>
    </row>
    <row r="374" spans="1:18" s="70" customFormat="1" x14ac:dyDescent="0.25">
      <c r="A374" s="27">
        <v>41911</v>
      </c>
      <c r="B374" s="25" t="s">
        <v>14560</v>
      </c>
      <c r="C374" s="25" t="s">
        <v>14088</v>
      </c>
      <c r="D374" s="14" t="s">
        <v>14614</v>
      </c>
      <c r="E374" s="25" t="s">
        <v>14622</v>
      </c>
      <c r="F374" s="14" t="s">
        <v>14554</v>
      </c>
      <c r="G374" s="14"/>
      <c r="H374" s="14" t="s">
        <v>14621</v>
      </c>
      <c r="I374" s="14" t="s">
        <v>14618</v>
      </c>
      <c r="J374" s="14"/>
      <c r="K374" s="14" t="s">
        <v>2559</v>
      </c>
      <c r="L374" s="27">
        <v>41922</v>
      </c>
      <c r="M374" s="18"/>
      <c r="N374" s="79">
        <v>41934</v>
      </c>
      <c r="O374" s="16">
        <v>15</v>
      </c>
      <c r="P374" s="51"/>
      <c r="R374" s="330"/>
    </row>
    <row r="375" spans="1:18" s="70" customFormat="1" x14ac:dyDescent="0.25">
      <c r="A375" s="27">
        <v>41911</v>
      </c>
      <c r="B375" s="25" t="s">
        <v>14560</v>
      </c>
      <c r="C375" s="25" t="s">
        <v>14088</v>
      </c>
      <c r="D375" s="14" t="s">
        <v>14614</v>
      </c>
      <c r="E375" s="25" t="s">
        <v>7688</v>
      </c>
      <c r="F375" s="14" t="s">
        <v>14554</v>
      </c>
      <c r="G375" s="14"/>
      <c r="H375" s="14" t="s">
        <v>14623</v>
      </c>
      <c r="I375" s="14" t="s">
        <v>14624</v>
      </c>
      <c r="J375" s="14"/>
      <c r="K375" s="14" t="s">
        <v>14620</v>
      </c>
      <c r="L375" s="27">
        <v>41922</v>
      </c>
      <c r="M375" s="18"/>
      <c r="N375" s="79">
        <v>41934</v>
      </c>
      <c r="O375" s="16">
        <v>20</v>
      </c>
      <c r="P375" s="51"/>
      <c r="R375" s="330"/>
    </row>
    <row r="376" spans="1:18" s="70" customFormat="1" x14ac:dyDescent="0.25">
      <c r="A376" s="27">
        <v>41928</v>
      </c>
      <c r="B376" s="25" t="s">
        <v>14756</v>
      </c>
      <c r="C376" s="25" t="s">
        <v>14742</v>
      </c>
      <c r="D376" s="14" t="s">
        <v>14407</v>
      </c>
      <c r="E376" s="25" t="s">
        <v>3299</v>
      </c>
      <c r="F376" s="14" t="s">
        <v>285</v>
      </c>
      <c r="G376" s="14"/>
      <c r="H376" s="14" t="s">
        <v>14485</v>
      </c>
      <c r="I376" s="14" t="s">
        <v>14757</v>
      </c>
      <c r="J376" s="14" t="s">
        <v>2834</v>
      </c>
      <c r="K376" s="14" t="s">
        <v>9928</v>
      </c>
      <c r="L376" s="27">
        <v>41936</v>
      </c>
      <c r="M376" s="18"/>
      <c r="N376" s="79">
        <v>41934</v>
      </c>
      <c r="O376" s="16">
        <v>1000</v>
      </c>
      <c r="P376" s="51"/>
      <c r="R376" s="330"/>
    </row>
    <row r="377" spans="1:18" s="70" customFormat="1" x14ac:dyDescent="0.25">
      <c r="A377" s="27">
        <v>41932</v>
      </c>
      <c r="B377" s="25" t="s">
        <v>14785</v>
      </c>
      <c r="C377" s="25" t="s">
        <v>13745</v>
      </c>
      <c r="D377" s="14" t="s">
        <v>14132</v>
      </c>
      <c r="E377" s="25" t="s">
        <v>3299</v>
      </c>
      <c r="F377" s="14" t="s">
        <v>1697</v>
      </c>
      <c r="G377" s="14"/>
      <c r="H377" s="14"/>
      <c r="I377" s="14" t="s">
        <v>14786</v>
      </c>
      <c r="J377" s="14" t="s">
        <v>3588</v>
      </c>
      <c r="K377" s="14" t="s">
        <v>756</v>
      </c>
      <c r="L377" s="27">
        <v>41936</v>
      </c>
      <c r="M377" s="18"/>
      <c r="N377" s="79">
        <v>41934</v>
      </c>
      <c r="O377" s="16">
        <v>500</v>
      </c>
      <c r="P377" s="51"/>
      <c r="R377" s="330"/>
    </row>
    <row r="378" spans="1:18" s="70" customFormat="1" x14ac:dyDescent="0.25">
      <c r="A378" s="27">
        <v>41932</v>
      </c>
      <c r="B378" s="25" t="s">
        <v>14791</v>
      </c>
      <c r="C378" s="25" t="s">
        <v>14742</v>
      </c>
      <c r="D378" s="14" t="s">
        <v>14407</v>
      </c>
      <c r="E378" s="25" t="s">
        <v>3299</v>
      </c>
      <c r="F378" s="14" t="s">
        <v>7521</v>
      </c>
      <c r="G378" s="14"/>
      <c r="H378" s="14"/>
      <c r="I378" s="14" t="s">
        <v>14787</v>
      </c>
      <c r="J378" s="14" t="s">
        <v>10002</v>
      </c>
      <c r="K378" s="14" t="s">
        <v>1728</v>
      </c>
      <c r="L378" s="27">
        <v>41571</v>
      </c>
      <c r="M378" s="18"/>
      <c r="N378" s="79">
        <v>41934</v>
      </c>
      <c r="O378" s="16">
        <v>1000</v>
      </c>
      <c r="P378" s="51"/>
      <c r="R378" s="330"/>
    </row>
    <row r="379" spans="1:18" s="76" customFormat="1" x14ac:dyDescent="0.25">
      <c r="A379" s="27">
        <v>41933</v>
      </c>
      <c r="B379" s="25" t="s">
        <v>14793</v>
      </c>
      <c r="C379" s="25" t="s">
        <v>13754</v>
      </c>
      <c r="D379" s="14" t="s">
        <v>13834</v>
      </c>
      <c r="E379" s="25"/>
      <c r="F379" s="14" t="s">
        <v>7521</v>
      </c>
      <c r="G379" s="14"/>
      <c r="H379" s="14" t="s">
        <v>624</v>
      </c>
      <c r="I379" s="14"/>
      <c r="J379" s="14"/>
      <c r="K379" s="14" t="s">
        <v>7706</v>
      </c>
      <c r="L379" s="27">
        <v>41933</v>
      </c>
      <c r="M379" s="18" t="s">
        <v>6533</v>
      </c>
      <c r="N379" s="79">
        <v>41934</v>
      </c>
      <c r="O379" s="16">
        <v>150</v>
      </c>
      <c r="P379" s="51"/>
      <c r="R379" s="330"/>
    </row>
    <row r="380" spans="1:18" s="70" customFormat="1" x14ac:dyDescent="0.25">
      <c r="A380" s="27">
        <v>41930</v>
      </c>
      <c r="B380" s="25" t="s">
        <v>14774</v>
      </c>
      <c r="C380" s="25" t="s">
        <v>8356</v>
      </c>
      <c r="D380" s="469"/>
      <c r="E380" s="25" t="s">
        <v>11388</v>
      </c>
      <c r="F380" s="470" t="s">
        <v>1661</v>
      </c>
      <c r="G380" s="470"/>
      <c r="H380" s="14" t="s">
        <v>11388</v>
      </c>
      <c r="I380" s="14"/>
      <c r="J380" s="14"/>
      <c r="K380" s="14" t="s">
        <v>6532</v>
      </c>
      <c r="L380" s="27"/>
      <c r="M380" s="18"/>
      <c r="N380" s="79">
        <v>41935</v>
      </c>
      <c r="O380" s="16">
        <v>20</v>
      </c>
      <c r="P380" s="51"/>
      <c r="R380" s="330"/>
    </row>
    <row r="381" spans="1:18" s="70" customFormat="1" x14ac:dyDescent="0.25">
      <c r="A381" s="27">
        <v>41930</v>
      </c>
      <c r="B381" s="25" t="s">
        <v>14775</v>
      </c>
      <c r="C381" s="25" t="s">
        <v>14776</v>
      </c>
      <c r="D381" s="14" t="s">
        <v>14777</v>
      </c>
      <c r="E381" s="14" t="s">
        <v>1024</v>
      </c>
      <c r="F381" s="14" t="s">
        <v>12371</v>
      </c>
      <c r="G381" s="14"/>
      <c r="H381" s="14" t="s">
        <v>10188</v>
      </c>
      <c r="I381" s="14" t="s">
        <v>14778</v>
      </c>
      <c r="J381" s="14"/>
      <c r="K381" s="14" t="s">
        <v>9989</v>
      </c>
      <c r="L381" s="27"/>
      <c r="M381" s="18"/>
      <c r="N381" s="79">
        <v>41935</v>
      </c>
      <c r="O381" s="16">
        <v>3</v>
      </c>
      <c r="P381" s="51"/>
      <c r="R381" s="330"/>
    </row>
    <row r="382" spans="1:18" s="70" customFormat="1" x14ac:dyDescent="0.25">
      <c r="A382" s="27">
        <v>41930</v>
      </c>
      <c r="B382" s="25" t="s">
        <v>14775</v>
      </c>
      <c r="C382" s="25" t="s">
        <v>14776</v>
      </c>
      <c r="D382" s="14" t="s">
        <v>14777</v>
      </c>
      <c r="E382" s="14" t="s">
        <v>1024</v>
      </c>
      <c r="F382" s="14" t="s">
        <v>12371</v>
      </c>
      <c r="G382" s="14"/>
      <c r="H382" s="14" t="s">
        <v>10188</v>
      </c>
      <c r="I382" s="14" t="s">
        <v>14779</v>
      </c>
      <c r="J382" s="14"/>
      <c r="K382" s="14" t="s">
        <v>824</v>
      </c>
      <c r="L382" s="27"/>
      <c r="M382" s="18"/>
      <c r="N382" s="79">
        <v>41935</v>
      </c>
      <c r="O382" s="16">
        <v>2</v>
      </c>
      <c r="P382" s="51"/>
      <c r="R382" s="330"/>
    </row>
    <row r="383" spans="1:18" s="70" customFormat="1" x14ac:dyDescent="0.25">
      <c r="A383" s="27">
        <v>41933</v>
      </c>
      <c r="B383" s="25" t="s">
        <v>14795</v>
      </c>
      <c r="C383" s="25" t="s">
        <v>2215</v>
      </c>
      <c r="D383" s="14"/>
      <c r="E383" s="25"/>
      <c r="F383" s="14" t="s">
        <v>2826</v>
      </c>
      <c r="G383" s="14"/>
      <c r="H383" s="14" t="s">
        <v>13477</v>
      </c>
      <c r="I383" s="14"/>
      <c r="J383" s="14"/>
      <c r="K383" s="14" t="s">
        <v>2773</v>
      </c>
      <c r="L383" s="27">
        <v>41934</v>
      </c>
      <c r="M383" s="18" t="s">
        <v>6533</v>
      </c>
      <c r="N383" s="79">
        <v>41935</v>
      </c>
      <c r="O383" s="16">
        <v>10</v>
      </c>
      <c r="P383" s="51"/>
      <c r="R383" s="330"/>
    </row>
    <row r="384" spans="1:18" s="70" customFormat="1" x14ac:dyDescent="0.25">
      <c r="A384" s="27">
        <v>41935</v>
      </c>
      <c r="B384" s="25" t="s">
        <v>14407</v>
      </c>
      <c r="C384" s="25" t="s">
        <v>14742</v>
      </c>
      <c r="D384" s="14" t="s">
        <v>14407</v>
      </c>
      <c r="E384" s="25" t="s">
        <v>3299</v>
      </c>
      <c r="F384" s="14" t="s">
        <v>285</v>
      </c>
      <c r="G384" s="14"/>
      <c r="H384" s="14" t="s">
        <v>14485</v>
      </c>
      <c r="I384" s="14" t="s">
        <v>14829</v>
      </c>
      <c r="J384" s="14" t="s">
        <v>2834</v>
      </c>
      <c r="K384" s="14" t="s">
        <v>14830</v>
      </c>
      <c r="L384" s="27">
        <v>41936</v>
      </c>
      <c r="M384" s="18"/>
      <c r="N384" s="79">
        <v>41935</v>
      </c>
      <c r="O384" s="16" t="s">
        <v>1435</v>
      </c>
      <c r="P384" s="51"/>
      <c r="R384" s="330"/>
    </row>
    <row r="385" spans="1:18" s="70" customFormat="1" x14ac:dyDescent="0.25">
      <c r="A385" s="27">
        <v>41930</v>
      </c>
      <c r="B385" s="25" t="s">
        <v>14771</v>
      </c>
      <c r="C385" s="25" t="s">
        <v>14772</v>
      </c>
      <c r="D385" s="25" t="s">
        <v>14519</v>
      </c>
      <c r="E385" s="14" t="s">
        <v>1024</v>
      </c>
      <c r="F385" s="14" t="s">
        <v>12371</v>
      </c>
      <c r="G385" s="14"/>
      <c r="H385" s="14" t="s">
        <v>10188</v>
      </c>
      <c r="I385" s="14" t="s">
        <v>14773</v>
      </c>
      <c r="J385" s="14"/>
      <c r="K385" s="14" t="s">
        <v>1820</v>
      </c>
      <c r="L385" s="27"/>
      <c r="M385" s="18"/>
      <c r="N385" s="79">
        <v>41936</v>
      </c>
      <c r="O385" s="16">
        <v>2</v>
      </c>
      <c r="P385" s="51"/>
      <c r="R385" s="330"/>
    </row>
    <row r="386" spans="1:18" s="70" customFormat="1" x14ac:dyDescent="0.25">
      <c r="A386" s="27">
        <v>41906</v>
      </c>
      <c r="B386" s="25" t="s">
        <v>14500</v>
      </c>
      <c r="C386" s="25" t="s">
        <v>13754</v>
      </c>
      <c r="D386" s="14" t="s">
        <v>13834</v>
      </c>
      <c r="E386" s="25"/>
      <c r="F386" s="14" t="s">
        <v>936</v>
      </c>
      <c r="G386" s="14"/>
      <c r="H386" s="14" t="s">
        <v>228</v>
      </c>
      <c r="I386" s="14"/>
      <c r="J386" s="14" t="s">
        <v>4164</v>
      </c>
      <c r="K386" s="14" t="s">
        <v>6387</v>
      </c>
      <c r="L386" s="27">
        <v>41908</v>
      </c>
      <c r="M386" s="18"/>
      <c r="N386" s="79">
        <v>41938</v>
      </c>
      <c r="O386" s="16" t="s">
        <v>6387</v>
      </c>
      <c r="P386" s="51"/>
      <c r="R386" s="330"/>
    </row>
    <row r="387" spans="1:18" s="70" customFormat="1" x14ac:dyDescent="0.25">
      <c r="A387" s="27">
        <v>41933</v>
      </c>
      <c r="B387" s="25" t="s">
        <v>14803</v>
      </c>
      <c r="C387" s="25" t="s">
        <v>2010</v>
      </c>
      <c r="D387" s="14"/>
      <c r="E387" s="25" t="s">
        <v>10188</v>
      </c>
      <c r="F387" s="14" t="s">
        <v>12371</v>
      </c>
      <c r="G387" s="14"/>
      <c r="H387" s="14" t="s">
        <v>10188</v>
      </c>
      <c r="I387" s="14" t="s">
        <v>11674</v>
      </c>
      <c r="J387" s="14"/>
      <c r="K387" s="14" t="s">
        <v>9338</v>
      </c>
      <c r="L387" s="27"/>
      <c r="M387" s="18"/>
      <c r="N387" s="79">
        <v>41939</v>
      </c>
      <c r="O387" s="16">
        <v>5</v>
      </c>
      <c r="P387" s="51"/>
      <c r="R387" s="330"/>
    </row>
    <row r="388" spans="1:18" s="70" customFormat="1" x14ac:dyDescent="0.25">
      <c r="A388" s="27">
        <v>41933</v>
      </c>
      <c r="B388" s="25" t="s">
        <v>14803</v>
      </c>
      <c r="C388" s="25" t="s">
        <v>2010</v>
      </c>
      <c r="D388" s="14"/>
      <c r="E388" s="25" t="s">
        <v>10188</v>
      </c>
      <c r="F388" s="14" t="s">
        <v>12371</v>
      </c>
      <c r="G388" s="14"/>
      <c r="H388" s="14" t="s">
        <v>10188</v>
      </c>
      <c r="I388" s="14" t="s">
        <v>11948</v>
      </c>
      <c r="J388" s="14"/>
      <c r="K388" s="14" t="s">
        <v>9338</v>
      </c>
      <c r="L388" s="27"/>
      <c r="M388" s="18"/>
      <c r="N388" s="79">
        <v>41939</v>
      </c>
      <c r="O388" s="16">
        <v>5</v>
      </c>
      <c r="P388" s="51"/>
      <c r="R388" s="330"/>
    </row>
    <row r="389" spans="1:18" s="70" customFormat="1" ht="30" x14ac:dyDescent="0.25">
      <c r="A389" s="27">
        <v>41935</v>
      </c>
      <c r="B389" s="25" t="s">
        <v>14820</v>
      </c>
      <c r="C389" s="25" t="s">
        <v>13228</v>
      </c>
      <c r="D389" s="14" t="s">
        <v>12939</v>
      </c>
      <c r="E389" s="25" t="s">
        <v>10188</v>
      </c>
      <c r="F389" s="14" t="s">
        <v>12371</v>
      </c>
      <c r="G389" s="14"/>
      <c r="H389" s="14" t="s">
        <v>14821</v>
      </c>
      <c r="I389" s="14" t="s">
        <v>14016</v>
      </c>
      <c r="J389" s="14"/>
      <c r="K389" s="14" t="s">
        <v>149</v>
      </c>
      <c r="L389" s="27"/>
      <c r="M389" s="18"/>
      <c r="N389" s="79">
        <v>41940</v>
      </c>
      <c r="O389" s="16">
        <v>3</v>
      </c>
      <c r="P389" s="51"/>
      <c r="R389" s="330"/>
    </row>
    <row r="390" spans="1:18" s="70" customFormat="1" x14ac:dyDescent="0.25">
      <c r="A390" s="27">
        <v>41940</v>
      </c>
      <c r="B390" s="25" t="s">
        <v>14862</v>
      </c>
      <c r="C390" s="25" t="s">
        <v>13754</v>
      </c>
      <c r="D390" s="14" t="s">
        <v>13834</v>
      </c>
      <c r="E390" s="25"/>
      <c r="F390" s="14" t="s">
        <v>936</v>
      </c>
      <c r="G390" s="14"/>
      <c r="H390" s="14" t="s">
        <v>5113</v>
      </c>
      <c r="I390" s="14" t="s">
        <v>14863</v>
      </c>
      <c r="J390" s="14"/>
      <c r="K390" s="14" t="s">
        <v>14864</v>
      </c>
      <c r="L390" s="27">
        <v>41941</v>
      </c>
      <c r="M390" s="18"/>
      <c r="N390" s="79">
        <v>41941</v>
      </c>
      <c r="O390" s="16" t="s">
        <v>1144</v>
      </c>
      <c r="P390" s="51"/>
      <c r="R390" s="330"/>
    </row>
    <row r="391" spans="1:18" s="70" customFormat="1" x14ac:dyDescent="0.25">
      <c r="A391" s="27">
        <v>41925</v>
      </c>
      <c r="B391" s="25" t="s">
        <v>14726</v>
      </c>
      <c r="C391" s="25" t="s">
        <v>14696</v>
      </c>
      <c r="D391" s="14" t="s">
        <v>14697</v>
      </c>
      <c r="E391" s="25"/>
      <c r="F391" s="14" t="s">
        <v>14727</v>
      </c>
      <c r="G391" s="14"/>
      <c r="H391" s="14" t="s">
        <v>14728</v>
      </c>
      <c r="I391" s="14" t="s">
        <v>2674</v>
      </c>
      <c r="J391" s="14"/>
      <c r="K391" s="14" t="s">
        <v>14729</v>
      </c>
      <c r="L391" s="27"/>
      <c r="M391" s="18"/>
      <c r="N391" s="79">
        <v>41943</v>
      </c>
      <c r="O391" s="16">
        <v>3300</v>
      </c>
      <c r="P391" s="51"/>
      <c r="R391" s="330"/>
    </row>
    <row r="392" spans="1:18" s="70" customFormat="1" x14ac:dyDescent="0.25">
      <c r="A392" s="27">
        <v>41925</v>
      </c>
      <c r="B392" s="25" t="s">
        <v>14726</v>
      </c>
      <c r="C392" s="25" t="s">
        <v>14696</v>
      </c>
      <c r="D392" s="14" t="s">
        <v>14697</v>
      </c>
      <c r="E392" s="25"/>
      <c r="F392" s="14" t="s">
        <v>14727</v>
      </c>
      <c r="G392" s="14"/>
      <c r="H392" s="14" t="s">
        <v>14730</v>
      </c>
      <c r="I392" s="14" t="s">
        <v>4835</v>
      </c>
      <c r="J392" s="14"/>
      <c r="K392" s="14" t="s">
        <v>14731</v>
      </c>
      <c r="L392" s="27"/>
      <c r="M392" s="18"/>
      <c r="N392" s="79">
        <v>41943</v>
      </c>
      <c r="O392" s="16">
        <v>6600</v>
      </c>
      <c r="P392" s="51"/>
      <c r="R392" s="330"/>
    </row>
    <row r="393" spans="1:18" s="70" customFormat="1" x14ac:dyDescent="0.25">
      <c r="A393" s="27">
        <v>41925</v>
      </c>
      <c r="B393" s="25" t="s">
        <v>14726</v>
      </c>
      <c r="C393" s="25" t="s">
        <v>14696</v>
      </c>
      <c r="D393" s="14" t="s">
        <v>14697</v>
      </c>
      <c r="E393" s="25"/>
      <c r="F393" s="14" t="s">
        <v>14727</v>
      </c>
      <c r="G393" s="14"/>
      <c r="H393" s="14" t="s">
        <v>14732</v>
      </c>
      <c r="I393" s="14" t="s">
        <v>7907</v>
      </c>
      <c r="J393" s="14"/>
      <c r="K393" s="14" t="s">
        <v>8482</v>
      </c>
      <c r="L393" s="27"/>
      <c r="M393" s="18"/>
      <c r="N393" s="79">
        <v>41943</v>
      </c>
      <c r="O393" s="16">
        <v>600</v>
      </c>
      <c r="P393" s="51"/>
      <c r="R393" s="330"/>
    </row>
    <row r="394" spans="1:18" s="70" customFormat="1" x14ac:dyDescent="0.25">
      <c r="A394" s="27">
        <v>41943</v>
      </c>
      <c r="B394" s="25" t="s">
        <v>14880</v>
      </c>
      <c r="C394" s="25" t="s">
        <v>14665</v>
      </c>
      <c r="D394" s="14" t="s">
        <v>14666</v>
      </c>
      <c r="E394" s="25" t="s">
        <v>10188</v>
      </c>
      <c r="F394" s="14" t="s">
        <v>12371</v>
      </c>
      <c r="G394" s="14"/>
      <c r="H394" s="14" t="s">
        <v>10188</v>
      </c>
      <c r="I394" s="14" t="s">
        <v>14881</v>
      </c>
      <c r="J394" s="14"/>
      <c r="K394" s="14" t="s">
        <v>1820</v>
      </c>
      <c r="L394" s="27"/>
      <c r="M394" s="18"/>
      <c r="N394" s="79">
        <v>41948</v>
      </c>
      <c r="O394" s="16">
        <v>2</v>
      </c>
      <c r="P394" s="51"/>
      <c r="R394" s="330"/>
    </row>
    <row r="395" spans="1:18" s="70" customFormat="1" x14ac:dyDescent="0.25">
      <c r="A395" s="27">
        <v>41946</v>
      </c>
      <c r="B395" s="25" t="s">
        <v>14895</v>
      </c>
      <c r="C395" s="25" t="s">
        <v>14893</v>
      </c>
      <c r="D395" s="14" t="s">
        <v>14894</v>
      </c>
      <c r="E395" s="25" t="s">
        <v>10188</v>
      </c>
      <c r="F395" s="14" t="s">
        <v>12371</v>
      </c>
      <c r="G395" s="14"/>
      <c r="H395" s="14" t="s">
        <v>10188</v>
      </c>
      <c r="I395" s="14" t="s">
        <v>11674</v>
      </c>
      <c r="J395" s="14"/>
      <c r="K395" s="14" t="s">
        <v>6365</v>
      </c>
      <c r="L395" s="25"/>
      <c r="M395" s="18"/>
      <c r="N395" s="79">
        <v>41948</v>
      </c>
      <c r="O395" s="16">
        <v>4</v>
      </c>
      <c r="P395" s="51"/>
      <c r="R395" s="330"/>
    </row>
    <row r="396" spans="1:18" s="70" customFormat="1" x14ac:dyDescent="0.25">
      <c r="A396" s="27">
        <v>41943</v>
      </c>
      <c r="B396" s="25" t="s">
        <v>14880</v>
      </c>
      <c r="C396" s="25" t="s">
        <v>14665</v>
      </c>
      <c r="D396" s="14" t="s">
        <v>14666</v>
      </c>
      <c r="E396" s="25" t="s">
        <v>10188</v>
      </c>
      <c r="F396" s="14" t="s">
        <v>12371</v>
      </c>
      <c r="G396" s="14"/>
      <c r="H396" s="14" t="s">
        <v>10188</v>
      </c>
      <c r="I396" s="14" t="s">
        <v>14882</v>
      </c>
      <c r="J396" s="14"/>
      <c r="K396" s="14" t="s">
        <v>10360</v>
      </c>
      <c r="L396" s="27"/>
      <c r="M396" s="18"/>
      <c r="N396" s="79">
        <v>41949</v>
      </c>
      <c r="O396" s="16">
        <v>6</v>
      </c>
      <c r="P396" s="51"/>
      <c r="R396" s="330"/>
    </row>
    <row r="397" spans="1:18" s="70" customFormat="1" x14ac:dyDescent="0.25">
      <c r="A397" s="27">
        <v>41946</v>
      </c>
      <c r="B397" s="25" t="s">
        <v>14887</v>
      </c>
      <c r="C397" s="25" t="s">
        <v>13563</v>
      </c>
      <c r="D397" s="14" t="s">
        <v>13125</v>
      </c>
      <c r="E397" s="25"/>
      <c r="F397" s="14" t="s">
        <v>4494</v>
      </c>
      <c r="G397" s="14"/>
      <c r="H397" s="14" t="s">
        <v>14122</v>
      </c>
      <c r="I397" s="14" t="s">
        <v>10098</v>
      </c>
      <c r="J397" s="14" t="s">
        <v>10366</v>
      </c>
      <c r="K397" s="14" t="s">
        <v>13594</v>
      </c>
      <c r="L397" s="27">
        <v>41946</v>
      </c>
      <c r="M397" s="18" t="s">
        <v>6533</v>
      </c>
      <c r="N397" s="79">
        <v>41949</v>
      </c>
      <c r="O397" s="16">
        <v>4</v>
      </c>
      <c r="P397" s="51"/>
      <c r="R397" s="330"/>
    </row>
    <row r="398" spans="1:18" s="70" customFormat="1" x14ac:dyDescent="0.25">
      <c r="A398" s="27">
        <v>41946</v>
      </c>
      <c r="B398" s="25" t="s">
        <v>14887</v>
      </c>
      <c r="C398" s="25" t="s">
        <v>13563</v>
      </c>
      <c r="D398" s="14" t="s">
        <v>13125</v>
      </c>
      <c r="E398" s="25"/>
      <c r="F398" s="14" t="s">
        <v>4494</v>
      </c>
      <c r="G398" s="14"/>
      <c r="H398" s="14" t="s">
        <v>14122</v>
      </c>
      <c r="I398" s="14" t="s">
        <v>1080</v>
      </c>
      <c r="J398" s="14" t="s">
        <v>10366</v>
      </c>
      <c r="K398" s="14" t="s">
        <v>9501</v>
      </c>
      <c r="L398" s="27">
        <v>41946</v>
      </c>
      <c r="M398" s="18" t="s">
        <v>6533</v>
      </c>
      <c r="N398" s="79">
        <v>41949</v>
      </c>
      <c r="O398" s="16">
        <v>2</v>
      </c>
      <c r="P398" s="51"/>
      <c r="R398" s="330"/>
    </row>
    <row r="399" spans="1:18" s="70" customFormat="1" x14ac:dyDescent="0.25">
      <c r="A399" s="27">
        <v>41946</v>
      </c>
      <c r="B399" s="25" t="s">
        <v>14895</v>
      </c>
      <c r="C399" s="25" t="s">
        <v>14893</v>
      </c>
      <c r="D399" s="14" t="s">
        <v>14894</v>
      </c>
      <c r="E399" s="25" t="s">
        <v>10188</v>
      </c>
      <c r="F399" s="14" t="s">
        <v>12371</v>
      </c>
      <c r="G399" s="14"/>
      <c r="H399" s="14" t="s">
        <v>10188</v>
      </c>
      <c r="I399" s="14" t="s">
        <v>11948</v>
      </c>
      <c r="J399" s="14"/>
      <c r="K399" s="14" t="s">
        <v>824</v>
      </c>
      <c r="L399" s="25"/>
      <c r="M399" s="18"/>
      <c r="N399" s="79">
        <v>41949</v>
      </c>
      <c r="O399" s="16">
        <v>1</v>
      </c>
      <c r="P399" s="51"/>
      <c r="R399" s="330"/>
    </row>
    <row r="400" spans="1:18" s="70" customFormat="1" x14ac:dyDescent="0.25">
      <c r="A400" s="27">
        <v>41948</v>
      </c>
      <c r="B400" s="25" t="s">
        <v>3061</v>
      </c>
      <c r="C400" s="25" t="s">
        <v>2215</v>
      </c>
      <c r="D400" s="14"/>
      <c r="E400" s="25"/>
      <c r="F400" s="14" t="s">
        <v>10971</v>
      </c>
      <c r="G400" s="14"/>
      <c r="H400" s="14" t="s">
        <v>14904</v>
      </c>
      <c r="I400" s="14"/>
      <c r="J400" s="14"/>
      <c r="K400" s="14" t="s">
        <v>6934</v>
      </c>
      <c r="L400" s="360">
        <v>41949</v>
      </c>
      <c r="M400" s="18" t="s">
        <v>6533</v>
      </c>
      <c r="N400" s="79">
        <v>41949</v>
      </c>
      <c r="O400" s="16">
        <v>2</v>
      </c>
      <c r="P400" s="51"/>
      <c r="R400" s="330"/>
    </row>
    <row r="401" spans="1:18" s="70" customFormat="1" x14ac:dyDescent="0.25">
      <c r="A401" s="27">
        <v>41948</v>
      </c>
      <c r="B401" s="25" t="s">
        <v>3061</v>
      </c>
      <c r="C401" s="25" t="s">
        <v>2215</v>
      </c>
      <c r="D401" s="14"/>
      <c r="E401" s="25"/>
      <c r="F401" s="14" t="s">
        <v>10971</v>
      </c>
      <c r="G401" s="14"/>
      <c r="H401" s="14" t="s">
        <v>8790</v>
      </c>
      <c r="I401" s="14"/>
      <c r="J401" s="14"/>
      <c r="K401" s="14" t="s">
        <v>6343</v>
      </c>
      <c r="L401" s="360">
        <v>41949</v>
      </c>
      <c r="M401" s="18" t="s">
        <v>6533</v>
      </c>
      <c r="N401" s="79">
        <v>41949</v>
      </c>
      <c r="O401" s="16">
        <v>1</v>
      </c>
      <c r="P401" s="51"/>
      <c r="R401" s="330"/>
    </row>
    <row r="402" spans="1:18" s="70" customFormat="1" x14ac:dyDescent="0.25">
      <c r="A402" s="27">
        <v>41946</v>
      </c>
      <c r="B402" s="25" t="s">
        <v>6642</v>
      </c>
      <c r="C402" s="25" t="s">
        <v>14672</v>
      </c>
      <c r="D402" s="14" t="s">
        <v>14884</v>
      </c>
      <c r="E402" s="25"/>
      <c r="F402" s="14" t="s">
        <v>8810</v>
      </c>
      <c r="G402" s="14"/>
      <c r="H402" s="14" t="s">
        <v>13059</v>
      </c>
      <c r="I402" s="14" t="s">
        <v>14885</v>
      </c>
      <c r="J402" s="14"/>
      <c r="K402" s="14" t="s">
        <v>2297</v>
      </c>
      <c r="L402" s="27">
        <v>41947</v>
      </c>
      <c r="M402" s="18" t="s">
        <v>6533</v>
      </c>
      <c r="N402" s="79">
        <v>41950</v>
      </c>
      <c r="O402" s="16">
        <v>25</v>
      </c>
      <c r="P402" s="51"/>
      <c r="Q402" s="70">
        <v>1.34</v>
      </c>
      <c r="R402" s="330" t="s">
        <v>10981</v>
      </c>
    </row>
    <row r="403" spans="1:18" s="70" customFormat="1" x14ac:dyDescent="0.25">
      <c r="A403" s="27">
        <v>41946</v>
      </c>
      <c r="B403" s="25" t="s">
        <v>6642</v>
      </c>
      <c r="C403" s="25" t="s">
        <v>14672</v>
      </c>
      <c r="D403" s="14" t="s">
        <v>14884</v>
      </c>
      <c r="E403" s="25"/>
      <c r="F403" s="14" t="s">
        <v>8810</v>
      </c>
      <c r="G403" s="14"/>
      <c r="H403" s="14" t="s">
        <v>13059</v>
      </c>
      <c r="I403" s="14" t="s">
        <v>14886</v>
      </c>
      <c r="J403" s="14"/>
      <c r="K403" s="14" t="s">
        <v>10226</v>
      </c>
      <c r="L403" s="27">
        <v>41947</v>
      </c>
      <c r="M403" s="18" t="s">
        <v>6533</v>
      </c>
      <c r="N403" s="79">
        <v>41950</v>
      </c>
      <c r="O403" s="16">
        <v>2</v>
      </c>
      <c r="P403" s="51"/>
      <c r="Q403" s="70">
        <v>1.55</v>
      </c>
      <c r="R403" s="332" t="s">
        <v>10981</v>
      </c>
    </row>
    <row r="404" spans="1:18" s="70" customFormat="1" x14ac:dyDescent="0.25">
      <c r="A404" s="27">
        <v>41946</v>
      </c>
      <c r="B404" s="25" t="s">
        <v>14888</v>
      </c>
      <c r="C404" s="25" t="s">
        <v>14889</v>
      </c>
      <c r="D404" s="14" t="s">
        <v>12939</v>
      </c>
      <c r="E404" s="25" t="s">
        <v>13229</v>
      </c>
      <c r="F404" s="14" t="s">
        <v>12371</v>
      </c>
      <c r="G404" s="14"/>
      <c r="H404" s="14" t="s">
        <v>11728</v>
      </c>
      <c r="I404" s="14" t="s">
        <v>14890</v>
      </c>
      <c r="J404" s="14"/>
      <c r="K404" s="14" t="s">
        <v>149</v>
      </c>
      <c r="L404" s="27"/>
      <c r="M404" s="18"/>
      <c r="N404" s="79">
        <v>41950</v>
      </c>
      <c r="O404" s="16">
        <v>3</v>
      </c>
      <c r="P404" s="51"/>
      <c r="R404" s="330"/>
    </row>
    <row r="405" spans="1:18" s="70" customFormat="1" x14ac:dyDescent="0.25">
      <c r="A405" s="27">
        <v>41946</v>
      </c>
      <c r="B405" s="25" t="s">
        <v>14888</v>
      </c>
      <c r="C405" s="25" t="s">
        <v>14889</v>
      </c>
      <c r="D405" s="14" t="s">
        <v>12939</v>
      </c>
      <c r="E405" s="25" t="s">
        <v>13229</v>
      </c>
      <c r="F405" s="14" t="s">
        <v>12371</v>
      </c>
      <c r="G405" s="14"/>
      <c r="H405" s="14" t="s">
        <v>11728</v>
      </c>
      <c r="I405" s="14" t="s">
        <v>14891</v>
      </c>
      <c r="J405" s="14"/>
      <c r="K405" s="14" t="s">
        <v>149</v>
      </c>
      <c r="L405" s="25"/>
      <c r="M405" s="18"/>
      <c r="N405" s="79">
        <v>41950</v>
      </c>
      <c r="O405" s="16">
        <v>3</v>
      </c>
      <c r="P405" s="51"/>
      <c r="R405" s="330"/>
    </row>
    <row r="406" spans="1:18" s="70" customFormat="1" x14ac:dyDescent="0.25">
      <c r="A406" s="27">
        <v>41946</v>
      </c>
      <c r="B406" s="25" t="s">
        <v>14888</v>
      </c>
      <c r="C406" s="25" t="s">
        <v>14889</v>
      </c>
      <c r="D406" s="14" t="s">
        <v>12939</v>
      </c>
      <c r="E406" s="25" t="s">
        <v>13229</v>
      </c>
      <c r="F406" s="14" t="s">
        <v>12371</v>
      </c>
      <c r="G406" s="14"/>
      <c r="H406" s="14" t="s">
        <v>11728</v>
      </c>
      <c r="I406" s="14" t="s">
        <v>14892</v>
      </c>
      <c r="J406" s="14"/>
      <c r="K406" s="14" t="s">
        <v>149</v>
      </c>
      <c r="L406" s="25"/>
      <c r="M406" s="18"/>
      <c r="N406" s="79">
        <v>41950</v>
      </c>
      <c r="O406" s="16">
        <v>3</v>
      </c>
      <c r="P406" s="51"/>
      <c r="R406" s="330"/>
    </row>
    <row r="407" spans="1:18" s="70" customFormat="1" x14ac:dyDescent="0.25">
      <c r="A407" s="27">
        <v>41950</v>
      </c>
      <c r="B407" s="25" t="s">
        <v>1572</v>
      </c>
      <c r="C407" s="25" t="s">
        <v>13745</v>
      </c>
      <c r="D407" s="14" t="s">
        <v>14132</v>
      </c>
      <c r="E407" s="25"/>
      <c r="F407" s="14" t="s">
        <v>8810</v>
      </c>
      <c r="G407" s="14"/>
      <c r="H407" s="14" t="s">
        <v>14915</v>
      </c>
      <c r="I407" s="14"/>
      <c r="J407" s="14"/>
      <c r="K407" s="14" t="s">
        <v>6257</v>
      </c>
      <c r="L407" s="360">
        <v>41954</v>
      </c>
      <c r="M407" s="18" t="s">
        <v>6533</v>
      </c>
      <c r="N407" s="79">
        <v>41955</v>
      </c>
      <c r="O407" s="16">
        <v>4</v>
      </c>
      <c r="P407" s="51"/>
      <c r="R407" s="330"/>
    </row>
    <row r="408" spans="1:18" s="70" customFormat="1" x14ac:dyDescent="0.25">
      <c r="A408" s="27">
        <v>41955</v>
      </c>
      <c r="B408" s="25" t="s">
        <v>14935</v>
      </c>
      <c r="C408" s="25" t="s">
        <v>14936</v>
      </c>
      <c r="D408" s="14" t="s">
        <v>14690</v>
      </c>
      <c r="E408" s="25" t="s">
        <v>14622</v>
      </c>
      <c r="F408" s="14" t="s">
        <v>11360</v>
      </c>
      <c r="G408" s="14"/>
      <c r="H408" s="14" t="s">
        <v>14937</v>
      </c>
      <c r="I408" s="14" t="s">
        <v>14938</v>
      </c>
      <c r="J408" s="14" t="s">
        <v>14939</v>
      </c>
      <c r="K408" s="14" t="s">
        <v>9348</v>
      </c>
      <c r="L408" s="478">
        <v>41955</v>
      </c>
      <c r="M408" s="18"/>
      <c r="N408" s="79">
        <v>41955</v>
      </c>
      <c r="O408" s="16">
        <v>20</v>
      </c>
      <c r="P408" s="51"/>
      <c r="R408" s="330"/>
    </row>
    <row r="409" spans="1:18" s="70" customFormat="1" x14ac:dyDescent="0.25">
      <c r="A409" s="27">
        <v>41955</v>
      </c>
      <c r="B409" s="25" t="s">
        <v>14935</v>
      </c>
      <c r="C409" s="25" t="s">
        <v>14936</v>
      </c>
      <c r="D409" s="14" t="s">
        <v>14690</v>
      </c>
      <c r="E409" s="25" t="s">
        <v>6024</v>
      </c>
      <c r="F409" s="14" t="s">
        <v>11360</v>
      </c>
      <c r="G409" s="14"/>
      <c r="H409" s="14" t="s">
        <v>6024</v>
      </c>
      <c r="I409" s="14" t="s">
        <v>14940</v>
      </c>
      <c r="J409" s="14"/>
      <c r="K409" s="14" t="s">
        <v>12308</v>
      </c>
      <c r="L409" s="478">
        <v>41955</v>
      </c>
      <c r="M409" s="18"/>
      <c r="N409" s="79">
        <v>41955</v>
      </c>
      <c r="O409" s="16">
        <v>1</v>
      </c>
      <c r="P409" s="51"/>
      <c r="R409" s="330"/>
    </row>
    <row r="410" spans="1:18" s="70" customFormat="1" x14ac:dyDescent="0.25">
      <c r="A410" s="27">
        <v>41955</v>
      </c>
      <c r="B410" s="25" t="s">
        <v>14941</v>
      </c>
      <c r="C410" s="25" t="s">
        <v>14936</v>
      </c>
      <c r="D410" s="14" t="s">
        <v>14690</v>
      </c>
      <c r="E410" s="25" t="s">
        <v>14622</v>
      </c>
      <c r="F410" s="14" t="s">
        <v>14554</v>
      </c>
      <c r="G410" s="14"/>
      <c r="H410" s="14" t="s">
        <v>14937</v>
      </c>
      <c r="I410" s="14" t="s">
        <v>8245</v>
      </c>
      <c r="J410" s="14" t="s">
        <v>14939</v>
      </c>
      <c r="K410" s="14" t="s">
        <v>4901</v>
      </c>
      <c r="L410" s="478">
        <v>41955</v>
      </c>
      <c r="M410" s="18"/>
      <c r="N410" s="79">
        <v>41955</v>
      </c>
      <c r="O410" s="16">
        <v>12</v>
      </c>
      <c r="P410" s="51"/>
      <c r="R410" s="330"/>
    </row>
    <row r="411" spans="1:18" s="70" customFormat="1" x14ac:dyDescent="0.25">
      <c r="A411" s="27">
        <v>41955</v>
      </c>
      <c r="B411" s="25" t="s">
        <v>14941</v>
      </c>
      <c r="C411" s="25" t="s">
        <v>14936</v>
      </c>
      <c r="D411" s="14" t="s">
        <v>14690</v>
      </c>
      <c r="E411" s="25" t="s">
        <v>14622</v>
      </c>
      <c r="F411" s="14" t="s">
        <v>14554</v>
      </c>
      <c r="G411" s="14"/>
      <c r="H411" s="14" t="s">
        <v>14937</v>
      </c>
      <c r="I411" s="14" t="s">
        <v>14938</v>
      </c>
      <c r="J411" s="14" t="s">
        <v>14939</v>
      </c>
      <c r="K411" s="14" t="s">
        <v>10214</v>
      </c>
      <c r="L411" s="478">
        <v>41955</v>
      </c>
      <c r="M411" s="18"/>
      <c r="N411" s="79">
        <v>41955</v>
      </c>
      <c r="O411" s="16">
        <v>20</v>
      </c>
      <c r="P411" s="51"/>
      <c r="R411" s="330"/>
    </row>
    <row r="412" spans="1:18" s="70" customFormat="1" x14ac:dyDescent="0.25">
      <c r="A412" s="27">
        <v>41955</v>
      </c>
      <c r="B412" s="25" t="s">
        <v>14966</v>
      </c>
      <c r="C412" s="25" t="s">
        <v>13988</v>
      </c>
      <c r="D412" s="14" t="s">
        <v>13633</v>
      </c>
      <c r="E412" s="25" t="s">
        <v>4857</v>
      </c>
      <c r="F412" s="14" t="s">
        <v>12371</v>
      </c>
      <c r="G412" s="14"/>
      <c r="H412" s="14" t="s">
        <v>1642</v>
      </c>
      <c r="I412" s="14" t="s">
        <v>14967</v>
      </c>
      <c r="J412" s="14"/>
      <c r="K412" s="14" t="s">
        <v>824</v>
      </c>
      <c r="L412" s="25"/>
      <c r="M412" s="18"/>
      <c r="N412" s="79">
        <v>41957</v>
      </c>
      <c r="O412" s="16">
        <v>1</v>
      </c>
      <c r="P412" s="51"/>
      <c r="R412" s="330"/>
    </row>
    <row r="413" spans="1:18" s="70" customFormat="1" x14ac:dyDescent="0.25">
      <c r="A413" s="27">
        <v>41955</v>
      </c>
      <c r="B413" s="25" t="s">
        <v>14942</v>
      </c>
      <c r="C413" s="25" t="s">
        <v>13745</v>
      </c>
      <c r="D413" s="14" t="s">
        <v>14132</v>
      </c>
      <c r="E413" s="25" t="s">
        <v>1735</v>
      </c>
      <c r="F413" s="14" t="s">
        <v>1461</v>
      </c>
      <c r="G413" s="14"/>
      <c r="H413" s="14" t="s">
        <v>1735</v>
      </c>
      <c r="I413" s="14" t="s">
        <v>14943</v>
      </c>
      <c r="J413" s="14" t="s">
        <v>10366</v>
      </c>
      <c r="K413" s="14" t="s">
        <v>13157</v>
      </c>
      <c r="L413" s="478">
        <v>41956</v>
      </c>
      <c r="M413" s="18" t="s">
        <v>11291</v>
      </c>
      <c r="N413" s="79">
        <v>41960</v>
      </c>
      <c r="O413" s="16">
        <v>100</v>
      </c>
      <c r="P413" s="51"/>
      <c r="R413" s="330"/>
    </row>
    <row r="414" spans="1:18" s="70" customFormat="1" x14ac:dyDescent="0.25">
      <c r="A414" s="27">
        <v>41956</v>
      </c>
      <c r="B414" s="25" t="s">
        <v>7064</v>
      </c>
      <c r="C414" s="25" t="s">
        <v>13754</v>
      </c>
      <c r="D414" s="14" t="s">
        <v>13834</v>
      </c>
      <c r="E414" s="25"/>
      <c r="F414" s="14" t="s">
        <v>7521</v>
      </c>
      <c r="G414" s="14"/>
      <c r="H414" s="14" t="s">
        <v>7536</v>
      </c>
      <c r="I414" s="14" t="s">
        <v>14473</v>
      </c>
      <c r="J414" s="14" t="s">
        <v>4164</v>
      </c>
      <c r="K414" s="14" t="s">
        <v>5477</v>
      </c>
      <c r="L414" s="25"/>
      <c r="M414" s="18" t="s">
        <v>6533</v>
      </c>
      <c r="N414" s="79">
        <v>41960</v>
      </c>
      <c r="O414" s="16" t="s">
        <v>5477</v>
      </c>
      <c r="P414" s="51"/>
      <c r="R414" s="330"/>
    </row>
    <row r="415" spans="1:18" s="70" customFormat="1" x14ac:dyDescent="0.25">
      <c r="A415" s="27">
        <v>41957</v>
      </c>
      <c r="B415" s="14" t="s">
        <v>14973</v>
      </c>
      <c r="C415" s="25" t="s">
        <v>14088</v>
      </c>
      <c r="D415" s="14" t="s">
        <v>14614</v>
      </c>
      <c r="E415" s="25" t="s">
        <v>14549</v>
      </c>
      <c r="F415" s="14" t="s">
        <v>11360</v>
      </c>
      <c r="G415" s="14" t="s">
        <v>8177</v>
      </c>
      <c r="H415" s="14" t="s">
        <v>9024</v>
      </c>
      <c r="I415" s="14" t="s">
        <v>11441</v>
      </c>
      <c r="J415" s="14"/>
      <c r="K415" s="14" t="s">
        <v>313</v>
      </c>
      <c r="L415" s="478">
        <v>41960</v>
      </c>
      <c r="M415" s="18"/>
      <c r="N415" s="79">
        <v>41960</v>
      </c>
      <c r="O415" s="16">
        <v>12</v>
      </c>
      <c r="P415" s="51"/>
      <c r="R415" s="330"/>
    </row>
    <row r="416" spans="1:18" s="70" customFormat="1" x14ac:dyDescent="0.25">
      <c r="A416" s="27">
        <v>41957</v>
      </c>
      <c r="B416" s="14" t="s">
        <v>14974</v>
      </c>
      <c r="C416" s="25" t="s">
        <v>14920</v>
      </c>
      <c r="D416" s="14" t="s">
        <v>14976</v>
      </c>
      <c r="E416" s="25" t="s">
        <v>14549</v>
      </c>
      <c r="F416" s="14" t="s">
        <v>11360</v>
      </c>
      <c r="G416" s="14" t="s">
        <v>3915</v>
      </c>
      <c r="H416" s="14" t="s">
        <v>14975</v>
      </c>
      <c r="I416" s="14" t="s">
        <v>11441</v>
      </c>
      <c r="J416" s="14"/>
      <c r="K416" s="14" t="s">
        <v>18</v>
      </c>
      <c r="L416" s="478">
        <v>41962</v>
      </c>
      <c r="M416" s="18"/>
      <c r="N416" s="79">
        <v>41960</v>
      </c>
      <c r="O416" s="16">
        <v>70</v>
      </c>
      <c r="P416" s="51"/>
      <c r="R416" s="330"/>
    </row>
    <row r="417" spans="1:18" s="70" customFormat="1" x14ac:dyDescent="0.25">
      <c r="A417" s="27">
        <v>41960</v>
      </c>
      <c r="B417" s="25" t="s">
        <v>14998</v>
      </c>
      <c r="C417" s="25" t="s">
        <v>13228</v>
      </c>
      <c r="D417" s="14" t="s">
        <v>12939</v>
      </c>
      <c r="E417" s="25" t="s">
        <v>12372</v>
      </c>
      <c r="F417" s="14" t="s">
        <v>12371</v>
      </c>
      <c r="G417" s="14"/>
      <c r="H417" s="14" t="s">
        <v>14999</v>
      </c>
      <c r="I417" s="14" t="s">
        <v>13159</v>
      </c>
      <c r="J417" s="14"/>
      <c r="K417" s="14" t="s">
        <v>12922</v>
      </c>
      <c r="L417" s="25"/>
      <c r="M417" s="18"/>
      <c r="N417" s="79">
        <v>41961</v>
      </c>
      <c r="O417" s="16">
        <v>1</v>
      </c>
      <c r="P417" s="51"/>
      <c r="R417" s="330"/>
    </row>
    <row r="418" spans="1:18" s="70" customFormat="1" x14ac:dyDescent="0.25">
      <c r="A418" s="27">
        <v>41960</v>
      </c>
      <c r="B418" s="25" t="s">
        <v>14998</v>
      </c>
      <c r="C418" s="25" t="s">
        <v>13228</v>
      </c>
      <c r="D418" s="14" t="s">
        <v>12939</v>
      </c>
      <c r="E418" s="25" t="s">
        <v>12372</v>
      </c>
      <c r="F418" s="14" t="s">
        <v>12371</v>
      </c>
      <c r="G418" s="14"/>
      <c r="H418" s="14" t="s">
        <v>15000</v>
      </c>
      <c r="I418" s="14" t="s">
        <v>13159</v>
      </c>
      <c r="J418" s="14"/>
      <c r="K418" s="14" t="s">
        <v>12922</v>
      </c>
      <c r="L418" s="25"/>
      <c r="M418" s="18"/>
      <c r="N418" s="79">
        <v>41961</v>
      </c>
      <c r="O418" s="16">
        <v>1</v>
      </c>
      <c r="P418" s="51"/>
      <c r="R418" s="330"/>
    </row>
    <row r="419" spans="1:18" s="70" customFormat="1" x14ac:dyDescent="0.25">
      <c r="A419" s="27">
        <v>41954</v>
      </c>
      <c r="B419" s="25" t="s">
        <v>14990</v>
      </c>
      <c r="C419" s="25" t="s">
        <v>14321</v>
      </c>
      <c r="D419" s="14" t="s">
        <v>14324</v>
      </c>
      <c r="E419" s="25" t="s">
        <v>14549</v>
      </c>
      <c r="F419" s="14" t="s">
        <v>11360</v>
      </c>
      <c r="G419" s="14"/>
      <c r="H419" s="14" t="s">
        <v>14991</v>
      </c>
      <c r="I419" s="14" t="s">
        <v>14992</v>
      </c>
      <c r="J419" s="14"/>
      <c r="K419" s="14" t="s">
        <v>14993</v>
      </c>
      <c r="L419" s="478">
        <v>41958</v>
      </c>
      <c r="M419" s="18"/>
      <c r="N419" s="79">
        <v>41962</v>
      </c>
      <c r="O419" s="16">
        <v>1</v>
      </c>
      <c r="P419" s="51"/>
      <c r="R419" s="330"/>
    </row>
    <row r="420" spans="1:18" s="70" customFormat="1" x14ac:dyDescent="0.25">
      <c r="A420" s="27">
        <v>41954</v>
      </c>
      <c r="B420" s="25" t="s">
        <v>3186</v>
      </c>
      <c r="C420" s="25" t="s">
        <v>14399</v>
      </c>
      <c r="D420" s="14" t="s">
        <v>14403</v>
      </c>
      <c r="E420" s="25"/>
      <c r="F420" s="14" t="s">
        <v>868</v>
      </c>
      <c r="G420" s="14" t="s">
        <v>3152</v>
      </c>
      <c r="H420" s="14" t="s">
        <v>9773</v>
      </c>
      <c r="I420" s="14" t="s">
        <v>14921</v>
      </c>
      <c r="J420" s="14" t="s">
        <v>2834</v>
      </c>
      <c r="K420" s="14" t="s">
        <v>6257</v>
      </c>
      <c r="L420" s="360">
        <v>41954</v>
      </c>
      <c r="M420" s="18" t="s">
        <v>6533</v>
      </c>
      <c r="N420" s="79">
        <v>41963</v>
      </c>
      <c r="O420" s="16">
        <v>4</v>
      </c>
      <c r="P420" s="51"/>
      <c r="R420" s="330"/>
    </row>
    <row r="421" spans="1:18" s="70" customFormat="1" x14ac:dyDescent="0.25">
      <c r="A421" s="27">
        <v>41961</v>
      </c>
      <c r="B421" s="25" t="s">
        <v>15003</v>
      </c>
      <c r="C421" s="25" t="s">
        <v>14893</v>
      </c>
      <c r="D421" s="14" t="s">
        <v>14894</v>
      </c>
      <c r="E421" s="25" t="s">
        <v>10188</v>
      </c>
      <c r="F421" s="14" t="s">
        <v>12371</v>
      </c>
      <c r="G421" s="14"/>
      <c r="H421" s="14" t="s">
        <v>10188</v>
      </c>
      <c r="I421" s="14" t="s">
        <v>11948</v>
      </c>
      <c r="J421" s="14"/>
      <c r="K421" s="14" t="s">
        <v>1820</v>
      </c>
      <c r="L421" s="25"/>
      <c r="M421" s="18"/>
      <c r="N421" s="79">
        <v>41963</v>
      </c>
      <c r="O421" s="16">
        <v>2</v>
      </c>
      <c r="P421" s="51"/>
      <c r="R421" s="330"/>
    </row>
    <row r="422" spans="1:18" s="70" customFormat="1" x14ac:dyDescent="0.25">
      <c r="A422" s="27">
        <v>41963</v>
      </c>
      <c r="B422" s="25" t="s">
        <v>1889</v>
      </c>
      <c r="C422" s="25" t="s">
        <v>2215</v>
      </c>
      <c r="D422" s="14"/>
      <c r="E422" s="25"/>
      <c r="F422" s="14" t="s">
        <v>12504</v>
      </c>
      <c r="G422" s="14"/>
      <c r="H422" s="14" t="s">
        <v>13639</v>
      </c>
      <c r="I422" s="14"/>
      <c r="J422" s="14"/>
      <c r="K422" s="14" t="s">
        <v>4624</v>
      </c>
      <c r="L422" s="25"/>
      <c r="M422" s="18"/>
      <c r="N422" s="79">
        <v>41964</v>
      </c>
      <c r="O422" s="16">
        <v>1</v>
      </c>
      <c r="P422" s="51"/>
      <c r="R422" s="330"/>
    </row>
    <row r="423" spans="1:18" s="70" customFormat="1" x14ac:dyDescent="0.25">
      <c r="A423" s="27">
        <v>41954</v>
      </c>
      <c r="B423" s="25" t="s">
        <v>14922</v>
      </c>
      <c r="C423" s="25" t="s">
        <v>14923</v>
      </c>
      <c r="D423" s="14" t="s">
        <v>14011</v>
      </c>
      <c r="E423" s="25"/>
      <c r="F423" s="14" t="s">
        <v>5382</v>
      </c>
      <c r="G423" s="14"/>
      <c r="H423" s="14" t="s">
        <v>14926</v>
      </c>
      <c r="I423" s="14"/>
      <c r="J423" s="14" t="s">
        <v>9603</v>
      </c>
      <c r="K423" s="14" t="s">
        <v>5377</v>
      </c>
      <c r="L423" s="25"/>
      <c r="M423" s="18"/>
      <c r="N423" s="79">
        <v>41967</v>
      </c>
      <c r="O423" s="16">
        <v>1250</v>
      </c>
      <c r="P423" s="51"/>
      <c r="R423" s="330"/>
    </row>
    <row r="424" spans="1:18" s="70" customFormat="1" x14ac:dyDescent="0.25">
      <c r="A424" s="27">
        <v>41967</v>
      </c>
      <c r="B424" s="25" t="s">
        <v>2242</v>
      </c>
      <c r="C424" s="25" t="s">
        <v>9575</v>
      </c>
      <c r="D424" s="14" t="s">
        <v>14403</v>
      </c>
      <c r="E424" s="25"/>
      <c r="F424" s="14" t="s">
        <v>285</v>
      </c>
      <c r="G424" s="14"/>
      <c r="H424" s="14" t="s">
        <v>15024</v>
      </c>
      <c r="I424" s="14" t="s">
        <v>470</v>
      </c>
      <c r="J424" s="14"/>
      <c r="K424" s="14" t="s">
        <v>15025</v>
      </c>
      <c r="L424" s="360">
        <v>41967</v>
      </c>
      <c r="M424" s="18"/>
      <c r="N424" s="79">
        <v>41968</v>
      </c>
      <c r="O424" s="16">
        <v>5</v>
      </c>
      <c r="P424" s="51"/>
      <c r="R424" s="330"/>
    </row>
    <row r="425" spans="1:18" s="70" customFormat="1" x14ac:dyDescent="0.25">
      <c r="A425" s="27">
        <v>41964</v>
      </c>
      <c r="B425" s="25" t="s">
        <v>15032</v>
      </c>
      <c r="C425" s="25" t="s">
        <v>13026</v>
      </c>
      <c r="D425" s="14" t="s">
        <v>12939</v>
      </c>
      <c r="E425" s="25" t="s">
        <v>15033</v>
      </c>
      <c r="F425" s="14" t="s">
        <v>1661</v>
      </c>
      <c r="G425" s="14"/>
      <c r="H425" s="14" t="s">
        <v>14536</v>
      </c>
      <c r="I425" s="14" t="s">
        <v>14016</v>
      </c>
      <c r="J425" s="14"/>
      <c r="K425" s="14" t="s">
        <v>9338</v>
      </c>
      <c r="L425" s="360">
        <v>41968</v>
      </c>
      <c r="M425" s="18"/>
      <c r="N425" s="79">
        <v>41968</v>
      </c>
      <c r="O425" s="16">
        <v>5</v>
      </c>
      <c r="P425" s="51"/>
      <c r="R425" s="330"/>
    </row>
    <row r="426" spans="1:18" s="70" customFormat="1" x14ac:dyDescent="0.25">
      <c r="A426" s="27">
        <v>41948</v>
      </c>
      <c r="B426" s="25" t="s">
        <v>14907</v>
      </c>
      <c r="C426" s="25" t="s">
        <v>13585</v>
      </c>
      <c r="D426" s="14" t="s">
        <v>13586</v>
      </c>
      <c r="E426" s="25" t="s">
        <v>10188</v>
      </c>
      <c r="F426" s="14" t="s">
        <v>12371</v>
      </c>
      <c r="G426" s="14"/>
      <c r="H426" s="14" t="s">
        <v>10188</v>
      </c>
      <c r="I426" s="14" t="s">
        <v>14905</v>
      </c>
      <c r="J426" s="14"/>
      <c r="K426" s="14" t="s">
        <v>6365</v>
      </c>
      <c r="L426" s="25"/>
      <c r="M426" s="18"/>
      <c r="N426" s="79">
        <v>41974</v>
      </c>
      <c r="O426" s="16">
        <v>4</v>
      </c>
      <c r="P426" s="51"/>
      <c r="R426" s="330"/>
    </row>
    <row r="427" spans="1:18" s="70" customFormat="1" x14ac:dyDescent="0.25">
      <c r="A427" s="27">
        <v>41948</v>
      </c>
      <c r="B427" s="25" t="s">
        <v>14907</v>
      </c>
      <c r="C427" s="25" t="s">
        <v>13585</v>
      </c>
      <c r="D427" s="14" t="s">
        <v>13586</v>
      </c>
      <c r="E427" s="25" t="s">
        <v>10188</v>
      </c>
      <c r="F427" s="14" t="s">
        <v>12371</v>
      </c>
      <c r="G427" s="14"/>
      <c r="H427" s="14" t="s">
        <v>10188</v>
      </c>
      <c r="I427" s="14" t="s">
        <v>14906</v>
      </c>
      <c r="J427" s="14"/>
      <c r="K427" s="14" t="s">
        <v>6365</v>
      </c>
      <c r="L427" s="25"/>
      <c r="M427" s="18"/>
      <c r="N427" s="79">
        <v>41974</v>
      </c>
      <c r="O427" s="16">
        <v>4</v>
      </c>
      <c r="P427" s="51"/>
      <c r="R427" s="330"/>
    </row>
    <row r="428" spans="1:18" s="70" customFormat="1" x14ac:dyDescent="0.25">
      <c r="A428" s="27">
        <v>41961</v>
      </c>
      <c r="B428" s="25" t="s">
        <v>10362</v>
      </c>
      <c r="C428" s="25" t="s">
        <v>14672</v>
      </c>
      <c r="D428" s="14" t="s">
        <v>14884</v>
      </c>
      <c r="E428" s="25"/>
      <c r="F428" s="14" t="s">
        <v>936</v>
      </c>
      <c r="G428" s="14"/>
      <c r="H428" s="14" t="s">
        <v>2749</v>
      </c>
      <c r="I428" s="14"/>
      <c r="J428" s="14"/>
      <c r="K428" s="14" t="s">
        <v>4416</v>
      </c>
      <c r="L428" s="360">
        <v>41974</v>
      </c>
      <c r="M428" s="18"/>
      <c r="N428" s="79">
        <v>41975</v>
      </c>
      <c r="O428" s="16">
        <v>20</v>
      </c>
      <c r="P428" s="51"/>
      <c r="R428" s="330"/>
    </row>
    <row r="429" spans="1:18" s="70" customFormat="1" x14ac:dyDescent="0.25">
      <c r="A429" s="27">
        <v>41961</v>
      </c>
      <c r="B429" s="25" t="s">
        <v>10362</v>
      </c>
      <c r="C429" s="25" t="s">
        <v>14672</v>
      </c>
      <c r="D429" s="14" t="s">
        <v>14884</v>
      </c>
      <c r="E429" s="25"/>
      <c r="F429" s="14" t="s">
        <v>936</v>
      </c>
      <c r="G429" s="14"/>
      <c r="H429" s="14" t="s">
        <v>6593</v>
      </c>
      <c r="I429" s="14" t="s">
        <v>4014</v>
      </c>
      <c r="J429" s="14" t="s">
        <v>9632</v>
      </c>
      <c r="K429" s="14" t="s">
        <v>7127</v>
      </c>
      <c r="L429" s="360">
        <v>41974</v>
      </c>
      <c r="M429" s="18"/>
      <c r="N429" s="79">
        <v>41975</v>
      </c>
      <c r="O429" s="16">
        <v>250</v>
      </c>
      <c r="P429" s="51"/>
      <c r="R429" s="330"/>
    </row>
    <row r="430" spans="1:18" s="70" customFormat="1" x14ac:dyDescent="0.25">
      <c r="A430" s="27">
        <v>41969</v>
      </c>
      <c r="B430" s="25" t="s">
        <v>15037</v>
      </c>
      <c r="C430" s="25" t="s">
        <v>14927</v>
      </c>
      <c r="D430" s="14" t="s">
        <v>14928</v>
      </c>
      <c r="E430" s="25" t="s">
        <v>10188</v>
      </c>
      <c r="F430" s="14" t="s">
        <v>12371</v>
      </c>
      <c r="G430" s="14"/>
      <c r="H430" s="14" t="s">
        <v>10188</v>
      </c>
      <c r="I430" s="14" t="s">
        <v>15036</v>
      </c>
      <c r="J430" s="14"/>
      <c r="K430" s="14" t="s">
        <v>824</v>
      </c>
      <c r="L430" s="25"/>
      <c r="M430" s="18"/>
      <c r="N430" s="79">
        <v>41975</v>
      </c>
      <c r="O430" s="16">
        <v>1</v>
      </c>
      <c r="P430" s="51"/>
      <c r="R430" s="330"/>
    </row>
    <row r="431" spans="1:18" s="70" customFormat="1" x14ac:dyDescent="0.25">
      <c r="A431" s="27">
        <v>41969</v>
      </c>
      <c r="B431" s="25" t="s">
        <v>15037</v>
      </c>
      <c r="C431" s="25" t="s">
        <v>14927</v>
      </c>
      <c r="D431" s="14" t="s">
        <v>14928</v>
      </c>
      <c r="E431" s="25" t="s">
        <v>10188</v>
      </c>
      <c r="F431" s="14" t="s">
        <v>12371</v>
      </c>
      <c r="G431" s="14"/>
      <c r="H431" s="14" t="s">
        <v>10188</v>
      </c>
      <c r="I431" s="14" t="s">
        <v>15038</v>
      </c>
      <c r="J431" s="14"/>
      <c r="K431" s="14" t="s">
        <v>1820</v>
      </c>
      <c r="L431" s="25"/>
      <c r="M431" s="18"/>
      <c r="N431" s="79">
        <v>41975</v>
      </c>
      <c r="O431" s="16">
        <v>1</v>
      </c>
      <c r="P431" s="51"/>
      <c r="R431" s="330"/>
    </row>
    <row r="432" spans="1:18" s="70" customFormat="1" x14ac:dyDescent="0.25">
      <c r="A432" s="27">
        <v>41957</v>
      </c>
      <c r="B432" s="25" t="s">
        <v>3266</v>
      </c>
      <c r="C432" s="25" t="s">
        <v>14010</v>
      </c>
      <c r="D432" s="14" t="s">
        <v>14011</v>
      </c>
      <c r="E432" s="25"/>
      <c r="F432" s="14" t="s">
        <v>868</v>
      </c>
      <c r="G432" s="14" t="s">
        <v>14985</v>
      </c>
      <c r="H432" s="14" t="s">
        <v>14986</v>
      </c>
      <c r="I432" s="14" t="s">
        <v>14858</v>
      </c>
      <c r="J432" s="14" t="s">
        <v>9603</v>
      </c>
      <c r="K432" s="14" t="s">
        <v>8864</v>
      </c>
      <c r="L432" s="25"/>
      <c r="M432" s="18" t="s">
        <v>6533</v>
      </c>
      <c r="N432" s="79">
        <v>41976</v>
      </c>
      <c r="O432" s="16" t="s">
        <v>15046</v>
      </c>
      <c r="P432" s="51"/>
      <c r="R432" s="330"/>
    </row>
    <row r="433" spans="1:18" s="70" customFormat="1" x14ac:dyDescent="0.25">
      <c r="A433" s="27">
        <v>41961</v>
      </c>
      <c r="B433" s="25" t="s">
        <v>15001</v>
      </c>
      <c r="C433" s="25" t="s">
        <v>11387</v>
      </c>
      <c r="D433" s="14" t="s">
        <v>13118</v>
      </c>
      <c r="E433" s="25" t="s">
        <v>9127</v>
      </c>
      <c r="F433" s="14" t="s">
        <v>10139</v>
      </c>
      <c r="G433" s="14" t="s">
        <v>4014</v>
      </c>
      <c r="H433" s="14" t="s">
        <v>8329</v>
      </c>
      <c r="I433" s="14" t="s">
        <v>15002</v>
      </c>
      <c r="J433" s="14" t="s">
        <v>8607</v>
      </c>
      <c r="K433" s="14" t="s">
        <v>5947</v>
      </c>
      <c r="L433" s="478">
        <v>41963</v>
      </c>
      <c r="M433" s="18"/>
      <c r="N433" s="79">
        <v>41977</v>
      </c>
      <c r="O433" s="16"/>
      <c r="P433" s="51"/>
      <c r="R433" s="330"/>
    </row>
    <row r="434" spans="1:18" s="70" customFormat="1" x14ac:dyDescent="0.25">
      <c r="A434" s="27">
        <v>41960</v>
      </c>
      <c r="B434" s="25" t="s">
        <v>15001</v>
      </c>
      <c r="C434" s="25" t="s">
        <v>11387</v>
      </c>
      <c r="D434" s="14" t="s">
        <v>13118</v>
      </c>
      <c r="E434" s="25" t="s">
        <v>9127</v>
      </c>
      <c r="F434" s="14" t="s">
        <v>10139</v>
      </c>
      <c r="G434" s="14" t="s">
        <v>8708</v>
      </c>
      <c r="H434" s="14"/>
      <c r="I434" s="14" t="s">
        <v>15045</v>
      </c>
      <c r="J434" s="14" t="s">
        <v>8607</v>
      </c>
      <c r="K434" s="14" t="s">
        <v>3312</v>
      </c>
      <c r="L434" s="25"/>
      <c r="M434" s="18"/>
      <c r="N434" s="79">
        <v>41977</v>
      </c>
      <c r="O434" s="16"/>
      <c r="P434" s="51"/>
      <c r="R434" s="330"/>
    </row>
    <row r="435" spans="1:18" s="70" customFormat="1" x14ac:dyDescent="0.25">
      <c r="A435" s="27">
        <v>41878</v>
      </c>
      <c r="B435" s="25" t="s">
        <v>14271</v>
      </c>
      <c r="C435" s="25" t="s">
        <v>12704</v>
      </c>
      <c r="D435" s="14" t="s">
        <v>13468</v>
      </c>
      <c r="E435" s="25" t="s">
        <v>9451</v>
      </c>
      <c r="F435" s="14" t="s">
        <v>14272</v>
      </c>
      <c r="G435" s="14"/>
      <c r="H435" s="14" t="s">
        <v>9451</v>
      </c>
      <c r="I435" s="14" t="s">
        <v>1255</v>
      </c>
      <c r="J435" s="14" t="s">
        <v>4186</v>
      </c>
      <c r="K435" s="14" t="s">
        <v>9446</v>
      </c>
      <c r="L435" s="27">
        <v>41878</v>
      </c>
      <c r="M435" s="18"/>
      <c r="N435" s="79">
        <v>41878</v>
      </c>
      <c r="O435" s="16"/>
      <c r="P435" s="51"/>
      <c r="R435" s="330"/>
    </row>
    <row r="436" spans="1:18" s="70" customFormat="1" x14ac:dyDescent="0.25">
      <c r="A436" s="27">
        <v>41879</v>
      </c>
      <c r="B436" s="25" t="s">
        <v>1136</v>
      </c>
      <c r="C436" s="25" t="s">
        <v>13331</v>
      </c>
      <c r="D436" s="14" t="s">
        <v>13332</v>
      </c>
      <c r="E436" s="25"/>
      <c r="F436" s="14" t="s">
        <v>14289</v>
      </c>
      <c r="G436" s="14" t="s">
        <v>8041</v>
      </c>
      <c r="H436" s="14" t="s">
        <v>6879</v>
      </c>
      <c r="I436" s="14" t="s">
        <v>8362</v>
      </c>
      <c r="J436" s="14" t="s">
        <v>374</v>
      </c>
      <c r="K436" s="14" t="s">
        <v>6334</v>
      </c>
      <c r="L436" s="27">
        <v>41880</v>
      </c>
      <c r="M436" s="18" t="s">
        <v>6533</v>
      </c>
      <c r="N436" s="79"/>
      <c r="O436" s="16"/>
      <c r="P436" s="51"/>
      <c r="R436" s="330"/>
    </row>
    <row r="437" spans="1:18" s="70" customFormat="1" x14ac:dyDescent="0.25">
      <c r="A437" s="27">
        <v>41891</v>
      </c>
      <c r="B437" s="25" t="s">
        <v>14378</v>
      </c>
      <c r="C437" s="25" t="s">
        <v>14375</v>
      </c>
      <c r="D437" s="14" t="s">
        <v>14379</v>
      </c>
      <c r="E437" s="25" t="s">
        <v>2210</v>
      </c>
      <c r="F437" s="14" t="s">
        <v>14376</v>
      </c>
      <c r="G437" s="14" t="s">
        <v>5383</v>
      </c>
      <c r="H437" s="14" t="s">
        <v>14381</v>
      </c>
      <c r="I437" s="14" t="s">
        <v>14382</v>
      </c>
      <c r="J437" s="14" t="s">
        <v>4791</v>
      </c>
      <c r="K437" s="14" t="s">
        <v>14077</v>
      </c>
      <c r="L437" s="27">
        <v>41894</v>
      </c>
      <c r="M437" s="18"/>
      <c r="N437" s="79">
        <v>41912</v>
      </c>
      <c r="O437" s="16"/>
      <c r="P437" s="51"/>
      <c r="R437" s="330"/>
    </row>
    <row r="438" spans="1:18" s="70" customFormat="1" x14ac:dyDescent="0.25">
      <c r="A438" s="27">
        <v>41899</v>
      </c>
      <c r="B438" s="25" t="s">
        <v>14440</v>
      </c>
      <c r="C438" s="25" t="s">
        <v>12704</v>
      </c>
      <c r="D438" s="14" t="s">
        <v>13468</v>
      </c>
      <c r="E438" s="25" t="s">
        <v>13818</v>
      </c>
      <c r="F438" s="14" t="s">
        <v>12986</v>
      </c>
      <c r="G438" s="14"/>
      <c r="H438" s="14"/>
      <c r="I438" s="14"/>
      <c r="J438" s="14" t="s">
        <v>7581</v>
      </c>
      <c r="K438" s="14" t="s">
        <v>9469</v>
      </c>
      <c r="L438" s="27">
        <v>41904</v>
      </c>
      <c r="M438" s="18"/>
      <c r="N438" s="79">
        <v>41904</v>
      </c>
      <c r="O438" s="16"/>
      <c r="P438" s="51"/>
      <c r="R438" s="330"/>
    </row>
    <row r="439" spans="1:18" s="70" customFormat="1" x14ac:dyDescent="0.25">
      <c r="A439" s="27"/>
      <c r="B439" s="25" t="s">
        <v>14444</v>
      </c>
      <c r="C439" s="25" t="s">
        <v>1587</v>
      </c>
      <c r="D439" s="14" t="s">
        <v>1587</v>
      </c>
      <c r="E439" s="25" t="s">
        <v>1587</v>
      </c>
      <c r="F439" s="14" t="s">
        <v>1587</v>
      </c>
      <c r="G439" s="14"/>
      <c r="H439" s="14"/>
      <c r="I439" s="14"/>
      <c r="J439" s="14"/>
      <c r="K439" s="14"/>
      <c r="L439" s="27"/>
      <c r="M439" s="18"/>
      <c r="N439" s="79"/>
      <c r="O439" s="16"/>
      <c r="P439" s="51"/>
      <c r="R439" s="330"/>
    </row>
    <row r="440" spans="1:18" s="70" customFormat="1" x14ac:dyDescent="0.25">
      <c r="A440" s="27">
        <v>41911</v>
      </c>
      <c r="B440" s="25" t="s">
        <v>14553</v>
      </c>
      <c r="C440" s="25" t="s">
        <v>14546</v>
      </c>
      <c r="D440" s="14" t="s">
        <v>14548</v>
      </c>
      <c r="E440" s="25" t="s">
        <v>8279</v>
      </c>
      <c r="F440" s="14" t="s">
        <v>14554</v>
      </c>
      <c r="G440" s="14"/>
      <c r="H440" s="14" t="s">
        <v>14555</v>
      </c>
      <c r="I440" s="14" t="s">
        <v>14556</v>
      </c>
      <c r="J440" s="14"/>
      <c r="K440" s="14" t="s">
        <v>14557</v>
      </c>
      <c r="L440" s="27">
        <v>41913</v>
      </c>
      <c r="M440" s="18"/>
      <c r="N440" s="79">
        <v>41913</v>
      </c>
      <c r="O440" s="16"/>
      <c r="P440" s="51"/>
      <c r="R440" s="330"/>
    </row>
    <row r="441" spans="1:18" s="70" customFormat="1" ht="30" x14ac:dyDescent="0.25">
      <c r="A441" s="27">
        <v>41911</v>
      </c>
      <c r="B441" s="25" t="s">
        <v>14560</v>
      </c>
      <c r="C441" s="25" t="s">
        <v>14088</v>
      </c>
      <c r="D441" s="25">
        <v>5339</v>
      </c>
      <c r="E441" s="25" t="s">
        <v>14561</v>
      </c>
      <c r="F441" s="14" t="s">
        <v>14554</v>
      </c>
      <c r="G441" s="14"/>
      <c r="H441" s="14" t="s">
        <v>14562</v>
      </c>
      <c r="I441" s="14"/>
      <c r="J441" s="14"/>
      <c r="K441" s="14"/>
      <c r="L441" s="27">
        <v>41927</v>
      </c>
      <c r="M441" s="18"/>
      <c r="N441" s="79">
        <v>41927</v>
      </c>
      <c r="O441" s="16"/>
      <c r="P441" s="51"/>
      <c r="R441" s="330"/>
    </row>
    <row r="442" spans="1:18" s="70" customFormat="1" x14ac:dyDescent="0.25">
      <c r="A442" s="27">
        <v>41913</v>
      </c>
      <c r="B442" s="25" t="s">
        <v>14588</v>
      </c>
      <c r="C442" s="25" t="s">
        <v>13585</v>
      </c>
      <c r="D442" s="14" t="s">
        <v>13586</v>
      </c>
      <c r="E442" s="25" t="s">
        <v>7536</v>
      </c>
      <c r="F442" s="14" t="s">
        <v>7521</v>
      </c>
      <c r="G442" s="14" t="s">
        <v>14590</v>
      </c>
      <c r="H442" s="14" t="s">
        <v>14589</v>
      </c>
      <c r="I442" s="14" t="s">
        <v>14591</v>
      </c>
      <c r="J442" s="14" t="s">
        <v>14592</v>
      </c>
      <c r="K442" s="14" t="s">
        <v>5130</v>
      </c>
      <c r="L442" s="27">
        <v>41918</v>
      </c>
      <c r="M442" s="18"/>
      <c r="N442" s="79"/>
      <c r="O442" s="16"/>
      <c r="P442" s="51"/>
      <c r="R442" s="330"/>
    </row>
    <row r="443" spans="1:18" s="70" customFormat="1" x14ac:dyDescent="0.25">
      <c r="A443" s="27">
        <v>41911</v>
      </c>
      <c r="B443" s="25" t="s">
        <v>14560</v>
      </c>
      <c r="C443" s="25" t="s">
        <v>14088</v>
      </c>
      <c r="D443" s="14" t="s">
        <v>14614</v>
      </c>
      <c r="E443" s="25" t="s">
        <v>14622</v>
      </c>
      <c r="F443" s="14" t="s">
        <v>14554</v>
      </c>
      <c r="G443" s="14"/>
      <c r="H443" s="14" t="s">
        <v>14621</v>
      </c>
      <c r="I443" s="14" t="s">
        <v>14619</v>
      </c>
      <c r="J443" s="14"/>
      <c r="K443" s="14" t="s">
        <v>2911</v>
      </c>
      <c r="L443" s="27">
        <v>41922</v>
      </c>
      <c r="M443" s="18"/>
      <c r="N443" s="79"/>
      <c r="O443" s="16" t="s">
        <v>14815</v>
      </c>
      <c r="P443" s="51"/>
      <c r="R443" s="330"/>
    </row>
    <row r="444" spans="1:18" s="70" customFormat="1" ht="30" x14ac:dyDescent="0.25">
      <c r="A444" s="27">
        <v>41919</v>
      </c>
      <c r="B444" s="25" t="s">
        <v>14656</v>
      </c>
      <c r="C444" s="25" t="s">
        <v>14489</v>
      </c>
      <c r="D444" s="14" t="s">
        <v>14657</v>
      </c>
      <c r="E444" s="25" t="s">
        <v>14658</v>
      </c>
      <c r="F444" s="14" t="s">
        <v>14490</v>
      </c>
      <c r="G444" s="14"/>
      <c r="H444" s="14" t="s">
        <v>3299</v>
      </c>
      <c r="I444" s="14" t="s">
        <v>14659</v>
      </c>
      <c r="J444" s="14" t="s">
        <v>659</v>
      </c>
      <c r="K444" s="14" t="s">
        <v>14673</v>
      </c>
      <c r="L444" s="27">
        <v>41925</v>
      </c>
      <c r="M444" s="18"/>
      <c r="N444" s="79"/>
      <c r="O444" s="16"/>
      <c r="P444" s="51"/>
      <c r="R444" s="330"/>
    </row>
    <row r="445" spans="1:18" s="70" customFormat="1" x14ac:dyDescent="0.25">
      <c r="A445" s="27">
        <v>41920</v>
      </c>
      <c r="B445" s="25" t="s">
        <v>14674</v>
      </c>
      <c r="C445" s="25" t="s">
        <v>13745</v>
      </c>
      <c r="D445" s="14" t="s">
        <v>14132</v>
      </c>
      <c r="E445" s="25" t="s">
        <v>14675</v>
      </c>
      <c r="F445" s="14" t="s">
        <v>8810</v>
      </c>
      <c r="G445" s="14" t="s">
        <v>3152</v>
      </c>
      <c r="H445" s="14" t="s">
        <v>8329</v>
      </c>
      <c r="I445" s="14" t="s">
        <v>14676</v>
      </c>
      <c r="J445" s="14" t="s">
        <v>1287</v>
      </c>
      <c r="K445" s="14" t="s">
        <v>7411</v>
      </c>
      <c r="L445" s="27">
        <v>41923</v>
      </c>
      <c r="M445" s="18" t="s">
        <v>6533</v>
      </c>
      <c r="N445" s="79">
        <v>41923</v>
      </c>
      <c r="O445" s="16"/>
      <c r="P445" s="51"/>
      <c r="R445" s="330"/>
    </row>
    <row r="446" spans="1:18" s="70" customFormat="1" x14ac:dyDescent="0.25">
      <c r="A446" s="27">
        <v>41921</v>
      </c>
      <c r="B446" s="25" t="s">
        <v>14683</v>
      </c>
      <c r="C446" s="25" t="s">
        <v>14684</v>
      </c>
      <c r="D446" s="14" t="s">
        <v>14685</v>
      </c>
      <c r="E446" s="25"/>
      <c r="F446" s="14" t="s">
        <v>14686</v>
      </c>
      <c r="G446" s="14" t="s">
        <v>3915</v>
      </c>
      <c r="H446" s="14" t="s">
        <v>14687</v>
      </c>
      <c r="I446" s="14" t="s">
        <v>11590</v>
      </c>
      <c r="J446" s="14"/>
      <c r="K446" s="14" t="s">
        <v>14694</v>
      </c>
      <c r="L446" s="27">
        <v>41977</v>
      </c>
      <c r="M446" s="18"/>
      <c r="N446" s="79">
        <v>41981</v>
      </c>
      <c r="O446" s="16">
        <f>240+177</f>
        <v>417</v>
      </c>
      <c r="P446" s="51"/>
      <c r="R446" s="330"/>
    </row>
    <row r="447" spans="1:18" s="70" customFormat="1" x14ac:dyDescent="0.25">
      <c r="A447" s="27">
        <v>41921</v>
      </c>
      <c r="B447" s="25" t="s">
        <v>14688</v>
      </c>
      <c r="C447" s="25" t="s">
        <v>14689</v>
      </c>
      <c r="D447" s="14" t="s">
        <v>14690</v>
      </c>
      <c r="E447" s="25" t="s">
        <v>12335</v>
      </c>
      <c r="F447" s="14" t="s">
        <v>11360</v>
      </c>
      <c r="G447" s="14"/>
      <c r="H447" s="14" t="s">
        <v>14691</v>
      </c>
      <c r="I447" s="14" t="s">
        <v>14692</v>
      </c>
      <c r="J447" s="14"/>
      <c r="K447" s="14" t="s">
        <v>10371</v>
      </c>
      <c r="L447" s="27">
        <v>41926</v>
      </c>
      <c r="M447" s="18"/>
      <c r="N447" s="79"/>
      <c r="O447" s="16"/>
      <c r="P447" s="51"/>
      <c r="R447" s="330"/>
    </row>
    <row r="448" spans="1:18" s="70" customFormat="1" x14ac:dyDescent="0.25">
      <c r="A448" s="27">
        <v>41921</v>
      </c>
      <c r="B448" s="25" t="s">
        <v>14695</v>
      </c>
      <c r="C448" s="25" t="s">
        <v>14696</v>
      </c>
      <c r="D448" s="14" t="s">
        <v>14697</v>
      </c>
      <c r="E448" s="25"/>
      <c r="F448" s="14" t="s">
        <v>14686</v>
      </c>
      <c r="G448" s="14" t="s">
        <v>2674</v>
      </c>
      <c r="H448" s="14" t="s">
        <v>14687</v>
      </c>
      <c r="I448" s="14" t="s">
        <v>14698</v>
      </c>
      <c r="J448" s="14"/>
      <c r="K448" s="14" t="s">
        <v>14699</v>
      </c>
      <c r="L448" s="27"/>
      <c r="M448" s="18"/>
      <c r="N448" s="79">
        <v>42047</v>
      </c>
      <c r="O448" s="16">
        <v>206</v>
      </c>
      <c r="P448" s="51"/>
      <c r="R448" s="330"/>
    </row>
    <row r="449" spans="1:18" s="70" customFormat="1" x14ac:dyDescent="0.25">
      <c r="A449" s="27">
        <v>41940</v>
      </c>
      <c r="B449" s="25" t="s">
        <v>14854</v>
      </c>
      <c r="C449" s="25" t="s">
        <v>14429</v>
      </c>
      <c r="D449" s="14" t="s">
        <v>13911</v>
      </c>
      <c r="E449" s="25" t="s">
        <v>14855</v>
      </c>
      <c r="F449" s="14" t="s">
        <v>14856</v>
      </c>
      <c r="G449" s="14" t="s">
        <v>14857</v>
      </c>
      <c r="H449" s="14" t="s">
        <v>8329</v>
      </c>
      <c r="I449" s="14" t="s">
        <v>14858</v>
      </c>
      <c r="J449" s="14" t="s">
        <v>1727</v>
      </c>
      <c r="K449" s="14" t="s">
        <v>640</v>
      </c>
      <c r="L449" s="27">
        <v>41941</v>
      </c>
      <c r="M449" s="18"/>
      <c r="N449" s="79">
        <v>41941</v>
      </c>
      <c r="O449" s="16"/>
      <c r="P449" s="51"/>
      <c r="R449" s="330"/>
    </row>
    <row r="450" spans="1:18" s="70" customFormat="1" x14ac:dyDescent="0.25">
      <c r="A450" s="27">
        <v>41990</v>
      </c>
      <c r="B450" s="25" t="s">
        <v>15089</v>
      </c>
      <c r="C450" s="25" t="s">
        <v>2010</v>
      </c>
      <c r="D450" s="14"/>
      <c r="E450" s="25" t="s">
        <v>11388</v>
      </c>
      <c r="F450" s="14" t="s">
        <v>12371</v>
      </c>
      <c r="G450" s="14"/>
      <c r="H450" s="14" t="s">
        <v>11388</v>
      </c>
      <c r="I450" s="14" t="s">
        <v>10007</v>
      </c>
      <c r="J450" s="14"/>
      <c r="K450" s="14" t="s">
        <v>6532</v>
      </c>
      <c r="L450" s="25"/>
      <c r="M450" s="18"/>
      <c r="N450" s="79">
        <v>41995</v>
      </c>
      <c r="O450" s="16">
        <v>20</v>
      </c>
      <c r="P450" s="51"/>
      <c r="R450" s="330"/>
    </row>
    <row r="451" spans="1:18" s="78" customFormat="1" x14ac:dyDescent="0.25">
      <c r="A451" s="27">
        <v>41985</v>
      </c>
      <c r="B451" s="25" t="s">
        <v>14954</v>
      </c>
      <c r="C451" s="25" t="s">
        <v>14951</v>
      </c>
      <c r="D451" s="14" t="s">
        <v>14955</v>
      </c>
      <c r="E451" s="25" t="s">
        <v>14133</v>
      </c>
      <c r="F451" s="14" t="s">
        <v>5382</v>
      </c>
      <c r="G451" s="14"/>
      <c r="H451" s="14" t="s">
        <v>14485</v>
      </c>
      <c r="I451" s="14" t="s">
        <v>14956</v>
      </c>
      <c r="J451" s="14" t="s">
        <v>4445</v>
      </c>
      <c r="K451" s="14" t="s">
        <v>14957</v>
      </c>
      <c r="L451" s="478">
        <v>41985</v>
      </c>
      <c r="M451" s="18"/>
      <c r="N451" s="79"/>
      <c r="O451" s="16"/>
      <c r="P451" s="51"/>
      <c r="R451" s="330"/>
    </row>
    <row r="452" spans="1:18" s="78" customFormat="1" x14ac:dyDescent="0.25">
      <c r="A452" s="27">
        <v>41955</v>
      </c>
      <c r="B452" s="25" t="s">
        <v>14954</v>
      </c>
      <c r="C452" s="25" t="s">
        <v>14951</v>
      </c>
      <c r="D452" s="14" t="s">
        <v>14955</v>
      </c>
      <c r="E452" s="25" t="s">
        <v>1735</v>
      </c>
      <c r="F452" s="14" t="s">
        <v>5382</v>
      </c>
      <c r="G452" s="14"/>
      <c r="H452" s="14"/>
      <c r="I452" s="14" t="s">
        <v>14958</v>
      </c>
      <c r="J452" s="14"/>
      <c r="K452" s="14" t="s">
        <v>14959</v>
      </c>
      <c r="L452" s="478">
        <v>41985</v>
      </c>
      <c r="M452" s="18"/>
      <c r="N452" s="79"/>
      <c r="O452" s="16"/>
      <c r="P452" s="51"/>
      <c r="R452" s="330"/>
    </row>
    <row r="453" spans="1:18" s="70" customFormat="1" x14ac:dyDescent="0.25">
      <c r="A453" s="27">
        <v>41967</v>
      </c>
      <c r="B453" s="25" t="s">
        <v>944</v>
      </c>
      <c r="C453" s="25" t="s">
        <v>9575</v>
      </c>
      <c r="D453" s="14" t="s">
        <v>14403</v>
      </c>
      <c r="E453" s="25"/>
      <c r="F453" s="14" t="s">
        <v>4609</v>
      </c>
      <c r="G453" s="14" t="s">
        <v>5830</v>
      </c>
      <c r="H453" s="14" t="s">
        <v>15043</v>
      </c>
      <c r="I453" s="14"/>
      <c r="J453" s="14"/>
      <c r="K453" s="14" t="s">
        <v>13116</v>
      </c>
      <c r="L453" s="360">
        <v>41978</v>
      </c>
      <c r="M453" s="18"/>
      <c r="N453" s="79">
        <v>41981</v>
      </c>
      <c r="O453" s="16">
        <v>6</v>
      </c>
      <c r="P453" s="51"/>
      <c r="R453" s="330"/>
    </row>
    <row r="454" spans="1:18" s="70" customFormat="1" x14ac:dyDescent="0.25">
      <c r="A454" s="27">
        <v>41982</v>
      </c>
      <c r="B454" s="25" t="s">
        <v>7690</v>
      </c>
      <c r="C454" s="25" t="s">
        <v>9575</v>
      </c>
      <c r="D454" s="14" t="s">
        <v>14403</v>
      </c>
      <c r="E454" s="25"/>
      <c r="F454" s="14" t="s">
        <v>8810</v>
      </c>
      <c r="G454" s="14"/>
      <c r="H454" s="14" t="s">
        <v>15051</v>
      </c>
      <c r="I454" s="14"/>
      <c r="J454" s="14"/>
      <c r="K454" s="14" t="s">
        <v>10226</v>
      </c>
      <c r="L454" s="360">
        <v>41982</v>
      </c>
      <c r="M454" s="18" t="s">
        <v>6533</v>
      </c>
      <c r="N454" s="79">
        <v>41982</v>
      </c>
      <c r="O454" s="16">
        <v>2</v>
      </c>
      <c r="P454" s="51"/>
      <c r="R454" s="330"/>
    </row>
    <row r="455" spans="1:18" s="70" customFormat="1" x14ac:dyDescent="0.25">
      <c r="A455" s="27">
        <v>41982</v>
      </c>
      <c r="B455" s="25" t="s">
        <v>15062</v>
      </c>
      <c r="C455" s="25" t="s">
        <v>15055</v>
      </c>
      <c r="D455" s="14" t="s">
        <v>15056</v>
      </c>
      <c r="E455" s="25" t="s">
        <v>15057</v>
      </c>
      <c r="F455" s="14" t="s">
        <v>15058</v>
      </c>
      <c r="G455" s="14" t="s">
        <v>851</v>
      </c>
      <c r="H455" s="14" t="s">
        <v>15059</v>
      </c>
      <c r="I455" s="14" t="s">
        <v>15060</v>
      </c>
      <c r="J455" s="14" t="s">
        <v>1587</v>
      </c>
      <c r="K455" s="14" t="s">
        <v>15061</v>
      </c>
      <c r="L455" s="478">
        <v>41699</v>
      </c>
      <c r="M455" s="18"/>
      <c r="N455" s="79">
        <v>42086</v>
      </c>
      <c r="O455" s="16" t="s">
        <v>15061</v>
      </c>
      <c r="P455" s="51"/>
      <c r="R455" s="330"/>
    </row>
    <row r="456" spans="1:18" s="70" customFormat="1" x14ac:dyDescent="0.25">
      <c r="A456" s="27">
        <v>41982</v>
      </c>
      <c r="B456" s="25" t="s">
        <v>15062</v>
      </c>
      <c r="C456" s="25" t="s">
        <v>15055</v>
      </c>
      <c r="D456" s="14" t="s">
        <v>15056</v>
      </c>
      <c r="E456" s="25" t="s">
        <v>15057</v>
      </c>
      <c r="F456" s="14" t="s">
        <v>15058</v>
      </c>
      <c r="G456" s="14" t="s">
        <v>8177</v>
      </c>
      <c r="H456" s="14" t="s">
        <v>15059</v>
      </c>
      <c r="I456" s="14" t="s">
        <v>15060</v>
      </c>
      <c r="J456" s="14"/>
      <c r="K456" s="14" t="s">
        <v>15063</v>
      </c>
      <c r="L456" s="478">
        <v>41699</v>
      </c>
      <c r="M456" s="18"/>
      <c r="N456" s="79">
        <v>42086</v>
      </c>
      <c r="O456" s="16" t="s">
        <v>15063</v>
      </c>
      <c r="P456" s="51"/>
      <c r="R456" s="330"/>
    </row>
    <row r="457" spans="1:18" s="70" customFormat="1" x14ac:dyDescent="0.25">
      <c r="A457" s="27">
        <v>41983</v>
      </c>
      <c r="B457" s="25" t="s">
        <v>15066</v>
      </c>
      <c r="C457" s="25" t="s">
        <v>13585</v>
      </c>
      <c r="D457" s="14" t="s">
        <v>13586</v>
      </c>
      <c r="E457" s="25" t="s">
        <v>10188</v>
      </c>
      <c r="F457" s="14" t="s">
        <v>12371</v>
      </c>
      <c r="G457" s="14"/>
      <c r="H457" s="14" t="s">
        <v>10188</v>
      </c>
      <c r="I457" s="14" t="s">
        <v>15064</v>
      </c>
      <c r="J457" s="14"/>
      <c r="K457" s="14" t="s">
        <v>6365</v>
      </c>
      <c r="L457" s="25"/>
      <c r="M457" s="18"/>
      <c r="N457" s="79">
        <v>41988</v>
      </c>
      <c r="O457" s="16">
        <v>4</v>
      </c>
      <c r="P457" s="51"/>
      <c r="R457" s="330"/>
    </row>
    <row r="458" spans="1:18" s="70" customFormat="1" x14ac:dyDescent="0.25">
      <c r="A458" s="27">
        <v>41983</v>
      </c>
      <c r="B458" s="25" t="s">
        <v>15066</v>
      </c>
      <c r="C458" s="25" t="s">
        <v>13585</v>
      </c>
      <c r="D458" s="14" t="s">
        <v>13586</v>
      </c>
      <c r="E458" s="25" t="s">
        <v>10188</v>
      </c>
      <c r="F458" s="14" t="s">
        <v>12371</v>
      </c>
      <c r="G458" s="14"/>
      <c r="H458" s="14" t="s">
        <v>10188</v>
      </c>
      <c r="I458" s="14" t="s">
        <v>15065</v>
      </c>
      <c r="J458" s="14"/>
      <c r="K458" s="14" t="s">
        <v>6365</v>
      </c>
      <c r="L458" s="25"/>
      <c r="M458" s="18"/>
      <c r="N458" s="79">
        <v>41988</v>
      </c>
      <c r="O458" s="16">
        <v>4</v>
      </c>
      <c r="P458" s="51"/>
      <c r="R458" s="330"/>
    </row>
    <row r="459" spans="1:18" s="70" customFormat="1" ht="30" x14ac:dyDescent="0.25">
      <c r="A459" s="27">
        <v>41984</v>
      </c>
      <c r="B459" s="25" t="s">
        <v>7006</v>
      </c>
      <c r="C459" s="25" t="s">
        <v>15075</v>
      </c>
      <c r="D459" s="14" t="s">
        <v>15076</v>
      </c>
      <c r="E459" s="25"/>
      <c r="F459" s="14" t="s">
        <v>7521</v>
      </c>
      <c r="G459" s="14"/>
      <c r="H459" s="14" t="s">
        <v>15077</v>
      </c>
      <c r="I459" s="14" t="s">
        <v>13693</v>
      </c>
      <c r="J459" s="14" t="s">
        <v>15078</v>
      </c>
      <c r="K459" s="14" t="s">
        <v>15079</v>
      </c>
      <c r="L459" s="360">
        <v>41989</v>
      </c>
      <c r="M459" s="18" t="s">
        <v>6533</v>
      </c>
      <c r="N459" s="79"/>
      <c r="O459" s="16"/>
      <c r="P459" s="51"/>
      <c r="R459" s="330"/>
    </row>
    <row r="460" spans="1:18" s="70" customFormat="1" x14ac:dyDescent="0.25">
      <c r="A460" s="27">
        <v>41984</v>
      </c>
      <c r="B460" s="25" t="s">
        <v>9158</v>
      </c>
      <c r="C460" s="25" t="s">
        <v>8481</v>
      </c>
      <c r="D460" s="14"/>
      <c r="E460" s="25"/>
      <c r="F460" s="14" t="s">
        <v>12845</v>
      </c>
      <c r="G460" s="14" t="s">
        <v>7868</v>
      </c>
      <c r="H460" s="14" t="s">
        <v>15081</v>
      </c>
      <c r="I460" s="14"/>
      <c r="J460" s="14"/>
      <c r="K460" s="14" t="s">
        <v>10495</v>
      </c>
      <c r="L460" s="360">
        <v>41984</v>
      </c>
      <c r="M460" s="18" t="s">
        <v>6533</v>
      </c>
      <c r="N460" s="79">
        <v>41985</v>
      </c>
      <c r="O460" s="16">
        <v>7</v>
      </c>
      <c r="P460" s="51"/>
      <c r="R460" s="330"/>
    </row>
    <row r="461" spans="1:18" s="70" customFormat="1" x14ac:dyDescent="0.25">
      <c r="A461" s="27">
        <v>42002</v>
      </c>
      <c r="B461" s="25" t="s">
        <v>9158</v>
      </c>
      <c r="C461" s="25" t="s">
        <v>8481</v>
      </c>
      <c r="D461" s="14"/>
      <c r="E461" s="25"/>
      <c r="F461" s="14" t="s">
        <v>12845</v>
      </c>
      <c r="G461" s="14" t="s">
        <v>7868</v>
      </c>
      <c r="H461" s="14" t="s">
        <v>15081</v>
      </c>
      <c r="I461" s="14"/>
      <c r="J461" s="14"/>
      <c r="K461" s="14" t="s">
        <v>6466</v>
      </c>
      <c r="L461" s="360">
        <v>42003</v>
      </c>
      <c r="M461" s="18" t="s">
        <v>6533</v>
      </c>
      <c r="N461" s="79"/>
      <c r="O461" s="16"/>
      <c r="P461" s="51"/>
      <c r="R461" s="330"/>
    </row>
    <row r="462" spans="1:18" s="70" customFormat="1" x14ac:dyDescent="0.25">
      <c r="A462" s="27">
        <v>41988</v>
      </c>
      <c r="B462" s="25" t="s">
        <v>15085</v>
      </c>
      <c r="C462" s="25" t="s">
        <v>15086</v>
      </c>
      <c r="D462" s="14" t="s">
        <v>14955</v>
      </c>
      <c r="E462" s="25" t="s">
        <v>12335</v>
      </c>
      <c r="F462" s="14" t="s">
        <v>14554</v>
      </c>
      <c r="G462" s="14" t="s">
        <v>11715</v>
      </c>
      <c r="H462" s="14" t="s">
        <v>7372</v>
      </c>
      <c r="I462" s="14" t="s">
        <v>15087</v>
      </c>
      <c r="J462" s="14" t="s">
        <v>10002</v>
      </c>
      <c r="K462" s="14" t="s">
        <v>7374</v>
      </c>
      <c r="L462" s="478">
        <v>41989</v>
      </c>
      <c r="M462" s="18"/>
      <c r="N462" s="79">
        <v>41989</v>
      </c>
      <c r="O462" s="16">
        <v>6</v>
      </c>
      <c r="P462" s="51"/>
      <c r="R462" s="330"/>
    </row>
    <row r="463" spans="1:18" s="70" customFormat="1" x14ac:dyDescent="0.25">
      <c r="A463" s="27">
        <v>41990</v>
      </c>
      <c r="B463" s="25" t="s">
        <v>3080</v>
      </c>
      <c r="C463" s="25" t="s">
        <v>15090</v>
      </c>
      <c r="D463" s="14" t="s">
        <v>15091</v>
      </c>
      <c r="E463" s="25"/>
      <c r="F463" s="14" t="s">
        <v>567</v>
      </c>
      <c r="G463" s="14"/>
      <c r="H463" s="14" t="s">
        <v>12931</v>
      </c>
      <c r="I463" s="14" t="s">
        <v>10321</v>
      </c>
      <c r="J463" s="14"/>
      <c r="K463" s="14" t="s">
        <v>5477</v>
      </c>
      <c r="L463" s="360">
        <v>41990</v>
      </c>
      <c r="M463" s="18" t="s">
        <v>6533</v>
      </c>
      <c r="N463" s="79"/>
      <c r="O463" s="16"/>
      <c r="P463" s="51"/>
      <c r="R463" s="330"/>
    </row>
    <row r="464" spans="1:18" s="70" customFormat="1" x14ac:dyDescent="0.25">
      <c r="A464" s="27">
        <v>41991</v>
      </c>
      <c r="B464" s="25" t="s">
        <v>14950</v>
      </c>
      <c r="C464" s="25" t="s">
        <v>14689</v>
      </c>
      <c r="D464" s="14" t="s">
        <v>14955</v>
      </c>
      <c r="E464" s="25" t="s">
        <v>15100</v>
      </c>
      <c r="F464" s="14" t="s">
        <v>5382</v>
      </c>
      <c r="G464" s="14"/>
      <c r="H464" s="14" t="s">
        <v>15101</v>
      </c>
      <c r="I464" s="14" t="s">
        <v>15102</v>
      </c>
      <c r="J464" s="14"/>
      <c r="K464" s="14" t="s">
        <v>15103</v>
      </c>
      <c r="L464" s="478">
        <v>41995</v>
      </c>
      <c r="M464" s="18"/>
      <c r="N464" s="79">
        <v>41992</v>
      </c>
      <c r="O464" s="16" t="s">
        <v>15116</v>
      </c>
      <c r="P464" s="51"/>
      <c r="R464" s="330"/>
    </row>
    <row r="465" spans="1:18" s="70" customFormat="1" x14ac:dyDescent="0.25">
      <c r="A465" s="27">
        <v>41991</v>
      </c>
      <c r="B465" s="25" t="s">
        <v>15104</v>
      </c>
      <c r="C465" s="25" t="s">
        <v>14599</v>
      </c>
      <c r="D465" s="14" t="s">
        <v>14600</v>
      </c>
      <c r="E465" s="25" t="s">
        <v>10188</v>
      </c>
      <c r="F465" s="14" t="s">
        <v>1661</v>
      </c>
      <c r="G465" s="14"/>
      <c r="H465" s="14" t="s">
        <v>10188</v>
      </c>
      <c r="I465" s="14" t="s">
        <v>15105</v>
      </c>
      <c r="J465" s="14"/>
      <c r="K465" s="14" t="s">
        <v>15106</v>
      </c>
      <c r="L465" s="25"/>
      <c r="M465" s="18"/>
      <c r="N465" s="79">
        <v>42004</v>
      </c>
      <c r="O465" s="16">
        <v>2</v>
      </c>
      <c r="P465" s="51"/>
      <c r="R465" s="330"/>
    </row>
    <row r="466" spans="1:18" s="70" customFormat="1" x14ac:dyDescent="0.25">
      <c r="A466" s="27">
        <v>41991</v>
      </c>
      <c r="B466" s="25" t="s">
        <v>15109</v>
      </c>
      <c r="C466" s="25" t="s">
        <v>12844</v>
      </c>
      <c r="D466" s="14" t="s">
        <v>13692</v>
      </c>
      <c r="E466" s="25"/>
      <c r="F466" s="14" t="s">
        <v>285</v>
      </c>
      <c r="G466" s="14"/>
      <c r="H466" s="14" t="s">
        <v>15110</v>
      </c>
      <c r="I466" s="14" t="s">
        <v>13693</v>
      </c>
      <c r="J466" s="14"/>
      <c r="K466" s="14" t="s">
        <v>6387</v>
      </c>
      <c r="L466" s="360">
        <v>41975</v>
      </c>
      <c r="M466" s="18" t="s">
        <v>15153</v>
      </c>
      <c r="N466" s="79">
        <v>41996</v>
      </c>
      <c r="O466" s="16">
        <v>1000</v>
      </c>
      <c r="P466" s="51"/>
      <c r="R466" s="330"/>
    </row>
    <row r="467" spans="1:18" s="70" customFormat="1" x14ac:dyDescent="0.25">
      <c r="A467" s="27">
        <v>41992</v>
      </c>
      <c r="B467" s="25" t="s">
        <v>15113</v>
      </c>
      <c r="C467" s="25" t="s">
        <v>13228</v>
      </c>
      <c r="D467" s="14" t="s">
        <v>12939</v>
      </c>
      <c r="E467" s="25" t="s">
        <v>11728</v>
      </c>
      <c r="F467" s="14" t="s">
        <v>1661</v>
      </c>
      <c r="G467" s="14"/>
      <c r="H467" s="14" t="s">
        <v>15114</v>
      </c>
      <c r="I467" s="14" t="s">
        <v>14538</v>
      </c>
      <c r="J467" s="14"/>
      <c r="K467" s="14" t="s">
        <v>10226</v>
      </c>
      <c r="L467" s="25"/>
      <c r="M467" s="18"/>
      <c r="N467" s="79">
        <v>41996</v>
      </c>
      <c r="O467" s="16">
        <v>2</v>
      </c>
      <c r="P467" s="51"/>
      <c r="R467" s="330"/>
    </row>
    <row r="468" spans="1:18" s="70" customFormat="1" x14ac:dyDescent="0.25">
      <c r="A468" s="27">
        <v>41992</v>
      </c>
      <c r="B468" s="25" t="s">
        <v>15113</v>
      </c>
      <c r="C468" s="25" t="s">
        <v>13228</v>
      </c>
      <c r="D468" s="14" t="s">
        <v>12939</v>
      </c>
      <c r="E468" s="25" t="s">
        <v>11728</v>
      </c>
      <c r="F468" s="14" t="s">
        <v>1661</v>
      </c>
      <c r="G468" s="14"/>
      <c r="H468" s="14" t="s">
        <v>15115</v>
      </c>
      <c r="I468" s="14" t="s">
        <v>14681</v>
      </c>
      <c r="J468" s="14"/>
      <c r="K468" s="14" t="s">
        <v>10226</v>
      </c>
      <c r="L468" s="25"/>
      <c r="M468" s="18"/>
      <c r="N468" s="79">
        <v>41996</v>
      </c>
      <c r="O468" s="16">
        <v>2</v>
      </c>
      <c r="P468" s="51"/>
      <c r="R468" s="330"/>
    </row>
    <row r="469" spans="1:18" s="78" customFormat="1" x14ac:dyDescent="0.25">
      <c r="A469" s="27">
        <v>41996</v>
      </c>
      <c r="B469" s="25">
        <v>5403</v>
      </c>
      <c r="C469" s="25" t="s">
        <v>15121</v>
      </c>
      <c r="D469" s="14" t="s">
        <v>15122</v>
      </c>
      <c r="E469" s="25" t="s">
        <v>11097</v>
      </c>
      <c r="F469" s="14" t="s">
        <v>9048</v>
      </c>
      <c r="G469" s="14" t="s">
        <v>5383</v>
      </c>
      <c r="H469" s="14" t="s">
        <v>15123</v>
      </c>
      <c r="I469" s="14" t="s">
        <v>11133</v>
      </c>
      <c r="J469" s="14" t="s">
        <v>1287</v>
      </c>
      <c r="K469" s="14" t="s">
        <v>14077</v>
      </c>
      <c r="L469" s="478">
        <v>42002</v>
      </c>
      <c r="M469" s="18"/>
      <c r="N469" s="79">
        <v>42002</v>
      </c>
      <c r="O469" s="16">
        <v>100</v>
      </c>
      <c r="P469" s="51"/>
      <c r="R469" s="330"/>
    </row>
    <row r="470" spans="1:18" s="70" customFormat="1" x14ac:dyDescent="0.25">
      <c r="A470" s="27">
        <v>42002</v>
      </c>
      <c r="B470" s="25" t="s">
        <v>15134</v>
      </c>
      <c r="C470" s="25" t="s">
        <v>15075</v>
      </c>
      <c r="D470" s="14" t="s">
        <v>15076</v>
      </c>
      <c r="E470" s="25"/>
      <c r="F470" s="14" t="s">
        <v>10971</v>
      </c>
      <c r="G470" s="14"/>
      <c r="H470" s="14" t="s">
        <v>15135</v>
      </c>
      <c r="I470" s="14"/>
      <c r="J470" s="14"/>
      <c r="K470" s="14" t="s">
        <v>363</v>
      </c>
      <c r="L470" s="360">
        <v>42002</v>
      </c>
      <c r="M470" s="18" t="s">
        <v>6533</v>
      </c>
      <c r="N470" s="79">
        <v>42002</v>
      </c>
      <c r="O470" s="16">
        <v>2</v>
      </c>
      <c r="P470" s="51"/>
      <c r="Q470" s="70">
        <v>58</v>
      </c>
      <c r="R470" s="330" t="s">
        <v>10981</v>
      </c>
    </row>
    <row r="471" spans="1:18" s="70" customFormat="1" x14ac:dyDescent="0.25">
      <c r="A471" s="27">
        <v>41999</v>
      </c>
      <c r="B471" s="25" t="s">
        <v>15138</v>
      </c>
      <c r="C471" s="25" t="s">
        <v>14088</v>
      </c>
      <c r="D471" s="14" t="s">
        <v>14614</v>
      </c>
      <c r="E471" s="25" t="s">
        <v>14549</v>
      </c>
      <c r="F471" s="14" t="s">
        <v>15058</v>
      </c>
      <c r="G471" s="14"/>
      <c r="H471" s="14" t="s">
        <v>15059</v>
      </c>
      <c r="I471" s="14" t="s">
        <v>15136</v>
      </c>
      <c r="J471" s="14"/>
      <c r="K471" s="14" t="s">
        <v>15137</v>
      </c>
      <c r="L471" s="478">
        <v>42002</v>
      </c>
      <c r="M471" s="18"/>
      <c r="N471" s="79"/>
      <c r="O471" s="16"/>
      <c r="P471" s="51"/>
      <c r="R471" s="330"/>
    </row>
    <row r="472" spans="1:18" s="78" customFormat="1" x14ac:dyDescent="0.25">
      <c r="A472" s="27">
        <v>42003</v>
      </c>
      <c r="B472" s="25" t="s">
        <v>15142</v>
      </c>
      <c r="C472" s="25" t="s">
        <v>15140</v>
      </c>
      <c r="D472" s="14" t="s">
        <v>15144</v>
      </c>
      <c r="E472" s="25"/>
      <c r="F472" s="14" t="s">
        <v>936</v>
      </c>
      <c r="G472" s="14"/>
      <c r="H472" s="14" t="s">
        <v>1989</v>
      </c>
      <c r="I472" s="14"/>
      <c r="J472" s="14"/>
      <c r="K472" s="14" t="s">
        <v>7706</v>
      </c>
      <c r="L472" s="360">
        <v>42024</v>
      </c>
      <c r="M472" s="18"/>
      <c r="N472" s="79">
        <v>42025</v>
      </c>
      <c r="O472" s="16">
        <v>150</v>
      </c>
      <c r="P472" s="51"/>
      <c r="Q472" s="77"/>
      <c r="R472" s="330"/>
    </row>
    <row r="473" spans="1:18" s="78" customFormat="1" x14ac:dyDescent="0.25">
      <c r="A473" s="27">
        <v>42003</v>
      </c>
      <c r="B473" s="25" t="s">
        <v>15142</v>
      </c>
      <c r="C473" s="25" t="s">
        <v>15140</v>
      </c>
      <c r="D473" s="14" t="s">
        <v>15144</v>
      </c>
      <c r="E473" s="25"/>
      <c r="F473" s="14" t="s">
        <v>936</v>
      </c>
      <c r="G473" s="14"/>
      <c r="H473" s="14" t="s">
        <v>228</v>
      </c>
      <c r="I473" s="14"/>
      <c r="J473" s="14" t="s">
        <v>4164</v>
      </c>
      <c r="K473" s="14" t="s">
        <v>7127</v>
      </c>
      <c r="L473" s="360">
        <v>42024</v>
      </c>
      <c r="M473" s="18"/>
      <c r="N473" s="79">
        <v>42025</v>
      </c>
      <c r="O473" s="16">
        <v>250</v>
      </c>
      <c r="P473" s="51"/>
      <c r="R473" s="330"/>
    </row>
    <row r="474" spans="1:18" s="78" customFormat="1" x14ac:dyDescent="0.25">
      <c r="A474" s="27">
        <v>42004</v>
      </c>
      <c r="B474" s="25" t="s">
        <v>15145</v>
      </c>
      <c r="C474" s="25" t="s">
        <v>15146</v>
      </c>
      <c r="D474" s="14" t="s">
        <v>15147</v>
      </c>
      <c r="E474" s="25"/>
      <c r="F474" s="14" t="s">
        <v>936</v>
      </c>
      <c r="G474" s="14"/>
      <c r="H474" s="14" t="s">
        <v>228</v>
      </c>
      <c r="I474" s="14"/>
      <c r="J474" s="14" t="s">
        <v>9629</v>
      </c>
      <c r="K474" s="14" t="s">
        <v>7825</v>
      </c>
      <c r="L474" s="360">
        <v>42018</v>
      </c>
      <c r="M474" s="18"/>
      <c r="N474" s="79">
        <v>42018</v>
      </c>
      <c r="O474" s="16">
        <v>750</v>
      </c>
      <c r="P474" s="51"/>
      <c r="R474" s="330"/>
    </row>
    <row r="475" spans="1:18" s="78" customFormat="1" x14ac:dyDescent="0.25">
      <c r="A475" s="27">
        <v>42006</v>
      </c>
      <c r="B475" s="25" t="s">
        <v>15152</v>
      </c>
      <c r="C475" s="25" t="s">
        <v>15165</v>
      </c>
      <c r="D475" s="14" t="s">
        <v>14600</v>
      </c>
      <c r="E475" s="25" t="s">
        <v>10188</v>
      </c>
      <c r="F475" s="14" t="s">
        <v>1661</v>
      </c>
      <c r="G475" s="14"/>
      <c r="H475" s="14" t="s">
        <v>10188</v>
      </c>
      <c r="I475" s="14" t="s">
        <v>15105</v>
      </c>
      <c r="J475" s="14"/>
      <c r="K475" s="14" t="s">
        <v>824</v>
      </c>
      <c r="L475" s="25"/>
      <c r="M475" s="18"/>
      <c r="N475" s="79">
        <v>42011</v>
      </c>
      <c r="O475" s="16">
        <v>1</v>
      </c>
      <c r="P475" s="51"/>
      <c r="R475" s="330"/>
    </row>
    <row r="476" spans="1:18" s="78" customFormat="1" x14ac:dyDescent="0.25">
      <c r="A476" s="27">
        <v>42009</v>
      </c>
      <c r="B476" s="25" t="s">
        <v>6981</v>
      </c>
      <c r="C476" s="25" t="s">
        <v>12844</v>
      </c>
      <c r="D476" s="14" t="s">
        <v>13692</v>
      </c>
      <c r="E476" s="25"/>
      <c r="F476" s="14" t="s">
        <v>7521</v>
      </c>
      <c r="G476" s="14"/>
      <c r="H476" s="14" t="s">
        <v>15154</v>
      </c>
      <c r="I476" s="14"/>
      <c r="J476" s="14"/>
      <c r="K476" s="14" t="s">
        <v>6387</v>
      </c>
      <c r="L476" s="360">
        <v>42009</v>
      </c>
      <c r="M476" s="340">
        <v>42009</v>
      </c>
      <c r="N476" s="79">
        <v>1000</v>
      </c>
      <c r="O476" s="16"/>
      <c r="P476" s="51"/>
      <c r="R476" s="330"/>
    </row>
    <row r="477" spans="1:18" s="78" customFormat="1" ht="30" x14ac:dyDescent="0.25">
      <c r="A477" s="27">
        <v>41645</v>
      </c>
      <c r="B477" s="25" t="s">
        <v>15161</v>
      </c>
      <c r="C477" s="25" t="s">
        <v>14258</v>
      </c>
      <c r="D477" s="14" t="s">
        <v>14151</v>
      </c>
      <c r="E477" s="25" t="s">
        <v>15162</v>
      </c>
      <c r="F477" s="14" t="s">
        <v>1697</v>
      </c>
      <c r="G477" s="14"/>
      <c r="H477" s="14" t="s">
        <v>7536</v>
      </c>
      <c r="I477" s="14" t="s">
        <v>15164</v>
      </c>
      <c r="J477" s="14" t="s">
        <v>13205</v>
      </c>
      <c r="K477" s="14" t="s">
        <v>15163</v>
      </c>
      <c r="L477" s="478">
        <v>42013</v>
      </c>
      <c r="M477" s="18"/>
      <c r="N477" s="79"/>
      <c r="O477" s="16"/>
      <c r="P477" s="51"/>
      <c r="R477" s="330"/>
    </row>
    <row r="478" spans="1:18" s="70" customFormat="1" x14ac:dyDescent="0.25">
      <c r="A478" s="27">
        <v>42012</v>
      </c>
      <c r="B478" s="25" t="s">
        <v>15169</v>
      </c>
      <c r="C478" s="25" t="s">
        <v>14684</v>
      </c>
      <c r="D478" s="14" t="s">
        <v>14685</v>
      </c>
      <c r="E478" s="25"/>
      <c r="F478" s="14" t="s">
        <v>15058</v>
      </c>
      <c r="G478" s="14" t="s">
        <v>3915</v>
      </c>
      <c r="H478" s="14" t="s">
        <v>15059</v>
      </c>
      <c r="I478" s="14" t="s">
        <v>11590</v>
      </c>
      <c r="J478" s="14"/>
      <c r="K478" s="14" t="s">
        <v>15170</v>
      </c>
      <c r="L478" s="25"/>
      <c r="M478" s="18"/>
      <c r="N478" s="79"/>
      <c r="O478" s="16"/>
      <c r="P478" s="51"/>
      <c r="R478" s="330"/>
    </row>
    <row r="479" spans="1:18" s="70" customFormat="1" x14ac:dyDescent="0.25">
      <c r="A479" s="27">
        <v>42013</v>
      </c>
      <c r="B479" s="25" t="s">
        <v>15176</v>
      </c>
      <c r="C479" s="25" t="s">
        <v>15177</v>
      </c>
      <c r="D479" s="14" t="s">
        <v>15178</v>
      </c>
      <c r="E479" s="25" t="s">
        <v>11097</v>
      </c>
      <c r="F479" s="14" t="s">
        <v>9048</v>
      </c>
      <c r="G479" s="14" t="s">
        <v>3915</v>
      </c>
      <c r="H479" s="14"/>
      <c r="I479" s="14" t="s">
        <v>11133</v>
      </c>
      <c r="J479" s="14" t="s">
        <v>1287</v>
      </c>
      <c r="K479" s="14" t="s">
        <v>4354</v>
      </c>
      <c r="L479" s="478">
        <v>42016</v>
      </c>
      <c r="M479" s="18"/>
      <c r="N479" s="79">
        <v>42024</v>
      </c>
      <c r="O479" s="16">
        <v>50</v>
      </c>
      <c r="P479" s="51"/>
      <c r="R479" s="330"/>
    </row>
    <row r="480" spans="1:18" s="70" customFormat="1" x14ac:dyDescent="0.25">
      <c r="A480" s="27">
        <v>42017</v>
      </c>
      <c r="B480" s="25" t="s">
        <v>15195</v>
      </c>
      <c r="C480" s="25" t="s">
        <v>15165</v>
      </c>
      <c r="D480" s="14" t="s">
        <v>14600</v>
      </c>
      <c r="E480" s="25" t="s">
        <v>10188</v>
      </c>
      <c r="F480" s="14" t="s">
        <v>1661</v>
      </c>
      <c r="G480" s="14"/>
      <c r="H480" s="14" t="s">
        <v>10188</v>
      </c>
      <c r="I480" s="14" t="s">
        <v>15196</v>
      </c>
      <c r="J480" s="14"/>
      <c r="K480" s="14" t="s">
        <v>824</v>
      </c>
      <c r="L480" s="25"/>
      <c r="M480" s="18"/>
      <c r="N480" s="79">
        <v>42018</v>
      </c>
      <c r="O480" s="16">
        <v>1</v>
      </c>
      <c r="P480" s="51"/>
      <c r="R480" s="330"/>
    </row>
    <row r="481" spans="1:18" s="78" customFormat="1" x14ac:dyDescent="0.25">
      <c r="A481" s="27">
        <v>42017</v>
      </c>
      <c r="B481" s="25" t="s">
        <v>15195</v>
      </c>
      <c r="C481" s="25" t="s">
        <v>15193</v>
      </c>
      <c r="D481" s="14" t="s">
        <v>14928</v>
      </c>
      <c r="E481" s="25" t="s">
        <v>10188</v>
      </c>
      <c r="F481" s="14" t="s">
        <v>1661</v>
      </c>
      <c r="G481" s="14"/>
      <c r="H481" s="14" t="s">
        <v>10188</v>
      </c>
      <c r="I481" s="14" t="s">
        <v>15194</v>
      </c>
      <c r="J481" s="14"/>
      <c r="K481" s="14" t="s">
        <v>1820</v>
      </c>
      <c r="L481" s="25"/>
      <c r="M481" s="18"/>
      <c r="N481" s="79">
        <v>42019</v>
      </c>
      <c r="O481" s="16">
        <v>2</v>
      </c>
      <c r="P481" s="51"/>
      <c r="R481" s="330"/>
    </row>
    <row r="482" spans="1:18" s="78" customFormat="1" ht="45" x14ac:dyDescent="0.25">
      <c r="A482" s="27">
        <v>42017</v>
      </c>
      <c r="B482" s="25"/>
      <c r="C482" s="25" t="s">
        <v>15185</v>
      </c>
      <c r="D482" s="14" t="s">
        <v>15200</v>
      </c>
      <c r="E482" s="25" t="s">
        <v>15197</v>
      </c>
      <c r="F482" s="14" t="s">
        <v>7521</v>
      </c>
      <c r="G482" s="14"/>
      <c r="H482" s="14" t="s">
        <v>15201</v>
      </c>
      <c r="I482" s="14"/>
      <c r="J482" s="14" t="s">
        <v>15198</v>
      </c>
      <c r="K482" s="14" t="s">
        <v>15199</v>
      </c>
      <c r="L482" s="478">
        <v>42023</v>
      </c>
      <c r="M482" s="18"/>
      <c r="N482" s="79"/>
      <c r="O482" s="16"/>
      <c r="P482" s="51"/>
      <c r="R482" s="330"/>
    </row>
    <row r="483" spans="1:18" s="70" customFormat="1" x14ac:dyDescent="0.25">
      <c r="A483" s="27">
        <v>42018</v>
      </c>
      <c r="B483" s="25" t="s">
        <v>15202</v>
      </c>
      <c r="C483" s="25" t="s">
        <v>14672</v>
      </c>
      <c r="D483" s="14" t="s">
        <v>14884</v>
      </c>
      <c r="E483" s="25"/>
      <c r="F483" s="14" t="s">
        <v>8810</v>
      </c>
      <c r="G483" s="14"/>
      <c r="H483" s="14" t="s">
        <v>13059</v>
      </c>
      <c r="I483" s="14" t="s">
        <v>15203</v>
      </c>
      <c r="J483" s="14"/>
      <c r="K483" s="14" t="s">
        <v>11800</v>
      </c>
      <c r="L483" s="360">
        <v>42020</v>
      </c>
      <c r="M483" s="18" t="s">
        <v>6533</v>
      </c>
      <c r="N483" s="79">
        <v>42024</v>
      </c>
      <c r="O483" s="16">
        <v>17</v>
      </c>
      <c r="P483" s="51"/>
      <c r="R483" s="330"/>
    </row>
    <row r="484" spans="1:18" s="70" customFormat="1" x14ac:dyDescent="0.25">
      <c r="A484" s="27">
        <v>42023</v>
      </c>
      <c r="B484" s="25" t="s">
        <v>15227</v>
      </c>
      <c r="C484" s="25" t="s">
        <v>15226</v>
      </c>
      <c r="D484" s="14" t="s">
        <v>14356</v>
      </c>
      <c r="E484" s="25" t="s">
        <v>10188</v>
      </c>
      <c r="F484" s="14" t="s">
        <v>1661</v>
      </c>
      <c r="G484" s="14"/>
      <c r="H484" s="14" t="s">
        <v>10188</v>
      </c>
      <c r="I484" s="14" t="s">
        <v>15224</v>
      </c>
      <c r="J484" s="14"/>
      <c r="K484" s="14" t="s">
        <v>11945</v>
      </c>
      <c r="L484" s="25"/>
      <c r="M484" s="18"/>
      <c r="N484" s="79">
        <v>42027</v>
      </c>
      <c r="O484" s="16">
        <v>9</v>
      </c>
      <c r="P484" s="51"/>
      <c r="R484" s="330"/>
    </row>
    <row r="485" spans="1:18" s="70" customFormat="1" x14ac:dyDescent="0.25">
      <c r="A485" s="27">
        <v>42023</v>
      </c>
      <c r="B485" s="25" t="s">
        <v>15227</v>
      </c>
      <c r="C485" s="25" t="s">
        <v>15226</v>
      </c>
      <c r="D485" s="14" t="s">
        <v>14356</v>
      </c>
      <c r="E485" s="25" t="s">
        <v>10188</v>
      </c>
      <c r="F485" s="14" t="s">
        <v>1661</v>
      </c>
      <c r="G485" s="14"/>
      <c r="H485" s="14" t="s">
        <v>10188</v>
      </c>
      <c r="I485" s="14" t="s">
        <v>15225</v>
      </c>
      <c r="J485" s="14"/>
      <c r="K485" s="14" t="s">
        <v>824</v>
      </c>
      <c r="L485" s="25"/>
      <c r="M485" s="18"/>
      <c r="N485" s="79">
        <v>42027</v>
      </c>
      <c r="O485" s="16">
        <v>1</v>
      </c>
      <c r="P485" s="51"/>
      <c r="R485" s="330"/>
    </row>
    <row r="486" spans="1:18" s="70" customFormat="1" x14ac:dyDescent="0.25">
      <c r="A486" s="27">
        <v>42024</v>
      </c>
      <c r="B486" s="25" t="s">
        <v>15228</v>
      </c>
      <c r="C486" s="25" t="s">
        <v>13228</v>
      </c>
      <c r="D486" s="14" t="s">
        <v>12939</v>
      </c>
      <c r="E486" s="25" t="s">
        <v>12372</v>
      </c>
      <c r="F486" s="14" t="s">
        <v>1661</v>
      </c>
      <c r="G486" s="14"/>
      <c r="H486" s="14" t="s">
        <v>12372</v>
      </c>
      <c r="I486" s="14" t="s">
        <v>13845</v>
      </c>
      <c r="J486" s="14"/>
      <c r="K486" s="14" t="s">
        <v>12922</v>
      </c>
      <c r="L486" s="25"/>
      <c r="M486" s="18"/>
      <c r="N486" s="79">
        <v>42030</v>
      </c>
      <c r="O486" s="16">
        <v>1</v>
      </c>
      <c r="P486" s="51"/>
      <c r="R486" s="330"/>
    </row>
    <row r="487" spans="1:18" s="70" customFormat="1" x14ac:dyDescent="0.25">
      <c r="A487" s="27">
        <v>42024</v>
      </c>
      <c r="B487" s="25" t="s">
        <v>15228</v>
      </c>
      <c r="C487" s="25" t="s">
        <v>13228</v>
      </c>
      <c r="D487" s="14" t="s">
        <v>12939</v>
      </c>
      <c r="E487" s="25" t="s">
        <v>12372</v>
      </c>
      <c r="F487" s="14" t="s">
        <v>1661</v>
      </c>
      <c r="G487" s="14"/>
      <c r="H487" s="14" t="s">
        <v>12372</v>
      </c>
      <c r="I487" s="14" t="s">
        <v>15229</v>
      </c>
      <c r="J487" s="14"/>
      <c r="K487" s="14" t="s">
        <v>12922</v>
      </c>
      <c r="L487" s="25"/>
      <c r="M487" s="18"/>
      <c r="N487" s="79">
        <v>42030</v>
      </c>
      <c r="O487" s="16">
        <v>1</v>
      </c>
      <c r="P487" s="51"/>
      <c r="R487" s="330"/>
    </row>
    <row r="488" spans="1:18" s="70" customFormat="1" x14ac:dyDescent="0.25">
      <c r="A488" s="27">
        <v>42024</v>
      </c>
      <c r="B488" s="25" t="s">
        <v>15231</v>
      </c>
      <c r="C488" s="25" t="s">
        <v>15232</v>
      </c>
      <c r="D488" s="14" t="s">
        <v>15233</v>
      </c>
      <c r="E488" s="25" t="s">
        <v>14549</v>
      </c>
      <c r="F488" s="14" t="s">
        <v>4412</v>
      </c>
      <c r="G488" s="14" t="s">
        <v>2674</v>
      </c>
      <c r="H488" s="14" t="s">
        <v>1243</v>
      </c>
      <c r="I488" s="14" t="s">
        <v>15234</v>
      </c>
      <c r="J488" s="14" t="s">
        <v>10366</v>
      </c>
      <c r="K488" s="14" t="s">
        <v>15235</v>
      </c>
      <c r="L488" s="478">
        <v>42027</v>
      </c>
      <c r="M488" s="18"/>
      <c r="N488" s="79">
        <v>42033</v>
      </c>
      <c r="O488" s="16">
        <f>88+108</f>
        <v>196</v>
      </c>
      <c r="P488" s="51"/>
      <c r="R488" s="330"/>
    </row>
    <row r="489" spans="1:18" s="70" customFormat="1" x14ac:dyDescent="0.25">
      <c r="A489" s="27">
        <v>42024</v>
      </c>
      <c r="B489" t="s">
        <v>15244</v>
      </c>
      <c r="C489" s="25" t="s">
        <v>14258</v>
      </c>
      <c r="D489" s="14" t="s">
        <v>14151</v>
      </c>
      <c r="E489" s="25" t="s">
        <v>15245</v>
      </c>
      <c r="F489" s="14" t="s">
        <v>2826</v>
      </c>
      <c r="G489" s="14"/>
      <c r="H489" s="14" t="s">
        <v>11034</v>
      </c>
      <c r="I489" s="14" t="s">
        <v>7907</v>
      </c>
      <c r="J489" s="14"/>
      <c r="K489" s="14" t="s">
        <v>6219</v>
      </c>
      <c r="L489" s="360">
        <v>42029</v>
      </c>
      <c r="M489" s="18"/>
      <c r="N489" s="79">
        <v>42033</v>
      </c>
      <c r="O489" s="16">
        <v>36</v>
      </c>
      <c r="P489" s="51"/>
      <c r="R489" s="330"/>
    </row>
    <row r="490" spans="1:18" s="70" customFormat="1" x14ac:dyDescent="0.25">
      <c r="A490" s="27">
        <v>42024</v>
      </c>
      <c r="B490" t="s">
        <v>15244</v>
      </c>
      <c r="C490" s="25" t="s">
        <v>14258</v>
      </c>
      <c r="D490" s="14" t="s">
        <v>14151</v>
      </c>
      <c r="E490" s="25" t="s">
        <v>8790</v>
      </c>
      <c r="F490" s="14" t="s">
        <v>2826</v>
      </c>
      <c r="G490" s="14"/>
      <c r="H490" s="14" t="s">
        <v>12335</v>
      </c>
      <c r="I490" s="14" t="s">
        <v>3915</v>
      </c>
      <c r="J490" s="14"/>
      <c r="K490" s="14" t="s">
        <v>6744</v>
      </c>
      <c r="L490" s="360">
        <v>42029</v>
      </c>
      <c r="M490" s="18"/>
      <c r="N490" s="79">
        <v>42033</v>
      </c>
      <c r="O490" s="16">
        <v>108</v>
      </c>
      <c r="P490" s="51"/>
      <c r="R490" s="330"/>
    </row>
    <row r="491" spans="1:18" s="70" customFormat="1" x14ac:dyDescent="0.25">
      <c r="A491" s="27">
        <v>42024</v>
      </c>
      <c r="B491" t="s">
        <v>15244</v>
      </c>
      <c r="C491" s="25" t="s">
        <v>14258</v>
      </c>
      <c r="D491" s="14" t="s">
        <v>14151</v>
      </c>
      <c r="E491" s="25" t="s">
        <v>15246</v>
      </c>
      <c r="F491" s="14" t="s">
        <v>2826</v>
      </c>
      <c r="G491" s="14"/>
      <c r="H491" s="14" t="s">
        <v>10320</v>
      </c>
      <c r="I491" s="14" t="s">
        <v>8177</v>
      </c>
      <c r="J491" s="14"/>
      <c r="K491" s="14" t="s">
        <v>8447</v>
      </c>
      <c r="L491" s="360">
        <v>42029</v>
      </c>
      <c r="M491" s="18"/>
      <c r="N491" s="79">
        <v>42033</v>
      </c>
      <c r="O491" s="16">
        <v>2</v>
      </c>
      <c r="P491" s="51"/>
      <c r="R491" s="330"/>
    </row>
    <row r="492" spans="1:18" s="70" customFormat="1" x14ac:dyDescent="0.25">
      <c r="A492" s="27">
        <v>42024</v>
      </c>
      <c r="B492" t="s">
        <v>15247</v>
      </c>
      <c r="C492" s="25" t="s">
        <v>14258</v>
      </c>
      <c r="D492" s="14" t="s">
        <v>14151</v>
      </c>
      <c r="E492" s="25" t="s">
        <v>15248</v>
      </c>
      <c r="F492" s="14" t="s">
        <v>4494</v>
      </c>
      <c r="G492" s="14"/>
      <c r="H492" s="14" t="s">
        <v>7688</v>
      </c>
      <c r="I492" s="14"/>
      <c r="J492" s="14"/>
      <c r="K492" s="14" t="s">
        <v>3883</v>
      </c>
      <c r="L492" s="478">
        <v>42025</v>
      </c>
      <c r="M492" s="18"/>
      <c r="N492" s="79">
        <v>42025</v>
      </c>
      <c r="O492" s="16">
        <v>3</v>
      </c>
      <c r="P492" s="51"/>
      <c r="R492" s="330"/>
    </row>
    <row r="493" spans="1:18" s="70" customFormat="1" x14ac:dyDescent="0.25">
      <c r="A493" s="27">
        <v>42024</v>
      </c>
      <c r="B493" s="25" t="s">
        <v>15249</v>
      </c>
      <c r="C493" s="25" t="s">
        <v>14088</v>
      </c>
      <c r="D493" s="14" t="s">
        <v>14614</v>
      </c>
      <c r="E493" s="25" t="s">
        <v>15250</v>
      </c>
      <c r="F493" s="14" t="s">
        <v>2826</v>
      </c>
      <c r="G493" s="14"/>
      <c r="H493" s="14"/>
      <c r="I493" s="14" t="s">
        <v>674</v>
      </c>
      <c r="J493" s="14"/>
      <c r="K493" s="14" t="s">
        <v>2911</v>
      </c>
      <c r="L493" s="478">
        <v>42034</v>
      </c>
      <c r="M493" s="340">
        <v>42034</v>
      </c>
      <c r="N493" s="79">
        <v>42034</v>
      </c>
      <c r="O493" s="16">
        <v>10</v>
      </c>
      <c r="P493" s="51"/>
      <c r="R493" s="330"/>
    </row>
    <row r="494" spans="1:18" s="70" customFormat="1" x14ac:dyDescent="0.25">
      <c r="A494" s="27">
        <v>42024</v>
      </c>
      <c r="B494" s="25" t="s">
        <v>15249</v>
      </c>
      <c r="C494" s="25" t="s">
        <v>14088</v>
      </c>
      <c r="D494" s="14" t="s">
        <v>14614</v>
      </c>
      <c r="E494" s="25" t="s">
        <v>15251</v>
      </c>
      <c r="F494" s="14" t="s">
        <v>2826</v>
      </c>
      <c r="G494" s="14"/>
      <c r="H494" s="14"/>
      <c r="I494" s="14" t="s">
        <v>674</v>
      </c>
      <c r="J494" s="14"/>
      <c r="K494" s="14" t="s">
        <v>2911</v>
      </c>
      <c r="L494" s="478">
        <v>42034</v>
      </c>
      <c r="M494" s="18"/>
      <c r="N494" s="79">
        <v>42034</v>
      </c>
      <c r="O494" s="16">
        <v>1</v>
      </c>
      <c r="P494" s="51"/>
      <c r="R494" s="330"/>
    </row>
    <row r="495" spans="1:18" s="70" customFormat="1" x14ac:dyDescent="0.25">
      <c r="A495" s="27">
        <v>42024</v>
      </c>
      <c r="B495" s="25" t="s">
        <v>15252</v>
      </c>
      <c r="C495" s="25" t="s">
        <v>14920</v>
      </c>
      <c r="D495" s="14"/>
      <c r="E495" s="25" t="s">
        <v>10320</v>
      </c>
      <c r="F495" s="14" t="s">
        <v>1697</v>
      </c>
      <c r="G495" s="14"/>
      <c r="H495" s="14" t="s">
        <v>15201</v>
      </c>
      <c r="I495" s="14" t="s">
        <v>4713</v>
      </c>
      <c r="J495" s="14" t="s">
        <v>660</v>
      </c>
      <c r="K495" s="14" t="s">
        <v>4887</v>
      </c>
      <c r="L495" s="478">
        <v>42025</v>
      </c>
      <c r="M495" s="18"/>
      <c r="N495" s="79"/>
      <c r="O495" s="16"/>
      <c r="P495" s="51"/>
      <c r="R495" s="330"/>
    </row>
    <row r="496" spans="1:18" s="70" customFormat="1" x14ac:dyDescent="0.25">
      <c r="A496" s="27">
        <v>42024</v>
      </c>
      <c r="B496" s="25" t="s">
        <v>15253</v>
      </c>
      <c r="C496" s="25" t="s">
        <v>14258</v>
      </c>
      <c r="D496" s="14" t="s">
        <v>14151</v>
      </c>
      <c r="E496" s="25" t="s">
        <v>14154</v>
      </c>
      <c r="F496" s="14" t="s">
        <v>11360</v>
      </c>
      <c r="G496" s="14"/>
      <c r="H496" s="14" t="s">
        <v>12335</v>
      </c>
      <c r="I496" s="14" t="s">
        <v>10360</v>
      </c>
      <c r="J496" s="14"/>
      <c r="K496" s="14" t="s">
        <v>15263</v>
      </c>
      <c r="L496" s="478">
        <v>42027</v>
      </c>
      <c r="M496" s="18"/>
      <c r="N496" s="79"/>
      <c r="O496" s="16"/>
      <c r="P496" s="51"/>
      <c r="R496" s="330"/>
    </row>
    <row r="497" spans="1:18" s="78" customFormat="1" x14ac:dyDescent="0.25">
      <c r="A497" s="27">
        <v>42024</v>
      </c>
      <c r="B497" s="25" t="s">
        <v>15253</v>
      </c>
      <c r="C497" s="25" t="s">
        <v>14258</v>
      </c>
      <c r="D497" s="14" t="s">
        <v>14151</v>
      </c>
      <c r="E497" s="25" t="s">
        <v>15254</v>
      </c>
      <c r="F497" s="14" t="s">
        <v>11360</v>
      </c>
      <c r="G497" s="14"/>
      <c r="H497" s="14" t="s">
        <v>12335</v>
      </c>
      <c r="I497" s="14" t="s">
        <v>11945</v>
      </c>
      <c r="J497" s="14"/>
      <c r="K497" s="14" t="s">
        <v>15264</v>
      </c>
      <c r="L497" s="478">
        <v>42027</v>
      </c>
      <c r="M497" s="18"/>
      <c r="N497" s="79"/>
      <c r="O497" s="16"/>
      <c r="P497" s="51"/>
      <c r="R497" s="330"/>
    </row>
    <row r="498" spans="1:18" s="78" customFormat="1" x14ac:dyDescent="0.25">
      <c r="A498" s="27">
        <v>42024</v>
      </c>
      <c r="B498" s="25" t="s">
        <v>15253</v>
      </c>
      <c r="C498" s="25" t="s">
        <v>14258</v>
      </c>
      <c r="D498" s="14" t="s">
        <v>14151</v>
      </c>
      <c r="E498" s="25" t="s">
        <v>15255</v>
      </c>
      <c r="F498" s="14" t="s">
        <v>11360</v>
      </c>
      <c r="G498" s="14"/>
      <c r="H498" s="14" t="s">
        <v>12335</v>
      </c>
      <c r="I498" s="14" t="s">
        <v>2578</v>
      </c>
      <c r="J498" s="14"/>
      <c r="K498" s="14" t="s">
        <v>360</v>
      </c>
      <c r="L498" s="478">
        <v>42027</v>
      </c>
      <c r="M498" s="18"/>
      <c r="N498" s="79"/>
      <c r="O498" s="16"/>
      <c r="P498" s="51"/>
      <c r="R498" s="330"/>
    </row>
    <row r="499" spans="1:18" s="78" customFormat="1" x14ac:dyDescent="0.25">
      <c r="A499" s="27">
        <v>42024</v>
      </c>
      <c r="B499" s="25" t="s">
        <v>15253</v>
      </c>
      <c r="C499" s="25" t="s">
        <v>14258</v>
      </c>
      <c r="D499" s="14" t="s">
        <v>14151</v>
      </c>
      <c r="E499" s="25" t="s">
        <v>15256</v>
      </c>
      <c r="F499" s="14" t="s">
        <v>11360</v>
      </c>
      <c r="G499" s="14"/>
      <c r="H499" s="14" t="s">
        <v>12335</v>
      </c>
      <c r="I499" s="14" t="s">
        <v>10360</v>
      </c>
      <c r="J499" s="14"/>
      <c r="K499" s="14" t="s">
        <v>8447</v>
      </c>
      <c r="L499" s="478">
        <v>42027</v>
      </c>
      <c r="M499" s="18"/>
      <c r="N499" s="79"/>
      <c r="O499" s="16"/>
      <c r="P499" s="51"/>
      <c r="R499" s="330"/>
    </row>
    <row r="500" spans="1:18" s="78" customFormat="1" x14ac:dyDescent="0.25">
      <c r="A500" s="27">
        <v>42024</v>
      </c>
      <c r="B500" s="25" t="s">
        <v>15253</v>
      </c>
      <c r="C500" s="25" t="s">
        <v>14258</v>
      </c>
      <c r="D500" s="14" t="s">
        <v>14151</v>
      </c>
      <c r="E500" s="25" t="s">
        <v>15257</v>
      </c>
      <c r="F500" s="14" t="s">
        <v>11360</v>
      </c>
      <c r="G500" s="14"/>
      <c r="H500" s="14" t="s">
        <v>12335</v>
      </c>
      <c r="I500" s="14" t="s">
        <v>11945</v>
      </c>
      <c r="J500" s="14"/>
      <c r="K500" s="14" t="s">
        <v>15265</v>
      </c>
      <c r="L500" s="478">
        <v>42027</v>
      </c>
      <c r="M500" s="18"/>
      <c r="N500" s="79"/>
      <c r="O500" s="16"/>
      <c r="P500" s="51"/>
      <c r="R500" s="330"/>
    </row>
    <row r="501" spans="1:18" s="78" customFormat="1" x14ac:dyDescent="0.25">
      <c r="A501" s="27">
        <v>42024</v>
      </c>
      <c r="B501" s="25" t="s">
        <v>15253</v>
      </c>
      <c r="C501" s="25" t="s">
        <v>14258</v>
      </c>
      <c r="D501" s="14" t="s">
        <v>14151</v>
      </c>
      <c r="E501" s="25" t="s">
        <v>15258</v>
      </c>
      <c r="F501" s="14" t="s">
        <v>11360</v>
      </c>
      <c r="G501" s="14"/>
      <c r="H501" s="14" t="s">
        <v>12335</v>
      </c>
      <c r="I501" s="14" t="s">
        <v>313</v>
      </c>
      <c r="J501" s="14"/>
      <c r="K501" s="14" t="s">
        <v>5891</v>
      </c>
      <c r="L501" s="478">
        <v>42027</v>
      </c>
      <c r="M501" s="18"/>
      <c r="N501" s="79"/>
      <c r="O501" s="16"/>
      <c r="P501" s="51"/>
      <c r="R501" s="330"/>
    </row>
    <row r="502" spans="1:18" s="70" customFormat="1" x14ac:dyDescent="0.25">
      <c r="A502" s="27">
        <v>42024</v>
      </c>
      <c r="B502" s="25" t="s">
        <v>15253</v>
      </c>
      <c r="C502" s="25" t="s">
        <v>14258</v>
      </c>
      <c r="D502" s="14" t="s">
        <v>14151</v>
      </c>
      <c r="E502" s="25" t="s">
        <v>15259</v>
      </c>
      <c r="F502" s="14" t="s">
        <v>11360</v>
      </c>
      <c r="G502" s="14"/>
      <c r="H502" s="14" t="s">
        <v>7688</v>
      </c>
      <c r="I502" s="14" t="s">
        <v>10098</v>
      </c>
      <c r="J502" s="14"/>
      <c r="K502" s="14" t="s">
        <v>2967</v>
      </c>
      <c r="L502" s="478">
        <v>42027</v>
      </c>
      <c r="M502" s="18"/>
      <c r="N502" s="79"/>
      <c r="O502" s="16"/>
      <c r="P502" s="51"/>
      <c r="R502" s="330"/>
    </row>
    <row r="503" spans="1:18" s="70" customFormat="1" x14ac:dyDescent="0.25">
      <c r="A503" s="27">
        <v>42024</v>
      </c>
      <c r="B503" s="25" t="s">
        <v>15253</v>
      </c>
      <c r="C503" s="25" t="s">
        <v>14258</v>
      </c>
      <c r="D503" s="14" t="s">
        <v>14151</v>
      </c>
      <c r="E503" s="25" t="s">
        <v>12267</v>
      </c>
      <c r="F503" s="14" t="s">
        <v>11360</v>
      </c>
      <c r="G503" s="14"/>
      <c r="H503" s="14" t="s">
        <v>6024</v>
      </c>
      <c r="I503" s="14" t="s">
        <v>15261</v>
      </c>
      <c r="J503" s="14"/>
      <c r="K503" s="14" t="s">
        <v>15266</v>
      </c>
      <c r="L503" s="478">
        <v>42027</v>
      </c>
      <c r="M503" s="18"/>
      <c r="N503" s="79"/>
      <c r="O503" s="16"/>
      <c r="P503" s="51"/>
      <c r="R503" s="330"/>
    </row>
    <row r="504" spans="1:18" s="70" customFormat="1" x14ac:dyDescent="0.25">
      <c r="A504" s="27">
        <v>42024</v>
      </c>
      <c r="B504" s="25" t="s">
        <v>15253</v>
      </c>
      <c r="C504" s="25" t="s">
        <v>14258</v>
      </c>
      <c r="D504" s="14" t="s">
        <v>14151</v>
      </c>
      <c r="E504" s="25" t="s">
        <v>4906</v>
      </c>
      <c r="F504" s="14" t="s">
        <v>11360</v>
      </c>
      <c r="G504" s="14"/>
      <c r="H504" s="14" t="s">
        <v>15260</v>
      </c>
      <c r="I504" s="14" t="s">
        <v>15262</v>
      </c>
      <c r="J504" s="14"/>
      <c r="K504" s="14" t="s">
        <v>1672</v>
      </c>
      <c r="L504" s="478">
        <v>42027</v>
      </c>
      <c r="M504" s="18"/>
      <c r="N504" s="79"/>
      <c r="O504" s="16"/>
      <c r="P504" s="51"/>
      <c r="R504" s="330"/>
    </row>
    <row r="505" spans="1:18" s="70" customFormat="1" x14ac:dyDescent="0.25">
      <c r="A505" s="27">
        <v>42025</v>
      </c>
      <c r="B505" s="25" t="s">
        <v>15274</v>
      </c>
      <c r="C505" s="25" t="s">
        <v>14927</v>
      </c>
      <c r="D505" s="14" t="s">
        <v>14928</v>
      </c>
      <c r="E505" s="25" t="s">
        <v>10188</v>
      </c>
      <c r="F505" s="14" t="s">
        <v>1661</v>
      </c>
      <c r="G505" s="14"/>
      <c r="H505" s="14" t="s">
        <v>10188</v>
      </c>
      <c r="I505" s="14" t="s">
        <v>15273</v>
      </c>
      <c r="J505" s="14"/>
      <c r="K505" s="14" t="s">
        <v>15308</v>
      </c>
      <c r="L505" s="360"/>
      <c r="M505" s="18"/>
      <c r="N505" s="79">
        <v>42027</v>
      </c>
      <c r="O505" s="16">
        <v>4</v>
      </c>
      <c r="P505" s="51"/>
      <c r="R505" s="330"/>
    </row>
    <row r="506" spans="1:18" s="70" customFormat="1" x14ac:dyDescent="0.25">
      <c r="A506" s="27">
        <v>42030</v>
      </c>
      <c r="B506" s="25" t="s">
        <v>15277</v>
      </c>
      <c r="C506" s="25" t="s">
        <v>15278</v>
      </c>
      <c r="D506" s="14" t="s">
        <v>15279</v>
      </c>
      <c r="E506" s="485" t="s">
        <v>15297</v>
      </c>
      <c r="F506" s="14" t="s">
        <v>15285</v>
      </c>
      <c r="G506" s="14" t="s">
        <v>15280</v>
      </c>
      <c r="H506" s="14" t="s">
        <v>15281</v>
      </c>
      <c r="I506" s="14" t="s">
        <v>15281</v>
      </c>
      <c r="J506" s="14" t="s">
        <v>15281</v>
      </c>
      <c r="K506" s="14" t="s">
        <v>15281</v>
      </c>
      <c r="L506" s="25" t="s">
        <v>4263</v>
      </c>
      <c r="M506" s="18"/>
      <c r="N506" s="79"/>
      <c r="O506" s="16"/>
      <c r="P506" s="51"/>
      <c r="R506" s="330"/>
    </row>
    <row r="507" spans="1:18" s="70" customFormat="1" x14ac:dyDescent="0.25">
      <c r="A507" s="27">
        <v>42030</v>
      </c>
      <c r="B507" s="25" t="s">
        <v>15284</v>
      </c>
      <c r="C507" s="25" t="s">
        <v>15278</v>
      </c>
      <c r="D507" s="14" t="s">
        <v>15279</v>
      </c>
      <c r="E507" s="484" t="s">
        <v>15295</v>
      </c>
      <c r="F507" s="14" t="s">
        <v>15282</v>
      </c>
      <c r="G507" s="14" t="s">
        <v>15283</v>
      </c>
      <c r="H507" s="14" t="s">
        <v>15283</v>
      </c>
      <c r="I507" s="14" t="s">
        <v>15283</v>
      </c>
      <c r="J507" s="14" t="s">
        <v>15283</v>
      </c>
      <c r="K507" s="14" t="s">
        <v>15283</v>
      </c>
      <c r="L507" s="25" t="s">
        <v>4263</v>
      </c>
      <c r="M507" s="18"/>
      <c r="N507" s="79"/>
      <c r="O507" s="16"/>
      <c r="P507" s="51"/>
      <c r="R507" s="330"/>
    </row>
    <row r="508" spans="1:18" s="70" customFormat="1" x14ac:dyDescent="0.25">
      <c r="A508" s="27">
        <v>42030</v>
      </c>
      <c r="B508" s="25" t="s">
        <v>15284</v>
      </c>
      <c r="C508" s="25" t="s">
        <v>15278</v>
      </c>
      <c r="D508" s="14" t="s">
        <v>15279</v>
      </c>
      <c r="E508" s="484" t="s">
        <v>15296</v>
      </c>
      <c r="F508" s="14" t="s">
        <v>15282</v>
      </c>
      <c r="G508" s="14" t="s">
        <v>15298</v>
      </c>
      <c r="H508" s="14" t="s">
        <v>15298</v>
      </c>
      <c r="I508" s="14" t="s">
        <v>15298</v>
      </c>
      <c r="J508" s="14" t="s">
        <v>15298</v>
      </c>
      <c r="K508" s="14" t="s">
        <v>15298</v>
      </c>
      <c r="L508" s="25" t="s">
        <v>4263</v>
      </c>
      <c r="M508" s="18"/>
      <c r="N508" s="79"/>
      <c r="O508" s="16"/>
      <c r="P508" s="51"/>
      <c r="R508" s="330"/>
    </row>
    <row r="509" spans="1:18" s="70" customFormat="1" x14ac:dyDescent="0.25">
      <c r="A509" s="27">
        <v>42030</v>
      </c>
      <c r="B509" s="25" t="s">
        <v>15289</v>
      </c>
      <c r="C509" s="25" t="s">
        <v>14261</v>
      </c>
      <c r="D509" s="14" t="s">
        <v>14151</v>
      </c>
      <c r="E509" s="25" t="s">
        <v>15290</v>
      </c>
      <c r="F509" s="14"/>
      <c r="G509" s="14"/>
      <c r="H509" s="14" t="s">
        <v>15291</v>
      </c>
      <c r="I509" s="14" t="s">
        <v>15292</v>
      </c>
      <c r="J509" s="14"/>
      <c r="K509" s="14" t="s">
        <v>15292</v>
      </c>
      <c r="L509" s="478">
        <v>42031</v>
      </c>
      <c r="M509" s="18"/>
      <c r="N509" s="79">
        <v>42031</v>
      </c>
      <c r="O509" s="16">
        <v>6000</v>
      </c>
      <c r="P509" s="51"/>
      <c r="R509" s="330"/>
    </row>
    <row r="510" spans="1:18" s="70" customFormat="1" x14ac:dyDescent="0.25">
      <c r="A510" s="27">
        <v>42031</v>
      </c>
      <c r="B510" s="25" t="s">
        <v>15293</v>
      </c>
      <c r="C510" s="25" t="s">
        <v>2215</v>
      </c>
      <c r="D510" s="14"/>
      <c r="E510" s="25"/>
      <c r="F510" s="14" t="s">
        <v>12504</v>
      </c>
      <c r="G510" s="14"/>
      <c r="H510" s="14" t="s">
        <v>1000</v>
      </c>
      <c r="I510" s="14"/>
      <c r="J510" s="14"/>
      <c r="K510" s="14" t="s">
        <v>4624</v>
      </c>
      <c r="L510" s="25"/>
      <c r="M510" s="18"/>
      <c r="N510" s="79">
        <v>42031</v>
      </c>
      <c r="O510" s="16">
        <v>1</v>
      </c>
      <c r="P510" s="51"/>
      <c r="R510" s="330"/>
    </row>
    <row r="511" spans="1:18" s="70" customFormat="1" x14ac:dyDescent="0.25">
      <c r="A511" s="27">
        <v>42032</v>
      </c>
      <c r="B511" s="25" t="s">
        <v>15300</v>
      </c>
      <c r="C511" s="25" t="s">
        <v>2215</v>
      </c>
      <c r="D511" s="14"/>
      <c r="E511" s="25"/>
      <c r="F511" s="14" t="s">
        <v>12014</v>
      </c>
      <c r="G511" s="14"/>
      <c r="H511" s="14" t="s">
        <v>13477</v>
      </c>
      <c r="I511" s="14"/>
      <c r="J511" s="14"/>
      <c r="K511" s="14" t="s">
        <v>2773</v>
      </c>
      <c r="L511" s="360">
        <v>42032</v>
      </c>
      <c r="M511" s="18" t="s">
        <v>6533</v>
      </c>
      <c r="N511" s="79"/>
      <c r="O511" s="16"/>
      <c r="P511" s="51"/>
      <c r="R511" s="330"/>
    </row>
    <row r="512" spans="1:18" s="70" customFormat="1" x14ac:dyDescent="0.25">
      <c r="A512" s="27">
        <v>42025</v>
      </c>
      <c r="B512" s="25" t="s">
        <v>15307</v>
      </c>
      <c r="C512" s="25" t="s">
        <v>14927</v>
      </c>
      <c r="D512" s="14" t="s">
        <v>14928</v>
      </c>
      <c r="E512" s="25" t="s">
        <v>10188</v>
      </c>
      <c r="F512" s="14" t="s">
        <v>1661</v>
      </c>
      <c r="G512" s="14"/>
      <c r="H512" s="14" t="s">
        <v>10188</v>
      </c>
      <c r="I512" s="14" t="s">
        <v>15306</v>
      </c>
      <c r="J512" s="14"/>
      <c r="K512" s="14" t="s">
        <v>824</v>
      </c>
      <c r="L512" s="360"/>
      <c r="M512" s="18"/>
      <c r="N512" s="79">
        <v>42040</v>
      </c>
      <c r="O512" s="16">
        <v>1</v>
      </c>
      <c r="P512" s="51"/>
      <c r="R512" s="330"/>
    </row>
    <row r="513" spans="1:18" s="70" customFormat="1" x14ac:dyDescent="0.25">
      <c r="A513" s="27">
        <v>42025</v>
      </c>
      <c r="B513" s="25" t="s">
        <v>15307</v>
      </c>
      <c r="C513" s="25" t="s">
        <v>14927</v>
      </c>
      <c r="D513" s="14" t="s">
        <v>14928</v>
      </c>
      <c r="E513" s="25" t="s">
        <v>10188</v>
      </c>
      <c r="F513" s="14" t="s">
        <v>1661</v>
      </c>
      <c r="G513" s="14"/>
      <c r="H513" s="14" t="s">
        <v>10188</v>
      </c>
      <c r="I513" s="14" t="s">
        <v>15273</v>
      </c>
      <c r="J513" s="14"/>
      <c r="K513" s="14" t="s">
        <v>1820</v>
      </c>
      <c r="L513" s="360"/>
      <c r="M513" s="18"/>
      <c r="N513" s="79">
        <v>42040</v>
      </c>
      <c r="O513" s="16">
        <v>2</v>
      </c>
      <c r="P513" s="51"/>
      <c r="R513" s="330"/>
    </row>
    <row r="514" spans="1:18" s="70" customFormat="1" x14ac:dyDescent="0.25">
      <c r="A514" s="27">
        <v>42037</v>
      </c>
      <c r="B514" s="25" t="s">
        <v>15311</v>
      </c>
      <c r="C514" s="25" t="s">
        <v>13754</v>
      </c>
      <c r="D514" s="14" t="s">
        <v>13834</v>
      </c>
      <c r="E514" s="25"/>
      <c r="F514" s="14" t="s">
        <v>868</v>
      </c>
      <c r="G514" s="14" t="s">
        <v>15312</v>
      </c>
      <c r="H514" s="14" t="s">
        <v>7065</v>
      </c>
      <c r="I514" s="14" t="s">
        <v>14921</v>
      </c>
      <c r="J514" s="14"/>
      <c r="K514" s="14" t="s">
        <v>15313</v>
      </c>
      <c r="L514" s="360">
        <v>42037</v>
      </c>
      <c r="M514" s="18" t="s">
        <v>6533</v>
      </c>
      <c r="N514" s="79">
        <v>42037</v>
      </c>
      <c r="O514" s="16">
        <v>2</v>
      </c>
      <c r="P514" s="51"/>
      <c r="R514" s="330"/>
    </row>
    <row r="515" spans="1:18" s="70" customFormat="1" x14ac:dyDescent="0.25">
      <c r="A515" s="27">
        <v>42032</v>
      </c>
      <c r="B515" s="25" t="s">
        <v>15314</v>
      </c>
      <c r="C515" s="25" t="s">
        <v>14823</v>
      </c>
      <c r="D515" s="14" t="s">
        <v>15315</v>
      </c>
      <c r="E515" s="25"/>
      <c r="F515" s="14" t="s">
        <v>15058</v>
      </c>
      <c r="G515" s="14" t="s">
        <v>2674</v>
      </c>
      <c r="H515" s="14" t="s">
        <v>15316</v>
      </c>
      <c r="I515" s="14" t="s">
        <v>14698</v>
      </c>
      <c r="J515" s="14"/>
      <c r="K515" s="14" t="s">
        <v>4415</v>
      </c>
      <c r="L515" s="25"/>
      <c r="M515" s="18"/>
      <c r="N515" s="79">
        <v>42131</v>
      </c>
      <c r="O515" s="16">
        <f>127+360+120</f>
        <v>607</v>
      </c>
      <c r="P515" s="51"/>
      <c r="R515" s="330"/>
    </row>
    <row r="516" spans="1:18" s="70" customFormat="1" x14ac:dyDescent="0.25">
      <c r="A516" s="27">
        <v>42037</v>
      </c>
      <c r="B516" s="25" t="s">
        <v>15317</v>
      </c>
      <c r="C516" s="25" t="s">
        <v>15318</v>
      </c>
      <c r="D516" s="14" t="s">
        <v>15319</v>
      </c>
      <c r="E516" s="25"/>
      <c r="F516" s="14" t="s">
        <v>4323</v>
      </c>
      <c r="G516" s="14" t="s">
        <v>5602</v>
      </c>
      <c r="H516" s="14" t="s">
        <v>9396</v>
      </c>
      <c r="I516" s="14" t="s">
        <v>9059</v>
      </c>
      <c r="J516" s="14" t="s">
        <v>4186</v>
      </c>
      <c r="K516" s="14" t="s">
        <v>15320</v>
      </c>
      <c r="L516" s="360">
        <v>42037</v>
      </c>
      <c r="M516" s="18" t="s">
        <v>6533</v>
      </c>
      <c r="N516" s="79">
        <v>42044</v>
      </c>
      <c r="O516" s="16">
        <v>20</v>
      </c>
      <c r="P516" s="51"/>
      <c r="R516" s="330"/>
    </row>
    <row r="517" spans="1:18" s="70" customFormat="1" x14ac:dyDescent="0.25">
      <c r="A517" s="27">
        <v>42037</v>
      </c>
      <c r="B517" s="25" t="s">
        <v>15321</v>
      </c>
      <c r="C517" s="25" t="s">
        <v>15232</v>
      </c>
      <c r="D517" s="14" t="s">
        <v>15233</v>
      </c>
      <c r="E517" s="25" t="s">
        <v>9274</v>
      </c>
      <c r="F517" s="14" t="s">
        <v>15322</v>
      </c>
      <c r="G517" s="14"/>
      <c r="H517" s="14" t="s">
        <v>15323</v>
      </c>
      <c r="I517" s="14" t="s">
        <v>14624</v>
      </c>
      <c r="J517" s="14"/>
      <c r="K517" s="14" t="s">
        <v>8870</v>
      </c>
      <c r="L517" s="478">
        <v>42039</v>
      </c>
      <c r="M517" s="18"/>
      <c r="N517" s="79">
        <v>42053</v>
      </c>
      <c r="O517" s="16"/>
      <c r="P517" s="51"/>
      <c r="R517" s="330"/>
    </row>
    <row r="518" spans="1:18" s="70" customFormat="1" x14ac:dyDescent="0.25">
      <c r="A518" s="27">
        <v>42038</v>
      </c>
      <c r="B518" s="25" t="s">
        <v>15329</v>
      </c>
      <c r="C518" s="25" t="s">
        <v>2215</v>
      </c>
      <c r="D518" s="14"/>
      <c r="E518" s="25"/>
      <c r="F518" s="14" t="s">
        <v>12504</v>
      </c>
      <c r="G518" s="14"/>
      <c r="H518" s="14" t="s">
        <v>1000</v>
      </c>
      <c r="I518" s="14"/>
      <c r="J518" s="14"/>
      <c r="K518" s="14" t="s">
        <v>4624</v>
      </c>
      <c r="L518" s="360">
        <v>42038</v>
      </c>
      <c r="M518" s="18"/>
      <c r="N518" s="79">
        <v>42038</v>
      </c>
      <c r="O518" s="16">
        <v>48</v>
      </c>
      <c r="P518" s="51"/>
      <c r="R518" s="330"/>
    </row>
    <row r="519" spans="1:18" s="70" customFormat="1" x14ac:dyDescent="0.25">
      <c r="A519" s="27">
        <v>42038</v>
      </c>
      <c r="B519" s="25" t="s">
        <v>15330</v>
      </c>
      <c r="C519" s="25" t="s">
        <v>2010</v>
      </c>
      <c r="D519" s="14"/>
      <c r="E519" s="25" t="s">
        <v>11388</v>
      </c>
      <c r="F519" s="14" t="s">
        <v>12371</v>
      </c>
      <c r="G519" s="14"/>
      <c r="H519" s="14"/>
      <c r="I519" s="14" t="s">
        <v>15331</v>
      </c>
      <c r="J519" s="14"/>
      <c r="K519" s="14" t="s">
        <v>2581</v>
      </c>
      <c r="L519" s="25"/>
      <c r="M519" s="18"/>
      <c r="N519" s="79"/>
      <c r="O519" s="16"/>
      <c r="P519" s="51"/>
      <c r="R519" s="330"/>
    </row>
    <row r="520" spans="1:18" s="70" customFormat="1" x14ac:dyDescent="0.25">
      <c r="A520" s="27">
        <v>42038</v>
      </c>
      <c r="B520" s="25" t="s">
        <v>15332</v>
      </c>
      <c r="C520" s="25" t="s">
        <v>2215</v>
      </c>
      <c r="D520" s="14"/>
      <c r="E520" s="25"/>
      <c r="F520" s="14" t="s">
        <v>7521</v>
      </c>
      <c r="G520" s="14"/>
      <c r="H520" s="14" t="s">
        <v>11349</v>
      </c>
      <c r="I520" s="14" t="s">
        <v>5111</v>
      </c>
      <c r="J520" s="14"/>
      <c r="K520" s="14" t="s">
        <v>2773</v>
      </c>
      <c r="L520" s="360">
        <v>42038</v>
      </c>
      <c r="M520" s="18" t="s">
        <v>6533</v>
      </c>
      <c r="N520" s="79">
        <v>42038</v>
      </c>
      <c r="O520" s="16">
        <v>10</v>
      </c>
      <c r="P520" s="51"/>
      <c r="R520" s="330"/>
    </row>
    <row r="521" spans="1:18" s="70" customFormat="1" x14ac:dyDescent="0.25">
      <c r="A521" s="27">
        <v>42039</v>
      </c>
      <c r="B521" s="25" t="s">
        <v>15341</v>
      </c>
      <c r="C521" s="25" t="s">
        <v>15232</v>
      </c>
      <c r="D521" s="14" t="s">
        <v>15233</v>
      </c>
      <c r="E521" s="25" t="s">
        <v>7505</v>
      </c>
      <c r="F521" s="14" t="s">
        <v>285</v>
      </c>
      <c r="G521" s="14" t="s">
        <v>6609</v>
      </c>
      <c r="H521" s="14"/>
      <c r="I521" s="14" t="s">
        <v>15342</v>
      </c>
      <c r="J521" s="14" t="s">
        <v>2834</v>
      </c>
      <c r="K521" s="14" t="s">
        <v>15343</v>
      </c>
      <c r="L521" s="478">
        <v>42040</v>
      </c>
      <c r="M521" s="18" t="s">
        <v>6533</v>
      </c>
      <c r="N521" s="79">
        <v>42040</v>
      </c>
      <c r="O521" s="16">
        <v>1020</v>
      </c>
      <c r="P521" s="51"/>
      <c r="R521" s="330"/>
    </row>
    <row r="522" spans="1:18" s="70" customFormat="1" x14ac:dyDescent="0.25">
      <c r="A522" s="27">
        <v>42040</v>
      </c>
      <c r="B522" s="25" t="s">
        <v>15349</v>
      </c>
      <c r="C522" s="25" t="s">
        <v>14684</v>
      </c>
      <c r="D522" s="14" t="s">
        <v>14685</v>
      </c>
      <c r="E522" s="25"/>
      <c r="F522" s="14" t="s">
        <v>9238</v>
      </c>
      <c r="G522" s="14"/>
      <c r="H522" s="14" t="s">
        <v>15353</v>
      </c>
      <c r="I522" s="14"/>
      <c r="J522" s="14"/>
      <c r="K522" s="14" t="s">
        <v>15354</v>
      </c>
      <c r="L522" s="360">
        <v>42095</v>
      </c>
      <c r="M522" s="18"/>
      <c r="N522" s="79"/>
      <c r="O522" s="16"/>
      <c r="P522" s="51"/>
      <c r="R522" s="330"/>
    </row>
    <row r="523" spans="1:18" s="70" customFormat="1" x14ac:dyDescent="0.25">
      <c r="A523" s="27">
        <v>42040</v>
      </c>
      <c r="B523" s="25" t="s">
        <v>15355</v>
      </c>
      <c r="C523" s="25" t="s">
        <v>15146</v>
      </c>
      <c r="D523" s="14" t="s">
        <v>15147</v>
      </c>
      <c r="E523" s="25"/>
      <c r="F523" s="14" t="s">
        <v>936</v>
      </c>
      <c r="G523" s="14"/>
      <c r="H523" s="14" t="s">
        <v>1048</v>
      </c>
      <c r="I523" s="14" t="s">
        <v>10616</v>
      </c>
      <c r="J523" s="14" t="s">
        <v>9629</v>
      </c>
      <c r="K523" s="14" t="s">
        <v>7825</v>
      </c>
      <c r="L523" s="360">
        <v>42045</v>
      </c>
      <c r="M523" s="18"/>
      <c r="N523" s="79"/>
      <c r="O523" s="16"/>
      <c r="P523" s="51"/>
      <c r="R523" s="330"/>
    </row>
    <row r="524" spans="1:18" s="70" customFormat="1" x14ac:dyDescent="0.25">
      <c r="A524" s="27">
        <v>42041</v>
      </c>
      <c r="B524" s="25" t="s">
        <v>15356</v>
      </c>
      <c r="C524" s="25" t="s">
        <v>14689</v>
      </c>
      <c r="D524" s="14" t="s">
        <v>14955</v>
      </c>
      <c r="E524" s="25" t="s">
        <v>15357</v>
      </c>
      <c r="F524" s="14" t="s">
        <v>5382</v>
      </c>
      <c r="G524" s="14"/>
      <c r="H524" s="14" t="s">
        <v>1735</v>
      </c>
      <c r="I524" s="14" t="s">
        <v>15358</v>
      </c>
      <c r="J524" s="14"/>
      <c r="K524" s="14" t="s">
        <v>7449</v>
      </c>
      <c r="L524" s="478">
        <v>42045</v>
      </c>
      <c r="M524" s="18"/>
      <c r="N524" s="79">
        <v>42046</v>
      </c>
      <c r="O524" s="16">
        <v>100</v>
      </c>
      <c r="P524" s="51"/>
      <c r="R524" s="330"/>
    </row>
    <row r="525" spans="1:18" s="70" customFormat="1" ht="30" x14ac:dyDescent="0.25">
      <c r="A525" s="27">
        <v>42041</v>
      </c>
      <c r="B525" s="25" t="s">
        <v>15359</v>
      </c>
      <c r="C525" s="25" t="s">
        <v>14945</v>
      </c>
      <c r="D525" s="14" t="s">
        <v>15360</v>
      </c>
      <c r="E525" s="25" t="s">
        <v>15361</v>
      </c>
      <c r="F525" s="14" t="s">
        <v>15362</v>
      </c>
      <c r="G525" s="14"/>
      <c r="H525" s="14" t="s">
        <v>15363</v>
      </c>
      <c r="I525" s="14" t="s">
        <v>15364</v>
      </c>
      <c r="J525" s="14"/>
      <c r="K525" s="14" t="s">
        <v>15365</v>
      </c>
      <c r="L525" s="478">
        <v>42048</v>
      </c>
      <c r="M525" s="18"/>
      <c r="N525" s="79"/>
      <c r="O525" s="16"/>
      <c r="P525" s="51"/>
      <c r="R525" s="330"/>
    </row>
    <row r="526" spans="1:18" s="70" customFormat="1" x14ac:dyDescent="0.25">
      <c r="A526" s="27">
        <v>42041</v>
      </c>
      <c r="B526" s="25" t="s">
        <v>15366</v>
      </c>
      <c r="C526" s="25" t="s">
        <v>13955</v>
      </c>
      <c r="D526" s="14" t="s">
        <v>14151</v>
      </c>
      <c r="E526" s="25" t="s">
        <v>15367</v>
      </c>
      <c r="F526" s="14" t="s">
        <v>1697</v>
      </c>
      <c r="G526" s="14"/>
      <c r="H526" s="14" t="s">
        <v>8378</v>
      </c>
      <c r="I526" s="14" t="s">
        <v>15368</v>
      </c>
      <c r="J526" s="14" t="s">
        <v>10002</v>
      </c>
      <c r="K526" s="14" t="s">
        <v>10214</v>
      </c>
      <c r="L526" s="478">
        <v>42045</v>
      </c>
      <c r="M526" s="18"/>
      <c r="N526" s="79">
        <v>42045</v>
      </c>
      <c r="O526" s="16">
        <v>20</v>
      </c>
      <c r="P526" s="51"/>
      <c r="R526" s="330"/>
    </row>
    <row r="527" spans="1:18" s="70" customFormat="1" x14ac:dyDescent="0.25">
      <c r="A527" s="27">
        <v>42041</v>
      </c>
      <c r="B527" s="25" t="s">
        <v>15369</v>
      </c>
      <c r="C527" s="25" t="s">
        <v>13955</v>
      </c>
      <c r="D527" s="14" t="s">
        <v>14151</v>
      </c>
      <c r="E527" s="25" t="s">
        <v>15370</v>
      </c>
      <c r="F527" s="14" t="s">
        <v>1697</v>
      </c>
      <c r="G527" s="14" t="s">
        <v>8140</v>
      </c>
      <c r="H527" s="14" t="s">
        <v>15371</v>
      </c>
      <c r="I527" s="14" t="s">
        <v>4713</v>
      </c>
      <c r="J527" s="14" t="s">
        <v>9216</v>
      </c>
      <c r="K527" s="14" t="s">
        <v>5477</v>
      </c>
      <c r="L527" s="478">
        <v>42050</v>
      </c>
      <c r="M527" s="18"/>
      <c r="N527" s="79"/>
      <c r="O527" s="16"/>
      <c r="P527" s="51"/>
      <c r="R527" s="330"/>
    </row>
    <row r="528" spans="1:18" s="70" customFormat="1" x14ac:dyDescent="0.25">
      <c r="A528" s="27">
        <v>42044</v>
      </c>
      <c r="B528" s="25" t="s">
        <v>15374</v>
      </c>
      <c r="C528" s="25" t="s">
        <v>13228</v>
      </c>
      <c r="D528" s="14" t="s">
        <v>12939</v>
      </c>
      <c r="E528" s="25" t="s">
        <v>13229</v>
      </c>
      <c r="F528" s="14" t="s">
        <v>12371</v>
      </c>
      <c r="G528" s="14"/>
      <c r="H528" s="14" t="s">
        <v>13229</v>
      </c>
      <c r="I528" s="14" t="s">
        <v>3360</v>
      </c>
      <c r="J528" s="14"/>
      <c r="K528" s="14" t="s">
        <v>2508</v>
      </c>
      <c r="L528" s="25"/>
      <c r="M528" s="18"/>
      <c r="N528" s="79">
        <v>42047</v>
      </c>
      <c r="O528" s="16">
        <v>8</v>
      </c>
      <c r="P528" s="51"/>
      <c r="R528" s="330"/>
    </row>
    <row r="529" spans="1:18" s="70" customFormat="1" x14ac:dyDescent="0.25">
      <c r="A529" s="27">
        <v>42044</v>
      </c>
      <c r="B529" s="25" t="s">
        <v>15375</v>
      </c>
      <c r="C529" s="25" t="s">
        <v>15055</v>
      </c>
      <c r="D529" s="14" t="s">
        <v>15056</v>
      </c>
      <c r="E529" s="25" t="s">
        <v>15376</v>
      </c>
      <c r="F529" s="14" t="s">
        <v>136</v>
      </c>
      <c r="G529" s="14"/>
      <c r="H529" s="14" t="s">
        <v>11034</v>
      </c>
      <c r="I529" s="14" t="s">
        <v>15377</v>
      </c>
      <c r="J529" s="14" t="s">
        <v>10002</v>
      </c>
      <c r="K529" s="14" t="s">
        <v>8107</v>
      </c>
      <c r="L529" s="478">
        <v>42055</v>
      </c>
      <c r="M529" s="18"/>
      <c r="N529" s="79"/>
      <c r="O529" s="16"/>
      <c r="P529" s="51"/>
      <c r="R529" s="330"/>
    </row>
    <row r="530" spans="1:18" s="70" customFormat="1" x14ac:dyDescent="0.25">
      <c r="A530" s="27">
        <v>42040</v>
      </c>
      <c r="B530" s="25" t="s">
        <v>15387</v>
      </c>
      <c r="C530" s="25" t="s">
        <v>14684</v>
      </c>
      <c r="D530" s="14" t="s">
        <v>14685</v>
      </c>
      <c r="E530" s="25"/>
      <c r="F530" s="14" t="s">
        <v>7521</v>
      </c>
      <c r="G530" s="14"/>
      <c r="H530" s="14" t="s">
        <v>15388</v>
      </c>
      <c r="I530" s="14"/>
      <c r="J530" s="14"/>
      <c r="K530" s="14" t="s">
        <v>921</v>
      </c>
      <c r="L530" s="360">
        <v>42051</v>
      </c>
      <c r="M530" s="18" t="s">
        <v>6533</v>
      </c>
      <c r="N530" s="79">
        <v>42067</v>
      </c>
      <c r="O530" s="16">
        <v>30</v>
      </c>
      <c r="P530" s="51"/>
      <c r="R530" s="330"/>
    </row>
    <row r="531" spans="1:18" s="70" customFormat="1" x14ac:dyDescent="0.25">
      <c r="A531" s="27">
        <v>42040</v>
      </c>
      <c r="B531" s="25" t="s">
        <v>15387</v>
      </c>
      <c r="C531" s="25" t="s">
        <v>14684</v>
      </c>
      <c r="D531" s="14" t="s">
        <v>14685</v>
      </c>
      <c r="E531" s="25"/>
      <c r="F531" s="14" t="s">
        <v>7521</v>
      </c>
      <c r="G531" s="14"/>
      <c r="H531" s="14" t="s">
        <v>15389</v>
      </c>
      <c r="I531" s="14"/>
      <c r="J531" s="14"/>
      <c r="K531" s="14" t="s">
        <v>921</v>
      </c>
      <c r="L531" s="360">
        <v>42051</v>
      </c>
      <c r="M531" s="18" t="s">
        <v>6533</v>
      </c>
      <c r="N531" s="79">
        <v>42067</v>
      </c>
      <c r="O531" s="16">
        <v>30</v>
      </c>
      <c r="P531" s="51"/>
      <c r="R531" s="330"/>
    </row>
    <row r="532" spans="1:18" s="70" customFormat="1" x14ac:dyDescent="0.25">
      <c r="A532" s="27">
        <v>42040</v>
      </c>
      <c r="B532" s="25" t="s">
        <v>15387</v>
      </c>
      <c r="C532" s="25" t="s">
        <v>14684</v>
      </c>
      <c r="D532" s="14" t="s">
        <v>14685</v>
      </c>
      <c r="E532" s="25"/>
      <c r="F532" s="14" t="s">
        <v>7521</v>
      </c>
      <c r="G532" s="14"/>
      <c r="H532" s="14" t="s">
        <v>15390</v>
      </c>
      <c r="I532" s="14"/>
      <c r="J532" s="14"/>
      <c r="K532" s="14" t="s">
        <v>921</v>
      </c>
      <c r="L532" s="360">
        <v>42051</v>
      </c>
      <c r="M532" s="18" t="s">
        <v>6533</v>
      </c>
      <c r="N532" s="79">
        <v>42067</v>
      </c>
      <c r="O532" s="16">
        <v>24</v>
      </c>
      <c r="P532" s="51"/>
      <c r="R532" s="330"/>
    </row>
    <row r="533" spans="1:18" s="70" customFormat="1" x14ac:dyDescent="0.25">
      <c r="A533" s="27">
        <v>42045</v>
      </c>
      <c r="B533" s="25" t="s">
        <v>15391</v>
      </c>
      <c r="C533" s="25" t="s">
        <v>15392</v>
      </c>
      <c r="D533" s="14" t="s">
        <v>13742</v>
      </c>
      <c r="E533" s="25" t="s">
        <v>15393</v>
      </c>
      <c r="F533" s="14" t="s">
        <v>12371</v>
      </c>
      <c r="G533" s="14"/>
      <c r="H533" s="14" t="s">
        <v>15393</v>
      </c>
      <c r="I533" s="14"/>
      <c r="J533" s="14"/>
      <c r="K533" s="14" t="s">
        <v>15394</v>
      </c>
      <c r="L533" s="360">
        <v>42047</v>
      </c>
      <c r="M533" s="18"/>
      <c r="N533" s="79"/>
      <c r="O533" s="16"/>
      <c r="P533" s="51"/>
      <c r="R533" s="330"/>
    </row>
    <row r="534" spans="1:18" s="70" customFormat="1" x14ac:dyDescent="0.25">
      <c r="A534" s="27">
        <v>42046</v>
      </c>
      <c r="B534" s="25" t="s">
        <v>15395</v>
      </c>
      <c r="C534" s="25" t="s">
        <v>14261</v>
      </c>
      <c r="D534" s="14" t="s">
        <v>13586</v>
      </c>
      <c r="E534" s="25" t="s">
        <v>7134</v>
      </c>
      <c r="F534" s="14" t="s">
        <v>15396</v>
      </c>
      <c r="G534" s="14"/>
      <c r="H534" s="14" t="s">
        <v>258</v>
      </c>
      <c r="I534" s="14" t="s">
        <v>15397</v>
      </c>
      <c r="J534" s="14" t="s">
        <v>14592</v>
      </c>
      <c r="K534" s="14" t="s">
        <v>5451</v>
      </c>
      <c r="L534" s="478">
        <v>42053</v>
      </c>
      <c r="M534" s="18"/>
      <c r="N534" s="79"/>
      <c r="O534" s="16"/>
      <c r="P534" s="51"/>
      <c r="R534" s="330"/>
    </row>
    <row r="535" spans="1:18" s="70" customFormat="1" x14ac:dyDescent="0.25">
      <c r="A535" s="27">
        <v>42046</v>
      </c>
      <c r="B535" s="25" t="s">
        <v>15395</v>
      </c>
      <c r="C535" s="25" t="s">
        <v>14261</v>
      </c>
      <c r="D535" s="14" t="s">
        <v>13586</v>
      </c>
      <c r="E535" s="25" t="s">
        <v>7134</v>
      </c>
      <c r="F535" s="14" t="s">
        <v>15396</v>
      </c>
      <c r="G535" s="14"/>
      <c r="H535" s="14" t="s">
        <v>258</v>
      </c>
      <c r="I535" s="14" t="s">
        <v>15397</v>
      </c>
      <c r="J535" s="14" t="s">
        <v>3439</v>
      </c>
      <c r="K535" s="14" t="s">
        <v>5451</v>
      </c>
      <c r="L535" s="478">
        <v>42053</v>
      </c>
      <c r="M535" s="18"/>
      <c r="N535" s="79"/>
      <c r="O535" s="16"/>
      <c r="P535" s="51"/>
      <c r="R535" s="330"/>
    </row>
    <row r="536" spans="1:18" s="70" customFormat="1" x14ac:dyDescent="0.25">
      <c r="A536" s="27">
        <v>42047</v>
      </c>
      <c r="B536" s="25" t="s">
        <v>15398</v>
      </c>
      <c r="C536" s="25" t="s">
        <v>13955</v>
      </c>
      <c r="D536" s="14" t="s">
        <v>14151</v>
      </c>
      <c r="E536" s="25" t="s">
        <v>15399</v>
      </c>
      <c r="F536" s="14" t="s">
        <v>2826</v>
      </c>
      <c r="G536" s="14"/>
      <c r="H536" s="14" t="s">
        <v>15400</v>
      </c>
      <c r="I536" s="14" t="s">
        <v>10616</v>
      </c>
      <c r="J536" s="14"/>
      <c r="K536" s="14" t="s">
        <v>7681</v>
      </c>
      <c r="L536" s="478">
        <v>42053</v>
      </c>
      <c r="M536" s="18"/>
      <c r="N536" s="79">
        <v>42048</v>
      </c>
      <c r="O536" s="16">
        <v>4</v>
      </c>
      <c r="P536" s="51"/>
      <c r="R536" s="330"/>
    </row>
    <row r="537" spans="1:18" s="70" customFormat="1" x14ac:dyDescent="0.25">
      <c r="A537" s="27">
        <v>42047</v>
      </c>
      <c r="B537" s="25" t="s">
        <v>15398</v>
      </c>
      <c r="C537" s="25" t="s">
        <v>13955</v>
      </c>
      <c r="D537" s="14" t="s">
        <v>14151</v>
      </c>
      <c r="E537" s="25" t="s">
        <v>10320</v>
      </c>
      <c r="F537" s="14" t="s">
        <v>285</v>
      </c>
      <c r="G537" s="14"/>
      <c r="H537" s="14" t="s">
        <v>15403</v>
      </c>
      <c r="I537" s="14" t="s">
        <v>15404</v>
      </c>
      <c r="J537" s="14" t="s">
        <v>1727</v>
      </c>
      <c r="K537" s="14" t="s">
        <v>15292</v>
      </c>
      <c r="L537" s="478">
        <v>42053</v>
      </c>
      <c r="M537" s="18"/>
      <c r="N537" s="79"/>
      <c r="O537" s="16"/>
      <c r="P537" s="51"/>
      <c r="R537" s="330"/>
    </row>
    <row r="538" spans="1:18" s="70" customFormat="1" x14ac:dyDescent="0.25">
      <c r="A538" s="27">
        <v>42048</v>
      </c>
      <c r="B538" s="25" t="s">
        <v>15421</v>
      </c>
      <c r="C538" s="25" t="s">
        <v>15422</v>
      </c>
      <c r="D538" s="14" t="s">
        <v>15423</v>
      </c>
      <c r="E538" s="25"/>
      <c r="F538" s="14" t="s">
        <v>936</v>
      </c>
      <c r="G538" s="14"/>
      <c r="H538" s="14" t="s">
        <v>12258</v>
      </c>
      <c r="I538" s="14"/>
      <c r="J538" s="14"/>
      <c r="K538" s="14" t="s">
        <v>2062</v>
      </c>
      <c r="L538" s="360">
        <v>42055</v>
      </c>
      <c r="M538" s="18"/>
      <c r="N538" s="79">
        <v>42055</v>
      </c>
      <c r="O538" s="16">
        <v>200</v>
      </c>
      <c r="P538" s="51"/>
      <c r="R538" s="330"/>
    </row>
    <row r="539" spans="1:18" s="70" customFormat="1" ht="30" x14ac:dyDescent="0.25">
      <c r="A539" s="27">
        <v>42048</v>
      </c>
      <c r="B539" s="25" t="s">
        <v>15421</v>
      </c>
      <c r="C539" s="25" t="s">
        <v>15422</v>
      </c>
      <c r="D539" s="14" t="s">
        <v>15423</v>
      </c>
      <c r="E539" s="25"/>
      <c r="F539" s="14" t="s">
        <v>936</v>
      </c>
      <c r="G539" s="14"/>
      <c r="H539" s="14" t="s">
        <v>228</v>
      </c>
      <c r="I539" s="14"/>
      <c r="J539" s="14" t="s">
        <v>3954</v>
      </c>
      <c r="K539" s="14" t="s">
        <v>15163</v>
      </c>
      <c r="L539" s="360">
        <v>42055</v>
      </c>
      <c r="M539" s="18"/>
      <c r="N539" s="79">
        <v>42055</v>
      </c>
      <c r="O539" s="16">
        <v>3500</v>
      </c>
      <c r="P539" s="51"/>
      <c r="R539" s="330"/>
    </row>
    <row r="540" spans="1:18" s="78" customFormat="1" x14ac:dyDescent="0.25">
      <c r="A540" s="27">
        <v>42048</v>
      </c>
      <c r="B540" s="25" t="s">
        <v>15424</v>
      </c>
      <c r="C540" s="25" t="s">
        <v>2215</v>
      </c>
      <c r="D540" s="14"/>
      <c r="E540" s="25"/>
      <c r="F540" s="14" t="s">
        <v>2826</v>
      </c>
      <c r="G540" s="14"/>
      <c r="H540" s="14" t="s">
        <v>13477</v>
      </c>
      <c r="I540" s="14"/>
      <c r="J540" s="14"/>
      <c r="K540" s="14" t="s">
        <v>2773</v>
      </c>
      <c r="L540" s="360">
        <v>42051</v>
      </c>
      <c r="M540" s="18" t="s">
        <v>6533</v>
      </c>
      <c r="N540" s="79">
        <v>42051</v>
      </c>
      <c r="O540" s="16">
        <v>10</v>
      </c>
      <c r="P540" s="51"/>
      <c r="R540" s="330"/>
    </row>
    <row r="541" spans="1:18" s="70" customFormat="1" x14ac:dyDescent="0.25">
      <c r="A541" s="27">
        <v>42048</v>
      </c>
      <c r="B541" s="25" t="s">
        <v>15424</v>
      </c>
      <c r="C541" s="25" t="s">
        <v>2215</v>
      </c>
      <c r="D541" s="14"/>
      <c r="E541" s="25"/>
      <c r="F541" s="14" t="s">
        <v>2826</v>
      </c>
      <c r="G541" s="14"/>
      <c r="H541" s="14" t="s">
        <v>15425</v>
      </c>
      <c r="I541" s="14"/>
      <c r="J541" s="14"/>
      <c r="K541" s="14" t="s">
        <v>6387</v>
      </c>
      <c r="L541" s="360">
        <v>42051</v>
      </c>
      <c r="M541" s="18" t="s">
        <v>6533</v>
      </c>
      <c r="N541" s="79">
        <v>42051</v>
      </c>
      <c r="O541" s="16">
        <v>1000</v>
      </c>
      <c r="P541" s="51"/>
      <c r="R541" s="330"/>
    </row>
    <row r="542" spans="1:18" s="70" customFormat="1" x14ac:dyDescent="0.25">
      <c r="A542" s="27">
        <v>42051</v>
      </c>
      <c r="B542" s="25" t="s">
        <v>15429</v>
      </c>
      <c r="C542" s="25" t="s">
        <v>12784</v>
      </c>
      <c r="D542" s="14" t="s">
        <v>13029</v>
      </c>
      <c r="E542" s="25"/>
      <c r="F542" s="14" t="s">
        <v>10139</v>
      </c>
      <c r="G542" s="14"/>
      <c r="H542" s="14" t="s">
        <v>15430</v>
      </c>
      <c r="I542" s="14" t="s">
        <v>2879</v>
      </c>
      <c r="J542" s="14" t="s">
        <v>659</v>
      </c>
      <c r="K542" s="14" t="s">
        <v>9712</v>
      </c>
      <c r="L542" s="360">
        <v>42051</v>
      </c>
      <c r="M542" s="18" t="s">
        <v>6533</v>
      </c>
      <c r="N542" s="79">
        <v>42053</v>
      </c>
      <c r="O542" s="16" t="s">
        <v>15456</v>
      </c>
      <c r="P542" s="51"/>
      <c r="R542" s="330"/>
    </row>
    <row r="543" spans="1:18" s="70" customFormat="1" ht="30" x14ac:dyDescent="0.25">
      <c r="A543" s="27">
        <v>42052</v>
      </c>
      <c r="B543" s="25" t="s">
        <v>15433</v>
      </c>
      <c r="C543" s="25" t="s">
        <v>15346</v>
      </c>
      <c r="D543" s="14" t="s">
        <v>15434</v>
      </c>
      <c r="E543" s="25"/>
      <c r="F543" s="14" t="s">
        <v>868</v>
      </c>
      <c r="G543" s="14" t="s">
        <v>5544</v>
      </c>
      <c r="H543" s="14" t="s">
        <v>15435</v>
      </c>
      <c r="I543" s="14" t="s">
        <v>3915</v>
      </c>
      <c r="J543" s="14"/>
      <c r="K543" s="14" t="s">
        <v>15436</v>
      </c>
      <c r="L543" s="478">
        <v>42052</v>
      </c>
      <c r="M543" s="18" t="s">
        <v>6533</v>
      </c>
      <c r="N543" s="79">
        <v>42053</v>
      </c>
      <c r="O543" s="16">
        <v>14</v>
      </c>
      <c r="P543" s="51"/>
      <c r="R543" s="330"/>
    </row>
    <row r="544" spans="1:18" s="70" customFormat="1" x14ac:dyDescent="0.25">
      <c r="A544" s="27">
        <v>42052</v>
      </c>
      <c r="B544" s="25" t="s">
        <v>15437</v>
      </c>
      <c r="C544" s="25" t="s">
        <v>15232</v>
      </c>
      <c r="D544" s="14" t="s">
        <v>15233</v>
      </c>
      <c r="E544" s="25" t="s">
        <v>10320</v>
      </c>
      <c r="F544" s="14" t="s">
        <v>285</v>
      </c>
      <c r="G544" s="14" t="s">
        <v>5376</v>
      </c>
      <c r="H544" s="14" t="s">
        <v>7505</v>
      </c>
      <c r="I544" s="14" t="s">
        <v>15342</v>
      </c>
      <c r="J544" s="14"/>
      <c r="K544" s="14" t="s">
        <v>756</v>
      </c>
      <c r="L544" s="478">
        <v>42054</v>
      </c>
      <c r="M544" s="18"/>
      <c r="N544" s="79">
        <v>42065</v>
      </c>
      <c r="O544" s="16">
        <v>500</v>
      </c>
      <c r="P544" s="51"/>
      <c r="R544" s="330"/>
    </row>
    <row r="545" spans="1:18" s="70" customFormat="1" x14ac:dyDescent="0.25">
      <c r="A545" s="27">
        <v>42052</v>
      </c>
      <c r="B545" s="25" t="s">
        <v>15437</v>
      </c>
      <c r="C545" s="25" t="s">
        <v>15232</v>
      </c>
      <c r="D545" s="14" t="s">
        <v>15233</v>
      </c>
      <c r="E545" s="25" t="s">
        <v>15438</v>
      </c>
      <c r="F545" s="14" t="s">
        <v>285</v>
      </c>
      <c r="G545" s="14" t="s">
        <v>15439</v>
      </c>
      <c r="H545" s="14" t="s">
        <v>15440</v>
      </c>
      <c r="I545" s="14" t="s">
        <v>15441</v>
      </c>
      <c r="J545" s="14"/>
      <c r="K545" s="14" t="s">
        <v>5960</v>
      </c>
      <c r="L545" s="478">
        <v>42052</v>
      </c>
      <c r="M545" s="18"/>
      <c r="N545" s="79"/>
      <c r="O545" s="16"/>
      <c r="P545" s="51"/>
      <c r="R545" s="330"/>
    </row>
    <row r="546" spans="1:18" s="70" customFormat="1" x14ac:dyDescent="0.25">
      <c r="A546" s="27">
        <v>42052</v>
      </c>
      <c r="B546" s="25" t="s">
        <v>15442</v>
      </c>
      <c r="C546" s="25" t="s">
        <v>14923</v>
      </c>
      <c r="D546" s="14" t="s">
        <v>14011</v>
      </c>
      <c r="E546" s="25"/>
      <c r="F546" s="14" t="s">
        <v>6472</v>
      </c>
      <c r="G546" s="14"/>
      <c r="H546" s="14" t="s">
        <v>4954</v>
      </c>
      <c r="I546" s="14" t="s">
        <v>3915</v>
      </c>
      <c r="J546" s="14" t="s">
        <v>9603</v>
      </c>
      <c r="K546" s="14" t="s">
        <v>7850</v>
      </c>
      <c r="L546" s="360">
        <v>42062</v>
      </c>
      <c r="M546" s="18"/>
      <c r="N546" s="79">
        <v>42062</v>
      </c>
      <c r="O546" s="16"/>
      <c r="P546" s="51"/>
      <c r="R546" s="330"/>
    </row>
    <row r="547" spans="1:18" s="70" customFormat="1" x14ac:dyDescent="0.25">
      <c r="A547" s="27">
        <v>42052</v>
      </c>
      <c r="B547" s="25" t="s">
        <v>15443</v>
      </c>
      <c r="C547" s="25" t="s">
        <v>14258</v>
      </c>
      <c r="D547" s="14" t="s">
        <v>14151</v>
      </c>
      <c r="E547" s="25" t="s">
        <v>15444</v>
      </c>
      <c r="F547" s="14" t="s">
        <v>2826</v>
      </c>
      <c r="G547" s="14"/>
      <c r="H547" s="14" t="s">
        <v>11034</v>
      </c>
      <c r="I547" s="14" t="s">
        <v>7907</v>
      </c>
      <c r="J547" s="14" t="s">
        <v>1287</v>
      </c>
      <c r="K547" s="14" t="s">
        <v>2559</v>
      </c>
      <c r="L547" s="478">
        <v>42054</v>
      </c>
      <c r="M547" s="18"/>
      <c r="N547" s="79"/>
      <c r="O547" s="16"/>
      <c r="P547" s="51"/>
      <c r="R547" s="330"/>
    </row>
    <row r="548" spans="1:18" s="70" customFormat="1" x14ac:dyDescent="0.25">
      <c r="A548" s="27">
        <v>42053</v>
      </c>
      <c r="B548" s="25" t="s">
        <v>15445</v>
      </c>
      <c r="C548" s="25" t="s">
        <v>15446</v>
      </c>
      <c r="D548" s="14" t="s">
        <v>12939</v>
      </c>
      <c r="E548" s="25" t="s">
        <v>13229</v>
      </c>
      <c r="F548" s="14" t="s">
        <v>12371</v>
      </c>
      <c r="G548" s="14"/>
      <c r="H548" s="14" t="s">
        <v>15393</v>
      </c>
      <c r="I548" s="14" t="s">
        <v>3360</v>
      </c>
      <c r="J548" s="14"/>
      <c r="K548" s="14" t="s">
        <v>9660</v>
      </c>
      <c r="L548" s="25"/>
      <c r="M548" s="18"/>
      <c r="N548" s="79">
        <v>42055</v>
      </c>
      <c r="O548" s="16">
        <v>9</v>
      </c>
      <c r="P548" s="51"/>
      <c r="R548" s="330"/>
    </row>
    <row r="549" spans="1:18" s="70" customFormat="1" x14ac:dyDescent="0.25">
      <c r="A549" s="27">
        <v>42053</v>
      </c>
      <c r="B549" s="25" t="s">
        <v>15457</v>
      </c>
      <c r="C549" s="25" t="s">
        <v>13585</v>
      </c>
      <c r="D549" s="14" t="s">
        <v>13586</v>
      </c>
      <c r="E549" s="25" t="s">
        <v>10188</v>
      </c>
      <c r="F549" s="14" t="s">
        <v>15458</v>
      </c>
      <c r="G549" s="14"/>
      <c r="H549" s="14" t="s">
        <v>10188</v>
      </c>
      <c r="I549" s="14" t="s">
        <v>15459</v>
      </c>
      <c r="J549" s="14"/>
      <c r="K549" s="14" t="s">
        <v>2581</v>
      </c>
      <c r="L549" s="25"/>
      <c r="M549" s="18"/>
      <c r="N549" s="79">
        <v>42055</v>
      </c>
      <c r="O549" s="16">
        <v>10</v>
      </c>
      <c r="P549" s="51"/>
      <c r="R549" s="330"/>
    </row>
    <row r="550" spans="1:18" s="70" customFormat="1" x14ac:dyDescent="0.25">
      <c r="A550" s="27">
        <v>42053</v>
      </c>
      <c r="B550" s="25" t="s">
        <v>15457</v>
      </c>
      <c r="C550" s="25" t="s">
        <v>8356</v>
      </c>
      <c r="D550" s="14"/>
      <c r="E550" s="25" t="s">
        <v>11388</v>
      </c>
      <c r="F550" s="14" t="s">
        <v>12371</v>
      </c>
      <c r="G550" s="14"/>
      <c r="H550" s="14" t="s">
        <v>11388</v>
      </c>
      <c r="I550" s="14" t="s">
        <v>15460</v>
      </c>
      <c r="J550" s="14"/>
      <c r="K550" s="14" t="s">
        <v>7036</v>
      </c>
      <c r="L550" s="25"/>
      <c r="M550" s="18"/>
      <c r="N550" s="79">
        <v>42058</v>
      </c>
      <c r="O550" s="16">
        <v>30</v>
      </c>
      <c r="P550" s="51"/>
      <c r="R550" s="330"/>
    </row>
    <row r="551" spans="1:18" s="70" customFormat="1" x14ac:dyDescent="0.25">
      <c r="A551" s="27">
        <v>42054</v>
      </c>
      <c r="B551" s="25" t="s">
        <v>15461</v>
      </c>
      <c r="C551" s="25" t="s">
        <v>15232</v>
      </c>
      <c r="D551" s="14" t="s">
        <v>15233</v>
      </c>
      <c r="E551" s="25" t="s">
        <v>10320</v>
      </c>
      <c r="F551" s="14" t="s">
        <v>1697</v>
      </c>
      <c r="G551" s="14"/>
      <c r="H551" s="14"/>
      <c r="I551" s="14" t="s">
        <v>14786</v>
      </c>
      <c r="J551" s="14" t="s">
        <v>2834</v>
      </c>
      <c r="K551" s="14" t="s">
        <v>15462</v>
      </c>
      <c r="L551" s="25"/>
      <c r="M551" s="18"/>
      <c r="N551" s="79"/>
      <c r="O551" s="16"/>
      <c r="P551" s="51"/>
      <c r="R551" s="330"/>
    </row>
    <row r="552" spans="1:18" s="70" customFormat="1" x14ac:dyDescent="0.25">
      <c r="A552" s="27">
        <v>42055</v>
      </c>
      <c r="B552" s="25" t="s">
        <v>15465</v>
      </c>
      <c r="C552" s="25" t="s">
        <v>14696</v>
      </c>
      <c r="D552" s="14" t="s">
        <v>14697</v>
      </c>
      <c r="E552" s="25"/>
      <c r="F552" s="14" t="s">
        <v>7521</v>
      </c>
      <c r="G552" s="14"/>
      <c r="H552" s="14" t="s">
        <v>15467</v>
      </c>
      <c r="I552" s="14" t="s">
        <v>14473</v>
      </c>
      <c r="J552" s="14" t="s">
        <v>15466</v>
      </c>
      <c r="K552" s="14" t="s">
        <v>3212</v>
      </c>
      <c r="L552" s="25"/>
      <c r="M552" s="18" t="s">
        <v>6533</v>
      </c>
      <c r="N552" s="79">
        <v>42067</v>
      </c>
      <c r="O552" s="16">
        <v>3000</v>
      </c>
      <c r="P552" s="51"/>
      <c r="R552" s="330"/>
    </row>
    <row r="553" spans="1:18" s="70" customFormat="1" x14ac:dyDescent="0.25">
      <c r="A553" s="27">
        <v>42032</v>
      </c>
      <c r="B553" s="25" t="s">
        <v>15468</v>
      </c>
      <c r="C553" s="25" t="s">
        <v>14823</v>
      </c>
      <c r="D553" s="14" t="s">
        <v>15315</v>
      </c>
      <c r="E553" s="25"/>
      <c r="F553" s="14" t="s">
        <v>14728</v>
      </c>
      <c r="G553" s="14"/>
      <c r="H553" s="14" t="s">
        <v>15469</v>
      </c>
      <c r="I553" s="14" t="s">
        <v>2674</v>
      </c>
      <c r="J553" s="14"/>
      <c r="K553" s="14" t="s">
        <v>13721</v>
      </c>
      <c r="L553" s="25"/>
      <c r="M553" s="18"/>
      <c r="N553" s="79">
        <v>42055</v>
      </c>
      <c r="O553" s="16">
        <v>8000</v>
      </c>
      <c r="P553" s="51"/>
      <c r="R553" s="330"/>
    </row>
    <row r="554" spans="1:18" x14ac:dyDescent="0.25">
      <c r="A554" s="27">
        <v>42063</v>
      </c>
      <c r="B554" s="25" t="s">
        <v>15468</v>
      </c>
      <c r="C554" s="25" t="s">
        <v>14823</v>
      </c>
      <c r="D554" s="14" t="s">
        <v>15315</v>
      </c>
      <c r="F554" s="14" t="s">
        <v>14728</v>
      </c>
      <c r="H554" s="14" t="s">
        <v>14730</v>
      </c>
      <c r="K554" s="14" t="s">
        <v>13695</v>
      </c>
      <c r="L554" s="25"/>
      <c r="M554" s="18"/>
      <c r="N554" s="79">
        <v>42055</v>
      </c>
      <c r="O554" s="16">
        <v>16000</v>
      </c>
      <c r="R554" s="330"/>
    </row>
    <row r="555" spans="1:18" s="70" customFormat="1" x14ac:dyDescent="0.25">
      <c r="A555" s="27">
        <v>42063</v>
      </c>
      <c r="B555" s="25" t="s">
        <v>15468</v>
      </c>
      <c r="C555" s="25" t="s">
        <v>14823</v>
      </c>
      <c r="D555" s="14" t="s">
        <v>15315</v>
      </c>
      <c r="E555" s="25"/>
      <c r="F555" s="14" t="s">
        <v>14728</v>
      </c>
      <c r="G555" s="14"/>
      <c r="H555" s="14" t="s">
        <v>15470</v>
      </c>
      <c r="I555" s="14"/>
      <c r="J555" s="14"/>
      <c r="K555" s="14" t="s">
        <v>15471</v>
      </c>
      <c r="L555" s="25"/>
      <c r="M555" s="18"/>
      <c r="N555" s="79">
        <v>42055</v>
      </c>
      <c r="O555" s="16">
        <v>11000</v>
      </c>
      <c r="P555" s="51"/>
      <c r="R555" s="330"/>
    </row>
    <row r="556" spans="1:18" s="70" customFormat="1" x14ac:dyDescent="0.25">
      <c r="A556" s="27">
        <v>42059</v>
      </c>
      <c r="B556" s="25" t="s">
        <v>15482</v>
      </c>
      <c r="C556" s="25" t="s">
        <v>15232</v>
      </c>
      <c r="D556" s="14" t="s">
        <v>15233</v>
      </c>
      <c r="E556" s="25"/>
      <c r="F556" s="14" t="s">
        <v>8863</v>
      </c>
      <c r="G556" s="14" t="s">
        <v>6609</v>
      </c>
      <c r="H556" s="14" t="s">
        <v>12360</v>
      </c>
      <c r="I556" s="14" t="s">
        <v>15483</v>
      </c>
      <c r="J556" s="14" t="s">
        <v>8105</v>
      </c>
      <c r="K556" s="14" t="s">
        <v>1906</v>
      </c>
      <c r="L556" s="478">
        <v>42062</v>
      </c>
      <c r="M556" s="18"/>
      <c r="N556" s="79">
        <v>42062</v>
      </c>
      <c r="O556" s="16">
        <v>400</v>
      </c>
      <c r="P556" s="51"/>
      <c r="R556" s="330"/>
    </row>
    <row r="557" spans="1:18" s="70" customFormat="1" ht="30" x14ac:dyDescent="0.25">
      <c r="A557" s="27">
        <v>42060</v>
      </c>
      <c r="B557" s="25" t="s">
        <v>15501</v>
      </c>
      <c r="C557" s="25" t="s">
        <v>13228</v>
      </c>
      <c r="D557" s="14" t="s">
        <v>12939</v>
      </c>
      <c r="E557" s="25" t="s">
        <v>13229</v>
      </c>
      <c r="F557" s="14" t="s">
        <v>12371</v>
      </c>
      <c r="G557" s="14"/>
      <c r="H557" s="14" t="s">
        <v>15502</v>
      </c>
      <c r="I557" s="14" t="s">
        <v>14537</v>
      </c>
      <c r="J557" s="14"/>
      <c r="K557" s="14" t="s">
        <v>149</v>
      </c>
      <c r="L557" s="25"/>
      <c r="M557" s="18"/>
      <c r="N557" s="79">
        <v>42065</v>
      </c>
      <c r="O557" s="16">
        <v>3</v>
      </c>
      <c r="P557" s="51"/>
      <c r="R557" s="330"/>
    </row>
    <row r="558" spans="1:18" s="70" customFormat="1" ht="30" x14ac:dyDescent="0.25">
      <c r="A558" s="27">
        <v>42060</v>
      </c>
      <c r="B558" s="25" t="s">
        <v>15501</v>
      </c>
      <c r="C558" s="25" t="s">
        <v>13228</v>
      </c>
      <c r="D558" s="14" t="s">
        <v>12939</v>
      </c>
      <c r="E558" s="25" t="s">
        <v>15503</v>
      </c>
      <c r="F558" s="14" t="s">
        <v>12371</v>
      </c>
      <c r="G558" s="14"/>
      <c r="H558" s="14" t="s">
        <v>12372</v>
      </c>
      <c r="I558" s="14" t="s">
        <v>13845</v>
      </c>
      <c r="J558" s="14"/>
      <c r="K558" s="14" t="s">
        <v>15504</v>
      </c>
      <c r="L558" s="25"/>
      <c r="M558" s="18"/>
      <c r="N558" s="79">
        <v>42065</v>
      </c>
      <c r="O558" s="16">
        <v>2</v>
      </c>
      <c r="P558" s="51"/>
      <c r="R558" s="330"/>
    </row>
    <row r="559" spans="1:18" s="70" customFormat="1" x14ac:dyDescent="0.25">
      <c r="A559" s="27">
        <v>42047</v>
      </c>
      <c r="B559" s="25" t="s">
        <v>15505</v>
      </c>
      <c r="C559" s="25" t="s">
        <v>15506</v>
      </c>
      <c r="D559" s="14" t="s">
        <v>15507</v>
      </c>
      <c r="E559" s="25"/>
      <c r="F559" s="14" t="s">
        <v>136</v>
      </c>
      <c r="G559" s="14"/>
      <c r="H559" s="14" t="s">
        <v>15508</v>
      </c>
      <c r="I559" s="14"/>
      <c r="J559" s="14"/>
      <c r="K559" s="14" t="s">
        <v>4901</v>
      </c>
      <c r="L559" s="360">
        <v>42069</v>
      </c>
      <c r="M559" s="18" t="s">
        <v>6533</v>
      </c>
      <c r="N559" s="79">
        <v>42075</v>
      </c>
      <c r="O559" s="16">
        <v>12</v>
      </c>
      <c r="P559" s="51"/>
      <c r="R559" s="330"/>
    </row>
    <row r="560" spans="1:18" s="70" customFormat="1" x14ac:dyDescent="0.25">
      <c r="A560" s="27">
        <v>42062</v>
      </c>
      <c r="B560" s="25" t="s">
        <v>15509</v>
      </c>
      <c r="C560" s="25" t="s">
        <v>14696</v>
      </c>
      <c r="D560" s="14" t="s">
        <v>14697</v>
      </c>
      <c r="E560" s="25"/>
      <c r="F560" s="14" t="s">
        <v>9772</v>
      </c>
      <c r="G560" s="14"/>
      <c r="H560" s="14" t="s">
        <v>9451</v>
      </c>
      <c r="I560" s="14" t="s">
        <v>15510</v>
      </c>
      <c r="J560" s="14" t="s">
        <v>1419</v>
      </c>
      <c r="K560" s="14" t="s">
        <v>15511</v>
      </c>
      <c r="L560" s="25"/>
      <c r="M560" s="18"/>
      <c r="N560" s="79">
        <v>42067</v>
      </c>
      <c r="O560" s="16">
        <v>4</v>
      </c>
      <c r="P560" s="51"/>
      <c r="R560" s="330"/>
    </row>
    <row r="561" spans="1:18" s="70" customFormat="1" x14ac:dyDescent="0.25">
      <c r="A561" s="27">
        <v>42039</v>
      </c>
      <c r="B561" s="25" t="s">
        <v>15515</v>
      </c>
      <c r="C561" s="25" t="s">
        <v>14684</v>
      </c>
      <c r="D561" s="14" t="s">
        <v>14685</v>
      </c>
      <c r="E561" s="25"/>
      <c r="F561" s="14" t="s">
        <v>12504</v>
      </c>
      <c r="G561" s="14" t="s">
        <v>3915</v>
      </c>
      <c r="H561" s="14" t="s">
        <v>15516</v>
      </c>
      <c r="I561" s="14" t="s">
        <v>7301</v>
      </c>
      <c r="J561" s="14"/>
      <c r="K561" s="14" t="s">
        <v>5432</v>
      </c>
      <c r="L561" s="25"/>
      <c r="M561" s="18"/>
      <c r="N561" s="79">
        <v>42065</v>
      </c>
      <c r="O561" s="16">
        <v>80</v>
      </c>
      <c r="P561" s="51"/>
      <c r="R561" s="330"/>
    </row>
    <row r="562" spans="1:18" s="70" customFormat="1" x14ac:dyDescent="0.25">
      <c r="A562" s="27">
        <v>42039</v>
      </c>
      <c r="B562" s="25" t="s">
        <v>15515</v>
      </c>
      <c r="C562" s="25" t="s">
        <v>14684</v>
      </c>
      <c r="D562" s="14" t="s">
        <v>14685</v>
      </c>
      <c r="E562" s="25"/>
      <c r="F562" s="14" t="s">
        <v>12504</v>
      </c>
      <c r="G562" s="14" t="s">
        <v>7868</v>
      </c>
      <c r="H562" s="14" t="s">
        <v>15517</v>
      </c>
      <c r="I562" s="14" t="s">
        <v>7301</v>
      </c>
      <c r="J562" s="14"/>
      <c r="K562" s="14" t="s">
        <v>4254</v>
      </c>
      <c r="L562" s="25"/>
      <c r="M562" s="18"/>
      <c r="N562" s="79">
        <v>42065</v>
      </c>
      <c r="O562" s="16">
        <v>40</v>
      </c>
      <c r="P562" s="51"/>
      <c r="R562" s="330"/>
    </row>
    <row r="563" spans="1:18" s="70" customFormat="1" x14ac:dyDescent="0.25">
      <c r="A563" s="27">
        <v>42039</v>
      </c>
      <c r="B563" s="25" t="s">
        <v>15515</v>
      </c>
      <c r="C563" s="25" t="s">
        <v>14684</v>
      </c>
      <c r="D563" s="14" t="s">
        <v>14685</v>
      </c>
      <c r="E563" s="25"/>
      <c r="F563" s="14" t="s">
        <v>12504</v>
      </c>
      <c r="G563" s="14" t="s">
        <v>7868</v>
      </c>
      <c r="H563" s="14" t="s">
        <v>15518</v>
      </c>
      <c r="I563" s="14" t="s">
        <v>7301</v>
      </c>
      <c r="J563" s="14"/>
      <c r="K563" s="14" t="s">
        <v>4254</v>
      </c>
      <c r="L563" s="25"/>
      <c r="M563" s="18"/>
      <c r="N563" s="79">
        <v>42065</v>
      </c>
      <c r="O563" s="16">
        <v>40</v>
      </c>
      <c r="P563" s="51"/>
      <c r="R563" s="330"/>
    </row>
    <row r="564" spans="1:18" s="70" customFormat="1" ht="45" x14ac:dyDescent="0.25">
      <c r="A564" s="27">
        <v>42065</v>
      </c>
      <c r="B564" s="25" t="s">
        <v>15520</v>
      </c>
      <c r="C564" s="25" t="s">
        <v>15521</v>
      </c>
      <c r="D564" s="14" t="s">
        <v>15522</v>
      </c>
      <c r="E564" s="25" t="s">
        <v>8155</v>
      </c>
      <c r="F564" s="14" t="s">
        <v>6472</v>
      </c>
      <c r="G564" s="14" t="s">
        <v>5383</v>
      </c>
      <c r="H564" s="14" t="s">
        <v>15523</v>
      </c>
      <c r="I564" s="14" t="s">
        <v>15524</v>
      </c>
      <c r="J564" s="14" t="s">
        <v>7034</v>
      </c>
      <c r="K564" s="14" t="s">
        <v>15525</v>
      </c>
      <c r="L564" s="478">
        <v>42069</v>
      </c>
      <c r="M564" s="18"/>
      <c r="N564" s="79">
        <v>42074</v>
      </c>
      <c r="O564" s="16"/>
      <c r="P564" s="51"/>
      <c r="R564" s="330"/>
    </row>
    <row r="565" spans="1:18" s="70" customFormat="1" x14ac:dyDescent="0.25">
      <c r="A565" s="27">
        <v>42068</v>
      </c>
      <c r="B565" s="25" t="s">
        <v>15543</v>
      </c>
      <c r="C565" s="25" t="s">
        <v>15446</v>
      </c>
      <c r="D565" s="14" t="s">
        <v>12939</v>
      </c>
      <c r="E565" s="25" t="s">
        <v>13229</v>
      </c>
      <c r="F565" s="14" t="s">
        <v>1661</v>
      </c>
      <c r="G565" s="14"/>
      <c r="H565" s="14" t="s">
        <v>13229</v>
      </c>
      <c r="I565" s="14" t="s">
        <v>3360</v>
      </c>
      <c r="J565" s="14"/>
      <c r="K565" s="14" t="s">
        <v>6257</v>
      </c>
      <c r="L565" s="25"/>
      <c r="M565" s="18"/>
      <c r="N565" s="79">
        <v>42072</v>
      </c>
      <c r="O565" s="16">
        <v>4</v>
      </c>
      <c r="P565" s="51"/>
      <c r="R565" s="330"/>
    </row>
    <row r="566" spans="1:18" s="70" customFormat="1" x14ac:dyDescent="0.25">
      <c r="A566" s="27">
        <v>42073</v>
      </c>
      <c r="B566" s="25" t="s">
        <v>15571</v>
      </c>
      <c r="C566" s="25" t="s">
        <v>14696</v>
      </c>
      <c r="D566" s="14" t="s">
        <v>14697</v>
      </c>
      <c r="E566" s="25"/>
      <c r="F566" s="14" t="s">
        <v>4494</v>
      </c>
      <c r="G566" s="14"/>
      <c r="H566" s="14" t="s">
        <v>15572</v>
      </c>
      <c r="I566" s="14" t="s">
        <v>15573</v>
      </c>
      <c r="J566" s="14"/>
      <c r="K566" s="14" t="s">
        <v>15574</v>
      </c>
      <c r="L566" s="360">
        <v>42073</v>
      </c>
      <c r="M566" s="18" t="s">
        <v>6533</v>
      </c>
      <c r="N566" s="79">
        <v>42074</v>
      </c>
      <c r="O566" s="16">
        <v>20</v>
      </c>
      <c r="P566" s="51"/>
      <c r="R566" s="330"/>
    </row>
    <row r="567" spans="1:18" s="70" customFormat="1" ht="30" x14ac:dyDescent="0.25">
      <c r="A567" s="27">
        <v>42073</v>
      </c>
      <c r="B567" s="25" t="s">
        <v>15575</v>
      </c>
      <c r="C567" s="25" t="s">
        <v>15075</v>
      </c>
      <c r="D567" s="14" t="s">
        <v>15076</v>
      </c>
      <c r="E567" s="25"/>
      <c r="F567" s="14" t="s">
        <v>7521</v>
      </c>
      <c r="G567" s="14"/>
      <c r="H567" s="14"/>
      <c r="I567" s="14" t="s">
        <v>13693</v>
      </c>
      <c r="J567" s="14" t="s">
        <v>15078</v>
      </c>
      <c r="K567" s="14" t="s">
        <v>6387</v>
      </c>
      <c r="L567" s="25"/>
      <c r="M567" s="18" t="s">
        <v>6533</v>
      </c>
      <c r="N567" s="79"/>
      <c r="O567" s="16"/>
      <c r="P567" s="51"/>
      <c r="R567" s="330"/>
    </row>
    <row r="568" spans="1:18" s="70" customFormat="1" x14ac:dyDescent="0.25">
      <c r="A568" s="27">
        <v>42073</v>
      </c>
      <c r="B568" s="25" t="s">
        <v>15577</v>
      </c>
      <c r="C568" s="25" t="s">
        <v>14672</v>
      </c>
      <c r="D568" s="14" t="s">
        <v>15578</v>
      </c>
      <c r="E568" s="25"/>
      <c r="F568" s="14" t="s">
        <v>8810</v>
      </c>
      <c r="G568" s="14"/>
      <c r="H568" s="14" t="s">
        <v>13059</v>
      </c>
      <c r="I568" s="14"/>
      <c r="J568" s="14"/>
      <c r="K568" s="14" t="s">
        <v>2508</v>
      </c>
      <c r="L568" s="25"/>
      <c r="M568" s="18" t="s">
        <v>6533</v>
      </c>
      <c r="N568" s="79"/>
      <c r="O568" s="16"/>
      <c r="P568" s="51"/>
      <c r="R568" s="330"/>
    </row>
    <row r="569" spans="1:18" s="70" customFormat="1" x14ac:dyDescent="0.25">
      <c r="A569" s="27">
        <v>42075</v>
      </c>
      <c r="B569" s="25" t="s">
        <v>15586</v>
      </c>
      <c r="C569" s="25" t="s">
        <v>15587</v>
      </c>
      <c r="D569" s="14" t="s">
        <v>15588</v>
      </c>
      <c r="E569" s="25" t="s">
        <v>10188</v>
      </c>
      <c r="F569" s="14" t="s">
        <v>15458</v>
      </c>
      <c r="G569" s="14"/>
      <c r="H569" s="14" t="s">
        <v>10188</v>
      </c>
      <c r="I569" s="14" t="s">
        <v>15589</v>
      </c>
      <c r="J569" s="14"/>
      <c r="K569" s="14" t="s">
        <v>11774</v>
      </c>
      <c r="L569" s="25"/>
      <c r="M569" s="18"/>
      <c r="N569" s="79">
        <v>42079</v>
      </c>
      <c r="O569" s="16">
        <v>8</v>
      </c>
      <c r="P569" s="51"/>
      <c r="R569" s="330"/>
    </row>
    <row r="570" spans="1:18" s="70" customFormat="1" x14ac:dyDescent="0.25">
      <c r="A570" s="260">
        <v>42076</v>
      </c>
      <c r="B570" s="303" t="s">
        <v>15605</v>
      </c>
      <c r="C570" s="25" t="s">
        <v>2010</v>
      </c>
      <c r="D570" s="14" t="s">
        <v>12939</v>
      </c>
      <c r="E570" s="25" t="s">
        <v>10188</v>
      </c>
      <c r="F570" s="14" t="s">
        <v>15458</v>
      </c>
      <c r="G570" s="14"/>
      <c r="H570" s="14" t="s">
        <v>10188</v>
      </c>
      <c r="I570" s="14" t="s">
        <v>12687</v>
      </c>
      <c r="J570" s="14"/>
      <c r="K570" s="14" t="s">
        <v>6365</v>
      </c>
      <c r="L570" s="25"/>
      <c r="M570" s="18"/>
      <c r="N570" s="79">
        <v>42081</v>
      </c>
      <c r="O570" s="16">
        <v>4</v>
      </c>
      <c r="P570" s="51"/>
      <c r="R570" s="330"/>
    </row>
    <row r="571" spans="1:18" x14ac:dyDescent="0.25">
      <c r="A571" s="260">
        <v>42076</v>
      </c>
      <c r="B571" s="303" t="s">
        <v>15605</v>
      </c>
      <c r="C571" s="25" t="s">
        <v>15606</v>
      </c>
      <c r="D571" s="14" t="s">
        <v>15609</v>
      </c>
      <c r="E571" s="25" t="s">
        <v>10188</v>
      </c>
      <c r="F571" s="14" t="s">
        <v>15458</v>
      </c>
      <c r="H571" s="14" t="s">
        <v>10188</v>
      </c>
      <c r="I571" s="14" t="s">
        <v>11770</v>
      </c>
      <c r="K571" s="14" t="s">
        <v>824</v>
      </c>
      <c r="L571" s="25"/>
      <c r="M571" s="18"/>
      <c r="N571" s="79">
        <v>42081</v>
      </c>
      <c r="O571" s="16">
        <v>1</v>
      </c>
      <c r="R571" s="330"/>
    </row>
    <row r="572" spans="1:18" s="70" customFormat="1" x14ac:dyDescent="0.25">
      <c r="A572" s="260">
        <v>42076</v>
      </c>
      <c r="B572" s="303" t="s">
        <v>15605</v>
      </c>
      <c r="C572" s="25" t="s">
        <v>15607</v>
      </c>
      <c r="D572" s="14" t="s">
        <v>15537</v>
      </c>
      <c r="E572" s="25" t="s">
        <v>10188</v>
      </c>
      <c r="F572" s="14" t="s">
        <v>15458</v>
      </c>
      <c r="G572" s="14"/>
      <c r="H572" s="14" t="s">
        <v>10188</v>
      </c>
      <c r="I572" s="14" t="s">
        <v>13012</v>
      </c>
      <c r="J572" s="14"/>
      <c r="K572" s="14" t="s">
        <v>1820</v>
      </c>
      <c r="L572" s="25"/>
      <c r="M572" s="18"/>
      <c r="N572" s="79">
        <v>42081</v>
      </c>
      <c r="O572" s="16">
        <v>2</v>
      </c>
      <c r="P572" s="51"/>
      <c r="R572" s="330"/>
    </row>
    <row r="573" spans="1:18" s="70" customFormat="1" x14ac:dyDescent="0.25">
      <c r="A573" s="260">
        <v>42076</v>
      </c>
      <c r="B573" s="303" t="s">
        <v>15605</v>
      </c>
      <c r="C573" s="25" t="s">
        <v>15608</v>
      </c>
      <c r="D573" s="14" t="s">
        <v>13586</v>
      </c>
      <c r="E573" s="25" t="s">
        <v>10188</v>
      </c>
      <c r="F573" s="14" t="s">
        <v>15458</v>
      </c>
      <c r="G573" s="14"/>
      <c r="H573" s="14" t="s">
        <v>10188</v>
      </c>
      <c r="I573" s="14" t="s">
        <v>15610</v>
      </c>
      <c r="J573" s="14"/>
      <c r="K573" s="14" t="s">
        <v>10360</v>
      </c>
      <c r="L573" s="25"/>
      <c r="M573" s="18"/>
      <c r="N573" s="79">
        <v>42081</v>
      </c>
      <c r="O573" s="16">
        <v>6</v>
      </c>
      <c r="P573" s="51"/>
      <c r="R573" s="330"/>
    </row>
    <row r="574" spans="1:18" x14ac:dyDescent="0.25">
      <c r="A574" s="27">
        <v>42079</v>
      </c>
      <c r="B574" s="25" t="s">
        <v>15611</v>
      </c>
      <c r="C574" s="25" t="s">
        <v>14684</v>
      </c>
      <c r="D574" s="14" t="s">
        <v>14685</v>
      </c>
      <c r="F574" s="14" t="s">
        <v>11226</v>
      </c>
      <c r="H574" s="14" t="s">
        <v>15612</v>
      </c>
      <c r="I574" s="14" t="s">
        <v>1080</v>
      </c>
      <c r="J574" s="14" t="s">
        <v>10366</v>
      </c>
      <c r="K574" s="14" t="s">
        <v>1672</v>
      </c>
      <c r="L574" s="360">
        <v>42082</v>
      </c>
      <c r="M574" s="18" t="s">
        <v>6533</v>
      </c>
      <c r="N574" s="79">
        <v>42086</v>
      </c>
      <c r="O574" s="16">
        <v>2</v>
      </c>
      <c r="R574" s="330"/>
    </row>
    <row r="575" spans="1:18" x14ac:dyDescent="0.25">
      <c r="A575" s="27">
        <v>42086</v>
      </c>
      <c r="B575" s="25" t="s">
        <v>15650</v>
      </c>
      <c r="C575" s="25" t="s">
        <v>14258</v>
      </c>
      <c r="D575" s="14" t="s">
        <v>14151</v>
      </c>
      <c r="E575" s="25" t="s">
        <v>8790</v>
      </c>
      <c r="F575" s="14" t="s">
        <v>2826</v>
      </c>
      <c r="H575" s="14" t="s">
        <v>8790</v>
      </c>
      <c r="I575" s="14" t="s">
        <v>14556</v>
      </c>
      <c r="K575" s="14" t="s">
        <v>11685</v>
      </c>
      <c r="L575" s="478">
        <v>42088</v>
      </c>
      <c r="M575" s="18"/>
      <c r="N575" s="79">
        <v>42088</v>
      </c>
      <c r="O575" s="16">
        <v>80</v>
      </c>
      <c r="R575" s="330"/>
    </row>
    <row r="576" spans="1:18" x14ac:dyDescent="0.25">
      <c r="A576" s="27">
        <v>42087</v>
      </c>
      <c r="B576" s="25" t="s">
        <v>15662</v>
      </c>
      <c r="C576" s="25" t="s">
        <v>14889</v>
      </c>
      <c r="D576" s="14" t="s">
        <v>12939</v>
      </c>
      <c r="E576" s="25" t="s">
        <v>13229</v>
      </c>
      <c r="F576" s="14" t="s">
        <v>1661</v>
      </c>
      <c r="H576" s="14" t="s">
        <v>11728</v>
      </c>
      <c r="I576" s="14" t="s">
        <v>15663</v>
      </c>
      <c r="K576" s="14" t="s">
        <v>11774</v>
      </c>
      <c r="L576" s="25"/>
      <c r="M576" s="18"/>
      <c r="N576" s="79">
        <v>42089</v>
      </c>
      <c r="O576" s="16">
        <v>8</v>
      </c>
      <c r="R576" s="330"/>
    </row>
    <row r="577" spans="1:18" s="70" customFormat="1" x14ac:dyDescent="0.25">
      <c r="A577" s="27">
        <v>42089</v>
      </c>
      <c r="B577" s="25" t="s">
        <v>15669</v>
      </c>
      <c r="C577" s="25" t="s">
        <v>14696</v>
      </c>
      <c r="D577" s="14" t="s">
        <v>14697</v>
      </c>
      <c r="E577" s="25"/>
      <c r="F577" s="14" t="s">
        <v>14727</v>
      </c>
      <c r="G577" s="14"/>
      <c r="H577" s="14" t="s">
        <v>15670</v>
      </c>
      <c r="I577" s="14"/>
      <c r="J577" s="14"/>
      <c r="K577" s="14" t="s">
        <v>6387</v>
      </c>
      <c r="L577" s="25"/>
      <c r="M577" s="18"/>
      <c r="N577" s="79"/>
      <c r="O577" s="16"/>
      <c r="P577" s="51"/>
      <c r="R577" s="330"/>
    </row>
    <row r="578" spans="1:18" x14ac:dyDescent="0.25">
      <c r="A578" s="27">
        <v>42089</v>
      </c>
      <c r="B578" s="25" t="s">
        <v>15671</v>
      </c>
      <c r="C578" s="25" t="s">
        <v>14696</v>
      </c>
      <c r="D578" s="14" t="s">
        <v>14697</v>
      </c>
      <c r="F578" s="14" t="s">
        <v>15058</v>
      </c>
      <c r="H578" s="14" t="s">
        <v>15672</v>
      </c>
      <c r="K578" s="14" t="s">
        <v>5477</v>
      </c>
      <c r="L578" s="360">
        <v>42089</v>
      </c>
      <c r="M578" s="18" t="s">
        <v>6533</v>
      </c>
      <c r="N578" s="79">
        <v>42093</v>
      </c>
      <c r="O578" s="16">
        <v>500</v>
      </c>
      <c r="R578" s="330"/>
    </row>
    <row r="579" spans="1:18" s="70" customFormat="1" ht="30" x14ac:dyDescent="0.25">
      <c r="A579" s="27">
        <v>42090</v>
      </c>
      <c r="B579" s="25" t="s">
        <v>15675</v>
      </c>
      <c r="C579" s="25" t="s">
        <v>15422</v>
      </c>
      <c r="D579" s="14" t="s">
        <v>15423</v>
      </c>
      <c r="E579" s="25"/>
      <c r="F579" s="14" t="s">
        <v>936</v>
      </c>
      <c r="G579" s="14"/>
      <c r="H579" s="14" t="s">
        <v>258</v>
      </c>
      <c r="I579" s="14"/>
      <c r="J579" s="14" t="s">
        <v>3954</v>
      </c>
      <c r="K579" s="14" t="s">
        <v>149</v>
      </c>
      <c r="L579" s="25"/>
      <c r="M579" s="18"/>
      <c r="N579" s="79"/>
      <c r="O579" s="16"/>
      <c r="P579" s="51"/>
      <c r="R579" s="330"/>
    </row>
    <row r="580" spans="1:18" s="70" customFormat="1" x14ac:dyDescent="0.25">
      <c r="A580" s="27">
        <v>42090</v>
      </c>
      <c r="B580" s="25" t="s">
        <v>15681</v>
      </c>
      <c r="C580" s="25" t="s">
        <v>14945</v>
      </c>
      <c r="D580" s="14" t="s">
        <v>15360</v>
      </c>
      <c r="E580" s="25" t="s">
        <v>12335</v>
      </c>
      <c r="F580" s="14" t="s">
        <v>11360</v>
      </c>
      <c r="G580" s="14" t="s">
        <v>11715</v>
      </c>
      <c r="H580" s="14" t="s">
        <v>8691</v>
      </c>
      <c r="I580" s="14" t="s">
        <v>15682</v>
      </c>
      <c r="J580" s="14"/>
      <c r="K580" s="14" t="s">
        <v>4901</v>
      </c>
      <c r="L580" s="478">
        <v>42093</v>
      </c>
      <c r="M580" s="18"/>
      <c r="N580" s="79">
        <v>42093</v>
      </c>
      <c r="O580" s="16">
        <v>12</v>
      </c>
      <c r="P580" s="51"/>
      <c r="R580" s="330"/>
    </row>
    <row r="581" spans="1:18" x14ac:dyDescent="0.25">
      <c r="A581" s="27">
        <v>42090</v>
      </c>
      <c r="B581" s="25" t="s">
        <v>15681</v>
      </c>
      <c r="C581" s="25" t="s">
        <v>14945</v>
      </c>
      <c r="D581" s="14" t="s">
        <v>15360</v>
      </c>
      <c r="E581" s="25" t="s">
        <v>6024</v>
      </c>
      <c r="F581" s="14" t="s">
        <v>11360</v>
      </c>
      <c r="G581" s="14" t="s">
        <v>8981</v>
      </c>
      <c r="H581" s="14" t="s">
        <v>1115</v>
      </c>
      <c r="K581" s="14" t="s">
        <v>3947</v>
      </c>
      <c r="L581" s="478">
        <v>42093</v>
      </c>
      <c r="M581" s="18"/>
      <c r="N581" s="79">
        <v>42093</v>
      </c>
      <c r="O581" s="16">
        <v>1</v>
      </c>
      <c r="R581" s="330"/>
    </row>
    <row r="582" spans="1:18" x14ac:dyDescent="0.25">
      <c r="A582" s="27">
        <v>42093</v>
      </c>
      <c r="B582" s="25" t="s">
        <v>15686</v>
      </c>
      <c r="C582" s="25" t="s">
        <v>14696</v>
      </c>
      <c r="D582" s="14" t="s">
        <v>14697</v>
      </c>
      <c r="F582" s="14" t="s">
        <v>5382</v>
      </c>
      <c r="H582" s="14" t="s">
        <v>15687</v>
      </c>
      <c r="K582" s="14" t="s">
        <v>15688</v>
      </c>
      <c r="L582" s="360">
        <v>42095</v>
      </c>
      <c r="M582" s="18"/>
      <c r="N582" s="79">
        <v>42100</v>
      </c>
      <c r="O582" s="16">
        <v>1400</v>
      </c>
      <c r="R582" s="330"/>
    </row>
    <row r="583" spans="1:18" x14ac:dyDescent="0.25">
      <c r="A583" s="27">
        <v>42093</v>
      </c>
      <c r="B583" s="25" t="s">
        <v>15686</v>
      </c>
      <c r="C583" s="25" t="s">
        <v>14696</v>
      </c>
      <c r="D583" s="14" t="s">
        <v>14697</v>
      </c>
      <c r="F583" s="14" t="s">
        <v>5382</v>
      </c>
      <c r="H583" s="14" t="s">
        <v>15687</v>
      </c>
      <c r="K583" s="14" t="s">
        <v>15689</v>
      </c>
      <c r="L583" s="360">
        <v>42100</v>
      </c>
      <c r="M583" s="18"/>
      <c r="N583" s="79">
        <v>42097</v>
      </c>
      <c r="O583" s="16">
        <v>2900</v>
      </c>
      <c r="R583" s="330"/>
    </row>
    <row r="584" spans="1:18" x14ac:dyDescent="0.25">
      <c r="A584" s="27">
        <v>42095</v>
      </c>
      <c r="B584" s="25" t="s">
        <v>15695</v>
      </c>
      <c r="C584" s="25" t="s">
        <v>14696</v>
      </c>
      <c r="D584" s="14" t="s">
        <v>14697</v>
      </c>
      <c r="F584" s="14" t="s">
        <v>3009</v>
      </c>
      <c r="H584" s="14" t="s">
        <v>6879</v>
      </c>
      <c r="I584" s="14" t="s">
        <v>8362</v>
      </c>
      <c r="J584" s="14" t="s">
        <v>374</v>
      </c>
      <c r="K584" s="14" t="s">
        <v>7367</v>
      </c>
      <c r="L584" s="360">
        <v>42095</v>
      </c>
      <c r="M584" s="18" t="s">
        <v>6533</v>
      </c>
      <c r="N584" s="79">
        <v>42096</v>
      </c>
      <c r="O584" s="16">
        <v>170</v>
      </c>
      <c r="R584" s="330"/>
    </row>
    <row r="585" spans="1:18" x14ac:dyDescent="0.25">
      <c r="A585" s="27">
        <v>42096</v>
      </c>
      <c r="B585" s="25" t="s">
        <v>15698</v>
      </c>
      <c r="C585" s="25" t="s">
        <v>14696</v>
      </c>
      <c r="D585" s="14" t="s">
        <v>14697</v>
      </c>
      <c r="F585" s="14" t="s">
        <v>4412</v>
      </c>
      <c r="H585" s="14" t="s">
        <v>4339</v>
      </c>
      <c r="K585" s="14" t="s">
        <v>6343</v>
      </c>
      <c r="L585" s="360">
        <v>42096</v>
      </c>
      <c r="M585" s="18" t="s">
        <v>6533</v>
      </c>
      <c r="N585" s="79">
        <v>42100</v>
      </c>
      <c r="O585" s="16">
        <v>1</v>
      </c>
      <c r="R585" s="330"/>
    </row>
    <row r="586" spans="1:18" x14ac:dyDescent="0.25">
      <c r="A586" s="27">
        <v>42097</v>
      </c>
      <c r="B586" s="25" t="s">
        <v>15706</v>
      </c>
      <c r="C586" s="25" t="s">
        <v>15704</v>
      </c>
      <c r="D586" s="14" t="s">
        <v>15181</v>
      </c>
      <c r="E586" s="25" t="s">
        <v>10188</v>
      </c>
      <c r="F586" s="14" t="s">
        <v>15458</v>
      </c>
      <c r="H586" s="14" t="s">
        <v>10188</v>
      </c>
      <c r="I586" s="14" t="s">
        <v>15589</v>
      </c>
      <c r="K586" s="14" t="s">
        <v>1820</v>
      </c>
      <c r="L586" s="25"/>
      <c r="M586" s="18"/>
      <c r="N586" s="79">
        <v>42102</v>
      </c>
      <c r="O586" s="16">
        <v>2</v>
      </c>
      <c r="R586" s="330"/>
    </row>
    <row r="587" spans="1:18" s="70" customFormat="1" x14ac:dyDescent="0.25">
      <c r="A587" s="27">
        <v>42097</v>
      </c>
      <c r="B587" s="25" t="s">
        <v>15706</v>
      </c>
      <c r="C587" s="25" t="s">
        <v>13988</v>
      </c>
      <c r="D587" s="14" t="s">
        <v>13633</v>
      </c>
      <c r="E587" s="25" t="s">
        <v>10188</v>
      </c>
      <c r="F587" s="14" t="s">
        <v>15458</v>
      </c>
      <c r="G587" s="14"/>
      <c r="H587" s="14" t="s">
        <v>10188</v>
      </c>
      <c r="I587" s="14" t="s">
        <v>15705</v>
      </c>
      <c r="J587" s="14"/>
      <c r="K587" s="14" t="s">
        <v>1820</v>
      </c>
      <c r="L587" s="25"/>
      <c r="M587" s="18"/>
      <c r="N587" s="79">
        <v>42101</v>
      </c>
      <c r="O587" s="16">
        <v>2</v>
      </c>
      <c r="P587" s="51"/>
      <c r="R587" s="330"/>
    </row>
    <row r="588" spans="1:18" s="70" customFormat="1" x14ac:dyDescent="0.25">
      <c r="A588" s="27">
        <v>42097</v>
      </c>
      <c r="B588" s="25" t="s">
        <v>15706</v>
      </c>
      <c r="C588" s="25" t="s">
        <v>15226</v>
      </c>
      <c r="D588" s="14" t="s">
        <v>14356</v>
      </c>
      <c r="E588" s="25" t="s">
        <v>10188</v>
      </c>
      <c r="F588" s="14" t="s">
        <v>15458</v>
      </c>
      <c r="G588" s="14"/>
      <c r="H588" s="14" t="s">
        <v>10188</v>
      </c>
      <c r="I588" s="14" t="s">
        <v>15707</v>
      </c>
      <c r="J588" s="14"/>
      <c r="K588" s="14" t="s">
        <v>9989</v>
      </c>
      <c r="L588" s="25"/>
      <c r="M588" s="18"/>
      <c r="N588" s="79">
        <v>42101</v>
      </c>
      <c r="O588" s="16">
        <v>3</v>
      </c>
      <c r="P588" s="51"/>
      <c r="R588" s="330"/>
    </row>
    <row r="589" spans="1:18" x14ac:dyDescent="0.25">
      <c r="A589" s="27">
        <v>42097</v>
      </c>
      <c r="B589" s="25" t="s">
        <v>15706</v>
      </c>
      <c r="C589" s="25" t="s">
        <v>15530</v>
      </c>
      <c r="D589" s="14" t="s">
        <v>15531</v>
      </c>
      <c r="E589" s="25" t="s">
        <v>10188</v>
      </c>
      <c r="F589" s="14" t="s">
        <v>15458</v>
      </c>
      <c r="H589" s="14" t="s">
        <v>10188</v>
      </c>
      <c r="I589" s="14" t="s">
        <v>14778</v>
      </c>
      <c r="K589" s="14" t="s">
        <v>11774</v>
      </c>
      <c r="L589" s="25"/>
      <c r="M589" s="18"/>
      <c r="N589" s="79">
        <v>42100</v>
      </c>
      <c r="O589" s="16">
        <v>4</v>
      </c>
      <c r="R589" s="330"/>
    </row>
    <row r="590" spans="1:18" x14ac:dyDescent="0.25">
      <c r="A590" s="27">
        <v>42097</v>
      </c>
      <c r="B590" s="25" t="s">
        <v>15759</v>
      </c>
      <c r="C590" s="25" t="s">
        <v>15708</v>
      </c>
      <c r="D590" s="14" t="s">
        <v>15709</v>
      </c>
      <c r="E590" s="25" t="s">
        <v>10188</v>
      </c>
      <c r="F590" s="14" t="s">
        <v>1661</v>
      </c>
      <c r="H590" s="14" t="s">
        <v>10188</v>
      </c>
      <c r="I590" s="14" t="s">
        <v>15710</v>
      </c>
      <c r="K590" s="14" t="s">
        <v>10360</v>
      </c>
      <c r="L590" s="25"/>
      <c r="M590" s="18"/>
      <c r="N590" s="79">
        <v>42107</v>
      </c>
      <c r="O590" s="16">
        <v>6</v>
      </c>
      <c r="R590" s="330"/>
    </row>
    <row r="591" spans="1:18" x14ac:dyDescent="0.25">
      <c r="A591" s="27">
        <v>42100</v>
      </c>
      <c r="B591" s="25" t="s">
        <v>15719</v>
      </c>
      <c r="C591" s="25" t="s">
        <v>14088</v>
      </c>
      <c r="D591" s="14" t="s">
        <v>14614</v>
      </c>
      <c r="E591" s="25" t="s">
        <v>15716</v>
      </c>
      <c r="F591" s="14" t="s">
        <v>15058</v>
      </c>
      <c r="H591" s="14" t="s">
        <v>15713</v>
      </c>
      <c r="K591" s="14" t="s">
        <v>4887</v>
      </c>
      <c r="L591" s="478">
        <v>42100</v>
      </c>
      <c r="M591" s="18"/>
      <c r="N591" s="79">
        <v>42100</v>
      </c>
      <c r="O591" s="16">
        <v>1000</v>
      </c>
      <c r="R591" s="330"/>
    </row>
    <row r="592" spans="1:18" x14ac:dyDescent="0.25">
      <c r="A592" s="27">
        <v>42100</v>
      </c>
      <c r="B592" s="25" t="s">
        <v>15719</v>
      </c>
      <c r="C592" s="25" t="s">
        <v>14088</v>
      </c>
      <c r="D592" s="14" t="s">
        <v>14614</v>
      </c>
      <c r="E592" s="25" t="s">
        <v>15717</v>
      </c>
      <c r="F592" s="14" t="s">
        <v>15058</v>
      </c>
      <c r="H592" s="14" t="s">
        <v>15714</v>
      </c>
      <c r="K592" s="14" t="s">
        <v>4887</v>
      </c>
      <c r="L592" s="478">
        <v>42100</v>
      </c>
      <c r="M592" s="18"/>
      <c r="N592" s="79">
        <v>42100</v>
      </c>
      <c r="O592" s="16">
        <v>1000</v>
      </c>
      <c r="R592" s="330"/>
    </row>
    <row r="593" spans="1:18" x14ac:dyDescent="0.25">
      <c r="A593" s="27">
        <v>42100</v>
      </c>
      <c r="B593" s="25" t="s">
        <v>15719</v>
      </c>
      <c r="C593" s="25" t="s">
        <v>14088</v>
      </c>
      <c r="D593" s="14" t="s">
        <v>14614</v>
      </c>
      <c r="E593" s="25" t="s">
        <v>15718</v>
      </c>
      <c r="F593" s="14" t="s">
        <v>15058</v>
      </c>
      <c r="H593" s="14" t="s">
        <v>15715</v>
      </c>
      <c r="K593" s="14" t="s">
        <v>15720</v>
      </c>
      <c r="L593" s="478">
        <v>42100</v>
      </c>
      <c r="M593" s="18"/>
      <c r="N593" s="79">
        <v>42100</v>
      </c>
      <c r="O593" s="16">
        <v>1000</v>
      </c>
      <c r="R593" s="330"/>
    </row>
    <row r="594" spans="1:18" ht="30" x14ac:dyDescent="0.25">
      <c r="A594" s="27">
        <v>42101</v>
      </c>
      <c r="B594" s="25" t="s">
        <v>15721</v>
      </c>
      <c r="C594" s="25" t="s">
        <v>15506</v>
      </c>
      <c r="D594" s="14" t="s">
        <v>15507</v>
      </c>
      <c r="F594" s="14" t="s">
        <v>7521</v>
      </c>
      <c r="H594" s="14" t="s">
        <v>15722</v>
      </c>
      <c r="I594" s="14" t="s">
        <v>9221</v>
      </c>
      <c r="J594" s="14" t="s">
        <v>15078</v>
      </c>
      <c r="K594" s="14" t="s">
        <v>6387</v>
      </c>
      <c r="L594" s="360">
        <v>42104</v>
      </c>
      <c r="M594" s="18" t="s">
        <v>6533</v>
      </c>
      <c r="N594" s="79">
        <v>42103</v>
      </c>
      <c r="O594" s="16">
        <v>1000</v>
      </c>
      <c r="R594" s="330"/>
    </row>
    <row r="595" spans="1:18" x14ac:dyDescent="0.25">
      <c r="A595" s="27">
        <v>42101</v>
      </c>
      <c r="B595" s="25" t="s">
        <v>15723</v>
      </c>
      <c r="C595" s="25" t="s">
        <v>14010</v>
      </c>
      <c r="D595" s="14" t="s">
        <v>14011</v>
      </c>
      <c r="F595" s="14" t="s">
        <v>7521</v>
      </c>
      <c r="H595" s="14" t="s">
        <v>11349</v>
      </c>
      <c r="I595" s="14" t="s">
        <v>8947</v>
      </c>
      <c r="K595" s="14" t="s">
        <v>3040</v>
      </c>
      <c r="L595" s="360">
        <v>42104</v>
      </c>
      <c r="M595" s="18" t="s">
        <v>6533</v>
      </c>
      <c r="N595" s="79">
        <v>42103</v>
      </c>
      <c r="O595" s="16">
        <v>1</v>
      </c>
      <c r="R595" s="330"/>
    </row>
    <row r="596" spans="1:18" x14ac:dyDescent="0.25">
      <c r="A596" s="27">
        <v>42102</v>
      </c>
      <c r="B596" s="25" t="s">
        <v>15728</v>
      </c>
      <c r="C596" s="25" t="s">
        <v>15704</v>
      </c>
      <c r="D596" s="14" t="s">
        <v>15181</v>
      </c>
      <c r="E596" s="25" t="s">
        <v>10188</v>
      </c>
      <c r="F596" s="14" t="s">
        <v>15458</v>
      </c>
      <c r="H596" s="14" t="s">
        <v>10188</v>
      </c>
      <c r="I596" s="14" t="s">
        <v>15727</v>
      </c>
      <c r="K596" s="14" t="s">
        <v>824</v>
      </c>
      <c r="L596" s="25"/>
      <c r="M596" s="18"/>
      <c r="N596" s="79">
        <v>42104</v>
      </c>
      <c r="O596" s="16">
        <v>1</v>
      </c>
      <c r="R596" s="330"/>
    </row>
    <row r="597" spans="1:18" x14ac:dyDescent="0.25">
      <c r="A597" s="27">
        <v>42104</v>
      </c>
      <c r="B597" s="25" t="s">
        <v>15741</v>
      </c>
      <c r="C597" s="25" t="s">
        <v>14696</v>
      </c>
      <c r="D597" s="14" t="s">
        <v>14697</v>
      </c>
      <c r="F597" s="14" t="s">
        <v>4412</v>
      </c>
      <c r="H597" s="14" t="s">
        <v>15742</v>
      </c>
      <c r="I597" s="14" t="s">
        <v>2674</v>
      </c>
      <c r="K597" s="14" t="s">
        <v>5751</v>
      </c>
      <c r="L597" s="25"/>
      <c r="M597" s="18" t="s">
        <v>6533</v>
      </c>
      <c r="N597" s="79">
        <v>42108</v>
      </c>
      <c r="O597" s="16" t="s">
        <v>15780</v>
      </c>
      <c r="R597" s="330"/>
    </row>
    <row r="598" spans="1:18" ht="30" x14ac:dyDescent="0.25">
      <c r="A598" s="27">
        <v>42104</v>
      </c>
      <c r="B598" s="25" t="s">
        <v>15750</v>
      </c>
      <c r="C598" s="25" t="s">
        <v>14258</v>
      </c>
      <c r="D598" s="14" t="s">
        <v>14151</v>
      </c>
      <c r="E598" s="25" t="s">
        <v>15751</v>
      </c>
      <c r="F598" s="14" t="s">
        <v>285</v>
      </c>
      <c r="H598" s="14" t="s">
        <v>15752</v>
      </c>
      <c r="I598" s="14" t="s">
        <v>15753</v>
      </c>
      <c r="J598" s="14" t="s">
        <v>1727</v>
      </c>
      <c r="K598" s="14" t="s">
        <v>15754</v>
      </c>
      <c r="L598" s="478">
        <v>42107</v>
      </c>
      <c r="M598" s="18"/>
      <c r="N598" s="79">
        <v>42107</v>
      </c>
      <c r="O598" s="16">
        <v>2700</v>
      </c>
      <c r="R598" s="330"/>
    </row>
    <row r="599" spans="1:18" x14ac:dyDescent="0.25">
      <c r="A599" s="27">
        <v>42104</v>
      </c>
      <c r="B599" s="25" t="s">
        <v>15755</v>
      </c>
      <c r="C599" s="25" t="s">
        <v>14258</v>
      </c>
      <c r="D599" s="14" t="s">
        <v>14151</v>
      </c>
      <c r="E599" s="25" t="s">
        <v>15370</v>
      </c>
      <c r="F599" s="14" t="s">
        <v>7521</v>
      </c>
      <c r="H599" s="14" t="s">
        <v>15756</v>
      </c>
      <c r="I599" s="14" t="s">
        <v>15757</v>
      </c>
      <c r="J599" s="14" t="s">
        <v>15758</v>
      </c>
      <c r="K599" s="14" t="s">
        <v>1980</v>
      </c>
      <c r="L599" s="478">
        <v>42108</v>
      </c>
      <c r="M599" s="18"/>
      <c r="N599" s="79">
        <v>42109</v>
      </c>
      <c r="O599" s="16">
        <v>750</v>
      </c>
      <c r="R599" s="330"/>
    </row>
    <row r="600" spans="1:18" x14ac:dyDescent="0.25">
      <c r="A600" s="27">
        <v>42107</v>
      </c>
      <c r="B600" s="25" t="s">
        <v>15761</v>
      </c>
      <c r="C600" s="25" t="s">
        <v>15185</v>
      </c>
      <c r="D600" s="14" t="s">
        <v>15200</v>
      </c>
      <c r="E600" s="25" t="s">
        <v>15370</v>
      </c>
      <c r="F600" s="14" t="s">
        <v>567</v>
      </c>
      <c r="H600" s="14" t="s">
        <v>15762</v>
      </c>
      <c r="I600" s="14" t="s">
        <v>13693</v>
      </c>
      <c r="J600" s="14" t="s">
        <v>10002</v>
      </c>
      <c r="K600" s="14" t="s">
        <v>2746</v>
      </c>
      <c r="L600" s="478">
        <v>42116</v>
      </c>
      <c r="M600" s="18"/>
      <c r="R600" s="330"/>
    </row>
    <row r="601" spans="1:18" x14ac:dyDescent="0.25">
      <c r="A601" s="27">
        <v>42107</v>
      </c>
      <c r="B601" s="25" t="s">
        <v>15767</v>
      </c>
      <c r="C601" s="25" t="s">
        <v>15422</v>
      </c>
      <c r="D601" s="14" t="s">
        <v>15423</v>
      </c>
      <c r="F601" s="14" t="s">
        <v>936</v>
      </c>
      <c r="H601" s="14" t="s">
        <v>12258</v>
      </c>
      <c r="K601" s="14" t="s">
        <v>6343</v>
      </c>
      <c r="L601" s="360">
        <v>42109</v>
      </c>
      <c r="M601" s="18"/>
      <c r="N601" s="79">
        <v>42108</v>
      </c>
      <c r="O601" s="16">
        <v>1</v>
      </c>
      <c r="R601" s="330"/>
    </row>
    <row r="602" spans="1:18" x14ac:dyDescent="0.25">
      <c r="A602" s="27">
        <v>42107</v>
      </c>
      <c r="B602" s="25" t="s">
        <v>15768</v>
      </c>
      <c r="C602" s="25" t="s">
        <v>15769</v>
      </c>
      <c r="D602" s="14" t="s">
        <v>15770</v>
      </c>
      <c r="E602" s="25" t="s">
        <v>15771</v>
      </c>
      <c r="F602" s="14" t="s">
        <v>1661</v>
      </c>
      <c r="H602" s="14" t="s">
        <v>10188</v>
      </c>
      <c r="I602" s="14" t="s">
        <v>14469</v>
      </c>
      <c r="K602" s="14" t="s">
        <v>9338</v>
      </c>
      <c r="L602" s="25"/>
      <c r="M602" s="18"/>
      <c r="N602" s="79">
        <v>42109</v>
      </c>
      <c r="O602" s="16">
        <v>5</v>
      </c>
      <c r="R602" s="330"/>
    </row>
    <row r="603" spans="1:18" x14ac:dyDescent="0.25">
      <c r="A603" s="27">
        <v>42108</v>
      </c>
      <c r="B603" s="25" t="s">
        <v>15782</v>
      </c>
      <c r="C603" s="25" t="s">
        <v>15620</v>
      </c>
      <c r="D603" s="14" t="s">
        <v>15619</v>
      </c>
      <c r="E603" s="25" t="s">
        <v>4857</v>
      </c>
      <c r="F603" s="14" t="s">
        <v>1661</v>
      </c>
      <c r="H603" s="14" t="s">
        <v>10188</v>
      </c>
      <c r="I603" s="14" t="s">
        <v>15783</v>
      </c>
      <c r="K603" s="14" t="s">
        <v>10102</v>
      </c>
      <c r="L603" s="25"/>
      <c r="M603" s="18"/>
      <c r="N603" s="79">
        <v>42111</v>
      </c>
      <c r="O603" s="16">
        <v>6</v>
      </c>
      <c r="R603" s="330"/>
    </row>
    <row r="604" spans="1:18" x14ac:dyDescent="0.25">
      <c r="A604" s="27">
        <v>42108</v>
      </c>
      <c r="B604" s="25" t="s">
        <v>15782</v>
      </c>
      <c r="C604" s="25" t="s">
        <v>15620</v>
      </c>
      <c r="D604" s="14" t="s">
        <v>15619</v>
      </c>
      <c r="E604" s="25" t="s">
        <v>4857</v>
      </c>
      <c r="F604" s="14" t="s">
        <v>1661</v>
      </c>
      <c r="H604" s="14" t="s">
        <v>10188</v>
      </c>
      <c r="I604" s="14" t="s">
        <v>15784</v>
      </c>
      <c r="K604" s="14" t="s">
        <v>824</v>
      </c>
      <c r="L604" s="25"/>
      <c r="M604" s="18"/>
      <c r="N604" s="79">
        <v>42111</v>
      </c>
      <c r="O604" s="16">
        <v>1</v>
      </c>
      <c r="R604" s="330"/>
    </row>
    <row r="605" spans="1:18" x14ac:dyDescent="0.25">
      <c r="A605" s="27">
        <v>42108</v>
      </c>
      <c r="B605" s="25" t="s">
        <v>15782</v>
      </c>
      <c r="C605" s="25" t="s">
        <v>15785</v>
      </c>
      <c r="D605" s="14" t="s">
        <v>13742</v>
      </c>
      <c r="E605" s="25" t="s">
        <v>4857</v>
      </c>
      <c r="F605" s="14" t="s">
        <v>1661</v>
      </c>
      <c r="H605" s="14" t="s">
        <v>10188</v>
      </c>
      <c r="I605" s="14" t="s">
        <v>15786</v>
      </c>
      <c r="K605" s="14" t="s">
        <v>10360</v>
      </c>
      <c r="L605" s="25"/>
      <c r="M605" s="18"/>
      <c r="N605" s="79">
        <v>42116</v>
      </c>
      <c r="O605" s="16">
        <v>6</v>
      </c>
      <c r="R605" s="330"/>
    </row>
    <row r="606" spans="1:18" x14ac:dyDescent="0.25">
      <c r="A606" s="27">
        <v>42109</v>
      </c>
      <c r="B606" s="25" t="s">
        <v>15787</v>
      </c>
      <c r="C606" s="25" t="s">
        <v>14684</v>
      </c>
      <c r="D606" s="14" t="s">
        <v>14685</v>
      </c>
      <c r="F606" s="14" t="s">
        <v>4494</v>
      </c>
      <c r="H606" s="14" t="s">
        <v>15788</v>
      </c>
      <c r="I606" s="14" t="s">
        <v>15682</v>
      </c>
      <c r="K606" s="14" t="s">
        <v>15789</v>
      </c>
      <c r="L606" s="360">
        <v>42109</v>
      </c>
      <c r="M606" s="18" t="s">
        <v>6533</v>
      </c>
      <c r="R606" s="330"/>
    </row>
    <row r="607" spans="1:18" x14ac:dyDescent="0.25">
      <c r="A607" s="27">
        <v>42111</v>
      </c>
      <c r="B607" s="25" t="s">
        <v>15799</v>
      </c>
      <c r="C607" s="25" t="s">
        <v>12305</v>
      </c>
      <c r="D607" s="14" t="s">
        <v>15800</v>
      </c>
      <c r="E607" s="25" t="s">
        <v>15801</v>
      </c>
      <c r="F607" s="14" t="s">
        <v>5941</v>
      </c>
      <c r="H607" s="14" t="s">
        <v>15801</v>
      </c>
      <c r="I607" s="14" t="s">
        <v>9990</v>
      </c>
      <c r="J607" s="14" t="s">
        <v>8607</v>
      </c>
      <c r="K607" s="14" t="s">
        <v>5451</v>
      </c>
      <c r="L607" s="478">
        <v>42111</v>
      </c>
      <c r="M607" s="18"/>
      <c r="N607" s="79">
        <v>42114</v>
      </c>
      <c r="O607" s="16">
        <v>25</v>
      </c>
      <c r="R607" s="330"/>
    </row>
    <row r="608" spans="1:18" x14ac:dyDescent="0.25">
      <c r="A608" s="27">
        <v>42111</v>
      </c>
      <c r="B608" s="25" t="s">
        <v>15799</v>
      </c>
      <c r="C608" s="25" t="s">
        <v>12305</v>
      </c>
      <c r="D608" s="14" t="s">
        <v>15800</v>
      </c>
      <c r="E608" s="25" t="s">
        <v>15801</v>
      </c>
      <c r="F608" s="14" t="s">
        <v>5941</v>
      </c>
      <c r="H608" s="14" t="s">
        <v>15801</v>
      </c>
      <c r="I608" s="14" t="s">
        <v>2655</v>
      </c>
      <c r="J608" s="14" t="s">
        <v>8607</v>
      </c>
      <c r="K608" s="14" t="s">
        <v>2581</v>
      </c>
      <c r="L608" s="478">
        <v>42111</v>
      </c>
      <c r="M608" s="18"/>
      <c r="N608" s="79">
        <v>42114</v>
      </c>
      <c r="O608" s="16">
        <v>10</v>
      </c>
      <c r="R608" s="330"/>
    </row>
    <row r="609" spans="1:18" ht="30" x14ac:dyDescent="0.25">
      <c r="A609" s="27">
        <v>42110</v>
      </c>
      <c r="B609" s="25">
        <v>5442</v>
      </c>
      <c r="C609" s="25" t="s">
        <v>15232</v>
      </c>
      <c r="D609" s="14" t="s">
        <v>15233</v>
      </c>
      <c r="E609" s="25" t="s">
        <v>15802</v>
      </c>
      <c r="F609" s="14" t="s">
        <v>15803</v>
      </c>
      <c r="H609" s="14" t="s">
        <v>15804</v>
      </c>
      <c r="K609" s="14" t="s">
        <v>15805</v>
      </c>
      <c r="L609" s="478">
        <v>42111</v>
      </c>
      <c r="M609" s="18"/>
      <c r="R609" s="330"/>
    </row>
    <row r="610" spans="1:18" x14ac:dyDescent="0.25">
      <c r="A610" s="27">
        <v>42114</v>
      </c>
      <c r="B610" s="25" t="s">
        <v>8791</v>
      </c>
      <c r="C610" s="25" t="s">
        <v>15558</v>
      </c>
      <c r="D610" s="14" t="s">
        <v>15815</v>
      </c>
      <c r="F610" s="14" t="s">
        <v>3009</v>
      </c>
      <c r="G610" s="14" t="s">
        <v>7272</v>
      </c>
      <c r="H610" s="14" t="s">
        <v>6879</v>
      </c>
      <c r="I610" s="14" t="s">
        <v>8362</v>
      </c>
      <c r="J610" s="14" t="s">
        <v>374</v>
      </c>
      <c r="K610" s="14" t="s">
        <v>15816</v>
      </c>
      <c r="L610" s="360">
        <v>42114</v>
      </c>
      <c r="M610" s="18" t="s">
        <v>3863</v>
      </c>
      <c r="R610" s="330"/>
    </row>
    <row r="611" spans="1:18" x14ac:dyDescent="0.25">
      <c r="A611" s="27">
        <v>42118</v>
      </c>
      <c r="B611" s="25" t="s">
        <v>15843</v>
      </c>
      <c r="C611" s="25" t="s">
        <v>14945</v>
      </c>
      <c r="D611" s="14" t="s">
        <v>15360</v>
      </c>
      <c r="E611" s="25" t="s">
        <v>13602</v>
      </c>
      <c r="F611" s="14" t="s">
        <v>11226</v>
      </c>
      <c r="G611" s="14" t="s">
        <v>7868</v>
      </c>
      <c r="H611" s="14" t="s">
        <v>15844</v>
      </c>
      <c r="I611" s="14" t="s">
        <v>15845</v>
      </c>
      <c r="J611" s="14" t="s">
        <v>10366</v>
      </c>
      <c r="K611" s="14" t="s">
        <v>786</v>
      </c>
      <c r="L611" s="478">
        <v>42121</v>
      </c>
      <c r="M611" s="18"/>
      <c r="N611" s="79">
        <v>42122</v>
      </c>
      <c r="O611" s="16">
        <v>16</v>
      </c>
      <c r="R611" s="330"/>
    </row>
    <row r="612" spans="1:18" x14ac:dyDescent="0.25">
      <c r="A612" s="27">
        <v>42118</v>
      </c>
      <c r="B612" s="25" t="s">
        <v>15849</v>
      </c>
      <c r="C612" s="25" t="s">
        <v>15847</v>
      </c>
      <c r="D612" s="14" t="s">
        <v>15848</v>
      </c>
      <c r="E612" s="25" t="s">
        <v>10188</v>
      </c>
      <c r="F612" s="14" t="s">
        <v>15458</v>
      </c>
      <c r="H612" s="14" t="s">
        <v>10188</v>
      </c>
      <c r="I612" s="14" t="s">
        <v>15846</v>
      </c>
      <c r="K612" s="14" t="s">
        <v>1820</v>
      </c>
      <c r="L612" s="25"/>
      <c r="M612" s="18"/>
      <c r="N612" s="79">
        <v>42121</v>
      </c>
      <c r="O612" s="16">
        <v>2</v>
      </c>
      <c r="R612" s="330"/>
    </row>
    <row r="613" spans="1:18" x14ac:dyDescent="0.25">
      <c r="A613" s="27">
        <v>42118</v>
      </c>
      <c r="B613" s="25" t="s">
        <v>15849</v>
      </c>
      <c r="C613" s="25" t="s">
        <v>11059</v>
      </c>
      <c r="D613" s="14" t="s">
        <v>15790</v>
      </c>
      <c r="E613" s="25" t="s">
        <v>10188</v>
      </c>
      <c r="F613" s="14" t="s">
        <v>15458</v>
      </c>
      <c r="H613" s="14" t="s">
        <v>10188</v>
      </c>
      <c r="I613" s="341" t="s">
        <v>15850</v>
      </c>
      <c r="K613" s="14" t="s">
        <v>1820</v>
      </c>
      <c r="L613" s="25"/>
      <c r="M613" s="18"/>
      <c r="N613" s="79">
        <v>42123</v>
      </c>
      <c r="O613" s="16">
        <v>2</v>
      </c>
      <c r="R613" s="330"/>
    </row>
    <row r="614" spans="1:18" x14ac:dyDescent="0.25">
      <c r="A614" s="27">
        <v>42118</v>
      </c>
      <c r="B614" s="25" t="s">
        <v>15856</v>
      </c>
      <c r="C614" s="25" t="s">
        <v>14945</v>
      </c>
      <c r="D614" s="14" t="s">
        <v>15360</v>
      </c>
      <c r="E614" s="25" t="s">
        <v>15857</v>
      </c>
      <c r="F614" s="14" t="s">
        <v>3009</v>
      </c>
      <c r="G614" s="14" t="s">
        <v>8980</v>
      </c>
      <c r="H614" s="14" t="s">
        <v>15857</v>
      </c>
      <c r="I614" s="14" t="s">
        <v>15858</v>
      </c>
      <c r="J614" s="14" t="s">
        <v>2834</v>
      </c>
      <c r="K614" s="14" t="s">
        <v>15859</v>
      </c>
      <c r="L614" s="478">
        <v>42118</v>
      </c>
      <c r="M614" s="18"/>
      <c r="N614" s="79">
        <v>42118</v>
      </c>
      <c r="R614" s="330"/>
    </row>
    <row r="615" spans="1:18" x14ac:dyDescent="0.25">
      <c r="A615" s="27">
        <v>42121</v>
      </c>
      <c r="B615" s="25" t="s">
        <v>6935</v>
      </c>
      <c r="C615" s="25" t="s">
        <v>2215</v>
      </c>
      <c r="F615" s="14" t="s">
        <v>12504</v>
      </c>
      <c r="H615" s="14" t="s">
        <v>1000</v>
      </c>
      <c r="K615" s="14" t="s">
        <v>4624</v>
      </c>
      <c r="L615" s="360">
        <v>42122</v>
      </c>
      <c r="M615" s="18"/>
      <c r="N615" s="79">
        <v>42121</v>
      </c>
      <c r="O615" s="16">
        <v>1</v>
      </c>
      <c r="R615" s="330"/>
    </row>
    <row r="616" spans="1:18" x14ac:dyDescent="0.25">
      <c r="A616" s="27">
        <v>42121</v>
      </c>
      <c r="B616" s="25" t="s">
        <v>1158</v>
      </c>
      <c r="C616" s="25" t="s">
        <v>2826</v>
      </c>
      <c r="F616" s="14" t="s">
        <v>12014</v>
      </c>
      <c r="H616" s="14" t="s">
        <v>13477</v>
      </c>
      <c r="K616" s="14" t="s">
        <v>2773</v>
      </c>
      <c r="L616" s="360">
        <v>42122</v>
      </c>
      <c r="M616" s="18" t="s">
        <v>6533</v>
      </c>
      <c r="N616" s="79">
        <v>42128</v>
      </c>
      <c r="O616" s="16">
        <v>10</v>
      </c>
      <c r="R616" s="330"/>
    </row>
    <row r="617" spans="1:18" x14ac:dyDescent="0.25">
      <c r="A617" s="27">
        <v>42121</v>
      </c>
      <c r="B617" s="25" t="s">
        <v>15861</v>
      </c>
      <c r="C617" s="25" t="s">
        <v>14945</v>
      </c>
      <c r="D617" s="14" t="s">
        <v>15360</v>
      </c>
      <c r="E617" s="25" t="s">
        <v>14622</v>
      </c>
      <c r="F617" s="14" t="s">
        <v>15862</v>
      </c>
      <c r="H617" s="14" t="s">
        <v>14691</v>
      </c>
      <c r="I617" s="14" t="s">
        <v>15863</v>
      </c>
      <c r="K617" s="14" t="s">
        <v>5805</v>
      </c>
      <c r="L617" s="478">
        <v>42122</v>
      </c>
      <c r="M617" s="18" t="s">
        <v>6533</v>
      </c>
      <c r="N617" s="79">
        <v>42123</v>
      </c>
      <c r="O617" s="16">
        <v>40</v>
      </c>
      <c r="R617" s="330"/>
    </row>
    <row r="618" spans="1:18" x14ac:dyDescent="0.25">
      <c r="A618" s="27">
        <v>42121</v>
      </c>
      <c r="B618" s="25">
        <v>158</v>
      </c>
      <c r="L618" s="25"/>
      <c r="M618" s="18"/>
      <c r="R618" s="330"/>
    </row>
    <row r="619" spans="1:18" x14ac:dyDescent="0.25">
      <c r="A619" s="27">
        <v>42122</v>
      </c>
      <c r="B619" s="25" t="s">
        <v>15879</v>
      </c>
      <c r="C619" s="25" t="s">
        <v>14923</v>
      </c>
      <c r="D619" s="14" t="s">
        <v>14011</v>
      </c>
      <c r="F619" s="14" t="s">
        <v>1069</v>
      </c>
      <c r="H619" s="14" t="s">
        <v>15880</v>
      </c>
      <c r="J619" s="14" t="s">
        <v>10366</v>
      </c>
      <c r="K619" s="14" t="s">
        <v>865</v>
      </c>
      <c r="L619" s="25"/>
      <c r="M619" s="18"/>
      <c r="R619" s="330"/>
    </row>
    <row r="620" spans="1:18" x14ac:dyDescent="0.25">
      <c r="A620" s="27">
        <v>42122</v>
      </c>
      <c r="B620" s="25" t="s">
        <v>15879</v>
      </c>
      <c r="C620" s="25" t="s">
        <v>14923</v>
      </c>
      <c r="D620" s="14" t="s">
        <v>14011</v>
      </c>
      <c r="F620" s="14" t="s">
        <v>1069</v>
      </c>
      <c r="H620" s="14" t="s">
        <v>15881</v>
      </c>
      <c r="K620" s="14" t="s">
        <v>1832</v>
      </c>
      <c r="L620" s="25"/>
      <c r="M620" s="18"/>
      <c r="R620" s="330"/>
    </row>
    <row r="621" spans="1:18" x14ac:dyDescent="0.25">
      <c r="A621" s="27">
        <v>42122</v>
      </c>
      <c r="B621" s="25" t="s">
        <v>8642</v>
      </c>
      <c r="C621" s="25" t="s">
        <v>14696</v>
      </c>
      <c r="D621" s="14" t="s">
        <v>14697</v>
      </c>
      <c r="F621" s="14" t="s">
        <v>1069</v>
      </c>
      <c r="H621" s="14" t="s">
        <v>9451</v>
      </c>
      <c r="J621" s="14" t="s">
        <v>1419</v>
      </c>
      <c r="K621" s="14" t="s">
        <v>10226</v>
      </c>
      <c r="L621" s="25"/>
      <c r="M621" s="18"/>
      <c r="R621" s="330"/>
    </row>
    <row r="622" spans="1:18" x14ac:dyDescent="0.25">
      <c r="A622" s="27">
        <v>42122</v>
      </c>
      <c r="B622" s="25" t="s">
        <v>10164</v>
      </c>
      <c r="C622" s="25" t="s">
        <v>14684</v>
      </c>
      <c r="D622" s="14" t="s">
        <v>14685</v>
      </c>
      <c r="F622" s="14" t="s">
        <v>11226</v>
      </c>
      <c r="H622" s="14" t="s">
        <v>15882</v>
      </c>
      <c r="I622" s="14" t="s">
        <v>5414</v>
      </c>
      <c r="K622" s="14" t="s">
        <v>1672</v>
      </c>
      <c r="L622" s="360">
        <v>42122</v>
      </c>
      <c r="M622" s="18" t="s">
        <v>6533</v>
      </c>
      <c r="N622" s="79">
        <v>42123</v>
      </c>
      <c r="O622" s="16">
        <v>2</v>
      </c>
      <c r="R622" s="330"/>
    </row>
    <row r="623" spans="1:18" x14ac:dyDescent="0.25">
      <c r="A623" s="27">
        <v>42122</v>
      </c>
      <c r="B623" s="25" t="s">
        <v>10164</v>
      </c>
      <c r="C623" s="25" t="s">
        <v>14684</v>
      </c>
      <c r="D623" s="14" t="s">
        <v>14685</v>
      </c>
      <c r="F623" s="14" t="s">
        <v>11226</v>
      </c>
      <c r="H623" s="14" t="s">
        <v>15883</v>
      </c>
      <c r="K623" s="14" t="s">
        <v>1672</v>
      </c>
      <c r="L623" s="360">
        <v>42122</v>
      </c>
      <c r="M623" s="18" t="s">
        <v>6533</v>
      </c>
      <c r="N623" s="79">
        <v>42123</v>
      </c>
      <c r="O623" s="16">
        <v>2</v>
      </c>
      <c r="R623" s="330"/>
    </row>
    <row r="624" spans="1:18" x14ac:dyDescent="0.25">
      <c r="A624" s="27">
        <v>42121</v>
      </c>
      <c r="B624" s="25" t="s">
        <v>6333</v>
      </c>
      <c r="C624" s="25" t="s">
        <v>15884</v>
      </c>
      <c r="D624" s="14" t="s">
        <v>15885</v>
      </c>
      <c r="F624" s="14" t="s">
        <v>12504</v>
      </c>
      <c r="H624" s="14" t="s">
        <v>3591</v>
      </c>
      <c r="I624" s="14" t="s">
        <v>15886</v>
      </c>
      <c r="K624" s="14" t="s">
        <v>15887</v>
      </c>
      <c r="L624" s="360">
        <v>42130</v>
      </c>
      <c r="M624" s="18"/>
      <c r="R624" s="330"/>
    </row>
    <row r="625" spans="1:18" x14ac:dyDescent="0.25">
      <c r="A625" s="27">
        <v>42123</v>
      </c>
      <c r="B625" s="25" t="s">
        <v>15888</v>
      </c>
      <c r="C625" s="25" t="s">
        <v>15506</v>
      </c>
      <c r="D625" s="14" t="s">
        <v>15507</v>
      </c>
      <c r="F625" s="14" t="s">
        <v>4412</v>
      </c>
      <c r="G625" s="14" t="s">
        <v>6190</v>
      </c>
      <c r="H625" s="14" t="s">
        <v>4413</v>
      </c>
      <c r="I625" s="14" t="s">
        <v>14698</v>
      </c>
      <c r="K625" s="14" t="s">
        <v>15889</v>
      </c>
      <c r="L625" s="25"/>
      <c r="M625" s="18"/>
      <c r="R625" s="330"/>
    </row>
    <row r="626" spans="1:18" ht="30" x14ac:dyDescent="0.25">
      <c r="A626" s="27">
        <v>42124</v>
      </c>
      <c r="B626" s="25" t="s">
        <v>8336</v>
      </c>
      <c r="C626" s="25" t="s">
        <v>15700</v>
      </c>
      <c r="D626" s="14" t="s">
        <v>15904</v>
      </c>
      <c r="F626" s="14" t="s">
        <v>9048</v>
      </c>
      <c r="G626" s="14" t="s">
        <v>3651</v>
      </c>
      <c r="H626" s="14" t="s">
        <v>5577</v>
      </c>
      <c r="I626" s="14" t="s">
        <v>10921</v>
      </c>
      <c r="J626" s="14" t="s">
        <v>15701</v>
      </c>
      <c r="K626" s="14" t="s">
        <v>15905</v>
      </c>
      <c r="L626" s="25"/>
      <c r="M626" s="18" t="s">
        <v>6533</v>
      </c>
      <c r="R626" s="330"/>
    </row>
    <row r="627" spans="1:18" x14ac:dyDescent="0.25">
      <c r="A627" s="27">
        <v>42124</v>
      </c>
      <c r="B627" s="25" t="s">
        <v>15906</v>
      </c>
      <c r="C627" s="25" t="s">
        <v>15847</v>
      </c>
      <c r="D627" s="14" t="s">
        <v>15848</v>
      </c>
      <c r="E627" s="25" t="s">
        <v>3827</v>
      </c>
      <c r="F627" s="14" t="s">
        <v>4494</v>
      </c>
      <c r="H627" s="14" t="s">
        <v>4359</v>
      </c>
      <c r="I627" s="14" t="s">
        <v>10098</v>
      </c>
      <c r="J627" s="14" t="s">
        <v>10366</v>
      </c>
      <c r="K627" s="14" t="s">
        <v>1052</v>
      </c>
      <c r="L627" s="25"/>
      <c r="M627" s="18"/>
      <c r="N627" s="79">
        <v>42128</v>
      </c>
      <c r="O627" s="16">
        <v>48</v>
      </c>
      <c r="R627" s="330"/>
    </row>
    <row r="628" spans="1:18" x14ac:dyDescent="0.25">
      <c r="A628" s="27">
        <v>42124</v>
      </c>
      <c r="B628" s="25" t="s">
        <v>15906</v>
      </c>
      <c r="C628" s="25" t="s">
        <v>15847</v>
      </c>
      <c r="D628" s="14" t="s">
        <v>15848</v>
      </c>
      <c r="E628" s="25" t="s">
        <v>15907</v>
      </c>
      <c r="F628" s="14" t="s">
        <v>4494</v>
      </c>
      <c r="G628" s="14" t="s">
        <v>321</v>
      </c>
      <c r="H628" s="14" t="s">
        <v>15908</v>
      </c>
      <c r="I628" s="14" t="s">
        <v>7551</v>
      </c>
      <c r="K628" s="14" t="s">
        <v>4101</v>
      </c>
      <c r="L628" s="25"/>
      <c r="M628" s="18"/>
      <c r="N628" s="79">
        <v>42128</v>
      </c>
      <c r="O628" s="16">
        <v>1</v>
      </c>
      <c r="R628" s="330"/>
    </row>
    <row r="629" spans="1:18" x14ac:dyDescent="0.25">
      <c r="A629" s="27">
        <v>42125</v>
      </c>
      <c r="B629" s="25" t="s">
        <v>1415</v>
      </c>
      <c r="C629" s="25" t="s">
        <v>14696</v>
      </c>
      <c r="D629" s="14" t="s">
        <v>14697</v>
      </c>
      <c r="F629" s="14" t="s">
        <v>3009</v>
      </c>
      <c r="G629" s="14" t="s">
        <v>7272</v>
      </c>
      <c r="H629" s="14" t="s">
        <v>6879</v>
      </c>
      <c r="I629" s="14" t="s">
        <v>8362</v>
      </c>
      <c r="J629" s="14" t="s">
        <v>2834</v>
      </c>
      <c r="K629" s="14" t="s">
        <v>15915</v>
      </c>
      <c r="L629" s="360">
        <v>42125</v>
      </c>
      <c r="M629" s="18"/>
      <c r="N629" s="79">
        <v>42125</v>
      </c>
      <c r="O629" s="16">
        <v>80</v>
      </c>
      <c r="R629" s="330"/>
    </row>
    <row r="630" spans="1:18" x14ac:dyDescent="0.25">
      <c r="A630" s="27">
        <v>42125</v>
      </c>
      <c r="B630" s="25" t="s">
        <v>15919</v>
      </c>
      <c r="C630" s="25" t="s">
        <v>15631</v>
      </c>
      <c r="D630" s="14" t="s">
        <v>15920</v>
      </c>
      <c r="E630" s="25" t="s">
        <v>7505</v>
      </c>
      <c r="F630" s="14" t="s">
        <v>3696</v>
      </c>
      <c r="G630" s="14" t="s">
        <v>313</v>
      </c>
      <c r="I630" s="14" t="s">
        <v>15921</v>
      </c>
      <c r="J630" s="14" t="s">
        <v>15922</v>
      </c>
      <c r="K630" s="14" t="s">
        <v>15923</v>
      </c>
      <c r="L630" s="478">
        <v>42131</v>
      </c>
      <c r="M630" s="18"/>
      <c r="R630" s="330"/>
    </row>
    <row r="631" spans="1:18" x14ac:dyDescent="0.25">
      <c r="A631" s="27">
        <v>42125</v>
      </c>
      <c r="B631" s="25" t="s">
        <v>15924</v>
      </c>
      <c r="C631" s="25" t="s">
        <v>14945</v>
      </c>
      <c r="D631" s="14" t="s">
        <v>15360</v>
      </c>
      <c r="E631" s="25" t="s">
        <v>7505</v>
      </c>
      <c r="F631" s="14" t="s">
        <v>285</v>
      </c>
      <c r="G631" s="14" t="s">
        <v>6609</v>
      </c>
      <c r="H631" s="14" t="s">
        <v>7505</v>
      </c>
      <c r="I631" s="14" t="s">
        <v>15925</v>
      </c>
      <c r="J631" s="14" t="s">
        <v>2834</v>
      </c>
      <c r="K631" s="14" t="s">
        <v>15926</v>
      </c>
      <c r="L631" s="478">
        <v>42128</v>
      </c>
      <c r="M631" s="18"/>
      <c r="R631" s="330"/>
    </row>
    <row r="632" spans="1:18" x14ac:dyDescent="0.25">
      <c r="A632" s="27">
        <v>42128</v>
      </c>
      <c r="B632" s="25" t="s">
        <v>15936</v>
      </c>
      <c r="C632" s="25" t="s">
        <v>14088</v>
      </c>
      <c r="D632" s="14" t="s">
        <v>14614</v>
      </c>
      <c r="E632" s="25" t="s">
        <v>15937</v>
      </c>
      <c r="F632" s="14" t="s">
        <v>6066</v>
      </c>
      <c r="H632" s="14" t="s">
        <v>15938</v>
      </c>
      <c r="I632" s="14" t="s">
        <v>15939</v>
      </c>
      <c r="J632" s="14" t="s">
        <v>10002</v>
      </c>
      <c r="K632" s="14" t="s">
        <v>824</v>
      </c>
      <c r="L632" s="478">
        <v>42133</v>
      </c>
      <c r="M632" s="18"/>
      <c r="R632" s="330"/>
    </row>
    <row r="633" spans="1:18" x14ac:dyDescent="0.25">
      <c r="A633" s="27">
        <v>42129</v>
      </c>
      <c r="B633" s="25" t="s">
        <v>15953</v>
      </c>
      <c r="C633" s="25" t="s">
        <v>14945</v>
      </c>
      <c r="D633" s="14" t="s">
        <v>15360</v>
      </c>
      <c r="E633" s="25" t="s">
        <v>15954</v>
      </c>
      <c r="F633" s="14" t="s">
        <v>10611</v>
      </c>
      <c r="G633" s="14" t="s">
        <v>278</v>
      </c>
      <c r="H633" s="14" t="s">
        <v>15955</v>
      </c>
      <c r="I633" s="14" t="s">
        <v>15573</v>
      </c>
      <c r="J633" s="14" t="s">
        <v>10366</v>
      </c>
      <c r="K633" s="14" t="s">
        <v>15956</v>
      </c>
      <c r="L633" s="478">
        <v>42130</v>
      </c>
      <c r="M633" s="18"/>
      <c r="R633" s="330"/>
    </row>
    <row r="634" spans="1:18" x14ac:dyDescent="0.25">
      <c r="A634" s="27">
        <v>42129</v>
      </c>
      <c r="B634" s="25" t="s">
        <v>15957</v>
      </c>
      <c r="C634" s="25" t="s">
        <v>14945</v>
      </c>
      <c r="D634" s="14" t="s">
        <v>15360</v>
      </c>
      <c r="E634" s="25" t="s">
        <v>15954</v>
      </c>
      <c r="F634" s="14" t="s">
        <v>1223</v>
      </c>
      <c r="G634" s="14" t="s">
        <v>278</v>
      </c>
      <c r="H634" s="14" t="s">
        <v>15955</v>
      </c>
      <c r="I634" s="14" t="s">
        <v>15958</v>
      </c>
      <c r="J634" s="14" t="s">
        <v>10366</v>
      </c>
      <c r="K634" s="14" t="s">
        <v>15959</v>
      </c>
      <c r="L634" s="478">
        <v>42135</v>
      </c>
      <c r="M634" s="18"/>
      <c r="R634" s="330"/>
    </row>
    <row r="635" spans="1:18" x14ac:dyDescent="0.25">
      <c r="A635" s="27">
        <v>42132</v>
      </c>
      <c r="B635" s="25" t="s">
        <v>15960</v>
      </c>
      <c r="C635" s="25" t="s">
        <v>14945</v>
      </c>
      <c r="D635" s="14" t="s">
        <v>15360</v>
      </c>
      <c r="E635" s="25" t="s">
        <v>3827</v>
      </c>
      <c r="F635" s="14" t="s">
        <v>4494</v>
      </c>
      <c r="H635" s="14" t="s">
        <v>15961</v>
      </c>
      <c r="I635" s="14" t="s">
        <v>10098</v>
      </c>
      <c r="J635" s="14" t="s">
        <v>10366</v>
      </c>
      <c r="K635" s="14" t="s">
        <v>15962</v>
      </c>
      <c r="L635" s="478">
        <v>42135</v>
      </c>
      <c r="M635" s="18"/>
      <c r="R635" s="330"/>
    </row>
    <row r="636" spans="1:18" x14ac:dyDescent="0.25">
      <c r="A636" s="27">
        <v>42132</v>
      </c>
      <c r="B636" s="25">
        <v>5499</v>
      </c>
      <c r="C636" s="25" t="s">
        <v>15963</v>
      </c>
      <c r="D636" s="14" t="s">
        <v>15964</v>
      </c>
      <c r="F636" s="14" t="s">
        <v>936</v>
      </c>
      <c r="H636" s="14" t="s">
        <v>6501</v>
      </c>
      <c r="K636" s="14" t="s">
        <v>15965</v>
      </c>
      <c r="L636" s="360">
        <v>42139</v>
      </c>
      <c r="M636" s="18"/>
      <c r="R636" s="330"/>
    </row>
    <row r="637" spans="1:18" x14ac:dyDescent="0.25">
      <c r="A637" s="27">
        <v>42132</v>
      </c>
      <c r="B637" s="25" t="s">
        <v>4112</v>
      </c>
      <c r="C637" s="25" t="s">
        <v>15884</v>
      </c>
      <c r="D637" s="14" t="s">
        <v>15885</v>
      </c>
      <c r="F637" s="14" t="s">
        <v>4412</v>
      </c>
      <c r="G637" s="14" t="s">
        <v>6190</v>
      </c>
      <c r="H637" s="14" t="s">
        <v>14687</v>
      </c>
      <c r="I637" s="14" t="s">
        <v>14698</v>
      </c>
      <c r="K637" s="14" t="s">
        <v>12505</v>
      </c>
      <c r="L637" s="25"/>
      <c r="M637" s="18"/>
      <c r="R637" s="330"/>
    </row>
    <row r="638" spans="1:18" x14ac:dyDescent="0.25">
      <c r="A638" s="27">
        <v>42132</v>
      </c>
      <c r="B638" s="25" t="s">
        <v>15966</v>
      </c>
      <c r="C638" s="25" t="s">
        <v>15506</v>
      </c>
      <c r="D638" s="14" t="s">
        <v>15507</v>
      </c>
      <c r="F638" s="14" t="s">
        <v>12504</v>
      </c>
      <c r="H638" s="14" t="s">
        <v>15967</v>
      </c>
      <c r="I638" s="14" t="s">
        <v>12840</v>
      </c>
      <c r="K638" s="14" t="s">
        <v>3040</v>
      </c>
      <c r="L638" s="360">
        <v>42132</v>
      </c>
      <c r="M638" s="18" t="s">
        <v>6533</v>
      </c>
      <c r="R638" s="330"/>
    </row>
    <row r="639" spans="1:18" x14ac:dyDescent="0.25">
      <c r="B639" s="25" t="s">
        <v>15971</v>
      </c>
      <c r="C639" s="25" t="s">
        <v>15785</v>
      </c>
      <c r="D639" s="14" t="s">
        <v>13742</v>
      </c>
      <c r="E639" s="25" t="s">
        <v>4857</v>
      </c>
      <c r="F639" s="14" t="s">
        <v>1661</v>
      </c>
      <c r="H639" s="14" t="s">
        <v>10188</v>
      </c>
      <c r="I639" s="14" t="s">
        <v>15970</v>
      </c>
      <c r="K639" s="14" t="s">
        <v>824</v>
      </c>
      <c r="L639" s="25"/>
      <c r="M639" s="18"/>
      <c r="R639" s="330"/>
    </row>
    <row r="640" spans="1:18" x14ac:dyDescent="0.25">
      <c r="L640" s="25"/>
      <c r="M640" s="18"/>
      <c r="R640" s="330"/>
    </row>
    <row r="641" spans="12:18" x14ac:dyDescent="0.25">
      <c r="L641" s="25"/>
      <c r="M641" s="18"/>
      <c r="R641" s="330"/>
    </row>
    <row r="642" spans="12:18" x14ac:dyDescent="0.25">
      <c r="L642" s="25"/>
      <c r="M642" s="18"/>
      <c r="R642" s="330"/>
    </row>
    <row r="643" spans="12:18" x14ac:dyDescent="0.25">
      <c r="L643" s="25"/>
      <c r="M643" s="18"/>
      <c r="R643" s="330"/>
    </row>
    <row r="644" spans="12:18" x14ac:dyDescent="0.25">
      <c r="L644" s="25"/>
      <c r="M644" s="18"/>
      <c r="R644" s="330"/>
    </row>
    <row r="645" spans="12:18" x14ac:dyDescent="0.25">
      <c r="L645" s="25"/>
      <c r="M645" s="18"/>
      <c r="R645" s="330"/>
    </row>
    <row r="646" spans="12:18" x14ac:dyDescent="0.25">
      <c r="L646" s="25"/>
      <c r="M646" s="18"/>
      <c r="R646" s="330"/>
    </row>
    <row r="647" spans="12:18" x14ac:dyDescent="0.25">
      <c r="L647" s="25"/>
      <c r="M647" s="18"/>
      <c r="R647" s="330"/>
    </row>
    <row r="648" spans="12:18" x14ac:dyDescent="0.25">
      <c r="L648" s="25"/>
      <c r="M648" s="18"/>
      <c r="R648" s="330"/>
    </row>
    <row r="649" spans="12:18" x14ac:dyDescent="0.25">
      <c r="L649" s="25"/>
      <c r="M649" s="18"/>
      <c r="R649" s="330"/>
    </row>
    <row r="650" spans="12:18" x14ac:dyDescent="0.25">
      <c r="L650" s="25"/>
      <c r="M650" s="18"/>
      <c r="R650" s="330"/>
    </row>
    <row r="651" spans="12:18" x14ac:dyDescent="0.25">
      <c r="L651" s="25"/>
      <c r="M651" s="18"/>
      <c r="R651" s="330"/>
    </row>
    <row r="652" spans="12:18" x14ac:dyDescent="0.25">
      <c r="L652" s="25"/>
      <c r="M652" s="18"/>
      <c r="R652" s="330"/>
    </row>
    <row r="653" spans="12:18" x14ac:dyDescent="0.25">
      <c r="L653" s="25"/>
      <c r="M653" s="18"/>
      <c r="R653" s="330"/>
    </row>
    <row r="654" spans="12:18" x14ac:dyDescent="0.25">
      <c r="L654" s="25"/>
      <c r="M654" s="18"/>
      <c r="R654" s="330"/>
    </row>
    <row r="655" spans="12:18" x14ac:dyDescent="0.25">
      <c r="L655" s="25"/>
      <c r="M655" s="18"/>
      <c r="R655" s="330"/>
    </row>
    <row r="656" spans="12:18" x14ac:dyDescent="0.25">
      <c r="L656" s="25"/>
      <c r="M656" s="18"/>
      <c r="R656" s="330"/>
    </row>
    <row r="657" spans="12:18" x14ac:dyDescent="0.25">
      <c r="L657" s="25"/>
      <c r="M657" s="18"/>
      <c r="R657" s="330"/>
    </row>
    <row r="658" spans="12:18" x14ac:dyDescent="0.25">
      <c r="L658" s="25"/>
      <c r="M658" s="18"/>
      <c r="Q658" s="52" t="s">
        <v>8367</v>
      </c>
      <c r="R658" s="330"/>
    </row>
    <row r="659" spans="12:18" x14ac:dyDescent="0.25">
      <c r="L659" s="25"/>
      <c r="M659" s="18"/>
      <c r="R659" s="330"/>
    </row>
    <row r="660" spans="12:18" x14ac:dyDescent="0.25">
      <c r="L660" s="25"/>
      <c r="M660" s="18"/>
      <c r="R660" s="330"/>
    </row>
    <row r="661" spans="12:18" x14ac:dyDescent="0.25">
      <c r="L661" s="25"/>
      <c r="M661" s="18"/>
      <c r="R661" s="330"/>
    </row>
    <row r="662" spans="12:18" x14ac:dyDescent="0.25">
      <c r="L662" s="25"/>
      <c r="M662" s="18"/>
      <c r="R662" s="330"/>
    </row>
    <row r="663" spans="12:18" x14ac:dyDescent="0.25">
      <c r="L663" s="25"/>
      <c r="M663" s="18"/>
      <c r="R663" s="330"/>
    </row>
    <row r="664" spans="12:18" x14ac:dyDescent="0.25">
      <c r="L664" s="25"/>
      <c r="M664" s="18"/>
      <c r="R664" s="330"/>
    </row>
    <row r="665" spans="12:18" x14ac:dyDescent="0.25">
      <c r="L665" s="25"/>
      <c r="M665" s="18"/>
      <c r="R665" s="330"/>
    </row>
    <row r="666" spans="12:18" x14ac:dyDescent="0.25">
      <c r="L666" s="25"/>
      <c r="M666" s="18"/>
      <c r="R666" s="330"/>
    </row>
    <row r="667" spans="12:18" x14ac:dyDescent="0.25">
      <c r="L667" s="25"/>
      <c r="M667" s="18"/>
      <c r="R667" s="330"/>
    </row>
    <row r="668" spans="12:18" x14ac:dyDescent="0.25">
      <c r="L668" s="25"/>
      <c r="M668" s="18"/>
      <c r="R668" s="330"/>
    </row>
    <row r="669" spans="12:18" x14ac:dyDescent="0.25">
      <c r="L669" s="25"/>
      <c r="M669" s="18"/>
      <c r="R669" s="330"/>
    </row>
    <row r="670" spans="12:18" x14ac:dyDescent="0.25">
      <c r="L670" s="25"/>
      <c r="M670" s="18"/>
      <c r="R670" s="330"/>
    </row>
    <row r="671" spans="12:18" x14ac:dyDescent="0.25">
      <c r="L671" s="25"/>
      <c r="M671" s="18"/>
      <c r="R671" s="330"/>
    </row>
    <row r="672" spans="12:18" x14ac:dyDescent="0.25">
      <c r="L672" s="25"/>
      <c r="M672" s="18"/>
      <c r="R672" s="330"/>
    </row>
    <row r="673" spans="12:18" x14ac:dyDescent="0.25">
      <c r="L673" s="25"/>
      <c r="M673" s="18"/>
      <c r="R673" s="330"/>
    </row>
    <row r="674" spans="12:18" x14ac:dyDescent="0.25">
      <c r="L674" s="25"/>
      <c r="M674" s="18"/>
      <c r="R674" s="330"/>
    </row>
    <row r="675" spans="12:18" x14ac:dyDescent="0.25">
      <c r="L675" s="25"/>
      <c r="M675" s="18"/>
      <c r="R675" s="330"/>
    </row>
    <row r="676" spans="12:18" x14ac:dyDescent="0.25">
      <c r="L676" s="25"/>
      <c r="M676" s="18"/>
      <c r="R676" s="330"/>
    </row>
    <row r="677" spans="12:18" x14ac:dyDescent="0.25">
      <c r="L677" s="25"/>
      <c r="M677" s="18"/>
      <c r="R677" s="330"/>
    </row>
    <row r="678" spans="12:18" x14ac:dyDescent="0.25">
      <c r="L678" s="25"/>
      <c r="M678" s="18"/>
      <c r="R678" s="330"/>
    </row>
    <row r="679" spans="12:18" x14ac:dyDescent="0.25">
      <c r="L679" s="25"/>
      <c r="M679" s="18"/>
      <c r="R679" s="330"/>
    </row>
    <row r="680" spans="12:18" x14ac:dyDescent="0.25">
      <c r="L680" s="25"/>
      <c r="M680" s="18"/>
      <c r="R680" s="330"/>
    </row>
    <row r="681" spans="12:18" x14ac:dyDescent="0.25">
      <c r="L681" s="25"/>
      <c r="M681" s="18"/>
      <c r="R681" s="330"/>
    </row>
    <row r="682" spans="12:18" x14ac:dyDescent="0.25">
      <c r="L682" s="25"/>
      <c r="M682" s="18"/>
      <c r="R682" s="330"/>
    </row>
    <row r="683" spans="12:18" x14ac:dyDescent="0.25">
      <c r="L683" s="25"/>
      <c r="M683" s="18"/>
      <c r="R683" s="330"/>
    </row>
    <row r="684" spans="12:18" x14ac:dyDescent="0.25">
      <c r="L684" s="25"/>
      <c r="M684" s="18"/>
      <c r="R684" s="330"/>
    </row>
    <row r="685" spans="12:18" x14ac:dyDescent="0.25">
      <c r="L685" s="25"/>
      <c r="M685" s="18"/>
      <c r="R685" s="330"/>
    </row>
    <row r="686" spans="12:18" x14ac:dyDescent="0.25">
      <c r="L686" s="25"/>
      <c r="M686" s="18"/>
      <c r="R686" s="330"/>
    </row>
    <row r="687" spans="12:18" x14ac:dyDescent="0.25">
      <c r="L687" s="25"/>
      <c r="M687" s="18"/>
      <c r="R687" s="330"/>
    </row>
    <row r="688" spans="12:18" x14ac:dyDescent="0.25">
      <c r="L688" s="25"/>
      <c r="M688" s="18"/>
      <c r="R688" s="330"/>
    </row>
    <row r="689" spans="12:18" x14ac:dyDescent="0.25">
      <c r="L689" s="25"/>
      <c r="M689" s="18"/>
      <c r="R689" s="330"/>
    </row>
    <row r="690" spans="12:18" x14ac:dyDescent="0.25">
      <c r="L690" s="25"/>
      <c r="M690" s="18"/>
      <c r="R690" s="330"/>
    </row>
    <row r="691" spans="12:18" x14ac:dyDescent="0.25">
      <c r="L691" s="25"/>
      <c r="M691" s="18"/>
      <c r="R691" s="330"/>
    </row>
    <row r="692" spans="12:18" x14ac:dyDescent="0.25">
      <c r="L692" s="25"/>
      <c r="M692" s="18"/>
      <c r="R692" s="330"/>
    </row>
    <row r="693" spans="12:18" x14ac:dyDescent="0.25">
      <c r="L693" s="25"/>
      <c r="M693" s="18"/>
      <c r="R693" s="330"/>
    </row>
    <row r="694" spans="12:18" x14ac:dyDescent="0.25">
      <c r="L694" s="25"/>
      <c r="M694" s="18"/>
      <c r="R694" s="330"/>
    </row>
    <row r="695" spans="12:18" x14ac:dyDescent="0.25">
      <c r="L695" s="25"/>
      <c r="M695" s="18"/>
      <c r="R695" s="330"/>
    </row>
    <row r="696" spans="12:18" x14ac:dyDescent="0.25">
      <c r="L696" s="25"/>
      <c r="M696" s="18"/>
      <c r="R696" s="330"/>
    </row>
    <row r="697" spans="12:18" x14ac:dyDescent="0.25">
      <c r="L697" s="25"/>
      <c r="M697" s="18"/>
      <c r="R697" s="330"/>
    </row>
    <row r="698" spans="12:18" x14ac:dyDescent="0.25">
      <c r="L698" s="25"/>
      <c r="M698" s="18"/>
      <c r="R698" s="330"/>
    </row>
    <row r="699" spans="12:18" x14ac:dyDescent="0.25">
      <c r="L699" s="25"/>
      <c r="M699" s="18"/>
      <c r="R699" s="330"/>
    </row>
    <row r="700" spans="12:18" x14ac:dyDescent="0.25">
      <c r="L700" s="25"/>
      <c r="M700" s="18"/>
      <c r="R700" s="330"/>
    </row>
    <row r="701" spans="12:18" x14ac:dyDescent="0.25">
      <c r="L701" s="25"/>
      <c r="M701" s="18"/>
      <c r="R701" s="330"/>
    </row>
    <row r="702" spans="12:18" x14ac:dyDescent="0.25">
      <c r="L702" s="25"/>
      <c r="M702" s="18"/>
      <c r="R702" s="330"/>
    </row>
    <row r="703" spans="12:18" x14ac:dyDescent="0.25">
      <c r="L703" s="25"/>
      <c r="M703" s="18"/>
      <c r="R703" s="330"/>
    </row>
    <row r="704" spans="12:18" x14ac:dyDescent="0.25">
      <c r="L704" s="25"/>
      <c r="M704" s="18"/>
      <c r="R704" s="330"/>
    </row>
    <row r="705" spans="12:18" x14ac:dyDescent="0.25">
      <c r="L705" s="25"/>
      <c r="M705" s="18"/>
      <c r="R705" s="330"/>
    </row>
    <row r="706" spans="12:18" x14ac:dyDescent="0.25">
      <c r="L706" s="25"/>
      <c r="M706" s="18"/>
      <c r="R706" s="330"/>
    </row>
    <row r="707" spans="12:18" x14ac:dyDescent="0.25">
      <c r="L707" s="25"/>
      <c r="M707" s="18"/>
      <c r="R707" s="330"/>
    </row>
    <row r="708" spans="12:18" x14ac:dyDescent="0.25">
      <c r="L708" s="25"/>
      <c r="M708" s="18"/>
      <c r="R708" s="330"/>
    </row>
    <row r="709" spans="12:18" x14ac:dyDescent="0.25">
      <c r="L709" s="25"/>
      <c r="M709" s="18"/>
      <c r="R709" s="330"/>
    </row>
    <row r="710" spans="12:18" x14ac:dyDescent="0.25">
      <c r="L710" s="25"/>
      <c r="M710" s="18"/>
      <c r="R710" s="330"/>
    </row>
    <row r="711" spans="12:18" x14ac:dyDescent="0.25">
      <c r="L711" s="25"/>
      <c r="M711" s="18"/>
      <c r="R711" s="330"/>
    </row>
    <row r="712" spans="12:18" x14ac:dyDescent="0.25">
      <c r="L712" s="25"/>
      <c r="M712" s="18"/>
      <c r="R712" s="330"/>
    </row>
    <row r="713" spans="12:18" x14ac:dyDescent="0.25">
      <c r="L713" s="25"/>
      <c r="M713" s="18"/>
      <c r="R713" s="330"/>
    </row>
    <row r="714" spans="12:18" x14ac:dyDescent="0.25">
      <c r="L714" s="25"/>
      <c r="M714" s="18"/>
      <c r="R714" s="330"/>
    </row>
    <row r="715" spans="12:18" x14ac:dyDescent="0.25">
      <c r="L715" s="25"/>
      <c r="M715" s="18"/>
      <c r="R715" s="330"/>
    </row>
    <row r="716" spans="12:18" x14ac:dyDescent="0.25">
      <c r="L716" s="25"/>
      <c r="M716" s="18"/>
      <c r="R716" s="330"/>
    </row>
    <row r="717" spans="12:18" x14ac:dyDescent="0.25">
      <c r="L717" s="25"/>
      <c r="M717" s="18"/>
      <c r="R717" s="330"/>
    </row>
    <row r="718" spans="12:18" x14ac:dyDescent="0.25">
      <c r="L718" s="25"/>
      <c r="M718" s="18"/>
      <c r="R718" s="330"/>
    </row>
    <row r="719" spans="12:18" x14ac:dyDescent="0.25">
      <c r="L719" s="25"/>
      <c r="M719" s="18"/>
      <c r="R719" s="330"/>
    </row>
    <row r="720" spans="12:18" x14ac:dyDescent="0.25">
      <c r="L720" s="25"/>
      <c r="M720" s="18"/>
      <c r="R720" s="330"/>
    </row>
    <row r="721" spans="12:18" x14ac:dyDescent="0.25">
      <c r="L721" s="25"/>
      <c r="M721" s="18"/>
      <c r="R721" s="330"/>
    </row>
    <row r="722" spans="12:18" x14ac:dyDescent="0.25">
      <c r="L722" s="25"/>
      <c r="M722" s="18"/>
      <c r="R722" s="330"/>
    </row>
    <row r="723" spans="12:18" x14ac:dyDescent="0.25">
      <c r="L723" s="25"/>
      <c r="M723" s="18"/>
      <c r="R723" s="330"/>
    </row>
    <row r="724" spans="12:18" x14ac:dyDescent="0.25">
      <c r="L724" s="25"/>
      <c r="M724" s="18"/>
      <c r="R724" s="330"/>
    </row>
    <row r="725" spans="12:18" x14ac:dyDescent="0.25">
      <c r="L725" s="25"/>
      <c r="M725" s="18"/>
      <c r="R725" s="330"/>
    </row>
    <row r="726" spans="12:18" x14ac:dyDescent="0.25">
      <c r="L726" s="25"/>
      <c r="M726" s="18"/>
      <c r="R726" s="330"/>
    </row>
    <row r="727" spans="12:18" x14ac:dyDescent="0.25">
      <c r="L727" s="25"/>
      <c r="M727" s="18"/>
      <c r="R727" s="330"/>
    </row>
    <row r="728" spans="12:18" x14ac:dyDescent="0.25">
      <c r="L728" s="25"/>
      <c r="M728" s="18"/>
      <c r="R728" s="330"/>
    </row>
    <row r="729" spans="12:18" x14ac:dyDescent="0.25">
      <c r="L729" s="25"/>
      <c r="M729" s="18"/>
      <c r="R729" s="330"/>
    </row>
    <row r="730" spans="12:18" x14ac:dyDescent="0.25">
      <c r="L730" s="25"/>
      <c r="M730" s="18"/>
      <c r="R730" s="330"/>
    </row>
    <row r="731" spans="12:18" x14ac:dyDescent="0.25">
      <c r="L731" s="25"/>
      <c r="M731" s="18"/>
      <c r="R731" s="330"/>
    </row>
    <row r="732" spans="12:18" x14ac:dyDescent="0.25">
      <c r="L732" s="25"/>
      <c r="M732" s="18"/>
      <c r="R732" s="330"/>
    </row>
    <row r="733" spans="12:18" x14ac:dyDescent="0.25">
      <c r="L733" s="25"/>
      <c r="M733" s="18"/>
      <c r="R733" s="330"/>
    </row>
    <row r="734" spans="12:18" x14ac:dyDescent="0.25">
      <c r="L734" s="25"/>
      <c r="M734" s="18"/>
      <c r="R734" s="330"/>
    </row>
    <row r="735" spans="12:18" x14ac:dyDescent="0.25">
      <c r="L735" s="25"/>
      <c r="M735" s="18"/>
      <c r="R735" s="330"/>
    </row>
    <row r="736" spans="12:18" x14ac:dyDescent="0.25">
      <c r="L736" s="25"/>
      <c r="M736" s="18"/>
      <c r="R736" s="330"/>
    </row>
    <row r="737" spans="12:18" x14ac:dyDescent="0.25">
      <c r="L737" s="25"/>
      <c r="M737" s="18"/>
      <c r="R737" s="330"/>
    </row>
    <row r="738" spans="12:18" x14ac:dyDescent="0.25">
      <c r="L738" s="25"/>
      <c r="M738" s="18"/>
      <c r="R738" s="330"/>
    </row>
    <row r="739" spans="12:18" x14ac:dyDescent="0.25">
      <c r="L739" s="25"/>
      <c r="M739" s="18"/>
      <c r="R739" s="330"/>
    </row>
    <row r="740" spans="12:18" x14ac:dyDescent="0.25">
      <c r="L740" s="25"/>
      <c r="M740" s="18"/>
      <c r="R740" s="330"/>
    </row>
    <row r="741" spans="12:18" x14ac:dyDescent="0.25">
      <c r="L741" s="25"/>
      <c r="M741" s="18"/>
      <c r="R741" s="330"/>
    </row>
    <row r="742" spans="12:18" x14ac:dyDescent="0.25">
      <c r="L742" s="25"/>
      <c r="M742" s="18"/>
      <c r="R742" s="330"/>
    </row>
    <row r="743" spans="12:18" x14ac:dyDescent="0.25">
      <c r="L743" s="25"/>
      <c r="M743" s="18"/>
      <c r="R743" s="330"/>
    </row>
    <row r="744" spans="12:18" x14ac:dyDescent="0.25">
      <c r="L744" s="25"/>
      <c r="M744" s="18"/>
      <c r="R744" s="330"/>
    </row>
    <row r="745" spans="12:18" x14ac:dyDescent="0.25">
      <c r="L745" s="25"/>
      <c r="M745" s="18"/>
      <c r="R745" s="330"/>
    </row>
    <row r="746" spans="12:18" x14ac:dyDescent="0.25">
      <c r="L746" s="25"/>
      <c r="M746" s="18"/>
      <c r="R746" s="330"/>
    </row>
    <row r="747" spans="12:18" x14ac:dyDescent="0.25">
      <c r="L747" s="25"/>
      <c r="M747" s="18"/>
      <c r="R747" s="330"/>
    </row>
    <row r="748" spans="12:18" x14ac:dyDescent="0.25">
      <c r="L748" s="25"/>
      <c r="M748" s="18"/>
      <c r="R748" s="330"/>
    </row>
    <row r="749" spans="12:18" x14ac:dyDescent="0.25">
      <c r="L749" s="25"/>
      <c r="M749" s="18"/>
      <c r="R749" s="330"/>
    </row>
    <row r="750" spans="12:18" x14ac:dyDescent="0.25">
      <c r="L750" s="25"/>
      <c r="M750" s="18"/>
      <c r="R750" s="330"/>
    </row>
    <row r="751" spans="12:18" x14ac:dyDescent="0.25">
      <c r="L751" s="25"/>
      <c r="M751" s="18"/>
      <c r="R751" s="330"/>
    </row>
    <row r="752" spans="12:18" x14ac:dyDescent="0.25">
      <c r="L752" s="25"/>
      <c r="M752" s="18"/>
      <c r="R752" s="330"/>
    </row>
    <row r="753" spans="12:18" x14ac:dyDescent="0.25">
      <c r="L753" s="25"/>
      <c r="M753" s="18"/>
      <c r="R753" s="330"/>
    </row>
    <row r="754" spans="12:18" x14ac:dyDescent="0.25">
      <c r="L754" s="25"/>
      <c r="M754" s="18"/>
      <c r="R754" s="330"/>
    </row>
    <row r="755" spans="12:18" x14ac:dyDescent="0.25">
      <c r="L755" s="25"/>
      <c r="M755" s="18"/>
      <c r="R755" s="330"/>
    </row>
    <row r="756" spans="12:18" x14ac:dyDescent="0.25">
      <c r="L756" s="25"/>
      <c r="M756" s="18"/>
      <c r="R756" s="330"/>
    </row>
    <row r="757" spans="12:18" x14ac:dyDescent="0.25">
      <c r="L757" s="25"/>
      <c r="M757" s="18"/>
      <c r="R757" s="330"/>
    </row>
    <row r="758" spans="12:18" x14ac:dyDescent="0.25">
      <c r="L758" s="25"/>
      <c r="M758" s="18"/>
      <c r="R758" s="330"/>
    </row>
    <row r="759" spans="12:18" x14ac:dyDescent="0.25">
      <c r="L759" s="25"/>
      <c r="M759" s="18"/>
      <c r="R759" s="330"/>
    </row>
    <row r="760" spans="12:18" x14ac:dyDescent="0.25">
      <c r="L760" s="25"/>
      <c r="M760" s="18"/>
      <c r="R760" s="330"/>
    </row>
    <row r="761" spans="12:18" x14ac:dyDescent="0.25">
      <c r="L761" s="25"/>
      <c r="M761" s="18"/>
      <c r="R761" s="330"/>
    </row>
    <row r="762" spans="12:18" x14ac:dyDescent="0.25">
      <c r="L762" s="25"/>
      <c r="M762" s="18"/>
      <c r="R762" s="330"/>
    </row>
    <row r="763" spans="12:18" x14ac:dyDescent="0.25">
      <c r="L763" s="25"/>
      <c r="M763" s="18"/>
      <c r="R763" s="330"/>
    </row>
    <row r="764" spans="12:18" x14ac:dyDescent="0.25">
      <c r="L764" s="25"/>
      <c r="M764" s="18"/>
      <c r="R764" s="330"/>
    </row>
    <row r="765" spans="12:18" x14ac:dyDescent="0.25">
      <c r="L765" s="25"/>
      <c r="M765" s="18"/>
      <c r="R765" s="330"/>
    </row>
    <row r="766" spans="12:18" x14ac:dyDescent="0.25">
      <c r="L766" s="25"/>
      <c r="M766" s="18"/>
      <c r="R766" s="330"/>
    </row>
    <row r="767" spans="12:18" x14ac:dyDescent="0.25">
      <c r="L767" s="25"/>
      <c r="M767" s="18"/>
      <c r="R767" s="330"/>
    </row>
    <row r="768" spans="12:18" x14ac:dyDescent="0.25">
      <c r="L768" s="25"/>
      <c r="M768" s="18"/>
      <c r="R768" s="330"/>
    </row>
    <row r="769" spans="12:18" x14ac:dyDescent="0.25">
      <c r="L769" s="25"/>
      <c r="M769" s="18"/>
      <c r="R769" s="330"/>
    </row>
    <row r="770" spans="12:18" x14ac:dyDescent="0.25">
      <c r="L770" s="25"/>
      <c r="M770" s="18"/>
      <c r="R770" s="330"/>
    </row>
    <row r="771" spans="12:18" x14ac:dyDescent="0.25">
      <c r="L771" s="25"/>
      <c r="M771" s="18"/>
      <c r="R771" s="330"/>
    </row>
    <row r="772" spans="12:18" x14ac:dyDescent="0.25">
      <c r="L772" s="25"/>
      <c r="M772" s="18"/>
      <c r="R772" s="330"/>
    </row>
    <row r="773" spans="12:18" x14ac:dyDescent="0.25">
      <c r="L773" s="25"/>
      <c r="M773" s="18"/>
      <c r="R773" s="330"/>
    </row>
    <row r="774" spans="12:18" x14ac:dyDescent="0.25">
      <c r="L774" s="25"/>
      <c r="M774" s="18"/>
      <c r="R774" s="330"/>
    </row>
    <row r="775" spans="12:18" x14ac:dyDescent="0.25">
      <c r="L775" s="25"/>
      <c r="M775" s="18"/>
      <c r="R775" s="330"/>
    </row>
    <row r="776" spans="12:18" x14ac:dyDescent="0.25">
      <c r="L776" s="25"/>
      <c r="M776" s="18"/>
      <c r="R776" s="330"/>
    </row>
    <row r="777" spans="12:18" x14ac:dyDescent="0.25">
      <c r="L777" s="25"/>
      <c r="M777" s="18"/>
      <c r="R777" s="330"/>
    </row>
    <row r="778" spans="12:18" x14ac:dyDescent="0.25">
      <c r="L778" s="25"/>
      <c r="M778" s="18"/>
      <c r="R778" s="330"/>
    </row>
    <row r="779" spans="12:18" x14ac:dyDescent="0.25">
      <c r="L779" s="25"/>
      <c r="M779" s="18"/>
      <c r="R779" s="330"/>
    </row>
    <row r="780" spans="12:18" x14ac:dyDescent="0.25">
      <c r="L780" s="25"/>
      <c r="M780" s="18"/>
      <c r="R780" s="330"/>
    </row>
    <row r="781" spans="12:18" x14ac:dyDescent="0.25">
      <c r="L781" s="25"/>
      <c r="M781" s="18"/>
      <c r="R781" s="330"/>
    </row>
    <row r="782" spans="12:18" x14ac:dyDescent="0.25">
      <c r="L782" s="25"/>
      <c r="M782" s="18"/>
      <c r="R782" s="330"/>
    </row>
    <row r="783" spans="12:18" x14ac:dyDescent="0.25">
      <c r="L783" s="25"/>
      <c r="M783" s="18"/>
      <c r="R783" s="330"/>
    </row>
    <row r="784" spans="12:18" x14ac:dyDescent="0.25">
      <c r="L784" s="25"/>
      <c r="M784" s="18"/>
      <c r="R784" s="330"/>
    </row>
    <row r="785" spans="12:18" x14ac:dyDescent="0.25">
      <c r="L785" s="25"/>
      <c r="M785" s="18"/>
      <c r="Q785" s="52" t="s">
        <v>3678</v>
      </c>
      <c r="R785" s="330"/>
    </row>
    <row r="786" spans="12:18" x14ac:dyDescent="0.25">
      <c r="L786" s="25"/>
      <c r="M786" s="18"/>
      <c r="R786" s="330"/>
    </row>
    <row r="787" spans="12:18" x14ac:dyDescent="0.25">
      <c r="L787" s="25"/>
      <c r="M787" s="18"/>
      <c r="R787" s="330"/>
    </row>
    <row r="788" spans="12:18" x14ac:dyDescent="0.25">
      <c r="L788" s="25"/>
      <c r="M788" s="18"/>
      <c r="R788" s="330"/>
    </row>
    <row r="789" spans="12:18" x14ac:dyDescent="0.25">
      <c r="L789" s="25"/>
      <c r="M789" s="18"/>
      <c r="R789" s="330"/>
    </row>
    <row r="790" spans="12:18" x14ac:dyDescent="0.25">
      <c r="L790" s="25"/>
      <c r="M790" s="18"/>
      <c r="R790" s="330"/>
    </row>
    <row r="791" spans="12:18" x14ac:dyDescent="0.25">
      <c r="L791" s="25"/>
      <c r="M791" s="18"/>
      <c r="R791" s="330"/>
    </row>
    <row r="792" spans="12:18" x14ac:dyDescent="0.25">
      <c r="L792" s="25"/>
      <c r="M792" s="18"/>
      <c r="R792" s="330"/>
    </row>
    <row r="793" spans="12:18" x14ac:dyDescent="0.25">
      <c r="L793" s="25"/>
      <c r="M793" s="18"/>
      <c r="R793" s="330"/>
    </row>
    <row r="794" spans="12:18" x14ac:dyDescent="0.25">
      <c r="L794" s="25"/>
      <c r="M794" s="18"/>
      <c r="R794" s="330"/>
    </row>
    <row r="795" spans="12:18" x14ac:dyDescent="0.25">
      <c r="L795" s="25"/>
      <c r="M795" s="18"/>
      <c r="R795" s="330"/>
    </row>
    <row r="796" spans="12:18" x14ac:dyDescent="0.25">
      <c r="L796" s="25"/>
      <c r="M796" s="18"/>
      <c r="R796" s="330"/>
    </row>
    <row r="797" spans="12:18" x14ac:dyDescent="0.25">
      <c r="L797" s="25"/>
      <c r="M797" s="18"/>
      <c r="R797" s="330"/>
    </row>
    <row r="798" spans="12:18" x14ac:dyDescent="0.25">
      <c r="L798" s="25"/>
      <c r="M798" s="18"/>
      <c r="R798" s="330"/>
    </row>
    <row r="799" spans="12:18" x14ac:dyDescent="0.25">
      <c r="L799" s="25"/>
      <c r="M799" s="18"/>
      <c r="R799" s="330"/>
    </row>
    <row r="800" spans="12:18" x14ac:dyDescent="0.25">
      <c r="L800" s="25"/>
      <c r="M800" s="18"/>
      <c r="R800" s="330"/>
    </row>
    <row r="801" spans="12:18" x14ac:dyDescent="0.25">
      <c r="L801" s="25"/>
      <c r="M801" s="18"/>
      <c r="R801" s="330"/>
    </row>
    <row r="802" spans="12:18" x14ac:dyDescent="0.25">
      <c r="L802" s="25"/>
      <c r="M802" s="18"/>
      <c r="R802" s="330"/>
    </row>
    <row r="803" spans="12:18" x14ac:dyDescent="0.25">
      <c r="L803" s="25"/>
      <c r="M803" s="18"/>
      <c r="R803" s="330"/>
    </row>
    <row r="804" spans="12:18" x14ac:dyDescent="0.25">
      <c r="L804" s="25"/>
      <c r="M804" s="18"/>
      <c r="R804" s="330"/>
    </row>
    <row r="805" spans="12:18" x14ac:dyDescent="0.25">
      <c r="L805" s="25"/>
      <c r="M805" s="18"/>
      <c r="R805" s="330"/>
    </row>
    <row r="806" spans="12:18" x14ac:dyDescent="0.25">
      <c r="L806" s="25"/>
      <c r="M806" s="18"/>
      <c r="R806" s="330"/>
    </row>
    <row r="807" spans="12:18" x14ac:dyDescent="0.25">
      <c r="L807" s="25"/>
      <c r="M807" s="18"/>
      <c r="R807" s="330"/>
    </row>
    <row r="808" spans="12:18" x14ac:dyDescent="0.25">
      <c r="L808" s="25"/>
      <c r="M808" s="18"/>
      <c r="R808" s="330"/>
    </row>
    <row r="809" spans="12:18" x14ac:dyDescent="0.25">
      <c r="L809" s="25"/>
      <c r="M809" s="18"/>
      <c r="R809" s="330"/>
    </row>
    <row r="810" spans="12:18" x14ac:dyDescent="0.25">
      <c r="L810" s="25"/>
      <c r="M810" s="18"/>
      <c r="R810" s="330"/>
    </row>
    <row r="811" spans="12:18" x14ac:dyDescent="0.25">
      <c r="L811" s="25"/>
      <c r="M811" s="18"/>
      <c r="R811" s="330"/>
    </row>
    <row r="812" spans="12:18" x14ac:dyDescent="0.25">
      <c r="L812" s="25"/>
      <c r="M812" s="18"/>
      <c r="R812" s="330"/>
    </row>
    <row r="813" spans="12:18" x14ac:dyDescent="0.25">
      <c r="L813" s="25"/>
      <c r="M813" s="18"/>
      <c r="R813" s="330"/>
    </row>
    <row r="814" spans="12:18" x14ac:dyDescent="0.25">
      <c r="L814" s="25"/>
      <c r="M814" s="18"/>
      <c r="R814" s="330"/>
    </row>
    <row r="815" spans="12:18" x14ac:dyDescent="0.25">
      <c r="L815" s="25"/>
      <c r="M815" s="18"/>
      <c r="R815" s="330"/>
    </row>
    <row r="816" spans="12:18" x14ac:dyDescent="0.25">
      <c r="L816" s="25"/>
      <c r="M816" s="18"/>
      <c r="R816" s="330"/>
    </row>
    <row r="817" spans="12:18" x14ac:dyDescent="0.25">
      <c r="L817" s="25"/>
      <c r="M817" s="18"/>
      <c r="R817" s="330"/>
    </row>
    <row r="818" spans="12:18" x14ac:dyDescent="0.25">
      <c r="L818" s="25"/>
      <c r="M818" s="18"/>
      <c r="R818" s="330"/>
    </row>
    <row r="819" spans="12:18" x14ac:dyDescent="0.25">
      <c r="L819" s="25"/>
      <c r="M819" s="18"/>
      <c r="R819" s="330"/>
    </row>
    <row r="820" spans="12:18" x14ac:dyDescent="0.25">
      <c r="L820" s="25"/>
      <c r="M820" s="18"/>
      <c r="R820" s="330"/>
    </row>
    <row r="821" spans="12:18" x14ac:dyDescent="0.25">
      <c r="L821" s="25"/>
      <c r="M821" s="18"/>
      <c r="R821" s="330"/>
    </row>
    <row r="822" spans="12:18" x14ac:dyDescent="0.25">
      <c r="L822" s="25"/>
      <c r="M822" s="18"/>
      <c r="R822" s="330"/>
    </row>
    <row r="823" spans="12:18" x14ac:dyDescent="0.25">
      <c r="L823" s="25"/>
      <c r="M823" s="18"/>
      <c r="R823" s="330"/>
    </row>
    <row r="824" spans="12:18" x14ac:dyDescent="0.25">
      <c r="L824" s="25"/>
      <c r="M824" s="18"/>
      <c r="R824" s="330"/>
    </row>
    <row r="825" spans="12:18" x14ac:dyDescent="0.25">
      <c r="L825" s="25"/>
      <c r="M825" s="18"/>
      <c r="R825" s="330"/>
    </row>
    <row r="826" spans="12:18" x14ac:dyDescent="0.25">
      <c r="L826" s="25"/>
      <c r="M826" s="18"/>
      <c r="R826" s="330"/>
    </row>
    <row r="827" spans="12:18" x14ac:dyDescent="0.25">
      <c r="L827" s="25"/>
      <c r="M827" s="18"/>
      <c r="R827" s="330"/>
    </row>
    <row r="828" spans="12:18" x14ac:dyDescent="0.25">
      <c r="L828" s="25"/>
      <c r="M828" s="18"/>
      <c r="R828" s="330"/>
    </row>
    <row r="829" spans="12:18" x14ac:dyDescent="0.25">
      <c r="L829" s="25"/>
      <c r="M829" s="18"/>
      <c r="R829" s="330"/>
    </row>
    <row r="830" spans="12:18" x14ac:dyDescent="0.25">
      <c r="L830" s="25"/>
      <c r="M830" s="18"/>
      <c r="R830" s="330"/>
    </row>
    <row r="831" spans="12:18" x14ac:dyDescent="0.25">
      <c r="L831" s="25"/>
      <c r="M831" s="18"/>
      <c r="R831" s="330"/>
    </row>
    <row r="832" spans="12:18" x14ac:dyDescent="0.25">
      <c r="L832" s="25"/>
      <c r="M832" s="18"/>
      <c r="R832" s="330"/>
    </row>
    <row r="833" spans="12:18" x14ac:dyDescent="0.25">
      <c r="L833" s="25"/>
      <c r="M833" s="18"/>
      <c r="R833" s="330"/>
    </row>
    <row r="834" spans="12:18" x14ac:dyDescent="0.25">
      <c r="L834" s="25"/>
      <c r="M834" s="18"/>
      <c r="R834" s="330"/>
    </row>
    <row r="835" spans="12:18" x14ac:dyDescent="0.25">
      <c r="L835" s="25"/>
      <c r="M835" s="18"/>
      <c r="R835" s="330"/>
    </row>
    <row r="836" spans="12:18" x14ac:dyDescent="0.25">
      <c r="L836" s="25"/>
      <c r="M836" s="18"/>
      <c r="R836" s="330"/>
    </row>
    <row r="837" spans="12:18" x14ac:dyDescent="0.25">
      <c r="L837" s="25"/>
      <c r="M837" s="18"/>
      <c r="R837" s="330"/>
    </row>
    <row r="838" spans="12:18" x14ac:dyDescent="0.25">
      <c r="L838" s="25"/>
      <c r="M838" s="18"/>
      <c r="R838" s="330"/>
    </row>
    <row r="839" spans="12:18" x14ac:dyDescent="0.25">
      <c r="L839" s="25"/>
      <c r="M839" s="18"/>
      <c r="R839" s="330"/>
    </row>
    <row r="840" spans="12:18" x14ac:dyDescent="0.25">
      <c r="L840" s="25"/>
      <c r="M840" s="18"/>
      <c r="R840" s="330"/>
    </row>
    <row r="841" spans="12:18" x14ac:dyDescent="0.25">
      <c r="L841" s="25"/>
      <c r="M841" s="18"/>
      <c r="R841" s="330"/>
    </row>
    <row r="842" spans="12:18" x14ac:dyDescent="0.25">
      <c r="L842" s="25"/>
      <c r="M842" s="18"/>
      <c r="R842" s="330"/>
    </row>
    <row r="843" spans="12:18" x14ac:dyDescent="0.25">
      <c r="L843" s="25"/>
      <c r="M843" s="18"/>
      <c r="R843" s="330"/>
    </row>
    <row r="844" spans="12:18" x14ac:dyDescent="0.25">
      <c r="L844" s="25"/>
      <c r="M844" s="18"/>
      <c r="R844" s="330"/>
    </row>
    <row r="845" spans="12:18" x14ac:dyDescent="0.25">
      <c r="L845" s="25"/>
      <c r="M845" s="18"/>
      <c r="R845" s="330"/>
    </row>
    <row r="846" spans="12:18" x14ac:dyDescent="0.25">
      <c r="L846" s="25"/>
      <c r="M846" s="18"/>
      <c r="R846" s="330"/>
    </row>
    <row r="847" spans="12:18" x14ac:dyDescent="0.25">
      <c r="L847" s="25"/>
      <c r="M847" s="18"/>
      <c r="R847" s="330"/>
    </row>
    <row r="848" spans="12:18" x14ac:dyDescent="0.25">
      <c r="L848" s="25"/>
      <c r="M848" s="18"/>
      <c r="R848" s="330"/>
    </row>
    <row r="849" spans="1:22 16384:16384" x14ac:dyDescent="0.25">
      <c r="L849" s="25"/>
      <c r="M849" s="18"/>
      <c r="R849" s="330"/>
    </row>
    <row r="850" spans="1:22 16384:16384" x14ac:dyDescent="0.25">
      <c r="L850" s="25"/>
      <c r="M850" s="18"/>
      <c r="R850" s="330"/>
    </row>
    <row r="851" spans="1:22 16384:16384" x14ac:dyDescent="0.25">
      <c r="L851" s="25"/>
      <c r="M851" s="18"/>
      <c r="R851" s="330"/>
    </row>
    <row r="852" spans="1:22 16384:16384" x14ac:dyDescent="0.25">
      <c r="L852" s="25"/>
      <c r="M852" s="18"/>
      <c r="R852" s="330"/>
    </row>
    <row r="853" spans="1:22 16384:16384" x14ac:dyDescent="0.25">
      <c r="L853" s="25"/>
      <c r="M853" s="18"/>
      <c r="R853" s="330"/>
    </row>
    <row r="854" spans="1:22 16384:16384" x14ac:dyDescent="0.25">
      <c r="L854" s="25"/>
      <c r="M854" s="18"/>
      <c r="R854" s="330"/>
    </row>
    <row r="855" spans="1:22 16384:16384" s="67" customFormat="1" x14ac:dyDescent="0.25">
      <c r="A855" s="27"/>
      <c r="B855" s="25"/>
      <c r="C855" s="25"/>
      <c r="D855" s="14"/>
      <c r="E855" s="25"/>
      <c r="F855" s="14"/>
      <c r="G855" s="14"/>
      <c r="H855" s="14"/>
      <c r="I855" s="14"/>
      <c r="J855" s="14"/>
      <c r="K855" s="14"/>
      <c r="L855" s="25"/>
      <c r="M855" s="18"/>
      <c r="N855" s="79"/>
      <c r="O855" s="16"/>
      <c r="P855" s="51"/>
      <c r="Q855" s="66"/>
      <c r="R855" s="330"/>
      <c r="S855" s="66"/>
      <c r="T855" s="66"/>
      <c r="U855" s="66"/>
      <c r="V855" s="66"/>
    </row>
    <row r="856" spans="1:22 16384:16384" x14ac:dyDescent="0.25">
      <c r="L856" s="25"/>
      <c r="M856" s="18"/>
      <c r="R856" s="330"/>
    </row>
    <row r="857" spans="1:22 16384:16384" x14ac:dyDescent="0.25">
      <c r="L857" s="25"/>
      <c r="M857" s="18"/>
      <c r="R857" s="330"/>
    </row>
    <row r="858" spans="1:22 16384:16384" x14ac:dyDescent="0.25">
      <c r="L858" s="25"/>
      <c r="M858" s="18"/>
      <c r="R858" s="330"/>
    </row>
    <row r="859" spans="1:22 16384:16384" x14ac:dyDescent="0.25">
      <c r="L859" s="25"/>
      <c r="M859" s="18"/>
      <c r="R859" s="330"/>
    </row>
    <row r="860" spans="1:22 16384:16384" s="70" customFormat="1" x14ac:dyDescent="0.25">
      <c r="A860" s="27"/>
      <c r="B860" s="25"/>
      <c r="C860" s="25"/>
      <c r="D860" s="14"/>
      <c r="E860" s="25"/>
      <c r="F860" s="14"/>
      <c r="G860" s="14"/>
      <c r="H860" s="14"/>
      <c r="I860" s="14"/>
      <c r="J860" s="14"/>
      <c r="K860" s="14"/>
      <c r="L860" s="25"/>
      <c r="M860" s="18"/>
      <c r="N860" s="79"/>
      <c r="O860" s="16"/>
      <c r="P860" s="51"/>
      <c r="R860" s="330"/>
      <c r="XFD860" s="49" t="s">
        <v>10980</v>
      </c>
    </row>
    <row r="861" spans="1:22 16384:16384" x14ac:dyDescent="0.25">
      <c r="L861" s="25"/>
      <c r="M861" s="18"/>
      <c r="R861" s="330"/>
    </row>
    <row r="862" spans="1:22 16384:16384" x14ac:dyDescent="0.25">
      <c r="L862" s="25"/>
      <c r="M862" s="18"/>
      <c r="R862" s="330"/>
    </row>
    <row r="863" spans="1:22 16384:16384" x14ac:dyDescent="0.25">
      <c r="L863" s="25"/>
      <c r="M863" s="18"/>
      <c r="R863" s="330"/>
    </row>
    <row r="864" spans="1:22 16384:16384" x14ac:dyDescent="0.25">
      <c r="L864" s="25"/>
      <c r="M864" s="18"/>
      <c r="R864" s="330"/>
    </row>
    <row r="865" spans="12:18" x14ac:dyDescent="0.25">
      <c r="L865" s="25"/>
      <c r="M865" s="18"/>
      <c r="R865" s="330"/>
    </row>
    <row r="866" spans="12:18" x14ac:dyDescent="0.25">
      <c r="L866" s="25"/>
      <c r="M866" s="18"/>
      <c r="R866" s="330"/>
    </row>
    <row r="867" spans="12:18" x14ac:dyDescent="0.25">
      <c r="L867" s="25"/>
      <c r="M867" s="18"/>
      <c r="R867" s="330"/>
    </row>
    <row r="868" spans="12:18" x14ac:dyDescent="0.25">
      <c r="L868" s="25"/>
      <c r="M868" s="18"/>
      <c r="R868" s="330"/>
    </row>
    <row r="869" spans="12:18" x14ac:dyDescent="0.25">
      <c r="L869" s="25"/>
      <c r="M869" s="18"/>
      <c r="R869" s="330"/>
    </row>
    <row r="870" spans="12:18" x14ac:dyDescent="0.25">
      <c r="L870" s="25"/>
      <c r="M870" s="18"/>
      <c r="R870" s="330"/>
    </row>
    <row r="871" spans="12:18" x14ac:dyDescent="0.25">
      <c r="L871" s="25"/>
      <c r="M871" s="18"/>
      <c r="R871" s="330"/>
    </row>
    <row r="872" spans="12:18" x14ac:dyDescent="0.25">
      <c r="L872" s="25"/>
      <c r="M872" s="18"/>
      <c r="R872" s="330"/>
    </row>
    <row r="873" spans="12:18" x14ac:dyDescent="0.25">
      <c r="L873" s="25"/>
      <c r="M873" s="18"/>
      <c r="R873" s="330"/>
    </row>
    <row r="874" spans="12:18" x14ac:dyDescent="0.25">
      <c r="L874" s="25"/>
      <c r="M874" s="18"/>
      <c r="R874" s="330"/>
    </row>
    <row r="875" spans="12:18" x14ac:dyDescent="0.25">
      <c r="L875" s="25"/>
      <c r="M875" s="18"/>
      <c r="R875" s="330"/>
    </row>
    <row r="876" spans="12:18" x14ac:dyDescent="0.25">
      <c r="L876" s="25"/>
      <c r="M876" s="18"/>
      <c r="R876" s="330"/>
    </row>
    <row r="877" spans="12:18" x14ac:dyDescent="0.25">
      <c r="L877" s="25"/>
      <c r="M877" s="18"/>
      <c r="R877" s="330"/>
    </row>
    <row r="878" spans="12:18" x14ac:dyDescent="0.25">
      <c r="L878" s="25"/>
      <c r="M878" s="18"/>
      <c r="R878" s="330"/>
    </row>
    <row r="879" spans="12:18" x14ac:dyDescent="0.25">
      <c r="L879" s="25"/>
      <c r="M879" s="18"/>
      <c r="R879" s="330"/>
    </row>
    <row r="880" spans="12:18" x14ac:dyDescent="0.25">
      <c r="L880" s="25"/>
      <c r="M880" s="18"/>
      <c r="R880" s="330"/>
    </row>
    <row r="881" spans="12:18" x14ac:dyDescent="0.25">
      <c r="L881" s="25"/>
      <c r="M881" s="18"/>
      <c r="R881" s="330"/>
    </row>
    <row r="882" spans="12:18" x14ac:dyDescent="0.25">
      <c r="L882" s="25"/>
      <c r="M882" s="18"/>
      <c r="R882" s="330"/>
    </row>
    <row r="883" spans="12:18" x14ac:dyDescent="0.25">
      <c r="L883" s="25"/>
      <c r="M883" s="18"/>
      <c r="R883" s="330"/>
    </row>
    <row r="884" spans="12:18" x14ac:dyDescent="0.25">
      <c r="L884" s="25"/>
      <c r="M884" s="18"/>
      <c r="R884" s="330"/>
    </row>
    <row r="885" spans="12:18" x14ac:dyDescent="0.25">
      <c r="L885" s="25"/>
      <c r="M885" s="18"/>
      <c r="R885" s="330"/>
    </row>
    <row r="886" spans="12:18" x14ac:dyDescent="0.25">
      <c r="L886" s="25"/>
      <c r="M886" s="18"/>
      <c r="R886" s="330"/>
    </row>
    <row r="887" spans="12:18" x14ac:dyDescent="0.25">
      <c r="L887" s="25"/>
      <c r="M887" s="18"/>
      <c r="R887" s="330"/>
    </row>
    <row r="888" spans="12:18" x14ac:dyDescent="0.25">
      <c r="L888" s="25"/>
      <c r="M888" s="18"/>
      <c r="R888" s="330"/>
    </row>
    <row r="889" spans="12:18" x14ac:dyDescent="0.25">
      <c r="L889" s="25"/>
      <c r="M889" s="18"/>
      <c r="R889" s="330"/>
    </row>
    <row r="890" spans="12:18" x14ac:dyDescent="0.25">
      <c r="L890" s="25"/>
      <c r="M890" s="18"/>
      <c r="R890" s="330"/>
    </row>
    <row r="891" spans="12:18" x14ac:dyDescent="0.25">
      <c r="L891" s="25"/>
      <c r="M891" s="18"/>
      <c r="R891" s="330"/>
    </row>
    <row r="892" spans="12:18" x14ac:dyDescent="0.25">
      <c r="L892" s="25"/>
      <c r="M892" s="18"/>
      <c r="R892" s="330"/>
    </row>
    <row r="893" spans="12:18" x14ac:dyDescent="0.25">
      <c r="L893" s="25"/>
      <c r="M893" s="18"/>
      <c r="R893" s="330"/>
    </row>
    <row r="894" spans="12:18" x14ac:dyDescent="0.25">
      <c r="L894" s="25"/>
      <c r="M894" s="18"/>
      <c r="R894" s="330"/>
    </row>
    <row r="895" spans="12:18" x14ac:dyDescent="0.25">
      <c r="L895" s="25"/>
      <c r="M895" s="18"/>
      <c r="R895" s="330"/>
    </row>
    <row r="896" spans="12:18" x14ac:dyDescent="0.25">
      <c r="L896" s="25"/>
      <c r="M896" s="18"/>
      <c r="R896" s="330"/>
    </row>
    <row r="897" spans="1:22" x14ac:dyDescent="0.25">
      <c r="L897" s="25"/>
      <c r="M897" s="18"/>
      <c r="R897" s="330"/>
    </row>
    <row r="898" spans="1:22" x14ac:dyDescent="0.25">
      <c r="L898" s="25"/>
      <c r="M898" s="18"/>
      <c r="R898" s="330"/>
    </row>
    <row r="899" spans="1:22" x14ac:dyDescent="0.25">
      <c r="L899" s="25"/>
      <c r="M899" s="18"/>
      <c r="R899" s="330"/>
    </row>
    <row r="900" spans="1:22" s="67" customFormat="1" x14ac:dyDescent="0.25">
      <c r="A900" s="27"/>
      <c r="B900" s="25"/>
      <c r="C900" s="25"/>
      <c r="D900" s="14"/>
      <c r="E900" s="25"/>
      <c r="F900" s="14"/>
      <c r="G900" s="14"/>
      <c r="H900" s="14"/>
      <c r="I900" s="14"/>
      <c r="J900" s="14"/>
      <c r="K900" s="14"/>
      <c r="L900" s="25"/>
      <c r="M900" s="18"/>
      <c r="N900" s="79"/>
      <c r="O900" s="16"/>
      <c r="P900" s="51"/>
      <c r="Q900" s="66"/>
      <c r="R900" s="330"/>
      <c r="S900" s="66"/>
      <c r="T900" s="66"/>
      <c r="U900" s="66"/>
      <c r="V900" s="66"/>
    </row>
    <row r="901" spans="1:22" x14ac:dyDescent="0.25">
      <c r="L901" s="25"/>
      <c r="M901" s="18"/>
      <c r="R901" s="330"/>
    </row>
    <row r="902" spans="1:22" x14ac:dyDescent="0.25">
      <c r="L902" s="25"/>
      <c r="M902" s="18"/>
      <c r="R902" s="330"/>
    </row>
    <row r="903" spans="1:22" x14ac:dyDescent="0.25">
      <c r="L903" s="25"/>
      <c r="M903" s="18"/>
      <c r="R903" s="330"/>
    </row>
    <row r="904" spans="1:22" x14ac:dyDescent="0.25">
      <c r="L904" s="25"/>
      <c r="M904" s="18"/>
      <c r="R904" s="330"/>
    </row>
    <row r="905" spans="1:22" x14ac:dyDescent="0.25">
      <c r="L905" s="25"/>
      <c r="M905" s="18"/>
      <c r="R905" s="330"/>
    </row>
    <row r="906" spans="1:22" s="67" customFormat="1" x14ac:dyDescent="0.25">
      <c r="A906" s="27"/>
      <c r="B906" s="25"/>
      <c r="C906" s="25"/>
      <c r="D906" s="14"/>
      <c r="E906" s="25"/>
      <c r="F906" s="14"/>
      <c r="G906" s="14"/>
      <c r="H906" s="14"/>
      <c r="I906" s="14"/>
      <c r="J906" s="14"/>
      <c r="K906" s="14"/>
      <c r="L906" s="25"/>
      <c r="M906" s="18"/>
      <c r="N906" s="79"/>
      <c r="O906" s="16"/>
      <c r="P906" s="51"/>
      <c r="Q906" s="66"/>
      <c r="R906" s="330"/>
      <c r="S906" s="66"/>
      <c r="T906" s="66"/>
      <c r="U906" s="66"/>
      <c r="V906" s="66"/>
    </row>
    <row r="907" spans="1:22" x14ac:dyDescent="0.25">
      <c r="L907" s="25"/>
      <c r="M907" s="18"/>
      <c r="R907" s="330"/>
    </row>
    <row r="908" spans="1:22" x14ac:dyDescent="0.25">
      <c r="L908" s="25"/>
      <c r="M908" s="18"/>
      <c r="R908" s="330"/>
    </row>
    <row r="909" spans="1:22" x14ac:dyDescent="0.25">
      <c r="L909" s="25"/>
      <c r="M909" s="18"/>
      <c r="R909" s="330"/>
    </row>
    <row r="910" spans="1:22" x14ac:dyDescent="0.25">
      <c r="L910" s="25"/>
      <c r="M910" s="18"/>
      <c r="R910" s="330"/>
    </row>
    <row r="911" spans="1:22" x14ac:dyDescent="0.25">
      <c r="L911" s="25"/>
      <c r="M911" s="18"/>
      <c r="R911" s="330"/>
    </row>
    <row r="912" spans="1:22" x14ac:dyDescent="0.25">
      <c r="L912" s="25"/>
      <c r="M912" s="18"/>
      <c r="R912" s="330"/>
    </row>
    <row r="913" spans="12:18" x14ac:dyDescent="0.25">
      <c r="L913" s="25"/>
      <c r="M913" s="18"/>
      <c r="R913" s="330"/>
    </row>
    <row r="914" spans="12:18" x14ac:dyDescent="0.25">
      <c r="L914" s="25"/>
      <c r="M914" s="18"/>
      <c r="R914" s="330"/>
    </row>
    <row r="915" spans="12:18" x14ac:dyDescent="0.25">
      <c r="L915" s="25"/>
      <c r="M915" s="18"/>
      <c r="R915" s="330"/>
    </row>
    <row r="916" spans="12:18" x14ac:dyDescent="0.25">
      <c r="L916" s="25"/>
      <c r="M916" s="18"/>
      <c r="R916" s="330"/>
    </row>
    <row r="917" spans="12:18" x14ac:dyDescent="0.25">
      <c r="L917" s="25"/>
      <c r="M917" s="18"/>
      <c r="R917" s="330"/>
    </row>
    <row r="918" spans="12:18" x14ac:dyDescent="0.25">
      <c r="L918" s="25"/>
      <c r="M918" s="18"/>
      <c r="R918" s="330"/>
    </row>
    <row r="919" spans="12:18" x14ac:dyDescent="0.25">
      <c r="L919" s="25"/>
      <c r="M919" s="18"/>
      <c r="R919" s="330"/>
    </row>
    <row r="920" spans="12:18" x14ac:dyDescent="0.25">
      <c r="L920" s="25"/>
      <c r="M920" s="18"/>
      <c r="R920" s="330"/>
    </row>
    <row r="921" spans="12:18" x14ac:dyDescent="0.25">
      <c r="L921" s="25"/>
      <c r="M921" s="18"/>
      <c r="R921" s="330"/>
    </row>
    <row r="922" spans="12:18" x14ac:dyDescent="0.25">
      <c r="L922" s="25"/>
      <c r="M922" s="18"/>
      <c r="R922" s="330"/>
    </row>
    <row r="923" spans="12:18" x14ac:dyDescent="0.25">
      <c r="L923" s="25"/>
      <c r="M923" s="18"/>
      <c r="R923" s="330"/>
    </row>
    <row r="924" spans="12:18" x14ac:dyDescent="0.25">
      <c r="L924" s="25"/>
      <c r="M924" s="18"/>
      <c r="R924" s="330"/>
    </row>
    <row r="925" spans="12:18" x14ac:dyDescent="0.25">
      <c r="L925" s="25"/>
      <c r="M925" s="18"/>
      <c r="R925" s="330"/>
    </row>
    <row r="926" spans="12:18" x14ac:dyDescent="0.25">
      <c r="L926" s="25"/>
      <c r="M926" s="18"/>
      <c r="R926" s="330"/>
    </row>
    <row r="927" spans="12:18" x14ac:dyDescent="0.25">
      <c r="L927" s="25"/>
      <c r="M927" s="18"/>
      <c r="R927" s="330"/>
    </row>
    <row r="928" spans="12:18" x14ac:dyDescent="0.25">
      <c r="L928" s="25"/>
      <c r="M928" s="18"/>
      <c r="R928" s="330"/>
    </row>
    <row r="929" spans="12:18" x14ac:dyDescent="0.25">
      <c r="L929" s="25"/>
      <c r="M929" s="18"/>
      <c r="R929" s="330"/>
    </row>
    <row r="930" spans="12:18" x14ac:dyDescent="0.25">
      <c r="L930" s="25"/>
      <c r="M930" s="18"/>
      <c r="R930" s="330"/>
    </row>
    <row r="931" spans="12:18" x14ac:dyDescent="0.25">
      <c r="L931" s="25"/>
      <c r="M931" s="18"/>
      <c r="R931" s="330"/>
    </row>
    <row r="932" spans="12:18" x14ac:dyDescent="0.25">
      <c r="L932" s="25"/>
      <c r="M932" s="18"/>
      <c r="R932" s="330"/>
    </row>
    <row r="933" spans="12:18" x14ac:dyDescent="0.25">
      <c r="L933" s="25"/>
      <c r="M933" s="18"/>
      <c r="R933" s="330"/>
    </row>
    <row r="934" spans="12:18" x14ac:dyDescent="0.25">
      <c r="L934" s="25"/>
      <c r="M934" s="18"/>
      <c r="R934" s="330"/>
    </row>
    <row r="935" spans="12:18" x14ac:dyDescent="0.25">
      <c r="L935" s="25"/>
      <c r="M935" s="18"/>
      <c r="R935" s="330"/>
    </row>
    <row r="936" spans="12:18" x14ac:dyDescent="0.25">
      <c r="L936" s="25"/>
      <c r="M936" s="18"/>
      <c r="R936" s="330"/>
    </row>
    <row r="937" spans="12:18" x14ac:dyDescent="0.25">
      <c r="L937" s="25"/>
      <c r="M937" s="18"/>
      <c r="R937" s="330"/>
    </row>
    <row r="938" spans="12:18" x14ac:dyDescent="0.25">
      <c r="L938" s="25"/>
      <c r="M938" s="18"/>
      <c r="R938" s="330"/>
    </row>
    <row r="939" spans="12:18" x14ac:dyDescent="0.25">
      <c r="L939" s="25"/>
      <c r="M939" s="18"/>
      <c r="R939" s="330"/>
    </row>
    <row r="940" spans="12:18" x14ac:dyDescent="0.25">
      <c r="L940" s="25"/>
      <c r="M940" s="18"/>
      <c r="R940" s="330"/>
    </row>
    <row r="941" spans="12:18" x14ac:dyDescent="0.25">
      <c r="L941" s="25"/>
      <c r="M941" s="18"/>
      <c r="R941" s="330"/>
    </row>
    <row r="942" spans="12:18" x14ac:dyDescent="0.25">
      <c r="L942" s="25"/>
      <c r="M942" s="18"/>
      <c r="R942" s="330"/>
    </row>
    <row r="943" spans="12:18" x14ac:dyDescent="0.25">
      <c r="L943" s="25"/>
      <c r="M943" s="18"/>
      <c r="R943" s="330"/>
    </row>
    <row r="944" spans="12:18" x14ac:dyDescent="0.25">
      <c r="L944" s="25"/>
      <c r="M944" s="18"/>
      <c r="R944" s="330"/>
    </row>
    <row r="945" spans="12:18" x14ac:dyDescent="0.25">
      <c r="L945" s="25"/>
      <c r="M945" s="18"/>
      <c r="R945" s="330"/>
    </row>
    <row r="946" spans="12:18" x14ac:dyDescent="0.25">
      <c r="L946" s="25"/>
      <c r="M946" s="18"/>
      <c r="R946" s="330"/>
    </row>
    <row r="947" spans="12:18" x14ac:dyDescent="0.25">
      <c r="L947" s="25"/>
      <c r="M947" s="18"/>
      <c r="R947" s="330"/>
    </row>
    <row r="948" spans="12:18" x14ac:dyDescent="0.25">
      <c r="L948" s="25"/>
      <c r="M948" s="18"/>
      <c r="R948" s="330"/>
    </row>
    <row r="949" spans="12:18" x14ac:dyDescent="0.25">
      <c r="L949" s="25"/>
      <c r="M949" s="18"/>
      <c r="R949" s="330"/>
    </row>
    <row r="950" spans="12:18" x14ac:dyDescent="0.25">
      <c r="L950" s="25"/>
      <c r="M950" s="18"/>
      <c r="R950" s="330"/>
    </row>
    <row r="951" spans="12:18" x14ac:dyDescent="0.25">
      <c r="L951" s="25"/>
      <c r="M951" s="18"/>
      <c r="R951" s="330"/>
    </row>
    <row r="952" spans="12:18" x14ac:dyDescent="0.25">
      <c r="L952" s="25"/>
      <c r="M952" s="18"/>
      <c r="R952" s="330"/>
    </row>
    <row r="953" spans="12:18" x14ac:dyDescent="0.25">
      <c r="L953" s="25"/>
      <c r="M953" s="18"/>
      <c r="R953" s="330"/>
    </row>
    <row r="954" spans="12:18" x14ac:dyDescent="0.25">
      <c r="L954" s="25"/>
      <c r="M954" s="18"/>
      <c r="R954" s="330"/>
    </row>
    <row r="955" spans="12:18" x14ac:dyDescent="0.25">
      <c r="L955" s="25"/>
      <c r="M955" s="18"/>
      <c r="R955" s="330"/>
    </row>
    <row r="956" spans="12:18" x14ac:dyDescent="0.25">
      <c r="L956" s="25"/>
      <c r="M956" s="18"/>
      <c r="R956" s="330"/>
    </row>
    <row r="957" spans="12:18" x14ac:dyDescent="0.25">
      <c r="L957" s="25"/>
      <c r="M957" s="18"/>
      <c r="R957" s="330"/>
    </row>
    <row r="958" spans="12:18" x14ac:dyDescent="0.25">
      <c r="L958" s="25"/>
      <c r="M958" s="18"/>
      <c r="R958" s="330"/>
    </row>
    <row r="959" spans="12:18" x14ac:dyDescent="0.25">
      <c r="L959" s="25"/>
      <c r="M959" s="18"/>
      <c r="R959" s="330"/>
    </row>
    <row r="960" spans="12:18" x14ac:dyDescent="0.25">
      <c r="L960" s="25"/>
      <c r="M960" s="18"/>
      <c r="R960" s="330"/>
    </row>
    <row r="961" spans="12:18" x14ac:dyDescent="0.25">
      <c r="L961" s="25"/>
      <c r="M961" s="18"/>
      <c r="R961" s="330"/>
    </row>
    <row r="962" spans="12:18" x14ac:dyDescent="0.25">
      <c r="L962" s="25"/>
      <c r="M962" s="18"/>
      <c r="R962" s="330"/>
    </row>
    <row r="963" spans="12:18" x14ac:dyDescent="0.25">
      <c r="L963" s="25"/>
      <c r="M963" s="18"/>
      <c r="R963" s="330"/>
    </row>
    <row r="964" spans="12:18" x14ac:dyDescent="0.25">
      <c r="L964" s="25"/>
      <c r="M964" s="18"/>
      <c r="R964" s="330"/>
    </row>
    <row r="965" spans="12:18" x14ac:dyDescent="0.25">
      <c r="L965" s="25"/>
      <c r="M965" s="18"/>
      <c r="R965" s="330"/>
    </row>
    <row r="966" spans="12:18" x14ac:dyDescent="0.25">
      <c r="L966" s="25"/>
      <c r="M966" s="18"/>
      <c r="R966" s="330"/>
    </row>
    <row r="967" spans="12:18" x14ac:dyDescent="0.25">
      <c r="L967" s="25"/>
      <c r="M967" s="18"/>
      <c r="R967" s="330"/>
    </row>
    <row r="968" spans="12:18" x14ac:dyDescent="0.25">
      <c r="L968" s="25"/>
      <c r="M968" s="18"/>
      <c r="R968" s="330"/>
    </row>
    <row r="969" spans="12:18" x14ac:dyDescent="0.25">
      <c r="L969" s="25"/>
      <c r="M969" s="18"/>
      <c r="R969" s="330"/>
    </row>
    <row r="970" spans="12:18" x14ac:dyDescent="0.25">
      <c r="L970" s="25"/>
      <c r="M970" s="18"/>
      <c r="R970" s="330"/>
    </row>
    <row r="971" spans="12:18" x14ac:dyDescent="0.25">
      <c r="L971" s="25"/>
      <c r="M971" s="18"/>
      <c r="R971" s="330"/>
    </row>
    <row r="972" spans="12:18" x14ac:dyDescent="0.25">
      <c r="L972" s="25"/>
      <c r="M972" s="18"/>
      <c r="R972" s="330"/>
    </row>
    <row r="973" spans="12:18" x14ac:dyDescent="0.25">
      <c r="L973" s="25"/>
      <c r="M973" s="18"/>
      <c r="R973" s="330"/>
    </row>
    <row r="974" spans="12:18" x14ac:dyDescent="0.25">
      <c r="L974" s="25"/>
      <c r="M974" s="18"/>
      <c r="R974" s="330"/>
    </row>
    <row r="975" spans="12:18" x14ac:dyDescent="0.25">
      <c r="L975" s="25"/>
      <c r="M975" s="18"/>
      <c r="R975" s="330"/>
    </row>
    <row r="976" spans="12:18" x14ac:dyDescent="0.25">
      <c r="L976" s="25"/>
      <c r="M976" s="18"/>
      <c r="R976" s="330"/>
    </row>
    <row r="977" spans="12:18" x14ac:dyDescent="0.25">
      <c r="L977" s="25"/>
      <c r="M977" s="18"/>
      <c r="R977" s="330"/>
    </row>
    <row r="978" spans="12:18" x14ac:dyDescent="0.25">
      <c r="L978" s="25"/>
      <c r="M978" s="18"/>
      <c r="R978" s="330"/>
    </row>
    <row r="979" spans="12:18" x14ac:dyDescent="0.25">
      <c r="L979" s="25"/>
      <c r="M979" s="18"/>
      <c r="R979" s="330"/>
    </row>
    <row r="980" spans="12:18" x14ac:dyDescent="0.25">
      <c r="L980" s="25"/>
      <c r="M980" s="18"/>
      <c r="R980" s="330"/>
    </row>
    <row r="981" spans="12:18" x14ac:dyDescent="0.25">
      <c r="L981" s="25"/>
      <c r="M981" s="18"/>
      <c r="R981" s="330"/>
    </row>
    <row r="982" spans="12:18" x14ac:dyDescent="0.25">
      <c r="L982" s="25"/>
      <c r="M982" s="18"/>
      <c r="R982" s="330"/>
    </row>
    <row r="983" spans="12:18" x14ac:dyDescent="0.25">
      <c r="L983" s="25"/>
      <c r="M983" s="18"/>
      <c r="R983" s="330"/>
    </row>
    <row r="984" spans="12:18" x14ac:dyDescent="0.25">
      <c r="L984" s="25"/>
      <c r="M984" s="18"/>
      <c r="R984" s="330"/>
    </row>
    <row r="985" spans="12:18" x14ac:dyDescent="0.25">
      <c r="L985" s="25"/>
      <c r="M985" s="18"/>
      <c r="R985" s="330"/>
    </row>
    <row r="986" spans="12:18" x14ac:dyDescent="0.25">
      <c r="L986" s="25"/>
      <c r="M986" s="18"/>
      <c r="R986" s="330"/>
    </row>
    <row r="987" spans="12:18" x14ac:dyDescent="0.25">
      <c r="L987" s="25"/>
      <c r="M987" s="18"/>
      <c r="R987" s="330"/>
    </row>
    <row r="988" spans="12:18" x14ac:dyDescent="0.25">
      <c r="L988" s="25"/>
      <c r="M988" s="18"/>
      <c r="R988" s="330"/>
    </row>
    <row r="989" spans="12:18" x14ac:dyDescent="0.25">
      <c r="L989" s="25"/>
      <c r="M989" s="18"/>
      <c r="R989" s="330"/>
    </row>
    <row r="990" spans="12:18" x14ac:dyDescent="0.25">
      <c r="L990" s="25"/>
      <c r="M990" s="18"/>
      <c r="R990" s="330"/>
    </row>
    <row r="991" spans="12:18" x14ac:dyDescent="0.25">
      <c r="L991" s="25"/>
      <c r="M991" s="18"/>
      <c r="R991" s="330"/>
    </row>
    <row r="992" spans="12:18" x14ac:dyDescent="0.25">
      <c r="L992" s="25"/>
      <c r="M992" s="18"/>
      <c r="R992" s="330"/>
    </row>
    <row r="993" spans="12:18" x14ac:dyDescent="0.25">
      <c r="L993" s="25"/>
      <c r="M993" s="18"/>
      <c r="R993" s="330"/>
    </row>
    <row r="994" spans="12:18" x14ac:dyDescent="0.25">
      <c r="L994" s="25"/>
      <c r="M994" s="18"/>
      <c r="R994" s="330"/>
    </row>
    <row r="995" spans="12:18" x14ac:dyDescent="0.25">
      <c r="L995" s="25"/>
      <c r="M995" s="18"/>
      <c r="R995" s="330"/>
    </row>
    <row r="996" spans="12:18" x14ac:dyDescent="0.25">
      <c r="L996" s="25"/>
      <c r="M996" s="18"/>
      <c r="R996" s="330"/>
    </row>
    <row r="997" spans="12:18" x14ac:dyDescent="0.25">
      <c r="L997" s="25"/>
      <c r="M997" s="18"/>
      <c r="R997" s="330"/>
    </row>
    <row r="998" spans="12:18" x14ac:dyDescent="0.25">
      <c r="L998" s="25"/>
      <c r="M998" s="18"/>
      <c r="R998" s="330"/>
    </row>
    <row r="999" spans="12:18" x14ac:dyDescent="0.25">
      <c r="L999" s="25"/>
      <c r="M999" s="18"/>
      <c r="R999" s="330"/>
    </row>
    <row r="1000" spans="12:18" x14ac:dyDescent="0.25">
      <c r="L1000" s="25"/>
      <c r="M1000" s="18"/>
      <c r="R1000" s="330"/>
    </row>
    <row r="1001" spans="12:18" x14ac:dyDescent="0.25">
      <c r="L1001" s="25"/>
      <c r="M1001" s="18"/>
      <c r="R1001" s="330"/>
    </row>
    <row r="1002" spans="12:18" x14ac:dyDescent="0.25">
      <c r="L1002" s="25"/>
      <c r="M1002" s="18"/>
      <c r="R1002" s="330"/>
    </row>
    <row r="1003" spans="12:18" x14ac:dyDescent="0.25">
      <c r="L1003" s="25"/>
      <c r="M1003" s="18"/>
      <c r="R1003" s="330"/>
    </row>
    <row r="1004" spans="12:18" x14ac:dyDescent="0.25">
      <c r="L1004" s="25"/>
      <c r="M1004" s="18"/>
      <c r="R1004" s="330"/>
    </row>
    <row r="1005" spans="12:18" x14ac:dyDescent="0.25">
      <c r="L1005" s="25"/>
      <c r="M1005" s="18"/>
      <c r="R1005" s="330"/>
    </row>
    <row r="1006" spans="12:18" x14ac:dyDescent="0.25">
      <c r="L1006" s="25"/>
      <c r="M1006" s="18"/>
      <c r="R1006" s="330"/>
    </row>
    <row r="1007" spans="12:18" x14ac:dyDescent="0.25">
      <c r="L1007" s="25"/>
      <c r="M1007" s="18"/>
      <c r="R1007" s="330"/>
    </row>
    <row r="1008" spans="12:18" x14ac:dyDescent="0.25">
      <c r="L1008" s="25"/>
      <c r="M1008" s="18"/>
      <c r="R1008" s="330"/>
    </row>
    <row r="1009" spans="12:18" x14ac:dyDescent="0.25">
      <c r="L1009" s="25"/>
      <c r="M1009" s="18"/>
      <c r="R1009" s="330"/>
    </row>
    <row r="1010" spans="12:18" x14ac:dyDescent="0.25">
      <c r="L1010" s="25"/>
      <c r="M1010" s="18"/>
      <c r="R1010" s="330"/>
    </row>
    <row r="1011" spans="12:18" x14ac:dyDescent="0.25">
      <c r="L1011" s="25"/>
      <c r="M1011" s="18"/>
      <c r="R1011" s="330"/>
    </row>
    <row r="1012" spans="12:18" x14ac:dyDescent="0.25">
      <c r="L1012" s="25"/>
      <c r="M1012" s="18"/>
      <c r="R1012" s="330"/>
    </row>
    <row r="1013" spans="12:18" x14ac:dyDescent="0.25">
      <c r="L1013" s="25"/>
      <c r="M1013" s="18"/>
      <c r="R1013" s="330"/>
    </row>
    <row r="1014" spans="12:18" x14ac:dyDescent="0.25">
      <c r="L1014" s="25"/>
      <c r="M1014" s="18"/>
      <c r="R1014" s="330"/>
    </row>
    <row r="1015" spans="12:18" x14ac:dyDescent="0.25">
      <c r="L1015" s="25"/>
      <c r="M1015" s="18"/>
      <c r="R1015" s="330"/>
    </row>
    <row r="1016" spans="12:18" x14ac:dyDescent="0.25">
      <c r="L1016" s="25"/>
      <c r="M1016" s="18"/>
      <c r="R1016" s="330"/>
    </row>
    <row r="1017" spans="12:18" x14ac:dyDescent="0.25">
      <c r="L1017" s="25"/>
      <c r="M1017" s="18"/>
      <c r="R1017" s="330"/>
    </row>
    <row r="1018" spans="12:18" x14ac:dyDescent="0.25">
      <c r="L1018" s="25"/>
      <c r="M1018" s="18"/>
      <c r="R1018" s="330"/>
    </row>
    <row r="1019" spans="12:18" x14ac:dyDescent="0.25">
      <c r="L1019" s="25"/>
      <c r="M1019" s="18"/>
      <c r="R1019" s="330"/>
    </row>
    <row r="1020" spans="12:18" x14ac:dyDescent="0.25">
      <c r="L1020" s="25"/>
      <c r="M1020" s="18"/>
      <c r="R1020" s="330"/>
    </row>
    <row r="1021" spans="12:18" x14ac:dyDescent="0.25">
      <c r="L1021" s="25"/>
      <c r="M1021" s="18"/>
      <c r="R1021" s="330"/>
    </row>
    <row r="1022" spans="12:18" x14ac:dyDescent="0.25">
      <c r="L1022" s="25"/>
      <c r="M1022" s="18"/>
      <c r="R1022" s="330"/>
    </row>
    <row r="1023" spans="12:18" x14ac:dyDescent="0.25">
      <c r="L1023" s="25"/>
      <c r="M1023" s="18"/>
      <c r="R1023" s="330"/>
    </row>
    <row r="1024" spans="12:18" x14ac:dyDescent="0.25">
      <c r="L1024" s="25"/>
      <c r="M1024" s="18"/>
      <c r="R1024" s="330"/>
    </row>
    <row r="1025" spans="12:18" x14ac:dyDescent="0.25">
      <c r="L1025" s="25"/>
      <c r="M1025" s="18"/>
      <c r="R1025" s="330"/>
    </row>
    <row r="1026" spans="12:18" x14ac:dyDescent="0.25">
      <c r="L1026" s="25"/>
      <c r="M1026" s="18"/>
      <c r="R1026" s="330"/>
    </row>
    <row r="1027" spans="12:18" x14ac:dyDescent="0.25">
      <c r="L1027" s="25"/>
      <c r="M1027" s="18"/>
      <c r="R1027" s="330"/>
    </row>
    <row r="1028" spans="12:18" x14ac:dyDescent="0.25">
      <c r="L1028" s="25"/>
      <c r="M1028" s="18"/>
      <c r="Q1028" s="55"/>
      <c r="R1028" s="330"/>
    </row>
    <row r="1029" spans="12:18" x14ac:dyDescent="0.25">
      <c r="L1029" s="25"/>
      <c r="M1029" s="18"/>
      <c r="R1029" s="330"/>
    </row>
    <row r="1030" spans="12:18" x14ac:dyDescent="0.25">
      <c r="L1030" s="25"/>
      <c r="M1030" s="18"/>
      <c r="R1030" s="330"/>
    </row>
    <row r="1031" spans="12:18" x14ac:dyDescent="0.25">
      <c r="L1031" s="25"/>
      <c r="M1031" s="18"/>
      <c r="R1031" s="330"/>
    </row>
    <row r="1032" spans="12:18" x14ac:dyDescent="0.25">
      <c r="L1032" s="25"/>
      <c r="M1032" s="18"/>
      <c r="R1032" s="330"/>
    </row>
    <row r="1033" spans="12:18" x14ac:dyDescent="0.25">
      <c r="L1033" s="25"/>
      <c r="M1033" s="18"/>
      <c r="R1033" s="330"/>
    </row>
    <row r="1034" spans="12:18" x14ac:dyDescent="0.25">
      <c r="L1034" s="25"/>
      <c r="M1034" s="18"/>
      <c r="Q1034" s="2"/>
      <c r="R1034" s="330"/>
    </row>
    <row r="1035" spans="12:18" x14ac:dyDescent="0.25">
      <c r="L1035" s="25"/>
      <c r="M1035" s="18"/>
      <c r="R1035" s="330"/>
    </row>
    <row r="1036" spans="12:18" x14ac:dyDescent="0.25">
      <c r="L1036" s="25"/>
      <c r="M1036" s="18"/>
      <c r="R1036" s="330"/>
    </row>
    <row r="1037" spans="12:18" x14ac:dyDescent="0.25">
      <c r="L1037" s="25"/>
      <c r="M1037" s="18"/>
      <c r="R1037" s="330"/>
    </row>
    <row r="1038" spans="12:18" x14ac:dyDescent="0.25">
      <c r="L1038" s="25"/>
      <c r="M1038" s="18"/>
      <c r="R1038" s="330"/>
    </row>
    <row r="1039" spans="12:18" x14ac:dyDescent="0.25">
      <c r="L1039" s="25"/>
      <c r="M1039" s="18"/>
      <c r="R1039" s="330"/>
    </row>
    <row r="1040" spans="12:18" x14ac:dyDescent="0.25">
      <c r="L1040" s="25"/>
      <c r="M1040" s="18"/>
      <c r="R1040" s="330"/>
    </row>
    <row r="1041" spans="12:18" x14ac:dyDescent="0.25">
      <c r="L1041" s="25"/>
      <c r="M1041" s="18"/>
      <c r="R1041" s="330"/>
    </row>
    <row r="1042" spans="12:18" x14ac:dyDescent="0.25">
      <c r="L1042" s="25"/>
      <c r="M1042" s="18"/>
      <c r="R1042" s="330"/>
    </row>
    <row r="1043" spans="12:18" x14ac:dyDescent="0.25">
      <c r="L1043" s="25"/>
      <c r="M1043" s="18"/>
      <c r="R1043" s="330"/>
    </row>
    <row r="1044" spans="12:18" x14ac:dyDescent="0.25">
      <c r="L1044" s="25"/>
      <c r="M1044" s="18"/>
      <c r="R1044" s="330"/>
    </row>
    <row r="1045" spans="12:18" x14ac:dyDescent="0.25">
      <c r="L1045" s="25"/>
      <c r="M1045" s="18"/>
      <c r="R1045" s="330"/>
    </row>
    <row r="1046" spans="12:18" x14ac:dyDescent="0.25">
      <c r="L1046" s="25"/>
      <c r="M1046" s="18"/>
      <c r="R1046" s="330"/>
    </row>
    <row r="1047" spans="12:18" x14ac:dyDescent="0.25">
      <c r="L1047" s="25"/>
      <c r="M1047" s="18"/>
      <c r="R1047" s="330"/>
    </row>
    <row r="1048" spans="12:18" x14ac:dyDescent="0.25">
      <c r="L1048" s="25"/>
      <c r="M1048" s="18"/>
      <c r="R1048" s="330"/>
    </row>
    <row r="1049" spans="12:18" x14ac:dyDescent="0.25">
      <c r="L1049" s="25"/>
      <c r="M1049" s="18"/>
      <c r="R1049" s="330"/>
    </row>
    <row r="1050" spans="12:18" x14ac:dyDescent="0.25">
      <c r="L1050" s="25"/>
      <c r="M1050" s="18"/>
      <c r="R1050" s="330"/>
    </row>
    <row r="1051" spans="12:18" x14ac:dyDescent="0.25">
      <c r="L1051" s="25"/>
      <c r="M1051" s="18"/>
      <c r="R1051" s="330"/>
    </row>
    <row r="1052" spans="12:18" x14ac:dyDescent="0.25">
      <c r="L1052" s="25"/>
      <c r="M1052" s="18"/>
      <c r="R1052" s="330"/>
    </row>
    <row r="1053" spans="12:18" x14ac:dyDescent="0.25">
      <c r="L1053" s="25"/>
      <c r="M1053" s="18"/>
      <c r="R1053" s="330"/>
    </row>
    <row r="1054" spans="12:18" x14ac:dyDescent="0.25">
      <c r="L1054" s="25"/>
      <c r="M1054" s="18"/>
      <c r="R1054" s="330"/>
    </row>
    <row r="1055" spans="12:18" x14ac:dyDescent="0.25">
      <c r="L1055" s="25"/>
      <c r="M1055" s="18"/>
      <c r="R1055" s="330"/>
    </row>
    <row r="1056" spans="12:18" x14ac:dyDescent="0.25">
      <c r="L1056" s="25"/>
      <c r="M1056" s="18"/>
      <c r="R1056" s="330"/>
    </row>
    <row r="1057" spans="12:18" x14ac:dyDescent="0.25">
      <c r="L1057" s="25"/>
      <c r="M1057" s="18"/>
      <c r="R1057" s="330"/>
    </row>
    <row r="1058" spans="12:18" x14ac:dyDescent="0.25">
      <c r="L1058" s="25"/>
      <c r="M1058" s="18"/>
      <c r="R1058" s="330"/>
    </row>
    <row r="1059" spans="12:18" x14ac:dyDescent="0.25">
      <c r="L1059" s="25"/>
      <c r="M1059" s="18"/>
      <c r="R1059" s="330"/>
    </row>
    <row r="1060" spans="12:18" x14ac:dyDescent="0.25">
      <c r="L1060" s="25"/>
      <c r="M1060" s="18"/>
      <c r="R1060" s="330"/>
    </row>
    <row r="1061" spans="12:18" x14ac:dyDescent="0.25">
      <c r="L1061" s="25"/>
      <c r="M1061" s="18"/>
      <c r="R1061" s="330"/>
    </row>
    <row r="1062" spans="12:18" x14ac:dyDescent="0.25">
      <c r="L1062" s="25"/>
      <c r="M1062" s="18"/>
      <c r="R1062" s="330"/>
    </row>
    <row r="1063" spans="12:18" x14ac:dyDescent="0.25">
      <c r="L1063" s="25"/>
      <c r="M1063" s="18"/>
      <c r="R1063" s="330"/>
    </row>
    <row r="1064" spans="12:18" x14ac:dyDescent="0.25">
      <c r="L1064" s="25"/>
      <c r="M1064" s="18"/>
      <c r="R1064" s="330"/>
    </row>
    <row r="1065" spans="12:18" x14ac:dyDescent="0.25">
      <c r="L1065" s="25"/>
      <c r="M1065" s="18"/>
      <c r="R1065" s="330"/>
    </row>
    <row r="1066" spans="12:18" x14ac:dyDescent="0.25">
      <c r="L1066" s="25"/>
      <c r="M1066" s="18"/>
      <c r="R1066" s="330"/>
    </row>
    <row r="1067" spans="12:18" x14ac:dyDescent="0.25">
      <c r="L1067" s="25"/>
      <c r="M1067" s="18"/>
      <c r="R1067" s="330"/>
    </row>
    <row r="1068" spans="12:18" x14ac:dyDescent="0.25">
      <c r="L1068" s="25"/>
      <c r="M1068" s="18"/>
      <c r="R1068" s="330"/>
    </row>
    <row r="1069" spans="12:18" x14ac:dyDescent="0.25">
      <c r="L1069" s="25"/>
      <c r="M1069" s="18"/>
      <c r="R1069" s="330"/>
    </row>
    <row r="1070" spans="12:18" x14ac:dyDescent="0.25">
      <c r="L1070" s="25"/>
      <c r="M1070" s="18"/>
      <c r="R1070" s="330"/>
    </row>
    <row r="1071" spans="12:18" x14ac:dyDescent="0.25">
      <c r="L1071" s="25"/>
      <c r="M1071" s="18"/>
      <c r="R1071" s="330"/>
    </row>
    <row r="1072" spans="12:18" x14ac:dyDescent="0.25">
      <c r="L1072" s="25"/>
      <c r="M1072" s="18"/>
      <c r="R1072" s="330"/>
    </row>
    <row r="1073" spans="12:18" x14ac:dyDescent="0.25">
      <c r="L1073" s="25"/>
      <c r="M1073" s="18"/>
      <c r="R1073" s="330"/>
    </row>
    <row r="1074" spans="12:18" x14ac:dyDescent="0.25">
      <c r="L1074" s="25"/>
      <c r="M1074" s="18"/>
      <c r="R1074" s="330"/>
    </row>
    <row r="1075" spans="12:18" x14ac:dyDescent="0.25">
      <c r="L1075" s="25"/>
      <c r="M1075" s="18"/>
      <c r="R1075" s="330"/>
    </row>
    <row r="1076" spans="12:18" x14ac:dyDescent="0.25">
      <c r="L1076" s="25"/>
      <c r="M1076" s="18"/>
      <c r="R1076" s="330"/>
    </row>
    <row r="1077" spans="12:18" x14ac:dyDescent="0.25">
      <c r="L1077" s="25"/>
      <c r="M1077" s="18"/>
      <c r="R1077" s="330"/>
    </row>
    <row r="1078" spans="12:18" x14ac:dyDescent="0.25">
      <c r="L1078" s="25"/>
      <c r="M1078" s="18"/>
      <c r="R1078" s="330"/>
    </row>
    <row r="1079" spans="12:18" x14ac:dyDescent="0.25">
      <c r="L1079" s="25"/>
      <c r="M1079" s="18"/>
      <c r="R1079" s="330"/>
    </row>
    <row r="1080" spans="12:18" x14ac:dyDescent="0.25">
      <c r="L1080" s="25"/>
      <c r="M1080" s="18"/>
      <c r="R1080" s="330"/>
    </row>
    <row r="1081" spans="12:18" x14ac:dyDescent="0.25">
      <c r="L1081" s="25"/>
      <c r="M1081" s="18"/>
      <c r="R1081" s="330"/>
    </row>
    <row r="1082" spans="12:18" x14ac:dyDescent="0.25">
      <c r="L1082" s="25"/>
      <c r="M1082" s="18"/>
      <c r="R1082" s="330"/>
    </row>
    <row r="1083" spans="12:18" x14ac:dyDescent="0.25">
      <c r="L1083" s="25"/>
      <c r="M1083" s="18"/>
      <c r="R1083" s="330"/>
    </row>
    <row r="1084" spans="12:18" x14ac:dyDescent="0.25">
      <c r="L1084" s="25"/>
      <c r="M1084" s="18"/>
      <c r="R1084" s="330"/>
    </row>
    <row r="1085" spans="12:18" x14ac:dyDescent="0.25">
      <c r="L1085" s="25"/>
      <c r="M1085" s="18"/>
      <c r="R1085" s="330"/>
    </row>
    <row r="1086" spans="12:18" x14ac:dyDescent="0.25">
      <c r="L1086" s="25"/>
      <c r="M1086" s="18"/>
      <c r="R1086" s="330"/>
    </row>
    <row r="1087" spans="12:18" x14ac:dyDescent="0.25">
      <c r="L1087" s="25"/>
      <c r="M1087" s="18"/>
      <c r="R1087" s="330"/>
    </row>
    <row r="1088" spans="12:18" x14ac:dyDescent="0.25">
      <c r="L1088" s="25"/>
      <c r="M1088" s="18"/>
      <c r="R1088" s="330"/>
    </row>
    <row r="1089" spans="12:18" x14ac:dyDescent="0.25">
      <c r="L1089" s="25"/>
      <c r="M1089" s="18"/>
      <c r="R1089" s="330"/>
    </row>
    <row r="1090" spans="12:18" x14ac:dyDescent="0.25">
      <c r="L1090" s="25"/>
      <c r="M1090" s="18"/>
      <c r="R1090" s="330"/>
    </row>
    <row r="1091" spans="12:18" x14ac:dyDescent="0.25">
      <c r="L1091" s="25"/>
      <c r="M1091" s="18"/>
      <c r="R1091" s="330"/>
    </row>
    <row r="1092" spans="12:18" x14ac:dyDescent="0.25">
      <c r="L1092" s="25"/>
      <c r="M1092" s="18"/>
      <c r="R1092" s="330"/>
    </row>
    <row r="1093" spans="12:18" x14ac:dyDescent="0.25">
      <c r="L1093" s="25"/>
      <c r="M1093" s="18"/>
      <c r="R1093" s="330"/>
    </row>
    <row r="1094" spans="12:18" x14ac:dyDescent="0.25">
      <c r="L1094" s="25"/>
      <c r="M1094" s="18"/>
      <c r="R1094" s="330"/>
    </row>
    <row r="1095" spans="12:18" x14ac:dyDescent="0.25">
      <c r="L1095" s="25"/>
      <c r="M1095" s="18"/>
      <c r="R1095" s="330"/>
    </row>
    <row r="1096" spans="12:18" x14ac:dyDescent="0.25">
      <c r="L1096" s="25"/>
      <c r="M1096" s="18"/>
      <c r="R1096" s="330"/>
    </row>
    <row r="1097" spans="12:18" x14ac:dyDescent="0.25">
      <c r="L1097" s="25"/>
      <c r="M1097" s="18"/>
      <c r="R1097" s="330"/>
    </row>
    <row r="1098" spans="12:18" x14ac:dyDescent="0.25">
      <c r="L1098" s="25"/>
      <c r="M1098" s="18"/>
      <c r="R1098" s="330"/>
    </row>
    <row r="1099" spans="12:18" x14ac:dyDescent="0.25">
      <c r="L1099" s="25"/>
      <c r="M1099" s="18"/>
      <c r="R1099" s="330"/>
    </row>
    <row r="1100" spans="12:18" x14ac:dyDescent="0.25">
      <c r="L1100" s="25"/>
      <c r="M1100" s="18"/>
      <c r="R1100" s="330"/>
    </row>
    <row r="1101" spans="12:18" x14ac:dyDescent="0.25">
      <c r="L1101" s="25"/>
      <c r="M1101" s="18"/>
      <c r="R1101" s="330"/>
    </row>
    <row r="1102" spans="12:18" x14ac:dyDescent="0.25">
      <c r="L1102" s="25"/>
      <c r="M1102" s="18"/>
      <c r="R1102" s="330"/>
    </row>
    <row r="1103" spans="12:18" x14ac:dyDescent="0.25">
      <c r="L1103" s="25"/>
      <c r="M1103" s="18"/>
      <c r="R1103" s="330"/>
    </row>
    <row r="1104" spans="12:18" x14ac:dyDescent="0.25">
      <c r="L1104" s="25"/>
      <c r="M1104" s="18"/>
      <c r="R1104" s="330"/>
    </row>
    <row r="1105" spans="12:18" x14ac:dyDescent="0.25">
      <c r="L1105" s="25"/>
      <c r="M1105" s="18"/>
      <c r="R1105" s="330"/>
    </row>
    <row r="1106" spans="12:18" x14ac:dyDescent="0.25">
      <c r="L1106" s="25"/>
      <c r="M1106" s="18"/>
      <c r="R1106" s="330"/>
    </row>
    <row r="1107" spans="12:18" x14ac:dyDescent="0.25">
      <c r="L1107" s="25"/>
      <c r="M1107" s="18"/>
      <c r="R1107" s="330"/>
    </row>
    <row r="1108" spans="12:18" x14ac:dyDescent="0.25">
      <c r="L1108" s="25"/>
      <c r="M1108" s="18"/>
      <c r="R1108" s="330"/>
    </row>
    <row r="1109" spans="12:18" x14ac:dyDescent="0.25">
      <c r="L1109" s="25"/>
      <c r="M1109" s="18"/>
      <c r="R1109" s="330"/>
    </row>
    <row r="1110" spans="12:18" x14ac:dyDescent="0.25">
      <c r="L1110" s="25"/>
      <c r="M1110" s="18"/>
      <c r="R1110" s="330"/>
    </row>
    <row r="1111" spans="12:18" x14ac:dyDescent="0.25">
      <c r="L1111" s="25"/>
      <c r="M1111" s="18"/>
      <c r="R1111" s="330"/>
    </row>
    <row r="1112" spans="12:18" x14ac:dyDescent="0.25">
      <c r="L1112" s="25"/>
      <c r="M1112" s="18"/>
      <c r="R1112" s="330"/>
    </row>
    <row r="1113" spans="12:18" x14ac:dyDescent="0.25">
      <c r="L1113" s="25"/>
      <c r="M1113" s="18"/>
      <c r="R1113" s="330"/>
    </row>
    <row r="1114" spans="12:18" x14ac:dyDescent="0.25">
      <c r="L1114" s="25"/>
      <c r="M1114" s="18"/>
      <c r="R1114" s="330"/>
    </row>
    <row r="1115" spans="12:18" x14ac:dyDescent="0.25">
      <c r="L1115" s="25"/>
      <c r="M1115" s="18"/>
      <c r="R1115" s="330"/>
    </row>
    <row r="1116" spans="12:18" x14ac:dyDescent="0.25">
      <c r="L1116" s="25"/>
      <c r="M1116" s="18"/>
      <c r="R1116" s="330"/>
    </row>
    <row r="1117" spans="12:18" x14ac:dyDescent="0.25">
      <c r="L1117" s="25"/>
      <c r="M1117" s="18"/>
      <c r="R1117" s="330"/>
    </row>
    <row r="1118" spans="12:18" x14ac:dyDescent="0.25">
      <c r="L1118" s="25"/>
      <c r="M1118" s="18"/>
      <c r="R1118" s="330"/>
    </row>
    <row r="1119" spans="12:18" x14ac:dyDescent="0.25">
      <c r="L1119" s="25"/>
      <c r="M1119" s="18"/>
      <c r="R1119" s="330"/>
    </row>
    <row r="1120" spans="12:18" x14ac:dyDescent="0.25">
      <c r="L1120" s="25"/>
      <c r="M1120" s="18"/>
      <c r="R1120" s="330"/>
    </row>
    <row r="1121" spans="12:18" x14ac:dyDescent="0.25">
      <c r="L1121" s="25"/>
      <c r="M1121" s="18"/>
      <c r="R1121" s="330"/>
    </row>
    <row r="1122" spans="12:18" x14ac:dyDescent="0.25">
      <c r="L1122" s="25"/>
      <c r="M1122" s="18"/>
      <c r="R1122" s="330"/>
    </row>
    <row r="1123" spans="12:18" x14ac:dyDescent="0.25">
      <c r="L1123" s="25"/>
      <c r="M1123" s="18"/>
      <c r="R1123" s="330"/>
    </row>
    <row r="1124" spans="12:18" x14ac:dyDescent="0.25">
      <c r="L1124" s="25"/>
      <c r="M1124" s="18"/>
      <c r="R1124" s="330"/>
    </row>
    <row r="1125" spans="12:18" x14ac:dyDescent="0.25">
      <c r="L1125" s="25"/>
      <c r="M1125" s="18"/>
      <c r="R1125" s="330"/>
    </row>
    <row r="1126" spans="12:18" x14ac:dyDescent="0.25">
      <c r="L1126" s="25"/>
      <c r="M1126" s="18"/>
      <c r="R1126" s="330"/>
    </row>
    <row r="1127" spans="12:18" x14ac:dyDescent="0.25">
      <c r="L1127" s="25"/>
      <c r="M1127" s="18"/>
      <c r="R1127" s="330"/>
    </row>
    <row r="1128" spans="12:18" x14ac:dyDescent="0.25">
      <c r="L1128" s="25"/>
      <c r="M1128" s="18"/>
      <c r="R1128" s="330"/>
    </row>
    <row r="1129" spans="12:18" x14ac:dyDescent="0.25">
      <c r="L1129" s="25"/>
      <c r="M1129" s="18"/>
      <c r="R1129" s="330"/>
    </row>
    <row r="1130" spans="12:18" x14ac:dyDescent="0.25">
      <c r="L1130" s="25"/>
      <c r="M1130" s="18"/>
      <c r="R1130" s="330"/>
    </row>
    <row r="1131" spans="12:18" x14ac:dyDescent="0.25">
      <c r="L1131" s="25"/>
      <c r="M1131" s="18"/>
      <c r="Q1131" s="157"/>
      <c r="R1131" s="330"/>
    </row>
    <row r="1132" spans="12:18" x14ac:dyDescent="0.25">
      <c r="L1132" s="25"/>
      <c r="M1132" s="18"/>
      <c r="R1132" s="330"/>
    </row>
    <row r="1133" spans="12:18" x14ac:dyDescent="0.25">
      <c r="L1133" s="25"/>
      <c r="M1133" s="18"/>
      <c r="R1133" s="330"/>
    </row>
    <row r="1134" spans="12:18" x14ac:dyDescent="0.25">
      <c r="L1134" s="25"/>
      <c r="M1134" s="18"/>
      <c r="R1134" s="330"/>
    </row>
    <row r="1135" spans="12:18" x14ac:dyDescent="0.25">
      <c r="L1135" s="25"/>
      <c r="M1135" s="18"/>
      <c r="R1135" s="330"/>
    </row>
    <row r="1136" spans="12:18" x14ac:dyDescent="0.25">
      <c r="L1136" s="25"/>
      <c r="M1136" s="18"/>
      <c r="R1136" s="330"/>
    </row>
    <row r="1137" spans="12:18" x14ac:dyDescent="0.25">
      <c r="L1137" s="25"/>
      <c r="M1137" s="18"/>
      <c r="R1137" s="330"/>
    </row>
    <row r="1138" spans="12:18" x14ac:dyDescent="0.25">
      <c r="L1138" s="25"/>
      <c r="M1138" s="18"/>
      <c r="R1138" s="330"/>
    </row>
    <row r="1139" spans="12:18" x14ac:dyDescent="0.25">
      <c r="L1139" s="25"/>
      <c r="M1139" s="18"/>
      <c r="R1139" s="330"/>
    </row>
    <row r="1140" spans="12:18" x14ac:dyDescent="0.25">
      <c r="L1140" s="25"/>
      <c r="M1140" s="18"/>
      <c r="R1140" s="330"/>
    </row>
    <row r="1141" spans="12:18" x14ac:dyDescent="0.25">
      <c r="L1141" s="25"/>
      <c r="M1141" s="18"/>
      <c r="R1141" s="330"/>
    </row>
    <row r="1142" spans="12:18" x14ac:dyDescent="0.25">
      <c r="L1142" s="25"/>
      <c r="M1142" s="18"/>
      <c r="R1142" s="330"/>
    </row>
    <row r="1143" spans="12:18" x14ac:dyDescent="0.25">
      <c r="L1143" s="25"/>
      <c r="M1143" s="18"/>
      <c r="R1143" s="330"/>
    </row>
    <row r="1144" spans="12:18" x14ac:dyDescent="0.25">
      <c r="L1144" s="25"/>
      <c r="M1144" s="18"/>
      <c r="R1144" s="330"/>
    </row>
    <row r="1145" spans="12:18" x14ac:dyDescent="0.25">
      <c r="L1145" s="25"/>
      <c r="M1145" s="18"/>
      <c r="R1145" s="330"/>
    </row>
    <row r="1146" spans="12:18" x14ac:dyDescent="0.25">
      <c r="L1146" s="25"/>
      <c r="M1146" s="18"/>
      <c r="R1146" s="330"/>
    </row>
    <row r="1147" spans="12:18" x14ac:dyDescent="0.25">
      <c r="L1147" s="25"/>
      <c r="M1147" s="18"/>
      <c r="R1147" s="330"/>
    </row>
    <row r="1148" spans="12:18" x14ac:dyDescent="0.25">
      <c r="L1148" s="25"/>
      <c r="M1148" s="18"/>
      <c r="R1148" s="330"/>
    </row>
    <row r="1149" spans="12:18" x14ac:dyDescent="0.25">
      <c r="L1149" s="25"/>
      <c r="M1149" s="18"/>
      <c r="R1149" s="330"/>
    </row>
    <row r="1150" spans="12:18" ht="15" customHeight="1" x14ac:dyDescent="0.25">
      <c r="L1150" s="25"/>
      <c r="M1150" s="18"/>
      <c r="R1150" s="330"/>
    </row>
    <row r="1151" spans="12:18" x14ac:dyDescent="0.25">
      <c r="L1151" s="25"/>
      <c r="M1151" s="18"/>
      <c r="R1151" s="330"/>
    </row>
    <row r="1152" spans="12:18" x14ac:dyDescent="0.25">
      <c r="L1152" s="25"/>
      <c r="M1152" s="18"/>
      <c r="R1152" s="330"/>
    </row>
    <row r="1153" spans="12:18" x14ac:dyDescent="0.25">
      <c r="L1153" s="25"/>
      <c r="M1153" s="18"/>
      <c r="R1153" s="330"/>
    </row>
    <row r="1154" spans="12:18" x14ac:dyDescent="0.25">
      <c r="L1154" s="25"/>
      <c r="M1154" s="18"/>
      <c r="R1154" s="330"/>
    </row>
    <row r="1155" spans="12:18" x14ac:dyDescent="0.25">
      <c r="L1155" s="25"/>
      <c r="M1155" s="18"/>
      <c r="R1155" s="330"/>
    </row>
    <row r="1156" spans="12:18" x14ac:dyDescent="0.25">
      <c r="L1156" s="25"/>
      <c r="M1156" s="18"/>
      <c r="R1156" s="330"/>
    </row>
    <row r="1157" spans="12:18" x14ac:dyDescent="0.25">
      <c r="L1157" s="25"/>
      <c r="M1157" s="18"/>
      <c r="R1157" s="330"/>
    </row>
    <row r="1158" spans="12:18" x14ac:dyDescent="0.25">
      <c r="L1158" s="25"/>
      <c r="M1158" s="18"/>
      <c r="R1158" s="330"/>
    </row>
    <row r="1159" spans="12:18" x14ac:dyDescent="0.25">
      <c r="L1159" s="25"/>
      <c r="M1159" s="18"/>
      <c r="R1159" s="330"/>
    </row>
    <row r="1160" spans="12:18" x14ac:dyDescent="0.25">
      <c r="L1160" s="25"/>
      <c r="M1160" s="18"/>
      <c r="R1160" s="330"/>
    </row>
    <row r="1161" spans="12:18" x14ac:dyDescent="0.25">
      <c r="L1161" s="25"/>
      <c r="M1161" s="18"/>
      <c r="R1161" s="330"/>
    </row>
    <row r="1162" spans="12:18" x14ac:dyDescent="0.25">
      <c r="L1162" s="25"/>
      <c r="M1162" s="18"/>
      <c r="R1162" s="330"/>
    </row>
    <row r="1163" spans="12:18" x14ac:dyDescent="0.25">
      <c r="L1163" s="25"/>
      <c r="M1163" s="18"/>
      <c r="R1163" s="330"/>
    </row>
    <row r="1164" spans="12:18" x14ac:dyDescent="0.25">
      <c r="L1164" s="25"/>
      <c r="M1164" s="18"/>
      <c r="R1164" s="330"/>
    </row>
    <row r="1165" spans="12:18" x14ac:dyDescent="0.25">
      <c r="L1165" s="25"/>
      <c r="M1165" s="18"/>
      <c r="R1165" s="330"/>
    </row>
    <row r="1166" spans="12:18" x14ac:dyDescent="0.25">
      <c r="L1166" s="25"/>
      <c r="M1166" s="18"/>
      <c r="R1166" s="330"/>
    </row>
    <row r="1167" spans="12:18" x14ac:dyDescent="0.25">
      <c r="L1167" s="25"/>
      <c r="M1167" s="18"/>
      <c r="R1167" s="330"/>
    </row>
    <row r="1168" spans="12:18" x14ac:dyDescent="0.25">
      <c r="L1168" s="25"/>
      <c r="M1168" s="18"/>
      <c r="R1168" s="330"/>
    </row>
    <row r="1169" spans="12:18" x14ac:dyDescent="0.25">
      <c r="L1169" s="25"/>
      <c r="M1169" s="18"/>
      <c r="R1169" s="330"/>
    </row>
    <row r="1170" spans="12:18" x14ac:dyDescent="0.25">
      <c r="L1170" s="25"/>
      <c r="M1170" s="18"/>
      <c r="R1170" s="330"/>
    </row>
    <row r="1171" spans="12:18" x14ac:dyDescent="0.25">
      <c r="L1171" s="25"/>
      <c r="M1171" s="18"/>
      <c r="R1171" s="330"/>
    </row>
    <row r="1172" spans="12:18" x14ac:dyDescent="0.25">
      <c r="L1172" s="25"/>
      <c r="M1172" s="18"/>
      <c r="R1172" s="330"/>
    </row>
    <row r="1173" spans="12:18" x14ac:dyDescent="0.25">
      <c r="L1173" s="25"/>
      <c r="M1173" s="18"/>
      <c r="R1173" s="330"/>
    </row>
    <row r="1174" spans="12:18" x14ac:dyDescent="0.25">
      <c r="L1174" s="25"/>
      <c r="M1174" s="18"/>
      <c r="R1174" s="330"/>
    </row>
    <row r="1175" spans="12:18" x14ac:dyDescent="0.25">
      <c r="L1175" s="25"/>
      <c r="M1175" s="18"/>
      <c r="R1175" s="330"/>
    </row>
    <row r="1176" spans="12:18" x14ac:dyDescent="0.25">
      <c r="L1176" s="25"/>
      <c r="M1176" s="18"/>
      <c r="R1176" s="330"/>
    </row>
    <row r="1177" spans="12:18" x14ac:dyDescent="0.25">
      <c r="L1177" s="25"/>
      <c r="M1177" s="18"/>
      <c r="R1177" s="330"/>
    </row>
    <row r="1178" spans="12:18" x14ac:dyDescent="0.25">
      <c r="L1178" s="25"/>
      <c r="M1178" s="18"/>
      <c r="R1178" s="330"/>
    </row>
    <row r="1179" spans="12:18" x14ac:dyDescent="0.25">
      <c r="L1179" s="25"/>
      <c r="M1179" s="18"/>
      <c r="R1179" s="330"/>
    </row>
    <row r="1180" spans="12:18" x14ac:dyDescent="0.25">
      <c r="L1180" s="25"/>
      <c r="M1180" s="18"/>
      <c r="R1180" s="330"/>
    </row>
    <row r="1181" spans="12:18" x14ac:dyDescent="0.25">
      <c r="L1181" s="25"/>
      <c r="M1181" s="18"/>
      <c r="R1181" s="330"/>
    </row>
    <row r="1182" spans="12:18" x14ac:dyDescent="0.25">
      <c r="L1182" s="25"/>
      <c r="M1182" s="18"/>
      <c r="R1182" s="330"/>
    </row>
    <row r="1183" spans="12:18" x14ac:dyDescent="0.25">
      <c r="L1183" s="25"/>
      <c r="M1183" s="18"/>
      <c r="R1183" s="330"/>
    </row>
    <row r="1184" spans="12:18" x14ac:dyDescent="0.25">
      <c r="L1184" s="25"/>
      <c r="M1184" s="18"/>
      <c r="R1184" s="330"/>
    </row>
    <row r="1185" spans="12:18" x14ac:dyDescent="0.25">
      <c r="L1185" s="25"/>
      <c r="M1185" s="18"/>
      <c r="R1185" s="330"/>
    </row>
    <row r="1186" spans="12:18" ht="15" customHeight="1" x14ac:dyDescent="0.25">
      <c r="L1186" s="25"/>
      <c r="M1186" s="18"/>
      <c r="R1186" s="330"/>
    </row>
    <row r="1187" spans="12:18" ht="15" customHeight="1" x14ac:dyDescent="0.25">
      <c r="L1187" s="25"/>
      <c r="M1187" s="18"/>
      <c r="R1187" s="330"/>
    </row>
    <row r="1188" spans="12:18" x14ac:dyDescent="0.25">
      <c r="L1188" s="25"/>
      <c r="M1188" s="18"/>
      <c r="R1188" s="330"/>
    </row>
    <row r="1189" spans="12:18" x14ac:dyDescent="0.25">
      <c r="L1189" s="25"/>
      <c r="M1189" s="18"/>
      <c r="R1189" s="330"/>
    </row>
    <row r="1190" spans="12:18" x14ac:dyDescent="0.25">
      <c r="L1190" s="25"/>
      <c r="M1190" s="18"/>
      <c r="R1190" s="330"/>
    </row>
    <row r="1191" spans="12:18" x14ac:dyDescent="0.25">
      <c r="L1191" s="25"/>
      <c r="M1191" s="18"/>
      <c r="R1191" s="330"/>
    </row>
    <row r="1192" spans="12:18" x14ac:dyDescent="0.25">
      <c r="L1192" s="25"/>
      <c r="M1192" s="18"/>
      <c r="R1192" s="330"/>
    </row>
    <row r="1193" spans="12:18" x14ac:dyDescent="0.25">
      <c r="L1193" s="25"/>
      <c r="M1193" s="18"/>
      <c r="R1193" s="330"/>
    </row>
    <row r="1194" spans="12:18" ht="15" customHeight="1" x14ac:dyDescent="0.25">
      <c r="L1194" s="25"/>
      <c r="M1194" s="18"/>
      <c r="R1194" s="330"/>
    </row>
    <row r="1195" spans="12:18" ht="15" customHeight="1" x14ac:dyDescent="0.25">
      <c r="L1195" s="25"/>
      <c r="M1195" s="18"/>
      <c r="R1195" s="330"/>
    </row>
    <row r="1196" spans="12:18" ht="15" customHeight="1" x14ac:dyDescent="0.25">
      <c r="L1196" s="25"/>
      <c r="M1196" s="18"/>
      <c r="R1196" s="330"/>
    </row>
    <row r="1197" spans="12:18" x14ac:dyDescent="0.25">
      <c r="L1197" s="25"/>
      <c r="M1197" s="18"/>
      <c r="R1197" s="330"/>
    </row>
    <row r="1198" spans="12:18" x14ac:dyDescent="0.25">
      <c r="L1198" s="25"/>
      <c r="M1198" s="18"/>
      <c r="R1198" s="330"/>
    </row>
    <row r="1199" spans="12:18" x14ac:dyDescent="0.25">
      <c r="L1199" s="25"/>
      <c r="M1199" s="18"/>
      <c r="R1199" s="330"/>
    </row>
    <row r="1200" spans="12:18" x14ac:dyDescent="0.25">
      <c r="L1200" s="25"/>
      <c r="M1200" s="18"/>
      <c r="R1200" s="330"/>
    </row>
    <row r="1201" spans="12:18" x14ac:dyDescent="0.25">
      <c r="L1201" s="25"/>
      <c r="M1201" s="18"/>
      <c r="R1201" s="330"/>
    </row>
    <row r="1202" spans="12:18" x14ac:dyDescent="0.25">
      <c r="L1202" s="25"/>
      <c r="M1202" s="18"/>
      <c r="R1202" s="330"/>
    </row>
    <row r="1203" spans="12:18" x14ac:dyDescent="0.25">
      <c r="L1203" s="25"/>
      <c r="M1203" s="18"/>
      <c r="R1203" s="330"/>
    </row>
    <row r="1204" spans="12:18" x14ac:dyDescent="0.25">
      <c r="L1204" s="25"/>
      <c r="M1204" s="18"/>
      <c r="R1204" s="330"/>
    </row>
    <row r="1205" spans="12:18" x14ac:dyDescent="0.25">
      <c r="L1205" s="25"/>
      <c r="M1205" s="18"/>
      <c r="R1205" s="330"/>
    </row>
    <row r="1206" spans="12:18" x14ac:dyDescent="0.25">
      <c r="L1206" s="25"/>
      <c r="M1206" s="18"/>
      <c r="R1206" s="330"/>
    </row>
    <row r="1207" spans="12:18" x14ac:dyDescent="0.25">
      <c r="L1207" s="25"/>
      <c r="M1207" s="18"/>
      <c r="R1207" s="330"/>
    </row>
    <row r="1208" spans="12:18" x14ac:dyDescent="0.25">
      <c r="L1208" s="25"/>
      <c r="M1208" s="18"/>
      <c r="R1208" s="330"/>
    </row>
    <row r="1209" spans="12:18" x14ac:dyDescent="0.25">
      <c r="L1209" s="25"/>
      <c r="M1209" s="18"/>
      <c r="R1209" s="330"/>
    </row>
    <row r="1210" spans="12:18" x14ac:dyDescent="0.25">
      <c r="L1210" s="25"/>
      <c r="M1210" s="18"/>
      <c r="R1210" s="330"/>
    </row>
    <row r="1211" spans="12:18" x14ac:dyDescent="0.25">
      <c r="L1211" s="25"/>
      <c r="M1211" s="18"/>
      <c r="R1211" s="330"/>
    </row>
    <row r="1212" spans="12:18" x14ac:dyDescent="0.25">
      <c r="L1212" s="25"/>
      <c r="M1212" s="18"/>
      <c r="R1212" s="330"/>
    </row>
    <row r="1213" spans="12:18" x14ac:dyDescent="0.25">
      <c r="L1213" s="25"/>
      <c r="M1213" s="18"/>
      <c r="R1213" s="330"/>
    </row>
    <row r="1214" spans="12:18" x14ac:dyDescent="0.25">
      <c r="L1214" s="25"/>
      <c r="M1214" s="18"/>
      <c r="R1214" s="330"/>
    </row>
    <row r="1215" spans="12:18" x14ac:dyDescent="0.25">
      <c r="L1215" s="25"/>
      <c r="M1215" s="18"/>
      <c r="R1215" s="330"/>
    </row>
    <row r="1216" spans="12:18" x14ac:dyDescent="0.25">
      <c r="L1216" s="25"/>
      <c r="M1216" s="18"/>
      <c r="R1216" s="330"/>
    </row>
    <row r="1217" spans="12:18" x14ac:dyDescent="0.25">
      <c r="L1217" s="25"/>
      <c r="M1217" s="18"/>
      <c r="R1217" s="330"/>
    </row>
    <row r="1218" spans="12:18" x14ac:dyDescent="0.25">
      <c r="L1218" s="25"/>
      <c r="M1218" s="18"/>
      <c r="R1218" s="330"/>
    </row>
    <row r="1219" spans="12:18" x14ac:dyDescent="0.25">
      <c r="L1219" s="25"/>
      <c r="M1219" s="18"/>
      <c r="R1219" s="330"/>
    </row>
    <row r="1220" spans="12:18" x14ac:dyDescent="0.25">
      <c r="L1220" s="25"/>
      <c r="M1220" s="18"/>
      <c r="R1220" s="330"/>
    </row>
    <row r="1221" spans="12:18" x14ac:dyDescent="0.25">
      <c r="L1221" s="25"/>
      <c r="M1221" s="18"/>
      <c r="R1221" s="330"/>
    </row>
    <row r="1222" spans="12:18" x14ac:dyDescent="0.25">
      <c r="L1222" s="25"/>
      <c r="M1222" s="18"/>
      <c r="R1222" s="330"/>
    </row>
    <row r="1223" spans="12:18" x14ac:dyDescent="0.25">
      <c r="L1223" s="25"/>
      <c r="M1223" s="18"/>
      <c r="R1223" s="330"/>
    </row>
    <row r="1224" spans="12:18" x14ac:dyDescent="0.25">
      <c r="L1224" s="25"/>
      <c r="M1224" s="18"/>
      <c r="R1224" s="330"/>
    </row>
    <row r="1225" spans="12:18" x14ac:dyDescent="0.25">
      <c r="L1225" s="25"/>
      <c r="M1225" s="18"/>
      <c r="R1225" s="330"/>
    </row>
    <row r="1226" spans="12:18" x14ac:dyDescent="0.25">
      <c r="L1226" s="25"/>
      <c r="M1226" s="18"/>
      <c r="R1226" s="330"/>
    </row>
    <row r="1227" spans="12:18" x14ac:dyDescent="0.25">
      <c r="L1227" s="25"/>
      <c r="M1227" s="18"/>
      <c r="R1227" s="330"/>
    </row>
    <row r="1228" spans="12:18" x14ac:dyDescent="0.25">
      <c r="L1228" s="25"/>
      <c r="M1228" s="18"/>
      <c r="R1228" s="330"/>
    </row>
    <row r="1229" spans="12:18" x14ac:dyDescent="0.25">
      <c r="L1229" s="25"/>
      <c r="M1229" s="18"/>
      <c r="R1229" s="330"/>
    </row>
    <row r="1230" spans="12:18" x14ac:dyDescent="0.25">
      <c r="L1230" s="25"/>
      <c r="M1230" s="18"/>
      <c r="R1230" s="330"/>
    </row>
    <row r="1231" spans="12:18" x14ac:dyDescent="0.25">
      <c r="L1231" s="25"/>
      <c r="M1231" s="18"/>
      <c r="R1231" s="330"/>
    </row>
    <row r="1232" spans="12:18" x14ac:dyDescent="0.25">
      <c r="L1232" s="25"/>
      <c r="M1232" s="18"/>
      <c r="R1232" s="330"/>
    </row>
    <row r="1233" spans="12:18" x14ac:dyDescent="0.25">
      <c r="L1233" s="25"/>
      <c r="M1233" s="18"/>
      <c r="R1233" s="330"/>
    </row>
    <row r="1234" spans="12:18" x14ac:dyDescent="0.25">
      <c r="L1234" s="25"/>
      <c r="M1234" s="18"/>
      <c r="R1234" s="330"/>
    </row>
    <row r="1235" spans="12:18" x14ac:dyDescent="0.25">
      <c r="L1235" s="25"/>
      <c r="M1235" s="18"/>
      <c r="R1235" s="330"/>
    </row>
    <row r="1236" spans="12:18" x14ac:dyDescent="0.25">
      <c r="L1236" s="25"/>
      <c r="M1236" s="18"/>
      <c r="R1236" s="330"/>
    </row>
    <row r="1237" spans="12:18" x14ac:dyDescent="0.25">
      <c r="L1237" s="25"/>
      <c r="M1237" s="18"/>
      <c r="R1237" s="330"/>
    </row>
    <row r="1238" spans="12:18" x14ac:dyDescent="0.25">
      <c r="L1238" s="25"/>
      <c r="M1238" s="18"/>
      <c r="R1238" s="330"/>
    </row>
    <row r="1239" spans="12:18" x14ac:dyDescent="0.25">
      <c r="L1239" s="25"/>
      <c r="M1239" s="18"/>
      <c r="R1239" s="330"/>
    </row>
    <row r="1240" spans="12:18" x14ac:dyDescent="0.25">
      <c r="L1240" s="25"/>
      <c r="M1240" s="18"/>
      <c r="R1240" s="330"/>
    </row>
    <row r="1241" spans="12:18" x14ac:dyDescent="0.25">
      <c r="L1241" s="25"/>
      <c r="M1241" s="18"/>
      <c r="R1241" s="330"/>
    </row>
    <row r="1242" spans="12:18" x14ac:dyDescent="0.25">
      <c r="L1242" s="25"/>
      <c r="M1242" s="18"/>
      <c r="R1242" s="330"/>
    </row>
    <row r="1243" spans="12:18" x14ac:dyDescent="0.25">
      <c r="L1243" s="25"/>
      <c r="M1243" s="18"/>
      <c r="R1243" s="330"/>
    </row>
    <row r="1244" spans="12:18" x14ac:dyDescent="0.25">
      <c r="L1244" s="25"/>
      <c r="M1244" s="18"/>
      <c r="R1244" s="330"/>
    </row>
    <row r="1245" spans="12:18" x14ac:dyDescent="0.25">
      <c r="L1245" s="25"/>
      <c r="M1245" s="18"/>
      <c r="R1245" s="330"/>
    </row>
    <row r="1246" spans="12:18" x14ac:dyDescent="0.25">
      <c r="L1246" s="25"/>
      <c r="M1246" s="18"/>
      <c r="R1246" s="330"/>
    </row>
    <row r="1247" spans="12:18" x14ac:dyDescent="0.25">
      <c r="L1247" s="25"/>
      <c r="M1247" s="18"/>
      <c r="R1247" s="330"/>
    </row>
    <row r="1248" spans="12:18" x14ac:dyDescent="0.25">
      <c r="L1248" s="25"/>
      <c r="M1248" s="18"/>
      <c r="R1248" s="330"/>
    </row>
    <row r="1249" spans="12:18" x14ac:dyDescent="0.25">
      <c r="L1249" s="25"/>
      <c r="M1249" s="18"/>
      <c r="R1249" s="330"/>
    </row>
    <row r="1250" spans="12:18" x14ac:dyDescent="0.25">
      <c r="L1250" s="25"/>
      <c r="M1250" s="18"/>
      <c r="R1250" s="330"/>
    </row>
    <row r="1251" spans="12:18" x14ac:dyDescent="0.25">
      <c r="L1251" s="25"/>
      <c r="M1251" s="18"/>
      <c r="R1251" s="330"/>
    </row>
    <row r="1252" spans="12:18" x14ac:dyDescent="0.25">
      <c r="L1252" s="25"/>
      <c r="M1252" s="18"/>
      <c r="R1252" s="330"/>
    </row>
    <row r="1253" spans="12:18" x14ac:dyDescent="0.25">
      <c r="L1253" s="25"/>
      <c r="M1253" s="18"/>
      <c r="R1253" s="330"/>
    </row>
    <row r="1254" spans="12:18" x14ac:dyDescent="0.25">
      <c r="L1254" s="25"/>
      <c r="M1254" s="18"/>
      <c r="R1254" s="330"/>
    </row>
    <row r="1255" spans="12:18" x14ac:dyDescent="0.25">
      <c r="L1255" s="25"/>
      <c r="M1255" s="18"/>
      <c r="R1255" s="330"/>
    </row>
    <row r="1256" spans="12:18" x14ac:dyDescent="0.25">
      <c r="L1256" s="25"/>
      <c r="M1256" s="18"/>
      <c r="R1256" s="330"/>
    </row>
    <row r="1257" spans="12:18" x14ac:dyDescent="0.25">
      <c r="L1257" s="25"/>
      <c r="M1257" s="18"/>
      <c r="R1257" s="330"/>
    </row>
    <row r="1258" spans="12:18" x14ac:dyDescent="0.25">
      <c r="L1258" s="25"/>
      <c r="M1258" s="18"/>
      <c r="R1258" s="330"/>
    </row>
    <row r="1259" spans="12:18" x14ac:dyDescent="0.25">
      <c r="L1259" s="25"/>
      <c r="M1259" s="18"/>
      <c r="R1259" s="330"/>
    </row>
    <row r="1260" spans="12:18" x14ac:dyDescent="0.25">
      <c r="L1260" s="25"/>
      <c r="M1260" s="18"/>
      <c r="R1260" s="330"/>
    </row>
    <row r="1261" spans="12:18" x14ac:dyDescent="0.25">
      <c r="L1261" s="25"/>
      <c r="M1261" s="18"/>
      <c r="R1261" s="330"/>
    </row>
    <row r="1262" spans="12:18" x14ac:dyDescent="0.25">
      <c r="L1262" s="25"/>
      <c r="M1262" s="18"/>
      <c r="R1262" s="330"/>
    </row>
    <row r="1263" spans="12:18" x14ac:dyDescent="0.25">
      <c r="L1263" s="25"/>
      <c r="M1263" s="18"/>
      <c r="R1263" s="330"/>
    </row>
    <row r="1264" spans="12:18" x14ac:dyDescent="0.25">
      <c r="L1264" s="25"/>
      <c r="M1264" s="18"/>
      <c r="R1264" s="330"/>
    </row>
    <row r="1265" spans="12:18" x14ac:dyDescent="0.25">
      <c r="L1265" s="25"/>
      <c r="M1265" s="18"/>
      <c r="R1265" s="330"/>
    </row>
    <row r="1266" spans="12:18" x14ac:dyDescent="0.25">
      <c r="L1266" s="25"/>
      <c r="M1266" s="18"/>
      <c r="R1266" s="330"/>
    </row>
    <row r="1267" spans="12:18" x14ac:dyDescent="0.25">
      <c r="L1267" s="25"/>
      <c r="M1267" s="18"/>
      <c r="R1267" s="330"/>
    </row>
    <row r="1268" spans="12:18" x14ac:dyDescent="0.25">
      <c r="L1268" s="25"/>
      <c r="M1268" s="18"/>
      <c r="R1268" s="330"/>
    </row>
    <row r="1269" spans="12:18" x14ac:dyDescent="0.25">
      <c r="L1269" s="25"/>
      <c r="M1269" s="18"/>
      <c r="R1269" s="330"/>
    </row>
    <row r="1270" spans="12:18" x14ac:dyDescent="0.25">
      <c r="L1270" s="25"/>
      <c r="M1270" s="18"/>
      <c r="R1270" s="330"/>
    </row>
    <row r="1271" spans="12:18" x14ac:dyDescent="0.25">
      <c r="L1271" s="25"/>
      <c r="M1271" s="18"/>
      <c r="R1271" s="330"/>
    </row>
    <row r="1272" spans="12:18" x14ac:dyDescent="0.25">
      <c r="L1272" s="25"/>
      <c r="M1272" s="18"/>
      <c r="R1272" s="330"/>
    </row>
    <row r="1273" spans="12:18" x14ac:dyDescent="0.25">
      <c r="L1273" s="25"/>
      <c r="M1273" s="18"/>
      <c r="R1273" s="330"/>
    </row>
    <row r="1274" spans="12:18" x14ac:dyDescent="0.25">
      <c r="L1274" s="25"/>
      <c r="M1274" s="18"/>
      <c r="R1274" s="330"/>
    </row>
    <row r="1275" spans="12:18" x14ac:dyDescent="0.25">
      <c r="L1275" s="25"/>
      <c r="M1275" s="18"/>
      <c r="R1275" s="330"/>
    </row>
    <row r="1276" spans="12:18" x14ac:dyDescent="0.25">
      <c r="L1276" s="25"/>
      <c r="M1276" s="18"/>
      <c r="R1276" s="330"/>
    </row>
    <row r="1277" spans="12:18" x14ac:dyDescent="0.25">
      <c r="L1277" s="25"/>
      <c r="M1277" s="18"/>
      <c r="R1277" s="330"/>
    </row>
    <row r="1278" spans="12:18" x14ac:dyDescent="0.25">
      <c r="L1278" s="25"/>
      <c r="M1278" s="18"/>
      <c r="Q1278" s="52" t="s">
        <v>10064</v>
      </c>
      <c r="R1278" s="330"/>
    </row>
    <row r="1279" spans="12:18" x14ac:dyDescent="0.25">
      <c r="L1279" s="25"/>
      <c r="M1279" s="18"/>
      <c r="R1279" s="330"/>
    </row>
    <row r="1280" spans="12:18" x14ac:dyDescent="0.25">
      <c r="L1280" s="25"/>
      <c r="M1280" s="18"/>
      <c r="R1280" s="330"/>
    </row>
    <row r="1281" spans="12:18" x14ac:dyDescent="0.25">
      <c r="L1281" s="25"/>
      <c r="M1281" s="18"/>
      <c r="R1281" s="330"/>
    </row>
    <row r="1282" spans="12:18" x14ac:dyDescent="0.25">
      <c r="L1282" s="25"/>
      <c r="M1282" s="18"/>
      <c r="R1282" s="330"/>
    </row>
    <row r="1283" spans="12:18" x14ac:dyDescent="0.25">
      <c r="L1283" s="25"/>
      <c r="M1283" s="18"/>
      <c r="R1283" s="330"/>
    </row>
    <row r="1284" spans="12:18" x14ac:dyDescent="0.25">
      <c r="L1284" s="25"/>
      <c r="M1284" s="18"/>
      <c r="R1284" s="330"/>
    </row>
    <row r="1285" spans="12:18" x14ac:dyDescent="0.25">
      <c r="L1285" s="25"/>
      <c r="M1285" s="18"/>
      <c r="R1285" s="330"/>
    </row>
    <row r="1286" spans="12:18" x14ac:dyDescent="0.25">
      <c r="L1286" s="25"/>
      <c r="M1286" s="18"/>
      <c r="R1286" s="330"/>
    </row>
    <row r="1287" spans="12:18" x14ac:dyDescent="0.25">
      <c r="L1287" s="25"/>
      <c r="M1287" s="18"/>
      <c r="R1287" s="330"/>
    </row>
    <row r="1288" spans="12:18" x14ac:dyDescent="0.25">
      <c r="L1288" s="25"/>
      <c r="M1288" s="18"/>
      <c r="R1288" s="330"/>
    </row>
    <row r="1289" spans="12:18" x14ac:dyDescent="0.25">
      <c r="L1289" s="25"/>
      <c r="M1289" s="18"/>
      <c r="R1289" s="330"/>
    </row>
    <row r="1290" spans="12:18" x14ac:dyDescent="0.25">
      <c r="L1290" s="25"/>
      <c r="M1290" s="18"/>
      <c r="R1290" s="330"/>
    </row>
    <row r="1291" spans="12:18" x14ac:dyDescent="0.25">
      <c r="L1291" s="25"/>
      <c r="M1291" s="18"/>
      <c r="R1291" s="330"/>
    </row>
    <row r="1292" spans="12:18" x14ac:dyDescent="0.25">
      <c r="L1292" s="25"/>
      <c r="M1292" s="18"/>
      <c r="R1292" s="330"/>
    </row>
    <row r="1293" spans="12:18" x14ac:dyDescent="0.25">
      <c r="L1293" s="25"/>
      <c r="M1293" s="18"/>
      <c r="R1293" s="330"/>
    </row>
    <row r="1294" spans="12:18" x14ac:dyDescent="0.25">
      <c r="L1294" s="25"/>
      <c r="M1294" s="18"/>
      <c r="R1294" s="330"/>
    </row>
    <row r="1295" spans="12:18" x14ac:dyDescent="0.25">
      <c r="L1295" s="25"/>
      <c r="M1295" s="18"/>
      <c r="R1295" s="330"/>
    </row>
    <row r="1296" spans="12:18" x14ac:dyDescent="0.25">
      <c r="L1296" s="25"/>
      <c r="M1296" s="18"/>
      <c r="R1296" s="330"/>
    </row>
    <row r="1297" spans="12:18" x14ac:dyDescent="0.25">
      <c r="L1297" s="25"/>
      <c r="M1297" s="18"/>
      <c r="R1297" s="330"/>
    </row>
    <row r="1298" spans="12:18" x14ac:dyDescent="0.25">
      <c r="L1298" s="25"/>
      <c r="M1298" s="18"/>
      <c r="R1298" s="330"/>
    </row>
    <row r="1299" spans="12:18" x14ac:dyDescent="0.25">
      <c r="L1299" s="25"/>
      <c r="M1299" s="18"/>
      <c r="R1299" s="330"/>
    </row>
    <row r="1300" spans="12:18" x14ac:dyDescent="0.25">
      <c r="L1300" s="25"/>
      <c r="M1300" s="18"/>
      <c r="R1300" s="330"/>
    </row>
    <row r="1301" spans="12:18" x14ac:dyDescent="0.25">
      <c r="L1301" s="25"/>
      <c r="M1301" s="18"/>
      <c r="R1301" s="330"/>
    </row>
    <row r="1302" spans="12:18" x14ac:dyDescent="0.25">
      <c r="L1302" s="25"/>
      <c r="M1302" s="18"/>
      <c r="R1302" s="330"/>
    </row>
    <row r="1303" spans="12:18" x14ac:dyDescent="0.25">
      <c r="L1303" s="25"/>
      <c r="M1303" s="18"/>
      <c r="R1303" s="330"/>
    </row>
    <row r="1304" spans="12:18" x14ac:dyDescent="0.25">
      <c r="L1304" s="25"/>
      <c r="M1304" s="18"/>
      <c r="R1304" s="330"/>
    </row>
    <row r="1305" spans="12:18" x14ac:dyDescent="0.25">
      <c r="L1305" s="25"/>
      <c r="M1305" s="18"/>
      <c r="R1305" s="330"/>
    </row>
    <row r="1306" spans="12:18" x14ac:dyDescent="0.25">
      <c r="L1306" s="25"/>
      <c r="M1306" s="18"/>
      <c r="R1306" s="330"/>
    </row>
    <row r="1307" spans="12:18" x14ac:dyDescent="0.25">
      <c r="L1307" s="25"/>
      <c r="M1307" s="18"/>
      <c r="R1307" s="330"/>
    </row>
    <row r="1308" spans="12:18" x14ac:dyDescent="0.25">
      <c r="L1308" s="25"/>
      <c r="M1308" s="18"/>
      <c r="R1308" s="330"/>
    </row>
    <row r="1309" spans="12:18" x14ac:dyDescent="0.25">
      <c r="L1309" s="25"/>
      <c r="M1309" s="18"/>
      <c r="R1309" s="330"/>
    </row>
    <row r="1310" spans="12:18" x14ac:dyDescent="0.25">
      <c r="L1310" s="25"/>
      <c r="M1310" s="18"/>
      <c r="R1310" s="330"/>
    </row>
    <row r="1311" spans="12:18" x14ac:dyDescent="0.25">
      <c r="L1311" s="25"/>
      <c r="M1311" s="18"/>
      <c r="R1311" s="330"/>
    </row>
    <row r="1312" spans="12:18" x14ac:dyDescent="0.25">
      <c r="L1312" s="25"/>
      <c r="M1312" s="18"/>
      <c r="R1312" s="330"/>
    </row>
    <row r="1313" spans="12:18" x14ac:dyDescent="0.25">
      <c r="L1313" s="25"/>
      <c r="M1313" s="18"/>
      <c r="R1313" s="330"/>
    </row>
    <row r="1314" spans="12:18" x14ac:dyDescent="0.25">
      <c r="L1314" s="25"/>
      <c r="M1314" s="18"/>
      <c r="R1314" s="330"/>
    </row>
    <row r="1315" spans="12:18" x14ac:dyDescent="0.25">
      <c r="L1315" s="25"/>
      <c r="M1315" s="18"/>
      <c r="R1315" s="330"/>
    </row>
    <row r="1316" spans="12:18" x14ac:dyDescent="0.25">
      <c r="L1316" s="25"/>
      <c r="M1316" s="18"/>
      <c r="R1316" s="330"/>
    </row>
    <row r="1317" spans="12:18" x14ac:dyDescent="0.25">
      <c r="L1317" s="25"/>
      <c r="M1317" s="18"/>
      <c r="R1317" s="330"/>
    </row>
    <row r="1318" spans="12:18" x14ac:dyDescent="0.25">
      <c r="L1318" s="25"/>
      <c r="M1318" s="18"/>
      <c r="R1318" s="330"/>
    </row>
    <row r="1319" spans="12:18" x14ac:dyDescent="0.25">
      <c r="L1319" s="25"/>
      <c r="M1319" s="18"/>
      <c r="R1319" s="330"/>
    </row>
    <row r="1320" spans="12:18" x14ac:dyDescent="0.25">
      <c r="L1320" s="25"/>
      <c r="M1320" s="18"/>
      <c r="R1320" s="330"/>
    </row>
    <row r="1321" spans="12:18" x14ac:dyDescent="0.25">
      <c r="L1321" s="25"/>
      <c r="M1321" s="18"/>
      <c r="R1321" s="330"/>
    </row>
    <row r="1322" spans="12:18" x14ac:dyDescent="0.25">
      <c r="L1322" s="25"/>
      <c r="M1322" s="18"/>
      <c r="R1322" s="330"/>
    </row>
    <row r="1323" spans="12:18" x14ac:dyDescent="0.25">
      <c r="L1323" s="25"/>
      <c r="M1323" s="18"/>
      <c r="R1323" s="330"/>
    </row>
    <row r="1324" spans="12:18" x14ac:dyDescent="0.25">
      <c r="L1324" s="25"/>
      <c r="M1324" s="18"/>
      <c r="R1324" s="330"/>
    </row>
    <row r="1325" spans="12:18" x14ac:dyDescent="0.25">
      <c r="L1325" s="25"/>
      <c r="M1325" s="18"/>
      <c r="R1325" s="330"/>
    </row>
    <row r="1326" spans="12:18" x14ac:dyDescent="0.25">
      <c r="L1326" s="25"/>
      <c r="M1326" s="18"/>
      <c r="R1326" s="330"/>
    </row>
    <row r="1327" spans="12:18" x14ac:dyDescent="0.25">
      <c r="L1327" s="25"/>
      <c r="M1327" s="18"/>
      <c r="R1327" s="330"/>
    </row>
    <row r="1328" spans="12:18" x14ac:dyDescent="0.25">
      <c r="L1328" s="25"/>
      <c r="M1328" s="18"/>
      <c r="R1328" s="330"/>
    </row>
    <row r="1329" spans="12:18" x14ac:dyDescent="0.25">
      <c r="L1329" s="25"/>
      <c r="M1329" s="18"/>
      <c r="R1329" s="330"/>
    </row>
    <row r="1330" spans="12:18" x14ac:dyDescent="0.25">
      <c r="L1330" s="25"/>
      <c r="M1330" s="18"/>
      <c r="R1330" s="330"/>
    </row>
    <row r="1331" spans="12:18" x14ac:dyDescent="0.25">
      <c r="L1331" s="25"/>
      <c r="M1331" s="18"/>
      <c r="R1331" s="330"/>
    </row>
    <row r="1332" spans="12:18" x14ac:dyDescent="0.25">
      <c r="L1332" s="25"/>
      <c r="M1332" s="18"/>
      <c r="R1332" s="330"/>
    </row>
    <row r="1333" spans="12:18" x14ac:dyDescent="0.25">
      <c r="L1333" s="25"/>
      <c r="M1333" s="18"/>
      <c r="R1333" s="330"/>
    </row>
    <row r="1334" spans="12:18" x14ac:dyDescent="0.25">
      <c r="L1334" s="25"/>
      <c r="M1334" s="18"/>
      <c r="R1334" s="330"/>
    </row>
    <row r="1335" spans="12:18" x14ac:dyDescent="0.25">
      <c r="L1335" s="25"/>
      <c r="M1335" s="18"/>
      <c r="R1335" s="330"/>
    </row>
    <row r="1336" spans="12:18" x14ac:dyDescent="0.25">
      <c r="L1336" s="25"/>
      <c r="M1336" s="18"/>
      <c r="R1336" s="330"/>
    </row>
    <row r="1337" spans="12:18" x14ac:dyDescent="0.25">
      <c r="L1337" s="25"/>
      <c r="M1337" s="18"/>
      <c r="R1337" s="330"/>
    </row>
    <row r="1338" spans="12:18" x14ac:dyDescent="0.25">
      <c r="L1338" s="25"/>
      <c r="M1338" s="18"/>
      <c r="R1338" s="330"/>
    </row>
    <row r="1339" spans="12:18" x14ac:dyDescent="0.25">
      <c r="L1339" s="25"/>
      <c r="M1339" s="18"/>
      <c r="R1339" s="330"/>
    </row>
    <row r="1340" spans="12:18" x14ac:dyDescent="0.25">
      <c r="L1340" s="25"/>
      <c r="M1340" s="18"/>
      <c r="R1340" s="330"/>
    </row>
    <row r="1341" spans="12:18" x14ac:dyDescent="0.25">
      <c r="L1341" s="25"/>
      <c r="M1341" s="18"/>
      <c r="R1341" s="330"/>
    </row>
    <row r="1342" spans="12:18" x14ac:dyDescent="0.25">
      <c r="L1342" s="25"/>
      <c r="M1342" s="18"/>
      <c r="R1342" s="330"/>
    </row>
    <row r="1343" spans="12:18" x14ac:dyDescent="0.25">
      <c r="L1343" s="25"/>
      <c r="M1343" s="18"/>
      <c r="R1343" s="330"/>
    </row>
    <row r="1344" spans="12:18" x14ac:dyDescent="0.25">
      <c r="L1344" s="25"/>
      <c r="M1344" s="18"/>
      <c r="R1344" s="330"/>
    </row>
    <row r="1345" spans="12:18" x14ac:dyDescent="0.25">
      <c r="L1345" s="25"/>
      <c r="M1345" s="18"/>
      <c r="R1345" s="330"/>
    </row>
    <row r="1346" spans="12:18" x14ac:dyDescent="0.25">
      <c r="L1346" s="25"/>
      <c r="M1346" s="18"/>
      <c r="R1346" s="330"/>
    </row>
    <row r="1347" spans="12:18" x14ac:dyDescent="0.25">
      <c r="L1347" s="25"/>
      <c r="M1347" s="18"/>
      <c r="R1347" s="330"/>
    </row>
    <row r="1348" spans="12:18" x14ac:dyDescent="0.25">
      <c r="L1348" s="25"/>
      <c r="M1348" s="18"/>
      <c r="R1348" s="330"/>
    </row>
    <row r="1349" spans="12:18" x14ac:dyDescent="0.25">
      <c r="L1349" s="25"/>
      <c r="M1349" s="18"/>
      <c r="R1349" s="330"/>
    </row>
    <row r="1350" spans="12:18" x14ac:dyDescent="0.25">
      <c r="L1350" s="25"/>
      <c r="M1350" s="18"/>
      <c r="R1350" s="330"/>
    </row>
    <row r="1351" spans="12:18" x14ac:dyDescent="0.25">
      <c r="L1351" s="25"/>
      <c r="M1351" s="18"/>
      <c r="R1351" s="330"/>
    </row>
    <row r="1352" spans="12:18" x14ac:dyDescent="0.25">
      <c r="L1352" s="25"/>
      <c r="M1352" s="18"/>
      <c r="R1352" s="330"/>
    </row>
    <row r="1353" spans="12:18" x14ac:dyDescent="0.25">
      <c r="L1353" s="25"/>
      <c r="M1353" s="18"/>
      <c r="Q1353" s="52" t="s">
        <v>5454</v>
      </c>
      <c r="R1353" s="330"/>
    </row>
    <row r="1354" spans="12:18" x14ac:dyDescent="0.25">
      <c r="L1354" s="25"/>
      <c r="M1354" s="18"/>
      <c r="R1354" s="330"/>
    </row>
    <row r="1355" spans="12:18" x14ac:dyDescent="0.25">
      <c r="L1355" s="25"/>
      <c r="M1355" s="18"/>
      <c r="R1355" s="330"/>
    </row>
    <row r="1356" spans="12:18" x14ac:dyDescent="0.25">
      <c r="L1356" s="25"/>
      <c r="M1356" s="18"/>
      <c r="R1356" s="330"/>
    </row>
    <row r="1357" spans="12:18" x14ac:dyDescent="0.25">
      <c r="L1357" s="25"/>
      <c r="M1357" s="18"/>
      <c r="R1357" s="330"/>
    </row>
    <row r="1358" spans="12:18" x14ac:dyDescent="0.25">
      <c r="L1358" s="25"/>
      <c r="M1358" s="18"/>
      <c r="R1358" s="330"/>
    </row>
    <row r="1359" spans="12:18" x14ac:dyDescent="0.25">
      <c r="L1359" s="25"/>
      <c r="M1359" s="18"/>
      <c r="R1359" s="330"/>
    </row>
    <row r="1360" spans="12:18" x14ac:dyDescent="0.25">
      <c r="L1360" s="25"/>
      <c r="M1360" s="18"/>
      <c r="R1360" s="330"/>
    </row>
    <row r="1361" spans="12:18" x14ac:dyDescent="0.25">
      <c r="L1361" s="25"/>
      <c r="M1361" s="18"/>
      <c r="R1361" s="330"/>
    </row>
    <row r="1362" spans="12:18" x14ac:dyDescent="0.25">
      <c r="L1362" s="25"/>
      <c r="M1362" s="18"/>
      <c r="R1362" s="330"/>
    </row>
    <row r="1363" spans="12:18" x14ac:dyDescent="0.25">
      <c r="L1363" s="25"/>
      <c r="M1363" s="18"/>
      <c r="R1363" s="330"/>
    </row>
    <row r="1364" spans="12:18" x14ac:dyDescent="0.25">
      <c r="L1364" s="25"/>
      <c r="M1364" s="18"/>
      <c r="R1364" s="330"/>
    </row>
    <row r="1365" spans="12:18" x14ac:dyDescent="0.25">
      <c r="L1365" s="25"/>
      <c r="M1365" s="18"/>
      <c r="R1365" s="330"/>
    </row>
    <row r="1366" spans="12:18" x14ac:dyDescent="0.25">
      <c r="L1366" s="25"/>
      <c r="M1366" s="18"/>
      <c r="R1366" s="330"/>
    </row>
    <row r="1367" spans="12:18" x14ac:dyDescent="0.25">
      <c r="L1367" s="25"/>
      <c r="M1367" s="18"/>
      <c r="R1367" s="330"/>
    </row>
    <row r="1368" spans="12:18" x14ac:dyDescent="0.25">
      <c r="L1368" s="25"/>
      <c r="M1368" s="18"/>
      <c r="R1368" s="330"/>
    </row>
    <row r="1369" spans="12:18" x14ac:dyDescent="0.25">
      <c r="L1369" s="25"/>
      <c r="M1369" s="18"/>
      <c r="R1369" s="330"/>
    </row>
    <row r="1370" spans="12:18" x14ac:dyDescent="0.25">
      <c r="L1370" s="25"/>
      <c r="M1370" s="18"/>
      <c r="R1370" s="330"/>
    </row>
    <row r="1371" spans="12:18" x14ac:dyDescent="0.25">
      <c r="L1371" s="25"/>
      <c r="M1371" s="18"/>
      <c r="R1371" s="330"/>
    </row>
    <row r="1372" spans="12:18" x14ac:dyDescent="0.25">
      <c r="L1372" s="25"/>
      <c r="M1372" s="18"/>
      <c r="R1372" s="330"/>
    </row>
    <row r="1373" spans="12:18" x14ac:dyDescent="0.25">
      <c r="L1373" s="25"/>
      <c r="M1373" s="18"/>
      <c r="R1373" s="330"/>
    </row>
    <row r="1374" spans="12:18" x14ac:dyDescent="0.25">
      <c r="L1374" s="25"/>
      <c r="M1374" s="18"/>
      <c r="R1374" s="330"/>
    </row>
    <row r="1375" spans="12:18" x14ac:dyDescent="0.25">
      <c r="L1375" s="25"/>
      <c r="M1375" s="18"/>
      <c r="R1375" s="330"/>
    </row>
    <row r="1376" spans="12:18" x14ac:dyDescent="0.25">
      <c r="L1376" s="25"/>
      <c r="M1376" s="18"/>
      <c r="R1376" s="330"/>
    </row>
    <row r="1377" spans="12:18" x14ac:dyDescent="0.25">
      <c r="L1377" s="25"/>
      <c r="M1377" s="18"/>
      <c r="R1377" s="330"/>
    </row>
    <row r="1378" spans="12:18" x14ac:dyDescent="0.25">
      <c r="L1378" s="25"/>
      <c r="M1378" s="18"/>
      <c r="R1378" s="330"/>
    </row>
    <row r="1379" spans="12:18" x14ac:dyDescent="0.25">
      <c r="L1379" s="25"/>
      <c r="M1379" s="18"/>
      <c r="R1379" s="330"/>
    </row>
    <row r="1380" spans="12:18" x14ac:dyDescent="0.25">
      <c r="L1380" s="25"/>
      <c r="M1380" s="18"/>
      <c r="R1380" s="330"/>
    </row>
    <row r="1381" spans="12:18" x14ac:dyDescent="0.25">
      <c r="L1381" s="25"/>
      <c r="M1381" s="18"/>
      <c r="R1381" s="330"/>
    </row>
    <row r="1382" spans="12:18" x14ac:dyDescent="0.25">
      <c r="L1382" s="25"/>
      <c r="M1382" s="18"/>
      <c r="R1382" s="330"/>
    </row>
    <row r="1383" spans="12:18" x14ac:dyDescent="0.25">
      <c r="L1383" s="25"/>
      <c r="M1383" s="18"/>
      <c r="R1383" s="330"/>
    </row>
    <row r="1384" spans="12:18" x14ac:dyDescent="0.25">
      <c r="L1384" s="25"/>
      <c r="M1384" s="18"/>
      <c r="R1384" s="330"/>
    </row>
    <row r="1385" spans="12:18" x14ac:dyDescent="0.25">
      <c r="L1385" s="25"/>
      <c r="M1385" s="18"/>
      <c r="R1385" s="330"/>
    </row>
    <row r="1386" spans="12:18" x14ac:dyDescent="0.25">
      <c r="L1386" s="25"/>
      <c r="M1386" s="18"/>
      <c r="R1386" s="330"/>
    </row>
    <row r="1387" spans="12:18" x14ac:dyDescent="0.25">
      <c r="L1387" s="25"/>
      <c r="M1387" s="18"/>
      <c r="R1387" s="330"/>
    </row>
    <row r="1388" spans="12:18" x14ac:dyDescent="0.25">
      <c r="L1388" s="25"/>
      <c r="M1388" s="18"/>
      <c r="R1388" s="330"/>
    </row>
    <row r="1389" spans="12:18" x14ac:dyDescent="0.25">
      <c r="L1389" s="25"/>
      <c r="M1389" s="18"/>
      <c r="R1389" s="330"/>
    </row>
    <row r="1390" spans="12:18" x14ac:dyDescent="0.25">
      <c r="L1390" s="25"/>
      <c r="M1390" s="18"/>
      <c r="R1390" s="330"/>
    </row>
    <row r="1391" spans="12:18" x14ac:dyDescent="0.25">
      <c r="L1391" s="25"/>
      <c r="M1391" s="18"/>
      <c r="R1391" s="330"/>
    </row>
    <row r="1392" spans="12:18" x14ac:dyDescent="0.25">
      <c r="L1392" s="25"/>
      <c r="M1392" s="18"/>
      <c r="R1392" s="330"/>
    </row>
    <row r="1393" spans="12:18" x14ac:dyDescent="0.25">
      <c r="L1393" s="25"/>
      <c r="M1393" s="18"/>
      <c r="R1393" s="330"/>
    </row>
    <row r="1394" spans="12:18" x14ac:dyDescent="0.25">
      <c r="L1394" s="25"/>
      <c r="M1394" s="18"/>
      <c r="R1394" s="330"/>
    </row>
    <row r="1395" spans="12:18" x14ac:dyDescent="0.25">
      <c r="L1395" s="25"/>
      <c r="M1395" s="18"/>
      <c r="R1395" s="330"/>
    </row>
    <row r="1396" spans="12:18" x14ac:dyDescent="0.25">
      <c r="L1396" s="25"/>
      <c r="M1396" s="18"/>
      <c r="R1396" s="330"/>
    </row>
    <row r="1397" spans="12:18" x14ac:dyDescent="0.25">
      <c r="L1397" s="25"/>
      <c r="M1397" s="18"/>
      <c r="R1397" s="330"/>
    </row>
    <row r="1398" spans="12:18" x14ac:dyDescent="0.25">
      <c r="L1398" s="25"/>
      <c r="M1398" s="18"/>
      <c r="R1398" s="330"/>
    </row>
    <row r="1399" spans="12:18" x14ac:dyDescent="0.25">
      <c r="L1399" s="25"/>
      <c r="M1399" s="18"/>
      <c r="R1399" s="330"/>
    </row>
    <row r="1400" spans="12:18" x14ac:dyDescent="0.25">
      <c r="L1400" s="25"/>
      <c r="M1400" s="18"/>
      <c r="R1400" s="330"/>
    </row>
    <row r="1401" spans="12:18" x14ac:dyDescent="0.25">
      <c r="L1401" s="25"/>
      <c r="M1401" s="18"/>
      <c r="R1401" s="330"/>
    </row>
    <row r="1402" spans="12:18" x14ac:dyDescent="0.25">
      <c r="L1402" s="25"/>
      <c r="M1402" s="18"/>
      <c r="R1402" s="330"/>
    </row>
    <row r="1403" spans="12:18" x14ac:dyDescent="0.25">
      <c r="L1403" s="25"/>
      <c r="M1403" s="18"/>
      <c r="R1403" s="330"/>
    </row>
    <row r="1404" spans="12:18" x14ac:dyDescent="0.25">
      <c r="L1404" s="25"/>
      <c r="M1404" s="18"/>
      <c r="R1404" s="330"/>
    </row>
    <row r="1405" spans="12:18" x14ac:dyDescent="0.25">
      <c r="L1405" s="25"/>
      <c r="M1405" s="18"/>
      <c r="R1405" s="330"/>
    </row>
    <row r="1406" spans="12:18" x14ac:dyDescent="0.25">
      <c r="L1406" s="25"/>
      <c r="M1406" s="18"/>
      <c r="R1406" s="330"/>
    </row>
    <row r="1407" spans="12:18" x14ac:dyDescent="0.25">
      <c r="L1407" s="25"/>
      <c r="M1407" s="18"/>
      <c r="R1407" s="330"/>
    </row>
    <row r="1408" spans="12:18" x14ac:dyDescent="0.25">
      <c r="L1408" s="25"/>
      <c r="M1408" s="18"/>
      <c r="R1408" s="330"/>
    </row>
    <row r="1409" spans="12:18" x14ac:dyDescent="0.25">
      <c r="L1409" s="25"/>
      <c r="M1409" s="18"/>
      <c r="R1409" s="330"/>
    </row>
    <row r="1410" spans="12:18" x14ac:dyDescent="0.25">
      <c r="L1410" s="25"/>
      <c r="M1410" s="18"/>
      <c r="R1410" s="330"/>
    </row>
    <row r="1411" spans="12:18" x14ac:dyDescent="0.25">
      <c r="L1411" s="25"/>
      <c r="M1411" s="18"/>
      <c r="R1411" s="330"/>
    </row>
    <row r="1412" spans="12:18" x14ac:dyDescent="0.25">
      <c r="L1412" s="25"/>
      <c r="M1412" s="18"/>
      <c r="R1412" s="330"/>
    </row>
    <row r="1413" spans="12:18" x14ac:dyDescent="0.25">
      <c r="L1413" s="25"/>
      <c r="M1413" s="18"/>
      <c r="R1413" s="330"/>
    </row>
    <row r="1414" spans="12:18" x14ac:dyDescent="0.25">
      <c r="L1414" s="25"/>
      <c r="M1414" s="18"/>
      <c r="R1414" s="330"/>
    </row>
    <row r="1415" spans="12:18" x14ac:dyDescent="0.25">
      <c r="L1415" s="25"/>
      <c r="M1415" s="18"/>
      <c r="R1415" s="330"/>
    </row>
    <row r="1416" spans="12:18" x14ac:dyDescent="0.25">
      <c r="L1416" s="25"/>
      <c r="M1416" s="18"/>
      <c r="R1416" s="330"/>
    </row>
    <row r="1417" spans="12:18" x14ac:dyDescent="0.25">
      <c r="L1417" s="25"/>
      <c r="M1417" s="18"/>
      <c r="R1417" s="330"/>
    </row>
    <row r="1418" spans="12:18" x14ac:dyDescent="0.25">
      <c r="L1418" s="25"/>
      <c r="M1418" s="18"/>
      <c r="R1418" s="330"/>
    </row>
    <row r="1419" spans="12:18" x14ac:dyDescent="0.25">
      <c r="L1419" s="25"/>
      <c r="M1419" s="18"/>
      <c r="R1419" s="330"/>
    </row>
    <row r="1420" spans="12:18" x14ac:dyDescent="0.25">
      <c r="L1420" s="25"/>
      <c r="M1420" s="18"/>
      <c r="R1420" s="330"/>
    </row>
    <row r="1421" spans="12:18" x14ac:dyDescent="0.25">
      <c r="L1421" s="25"/>
      <c r="M1421" s="18"/>
      <c r="R1421" s="330"/>
    </row>
    <row r="1422" spans="12:18" x14ac:dyDescent="0.25">
      <c r="L1422" s="25"/>
      <c r="M1422" s="18"/>
      <c r="R1422" s="330"/>
    </row>
    <row r="1423" spans="12:18" x14ac:dyDescent="0.25">
      <c r="L1423" s="25"/>
      <c r="M1423" s="18"/>
      <c r="R1423" s="330"/>
    </row>
    <row r="1424" spans="12:18" x14ac:dyDescent="0.25">
      <c r="L1424" s="25"/>
      <c r="M1424" s="18"/>
      <c r="R1424" s="330"/>
    </row>
    <row r="1425" spans="12:18" x14ac:dyDescent="0.25">
      <c r="L1425" s="25"/>
      <c r="M1425" s="18"/>
      <c r="R1425" s="330"/>
    </row>
    <row r="1426" spans="12:18" x14ac:dyDescent="0.25">
      <c r="L1426" s="25"/>
      <c r="M1426" s="18"/>
      <c r="R1426" s="330"/>
    </row>
    <row r="1427" spans="12:18" x14ac:dyDescent="0.25">
      <c r="L1427" s="25"/>
      <c r="M1427" s="18"/>
      <c r="R1427" s="330"/>
    </row>
    <row r="1428" spans="12:18" x14ac:dyDescent="0.25">
      <c r="L1428" s="25"/>
      <c r="M1428" s="18"/>
      <c r="R1428" s="330"/>
    </row>
    <row r="1429" spans="12:18" x14ac:dyDescent="0.25">
      <c r="L1429" s="25"/>
      <c r="M1429" s="18"/>
      <c r="R1429" s="330"/>
    </row>
    <row r="1430" spans="12:18" x14ac:dyDescent="0.25">
      <c r="L1430" s="25"/>
      <c r="M1430" s="18"/>
      <c r="R1430" s="330"/>
    </row>
    <row r="1431" spans="12:18" x14ac:dyDescent="0.25">
      <c r="L1431" s="25"/>
      <c r="M1431" s="18"/>
      <c r="R1431" s="330"/>
    </row>
    <row r="1432" spans="12:18" x14ac:dyDescent="0.25">
      <c r="L1432" s="25"/>
      <c r="M1432" s="18"/>
      <c r="R1432" s="330"/>
    </row>
    <row r="1433" spans="12:18" x14ac:dyDescent="0.25">
      <c r="L1433" s="25"/>
      <c r="M1433" s="18"/>
      <c r="R1433" s="330"/>
    </row>
    <row r="1434" spans="12:18" x14ac:dyDescent="0.25">
      <c r="L1434" s="25"/>
      <c r="M1434" s="18"/>
      <c r="R1434" s="330"/>
    </row>
    <row r="1435" spans="12:18" x14ac:dyDescent="0.25">
      <c r="L1435" s="25"/>
      <c r="M1435" s="18"/>
      <c r="R1435" s="330"/>
    </row>
    <row r="1436" spans="12:18" x14ac:dyDescent="0.25">
      <c r="L1436" s="25"/>
      <c r="M1436" s="18"/>
      <c r="R1436" s="330"/>
    </row>
    <row r="1437" spans="12:18" x14ac:dyDescent="0.25">
      <c r="L1437" s="25"/>
      <c r="M1437" s="18"/>
      <c r="R1437" s="330"/>
    </row>
    <row r="1438" spans="12:18" x14ac:dyDescent="0.25">
      <c r="L1438" s="25"/>
      <c r="M1438" s="18"/>
      <c r="R1438" s="330"/>
    </row>
    <row r="1439" spans="12:18" x14ac:dyDescent="0.25">
      <c r="L1439" s="25"/>
      <c r="M1439" s="18"/>
      <c r="R1439" s="330"/>
    </row>
    <row r="1440" spans="12:18" x14ac:dyDescent="0.25">
      <c r="L1440" s="25"/>
      <c r="M1440" s="18"/>
      <c r="R1440" s="330"/>
    </row>
    <row r="1441" spans="12:18" x14ac:dyDescent="0.25">
      <c r="L1441" s="25"/>
      <c r="M1441" s="18"/>
      <c r="R1441" s="330"/>
    </row>
    <row r="1442" spans="12:18" x14ac:dyDescent="0.25">
      <c r="L1442" s="25"/>
      <c r="M1442" s="18"/>
      <c r="R1442" s="330"/>
    </row>
    <row r="1443" spans="12:18" x14ac:dyDescent="0.25">
      <c r="L1443" s="25"/>
      <c r="M1443" s="18"/>
      <c r="R1443" s="330"/>
    </row>
    <row r="1444" spans="12:18" x14ac:dyDescent="0.25">
      <c r="L1444" s="25"/>
      <c r="M1444" s="18"/>
      <c r="R1444" s="330"/>
    </row>
    <row r="1445" spans="12:18" x14ac:dyDescent="0.25">
      <c r="L1445" s="25"/>
      <c r="M1445" s="18"/>
      <c r="R1445" s="330"/>
    </row>
    <row r="1446" spans="12:18" x14ac:dyDescent="0.25">
      <c r="L1446" s="25"/>
      <c r="M1446" s="18"/>
      <c r="R1446" s="330"/>
    </row>
    <row r="1447" spans="12:18" x14ac:dyDescent="0.25">
      <c r="L1447" s="25"/>
      <c r="M1447" s="18"/>
      <c r="R1447" s="330"/>
    </row>
    <row r="1448" spans="12:18" x14ac:dyDescent="0.25">
      <c r="L1448" s="25"/>
      <c r="M1448" s="18"/>
      <c r="R1448" s="330"/>
    </row>
    <row r="1449" spans="12:18" x14ac:dyDescent="0.25">
      <c r="L1449" s="25"/>
      <c r="M1449" s="18"/>
      <c r="R1449" s="330"/>
    </row>
    <row r="1450" spans="12:18" x14ac:dyDescent="0.25">
      <c r="L1450" s="25"/>
      <c r="M1450" s="18"/>
      <c r="R1450" s="330"/>
    </row>
    <row r="1451" spans="12:18" x14ac:dyDescent="0.25">
      <c r="L1451" s="25"/>
      <c r="M1451" s="18"/>
      <c r="R1451" s="330"/>
    </row>
    <row r="1452" spans="12:18" x14ac:dyDescent="0.25">
      <c r="L1452" s="25"/>
      <c r="M1452" s="18"/>
      <c r="R1452" s="330"/>
    </row>
    <row r="1453" spans="12:18" x14ac:dyDescent="0.25">
      <c r="L1453" s="25"/>
      <c r="M1453" s="18"/>
      <c r="R1453" s="330"/>
    </row>
    <row r="1454" spans="12:18" x14ac:dyDescent="0.25">
      <c r="L1454" s="25"/>
      <c r="M1454" s="18"/>
      <c r="R1454" s="330"/>
    </row>
    <row r="1455" spans="12:18" x14ac:dyDescent="0.25">
      <c r="L1455" s="25"/>
      <c r="M1455" s="18"/>
      <c r="R1455" s="330"/>
    </row>
    <row r="1456" spans="12:18" x14ac:dyDescent="0.25">
      <c r="L1456" s="25"/>
      <c r="M1456" s="18"/>
      <c r="R1456" s="330"/>
    </row>
    <row r="1457" spans="12:18" x14ac:dyDescent="0.25">
      <c r="L1457" s="25"/>
      <c r="M1457" s="18"/>
      <c r="R1457" s="330"/>
    </row>
    <row r="1458" spans="12:18" x14ac:dyDescent="0.25">
      <c r="L1458" s="25"/>
      <c r="M1458" s="18"/>
      <c r="R1458" s="330"/>
    </row>
    <row r="1459" spans="12:18" x14ac:dyDescent="0.25">
      <c r="L1459" s="25"/>
      <c r="M1459" s="18"/>
      <c r="R1459" s="330"/>
    </row>
    <row r="1460" spans="12:18" x14ac:dyDescent="0.25">
      <c r="L1460" s="25"/>
      <c r="M1460" s="18"/>
      <c r="R1460" s="330"/>
    </row>
    <row r="1461" spans="12:18" x14ac:dyDescent="0.25">
      <c r="L1461" s="25"/>
      <c r="M1461" s="18"/>
      <c r="R1461" s="330"/>
    </row>
    <row r="1462" spans="12:18" x14ac:dyDescent="0.25">
      <c r="L1462" s="25"/>
      <c r="M1462" s="18"/>
      <c r="R1462" s="330"/>
    </row>
    <row r="1463" spans="12:18" x14ac:dyDescent="0.25">
      <c r="L1463" s="25"/>
      <c r="M1463" s="18"/>
      <c r="R1463" s="330"/>
    </row>
    <row r="1464" spans="12:18" x14ac:dyDescent="0.25">
      <c r="L1464" s="25"/>
      <c r="M1464" s="18"/>
      <c r="R1464" s="330"/>
    </row>
    <row r="1465" spans="12:18" x14ac:dyDescent="0.25">
      <c r="L1465" s="25"/>
      <c r="M1465" s="18"/>
      <c r="R1465" s="330"/>
    </row>
    <row r="1466" spans="12:18" x14ac:dyDescent="0.25">
      <c r="L1466" s="25"/>
      <c r="M1466" s="18"/>
      <c r="R1466" s="330"/>
    </row>
    <row r="1467" spans="12:18" x14ac:dyDescent="0.25">
      <c r="L1467" s="25"/>
      <c r="M1467" s="18"/>
      <c r="R1467" s="330"/>
    </row>
    <row r="1468" spans="12:18" x14ac:dyDescent="0.25">
      <c r="L1468" s="25"/>
      <c r="M1468" s="18"/>
      <c r="R1468" s="330"/>
    </row>
    <row r="1469" spans="12:18" x14ac:dyDescent="0.25">
      <c r="L1469" s="25"/>
      <c r="M1469" s="18"/>
      <c r="R1469" s="330"/>
    </row>
    <row r="1470" spans="12:18" x14ac:dyDescent="0.25">
      <c r="L1470" s="25"/>
      <c r="M1470" s="18"/>
      <c r="R1470" s="330"/>
    </row>
    <row r="1471" spans="12:18" x14ac:dyDescent="0.25">
      <c r="L1471" s="25"/>
      <c r="M1471" s="18"/>
      <c r="R1471" s="330"/>
    </row>
    <row r="1472" spans="12:18" x14ac:dyDescent="0.25">
      <c r="L1472" s="25"/>
      <c r="M1472" s="18"/>
      <c r="R1472" s="330"/>
    </row>
    <row r="1473" spans="12:18" x14ac:dyDescent="0.25">
      <c r="L1473" s="25"/>
      <c r="M1473" s="18"/>
      <c r="R1473" s="330"/>
    </row>
    <row r="1474" spans="12:18" x14ac:dyDescent="0.25">
      <c r="L1474" s="25"/>
      <c r="M1474" s="18"/>
      <c r="R1474" s="330"/>
    </row>
    <row r="1475" spans="12:18" x14ac:dyDescent="0.25">
      <c r="L1475" s="25"/>
      <c r="M1475" s="18"/>
      <c r="R1475" s="330"/>
    </row>
    <row r="1476" spans="12:18" x14ac:dyDescent="0.25">
      <c r="L1476" s="25"/>
      <c r="M1476" s="18"/>
      <c r="R1476" s="330"/>
    </row>
    <row r="1477" spans="12:18" x14ac:dyDescent="0.25">
      <c r="L1477" s="25"/>
      <c r="M1477" s="18"/>
      <c r="R1477" s="330"/>
    </row>
    <row r="1478" spans="12:18" x14ac:dyDescent="0.25">
      <c r="L1478" s="25"/>
      <c r="M1478" s="18"/>
      <c r="R1478" s="330"/>
    </row>
    <row r="1479" spans="12:18" x14ac:dyDescent="0.25">
      <c r="L1479" s="25"/>
      <c r="M1479" s="18"/>
      <c r="R1479" s="330"/>
    </row>
    <row r="1480" spans="12:18" x14ac:dyDescent="0.25">
      <c r="L1480" s="25"/>
      <c r="M1480" s="18"/>
      <c r="R1480" s="330"/>
    </row>
    <row r="1481" spans="12:18" x14ac:dyDescent="0.25">
      <c r="L1481" s="25"/>
      <c r="M1481" s="18"/>
      <c r="R1481" s="330"/>
    </row>
    <row r="1482" spans="12:18" x14ac:dyDescent="0.25">
      <c r="L1482" s="25"/>
      <c r="M1482" s="18"/>
      <c r="R1482" s="330"/>
    </row>
    <row r="1483" spans="12:18" x14ac:dyDescent="0.25">
      <c r="L1483" s="25"/>
      <c r="M1483" s="18"/>
      <c r="R1483" s="330"/>
    </row>
    <row r="1484" spans="12:18" x14ac:dyDescent="0.25">
      <c r="L1484" s="25"/>
      <c r="M1484" s="18"/>
      <c r="R1484" s="330"/>
    </row>
    <row r="1485" spans="12:18" x14ac:dyDescent="0.25">
      <c r="L1485" s="25"/>
      <c r="M1485" s="18"/>
      <c r="R1485" s="330"/>
    </row>
    <row r="1486" spans="12:18" x14ac:dyDescent="0.25">
      <c r="L1486" s="25"/>
      <c r="M1486" s="18"/>
      <c r="R1486" s="330"/>
    </row>
    <row r="1487" spans="12:18" x14ac:dyDescent="0.25">
      <c r="L1487" s="25"/>
      <c r="M1487" s="18"/>
      <c r="R1487" s="330"/>
    </row>
    <row r="1488" spans="12:18" x14ac:dyDescent="0.25">
      <c r="L1488" s="25"/>
      <c r="M1488" s="18"/>
      <c r="R1488" s="330"/>
    </row>
    <row r="1489" spans="12:18" x14ac:dyDescent="0.25">
      <c r="L1489" s="25"/>
      <c r="M1489" s="18"/>
      <c r="R1489" s="330"/>
    </row>
    <row r="1490" spans="12:18" x14ac:dyDescent="0.25">
      <c r="L1490" s="25"/>
      <c r="M1490" s="18"/>
      <c r="R1490" s="330"/>
    </row>
    <row r="1491" spans="12:18" x14ac:dyDescent="0.25">
      <c r="L1491" s="25"/>
      <c r="M1491" s="18"/>
      <c r="R1491" s="330"/>
    </row>
    <row r="1492" spans="12:18" x14ac:dyDescent="0.25">
      <c r="L1492" s="25"/>
      <c r="M1492" s="18"/>
      <c r="R1492" s="330"/>
    </row>
    <row r="1493" spans="12:18" x14ac:dyDescent="0.25">
      <c r="L1493" s="25"/>
      <c r="M1493" s="18"/>
      <c r="R1493" s="330"/>
    </row>
    <row r="1494" spans="12:18" x14ac:dyDescent="0.25">
      <c r="L1494" s="25"/>
      <c r="M1494" s="18"/>
      <c r="R1494" s="330"/>
    </row>
    <row r="1495" spans="12:18" x14ac:dyDescent="0.25">
      <c r="L1495" s="25"/>
      <c r="M1495" s="18"/>
      <c r="R1495" s="330"/>
    </row>
    <row r="1496" spans="12:18" x14ac:dyDescent="0.25">
      <c r="L1496" s="25"/>
      <c r="M1496" s="18"/>
      <c r="R1496" s="330"/>
    </row>
    <row r="1497" spans="12:18" x14ac:dyDescent="0.25">
      <c r="L1497" s="25"/>
      <c r="M1497" s="18"/>
      <c r="R1497" s="330"/>
    </row>
    <row r="1498" spans="12:18" x14ac:dyDescent="0.25">
      <c r="L1498" s="25"/>
      <c r="M1498" s="18"/>
      <c r="R1498" s="330"/>
    </row>
    <row r="1499" spans="12:18" x14ac:dyDescent="0.25">
      <c r="L1499" s="25"/>
      <c r="M1499" s="18"/>
      <c r="R1499" s="330"/>
    </row>
    <row r="1500" spans="12:18" x14ac:dyDescent="0.25">
      <c r="L1500" s="25"/>
      <c r="M1500" s="18"/>
      <c r="R1500" s="330"/>
    </row>
    <row r="1501" spans="12:18" x14ac:dyDescent="0.25">
      <c r="L1501" s="25"/>
      <c r="M1501" s="18"/>
      <c r="R1501" s="330"/>
    </row>
    <row r="1502" spans="12:18" x14ac:dyDescent="0.25">
      <c r="L1502" s="25"/>
      <c r="M1502" s="18"/>
      <c r="R1502" s="330"/>
    </row>
    <row r="1503" spans="12:18" x14ac:dyDescent="0.25">
      <c r="L1503" s="25"/>
      <c r="M1503" s="18"/>
      <c r="R1503" s="330"/>
    </row>
    <row r="1504" spans="12:18" x14ac:dyDescent="0.25">
      <c r="L1504" s="25"/>
      <c r="M1504" s="18"/>
      <c r="R1504" s="330"/>
    </row>
    <row r="1505" spans="12:18" x14ac:dyDescent="0.25">
      <c r="L1505" s="25"/>
      <c r="M1505" s="18"/>
      <c r="R1505" s="330"/>
    </row>
    <row r="1506" spans="12:18" x14ac:dyDescent="0.25">
      <c r="L1506" s="25"/>
      <c r="M1506" s="18"/>
      <c r="R1506" s="330"/>
    </row>
    <row r="1507" spans="12:18" x14ac:dyDescent="0.25">
      <c r="L1507" s="25"/>
      <c r="M1507" s="18"/>
      <c r="R1507" s="330"/>
    </row>
    <row r="1508" spans="12:18" x14ac:dyDescent="0.25">
      <c r="L1508" s="25"/>
      <c r="M1508" s="18"/>
      <c r="R1508" s="330"/>
    </row>
    <row r="1509" spans="12:18" x14ac:dyDescent="0.25">
      <c r="L1509" s="25"/>
      <c r="M1509" s="18"/>
      <c r="R1509" s="330"/>
    </row>
    <row r="1510" spans="12:18" x14ac:dyDescent="0.25">
      <c r="L1510" s="25"/>
      <c r="M1510" s="18"/>
      <c r="R1510" s="330"/>
    </row>
    <row r="1511" spans="12:18" x14ac:dyDescent="0.25">
      <c r="L1511" s="25"/>
      <c r="M1511" s="18"/>
      <c r="R1511" s="330"/>
    </row>
    <row r="1512" spans="12:18" x14ac:dyDescent="0.25">
      <c r="L1512" s="25"/>
      <c r="M1512" s="18"/>
      <c r="R1512" s="330"/>
    </row>
    <row r="1513" spans="12:18" x14ac:dyDescent="0.25">
      <c r="L1513" s="25"/>
      <c r="M1513" s="18"/>
      <c r="R1513" s="330"/>
    </row>
    <row r="1514" spans="12:18" x14ac:dyDescent="0.25">
      <c r="L1514" s="25"/>
      <c r="M1514" s="18"/>
      <c r="R1514" s="330"/>
    </row>
    <row r="1515" spans="12:18" x14ac:dyDescent="0.25">
      <c r="L1515" s="25"/>
      <c r="M1515" s="18"/>
      <c r="R1515" s="330"/>
    </row>
    <row r="1516" spans="12:18" x14ac:dyDescent="0.25">
      <c r="L1516" s="25"/>
      <c r="M1516" s="18"/>
      <c r="R1516" s="330"/>
    </row>
    <row r="1517" spans="12:18" x14ac:dyDescent="0.25">
      <c r="L1517" s="25"/>
      <c r="M1517" s="18"/>
      <c r="R1517" s="330"/>
    </row>
    <row r="1518" spans="12:18" x14ac:dyDescent="0.25">
      <c r="L1518" s="25"/>
      <c r="M1518" s="18"/>
      <c r="R1518" s="330"/>
    </row>
    <row r="1519" spans="12:18" x14ac:dyDescent="0.25">
      <c r="L1519" s="25"/>
      <c r="M1519" s="18"/>
      <c r="R1519" s="330"/>
    </row>
    <row r="1520" spans="12:18" x14ac:dyDescent="0.25">
      <c r="L1520" s="25"/>
      <c r="M1520" s="18"/>
      <c r="R1520" s="330"/>
    </row>
    <row r="1521" spans="12:18" x14ac:dyDescent="0.25">
      <c r="L1521" s="25"/>
      <c r="M1521" s="18"/>
      <c r="R1521" s="330"/>
    </row>
    <row r="1522" spans="12:18" x14ac:dyDescent="0.25">
      <c r="L1522" s="25"/>
      <c r="M1522" s="18"/>
      <c r="R1522" s="330"/>
    </row>
    <row r="1523" spans="12:18" x14ac:dyDescent="0.25">
      <c r="L1523" s="25"/>
      <c r="M1523" s="18"/>
      <c r="R1523" s="330"/>
    </row>
    <row r="1524" spans="12:18" x14ac:dyDescent="0.25">
      <c r="L1524" s="25"/>
      <c r="M1524" s="18"/>
      <c r="R1524" s="330"/>
    </row>
    <row r="1525" spans="12:18" x14ac:dyDescent="0.25">
      <c r="L1525" s="25"/>
      <c r="M1525" s="18"/>
      <c r="R1525" s="330"/>
    </row>
    <row r="1526" spans="12:18" x14ac:dyDescent="0.25">
      <c r="L1526" s="25"/>
      <c r="M1526" s="18"/>
      <c r="R1526" s="330"/>
    </row>
    <row r="1527" spans="12:18" x14ac:dyDescent="0.25">
      <c r="L1527" s="25"/>
      <c r="M1527" s="18"/>
      <c r="R1527" s="330"/>
    </row>
    <row r="1528" spans="12:18" x14ac:dyDescent="0.25">
      <c r="L1528" s="25"/>
      <c r="M1528" s="18"/>
      <c r="R1528" s="330"/>
    </row>
    <row r="1529" spans="12:18" x14ac:dyDescent="0.25">
      <c r="L1529" s="25"/>
      <c r="M1529" s="18"/>
      <c r="R1529" s="330"/>
    </row>
    <row r="1530" spans="12:18" x14ac:dyDescent="0.25">
      <c r="L1530" s="25"/>
      <c r="M1530" s="18"/>
      <c r="R1530" s="330"/>
    </row>
    <row r="1531" spans="12:18" x14ac:dyDescent="0.25">
      <c r="L1531" s="25"/>
      <c r="M1531" s="18"/>
      <c r="R1531" s="330"/>
    </row>
    <row r="1532" spans="12:18" x14ac:dyDescent="0.25">
      <c r="L1532" s="25"/>
      <c r="M1532" s="18"/>
      <c r="R1532" s="330"/>
    </row>
    <row r="1533" spans="12:18" x14ac:dyDescent="0.25">
      <c r="L1533" s="25"/>
      <c r="M1533" s="18"/>
      <c r="R1533" s="330"/>
    </row>
    <row r="1534" spans="12:18" x14ac:dyDescent="0.25">
      <c r="L1534" s="25"/>
      <c r="M1534" s="18"/>
      <c r="R1534" s="330"/>
    </row>
    <row r="1535" spans="12:18" x14ac:dyDescent="0.25">
      <c r="L1535" s="25"/>
      <c r="M1535" s="18"/>
      <c r="R1535" s="330"/>
    </row>
    <row r="1536" spans="12:18" x14ac:dyDescent="0.25">
      <c r="L1536" s="25"/>
      <c r="M1536" s="18"/>
      <c r="R1536" s="330"/>
    </row>
    <row r="1537" spans="12:18" x14ac:dyDescent="0.25">
      <c r="L1537" s="25"/>
      <c r="M1537" s="18"/>
      <c r="R1537" s="330"/>
    </row>
    <row r="1538" spans="12:18" x14ac:dyDescent="0.25">
      <c r="L1538" s="25"/>
      <c r="M1538" s="18"/>
      <c r="R1538" s="330"/>
    </row>
    <row r="1539" spans="12:18" x14ac:dyDescent="0.25">
      <c r="L1539" s="25"/>
      <c r="M1539" s="18"/>
      <c r="R1539" s="330"/>
    </row>
    <row r="1540" spans="12:18" x14ac:dyDescent="0.25">
      <c r="L1540" s="25"/>
      <c r="M1540" s="18"/>
      <c r="R1540" s="330"/>
    </row>
    <row r="1541" spans="12:18" x14ac:dyDescent="0.25">
      <c r="L1541" s="25"/>
      <c r="M1541" s="18"/>
      <c r="R1541" s="330"/>
    </row>
    <row r="1542" spans="12:18" x14ac:dyDescent="0.25">
      <c r="L1542" s="25"/>
      <c r="M1542" s="18"/>
      <c r="R1542" s="330"/>
    </row>
    <row r="1543" spans="12:18" x14ac:dyDescent="0.25">
      <c r="L1543" s="25"/>
      <c r="M1543" s="18"/>
      <c r="R1543" s="330"/>
    </row>
    <row r="1544" spans="12:18" x14ac:dyDescent="0.25">
      <c r="L1544" s="25"/>
      <c r="M1544" s="18"/>
      <c r="R1544" s="330"/>
    </row>
    <row r="1545" spans="12:18" x14ac:dyDescent="0.25">
      <c r="L1545" s="25"/>
      <c r="M1545" s="18"/>
      <c r="R1545" s="330"/>
    </row>
    <row r="1546" spans="12:18" x14ac:dyDescent="0.25">
      <c r="L1546" s="25"/>
      <c r="M1546" s="18"/>
      <c r="R1546" s="330"/>
    </row>
    <row r="1547" spans="12:18" x14ac:dyDescent="0.25">
      <c r="L1547" s="25"/>
      <c r="M1547" s="18"/>
      <c r="R1547" s="330"/>
    </row>
    <row r="1548" spans="12:18" x14ac:dyDescent="0.25">
      <c r="L1548" s="25"/>
      <c r="M1548" s="18"/>
      <c r="R1548" s="330"/>
    </row>
    <row r="1549" spans="12:18" x14ac:dyDescent="0.25">
      <c r="L1549" s="25"/>
      <c r="M1549" s="18"/>
      <c r="R1549" s="330"/>
    </row>
    <row r="1550" spans="12:18" x14ac:dyDescent="0.25">
      <c r="L1550" s="25"/>
      <c r="M1550" s="18"/>
      <c r="R1550" s="330"/>
    </row>
    <row r="1551" spans="12:18" x14ac:dyDescent="0.25">
      <c r="L1551" s="25"/>
      <c r="M1551" s="18"/>
      <c r="R1551" s="330"/>
    </row>
    <row r="1552" spans="12:18" x14ac:dyDescent="0.25">
      <c r="L1552" s="25"/>
      <c r="M1552" s="18"/>
      <c r="R1552" s="330"/>
    </row>
    <row r="1553" spans="12:18" x14ac:dyDescent="0.25">
      <c r="L1553" s="25"/>
      <c r="M1553" s="18"/>
      <c r="R1553" s="330"/>
    </row>
    <row r="1554" spans="12:18" x14ac:dyDescent="0.25">
      <c r="L1554" s="25"/>
      <c r="M1554" s="18"/>
      <c r="R1554" s="330"/>
    </row>
    <row r="1555" spans="12:18" x14ac:dyDescent="0.25">
      <c r="L1555" s="25"/>
      <c r="M1555" s="18"/>
      <c r="R1555" s="330"/>
    </row>
    <row r="1556" spans="12:18" x14ac:dyDescent="0.25">
      <c r="L1556" s="25"/>
      <c r="M1556" s="18"/>
      <c r="R1556" s="330"/>
    </row>
    <row r="1557" spans="12:18" x14ac:dyDescent="0.25">
      <c r="L1557" s="25"/>
      <c r="M1557" s="18"/>
      <c r="R1557" s="330"/>
    </row>
    <row r="1558" spans="12:18" x14ac:dyDescent="0.25">
      <c r="L1558" s="25"/>
      <c r="M1558" s="18"/>
      <c r="R1558" s="330"/>
    </row>
    <row r="1559" spans="12:18" x14ac:dyDescent="0.25">
      <c r="L1559" s="25"/>
      <c r="M1559" s="18"/>
      <c r="R1559" s="330"/>
    </row>
    <row r="1560" spans="12:18" x14ac:dyDescent="0.25">
      <c r="L1560" s="25"/>
      <c r="M1560" s="18"/>
      <c r="R1560" s="330"/>
    </row>
    <row r="1561" spans="12:18" x14ac:dyDescent="0.25">
      <c r="L1561" s="25"/>
      <c r="M1561" s="18"/>
      <c r="R1561" s="330"/>
    </row>
    <row r="1562" spans="12:18" x14ac:dyDescent="0.25">
      <c r="L1562" s="25"/>
      <c r="M1562" s="18"/>
      <c r="R1562" s="330"/>
    </row>
    <row r="1563" spans="12:18" x14ac:dyDescent="0.25">
      <c r="L1563" s="25"/>
      <c r="M1563" s="18"/>
      <c r="R1563" s="330"/>
    </row>
    <row r="1564" spans="12:18" x14ac:dyDescent="0.25">
      <c r="L1564" s="25"/>
      <c r="M1564" s="18"/>
      <c r="R1564" s="330"/>
    </row>
    <row r="1565" spans="12:18" x14ac:dyDescent="0.25">
      <c r="L1565" s="25"/>
      <c r="M1565" s="18"/>
      <c r="R1565" s="330"/>
    </row>
    <row r="1566" spans="12:18" x14ac:dyDescent="0.25">
      <c r="L1566" s="25"/>
      <c r="M1566" s="18"/>
      <c r="R1566" s="330"/>
    </row>
    <row r="1567" spans="12:18" x14ac:dyDescent="0.25">
      <c r="L1567" s="25"/>
      <c r="M1567" s="18"/>
      <c r="R1567" s="330"/>
    </row>
    <row r="1568" spans="12:18" x14ac:dyDescent="0.25">
      <c r="L1568" s="25"/>
      <c r="M1568" s="18"/>
      <c r="R1568" s="330"/>
    </row>
    <row r="1569" spans="12:18" x14ac:dyDescent="0.25">
      <c r="L1569" s="25"/>
      <c r="M1569" s="18"/>
      <c r="R1569" s="330"/>
    </row>
    <row r="1570" spans="12:18" x14ac:dyDescent="0.25">
      <c r="L1570" s="25"/>
      <c r="M1570" s="18"/>
      <c r="R1570" s="330"/>
    </row>
    <row r="1571" spans="12:18" x14ac:dyDescent="0.25">
      <c r="L1571" s="25"/>
      <c r="M1571" s="18"/>
      <c r="R1571" s="330"/>
    </row>
    <row r="1572" spans="12:18" x14ac:dyDescent="0.25">
      <c r="L1572" s="25"/>
      <c r="M1572" s="18"/>
      <c r="R1572" s="330"/>
    </row>
    <row r="1573" spans="12:18" x14ac:dyDescent="0.25">
      <c r="L1573" s="25"/>
      <c r="M1573" s="18"/>
      <c r="R1573" s="330"/>
    </row>
    <row r="1574" spans="12:18" x14ac:dyDescent="0.25">
      <c r="L1574" s="25"/>
      <c r="M1574" s="18"/>
      <c r="R1574" s="330"/>
    </row>
    <row r="1575" spans="12:18" x14ac:dyDescent="0.25">
      <c r="L1575" s="25"/>
      <c r="M1575" s="18"/>
      <c r="R1575" s="330"/>
    </row>
    <row r="1576" spans="12:18" x14ac:dyDescent="0.25">
      <c r="L1576" s="25"/>
      <c r="M1576" s="18"/>
      <c r="R1576" s="330"/>
    </row>
    <row r="1577" spans="12:18" x14ac:dyDescent="0.25">
      <c r="L1577" s="25"/>
      <c r="M1577" s="18"/>
      <c r="R1577" s="330"/>
    </row>
    <row r="1578" spans="12:18" x14ac:dyDescent="0.25">
      <c r="L1578" s="25"/>
      <c r="M1578" s="18"/>
      <c r="R1578" s="330"/>
    </row>
    <row r="1579" spans="12:18" x14ac:dyDescent="0.25">
      <c r="L1579" s="25"/>
      <c r="M1579" s="18"/>
      <c r="R1579" s="330"/>
    </row>
    <row r="1580" spans="12:18" x14ac:dyDescent="0.25">
      <c r="L1580" s="25"/>
      <c r="M1580" s="18"/>
      <c r="R1580" s="330"/>
    </row>
    <row r="1581" spans="12:18" x14ac:dyDescent="0.25">
      <c r="L1581" s="25"/>
      <c r="M1581" s="18"/>
      <c r="R1581" s="330"/>
    </row>
    <row r="1582" spans="12:18" x14ac:dyDescent="0.25">
      <c r="L1582" s="25"/>
      <c r="M1582" s="18"/>
      <c r="R1582" s="330"/>
    </row>
    <row r="1583" spans="12:18" x14ac:dyDescent="0.25">
      <c r="L1583" s="25"/>
      <c r="M1583" s="18"/>
      <c r="R1583" s="330"/>
    </row>
    <row r="1584" spans="12:18" x14ac:dyDescent="0.25">
      <c r="L1584" s="25"/>
      <c r="M1584" s="18"/>
      <c r="R1584" s="330"/>
    </row>
    <row r="1585" spans="12:18" x14ac:dyDescent="0.25">
      <c r="L1585" s="25"/>
      <c r="M1585" s="18"/>
      <c r="R1585" s="330"/>
    </row>
    <row r="1586" spans="12:18" x14ac:dyDescent="0.25">
      <c r="L1586" s="25"/>
      <c r="M1586" s="18"/>
      <c r="R1586" s="330"/>
    </row>
    <row r="1587" spans="12:18" x14ac:dyDescent="0.25">
      <c r="L1587" s="25"/>
      <c r="M1587" s="18"/>
      <c r="R1587" s="330"/>
    </row>
    <row r="1588" spans="12:18" x14ac:dyDescent="0.25">
      <c r="L1588" s="25"/>
      <c r="M1588" s="18"/>
      <c r="R1588" s="330"/>
    </row>
    <row r="1589" spans="12:18" x14ac:dyDescent="0.25">
      <c r="L1589" s="25"/>
      <c r="M1589" s="18"/>
      <c r="R1589" s="330"/>
    </row>
    <row r="1590" spans="12:18" x14ac:dyDescent="0.25">
      <c r="L1590" s="25"/>
      <c r="M1590" s="18"/>
      <c r="R1590" s="330"/>
    </row>
    <row r="1591" spans="12:18" x14ac:dyDescent="0.25">
      <c r="L1591" s="25"/>
      <c r="M1591" s="18"/>
      <c r="R1591" s="330"/>
    </row>
    <row r="1592" spans="12:18" x14ac:dyDescent="0.25">
      <c r="L1592" s="25"/>
      <c r="M1592" s="18"/>
      <c r="R1592" s="330"/>
    </row>
    <row r="1593" spans="12:18" x14ac:dyDescent="0.25">
      <c r="L1593" s="25"/>
      <c r="M1593" s="18"/>
      <c r="R1593" s="330"/>
    </row>
    <row r="1594" spans="12:18" x14ac:dyDescent="0.25">
      <c r="L1594" s="25"/>
      <c r="M1594" s="18"/>
      <c r="R1594" s="330"/>
    </row>
    <row r="1595" spans="12:18" x14ac:dyDescent="0.25">
      <c r="L1595" s="25"/>
      <c r="M1595" s="18"/>
      <c r="R1595" s="330"/>
    </row>
    <row r="1596" spans="12:18" x14ac:dyDescent="0.25">
      <c r="L1596" s="25"/>
      <c r="M1596" s="18"/>
      <c r="R1596" s="330"/>
    </row>
    <row r="1597" spans="12:18" x14ac:dyDescent="0.25">
      <c r="L1597" s="25"/>
      <c r="M1597" s="18"/>
      <c r="R1597" s="330"/>
    </row>
    <row r="1598" spans="12:18" x14ac:dyDescent="0.25">
      <c r="L1598" s="25"/>
      <c r="M1598" s="18"/>
      <c r="R1598" s="330"/>
    </row>
    <row r="1599" spans="12:18" x14ac:dyDescent="0.25">
      <c r="L1599" s="25"/>
      <c r="M1599" s="18"/>
      <c r="R1599" s="330"/>
    </row>
    <row r="1600" spans="12:18" x14ac:dyDescent="0.25">
      <c r="L1600" s="25"/>
      <c r="M1600" s="18"/>
      <c r="R1600" s="330"/>
    </row>
    <row r="1601" spans="12:18" x14ac:dyDescent="0.25">
      <c r="L1601" s="25"/>
      <c r="M1601" s="18"/>
      <c r="R1601" s="330"/>
    </row>
    <row r="1602" spans="12:18" x14ac:dyDescent="0.25">
      <c r="L1602" s="25"/>
      <c r="M1602" s="18"/>
      <c r="R1602" s="330"/>
    </row>
    <row r="1603" spans="12:18" x14ac:dyDescent="0.25">
      <c r="L1603" s="25"/>
      <c r="M1603" s="18"/>
      <c r="R1603" s="330"/>
    </row>
    <row r="1604" spans="12:18" x14ac:dyDescent="0.25">
      <c r="L1604" s="25"/>
      <c r="M1604" s="18"/>
      <c r="R1604" s="330"/>
    </row>
    <row r="1605" spans="12:18" x14ac:dyDescent="0.25">
      <c r="L1605" s="25"/>
      <c r="M1605" s="18"/>
      <c r="R1605" s="330"/>
    </row>
    <row r="1606" spans="12:18" x14ac:dyDescent="0.25">
      <c r="L1606" s="25"/>
      <c r="M1606" s="18"/>
      <c r="R1606" s="330"/>
    </row>
    <row r="1607" spans="12:18" x14ac:dyDescent="0.25">
      <c r="L1607" s="25"/>
      <c r="M1607" s="18"/>
      <c r="R1607" s="330"/>
    </row>
    <row r="1608" spans="12:18" x14ac:dyDescent="0.25">
      <c r="L1608" s="25"/>
      <c r="M1608" s="18"/>
      <c r="R1608" s="330"/>
    </row>
    <row r="1609" spans="12:18" x14ac:dyDescent="0.25">
      <c r="L1609" s="25"/>
      <c r="M1609" s="18"/>
      <c r="R1609" s="330"/>
    </row>
    <row r="1610" spans="12:18" x14ac:dyDescent="0.25">
      <c r="L1610" s="25"/>
      <c r="M1610" s="18"/>
      <c r="R1610" s="330"/>
    </row>
    <row r="1611" spans="12:18" x14ac:dyDescent="0.25">
      <c r="L1611" s="25"/>
      <c r="M1611" s="18"/>
      <c r="R1611" s="330"/>
    </row>
    <row r="1612" spans="12:18" x14ac:dyDescent="0.25">
      <c r="L1612" s="25"/>
      <c r="M1612" s="18"/>
      <c r="R1612" s="330"/>
    </row>
    <row r="1613" spans="12:18" x14ac:dyDescent="0.25">
      <c r="L1613" s="25"/>
      <c r="M1613" s="18"/>
      <c r="R1613" s="330"/>
    </row>
    <row r="1614" spans="12:18" x14ac:dyDescent="0.25">
      <c r="L1614" s="25"/>
      <c r="M1614" s="18"/>
      <c r="R1614" s="330"/>
    </row>
    <row r="1615" spans="12:18" x14ac:dyDescent="0.25">
      <c r="L1615" s="25"/>
      <c r="M1615" s="18"/>
      <c r="R1615" s="330"/>
    </row>
    <row r="1616" spans="12:18" x14ac:dyDescent="0.25">
      <c r="L1616" s="25"/>
      <c r="M1616" s="18"/>
      <c r="R1616" s="330"/>
    </row>
    <row r="1617" spans="12:18" x14ac:dyDescent="0.25">
      <c r="L1617" s="25"/>
      <c r="M1617" s="18"/>
      <c r="R1617" s="330"/>
    </row>
    <row r="1618" spans="12:18" x14ac:dyDescent="0.25">
      <c r="L1618" s="25"/>
      <c r="M1618" s="18"/>
      <c r="R1618" s="330"/>
    </row>
    <row r="1619" spans="12:18" x14ac:dyDescent="0.25">
      <c r="L1619" s="25"/>
      <c r="M1619" s="18"/>
      <c r="R1619" s="330"/>
    </row>
    <row r="1620" spans="12:18" x14ac:dyDescent="0.25">
      <c r="L1620" s="25"/>
      <c r="M1620" s="18"/>
      <c r="R1620" s="330"/>
    </row>
    <row r="1621" spans="12:18" x14ac:dyDescent="0.25">
      <c r="L1621" s="25"/>
      <c r="M1621" s="18"/>
      <c r="R1621" s="330"/>
    </row>
    <row r="1622" spans="12:18" x14ac:dyDescent="0.25">
      <c r="L1622" s="25"/>
      <c r="M1622" s="18"/>
      <c r="R1622" s="330"/>
    </row>
    <row r="1623" spans="12:18" x14ac:dyDescent="0.25">
      <c r="L1623" s="25"/>
      <c r="M1623" s="18"/>
      <c r="R1623" s="330"/>
    </row>
    <row r="1624" spans="12:18" x14ac:dyDescent="0.25">
      <c r="L1624" s="25"/>
      <c r="M1624" s="18"/>
      <c r="R1624" s="330"/>
    </row>
    <row r="1625" spans="12:18" x14ac:dyDescent="0.25">
      <c r="L1625" s="25"/>
      <c r="M1625" s="18"/>
      <c r="R1625" s="330"/>
    </row>
    <row r="1626" spans="12:18" x14ac:dyDescent="0.25">
      <c r="L1626" s="25"/>
      <c r="M1626" s="18"/>
      <c r="R1626" s="330"/>
    </row>
    <row r="1627" spans="12:18" x14ac:dyDescent="0.25">
      <c r="L1627" s="25"/>
      <c r="M1627" s="18"/>
      <c r="R1627" s="330"/>
    </row>
    <row r="1628" spans="12:18" x14ac:dyDescent="0.25">
      <c r="L1628" s="25"/>
      <c r="M1628" s="18"/>
      <c r="R1628" s="330"/>
    </row>
    <row r="1629" spans="12:18" x14ac:dyDescent="0.25">
      <c r="L1629" s="25"/>
      <c r="M1629" s="18"/>
      <c r="R1629" s="330"/>
    </row>
    <row r="1630" spans="12:18" x14ac:dyDescent="0.25">
      <c r="L1630" s="25"/>
      <c r="M1630" s="18"/>
      <c r="R1630" s="330"/>
    </row>
    <row r="1631" spans="12:18" x14ac:dyDescent="0.25">
      <c r="L1631" s="25"/>
      <c r="M1631" s="18"/>
      <c r="R1631" s="330"/>
    </row>
    <row r="1632" spans="12:18" x14ac:dyDescent="0.25">
      <c r="L1632" s="25"/>
      <c r="M1632" s="18"/>
      <c r="R1632" s="330"/>
    </row>
    <row r="1633" spans="12:18" x14ac:dyDescent="0.25">
      <c r="L1633" s="25"/>
      <c r="M1633" s="18"/>
      <c r="R1633" s="330"/>
    </row>
    <row r="1634" spans="12:18" x14ac:dyDescent="0.25">
      <c r="L1634" s="25"/>
      <c r="M1634" s="18"/>
      <c r="R1634" s="330"/>
    </row>
    <row r="1635" spans="12:18" x14ac:dyDescent="0.25">
      <c r="L1635" s="25"/>
      <c r="M1635" s="18"/>
      <c r="R1635" s="330"/>
    </row>
    <row r="1636" spans="12:18" x14ac:dyDescent="0.25">
      <c r="L1636" s="25"/>
      <c r="M1636" s="18"/>
      <c r="R1636" s="330"/>
    </row>
    <row r="1637" spans="12:18" x14ac:dyDescent="0.25">
      <c r="L1637" s="25"/>
      <c r="M1637" s="18"/>
      <c r="R1637" s="330"/>
    </row>
    <row r="1638" spans="12:18" x14ac:dyDescent="0.25">
      <c r="L1638" s="25"/>
      <c r="M1638" s="18"/>
      <c r="R1638" s="330"/>
    </row>
    <row r="1639" spans="12:18" x14ac:dyDescent="0.25">
      <c r="L1639" s="25"/>
      <c r="M1639" s="18"/>
      <c r="R1639" s="330"/>
    </row>
    <row r="1640" spans="12:18" x14ac:dyDescent="0.25">
      <c r="L1640" s="25"/>
      <c r="M1640" s="18"/>
      <c r="R1640" s="330"/>
    </row>
    <row r="1641" spans="12:18" x14ac:dyDescent="0.25">
      <c r="L1641" s="25"/>
      <c r="M1641" s="18"/>
      <c r="R1641" s="330"/>
    </row>
    <row r="1642" spans="12:18" x14ac:dyDescent="0.25">
      <c r="L1642" s="25"/>
      <c r="M1642" s="18"/>
      <c r="R1642" s="330"/>
    </row>
    <row r="1643" spans="12:18" x14ac:dyDescent="0.25">
      <c r="L1643" s="25"/>
      <c r="M1643" s="18"/>
      <c r="R1643" s="330"/>
    </row>
    <row r="1644" spans="12:18" x14ac:dyDescent="0.25">
      <c r="L1644" s="25"/>
      <c r="M1644" s="18"/>
      <c r="R1644" s="330"/>
    </row>
    <row r="1645" spans="12:18" x14ac:dyDescent="0.25">
      <c r="L1645" s="25"/>
      <c r="M1645" s="18"/>
      <c r="R1645" s="330"/>
    </row>
    <row r="1646" spans="12:18" x14ac:dyDescent="0.25">
      <c r="L1646" s="25"/>
      <c r="M1646" s="18"/>
      <c r="R1646" s="330"/>
    </row>
    <row r="1647" spans="12:18" x14ac:dyDescent="0.25">
      <c r="L1647" s="25"/>
      <c r="M1647" s="18"/>
      <c r="Q1647" s="52">
        <v>0.39500000000000002</v>
      </c>
      <c r="R1647" s="330" t="s">
        <v>10982</v>
      </c>
    </row>
    <row r="1648" spans="12:18" x14ac:dyDescent="0.25">
      <c r="L1648" s="25"/>
      <c r="M1648" s="18"/>
      <c r="R1648" s="330"/>
    </row>
    <row r="1649" spans="12:18" x14ac:dyDescent="0.25">
      <c r="L1649" s="25"/>
      <c r="M1649" s="18"/>
      <c r="Q1649" s="52">
        <v>25.92</v>
      </c>
      <c r="R1649" s="330" t="s">
        <v>10980</v>
      </c>
    </row>
    <row r="1650" spans="12:18" x14ac:dyDescent="0.25">
      <c r="L1650" s="25"/>
      <c r="M1650" s="18"/>
      <c r="R1650" s="330"/>
    </row>
    <row r="1651" spans="12:18" x14ac:dyDescent="0.25">
      <c r="L1651" s="25"/>
      <c r="M1651" s="18"/>
      <c r="Q1651" s="52">
        <v>14.42</v>
      </c>
      <c r="R1651" s="330" t="s">
        <v>10981</v>
      </c>
    </row>
    <row r="1652" spans="12:18" x14ac:dyDescent="0.25">
      <c r="L1652" s="25"/>
      <c r="M1652" s="18"/>
      <c r="R1652" s="330"/>
    </row>
    <row r="1653" spans="12:18" x14ac:dyDescent="0.25">
      <c r="L1653" s="25"/>
      <c r="M1653" s="18"/>
      <c r="R1653" s="330"/>
    </row>
    <row r="1654" spans="12:18" x14ac:dyDescent="0.25">
      <c r="L1654" s="25"/>
      <c r="M1654" s="18"/>
      <c r="R1654" s="330"/>
    </row>
    <row r="1655" spans="12:18" x14ac:dyDescent="0.25">
      <c r="L1655" s="25"/>
      <c r="M1655" s="18"/>
      <c r="R1655" s="330"/>
    </row>
    <row r="1656" spans="12:18" x14ac:dyDescent="0.25">
      <c r="L1656" s="25"/>
      <c r="M1656" s="18"/>
      <c r="R1656" s="330"/>
    </row>
    <row r="1657" spans="12:18" x14ac:dyDescent="0.25">
      <c r="L1657" s="25"/>
      <c r="M1657" s="18"/>
      <c r="R1657" s="330"/>
    </row>
    <row r="1658" spans="12:18" x14ac:dyDescent="0.25">
      <c r="L1658" s="25"/>
      <c r="M1658" s="18"/>
      <c r="R1658" s="330"/>
    </row>
    <row r="1659" spans="12:18" x14ac:dyDescent="0.25">
      <c r="L1659" s="25"/>
      <c r="M1659" s="18"/>
      <c r="R1659" s="330"/>
    </row>
    <row r="1660" spans="12:18" x14ac:dyDescent="0.25">
      <c r="L1660" s="25"/>
      <c r="M1660" s="18"/>
      <c r="R1660" s="330"/>
    </row>
    <row r="1661" spans="12:18" x14ac:dyDescent="0.25">
      <c r="L1661" s="25"/>
      <c r="M1661" s="18"/>
      <c r="R1661" s="330"/>
    </row>
    <row r="1662" spans="12:18" x14ac:dyDescent="0.25">
      <c r="L1662" s="25"/>
      <c r="M1662" s="18"/>
      <c r="R1662" s="330"/>
    </row>
    <row r="1663" spans="12:18" x14ac:dyDescent="0.25">
      <c r="L1663" s="25"/>
      <c r="M1663" s="18"/>
      <c r="R1663" s="330"/>
    </row>
    <row r="1664" spans="12:18" x14ac:dyDescent="0.25">
      <c r="L1664" s="25"/>
      <c r="M1664" s="18"/>
      <c r="R1664" s="330"/>
    </row>
    <row r="1665" spans="12:18" x14ac:dyDescent="0.25">
      <c r="L1665" s="25"/>
      <c r="M1665" s="18"/>
      <c r="R1665" s="330"/>
    </row>
    <row r="1666" spans="12:18" x14ac:dyDescent="0.25">
      <c r="L1666" s="25"/>
      <c r="M1666" s="18"/>
      <c r="R1666" s="330"/>
    </row>
    <row r="1667" spans="12:18" x14ac:dyDescent="0.25">
      <c r="L1667" s="25"/>
      <c r="M1667" s="18"/>
      <c r="R1667" s="330"/>
    </row>
    <row r="1668" spans="12:18" x14ac:dyDescent="0.25">
      <c r="L1668" s="25"/>
      <c r="M1668" s="18"/>
      <c r="R1668" s="330"/>
    </row>
    <row r="1669" spans="12:18" x14ac:dyDescent="0.25">
      <c r="L1669" s="25"/>
      <c r="M1669" s="18"/>
      <c r="R1669" s="330"/>
    </row>
    <row r="1670" spans="12:18" x14ac:dyDescent="0.25">
      <c r="L1670" s="25"/>
      <c r="M1670" s="18"/>
      <c r="R1670" s="330"/>
    </row>
    <row r="1671" spans="12:18" x14ac:dyDescent="0.25">
      <c r="L1671" s="25"/>
      <c r="M1671" s="18"/>
      <c r="R1671" s="330"/>
    </row>
    <row r="1672" spans="12:18" x14ac:dyDescent="0.25">
      <c r="L1672" s="25"/>
      <c r="M1672" s="18"/>
      <c r="R1672" s="330"/>
    </row>
    <row r="1673" spans="12:18" x14ac:dyDescent="0.25">
      <c r="L1673" s="25"/>
      <c r="M1673" s="18"/>
      <c r="R1673" s="330"/>
    </row>
    <row r="1674" spans="12:18" x14ac:dyDescent="0.25">
      <c r="L1674" s="25"/>
      <c r="M1674" s="18"/>
      <c r="R1674" s="330"/>
    </row>
    <row r="1675" spans="12:18" x14ac:dyDescent="0.25">
      <c r="L1675" s="25"/>
      <c r="M1675" s="18"/>
      <c r="R1675" s="330"/>
    </row>
    <row r="1676" spans="12:18" x14ac:dyDescent="0.25">
      <c r="L1676" s="25"/>
      <c r="M1676" s="18"/>
      <c r="R1676" s="330"/>
    </row>
    <row r="1677" spans="12:18" x14ac:dyDescent="0.25">
      <c r="L1677" s="25"/>
      <c r="M1677" s="18"/>
      <c r="R1677" s="330"/>
    </row>
    <row r="1678" spans="12:18" x14ac:dyDescent="0.25">
      <c r="L1678" s="25"/>
      <c r="M1678" s="18"/>
      <c r="R1678" s="330"/>
    </row>
    <row r="1679" spans="12:18" x14ac:dyDescent="0.25">
      <c r="L1679" s="25"/>
      <c r="M1679" s="18"/>
      <c r="R1679" s="330"/>
    </row>
    <row r="1680" spans="12:18" x14ac:dyDescent="0.25">
      <c r="L1680" s="25"/>
      <c r="M1680" s="18"/>
      <c r="R1680" s="330"/>
    </row>
    <row r="1681" spans="12:18" x14ac:dyDescent="0.25">
      <c r="L1681" s="25"/>
      <c r="M1681" s="18"/>
      <c r="R1681" s="330"/>
    </row>
    <row r="1682" spans="12:18" x14ac:dyDescent="0.25">
      <c r="L1682" s="25"/>
      <c r="M1682" s="18"/>
      <c r="R1682" s="330"/>
    </row>
    <row r="1683" spans="12:18" x14ac:dyDescent="0.25">
      <c r="L1683" s="25"/>
      <c r="M1683" s="18"/>
      <c r="R1683" s="330"/>
    </row>
    <row r="1684" spans="12:18" x14ac:dyDescent="0.25">
      <c r="L1684" s="25"/>
      <c r="M1684" s="18"/>
      <c r="R1684" s="330"/>
    </row>
    <row r="1685" spans="12:18" x14ac:dyDescent="0.25">
      <c r="L1685" s="25"/>
      <c r="M1685" s="18"/>
      <c r="R1685" s="330"/>
    </row>
    <row r="1686" spans="12:18" x14ac:dyDescent="0.25">
      <c r="L1686" s="25"/>
      <c r="M1686" s="18"/>
      <c r="R1686" s="330"/>
    </row>
    <row r="1687" spans="12:18" x14ac:dyDescent="0.25">
      <c r="L1687" s="25"/>
      <c r="M1687" s="18"/>
      <c r="R1687" s="330"/>
    </row>
    <row r="1688" spans="12:18" x14ac:dyDescent="0.25">
      <c r="L1688" s="25"/>
      <c r="M1688" s="18"/>
      <c r="R1688" s="330"/>
    </row>
    <row r="1689" spans="12:18" x14ac:dyDescent="0.25">
      <c r="L1689" s="25"/>
      <c r="M1689" s="18"/>
      <c r="R1689" s="330"/>
    </row>
    <row r="1690" spans="12:18" x14ac:dyDescent="0.25">
      <c r="L1690" s="25"/>
      <c r="M1690" s="18"/>
      <c r="R1690" s="330"/>
    </row>
    <row r="1691" spans="12:18" x14ac:dyDescent="0.25">
      <c r="L1691" s="25"/>
      <c r="M1691" s="18"/>
      <c r="R1691" s="330"/>
    </row>
    <row r="1692" spans="12:18" x14ac:dyDescent="0.25">
      <c r="L1692" s="25"/>
      <c r="M1692" s="18"/>
      <c r="R1692" s="330"/>
    </row>
    <row r="1693" spans="12:18" x14ac:dyDescent="0.25">
      <c r="L1693" s="25"/>
      <c r="M1693" s="18"/>
      <c r="R1693" s="330"/>
    </row>
    <row r="1694" spans="12:18" x14ac:dyDescent="0.25">
      <c r="L1694" s="25"/>
      <c r="M1694" s="18"/>
      <c r="R1694" s="330"/>
    </row>
    <row r="1695" spans="12:18" x14ac:dyDescent="0.25">
      <c r="L1695" s="25"/>
      <c r="M1695" s="18"/>
      <c r="R1695" s="330"/>
    </row>
    <row r="1696" spans="12:18" x14ac:dyDescent="0.25">
      <c r="L1696" s="25"/>
      <c r="M1696" s="18"/>
      <c r="R1696" s="330"/>
    </row>
    <row r="1697" spans="12:18" x14ac:dyDescent="0.25">
      <c r="L1697" s="25"/>
      <c r="M1697" s="18"/>
      <c r="R1697" s="330"/>
    </row>
    <row r="1698" spans="12:18" x14ac:dyDescent="0.25">
      <c r="L1698" s="25"/>
      <c r="M1698" s="18"/>
      <c r="R1698" s="330"/>
    </row>
    <row r="1699" spans="12:18" x14ac:dyDescent="0.25">
      <c r="L1699" s="25"/>
      <c r="M1699" s="18"/>
      <c r="R1699" s="330"/>
    </row>
    <row r="1700" spans="12:18" x14ac:dyDescent="0.25">
      <c r="L1700" s="25"/>
      <c r="M1700" s="18"/>
      <c r="R1700" s="330"/>
    </row>
    <row r="1701" spans="12:18" x14ac:dyDescent="0.25">
      <c r="L1701" s="25"/>
      <c r="M1701" s="18"/>
      <c r="R1701" s="330"/>
    </row>
    <row r="1702" spans="12:18" x14ac:dyDescent="0.25">
      <c r="L1702" s="25"/>
      <c r="M1702" s="18"/>
      <c r="R1702" s="330"/>
    </row>
    <row r="1703" spans="12:18" x14ac:dyDescent="0.25">
      <c r="L1703" s="25"/>
      <c r="M1703" s="18"/>
      <c r="R1703" s="330"/>
    </row>
    <row r="1704" spans="12:18" x14ac:dyDescent="0.25">
      <c r="L1704" s="25"/>
      <c r="M1704" s="18"/>
      <c r="R1704" s="330"/>
    </row>
    <row r="1705" spans="12:18" x14ac:dyDescent="0.25">
      <c r="L1705" s="25"/>
      <c r="M1705" s="18"/>
      <c r="R1705" s="330"/>
    </row>
    <row r="1706" spans="12:18" x14ac:dyDescent="0.25">
      <c r="L1706" s="25"/>
      <c r="M1706" s="18"/>
      <c r="R1706" s="330"/>
    </row>
    <row r="1707" spans="12:18" x14ac:dyDescent="0.25">
      <c r="L1707" s="25"/>
      <c r="M1707" s="18"/>
      <c r="R1707" s="330"/>
    </row>
    <row r="1708" spans="12:18" x14ac:dyDescent="0.25">
      <c r="L1708" s="25"/>
      <c r="M1708" s="18"/>
      <c r="R1708" s="330"/>
    </row>
    <row r="1709" spans="12:18" x14ac:dyDescent="0.25">
      <c r="L1709" s="25"/>
      <c r="M1709" s="18"/>
      <c r="R1709" s="330"/>
    </row>
    <row r="1710" spans="12:18" x14ac:dyDescent="0.25">
      <c r="L1710" s="25"/>
      <c r="M1710" s="18"/>
      <c r="R1710" s="330"/>
    </row>
    <row r="1711" spans="12:18" x14ac:dyDescent="0.25">
      <c r="L1711" s="25"/>
      <c r="M1711" s="18"/>
      <c r="R1711" s="330"/>
    </row>
    <row r="1712" spans="12:18" x14ac:dyDescent="0.25">
      <c r="L1712" s="25"/>
      <c r="M1712" s="18"/>
      <c r="R1712" s="330"/>
    </row>
    <row r="1713" spans="12:18" x14ac:dyDescent="0.25">
      <c r="L1713" s="25"/>
      <c r="M1713" s="18"/>
      <c r="R1713" s="330"/>
    </row>
    <row r="1714" spans="12:18" x14ac:dyDescent="0.25">
      <c r="L1714" s="25"/>
      <c r="M1714" s="18"/>
      <c r="R1714" s="330"/>
    </row>
    <row r="1715" spans="12:18" x14ac:dyDescent="0.25">
      <c r="L1715" s="25"/>
      <c r="M1715" s="18"/>
      <c r="R1715" s="330"/>
    </row>
    <row r="1716" spans="12:18" x14ac:dyDescent="0.25">
      <c r="L1716" s="25"/>
      <c r="M1716" s="18"/>
      <c r="R1716" s="330"/>
    </row>
    <row r="1717" spans="12:18" x14ac:dyDescent="0.25">
      <c r="L1717" s="25"/>
      <c r="M1717" s="18"/>
      <c r="R1717" s="330"/>
    </row>
    <row r="1718" spans="12:18" x14ac:dyDescent="0.25">
      <c r="L1718" s="25"/>
      <c r="M1718" s="18"/>
      <c r="R1718" s="330"/>
    </row>
    <row r="1719" spans="12:18" x14ac:dyDescent="0.25">
      <c r="L1719" s="25"/>
      <c r="M1719" s="18"/>
      <c r="R1719" s="330"/>
    </row>
    <row r="1720" spans="12:18" x14ac:dyDescent="0.25">
      <c r="L1720" s="25"/>
      <c r="M1720" s="18"/>
      <c r="R1720" s="330"/>
    </row>
    <row r="1721" spans="12:18" x14ac:dyDescent="0.25">
      <c r="L1721" s="25"/>
      <c r="M1721" s="18"/>
      <c r="R1721" s="330"/>
    </row>
    <row r="1722" spans="12:18" x14ac:dyDescent="0.25">
      <c r="L1722" s="25"/>
      <c r="M1722" s="18"/>
      <c r="R1722" s="330"/>
    </row>
    <row r="1723" spans="12:18" x14ac:dyDescent="0.25">
      <c r="L1723" s="25"/>
      <c r="M1723" s="18"/>
      <c r="R1723" s="330"/>
    </row>
    <row r="1724" spans="12:18" x14ac:dyDescent="0.25">
      <c r="L1724" s="25"/>
      <c r="M1724" s="18"/>
      <c r="R1724" s="330"/>
    </row>
    <row r="1725" spans="12:18" x14ac:dyDescent="0.25">
      <c r="L1725" s="25"/>
      <c r="M1725" s="18"/>
      <c r="R1725" s="330"/>
    </row>
    <row r="1726" spans="12:18" x14ac:dyDescent="0.25">
      <c r="L1726" s="25"/>
      <c r="M1726" s="18"/>
      <c r="R1726" s="330"/>
    </row>
    <row r="1727" spans="12:18" x14ac:dyDescent="0.25">
      <c r="L1727" s="25"/>
      <c r="M1727" s="18"/>
      <c r="R1727" s="330"/>
    </row>
    <row r="1728" spans="12:18" x14ac:dyDescent="0.25">
      <c r="L1728" s="25"/>
      <c r="M1728" s="18"/>
      <c r="R1728" s="330"/>
    </row>
    <row r="1729" spans="12:18" x14ac:dyDescent="0.25">
      <c r="L1729" s="25"/>
      <c r="M1729" s="18"/>
      <c r="R1729" s="330"/>
    </row>
    <row r="1730" spans="12:18" x14ac:dyDescent="0.25">
      <c r="L1730" s="25"/>
      <c r="M1730" s="18"/>
      <c r="R1730" s="330"/>
    </row>
    <row r="1731" spans="12:18" x14ac:dyDescent="0.25">
      <c r="L1731" s="25"/>
      <c r="M1731" s="18"/>
      <c r="R1731" s="330"/>
    </row>
    <row r="1732" spans="12:18" x14ac:dyDescent="0.25">
      <c r="L1732" s="25"/>
      <c r="M1732" s="18"/>
      <c r="R1732" s="330"/>
    </row>
    <row r="1733" spans="12:18" x14ac:dyDescent="0.25">
      <c r="L1733" s="25"/>
      <c r="M1733" s="18"/>
      <c r="R1733" s="330"/>
    </row>
    <row r="1734" spans="12:18" x14ac:dyDescent="0.25">
      <c r="L1734" s="25"/>
      <c r="M1734" s="18"/>
      <c r="R1734" s="330"/>
    </row>
    <row r="1735" spans="12:18" x14ac:dyDescent="0.25">
      <c r="L1735" s="25"/>
      <c r="M1735" s="18"/>
      <c r="R1735" s="330"/>
    </row>
    <row r="1736" spans="12:18" x14ac:dyDescent="0.25">
      <c r="L1736" s="25"/>
      <c r="M1736" s="18"/>
      <c r="R1736" s="330"/>
    </row>
    <row r="1737" spans="12:18" x14ac:dyDescent="0.25">
      <c r="L1737" s="25"/>
      <c r="M1737" s="18"/>
      <c r="R1737" s="330"/>
    </row>
    <row r="1738" spans="12:18" x14ac:dyDescent="0.25">
      <c r="L1738" s="25"/>
      <c r="M1738" s="18"/>
      <c r="R1738" s="330"/>
    </row>
    <row r="1739" spans="12:18" x14ac:dyDescent="0.25">
      <c r="L1739" s="25"/>
      <c r="M1739" s="18"/>
      <c r="R1739" s="330"/>
    </row>
    <row r="1740" spans="12:18" x14ac:dyDescent="0.25">
      <c r="L1740" s="25"/>
      <c r="M1740" s="18"/>
      <c r="R1740" s="330"/>
    </row>
    <row r="1741" spans="12:18" x14ac:dyDescent="0.25">
      <c r="L1741" s="25"/>
      <c r="M1741" s="18"/>
      <c r="R1741" s="330"/>
    </row>
    <row r="1742" spans="12:18" x14ac:dyDescent="0.25">
      <c r="L1742" s="25"/>
      <c r="M1742" s="18"/>
      <c r="R1742" s="330"/>
    </row>
    <row r="1743" spans="12:18" x14ac:dyDescent="0.25">
      <c r="L1743" s="25"/>
      <c r="M1743" s="18"/>
      <c r="R1743" s="330"/>
    </row>
    <row r="1744" spans="12:18" x14ac:dyDescent="0.25">
      <c r="L1744" s="25"/>
      <c r="M1744" s="18"/>
      <c r="R1744" s="330"/>
    </row>
    <row r="1745" spans="12:18" x14ac:dyDescent="0.25">
      <c r="L1745" s="25"/>
      <c r="M1745" s="18"/>
      <c r="R1745" s="330"/>
    </row>
    <row r="1746" spans="12:18" x14ac:dyDescent="0.25">
      <c r="L1746" s="25"/>
      <c r="M1746" s="18"/>
      <c r="R1746" s="330"/>
    </row>
    <row r="1747" spans="12:18" x14ac:dyDescent="0.25">
      <c r="L1747" s="25"/>
      <c r="M1747" s="18"/>
      <c r="R1747" s="330"/>
    </row>
    <row r="1748" spans="12:18" x14ac:dyDescent="0.25">
      <c r="L1748" s="25"/>
      <c r="M1748" s="18"/>
      <c r="R1748" s="330"/>
    </row>
    <row r="1749" spans="12:18" x14ac:dyDescent="0.25">
      <c r="L1749" s="25"/>
      <c r="M1749" s="18"/>
      <c r="R1749" s="330"/>
    </row>
    <row r="1750" spans="12:18" x14ac:dyDescent="0.25">
      <c r="L1750" s="25"/>
      <c r="M1750" s="18"/>
      <c r="R1750" s="330"/>
    </row>
    <row r="1751" spans="12:18" x14ac:dyDescent="0.25">
      <c r="L1751" s="25"/>
      <c r="M1751" s="18"/>
      <c r="R1751" s="330"/>
    </row>
    <row r="1752" spans="12:18" x14ac:dyDescent="0.25">
      <c r="L1752" s="25"/>
      <c r="M1752" s="18"/>
      <c r="R1752" s="330"/>
    </row>
    <row r="1753" spans="12:18" x14ac:dyDescent="0.25">
      <c r="L1753" s="25"/>
      <c r="M1753" s="18"/>
      <c r="R1753" s="330"/>
    </row>
    <row r="1754" spans="12:18" x14ac:dyDescent="0.25">
      <c r="L1754" s="25"/>
      <c r="M1754" s="18"/>
      <c r="R1754" s="330"/>
    </row>
    <row r="1755" spans="12:18" x14ac:dyDescent="0.25">
      <c r="L1755" s="25"/>
      <c r="M1755" s="18"/>
      <c r="R1755" s="330"/>
    </row>
    <row r="1756" spans="12:18" x14ac:dyDescent="0.25">
      <c r="L1756" s="25"/>
      <c r="M1756" s="18"/>
      <c r="R1756" s="330"/>
    </row>
    <row r="1757" spans="12:18" x14ac:dyDescent="0.25">
      <c r="L1757" s="25"/>
      <c r="M1757" s="18"/>
      <c r="R1757" s="330"/>
    </row>
    <row r="1758" spans="12:18" x14ac:dyDescent="0.25">
      <c r="L1758" s="25"/>
      <c r="M1758" s="18"/>
      <c r="R1758" s="330"/>
    </row>
    <row r="1759" spans="12:18" x14ac:dyDescent="0.25">
      <c r="L1759" s="25"/>
      <c r="M1759" s="18"/>
      <c r="R1759" s="330"/>
    </row>
    <row r="1760" spans="12:18" x14ac:dyDescent="0.25">
      <c r="L1760" s="25"/>
      <c r="M1760" s="18"/>
      <c r="R1760" s="330"/>
    </row>
    <row r="1761" spans="12:18" x14ac:dyDescent="0.25">
      <c r="L1761" s="25"/>
      <c r="M1761" s="18"/>
      <c r="R1761" s="330"/>
    </row>
    <row r="1762" spans="12:18" x14ac:dyDescent="0.25">
      <c r="L1762" s="25"/>
      <c r="M1762" s="18"/>
      <c r="R1762" s="330"/>
    </row>
    <row r="1763" spans="12:18" x14ac:dyDescent="0.25">
      <c r="L1763" s="25"/>
      <c r="M1763" s="18"/>
      <c r="R1763" s="330"/>
    </row>
    <row r="1764" spans="12:18" x14ac:dyDescent="0.25">
      <c r="L1764" s="25"/>
      <c r="M1764" s="18"/>
      <c r="Q1764" s="52">
        <v>108.2</v>
      </c>
      <c r="R1764" s="332" t="s">
        <v>10981</v>
      </c>
    </row>
    <row r="1765" spans="12:18" x14ac:dyDescent="0.25">
      <c r="L1765" s="25"/>
      <c r="M1765" s="18"/>
      <c r="R1765" s="330"/>
    </row>
    <row r="1766" spans="12:18" x14ac:dyDescent="0.25">
      <c r="L1766" s="25"/>
      <c r="M1766" s="18"/>
      <c r="R1766" s="330"/>
    </row>
    <row r="1767" spans="12:18" x14ac:dyDescent="0.25">
      <c r="L1767" s="25"/>
      <c r="M1767" s="18"/>
      <c r="R1767" s="330"/>
    </row>
    <row r="1768" spans="12:18" x14ac:dyDescent="0.25">
      <c r="L1768" s="25"/>
      <c r="M1768" s="18"/>
      <c r="R1768" s="330"/>
    </row>
    <row r="1769" spans="12:18" x14ac:dyDescent="0.25">
      <c r="L1769" s="25"/>
      <c r="M1769" s="18"/>
      <c r="Q1769" s="52">
        <v>210</v>
      </c>
      <c r="R1769" s="332" t="s">
        <v>10981</v>
      </c>
    </row>
    <row r="1770" spans="12:18" x14ac:dyDescent="0.25">
      <c r="L1770" s="25"/>
      <c r="M1770" s="18"/>
      <c r="R1770" s="330"/>
    </row>
    <row r="1771" spans="12:18" x14ac:dyDescent="0.25">
      <c r="L1771" s="25"/>
      <c r="M1771" s="18"/>
      <c r="R1771" s="330"/>
    </row>
    <row r="1772" spans="12:18" x14ac:dyDescent="0.25">
      <c r="L1772" s="25"/>
      <c r="M1772" s="18"/>
      <c r="R1772" s="330"/>
    </row>
    <row r="1773" spans="12:18" x14ac:dyDescent="0.25">
      <c r="L1773" s="25"/>
      <c r="M1773" s="18"/>
      <c r="R1773" s="330"/>
    </row>
    <row r="1774" spans="12:18" x14ac:dyDescent="0.25">
      <c r="L1774" s="25"/>
      <c r="M1774" s="18"/>
      <c r="R1774" s="330"/>
    </row>
    <row r="1775" spans="12:18" x14ac:dyDescent="0.25">
      <c r="L1775" s="25"/>
      <c r="M1775" s="18"/>
      <c r="R1775" s="330"/>
    </row>
    <row r="1776" spans="12:18" x14ac:dyDescent="0.25">
      <c r="L1776" s="25"/>
      <c r="M1776" s="18"/>
      <c r="R1776" s="330"/>
    </row>
    <row r="1777" spans="12:18" x14ac:dyDescent="0.25">
      <c r="L1777" s="25"/>
      <c r="M1777" s="18"/>
      <c r="R1777" s="330"/>
    </row>
    <row r="1778" spans="12:18" x14ac:dyDescent="0.25">
      <c r="L1778" s="25"/>
      <c r="M1778" s="18"/>
      <c r="R1778" s="330"/>
    </row>
    <row r="1779" spans="12:18" x14ac:dyDescent="0.25">
      <c r="L1779" s="25"/>
      <c r="M1779" s="18"/>
      <c r="R1779" s="330"/>
    </row>
    <row r="1780" spans="12:18" x14ac:dyDescent="0.25">
      <c r="L1780" s="25"/>
      <c r="M1780" s="18"/>
      <c r="R1780" s="330"/>
    </row>
    <row r="1781" spans="12:18" x14ac:dyDescent="0.25">
      <c r="L1781" s="25"/>
      <c r="M1781" s="18"/>
      <c r="R1781" s="330"/>
    </row>
    <row r="1782" spans="12:18" x14ac:dyDescent="0.25">
      <c r="L1782" s="25"/>
      <c r="M1782" s="18"/>
      <c r="R1782" s="330"/>
    </row>
    <row r="1783" spans="12:18" x14ac:dyDescent="0.25">
      <c r="L1783" s="25"/>
      <c r="M1783" s="18"/>
      <c r="R1783" s="330"/>
    </row>
    <row r="1784" spans="12:18" x14ac:dyDescent="0.25">
      <c r="L1784" s="25"/>
      <c r="M1784" s="18"/>
      <c r="R1784" s="330"/>
    </row>
    <row r="1785" spans="12:18" x14ac:dyDescent="0.25">
      <c r="L1785" s="25"/>
      <c r="M1785" s="18"/>
      <c r="R1785" s="330"/>
    </row>
    <row r="1786" spans="12:18" x14ac:dyDescent="0.25">
      <c r="L1786" s="25"/>
      <c r="M1786" s="18"/>
      <c r="R1786" s="330"/>
    </row>
    <row r="1787" spans="12:18" x14ac:dyDescent="0.25">
      <c r="L1787" s="25"/>
      <c r="M1787" s="18"/>
      <c r="R1787" s="330"/>
    </row>
    <row r="1788" spans="12:18" x14ac:dyDescent="0.25">
      <c r="L1788" s="25"/>
      <c r="M1788" s="18"/>
      <c r="R1788" s="330"/>
    </row>
    <row r="1789" spans="12:18" x14ac:dyDescent="0.25">
      <c r="L1789" s="25"/>
      <c r="M1789" s="18"/>
      <c r="R1789" s="330"/>
    </row>
    <row r="1790" spans="12:18" x14ac:dyDescent="0.25">
      <c r="L1790" s="25"/>
      <c r="M1790" s="18"/>
      <c r="R1790" s="330"/>
    </row>
    <row r="1791" spans="12:18" x14ac:dyDescent="0.25">
      <c r="L1791" s="25"/>
      <c r="M1791" s="18"/>
      <c r="R1791" s="330"/>
    </row>
    <row r="1792" spans="12:18" x14ac:dyDescent="0.25">
      <c r="L1792" s="25"/>
      <c r="M1792" s="18"/>
      <c r="R1792" s="330"/>
    </row>
    <row r="1793" spans="12:18" x14ac:dyDescent="0.25">
      <c r="L1793" s="25"/>
      <c r="M1793" s="18"/>
      <c r="R1793" s="330"/>
    </row>
    <row r="1794" spans="12:18" x14ac:dyDescent="0.25">
      <c r="L1794" s="25"/>
      <c r="M1794" s="18"/>
      <c r="R1794" s="330"/>
    </row>
    <row r="1795" spans="12:18" x14ac:dyDescent="0.25">
      <c r="L1795" s="25"/>
      <c r="M1795" s="18"/>
      <c r="R1795" s="330"/>
    </row>
    <row r="1796" spans="12:18" x14ac:dyDescent="0.25">
      <c r="L1796" s="25"/>
      <c r="M1796" s="18"/>
      <c r="R1796" s="330"/>
    </row>
    <row r="1797" spans="12:18" x14ac:dyDescent="0.25">
      <c r="L1797" s="25"/>
      <c r="M1797" s="18"/>
      <c r="R1797" s="330"/>
    </row>
    <row r="1798" spans="12:18" x14ac:dyDescent="0.25">
      <c r="L1798" s="25"/>
      <c r="M1798" s="18"/>
      <c r="R1798" s="330"/>
    </row>
    <row r="1799" spans="12:18" x14ac:dyDescent="0.25">
      <c r="L1799" s="25"/>
      <c r="M1799" s="18"/>
      <c r="R1799" s="330"/>
    </row>
    <row r="1800" spans="12:18" x14ac:dyDescent="0.25">
      <c r="L1800" s="25"/>
      <c r="M1800" s="18"/>
      <c r="R1800" s="330"/>
    </row>
    <row r="1801" spans="12:18" x14ac:dyDescent="0.25">
      <c r="L1801" s="25"/>
      <c r="M1801" s="18"/>
      <c r="R1801" s="330"/>
    </row>
    <row r="1802" spans="12:18" x14ac:dyDescent="0.25">
      <c r="L1802" s="25"/>
      <c r="M1802" s="18"/>
      <c r="R1802" s="330"/>
    </row>
    <row r="1803" spans="12:18" x14ac:dyDescent="0.25">
      <c r="L1803" s="25"/>
      <c r="M1803" s="18"/>
      <c r="R1803" s="330"/>
    </row>
    <row r="1804" spans="12:18" x14ac:dyDescent="0.25">
      <c r="L1804" s="25"/>
      <c r="M1804" s="18"/>
      <c r="R1804" s="330"/>
    </row>
    <row r="1805" spans="12:18" x14ac:dyDescent="0.25">
      <c r="L1805" s="25"/>
      <c r="M1805" s="18"/>
      <c r="R1805" s="330"/>
    </row>
    <row r="1806" spans="12:18" x14ac:dyDescent="0.25">
      <c r="L1806" s="25"/>
      <c r="M1806" s="18"/>
      <c r="Q1806" s="52">
        <v>280.44</v>
      </c>
      <c r="R1806" s="332" t="s">
        <v>11891</v>
      </c>
    </row>
    <row r="1807" spans="12:18" x14ac:dyDescent="0.25">
      <c r="L1807" s="25"/>
      <c r="M1807" s="18"/>
      <c r="R1807" s="330"/>
    </row>
    <row r="1808" spans="12:18" x14ac:dyDescent="0.25">
      <c r="L1808" s="25"/>
      <c r="M1808" s="18"/>
      <c r="R1808" s="330"/>
    </row>
    <row r="1809" spans="1:18 16384:16384" x14ac:dyDescent="0.25">
      <c r="L1809" s="25"/>
      <c r="M1809" s="18"/>
      <c r="R1809" s="330"/>
    </row>
    <row r="1810" spans="1:18 16384:16384" x14ac:dyDescent="0.25">
      <c r="L1810" s="25"/>
      <c r="M1810" s="18"/>
      <c r="R1810" s="330"/>
    </row>
    <row r="1811" spans="1:18 16384:16384" x14ac:dyDescent="0.25">
      <c r="L1811" s="25"/>
      <c r="M1811" s="18"/>
      <c r="R1811" s="330"/>
    </row>
    <row r="1812" spans="1:18 16384:16384" x14ac:dyDescent="0.25">
      <c r="L1812" s="25"/>
      <c r="M1812" s="18"/>
      <c r="R1812" s="330"/>
    </row>
    <row r="1813" spans="1:18 16384:16384" x14ac:dyDescent="0.25">
      <c r="L1813" s="25"/>
      <c r="M1813" s="18"/>
      <c r="R1813" s="330"/>
    </row>
    <row r="1814" spans="1:18 16384:16384" x14ac:dyDescent="0.25">
      <c r="L1814" s="25"/>
      <c r="M1814" s="18"/>
      <c r="R1814" s="330"/>
    </row>
    <row r="1815" spans="1:18 16384:16384" x14ac:dyDescent="0.25">
      <c r="L1815" s="25"/>
      <c r="M1815" s="18"/>
      <c r="R1815" s="330"/>
    </row>
    <row r="1816" spans="1:18 16384:16384" x14ac:dyDescent="0.25">
      <c r="L1816" s="25"/>
      <c r="M1816" s="18"/>
      <c r="R1816" s="330"/>
    </row>
    <row r="1817" spans="1:18 16384:16384" x14ac:dyDescent="0.25">
      <c r="L1817" s="25"/>
      <c r="M1817" s="18"/>
      <c r="R1817" s="330"/>
    </row>
    <row r="1818" spans="1:18 16384:16384" x14ac:dyDescent="0.25">
      <c r="L1818" s="25"/>
      <c r="M1818" s="18"/>
      <c r="R1818" s="330"/>
    </row>
    <row r="1819" spans="1:18 16384:16384" s="70" customFormat="1" x14ac:dyDescent="0.25">
      <c r="A1819" s="27"/>
      <c r="B1819" s="25"/>
      <c r="C1819" s="25"/>
      <c r="D1819" s="14"/>
      <c r="E1819" s="25"/>
      <c r="F1819" s="14"/>
      <c r="G1819" s="14"/>
      <c r="H1819" s="14"/>
      <c r="I1819" s="14"/>
      <c r="J1819" s="14"/>
      <c r="K1819" s="14"/>
      <c r="L1819" s="25"/>
      <c r="M1819" s="18"/>
      <c r="N1819" s="79"/>
      <c r="O1819" s="16"/>
      <c r="P1819" s="51"/>
      <c r="R1819" s="330"/>
      <c r="XFD1819" s="49" t="s">
        <v>10982</v>
      </c>
    </row>
    <row r="1820" spans="1:18 16384:16384" x14ac:dyDescent="0.25">
      <c r="L1820" s="25"/>
      <c r="M1820" s="18"/>
      <c r="R1820" s="330"/>
    </row>
    <row r="1821" spans="1:18 16384:16384" x14ac:dyDescent="0.25">
      <c r="L1821" s="25"/>
      <c r="M1821" s="18"/>
      <c r="R1821" s="330"/>
    </row>
    <row r="1822" spans="1:18 16384:16384" x14ac:dyDescent="0.25">
      <c r="L1822" s="25"/>
      <c r="M1822" s="18"/>
      <c r="R1822" s="330"/>
    </row>
    <row r="1823" spans="1:18 16384:16384" x14ac:dyDescent="0.25">
      <c r="L1823" s="25"/>
      <c r="M1823" s="18"/>
      <c r="R1823" s="330"/>
    </row>
    <row r="1824" spans="1:18 16384:16384" x14ac:dyDescent="0.25">
      <c r="L1824" s="25"/>
      <c r="M1824" s="18"/>
      <c r="R1824" s="330"/>
    </row>
    <row r="1825" spans="12:18" x14ac:dyDescent="0.25">
      <c r="L1825" s="25"/>
      <c r="M1825" s="18"/>
      <c r="R1825" s="330"/>
    </row>
    <row r="1826" spans="12:18" x14ac:dyDescent="0.25">
      <c r="L1826" s="25"/>
      <c r="M1826" s="18"/>
      <c r="R1826" s="330"/>
    </row>
    <row r="1827" spans="12:18" x14ac:dyDescent="0.25">
      <c r="L1827" s="25"/>
      <c r="M1827" s="18"/>
      <c r="R1827" s="330"/>
    </row>
    <row r="1828" spans="12:18" x14ac:dyDescent="0.25">
      <c r="L1828" s="25"/>
      <c r="M1828" s="18"/>
      <c r="R1828" s="330"/>
    </row>
    <row r="1829" spans="12:18" x14ac:dyDescent="0.25">
      <c r="L1829" s="25"/>
      <c r="M1829" s="18"/>
      <c r="Q1829" s="52">
        <v>109.5</v>
      </c>
      <c r="R1829" s="330" t="s">
        <v>10981</v>
      </c>
    </row>
    <row r="1830" spans="12:18" x14ac:dyDescent="0.25">
      <c r="L1830" s="25"/>
      <c r="M1830" s="18"/>
      <c r="R1830" s="330"/>
    </row>
    <row r="1831" spans="12:18" x14ac:dyDescent="0.25">
      <c r="L1831" s="25"/>
      <c r="M1831" s="18"/>
      <c r="R1831" s="330"/>
    </row>
    <row r="1832" spans="12:18" x14ac:dyDescent="0.25">
      <c r="L1832" s="25"/>
      <c r="M1832" s="18"/>
      <c r="R1832" s="330"/>
    </row>
    <row r="1833" spans="12:18" x14ac:dyDescent="0.25">
      <c r="L1833" s="25"/>
      <c r="M1833" s="18"/>
      <c r="R1833" s="330"/>
    </row>
    <row r="1834" spans="12:18" x14ac:dyDescent="0.25">
      <c r="L1834" s="25"/>
      <c r="M1834" s="18"/>
      <c r="R1834" s="330"/>
    </row>
    <row r="1835" spans="12:18" x14ac:dyDescent="0.25">
      <c r="L1835" s="25"/>
      <c r="M1835" s="18"/>
      <c r="R1835" s="330"/>
    </row>
    <row r="1836" spans="12:18" x14ac:dyDescent="0.25">
      <c r="L1836" s="25"/>
      <c r="M1836" s="18"/>
      <c r="R1836" s="330"/>
    </row>
    <row r="1837" spans="12:18" x14ac:dyDescent="0.25">
      <c r="L1837" s="25"/>
      <c r="M1837" s="18"/>
      <c r="R1837" s="330"/>
    </row>
    <row r="1838" spans="12:18" x14ac:dyDescent="0.25">
      <c r="L1838" s="25"/>
      <c r="M1838" s="18"/>
      <c r="R1838" s="330"/>
    </row>
    <row r="1839" spans="12:18" x14ac:dyDescent="0.25">
      <c r="L1839" s="25"/>
      <c r="M1839" s="18"/>
      <c r="R1839" s="330"/>
    </row>
    <row r="1840" spans="12:18" x14ac:dyDescent="0.25">
      <c r="L1840" s="25"/>
      <c r="M1840" s="18"/>
      <c r="R1840" s="330"/>
    </row>
    <row r="1841" spans="12:18" x14ac:dyDescent="0.25">
      <c r="L1841" s="25"/>
      <c r="M1841" s="18"/>
      <c r="R1841" s="330"/>
    </row>
    <row r="1842" spans="12:18" x14ac:dyDescent="0.25">
      <c r="L1842" s="25"/>
      <c r="M1842" s="18"/>
      <c r="R1842" s="330"/>
    </row>
    <row r="1843" spans="12:18" x14ac:dyDescent="0.25">
      <c r="L1843" s="25"/>
      <c r="M1843" s="18"/>
      <c r="R1843" s="330"/>
    </row>
    <row r="1844" spans="12:18" x14ac:dyDescent="0.25">
      <c r="L1844" s="25"/>
      <c r="M1844" s="18"/>
      <c r="R1844" s="330"/>
    </row>
    <row r="1845" spans="12:18" x14ac:dyDescent="0.25">
      <c r="L1845" s="25"/>
      <c r="M1845" s="18"/>
      <c r="R1845" s="330"/>
    </row>
    <row r="1846" spans="12:18" x14ac:dyDescent="0.25">
      <c r="L1846" s="25"/>
      <c r="M1846" s="18"/>
      <c r="R1846" s="330"/>
    </row>
    <row r="1847" spans="12:18" x14ac:dyDescent="0.25">
      <c r="L1847" s="25"/>
      <c r="M1847" s="18"/>
      <c r="R1847" s="330"/>
    </row>
    <row r="1848" spans="12:18" x14ac:dyDescent="0.25">
      <c r="L1848" s="25"/>
      <c r="M1848" s="18"/>
      <c r="R1848" s="330"/>
    </row>
    <row r="1849" spans="12:18" x14ac:dyDescent="0.25">
      <c r="L1849" s="25"/>
      <c r="M1849" s="18"/>
      <c r="R1849" s="330"/>
    </row>
    <row r="1850" spans="12:18" x14ac:dyDescent="0.25">
      <c r="L1850" s="25"/>
      <c r="M1850" s="18"/>
      <c r="R1850" s="330"/>
    </row>
    <row r="1851" spans="12:18" x14ac:dyDescent="0.25">
      <c r="L1851" s="25"/>
      <c r="M1851" s="18"/>
      <c r="R1851" s="330"/>
    </row>
    <row r="1852" spans="12:18" x14ac:dyDescent="0.25">
      <c r="L1852" s="25"/>
      <c r="M1852" s="18"/>
      <c r="R1852" s="330"/>
    </row>
    <row r="1853" spans="12:18" x14ac:dyDescent="0.25">
      <c r="L1853" s="25"/>
      <c r="M1853" s="18"/>
      <c r="R1853" s="330"/>
    </row>
    <row r="1854" spans="12:18" x14ac:dyDescent="0.25">
      <c r="L1854" s="25"/>
      <c r="M1854" s="18"/>
      <c r="R1854" s="330"/>
    </row>
    <row r="1855" spans="12:18" x14ac:dyDescent="0.25">
      <c r="L1855" s="25"/>
      <c r="M1855" s="18"/>
      <c r="R1855" s="330"/>
    </row>
    <row r="1856" spans="12:18" x14ac:dyDescent="0.25">
      <c r="L1856" s="25"/>
      <c r="M1856" s="18"/>
      <c r="R1856" s="330"/>
    </row>
    <row r="1857" spans="12:18" x14ac:dyDescent="0.25">
      <c r="L1857" s="25"/>
      <c r="M1857" s="18"/>
      <c r="R1857" s="330"/>
    </row>
    <row r="1858" spans="12:18" x14ac:dyDescent="0.25">
      <c r="L1858" s="25"/>
      <c r="M1858" s="18"/>
      <c r="R1858" s="330"/>
    </row>
    <row r="1859" spans="12:18" x14ac:dyDescent="0.25">
      <c r="L1859" s="25"/>
      <c r="M1859" s="18"/>
      <c r="R1859" s="330"/>
    </row>
    <row r="1860" spans="12:18" x14ac:dyDescent="0.25">
      <c r="L1860" s="25"/>
      <c r="M1860" s="18"/>
      <c r="R1860" s="330"/>
    </row>
    <row r="1861" spans="12:18" x14ac:dyDescent="0.25">
      <c r="L1861" s="25"/>
      <c r="M1861" s="18"/>
      <c r="R1861" s="330"/>
    </row>
    <row r="1862" spans="12:18" x14ac:dyDescent="0.25">
      <c r="L1862" s="25"/>
      <c r="M1862" s="18"/>
      <c r="R1862" s="330"/>
    </row>
    <row r="1863" spans="12:18" x14ac:dyDescent="0.25">
      <c r="L1863" s="25"/>
      <c r="M1863" s="18"/>
      <c r="R1863" s="330"/>
    </row>
    <row r="1864" spans="12:18" x14ac:dyDescent="0.25">
      <c r="L1864" s="25"/>
      <c r="M1864" s="18"/>
      <c r="R1864" s="330"/>
    </row>
    <row r="1865" spans="12:18" x14ac:dyDescent="0.25">
      <c r="L1865" s="25"/>
      <c r="M1865" s="18"/>
      <c r="R1865" s="330"/>
    </row>
    <row r="1866" spans="12:18" x14ac:dyDescent="0.25">
      <c r="L1866" s="25"/>
      <c r="M1866" s="18"/>
      <c r="R1866" s="330"/>
    </row>
    <row r="1867" spans="12:18" x14ac:dyDescent="0.25">
      <c r="L1867" s="25"/>
      <c r="M1867" s="18"/>
      <c r="R1867" s="330"/>
    </row>
    <row r="1868" spans="12:18" x14ac:dyDescent="0.25">
      <c r="L1868" s="25"/>
      <c r="M1868" s="18"/>
      <c r="R1868" s="330"/>
    </row>
    <row r="1869" spans="12:18" x14ac:dyDescent="0.25">
      <c r="L1869" s="25"/>
      <c r="M1869" s="18"/>
      <c r="R1869" s="330"/>
    </row>
    <row r="1870" spans="12:18" x14ac:dyDescent="0.25">
      <c r="L1870" s="25"/>
      <c r="M1870" s="18"/>
      <c r="Q1870" s="52">
        <v>18.5</v>
      </c>
      <c r="R1870" s="332" t="s">
        <v>12172</v>
      </c>
    </row>
    <row r="1871" spans="12:18" x14ac:dyDescent="0.25">
      <c r="L1871" s="25"/>
      <c r="M1871" s="18"/>
      <c r="R1871" s="330"/>
    </row>
    <row r="1872" spans="12:18" x14ac:dyDescent="0.25">
      <c r="L1872" s="25"/>
      <c r="M1872" s="18"/>
      <c r="R1872" s="330"/>
    </row>
    <row r="1873" spans="12:18" x14ac:dyDescent="0.25">
      <c r="L1873" s="25"/>
      <c r="M1873" s="18"/>
      <c r="R1873" s="330"/>
    </row>
    <row r="1874" spans="12:18" x14ac:dyDescent="0.25">
      <c r="L1874" s="25"/>
      <c r="M1874" s="18"/>
      <c r="R1874" s="330"/>
    </row>
    <row r="1875" spans="12:18" x14ac:dyDescent="0.25">
      <c r="L1875" s="25"/>
      <c r="M1875" s="18"/>
      <c r="R1875" s="330"/>
    </row>
    <row r="1876" spans="12:18" x14ac:dyDescent="0.25">
      <c r="L1876" s="25"/>
      <c r="M1876" s="18"/>
      <c r="R1876" s="330"/>
    </row>
    <row r="1877" spans="12:18" x14ac:dyDescent="0.25">
      <c r="L1877" s="25"/>
      <c r="M1877" s="18"/>
      <c r="R1877" s="330"/>
    </row>
    <row r="1878" spans="12:18" x14ac:dyDescent="0.25">
      <c r="L1878" s="25"/>
      <c r="M1878" s="18"/>
      <c r="R1878" s="330"/>
    </row>
    <row r="1879" spans="12:18" x14ac:dyDescent="0.25">
      <c r="L1879" s="25"/>
      <c r="M1879" s="18"/>
      <c r="R1879" s="330"/>
    </row>
    <row r="1880" spans="12:18" x14ac:dyDescent="0.25">
      <c r="L1880" s="25"/>
      <c r="M1880" s="18"/>
      <c r="R1880" s="330"/>
    </row>
    <row r="1881" spans="12:18" x14ac:dyDescent="0.25">
      <c r="L1881" s="25"/>
      <c r="M1881" s="18"/>
      <c r="R1881" s="330"/>
    </row>
    <row r="1882" spans="12:18" x14ac:dyDescent="0.25">
      <c r="L1882" s="25"/>
      <c r="M1882" s="18"/>
      <c r="R1882" s="330"/>
    </row>
    <row r="1883" spans="12:18" x14ac:dyDescent="0.25">
      <c r="L1883" s="25"/>
      <c r="M1883" s="18"/>
      <c r="R1883" s="330"/>
    </row>
    <row r="1884" spans="12:18" x14ac:dyDescent="0.25">
      <c r="L1884" s="25"/>
      <c r="M1884" s="18"/>
      <c r="R1884" s="330"/>
    </row>
    <row r="1885" spans="12:18" x14ac:dyDescent="0.25">
      <c r="L1885" s="25"/>
      <c r="M1885" s="18"/>
      <c r="R1885" s="330"/>
    </row>
    <row r="1886" spans="12:18" x14ac:dyDescent="0.25">
      <c r="L1886" s="25"/>
      <c r="M1886" s="18"/>
      <c r="R1886" s="330"/>
    </row>
    <row r="1887" spans="12:18" x14ac:dyDescent="0.25">
      <c r="L1887" s="25"/>
      <c r="M1887" s="18"/>
      <c r="R1887" s="330"/>
    </row>
    <row r="1888" spans="12:18" x14ac:dyDescent="0.25">
      <c r="L1888" s="25"/>
      <c r="M1888" s="18"/>
      <c r="R1888" s="330"/>
    </row>
    <row r="1889" spans="12:18" x14ac:dyDescent="0.25">
      <c r="L1889" s="25"/>
      <c r="M1889" s="18"/>
      <c r="R1889" s="330"/>
    </row>
    <row r="1890" spans="12:18" x14ac:dyDescent="0.25">
      <c r="L1890" s="25"/>
      <c r="M1890" s="18"/>
      <c r="R1890" s="330"/>
    </row>
    <row r="1891" spans="12:18" x14ac:dyDescent="0.25">
      <c r="L1891" s="25"/>
      <c r="M1891" s="18"/>
      <c r="R1891" s="330"/>
    </row>
    <row r="1892" spans="12:18" x14ac:dyDescent="0.25">
      <c r="L1892" s="25"/>
      <c r="M1892" s="18"/>
      <c r="R1892" s="330"/>
    </row>
    <row r="1893" spans="12:18" x14ac:dyDescent="0.25">
      <c r="L1893" s="25"/>
      <c r="M1893" s="18"/>
      <c r="R1893" s="330"/>
    </row>
    <row r="1894" spans="12:18" x14ac:dyDescent="0.25">
      <c r="L1894" s="25"/>
      <c r="M1894" s="18"/>
      <c r="R1894" s="330"/>
    </row>
    <row r="1895" spans="12:18" x14ac:dyDescent="0.25">
      <c r="L1895" s="25"/>
      <c r="M1895" s="18"/>
      <c r="R1895" s="330"/>
    </row>
    <row r="1896" spans="12:18" x14ac:dyDescent="0.25">
      <c r="L1896" s="25"/>
      <c r="M1896" s="18"/>
      <c r="R1896" s="330"/>
    </row>
    <row r="1897" spans="12:18" x14ac:dyDescent="0.25">
      <c r="L1897" s="25"/>
      <c r="M1897" s="18"/>
      <c r="R1897" s="330"/>
    </row>
    <row r="1898" spans="12:18" x14ac:dyDescent="0.25">
      <c r="L1898" s="25"/>
      <c r="M1898" s="18"/>
      <c r="R1898" s="330"/>
    </row>
    <row r="1899" spans="12:18" x14ac:dyDescent="0.25">
      <c r="L1899" s="25"/>
      <c r="M1899" s="18"/>
      <c r="R1899" s="330"/>
    </row>
    <row r="1900" spans="12:18" x14ac:dyDescent="0.25">
      <c r="L1900" s="25"/>
      <c r="M1900" s="18"/>
      <c r="R1900" s="330"/>
    </row>
    <row r="1901" spans="12:18" x14ac:dyDescent="0.25">
      <c r="L1901" s="25"/>
      <c r="M1901" s="18"/>
      <c r="R1901" s="330"/>
    </row>
    <row r="1902" spans="12:18" x14ac:dyDescent="0.25">
      <c r="L1902" s="25"/>
      <c r="M1902" s="18"/>
      <c r="R1902" s="330"/>
    </row>
    <row r="1903" spans="12:18" x14ac:dyDescent="0.25">
      <c r="L1903" s="25"/>
      <c r="M1903" s="18"/>
      <c r="R1903" s="330"/>
    </row>
    <row r="1904" spans="12:18" x14ac:dyDescent="0.25">
      <c r="L1904" s="25"/>
      <c r="M1904" s="18"/>
      <c r="R1904" s="330"/>
    </row>
    <row r="1905" spans="12:18" x14ac:dyDescent="0.25">
      <c r="L1905" s="25"/>
      <c r="M1905" s="18"/>
      <c r="R1905" s="330"/>
    </row>
    <row r="1906" spans="12:18" x14ac:dyDescent="0.25">
      <c r="L1906" s="25"/>
      <c r="M1906" s="18"/>
      <c r="R1906" s="330"/>
    </row>
    <row r="1907" spans="12:18" x14ac:dyDescent="0.25">
      <c r="L1907" s="25"/>
      <c r="M1907" s="18"/>
      <c r="R1907" s="330"/>
    </row>
    <row r="1908" spans="12:18" x14ac:dyDescent="0.25">
      <c r="L1908" s="25"/>
      <c r="M1908" s="18"/>
      <c r="R1908" s="330"/>
    </row>
    <row r="1909" spans="12:18" x14ac:dyDescent="0.25">
      <c r="L1909" s="25"/>
      <c r="M1909" s="18"/>
      <c r="R1909" s="330"/>
    </row>
    <row r="1910" spans="12:18" x14ac:dyDescent="0.25">
      <c r="L1910" s="25"/>
      <c r="M1910" s="18"/>
      <c r="R1910" s="330"/>
    </row>
    <row r="1911" spans="12:18" x14ac:dyDescent="0.25">
      <c r="L1911" s="25"/>
      <c r="M1911" s="18"/>
      <c r="R1911" s="330"/>
    </row>
    <row r="1912" spans="12:18" x14ac:dyDescent="0.25">
      <c r="L1912" s="25"/>
      <c r="M1912" s="18"/>
      <c r="R1912" s="330"/>
    </row>
    <row r="1913" spans="12:18" x14ac:dyDescent="0.25">
      <c r="L1913" s="25"/>
      <c r="M1913" s="18"/>
      <c r="R1913" s="330"/>
    </row>
    <row r="1914" spans="12:18" x14ac:dyDescent="0.25">
      <c r="L1914" s="25"/>
      <c r="M1914" s="18"/>
      <c r="R1914" s="330"/>
    </row>
    <row r="1915" spans="12:18" x14ac:dyDescent="0.25">
      <c r="L1915" s="25"/>
      <c r="M1915" s="18"/>
      <c r="R1915" s="330"/>
    </row>
    <row r="1916" spans="12:18" x14ac:dyDescent="0.25">
      <c r="L1916" s="25"/>
      <c r="M1916" s="18"/>
      <c r="R1916" s="330"/>
    </row>
    <row r="1917" spans="12:18" x14ac:dyDescent="0.25">
      <c r="L1917" s="25"/>
      <c r="M1917" s="18"/>
      <c r="R1917" s="330"/>
    </row>
    <row r="1918" spans="12:18" x14ac:dyDescent="0.25">
      <c r="L1918" s="25"/>
      <c r="M1918" s="18"/>
      <c r="R1918" s="330"/>
    </row>
    <row r="1919" spans="12:18" x14ac:dyDescent="0.25">
      <c r="L1919" s="25"/>
      <c r="M1919" s="18"/>
      <c r="R1919" s="330"/>
    </row>
    <row r="1920" spans="12:18" x14ac:dyDescent="0.25">
      <c r="L1920" s="25"/>
      <c r="M1920" s="18"/>
      <c r="R1920" s="330"/>
    </row>
    <row r="1921" spans="12:18" x14ac:dyDescent="0.25">
      <c r="L1921" s="25"/>
      <c r="M1921" s="18"/>
      <c r="R1921" s="330"/>
    </row>
    <row r="1922" spans="12:18" x14ac:dyDescent="0.25">
      <c r="L1922" s="25"/>
      <c r="M1922" s="18"/>
      <c r="R1922" s="330"/>
    </row>
    <row r="1923" spans="12:18" x14ac:dyDescent="0.25">
      <c r="L1923" s="25"/>
      <c r="M1923" s="18"/>
      <c r="R1923" s="330"/>
    </row>
    <row r="1924" spans="12:18" x14ac:dyDescent="0.25">
      <c r="L1924" s="25"/>
      <c r="M1924" s="18"/>
      <c r="R1924" s="330"/>
    </row>
    <row r="1925" spans="12:18" x14ac:dyDescent="0.25">
      <c r="L1925" s="25"/>
      <c r="M1925" s="18"/>
      <c r="R1925" s="330"/>
    </row>
    <row r="1926" spans="12:18" x14ac:dyDescent="0.25">
      <c r="L1926" s="25"/>
      <c r="M1926" s="18"/>
      <c r="R1926" s="330"/>
    </row>
    <row r="1927" spans="12:18" x14ac:dyDescent="0.25">
      <c r="L1927" s="25"/>
      <c r="M1927" s="18"/>
      <c r="R1927" s="330"/>
    </row>
    <row r="1928" spans="12:18" x14ac:dyDescent="0.25">
      <c r="L1928" s="25"/>
      <c r="M1928" s="18"/>
      <c r="R1928" s="330"/>
    </row>
    <row r="1929" spans="12:18" x14ac:dyDescent="0.25">
      <c r="L1929" s="25"/>
      <c r="M1929" s="18"/>
      <c r="R1929" s="330"/>
    </row>
    <row r="1930" spans="12:18" x14ac:dyDescent="0.25">
      <c r="L1930" s="25"/>
      <c r="M1930" s="18"/>
      <c r="R1930" s="330"/>
    </row>
    <row r="1931" spans="12:18" x14ac:dyDescent="0.25">
      <c r="L1931" s="25"/>
      <c r="M1931" s="18"/>
      <c r="R1931" s="330"/>
    </row>
    <row r="1932" spans="12:18" x14ac:dyDescent="0.25">
      <c r="L1932" s="25"/>
      <c r="M1932" s="18"/>
      <c r="R1932" s="330"/>
    </row>
    <row r="1933" spans="12:18" x14ac:dyDescent="0.25">
      <c r="L1933" s="25"/>
      <c r="M1933" s="18"/>
      <c r="R1933" s="330"/>
    </row>
    <row r="1934" spans="12:18" x14ac:dyDescent="0.25">
      <c r="L1934" s="25"/>
      <c r="M1934" s="18"/>
      <c r="R1934" s="330"/>
    </row>
    <row r="1935" spans="12:18" x14ac:dyDescent="0.25">
      <c r="L1935" s="25"/>
      <c r="M1935" s="18"/>
      <c r="R1935" s="330"/>
    </row>
    <row r="1936" spans="12:18" x14ac:dyDescent="0.25">
      <c r="L1936" s="25"/>
      <c r="M1936" s="18"/>
      <c r="R1936" s="330"/>
    </row>
    <row r="1937" spans="12:18" x14ac:dyDescent="0.25">
      <c r="L1937" s="25"/>
      <c r="M1937" s="18"/>
      <c r="R1937" s="330"/>
    </row>
    <row r="1938" spans="12:18" x14ac:dyDescent="0.25">
      <c r="L1938" s="25"/>
      <c r="M1938" s="18"/>
      <c r="R1938" s="330"/>
    </row>
    <row r="1939" spans="12:18" x14ac:dyDescent="0.25">
      <c r="L1939" s="25"/>
      <c r="M1939" s="18"/>
      <c r="R1939" s="330"/>
    </row>
    <row r="1940" spans="12:18" x14ac:dyDescent="0.25">
      <c r="L1940" s="25"/>
      <c r="M1940" s="18"/>
      <c r="R1940" s="330"/>
    </row>
    <row r="1941" spans="12:18" x14ac:dyDescent="0.25">
      <c r="L1941" s="25"/>
      <c r="M1941" s="18"/>
      <c r="R1941" s="330"/>
    </row>
    <row r="1942" spans="12:18" x14ac:dyDescent="0.25">
      <c r="L1942" s="25"/>
      <c r="M1942" s="18"/>
      <c r="R1942" s="330"/>
    </row>
    <row r="1943" spans="12:18" x14ac:dyDescent="0.25">
      <c r="L1943" s="25"/>
      <c r="M1943" s="18"/>
      <c r="R1943" s="330"/>
    </row>
    <row r="1944" spans="12:18" x14ac:dyDescent="0.25">
      <c r="L1944" s="25"/>
      <c r="M1944" s="18"/>
      <c r="R1944" s="330"/>
    </row>
    <row r="1945" spans="12:18" x14ac:dyDescent="0.25">
      <c r="L1945" s="25"/>
      <c r="M1945" s="18"/>
      <c r="R1945" s="330"/>
    </row>
    <row r="1946" spans="12:18" x14ac:dyDescent="0.25">
      <c r="L1946" s="25"/>
      <c r="M1946" s="18"/>
      <c r="R1946" s="330"/>
    </row>
    <row r="1947" spans="12:18" x14ac:dyDescent="0.25">
      <c r="L1947" s="25"/>
      <c r="M1947" s="18"/>
      <c r="R1947" s="330"/>
    </row>
    <row r="1948" spans="12:18" x14ac:dyDescent="0.25">
      <c r="L1948" s="25"/>
      <c r="M1948" s="18"/>
      <c r="R1948" s="330"/>
    </row>
    <row r="1949" spans="12:18" x14ac:dyDescent="0.25">
      <c r="L1949" s="25"/>
      <c r="M1949" s="18"/>
      <c r="R1949" s="330"/>
    </row>
    <row r="1950" spans="12:18" x14ac:dyDescent="0.25">
      <c r="L1950" s="25"/>
      <c r="M1950" s="18"/>
      <c r="R1950" s="330"/>
    </row>
    <row r="1951" spans="12:18" x14ac:dyDescent="0.25">
      <c r="L1951" s="25"/>
      <c r="M1951" s="18"/>
      <c r="R1951" s="330"/>
    </row>
    <row r="1952" spans="12:18" x14ac:dyDescent="0.25">
      <c r="L1952" s="25"/>
      <c r="M1952" s="18"/>
      <c r="R1952" s="330"/>
    </row>
    <row r="1953" spans="12:18" x14ac:dyDescent="0.25">
      <c r="L1953" s="25"/>
      <c r="M1953" s="18"/>
      <c r="R1953" s="330"/>
    </row>
    <row r="1954" spans="12:18" x14ac:dyDescent="0.25">
      <c r="L1954" s="25"/>
      <c r="M1954" s="18"/>
      <c r="R1954" s="330"/>
    </row>
    <row r="1955" spans="12:18" x14ac:dyDescent="0.25">
      <c r="L1955" s="25"/>
      <c r="M1955" s="18"/>
      <c r="Q1955" s="52">
        <v>15.7</v>
      </c>
      <c r="R1955" s="330" t="s">
        <v>10981</v>
      </c>
    </row>
    <row r="1956" spans="12:18" x14ac:dyDescent="0.25">
      <c r="L1956" s="25"/>
      <c r="M1956" s="18"/>
      <c r="R1956" s="330"/>
    </row>
    <row r="1957" spans="12:18" x14ac:dyDescent="0.25">
      <c r="L1957" s="25"/>
      <c r="M1957" s="18"/>
      <c r="R1957" s="330"/>
    </row>
    <row r="1958" spans="12:18" x14ac:dyDescent="0.25">
      <c r="L1958" s="25"/>
      <c r="M1958" s="18"/>
      <c r="R1958" s="330"/>
    </row>
    <row r="1959" spans="12:18" x14ac:dyDescent="0.25">
      <c r="L1959" s="25"/>
      <c r="M1959" s="18"/>
      <c r="R1959" s="330"/>
    </row>
    <row r="1960" spans="12:18" x14ac:dyDescent="0.25">
      <c r="L1960" s="25"/>
      <c r="M1960" s="18"/>
      <c r="R1960" s="330"/>
    </row>
    <row r="1961" spans="12:18" x14ac:dyDescent="0.25">
      <c r="L1961" s="25"/>
      <c r="M1961" s="18"/>
      <c r="R1961" s="330"/>
    </row>
    <row r="1962" spans="12:18" x14ac:dyDescent="0.25">
      <c r="L1962" s="25"/>
      <c r="M1962" s="18"/>
      <c r="R1962" s="330"/>
    </row>
    <row r="1963" spans="12:18" x14ac:dyDescent="0.25">
      <c r="L1963" s="25"/>
      <c r="M1963" s="18"/>
      <c r="R1963" s="330"/>
    </row>
    <row r="1964" spans="12:18" x14ac:dyDescent="0.25">
      <c r="L1964" s="25"/>
      <c r="M1964" s="18"/>
      <c r="R1964" s="330"/>
    </row>
    <row r="1965" spans="12:18" x14ac:dyDescent="0.25">
      <c r="L1965" s="25"/>
      <c r="M1965" s="18"/>
      <c r="R1965" s="330"/>
    </row>
    <row r="1966" spans="12:18" x14ac:dyDescent="0.25">
      <c r="L1966" s="25"/>
      <c r="M1966" s="18"/>
      <c r="R1966" s="330"/>
    </row>
    <row r="1967" spans="12:18" x14ac:dyDescent="0.25">
      <c r="L1967" s="25"/>
      <c r="M1967" s="18"/>
      <c r="R1967" s="330"/>
    </row>
    <row r="1968" spans="12:18" x14ac:dyDescent="0.25">
      <c r="L1968" s="25"/>
      <c r="M1968" s="18"/>
      <c r="R1968" s="330"/>
    </row>
    <row r="1969" spans="12:21" x14ac:dyDescent="0.25">
      <c r="L1969" s="25"/>
      <c r="M1969" s="18"/>
      <c r="R1969" s="330"/>
    </row>
    <row r="1970" spans="12:21" x14ac:dyDescent="0.25">
      <c r="L1970" s="25"/>
      <c r="M1970" s="18"/>
      <c r="R1970" s="330"/>
    </row>
    <row r="1971" spans="12:21" x14ac:dyDescent="0.25">
      <c r="L1971" s="25"/>
      <c r="M1971" s="18"/>
      <c r="R1971" s="330"/>
    </row>
    <row r="1972" spans="12:21" x14ac:dyDescent="0.25">
      <c r="L1972" s="25"/>
      <c r="M1972" s="18"/>
      <c r="R1972" s="330"/>
    </row>
    <row r="1973" spans="12:21" x14ac:dyDescent="0.25">
      <c r="L1973" s="25"/>
      <c r="M1973" s="18"/>
      <c r="R1973" s="330"/>
    </row>
    <row r="1974" spans="12:21" x14ac:dyDescent="0.25">
      <c r="L1974" s="25"/>
      <c r="M1974" s="18"/>
      <c r="R1974" s="330"/>
    </row>
    <row r="1975" spans="12:21" x14ac:dyDescent="0.25">
      <c r="L1975" s="25"/>
      <c r="M1975" s="18"/>
      <c r="R1975" s="330"/>
      <c r="U1975" s="52">
        <f>1500*5</f>
        <v>7500</v>
      </c>
    </row>
    <row r="1976" spans="12:21" x14ac:dyDescent="0.25">
      <c r="L1976" s="25"/>
      <c r="M1976" s="18"/>
      <c r="R1976" s="330"/>
    </row>
    <row r="1977" spans="12:21" x14ac:dyDescent="0.25">
      <c r="L1977" s="25"/>
      <c r="M1977" s="18"/>
      <c r="R1977" s="330"/>
    </row>
    <row r="1978" spans="12:21" x14ac:dyDescent="0.25">
      <c r="L1978" s="25"/>
      <c r="M1978" s="18"/>
      <c r="R1978" s="330"/>
    </row>
    <row r="1979" spans="12:21" x14ac:dyDescent="0.25">
      <c r="L1979" s="25"/>
      <c r="M1979" s="18"/>
      <c r="R1979" s="330"/>
    </row>
    <row r="1980" spans="12:21" x14ac:dyDescent="0.25">
      <c r="L1980" s="25"/>
      <c r="M1980" s="18"/>
      <c r="R1980" s="330"/>
    </row>
    <row r="1981" spans="12:21" x14ac:dyDescent="0.25">
      <c r="L1981" s="25"/>
      <c r="M1981" s="18"/>
      <c r="R1981" s="330"/>
    </row>
    <row r="1982" spans="12:21" x14ac:dyDescent="0.25">
      <c r="L1982" s="25"/>
      <c r="M1982" s="18"/>
      <c r="R1982" s="330"/>
    </row>
    <row r="1983" spans="12:21" x14ac:dyDescent="0.25">
      <c r="L1983" s="25"/>
      <c r="M1983" s="18"/>
      <c r="R1983" s="330"/>
    </row>
    <row r="1984" spans="12:21" x14ac:dyDescent="0.25">
      <c r="L1984" s="25"/>
      <c r="M1984" s="18"/>
      <c r="R1984" s="330"/>
    </row>
    <row r="1985" spans="12:18" x14ac:dyDescent="0.25">
      <c r="L1985" s="25"/>
      <c r="M1985" s="18"/>
      <c r="R1985" s="330"/>
    </row>
    <row r="1986" spans="12:18" x14ac:dyDescent="0.25">
      <c r="L1986" s="25"/>
      <c r="M1986" s="18"/>
      <c r="R1986" s="330"/>
    </row>
    <row r="1987" spans="12:18" x14ac:dyDescent="0.25">
      <c r="L1987" s="25"/>
      <c r="M1987" s="18"/>
      <c r="R1987" s="330"/>
    </row>
    <row r="1988" spans="12:18" x14ac:dyDescent="0.25">
      <c r="L1988" s="25"/>
      <c r="M1988" s="18"/>
      <c r="R1988" s="330"/>
    </row>
    <row r="1989" spans="12:18" x14ac:dyDescent="0.25">
      <c r="L1989" s="25"/>
      <c r="M1989" s="18"/>
      <c r="R1989" s="330"/>
    </row>
    <row r="1990" spans="12:18" x14ac:dyDescent="0.25">
      <c r="L1990" s="25"/>
      <c r="M1990" s="18"/>
      <c r="R1990" s="330"/>
    </row>
    <row r="1991" spans="12:18" x14ac:dyDescent="0.25">
      <c r="L1991" s="25"/>
      <c r="M1991" s="18"/>
      <c r="R1991" s="330"/>
    </row>
    <row r="1992" spans="12:18" x14ac:dyDescent="0.25">
      <c r="L1992" s="25"/>
      <c r="M1992" s="18"/>
      <c r="R1992" s="330"/>
    </row>
    <row r="1993" spans="12:18" x14ac:dyDescent="0.25">
      <c r="L1993" s="25"/>
      <c r="M1993" s="18"/>
      <c r="R1993" s="330"/>
    </row>
    <row r="1994" spans="12:18" x14ac:dyDescent="0.25">
      <c r="L1994" s="25"/>
      <c r="M1994" s="18"/>
      <c r="R1994" s="330"/>
    </row>
    <row r="1995" spans="12:18" x14ac:dyDescent="0.25">
      <c r="L1995" s="25"/>
      <c r="M1995" s="18"/>
      <c r="R1995" s="330"/>
    </row>
    <row r="1996" spans="12:18" x14ac:dyDescent="0.25">
      <c r="L1996" s="25"/>
      <c r="M1996" s="18"/>
      <c r="R1996" s="330"/>
    </row>
    <row r="1997" spans="12:18" x14ac:dyDescent="0.25">
      <c r="L1997" s="25"/>
      <c r="M1997" s="18"/>
      <c r="R1997" s="330"/>
    </row>
    <row r="1998" spans="12:18" x14ac:dyDescent="0.25">
      <c r="L1998" s="25"/>
      <c r="M1998" s="18"/>
      <c r="R1998" s="330"/>
    </row>
    <row r="1999" spans="12:18" x14ac:dyDescent="0.25">
      <c r="L1999" s="25"/>
      <c r="M1999" s="18"/>
      <c r="R1999" s="330"/>
    </row>
    <row r="2000" spans="12:18" x14ac:dyDescent="0.25">
      <c r="L2000" s="25"/>
      <c r="M2000" s="18"/>
      <c r="R2000" s="330"/>
    </row>
    <row r="2001" spans="12:18" x14ac:dyDescent="0.25">
      <c r="L2001" s="25"/>
      <c r="M2001" s="18"/>
      <c r="R2001" s="330"/>
    </row>
    <row r="2002" spans="12:18" x14ac:dyDescent="0.25">
      <c r="L2002" s="25"/>
      <c r="M2002" s="18"/>
      <c r="R2002" s="330"/>
    </row>
    <row r="2003" spans="12:18" x14ac:dyDescent="0.25">
      <c r="L2003" s="25"/>
      <c r="M2003" s="18"/>
      <c r="R2003" s="330"/>
    </row>
    <row r="2004" spans="12:18" x14ac:dyDescent="0.25">
      <c r="L2004" s="25"/>
      <c r="M2004" s="18"/>
      <c r="R2004" s="330"/>
    </row>
    <row r="2005" spans="12:18" x14ac:dyDescent="0.25">
      <c r="L2005" s="25"/>
      <c r="M2005" s="18"/>
      <c r="R2005" s="330"/>
    </row>
    <row r="2006" spans="12:18" x14ac:dyDescent="0.25">
      <c r="L2006" s="25"/>
      <c r="M2006" s="18"/>
      <c r="R2006" s="330"/>
    </row>
    <row r="2007" spans="12:18" x14ac:dyDescent="0.25">
      <c r="L2007" s="25"/>
      <c r="M2007" s="18"/>
      <c r="R2007" s="330"/>
    </row>
    <row r="2008" spans="12:18" x14ac:dyDescent="0.25">
      <c r="L2008" s="25"/>
      <c r="M2008" s="18"/>
      <c r="R2008" s="330"/>
    </row>
    <row r="2009" spans="12:18" x14ac:dyDescent="0.25">
      <c r="L2009" s="25"/>
      <c r="M2009" s="18"/>
      <c r="Q2009" s="52">
        <v>332.1</v>
      </c>
      <c r="R2009" s="330" t="s">
        <v>10981</v>
      </c>
    </row>
    <row r="2010" spans="12:18" x14ac:dyDescent="0.25">
      <c r="L2010" s="25"/>
      <c r="M2010" s="18"/>
      <c r="Q2010" s="52">
        <v>22.75</v>
      </c>
      <c r="R2010" s="332" t="s">
        <v>10981</v>
      </c>
    </row>
    <row r="2011" spans="12:18" x14ac:dyDescent="0.25">
      <c r="L2011" s="25"/>
      <c r="M2011" s="18"/>
      <c r="Q2011" s="52">
        <v>14.33</v>
      </c>
      <c r="R2011" s="332" t="s">
        <v>10981</v>
      </c>
    </row>
    <row r="2012" spans="12:18" x14ac:dyDescent="0.25">
      <c r="L2012" s="25"/>
      <c r="M2012" s="18"/>
      <c r="R2012" s="330"/>
    </row>
    <row r="2013" spans="12:18" x14ac:dyDescent="0.25">
      <c r="L2013" s="25"/>
      <c r="M2013" s="18"/>
      <c r="R2013" s="330"/>
    </row>
    <row r="2014" spans="12:18" x14ac:dyDescent="0.25">
      <c r="L2014" s="25"/>
      <c r="M2014" s="18"/>
      <c r="R2014" s="330"/>
    </row>
    <row r="2015" spans="12:18" x14ac:dyDescent="0.25">
      <c r="L2015" s="25"/>
      <c r="M2015" s="18"/>
      <c r="R2015" s="330"/>
    </row>
    <row r="2016" spans="12:18" x14ac:dyDescent="0.25">
      <c r="L2016" s="25"/>
      <c r="M2016" s="18"/>
      <c r="R2016" s="330"/>
    </row>
    <row r="2017" spans="12:18" x14ac:dyDescent="0.25">
      <c r="L2017" s="25"/>
      <c r="M2017" s="18"/>
      <c r="R2017" s="330"/>
    </row>
    <row r="2018" spans="12:18" x14ac:dyDescent="0.25">
      <c r="L2018" s="25"/>
      <c r="M2018" s="18"/>
      <c r="Q2018" s="52">
        <v>3.25</v>
      </c>
      <c r="R2018" s="330" t="s">
        <v>10983</v>
      </c>
    </row>
    <row r="2019" spans="12:18" x14ac:dyDescent="0.25">
      <c r="L2019" s="25"/>
      <c r="M2019" s="18"/>
      <c r="R2019" s="330"/>
    </row>
    <row r="2020" spans="12:18" x14ac:dyDescent="0.25">
      <c r="L2020" s="25"/>
      <c r="M2020" s="18"/>
      <c r="R2020" s="330"/>
    </row>
    <row r="2021" spans="12:18" x14ac:dyDescent="0.25">
      <c r="L2021" s="25"/>
      <c r="M2021" s="18"/>
      <c r="Q2021" s="52">
        <v>23.25</v>
      </c>
      <c r="R2021" s="332" t="s">
        <v>10981</v>
      </c>
    </row>
    <row r="2022" spans="12:18" x14ac:dyDescent="0.25">
      <c r="L2022" s="25"/>
      <c r="M2022" s="18"/>
      <c r="R2022" s="330"/>
    </row>
    <row r="2023" spans="12:18" x14ac:dyDescent="0.25">
      <c r="L2023" s="25"/>
      <c r="M2023" s="18"/>
      <c r="R2023" s="330"/>
    </row>
    <row r="2024" spans="12:18" x14ac:dyDescent="0.25">
      <c r="L2024" s="25"/>
      <c r="M2024" s="18"/>
      <c r="Q2024" s="52">
        <v>242.75</v>
      </c>
      <c r="R2024" s="330" t="s">
        <v>10984</v>
      </c>
    </row>
    <row r="2025" spans="12:18" x14ac:dyDescent="0.25">
      <c r="L2025" s="25"/>
      <c r="M2025" s="18"/>
      <c r="R2025" s="330"/>
    </row>
    <row r="2026" spans="12:18" x14ac:dyDescent="0.25">
      <c r="L2026" s="25"/>
      <c r="M2026" s="18"/>
      <c r="R2026" s="330"/>
    </row>
    <row r="2027" spans="12:18" x14ac:dyDescent="0.25">
      <c r="L2027" s="25"/>
      <c r="M2027" s="18"/>
      <c r="R2027" s="330"/>
    </row>
    <row r="2028" spans="12:18" x14ac:dyDescent="0.25">
      <c r="L2028" s="25"/>
      <c r="M2028" s="18"/>
      <c r="R2028" s="330"/>
    </row>
    <row r="2029" spans="12:18" x14ac:dyDescent="0.25">
      <c r="L2029" s="25"/>
      <c r="M2029" s="18"/>
      <c r="R2029" s="330"/>
    </row>
    <row r="2030" spans="12:18" x14ac:dyDescent="0.25">
      <c r="L2030" s="25"/>
      <c r="M2030" s="18"/>
      <c r="R2030" s="330"/>
    </row>
    <row r="2031" spans="12:18" x14ac:dyDescent="0.25">
      <c r="L2031" s="25"/>
      <c r="M2031" s="18"/>
      <c r="R2031" s="330"/>
    </row>
    <row r="2032" spans="12:18" x14ac:dyDescent="0.25">
      <c r="L2032" s="25"/>
      <c r="M2032" s="18"/>
      <c r="R2032" s="330"/>
    </row>
    <row r="2033" spans="12:18" x14ac:dyDescent="0.25">
      <c r="L2033" s="25"/>
      <c r="M2033" s="18"/>
      <c r="R2033" s="330"/>
    </row>
    <row r="2034" spans="12:18" x14ac:dyDescent="0.25">
      <c r="L2034" s="25"/>
      <c r="M2034" s="18"/>
      <c r="R2034" s="330"/>
    </row>
    <row r="2035" spans="12:18" x14ac:dyDescent="0.25">
      <c r="L2035" s="25"/>
      <c r="M2035" s="18"/>
      <c r="R2035" s="330"/>
    </row>
    <row r="2036" spans="12:18" x14ac:dyDescent="0.25">
      <c r="L2036" s="25"/>
      <c r="M2036" s="18"/>
      <c r="R2036" s="330"/>
    </row>
    <row r="2037" spans="12:18" x14ac:dyDescent="0.25">
      <c r="L2037" s="25"/>
      <c r="M2037" s="18"/>
      <c r="R2037" s="330"/>
    </row>
    <row r="2038" spans="12:18" x14ac:dyDescent="0.25">
      <c r="L2038" s="25"/>
      <c r="M2038" s="18"/>
      <c r="R2038" s="330"/>
    </row>
    <row r="2039" spans="12:18" x14ac:dyDescent="0.25">
      <c r="L2039" s="25"/>
      <c r="M2039" s="18"/>
      <c r="R2039" s="330"/>
    </row>
    <row r="2040" spans="12:18" x14ac:dyDescent="0.25">
      <c r="L2040" s="25"/>
      <c r="M2040" s="18"/>
      <c r="Q2040" s="52">
        <v>11.76</v>
      </c>
      <c r="R2040" s="330" t="s">
        <v>10981</v>
      </c>
    </row>
    <row r="2041" spans="12:18" x14ac:dyDescent="0.25">
      <c r="L2041" s="25"/>
      <c r="M2041" s="18"/>
      <c r="Q2041" s="52">
        <v>46.14</v>
      </c>
      <c r="R2041" s="332" t="s">
        <v>10981</v>
      </c>
    </row>
    <row r="2042" spans="12:18" x14ac:dyDescent="0.25">
      <c r="L2042" s="25"/>
      <c r="M2042" s="18"/>
      <c r="R2042" s="330"/>
    </row>
    <row r="2043" spans="12:18" x14ac:dyDescent="0.25">
      <c r="L2043" s="25"/>
      <c r="M2043" s="18"/>
      <c r="R2043" s="330"/>
    </row>
    <row r="2044" spans="12:18" x14ac:dyDescent="0.25">
      <c r="L2044" s="25"/>
      <c r="M2044" s="18"/>
      <c r="R2044" s="330"/>
    </row>
    <row r="2045" spans="12:18" x14ac:dyDescent="0.25">
      <c r="L2045" s="25"/>
      <c r="M2045" s="18"/>
      <c r="R2045" s="330"/>
    </row>
    <row r="2046" spans="12:18" x14ac:dyDescent="0.25">
      <c r="L2046" s="25"/>
      <c r="M2046" s="18"/>
      <c r="R2046" s="330"/>
    </row>
    <row r="2047" spans="12:18" x14ac:dyDescent="0.25">
      <c r="L2047" s="25"/>
      <c r="M2047" s="18"/>
      <c r="R2047" s="330"/>
    </row>
    <row r="2048" spans="12:18" x14ac:dyDescent="0.25">
      <c r="L2048" s="25"/>
      <c r="M2048" s="18"/>
      <c r="R2048" s="330"/>
    </row>
    <row r="2049" spans="12:18" x14ac:dyDescent="0.25">
      <c r="L2049" s="25"/>
      <c r="M2049" s="18"/>
      <c r="R2049" s="330"/>
    </row>
    <row r="2050" spans="12:18" x14ac:dyDescent="0.25">
      <c r="L2050" s="25"/>
      <c r="M2050" s="18"/>
      <c r="R2050" s="330"/>
    </row>
    <row r="2051" spans="12:18" x14ac:dyDescent="0.25">
      <c r="L2051" s="25"/>
      <c r="M2051" s="18"/>
      <c r="Q2051" s="52">
        <v>9.15</v>
      </c>
      <c r="R2051" s="332" t="s">
        <v>10981</v>
      </c>
    </row>
    <row r="2052" spans="12:18" x14ac:dyDescent="0.25">
      <c r="L2052" s="25"/>
      <c r="M2052" s="18"/>
      <c r="Q2052" s="52">
        <v>5</v>
      </c>
      <c r="R2052" s="330" t="s">
        <v>10981</v>
      </c>
    </row>
    <row r="2053" spans="12:18" x14ac:dyDescent="0.25">
      <c r="L2053" s="25"/>
      <c r="M2053" s="18"/>
      <c r="R2053" s="330"/>
    </row>
    <row r="2054" spans="12:18" x14ac:dyDescent="0.25">
      <c r="L2054" s="25"/>
      <c r="M2054" s="18"/>
      <c r="R2054" s="330"/>
    </row>
    <row r="2055" spans="12:18" x14ac:dyDescent="0.25">
      <c r="L2055" s="25"/>
      <c r="M2055" s="18"/>
      <c r="R2055" s="330"/>
    </row>
    <row r="2056" spans="12:18" x14ac:dyDescent="0.25">
      <c r="L2056" s="25"/>
      <c r="M2056" s="18"/>
      <c r="R2056" s="330"/>
    </row>
    <row r="2057" spans="12:18" x14ac:dyDescent="0.25">
      <c r="L2057" s="25"/>
      <c r="M2057" s="18"/>
      <c r="R2057" s="330"/>
    </row>
    <row r="2058" spans="12:18" x14ac:dyDescent="0.25">
      <c r="L2058" s="25"/>
      <c r="M2058" s="18"/>
      <c r="Q2058" s="52">
        <v>282.45</v>
      </c>
      <c r="R2058" s="330" t="s">
        <v>10981</v>
      </c>
    </row>
    <row r="2059" spans="12:18" x14ac:dyDescent="0.25">
      <c r="L2059" s="25"/>
      <c r="M2059" s="18"/>
      <c r="Q2059" s="52">
        <v>45</v>
      </c>
      <c r="R2059" s="332" t="s">
        <v>10981</v>
      </c>
    </row>
    <row r="2060" spans="12:18" x14ac:dyDescent="0.25">
      <c r="L2060" s="25"/>
      <c r="M2060" s="18"/>
      <c r="R2060" s="330"/>
    </row>
    <row r="2061" spans="12:18" x14ac:dyDescent="0.25">
      <c r="L2061" s="25"/>
      <c r="M2061" s="18"/>
      <c r="R2061" s="330"/>
    </row>
    <row r="2062" spans="12:18" x14ac:dyDescent="0.25">
      <c r="L2062" s="25"/>
      <c r="M2062" s="18"/>
      <c r="R2062" s="330"/>
    </row>
    <row r="2063" spans="12:18" x14ac:dyDescent="0.25">
      <c r="L2063" s="25"/>
      <c r="M2063" s="18"/>
      <c r="R2063" s="330"/>
    </row>
    <row r="2064" spans="12:18" x14ac:dyDescent="0.25">
      <c r="L2064" s="25"/>
      <c r="M2064" s="18"/>
      <c r="Q2064" s="52">
        <v>4.96</v>
      </c>
      <c r="R2064" s="332" t="s">
        <v>10981</v>
      </c>
    </row>
    <row r="2065" spans="12:18" x14ac:dyDescent="0.25">
      <c r="L2065" s="25"/>
      <c r="M2065" s="18"/>
      <c r="Q2065" s="52">
        <v>16.87</v>
      </c>
      <c r="R2065" s="332" t="s">
        <v>10981</v>
      </c>
    </row>
    <row r="2066" spans="12:18" x14ac:dyDescent="0.25">
      <c r="L2066" s="25"/>
      <c r="M2066" s="18"/>
      <c r="Q2066" s="52">
        <v>27.3</v>
      </c>
      <c r="R2066" s="330" t="s">
        <v>10981</v>
      </c>
    </row>
    <row r="2067" spans="12:18" x14ac:dyDescent="0.25">
      <c r="L2067" s="25"/>
      <c r="M2067" s="18"/>
      <c r="R2067" s="330"/>
    </row>
    <row r="2068" spans="12:18" x14ac:dyDescent="0.25">
      <c r="L2068" s="25"/>
      <c r="M2068" s="18"/>
      <c r="R2068" s="330"/>
    </row>
    <row r="2069" spans="12:18" x14ac:dyDescent="0.25">
      <c r="L2069" s="25"/>
      <c r="M2069" s="18"/>
      <c r="R2069" s="330"/>
    </row>
    <row r="2070" spans="12:18" x14ac:dyDescent="0.25">
      <c r="L2070" s="25"/>
      <c r="M2070" s="18"/>
      <c r="R2070" s="330"/>
    </row>
    <row r="2071" spans="12:18" x14ac:dyDescent="0.25">
      <c r="L2071" s="25"/>
      <c r="M2071" s="18"/>
      <c r="R2071" s="330"/>
    </row>
    <row r="2072" spans="12:18" x14ac:dyDescent="0.25">
      <c r="L2072" s="25"/>
      <c r="M2072" s="18"/>
      <c r="R2072" s="330"/>
    </row>
    <row r="2073" spans="12:18" x14ac:dyDescent="0.25">
      <c r="L2073" s="25"/>
      <c r="M2073" s="18"/>
      <c r="R2073" s="330"/>
    </row>
    <row r="2074" spans="12:18" x14ac:dyDescent="0.25">
      <c r="L2074" s="25"/>
      <c r="M2074" s="18"/>
      <c r="R2074" s="330"/>
    </row>
    <row r="2075" spans="12:18" x14ac:dyDescent="0.25">
      <c r="L2075" s="25"/>
      <c r="M2075" s="18"/>
      <c r="R2075" s="330"/>
    </row>
    <row r="2076" spans="12:18" x14ac:dyDescent="0.25">
      <c r="L2076" s="25"/>
      <c r="M2076" s="18"/>
      <c r="R2076" s="330"/>
    </row>
    <row r="2077" spans="12:18" x14ac:dyDescent="0.25">
      <c r="L2077" s="25"/>
      <c r="M2077" s="18"/>
      <c r="R2077" s="330"/>
    </row>
    <row r="2078" spans="12:18" x14ac:dyDescent="0.25">
      <c r="L2078" s="25"/>
      <c r="M2078" s="18"/>
      <c r="R2078" s="330"/>
    </row>
    <row r="2079" spans="12:18" x14ac:dyDescent="0.25">
      <c r="L2079" s="25"/>
      <c r="M2079" s="18"/>
      <c r="R2079" s="330"/>
    </row>
    <row r="2080" spans="12:18" x14ac:dyDescent="0.25">
      <c r="L2080" s="25"/>
      <c r="M2080" s="18"/>
      <c r="R2080" s="330"/>
    </row>
    <row r="2081" spans="12:18" x14ac:dyDescent="0.25">
      <c r="L2081" s="25"/>
      <c r="M2081" s="18"/>
      <c r="R2081" s="330"/>
    </row>
    <row r="2082" spans="12:18" x14ac:dyDescent="0.25">
      <c r="L2082" s="25"/>
      <c r="M2082" s="18"/>
      <c r="R2082" s="330"/>
    </row>
    <row r="2083" spans="12:18" x14ac:dyDescent="0.25">
      <c r="L2083" s="25"/>
      <c r="M2083" s="18"/>
      <c r="R2083" s="330"/>
    </row>
    <row r="2084" spans="12:18" x14ac:dyDescent="0.25">
      <c r="L2084" s="25"/>
      <c r="M2084" s="18"/>
      <c r="Q2084" s="52">
        <v>246.7</v>
      </c>
      <c r="R2084" s="330" t="s">
        <v>10981</v>
      </c>
    </row>
    <row r="2085" spans="12:18" x14ac:dyDescent="0.25">
      <c r="L2085" s="25"/>
      <c r="M2085" s="18"/>
      <c r="R2085" s="330"/>
    </row>
    <row r="2086" spans="12:18" x14ac:dyDescent="0.25">
      <c r="L2086" s="25"/>
      <c r="M2086" s="18"/>
      <c r="R2086" s="330"/>
    </row>
    <row r="2087" spans="12:18" x14ac:dyDescent="0.25">
      <c r="L2087" s="25"/>
      <c r="M2087" s="18"/>
      <c r="R2087" s="330"/>
    </row>
    <row r="2088" spans="12:18" x14ac:dyDescent="0.25">
      <c r="L2088" s="25"/>
      <c r="M2088" s="18"/>
      <c r="R2088" s="330"/>
    </row>
    <row r="2089" spans="12:18" x14ac:dyDescent="0.25">
      <c r="L2089" s="25"/>
      <c r="M2089" s="18"/>
      <c r="R2089" s="330"/>
    </row>
    <row r="2090" spans="12:18" x14ac:dyDescent="0.25">
      <c r="L2090" s="25"/>
      <c r="M2090" s="18"/>
      <c r="R2090" s="330"/>
    </row>
    <row r="2091" spans="12:18" x14ac:dyDescent="0.25">
      <c r="L2091" s="25"/>
      <c r="M2091" s="18"/>
      <c r="R2091" s="330"/>
    </row>
    <row r="2092" spans="12:18" x14ac:dyDescent="0.25">
      <c r="L2092" s="25"/>
      <c r="M2092" s="18"/>
      <c r="R2092" s="330"/>
    </row>
    <row r="2093" spans="12:18" x14ac:dyDescent="0.25">
      <c r="L2093" s="25"/>
      <c r="M2093" s="18"/>
      <c r="R2093" s="330"/>
    </row>
    <row r="2094" spans="12:18" x14ac:dyDescent="0.25">
      <c r="L2094" s="25"/>
      <c r="M2094" s="18"/>
      <c r="R2094" s="330"/>
    </row>
    <row r="2095" spans="12:18" x14ac:dyDescent="0.25">
      <c r="L2095" s="25"/>
      <c r="M2095" s="18"/>
      <c r="R2095" s="330"/>
    </row>
    <row r="2096" spans="12:18" x14ac:dyDescent="0.25">
      <c r="L2096" s="25"/>
      <c r="M2096" s="18"/>
      <c r="Q2096" s="52">
        <v>4.96</v>
      </c>
      <c r="R2096" s="332" t="s">
        <v>10981</v>
      </c>
    </row>
    <row r="2097" spans="12:18" x14ac:dyDescent="0.25">
      <c r="L2097" s="25"/>
      <c r="M2097" s="18"/>
      <c r="R2097" s="330"/>
    </row>
    <row r="2098" spans="12:18" x14ac:dyDescent="0.25">
      <c r="L2098" s="25"/>
      <c r="M2098" s="18"/>
      <c r="R2098" s="330"/>
    </row>
    <row r="2099" spans="12:18" x14ac:dyDescent="0.25">
      <c r="L2099" s="25"/>
      <c r="M2099" s="18"/>
      <c r="R2099" s="330"/>
    </row>
    <row r="2100" spans="12:18" x14ac:dyDescent="0.25">
      <c r="L2100" s="25"/>
      <c r="M2100" s="18"/>
      <c r="R2100" s="330"/>
    </row>
    <row r="2101" spans="12:18" x14ac:dyDescent="0.25">
      <c r="L2101" s="25"/>
      <c r="M2101" s="18"/>
      <c r="R2101" s="330"/>
    </row>
    <row r="2102" spans="12:18" x14ac:dyDescent="0.25">
      <c r="L2102" s="25"/>
      <c r="M2102" s="18"/>
      <c r="R2102" s="330"/>
    </row>
    <row r="2103" spans="12:18" x14ac:dyDescent="0.25">
      <c r="L2103" s="25"/>
      <c r="M2103" s="18"/>
      <c r="Q2103" s="52">
        <v>4.45</v>
      </c>
      <c r="R2103" s="332" t="s">
        <v>10981</v>
      </c>
    </row>
    <row r="2104" spans="12:18" x14ac:dyDescent="0.25">
      <c r="L2104" s="25"/>
      <c r="M2104" s="18"/>
      <c r="Q2104" s="52">
        <v>9.0399999999999991</v>
      </c>
      <c r="R2104" s="332" t="s">
        <v>10981</v>
      </c>
    </row>
    <row r="2105" spans="12:18" x14ac:dyDescent="0.25">
      <c r="L2105" s="25"/>
      <c r="M2105" s="18"/>
      <c r="R2105" s="330"/>
    </row>
    <row r="2106" spans="12:18" x14ac:dyDescent="0.25">
      <c r="L2106" s="25"/>
      <c r="M2106" s="18"/>
      <c r="R2106" s="330"/>
    </row>
    <row r="2107" spans="12:18" x14ac:dyDescent="0.25">
      <c r="L2107" s="25"/>
      <c r="M2107" s="18"/>
      <c r="R2107" s="330"/>
    </row>
    <row r="2108" spans="12:18" x14ac:dyDescent="0.25">
      <c r="L2108" s="25"/>
      <c r="M2108" s="18"/>
      <c r="R2108" s="330"/>
    </row>
    <row r="2109" spans="12:18" x14ac:dyDescent="0.25">
      <c r="L2109" s="25"/>
      <c r="M2109" s="18"/>
      <c r="R2109" s="330"/>
    </row>
    <row r="2110" spans="12:18" x14ac:dyDescent="0.25">
      <c r="L2110" s="25"/>
      <c r="M2110" s="18"/>
      <c r="R2110" s="330"/>
    </row>
    <row r="2111" spans="12:18" x14ac:dyDescent="0.25">
      <c r="L2111" s="25"/>
      <c r="M2111" s="18"/>
      <c r="R2111" s="330"/>
    </row>
    <row r="2112" spans="12:18" x14ac:dyDescent="0.25">
      <c r="L2112" s="25"/>
      <c r="M2112" s="18"/>
      <c r="R2112" s="330"/>
    </row>
    <row r="2113" spans="12:18" x14ac:dyDescent="0.25">
      <c r="L2113" s="25"/>
      <c r="M2113" s="18"/>
      <c r="R2113" s="330"/>
    </row>
    <row r="2114" spans="12:18" x14ac:dyDescent="0.25">
      <c r="L2114" s="25"/>
      <c r="M2114" s="18"/>
      <c r="R2114" s="330"/>
    </row>
    <row r="2115" spans="12:18" x14ac:dyDescent="0.25">
      <c r="L2115" s="25"/>
      <c r="M2115" s="18"/>
      <c r="R2115" s="330"/>
    </row>
    <row r="2116" spans="12:18" x14ac:dyDescent="0.25">
      <c r="L2116" s="25"/>
      <c r="M2116" s="18"/>
      <c r="R2116" s="330"/>
    </row>
    <row r="2117" spans="12:18" x14ac:dyDescent="0.25">
      <c r="L2117" s="25"/>
      <c r="M2117" s="18"/>
      <c r="R2117" s="330"/>
    </row>
    <row r="2118" spans="12:18" x14ac:dyDescent="0.25">
      <c r="L2118" s="25"/>
      <c r="M2118" s="18"/>
      <c r="R2118" s="330"/>
    </row>
    <row r="2119" spans="12:18" x14ac:dyDescent="0.25">
      <c r="L2119" s="25"/>
      <c r="M2119" s="18"/>
      <c r="R2119" s="330"/>
    </row>
    <row r="2120" spans="12:18" x14ac:dyDescent="0.25">
      <c r="L2120" s="25"/>
      <c r="M2120" s="18"/>
      <c r="R2120" s="330"/>
    </row>
    <row r="2121" spans="12:18" x14ac:dyDescent="0.25">
      <c r="L2121" s="25"/>
      <c r="M2121" s="18"/>
      <c r="R2121" s="330"/>
    </row>
    <row r="2122" spans="12:18" x14ac:dyDescent="0.25">
      <c r="L2122" s="25"/>
      <c r="M2122" s="18"/>
      <c r="R2122" s="330"/>
    </row>
    <row r="2123" spans="12:18" x14ac:dyDescent="0.25">
      <c r="L2123" s="25"/>
      <c r="M2123" s="18"/>
      <c r="R2123" s="330"/>
    </row>
    <row r="2124" spans="12:18" x14ac:dyDescent="0.25">
      <c r="L2124" s="25"/>
      <c r="M2124" s="18"/>
      <c r="R2124" s="330"/>
    </row>
    <row r="2125" spans="12:18" x14ac:dyDescent="0.25">
      <c r="L2125" s="25"/>
      <c r="M2125" s="18"/>
      <c r="R2125" s="330"/>
    </row>
    <row r="2126" spans="12:18" x14ac:dyDescent="0.25">
      <c r="L2126" s="25"/>
      <c r="M2126" s="18"/>
      <c r="R2126" s="330"/>
    </row>
    <row r="2127" spans="12:18" x14ac:dyDescent="0.25">
      <c r="L2127" s="25"/>
      <c r="M2127" s="18"/>
      <c r="R2127" s="330"/>
    </row>
    <row r="2128" spans="12:18" x14ac:dyDescent="0.25">
      <c r="L2128" s="25"/>
      <c r="M2128" s="18"/>
      <c r="R2128" s="330"/>
    </row>
    <row r="2129" spans="12:18" x14ac:dyDescent="0.25">
      <c r="L2129" s="25"/>
      <c r="M2129" s="18"/>
      <c r="R2129" s="330"/>
    </row>
    <row r="2130" spans="12:18" x14ac:dyDescent="0.25">
      <c r="L2130" s="25"/>
      <c r="M2130" s="18"/>
      <c r="R2130" s="330"/>
    </row>
    <row r="2131" spans="12:18" x14ac:dyDescent="0.25">
      <c r="L2131" s="25"/>
      <c r="M2131" s="18"/>
      <c r="R2131" s="330"/>
    </row>
    <row r="2132" spans="12:18" x14ac:dyDescent="0.25">
      <c r="L2132" s="25"/>
      <c r="M2132" s="18"/>
      <c r="R2132" s="330"/>
    </row>
    <row r="2133" spans="12:18" x14ac:dyDescent="0.25">
      <c r="L2133" s="25"/>
      <c r="M2133" s="18"/>
      <c r="R2133" s="330"/>
    </row>
    <row r="2134" spans="12:18" x14ac:dyDescent="0.25">
      <c r="L2134" s="25"/>
      <c r="M2134" s="18"/>
      <c r="R2134" s="330"/>
    </row>
    <row r="2135" spans="12:18" x14ac:dyDescent="0.25">
      <c r="L2135" s="25"/>
      <c r="M2135" s="18"/>
      <c r="R2135" s="330"/>
    </row>
    <row r="2136" spans="12:18" x14ac:dyDescent="0.25">
      <c r="L2136" s="25"/>
      <c r="M2136" s="18"/>
      <c r="R2136" s="330"/>
    </row>
    <row r="2137" spans="12:18" x14ac:dyDescent="0.25">
      <c r="L2137" s="25"/>
      <c r="M2137" s="18"/>
      <c r="R2137" s="330"/>
    </row>
    <row r="2138" spans="12:18" x14ac:dyDescent="0.25">
      <c r="L2138" s="25"/>
      <c r="M2138" s="18"/>
      <c r="R2138" s="330"/>
    </row>
    <row r="2139" spans="12:18" x14ac:dyDescent="0.25">
      <c r="L2139" s="25"/>
      <c r="M2139" s="18"/>
      <c r="R2139" s="330"/>
    </row>
    <row r="2140" spans="12:18" x14ac:dyDescent="0.25">
      <c r="L2140" s="25"/>
      <c r="M2140" s="18"/>
      <c r="R2140" s="330"/>
    </row>
    <row r="2141" spans="12:18" x14ac:dyDescent="0.25">
      <c r="L2141" s="25"/>
      <c r="M2141" s="18"/>
      <c r="R2141" s="330"/>
    </row>
    <row r="2142" spans="12:18" x14ac:dyDescent="0.25">
      <c r="L2142" s="25"/>
      <c r="M2142" s="18"/>
      <c r="R2142" s="330"/>
    </row>
    <row r="2143" spans="12:18" x14ac:dyDescent="0.25">
      <c r="L2143" s="25"/>
      <c r="M2143" s="18"/>
      <c r="R2143" s="330"/>
    </row>
    <row r="2144" spans="12:18" x14ac:dyDescent="0.25">
      <c r="L2144" s="25"/>
      <c r="M2144" s="18"/>
      <c r="R2144" s="330"/>
    </row>
    <row r="2145" spans="12:18" x14ac:dyDescent="0.25">
      <c r="L2145" s="25"/>
      <c r="M2145" s="18"/>
      <c r="R2145" s="330"/>
    </row>
    <row r="2146" spans="12:18" x14ac:dyDescent="0.25">
      <c r="L2146" s="25"/>
      <c r="M2146" s="18"/>
      <c r="R2146" s="330"/>
    </row>
    <row r="2147" spans="12:18" x14ac:dyDescent="0.25">
      <c r="L2147" s="25"/>
      <c r="M2147" s="18"/>
      <c r="R2147" s="330"/>
    </row>
    <row r="2148" spans="12:18" x14ac:dyDescent="0.25">
      <c r="L2148" s="25"/>
      <c r="M2148" s="18"/>
      <c r="Q2148" s="52">
        <v>1.5</v>
      </c>
      <c r="R2148" s="330" t="s">
        <v>10982</v>
      </c>
    </row>
    <row r="2149" spans="12:18" x14ac:dyDescent="0.25">
      <c r="L2149" s="25"/>
      <c r="M2149" s="18"/>
      <c r="R2149" s="330"/>
    </row>
    <row r="2150" spans="12:18" x14ac:dyDescent="0.25">
      <c r="L2150" s="25"/>
      <c r="M2150" s="18"/>
      <c r="R2150" s="330"/>
    </row>
    <row r="2151" spans="12:18" x14ac:dyDescent="0.25">
      <c r="L2151" s="25"/>
      <c r="M2151" s="18"/>
      <c r="R2151" s="330"/>
    </row>
    <row r="2152" spans="12:18" x14ac:dyDescent="0.25">
      <c r="L2152" s="25"/>
      <c r="M2152" s="18"/>
      <c r="R2152" s="330"/>
    </row>
    <row r="2153" spans="12:18" x14ac:dyDescent="0.25">
      <c r="L2153" s="25"/>
      <c r="M2153" s="18"/>
      <c r="R2153" s="330"/>
    </row>
    <row r="2154" spans="12:18" x14ac:dyDescent="0.25">
      <c r="L2154" s="25"/>
      <c r="M2154" s="18"/>
      <c r="R2154" s="330"/>
    </row>
    <row r="2155" spans="12:18" x14ac:dyDescent="0.25">
      <c r="L2155" s="25"/>
      <c r="M2155" s="18"/>
      <c r="R2155" s="330"/>
    </row>
    <row r="2156" spans="12:18" x14ac:dyDescent="0.25">
      <c r="L2156" s="25"/>
      <c r="M2156" s="18"/>
      <c r="R2156" s="330"/>
    </row>
    <row r="2157" spans="12:18" x14ac:dyDescent="0.25">
      <c r="L2157" s="25"/>
      <c r="M2157" s="18"/>
      <c r="R2157" s="330"/>
    </row>
    <row r="2158" spans="12:18" x14ac:dyDescent="0.25">
      <c r="L2158" s="25"/>
      <c r="M2158" s="18"/>
      <c r="R2158" s="330"/>
    </row>
    <row r="2159" spans="12:18" x14ac:dyDescent="0.25">
      <c r="L2159" s="25"/>
      <c r="M2159" s="18"/>
      <c r="R2159" s="330"/>
    </row>
    <row r="2160" spans="12:18" x14ac:dyDescent="0.25">
      <c r="L2160" s="25"/>
      <c r="M2160" s="18"/>
      <c r="R2160" s="330"/>
    </row>
    <row r="2161" spans="12:18" x14ac:dyDescent="0.25">
      <c r="L2161" s="25"/>
      <c r="M2161" s="18"/>
      <c r="R2161" s="330"/>
    </row>
    <row r="2162" spans="12:18" x14ac:dyDescent="0.25">
      <c r="L2162" s="25"/>
      <c r="M2162" s="18"/>
      <c r="R2162" s="330"/>
    </row>
    <row r="2163" spans="12:18" x14ac:dyDescent="0.25">
      <c r="L2163" s="25"/>
      <c r="M2163" s="18"/>
      <c r="R2163" s="330"/>
    </row>
    <row r="2164" spans="12:18" x14ac:dyDescent="0.25">
      <c r="L2164" s="25"/>
      <c r="M2164" s="18"/>
      <c r="R2164" s="330"/>
    </row>
    <row r="2165" spans="12:18" x14ac:dyDescent="0.25">
      <c r="L2165" s="25"/>
      <c r="M2165" s="18"/>
      <c r="R2165" s="330"/>
    </row>
    <row r="2166" spans="12:18" x14ac:dyDescent="0.25">
      <c r="L2166" s="25"/>
      <c r="M2166" s="18"/>
      <c r="R2166" s="330"/>
    </row>
    <row r="2167" spans="12:18" x14ac:dyDescent="0.25">
      <c r="L2167" s="25"/>
      <c r="M2167" s="18"/>
      <c r="R2167" s="330"/>
    </row>
    <row r="2168" spans="12:18" x14ac:dyDescent="0.25">
      <c r="L2168" s="25"/>
      <c r="M2168" s="18"/>
      <c r="R2168" s="330"/>
    </row>
    <row r="2169" spans="12:18" x14ac:dyDescent="0.25">
      <c r="L2169" s="25"/>
      <c r="M2169" s="18"/>
      <c r="R2169" s="330"/>
    </row>
    <row r="2170" spans="12:18" x14ac:dyDescent="0.25">
      <c r="L2170" s="25"/>
      <c r="M2170" s="18"/>
      <c r="R2170" s="330"/>
    </row>
    <row r="2171" spans="12:18" x14ac:dyDescent="0.25">
      <c r="L2171" s="25"/>
      <c r="M2171" s="18"/>
      <c r="R2171" s="330"/>
    </row>
    <row r="2172" spans="12:18" x14ac:dyDescent="0.25">
      <c r="L2172" s="25"/>
      <c r="M2172" s="18"/>
      <c r="R2172" s="330"/>
    </row>
    <row r="2173" spans="12:18" x14ac:dyDescent="0.25">
      <c r="L2173" s="25"/>
      <c r="M2173" s="18"/>
      <c r="R2173" s="330"/>
    </row>
    <row r="2174" spans="12:18" x14ac:dyDescent="0.25">
      <c r="L2174" s="25"/>
      <c r="M2174" s="18"/>
      <c r="R2174" s="330"/>
    </row>
    <row r="2175" spans="12:18" x14ac:dyDescent="0.25">
      <c r="L2175" s="25"/>
      <c r="M2175" s="18"/>
      <c r="R2175" s="330"/>
    </row>
    <row r="2176" spans="12:18" x14ac:dyDescent="0.25">
      <c r="L2176" s="25"/>
      <c r="M2176" s="18"/>
      <c r="R2176" s="330"/>
    </row>
    <row r="2177" spans="12:18" x14ac:dyDescent="0.25">
      <c r="L2177" s="25"/>
      <c r="M2177" s="18"/>
      <c r="R2177" s="330"/>
    </row>
    <row r="2178" spans="12:18" x14ac:dyDescent="0.25">
      <c r="L2178" s="25"/>
      <c r="M2178" s="18"/>
      <c r="R2178" s="330"/>
    </row>
    <row r="2179" spans="12:18" x14ac:dyDescent="0.25">
      <c r="L2179" s="25"/>
      <c r="M2179" s="18"/>
      <c r="R2179" s="330"/>
    </row>
    <row r="2180" spans="12:18" x14ac:dyDescent="0.25">
      <c r="L2180" s="25"/>
      <c r="M2180" s="18"/>
      <c r="R2180" s="330"/>
    </row>
    <row r="2181" spans="12:18" x14ac:dyDescent="0.25">
      <c r="L2181" s="25"/>
      <c r="M2181" s="18"/>
      <c r="R2181" s="330"/>
    </row>
    <row r="2182" spans="12:18" x14ac:dyDescent="0.25">
      <c r="L2182" s="25"/>
      <c r="M2182" s="18"/>
      <c r="R2182" s="330"/>
    </row>
    <row r="2183" spans="12:18" x14ac:dyDescent="0.25">
      <c r="L2183" s="25"/>
      <c r="M2183" s="18"/>
      <c r="R2183" s="330"/>
    </row>
    <row r="2184" spans="12:18" x14ac:dyDescent="0.25">
      <c r="L2184" s="25"/>
      <c r="M2184" s="18"/>
      <c r="R2184" s="330"/>
    </row>
    <row r="2185" spans="12:18" x14ac:dyDescent="0.25">
      <c r="L2185" s="25"/>
      <c r="M2185" s="18"/>
      <c r="R2185" s="330"/>
    </row>
    <row r="2186" spans="12:18" x14ac:dyDescent="0.25">
      <c r="L2186" s="25"/>
      <c r="M2186" s="18"/>
      <c r="R2186" s="330"/>
    </row>
    <row r="2187" spans="12:18" x14ac:dyDescent="0.25">
      <c r="L2187" s="25"/>
      <c r="M2187" s="18"/>
      <c r="R2187" s="330"/>
    </row>
    <row r="2188" spans="12:18" x14ac:dyDescent="0.25">
      <c r="L2188" s="25"/>
      <c r="M2188" s="18"/>
      <c r="R2188" s="330"/>
    </row>
    <row r="2189" spans="12:18" x14ac:dyDescent="0.25">
      <c r="L2189" s="25"/>
      <c r="M2189" s="18"/>
      <c r="R2189" s="330"/>
    </row>
    <row r="2190" spans="12:18" x14ac:dyDescent="0.25">
      <c r="L2190" s="25"/>
      <c r="M2190" s="18"/>
      <c r="R2190" s="330"/>
    </row>
    <row r="2191" spans="12:18" x14ac:dyDescent="0.25">
      <c r="L2191" s="25"/>
      <c r="M2191" s="18"/>
      <c r="Q2191" s="52">
        <v>34</v>
      </c>
      <c r="R2191" s="330" t="s">
        <v>10981</v>
      </c>
    </row>
    <row r="2192" spans="12:18" x14ac:dyDescent="0.25">
      <c r="L2192" s="25"/>
      <c r="M2192" s="18"/>
      <c r="R2192" s="330"/>
    </row>
    <row r="2193" spans="12:18" x14ac:dyDescent="0.25">
      <c r="L2193" s="25"/>
      <c r="M2193" s="18"/>
      <c r="R2193" s="330"/>
    </row>
    <row r="2194" spans="12:18" x14ac:dyDescent="0.25">
      <c r="L2194" s="25"/>
      <c r="M2194" s="18"/>
      <c r="R2194" s="330"/>
    </row>
    <row r="2195" spans="12:18" x14ac:dyDescent="0.25">
      <c r="L2195" s="25"/>
      <c r="M2195" s="18"/>
      <c r="R2195" s="330"/>
    </row>
    <row r="2196" spans="12:18" x14ac:dyDescent="0.25">
      <c r="L2196" s="25"/>
      <c r="M2196" s="18"/>
      <c r="R2196" s="330"/>
    </row>
    <row r="2197" spans="12:18" x14ac:dyDescent="0.25">
      <c r="L2197" s="25"/>
      <c r="M2197" s="18"/>
      <c r="R2197" s="330"/>
    </row>
    <row r="2198" spans="12:18" x14ac:dyDescent="0.25">
      <c r="L2198" s="25"/>
      <c r="M2198" s="18"/>
      <c r="R2198" s="330"/>
    </row>
    <row r="2199" spans="12:18" x14ac:dyDescent="0.25">
      <c r="L2199" s="25"/>
      <c r="M2199" s="18"/>
      <c r="R2199" s="330"/>
    </row>
    <row r="2200" spans="12:18" x14ac:dyDescent="0.25">
      <c r="L2200" s="25"/>
      <c r="M2200" s="18"/>
      <c r="R2200" s="330"/>
    </row>
    <row r="2201" spans="12:18" x14ac:dyDescent="0.25">
      <c r="L2201" s="25"/>
      <c r="M2201" s="18"/>
      <c r="R2201" s="330"/>
    </row>
    <row r="2202" spans="12:18" x14ac:dyDescent="0.25">
      <c r="L2202" s="25"/>
      <c r="M2202" s="18"/>
      <c r="R2202" s="330"/>
    </row>
    <row r="2203" spans="12:18" x14ac:dyDescent="0.25">
      <c r="L2203" s="25"/>
      <c r="M2203" s="18"/>
      <c r="R2203" s="330"/>
    </row>
    <row r="2204" spans="12:18" x14ac:dyDescent="0.25">
      <c r="L2204" s="25"/>
      <c r="M2204" s="18"/>
      <c r="R2204" s="330"/>
    </row>
    <row r="2205" spans="12:18" x14ac:dyDescent="0.25">
      <c r="L2205" s="25"/>
      <c r="M2205" s="18"/>
      <c r="R2205" s="330"/>
    </row>
    <row r="2206" spans="12:18" x14ac:dyDescent="0.25">
      <c r="L2206" s="25"/>
      <c r="M2206" s="18"/>
      <c r="R2206" s="330"/>
    </row>
    <row r="2207" spans="12:18" x14ac:dyDescent="0.25">
      <c r="L2207" s="25"/>
      <c r="M2207" s="18"/>
      <c r="R2207" s="330"/>
    </row>
    <row r="2208" spans="12:18" x14ac:dyDescent="0.25">
      <c r="L2208" s="25"/>
      <c r="M2208" s="18"/>
      <c r="R2208" s="330"/>
    </row>
    <row r="2209" spans="12:18" x14ac:dyDescent="0.25">
      <c r="L2209" s="25"/>
      <c r="M2209" s="18"/>
      <c r="R2209" s="330"/>
    </row>
    <row r="2210" spans="12:18" x14ac:dyDescent="0.25">
      <c r="L2210" s="25"/>
      <c r="M2210" s="18"/>
      <c r="R2210" s="330"/>
    </row>
    <row r="2211" spans="12:18" x14ac:dyDescent="0.25">
      <c r="L2211" s="25"/>
      <c r="M2211" s="18"/>
      <c r="R2211" s="330"/>
    </row>
    <row r="2212" spans="12:18" x14ac:dyDescent="0.25">
      <c r="L2212" s="25"/>
      <c r="M2212" s="18"/>
      <c r="R2212" s="330"/>
    </row>
    <row r="2213" spans="12:18" x14ac:dyDescent="0.25">
      <c r="L2213" s="25"/>
      <c r="M2213" s="18"/>
      <c r="R2213" s="330"/>
    </row>
    <row r="2214" spans="12:18" x14ac:dyDescent="0.25">
      <c r="L2214" s="25"/>
      <c r="M2214" s="18"/>
      <c r="R2214" s="330"/>
    </row>
    <row r="2215" spans="12:18" x14ac:dyDescent="0.25">
      <c r="L2215" s="25"/>
      <c r="M2215" s="18"/>
      <c r="R2215" s="330"/>
    </row>
    <row r="2216" spans="12:18" x14ac:dyDescent="0.25">
      <c r="L2216" s="25"/>
      <c r="M2216" s="18"/>
      <c r="R2216" s="330"/>
    </row>
    <row r="2217" spans="12:18" x14ac:dyDescent="0.25">
      <c r="L2217" s="25"/>
      <c r="M2217" s="18"/>
      <c r="R2217" s="330"/>
    </row>
    <row r="2218" spans="12:18" x14ac:dyDescent="0.25">
      <c r="L2218" s="25"/>
      <c r="M2218" s="18"/>
      <c r="R2218" s="330"/>
    </row>
    <row r="2219" spans="12:18" x14ac:dyDescent="0.25">
      <c r="L2219" s="25"/>
      <c r="M2219" s="18"/>
      <c r="R2219" s="330"/>
    </row>
    <row r="2220" spans="12:18" x14ac:dyDescent="0.25">
      <c r="L2220" s="25"/>
      <c r="M2220" s="18"/>
      <c r="R2220" s="330"/>
    </row>
    <row r="2221" spans="12:18" x14ac:dyDescent="0.25">
      <c r="L2221" s="25"/>
      <c r="M2221" s="18"/>
      <c r="R2221" s="330"/>
    </row>
    <row r="2222" spans="12:18" x14ac:dyDescent="0.25">
      <c r="L2222" s="25"/>
      <c r="M2222" s="18"/>
      <c r="R2222" s="330"/>
    </row>
    <row r="2223" spans="12:18" x14ac:dyDescent="0.25">
      <c r="L2223" s="25"/>
      <c r="M2223" s="18"/>
      <c r="R2223" s="330"/>
    </row>
    <row r="2224" spans="12:18" x14ac:dyDescent="0.25">
      <c r="L2224" s="25"/>
      <c r="M2224" s="18"/>
      <c r="R2224" s="330"/>
    </row>
    <row r="2225" spans="12:18" x14ac:dyDescent="0.25">
      <c r="L2225" s="25"/>
      <c r="M2225" s="18"/>
      <c r="R2225" s="330"/>
    </row>
    <row r="2226" spans="12:18" x14ac:dyDescent="0.25">
      <c r="L2226" s="25"/>
      <c r="M2226" s="18"/>
      <c r="R2226" s="330"/>
    </row>
    <row r="2227" spans="12:18" x14ac:dyDescent="0.25">
      <c r="L2227" s="25"/>
      <c r="M2227" s="18"/>
      <c r="R2227" s="330"/>
    </row>
    <row r="2228" spans="12:18" x14ac:dyDescent="0.25">
      <c r="L2228" s="25"/>
      <c r="M2228" s="18"/>
      <c r="Q2228" s="52">
        <v>383.02</v>
      </c>
      <c r="R2228" s="330" t="s">
        <v>10981</v>
      </c>
    </row>
    <row r="2229" spans="12:18" x14ac:dyDescent="0.25">
      <c r="L2229" s="25"/>
      <c r="M2229" s="18"/>
      <c r="R2229" s="330"/>
    </row>
    <row r="2230" spans="12:18" x14ac:dyDescent="0.25">
      <c r="L2230" s="25"/>
      <c r="M2230" s="18"/>
      <c r="Q2230" s="52">
        <v>55</v>
      </c>
      <c r="R2230" s="330" t="s">
        <v>10981</v>
      </c>
    </row>
    <row r="2231" spans="12:18" x14ac:dyDescent="0.25">
      <c r="L2231" s="25"/>
      <c r="M2231" s="18"/>
      <c r="R2231" s="330"/>
    </row>
    <row r="2232" spans="12:18" x14ac:dyDescent="0.25">
      <c r="L2232" s="25"/>
      <c r="M2232" s="18"/>
      <c r="R2232" s="330"/>
    </row>
    <row r="2233" spans="12:18" x14ac:dyDescent="0.25">
      <c r="L2233" s="25"/>
      <c r="M2233" s="18"/>
      <c r="R2233" s="330"/>
    </row>
    <row r="2234" spans="12:18" x14ac:dyDescent="0.25">
      <c r="L2234" s="25"/>
      <c r="M2234" s="18"/>
      <c r="R2234" s="330"/>
    </row>
    <row r="2235" spans="12:18" x14ac:dyDescent="0.25">
      <c r="L2235" s="25"/>
      <c r="M2235" s="18"/>
      <c r="R2235" s="330"/>
    </row>
    <row r="2236" spans="12:18" x14ac:dyDescent="0.25">
      <c r="L2236" s="25"/>
      <c r="M2236" s="18"/>
      <c r="R2236" s="330"/>
    </row>
    <row r="2237" spans="12:18" x14ac:dyDescent="0.25">
      <c r="L2237" s="25"/>
      <c r="M2237" s="18"/>
      <c r="R2237" s="330"/>
    </row>
    <row r="2238" spans="12:18" x14ac:dyDescent="0.25">
      <c r="L2238" s="25"/>
      <c r="M2238" s="18"/>
      <c r="R2238" s="330"/>
    </row>
    <row r="2239" spans="12:18" x14ac:dyDescent="0.25">
      <c r="L2239" s="25"/>
      <c r="M2239" s="18"/>
      <c r="R2239" s="330"/>
    </row>
    <row r="2240" spans="12:18" x14ac:dyDescent="0.25">
      <c r="L2240" s="25"/>
      <c r="M2240" s="18"/>
      <c r="R2240" s="330"/>
    </row>
    <row r="2241" spans="12:18" x14ac:dyDescent="0.25">
      <c r="L2241" s="25"/>
      <c r="M2241" s="18"/>
      <c r="R2241" s="330"/>
    </row>
    <row r="2242" spans="12:18" x14ac:dyDescent="0.25">
      <c r="L2242" s="25"/>
      <c r="M2242" s="18"/>
      <c r="R2242" s="330"/>
    </row>
    <row r="2243" spans="12:18" x14ac:dyDescent="0.25">
      <c r="L2243" s="25"/>
      <c r="M2243" s="18"/>
      <c r="R2243" s="330"/>
    </row>
    <row r="2244" spans="12:18" x14ac:dyDescent="0.25">
      <c r="L2244" s="25"/>
      <c r="M2244" s="18"/>
      <c r="R2244" s="330"/>
    </row>
    <row r="2245" spans="12:18" x14ac:dyDescent="0.25">
      <c r="L2245" s="25"/>
      <c r="M2245" s="18"/>
      <c r="R2245" s="330"/>
    </row>
    <row r="2246" spans="12:18" x14ac:dyDescent="0.25">
      <c r="L2246" s="25"/>
      <c r="M2246" s="18"/>
      <c r="R2246" s="330"/>
    </row>
    <row r="2247" spans="12:18" x14ac:dyDescent="0.25">
      <c r="L2247" s="25"/>
      <c r="M2247" s="18"/>
      <c r="R2247" s="330"/>
    </row>
    <row r="2248" spans="12:18" x14ac:dyDescent="0.25">
      <c r="L2248" s="25"/>
      <c r="M2248" s="18"/>
      <c r="R2248" s="330"/>
    </row>
    <row r="2249" spans="12:18" x14ac:dyDescent="0.25">
      <c r="L2249" s="25"/>
      <c r="M2249" s="18"/>
      <c r="R2249" s="330"/>
    </row>
    <row r="2250" spans="12:18" x14ac:dyDescent="0.25">
      <c r="L2250" s="25"/>
      <c r="M2250" s="18"/>
      <c r="R2250" s="330"/>
    </row>
    <row r="2251" spans="12:18" x14ac:dyDescent="0.25">
      <c r="L2251" s="25"/>
      <c r="M2251" s="18"/>
      <c r="R2251" s="330"/>
    </row>
    <row r="2252" spans="12:18" x14ac:dyDescent="0.25">
      <c r="L2252" s="25"/>
      <c r="M2252" s="18"/>
      <c r="R2252" s="330"/>
    </row>
    <row r="2253" spans="12:18" x14ac:dyDescent="0.25">
      <c r="L2253" s="25"/>
      <c r="M2253" s="18"/>
      <c r="R2253" s="330"/>
    </row>
    <row r="2254" spans="12:18" x14ac:dyDescent="0.25">
      <c r="L2254" s="25"/>
      <c r="M2254" s="18"/>
      <c r="R2254" s="330"/>
    </row>
    <row r="2255" spans="12:18" x14ac:dyDescent="0.25">
      <c r="L2255" s="25"/>
      <c r="M2255" s="18"/>
      <c r="R2255" s="330"/>
    </row>
    <row r="2256" spans="12:18" x14ac:dyDescent="0.25">
      <c r="L2256" s="25"/>
      <c r="M2256" s="18"/>
      <c r="R2256" s="330"/>
    </row>
    <row r="2257" spans="12:18" x14ac:dyDescent="0.25">
      <c r="L2257" s="25"/>
      <c r="M2257" s="18"/>
      <c r="Q2257" s="52">
        <v>23.15</v>
      </c>
      <c r="R2257" s="330" t="s">
        <v>10981</v>
      </c>
    </row>
    <row r="2258" spans="12:18" x14ac:dyDescent="0.25">
      <c r="L2258" s="25"/>
      <c r="M2258" s="18"/>
      <c r="Q2258" s="52">
        <v>60.5</v>
      </c>
      <c r="R2258" s="330" t="s">
        <v>10981</v>
      </c>
    </row>
    <row r="2259" spans="12:18" x14ac:dyDescent="0.25">
      <c r="L2259" s="25"/>
      <c r="M2259" s="18"/>
      <c r="R2259" s="330"/>
    </row>
    <row r="2260" spans="12:18" x14ac:dyDescent="0.25">
      <c r="L2260" s="25"/>
      <c r="M2260" s="18"/>
      <c r="R2260" s="330"/>
    </row>
    <row r="2261" spans="12:18" x14ac:dyDescent="0.25">
      <c r="L2261" s="25"/>
      <c r="M2261" s="18"/>
      <c r="R2261" s="330"/>
    </row>
    <row r="2262" spans="12:18" x14ac:dyDescent="0.25">
      <c r="L2262" s="25"/>
      <c r="M2262" s="18"/>
      <c r="R2262" s="330"/>
    </row>
    <row r="2263" spans="12:18" x14ac:dyDescent="0.25">
      <c r="L2263" s="25"/>
      <c r="M2263" s="18"/>
      <c r="R2263" s="330"/>
    </row>
    <row r="2264" spans="12:18" x14ac:dyDescent="0.25">
      <c r="L2264" s="25"/>
      <c r="M2264" s="18"/>
      <c r="R2264" s="330"/>
    </row>
    <row r="2265" spans="12:18" x14ac:dyDescent="0.25">
      <c r="L2265" s="25"/>
      <c r="M2265" s="18"/>
      <c r="Q2265" s="52">
        <v>9.02</v>
      </c>
      <c r="R2265" s="330" t="s">
        <v>10981</v>
      </c>
    </row>
    <row r="2266" spans="12:18" x14ac:dyDescent="0.25">
      <c r="L2266" s="25"/>
      <c r="M2266" s="18"/>
      <c r="Q2266" s="52">
        <v>9.02</v>
      </c>
      <c r="R2266" s="332" t="s">
        <v>10981</v>
      </c>
    </row>
    <row r="2267" spans="12:18" x14ac:dyDescent="0.25">
      <c r="L2267" s="25"/>
      <c r="M2267" s="18"/>
      <c r="R2267" s="330"/>
    </row>
    <row r="2268" spans="12:18" x14ac:dyDescent="0.25">
      <c r="L2268" s="25"/>
      <c r="M2268" s="18"/>
      <c r="R2268" s="330"/>
    </row>
    <row r="2269" spans="12:18" x14ac:dyDescent="0.25">
      <c r="L2269" s="25"/>
      <c r="M2269" s="18"/>
      <c r="R2269" s="330"/>
    </row>
    <row r="2270" spans="12:18" x14ac:dyDescent="0.25">
      <c r="L2270" s="25"/>
      <c r="M2270" s="18"/>
      <c r="R2270" s="330"/>
    </row>
    <row r="2271" spans="12:18" x14ac:dyDescent="0.25">
      <c r="L2271" s="25"/>
      <c r="M2271" s="18"/>
      <c r="R2271" s="330"/>
    </row>
    <row r="2272" spans="12:18" x14ac:dyDescent="0.25">
      <c r="L2272" s="25"/>
      <c r="M2272" s="18"/>
      <c r="R2272" s="330"/>
    </row>
    <row r="2273" spans="12:18" x14ac:dyDescent="0.25">
      <c r="L2273" s="25"/>
      <c r="M2273" s="18"/>
      <c r="R2273" s="330"/>
    </row>
    <row r="2274" spans="12:18" x14ac:dyDescent="0.25">
      <c r="L2274" s="25"/>
      <c r="M2274" s="18"/>
      <c r="R2274" s="330"/>
    </row>
    <row r="2275" spans="12:18" x14ac:dyDescent="0.25">
      <c r="L2275" s="25"/>
      <c r="M2275" s="18"/>
      <c r="R2275" s="330"/>
    </row>
    <row r="2276" spans="12:18" x14ac:dyDescent="0.25">
      <c r="L2276" s="25"/>
      <c r="M2276" s="18"/>
      <c r="R2276" s="330"/>
    </row>
    <row r="2277" spans="12:18" x14ac:dyDescent="0.25">
      <c r="L2277" s="25"/>
      <c r="M2277" s="18"/>
      <c r="R2277" s="330"/>
    </row>
    <row r="2278" spans="12:18" x14ac:dyDescent="0.25">
      <c r="L2278" s="25"/>
      <c r="M2278" s="18"/>
      <c r="R2278" s="330"/>
    </row>
    <row r="2279" spans="12:18" x14ac:dyDescent="0.25">
      <c r="L2279" s="25"/>
      <c r="M2279" s="18"/>
      <c r="R2279" s="330"/>
    </row>
    <row r="2280" spans="12:18" x14ac:dyDescent="0.25">
      <c r="L2280" s="25"/>
      <c r="M2280" s="18"/>
      <c r="R2280" s="330"/>
    </row>
    <row r="2281" spans="12:18" x14ac:dyDescent="0.25">
      <c r="L2281" s="25"/>
      <c r="M2281" s="18"/>
      <c r="R2281" s="330"/>
    </row>
    <row r="2282" spans="12:18" x14ac:dyDescent="0.25">
      <c r="L2282" s="25"/>
      <c r="M2282" s="18"/>
      <c r="R2282" s="330"/>
    </row>
    <row r="2283" spans="12:18" x14ac:dyDescent="0.25">
      <c r="L2283" s="25"/>
      <c r="M2283" s="18"/>
      <c r="R2283" s="330"/>
    </row>
    <row r="2284" spans="12:18" x14ac:dyDescent="0.25">
      <c r="L2284" s="25"/>
      <c r="M2284" s="18"/>
      <c r="R2284" s="330"/>
    </row>
    <row r="2285" spans="12:18" x14ac:dyDescent="0.25">
      <c r="L2285" s="25"/>
      <c r="M2285" s="18"/>
      <c r="R2285" s="330"/>
    </row>
    <row r="2286" spans="12:18" x14ac:dyDescent="0.25">
      <c r="L2286" s="25"/>
      <c r="M2286" s="18"/>
      <c r="R2286" s="330"/>
    </row>
    <row r="2287" spans="12:18" x14ac:dyDescent="0.25">
      <c r="L2287" s="25"/>
      <c r="M2287" s="18"/>
      <c r="R2287" s="330"/>
    </row>
    <row r="2288" spans="12:18" x14ac:dyDescent="0.25">
      <c r="L2288" s="25"/>
      <c r="M2288" s="18"/>
      <c r="R2288" s="330"/>
    </row>
    <row r="2289" spans="12:18" x14ac:dyDescent="0.25">
      <c r="L2289" s="25"/>
      <c r="M2289" s="18"/>
      <c r="Q2289" s="52">
        <v>1.3</v>
      </c>
      <c r="R2289" s="330" t="s">
        <v>10981</v>
      </c>
    </row>
    <row r="2290" spans="12:18" x14ac:dyDescent="0.25">
      <c r="L2290" s="25"/>
      <c r="M2290" s="18"/>
      <c r="R2290" s="330"/>
    </row>
    <row r="2291" spans="12:18" x14ac:dyDescent="0.25">
      <c r="L2291" s="25"/>
      <c r="M2291" s="18"/>
      <c r="R2291" s="330"/>
    </row>
    <row r="2292" spans="12:18" x14ac:dyDescent="0.25">
      <c r="L2292" s="25"/>
      <c r="M2292" s="18"/>
      <c r="R2292" s="330"/>
    </row>
    <row r="2293" spans="12:18" x14ac:dyDescent="0.25">
      <c r="L2293" s="25"/>
      <c r="M2293" s="18"/>
      <c r="R2293" s="330"/>
    </row>
    <row r="2294" spans="12:18" x14ac:dyDescent="0.25">
      <c r="L2294" s="25"/>
      <c r="M2294" s="18"/>
      <c r="R2294" s="330"/>
    </row>
    <row r="2295" spans="12:18" x14ac:dyDescent="0.25">
      <c r="L2295" s="25"/>
      <c r="M2295" s="18"/>
      <c r="R2295" s="330"/>
    </row>
    <row r="2296" spans="12:18" x14ac:dyDescent="0.25">
      <c r="L2296" s="25"/>
      <c r="M2296" s="18"/>
      <c r="R2296" s="330"/>
    </row>
    <row r="2297" spans="12:18" x14ac:dyDescent="0.25">
      <c r="L2297" s="25"/>
      <c r="M2297" s="18"/>
      <c r="R2297" s="330"/>
    </row>
    <row r="2298" spans="12:18" x14ac:dyDescent="0.25">
      <c r="L2298" s="25"/>
      <c r="M2298" s="18"/>
      <c r="R2298" s="330"/>
    </row>
    <row r="2299" spans="12:18" x14ac:dyDescent="0.25">
      <c r="L2299" s="25"/>
      <c r="M2299" s="18"/>
      <c r="R2299" s="330"/>
    </row>
    <row r="2300" spans="12:18" x14ac:dyDescent="0.25">
      <c r="L2300" s="25"/>
      <c r="M2300" s="18"/>
      <c r="R2300" s="330"/>
    </row>
    <row r="2301" spans="12:18" x14ac:dyDescent="0.25">
      <c r="L2301" s="25"/>
      <c r="M2301" s="18"/>
      <c r="R2301" s="330"/>
    </row>
    <row r="2302" spans="12:18" x14ac:dyDescent="0.25">
      <c r="L2302" s="25"/>
      <c r="M2302" s="18"/>
      <c r="R2302" s="330"/>
    </row>
    <row r="2303" spans="12:18" x14ac:dyDescent="0.25">
      <c r="L2303" s="25"/>
      <c r="M2303" s="18"/>
      <c r="R2303" s="330"/>
    </row>
    <row r="2304" spans="12:18" x14ac:dyDescent="0.25">
      <c r="L2304" s="25"/>
      <c r="M2304" s="18"/>
      <c r="Q2304" s="52">
        <v>21.75</v>
      </c>
      <c r="R2304" s="330" t="s">
        <v>10981</v>
      </c>
    </row>
    <row r="2305" spans="12:18" x14ac:dyDescent="0.25">
      <c r="L2305" s="25"/>
      <c r="M2305" s="18"/>
      <c r="R2305" s="330"/>
    </row>
    <row r="2306" spans="12:18" x14ac:dyDescent="0.25">
      <c r="L2306" s="25"/>
      <c r="M2306" s="18"/>
      <c r="R2306" s="330"/>
    </row>
    <row r="2307" spans="12:18" x14ac:dyDescent="0.25">
      <c r="L2307" s="25"/>
      <c r="M2307" s="18"/>
      <c r="R2307" s="330"/>
    </row>
    <row r="2308" spans="12:18" x14ac:dyDescent="0.25">
      <c r="L2308" s="25"/>
      <c r="M2308" s="18"/>
      <c r="R2308" s="330"/>
    </row>
    <row r="2309" spans="12:18" x14ac:dyDescent="0.25">
      <c r="L2309" s="25"/>
      <c r="M2309" s="18"/>
      <c r="R2309" s="330"/>
    </row>
    <row r="2310" spans="12:18" x14ac:dyDescent="0.25">
      <c r="L2310" s="25"/>
      <c r="M2310" s="18"/>
      <c r="R2310" s="330"/>
    </row>
    <row r="2311" spans="12:18" x14ac:dyDescent="0.25">
      <c r="L2311" s="25"/>
      <c r="M2311" s="18"/>
      <c r="R2311" s="330"/>
    </row>
    <row r="2312" spans="12:18" x14ac:dyDescent="0.25">
      <c r="L2312" s="25"/>
      <c r="M2312" s="18"/>
      <c r="Q2312" s="52">
        <v>11.34</v>
      </c>
      <c r="R2312" s="330" t="s">
        <v>10981</v>
      </c>
    </row>
    <row r="2313" spans="12:18" x14ac:dyDescent="0.25">
      <c r="L2313" s="25"/>
      <c r="M2313" s="18"/>
      <c r="R2313" s="330"/>
    </row>
    <row r="2314" spans="12:18" x14ac:dyDescent="0.25">
      <c r="L2314" s="25"/>
      <c r="M2314" s="18"/>
      <c r="R2314" s="330"/>
    </row>
    <row r="2315" spans="12:18" x14ac:dyDescent="0.25">
      <c r="L2315" s="25"/>
      <c r="M2315" s="18"/>
      <c r="R2315" s="330"/>
    </row>
    <row r="2316" spans="12:18" x14ac:dyDescent="0.25">
      <c r="L2316" s="25"/>
      <c r="M2316" s="18"/>
      <c r="R2316" s="330"/>
    </row>
    <row r="2317" spans="12:18" x14ac:dyDescent="0.25">
      <c r="L2317" s="25"/>
      <c r="M2317" s="18"/>
      <c r="R2317" s="330"/>
    </row>
    <row r="2318" spans="12:18" x14ac:dyDescent="0.25">
      <c r="L2318" s="25"/>
      <c r="M2318" s="18"/>
      <c r="Q2318" s="52">
        <v>6.08</v>
      </c>
      <c r="R2318" s="330" t="s">
        <v>10981</v>
      </c>
    </row>
    <row r="2319" spans="12:18" x14ac:dyDescent="0.25">
      <c r="L2319" s="25"/>
      <c r="M2319" s="18"/>
      <c r="R2319" s="330"/>
    </row>
    <row r="2320" spans="12:18" x14ac:dyDescent="0.25">
      <c r="L2320" s="25"/>
      <c r="M2320" s="18"/>
      <c r="R2320" s="330"/>
    </row>
    <row r="2321" spans="12:18" x14ac:dyDescent="0.25">
      <c r="L2321" s="25"/>
      <c r="M2321" s="18"/>
      <c r="R2321" s="330"/>
    </row>
    <row r="2322" spans="12:18" x14ac:dyDescent="0.25">
      <c r="L2322" s="25"/>
      <c r="M2322" s="18"/>
      <c r="R2322" s="330"/>
    </row>
    <row r="2323" spans="12:18" x14ac:dyDescent="0.25">
      <c r="L2323" s="25"/>
      <c r="M2323" s="18"/>
      <c r="R2323" s="330"/>
    </row>
    <row r="2324" spans="12:18" x14ac:dyDescent="0.25">
      <c r="L2324" s="25"/>
      <c r="M2324" s="18"/>
      <c r="R2324" s="330"/>
    </row>
    <row r="2325" spans="12:18" x14ac:dyDescent="0.25">
      <c r="L2325" s="25"/>
      <c r="M2325" s="18"/>
      <c r="R2325" s="330"/>
    </row>
    <row r="2326" spans="12:18" x14ac:dyDescent="0.25">
      <c r="L2326" s="25"/>
      <c r="M2326" s="18"/>
      <c r="R2326" s="330"/>
    </row>
    <row r="2327" spans="12:18" x14ac:dyDescent="0.25">
      <c r="L2327" s="25"/>
      <c r="M2327" s="18"/>
      <c r="R2327" s="330"/>
    </row>
    <row r="2328" spans="12:18" x14ac:dyDescent="0.25">
      <c r="L2328" s="25"/>
      <c r="M2328" s="18"/>
      <c r="R2328" s="330"/>
    </row>
    <row r="2329" spans="12:18" x14ac:dyDescent="0.25">
      <c r="L2329" s="25"/>
      <c r="M2329" s="18"/>
      <c r="R2329" s="330"/>
    </row>
    <row r="2330" spans="12:18" x14ac:dyDescent="0.25">
      <c r="L2330" s="25"/>
      <c r="M2330" s="18"/>
      <c r="R2330" s="330"/>
    </row>
    <row r="2331" spans="12:18" x14ac:dyDescent="0.25">
      <c r="L2331" s="25"/>
      <c r="M2331" s="18"/>
      <c r="R2331" s="330"/>
    </row>
    <row r="2332" spans="12:18" x14ac:dyDescent="0.25">
      <c r="L2332" s="25"/>
      <c r="M2332" s="18"/>
      <c r="R2332" s="330"/>
    </row>
    <row r="2333" spans="12:18" x14ac:dyDescent="0.25">
      <c r="L2333" s="25"/>
      <c r="M2333" s="18"/>
      <c r="R2333" s="330"/>
    </row>
    <row r="2334" spans="12:18" x14ac:dyDescent="0.25">
      <c r="L2334" s="25"/>
      <c r="M2334" s="18"/>
      <c r="R2334" s="330"/>
    </row>
    <row r="2335" spans="12:18" x14ac:dyDescent="0.25">
      <c r="L2335" s="25"/>
      <c r="M2335" s="18"/>
      <c r="R2335" s="330"/>
    </row>
    <row r="2336" spans="12:18" x14ac:dyDescent="0.25">
      <c r="L2336" s="25"/>
      <c r="M2336" s="18"/>
      <c r="R2336" s="330"/>
    </row>
    <row r="2337" spans="12:18" x14ac:dyDescent="0.25">
      <c r="L2337" s="25"/>
      <c r="M2337" s="18"/>
      <c r="R2337" s="330"/>
    </row>
    <row r="2338" spans="12:18" x14ac:dyDescent="0.25">
      <c r="L2338" s="25"/>
      <c r="M2338" s="18"/>
      <c r="R2338" s="330"/>
    </row>
    <row r="2339" spans="12:18" x14ac:dyDescent="0.25">
      <c r="L2339" s="25"/>
      <c r="M2339" s="18"/>
      <c r="R2339" s="330"/>
    </row>
    <row r="2340" spans="12:18" x14ac:dyDescent="0.25">
      <c r="L2340" s="25"/>
      <c r="M2340" s="18"/>
      <c r="R2340" s="330"/>
    </row>
    <row r="2341" spans="12:18" x14ac:dyDescent="0.25">
      <c r="L2341" s="25"/>
      <c r="M2341" s="18"/>
      <c r="R2341" s="330"/>
    </row>
    <row r="2342" spans="12:18" x14ac:dyDescent="0.25">
      <c r="L2342" s="25"/>
      <c r="M2342" s="18"/>
      <c r="R2342" s="330"/>
    </row>
    <row r="2343" spans="12:18" x14ac:dyDescent="0.25">
      <c r="L2343" s="25"/>
      <c r="M2343" s="18"/>
      <c r="R2343" s="330"/>
    </row>
    <row r="2344" spans="12:18" x14ac:dyDescent="0.25">
      <c r="L2344" s="25"/>
      <c r="M2344" s="18"/>
      <c r="R2344" s="330"/>
    </row>
    <row r="2345" spans="12:18" x14ac:dyDescent="0.25">
      <c r="L2345" s="25"/>
      <c r="M2345" s="18"/>
      <c r="R2345" s="330"/>
    </row>
    <row r="2346" spans="12:18" x14ac:dyDescent="0.25">
      <c r="L2346" s="25"/>
      <c r="M2346" s="18"/>
      <c r="R2346" s="330"/>
    </row>
    <row r="2347" spans="12:18" x14ac:dyDescent="0.25">
      <c r="L2347" s="25"/>
      <c r="M2347" s="18"/>
      <c r="R2347" s="330"/>
    </row>
    <row r="2348" spans="12:18" x14ac:dyDescent="0.25">
      <c r="L2348" s="25"/>
      <c r="M2348" s="18"/>
      <c r="R2348" s="330"/>
    </row>
    <row r="2349" spans="12:18" x14ac:dyDescent="0.25">
      <c r="L2349" s="25"/>
      <c r="M2349" s="18"/>
      <c r="R2349" s="330"/>
    </row>
    <row r="2350" spans="12:18" x14ac:dyDescent="0.25">
      <c r="L2350" s="25"/>
      <c r="M2350" s="18"/>
      <c r="R2350" s="330"/>
    </row>
    <row r="2351" spans="12:18" x14ac:dyDescent="0.25">
      <c r="L2351" s="25"/>
      <c r="M2351" s="18"/>
      <c r="R2351" s="330"/>
    </row>
    <row r="2352" spans="12:18" x14ac:dyDescent="0.25">
      <c r="L2352" s="25"/>
      <c r="M2352" s="18"/>
      <c r="R2352" s="330"/>
    </row>
    <row r="2353" spans="12:18" x14ac:dyDescent="0.25">
      <c r="L2353" s="25"/>
      <c r="M2353" s="18"/>
      <c r="R2353" s="330"/>
    </row>
    <row r="2354" spans="12:18" x14ac:dyDescent="0.25">
      <c r="L2354" s="25"/>
      <c r="M2354" s="18"/>
      <c r="R2354" s="330"/>
    </row>
    <row r="2355" spans="12:18" x14ac:dyDescent="0.25">
      <c r="L2355" s="25"/>
      <c r="M2355" s="18"/>
      <c r="R2355" s="330"/>
    </row>
    <row r="2356" spans="12:18" x14ac:dyDescent="0.25">
      <c r="L2356" s="25"/>
      <c r="M2356" s="18"/>
      <c r="R2356" s="330"/>
    </row>
    <row r="2357" spans="12:18" x14ac:dyDescent="0.25">
      <c r="L2357" s="25"/>
      <c r="M2357" s="18"/>
      <c r="R2357" s="330"/>
    </row>
    <row r="2358" spans="12:18" x14ac:dyDescent="0.25">
      <c r="L2358" s="25"/>
      <c r="M2358" s="18"/>
      <c r="R2358" s="330"/>
    </row>
    <row r="2359" spans="12:18" x14ac:dyDescent="0.25">
      <c r="L2359" s="25"/>
      <c r="M2359" s="18"/>
      <c r="R2359" s="330"/>
    </row>
    <row r="2360" spans="12:18" x14ac:dyDescent="0.25">
      <c r="L2360" s="25"/>
      <c r="M2360" s="18"/>
      <c r="R2360" s="330"/>
    </row>
    <row r="2361" spans="12:18" x14ac:dyDescent="0.25">
      <c r="L2361" s="25"/>
      <c r="M2361" s="18"/>
      <c r="Q2361" s="52">
        <v>173.82</v>
      </c>
      <c r="R2361" s="330" t="s">
        <v>10984</v>
      </c>
    </row>
    <row r="2362" spans="12:18" x14ac:dyDescent="0.25">
      <c r="L2362" s="25"/>
      <c r="M2362" s="18"/>
    </row>
    <row r="2363" spans="12:18" x14ac:dyDescent="0.25">
      <c r="L2363" s="25"/>
      <c r="M2363" s="18"/>
    </row>
    <row r="2364" spans="12:18" x14ac:dyDescent="0.25">
      <c r="L2364" s="25"/>
      <c r="M2364" s="18"/>
      <c r="R2364" s="330"/>
    </row>
    <row r="2365" spans="12:18" x14ac:dyDescent="0.25">
      <c r="L2365" s="25"/>
      <c r="M2365" s="18"/>
      <c r="R2365" s="330"/>
    </row>
    <row r="2366" spans="12:18" x14ac:dyDescent="0.25">
      <c r="L2366" s="25"/>
      <c r="M2366" s="18"/>
      <c r="R2366" s="330"/>
    </row>
    <row r="2367" spans="12:18" x14ac:dyDescent="0.25">
      <c r="L2367" s="25"/>
      <c r="M2367" s="18"/>
      <c r="R2367" s="330"/>
    </row>
    <row r="2368" spans="12:18" x14ac:dyDescent="0.25">
      <c r="L2368" s="25"/>
      <c r="M2368" s="18"/>
      <c r="R2368" s="330"/>
    </row>
    <row r="2369" spans="12:18" x14ac:dyDescent="0.25">
      <c r="L2369" s="25"/>
      <c r="M2369" s="18"/>
      <c r="R2369" s="330"/>
    </row>
    <row r="2370" spans="12:18" x14ac:dyDescent="0.25">
      <c r="L2370" s="25"/>
      <c r="M2370" s="18"/>
      <c r="R2370" s="330"/>
    </row>
    <row r="2371" spans="12:18" x14ac:dyDescent="0.25">
      <c r="L2371" s="25"/>
      <c r="M2371" s="18"/>
      <c r="R2371" s="330"/>
    </row>
    <row r="2372" spans="12:18" x14ac:dyDescent="0.25">
      <c r="L2372" s="25"/>
      <c r="M2372" s="18"/>
      <c r="R2372" s="330"/>
    </row>
    <row r="2373" spans="12:18" x14ac:dyDescent="0.25">
      <c r="L2373" s="25"/>
      <c r="M2373" s="18"/>
      <c r="R2373" s="330"/>
    </row>
    <row r="2374" spans="12:18" x14ac:dyDescent="0.25">
      <c r="L2374" s="25"/>
      <c r="M2374" s="18"/>
      <c r="R2374" s="330"/>
    </row>
    <row r="2375" spans="12:18" x14ac:dyDescent="0.25">
      <c r="L2375" s="25"/>
      <c r="M2375" s="18"/>
      <c r="R2375" s="330"/>
    </row>
    <row r="2376" spans="12:18" x14ac:dyDescent="0.25">
      <c r="L2376" s="25"/>
      <c r="M2376" s="18"/>
      <c r="R2376" s="330"/>
    </row>
    <row r="2377" spans="12:18" x14ac:dyDescent="0.25">
      <c r="L2377" s="25"/>
      <c r="M2377" s="18"/>
      <c r="R2377" s="330"/>
    </row>
    <row r="2378" spans="12:18" x14ac:dyDescent="0.25">
      <c r="L2378" s="25"/>
      <c r="M2378" s="18"/>
      <c r="R2378" s="330"/>
    </row>
    <row r="2379" spans="12:18" x14ac:dyDescent="0.25">
      <c r="L2379" s="25"/>
      <c r="M2379" s="18"/>
      <c r="R2379" s="330"/>
    </row>
    <row r="2380" spans="12:18" x14ac:dyDescent="0.25">
      <c r="L2380" s="25"/>
      <c r="M2380" s="18"/>
      <c r="R2380" s="330"/>
    </row>
    <row r="2381" spans="12:18" x14ac:dyDescent="0.25">
      <c r="L2381" s="25"/>
      <c r="M2381" s="18"/>
      <c r="R2381" s="330"/>
    </row>
    <row r="2382" spans="12:18" x14ac:dyDescent="0.25">
      <c r="L2382" s="25"/>
      <c r="M2382" s="18"/>
      <c r="R2382" s="330"/>
    </row>
    <row r="2383" spans="12:18" x14ac:dyDescent="0.25">
      <c r="L2383" s="25"/>
      <c r="M2383" s="18"/>
      <c r="R2383" s="330"/>
    </row>
    <row r="2384" spans="12:18" x14ac:dyDescent="0.25">
      <c r="L2384" s="25"/>
      <c r="M2384" s="18"/>
      <c r="R2384" s="330"/>
    </row>
    <row r="2385" spans="12:18" x14ac:dyDescent="0.25">
      <c r="L2385" s="25"/>
      <c r="M2385" s="18"/>
      <c r="R2385" s="330"/>
    </row>
    <row r="2386" spans="12:18" x14ac:dyDescent="0.25">
      <c r="L2386" s="25"/>
      <c r="M2386" s="18"/>
      <c r="R2386" s="330"/>
    </row>
    <row r="2387" spans="12:18" x14ac:dyDescent="0.25">
      <c r="L2387" s="25"/>
      <c r="M2387" s="18"/>
      <c r="R2387" s="330"/>
    </row>
    <row r="2388" spans="12:18" x14ac:dyDescent="0.25">
      <c r="L2388" s="25"/>
      <c r="M2388" s="18"/>
      <c r="R2388" s="330"/>
    </row>
    <row r="2389" spans="12:18" x14ac:dyDescent="0.25">
      <c r="L2389" s="25"/>
      <c r="M2389" s="18"/>
      <c r="R2389" s="330"/>
    </row>
    <row r="2390" spans="12:18" x14ac:dyDescent="0.25">
      <c r="L2390" s="25"/>
      <c r="M2390" s="18"/>
      <c r="R2390" s="330"/>
    </row>
    <row r="2391" spans="12:18" x14ac:dyDescent="0.25">
      <c r="L2391" s="25"/>
      <c r="M2391" s="18"/>
      <c r="R2391" s="330"/>
    </row>
    <row r="2392" spans="12:18" x14ac:dyDescent="0.25">
      <c r="L2392" s="25"/>
      <c r="M2392" s="18"/>
      <c r="Q2392" s="52">
        <v>378.4</v>
      </c>
      <c r="R2392" s="330" t="s">
        <v>10981</v>
      </c>
    </row>
    <row r="2393" spans="12:18" x14ac:dyDescent="0.25">
      <c r="L2393" s="25"/>
      <c r="M2393" s="18"/>
      <c r="R2393" s="330"/>
    </row>
    <row r="2394" spans="12:18" x14ac:dyDescent="0.25">
      <c r="L2394" s="25"/>
      <c r="M2394" s="18"/>
      <c r="R2394" s="330"/>
    </row>
    <row r="2395" spans="12:18" x14ac:dyDescent="0.25">
      <c r="L2395" s="25"/>
      <c r="M2395" s="18"/>
      <c r="R2395" s="330"/>
    </row>
    <row r="2396" spans="12:18" x14ac:dyDescent="0.25">
      <c r="L2396" s="25"/>
      <c r="M2396" s="18"/>
      <c r="R2396" s="330"/>
    </row>
    <row r="2397" spans="12:18" x14ac:dyDescent="0.25">
      <c r="L2397" s="25"/>
      <c r="M2397" s="18"/>
      <c r="R2397" s="330"/>
    </row>
    <row r="2398" spans="12:18" x14ac:dyDescent="0.25">
      <c r="L2398" s="25"/>
      <c r="M2398" s="18"/>
      <c r="R2398" s="330"/>
    </row>
    <row r="2399" spans="12:18" x14ac:dyDescent="0.25">
      <c r="L2399" s="25"/>
      <c r="M2399" s="18"/>
      <c r="R2399" s="330"/>
    </row>
    <row r="2400" spans="12:18" x14ac:dyDescent="0.25">
      <c r="L2400" s="25"/>
      <c r="M2400" s="18"/>
      <c r="R2400" s="330"/>
    </row>
    <row r="2401" spans="12:18" x14ac:dyDescent="0.25">
      <c r="L2401" s="25"/>
      <c r="M2401" s="18"/>
      <c r="R2401" s="330"/>
    </row>
    <row r="2402" spans="12:18" x14ac:dyDescent="0.25">
      <c r="L2402" s="25"/>
      <c r="M2402" s="18"/>
      <c r="R2402" s="330"/>
    </row>
    <row r="2403" spans="12:18" x14ac:dyDescent="0.25">
      <c r="L2403" s="25"/>
      <c r="M2403" s="18"/>
      <c r="R2403" s="330"/>
    </row>
    <row r="2404" spans="12:18" x14ac:dyDescent="0.25">
      <c r="L2404" s="25"/>
      <c r="M2404" s="18"/>
      <c r="R2404" s="330"/>
    </row>
    <row r="2405" spans="12:18" x14ac:dyDescent="0.25">
      <c r="L2405" s="25"/>
      <c r="M2405" s="18"/>
      <c r="R2405" s="330"/>
    </row>
    <row r="2406" spans="12:18" x14ac:dyDescent="0.25">
      <c r="L2406" s="25"/>
      <c r="M2406" s="18"/>
      <c r="R2406" s="330"/>
    </row>
    <row r="2407" spans="12:18" x14ac:dyDescent="0.25">
      <c r="L2407" s="25"/>
      <c r="M2407" s="18"/>
      <c r="R2407" s="330"/>
    </row>
    <row r="2408" spans="12:18" x14ac:dyDescent="0.25">
      <c r="L2408" s="25"/>
      <c r="M2408" s="18"/>
      <c r="R2408" s="330"/>
    </row>
    <row r="2409" spans="12:18" x14ac:dyDescent="0.25">
      <c r="L2409" s="25"/>
      <c r="M2409" s="18"/>
      <c r="R2409" s="330"/>
    </row>
    <row r="2410" spans="12:18" x14ac:dyDescent="0.25">
      <c r="L2410" s="25"/>
      <c r="M2410" s="18"/>
      <c r="R2410" s="330"/>
    </row>
    <row r="2411" spans="12:18" x14ac:dyDescent="0.25">
      <c r="L2411" s="25"/>
      <c r="M2411" s="18"/>
      <c r="R2411" s="330"/>
    </row>
    <row r="2412" spans="12:18" x14ac:dyDescent="0.25">
      <c r="L2412" s="25"/>
      <c r="M2412" s="18"/>
      <c r="R2412" s="330"/>
    </row>
    <row r="2413" spans="12:18" x14ac:dyDescent="0.25">
      <c r="L2413" s="25"/>
      <c r="M2413" s="18"/>
      <c r="R2413" s="330"/>
    </row>
    <row r="2414" spans="12:18" x14ac:dyDescent="0.25">
      <c r="L2414" s="25"/>
      <c r="M2414" s="18"/>
      <c r="R2414" s="330"/>
    </row>
    <row r="2415" spans="12:18" x14ac:dyDescent="0.25">
      <c r="L2415" s="25"/>
      <c r="M2415" s="18"/>
      <c r="R2415" s="330"/>
    </row>
    <row r="2416" spans="12:18" x14ac:dyDescent="0.25">
      <c r="L2416" s="25"/>
      <c r="M2416" s="18"/>
      <c r="R2416" s="330"/>
    </row>
    <row r="2417" spans="12:18" x14ac:dyDescent="0.25">
      <c r="L2417" s="25"/>
      <c r="M2417" s="18"/>
      <c r="R2417" s="330"/>
    </row>
    <row r="2418" spans="12:18" x14ac:dyDescent="0.25">
      <c r="L2418" s="25"/>
      <c r="M2418" s="18"/>
      <c r="R2418" s="330"/>
    </row>
    <row r="2419" spans="12:18" x14ac:dyDescent="0.25">
      <c r="L2419" s="25"/>
      <c r="M2419" s="18"/>
      <c r="R2419" s="330"/>
    </row>
    <row r="2420" spans="12:18" x14ac:dyDescent="0.25">
      <c r="L2420" s="25"/>
      <c r="M2420" s="18"/>
      <c r="R2420" s="330"/>
    </row>
    <row r="2421" spans="12:18" x14ac:dyDescent="0.25">
      <c r="L2421" s="25"/>
      <c r="M2421" s="18"/>
      <c r="R2421" s="330"/>
    </row>
    <row r="2422" spans="12:18" x14ac:dyDescent="0.25">
      <c r="L2422" s="25"/>
      <c r="M2422" s="18"/>
      <c r="R2422" s="330"/>
    </row>
    <row r="2423" spans="12:18" x14ac:dyDescent="0.25">
      <c r="L2423" s="25"/>
      <c r="M2423" s="18"/>
      <c r="R2423" s="330"/>
    </row>
    <row r="2424" spans="12:18" x14ac:dyDescent="0.25">
      <c r="L2424" s="25"/>
      <c r="M2424" s="18"/>
      <c r="R2424" s="330"/>
    </row>
    <row r="2425" spans="12:18" x14ac:dyDescent="0.25">
      <c r="L2425" s="25"/>
      <c r="M2425" s="18"/>
      <c r="R2425" s="330"/>
    </row>
    <row r="2426" spans="12:18" x14ac:dyDescent="0.25">
      <c r="L2426" s="25"/>
      <c r="M2426" s="18"/>
      <c r="R2426" s="330"/>
    </row>
    <row r="2427" spans="12:18" x14ac:dyDescent="0.25">
      <c r="L2427" s="25"/>
      <c r="M2427" s="18"/>
      <c r="R2427" s="330"/>
    </row>
    <row r="2428" spans="12:18" x14ac:dyDescent="0.25">
      <c r="L2428" s="25"/>
      <c r="M2428" s="18"/>
      <c r="R2428" s="330"/>
    </row>
    <row r="2429" spans="12:18" x14ac:dyDescent="0.25">
      <c r="L2429" s="25"/>
      <c r="M2429" s="18"/>
      <c r="R2429" s="330"/>
    </row>
    <row r="2430" spans="12:18" x14ac:dyDescent="0.25">
      <c r="L2430" s="25"/>
      <c r="M2430" s="18"/>
      <c r="R2430" s="330"/>
    </row>
    <row r="2431" spans="12:18" x14ac:dyDescent="0.25">
      <c r="L2431" s="25"/>
      <c r="M2431" s="18"/>
      <c r="R2431" s="330"/>
    </row>
    <row r="2432" spans="12:18" x14ac:dyDescent="0.25">
      <c r="L2432" s="25"/>
      <c r="M2432" s="18"/>
      <c r="R2432" s="330"/>
    </row>
    <row r="2433" spans="12:18" x14ac:dyDescent="0.25">
      <c r="L2433" s="25"/>
      <c r="M2433" s="18"/>
      <c r="R2433" s="330"/>
    </row>
    <row r="2434" spans="12:18" x14ac:dyDescent="0.25">
      <c r="L2434" s="25"/>
      <c r="M2434" s="18"/>
      <c r="R2434" s="330"/>
    </row>
    <row r="2435" spans="12:18" x14ac:dyDescent="0.25">
      <c r="L2435" s="25"/>
      <c r="M2435" s="18"/>
      <c r="R2435" s="330"/>
    </row>
    <row r="2436" spans="12:18" x14ac:dyDescent="0.25">
      <c r="L2436" s="25"/>
      <c r="M2436" s="18"/>
      <c r="R2436" s="330"/>
    </row>
    <row r="2437" spans="12:18" x14ac:dyDescent="0.25">
      <c r="L2437" s="25"/>
      <c r="M2437" s="18"/>
      <c r="R2437" s="330"/>
    </row>
    <row r="2438" spans="12:18" x14ac:dyDescent="0.25">
      <c r="L2438" s="25"/>
      <c r="M2438" s="18"/>
      <c r="R2438" s="330"/>
    </row>
    <row r="2439" spans="12:18" x14ac:dyDescent="0.25">
      <c r="L2439" s="25"/>
      <c r="M2439" s="18"/>
      <c r="R2439" s="330"/>
    </row>
    <row r="2440" spans="12:18" x14ac:dyDescent="0.25">
      <c r="L2440" s="25"/>
      <c r="M2440" s="18"/>
      <c r="R2440" s="330"/>
    </row>
    <row r="2441" spans="12:18" x14ac:dyDescent="0.25">
      <c r="L2441" s="25"/>
      <c r="M2441" s="18"/>
      <c r="R2441" s="330"/>
    </row>
    <row r="2442" spans="12:18" x14ac:dyDescent="0.25">
      <c r="L2442" s="25"/>
      <c r="M2442" s="18"/>
      <c r="R2442" s="330"/>
    </row>
    <row r="2443" spans="12:18" x14ac:dyDescent="0.25">
      <c r="L2443" s="25"/>
      <c r="M2443" s="18"/>
      <c r="R2443" s="330"/>
    </row>
    <row r="2444" spans="12:18" x14ac:dyDescent="0.25">
      <c r="L2444" s="25"/>
      <c r="M2444" s="18"/>
      <c r="R2444" s="330"/>
    </row>
    <row r="2445" spans="12:18" x14ac:dyDescent="0.25">
      <c r="L2445" s="25"/>
      <c r="M2445" s="18"/>
      <c r="R2445" s="330"/>
    </row>
    <row r="2446" spans="12:18" x14ac:dyDescent="0.25">
      <c r="L2446" s="25"/>
      <c r="M2446" s="18"/>
      <c r="R2446" s="330"/>
    </row>
    <row r="2447" spans="12:18" x14ac:dyDescent="0.25">
      <c r="L2447" s="25"/>
      <c r="M2447" s="18"/>
      <c r="R2447" s="330"/>
    </row>
    <row r="2448" spans="12:18" x14ac:dyDescent="0.25">
      <c r="L2448" s="25"/>
      <c r="M2448" s="18"/>
      <c r="R2448" s="330"/>
    </row>
    <row r="2449" spans="12:18" x14ac:dyDescent="0.25">
      <c r="L2449" s="25"/>
      <c r="M2449" s="18"/>
      <c r="R2449" s="330"/>
    </row>
    <row r="2450" spans="12:18" x14ac:dyDescent="0.25">
      <c r="L2450" s="25"/>
      <c r="M2450" s="18"/>
      <c r="R2450" s="330"/>
    </row>
    <row r="2451" spans="12:18" x14ac:dyDescent="0.25">
      <c r="L2451" s="25"/>
      <c r="M2451" s="18"/>
      <c r="R2451" s="330"/>
    </row>
    <row r="2452" spans="12:18" x14ac:dyDescent="0.25">
      <c r="L2452" s="25"/>
      <c r="M2452" s="18"/>
      <c r="R2452" s="330"/>
    </row>
    <row r="2453" spans="12:18" x14ac:dyDescent="0.25">
      <c r="L2453" s="25"/>
      <c r="M2453" s="18"/>
      <c r="R2453" s="330"/>
    </row>
    <row r="2454" spans="12:18" x14ac:dyDescent="0.25">
      <c r="L2454" s="25"/>
      <c r="M2454" s="18"/>
      <c r="R2454" s="330"/>
    </row>
    <row r="2455" spans="12:18" x14ac:dyDescent="0.25">
      <c r="L2455" s="25"/>
      <c r="M2455" s="18"/>
      <c r="R2455" s="330"/>
    </row>
    <row r="2456" spans="12:18" x14ac:dyDescent="0.25">
      <c r="L2456" s="25"/>
      <c r="M2456" s="18"/>
      <c r="R2456" s="330"/>
    </row>
    <row r="2457" spans="12:18" x14ac:dyDescent="0.25">
      <c r="L2457" s="25"/>
      <c r="M2457" s="18"/>
      <c r="R2457" s="330"/>
    </row>
    <row r="2458" spans="12:18" x14ac:dyDescent="0.25">
      <c r="L2458" s="25"/>
      <c r="M2458" s="18"/>
      <c r="R2458" s="330"/>
    </row>
    <row r="2459" spans="12:18" x14ac:dyDescent="0.25">
      <c r="L2459" s="25"/>
      <c r="M2459" s="18"/>
      <c r="R2459" s="330"/>
    </row>
    <row r="2460" spans="12:18" x14ac:dyDescent="0.25">
      <c r="L2460" s="25"/>
      <c r="M2460" s="18"/>
      <c r="R2460" s="330"/>
    </row>
    <row r="2461" spans="12:18" x14ac:dyDescent="0.25">
      <c r="L2461" s="25"/>
      <c r="M2461" s="18"/>
      <c r="R2461" s="330"/>
    </row>
    <row r="2462" spans="12:18" x14ac:dyDescent="0.25">
      <c r="L2462" s="25"/>
      <c r="M2462" s="18"/>
      <c r="R2462" s="330"/>
    </row>
    <row r="2463" spans="12:18" x14ac:dyDescent="0.25">
      <c r="L2463" s="25"/>
      <c r="M2463" s="18"/>
      <c r="R2463" s="330"/>
    </row>
    <row r="2464" spans="12:18" x14ac:dyDescent="0.25">
      <c r="L2464" s="25"/>
      <c r="M2464" s="18"/>
      <c r="R2464" s="330"/>
    </row>
    <row r="2465" spans="9:18" x14ac:dyDescent="0.25">
      <c r="L2465" s="25"/>
      <c r="M2465" s="18"/>
      <c r="R2465" s="330"/>
    </row>
    <row r="2466" spans="9:18" x14ac:dyDescent="0.25">
      <c r="L2466" s="25"/>
      <c r="M2466" s="18"/>
      <c r="R2466" s="330"/>
    </row>
    <row r="2467" spans="9:18" x14ac:dyDescent="0.25">
      <c r="L2467" s="25"/>
      <c r="M2467" s="18"/>
      <c r="R2467" s="330"/>
    </row>
    <row r="2468" spans="9:18" x14ac:dyDescent="0.25">
      <c r="L2468" s="25"/>
      <c r="M2468" s="18"/>
      <c r="R2468" s="330"/>
    </row>
    <row r="2469" spans="9:18" x14ac:dyDescent="0.25">
      <c r="L2469" s="25"/>
      <c r="M2469" s="18"/>
      <c r="R2469" s="330"/>
    </row>
    <row r="2470" spans="9:18" x14ac:dyDescent="0.25">
      <c r="L2470" s="25"/>
      <c r="M2470" s="18"/>
      <c r="R2470" s="330"/>
    </row>
    <row r="2471" spans="9:18" x14ac:dyDescent="0.25">
      <c r="L2471" s="25"/>
      <c r="M2471" s="18"/>
      <c r="R2471" s="330"/>
    </row>
    <row r="2472" spans="9:18" x14ac:dyDescent="0.25">
      <c r="L2472" s="25"/>
      <c r="M2472" s="18"/>
      <c r="R2472" s="330"/>
    </row>
    <row r="2473" spans="9:18" x14ac:dyDescent="0.25">
      <c r="L2473" s="25"/>
      <c r="M2473" s="18"/>
      <c r="R2473" s="330"/>
    </row>
    <row r="2474" spans="9:18" x14ac:dyDescent="0.25">
      <c r="L2474" s="25"/>
      <c r="M2474" s="18"/>
      <c r="R2474" s="330"/>
    </row>
    <row r="2475" spans="9:18" x14ac:dyDescent="0.25">
      <c r="L2475" s="25"/>
      <c r="M2475" s="18"/>
      <c r="R2475" s="330"/>
    </row>
    <row r="2476" spans="9:18" x14ac:dyDescent="0.25">
      <c r="L2476" s="25"/>
      <c r="M2476" s="18"/>
      <c r="R2476" s="330"/>
    </row>
    <row r="2477" spans="9:18" x14ac:dyDescent="0.25">
      <c r="L2477" s="25"/>
      <c r="M2477" s="18"/>
      <c r="R2477" s="330"/>
    </row>
    <row r="2478" spans="9:18" x14ac:dyDescent="0.25">
      <c r="L2478" s="25"/>
      <c r="M2478" s="18"/>
      <c r="R2478" s="330"/>
    </row>
    <row r="2479" spans="9:18" x14ac:dyDescent="0.25">
      <c r="I2479" s="407"/>
      <c r="L2479" s="25"/>
      <c r="M2479" s="18"/>
      <c r="R2479" s="330"/>
    </row>
    <row r="2480" spans="9:18" x14ac:dyDescent="0.25">
      <c r="L2480" s="25"/>
      <c r="M2480" s="18"/>
      <c r="R2480" s="330"/>
    </row>
    <row r="2481" spans="12:18" x14ac:dyDescent="0.25">
      <c r="L2481" s="25"/>
      <c r="M2481" s="18"/>
      <c r="R2481" s="330"/>
    </row>
    <row r="2482" spans="12:18" x14ac:dyDescent="0.25">
      <c r="L2482" s="25"/>
      <c r="M2482" s="18"/>
      <c r="R2482" s="330"/>
    </row>
    <row r="2483" spans="12:18" x14ac:dyDescent="0.25">
      <c r="L2483" s="25"/>
      <c r="M2483" s="18"/>
      <c r="R2483" s="330"/>
    </row>
    <row r="2484" spans="12:18" x14ac:dyDescent="0.25">
      <c r="L2484" s="25"/>
      <c r="M2484" s="18"/>
      <c r="R2484" s="330"/>
    </row>
    <row r="2485" spans="12:18" x14ac:dyDescent="0.25">
      <c r="L2485" s="25"/>
      <c r="M2485" s="18"/>
      <c r="R2485" s="330"/>
    </row>
    <row r="2486" spans="12:18" x14ac:dyDescent="0.25">
      <c r="L2486" s="25"/>
      <c r="M2486" s="18"/>
      <c r="R2486" s="330"/>
    </row>
    <row r="2487" spans="12:18" x14ac:dyDescent="0.25">
      <c r="L2487" s="25"/>
      <c r="M2487" s="18"/>
      <c r="R2487" s="330"/>
    </row>
    <row r="2488" spans="12:18" x14ac:dyDescent="0.25">
      <c r="L2488" s="25"/>
      <c r="M2488" s="18"/>
      <c r="R2488" s="330"/>
    </row>
    <row r="2489" spans="12:18" x14ac:dyDescent="0.25">
      <c r="L2489" s="25"/>
      <c r="M2489" s="18"/>
      <c r="R2489" s="330"/>
    </row>
    <row r="2490" spans="12:18" x14ac:dyDescent="0.25">
      <c r="L2490" s="25"/>
      <c r="M2490" s="18"/>
      <c r="R2490" s="330"/>
    </row>
    <row r="2491" spans="12:18" x14ac:dyDescent="0.25">
      <c r="L2491" s="25"/>
      <c r="M2491" s="18"/>
      <c r="R2491" s="330"/>
    </row>
    <row r="2492" spans="12:18" x14ac:dyDescent="0.25">
      <c r="L2492" s="25"/>
      <c r="M2492" s="18"/>
      <c r="R2492" s="330"/>
    </row>
    <row r="2493" spans="12:18" x14ac:dyDescent="0.25">
      <c r="L2493" s="25"/>
      <c r="M2493" s="18"/>
      <c r="R2493" s="330"/>
    </row>
    <row r="2494" spans="12:18" x14ac:dyDescent="0.25">
      <c r="L2494" s="25"/>
      <c r="M2494" s="18"/>
      <c r="R2494" s="330"/>
    </row>
    <row r="2495" spans="12:18" x14ac:dyDescent="0.25">
      <c r="L2495" s="25"/>
      <c r="M2495" s="18"/>
      <c r="R2495" s="330"/>
    </row>
    <row r="2496" spans="12:18" x14ac:dyDescent="0.25">
      <c r="L2496" s="25"/>
      <c r="M2496" s="18"/>
      <c r="R2496" s="330"/>
    </row>
    <row r="2497" spans="1:18" x14ac:dyDescent="0.25">
      <c r="L2497" s="25"/>
      <c r="M2497" s="18"/>
      <c r="R2497" s="330"/>
    </row>
    <row r="2498" spans="1:18" x14ac:dyDescent="0.25">
      <c r="I2498" s="407"/>
      <c r="L2498" s="25"/>
      <c r="M2498" s="18"/>
      <c r="R2498" s="330"/>
    </row>
    <row r="2499" spans="1:18" x14ac:dyDescent="0.25">
      <c r="L2499" s="25"/>
      <c r="M2499" s="18"/>
      <c r="R2499" s="330"/>
    </row>
    <row r="2500" spans="1:18" x14ac:dyDescent="0.25">
      <c r="L2500" s="25"/>
      <c r="M2500" s="18"/>
      <c r="R2500" s="330"/>
    </row>
    <row r="2501" spans="1:18" x14ac:dyDescent="0.25">
      <c r="L2501" s="25"/>
      <c r="M2501" s="18"/>
      <c r="R2501" s="330"/>
    </row>
    <row r="2502" spans="1:18" x14ac:dyDescent="0.25">
      <c r="L2502" s="25"/>
      <c r="M2502" s="18"/>
      <c r="R2502" s="330"/>
    </row>
    <row r="2503" spans="1:18" x14ac:dyDescent="0.25">
      <c r="A2503" s="27">
        <v>41899</v>
      </c>
      <c r="B2503" s="25" t="s">
        <v>14424</v>
      </c>
      <c r="C2503" s="25" t="s">
        <v>14202</v>
      </c>
      <c r="D2503" s="14" t="s">
        <v>14203</v>
      </c>
      <c r="E2503" s="25" t="s">
        <v>10188</v>
      </c>
      <c r="F2503" s="14" t="s">
        <v>1661</v>
      </c>
      <c r="H2503" s="14" t="s">
        <v>10188</v>
      </c>
      <c r="I2503" s="14" t="s">
        <v>14423</v>
      </c>
      <c r="K2503" s="14" t="s">
        <v>824</v>
      </c>
      <c r="M2503" s="18"/>
      <c r="R2503" s="330"/>
    </row>
    <row r="2504" spans="1:18" x14ac:dyDescent="0.25">
      <c r="M2504" s="18"/>
      <c r="R2504" s="330"/>
    </row>
    <row r="2505" spans="1:18" x14ac:dyDescent="0.25">
      <c r="M2505" s="18"/>
      <c r="R2505" s="330"/>
    </row>
    <row r="2506" spans="1:18" x14ac:dyDescent="0.25">
      <c r="M2506" s="18"/>
      <c r="R2506" s="330"/>
    </row>
    <row r="2507" spans="1:18" x14ac:dyDescent="0.25">
      <c r="M2507" s="18"/>
      <c r="R2507" s="330"/>
    </row>
    <row r="2508" spans="1:18" x14ac:dyDescent="0.25">
      <c r="M2508" s="18"/>
      <c r="R2508" s="330"/>
    </row>
    <row r="2509" spans="1:18" x14ac:dyDescent="0.25">
      <c r="M2509" s="18"/>
      <c r="R2509" s="330"/>
    </row>
    <row r="2510" spans="1:18" x14ac:dyDescent="0.25">
      <c r="M2510" s="18"/>
      <c r="R2510" s="330"/>
    </row>
    <row r="2511" spans="1:18" x14ac:dyDescent="0.25">
      <c r="M2511" s="18"/>
      <c r="R2511" s="330"/>
    </row>
    <row r="2512" spans="1:18" x14ac:dyDescent="0.25">
      <c r="M2512" s="18"/>
      <c r="R2512" s="330"/>
    </row>
    <row r="2513" spans="13:18" x14ac:dyDescent="0.25">
      <c r="M2513" s="18"/>
      <c r="R2513" s="330"/>
    </row>
    <row r="2514" spans="13:18" x14ac:dyDescent="0.25">
      <c r="M2514" s="18"/>
      <c r="R2514" s="330"/>
    </row>
    <row r="2515" spans="13:18" x14ac:dyDescent="0.25">
      <c r="M2515" s="18"/>
      <c r="R2515" s="330"/>
    </row>
    <row r="2516" spans="13:18" x14ac:dyDescent="0.25">
      <c r="M2516" s="18"/>
      <c r="R2516" s="330"/>
    </row>
    <row r="2517" spans="13:18" x14ac:dyDescent="0.25">
      <c r="M2517" s="18"/>
      <c r="R2517" s="330"/>
    </row>
    <row r="2518" spans="13:18" x14ac:dyDescent="0.25">
      <c r="M2518" s="18"/>
      <c r="R2518" s="330"/>
    </row>
    <row r="2519" spans="13:18" x14ac:dyDescent="0.25">
      <c r="M2519" s="18"/>
      <c r="R2519" s="330"/>
    </row>
    <row r="2520" spans="13:18" x14ac:dyDescent="0.25">
      <c r="M2520" s="18"/>
      <c r="R2520" s="330"/>
    </row>
    <row r="2521" spans="13:18" x14ac:dyDescent="0.25">
      <c r="M2521" s="18"/>
      <c r="R2521" s="330"/>
    </row>
    <row r="2522" spans="13:18" x14ac:dyDescent="0.25">
      <c r="M2522" s="18"/>
      <c r="R2522" s="330"/>
    </row>
    <row r="2523" spans="13:18" x14ac:dyDescent="0.25">
      <c r="M2523" s="18"/>
      <c r="R2523" s="330"/>
    </row>
    <row r="2524" spans="13:18" x14ac:dyDescent="0.25">
      <c r="M2524" s="18"/>
      <c r="R2524" s="330"/>
    </row>
    <row r="2525" spans="13:18" x14ac:dyDescent="0.25">
      <c r="M2525" s="18"/>
      <c r="R2525" s="330"/>
    </row>
    <row r="2526" spans="13:18" x14ac:dyDescent="0.25">
      <c r="M2526" s="18"/>
      <c r="R2526" s="330"/>
    </row>
    <row r="2527" spans="13:18" x14ac:dyDescent="0.25">
      <c r="M2527" s="18"/>
      <c r="R2527" s="330"/>
    </row>
    <row r="2528" spans="13:18" x14ac:dyDescent="0.25">
      <c r="M2528" s="18"/>
      <c r="R2528" s="330"/>
    </row>
    <row r="2529" spans="13:18" x14ac:dyDescent="0.25">
      <c r="M2529" s="18"/>
      <c r="R2529" s="330"/>
    </row>
    <row r="2530" spans="13:18" x14ac:dyDescent="0.25">
      <c r="M2530" s="18"/>
      <c r="R2530" s="330"/>
    </row>
    <row r="2531" spans="13:18" x14ac:dyDescent="0.25">
      <c r="M2531" s="18"/>
      <c r="R2531" s="330"/>
    </row>
    <row r="2532" spans="13:18" x14ac:dyDescent="0.25">
      <c r="M2532" s="18"/>
      <c r="R2532" s="330"/>
    </row>
    <row r="2533" spans="13:18" x14ac:dyDescent="0.25">
      <c r="M2533" s="18"/>
      <c r="R2533" s="330"/>
    </row>
    <row r="2534" spans="13:18" x14ac:dyDescent="0.25">
      <c r="M2534" s="18"/>
      <c r="R2534" s="330"/>
    </row>
    <row r="2535" spans="13:18" x14ac:dyDescent="0.25">
      <c r="M2535" s="18"/>
      <c r="R2535" s="330"/>
    </row>
    <row r="2536" spans="13:18" x14ac:dyDescent="0.25">
      <c r="M2536" s="18"/>
      <c r="R2536" s="330"/>
    </row>
    <row r="2537" spans="13:18" x14ac:dyDescent="0.25">
      <c r="M2537" s="18"/>
      <c r="R2537" s="330"/>
    </row>
    <row r="2538" spans="13:18" x14ac:dyDescent="0.25">
      <c r="M2538" s="18"/>
      <c r="R2538" s="330"/>
    </row>
    <row r="2539" spans="13:18" x14ac:dyDescent="0.25">
      <c r="M2539" s="18"/>
      <c r="R2539" s="330"/>
    </row>
    <row r="2540" spans="13:18" x14ac:dyDescent="0.25">
      <c r="M2540" s="18"/>
      <c r="R2540" s="330"/>
    </row>
    <row r="2541" spans="13:18" x14ac:dyDescent="0.25">
      <c r="M2541" s="18"/>
      <c r="R2541" s="330"/>
    </row>
    <row r="2542" spans="13:18" x14ac:dyDescent="0.25">
      <c r="M2542" s="18"/>
      <c r="R2542" s="330"/>
    </row>
    <row r="2543" spans="13:18" x14ac:dyDescent="0.25">
      <c r="M2543" s="18"/>
      <c r="R2543" s="330"/>
    </row>
    <row r="2544" spans="13:18" x14ac:dyDescent="0.25">
      <c r="M2544" s="18"/>
      <c r="R2544" s="330"/>
    </row>
    <row r="2545" spans="13:18" x14ac:dyDescent="0.25">
      <c r="M2545" s="18"/>
      <c r="R2545" s="330"/>
    </row>
    <row r="2546" spans="13:18" x14ac:dyDescent="0.25">
      <c r="M2546" s="18"/>
      <c r="R2546" s="330"/>
    </row>
    <row r="2547" spans="13:18" x14ac:dyDescent="0.25">
      <c r="M2547" s="18"/>
      <c r="R2547" s="330"/>
    </row>
    <row r="2548" spans="13:18" x14ac:dyDescent="0.25">
      <c r="M2548" s="18"/>
      <c r="R2548" s="330"/>
    </row>
    <row r="2549" spans="13:18" x14ac:dyDescent="0.25">
      <c r="M2549" s="18"/>
      <c r="R2549" s="330"/>
    </row>
    <row r="2550" spans="13:18" x14ac:dyDescent="0.25">
      <c r="M2550" s="18"/>
      <c r="R2550" s="330"/>
    </row>
    <row r="2551" spans="13:18" x14ac:dyDescent="0.25">
      <c r="M2551" s="18"/>
      <c r="R2551" s="330"/>
    </row>
    <row r="2552" spans="13:18" x14ac:dyDescent="0.25">
      <c r="M2552" s="18"/>
      <c r="R2552" s="330"/>
    </row>
    <row r="2553" spans="13:18" x14ac:dyDescent="0.25">
      <c r="M2553" s="18"/>
      <c r="R2553" s="330"/>
    </row>
    <row r="2554" spans="13:18" x14ac:dyDescent="0.25">
      <c r="M2554" s="18"/>
      <c r="R2554" s="330"/>
    </row>
    <row r="2555" spans="13:18" x14ac:dyDescent="0.25">
      <c r="M2555" s="18"/>
      <c r="R2555" s="330"/>
    </row>
    <row r="2556" spans="13:18" x14ac:dyDescent="0.25">
      <c r="M2556" s="18"/>
      <c r="R2556" s="330"/>
    </row>
    <row r="2557" spans="13:18" x14ac:dyDescent="0.25">
      <c r="M2557" s="18"/>
      <c r="R2557" s="330"/>
    </row>
    <row r="2558" spans="13:18" x14ac:dyDescent="0.25">
      <c r="M2558" s="18"/>
      <c r="R2558" s="330"/>
    </row>
    <row r="2559" spans="13:18" x14ac:dyDescent="0.25">
      <c r="M2559" s="18"/>
      <c r="R2559" s="330"/>
    </row>
    <row r="2560" spans="13:18" x14ac:dyDescent="0.25">
      <c r="M2560" s="18"/>
      <c r="R2560" s="330"/>
    </row>
    <row r="2561" spans="13:18" x14ac:dyDescent="0.25">
      <c r="M2561" s="18"/>
      <c r="R2561" s="330"/>
    </row>
    <row r="2562" spans="13:18" x14ac:dyDescent="0.25">
      <c r="M2562" s="18"/>
      <c r="R2562" s="330"/>
    </row>
    <row r="2563" spans="13:18" x14ac:dyDescent="0.25">
      <c r="M2563" s="18"/>
      <c r="R2563" s="330"/>
    </row>
    <row r="2564" spans="13:18" x14ac:dyDescent="0.25">
      <c r="M2564" s="18"/>
      <c r="R2564" s="330"/>
    </row>
    <row r="2565" spans="13:18" x14ac:dyDescent="0.25">
      <c r="M2565" s="18"/>
      <c r="R2565" s="330"/>
    </row>
    <row r="2566" spans="13:18" x14ac:dyDescent="0.25">
      <c r="M2566" s="18"/>
      <c r="R2566" s="330"/>
    </row>
    <row r="2567" spans="13:18" x14ac:dyDescent="0.25">
      <c r="M2567" s="18"/>
      <c r="R2567" s="330"/>
    </row>
    <row r="2568" spans="13:18" x14ac:dyDescent="0.25">
      <c r="M2568" s="18"/>
      <c r="R2568" s="330"/>
    </row>
    <row r="2569" spans="13:18" x14ac:dyDescent="0.25">
      <c r="M2569" s="18"/>
      <c r="R2569" s="330"/>
    </row>
    <row r="2570" spans="13:18" x14ac:dyDescent="0.25">
      <c r="M2570" s="18"/>
      <c r="R2570" s="330"/>
    </row>
    <row r="2571" spans="13:18" x14ac:dyDescent="0.25">
      <c r="M2571" s="18"/>
      <c r="R2571" s="330"/>
    </row>
    <row r="2572" spans="13:18" x14ac:dyDescent="0.25">
      <c r="M2572" s="18"/>
      <c r="R2572" s="330"/>
    </row>
    <row r="2573" spans="13:18" x14ac:dyDescent="0.25">
      <c r="M2573" s="18"/>
      <c r="R2573" s="330"/>
    </row>
    <row r="2574" spans="13:18" x14ac:dyDescent="0.25">
      <c r="M2574" s="18"/>
      <c r="R2574" s="330"/>
    </row>
    <row r="2575" spans="13:18" x14ac:dyDescent="0.25">
      <c r="M2575" s="18"/>
      <c r="R2575" s="330"/>
    </row>
    <row r="2576" spans="13:18" x14ac:dyDescent="0.25">
      <c r="M2576" s="18"/>
      <c r="R2576" s="330"/>
    </row>
    <row r="2577" spans="13:18" x14ac:dyDescent="0.25">
      <c r="M2577" s="18"/>
      <c r="R2577" s="330"/>
    </row>
    <row r="2578" spans="13:18" x14ac:dyDescent="0.25">
      <c r="M2578" s="18"/>
      <c r="R2578" s="330"/>
    </row>
    <row r="2579" spans="13:18" x14ac:dyDescent="0.25">
      <c r="M2579" s="18"/>
      <c r="R2579" s="330"/>
    </row>
    <row r="2580" spans="13:18" x14ac:dyDescent="0.25">
      <c r="M2580" s="18"/>
      <c r="R2580" s="330"/>
    </row>
    <row r="2581" spans="13:18" x14ac:dyDescent="0.25">
      <c r="M2581" s="18"/>
      <c r="R2581" s="330"/>
    </row>
    <row r="2582" spans="13:18" x14ac:dyDescent="0.25">
      <c r="M2582" s="18"/>
      <c r="R2582" s="330"/>
    </row>
    <row r="2583" spans="13:18" x14ac:dyDescent="0.25">
      <c r="M2583" s="18"/>
      <c r="R2583" s="330"/>
    </row>
    <row r="2584" spans="13:18" x14ac:dyDescent="0.25">
      <c r="M2584" s="18"/>
      <c r="R2584" s="330"/>
    </row>
    <row r="2585" spans="13:18" x14ac:dyDescent="0.25">
      <c r="M2585" s="18"/>
      <c r="R2585" s="330"/>
    </row>
    <row r="2586" spans="13:18" x14ac:dyDescent="0.25">
      <c r="M2586" s="18"/>
      <c r="R2586" s="330"/>
    </row>
    <row r="2587" spans="13:18" x14ac:dyDescent="0.25">
      <c r="M2587" s="18"/>
      <c r="R2587" s="330"/>
    </row>
    <row r="2588" spans="13:18" x14ac:dyDescent="0.25">
      <c r="M2588" s="18"/>
      <c r="R2588" s="330"/>
    </row>
    <row r="2589" spans="13:18" x14ac:dyDescent="0.25">
      <c r="M2589" s="18"/>
      <c r="R2589" s="330"/>
    </row>
    <row r="2590" spans="13:18" x14ac:dyDescent="0.25">
      <c r="M2590" s="18"/>
      <c r="R2590" s="330"/>
    </row>
    <row r="2591" spans="13:18" x14ac:dyDescent="0.25">
      <c r="M2591" s="18"/>
      <c r="R2591" s="330"/>
    </row>
    <row r="2592" spans="13:18" x14ac:dyDescent="0.25">
      <c r="M2592" s="18"/>
      <c r="R2592" s="330"/>
    </row>
    <row r="2593" spans="13:18" x14ac:dyDescent="0.25">
      <c r="M2593" s="18"/>
      <c r="R2593" s="330"/>
    </row>
    <row r="2594" spans="13:18" x14ac:dyDescent="0.25">
      <c r="M2594" s="18"/>
      <c r="R2594" s="330"/>
    </row>
    <row r="2595" spans="13:18" x14ac:dyDescent="0.25">
      <c r="M2595" s="18"/>
      <c r="R2595" s="330"/>
    </row>
    <row r="2596" spans="13:18" x14ac:dyDescent="0.25">
      <c r="M2596" s="18"/>
      <c r="R2596" s="330"/>
    </row>
    <row r="2597" spans="13:18" x14ac:dyDescent="0.25">
      <c r="M2597" s="18"/>
      <c r="R2597" s="330"/>
    </row>
    <row r="2598" spans="13:18" x14ac:dyDescent="0.25">
      <c r="M2598" s="18"/>
      <c r="R2598" s="330"/>
    </row>
    <row r="2599" spans="13:18" x14ac:dyDescent="0.25">
      <c r="M2599" s="18"/>
      <c r="R2599" s="330"/>
    </row>
    <row r="2600" spans="13:18" x14ac:dyDescent="0.25">
      <c r="M2600" s="18"/>
      <c r="R2600" s="330"/>
    </row>
    <row r="2601" spans="13:18" x14ac:dyDescent="0.25">
      <c r="M2601" s="18"/>
      <c r="R2601" s="330"/>
    </row>
    <row r="2602" spans="13:18" x14ac:dyDescent="0.25">
      <c r="M2602" s="18"/>
      <c r="R2602" s="330"/>
    </row>
    <row r="2603" spans="13:18" x14ac:dyDescent="0.25">
      <c r="M2603" s="18"/>
      <c r="R2603" s="330"/>
    </row>
    <row r="2604" spans="13:18" x14ac:dyDescent="0.25">
      <c r="M2604" s="18"/>
      <c r="R2604" s="330"/>
    </row>
    <row r="2605" spans="13:18" x14ac:dyDescent="0.25">
      <c r="M2605" s="18"/>
      <c r="R2605" s="330"/>
    </row>
    <row r="2606" spans="13:18" x14ac:dyDescent="0.25">
      <c r="M2606" s="18"/>
      <c r="R2606" s="330"/>
    </row>
    <row r="2607" spans="13:18" x14ac:dyDescent="0.25">
      <c r="M2607" s="18"/>
      <c r="R2607" s="330"/>
    </row>
    <row r="2608" spans="13:18" x14ac:dyDescent="0.25">
      <c r="M2608" s="18"/>
      <c r="R2608" s="330"/>
    </row>
    <row r="2609" spans="13:18" x14ac:dyDescent="0.25">
      <c r="M2609" s="18"/>
      <c r="R2609" s="330"/>
    </row>
    <row r="2610" spans="13:18" x14ac:dyDescent="0.25">
      <c r="M2610" s="18"/>
      <c r="R2610" s="330"/>
    </row>
    <row r="2611" spans="13:18" x14ac:dyDescent="0.25">
      <c r="M2611" s="18"/>
      <c r="R2611" s="330"/>
    </row>
    <row r="2612" spans="13:18" x14ac:dyDescent="0.25">
      <c r="M2612" s="18"/>
      <c r="R2612" s="330"/>
    </row>
    <row r="2613" spans="13:18" x14ac:dyDescent="0.25">
      <c r="M2613" s="18"/>
      <c r="R2613" s="330"/>
    </row>
    <row r="2614" spans="13:18" x14ac:dyDescent="0.25">
      <c r="M2614" s="18"/>
      <c r="R2614" s="330"/>
    </row>
    <row r="2615" spans="13:18" x14ac:dyDescent="0.25">
      <c r="M2615" s="18"/>
      <c r="R2615" s="330"/>
    </row>
    <row r="2616" spans="13:18" x14ac:dyDescent="0.25">
      <c r="M2616" s="18"/>
      <c r="R2616" s="330"/>
    </row>
    <row r="2617" spans="13:18" x14ac:dyDescent="0.25">
      <c r="M2617" s="18"/>
      <c r="R2617" s="330"/>
    </row>
    <row r="2618" spans="13:18" x14ac:dyDescent="0.25">
      <c r="M2618" s="18"/>
      <c r="R2618" s="330"/>
    </row>
    <row r="2619" spans="13:18" x14ac:dyDescent="0.25">
      <c r="M2619" s="18"/>
      <c r="R2619" s="330"/>
    </row>
    <row r="2620" spans="13:18" x14ac:dyDescent="0.25">
      <c r="M2620" s="18"/>
      <c r="R2620" s="330"/>
    </row>
    <row r="2621" spans="13:18" x14ac:dyDescent="0.25">
      <c r="M2621" s="18"/>
      <c r="R2621" s="330"/>
    </row>
    <row r="2622" spans="13:18" x14ac:dyDescent="0.25">
      <c r="M2622" s="18"/>
      <c r="R2622" s="330"/>
    </row>
    <row r="2623" spans="13:18" x14ac:dyDescent="0.25">
      <c r="M2623" s="18"/>
      <c r="R2623" s="330"/>
    </row>
    <row r="2624" spans="13:18" x14ac:dyDescent="0.25">
      <c r="M2624" s="18"/>
      <c r="R2624" s="330"/>
    </row>
    <row r="2625" spans="13:18" x14ac:dyDescent="0.25">
      <c r="M2625" s="18"/>
      <c r="R2625" s="330"/>
    </row>
    <row r="2626" spans="13:18" x14ac:dyDescent="0.25">
      <c r="M2626" s="18"/>
      <c r="R2626" s="330"/>
    </row>
    <row r="2627" spans="13:18" x14ac:dyDescent="0.25">
      <c r="M2627" s="18"/>
      <c r="R2627" s="330"/>
    </row>
    <row r="2628" spans="13:18" x14ac:dyDescent="0.25">
      <c r="M2628" s="18"/>
      <c r="R2628" s="330"/>
    </row>
    <row r="2629" spans="13:18" x14ac:dyDescent="0.25">
      <c r="M2629" s="18"/>
      <c r="R2629" s="330"/>
    </row>
    <row r="2630" spans="13:18" x14ac:dyDescent="0.25">
      <c r="M2630" s="18"/>
      <c r="R2630" s="330"/>
    </row>
    <row r="2631" spans="13:18" x14ac:dyDescent="0.25">
      <c r="M2631" s="18"/>
      <c r="R2631" s="330"/>
    </row>
    <row r="2632" spans="13:18" x14ac:dyDescent="0.25">
      <c r="M2632" s="18"/>
      <c r="R2632" s="330"/>
    </row>
    <row r="2633" spans="13:18" x14ac:dyDescent="0.25">
      <c r="M2633" s="18"/>
      <c r="R2633" s="330"/>
    </row>
    <row r="2634" spans="13:18" x14ac:dyDescent="0.25">
      <c r="M2634" s="18"/>
      <c r="R2634" s="330"/>
    </row>
    <row r="2635" spans="13:18" x14ac:dyDescent="0.25">
      <c r="M2635" s="18"/>
      <c r="R2635" s="330"/>
    </row>
    <row r="2636" spans="13:18" x14ac:dyDescent="0.25">
      <c r="M2636" s="18"/>
      <c r="R2636" s="330"/>
    </row>
    <row r="2637" spans="13:18" x14ac:dyDescent="0.25">
      <c r="M2637" s="18"/>
      <c r="R2637" s="330"/>
    </row>
    <row r="2638" spans="13:18" x14ac:dyDescent="0.25">
      <c r="M2638" s="18"/>
      <c r="R2638" s="330"/>
    </row>
    <row r="2639" spans="13:18" x14ac:dyDescent="0.25">
      <c r="M2639" s="18"/>
      <c r="R2639" s="330"/>
    </row>
    <row r="2640" spans="13:18" x14ac:dyDescent="0.25">
      <c r="M2640" s="18"/>
      <c r="R2640" s="330"/>
    </row>
    <row r="2641" spans="13:18" x14ac:dyDescent="0.25">
      <c r="M2641" s="18"/>
      <c r="R2641" s="330"/>
    </row>
    <row r="2642" spans="13:18" x14ac:dyDescent="0.25">
      <c r="M2642" s="18"/>
      <c r="R2642" s="330"/>
    </row>
    <row r="2643" spans="13:18" x14ac:dyDescent="0.25">
      <c r="M2643" s="18"/>
      <c r="R2643" s="330"/>
    </row>
    <row r="2644" spans="13:18" x14ac:dyDescent="0.25">
      <c r="M2644" s="18"/>
      <c r="R2644" s="330"/>
    </row>
    <row r="2645" spans="13:18" x14ac:dyDescent="0.25">
      <c r="M2645" s="18"/>
      <c r="R2645" s="330"/>
    </row>
    <row r="2646" spans="13:18" x14ac:dyDescent="0.25">
      <c r="M2646" s="18"/>
      <c r="R2646" s="330"/>
    </row>
    <row r="2647" spans="13:18" x14ac:dyDescent="0.25">
      <c r="M2647" s="18"/>
      <c r="R2647" s="330"/>
    </row>
    <row r="2648" spans="13:18" x14ac:dyDescent="0.25">
      <c r="M2648" s="18"/>
      <c r="R2648" s="330"/>
    </row>
    <row r="2649" spans="13:18" x14ac:dyDescent="0.25">
      <c r="M2649" s="18"/>
      <c r="R2649" s="330"/>
    </row>
    <row r="2650" spans="13:18" x14ac:dyDescent="0.25">
      <c r="M2650" s="18"/>
      <c r="R2650" s="330"/>
    </row>
    <row r="2651" spans="13:18" x14ac:dyDescent="0.25">
      <c r="M2651" s="18"/>
      <c r="R2651" s="330"/>
    </row>
    <row r="2652" spans="13:18" x14ac:dyDescent="0.25">
      <c r="M2652" s="18"/>
      <c r="R2652" s="330"/>
    </row>
    <row r="2653" spans="13:18" x14ac:dyDescent="0.25">
      <c r="M2653" s="18"/>
      <c r="R2653" s="330"/>
    </row>
    <row r="2654" spans="13:18" x14ac:dyDescent="0.25">
      <c r="M2654" s="18"/>
      <c r="R2654" s="330"/>
    </row>
    <row r="2655" spans="13:18" x14ac:dyDescent="0.25">
      <c r="M2655" s="18"/>
      <c r="R2655" s="330"/>
    </row>
    <row r="2656" spans="13:18" x14ac:dyDescent="0.25">
      <c r="M2656" s="18"/>
      <c r="R2656" s="330"/>
    </row>
    <row r="2657" spans="13:18" x14ac:dyDescent="0.25">
      <c r="M2657" s="18"/>
      <c r="R2657" s="330"/>
    </row>
    <row r="2658" spans="13:18" x14ac:dyDescent="0.25">
      <c r="M2658" s="18"/>
      <c r="R2658" s="330"/>
    </row>
    <row r="2659" spans="13:18" x14ac:dyDescent="0.25">
      <c r="M2659" s="18"/>
      <c r="R2659" s="330"/>
    </row>
    <row r="2660" spans="13:18" x14ac:dyDescent="0.25">
      <c r="M2660" s="18"/>
      <c r="R2660" s="330"/>
    </row>
    <row r="2661" spans="13:18" x14ac:dyDescent="0.25">
      <c r="M2661" s="18"/>
      <c r="R2661" s="330"/>
    </row>
    <row r="2662" spans="13:18" x14ac:dyDescent="0.25">
      <c r="M2662" s="18"/>
      <c r="R2662" s="330"/>
    </row>
    <row r="2663" spans="13:18" x14ac:dyDescent="0.25">
      <c r="M2663" s="18"/>
      <c r="R2663" s="330"/>
    </row>
    <row r="2664" spans="13:18" x14ac:dyDescent="0.25">
      <c r="M2664" s="18"/>
      <c r="R2664" s="330"/>
    </row>
    <row r="2665" spans="13:18" x14ac:dyDescent="0.25">
      <c r="M2665" s="18"/>
      <c r="R2665" s="330"/>
    </row>
    <row r="2666" spans="13:18" x14ac:dyDescent="0.25">
      <c r="M2666" s="18"/>
      <c r="R2666" s="330"/>
    </row>
    <row r="2667" spans="13:18" x14ac:dyDescent="0.25">
      <c r="M2667" s="18"/>
      <c r="R2667" s="330"/>
    </row>
    <row r="2668" spans="13:18" x14ac:dyDescent="0.25">
      <c r="M2668" s="18"/>
      <c r="R2668" s="330"/>
    </row>
    <row r="2669" spans="13:18" x14ac:dyDescent="0.25">
      <c r="M2669" s="18"/>
      <c r="R2669" s="330"/>
    </row>
    <row r="2670" spans="13:18" x14ac:dyDescent="0.25">
      <c r="M2670" s="18"/>
      <c r="R2670" s="330"/>
    </row>
    <row r="2671" spans="13:18" x14ac:dyDescent="0.25">
      <c r="M2671" s="18"/>
      <c r="R2671" s="330"/>
    </row>
    <row r="2672" spans="13:18" x14ac:dyDescent="0.25">
      <c r="M2672" s="18"/>
      <c r="R2672" s="330"/>
    </row>
    <row r="2673" spans="13:18" x14ac:dyDescent="0.25">
      <c r="M2673" s="18"/>
      <c r="R2673" s="330"/>
    </row>
    <row r="2674" spans="13:18" x14ac:dyDescent="0.25">
      <c r="M2674" s="18"/>
      <c r="R2674" s="330"/>
    </row>
    <row r="2675" spans="13:18" x14ac:dyDescent="0.25">
      <c r="M2675" s="18"/>
      <c r="R2675" s="330"/>
    </row>
    <row r="2676" spans="13:18" x14ac:dyDescent="0.25">
      <c r="M2676" s="18"/>
      <c r="R2676" s="330"/>
    </row>
    <row r="2677" spans="13:18" x14ac:dyDescent="0.25">
      <c r="M2677" s="18"/>
      <c r="R2677" s="330"/>
    </row>
    <row r="2678" spans="13:18" x14ac:dyDescent="0.25">
      <c r="M2678" s="18"/>
      <c r="R2678" s="330"/>
    </row>
    <row r="2679" spans="13:18" x14ac:dyDescent="0.25">
      <c r="M2679" s="18"/>
      <c r="R2679" s="330"/>
    </row>
    <row r="2680" spans="13:18" x14ac:dyDescent="0.25">
      <c r="M2680" s="18"/>
      <c r="R2680" s="330"/>
    </row>
    <row r="2681" spans="13:18" x14ac:dyDescent="0.25">
      <c r="M2681" s="18"/>
      <c r="R2681" s="330"/>
    </row>
    <row r="2682" spans="13:18" x14ac:dyDescent="0.25">
      <c r="M2682" s="18"/>
      <c r="R2682" s="330"/>
    </row>
    <row r="2683" spans="13:18" x14ac:dyDescent="0.25">
      <c r="M2683" s="18"/>
      <c r="R2683" s="330"/>
    </row>
    <row r="2684" spans="13:18" x14ac:dyDescent="0.25">
      <c r="M2684" s="18"/>
      <c r="R2684" s="330"/>
    </row>
    <row r="2685" spans="13:18" x14ac:dyDescent="0.25">
      <c r="M2685" s="18"/>
      <c r="R2685" s="330"/>
    </row>
    <row r="2686" spans="13:18" x14ac:dyDescent="0.25">
      <c r="M2686" s="18"/>
      <c r="R2686" s="330"/>
    </row>
    <row r="2687" spans="13:18" x14ac:dyDescent="0.25">
      <c r="M2687" s="18"/>
      <c r="R2687" s="330"/>
    </row>
    <row r="2688" spans="13:18" x14ac:dyDescent="0.25">
      <c r="M2688" s="18"/>
      <c r="R2688" s="330"/>
    </row>
    <row r="2689" spans="13:18" x14ac:dyDescent="0.25">
      <c r="M2689" s="18"/>
      <c r="R2689" s="330"/>
    </row>
    <row r="2690" spans="13:18" x14ac:dyDescent="0.25">
      <c r="M2690" s="18"/>
      <c r="R2690" s="330"/>
    </row>
    <row r="2691" spans="13:18" x14ac:dyDescent="0.25">
      <c r="M2691" s="18"/>
      <c r="R2691" s="330"/>
    </row>
    <row r="2692" spans="13:18" x14ac:dyDescent="0.25">
      <c r="M2692" s="18"/>
      <c r="R2692" s="330"/>
    </row>
    <row r="2693" spans="13:18" x14ac:dyDescent="0.25">
      <c r="M2693" s="18"/>
      <c r="R2693" s="330"/>
    </row>
    <row r="2694" spans="13:18" x14ac:dyDescent="0.25">
      <c r="M2694" s="18"/>
      <c r="R2694" s="330"/>
    </row>
    <row r="2695" spans="13:18" x14ac:dyDescent="0.25">
      <c r="M2695" s="18"/>
      <c r="R2695" s="330"/>
    </row>
    <row r="2696" spans="13:18" x14ac:dyDescent="0.25">
      <c r="M2696" s="18"/>
      <c r="R2696" s="330"/>
    </row>
    <row r="2697" spans="13:18" x14ac:dyDescent="0.25">
      <c r="M2697" s="18"/>
      <c r="R2697" s="330"/>
    </row>
    <row r="2698" spans="13:18" x14ac:dyDescent="0.25">
      <c r="M2698" s="18"/>
      <c r="R2698" s="330"/>
    </row>
    <row r="2699" spans="13:18" x14ac:dyDescent="0.25">
      <c r="M2699" s="18"/>
      <c r="R2699" s="330"/>
    </row>
    <row r="2700" spans="13:18" x14ac:dyDescent="0.25">
      <c r="M2700" s="18"/>
      <c r="R2700" s="330"/>
    </row>
    <row r="2701" spans="13:18" x14ac:dyDescent="0.25">
      <c r="M2701" s="18"/>
      <c r="R2701" s="330"/>
    </row>
    <row r="2702" spans="13:18" x14ac:dyDescent="0.25">
      <c r="M2702" s="18"/>
      <c r="R2702" s="330"/>
    </row>
    <row r="2703" spans="13:18" x14ac:dyDescent="0.25">
      <c r="M2703" s="18"/>
      <c r="R2703" s="330"/>
    </row>
    <row r="2704" spans="13:18" x14ac:dyDescent="0.25">
      <c r="M2704" s="18"/>
      <c r="R2704" s="330"/>
    </row>
    <row r="2705" spans="13:18" x14ac:dyDescent="0.25">
      <c r="M2705" s="18"/>
      <c r="R2705" s="330"/>
    </row>
    <row r="2706" spans="13:18" x14ac:dyDescent="0.25">
      <c r="M2706" s="18"/>
      <c r="R2706" s="330"/>
    </row>
    <row r="2707" spans="13:18" x14ac:dyDescent="0.25">
      <c r="M2707" s="18"/>
      <c r="R2707" s="330"/>
    </row>
    <row r="2708" spans="13:18" x14ac:dyDescent="0.25">
      <c r="M2708" s="18"/>
      <c r="R2708" s="330"/>
    </row>
    <row r="2709" spans="13:18" x14ac:dyDescent="0.25">
      <c r="M2709" s="18"/>
      <c r="R2709" s="330"/>
    </row>
    <row r="2710" spans="13:18" x14ac:dyDescent="0.25">
      <c r="M2710" s="18"/>
      <c r="R2710" s="330"/>
    </row>
    <row r="2711" spans="13:18" x14ac:dyDescent="0.25">
      <c r="M2711" s="18"/>
      <c r="R2711" s="330"/>
    </row>
    <row r="2712" spans="13:18" x14ac:dyDescent="0.25">
      <c r="M2712" s="18"/>
      <c r="R2712" s="330"/>
    </row>
    <row r="2713" spans="13:18" x14ac:dyDescent="0.25">
      <c r="M2713" s="18"/>
      <c r="R2713" s="330"/>
    </row>
    <row r="2714" spans="13:18" x14ac:dyDescent="0.25">
      <c r="M2714" s="18"/>
      <c r="R2714" s="330"/>
    </row>
    <row r="2715" spans="13:18" x14ac:dyDescent="0.25">
      <c r="M2715" s="18"/>
      <c r="R2715" s="330"/>
    </row>
    <row r="2716" spans="13:18" x14ac:dyDescent="0.25">
      <c r="M2716" s="18"/>
      <c r="R2716" s="330"/>
    </row>
    <row r="2717" spans="13:18" x14ac:dyDescent="0.25">
      <c r="M2717" s="18"/>
      <c r="R2717" s="330"/>
    </row>
    <row r="2718" spans="13:18" x14ac:dyDescent="0.25">
      <c r="M2718" s="18"/>
      <c r="R2718" s="330"/>
    </row>
    <row r="2719" spans="13:18" x14ac:dyDescent="0.25">
      <c r="M2719" s="18"/>
      <c r="R2719" s="330"/>
    </row>
    <row r="2720" spans="13:18" x14ac:dyDescent="0.25">
      <c r="M2720" s="18"/>
      <c r="R2720" s="330"/>
    </row>
    <row r="2721" spans="13:18" x14ac:dyDescent="0.25">
      <c r="M2721" s="18"/>
      <c r="R2721" s="330"/>
    </row>
    <row r="2722" spans="13:18" x14ac:dyDescent="0.25">
      <c r="M2722" s="18"/>
      <c r="R2722" s="330"/>
    </row>
    <row r="2723" spans="13:18" x14ac:dyDescent="0.25">
      <c r="M2723" s="18"/>
      <c r="R2723" s="330"/>
    </row>
    <row r="2724" spans="13:18" x14ac:dyDescent="0.25">
      <c r="M2724" s="18"/>
      <c r="R2724" s="330"/>
    </row>
    <row r="2725" spans="13:18" x14ac:dyDescent="0.25">
      <c r="M2725" s="18"/>
      <c r="R2725" s="330"/>
    </row>
    <row r="2726" spans="13:18" x14ac:dyDescent="0.25">
      <c r="M2726" s="18"/>
      <c r="R2726" s="330"/>
    </row>
    <row r="2727" spans="13:18" x14ac:dyDescent="0.25">
      <c r="M2727" s="18"/>
      <c r="R2727" s="330"/>
    </row>
    <row r="2728" spans="13:18" x14ac:dyDescent="0.25">
      <c r="M2728" s="18"/>
      <c r="R2728" s="330"/>
    </row>
    <row r="2729" spans="13:18" x14ac:dyDescent="0.25">
      <c r="M2729" s="18"/>
      <c r="R2729" s="330"/>
    </row>
    <row r="2730" spans="13:18" x14ac:dyDescent="0.25">
      <c r="M2730" s="18"/>
      <c r="R2730" s="330"/>
    </row>
    <row r="2731" spans="13:18" x14ac:dyDescent="0.25">
      <c r="M2731" s="18"/>
      <c r="R2731" s="330"/>
    </row>
    <row r="2732" spans="13:18" x14ac:dyDescent="0.25">
      <c r="M2732" s="18"/>
      <c r="R2732" s="330"/>
    </row>
    <row r="2733" spans="13:18" x14ac:dyDescent="0.25">
      <c r="M2733" s="18"/>
      <c r="R2733" s="330"/>
    </row>
    <row r="2734" spans="13:18" x14ac:dyDescent="0.25">
      <c r="M2734" s="18"/>
      <c r="R2734" s="330"/>
    </row>
    <row r="2735" spans="13:18" x14ac:dyDescent="0.25">
      <c r="M2735" s="18"/>
      <c r="R2735" s="330"/>
    </row>
    <row r="2736" spans="13:18" x14ac:dyDescent="0.25">
      <c r="M2736" s="18"/>
      <c r="R2736" s="330"/>
    </row>
    <row r="2737" spans="13:18" x14ac:dyDescent="0.25">
      <c r="M2737" s="18"/>
      <c r="R2737" s="330"/>
    </row>
    <row r="2738" spans="13:18" x14ac:dyDescent="0.25">
      <c r="M2738" s="18"/>
      <c r="R2738" s="330"/>
    </row>
    <row r="2739" spans="13:18" x14ac:dyDescent="0.25">
      <c r="M2739" s="18"/>
      <c r="R2739" s="330"/>
    </row>
    <row r="2740" spans="13:18" x14ac:dyDescent="0.25">
      <c r="M2740" s="18"/>
      <c r="R2740" s="330"/>
    </row>
    <row r="2741" spans="13:18" x14ac:dyDescent="0.25">
      <c r="M2741" s="18"/>
      <c r="R2741" s="330"/>
    </row>
    <row r="2742" spans="13:18" x14ac:dyDescent="0.25">
      <c r="M2742" s="18"/>
      <c r="R2742" s="330"/>
    </row>
    <row r="2743" spans="13:18" x14ac:dyDescent="0.25">
      <c r="M2743" s="18"/>
      <c r="R2743" s="330"/>
    </row>
    <row r="2744" spans="13:18" x14ac:dyDescent="0.25">
      <c r="M2744" s="18"/>
      <c r="R2744" s="330"/>
    </row>
    <row r="2745" spans="13:18" x14ac:dyDescent="0.25">
      <c r="M2745" s="18"/>
      <c r="R2745" s="330"/>
    </row>
    <row r="2746" spans="13:18" x14ac:dyDescent="0.25">
      <c r="M2746" s="18"/>
      <c r="R2746" s="330"/>
    </row>
    <row r="2747" spans="13:18" x14ac:dyDescent="0.25">
      <c r="M2747" s="18"/>
      <c r="R2747" s="330"/>
    </row>
    <row r="2748" spans="13:18" x14ac:dyDescent="0.25">
      <c r="M2748" s="18"/>
      <c r="R2748" s="330"/>
    </row>
    <row r="2749" spans="13:18" x14ac:dyDescent="0.25">
      <c r="M2749" s="18"/>
      <c r="R2749" s="330"/>
    </row>
    <row r="2750" spans="13:18" x14ac:dyDescent="0.25">
      <c r="M2750" s="18"/>
      <c r="R2750" s="330"/>
    </row>
    <row r="2751" spans="13:18" x14ac:dyDescent="0.25">
      <c r="M2751" s="18"/>
      <c r="R2751" s="330"/>
    </row>
    <row r="2752" spans="13:18" x14ac:dyDescent="0.25">
      <c r="M2752" s="18"/>
      <c r="R2752" s="330"/>
    </row>
    <row r="2753" spans="13:18" x14ac:dyDescent="0.25">
      <c r="M2753" s="18"/>
      <c r="R2753" s="330"/>
    </row>
    <row r="2754" spans="13:18" x14ac:dyDescent="0.25">
      <c r="M2754" s="18"/>
      <c r="R2754" s="330"/>
    </row>
    <row r="2755" spans="13:18" x14ac:dyDescent="0.25">
      <c r="M2755" s="18"/>
      <c r="R2755" s="330"/>
    </row>
    <row r="2756" spans="13:18" x14ac:dyDescent="0.25">
      <c r="M2756" s="18"/>
      <c r="R2756" s="330"/>
    </row>
    <row r="2757" spans="13:18" x14ac:dyDescent="0.25">
      <c r="M2757" s="18"/>
      <c r="R2757" s="330"/>
    </row>
    <row r="2758" spans="13:18" x14ac:dyDescent="0.25">
      <c r="M2758" s="18"/>
      <c r="R2758" s="330"/>
    </row>
    <row r="2759" spans="13:18" x14ac:dyDescent="0.25">
      <c r="M2759" s="18"/>
      <c r="R2759" s="330"/>
    </row>
    <row r="2760" spans="13:18" x14ac:dyDescent="0.25">
      <c r="M2760" s="18"/>
      <c r="R2760" s="330"/>
    </row>
    <row r="2761" spans="13:18" x14ac:dyDescent="0.25">
      <c r="M2761" s="18"/>
      <c r="R2761" s="330"/>
    </row>
    <row r="2762" spans="13:18" x14ac:dyDescent="0.25">
      <c r="M2762" s="18"/>
      <c r="R2762" s="330"/>
    </row>
    <row r="2763" spans="13:18" x14ac:dyDescent="0.25">
      <c r="M2763" s="18"/>
      <c r="R2763" s="330"/>
    </row>
    <row r="2764" spans="13:18" x14ac:dyDescent="0.25">
      <c r="M2764" s="18"/>
      <c r="R2764" s="330"/>
    </row>
    <row r="2765" spans="13:18" x14ac:dyDescent="0.25">
      <c r="M2765" s="18"/>
      <c r="R2765" s="330"/>
    </row>
    <row r="2766" spans="13:18" x14ac:dyDescent="0.25">
      <c r="M2766" s="18"/>
      <c r="R2766" s="330"/>
    </row>
    <row r="2767" spans="13:18" x14ac:dyDescent="0.25">
      <c r="M2767" s="18"/>
      <c r="R2767" s="330"/>
    </row>
    <row r="2768" spans="13:18" x14ac:dyDescent="0.25">
      <c r="M2768" s="18"/>
      <c r="R2768" s="330"/>
    </row>
    <row r="2769" spans="13:18" x14ac:dyDescent="0.25">
      <c r="M2769" s="18"/>
      <c r="R2769" s="330"/>
    </row>
    <row r="2770" spans="13:18" x14ac:dyDescent="0.25">
      <c r="M2770" s="18"/>
      <c r="R2770" s="330"/>
    </row>
    <row r="2771" spans="13:18" x14ac:dyDescent="0.25">
      <c r="M2771" s="18"/>
      <c r="R2771" s="330"/>
    </row>
    <row r="2772" spans="13:18" x14ac:dyDescent="0.25">
      <c r="M2772" s="18"/>
      <c r="R2772" s="330"/>
    </row>
    <row r="2773" spans="13:18" x14ac:dyDescent="0.25">
      <c r="M2773" s="18"/>
      <c r="R2773" s="330"/>
    </row>
    <row r="2774" spans="13:18" x14ac:dyDescent="0.25">
      <c r="M2774" s="18"/>
      <c r="R2774" s="330"/>
    </row>
    <row r="2775" spans="13:18" x14ac:dyDescent="0.25">
      <c r="M2775" s="18"/>
      <c r="R2775" s="330"/>
    </row>
    <row r="2776" spans="13:18" x14ac:dyDescent="0.25">
      <c r="M2776" s="18"/>
      <c r="R2776" s="330"/>
    </row>
    <row r="2777" spans="13:18" x14ac:dyDescent="0.25">
      <c r="M2777" s="18"/>
      <c r="R2777" s="330"/>
    </row>
    <row r="2778" spans="13:18" x14ac:dyDescent="0.25">
      <c r="M2778" s="18"/>
      <c r="R2778" s="330"/>
    </row>
    <row r="2779" spans="13:18" x14ac:dyDescent="0.25">
      <c r="M2779" s="18"/>
      <c r="R2779" s="330"/>
    </row>
    <row r="2780" spans="13:18" x14ac:dyDescent="0.25">
      <c r="M2780" s="18"/>
      <c r="R2780" s="330"/>
    </row>
    <row r="2781" spans="13:18" x14ac:dyDescent="0.25">
      <c r="M2781" s="18"/>
      <c r="R2781" s="330"/>
    </row>
    <row r="2782" spans="13:18" x14ac:dyDescent="0.25">
      <c r="M2782" s="18"/>
      <c r="R2782" s="330"/>
    </row>
    <row r="2783" spans="13:18" x14ac:dyDescent="0.25">
      <c r="M2783" s="18"/>
      <c r="R2783" s="330"/>
    </row>
    <row r="2784" spans="13:18" x14ac:dyDescent="0.25">
      <c r="M2784" s="18"/>
      <c r="R2784" s="330"/>
    </row>
    <row r="2785" spans="13:18" x14ac:dyDescent="0.25">
      <c r="M2785" s="18"/>
      <c r="R2785" s="330"/>
    </row>
    <row r="2786" spans="13:18" x14ac:dyDescent="0.25">
      <c r="M2786" s="18"/>
      <c r="R2786" s="330"/>
    </row>
    <row r="2787" spans="13:18" x14ac:dyDescent="0.25">
      <c r="M2787" s="18"/>
      <c r="R2787" s="330"/>
    </row>
    <row r="2788" spans="13:18" x14ac:dyDescent="0.25">
      <c r="M2788" s="18"/>
      <c r="R2788" s="330"/>
    </row>
    <row r="2789" spans="13:18" x14ac:dyDescent="0.25">
      <c r="M2789" s="18"/>
      <c r="R2789" s="330"/>
    </row>
    <row r="2790" spans="13:18" x14ac:dyDescent="0.25">
      <c r="M2790" s="18"/>
      <c r="R2790" s="330"/>
    </row>
    <row r="2791" spans="13:18" x14ac:dyDescent="0.25">
      <c r="M2791" s="18"/>
      <c r="R2791" s="330"/>
    </row>
    <row r="2792" spans="13:18" x14ac:dyDescent="0.25">
      <c r="M2792" s="18"/>
      <c r="R2792" s="330"/>
    </row>
    <row r="2793" spans="13:18" x14ac:dyDescent="0.25">
      <c r="M2793" s="18"/>
      <c r="R2793" s="330"/>
    </row>
    <row r="2794" spans="13:18" x14ac:dyDescent="0.25">
      <c r="M2794" s="18"/>
      <c r="R2794" s="330"/>
    </row>
    <row r="2795" spans="13:18" x14ac:dyDescent="0.25">
      <c r="M2795" s="18"/>
      <c r="R2795" s="330"/>
    </row>
    <row r="2796" spans="13:18" x14ac:dyDescent="0.25">
      <c r="M2796" s="18"/>
      <c r="R2796" s="330"/>
    </row>
    <row r="2797" spans="13:18" x14ac:dyDescent="0.25">
      <c r="M2797" s="18"/>
      <c r="R2797" s="330"/>
    </row>
    <row r="2798" spans="13:18" x14ac:dyDescent="0.25">
      <c r="M2798" s="18"/>
      <c r="R2798" s="330"/>
    </row>
    <row r="2799" spans="13:18" x14ac:dyDescent="0.25">
      <c r="M2799" s="18"/>
      <c r="R2799" s="330"/>
    </row>
    <row r="2800" spans="13:18" x14ac:dyDescent="0.25">
      <c r="M2800" s="18"/>
      <c r="R2800" s="330"/>
    </row>
    <row r="2801" spans="13:18" x14ac:dyDescent="0.25">
      <c r="M2801" s="18"/>
      <c r="R2801" s="330"/>
    </row>
    <row r="2802" spans="13:18" x14ac:dyDescent="0.25">
      <c r="M2802" s="18"/>
      <c r="R2802" s="330"/>
    </row>
    <row r="2803" spans="13:18" x14ac:dyDescent="0.25">
      <c r="M2803" s="18"/>
      <c r="R2803" s="330"/>
    </row>
    <row r="2804" spans="13:18" x14ac:dyDescent="0.25">
      <c r="M2804" s="18"/>
      <c r="R2804" s="330"/>
    </row>
    <row r="2805" spans="13:18" x14ac:dyDescent="0.25">
      <c r="M2805" s="18"/>
      <c r="R2805" s="330"/>
    </row>
    <row r="2806" spans="13:18" x14ac:dyDescent="0.25">
      <c r="M2806" s="18"/>
      <c r="R2806" s="330"/>
    </row>
    <row r="2807" spans="13:18" x14ac:dyDescent="0.25">
      <c r="M2807" s="18"/>
      <c r="R2807" s="330"/>
    </row>
    <row r="2808" spans="13:18" x14ac:dyDescent="0.25">
      <c r="M2808" s="18"/>
      <c r="R2808" s="330"/>
    </row>
    <row r="2809" spans="13:18" x14ac:dyDescent="0.25">
      <c r="M2809" s="18"/>
      <c r="R2809" s="330"/>
    </row>
    <row r="2810" spans="13:18" x14ac:dyDescent="0.25">
      <c r="M2810" s="18"/>
      <c r="R2810" s="330"/>
    </row>
    <row r="2811" spans="13:18" x14ac:dyDescent="0.25">
      <c r="M2811" s="18"/>
      <c r="R2811" s="330"/>
    </row>
    <row r="2812" spans="13:18" x14ac:dyDescent="0.25">
      <c r="M2812" s="18"/>
      <c r="R2812" s="330"/>
    </row>
    <row r="2813" spans="13:18" x14ac:dyDescent="0.25">
      <c r="M2813" s="18"/>
      <c r="R2813" s="330"/>
    </row>
    <row r="2814" spans="13:18" x14ac:dyDescent="0.25">
      <c r="M2814" s="18"/>
      <c r="R2814" s="330"/>
    </row>
    <row r="2815" spans="13:18" x14ac:dyDescent="0.25">
      <c r="M2815" s="18"/>
      <c r="R2815" s="330"/>
    </row>
    <row r="2816" spans="13:18" x14ac:dyDescent="0.25">
      <c r="M2816" s="18"/>
      <c r="R2816" s="330"/>
    </row>
    <row r="2817" spans="13:18" x14ac:dyDescent="0.25">
      <c r="M2817" s="18"/>
      <c r="R2817" s="330"/>
    </row>
    <row r="2818" spans="13:18" x14ac:dyDescent="0.25">
      <c r="M2818" s="18"/>
      <c r="R2818" s="330"/>
    </row>
    <row r="2819" spans="13:18" x14ac:dyDescent="0.25">
      <c r="M2819" s="18"/>
      <c r="R2819" s="330"/>
    </row>
    <row r="2820" spans="13:18" x14ac:dyDescent="0.25">
      <c r="M2820" s="18"/>
      <c r="R2820" s="330"/>
    </row>
    <row r="2821" spans="13:18" x14ac:dyDescent="0.25">
      <c r="M2821" s="18"/>
      <c r="R2821" s="330"/>
    </row>
    <row r="2822" spans="13:18" x14ac:dyDescent="0.25">
      <c r="M2822" s="18"/>
      <c r="R2822" s="330"/>
    </row>
    <row r="2823" spans="13:18" x14ac:dyDescent="0.25">
      <c r="M2823" s="18"/>
      <c r="R2823" s="330"/>
    </row>
    <row r="2824" spans="13:18" x14ac:dyDescent="0.25">
      <c r="M2824" s="18"/>
      <c r="R2824" s="330"/>
    </row>
    <row r="2825" spans="13:18" x14ac:dyDescent="0.25">
      <c r="M2825" s="18"/>
      <c r="R2825" s="330"/>
    </row>
    <row r="2826" spans="13:18" x14ac:dyDescent="0.25">
      <c r="M2826" s="18"/>
      <c r="R2826" s="330"/>
    </row>
    <row r="2827" spans="13:18" x14ac:dyDescent="0.25">
      <c r="M2827" s="18"/>
      <c r="R2827" s="330"/>
    </row>
    <row r="2828" spans="13:18" x14ac:dyDescent="0.25">
      <c r="M2828" s="18"/>
      <c r="R2828" s="330"/>
    </row>
    <row r="2829" spans="13:18" x14ac:dyDescent="0.25">
      <c r="M2829" s="18"/>
      <c r="R2829" s="330"/>
    </row>
    <row r="2830" spans="13:18" x14ac:dyDescent="0.25">
      <c r="M2830" s="18"/>
      <c r="R2830" s="330"/>
    </row>
    <row r="2831" spans="13:18" x14ac:dyDescent="0.25">
      <c r="M2831" s="18"/>
      <c r="R2831" s="330"/>
    </row>
    <row r="2832" spans="13:18" x14ac:dyDescent="0.25">
      <c r="M2832" s="18"/>
      <c r="R2832" s="330"/>
    </row>
    <row r="2833" spans="13:18" x14ac:dyDescent="0.25">
      <c r="M2833" s="18"/>
      <c r="R2833" s="330"/>
    </row>
    <row r="2834" spans="13:18" x14ac:dyDescent="0.25">
      <c r="M2834" s="18"/>
      <c r="R2834" s="330"/>
    </row>
    <row r="2835" spans="13:18" x14ac:dyDescent="0.25">
      <c r="M2835" s="18"/>
      <c r="R2835" s="330"/>
    </row>
    <row r="2836" spans="13:18" x14ac:dyDescent="0.25">
      <c r="M2836" s="18"/>
      <c r="R2836" s="330"/>
    </row>
    <row r="2837" spans="13:18" x14ac:dyDescent="0.25">
      <c r="M2837" s="18"/>
      <c r="R2837" s="330"/>
    </row>
    <row r="2838" spans="13:18" x14ac:dyDescent="0.25">
      <c r="M2838" s="18"/>
      <c r="R2838" s="330"/>
    </row>
    <row r="2839" spans="13:18" x14ac:dyDescent="0.25">
      <c r="M2839" s="18"/>
      <c r="R2839" s="330"/>
    </row>
    <row r="2840" spans="13:18" x14ac:dyDescent="0.25">
      <c r="M2840" s="18"/>
      <c r="R2840" s="330"/>
    </row>
    <row r="2841" spans="13:18" x14ac:dyDescent="0.25">
      <c r="M2841" s="18"/>
      <c r="R2841" s="330"/>
    </row>
    <row r="2842" spans="13:18" x14ac:dyDescent="0.25">
      <c r="M2842" s="18"/>
      <c r="R2842" s="330"/>
    </row>
    <row r="2843" spans="13:18" x14ac:dyDescent="0.25">
      <c r="M2843" s="18"/>
      <c r="R2843" s="330"/>
    </row>
    <row r="2844" spans="13:18" x14ac:dyDescent="0.25">
      <c r="M2844" s="18"/>
      <c r="R2844" s="330"/>
    </row>
    <row r="2845" spans="13:18" x14ac:dyDescent="0.25">
      <c r="M2845" s="18"/>
      <c r="R2845" s="330"/>
    </row>
    <row r="2846" spans="13:18" x14ac:dyDescent="0.25">
      <c r="M2846" s="18"/>
      <c r="R2846" s="330"/>
    </row>
    <row r="2847" spans="13:18" x14ac:dyDescent="0.25">
      <c r="M2847" s="18"/>
      <c r="R2847" s="330"/>
    </row>
    <row r="2848" spans="13:18" x14ac:dyDescent="0.25">
      <c r="M2848" s="18"/>
      <c r="R2848" s="330"/>
    </row>
    <row r="2849" spans="13:18" x14ac:dyDescent="0.25">
      <c r="M2849" s="18"/>
      <c r="R2849" s="330"/>
    </row>
    <row r="2850" spans="13:18" x14ac:dyDescent="0.25">
      <c r="M2850" s="18"/>
      <c r="R2850" s="330"/>
    </row>
    <row r="2851" spans="13:18" x14ac:dyDescent="0.25">
      <c r="M2851" s="18"/>
      <c r="R2851" s="330"/>
    </row>
    <row r="2852" spans="13:18" x14ac:dyDescent="0.25">
      <c r="M2852" s="18"/>
      <c r="R2852" s="330"/>
    </row>
    <row r="2853" spans="13:18" x14ac:dyDescent="0.25">
      <c r="M2853" s="18"/>
      <c r="R2853" s="330"/>
    </row>
    <row r="2854" spans="13:18" x14ac:dyDescent="0.25">
      <c r="M2854" s="18"/>
      <c r="R2854" s="330"/>
    </row>
    <row r="2855" spans="13:18" x14ac:dyDescent="0.25">
      <c r="M2855" s="18"/>
      <c r="R2855" s="330"/>
    </row>
    <row r="2856" spans="13:18" x14ac:dyDescent="0.25">
      <c r="M2856" s="18"/>
      <c r="R2856" s="330"/>
    </row>
    <row r="2857" spans="13:18" x14ac:dyDescent="0.25">
      <c r="M2857" s="18"/>
      <c r="R2857" s="330"/>
    </row>
    <row r="2858" spans="13:18" x14ac:dyDescent="0.25">
      <c r="M2858" s="18"/>
      <c r="R2858" s="330"/>
    </row>
    <row r="2859" spans="13:18" x14ac:dyDescent="0.25">
      <c r="M2859" s="18"/>
      <c r="R2859" s="330"/>
    </row>
    <row r="2860" spans="13:18" x14ac:dyDescent="0.25">
      <c r="M2860" s="18"/>
      <c r="R2860" s="330"/>
    </row>
    <row r="2861" spans="13:18" x14ac:dyDescent="0.25">
      <c r="M2861" s="18"/>
      <c r="R2861" s="330"/>
    </row>
    <row r="2862" spans="13:18" x14ac:dyDescent="0.25">
      <c r="M2862" s="18"/>
      <c r="R2862" s="330"/>
    </row>
    <row r="2863" spans="13:18" x14ac:dyDescent="0.25">
      <c r="M2863" s="18"/>
      <c r="R2863" s="330"/>
    </row>
    <row r="2864" spans="13:18" x14ac:dyDescent="0.25">
      <c r="M2864" s="18"/>
      <c r="R2864" s="330"/>
    </row>
    <row r="2865" spans="13:18" x14ac:dyDescent="0.25">
      <c r="M2865" s="18"/>
      <c r="R2865" s="330"/>
    </row>
    <row r="2866" spans="13:18" x14ac:dyDescent="0.25">
      <c r="M2866" s="18"/>
      <c r="R2866" s="330"/>
    </row>
    <row r="2867" spans="13:18" x14ac:dyDescent="0.25">
      <c r="M2867" s="18"/>
      <c r="R2867" s="330"/>
    </row>
    <row r="2868" spans="13:18" x14ac:dyDescent="0.25">
      <c r="M2868" s="18"/>
      <c r="R2868" s="330"/>
    </row>
    <row r="2869" spans="13:18" x14ac:dyDescent="0.25">
      <c r="M2869" s="18"/>
      <c r="R2869" s="330"/>
    </row>
    <row r="2870" spans="13:18" x14ac:dyDescent="0.25">
      <c r="M2870" s="18"/>
      <c r="R2870" s="330"/>
    </row>
    <row r="2871" spans="13:18" x14ac:dyDescent="0.25">
      <c r="M2871" s="18"/>
      <c r="R2871" s="330"/>
    </row>
    <row r="2872" spans="13:18" x14ac:dyDescent="0.25">
      <c r="M2872" s="18"/>
      <c r="R2872" s="330"/>
    </row>
    <row r="2873" spans="13:18" x14ac:dyDescent="0.25">
      <c r="M2873" s="18"/>
      <c r="R2873" s="330"/>
    </row>
    <row r="2874" spans="13:18" x14ac:dyDescent="0.25">
      <c r="M2874" s="18"/>
      <c r="R2874" s="330"/>
    </row>
    <row r="2875" spans="13:18" x14ac:dyDescent="0.25">
      <c r="M2875" s="18"/>
      <c r="R2875" s="330"/>
    </row>
    <row r="2876" spans="13:18" x14ac:dyDescent="0.25">
      <c r="M2876" s="18"/>
      <c r="R2876" s="330"/>
    </row>
    <row r="2877" spans="13:18" x14ac:dyDescent="0.25">
      <c r="M2877" s="18"/>
      <c r="R2877" s="330"/>
    </row>
    <row r="2878" spans="13:18" x14ac:dyDescent="0.25">
      <c r="M2878" s="18"/>
      <c r="R2878" s="330"/>
    </row>
    <row r="2879" spans="13:18" x14ac:dyDescent="0.25">
      <c r="M2879" s="18"/>
      <c r="R2879" s="330"/>
    </row>
    <row r="2880" spans="13:18" x14ac:dyDescent="0.25">
      <c r="M2880" s="18"/>
      <c r="R2880" s="330"/>
    </row>
    <row r="2881" spans="13:18" x14ac:dyDescent="0.25">
      <c r="M2881" s="18"/>
      <c r="R2881" s="330"/>
    </row>
    <row r="2882" spans="13:18" x14ac:dyDescent="0.25">
      <c r="M2882" s="18"/>
      <c r="R2882" s="330"/>
    </row>
    <row r="2883" spans="13:18" x14ac:dyDescent="0.25">
      <c r="M2883" s="18"/>
      <c r="R2883" s="330"/>
    </row>
    <row r="2884" spans="13:18" x14ac:dyDescent="0.25">
      <c r="M2884" s="18"/>
      <c r="R2884" s="330"/>
    </row>
    <row r="2885" spans="13:18" x14ac:dyDescent="0.25">
      <c r="M2885" s="18"/>
      <c r="R2885" s="330"/>
    </row>
    <row r="2886" spans="13:18" x14ac:dyDescent="0.25">
      <c r="M2886" s="18"/>
      <c r="R2886" s="330"/>
    </row>
    <row r="2887" spans="13:18" x14ac:dyDescent="0.25">
      <c r="M2887" s="18"/>
      <c r="R2887" s="330"/>
    </row>
    <row r="2888" spans="13:18" x14ac:dyDescent="0.25">
      <c r="M2888" s="18"/>
      <c r="R2888" s="330"/>
    </row>
    <row r="2889" spans="13:18" x14ac:dyDescent="0.25">
      <c r="M2889" s="18"/>
      <c r="R2889" s="330"/>
    </row>
    <row r="2890" spans="13:18" x14ac:dyDescent="0.25">
      <c r="M2890" s="18"/>
      <c r="R2890" s="330"/>
    </row>
    <row r="2891" spans="13:18" x14ac:dyDescent="0.25">
      <c r="M2891" s="18"/>
      <c r="R2891" s="330"/>
    </row>
    <row r="2892" spans="13:18" x14ac:dyDescent="0.25">
      <c r="M2892" s="18"/>
      <c r="R2892" s="330"/>
    </row>
    <row r="2893" spans="13:18" x14ac:dyDescent="0.25">
      <c r="M2893" s="18"/>
      <c r="R2893" s="330"/>
    </row>
    <row r="2894" spans="13:18" x14ac:dyDescent="0.25">
      <c r="M2894" s="18"/>
      <c r="R2894" s="330"/>
    </row>
    <row r="2895" spans="13:18" x14ac:dyDescent="0.25">
      <c r="M2895" s="18"/>
      <c r="R2895" s="330"/>
    </row>
    <row r="2896" spans="13:18" x14ac:dyDescent="0.25">
      <c r="M2896" s="18"/>
      <c r="R2896" s="330"/>
    </row>
    <row r="2897" spans="13:18" x14ac:dyDescent="0.25">
      <c r="M2897" s="18"/>
      <c r="R2897" s="330"/>
    </row>
    <row r="2898" spans="13:18" x14ac:dyDescent="0.25">
      <c r="M2898" s="18"/>
      <c r="R2898" s="330"/>
    </row>
    <row r="2899" spans="13:18" x14ac:dyDescent="0.25">
      <c r="M2899" s="18"/>
      <c r="R2899" s="330"/>
    </row>
    <row r="2900" spans="13:18" x14ac:dyDescent="0.25">
      <c r="M2900" s="18"/>
      <c r="R2900" s="330"/>
    </row>
    <row r="2901" spans="13:18" x14ac:dyDescent="0.25">
      <c r="M2901" s="18"/>
      <c r="R2901" s="330"/>
    </row>
    <row r="2902" spans="13:18" x14ac:dyDescent="0.25">
      <c r="M2902" s="18"/>
      <c r="R2902" s="330"/>
    </row>
    <row r="2903" spans="13:18" x14ac:dyDescent="0.25">
      <c r="M2903" s="18"/>
      <c r="R2903" s="330"/>
    </row>
    <row r="2904" spans="13:18" x14ac:dyDescent="0.25">
      <c r="M2904" s="18"/>
      <c r="R2904" s="330"/>
    </row>
    <row r="2905" spans="13:18" x14ac:dyDescent="0.25">
      <c r="M2905" s="18"/>
      <c r="R2905" s="330"/>
    </row>
    <row r="2906" spans="13:18" x14ac:dyDescent="0.25">
      <c r="M2906" s="18"/>
      <c r="R2906" s="330"/>
    </row>
    <row r="2907" spans="13:18" x14ac:dyDescent="0.25">
      <c r="M2907" s="18"/>
      <c r="R2907" s="330"/>
    </row>
    <row r="2908" spans="13:18" x14ac:dyDescent="0.25">
      <c r="M2908" s="18"/>
      <c r="R2908" s="330"/>
    </row>
    <row r="2909" spans="13:18" x14ac:dyDescent="0.25">
      <c r="M2909" s="18"/>
      <c r="R2909" s="330"/>
    </row>
    <row r="2910" spans="13:18" x14ac:dyDescent="0.25">
      <c r="M2910" s="18"/>
      <c r="R2910" s="330"/>
    </row>
    <row r="2911" spans="13:18" x14ac:dyDescent="0.25">
      <c r="M2911" s="18"/>
      <c r="R2911" s="330"/>
    </row>
    <row r="2912" spans="13:18" x14ac:dyDescent="0.25">
      <c r="M2912" s="18"/>
      <c r="R2912" s="330"/>
    </row>
    <row r="2913" spans="13:18" x14ac:dyDescent="0.25">
      <c r="M2913" s="18"/>
      <c r="R2913" s="330"/>
    </row>
    <row r="2914" spans="13:18" x14ac:dyDescent="0.25">
      <c r="M2914" s="18"/>
      <c r="R2914" s="330"/>
    </row>
    <row r="2915" spans="13:18" x14ac:dyDescent="0.25">
      <c r="M2915" s="18"/>
      <c r="R2915" s="330"/>
    </row>
    <row r="2916" spans="13:18" x14ac:dyDescent="0.25">
      <c r="M2916" s="18"/>
      <c r="R2916" s="330"/>
    </row>
    <row r="2917" spans="13:18" x14ac:dyDescent="0.25">
      <c r="M2917" s="18"/>
      <c r="R2917" s="330"/>
    </row>
    <row r="2918" spans="13:18" x14ac:dyDescent="0.25">
      <c r="M2918" s="18"/>
      <c r="R2918" s="330"/>
    </row>
    <row r="2919" spans="13:18" x14ac:dyDescent="0.25">
      <c r="M2919" s="18"/>
      <c r="R2919" s="330"/>
    </row>
    <row r="2920" spans="13:18" x14ac:dyDescent="0.25">
      <c r="M2920" s="18"/>
      <c r="R2920" s="330"/>
    </row>
    <row r="2921" spans="13:18" x14ac:dyDescent="0.25">
      <c r="M2921" s="18"/>
      <c r="R2921" s="330"/>
    </row>
    <row r="2922" spans="13:18" x14ac:dyDescent="0.25">
      <c r="M2922" s="18"/>
      <c r="R2922" s="330"/>
    </row>
    <row r="2923" spans="13:18" x14ac:dyDescent="0.25">
      <c r="M2923" s="18"/>
      <c r="R2923" s="330"/>
    </row>
    <row r="2924" spans="13:18" x14ac:dyDescent="0.25">
      <c r="M2924" s="18"/>
      <c r="R2924" s="330"/>
    </row>
    <row r="2925" spans="13:18" x14ac:dyDescent="0.25">
      <c r="M2925" s="18"/>
      <c r="R2925" s="330"/>
    </row>
    <row r="2926" spans="13:18" x14ac:dyDescent="0.25">
      <c r="M2926" s="18"/>
      <c r="R2926" s="330"/>
    </row>
    <row r="2927" spans="13:18" x14ac:dyDescent="0.25">
      <c r="M2927" s="18"/>
      <c r="R2927" s="330"/>
    </row>
    <row r="2928" spans="13:18" x14ac:dyDescent="0.25">
      <c r="M2928" s="18"/>
      <c r="R2928" s="330"/>
    </row>
    <row r="2929" spans="13:18" x14ac:dyDescent="0.25">
      <c r="M2929" s="18"/>
      <c r="R2929" s="330"/>
    </row>
    <row r="2930" spans="13:18" x14ac:dyDescent="0.25">
      <c r="M2930" s="18"/>
      <c r="R2930" s="330"/>
    </row>
    <row r="2931" spans="13:18" x14ac:dyDescent="0.25">
      <c r="M2931" s="18"/>
      <c r="R2931" s="330"/>
    </row>
    <row r="2932" spans="13:18" x14ac:dyDescent="0.25">
      <c r="M2932" s="18"/>
      <c r="R2932" s="330"/>
    </row>
    <row r="2933" spans="13:18" x14ac:dyDescent="0.25">
      <c r="M2933" s="18"/>
      <c r="R2933" s="330"/>
    </row>
    <row r="2934" spans="13:18" x14ac:dyDescent="0.25">
      <c r="M2934" s="18"/>
      <c r="R2934" s="330"/>
    </row>
    <row r="2935" spans="13:18" x14ac:dyDescent="0.25">
      <c r="M2935" s="18"/>
      <c r="R2935" s="330"/>
    </row>
    <row r="2936" spans="13:18" x14ac:dyDescent="0.25">
      <c r="M2936" s="18"/>
      <c r="R2936" s="330"/>
    </row>
    <row r="2937" spans="13:18" x14ac:dyDescent="0.25">
      <c r="M2937" s="18"/>
      <c r="R2937" s="330"/>
    </row>
    <row r="2938" spans="13:18" x14ac:dyDescent="0.25">
      <c r="M2938" s="18"/>
      <c r="R2938" s="330"/>
    </row>
    <row r="2939" spans="13:18" x14ac:dyDescent="0.25">
      <c r="M2939" s="18"/>
      <c r="R2939" s="330"/>
    </row>
    <row r="2940" spans="13:18" x14ac:dyDescent="0.25">
      <c r="M2940" s="18"/>
      <c r="R2940" s="330"/>
    </row>
    <row r="2941" spans="13:18" x14ac:dyDescent="0.25">
      <c r="M2941" s="18"/>
      <c r="R2941" s="330"/>
    </row>
    <row r="2942" spans="13:18" x14ac:dyDescent="0.25">
      <c r="M2942" s="18"/>
      <c r="R2942" s="330"/>
    </row>
    <row r="2943" spans="13:18" x14ac:dyDescent="0.25">
      <c r="M2943" s="18"/>
      <c r="R2943" s="330"/>
    </row>
    <row r="2944" spans="13:18" x14ac:dyDescent="0.25">
      <c r="M2944" s="18"/>
      <c r="R2944" s="330"/>
    </row>
    <row r="2945" spans="13:18" x14ac:dyDescent="0.25">
      <c r="M2945" s="18"/>
      <c r="R2945" s="330"/>
    </row>
    <row r="2946" spans="13:18" x14ac:dyDescent="0.25">
      <c r="M2946" s="18"/>
      <c r="R2946" s="330"/>
    </row>
    <row r="2947" spans="13:18" x14ac:dyDescent="0.25">
      <c r="M2947" s="18"/>
      <c r="R2947" s="330"/>
    </row>
    <row r="2948" spans="13:18" x14ac:dyDescent="0.25">
      <c r="M2948" s="18"/>
      <c r="R2948" s="330"/>
    </row>
    <row r="2949" spans="13:18" x14ac:dyDescent="0.25">
      <c r="M2949" s="18"/>
      <c r="R2949" s="330"/>
    </row>
    <row r="2950" spans="13:18" x14ac:dyDescent="0.25">
      <c r="M2950" s="18"/>
      <c r="R2950" s="330"/>
    </row>
    <row r="2951" spans="13:18" x14ac:dyDescent="0.25">
      <c r="M2951" s="18"/>
      <c r="R2951" s="330"/>
    </row>
    <row r="2952" spans="13:18" x14ac:dyDescent="0.25">
      <c r="M2952" s="18"/>
      <c r="R2952" s="330"/>
    </row>
    <row r="2953" spans="13:18" x14ac:dyDescent="0.25">
      <c r="M2953" s="18"/>
      <c r="R2953" s="330"/>
    </row>
    <row r="2954" spans="13:18" x14ac:dyDescent="0.25">
      <c r="M2954" s="18"/>
      <c r="R2954" s="330"/>
    </row>
    <row r="2955" spans="13:18" x14ac:dyDescent="0.25">
      <c r="M2955" s="18"/>
      <c r="R2955" s="330"/>
    </row>
    <row r="2956" spans="13:18" x14ac:dyDescent="0.25">
      <c r="M2956" s="18"/>
      <c r="R2956" s="330"/>
    </row>
    <row r="2957" spans="13:18" x14ac:dyDescent="0.25">
      <c r="M2957" s="18"/>
      <c r="R2957" s="330"/>
    </row>
    <row r="2958" spans="13:18" x14ac:dyDescent="0.25">
      <c r="M2958" s="18"/>
      <c r="R2958" s="330"/>
    </row>
    <row r="2959" spans="13:18" x14ac:dyDescent="0.25">
      <c r="M2959" s="18"/>
      <c r="R2959" s="330"/>
    </row>
    <row r="2960" spans="13:18" x14ac:dyDescent="0.25">
      <c r="M2960" s="18"/>
      <c r="R2960" s="330"/>
    </row>
    <row r="2961" spans="13:18" x14ac:dyDescent="0.25">
      <c r="M2961" s="18"/>
      <c r="R2961" s="330"/>
    </row>
    <row r="2962" spans="13:18" x14ac:dyDescent="0.25">
      <c r="M2962" s="18"/>
      <c r="R2962" s="330"/>
    </row>
    <row r="2963" spans="13:18" x14ac:dyDescent="0.25">
      <c r="M2963" s="18"/>
      <c r="R2963" s="330"/>
    </row>
    <row r="2964" spans="13:18" x14ac:dyDescent="0.25">
      <c r="M2964" s="18"/>
      <c r="R2964" s="330"/>
    </row>
    <row r="2965" spans="13:18" x14ac:dyDescent="0.25">
      <c r="M2965" s="18"/>
      <c r="R2965" s="330"/>
    </row>
    <row r="2966" spans="13:18" x14ac:dyDescent="0.25">
      <c r="M2966" s="18"/>
      <c r="R2966" s="330"/>
    </row>
    <row r="2967" spans="13:18" x14ac:dyDescent="0.25">
      <c r="M2967" s="18"/>
      <c r="R2967" s="330"/>
    </row>
    <row r="2968" spans="13:18" x14ac:dyDescent="0.25">
      <c r="M2968" s="18"/>
      <c r="R2968" s="330"/>
    </row>
    <row r="2969" spans="13:18" x14ac:dyDescent="0.25">
      <c r="M2969" s="18"/>
      <c r="R2969" s="330"/>
    </row>
    <row r="2970" spans="13:18" x14ac:dyDescent="0.25">
      <c r="M2970" s="18"/>
      <c r="R2970" s="330"/>
    </row>
    <row r="2971" spans="13:18" x14ac:dyDescent="0.25">
      <c r="M2971" s="18"/>
      <c r="R2971" s="330"/>
    </row>
    <row r="2972" spans="13:18" x14ac:dyDescent="0.25">
      <c r="M2972" s="18"/>
      <c r="R2972" s="330"/>
    </row>
    <row r="2973" spans="13:18" x14ac:dyDescent="0.25">
      <c r="M2973" s="18"/>
      <c r="R2973" s="330"/>
    </row>
    <row r="2974" spans="13:18" x14ac:dyDescent="0.25">
      <c r="M2974" s="18"/>
      <c r="R2974" s="330"/>
    </row>
    <row r="2975" spans="13:18" x14ac:dyDescent="0.25">
      <c r="M2975" s="18"/>
      <c r="R2975" s="330"/>
    </row>
    <row r="2976" spans="13:18" x14ac:dyDescent="0.25">
      <c r="M2976" s="18"/>
      <c r="R2976" s="330"/>
    </row>
    <row r="2977" spans="13:18" x14ac:dyDescent="0.25">
      <c r="M2977" s="18"/>
      <c r="R2977" s="330"/>
    </row>
    <row r="2978" spans="13:18" x14ac:dyDescent="0.25">
      <c r="M2978" s="18"/>
      <c r="R2978" s="330"/>
    </row>
    <row r="2979" spans="13:18" x14ac:dyDescent="0.25">
      <c r="M2979" s="18"/>
      <c r="R2979" s="330"/>
    </row>
    <row r="2980" spans="13:18" x14ac:dyDescent="0.25">
      <c r="M2980" s="18"/>
      <c r="R2980" s="330"/>
    </row>
    <row r="2981" spans="13:18" x14ac:dyDescent="0.25">
      <c r="M2981" s="18"/>
      <c r="R2981" s="330"/>
    </row>
    <row r="2982" spans="13:18" x14ac:dyDescent="0.25">
      <c r="M2982" s="18"/>
      <c r="R2982" s="330"/>
    </row>
    <row r="2983" spans="13:18" x14ac:dyDescent="0.25">
      <c r="M2983" s="18"/>
      <c r="R2983" s="330"/>
    </row>
    <row r="2984" spans="13:18" x14ac:dyDescent="0.25">
      <c r="M2984" s="18"/>
      <c r="R2984" s="330"/>
    </row>
    <row r="2985" spans="13:18" x14ac:dyDescent="0.25">
      <c r="M2985" s="18"/>
      <c r="R2985" s="330"/>
    </row>
    <row r="2986" spans="13:18" x14ac:dyDescent="0.25">
      <c r="M2986" s="18"/>
      <c r="R2986" s="330"/>
    </row>
    <row r="2987" spans="13:18" x14ac:dyDescent="0.25">
      <c r="M2987" s="18"/>
      <c r="R2987" s="330"/>
    </row>
    <row r="2988" spans="13:18" x14ac:dyDescent="0.25">
      <c r="M2988" s="18"/>
      <c r="R2988" s="330"/>
    </row>
    <row r="2989" spans="13:18" x14ac:dyDescent="0.25">
      <c r="M2989" s="18"/>
      <c r="R2989" s="330"/>
    </row>
    <row r="2990" spans="13:18" x14ac:dyDescent="0.25">
      <c r="M2990" s="18"/>
      <c r="R2990" s="330"/>
    </row>
    <row r="2991" spans="13:18" x14ac:dyDescent="0.25">
      <c r="M2991" s="18"/>
      <c r="R2991" s="330"/>
    </row>
    <row r="2992" spans="13:18" x14ac:dyDescent="0.25">
      <c r="M2992" s="18"/>
      <c r="R2992" s="330"/>
    </row>
    <row r="2993" spans="13:18" x14ac:dyDescent="0.25">
      <c r="M2993" s="18"/>
      <c r="R2993" s="330"/>
    </row>
    <row r="2994" spans="13:18" x14ac:dyDescent="0.25">
      <c r="M2994" s="18"/>
      <c r="R2994" s="330"/>
    </row>
    <row r="2995" spans="13:18" x14ac:dyDescent="0.25">
      <c r="M2995" s="18"/>
      <c r="R2995" s="330"/>
    </row>
    <row r="2996" spans="13:18" x14ac:dyDescent="0.25">
      <c r="M2996" s="18"/>
      <c r="R2996" s="330"/>
    </row>
    <row r="2997" spans="13:18" x14ac:dyDescent="0.25">
      <c r="M2997" s="18"/>
      <c r="R2997" s="330"/>
    </row>
    <row r="2998" spans="13:18" x14ac:dyDescent="0.25">
      <c r="M2998" s="18"/>
      <c r="R2998" s="330"/>
    </row>
    <row r="2999" spans="13:18" x14ac:dyDescent="0.25">
      <c r="M2999" s="18"/>
      <c r="R2999" s="330"/>
    </row>
    <row r="3000" spans="13:18" x14ac:dyDescent="0.25">
      <c r="M3000" s="18"/>
      <c r="R3000" s="330"/>
    </row>
    <row r="3001" spans="13:18" x14ac:dyDescent="0.25">
      <c r="M3001" s="18"/>
      <c r="R3001" s="330"/>
    </row>
    <row r="3002" spans="13:18" x14ac:dyDescent="0.25">
      <c r="M3002" s="18"/>
      <c r="R3002" s="330"/>
    </row>
    <row r="3003" spans="13:18" x14ac:dyDescent="0.25">
      <c r="M3003" s="18"/>
      <c r="R3003" s="330"/>
    </row>
    <row r="3004" spans="13:18" x14ac:dyDescent="0.25">
      <c r="M3004" s="18"/>
      <c r="R3004" s="330"/>
    </row>
    <row r="3005" spans="13:18" x14ac:dyDescent="0.25">
      <c r="M3005" s="18"/>
      <c r="R3005" s="330"/>
    </row>
    <row r="3006" spans="13:18" x14ac:dyDescent="0.25">
      <c r="M3006" s="18"/>
      <c r="R3006" s="330"/>
    </row>
    <row r="3007" spans="13:18" x14ac:dyDescent="0.25">
      <c r="M3007" s="18"/>
      <c r="R3007" s="330"/>
    </row>
    <row r="3008" spans="13:18" x14ac:dyDescent="0.25">
      <c r="M3008" s="18"/>
      <c r="R3008" s="330"/>
    </row>
    <row r="3009" spans="13:18" x14ac:dyDescent="0.25">
      <c r="M3009" s="18"/>
      <c r="R3009" s="330"/>
    </row>
    <row r="3010" spans="13:18" x14ac:dyDescent="0.25">
      <c r="M3010" s="18"/>
      <c r="R3010" s="330"/>
    </row>
    <row r="3011" spans="13:18" x14ac:dyDescent="0.25">
      <c r="M3011" s="18"/>
      <c r="R3011" s="330"/>
    </row>
    <row r="3012" spans="13:18" x14ac:dyDescent="0.25">
      <c r="M3012" s="18"/>
      <c r="R3012" s="330"/>
    </row>
    <row r="3013" spans="13:18" x14ac:dyDescent="0.25">
      <c r="M3013" s="18"/>
      <c r="R3013" s="330"/>
    </row>
    <row r="3014" spans="13:18" x14ac:dyDescent="0.25">
      <c r="M3014" s="18"/>
      <c r="R3014" s="330"/>
    </row>
    <row r="3015" spans="13:18" x14ac:dyDescent="0.25">
      <c r="M3015" s="18"/>
      <c r="R3015" s="330"/>
    </row>
    <row r="3016" spans="13:18" x14ac:dyDescent="0.25">
      <c r="M3016" s="18"/>
      <c r="R3016" s="330"/>
    </row>
    <row r="3017" spans="13:18" x14ac:dyDescent="0.25">
      <c r="M3017" s="18"/>
      <c r="R3017" s="330"/>
    </row>
    <row r="3018" spans="13:18" x14ac:dyDescent="0.25">
      <c r="M3018" s="18"/>
      <c r="R3018" s="330"/>
    </row>
    <row r="3019" spans="13:18" x14ac:dyDescent="0.25">
      <c r="M3019" s="18"/>
      <c r="R3019" s="330"/>
    </row>
    <row r="3020" spans="13:18" x14ac:dyDescent="0.25">
      <c r="M3020" s="18"/>
      <c r="R3020" s="330"/>
    </row>
    <row r="3021" spans="13:18" x14ac:dyDescent="0.25">
      <c r="R3021" s="330"/>
    </row>
    <row r="3022" spans="13:18" x14ac:dyDescent="0.25">
      <c r="R3022" s="330"/>
    </row>
    <row r="3023" spans="13:18" x14ac:dyDescent="0.25">
      <c r="R3023" s="330"/>
    </row>
    <row r="3024" spans="13:18" x14ac:dyDescent="0.25">
      <c r="R3024" s="330"/>
    </row>
    <row r="3025" spans="18:18" x14ac:dyDescent="0.25">
      <c r="R3025" s="330"/>
    </row>
    <row r="3026" spans="18:18" x14ac:dyDescent="0.25">
      <c r="R3026" s="330"/>
    </row>
    <row r="3027" spans="18:18" x14ac:dyDescent="0.25">
      <c r="R3027" s="330"/>
    </row>
    <row r="3028" spans="18:18" x14ac:dyDescent="0.25">
      <c r="R3028" s="330"/>
    </row>
    <row r="3029" spans="18:18" x14ac:dyDescent="0.25">
      <c r="R3029" s="330"/>
    </row>
    <row r="3030" spans="18:18" x14ac:dyDescent="0.25">
      <c r="R3030" s="330"/>
    </row>
    <row r="3031" spans="18:18" x14ac:dyDescent="0.25">
      <c r="R3031" s="330"/>
    </row>
    <row r="3032" spans="18:18" x14ac:dyDescent="0.25">
      <c r="R3032" s="330"/>
    </row>
    <row r="3033" spans="18:18" x14ac:dyDescent="0.25">
      <c r="R3033" s="330"/>
    </row>
    <row r="3034" spans="18:18" x14ac:dyDescent="0.25">
      <c r="R3034" s="330"/>
    </row>
    <row r="3035" spans="18:18" x14ac:dyDescent="0.25">
      <c r="R3035" s="330"/>
    </row>
    <row r="3036" spans="18:18" x14ac:dyDescent="0.25">
      <c r="R3036" s="330"/>
    </row>
    <row r="3037" spans="18:18" x14ac:dyDescent="0.25">
      <c r="R3037" s="330"/>
    </row>
    <row r="3038" spans="18:18" x14ac:dyDescent="0.25">
      <c r="R3038" s="330"/>
    </row>
    <row r="3039" spans="18:18" x14ac:dyDescent="0.25">
      <c r="R3039" s="330"/>
    </row>
    <row r="3040" spans="18:18" x14ac:dyDescent="0.25">
      <c r="R3040" s="330"/>
    </row>
    <row r="3041" spans="18:18" x14ac:dyDescent="0.25">
      <c r="R3041" s="330"/>
    </row>
    <row r="3042" spans="18:18" x14ac:dyDescent="0.25">
      <c r="R3042" s="330"/>
    </row>
    <row r="3043" spans="18:18" x14ac:dyDescent="0.25">
      <c r="R3043" s="330"/>
    </row>
    <row r="3044" spans="18:18" x14ac:dyDescent="0.25">
      <c r="R3044" s="330"/>
    </row>
    <row r="3045" spans="18:18" x14ac:dyDescent="0.25">
      <c r="R3045" s="330"/>
    </row>
    <row r="3046" spans="18:18" x14ac:dyDescent="0.25">
      <c r="R3046" s="330"/>
    </row>
    <row r="3047" spans="18:18" x14ac:dyDescent="0.25">
      <c r="R3047" s="330"/>
    </row>
    <row r="3048" spans="18:18" x14ac:dyDescent="0.25">
      <c r="R3048" s="330"/>
    </row>
    <row r="3049" spans="18:18" x14ac:dyDescent="0.25">
      <c r="R3049" s="330"/>
    </row>
    <row r="3050" spans="18:18" x14ac:dyDescent="0.25">
      <c r="R3050" s="330"/>
    </row>
    <row r="3051" spans="18:18" x14ac:dyDescent="0.25">
      <c r="R3051" s="330"/>
    </row>
    <row r="3052" spans="18:18" x14ac:dyDescent="0.25">
      <c r="R3052" s="330"/>
    </row>
    <row r="3053" spans="18:18" x14ac:dyDescent="0.25">
      <c r="R3053" s="330"/>
    </row>
    <row r="3054" spans="18:18" x14ac:dyDescent="0.25">
      <c r="R3054" s="330"/>
    </row>
    <row r="3055" spans="18:18" x14ac:dyDescent="0.25">
      <c r="R3055" s="330"/>
    </row>
    <row r="3056" spans="18:18" x14ac:dyDescent="0.25">
      <c r="R3056" s="330"/>
    </row>
    <row r="3057" spans="18:18" x14ac:dyDescent="0.25">
      <c r="R3057" s="330"/>
    </row>
    <row r="3058" spans="18:18" x14ac:dyDescent="0.25">
      <c r="R3058" s="330"/>
    </row>
    <row r="3059" spans="18:18" x14ac:dyDescent="0.25">
      <c r="R3059" s="330"/>
    </row>
    <row r="3060" spans="18:18" x14ac:dyDescent="0.25">
      <c r="R3060" s="330"/>
    </row>
    <row r="3061" spans="18:18" x14ac:dyDescent="0.25">
      <c r="R3061" s="330"/>
    </row>
    <row r="3062" spans="18:18" x14ac:dyDescent="0.25">
      <c r="R3062" s="330"/>
    </row>
    <row r="3063" spans="18:18" x14ac:dyDescent="0.25">
      <c r="R3063" s="330"/>
    </row>
    <row r="3064" spans="18:18" x14ac:dyDescent="0.25">
      <c r="R3064" s="330"/>
    </row>
    <row r="3065" spans="18:18" x14ac:dyDescent="0.25">
      <c r="R3065" s="330"/>
    </row>
    <row r="3066" spans="18:18" x14ac:dyDescent="0.25">
      <c r="R3066" s="330"/>
    </row>
    <row r="3067" spans="18:18" x14ac:dyDescent="0.25">
      <c r="R3067" s="330"/>
    </row>
    <row r="3068" spans="18:18" x14ac:dyDescent="0.25">
      <c r="R3068" s="330"/>
    </row>
    <row r="3069" spans="18:18" x14ac:dyDescent="0.25">
      <c r="R3069" s="330"/>
    </row>
    <row r="3070" spans="18:18" x14ac:dyDescent="0.25">
      <c r="R3070" s="330"/>
    </row>
    <row r="3071" spans="18:18" x14ac:dyDescent="0.25">
      <c r="R3071" s="330"/>
    </row>
    <row r="3072" spans="18:18" x14ac:dyDescent="0.25">
      <c r="R3072" s="330"/>
    </row>
    <row r="3073" spans="18:18" x14ac:dyDescent="0.25">
      <c r="R3073" s="330"/>
    </row>
    <row r="3074" spans="18:18" x14ac:dyDescent="0.25">
      <c r="R3074" s="330"/>
    </row>
    <row r="3075" spans="18:18" x14ac:dyDescent="0.25">
      <c r="R3075" s="330"/>
    </row>
    <row r="3076" spans="18:18" x14ac:dyDescent="0.25">
      <c r="R3076" s="330"/>
    </row>
    <row r="3077" spans="18:18" x14ac:dyDescent="0.25">
      <c r="R3077" s="330"/>
    </row>
    <row r="3078" spans="18:18" x14ac:dyDescent="0.25">
      <c r="R3078" s="330"/>
    </row>
    <row r="3079" spans="18:18" x14ac:dyDescent="0.25">
      <c r="R3079" s="330"/>
    </row>
    <row r="3080" spans="18:18" x14ac:dyDescent="0.25">
      <c r="R3080" s="330"/>
    </row>
    <row r="3081" spans="18:18" x14ac:dyDescent="0.25">
      <c r="R3081" s="330"/>
    </row>
    <row r="3082" spans="18:18" x14ac:dyDescent="0.25">
      <c r="R3082" s="330"/>
    </row>
    <row r="3083" spans="18:18" x14ac:dyDescent="0.25">
      <c r="R3083" s="330"/>
    </row>
    <row r="3084" spans="18:18" x14ac:dyDescent="0.25">
      <c r="R3084" s="330"/>
    </row>
    <row r="3085" spans="18:18" x14ac:dyDescent="0.25">
      <c r="R3085" s="330"/>
    </row>
    <row r="3086" spans="18:18" x14ac:dyDescent="0.25">
      <c r="R3086" s="330"/>
    </row>
    <row r="3087" spans="18:18" x14ac:dyDescent="0.25">
      <c r="R3087" s="330"/>
    </row>
    <row r="3088" spans="18:18" x14ac:dyDescent="0.25">
      <c r="R3088" s="330"/>
    </row>
    <row r="3089" spans="18:18" x14ac:dyDescent="0.25">
      <c r="R3089" s="330"/>
    </row>
    <row r="3090" spans="18:18" x14ac:dyDescent="0.25">
      <c r="R3090" s="330"/>
    </row>
    <row r="3091" spans="18:18" x14ac:dyDescent="0.25">
      <c r="R3091" s="330"/>
    </row>
    <row r="3092" spans="18:18" x14ac:dyDescent="0.25">
      <c r="R3092" s="330"/>
    </row>
    <row r="3093" spans="18:18" x14ac:dyDescent="0.25">
      <c r="R3093" s="330"/>
    </row>
    <row r="3094" spans="18:18" x14ac:dyDescent="0.25">
      <c r="R3094" s="330"/>
    </row>
    <row r="3095" spans="18:18" x14ac:dyDescent="0.25">
      <c r="R3095" s="330"/>
    </row>
    <row r="3096" spans="18:18" x14ac:dyDescent="0.25">
      <c r="R3096" s="330"/>
    </row>
    <row r="3097" spans="18:18" x14ac:dyDescent="0.25">
      <c r="R3097" s="330"/>
    </row>
    <row r="3098" spans="18:18" x14ac:dyDescent="0.25">
      <c r="R3098" s="330"/>
    </row>
    <row r="3099" spans="18:18" x14ac:dyDescent="0.25">
      <c r="R3099" s="330"/>
    </row>
    <row r="3100" spans="18:18" x14ac:dyDescent="0.25">
      <c r="R3100" s="330"/>
    </row>
    <row r="3101" spans="18:18" x14ac:dyDescent="0.25">
      <c r="R3101" s="330"/>
    </row>
    <row r="3102" spans="18:18" x14ac:dyDescent="0.25">
      <c r="R3102" s="330"/>
    </row>
    <row r="3103" spans="18:18" x14ac:dyDescent="0.25">
      <c r="R3103" s="330"/>
    </row>
    <row r="3104" spans="18:18" x14ac:dyDescent="0.25">
      <c r="R3104" s="330"/>
    </row>
    <row r="3105" spans="18:18" x14ac:dyDescent="0.25">
      <c r="R3105" s="330"/>
    </row>
    <row r="3106" spans="18:18" x14ac:dyDescent="0.25">
      <c r="R3106" s="330"/>
    </row>
    <row r="3107" spans="18:18" x14ac:dyDescent="0.25">
      <c r="R3107" s="330"/>
    </row>
    <row r="3108" spans="18:18" x14ac:dyDescent="0.25">
      <c r="R3108" s="330"/>
    </row>
    <row r="3109" spans="18:18" x14ac:dyDescent="0.25">
      <c r="R3109" s="330"/>
    </row>
    <row r="3110" spans="18:18" x14ac:dyDescent="0.25">
      <c r="R3110" s="330"/>
    </row>
    <row r="3111" spans="18:18" x14ac:dyDescent="0.25">
      <c r="R3111" s="330"/>
    </row>
    <row r="3112" spans="18:18" x14ac:dyDescent="0.25">
      <c r="R3112" s="330"/>
    </row>
    <row r="3113" spans="18:18" x14ac:dyDescent="0.25">
      <c r="R3113" s="330"/>
    </row>
    <row r="3114" spans="18:18" x14ac:dyDescent="0.25">
      <c r="R3114" s="330"/>
    </row>
    <row r="3115" spans="18:18" x14ac:dyDescent="0.25">
      <c r="R3115" s="330"/>
    </row>
    <row r="3116" spans="18:18" x14ac:dyDescent="0.25">
      <c r="R3116" s="330"/>
    </row>
    <row r="3117" spans="18:18" x14ac:dyDescent="0.25">
      <c r="R3117" s="330"/>
    </row>
    <row r="3118" spans="18:18" x14ac:dyDescent="0.25">
      <c r="R3118" s="330"/>
    </row>
    <row r="3119" spans="18:18" x14ac:dyDescent="0.25">
      <c r="R3119" s="330"/>
    </row>
    <row r="3120" spans="18:18" x14ac:dyDescent="0.25">
      <c r="R3120" s="330"/>
    </row>
    <row r="3121" spans="18:18" x14ac:dyDescent="0.25">
      <c r="R3121" s="330"/>
    </row>
    <row r="3122" spans="18:18" x14ac:dyDescent="0.25">
      <c r="R3122" s="330"/>
    </row>
    <row r="3123" spans="18:18" x14ac:dyDescent="0.25">
      <c r="R3123" s="330"/>
    </row>
    <row r="3124" spans="18:18" x14ac:dyDescent="0.25">
      <c r="R3124" s="330"/>
    </row>
    <row r="3125" spans="18:18" x14ac:dyDescent="0.25">
      <c r="R3125" s="330"/>
    </row>
    <row r="3126" spans="18:18" x14ac:dyDescent="0.25">
      <c r="R3126" s="330"/>
    </row>
    <row r="3127" spans="18:18" x14ac:dyDescent="0.25">
      <c r="R3127" s="330"/>
    </row>
    <row r="3128" spans="18:18" x14ac:dyDescent="0.25">
      <c r="R3128" s="330"/>
    </row>
    <row r="3129" spans="18:18" x14ac:dyDescent="0.25">
      <c r="R3129" s="330"/>
    </row>
    <row r="3130" spans="18:18" x14ac:dyDescent="0.25">
      <c r="R3130" s="330"/>
    </row>
    <row r="3131" spans="18:18" x14ac:dyDescent="0.25">
      <c r="R3131" s="330"/>
    </row>
    <row r="3132" spans="18:18" x14ac:dyDescent="0.25">
      <c r="R3132" s="330"/>
    </row>
    <row r="3133" spans="18:18" x14ac:dyDescent="0.25">
      <c r="R3133" s="330"/>
    </row>
    <row r="3134" spans="18:18" x14ac:dyDescent="0.25">
      <c r="R3134" s="330"/>
    </row>
    <row r="3135" spans="18:18" x14ac:dyDescent="0.25">
      <c r="R3135" s="330"/>
    </row>
    <row r="3136" spans="18:18" x14ac:dyDescent="0.25">
      <c r="R3136" s="330"/>
    </row>
    <row r="3137" spans="18:18" x14ac:dyDescent="0.25">
      <c r="R3137" s="330"/>
    </row>
    <row r="3138" spans="18:18" x14ac:dyDescent="0.25">
      <c r="R3138" s="330"/>
    </row>
    <row r="3139" spans="18:18" x14ac:dyDescent="0.25">
      <c r="R3139" s="330"/>
    </row>
    <row r="3140" spans="18:18" x14ac:dyDescent="0.25">
      <c r="R3140" s="330"/>
    </row>
    <row r="3141" spans="18:18" x14ac:dyDescent="0.25">
      <c r="R3141" s="330"/>
    </row>
    <row r="3142" spans="18:18" x14ac:dyDescent="0.25">
      <c r="R3142" s="330"/>
    </row>
    <row r="3143" spans="18:18" x14ac:dyDescent="0.25">
      <c r="R3143" s="330"/>
    </row>
    <row r="3144" spans="18:18" x14ac:dyDescent="0.25">
      <c r="R3144" s="330"/>
    </row>
    <row r="3145" spans="18:18" x14ac:dyDescent="0.25">
      <c r="R3145" s="330"/>
    </row>
    <row r="3146" spans="18:18" x14ac:dyDescent="0.25">
      <c r="R3146" s="330"/>
    </row>
    <row r="3147" spans="18:18" x14ac:dyDescent="0.25">
      <c r="R3147" s="330"/>
    </row>
    <row r="3148" spans="18:18" x14ac:dyDescent="0.25">
      <c r="R3148" s="330"/>
    </row>
    <row r="3149" spans="18:18" x14ac:dyDescent="0.25">
      <c r="R3149" s="330"/>
    </row>
    <row r="3150" spans="18:18" x14ac:dyDescent="0.25">
      <c r="R3150" s="330"/>
    </row>
    <row r="3151" spans="18:18" x14ac:dyDescent="0.25">
      <c r="R3151" s="330"/>
    </row>
    <row r="3152" spans="18:18" x14ac:dyDescent="0.25">
      <c r="R3152" s="330"/>
    </row>
    <row r="3153" spans="18:18" x14ac:dyDescent="0.25">
      <c r="R3153" s="330"/>
    </row>
    <row r="3154" spans="18:18" x14ac:dyDescent="0.25">
      <c r="R3154" s="330"/>
    </row>
    <row r="3155" spans="18:18" x14ac:dyDescent="0.25">
      <c r="R3155" s="330"/>
    </row>
    <row r="3156" spans="18:18" x14ac:dyDescent="0.25">
      <c r="R3156" s="330"/>
    </row>
    <row r="3157" spans="18:18" x14ac:dyDescent="0.25">
      <c r="R3157" s="330"/>
    </row>
    <row r="3158" spans="18:18" x14ac:dyDescent="0.25">
      <c r="R3158" s="330"/>
    </row>
    <row r="3159" spans="18:18" x14ac:dyDescent="0.25">
      <c r="R3159" s="330"/>
    </row>
    <row r="3160" spans="18:18" x14ac:dyDescent="0.25">
      <c r="R3160" s="330"/>
    </row>
    <row r="3161" spans="18:18" x14ac:dyDescent="0.25">
      <c r="R3161" s="330"/>
    </row>
    <row r="3162" spans="18:18" x14ac:dyDescent="0.25">
      <c r="R3162" s="330"/>
    </row>
    <row r="3163" spans="18:18" x14ac:dyDescent="0.25">
      <c r="R3163" s="330"/>
    </row>
    <row r="3164" spans="18:18" x14ac:dyDescent="0.25">
      <c r="R3164" s="330"/>
    </row>
    <row r="3165" spans="18:18" x14ac:dyDescent="0.25">
      <c r="R3165" s="330"/>
    </row>
    <row r="3166" spans="18:18" x14ac:dyDescent="0.25">
      <c r="R3166" s="330"/>
    </row>
    <row r="3167" spans="18:18" x14ac:dyDescent="0.25">
      <c r="R3167" s="330"/>
    </row>
    <row r="3168" spans="18:18" x14ac:dyDescent="0.25">
      <c r="R3168" s="330"/>
    </row>
    <row r="3169" spans="18:18" x14ac:dyDescent="0.25">
      <c r="R3169" s="330"/>
    </row>
    <row r="3170" spans="18:18" x14ac:dyDescent="0.25">
      <c r="R3170" s="330"/>
    </row>
    <row r="3171" spans="18:18" x14ac:dyDescent="0.25">
      <c r="R3171" s="330"/>
    </row>
    <row r="3172" spans="18:18" x14ac:dyDescent="0.25">
      <c r="R3172" s="330"/>
    </row>
    <row r="3173" spans="18:18" x14ac:dyDescent="0.25">
      <c r="R3173" s="330"/>
    </row>
    <row r="3174" spans="18:18" x14ac:dyDescent="0.25">
      <c r="R3174" s="330"/>
    </row>
    <row r="3175" spans="18:18" x14ac:dyDescent="0.25">
      <c r="R3175" s="330"/>
    </row>
    <row r="3176" spans="18:18" x14ac:dyDescent="0.25">
      <c r="R3176" s="330"/>
    </row>
    <row r="3177" spans="18:18" x14ac:dyDescent="0.25">
      <c r="R3177" s="330"/>
    </row>
    <row r="3178" spans="18:18" x14ac:dyDescent="0.25">
      <c r="R3178" s="330"/>
    </row>
    <row r="3179" spans="18:18" x14ac:dyDescent="0.25">
      <c r="R3179" s="330"/>
    </row>
    <row r="3180" spans="18:18" x14ac:dyDescent="0.25">
      <c r="R3180" s="330"/>
    </row>
    <row r="3181" spans="18:18" x14ac:dyDescent="0.25">
      <c r="R3181" s="330"/>
    </row>
    <row r="3182" spans="18:18" x14ac:dyDescent="0.25">
      <c r="R3182" s="330"/>
    </row>
    <row r="3183" spans="18:18" x14ac:dyDescent="0.25">
      <c r="R3183" s="330"/>
    </row>
    <row r="3184" spans="18:18" x14ac:dyDescent="0.25">
      <c r="R3184" s="330"/>
    </row>
    <row r="3185" spans="18:18" x14ac:dyDescent="0.25">
      <c r="R3185" s="330"/>
    </row>
    <row r="3186" spans="18:18" x14ac:dyDescent="0.25">
      <c r="R3186" s="330"/>
    </row>
    <row r="3187" spans="18:18" x14ac:dyDescent="0.25">
      <c r="R3187" s="330"/>
    </row>
    <row r="3188" spans="18:18" x14ac:dyDescent="0.25">
      <c r="R3188" s="330"/>
    </row>
    <row r="3189" spans="18:18" x14ac:dyDescent="0.25">
      <c r="R3189" s="330"/>
    </row>
    <row r="3190" spans="18:18" x14ac:dyDescent="0.25">
      <c r="R3190" s="330"/>
    </row>
    <row r="3191" spans="18:18" x14ac:dyDescent="0.25">
      <c r="R3191" s="330"/>
    </row>
    <row r="3192" spans="18:18" x14ac:dyDescent="0.25">
      <c r="R3192" s="330"/>
    </row>
    <row r="3193" spans="18:18" x14ac:dyDescent="0.25">
      <c r="R3193" s="330"/>
    </row>
    <row r="3194" spans="18:18" x14ac:dyDescent="0.25">
      <c r="R3194" s="330"/>
    </row>
    <row r="3195" spans="18:18" x14ac:dyDescent="0.25">
      <c r="R3195" s="330"/>
    </row>
    <row r="3196" spans="18:18" x14ac:dyDescent="0.25">
      <c r="R3196" s="330"/>
    </row>
    <row r="3197" spans="18:18" x14ac:dyDescent="0.25">
      <c r="R3197" s="330"/>
    </row>
    <row r="3198" spans="18:18" x14ac:dyDescent="0.25">
      <c r="R3198" s="330"/>
    </row>
    <row r="3199" spans="18:18" x14ac:dyDescent="0.25">
      <c r="R3199" s="330"/>
    </row>
    <row r="3200" spans="18:18" x14ac:dyDescent="0.25">
      <c r="R3200" s="330"/>
    </row>
    <row r="3201" spans="18:18" x14ac:dyDescent="0.25">
      <c r="R3201" s="330"/>
    </row>
    <row r="3202" spans="18:18" x14ac:dyDescent="0.25">
      <c r="R3202" s="330"/>
    </row>
    <row r="3203" spans="18:18" x14ac:dyDescent="0.25">
      <c r="R3203" s="330"/>
    </row>
    <row r="3204" spans="18:18" x14ac:dyDescent="0.25">
      <c r="R3204" s="330"/>
    </row>
    <row r="3205" spans="18:18" x14ac:dyDescent="0.25">
      <c r="R3205" s="330"/>
    </row>
    <row r="3206" spans="18:18" x14ac:dyDescent="0.25">
      <c r="R3206" s="330"/>
    </row>
    <row r="3207" spans="18:18" x14ac:dyDescent="0.25">
      <c r="R3207" s="330"/>
    </row>
    <row r="3208" spans="18:18" x14ac:dyDescent="0.25">
      <c r="R3208" s="330"/>
    </row>
    <row r="3209" spans="18:18" x14ac:dyDescent="0.25">
      <c r="R3209" s="330"/>
    </row>
    <row r="3210" spans="18:18" x14ac:dyDescent="0.25">
      <c r="R3210" s="330"/>
    </row>
    <row r="3211" spans="18:18" x14ac:dyDescent="0.25">
      <c r="R3211" s="330"/>
    </row>
    <row r="3212" spans="18:18" x14ac:dyDescent="0.25">
      <c r="R3212" s="330"/>
    </row>
    <row r="3213" spans="18:18" x14ac:dyDescent="0.25">
      <c r="R3213" s="330"/>
    </row>
    <row r="3214" spans="18:18" x14ac:dyDescent="0.25">
      <c r="R3214" s="330"/>
    </row>
    <row r="3215" spans="18:18" x14ac:dyDescent="0.25">
      <c r="R3215" s="330"/>
    </row>
    <row r="3216" spans="18:18" x14ac:dyDescent="0.25">
      <c r="R3216" s="330"/>
    </row>
    <row r="3217" spans="18:18" x14ac:dyDescent="0.25">
      <c r="R3217" s="330"/>
    </row>
    <row r="3218" spans="18:18" x14ac:dyDescent="0.25">
      <c r="R3218" s="330"/>
    </row>
    <row r="3219" spans="18:18" x14ac:dyDescent="0.25">
      <c r="R3219" s="330"/>
    </row>
    <row r="3220" spans="18:18" x14ac:dyDescent="0.25">
      <c r="R3220" s="330"/>
    </row>
    <row r="3221" spans="18:18" x14ac:dyDescent="0.25">
      <c r="R3221" s="330"/>
    </row>
    <row r="3222" spans="18:18" x14ac:dyDescent="0.25">
      <c r="R3222" s="330"/>
    </row>
    <row r="3223" spans="18:18" x14ac:dyDescent="0.25">
      <c r="R3223" s="330"/>
    </row>
    <row r="3224" spans="18:18" x14ac:dyDescent="0.25">
      <c r="R3224" s="330"/>
    </row>
    <row r="3225" spans="18:18" x14ac:dyDescent="0.25">
      <c r="R3225" s="330"/>
    </row>
    <row r="3226" spans="18:18" x14ac:dyDescent="0.25">
      <c r="R3226" s="330"/>
    </row>
    <row r="3227" spans="18:18" x14ac:dyDescent="0.25">
      <c r="R3227" s="330"/>
    </row>
    <row r="3228" spans="18:18" x14ac:dyDescent="0.25">
      <c r="R3228" s="330"/>
    </row>
    <row r="3229" spans="18:18" x14ac:dyDescent="0.25">
      <c r="R3229" s="330"/>
    </row>
    <row r="3230" spans="18:18" x14ac:dyDescent="0.25">
      <c r="R3230" s="330"/>
    </row>
    <row r="3231" spans="18:18" x14ac:dyDescent="0.25">
      <c r="R3231" s="330"/>
    </row>
    <row r="3232" spans="18:18" x14ac:dyDescent="0.25">
      <c r="R3232" s="330"/>
    </row>
    <row r="3233" spans="18:18" x14ac:dyDescent="0.25">
      <c r="R3233" s="330"/>
    </row>
    <row r="3234" spans="18:18" x14ac:dyDescent="0.25">
      <c r="R3234" s="330"/>
    </row>
    <row r="3235" spans="18:18" x14ac:dyDescent="0.25">
      <c r="R3235" s="330"/>
    </row>
    <row r="3236" spans="18:18" x14ac:dyDescent="0.25">
      <c r="R3236" s="330"/>
    </row>
    <row r="3237" spans="18:18" x14ac:dyDescent="0.25">
      <c r="R3237" s="330"/>
    </row>
    <row r="3238" spans="18:18" x14ac:dyDescent="0.25">
      <c r="R3238" s="330"/>
    </row>
    <row r="3239" spans="18:18" x14ac:dyDescent="0.25">
      <c r="R3239" s="330"/>
    </row>
    <row r="3240" spans="18:18" x14ac:dyDescent="0.25">
      <c r="R3240" s="330"/>
    </row>
    <row r="3241" spans="18:18" x14ac:dyDescent="0.25">
      <c r="R3241" s="330"/>
    </row>
    <row r="3242" spans="18:18" x14ac:dyDescent="0.25">
      <c r="R3242" s="330"/>
    </row>
    <row r="3243" spans="18:18" x14ac:dyDescent="0.25">
      <c r="R3243" s="330"/>
    </row>
    <row r="3244" spans="18:18" x14ac:dyDescent="0.25">
      <c r="R3244" s="330"/>
    </row>
    <row r="3245" spans="18:18" x14ac:dyDescent="0.25">
      <c r="R3245" s="330"/>
    </row>
    <row r="3246" spans="18:18" x14ac:dyDescent="0.25">
      <c r="R3246" s="330"/>
    </row>
    <row r="3247" spans="18:18" x14ac:dyDescent="0.25">
      <c r="R3247" s="330"/>
    </row>
    <row r="3248" spans="18:18" x14ac:dyDescent="0.25">
      <c r="R3248" s="330"/>
    </row>
    <row r="3249" spans="18:18" x14ac:dyDescent="0.25">
      <c r="R3249" s="330"/>
    </row>
    <row r="3250" spans="18:18" x14ac:dyDescent="0.25">
      <c r="R3250" s="330"/>
    </row>
    <row r="3251" spans="18:18" x14ac:dyDescent="0.25">
      <c r="R3251" s="330"/>
    </row>
    <row r="3252" spans="18:18" x14ac:dyDescent="0.25">
      <c r="R3252" s="330"/>
    </row>
    <row r="3253" spans="18:18" x14ac:dyDescent="0.25">
      <c r="R3253" s="330"/>
    </row>
    <row r="3254" spans="18:18" x14ac:dyDescent="0.25">
      <c r="R3254" s="330"/>
    </row>
    <row r="3255" spans="18:18" x14ac:dyDescent="0.25">
      <c r="R3255" s="330"/>
    </row>
    <row r="3256" spans="18:18" x14ac:dyDescent="0.25">
      <c r="R3256" s="330"/>
    </row>
    <row r="3257" spans="18:18" x14ac:dyDescent="0.25">
      <c r="R3257" s="330"/>
    </row>
    <row r="3258" spans="18:18" x14ac:dyDescent="0.25">
      <c r="R3258" s="330"/>
    </row>
    <row r="3259" spans="18:18" x14ac:dyDescent="0.25">
      <c r="R3259" s="330"/>
    </row>
    <row r="3260" spans="18:18" x14ac:dyDescent="0.25">
      <c r="R3260" s="330"/>
    </row>
    <row r="3261" spans="18:18" x14ac:dyDescent="0.25">
      <c r="R3261" s="330"/>
    </row>
    <row r="3262" spans="18:18" x14ac:dyDescent="0.25">
      <c r="R3262" s="330"/>
    </row>
    <row r="3263" spans="18:18" x14ac:dyDescent="0.25">
      <c r="R3263" s="330"/>
    </row>
    <row r="3264" spans="18:18" x14ac:dyDescent="0.25">
      <c r="R3264" s="330"/>
    </row>
    <row r="3265" spans="18:18" x14ac:dyDescent="0.25">
      <c r="R3265" s="330"/>
    </row>
    <row r="3266" spans="18:18" x14ac:dyDescent="0.25">
      <c r="R3266" s="330"/>
    </row>
    <row r="3267" spans="18:18" x14ac:dyDescent="0.25">
      <c r="R3267" s="330"/>
    </row>
    <row r="3268" spans="18:18" x14ac:dyDescent="0.25">
      <c r="R3268" s="330"/>
    </row>
    <row r="3269" spans="18:18" x14ac:dyDescent="0.25">
      <c r="R3269" s="330"/>
    </row>
    <row r="3270" spans="18:18" x14ac:dyDescent="0.25">
      <c r="R3270" s="330"/>
    </row>
    <row r="3271" spans="18:18" x14ac:dyDescent="0.25">
      <c r="R3271" s="330"/>
    </row>
    <row r="3272" spans="18:18" x14ac:dyDescent="0.25">
      <c r="R3272" s="330"/>
    </row>
    <row r="3273" spans="18:18" x14ac:dyDescent="0.25">
      <c r="R3273" s="330"/>
    </row>
    <row r="3274" spans="18:18" x14ac:dyDescent="0.25">
      <c r="R3274" s="330"/>
    </row>
    <row r="3275" spans="18:18" x14ac:dyDescent="0.25">
      <c r="R3275" s="330"/>
    </row>
    <row r="3276" spans="18:18" x14ac:dyDescent="0.25">
      <c r="R3276" s="330"/>
    </row>
    <row r="3277" spans="18:18" x14ac:dyDescent="0.25">
      <c r="R3277" s="330"/>
    </row>
    <row r="3278" spans="18:18" x14ac:dyDescent="0.25">
      <c r="R3278" s="330"/>
    </row>
    <row r="3279" spans="18:18" x14ac:dyDescent="0.25">
      <c r="R3279" s="330"/>
    </row>
    <row r="3280" spans="18:18" x14ac:dyDescent="0.25">
      <c r="R3280" s="330"/>
    </row>
    <row r="3281" spans="18:18" x14ac:dyDescent="0.25">
      <c r="R3281" s="330"/>
    </row>
    <row r="3282" spans="18:18" x14ac:dyDescent="0.25">
      <c r="R3282" s="330"/>
    </row>
    <row r="3283" spans="18:18" x14ac:dyDescent="0.25">
      <c r="R3283" s="330"/>
    </row>
    <row r="3284" spans="18:18" x14ac:dyDescent="0.25">
      <c r="R3284" s="330"/>
    </row>
    <row r="3285" spans="18:18" x14ac:dyDescent="0.25">
      <c r="R3285" s="330"/>
    </row>
    <row r="3286" spans="18:18" x14ac:dyDescent="0.25">
      <c r="R3286" s="330"/>
    </row>
    <row r="3287" spans="18:18" x14ac:dyDescent="0.25">
      <c r="R3287" s="330"/>
    </row>
    <row r="3288" spans="18:18" x14ac:dyDescent="0.25">
      <c r="R3288" s="330"/>
    </row>
    <row r="3289" spans="18:18" x14ac:dyDescent="0.25">
      <c r="R3289" s="330"/>
    </row>
    <row r="3290" spans="18:18" x14ac:dyDescent="0.25">
      <c r="R3290" s="330"/>
    </row>
    <row r="3291" spans="18:18" x14ac:dyDescent="0.25">
      <c r="R3291" s="330"/>
    </row>
    <row r="3292" spans="18:18" x14ac:dyDescent="0.25">
      <c r="R3292" s="330"/>
    </row>
    <row r="3293" spans="18:18" x14ac:dyDescent="0.25">
      <c r="R3293" s="330"/>
    </row>
    <row r="3294" spans="18:18" x14ac:dyDescent="0.25">
      <c r="R3294" s="330"/>
    </row>
    <row r="3295" spans="18:18" x14ac:dyDescent="0.25">
      <c r="R3295" s="330"/>
    </row>
    <row r="3296" spans="18:18" x14ac:dyDescent="0.25">
      <c r="R3296" s="330"/>
    </row>
    <row r="3297" spans="18:18" x14ac:dyDescent="0.25">
      <c r="R3297" s="330"/>
    </row>
    <row r="3298" spans="18:18" x14ac:dyDescent="0.25">
      <c r="R3298" s="330"/>
    </row>
    <row r="3299" spans="18:18" x14ac:dyDescent="0.25">
      <c r="R3299" s="330"/>
    </row>
    <row r="3300" spans="18:18" x14ac:dyDescent="0.25">
      <c r="R3300" s="330"/>
    </row>
    <row r="3301" spans="18:18" x14ac:dyDescent="0.25">
      <c r="R3301" s="330"/>
    </row>
    <row r="3302" spans="18:18" x14ac:dyDescent="0.25">
      <c r="R3302" s="330"/>
    </row>
    <row r="3303" spans="18:18" x14ac:dyDescent="0.25">
      <c r="R3303" s="330"/>
    </row>
    <row r="3304" spans="18:18" x14ac:dyDescent="0.25">
      <c r="R3304" s="330"/>
    </row>
    <row r="3305" spans="18:18" x14ac:dyDescent="0.25">
      <c r="R3305" s="330"/>
    </row>
    <row r="3306" spans="18:18" x14ac:dyDescent="0.25">
      <c r="R3306" s="330"/>
    </row>
    <row r="3307" spans="18:18" x14ac:dyDescent="0.25">
      <c r="R3307" s="330"/>
    </row>
    <row r="3308" spans="18:18" x14ac:dyDescent="0.25">
      <c r="R3308" s="330"/>
    </row>
    <row r="3309" spans="18:18" x14ac:dyDescent="0.25">
      <c r="R3309" s="330"/>
    </row>
    <row r="3310" spans="18:18" x14ac:dyDescent="0.25">
      <c r="R3310" s="330"/>
    </row>
    <row r="3311" spans="18:18" x14ac:dyDescent="0.25">
      <c r="R3311" s="330"/>
    </row>
    <row r="3312" spans="18:18" x14ac:dyDescent="0.25">
      <c r="R3312" s="330"/>
    </row>
    <row r="3313" spans="18:18" x14ac:dyDescent="0.25">
      <c r="R3313" s="330"/>
    </row>
    <row r="3314" spans="18:18" x14ac:dyDescent="0.25">
      <c r="R3314" s="330"/>
    </row>
    <row r="3315" spans="18:18" x14ac:dyDescent="0.25">
      <c r="R3315" s="330"/>
    </row>
    <row r="3316" spans="18:18" x14ac:dyDescent="0.25">
      <c r="R3316" s="330"/>
    </row>
    <row r="3317" spans="18:18" x14ac:dyDescent="0.25">
      <c r="R3317" s="330"/>
    </row>
    <row r="3318" spans="18:18" x14ac:dyDescent="0.25">
      <c r="R3318" s="330"/>
    </row>
    <row r="3319" spans="18:18" x14ac:dyDescent="0.25">
      <c r="R3319" s="330"/>
    </row>
    <row r="3320" spans="18:18" x14ac:dyDescent="0.25">
      <c r="R3320" s="330"/>
    </row>
    <row r="3321" spans="18:18" x14ac:dyDescent="0.25">
      <c r="R3321" s="330"/>
    </row>
    <row r="3322" spans="18:18" x14ac:dyDescent="0.25">
      <c r="R3322" s="330"/>
    </row>
    <row r="3323" spans="18:18" x14ac:dyDescent="0.25">
      <c r="R3323" s="330"/>
    </row>
    <row r="3324" spans="18:18" x14ac:dyDescent="0.25">
      <c r="R3324" s="330"/>
    </row>
    <row r="3325" spans="18:18" x14ac:dyDescent="0.25">
      <c r="R3325" s="330"/>
    </row>
    <row r="3326" spans="18:18" x14ac:dyDescent="0.25">
      <c r="R3326" s="330"/>
    </row>
    <row r="3327" spans="18:18" x14ac:dyDescent="0.25">
      <c r="R3327" s="330"/>
    </row>
    <row r="3328" spans="18:18" x14ac:dyDescent="0.25">
      <c r="R3328" s="330"/>
    </row>
    <row r="3329" spans="18:18" x14ac:dyDescent="0.25">
      <c r="R3329" s="330"/>
    </row>
    <row r="3330" spans="18:18" x14ac:dyDescent="0.25">
      <c r="R3330" s="330"/>
    </row>
    <row r="3331" spans="18:18" x14ac:dyDescent="0.25">
      <c r="R3331" s="330"/>
    </row>
    <row r="3332" spans="18:18" x14ac:dyDescent="0.25">
      <c r="R3332" s="330"/>
    </row>
    <row r="3333" spans="18:18" x14ac:dyDescent="0.25">
      <c r="R3333" s="330"/>
    </row>
    <row r="3334" spans="18:18" x14ac:dyDescent="0.25">
      <c r="R3334" s="330"/>
    </row>
    <row r="3335" spans="18:18" x14ac:dyDescent="0.25">
      <c r="R3335" s="330"/>
    </row>
    <row r="3336" spans="18:18" x14ac:dyDescent="0.25">
      <c r="R3336" s="330"/>
    </row>
    <row r="3337" spans="18:18" x14ac:dyDescent="0.25">
      <c r="R3337" s="330"/>
    </row>
    <row r="3338" spans="18:18" x14ac:dyDescent="0.25">
      <c r="R3338" s="330"/>
    </row>
    <row r="3339" spans="18:18" x14ac:dyDescent="0.25">
      <c r="R3339" s="330"/>
    </row>
    <row r="3340" spans="18:18" x14ac:dyDescent="0.25">
      <c r="R3340" s="330"/>
    </row>
    <row r="3341" spans="18:18" x14ac:dyDescent="0.25">
      <c r="R3341" s="330"/>
    </row>
    <row r="3342" spans="18:18" x14ac:dyDescent="0.25">
      <c r="R3342" s="330"/>
    </row>
    <row r="3343" spans="18:18" x14ac:dyDescent="0.25">
      <c r="R3343" s="330"/>
    </row>
    <row r="3344" spans="18:18" x14ac:dyDescent="0.25">
      <c r="R3344" s="330"/>
    </row>
    <row r="3345" spans="18:18" x14ac:dyDescent="0.25">
      <c r="R3345" s="330"/>
    </row>
    <row r="3346" spans="18:18" x14ac:dyDescent="0.25">
      <c r="R3346" s="330"/>
    </row>
    <row r="3347" spans="18:18" x14ac:dyDescent="0.25">
      <c r="R3347" s="330"/>
    </row>
    <row r="3348" spans="18:18" x14ac:dyDescent="0.25">
      <c r="R3348" s="330"/>
    </row>
    <row r="3349" spans="18:18" x14ac:dyDescent="0.25">
      <c r="R3349" s="330"/>
    </row>
    <row r="3350" spans="18:18" x14ac:dyDescent="0.25">
      <c r="R3350" s="330"/>
    </row>
    <row r="3351" spans="18:18" x14ac:dyDescent="0.25">
      <c r="R3351" s="330"/>
    </row>
    <row r="3352" spans="18:18" x14ac:dyDescent="0.25">
      <c r="R3352" s="330"/>
    </row>
    <row r="3353" spans="18:18" x14ac:dyDescent="0.25">
      <c r="R3353" s="330"/>
    </row>
    <row r="3354" spans="18:18" x14ac:dyDescent="0.25">
      <c r="R3354" s="330"/>
    </row>
    <row r="3355" spans="18:18" x14ac:dyDescent="0.25">
      <c r="R3355" s="330"/>
    </row>
    <row r="3356" spans="18:18" x14ac:dyDescent="0.25">
      <c r="R3356" s="330"/>
    </row>
    <row r="3357" spans="18:18" x14ac:dyDescent="0.25">
      <c r="R3357" s="330"/>
    </row>
    <row r="3358" spans="18:18" x14ac:dyDescent="0.25">
      <c r="R3358" s="330"/>
    </row>
    <row r="3359" spans="18:18" x14ac:dyDescent="0.25">
      <c r="R3359" s="330"/>
    </row>
    <row r="3360" spans="18:18" x14ac:dyDescent="0.25">
      <c r="R3360" s="330"/>
    </row>
    <row r="3361" spans="18:18" x14ac:dyDescent="0.25">
      <c r="R3361" s="330"/>
    </row>
    <row r="3362" spans="18:18" x14ac:dyDescent="0.25">
      <c r="R3362" s="330"/>
    </row>
    <row r="3363" spans="18:18" x14ac:dyDescent="0.25">
      <c r="R3363" s="330"/>
    </row>
    <row r="3364" spans="18:18" x14ac:dyDescent="0.25">
      <c r="R3364" s="330"/>
    </row>
    <row r="3365" spans="18:18" x14ac:dyDescent="0.25">
      <c r="R3365" s="330"/>
    </row>
    <row r="3366" spans="18:18" x14ac:dyDescent="0.25">
      <c r="R3366" s="330"/>
    </row>
    <row r="3367" spans="18:18" x14ac:dyDescent="0.25">
      <c r="R3367" s="330"/>
    </row>
    <row r="3368" spans="18:18" x14ac:dyDescent="0.25">
      <c r="R3368" s="330"/>
    </row>
    <row r="3369" spans="18:18" x14ac:dyDescent="0.25">
      <c r="R3369" s="330"/>
    </row>
    <row r="3370" spans="18:18" x14ac:dyDescent="0.25">
      <c r="R3370" s="330"/>
    </row>
    <row r="3371" spans="18:18" x14ac:dyDescent="0.25">
      <c r="R3371" s="330"/>
    </row>
    <row r="3372" spans="18:18" x14ac:dyDescent="0.25">
      <c r="R3372" s="330"/>
    </row>
    <row r="3373" spans="18:18" x14ac:dyDescent="0.25">
      <c r="R3373" s="330"/>
    </row>
    <row r="3374" spans="18:18" x14ac:dyDescent="0.25">
      <c r="R3374" s="330"/>
    </row>
    <row r="3375" spans="18:18" x14ac:dyDescent="0.25">
      <c r="R3375" s="330"/>
    </row>
    <row r="3376" spans="18:18" x14ac:dyDescent="0.25">
      <c r="R3376" s="330"/>
    </row>
    <row r="3377" spans="18:18" x14ac:dyDescent="0.25">
      <c r="R3377" s="330"/>
    </row>
    <row r="3378" spans="18:18" x14ac:dyDescent="0.25">
      <c r="R3378" s="330"/>
    </row>
    <row r="3379" spans="18:18" x14ac:dyDescent="0.25">
      <c r="R3379" s="330"/>
    </row>
    <row r="3380" spans="18:18" x14ac:dyDescent="0.25">
      <c r="R3380" s="330"/>
    </row>
    <row r="3381" spans="18:18" x14ac:dyDescent="0.25">
      <c r="R3381" s="330"/>
    </row>
    <row r="3382" spans="18:18" x14ac:dyDescent="0.25">
      <c r="R3382" s="330"/>
    </row>
    <row r="3383" spans="18:18" x14ac:dyDescent="0.25">
      <c r="R3383" s="330"/>
    </row>
    <row r="3384" spans="18:18" x14ac:dyDescent="0.25">
      <c r="R3384" s="330"/>
    </row>
    <row r="3385" spans="18:18" x14ac:dyDescent="0.25">
      <c r="R3385" s="330"/>
    </row>
    <row r="3386" spans="18:18" x14ac:dyDescent="0.25">
      <c r="R3386" s="330"/>
    </row>
    <row r="3387" spans="18:18" x14ac:dyDescent="0.25">
      <c r="R3387" s="330"/>
    </row>
    <row r="3388" spans="18:18" x14ac:dyDescent="0.25">
      <c r="R3388" s="330"/>
    </row>
    <row r="3389" spans="18:18" x14ac:dyDescent="0.25">
      <c r="R3389" s="330"/>
    </row>
    <row r="3390" spans="18:18" x14ac:dyDescent="0.25">
      <c r="R3390" s="330"/>
    </row>
    <row r="3391" spans="18:18" x14ac:dyDescent="0.25">
      <c r="R3391" s="330"/>
    </row>
    <row r="3392" spans="18:18" x14ac:dyDescent="0.25">
      <c r="R3392" s="330"/>
    </row>
    <row r="3393" spans="18:18" x14ac:dyDescent="0.25">
      <c r="R3393" s="330"/>
    </row>
    <row r="3394" spans="18:18" x14ac:dyDescent="0.25">
      <c r="R3394" s="330"/>
    </row>
    <row r="3395" spans="18:18" x14ac:dyDescent="0.25">
      <c r="R3395" s="330"/>
    </row>
    <row r="3396" spans="18:18" x14ac:dyDescent="0.25">
      <c r="R3396" s="330"/>
    </row>
    <row r="3397" spans="18:18" x14ac:dyDescent="0.25">
      <c r="R3397" s="330"/>
    </row>
    <row r="3398" spans="18:18" x14ac:dyDescent="0.25">
      <c r="R3398" s="330"/>
    </row>
    <row r="3399" spans="18:18" x14ac:dyDescent="0.25">
      <c r="R3399" s="330"/>
    </row>
    <row r="3400" spans="18:18" x14ac:dyDescent="0.25">
      <c r="R3400" s="330"/>
    </row>
    <row r="3401" spans="18:18" x14ac:dyDescent="0.25">
      <c r="R3401" s="330"/>
    </row>
    <row r="3402" spans="18:18" x14ac:dyDescent="0.25">
      <c r="R3402" s="330"/>
    </row>
    <row r="3403" spans="18:18" x14ac:dyDescent="0.25">
      <c r="R3403" s="330"/>
    </row>
    <row r="3404" spans="18:18" x14ac:dyDescent="0.25">
      <c r="R3404" s="330"/>
    </row>
    <row r="3405" spans="18:18" x14ac:dyDescent="0.25">
      <c r="R3405" s="330"/>
    </row>
    <row r="3406" spans="18:18" x14ac:dyDescent="0.25">
      <c r="R3406" s="330"/>
    </row>
    <row r="3407" spans="18:18" x14ac:dyDescent="0.25">
      <c r="R3407" s="330"/>
    </row>
    <row r="3408" spans="18:18" x14ac:dyDescent="0.25">
      <c r="R3408" s="330"/>
    </row>
    <row r="3409" spans="18:18" x14ac:dyDescent="0.25">
      <c r="R3409" s="330"/>
    </row>
    <row r="3410" spans="18:18" x14ac:dyDescent="0.25">
      <c r="R3410" s="330"/>
    </row>
    <row r="3411" spans="18:18" x14ac:dyDescent="0.25">
      <c r="R3411" s="330"/>
    </row>
    <row r="3412" spans="18:18" x14ac:dyDescent="0.25">
      <c r="R3412" s="330"/>
    </row>
    <row r="3413" spans="18:18" x14ac:dyDescent="0.25">
      <c r="R3413" s="330"/>
    </row>
    <row r="3414" spans="18:18" x14ac:dyDescent="0.25">
      <c r="R3414" s="330"/>
    </row>
    <row r="3415" spans="18:18" x14ac:dyDescent="0.25">
      <c r="R3415" s="330"/>
    </row>
    <row r="3416" spans="18:18" x14ac:dyDescent="0.25">
      <c r="R3416" s="330"/>
    </row>
    <row r="3417" spans="18:18" x14ac:dyDescent="0.25">
      <c r="R3417" s="330"/>
    </row>
    <row r="3418" spans="18:18" x14ac:dyDescent="0.25">
      <c r="R3418" s="330"/>
    </row>
    <row r="3419" spans="18:18" x14ac:dyDescent="0.25">
      <c r="R3419" s="330"/>
    </row>
    <row r="3420" spans="18:18" x14ac:dyDescent="0.25">
      <c r="R3420" s="330"/>
    </row>
    <row r="3421" spans="18:18" x14ac:dyDescent="0.25">
      <c r="R3421" s="330"/>
    </row>
    <row r="3422" spans="18:18" x14ac:dyDescent="0.25">
      <c r="R3422" s="330"/>
    </row>
    <row r="3423" spans="18:18" x14ac:dyDescent="0.25">
      <c r="R3423" s="330"/>
    </row>
    <row r="3424" spans="18:18" x14ac:dyDescent="0.25">
      <c r="R3424" s="330"/>
    </row>
    <row r="3425" spans="18:18" x14ac:dyDescent="0.25">
      <c r="R3425" s="330"/>
    </row>
    <row r="3426" spans="18:18" x14ac:dyDescent="0.25">
      <c r="R3426" s="330"/>
    </row>
    <row r="3427" spans="18:18" x14ac:dyDescent="0.25">
      <c r="R3427" s="330"/>
    </row>
    <row r="3428" spans="18:18" x14ac:dyDescent="0.25">
      <c r="R3428" s="330"/>
    </row>
    <row r="3429" spans="18:18" x14ac:dyDescent="0.25">
      <c r="R3429" s="330"/>
    </row>
    <row r="3430" spans="18:18" x14ac:dyDescent="0.25">
      <c r="R3430" s="330"/>
    </row>
    <row r="3431" spans="18:18" x14ac:dyDescent="0.25">
      <c r="R3431" s="330"/>
    </row>
    <row r="3432" spans="18:18" x14ac:dyDescent="0.25">
      <c r="R3432" s="330"/>
    </row>
    <row r="3433" spans="18:18" x14ac:dyDescent="0.25">
      <c r="R3433" s="330"/>
    </row>
    <row r="3434" spans="18:18" x14ac:dyDescent="0.25">
      <c r="R3434" s="330"/>
    </row>
    <row r="3435" spans="18:18" x14ac:dyDescent="0.25">
      <c r="R3435" s="330"/>
    </row>
    <row r="3436" spans="18:18" x14ac:dyDescent="0.25">
      <c r="R3436" s="330"/>
    </row>
    <row r="3437" spans="18:18" x14ac:dyDescent="0.25">
      <c r="R3437" s="330"/>
    </row>
    <row r="3438" spans="18:18" x14ac:dyDescent="0.25">
      <c r="R3438" s="330"/>
    </row>
    <row r="3439" spans="18:18" x14ac:dyDescent="0.25">
      <c r="R3439" s="330"/>
    </row>
    <row r="3440" spans="18:18" x14ac:dyDescent="0.25">
      <c r="R3440" s="330"/>
    </row>
    <row r="3441" spans="18:18" x14ac:dyDescent="0.25">
      <c r="R3441" s="330"/>
    </row>
    <row r="3442" spans="18:18" x14ac:dyDescent="0.25">
      <c r="R3442" s="330"/>
    </row>
    <row r="3443" spans="18:18" x14ac:dyDescent="0.25">
      <c r="R3443" s="330"/>
    </row>
    <row r="3444" spans="18:18" x14ac:dyDescent="0.25">
      <c r="R3444" s="330"/>
    </row>
    <row r="3445" spans="18:18" x14ac:dyDescent="0.25">
      <c r="R3445" s="330"/>
    </row>
    <row r="3446" spans="18:18" x14ac:dyDescent="0.25">
      <c r="R3446" s="330"/>
    </row>
    <row r="3447" spans="18:18" x14ac:dyDescent="0.25">
      <c r="R3447" s="330"/>
    </row>
    <row r="3448" spans="18:18" x14ac:dyDescent="0.25">
      <c r="R3448" s="330"/>
    </row>
    <row r="3449" spans="18:18" x14ac:dyDescent="0.25">
      <c r="R3449" s="330"/>
    </row>
    <row r="3450" spans="18:18" x14ac:dyDescent="0.25">
      <c r="R3450" s="330"/>
    </row>
    <row r="3451" spans="18:18" x14ac:dyDescent="0.25">
      <c r="R3451" s="330"/>
    </row>
    <row r="3452" spans="18:18" x14ac:dyDescent="0.25">
      <c r="R3452" s="330"/>
    </row>
    <row r="3453" spans="18:18" x14ac:dyDescent="0.25">
      <c r="R3453" s="330"/>
    </row>
    <row r="3454" spans="18:18" x14ac:dyDescent="0.25">
      <c r="R3454" s="330"/>
    </row>
    <row r="3455" spans="18:18" x14ac:dyDescent="0.25">
      <c r="R3455" s="330"/>
    </row>
    <row r="3456" spans="18:18" x14ac:dyDescent="0.25">
      <c r="R3456" s="330"/>
    </row>
    <row r="3457" spans="18:18" x14ac:dyDescent="0.25">
      <c r="R3457" s="330"/>
    </row>
    <row r="3458" spans="18:18" x14ac:dyDescent="0.25">
      <c r="R3458" s="330"/>
    </row>
    <row r="3459" spans="18:18" x14ac:dyDescent="0.25">
      <c r="R3459" s="330"/>
    </row>
    <row r="3460" spans="18:18" x14ac:dyDescent="0.25">
      <c r="R3460" s="330"/>
    </row>
    <row r="3461" spans="18:18" x14ac:dyDescent="0.25">
      <c r="R3461" s="330"/>
    </row>
    <row r="3462" spans="18:18" x14ac:dyDescent="0.25">
      <c r="R3462" s="330"/>
    </row>
    <row r="3463" spans="18:18" x14ac:dyDescent="0.25">
      <c r="R3463" s="330"/>
    </row>
    <row r="3464" spans="18:18" x14ac:dyDescent="0.25">
      <c r="R3464" s="330"/>
    </row>
    <row r="3465" spans="18:18" x14ac:dyDescent="0.25">
      <c r="R3465" s="330"/>
    </row>
    <row r="3466" spans="18:18" x14ac:dyDescent="0.25">
      <c r="R3466" s="330"/>
    </row>
    <row r="3467" spans="18:18" x14ac:dyDescent="0.25">
      <c r="R3467" s="330"/>
    </row>
    <row r="3468" spans="18:18" x14ac:dyDescent="0.25">
      <c r="R3468" s="330"/>
    </row>
    <row r="3469" spans="18:18" x14ac:dyDescent="0.25">
      <c r="R3469" s="330"/>
    </row>
    <row r="3470" spans="18:18" x14ac:dyDescent="0.25">
      <c r="R3470" s="330"/>
    </row>
    <row r="3471" spans="18:18" x14ac:dyDescent="0.25">
      <c r="R3471" s="330"/>
    </row>
    <row r="3472" spans="18:18" x14ac:dyDescent="0.25">
      <c r="R3472" s="330"/>
    </row>
    <row r="3473" spans="18:18" x14ac:dyDescent="0.25">
      <c r="R3473" s="330"/>
    </row>
    <row r="3474" spans="18:18" x14ac:dyDescent="0.25">
      <c r="R3474" s="330"/>
    </row>
    <row r="3475" spans="18:18" x14ac:dyDescent="0.25">
      <c r="R3475" s="330"/>
    </row>
    <row r="3476" spans="18:18" x14ac:dyDescent="0.25">
      <c r="R3476" s="330"/>
    </row>
    <row r="3477" spans="18:18" x14ac:dyDescent="0.25">
      <c r="R3477" s="330"/>
    </row>
    <row r="3478" spans="18:18" x14ac:dyDescent="0.25">
      <c r="R3478" s="330"/>
    </row>
    <row r="3479" spans="18:18" x14ac:dyDescent="0.25">
      <c r="R3479" s="330"/>
    </row>
    <row r="3480" spans="18:18" x14ac:dyDescent="0.25">
      <c r="R3480" s="330"/>
    </row>
    <row r="3481" spans="18:18" x14ac:dyDescent="0.25">
      <c r="R3481" s="330"/>
    </row>
    <row r="3482" spans="18:18" x14ac:dyDescent="0.25">
      <c r="R3482" s="330"/>
    </row>
    <row r="3483" spans="18:18" x14ac:dyDescent="0.25">
      <c r="R3483" s="330"/>
    </row>
    <row r="3484" spans="18:18" x14ac:dyDescent="0.25">
      <c r="R3484" s="330"/>
    </row>
    <row r="3485" spans="18:18" x14ac:dyDescent="0.25">
      <c r="R3485" s="330"/>
    </row>
    <row r="3486" spans="18:18" x14ac:dyDescent="0.25">
      <c r="R3486" s="330"/>
    </row>
    <row r="3487" spans="18:18" x14ac:dyDescent="0.25">
      <c r="R3487" s="330"/>
    </row>
    <row r="3488" spans="18:18" x14ac:dyDescent="0.25">
      <c r="R3488" s="330"/>
    </row>
    <row r="3489" spans="18:18" x14ac:dyDescent="0.25">
      <c r="R3489" s="330"/>
    </row>
    <row r="3490" spans="18:18" x14ac:dyDescent="0.25">
      <c r="R3490" s="330"/>
    </row>
    <row r="3491" spans="18:18" x14ac:dyDescent="0.25">
      <c r="R3491" s="330"/>
    </row>
    <row r="3492" spans="18:18" x14ac:dyDescent="0.25">
      <c r="R3492" s="330"/>
    </row>
    <row r="3493" spans="18:18" x14ac:dyDescent="0.25">
      <c r="R3493" s="330"/>
    </row>
    <row r="3494" spans="18:18" x14ac:dyDescent="0.25">
      <c r="R3494" s="330"/>
    </row>
    <row r="3495" spans="18:18" x14ac:dyDescent="0.25">
      <c r="R3495" s="330"/>
    </row>
    <row r="3496" spans="18:18" x14ac:dyDescent="0.25">
      <c r="R3496" s="330"/>
    </row>
    <row r="3497" spans="18:18" x14ac:dyDescent="0.25">
      <c r="R3497" s="330"/>
    </row>
    <row r="3498" spans="18:18" x14ac:dyDescent="0.25">
      <c r="R3498" s="330"/>
    </row>
    <row r="3499" spans="18:18" x14ac:dyDescent="0.25">
      <c r="R3499" s="330"/>
    </row>
    <row r="3500" spans="18:18" x14ac:dyDescent="0.25">
      <c r="R3500" s="330"/>
    </row>
    <row r="3501" spans="18:18" x14ac:dyDescent="0.25">
      <c r="R3501" s="330"/>
    </row>
    <row r="3502" spans="18:18" x14ac:dyDescent="0.25">
      <c r="R3502" s="330"/>
    </row>
    <row r="3503" spans="18:18" x14ac:dyDescent="0.25">
      <c r="R3503" s="330"/>
    </row>
    <row r="3504" spans="18:18" x14ac:dyDescent="0.25">
      <c r="R3504" s="330"/>
    </row>
    <row r="3505" spans="18:18" x14ac:dyDescent="0.25">
      <c r="R3505" s="330"/>
    </row>
    <row r="3506" spans="18:18" x14ac:dyDescent="0.25">
      <c r="R3506" s="330"/>
    </row>
    <row r="3507" spans="18:18" x14ac:dyDescent="0.25">
      <c r="R3507" s="330"/>
    </row>
    <row r="3508" spans="18:18" x14ac:dyDescent="0.25">
      <c r="R3508" s="330"/>
    </row>
    <row r="3509" spans="18:18" x14ac:dyDescent="0.25">
      <c r="R3509" s="330"/>
    </row>
    <row r="3510" spans="18:18" x14ac:dyDescent="0.25">
      <c r="R3510" s="330"/>
    </row>
    <row r="3511" spans="18:18" x14ac:dyDescent="0.25">
      <c r="R3511" s="330"/>
    </row>
    <row r="3512" spans="18:18" x14ac:dyDescent="0.25">
      <c r="R3512" s="330"/>
    </row>
    <row r="3513" spans="18:18" x14ac:dyDescent="0.25">
      <c r="R3513" s="330"/>
    </row>
    <row r="3514" spans="18:18" x14ac:dyDescent="0.25">
      <c r="R3514" s="330"/>
    </row>
    <row r="3515" spans="18:18" x14ac:dyDescent="0.25">
      <c r="R3515" s="330"/>
    </row>
    <row r="3516" spans="18:18" x14ac:dyDescent="0.25">
      <c r="R3516" s="330"/>
    </row>
    <row r="3517" spans="18:18" x14ac:dyDescent="0.25">
      <c r="R3517" s="330"/>
    </row>
    <row r="3518" spans="18:18" x14ac:dyDescent="0.25">
      <c r="R3518" s="330"/>
    </row>
    <row r="3519" spans="18:18" x14ac:dyDescent="0.25">
      <c r="R3519" s="330"/>
    </row>
    <row r="3520" spans="18:18" x14ac:dyDescent="0.25">
      <c r="R3520" s="330"/>
    </row>
    <row r="3521" spans="18:18" x14ac:dyDescent="0.25">
      <c r="R3521" s="330"/>
    </row>
    <row r="3522" spans="18:18" x14ac:dyDescent="0.25">
      <c r="R3522" s="330"/>
    </row>
    <row r="3523" spans="18:18" x14ac:dyDescent="0.25">
      <c r="R3523" s="330"/>
    </row>
    <row r="3524" spans="18:18" x14ac:dyDescent="0.25">
      <c r="R3524" s="330"/>
    </row>
    <row r="3525" spans="18:18" x14ac:dyDescent="0.25">
      <c r="R3525" s="330"/>
    </row>
    <row r="3526" spans="18:18" x14ac:dyDescent="0.25">
      <c r="R3526" s="330"/>
    </row>
    <row r="3527" spans="18:18" x14ac:dyDescent="0.25">
      <c r="R3527" s="330"/>
    </row>
    <row r="3528" spans="18:18" x14ac:dyDescent="0.25">
      <c r="R3528" s="330"/>
    </row>
    <row r="3529" spans="18:18" x14ac:dyDescent="0.25">
      <c r="R3529" s="330"/>
    </row>
    <row r="3530" spans="18:18" x14ac:dyDescent="0.25">
      <c r="R3530" s="330"/>
    </row>
    <row r="3531" spans="18:18" x14ac:dyDescent="0.25">
      <c r="R3531" s="330"/>
    </row>
    <row r="3532" spans="18:18" x14ac:dyDescent="0.25">
      <c r="R3532" s="330"/>
    </row>
    <row r="3533" spans="18:18" x14ac:dyDescent="0.25">
      <c r="R3533" s="330"/>
    </row>
    <row r="3534" spans="18:18" x14ac:dyDescent="0.25">
      <c r="R3534" s="330"/>
    </row>
    <row r="3535" spans="18:18" x14ac:dyDescent="0.25">
      <c r="R3535" s="330"/>
    </row>
    <row r="3536" spans="18:18" x14ac:dyDescent="0.25">
      <c r="R3536" s="330"/>
    </row>
    <row r="3537" spans="18:18" x14ac:dyDescent="0.25">
      <c r="R3537" s="330"/>
    </row>
    <row r="3538" spans="18:18" x14ac:dyDescent="0.25">
      <c r="R3538" s="330"/>
    </row>
    <row r="3539" spans="18:18" x14ac:dyDescent="0.25">
      <c r="R3539" s="330"/>
    </row>
    <row r="3540" spans="18:18" x14ac:dyDescent="0.25">
      <c r="R3540" s="330"/>
    </row>
    <row r="3541" spans="18:18" x14ac:dyDescent="0.25">
      <c r="R3541" s="330"/>
    </row>
    <row r="3542" spans="18:18" x14ac:dyDescent="0.25">
      <c r="R3542" s="330"/>
    </row>
    <row r="3543" spans="18:18" x14ac:dyDescent="0.25">
      <c r="R3543" s="330"/>
    </row>
    <row r="3544" spans="18:18" x14ac:dyDescent="0.25">
      <c r="R3544" s="330"/>
    </row>
    <row r="3545" spans="18:18" x14ac:dyDescent="0.25">
      <c r="R3545" s="330"/>
    </row>
    <row r="3546" spans="18:18" x14ac:dyDescent="0.25">
      <c r="R3546" s="330"/>
    </row>
    <row r="3547" spans="18:18" x14ac:dyDescent="0.25">
      <c r="R3547" s="330"/>
    </row>
    <row r="3548" spans="18:18" x14ac:dyDescent="0.25">
      <c r="R3548" s="330"/>
    </row>
    <row r="3549" spans="18:18" x14ac:dyDescent="0.25">
      <c r="R3549" s="330"/>
    </row>
    <row r="3550" spans="18:18" x14ac:dyDescent="0.25">
      <c r="R3550" s="330"/>
    </row>
    <row r="3551" spans="18:18" x14ac:dyDescent="0.25">
      <c r="R3551" s="330"/>
    </row>
    <row r="3552" spans="18:18" x14ac:dyDescent="0.25">
      <c r="R3552" s="330"/>
    </row>
    <row r="3553" spans="18:18" x14ac:dyDescent="0.25">
      <c r="R3553" s="330"/>
    </row>
    <row r="3554" spans="18:18" x14ac:dyDescent="0.25">
      <c r="R3554" s="330"/>
    </row>
    <row r="3555" spans="18:18" x14ac:dyDescent="0.25">
      <c r="R3555" s="330"/>
    </row>
    <row r="3556" spans="18:18" x14ac:dyDescent="0.25">
      <c r="R3556" s="330"/>
    </row>
    <row r="3557" spans="18:18" x14ac:dyDescent="0.25">
      <c r="R3557" s="330"/>
    </row>
    <row r="3558" spans="18:18" x14ac:dyDescent="0.25">
      <c r="R3558" s="330"/>
    </row>
    <row r="3559" spans="18:18" x14ac:dyDescent="0.25">
      <c r="R3559" s="330"/>
    </row>
    <row r="3560" spans="18:18" x14ac:dyDescent="0.25">
      <c r="R3560" s="330"/>
    </row>
    <row r="3561" spans="18:18" x14ac:dyDescent="0.25">
      <c r="R3561" s="330"/>
    </row>
    <row r="3562" spans="18:18" x14ac:dyDescent="0.25">
      <c r="R3562" s="330"/>
    </row>
    <row r="3563" spans="18:18" x14ac:dyDescent="0.25">
      <c r="R3563" s="330"/>
    </row>
    <row r="3564" spans="18:18" x14ac:dyDescent="0.25">
      <c r="R3564" s="330"/>
    </row>
    <row r="3565" spans="18:18" x14ac:dyDescent="0.25">
      <c r="R3565" s="330"/>
    </row>
    <row r="3566" spans="18:18" x14ac:dyDescent="0.25">
      <c r="R3566" s="330"/>
    </row>
    <row r="3567" spans="18:18" x14ac:dyDescent="0.25">
      <c r="R3567" s="330"/>
    </row>
    <row r="3568" spans="18:18" x14ac:dyDescent="0.25">
      <c r="R3568" s="330"/>
    </row>
    <row r="3569" spans="18:18" x14ac:dyDescent="0.25">
      <c r="R3569" s="330"/>
    </row>
    <row r="3570" spans="18:18" x14ac:dyDescent="0.25">
      <c r="R3570" s="330"/>
    </row>
    <row r="3571" spans="18:18" x14ac:dyDescent="0.25">
      <c r="R3571" s="330"/>
    </row>
    <row r="3572" spans="18:18" x14ac:dyDescent="0.25">
      <c r="R3572" s="330"/>
    </row>
    <row r="3573" spans="18:18" x14ac:dyDescent="0.25">
      <c r="R3573" s="330"/>
    </row>
    <row r="3574" spans="18:18" x14ac:dyDescent="0.25">
      <c r="R3574" s="330"/>
    </row>
    <row r="3575" spans="18:18" x14ac:dyDescent="0.25">
      <c r="R3575" s="330"/>
    </row>
    <row r="3576" spans="18:18" x14ac:dyDescent="0.25">
      <c r="R3576" s="330"/>
    </row>
    <row r="3577" spans="18:18" x14ac:dyDescent="0.25">
      <c r="R3577" s="330"/>
    </row>
    <row r="3578" spans="18:18" x14ac:dyDescent="0.25">
      <c r="R3578" s="330"/>
    </row>
    <row r="3579" spans="18:18" x14ac:dyDescent="0.25">
      <c r="R3579" s="330"/>
    </row>
    <row r="3580" spans="18:18" x14ac:dyDescent="0.25">
      <c r="R3580" s="330"/>
    </row>
    <row r="3581" spans="18:18" x14ac:dyDescent="0.25">
      <c r="R3581" s="330"/>
    </row>
    <row r="3582" spans="18:18" x14ac:dyDescent="0.25">
      <c r="R3582" s="330"/>
    </row>
    <row r="3583" spans="18:18" x14ac:dyDescent="0.25">
      <c r="R3583" s="330"/>
    </row>
    <row r="3584" spans="18:18" x14ac:dyDescent="0.25">
      <c r="R3584" s="330"/>
    </row>
    <row r="3585" spans="18:18" x14ac:dyDescent="0.25">
      <c r="R3585" s="330"/>
    </row>
    <row r="3586" spans="18:18" x14ac:dyDescent="0.25">
      <c r="R3586" s="330"/>
    </row>
    <row r="3587" spans="18:18" x14ac:dyDescent="0.25">
      <c r="R3587" s="330"/>
    </row>
    <row r="3588" spans="18:18" x14ac:dyDescent="0.25">
      <c r="R3588" s="330"/>
    </row>
    <row r="3589" spans="18:18" x14ac:dyDescent="0.25">
      <c r="R3589" s="330"/>
    </row>
    <row r="3590" spans="18:18" x14ac:dyDescent="0.25">
      <c r="R3590" s="330"/>
    </row>
    <row r="3591" spans="18:18" x14ac:dyDescent="0.25">
      <c r="R3591" s="330"/>
    </row>
    <row r="3592" spans="18:18" x14ac:dyDescent="0.25">
      <c r="R3592" s="330"/>
    </row>
    <row r="3593" spans="18:18" x14ac:dyDescent="0.25">
      <c r="R3593" s="330"/>
    </row>
    <row r="3594" spans="18:18" x14ac:dyDescent="0.25">
      <c r="R3594" s="330"/>
    </row>
    <row r="3595" spans="18:18" x14ac:dyDescent="0.25">
      <c r="R3595" s="330"/>
    </row>
    <row r="3596" spans="18:18" x14ac:dyDescent="0.25">
      <c r="R3596" s="330"/>
    </row>
    <row r="3597" spans="18:18" x14ac:dyDescent="0.25">
      <c r="R3597" s="330"/>
    </row>
    <row r="3598" spans="18:18" x14ac:dyDescent="0.25">
      <c r="R3598" s="330"/>
    </row>
    <row r="3599" spans="18:18" x14ac:dyDescent="0.25">
      <c r="R3599" s="330"/>
    </row>
    <row r="3600" spans="18:18" x14ac:dyDescent="0.25">
      <c r="R3600" s="330"/>
    </row>
    <row r="3601" spans="18:18" x14ac:dyDescent="0.25">
      <c r="R3601" s="330"/>
    </row>
    <row r="3602" spans="18:18" x14ac:dyDescent="0.25">
      <c r="R3602" s="330"/>
    </row>
    <row r="3603" spans="18:18" x14ac:dyDescent="0.25">
      <c r="R3603" s="330"/>
    </row>
    <row r="3604" spans="18:18" x14ac:dyDescent="0.25">
      <c r="R3604" s="330"/>
    </row>
    <row r="3605" spans="18:18" x14ac:dyDescent="0.25">
      <c r="R3605" s="330"/>
    </row>
    <row r="3606" spans="18:18" x14ac:dyDescent="0.25">
      <c r="R3606" s="330"/>
    </row>
    <row r="3607" spans="18:18" x14ac:dyDescent="0.25">
      <c r="R3607" s="330"/>
    </row>
    <row r="3608" spans="18:18" x14ac:dyDescent="0.25">
      <c r="R3608" s="330"/>
    </row>
    <row r="3609" spans="18:18" x14ac:dyDescent="0.25">
      <c r="R3609" s="330"/>
    </row>
    <row r="3610" spans="18:18" x14ac:dyDescent="0.25">
      <c r="R3610" s="330"/>
    </row>
    <row r="3611" spans="18:18" x14ac:dyDescent="0.25">
      <c r="R3611" s="330"/>
    </row>
    <row r="3612" spans="18:18" x14ac:dyDescent="0.25">
      <c r="R3612" s="330"/>
    </row>
    <row r="3613" spans="18:18" x14ac:dyDescent="0.25">
      <c r="R3613" s="330"/>
    </row>
    <row r="3614" spans="18:18" x14ac:dyDescent="0.25">
      <c r="R3614" s="330"/>
    </row>
    <row r="3615" spans="18:18" x14ac:dyDescent="0.25">
      <c r="R3615" s="330"/>
    </row>
    <row r="3616" spans="18:18" x14ac:dyDescent="0.25">
      <c r="R3616" s="330"/>
    </row>
    <row r="3617" spans="18:18" x14ac:dyDescent="0.25">
      <c r="R3617" s="330"/>
    </row>
    <row r="3618" spans="18:18" x14ac:dyDescent="0.25">
      <c r="R3618" s="330"/>
    </row>
    <row r="3619" spans="18:18" x14ac:dyDescent="0.25">
      <c r="R3619" s="330"/>
    </row>
    <row r="3620" spans="18:18" x14ac:dyDescent="0.25">
      <c r="R3620" s="330"/>
    </row>
    <row r="3621" spans="18:18" x14ac:dyDescent="0.25">
      <c r="R3621" s="330"/>
    </row>
    <row r="3622" spans="18:18" x14ac:dyDescent="0.25">
      <c r="R3622" s="330"/>
    </row>
    <row r="3623" spans="18:18" x14ac:dyDescent="0.25">
      <c r="R3623" s="330"/>
    </row>
    <row r="3624" spans="18:18" x14ac:dyDescent="0.25">
      <c r="R3624" s="330"/>
    </row>
    <row r="3625" spans="18:18" x14ac:dyDescent="0.25">
      <c r="R3625" s="330"/>
    </row>
    <row r="3626" spans="18:18" x14ac:dyDescent="0.25">
      <c r="R3626" s="330"/>
    </row>
    <row r="3627" spans="18:18" x14ac:dyDescent="0.25">
      <c r="R3627" s="330"/>
    </row>
    <row r="3628" spans="18:18" x14ac:dyDescent="0.25">
      <c r="R3628" s="330"/>
    </row>
    <row r="3629" spans="18:18" x14ac:dyDescent="0.25">
      <c r="R3629" s="330"/>
    </row>
    <row r="3630" spans="18:18" x14ac:dyDescent="0.25">
      <c r="R3630" s="330"/>
    </row>
    <row r="3631" spans="18:18" x14ac:dyDescent="0.25">
      <c r="R3631" s="330"/>
    </row>
    <row r="3632" spans="18:18" x14ac:dyDescent="0.25">
      <c r="R3632" s="330"/>
    </row>
    <row r="3633" spans="18:18" x14ac:dyDescent="0.25">
      <c r="R3633" s="330"/>
    </row>
    <row r="3634" spans="18:18" x14ac:dyDescent="0.25">
      <c r="R3634" s="330"/>
    </row>
    <row r="3635" spans="18:18" x14ac:dyDescent="0.25">
      <c r="R3635" s="330"/>
    </row>
    <row r="3636" spans="18:18" x14ac:dyDescent="0.25">
      <c r="R3636" s="330"/>
    </row>
    <row r="3637" spans="18:18" x14ac:dyDescent="0.25">
      <c r="R3637" s="330"/>
    </row>
    <row r="3638" spans="18:18" x14ac:dyDescent="0.25">
      <c r="R3638" s="330"/>
    </row>
    <row r="3639" spans="18:18" x14ac:dyDescent="0.25">
      <c r="R3639" s="330"/>
    </row>
    <row r="3640" spans="18:18" x14ac:dyDescent="0.25">
      <c r="R3640" s="330"/>
    </row>
    <row r="3641" spans="18:18" x14ac:dyDescent="0.25">
      <c r="R3641" s="330"/>
    </row>
    <row r="3642" spans="18:18" x14ac:dyDescent="0.25">
      <c r="R3642" s="330"/>
    </row>
    <row r="3643" spans="18:18" x14ac:dyDescent="0.25">
      <c r="R3643" s="330"/>
    </row>
    <row r="3644" spans="18:18" x14ac:dyDescent="0.25">
      <c r="R3644" s="330"/>
    </row>
    <row r="3645" spans="18:18" x14ac:dyDescent="0.25">
      <c r="R3645" s="330"/>
    </row>
    <row r="3646" spans="18:18" x14ac:dyDescent="0.25">
      <c r="R3646" s="330"/>
    </row>
    <row r="3647" spans="18:18" x14ac:dyDescent="0.25">
      <c r="R3647" s="330"/>
    </row>
    <row r="3648" spans="18:18" x14ac:dyDescent="0.25">
      <c r="R3648" s="330"/>
    </row>
    <row r="3649" spans="18:18" x14ac:dyDescent="0.25">
      <c r="R3649" s="330"/>
    </row>
    <row r="3650" spans="18:18" x14ac:dyDescent="0.25">
      <c r="R3650" s="330"/>
    </row>
    <row r="3651" spans="18:18" x14ac:dyDescent="0.25">
      <c r="R3651" s="330"/>
    </row>
    <row r="3652" spans="18:18" x14ac:dyDescent="0.25">
      <c r="R3652" s="330"/>
    </row>
    <row r="3653" spans="18:18" x14ac:dyDescent="0.25">
      <c r="R3653" s="330"/>
    </row>
    <row r="3654" spans="18:18" x14ac:dyDescent="0.25">
      <c r="R3654" s="330"/>
    </row>
    <row r="3655" spans="18:18" x14ac:dyDescent="0.25">
      <c r="R3655" s="330"/>
    </row>
    <row r="3656" spans="18:18" x14ac:dyDescent="0.25">
      <c r="R3656" s="330"/>
    </row>
    <row r="3657" spans="18:18" x14ac:dyDescent="0.25">
      <c r="R3657" s="330"/>
    </row>
    <row r="3658" spans="18:18" x14ac:dyDescent="0.25">
      <c r="R3658" s="330"/>
    </row>
    <row r="3659" spans="18:18" x14ac:dyDescent="0.25">
      <c r="R3659" s="330"/>
    </row>
    <row r="3660" spans="18:18" x14ac:dyDescent="0.25">
      <c r="R3660" s="330"/>
    </row>
    <row r="3661" spans="18:18" x14ac:dyDescent="0.25">
      <c r="R3661" s="330"/>
    </row>
    <row r="3662" spans="18:18" x14ac:dyDescent="0.25">
      <c r="R3662" s="330"/>
    </row>
    <row r="3663" spans="18:18" x14ac:dyDescent="0.25">
      <c r="R3663" s="330"/>
    </row>
    <row r="3664" spans="18:18" x14ac:dyDescent="0.25">
      <c r="R3664" s="330"/>
    </row>
    <row r="3665" spans="18:18" x14ac:dyDescent="0.25">
      <c r="R3665" s="330"/>
    </row>
    <row r="3666" spans="18:18" x14ac:dyDescent="0.25">
      <c r="R3666" s="330"/>
    </row>
    <row r="3667" spans="18:18" x14ac:dyDescent="0.25">
      <c r="R3667" s="330"/>
    </row>
    <row r="3668" spans="18:18" x14ac:dyDescent="0.25">
      <c r="R3668" s="330"/>
    </row>
    <row r="3669" spans="18:18" x14ac:dyDescent="0.25">
      <c r="R3669" s="330"/>
    </row>
    <row r="3670" spans="18:18" x14ac:dyDescent="0.25">
      <c r="R3670" s="330"/>
    </row>
    <row r="3671" spans="18:18" x14ac:dyDescent="0.25">
      <c r="R3671" s="330"/>
    </row>
    <row r="3672" spans="18:18" x14ac:dyDescent="0.25">
      <c r="R3672" s="330"/>
    </row>
    <row r="3673" spans="18:18" x14ac:dyDescent="0.25">
      <c r="R3673" s="330"/>
    </row>
    <row r="3674" spans="18:18" x14ac:dyDescent="0.25">
      <c r="R3674" s="330"/>
    </row>
    <row r="3675" spans="18:18" x14ac:dyDescent="0.25">
      <c r="R3675" s="330"/>
    </row>
    <row r="3676" spans="18:18" x14ac:dyDescent="0.25">
      <c r="R3676" s="330"/>
    </row>
    <row r="3677" spans="18:18" x14ac:dyDescent="0.25">
      <c r="R3677" s="330"/>
    </row>
    <row r="3678" spans="18:18" x14ac:dyDescent="0.25">
      <c r="R3678" s="330"/>
    </row>
    <row r="3679" spans="18:18" x14ac:dyDescent="0.25">
      <c r="R3679" s="330"/>
    </row>
    <row r="3680" spans="18:18" x14ac:dyDescent="0.25">
      <c r="R3680" s="330"/>
    </row>
    <row r="3681" spans="18:18" x14ac:dyDescent="0.25">
      <c r="R3681" s="330"/>
    </row>
    <row r="3682" spans="18:18" x14ac:dyDescent="0.25">
      <c r="R3682" s="330"/>
    </row>
    <row r="3683" spans="18:18" x14ac:dyDescent="0.25">
      <c r="R3683" s="330"/>
    </row>
    <row r="3684" spans="18:18" x14ac:dyDescent="0.25">
      <c r="R3684" s="330"/>
    </row>
    <row r="3685" spans="18:18" x14ac:dyDescent="0.25">
      <c r="R3685" s="330"/>
    </row>
    <row r="3686" spans="18:18" x14ac:dyDescent="0.25">
      <c r="R3686" s="330"/>
    </row>
    <row r="3687" spans="18:18" x14ac:dyDescent="0.25">
      <c r="R3687" s="330"/>
    </row>
    <row r="3688" spans="18:18" x14ac:dyDescent="0.25">
      <c r="R3688" s="330"/>
    </row>
    <row r="3689" spans="18:18" x14ac:dyDescent="0.25">
      <c r="R3689" s="330"/>
    </row>
    <row r="3690" spans="18:18" x14ac:dyDescent="0.25">
      <c r="R3690" s="330"/>
    </row>
    <row r="3691" spans="18:18" x14ac:dyDescent="0.25">
      <c r="R3691" s="330"/>
    </row>
    <row r="3692" spans="18:18" x14ac:dyDescent="0.25">
      <c r="R3692" s="330"/>
    </row>
    <row r="3693" spans="18:18" x14ac:dyDescent="0.25">
      <c r="R3693" s="330"/>
    </row>
    <row r="3694" spans="18:18" x14ac:dyDescent="0.25">
      <c r="R3694" s="330"/>
    </row>
    <row r="3695" spans="18:18" x14ac:dyDescent="0.25">
      <c r="R3695" s="330"/>
    </row>
    <row r="3696" spans="18:18" x14ac:dyDescent="0.25">
      <c r="R3696" s="330"/>
    </row>
    <row r="3697" spans="18:18" x14ac:dyDescent="0.25">
      <c r="R3697" s="330"/>
    </row>
    <row r="3698" spans="18:18" x14ac:dyDescent="0.25">
      <c r="R3698" s="330"/>
    </row>
    <row r="3699" spans="18:18" x14ac:dyDescent="0.25">
      <c r="R3699" s="330"/>
    </row>
    <row r="3700" spans="18:18" x14ac:dyDescent="0.25">
      <c r="R3700" s="330"/>
    </row>
    <row r="3701" spans="18:18" x14ac:dyDescent="0.25">
      <c r="R3701" s="330"/>
    </row>
    <row r="3702" spans="18:18" x14ac:dyDescent="0.25">
      <c r="R3702" s="330"/>
    </row>
    <row r="3703" spans="18:18" x14ac:dyDescent="0.25">
      <c r="R3703" s="330"/>
    </row>
    <row r="3704" spans="18:18" x14ac:dyDescent="0.25">
      <c r="R3704" s="330"/>
    </row>
    <row r="3705" spans="18:18" x14ac:dyDescent="0.25">
      <c r="R3705" s="330"/>
    </row>
    <row r="3706" spans="18:18" x14ac:dyDescent="0.25">
      <c r="R3706" s="330"/>
    </row>
    <row r="3707" spans="18:18" x14ac:dyDescent="0.25">
      <c r="R3707" s="330"/>
    </row>
    <row r="3708" spans="18:18" x14ac:dyDescent="0.25">
      <c r="R3708" s="330"/>
    </row>
    <row r="3709" spans="18:18" x14ac:dyDescent="0.25">
      <c r="R3709" s="330"/>
    </row>
    <row r="3710" spans="18:18" x14ac:dyDescent="0.25">
      <c r="R3710" s="330"/>
    </row>
    <row r="3711" spans="18:18" x14ac:dyDescent="0.25">
      <c r="R3711" s="330"/>
    </row>
    <row r="3712" spans="18:18" x14ac:dyDescent="0.25">
      <c r="R3712" s="330"/>
    </row>
    <row r="3713" spans="18:18" x14ac:dyDescent="0.25">
      <c r="R3713" s="330"/>
    </row>
    <row r="3714" spans="18:18" x14ac:dyDescent="0.25">
      <c r="R3714" s="330"/>
    </row>
    <row r="3715" spans="18:18" x14ac:dyDescent="0.25">
      <c r="R3715" s="330"/>
    </row>
    <row r="3716" spans="18:18" x14ac:dyDescent="0.25">
      <c r="R3716" s="330"/>
    </row>
    <row r="3717" spans="18:18" x14ac:dyDescent="0.25">
      <c r="R3717" s="330"/>
    </row>
    <row r="3718" spans="18:18" x14ac:dyDescent="0.25">
      <c r="R3718" s="330"/>
    </row>
    <row r="3719" spans="18:18" x14ac:dyDescent="0.25">
      <c r="R3719" s="330"/>
    </row>
    <row r="3720" spans="18:18" x14ac:dyDescent="0.25">
      <c r="R3720" s="330"/>
    </row>
    <row r="3721" spans="18:18" x14ac:dyDescent="0.25">
      <c r="R3721" s="330"/>
    </row>
    <row r="3722" spans="18:18" x14ac:dyDescent="0.25">
      <c r="R3722" s="330"/>
    </row>
    <row r="3723" spans="18:18" x14ac:dyDescent="0.25">
      <c r="R3723" s="330"/>
    </row>
    <row r="3724" spans="18:18" x14ac:dyDescent="0.25">
      <c r="R3724" s="330"/>
    </row>
    <row r="3725" spans="18:18" x14ac:dyDescent="0.25">
      <c r="R3725" s="330"/>
    </row>
    <row r="3726" spans="18:18" x14ac:dyDescent="0.25">
      <c r="R3726" s="330"/>
    </row>
    <row r="3727" spans="18:18" x14ac:dyDescent="0.25">
      <c r="R3727" s="330"/>
    </row>
    <row r="3728" spans="18:18" x14ac:dyDescent="0.25">
      <c r="R3728" s="330"/>
    </row>
    <row r="3729" spans="18:18" x14ac:dyDescent="0.25">
      <c r="R3729" s="330"/>
    </row>
    <row r="3730" spans="18:18" x14ac:dyDescent="0.25">
      <c r="R3730" s="330"/>
    </row>
    <row r="3731" spans="18:18" x14ac:dyDescent="0.25">
      <c r="R3731" s="330"/>
    </row>
    <row r="3732" spans="18:18" x14ac:dyDescent="0.25">
      <c r="R3732" s="330"/>
    </row>
    <row r="3733" spans="18:18" x14ac:dyDescent="0.25">
      <c r="R3733" s="330"/>
    </row>
    <row r="3734" spans="18:18" x14ac:dyDescent="0.25">
      <c r="R3734" s="330"/>
    </row>
    <row r="3735" spans="18:18" x14ac:dyDescent="0.25">
      <c r="R3735" s="330"/>
    </row>
    <row r="3736" spans="18:18" x14ac:dyDescent="0.25">
      <c r="R3736" s="330"/>
    </row>
    <row r="3737" spans="18:18" x14ac:dyDescent="0.25">
      <c r="R3737" s="330"/>
    </row>
    <row r="3738" spans="18:18" x14ac:dyDescent="0.25">
      <c r="R3738" s="330"/>
    </row>
    <row r="3739" spans="18:18" x14ac:dyDescent="0.25">
      <c r="R3739" s="330"/>
    </row>
    <row r="3740" spans="18:18" x14ac:dyDescent="0.25">
      <c r="R3740" s="330"/>
    </row>
    <row r="3741" spans="18:18" x14ac:dyDescent="0.25">
      <c r="R3741" s="330"/>
    </row>
    <row r="3742" spans="18:18" x14ac:dyDescent="0.25">
      <c r="R3742" s="330"/>
    </row>
    <row r="3743" spans="18:18" x14ac:dyDescent="0.25">
      <c r="R3743" s="330"/>
    </row>
    <row r="3744" spans="18:18" x14ac:dyDescent="0.25">
      <c r="R3744" s="330"/>
    </row>
    <row r="3745" spans="18:18" x14ac:dyDescent="0.25">
      <c r="R3745" s="330"/>
    </row>
    <row r="3746" spans="18:18" x14ac:dyDescent="0.25">
      <c r="R3746" s="330"/>
    </row>
    <row r="3747" spans="18:18" x14ac:dyDescent="0.25">
      <c r="R3747" s="330"/>
    </row>
    <row r="3748" spans="18:18" x14ac:dyDescent="0.25">
      <c r="R3748" s="330"/>
    </row>
    <row r="3749" spans="18:18" x14ac:dyDescent="0.25">
      <c r="R3749" s="330"/>
    </row>
    <row r="3750" spans="18:18" x14ac:dyDescent="0.25">
      <c r="R3750" s="330"/>
    </row>
    <row r="3751" spans="18:18" x14ac:dyDescent="0.25">
      <c r="R3751" s="330"/>
    </row>
    <row r="3752" spans="18:18" x14ac:dyDescent="0.25">
      <c r="R3752" s="330"/>
    </row>
    <row r="3753" spans="18:18" x14ac:dyDescent="0.25">
      <c r="R3753" s="330"/>
    </row>
    <row r="3754" spans="18:18" x14ac:dyDescent="0.25">
      <c r="R3754" s="330"/>
    </row>
    <row r="3755" spans="18:18" x14ac:dyDescent="0.25">
      <c r="R3755" s="330"/>
    </row>
    <row r="3756" spans="18:18" x14ac:dyDescent="0.25">
      <c r="R3756" s="330"/>
    </row>
    <row r="3757" spans="18:18" x14ac:dyDescent="0.25">
      <c r="R3757" s="330"/>
    </row>
    <row r="3758" spans="18:18" x14ac:dyDescent="0.25">
      <c r="R3758" s="330"/>
    </row>
    <row r="3759" spans="18:18" x14ac:dyDescent="0.25">
      <c r="R3759" s="330"/>
    </row>
    <row r="3760" spans="18:18" x14ac:dyDescent="0.25">
      <c r="R3760" s="330"/>
    </row>
    <row r="3761" spans="18:18" x14ac:dyDescent="0.25">
      <c r="R3761" s="330"/>
    </row>
    <row r="3762" spans="18:18" x14ac:dyDescent="0.25">
      <c r="R3762" s="330"/>
    </row>
    <row r="3763" spans="18:18" x14ac:dyDescent="0.25">
      <c r="R3763" s="330"/>
    </row>
    <row r="3764" spans="18:18" x14ac:dyDescent="0.25">
      <c r="R3764" s="330"/>
    </row>
    <row r="3765" spans="18:18" x14ac:dyDescent="0.25">
      <c r="R3765" s="330"/>
    </row>
    <row r="3766" spans="18:18" x14ac:dyDescent="0.25">
      <c r="R3766" s="330"/>
    </row>
    <row r="3767" spans="18:18" x14ac:dyDescent="0.25">
      <c r="R3767" s="330"/>
    </row>
    <row r="3768" spans="18:18" x14ac:dyDescent="0.25">
      <c r="R3768" s="330"/>
    </row>
    <row r="3769" spans="18:18" x14ac:dyDescent="0.25">
      <c r="R3769" s="330"/>
    </row>
    <row r="3770" spans="18:18" x14ac:dyDescent="0.25">
      <c r="R3770" s="330"/>
    </row>
    <row r="3771" spans="18:18" x14ac:dyDescent="0.25">
      <c r="R3771" s="330"/>
    </row>
    <row r="3772" spans="18:18" x14ac:dyDescent="0.25">
      <c r="R3772" s="330"/>
    </row>
    <row r="3773" spans="18:18" x14ac:dyDescent="0.25">
      <c r="R3773" s="330"/>
    </row>
    <row r="3774" spans="18:18" x14ac:dyDescent="0.25">
      <c r="R3774" s="330"/>
    </row>
    <row r="3775" spans="18:18" x14ac:dyDescent="0.25">
      <c r="R3775" s="330"/>
    </row>
    <row r="3776" spans="18:18" x14ac:dyDescent="0.25">
      <c r="R3776" s="330"/>
    </row>
    <row r="3777" spans="18:18" x14ac:dyDescent="0.25">
      <c r="R3777" s="330"/>
    </row>
    <row r="3778" spans="18:18" x14ac:dyDescent="0.25">
      <c r="R3778" s="330"/>
    </row>
    <row r="3779" spans="18:18" x14ac:dyDescent="0.25">
      <c r="R3779" s="330"/>
    </row>
    <row r="3780" spans="18:18" x14ac:dyDescent="0.25">
      <c r="R3780" s="330"/>
    </row>
    <row r="3781" spans="18:18" x14ac:dyDescent="0.25">
      <c r="R3781" s="330"/>
    </row>
    <row r="3782" spans="18:18" x14ac:dyDescent="0.25">
      <c r="R3782" s="330"/>
    </row>
    <row r="3783" spans="18:18" x14ac:dyDescent="0.25">
      <c r="R3783" s="330"/>
    </row>
    <row r="3784" spans="18:18" x14ac:dyDescent="0.25">
      <c r="R3784" s="330"/>
    </row>
    <row r="3785" spans="18:18" x14ac:dyDescent="0.25">
      <c r="R3785" s="330"/>
    </row>
    <row r="3786" spans="18:18" x14ac:dyDescent="0.25">
      <c r="R3786" s="330"/>
    </row>
    <row r="3787" spans="18:18" x14ac:dyDescent="0.25">
      <c r="R3787" s="330"/>
    </row>
    <row r="3788" spans="18:18" x14ac:dyDescent="0.25">
      <c r="R3788" s="330"/>
    </row>
    <row r="3789" spans="18:18" x14ac:dyDescent="0.25">
      <c r="R3789" s="330"/>
    </row>
    <row r="3790" spans="18:18" x14ac:dyDescent="0.25">
      <c r="R3790" s="330"/>
    </row>
    <row r="3791" spans="18:18" x14ac:dyDescent="0.25">
      <c r="R3791" s="330"/>
    </row>
    <row r="3792" spans="18:18" x14ac:dyDescent="0.25">
      <c r="R3792" s="330"/>
    </row>
    <row r="3793" spans="18:18" x14ac:dyDescent="0.25">
      <c r="R3793" s="330"/>
    </row>
    <row r="3794" spans="18:18" x14ac:dyDescent="0.25">
      <c r="R3794" s="330"/>
    </row>
    <row r="3795" spans="18:18" x14ac:dyDescent="0.25">
      <c r="R3795" s="330"/>
    </row>
    <row r="3796" spans="18:18" x14ac:dyDescent="0.25">
      <c r="R3796" s="330"/>
    </row>
    <row r="3797" spans="18:18" x14ac:dyDescent="0.25">
      <c r="R3797" s="330"/>
    </row>
    <row r="3798" spans="18:18" x14ac:dyDescent="0.25">
      <c r="R3798" s="330"/>
    </row>
    <row r="3799" spans="18:18" x14ac:dyDescent="0.25">
      <c r="R3799" s="330"/>
    </row>
    <row r="3800" spans="18:18" x14ac:dyDescent="0.25">
      <c r="R3800" s="330"/>
    </row>
    <row r="3801" spans="18:18" x14ac:dyDescent="0.25">
      <c r="R3801" s="330"/>
    </row>
    <row r="3802" spans="18:18" x14ac:dyDescent="0.25">
      <c r="R3802" s="330"/>
    </row>
    <row r="3803" spans="18:18" x14ac:dyDescent="0.25">
      <c r="R3803" s="330"/>
    </row>
    <row r="3804" spans="18:18" x14ac:dyDescent="0.25">
      <c r="R3804" s="330"/>
    </row>
    <row r="3805" spans="18:18" x14ac:dyDescent="0.25">
      <c r="R3805" s="330"/>
    </row>
    <row r="3806" spans="18:18" x14ac:dyDescent="0.25">
      <c r="R3806" s="330"/>
    </row>
    <row r="3807" spans="18:18" x14ac:dyDescent="0.25">
      <c r="R3807" s="330"/>
    </row>
    <row r="3808" spans="18:18" x14ac:dyDescent="0.25">
      <c r="R3808" s="330"/>
    </row>
    <row r="3809" spans="18:18" x14ac:dyDescent="0.25">
      <c r="R3809" s="330"/>
    </row>
    <row r="3810" spans="18:18" x14ac:dyDescent="0.25">
      <c r="R3810" s="330"/>
    </row>
    <row r="3811" spans="18:18" x14ac:dyDescent="0.25">
      <c r="R3811" s="330"/>
    </row>
    <row r="3812" spans="18:18" x14ac:dyDescent="0.25">
      <c r="R3812" s="330"/>
    </row>
    <row r="3813" spans="18:18" x14ac:dyDescent="0.25">
      <c r="R3813" s="330"/>
    </row>
    <row r="3814" spans="18:18" x14ac:dyDescent="0.25">
      <c r="R3814" s="330"/>
    </row>
    <row r="3815" spans="18:18" x14ac:dyDescent="0.25">
      <c r="R3815" s="330"/>
    </row>
    <row r="3816" spans="18:18" x14ac:dyDescent="0.25">
      <c r="R3816" s="330"/>
    </row>
    <row r="3817" spans="18:18" x14ac:dyDescent="0.25">
      <c r="R3817" s="330"/>
    </row>
    <row r="3818" spans="18:18" x14ac:dyDescent="0.25">
      <c r="R3818" s="330"/>
    </row>
    <row r="3819" spans="18:18" x14ac:dyDescent="0.25">
      <c r="R3819" s="330"/>
    </row>
    <row r="3820" spans="18:18" x14ac:dyDescent="0.25">
      <c r="R3820" s="330"/>
    </row>
    <row r="3821" spans="18:18" x14ac:dyDescent="0.25">
      <c r="R3821" s="330"/>
    </row>
    <row r="3822" spans="18:18" x14ac:dyDescent="0.25">
      <c r="R3822" s="330"/>
    </row>
    <row r="3823" spans="18:18" x14ac:dyDescent="0.25">
      <c r="R3823" s="330"/>
    </row>
    <row r="3824" spans="18:18" x14ac:dyDescent="0.25">
      <c r="R3824" s="330"/>
    </row>
    <row r="3825" spans="18:18" x14ac:dyDescent="0.25">
      <c r="R3825" s="330"/>
    </row>
    <row r="3826" spans="18:18" x14ac:dyDescent="0.25">
      <c r="R3826" s="330"/>
    </row>
    <row r="3827" spans="18:18" x14ac:dyDescent="0.25">
      <c r="R3827" s="330"/>
    </row>
    <row r="3828" spans="18:18" x14ac:dyDescent="0.25">
      <c r="R3828" s="330"/>
    </row>
    <row r="3829" spans="18:18" x14ac:dyDescent="0.25">
      <c r="R3829" s="330"/>
    </row>
    <row r="3830" spans="18:18" x14ac:dyDescent="0.25">
      <c r="R3830" s="330"/>
    </row>
    <row r="3831" spans="18:18" x14ac:dyDescent="0.25">
      <c r="R3831" s="330"/>
    </row>
    <row r="3832" spans="18:18" x14ac:dyDescent="0.25">
      <c r="R3832" s="330"/>
    </row>
    <row r="3833" spans="18:18" x14ac:dyDescent="0.25">
      <c r="R3833" s="330"/>
    </row>
    <row r="3834" spans="18:18" x14ac:dyDescent="0.25">
      <c r="R3834" s="330"/>
    </row>
    <row r="3835" spans="18:18" x14ac:dyDescent="0.25">
      <c r="R3835" s="330"/>
    </row>
    <row r="3836" spans="18:18" x14ac:dyDescent="0.25">
      <c r="R3836" s="330"/>
    </row>
    <row r="3837" spans="18:18" x14ac:dyDescent="0.25">
      <c r="R3837" s="330"/>
    </row>
    <row r="3838" spans="18:18" x14ac:dyDescent="0.25">
      <c r="R3838" s="330"/>
    </row>
    <row r="3839" spans="18:18" x14ac:dyDescent="0.25">
      <c r="R3839" s="330"/>
    </row>
    <row r="3840" spans="18:18" x14ac:dyDescent="0.25">
      <c r="R3840" s="330"/>
    </row>
    <row r="3841" spans="18:18" x14ac:dyDescent="0.25">
      <c r="R3841" s="330"/>
    </row>
    <row r="3842" spans="18:18" x14ac:dyDescent="0.25">
      <c r="R3842" s="330"/>
    </row>
    <row r="3843" spans="18:18" x14ac:dyDescent="0.25">
      <c r="R3843" s="330"/>
    </row>
    <row r="3844" spans="18:18" x14ac:dyDescent="0.25">
      <c r="R3844" s="330"/>
    </row>
    <row r="3845" spans="18:18" x14ac:dyDescent="0.25">
      <c r="R3845" s="330"/>
    </row>
    <row r="3846" spans="18:18" x14ac:dyDescent="0.25">
      <c r="R3846" s="330"/>
    </row>
    <row r="3847" spans="18:18" x14ac:dyDescent="0.25">
      <c r="R3847" s="330"/>
    </row>
    <row r="3848" spans="18:18" x14ac:dyDescent="0.25">
      <c r="R3848" s="330"/>
    </row>
    <row r="3849" spans="18:18" x14ac:dyDescent="0.25">
      <c r="R3849" s="330"/>
    </row>
    <row r="3850" spans="18:18" x14ac:dyDescent="0.25">
      <c r="R3850" s="330"/>
    </row>
    <row r="3851" spans="18:18" x14ac:dyDescent="0.25">
      <c r="R3851" s="330"/>
    </row>
    <row r="3852" spans="18:18" x14ac:dyDescent="0.25">
      <c r="R3852" s="330"/>
    </row>
    <row r="3853" spans="18:18" x14ac:dyDescent="0.25">
      <c r="R3853" s="330"/>
    </row>
    <row r="3854" spans="18:18" x14ac:dyDescent="0.25">
      <c r="R3854" s="330"/>
    </row>
    <row r="3855" spans="18:18" x14ac:dyDescent="0.25">
      <c r="R3855" s="330"/>
    </row>
    <row r="3856" spans="18:18" x14ac:dyDescent="0.25">
      <c r="R3856" s="330"/>
    </row>
    <row r="3857" spans="18:18" x14ac:dyDescent="0.25">
      <c r="R3857" s="330"/>
    </row>
    <row r="3858" spans="18:18" x14ac:dyDescent="0.25">
      <c r="R3858" s="330"/>
    </row>
    <row r="3859" spans="18:18" x14ac:dyDescent="0.25">
      <c r="R3859" s="330"/>
    </row>
    <row r="3860" spans="18:18" x14ac:dyDescent="0.25">
      <c r="R3860" s="330"/>
    </row>
    <row r="3861" spans="18:18" x14ac:dyDescent="0.25">
      <c r="R3861" s="330"/>
    </row>
    <row r="3862" spans="18:18" x14ac:dyDescent="0.25">
      <c r="R3862" s="330"/>
    </row>
    <row r="3863" spans="18:18" x14ac:dyDescent="0.25">
      <c r="R3863" s="330"/>
    </row>
    <row r="3864" spans="18:18" x14ac:dyDescent="0.25">
      <c r="R3864" s="330"/>
    </row>
    <row r="3865" spans="18:18" x14ac:dyDescent="0.25">
      <c r="R3865" s="330"/>
    </row>
    <row r="3866" spans="18:18" x14ac:dyDescent="0.25">
      <c r="R3866" s="330"/>
    </row>
    <row r="3867" spans="18:18" x14ac:dyDescent="0.25">
      <c r="R3867" s="330"/>
    </row>
    <row r="3868" spans="18:18" x14ac:dyDescent="0.25">
      <c r="R3868" s="330"/>
    </row>
    <row r="3869" spans="18:18" x14ac:dyDescent="0.25">
      <c r="R3869" s="330"/>
    </row>
    <row r="3870" spans="18:18" x14ac:dyDescent="0.25">
      <c r="R3870" s="330"/>
    </row>
    <row r="3871" spans="18:18" x14ac:dyDescent="0.25">
      <c r="R3871" s="330"/>
    </row>
    <row r="3872" spans="18:18" x14ac:dyDescent="0.25">
      <c r="R3872" s="330"/>
    </row>
    <row r="3873" spans="18:18" x14ac:dyDescent="0.25">
      <c r="R3873" s="330"/>
    </row>
    <row r="3874" spans="18:18" x14ac:dyDescent="0.25">
      <c r="R3874" s="330"/>
    </row>
    <row r="3875" spans="18:18" x14ac:dyDescent="0.25">
      <c r="R3875" s="330"/>
    </row>
    <row r="3876" spans="18:18" x14ac:dyDescent="0.25">
      <c r="R3876" s="330"/>
    </row>
    <row r="3877" spans="18:18" x14ac:dyDescent="0.25">
      <c r="R3877" s="330"/>
    </row>
    <row r="3878" spans="18:18" x14ac:dyDescent="0.25">
      <c r="R3878" s="330"/>
    </row>
    <row r="3879" spans="18:18" x14ac:dyDescent="0.25">
      <c r="R3879" s="330"/>
    </row>
    <row r="3880" spans="18:18" x14ac:dyDescent="0.25">
      <c r="R3880" s="330"/>
    </row>
    <row r="3881" spans="18:18" x14ac:dyDescent="0.25">
      <c r="R3881" s="330"/>
    </row>
    <row r="3882" spans="18:18" x14ac:dyDescent="0.25">
      <c r="R3882" s="330"/>
    </row>
    <row r="3883" spans="18:18" x14ac:dyDescent="0.25">
      <c r="R3883" s="330"/>
    </row>
    <row r="3884" spans="18:18" x14ac:dyDescent="0.25">
      <c r="R3884" s="330"/>
    </row>
    <row r="3885" spans="18:18" x14ac:dyDescent="0.25">
      <c r="R3885" s="330"/>
    </row>
    <row r="3886" spans="18:18" x14ac:dyDescent="0.25">
      <c r="R3886" s="330"/>
    </row>
    <row r="3887" spans="18:18" x14ac:dyDescent="0.25">
      <c r="R3887" s="330"/>
    </row>
    <row r="3888" spans="18:18" x14ac:dyDescent="0.25">
      <c r="R3888" s="330"/>
    </row>
    <row r="3889" spans="18:18" x14ac:dyDescent="0.25">
      <c r="R3889" s="330"/>
    </row>
    <row r="3890" spans="18:18" x14ac:dyDescent="0.25">
      <c r="R3890" s="330"/>
    </row>
    <row r="3891" spans="18:18" x14ac:dyDescent="0.25">
      <c r="R3891" s="330"/>
    </row>
    <row r="3892" spans="18:18" x14ac:dyDescent="0.25">
      <c r="R3892" s="330"/>
    </row>
    <row r="3893" spans="18:18" x14ac:dyDescent="0.25">
      <c r="R3893" s="330"/>
    </row>
    <row r="3894" spans="18:18" x14ac:dyDescent="0.25">
      <c r="R3894" s="330"/>
    </row>
    <row r="3895" spans="18:18" x14ac:dyDescent="0.25">
      <c r="R3895" s="330"/>
    </row>
    <row r="3896" spans="18:18" x14ac:dyDescent="0.25">
      <c r="R3896" s="330"/>
    </row>
    <row r="3897" spans="18:18" x14ac:dyDescent="0.25">
      <c r="R3897" s="330"/>
    </row>
    <row r="3898" spans="18:18" x14ac:dyDescent="0.25">
      <c r="R3898" s="330"/>
    </row>
    <row r="3899" spans="18:18" x14ac:dyDescent="0.25">
      <c r="R3899" s="330"/>
    </row>
    <row r="3900" spans="18:18" x14ac:dyDescent="0.25">
      <c r="R3900" s="330"/>
    </row>
    <row r="3901" spans="18:18" x14ac:dyDescent="0.25">
      <c r="R3901" s="330"/>
    </row>
    <row r="3902" spans="18:18" x14ac:dyDescent="0.25">
      <c r="R3902" s="330"/>
    </row>
    <row r="3903" spans="18:18" x14ac:dyDescent="0.25">
      <c r="R3903" s="330"/>
    </row>
    <row r="3904" spans="18:18" x14ac:dyDescent="0.25">
      <c r="R3904" s="330"/>
    </row>
    <row r="3905" spans="18:18" x14ac:dyDescent="0.25">
      <c r="R3905" s="330"/>
    </row>
    <row r="3906" spans="18:18" x14ac:dyDescent="0.25">
      <c r="R3906" s="330"/>
    </row>
    <row r="3907" spans="18:18" x14ac:dyDescent="0.25">
      <c r="R3907" s="330"/>
    </row>
    <row r="3908" spans="18:18" x14ac:dyDescent="0.25">
      <c r="R3908" s="330"/>
    </row>
    <row r="3909" spans="18:18" x14ac:dyDescent="0.25">
      <c r="R3909" s="330"/>
    </row>
    <row r="3910" spans="18:18" x14ac:dyDescent="0.25">
      <c r="R3910" s="330"/>
    </row>
    <row r="3911" spans="18:18" x14ac:dyDescent="0.25">
      <c r="R3911" s="330"/>
    </row>
    <row r="3912" spans="18:18" x14ac:dyDescent="0.25">
      <c r="R3912" s="330"/>
    </row>
    <row r="3913" spans="18:18" x14ac:dyDescent="0.25">
      <c r="R3913" s="330"/>
    </row>
    <row r="3914" spans="18:18" x14ac:dyDescent="0.25">
      <c r="R3914" s="330"/>
    </row>
    <row r="3915" spans="18:18" x14ac:dyDescent="0.25">
      <c r="R3915" s="330"/>
    </row>
    <row r="3916" spans="18:18" x14ac:dyDescent="0.25">
      <c r="R3916" s="330"/>
    </row>
    <row r="3917" spans="18:18" x14ac:dyDescent="0.25">
      <c r="R3917" s="330"/>
    </row>
    <row r="3918" spans="18:18" x14ac:dyDescent="0.25">
      <c r="R3918" s="330"/>
    </row>
    <row r="3919" spans="18:18" x14ac:dyDescent="0.25">
      <c r="R3919" s="330"/>
    </row>
    <row r="3920" spans="18:18" x14ac:dyDescent="0.25">
      <c r="R3920" s="330"/>
    </row>
    <row r="3921" spans="18:18" x14ac:dyDescent="0.25">
      <c r="R3921" s="330"/>
    </row>
    <row r="3922" spans="18:18" x14ac:dyDescent="0.25">
      <c r="R3922" s="330"/>
    </row>
    <row r="3923" spans="18:18" x14ac:dyDescent="0.25">
      <c r="R3923" s="330"/>
    </row>
    <row r="3924" spans="18:18" x14ac:dyDescent="0.25">
      <c r="R3924" s="330"/>
    </row>
    <row r="3925" spans="18:18" x14ac:dyDescent="0.25">
      <c r="R3925" s="330"/>
    </row>
    <row r="3926" spans="18:18" x14ac:dyDescent="0.25">
      <c r="R3926" s="330"/>
    </row>
    <row r="3927" spans="18:18" x14ac:dyDescent="0.25">
      <c r="R3927" s="330"/>
    </row>
    <row r="3928" spans="18:18" x14ac:dyDescent="0.25">
      <c r="R3928" s="330"/>
    </row>
    <row r="3929" spans="18:18" x14ac:dyDescent="0.25">
      <c r="R3929" s="330"/>
    </row>
    <row r="3930" spans="18:18" x14ac:dyDescent="0.25">
      <c r="R3930" s="330"/>
    </row>
    <row r="3931" spans="18:18" x14ac:dyDescent="0.25">
      <c r="R3931" s="330"/>
    </row>
    <row r="3932" spans="18:18" x14ac:dyDescent="0.25">
      <c r="R3932" s="330"/>
    </row>
    <row r="3933" spans="18:18" x14ac:dyDescent="0.25">
      <c r="R3933" s="330"/>
    </row>
    <row r="3934" spans="18:18" x14ac:dyDescent="0.25">
      <c r="R3934" s="330"/>
    </row>
    <row r="3935" spans="18:18" x14ac:dyDescent="0.25">
      <c r="R3935" s="330"/>
    </row>
    <row r="3936" spans="18:18" x14ac:dyDescent="0.25">
      <c r="R3936" s="330"/>
    </row>
    <row r="3937" spans="18:18" x14ac:dyDescent="0.25">
      <c r="R3937" s="330"/>
    </row>
    <row r="3938" spans="18:18" x14ac:dyDescent="0.25">
      <c r="R3938" s="330"/>
    </row>
    <row r="3939" spans="18:18" x14ac:dyDescent="0.25">
      <c r="R3939" s="330"/>
    </row>
    <row r="3940" spans="18:18" x14ac:dyDescent="0.25">
      <c r="R3940" s="330"/>
    </row>
    <row r="3941" spans="18:18" x14ac:dyDescent="0.25">
      <c r="R3941" s="330"/>
    </row>
    <row r="3942" spans="18:18" x14ac:dyDescent="0.25">
      <c r="R3942" s="330"/>
    </row>
    <row r="3943" spans="18:18" x14ac:dyDescent="0.25">
      <c r="R3943" s="330"/>
    </row>
    <row r="3944" spans="18:18" x14ac:dyDescent="0.25">
      <c r="R3944" s="330"/>
    </row>
    <row r="3945" spans="18:18" x14ac:dyDescent="0.25">
      <c r="R3945" s="330"/>
    </row>
    <row r="3946" spans="18:18" x14ac:dyDescent="0.25">
      <c r="R3946" s="330"/>
    </row>
    <row r="3947" spans="18:18" x14ac:dyDescent="0.25">
      <c r="R3947" s="330"/>
    </row>
    <row r="3948" spans="18:18" x14ac:dyDescent="0.25">
      <c r="R3948" s="330"/>
    </row>
    <row r="3949" spans="18:18" x14ac:dyDescent="0.25">
      <c r="R3949" s="330"/>
    </row>
    <row r="3950" spans="18:18" x14ac:dyDescent="0.25">
      <c r="R3950" s="330"/>
    </row>
    <row r="3951" spans="18:18" x14ac:dyDescent="0.25">
      <c r="R3951" s="330"/>
    </row>
    <row r="3952" spans="18:18" x14ac:dyDescent="0.25">
      <c r="R3952" s="330"/>
    </row>
    <row r="3953" spans="18:18" x14ac:dyDescent="0.25">
      <c r="R3953" s="330"/>
    </row>
    <row r="3954" spans="18:18" x14ac:dyDescent="0.25">
      <c r="R3954" s="330"/>
    </row>
    <row r="3955" spans="18:18" x14ac:dyDescent="0.25">
      <c r="R3955" s="330"/>
    </row>
    <row r="3956" spans="18:18" x14ac:dyDescent="0.25">
      <c r="R3956" s="330"/>
    </row>
    <row r="3957" spans="18:18" x14ac:dyDescent="0.25">
      <c r="R3957" s="330"/>
    </row>
    <row r="3958" spans="18:18" x14ac:dyDescent="0.25">
      <c r="R3958" s="330"/>
    </row>
    <row r="3959" spans="18:18" x14ac:dyDescent="0.25">
      <c r="R3959" s="330"/>
    </row>
    <row r="3960" spans="18:18" x14ac:dyDescent="0.25">
      <c r="R3960" s="330"/>
    </row>
    <row r="3961" spans="18:18" x14ac:dyDescent="0.25">
      <c r="R3961" s="330"/>
    </row>
    <row r="3962" spans="18:18" x14ac:dyDescent="0.25">
      <c r="R3962" s="330"/>
    </row>
    <row r="3963" spans="18:18" x14ac:dyDescent="0.25">
      <c r="R3963" s="330"/>
    </row>
    <row r="3964" spans="18:18" x14ac:dyDescent="0.25">
      <c r="R3964" s="330"/>
    </row>
    <row r="3965" spans="18:18" x14ac:dyDescent="0.25">
      <c r="R3965" s="330"/>
    </row>
    <row r="3966" spans="18:18" x14ac:dyDescent="0.25">
      <c r="R3966" s="330"/>
    </row>
    <row r="3967" spans="18:18" x14ac:dyDescent="0.25">
      <c r="R3967" s="330"/>
    </row>
    <row r="3968" spans="18:18" x14ac:dyDescent="0.25">
      <c r="R3968" s="330"/>
    </row>
    <row r="3969" spans="18:18" x14ac:dyDescent="0.25">
      <c r="R3969" s="330"/>
    </row>
    <row r="3970" spans="18:18" x14ac:dyDescent="0.25">
      <c r="R3970" s="330"/>
    </row>
    <row r="3971" spans="18:18" x14ac:dyDescent="0.25">
      <c r="R3971" s="330"/>
    </row>
    <row r="3972" spans="18:18" x14ac:dyDescent="0.25">
      <c r="R3972" s="330"/>
    </row>
    <row r="3973" spans="18:18" x14ac:dyDescent="0.25">
      <c r="R3973" s="330"/>
    </row>
    <row r="3974" spans="18:18" x14ac:dyDescent="0.25">
      <c r="R3974" s="330"/>
    </row>
    <row r="3975" spans="18:18" x14ac:dyDescent="0.25">
      <c r="R3975" s="330"/>
    </row>
    <row r="3976" spans="18:18" x14ac:dyDescent="0.25">
      <c r="R3976" s="330"/>
    </row>
    <row r="3977" spans="18:18" x14ac:dyDescent="0.25">
      <c r="R3977" s="330"/>
    </row>
    <row r="3978" spans="18:18" x14ac:dyDescent="0.25">
      <c r="R3978" s="330"/>
    </row>
    <row r="3979" spans="18:18" x14ac:dyDescent="0.25">
      <c r="R3979" s="330"/>
    </row>
    <row r="3980" spans="18:18" x14ac:dyDescent="0.25">
      <c r="R3980" s="330"/>
    </row>
    <row r="3981" spans="18:18" x14ac:dyDescent="0.25">
      <c r="R3981" s="330"/>
    </row>
    <row r="3982" spans="18:18" x14ac:dyDescent="0.25">
      <c r="R3982" s="330"/>
    </row>
    <row r="3983" spans="18:18" x14ac:dyDescent="0.25">
      <c r="R3983" s="330"/>
    </row>
    <row r="3984" spans="18:18" x14ac:dyDescent="0.25">
      <c r="R3984" s="330"/>
    </row>
    <row r="3985" spans="18:18" x14ac:dyDescent="0.25">
      <c r="R3985" s="330"/>
    </row>
    <row r="3986" spans="18:18" x14ac:dyDescent="0.25">
      <c r="R3986" s="330"/>
    </row>
    <row r="3987" spans="18:18" x14ac:dyDescent="0.25">
      <c r="R3987" s="330"/>
    </row>
    <row r="3988" spans="18:18" x14ac:dyDescent="0.25">
      <c r="R3988" s="330"/>
    </row>
    <row r="3989" spans="18:18" x14ac:dyDescent="0.25">
      <c r="R3989" s="330"/>
    </row>
    <row r="3990" spans="18:18" x14ac:dyDescent="0.25">
      <c r="R3990" s="330"/>
    </row>
    <row r="3991" spans="18:18" x14ac:dyDescent="0.25">
      <c r="R3991" s="330"/>
    </row>
    <row r="3992" spans="18:18" x14ac:dyDescent="0.25">
      <c r="R3992" s="330"/>
    </row>
    <row r="3993" spans="18:18" x14ac:dyDescent="0.25">
      <c r="R3993" s="330"/>
    </row>
    <row r="3994" spans="18:18" x14ac:dyDescent="0.25">
      <c r="R3994" s="330"/>
    </row>
    <row r="3995" spans="18:18" x14ac:dyDescent="0.25">
      <c r="R3995" s="330"/>
    </row>
    <row r="3996" spans="18:18" x14ac:dyDescent="0.25">
      <c r="R3996" s="330"/>
    </row>
    <row r="3997" spans="18:18" x14ac:dyDescent="0.25">
      <c r="R3997" s="330"/>
    </row>
    <row r="3998" spans="18:18" x14ac:dyDescent="0.25">
      <c r="R3998" s="330"/>
    </row>
    <row r="3999" spans="18:18" x14ac:dyDescent="0.25">
      <c r="R3999" s="330"/>
    </row>
    <row r="4000" spans="18:18" x14ac:dyDescent="0.25">
      <c r="R4000" s="330"/>
    </row>
    <row r="4001" spans="18:18" x14ac:dyDescent="0.25">
      <c r="R4001" s="330"/>
    </row>
    <row r="4002" spans="18:18" x14ac:dyDescent="0.25">
      <c r="R4002" s="330"/>
    </row>
    <row r="4003" spans="18:18" x14ac:dyDescent="0.25">
      <c r="R4003" s="330"/>
    </row>
    <row r="4004" spans="18:18" x14ac:dyDescent="0.25">
      <c r="R4004" s="330"/>
    </row>
    <row r="4005" spans="18:18" x14ac:dyDescent="0.25">
      <c r="R4005" s="330"/>
    </row>
    <row r="4006" spans="18:18" x14ac:dyDescent="0.25">
      <c r="R4006" s="330"/>
    </row>
    <row r="4007" spans="18:18" x14ac:dyDescent="0.25">
      <c r="R4007" s="330"/>
    </row>
    <row r="4008" spans="18:18" x14ac:dyDescent="0.25">
      <c r="R4008" s="330"/>
    </row>
    <row r="4009" spans="18:18" x14ac:dyDescent="0.25">
      <c r="R4009" s="330"/>
    </row>
    <row r="4010" spans="18:18" x14ac:dyDescent="0.25">
      <c r="R4010" s="330"/>
    </row>
    <row r="4011" spans="18:18" x14ac:dyDescent="0.25">
      <c r="R4011" s="330"/>
    </row>
    <row r="4012" spans="18:18" x14ac:dyDescent="0.25">
      <c r="R4012" s="330"/>
    </row>
    <row r="4013" spans="18:18" x14ac:dyDescent="0.25">
      <c r="R4013" s="330"/>
    </row>
    <row r="4014" spans="18:18" x14ac:dyDescent="0.25">
      <c r="R4014" s="330"/>
    </row>
    <row r="4015" spans="18:18" x14ac:dyDescent="0.25">
      <c r="R4015" s="330"/>
    </row>
    <row r="4016" spans="18:18" x14ac:dyDescent="0.25">
      <c r="R4016" s="330"/>
    </row>
    <row r="4017" spans="18:18" x14ac:dyDescent="0.25">
      <c r="R4017" s="330"/>
    </row>
    <row r="4018" spans="18:18" x14ac:dyDescent="0.25">
      <c r="R4018" s="330"/>
    </row>
    <row r="4019" spans="18:18" x14ac:dyDescent="0.25">
      <c r="R4019" s="330"/>
    </row>
    <row r="4020" spans="18:18" x14ac:dyDescent="0.25">
      <c r="R4020" s="330"/>
    </row>
    <row r="4021" spans="18:18" x14ac:dyDescent="0.25">
      <c r="R4021" s="330"/>
    </row>
    <row r="4022" spans="18:18" x14ac:dyDescent="0.25">
      <c r="R4022" s="330"/>
    </row>
    <row r="4023" spans="18:18" x14ac:dyDescent="0.25">
      <c r="R4023" s="330"/>
    </row>
    <row r="4024" spans="18:18" x14ac:dyDescent="0.25">
      <c r="R4024" s="330"/>
    </row>
    <row r="4025" spans="18:18" x14ac:dyDescent="0.25">
      <c r="R4025" s="330"/>
    </row>
    <row r="4026" spans="18:18" x14ac:dyDescent="0.25">
      <c r="R4026" s="330"/>
    </row>
    <row r="4027" spans="18:18" x14ac:dyDescent="0.25">
      <c r="R4027" s="330"/>
    </row>
    <row r="4028" spans="18:18" x14ac:dyDescent="0.25">
      <c r="R4028" s="330"/>
    </row>
    <row r="4029" spans="18:18" x14ac:dyDescent="0.25">
      <c r="R4029" s="330"/>
    </row>
    <row r="4030" spans="18:18" x14ac:dyDescent="0.25">
      <c r="R4030" s="330"/>
    </row>
    <row r="4031" spans="18:18" x14ac:dyDescent="0.25">
      <c r="R4031" s="330"/>
    </row>
    <row r="4032" spans="18:18" x14ac:dyDescent="0.25">
      <c r="R4032" s="330"/>
    </row>
    <row r="4033" spans="18:18" x14ac:dyDescent="0.25">
      <c r="R4033" s="330"/>
    </row>
    <row r="4034" spans="18:18" x14ac:dyDescent="0.25">
      <c r="R4034" s="330"/>
    </row>
    <row r="4035" spans="18:18" x14ac:dyDescent="0.25">
      <c r="R4035" s="330"/>
    </row>
    <row r="4036" spans="18:18" x14ac:dyDescent="0.25">
      <c r="R4036" s="330"/>
    </row>
    <row r="4037" spans="18:18" x14ac:dyDescent="0.25">
      <c r="R4037" s="330"/>
    </row>
    <row r="4038" spans="18:18" x14ac:dyDescent="0.25">
      <c r="R4038" s="330"/>
    </row>
    <row r="4039" spans="18:18" x14ac:dyDescent="0.25">
      <c r="R4039" s="330"/>
    </row>
    <row r="4040" spans="18:18" x14ac:dyDescent="0.25">
      <c r="R4040" s="330"/>
    </row>
    <row r="4041" spans="18:18" x14ac:dyDescent="0.25">
      <c r="R4041" s="330"/>
    </row>
    <row r="4042" spans="18:18" x14ac:dyDescent="0.25">
      <c r="R4042" s="330"/>
    </row>
    <row r="4043" spans="18:18" x14ac:dyDescent="0.25">
      <c r="R4043" s="330"/>
    </row>
    <row r="4044" spans="18:18" x14ac:dyDescent="0.25">
      <c r="R4044" s="330"/>
    </row>
    <row r="4045" spans="18:18" x14ac:dyDescent="0.25">
      <c r="R4045" s="330"/>
    </row>
    <row r="4046" spans="18:18" x14ac:dyDescent="0.25">
      <c r="R4046" s="330"/>
    </row>
    <row r="4047" spans="18:18" x14ac:dyDescent="0.25">
      <c r="R4047" s="330"/>
    </row>
    <row r="4048" spans="18:18" x14ac:dyDescent="0.25">
      <c r="R4048" s="330"/>
    </row>
    <row r="4049" spans="18:18" x14ac:dyDescent="0.25">
      <c r="R4049" s="330"/>
    </row>
    <row r="4050" spans="18:18" x14ac:dyDescent="0.25">
      <c r="R4050" s="330"/>
    </row>
    <row r="4051" spans="18:18" x14ac:dyDescent="0.25">
      <c r="R4051" s="330"/>
    </row>
    <row r="4052" spans="18:18" x14ac:dyDescent="0.25">
      <c r="R4052" s="330"/>
    </row>
    <row r="4053" spans="18:18" x14ac:dyDescent="0.25">
      <c r="R4053" s="330"/>
    </row>
    <row r="4054" spans="18:18" x14ac:dyDescent="0.25">
      <c r="R4054" s="330"/>
    </row>
    <row r="4055" spans="18:18" x14ac:dyDescent="0.25">
      <c r="R4055" s="330"/>
    </row>
    <row r="4056" spans="18:18" x14ac:dyDescent="0.25">
      <c r="R4056" s="330"/>
    </row>
    <row r="4057" spans="18:18" x14ac:dyDescent="0.25">
      <c r="R4057" s="330"/>
    </row>
    <row r="4058" spans="18:18" x14ac:dyDescent="0.25">
      <c r="R4058" s="330"/>
    </row>
    <row r="4059" spans="18:18" x14ac:dyDescent="0.25">
      <c r="R4059" s="330"/>
    </row>
    <row r="4060" spans="18:18" x14ac:dyDescent="0.25">
      <c r="R4060" s="330"/>
    </row>
    <row r="4061" spans="18:18" x14ac:dyDescent="0.25">
      <c r="R4061" s="330"/>
    </row>
    <row r="4062" spans="18:18" x14ac:dyDescent="0.25">
      <c r="R4062" s="330"/>
    </row>
    <row r="4063" spans="18:18" x14ac:dyDescent="0.25">
      <c r="R4063" s="330"/>
    </row>
    <row r="4064" spans="18:18" x14ac:dyDescent="0.25">
      <c r="R4064" s="330"/>
    </row>
    <row r="4065" spans="18:18" x14ac:dyDescent="0.25">
      <c r="R4065" s="330"/>
    </row>
    <row r="4066" spans="18:18" x14ac:dyDescent="0.25">
      <c r="R4066" s="330"/>
    </row>
    <row r="4067" spans="18:18" x14ac:dyDescent="0.25">
      <c r="R4067" s="330"/>
    </row>
    <row r="4068" spans="18:18" x14ac:dyDescent="0.25">
      <c r="R4068" s="330"/>
    </row>
    <row r="4069" spans="18:18" x14ac:dyDescent="0.25">
      <c r="R4069" s="330"/>
    </row>
    <row r="4070" spans="18:18" x14ac:dyDescent="0.25">
      <c r="R4070" s="330"/>
    </row>
    <row r="4071" spans="18:18" x14ac:dyDescent="0.25">
      <c r="R4071" s="330"/>
    </row>
    <row r="4072" spans="18:18" x14ac:dyDescent="0.25">
      <c r="R4072" s="330"/>
    </row>
    <row r="4073" spans="18:18" x14ac:dyDescent="0.25">
      <c r="R4073" s="330"/>
    </row>
    <row r="4074" spans="18:18" x14ac:dyDescent="0.25">
      <c r="R4074" s="330"/>
    </row>
    <row r="4075" spans="18:18" x14ac:dyDescent="0.25">
      <c r="R4075" s="330"/>
    </row>
    <row r="4076" spans="18:18" x14ac:dyDescent="0.25">
      <c r="R4076" s="330"/>
    </row>
    <row r="4077" spans="18:18" x14ac:dyDescent="0.25">
      <c r="R4077" s="330"/>
    </row>
    <row r="4078" spans="18:18" x14ac:dyDescent="0.25">
      <c r="R4078" s="330"/>
    </row>
    <row r="4079" spans="18:18" x14ac:dyDescent="0.25">
      <c r="R4079" s="330"/>
    </row>
    <row r="4080" spans="18:18" x14ac:dyDescent="0.25">
      <c r="R4080" s="330"/>
    </row>
    <row r="4081" spans="18:18" x14ac:dyDescent="0.25">
      <c r="R4081" s="330"/>
    </row>
    <row r="4082" spans="18:18" x14ac:dyDescent="0.25">
      <c r="R4082" s="330"/>
    </row>
    <row r="4083" spans="18:18" x14ac:dyDescent="0.25">
      <c r="R4083" s="330"/>
    </row>
    <row r="4084" spans="18:18" x14ac:dyDescent="0.25">
      <c r="R4084" s="330"/>
    </row>
    <row r="4085" spans="18:18" x14ac:dyDescent="0.25">
      <c r="R4085" s="330"/>
    </row>
    <row r="4086" spans="18:18" x14ac:dyDescent="0.25">
      <c r="R4086" s="330"/>
    </row>
    <row r="4087" spans="18:18" x14ac:dyDescent="0.25">
      <c r="R4087" s="330"/>
    </row>
    <row r="4088" spans="18:18" x14ac:dyDescent="0.25">
      <c r="R4088" s="330"/>
    </row>
    <row r="4089" spans="18:18" x14ac:dyDescent="0.25">
      <c r="R4089" s="330"/>
    </row>
    <row r="4090" spans="18:18" x14ac:dyDescent="0.25">
      <c r="R4090" s="330"/>
    </row>
    <row r="4091" spans="18:18" x14ac:dyDescent="0.25">
      <c r="R4091" s="330"/>
    </row>
    <row r="4092" spans="18:18" x14ac:dyDescent="0.25">
      <c r="R4092" s="330"/>
    </row>
    <row r="4093" spans="18:18" x14ac:dyDescent="0.25">
      <c r="R4093" s="330"/>
    </row>
    <row r="4094" spans="18:18" x14ac:dyDescent="0.25">
      <c r="R4094" s="330"/>
    </row>
    <row r="4095" spans="18:18" x14ac:dyDescent="0.25">
      <c r="R4095" s="330"/>
    </row>
    <row r="4096" spans="18:18" x14ac:dyDescent="0.25">
      <c r="R4096" s="330"/>
    </row>
    <row r="4097" spans="18:18" x14ac:dyDescent="0.25">
      <c r="R4097" s="330"/>
    </row>
    <row r="4098" spans="18:18" x14ac:dyDescent="0.25">
      <c r="R4098" s="330"/>
    </row>
    <row r="4099" spans="18:18" x14ac:dyDescent="0.25">
      <c r="R4099" s="330"/>
    </row>
    <row r="4100" spans="18:18" x14ac:dyDescent="0.25">
      <c r="R4100" s="330"/>
    </row>
    <row r="4101" spans="18:18" x14ac:dyDescent="0.25">
      <c r="R4101" s="330"/>
    </row>
    <row r="4102" spans="18:18" x14ac:dyDescent="0.25">
      <c r="R4102" s="330"/>
    </row>
    <row r="4103" spans="18:18" x14ac:dyDescent="0.25">
      <c r="R4103" s="330"/>
    </row>
    <row r="4104" spans="18:18" x14ac:dyDescent="0.25">
      <c r="R4104" s="330"/>
    </row>
    <row r="4105" spans="18:18" x14ac:dyDescent="0.25">
      <c r="R4105" s="330"/>
    </row>
    <row r="4106" spans="18:18" x14ac:dyDescent="0.25">
      <c r="R4106" s="330"/>
    </row>
    <row r="4107" spans="18:18" x14ac:dyDescent="0.25">
      <c r="R4107" s="330"/>
    </row>
    <row r="4108" spans="18:18" x14ac:dyDescent="0.25">
      <c r="R4108" s="330"/>
    </row>
    <row r="4109" spans="18:18" x14ac:dyDescent="0.25">
      <c r="R4109" s="330"/>
    </row>
    <row r="4110" spans="18:18" x14ac:dyDescent="0.25">
      <c r="R4110" s="330"/>
    </row>
    <row r="4111" spans="18:18" x14ac:dyDescent="0.25">
      <c r="R4111" s="330"/>
    </row>
    <row r="4112" spans="18:18" x14ac:dyDescent="0.25">
      <c r="R4112" s="330"/>
    </row>
    <row r="4113" spans="18:18" x14ac:dyDescent="0.25">
      <c r="R4113" s="330"/>
    </row>
    <row r="4114" spans="18:18" x14ac:dyDescent="0.25">
      <c r="R4114" s="330"/>
    </row>
    <row r="4115" spans="18:18" x14ac:dyDescent="0.25">
      <c r="R4115" s="330"/>
    </row>
    <row r="4116" spans="18:18" x14ac:dyDescent="0.25">
      <c r="R4116" s="330"/>
    </row>
    <row r="4117" spans="18:18" x14ac:dyDescent="0.25">
      <c r="R4117" s="330"/>
    </row>
    <row r="4118" spans="18:18" x14ac:dyDescent="0.25">
      <c r="R4118" s="330"/>
    </row>
    <row r="4119" spans="18:18" x14ac:dyDescent="0.25">
      <c r="R4119" s="330"/>
    </row>
    <row r="4120" spans="18:18" x14ac:dyDescent="0.25">
      <c r="R4120" s="330"/>
    </row>
    <row r="4121" spans="18:18" x14ac:dyDescent="0.25">
      <c r="R4121" s="330"/>
    </row>
    <row r="4122" spans="18:18" x14ac:dyDescent="0.25">
      <c r="R4122" s="330"/>
    </row>
    <row r="4123" spans="18:18" x14ac:dyDescent="0.25">
      <c r="R4123" s="330"/>
    </row>
    <row r="4124" spans="18:18" x14ac:dyDescent="0.25">
      <c r="R4124" s="330"/>
    </row>
    <row r="4125" spans="18:18" x14ac:dyDescent="0.25">
      <c r="R4125" s="330"/>
    </row>
    <row r="4126" spans="18:18" x14ac:dyDescent="0.25">
      <c r="R4126" s="330"/>
    </row>
    <row r="4127" spans="18:18" x14ac:dyDescent="0.25">
      <c r="R4127" s="330"/>
    </row>
    <row r="4128" spans="18:18" x14ac:dyDescent="0.25">
      <c r="R4128" s="330"/>
    </row>
    <row r="4129" spans="18:18" x14ac:dyDescent="0.25">
      <c r="R4129" s="330"/>
    </row>
    <row r="4130" spans="18:18" x14ac:dyDescent="0.25">
      <c r="R4130" s="330"/>
    </row>
    <row r="4131" spans="18:18" x14ac:dyDescent="0.25">
      <c r="R4131" s="330"/>
    </row>
    <row r="4132" spans="18:18" x14ac:dyDescent="0.25">
      <c r="R4132" s="330"/>
    </row>
    <row r="4133" spans="18:18" x14ac:dyDescent="0.25">
      <c r="R4133" s="330"/>
    </row>
    <row r="4134" spans="18:18" x14ac:dyDescent="0.25">
      <c r="R4134" s="330"/>
    </row>
    <row r="4135" spans="18:18" x14ac:dyDescent="0.25">
      <c r="R4135" s="330"/>
    </row>
    <row r="4136" spans="18:18" x14ac:dyDescent="0.25">
      <c r="R4136" s="330"/>
    </row>
    <row r="4137" spans="18:18" x14ac:dyDescent="0.25">
      <c r="R4137" s="330"/>
    </row>
    <row r="4138" spans="18:18" x14ac:dyDescent="0.25">
      <c r="R4138" s="330"/>
    </row>
    <row r="4139" spans="18:18" x14ac:dyDescent="0.25">
      <c r="R4139" s="330"/>
    </row>
    <row r="4140" spans="18:18" x14ac:dyDescent="0.25">
      <c r="R4140" s="330"/>
    </row>
    <row r="4141" spans="18:18" x14ac:dyDescent="0.25">
      <c r="R4141" s="330"/>
    </row>
    <row r="4142" spans="18:18" x14ac:dyDescent="0.25">
      <c r="R4142" s="330"/>
    </row>
    <row r="4143" spans="18:18" x14ac:dyDescent="0.25">
      <c r="R4143" s="330"/>
    </row>
    <row r="4144" spans="18:18" x14ac:dyDescent="0.25">
      <c r="R4144" s="330"/>
    </row>
    <row r="4145" spans="18:18" x14ac:dyDescent="0.25">
      <c r="R4145" s="330"/>
    </row>
    <row r="4146" spans="18:18" x14ac:dyDescent="0.25">
      <c r="R4146" s="330"/>
    </row>
    <row r="4147" spans="18:18" x14ac:dyDescent="0.25">
      <c r="R4147" s="330"/>
    </row>
    <row r="4148" spans="18:18" x14ac:dyDescent="0.25">
      <c r="R4148" s="330"/>
    </row>
    <row r="4149" spans="18:18" x14ac:dyDescent="0.25">
      <c r="R4149" s="330"/>
    </row>
    <row r="4150" spans="18:18" x14ac:dyDescent="0.25">
      <c r="R4150" s="330"/>
    </row>
    <row r="4151" spans="18:18" x14ac:dyDescent="0.25">
      <c r="R4151" s="330"/>
    </row>
    <row r="4152" spans="18:18" x14ac:dyDescent="0.25">
      <c r="R4152" s="330"/>
    </row>
    <row r="4153" spans="18:18" x14ac:dyDescent="0.25">
      <c r="R4153" s="330"/>
    </row>
    <row r="4154" spans="18:18" x14ac:dyDescent="0.25">
      <c r="R4154" s="330"/>
    </row>
    <row r="4155" spans="18:18" x14ac:dyDescent="0.25">
      <c r="R4155" s="330"/>
    </row>
    <row r="4156" spans="18:18" x14ac:dyDescent="0.25">
      <c r="R4156" s="330"/>
    </row>
    <row r="4157" spans="18:18" x14ac:dyDescent="0.25">
      <c r="R4157" s="330"/>
    </row>
    <row r="4158" spans="18:18" x14ac:dyDescent="0.25">
      <c r="R4158" s="330"/>
    </row>
    <row r="4159" spans="18:18" x14ac:dyDescent="0.25">
      <c r="R4159" s="330"/>
    </row>
    <row r="4160" spans="18:18" x14ac:dyDescent="0.25">
      <c r="R4160" s="330"/>
    </row>
    <row r="4161" spans="18:18" x14ac:dyDescent="0.25">
      <c r="R4161" s="330"/>
    </row>
    <row r="4162" spans="18:18" x14ac:dyDescent="0.25">
      <c r="R4162" s="330"/>
    </row>
    <row r="4163" spans="18:18" x14ac:dyDescent="0.25">
      <c r="R4163" s="330"/>
    </row>
    <row r="4164" spans="18:18" x14ac:dyDescent="0.25">
      <c r="R4164" s="330"/>
    </row>
    <row r="4165" spans="18:18" x14ac:dyDescent="0.25">
      <c r="R4165" s="330"/>
    </row>
    <row r="4166" spans="18:18" x14ac:dyDescent="0.25">
      <c r="R4166" s="330"/>
    </row>
    <row r="4167" spans="18:18" x14ac:dyDescent="0.25">
      <c r="R4167" s="330"/>
    </row>
    <row r="4168" spans="18:18" x14ac:dyDescent="0.25">
      <c r="R4168" s="330"/>
    </row>
    <row r="4169" spans="18:18" x14ac:dyDescent="0.25">
      <c r="R4169" s="330"/>
    </row>
    <row r="4170" spans="18:18" x14ac:dyDescent="0.25">
      <c r="R4170" s="330"/>
    </row>
    <row r="4171" spans="18:18" x14ac:dyDescent="0.25">
      <c r="R4171" s="330"/>
    </row>
    <row r="4172" spans="18:18" x14ac:dyDescent="0.25">
      <c r="R4172" s="330"/>
    </row>
    <row r="4173" spans="18:18" x14ac:dyDescent="0.25">
      <c r="R4173" s="330"/>
    </row>
    <row r="4174" spans="18:18" x14ac:dyDescent="0.25">
      <c r="R4174" s="330"/>
    </row>
    <row r="4175" spans="18:18" x14ac:dyDescent="0.25">
      <c r="R4175" s="330"/>
    </row>
    <row r="4176" spans="18:18" x14ac:dyDescent="0.25">
      <c r="R4176" s="330"/>
    </row>
    <row r="4177" spans="18:18" x14ac:dyDescent="0.25">
      <c r="R4177" s="330"/>
    </row>
    <row r="4178" spans="18:18" x14ac:dyDescent="0.25">
      <c r="R4178" s="330"/>
    </row>
    <row r="4179" spans="18:18" x14ac:dyDescent="0.25">
      <c r="R4179" s="330"/>
    </row>
    <row r="4180" spans="18:18" x14ac:dyDescent="0.25">
      <c r="R4180" s="330"/>
    </row>
    <row r="4181" spans="18:18" x14ac:dyDescent="0.25">
      <c r="R4181" s="330"/>
    </row>
    <row r="4182" spans="18:18" x14ac:dyDescent="0.25">
      <c r="R4182" s="330"/>
    </row>
    <row r="4183" spans="18:18" x14ac:dyDescent="0.25">
      <c r="R4183" s="330"/>
    </row>
    <row r="4184" spans="18:18" x14ac:dyDescent="0.25">
      <c r="R4184" s="330"/>
    </row>
    <row r="4185" spans="18:18" x14ac:dyDescent="0.25">
      <c r="R4185" s="330"/>
    </row>
    <row r="4186" spans="18:18" x14ac:dyDescent="0.25">
      <c r="R4186" s="330"/>
    </row>
    <row r="4187" spans="18:18" x14ac:dyDescent="0.25">
      <c r="R4187" s="330"/>
    </row>
    <row r="4188" spans="18:18" x14ac:dyDescent="0.25">
      <c r="R4188" s="330"/>
    </row>
    <row r="4189" spans="18:18" x14ac:dyDescent="0.25">
      <c r="R4189" s="330"/>
    </row>
    <row r="4190" spans="18:18" x14ac:dyDescent="0.25">
      <c r="R4190" s="330"/>
    </row>
    <row r="4191" spans="18:18" x14ac:dyDescent="0.25">
      <c r="R4191" s="330"/>
    </row>
    <row r="4192" spans="18:18" x14ac:dyDescent="0.25">
      <c r="R4192" s="330"/>
    </row>
    <row r="4193" spans="18:18" x14ac:dyDescent="0.25">
      <c r="R4193" s="330"/>
    </row>
    <row r="4194" spans="18:18" x14ac:dyDescent="0.25">
      <c r="R4194" s="330"/>
    </row>
    <row r="4195" spans="18:18" x14ac:dyDescent="0.25">
      <c r="R4195" s="330"/>
    </row>
    <row r="4196" spans="18:18" x14ac:dyDescent="0.25">
      <c r="R4196" s="330"/>
    </row>
    <row r="4197" spans="18:18" x14ac:dyDescent="0.25">
      <c r="R4197" s="330"/>
    </row>
    <row r="4198" spans="18:18" x14ac:dyDescent="0.25">
      <c r="R4198" s="330"/>
    </row>
    <row r="4199" spans="18:18" x14ac:dyDescent="0.25">
      <c r="R4199" s="330"/>
    </row>
    <row r="4200" spans="18:18" x14ac:dyDescent="0.25">
      <c r="R4200" s="330"/>
    </row>
    <row r="4201" spans="18:18" x14ac:dyDescent="0.25">
      <c r="R4201" s="330"/>
    </row>
    <row r="4202" spans="18:18" x14ac:dyDescent="0.25">
      <c r="R4202" s="330"/>
    </row>
    <row r="4203" spans="18:18" x14ac:dyDescent="0.25">
      <c r="R4203" s="330"/>
    </row>
    <row r="4204" spans="18:18" x14ac:dyDescent="0.25">
      <c r="R4204" s="330"/>
    </row>
    <row r="4205" spans="18:18" x14ac:dyDescent="0.25">
      <c r="R4205" s="330"/>
    </row>
    <row r="4206" spans="18:18" x14ac:dyDescent="0.25">
      <c r="R4206" s="330"/>
    </row>
    <row r="4207" spans="18:18" x14ac:dyDescent="0.25">
      <c r="R4207" s="330"/>
    </row>
    <row r="4208" spans="18:18" x14ac:dyDescent="0.25">
      <c r="R4208" s="330"/>
    </row>
    <row r="4209" spans="18:18" x14ac:dyDescent="0.25">
      <c r="R4209" s="330"/>
    </row>
    <row r="4210" spans="18:18" x14ac:dyDescent="0.25">
      <c r="R4210" s="330"/>
    </row>
    <row r="4211" spans="18:18" x14ac:dyDescent="0.25">
      <c r="R4211" s="330"/>
    </row>
    <row r="4212" spans="18:18" x14ac:dyDescent="0.25">
      <c r="R4212" s="330"/>
    </row>
    <row r="4213" spans="18:18" x14ac:dyDescent="0.25">
      <c r="R4213" s="330"/>
    </row>
    <row r="4214" spans="18:18" x14ac:dyDescent="0.25">
      <c r="R4214" s="330"/>
    </row>
    <row r="4215" spans="18:18" x14ac:dyDescent="0.25">
      <c r="R4215" s="330"/>
    </row>
    <row r="4216" spans="18:18" x14ac:dyDescent="0.25">
      <c r="R4216" s="330"/>
    </row>
    <row r="4217" spans="18:18" x14ac:dyDescent="0.25">
      <c r="R4217" s="330"/>
    </row>
    <row r="4218" spans="18:18" x14ac:dyDescent="0.25">
      <c r="R4218" s="330"/>
    </row>
    <row r="4219" spans="18:18" x14ac:dyDescent="0.25">
      <c r="R4219" s="330"/>
    </row>
    <row r="4220" spans="18:18" x14ac:dyDescent="0.25">
      <c r="R4220" s="330"/>
    </row>
    <row r="4221" spans="18:18" x14ac:dyDescent="0.25">
      <c r="R4221" s="330"/>
    </row>
    <row r="4222" spans="18:18" x14ac:dyDescent="0.25">
      <c r="R4222" s="330"/>
    </row>
    <row r="4223" spans="18:18" x14ac:dyDescent="0.25">
      <c r="R4223" s="330"/>
    </row>
    <row r="4224" spans="18:18" x14ac:dyDescent="0.25">
      <c r="R4224" s="330"/>
    </row>
    <row r="4225" spans="18:18" x14ac:dyDescent="0.25">
      <c r="R4225" s="330"/>
    </row>
    <row r="4226" spans="18:18" x14ac:dyDescent="0.25">
      <c r="R4226" s="330"/>
    </row>
    <row r="4227" spans="18:18" x14ac:dyDescent="0.25">
      <c r="R4227" s="330"/>
    </row>
    <row r="4228" spans="18:18" x14ac:dyDescent="0.25">
      <c r="R4228" s="330"/>
    </row>
    <row r="4229" spans="18:18" x14ac:dyDescent="0.25">
      <c r="R4229" s="330"/>
    </row>
    <row r="4230" spans="18:18" x14ac:dyDescent="0.25">
      <c r="R4230" s="330"/>
    </row>
    <row r="4231" spans="18:18" x14ac:dyDescent="0.25">
      <c r="R4231" s="330"/>
    </row>
    <row r="4232" spans="18:18" x14ac:dyDescent="0.25">
      <c r="R4232" s="330"/>
    </row>
    <row r="4233" spans="18:18" x14ac:dyDescent="0.25">
      <c r="R4233" s="330"/>
    </row>
    <row r="4234" spans="18:18" x14ac:dyDescent="0.25">
      <c r="R4234" s="330"/>
    </row>
    <row r="4235" spans="18:18" x14ac:dyDescent="0.25">
      <c r="R4235" s="330"/>
    </row>
    <row r="4236" spans="18:18" x14ac:dyDescent="0.25">
      <c r="R4236" s="330"/>
    </row>
    <row r="4237" spans="18:18" x14ac:dyDescent="0.25">
      <c r="R4237" s="330"/>
    </row>
    <row r="4238" spans="18:18" x14ac:dyDescent="0.25">
      <c r="R4238" s="330"/>
    </row>
    <row r="4239" spans="18:18" x14ac:dyDescent="0.25">
      <c r="R4239" s="330"/>
    </row>
    <row r="4240" spans="18:18" x14ac:dyDescent="0.25">
      <c r="R4240" s="330"/>
    </row>
    <row r="4241" spans="18:18" x14ac:dyDescent="0.25">
      <c r="R4241" s="330"/>
    </row>
    <row r="4242" spans="18:18" x14ac:dyDescent="0.25">
      <c r="R4242" s="330"/>
    </row>
    <row r="4243" spans="18:18" x14ac:dyDescent="0.25">
      <c r="R4243" s="330"/>
    </row>
    <row r="4244" spans="18:18" x14ac:dyDescent="0.25">
      <c r="R4244" s="330"/>
    </row>
    <row r="4245" spans="18:18" x14ac:dyDescent="0.25">
      <c r="R4245" s="330"/>
    </row>
    <row r="4246" spans="18:18" x14ac:dyDescent="0.25">
      <c r="R4246" s="330"/>
    </row>
    <row r="4247" spans="18:18" x14ac:dyDescent="0.25">
      <c r="R4247" s="330"/>
    </row>
    <row r="4248" spans="18:18" x14ac:dyDescent="0.25">
      <c r="R4248" s="330"/>
    </row>
    <row r="4249" spans="18:18" x14ac:dyDescent="0.25">
      <c r="R4249" s="330"/>
    </row>
    <row r="4250" spans="18:18" x14ac:dyDescent="0.25">
      <c r="R4250" s="330"/>
    </row>
    <row r="4251" spans="18:18" x14ac:dyDescent="0.25">
      <c r="R4251" s="330"/>
    </row>
    <row r="4252" spans="18:18" x14ac:dyDescent="0.25">
      <c r="R4252" s="330"/>
    </row>
    <row r="4253" spans="18:18" x14ac:dyDescent="0.25">
      <c r="R4253" s="330"/>
    </row>
    <row r="4254" spans="18:18" x14ac:dyDescent="0.25">
      <c r="R4254" s="330"/>
    </row>
    <row r="4255" spans="18:18" x14ac:dyDescent="0.25">
      <c r="R4255" s="330"/>
    </row>
    <row r="4256" spans="18:18" x14ac:dyDescent="0.25">
      <c r="R4256" s="330"/>
    </row>
    <row r="4257" spans="18:18" x14ac:dyDescent="0.25">
      <c r="R4257" s="330"/>
    </row>
    <row r="4258" spans="18:18" x14ac:dyDescent="0.25">
      <c r="R4258" s="330"/>
    </row>
    <row r="4259" spans="18:18" x14ac:dyDescent="0.25">
      <c r="R4259" s="330"/>
    </row>
    <row r="4260" spans="18:18" x14ac:dyDescent="0.25">
      <c r="R4260" s="330"/>
    </row>
    <row r="4261" spans="18:18" x14ac:dyDescent="0.25">
      <c r="R4261" s="330"/>
    </row>
    <row r="4262" spans="18:18" x14ac:dyDescent="0.25">
      <c r="R4262" s="330"/>
    </row>
    <row r="4263" spans="18:18" x14ac:dyDescent="0.25">
      <c r="R4263" s="330"/>
    </row>
    <row r="4264" spans="18:18" x14ac:dyDescent="0.25">
      <c r="R4264" s="330"/>
    </row>
    <row r="4265" spans="18:18" x14ac:dyDescent="0.25">
      <c r="R4265" s="330"/>
    </row>
    <row r="4266" spans="18:18" x14ac:dyDescent="0.25">
      <c r="R4266" s="330"/>
    </row>
    <row r="4267" spans="18:18" x14ac:dyDescent="0.25">
      <c r="R4267" s="330"/>
    </row>
    <row r="4268" spans="18:18" x14ac:dyDescent="0.25">
      <c r="R4268" s="330"/>
    </row>
    <row r="4269" spans="18:18" x14ac:dyDescent="0.25">
      <c r="R4269" s="330"/>
    </row>
    <row r="4270" spans="18:18" x14ac:dyDescent="0.25">
      <c r="R4270" s="330"/>
    </row>
    <row r="4271" spans="18:18" x14ac:dyDescent="0.25">
      <c r="R4271" s="330"/>
    </row>
    <row r="4272" spans="18:18" x14ac:dyDescent="0.25">
      <c r="R4272" s="330"/>
    </row>
    <row r="4273" spans="18:18" x14ac:dyDescent="0.25">
      <c r="R4273" s="330"/>
    </row>
    <row r="4274" spans="18:18" x14ac:dyDescent="0.25">
      <c r="R4274" s="330"/>
    </row>
    <row r="4275" spans="18:18" x14ac:dyDescent="0.25">
      <c r="R4275" s="330"/>
    </row>
    <row r="4276" spans="18:18" x14ac:dyDescent="0.25">
      <c r="R4276" s="330"/>
    </row>
    <row r="4277" spans="18:18" x14ac:dyDescent="0.25">
      <c r="R4277" s="330"/>
    </row>
    <row r="4278" spans="18:18" x14ac:dyDescent="0.25">
      <c r="R4278" s="330"/>
    </row>
    <row r="4279" spans="18:18" x14ac:dyDescent="0.25">
      <c r="R4279" s="330"/>
    </row>
    <row r="4280" spans="18:18" x14ac:dyDescent="0.25">
      <c r="R4280" s="330"/>
    </row>
    <row r="4281" spans="18:18" x14ac:dyDescent="0.25">
      <c r="R4281" s="330"/>
    </row>
    <row r="4282" spans="18:18" x14ac:dyDescent="0.25">
      <c r="R4282" s="330"/>
    </row>
    <row r="4283" spans="18:18" x14ac:dyDescent="0.25">
      <c r="R4283" s="330"/>
    </row>
    <row r="4284" spans="18:18" x14ac:dyDescent="0.25">
      <c r="R4284" s="330"/>
    </row>
    <row r="4285" spans="18:18" x14ac:dyDescent="0.25">
      <c r="R4285" s="330"/>
    </row>
    <row r="4286" spans="18:18" x14ac:dyDescent="0.25">
      <c r="R4286" s="330"/>
    </row>
    <row r="4287" spans="18:18" x14ac:dyDescent="0.25">
      <c r="R4287" s="330"/>
    </row>
    <row r="4288" spans="18:18" x14ac:dyDescent="0.25">
      <c r="R4288" s="330"/>
    </row>
    <row r="4289" spans="18:18" x14ac:dyDescent="0.25">
      <c r="R4289" s="330"/>
    </row>
    <row r="4290" spans="18:18" x14ac:dyDescent="0.25">
      <c r="R4290" s="330"/>
    </row>
    <row r="4291" spans="18:18" x14ac:dyDescent="0.25">
      <c r="R4291" s="330"/>
    </row>
    <row r="4292" spans="18:18" x14ac:dyDescent="0.25">
      <c r="R4292" s="330"/>
    </row>
    <row r="4293" spans="18:18" x14ac:dyDescent="0.25">
      <c r="R4293" s="330"/>
    </row>
    <row r="4294" spans="18:18" x14ac:dyDescent="0.25">
      <c r="R4294" s="330"/>
    </row>
    <row r="4295" spans="18:18" x14ac:dyDescent="0.25">
      <c r="R4295" s="330"/>
    </row>
    <row r="4296" spans="18:18" x14ac:dyDescent="0.25">
      <c r="R4296" s="330"/>
    </row>
    <row r="4297" spans="18:18" x14ac:dyDescent="0.25">
      <c r="R4297" s="330"/>
    </row>
    <row r="4298" spans="18:18" x14ac:dyDescent="0.25">
      <c r="R4298" s="330"/>
    </row>
    <row r="4299" spans="18:18" x14ac:dyDescent="0.25">
      <c r="R4299" s="330"/>
    </row>
    <row r="4300" spans="18:18" x14ac:dyDescent="0.25">
      <c r="R4300" s="330"/>
    </row>
    <row r="4301" spans="18:18" x14ac:dyDescent="0.25">
      <c r="R4301" s="330"/>
    </row>
    <row r="4302" spans="18:18" x14ac:dyDescent="0.25">
      <c r="R4302" s="330"/>
    </row>
    <row r="4303" spans="18:18" x14ac:dyDescent="0.25">
      <c r="R4303" s="330"/>
    </row>
    <row r="4304" spans="18:18" x14ac:dyDescent="0.25">
      <c r="R4304" s="330"/>
    </row>
    <row r="4305" spans="18:18" x14ac:dyDescent="0.25">
      <c r="R4305" s="330"/>
    </row>
    <row r="4306" spans="18:18" x14ac:dyDescent="0.25">
      <c r="R4306" s="330"/>
    </row>
    <row r="4307" spans="18:18" x14ac:dyDescent="0.25">
      <c r="R4307" s="330"/>
    </row>
    <row r="4308" spans="18:18" x14ac:dyDescent="0.25">
      <c r="R4308" s="330"/>
    </row>
    <row r="4309" spans="18:18" x14ac:dyDescent="0.25">
      <c r="R4309" s="330"/>
    </row>
    <row r="4310" spans="18:18" x14ac:dyDescent="0.25">
      <c r="R4310" s="330"/>
    </row>
    <row r="4311" spans="18:18" x14ac:dyDescent="0.25">
      <c r="R4311" s="330"/>
    </row>
    <row r="4312" spans="18:18" x14ac:dyDescent="0.25">
      <c r="R4312" s="330"/>
    </row>
    <row r="4313" spans="18:18" x14ac:dyDescent="0.25">
      <c r="R4313" s="330"/>
    </row>
    <row r="4314" spans="18:18" x14ac:dyDescent="0.25">
      <c r="R4314" s="330"/>
    </row>
    <row r="4315" spans="18:18" x14ac:dyDescent="0.25">
      <c r="R4315" s="330"/>
    </row>
    <row r="4316" spans="18:18" x14ac:dyDescent="0.25">
      <c r="R4316" s="330"/>
    </row>
    <row r="4317" spans="18:18" x14ac:dyDescent="0.25">
      <c r="R4317" s="330"/>
    </row>
    <row r="4318" spans="18:18" x14ac:dyDescent="0.25">
      <c r="R4318" s="330"/>
    </row>
    <row r="4319" spans="18:18" x14ac:dyDescent="0.25">
      <c r="R4319" s="330"/>
    </row>
    <row r="4320" spans="18:18" x14ac:dyDescent="0.25">
      <c r="R4320" s="330"/>
    </row>
    <row r="4321" spans="18:18" x14ac:dyDescent="0.25">
      <c r="R4321" s="330"/>
    </row>
    <row r="4322" spans="18:18" x14ac:dyDescent="0.25">
      <c r="R4322" s="330"/>
    </row>
    <row r="4323" spans="18:18" x14ac:dyDescent="0.25">
      <c r="R4323" s="330"/>
    </row>
    <row r="4324" spans="18:18" x14ac:dyDescent="0.25">
      <c r="R4324" s="330"/>
    </row>
    <row r="4325" spans="18:18" x14ac:dyDescent="0.25">
      <c r="R4325" s="330"/>
    </row>
    <row r="4326" spans="18:18" x14ac:dyDescent="0.25">
      <c r="R4326" s="330"/>
    </row>
    <row r="4327" spans="18:18" x14ac:dyDescent="0.25">
      <c r="R4327" s="330"/>
    </row>
    <row r="4328" spans="18:18" x14ac:dyDescent="0.25">
      <c r="R4328" s="330"/>
    </row>
    <row r="4329" spans="18:18" x14ac:dyDescent="0.25">
      <c r="R4329" s="330"/>
    </row>
    <row r="4330" spans="18:18" x14ac:dyDescent="0.25">
      <c r="R4330" s="330"/>
    </row>
    <row r="4331" spans="18:18" x14ac:dyDescent="0.25">
      <c r="R4331" s="330"/>
    </row>
    <row r="4332" spans="18:18" x14ac:dyDescent="0.25">
      <c r="R4332" s="330"/>
    </row>
    <row r="4333" spans="18:18" x14ac:dyDescent="0.25">
      <c r="R4333" s="330"/>
    </row>
    <row r="4334" spans="18:18" x14ac:dyDescent="0.25">
      <c r="R4334" s="330"/>
    </row>
    <row r="4335" spans="18:18" x14ac:dyDescent="0.25">
      <c r="R4335" s="330"/>
    </row>
    <row r="4336" spans="18:18" x14ac:dyDescent="0.25">
      <c r="R4336" s="330"/>
    </row>
    <row r="4337" spans="18:18" x14ac:dyDescent="0.25">
      <c r="R4337" s="330"/>
    </row>
    <row r="4338" spans="18:18" x14ac:dyDescent="0.25">
      <c r="R4338" s="330"/>
    </row>
    <row r="4339" spans="18:18" x14ac:dyDescent="0.25">
      <c r="R4339" s="330"/>
    </row>
    <row r="4340" spans="18:18" x14ac:dyDescent="0.25">
      <c r="R4340" s="330"/>
    </row>
    <row r="4341" spans="18:18" x14ac:dyDescent="0.25">
      <c r="R4341" s="330"/>
    </row>
    <row r="4342" spans="18:18" x14ac:dyDescent="0.25">
      <c r="R4342" s="330"/>
    </row>
    <row r="4343" spans="18:18" x14ac:dyDescent="0.25">
      <c r="R4343" s="330"/>
    </row>
    <row r="4344" spans="18:18" x14ac:dyDescent="0.25">
      <c r="R4344" s="330"/>
    </row>
    <row r="4345" spans="18:18" x14ac:dyDescent="0.25">
      <c r="R4345" s="330"/>
    </row>
    <row r="4346" spans="18:18" x14ac:dyDescent="0.25">
      <c r="R4346" s="330"/>
    </row>
    <row r="4347" spans="18:18" x14ac:dyDescent="0.25">
      <c r="R4347" s="330"/>
    </row>
    <row r="4348" spans="18:18" x14ac:dyDescent="0.25">
      <c r="R4348" s="330"/>
    </row>
    <row r="4349" spans="18:18" x14ac:dyDescent="0.25">
      <c r="R4349" s="330"/>
    </row>
    <row r="4350" spans="18:18" x14ac:dyDescent="0.25">
      <c r="R4350" s="330"/>
    </row>
    <row r="4351" spans="18:18" x14ac:dyDescent="0.25">
      <c r="R4351" s="330"/>
    </row>
    <row r="4352" spans="18:18" x14ac:dyDescent="0.25">
      <c r="R4352" s="330"/>
    </row>
    <row r="4353" spans="18:18" x14ac:dyDescent="0.25">
      <c r="R4353" s="330"/>
    </row>
    <row r="4354" spans="18:18" x14ac:dyDescent="0.25">
      <c r="R4354" s="330"/>
    </row>
    <row r="4355" spans="18:18" x14ac:dyDescent="0.25">
      <c r="R4355" s="330"/>
    </row>
    <row r="4356" spans="18:18" x14ac:dyDescent="0.25">
      <c r="R4356" s="330"/>
    </row>
    <row r="4357" spans="18:18" x14ac:dyDescent="0.25">
      <c r="R4357" s="330"/>
    </row>
    <row r="4358" spans="18:18" x14ac:dyDescent="0.25">
      <c r="R4358" s="330"/>
    </row>
    <row r="4359" spans="18:18" x14ac:dyDescent="0.25">
      <c r="R4359" s="330"/>
    </row>
    <row r="4360" spans="18:18" x14ac:dyDescent="0.25">
      <c r="R4360" s="330"/>
    </row>
    <row r="4361" spans="18:18" x14ac:dyDescent="0.25">
      <c r="R4361" s="330"/>
    </row>
    <row r="4362" spans="18:18" x14ac:dyDescent="0.25">
      <c r="R4362" s="330"/>
    </row>
    <row r="4363" spans="18:18" x14ac:dyDescent="0.25">
      <c r="R4363" s="330"/>
    </row>
    <row r="4364" spans="18:18" x14ac:dyDescent="0.25">
      <c r="R4364" s="330"/>
    </row>
    <row r="4365" spans="18:18" x14ac:dyDescent="0.25">
      <c r="R4365" s="330"/>
    </row>
    <row r="4366" spans="18:18" x14ac:dyDescent="0.25">
      <c r="R4366" s="330"/>
    </row>
    <row r="4367" spans="18:18" x14ac:dyDescent="0.25">
      <c r="R4367" s="330"/>
    </row>
    <row r="4368" spans="18:18" x14ac:dyDescent="0.25">
      <c r="R4368" s="330"/>
    </row>
    <row r="4369" spans="18:18" x14ac:dyDescent="0.25">
      <c r="R4369" s="330"/>
    </row>
    <row r="4370" spans="18:18" x14ac:dyDescent="0.25">
      <c r="R4370" s="330"/>
    </row>
    <row r="4371" spans="18:18" x14ac:dyDescent="0.25">
      <c r="R4371" s="330"/>
    </row>
    <row r="4372" spans="18:18" x14ac:dyDescent="0.25">
      <c r="R4372" s="330"/>
    </row>
    <row r="4373" spans="18:18" x14ac:dyDescent="0.25">
      <c r="R4373" s="330"/>
    </row>
    <row r="4374" spans="18:18" x14ac:dyDescent="0.25">
      <c r="R4374" s="330"/>
    </row>
    <row r="4375" spans="18:18" x14ac:dyDescent="0.25">
      <c r="R4375" s="330"/>
    </row>
    <row r="4376" spans="18:18" x14ac:dyDescent="0.25">
      <c r="R4376" s="330"/>
    </row>
    <row r="4377" spans="18:18" x14ac:dyDescent="0.25">
      <c r="R4377" s="330"/>
    </row>
    <row r="4378" spans="18:18" x14ac:dyDescent="0.25">
      <c r="R4378" s="330"/>
    </row>
    <row r="4379" spans="18:18" x14ac:dyDescent="0.25">
      <c r="R4379" s="330"/>
    </row>
    <row r="4380" spans="18:18" x14ac:dyDescent="0.25">
      <c r="R4380" s="330"/>
    </row>
    <row r="4381" spans="18:18" x14ac:dyDescent="0.25">
      <c r="R4381" s="330"/>
    </row>
    <row r="4382" spans="18:18" x14ac:dyDescent="0.25">
      <c r="R4382" s="330"/>
    </row>
    <row r="4383" spans="18:18" x14ac:dyDescent="0.25">
      <c r="R4383" s="330"/>
    </row>
    <row r="4384" spans="18:18" x14ac:dyDescent="0.25">
      <c r="R4384" s="330"/>
    </row>
    <row r="4385" spans="18:18" x14ac:dyDescent="0.25">
      <c r="R4385" s="330"/>
    </row>
    <row r="4386" spans="18:18" x14ac:dyDescent="0.25">
      <c r="R4386" s="330"/>
    </row>
    <row r="4387" spans="18:18" x14ac:dyDescent="0.25">
      <c r="R4387" s="330"/>
    </row>
    <row r="4388" spans="18:18" x14ac:dyDescent="0.25">
      <c r="R4388" s="330"/>
    </row>
    <row r="4389" spans="18:18" x14ac:dyDescent="0.25">
      <c r="R4389" s="330"/>
    </row>
    <row r="4390" spans="18:18" x14ac:dyDescent="0.25">
      <c r="R4390" s="330"/>
    </row>
    <row r="4391" spans="18:18" x14ac:dyDescent="0.25">
      <c r="R4391" s="330"/>
    </row>
    <row r="4392" spans="18:18" x14ac:dyDescent="0.25">
      <c r="R4392" s="330"/>
    </row>
    <row r="4393" spans="18:18" x14ac:dyDescent="0.25">
      <c r="R4393" s="330"/>
    </row>
    <row r="4394" spans="18:18" x14ac:dyDescent="0.25">
      <c r="R4394" s="330"/>
    </row>
    <row r="4395" spans="18:18" x14ac:dyDescent="0.25">
      <c r="R4395" s="330"/>
    </row>
    <row r="4396" spans="18:18" x14ac:dyDescent="0.25">
      <c r="R4396" s="330"/>
    </row>
    <row r="4397" spans="18:18" x14ac:dyDescent="0.25">
      <c r="R4397" s="330"/>
    </row>
    <row r="4398" spans="18:18" x14ac:dyDescent="0.25">
      <c r="R4398" s="330"/>
    </row>
    <row r="4399" spans="18:18" x14ac:dyDescent="0.25">
      <c r="R4399" s="330"/>
    </row>
    <row r="4400" spans="18:18" x14ac:dyDescent="0.25">
      <c r="R4400" s="330"/>
    </row>
    <row r="4401" spans="18:18" x14ac:dyDescent="0.25">
      <c r="R4401" s="330"/>
    </row>
    <row r="4402" spans="18:18" x14ac:dyDescent="0.25">
      <c r="R4402" s="330"/>
    </row>
    <row r="4403" spans="18:18" x14ac:dyDescent="0.25">
      <c r="R4403" s="330"/>
    </row>
    <row r="4404" spans="18:18" x14ac:dyDescent="0.25">
      <c r="R4404" s="330"/>
    </row>
    <row r="4405" spans="18:18" x14ac:dyDescent="0.25">
      <c r="R4405" s="330"/>
    </row>
    <row r="4406" spans="18:18" x14ac:dyDescent="0.25">
      <c r="R4406" s="330"/>
    </row>
    <row r="4407" spans="18:18" x14ac:dyDescent="0.25">
      <c r="R4407" s="330"/>
    </row>
    <row r="4408" spans="18:18" x14ac:dyDescent="0.25">
      <c r="R4408" s="330"/>
    </row>
    <row r="4409" spans="18:18" x14ac:dyDescent="0.25">
      <c r="R4409" s="330"/>
    </row>
    <row r="4410" spans="18:18" x14ac:dyDescent="0.25">
      <c r="R4410" s="330"/>
    </row>
    <row r="4411" spans="18:18" x14ac:dyDescent="0.25">
      <c r="R4411" s="330"/>
    </row>
    <row r="4412" spans="18:18" x14ac:dyDescent="0.25">
      <c r="R4412" s="330"/>
    </row>
    <row r="4413" spans="18:18" x14ac:dyDescent="0.25">
      <c r="R4413" s="330"/>
    </row>
    <row r="4414" spans="18:18" x14ac:dyDescent="0.25">
      <c r="R4414" s="330"/>
    </row>
    <row r="4415" spans="18:18" x14ac:dyDescent="0.25">
      <c r="R4415" s="330"/>
    </row>
    <row r="4416" spans="18:18" x14ac:dyDescent="0.25">
      <c r="R4416" s="330"/>
    </row>
    <row r="4417" spans="18:18" x14ac:dyDescent="0.25">
      <c r="R4417" s="330"/>
    </row>
    <row r="4418" spans="18:18" x14ac:dyDescent="0.25">
      <c r="R4418" s="330"/>
    </row>
    <row r="4419" spans="18:18" x14ac:dyDescent="0.25">
      <c r="R4419" s="330"/>
    </row>
    <row r="4420" spans="18:18" x14ac:dyDescent="0.25">
      <c r="R4420" s="330"/>
    </row>
    <row r="4421" spans="18:18" x14ac:dyDescent="0.25">
      <c r="R4421" s="330"/>
    </row>
    <row r="4422" spans="18:18" x14ac:dyDescent="0.25">
      <c r="R4422" s="330"/>
    </row>
    <row r="4423" spans="18:18" x14ac:dyDescent="0.25">
      <c r="R4423" s="330"/>
    </row>
    <row r="4424" spans="18:18" x14ac:dyDescent="0.25">
      <c r="R4424" s="330"/>
    </row>
    <row r="4425" spans="18:18" x14ac:dyDescent="0.25">
      <c r="R4425" s="330"/>
    </row>
    <row r="4426" spans="18:18" x14ac:dyDescent="0.25">
      <c r="R4426" s="330"/>
    </row>
    <row r="4427" spans="18:18" x14ac:dyDescent="0.25">
      <c r="R4427" s="330"/>
    </row>
    <row r="4428" spans="18:18" x14ac:dyDescent="0.25">
      <c r="R4428" s="330"/>
    </row>
    <row r="4429" spans="18:18" x14ac:dyDescent="0.25">
      <c r="R4429" s="330"/>
    </row>
    <row r="4430" spans="18:18" x14ac:dyDescent="0.25">
      <c r="R4430" s="330"/>
    </row>
    <row r="4431" spans="18:18" x14ac:dyDescent="0.25">
      <c r="R4431" s="330"/>
    </row>
    <row r="4432" spans="18:18" x14ac:dyDescent="0.25">
      <c r="R4432" s="330"/>
    </row>
    <row r="4433" spans="18:18" x14ac:dyDescent="0.25">
      <c r="R4433" s="330"/>
    </row>
    <row r="4434" spans="18:18" x14ac:dyDescent="0.25">
      <c r="R4434" s="330"/>
    </row>
    <row r="4435" spans="18:18" x14ac:dyDescent="0.25">
      <c r="R4435" s="330"/>
    </row>
    <row r="4436" spans="18:18" x14ac:dyDescent="0.25">
      <c r="R4436" s="330"/>
    </row>
    <row r="4437" spans="18:18" x14ac:dyDescent="0.25">
      <c r="R4437" s="330"/>
    </row>
    <row r="4438" spans="18:18" x14ac:dyDescent="0.25">
      <c r="R4438" s="330"/>
    </row>
    <row r="4439" spans="18:18" x14ac:dyDescent="0.25">
      <c r="R4439" s="330"/>
    </row>
    <row r="4440" spans="18:18" x14ac:dyDescent="0.25">
      <c r="R4440" s="330"/>
    </row>
    <row r="4441" spans="18:18" x14ac:dyDescent="0.25">
      <c r="R4441" s="330"/>
    </row>
    <row r="4442" spans="18:18" x14ac:dyDescent="0.25">
      <c r="R4442" s="330"/>
    </row>
    <row r="4443" spans="18:18" x14ac:dyDescent="0.25">
      <c r="R4443" s="330"/>
    </row>
    <row r="4444" spans="18:18" x14ac:dyDescent="0.25">
      <c r="R4444" s="330"/>
    </row>
    <row r="4445" spans="18:18" x14ac:dyDescent="0.25">
      <c r="R4445" s="330"/>
    </row>
    <row r="4446" spans="18:18" x14ac:dyDescent="0.25">
      <c r="R4446" s="330"/>
    </row>
    <row r="4447" spans="18:18" x14ac:dyDescent="0.25">
      <c r="R4447" s="330"/>
    </row>
    <row r="4448" spans="18:18" x14ac:dyDescent="0.25">
      <c r="R4448" s="330"/>
    </row>
    <row r="4449" spans="18:18" x14ac:dyDescent="0.25">
      <c r="R4449" s="330"/>
    </row>
    <row r="4450" spans="18:18" x14ac:dyDescent="0.25">
      <c r="R4450" s="330"/>
    </row>
    <row r="4451" spans="18:18" x14ac:dyDescent="0.25">
      <c r="R4451" s="330"/>
    </row>
    <row r="4452" spans="18:18" x14ac:dyDescent="0.25">
      <c r="R4452" s="330"/>
    </row>
    <row r="4453" spans="18:18" x14ac:dyDescent="0.25">
      <c r="R4453" s="330"/>
    </row>
    <row r="4454" spans="18:18" x14ac:dyDescent="0.25">
      <c r="R4454" s="330"/>
    </row>
    <row r="4455" spans="18:18" x14ac:dyDescent="0.25">
      <c r="R4455" s="330"/>
    </row>
    <row r="4456" spans="18:18" x14ac:dyDescent="0.25">
      <c r="R4456" s="330"/>
    </row>
    <row r="4457" spans="18:18" x14ac:dyDescent="0.25">
      <c r="R4457" s="330"/>
    </row>
    <row r="4458" spans="18:18" x14ac:dyDescent="0.25">
      <c r="R4458" s="330"/>
    </row>
    <row r="4459" spans="18:18" x14ac:dyDescent="0.25">
      <c r="R4459" s="330"/>
    </row>
    <row r="4460" spans="18:18" x14ac:dyDescent="0.25">
      <c r="R4460" s="330"/>
    </row>
    <row r="4461" spans="18:18" x14ac:dyDescent="0.25">
      <c r="R4461" s="330"/>
    </row>
    <row r="4462" spans="18:18" x14ac:dyDescent="0.25">
      <c r="R4462" s="330"/>
    </row>
    <row r="4463" spans="18:18" x14ac:dyDescent="0.25">
      <c r="R4463" s="330"/>
    </row>
    <row r="4464" spans="18:18" x14ac:dyDescent="0.25">
      <c r="R4464" s="330"/>
    </row>
    <row r="4465" spans="18:18" x14ac:dyDescent="0.25">
      <c r="R4465" s="330"/>
    </row>
    <row r="4466" spans="18:18" x14ac:dyDescent="0.25">
      <c r="R4466" s="330"/>
    </row>
    <row r="4467" spans="18:18" x14ac:dyDescent="0.25">
      <c r="R4467" s="330"/>
    </row>
    <row r="4468" spans="18:18" x14ac:dyDescent="0.25">
      <c r="R4468" s="330"/>
    </row>
    <row r="4469" spans="18:18" x14ac:dyDescent="0.25">
      <c r="R4469" s="330"/>
    </row>
    <row r="4470" spans="18:18" x14ac:dyDescent="0.25">
      <c r="R4470" s="330"/>
    </row>
    <row r="4471" spans="18:18" x14ac:dyDescent="0.25">
      <c r="R4471" s="330"/>
    </row>
    <row r="4472" spans="18:18" x14ac:dyDescent="0.25">
      <c r="R4472" s="330"/>
    </row>
    <row r="4473" spans="18:18" x14ac:dyDescent="0.25">
      <c r="R4473" s="330"/>
    </row>
    <row r="4474" spans="18:18" x14ac:dyDescent="0.25">
      <c r="R4474" s="330"/>
    </row>
    <row r="4475" spans="18:18" x14ac:dyDescent="0.25">
      <c r="R4475" s="330"/>
    </row>
    <row r="4476" spans="18:18" x14ac:dyDescent="0.25">
      <c r="R4476" s="330"/>
    </row>
    <row r="4477" spans="18:18" x14ac:dyDescent="0.25">
      <c r="R4477" s="330"/>
    </row>
    <row r="4478" spans="18:18" x14ac:dyDescent="0.25">
      <c r="R4478" s="330"/>
    </row>
    <row r="4479" spans="18:18" x14ac:dyDescent="0.25">
      <c r="R4479" s="330"/>
    </row>
    <row r="4480" spans="18:18" x14ac:dyDescent="0.25">
      <c r="R4480" s="330"/>
    </row>
    <row r="4481" spans="18:18" x14ac:dyDescent="0.25">
      <c r="R4481" s="330"/>
    </row>
    <row r="4482" spans="18:18" x14ac:dyDescent="0.25">
      <c r="R4482" s="330"/>
    </row>
    <row r="4483" spans="18:18" x14ac:dyDescent="0.25">
      <c r="R4483" s="330"/>
    </row>
    <row r="4484" spans="18:18" x14ac:dyDescent="0.25">
      <c r="R4484" s="330"/>
    </row>
    <row r="4485" spans="18:18" x14ac:dyDescent="0.25">
      <c r="R4485" s="330"/>
    </row>
    <row r="4486" spans="18:18" x14ac:dyDescent="0.25">
      <c r="R4486" s="330"/>
    </row>
    <row r="4487" spans="18:18" x14ac:dyDescent="0.25">
      <c r="R4487" s="330"/>
    </row>
    <row r="4488" spans="18:18" x14ac:dyDescent="0.25">
      <c r="R4488" s="330"/>
    </row>
    <row r="4489" spans="18:18" x14ac:dyDescent="0.25">
      <c r="R4489" s="330"/>
    </row>
    <row r="4490" spans="18:18" x14ac:dyDescent="0.25">
      <c r="R4490" s="330"/>
    </row>
    <row r="4491" spans="18:18" x14ac:dyDescent="0.25">
      <c r="R4491" s="330"/>
    </row>
    <row r="4492" spans="18:18" x14ac:dyDescent="0.25">
      <c r="R4492" s="330"/>
    </row>
    <row r="4493" spans="18:18" x14ac:dyDescent="0.25">
      <c r="R4493" s="330"/>
    </row>
    <row r="4494" spans="18:18" x14ac:dyDescent="0.25">
      <c r="R4494" s="330"/>
    </row>
    <row r="4495" spans="18:18" x14ac:dyDescent="0.25">
      <c r="R4495" s="330"/>
    </row>
    <row r="4496" spans="18:18" x14ac:dyDescent="0.25">
      <c r="R4496" s="330"/>
    </row>
    <row r="4497" spans="18:18" x14ac:dyDescent="0.25">
      <c r="R4497" s="330"/>
    </row>
    <row r="4498" spans="18:18" x14ac:dyDescent="0.25">
      <c r="R4498" s="330"/>
    </row>
    <row r="4499" spans="18:18" x14ac:dyDescent="0.25">
      <c r="R4499" s="330"/>
    </row>
    <row r="4500" spans="18:18" x14ac:dyDescent="0.25">
      <c r="R4500" s="330"/>
    </row>
    <row r="4501" spans="18:18" x14ac:dyDescent="0.25">
      <c r="R4501" s="330"/>
    </row>
    <row r="4502" spans="18:18" x14ac:dyDescent="0.25">
      <c r="R4502" s="330"/>
    </row>
    <row r="4503" spans="18:18" x14ac:dyDescent="0.25">
      <c r="R4503" s="330"/>
    </row>
    <row r="4504" spans="18:18" x14ac:dyDescent="0.25">
      <c r="R4504" s="330"/>
    </row>
    <row r="4505" spans="18:18" x14ac:dyDescent="0.25">
      <c r="R4505" s="330"/>
    </row>
    <row r="4506" spans="18:18" x14ac:dyDescent="0.25">
      <c r="R4506" s="330"/>
    </row>
    <row r="4507" spans="18:18" x14ac:dyDescent="0.25">
      <c r="R4507" s="330"/>
    </row>
    <row r="4508" spans="18:18" x14ac:dyDescent="0.25">
      <c r="R4508" s="330"/>
    </row>
    <row r="4509" spans="18:18" x14ac:dyDescent="0.25">
      <c r="R4509" s="330"/>
    </row>
    <row r="4510" spans="18:18" x14ac:dyDescent="0.25">
      <c r="R4510" s="330"/>
    </row>
    <row r="4511" spans="18:18" x14ac:dyDescent="0.25">
      <c r="R4511" s="330"/>
    </row>
    <row r="4512" spans="18:18" x14ac:dyDescent="0.25">
      <c r="R4512" s="330"/>
    </row>
    <row r="4513" spans="18:18" x14ac:dyDescent="0.25">
      <c r="R4513" s="330"/>
    </row>
    <row r="4514" spans="18:18" x14ac:dyDescent="0.25">
      <c r="R4514" s="330"/>
    </row>
    <row r="4515" spans="18:18" x14ac:dyDescent="0.25">
      <c r="R4515" s="330"/>
    </row>
    <row r="4516" spans="18:18" x14ac:dyDescent="0.25">
      <c r="R4516" s="330"/>
    </row>
    <row r="4517" spans="18:18" x14ac:dyDescent="0.25">
      <c r="R4517" s="330"/>
    </row>
    <row r="4518" spans="18:18" x14ac:dyDescent="0.25">
      <c r="R4518" s="330"/>
    </row>
    <row r="4519" spans="18:18" x14ac:dyDescent="0.25">
      <c r="R4519" s="330"/>
    </row>
    <row r="4520" spans="18:18" x14ac:dyDescent="0.25">
      <c r="R4520" s="330"/>
    </row>
    <row r="4521" spans="18:18" x14ac:dyDescent="0.25">
      <c r="R4521" s="330"/>
    </row>
    <row r="4522" spans="18:18" x14ac:dyDescent="0.25">
      <c r="R4522" s="330"/>
    </row>
    <row r="4523" spans="18:18" x14ac:dyDescent="0.25">
      <c r="R4523" s="330"/>
    </row>
    <row r="4524" spans="18:18" x14ac:dyDescent="0.25">
      <c r="R4524" s="330"/>
    </row>
    <row r="4525" spans="18:18" x14ac:dyDescent="0.25">
      <c r="R4525" s="330"/>
    </row>
    <row r="4526" spans="18:18" x14ac:dyDescent="0.25">
      <c r="R4526" s="330"/>
    </row>
    <row r="4527" spans="18:18" x14ac:dyDescent="0.25">
      <c r="R4527" s="330"/>
    </row>
    <row r="4528" spans="18:18" x14ac:dyDescent="0.25">
      <c r="R4528" s="330"/>
    </row>
    <row r="4529" spans="18:18" x14ac:dyDescent="0.25">
      <c r="R4529" s="330"/>
    </row>
    <row r="4530" spans="18:18" x14ac:dyDescent="0.25">
      <c r="R4530" s="330"/>
    </row>
    <row r="4531" spans="18:18" x14ac:dyDescent="0.25">
      <c r="R4531" s="330"/>
    </row>
    <row r="4532" spans="18:18" x14ac:dyDescent="0.25">
      <c r="R4532" s="330"/>
    </row>
    <row r="4533" spans="18:18" x14ac:dyDescent="0.25">
      <c r="R4533" s="330"/>
    </row>
    <row r="4534" spans="18:18" x14ac:dyDescent="0.25">
      <c r="R4534" s="330"/>
    </row>
    <row r="4535" spans="18:18" x14ac:dyDescent="0.25">
      <c r="R4535" s="330"/>
    </row>
    <row r="4536" spans="18:18" x14ac:dyDescent="0.25">
      <c r="R4536" s="330"/>
    </row>
    <row r="4537" spans="18:18" x14ac:dyDescent="0.25">
      <c r="R4537" s="330"/>
    </row>
    <row r="4538" spans="18:18" x14ac:dyDescent="0.25">
      <c r="R4538" s="330"/>
    </row>
    <row r="4539" spans="18:18" x14ac:dyDescent="0.25">
      <c r="R4539" s="330"/>
    </row>
    <row r="4540" spans="18:18" x14ac:dyDescent="0.25">
      <c r="R4540" s="330"/>
    </row>
    <row r="4541" spans="18:18" x14ac:dyDescent="0.25">
      <c r="R4541" s="330"/>
    </row>
    <row r="4542" spans="18:18" x14ac:dyDescent="0.25">
      <c r="R4542" s="330"/>
    </row>
    <row r="4543" spans="18:18" x14ac:dyDescent="0.25">
      <c r="R4543" s="330"/>
    </row>
    <row r="4544" spans="18:18" x14ac:dyDescent="0.25">
      <c r="R4544" s="330"/>
    </row>
    <row r="4545" spans="18:18" x14ac:dyDescent="0.25">
      <c r="R4545" s="330"/>
    </row>
    <row r="4546" spans="18:18" x14ac:dyDescent="0.25">
      <c r="R4546" s="330"/>
    </row>
    <row r="4547" spans="18:18" x14ac:dyDescent="0.25">
      <c r="R4547" s="330"/>
    </row>
    <row r="4548" spans="18:18" x14ac:dyDescent="0.25">
      <c r="R4548" s="330"/>
    </row>
    <row r="4549" spans="18:18" x14ac:dyDescent="0.25">
      <c r="R4549" s="330"/>
    </row>
    <row r="4550" spans="18:18" x14ac:dyDescent="0.25">
      <c r="R4550" s="330"/>
    </row>
    <row r="4551" spans="18:18" x14ac:dyDescent="0.25">
      <c r="R4551" s="330"/>
    </row>
    <row r="4552" spans="18:18" x14ac:dyDescent="0.25">
      <c r="R4552" s="330"/>
    </row>
    <row r="4553" spans="18:18" x14ac:dyDescent="0.25">
      <c r="R4553" s="330"/>
    </row>
    <row r="4554" spans="18:18" x14ac:dyDescent="0.25">
      <c r="R4554" s="330"/>
    </row>
    <row r="4555" spans="18:18" x14ac:dyDescent="0.25">
      <c r="R4555" s="330"/>
    </row>
    <row r="4556" spans="18:18" x14ac:dyDescent="0.25">
      <c r="R4556" s="330"/>
    </row>
    <row r="4557" spans="18:18" x14ac:dyDescent="0.25">
      <c r="R4557" s="330"/>
    </row>
    <row r="4558" spans="18:18" x14ac:dyDescent="0.25">
      <c r="R4558" s="330"/>
    </row>
    <row r="4559" spans="18:18" x14ac:dyDescent="0.25">
      <c r="R4559" s="330"/>
    </row>
    <row r="4560" spans="18:18" x14ac:dyDescent="0.25">
      <c r="R4560" s="330"/>
    </row>
    <row r="4561" spans="18:18" x14ac:dyDescent="0.25">
      <c r="R4561" s="330"/>
    </row>
    <row r="4562" spans="18:18" x14ac:dyDescent="0.25">
      <c r="R4562" s="330"/>
    </row>
    <row r="4563" spans="18:18" x14ac:dyDescent="0.25">
      <c r="R4563" s="330"/>
    </row>
    <row r="4564" spans="18:18" x14ac:dyDescent="0.25">
      <c r="R4564" s="330"/>
    </row>
    <row r="4565" spans="18:18" x14ac:dyDescent="0.25">
      <c r="R4565" s="330"/>
    </row>
    <row r="4566" spans="18:18" x14ac:dyDescent="0.25">
      <c r="R4566" s="330"/>
    </row>
    <row r="4567" spans="18:18" x14ac:dyDescent="0.25">
      <c r="R4567" s="330"/>
    </row>
    <row r="4568" spans="18:18" x14ac:dyDescent="0.25">
      <c r="R4568" s="330"/>
    </row>
    <row r="4569" spans="18:18" x14ac:dyDescent="0.25">
      <c r="R4569" s="330"/>
    </row>
    <row r="4570" spans="18:18" x14ac:dyDescent="0.25">
      <c r="R4570" s="330"/>
    </row>
    <row r="4571" spans="18:18" x14ac:dyDescent="0.25">
      <c r="R4571" s="330"/>
    </row>
    <row r="4572" spans="18:18" x14ac:dyDescent="0.25">
      <c r="R4572" s="330"/>
    </row>
    <row r="4573" spans="18:18" x14ac:dyDescent="0.25">
      <c r="R4573" s="330"/>
    </row>
    <row r="4574" spans="18:18" x14ac:dyDescent="0.25">
      <c r="R4574" s="330"/>
    </row>
    <row r="4575" spans="18:18" x14ac:dyDescent="0.25">
      <c r="R4575" s="330"/>
    </row>
    <row r="4576" spans="18:18" x14ac:dyDescent="0.25">
      <c r="R4576" s="330"/>
    </row>
    <row r="4577" spans="18:18" x14ac:dyDescent="0.25">
      <c r="R4577" s="330"/>
    </row>
    <row r="4578" spans="18:18" x14ac:dyDescent="0.25">
      <c r="R4578" s="330"/>
    </row>
    <row r="4579" spans="18:18" x14ac:dyDescent="0.25">
      <c r="R4579" s="330"/>
    </row>
    <row r="4580" spans="18:18" x14ac:dyDescent="0.25">
      <c r="R4580" s="330"/>
    </row>
    <row r="4581" spans="18:18" x14ac:dyDescent="0.25">
      <c r="R4581" s="330"/>
    </row>
    <row r="4582" spans="18:18" x14ac:dyDescent="0.25">
      <c r="R4582" s="330"/>
    </row>
    <row r="4583" spans="18:18" x14ac:dyDescent="0.25">
      <c r="R4583" s="330"/>
    </row>
    <row r="4584" spans="18:18" x14ac:dyDescent="0.25">
      <c r="R4584" s="330"/>
    </row>
    <row r="4585" spans="18:18" x14ac:dyDescent="0.25">
      <c r="R4585" s="330"/>
    </row>
    <row r="4586" spans="18:18" x14ac:dyDescent="0.25">
      <c r="R4586" s="330"/>
    </row>
    <row r="4587" spans="18:18" x14ac:dyDescent="0.25">
      <c r="R4587" s="330"/>
    </row>
    <row r="4588" spans="18:18" x14ac:dyDescent="0.25">
      <c r="R4588" s="330"/>
    </row>
    <row r="4589" spans="18:18" x14ac:dyDescent="0.25">
      <c r="R4589" s="330"/>
    </row>
    <row r="4590" spans="18:18" x14ac:dyDescent="0.25">
      <c r="R4590" s="330"/>
    </row>
    <row r="4591" spans="18:18" x14ac:dyDescent="0.25">
      <c r="R4591" s="330"/>
    </row>
    <row r="4592" spans="18:18" x14ac:dyDescent="0.25">
      <c r="R4592" s="330"/>
    </row>
    <row r="4593" spans="18:18" x14ac:dyDescent="0.25">
      <c r="R4593" s="330"/>
    </row>
    <row r="4594" spans="18:18" x14ac:dyDescent="0.25">
      <c r="R4594" s="330"/>
    </row>
    <row r="4595" spans="18:18" x14ac:dyDescent="0.25">
      <c r="R4595" s="330"/>
    </row>
    <row r="4596" spans="18:18" x14ac:dyDescent="0.25">
      <c r="R4596" s="330"/>
    </row>
    <row r="4597" spans="18:18" x14ac:dyDescent="0.25">
      <c r="R4597" s="330"/>
    </row>
    <row r="4598" spans="18:18" x14ac:dyDescent="0.25">
      <c r="R4598" s="330"/>
    </row>
    <row r="4599" spans="18:18" x14ac:dyDescent="0.25">
      <c r="R4599" s="330"/>
    </row>
    <row r="4600" spans="18:18" x14ac:dyDescent="0.25">
      <c r="R4600" s="330"/>
    </row>
    <row r="4601" spans="18:18" x14ac:dyDescent="0.25">
      <c r="R4601" s="330"/>
    </row>
    <row r="4602" spans="18:18" x14ac:dyDescent="0.25">
      <c r="R4602" s="330"/>
    </row>
    <row r="4603" spans="18:18" x14ac:dyDescent="0.25">
      <c r="R4603" s="330"/>
    </row>
    <row r="4604" spans="18:18" x14ac:dyDescent="0.25">
      <c r="R4604" s="330"/>
    </row>
    <row r="4605" spans="18:18" x14ac:dyDescent="0.25">
      <c r="R4605" s="330"/>
    </row>
    <row r="4606" spans="18:18" x14ac:dyDescent="0.25">
      <c r="R4606" s="330"/>
    </row>
    <row r="4607" spans="18:18" x14ac:dyDescent="0.25">
      <c r="R4607" s="330"/>
    </row>
    <row r="4608" spans="18:18" x14ac:dyDescent="0.25">
      <c r="R4608" s="330"/>
    </row>
    <row r="4609" spans="18:18" x14ac:dyDescent="0.25">
      <c r="R4609" s="330"/>
    </row>
    <row r="4610" spans="18:18" x14ac:dyDescent="0.25">
      <c r="R4610" s="330"/>
    </row>
    <row r="4611" spans="18:18" x14ac:dyDescent="0.25">
      <c r="R4611" s="330"/>
    </row>
    <row r="4612" spans="18:18" x14ac:dyDescent="0.25">
      <c r="R4612" s="330"/>
    </row>
    <row r="4613" spans="18:18" x14ac:dyDescent="0.25">
      <c r="R4613" s="330"/>
    </row>
    <row r="4614" spans="18:18" x14ac:dyDescent="0.25">
      <c r="R4614" s="330"/>
    </row>
    <row r="4615" spans="18:18" x14ac:dyDescent="0.25">
      <c r="R4615" s="330"/>
    </row>
    <row r="4616" spans="18:18" x14ac:dyDescent="0.25">
      <c r="R4616" s="330"/>
    </row>
    <row r="4617" spans="18:18" x14ac:dyDescent="0.25">
      <c r="R4617" s="330"/>
    </row>
    <row r="4618" spans="18:18" x14ac:dyDescent="0.25">
      <c r="R4618" s="330"/>
    </row>
    <row r="4619" spans="18:18" x14ac:dyDescent="0.25">
      <c r="R4619" s="330"/>
    </row>
    <row r="4620" spans="18:18" x14ac:dyDescent="0.25">
      <c r="R4620" s="330"/>
    </row>
    <row r="4621" spans="18:18" x14ac:dyDescent="0.25">
      <c r="R4621" s="330"/>
    </row>
    <row r="4622" spans="18:18" x14ac:dyDescent="0.25">
      <c r="R4622" s="330"/>
    </row>
    <row r="4623" spans="18:18" x14ac:dyDescent="0.25">
      <c r="R4623" s="330"/>
    </row>
    <row r="4624" spans="18:18" x14ac:dyDescent="0.25">
      <c r="R4624" s="330"/>
    </row>
    <row r="4625" spans="18:18" x14ac:dyDescent="0.25">
      <c r="R4625" s="330"/>
    </row>
    <row r="4626" spans="18:18" x14ac:dyDescent="0.25">
      <c r="R4626" s="330"/>
    </row>
    <row r="4627" spans="18:18" x14ac:dyDescent="0.25">
      <c r="R4627" s="330"/>
    </row>
    <row r="4628" spans="18:18" x14ac:dyDescent="0.25">
      <c r="R4628" s="330"/>
    </row>
    <row r="4629" spans="18:18" x14ac:dyDescent="0.25">
      <c r="R4629" s="330"/>
    </row>
    <row r="4630" spans="18:18" x14ac:dyDescent="0.25">
      <c r="R4630" s="330"/>
    </row>
    <row r="4631" spans="18:18" x14ac:dyDescent="0.25">
      <c r="R4631" s="330"/>
    </row>
    <row r="4632" spans="18:18" x14ac:dyDescent="0.25">
      <c r="R4632" s="330"/>
    </row>
    <row r="4633" spans="18:18" x14ac:dyDescent="0.25">
      <c r="R4633" s="330"/>
    </row>
    <row r="4634" spans="18:18" x14ac:dyDescent="0.25">
      <c r="R4634" s="330"/>
    </row>
    <row r="4635" spans="18:18" x14ac:dyDescent="0.25">
      <c r="R4635" s="330"/>
    </row>
    <row r="4636" spans="18:18" x14ac:dyDescent="0.25">
      <c r="R4636" s="330"/>
    </row>
    <row r="4637" spans="18:18" x14ac:dyDescent="0.25">
      <c r="R4637" s="330"/>
    </row>
    <row r="4638" spans="18:18" x14ac:dyDescent="0.25">
      <c r="R4638" s="330"/>
    </row>
    <row r="4639" spans="18:18" x14ac:dyDescent="0.25">
      <c r="R4639" s="330"/>
    </row>
    <row r="4640" spans="18:18" x14ac:dyDescent="0.25">
      <c r="R4640" s="330"/>
    </row>
    <row r="4641" spans="18:18" x14ac:dyDescent="0.25">
      <c r="R4641" s="330"/>
    </row>
    <row r="4642" spans="18:18" x14ac:dyDescent="0.25">
      <c r="R4642" s="330"/>
    </row>
    <row r="4643" spans="18:18" x14ac:dyDescent="0.25">
      <c r="R4643" s="330"/>
    </row>
    <row r="4644" spans="18:18" x14ac:dyDescent="0.25">
      <c r="R4644" s="330"/>
    </row>
    <row r="4645" spans="18:18" x14ac:dyDescent="0.25">
      <c r="R4645" s="330"/>
    </row>
    <row r="4646" spans="18:18" x14ac:dyDescent="0.25">
      <c r="R4646" s="330"/>
    </row>
    <row r="4647" spans="18:18" x14ac:dyDescent="0.25">
      <c r="R4647" s="330"/>
    </row>
    <row r="4648" spans="18:18" x14ac:dyDescent="0.25">
      <c r="R4648" s="330"/>
    </row>
    <row r="4649" spans="18:18" x14ac:dyDescent="0.25">
      <c r="R4649" s="330"/>
    </row>
    <row r="4650" spans="18:18" x14ac:dyDescent="0.25">
      <c r="R4650" s="330"/>
    </row>
    <row r="4651" spans="18:18" x14ac:dyDescent="0.25">
      <c r="R4651" s="330"/>
    </row>
    <row r="4652" spans="18:18" x14ac:dyDescent="0.25">
      <c r="R4652" s="330"/>
    </row>
    <row r="4653" spans="18:18" x14ac:dyDescent="0.25">
      <c r="R4653" s="330"/>
    </row>
    <row r="4654" spans="18:18" x14ac:dyDescent="0.25">
      <c r="R4654" s="330"/>
    </row>
    <row r="4655" spans="18:18" x14ac:dyDescent="0.25">
      <c r="R4655" s="330"/>
    </row>
    <row r="4656" spans="18:18" x14ac:dyDescent="0.25">
      <c r="R4656" s="330"/>
    </row>
    <row r="4657" spans="18:18" x14ac:dyDescent="0.25">
      <c r="R4657" s="330"/>
    </row>
    <row r="4658" spans="18:18" x14ac:dyDescent="0.25">
      <c r="R4658" s="330"/>
    </row>
    <row r="4659" spans="18:18" x14ac:dyDescent="0.25">
      <c r="R4659" s="330"/>
    </row>
    <row r="4660" spans="18:18" x14ac:dyDescent="0.25">
      <c r="R4660" s="330"/>
    </row>
    <row r="4661" spans="18:18" x14ac:dyDescent="0.25">
      <c r="R4661" s="330"/>
    </row>
    <row r="4662" spans="18:18" x14ac:dyDescent="0.25">
      <c r="R4662" s="330"/>
    </row>
    <row r="4663" spans="18:18" x14ac:dyDescent="0.25">
      <c r="R4663" s="330"/>
    </row>
    <row r="4664" spans="18:18" x14ac:dyDescent="0.25">
      <c r="R4664" s="330"/>
    </row>
    <row r="4665" spans="18:18" x14ac:dyDescent="0.25">
      <c r="R4665" s="330"/>
    </row>
    <row r="4666" spans="18:18" x14ac:dyDescent="0.25">
      <c r="R4666" s="330"/>
    </row>
    <row r="4667" spans="18:18" x14ac:dyDescent="0.25">
      <c r="R4667" s="330"/>
    </row>
    <row r="4668" spans="18:18" x14ac:dyDescent="0.25">
      <c r="R4668" s="330"/>
    </row>
    <row r="4669" spans="18:18" x14ac:dyDescent="0.25">
      <c r="R4669" s="330"/>
    </row>
    <row r="4670" spans="18:18" x14ac:dyDescent="0.25">
      <c r="R4670" s="330"/>
    </row>
    <row r="4671" spans="18:18" x14ac:dyDescent="0.25">
      <c r="R4671" s="330"/>
    </row>
    <row r="4672" spans="18:18" x14ac:dyDescent="0.25">
      <c r="R4672" s="330"/>
    </row>
    <row r="4673" spans="18:18" x14ac:dyDescent="0.25">
      <c r="R4673" s="330"/>
    </row>
    <row r="4674" spans="18:18" x14ac:dyDescent="0.25">
      <c r="R4674" s="330"/>
    </row>
    <row r="4675" spans="18:18" x14ac:dyDescent="0.25">
      <c r="R4675" s="330"/>
    </row>
    <row r="4676" spans="18:18" x14ac:dyDescent="0.25">
      <c r="R4676" s="330"/>
    </row>
    <row r="4677" spans="18:18" x14ac:dyDescent="0.25">
      <c r="R4677" s="330"/>
    </row>
    <row r="4678" spans="18:18" x14ac:dyDescent="0.25">
      <c r="R4678" s="330"/>
    </row>
    <row r="4679" spans="18:18" x14ac:dyDescent="0.25">
      <c r="R4679" s="330"/>
    </row>
    <row r="4680" spans="18:18" x14ac:dyDescent="0.25">
      <c r="R4680" s="330"/>
    </row>
    <row r="4681" spans="18:18" x14ac:dyDescent="0.25">
      <c r="R4681" s="330"/>
    </row>
    <row r="4682" spans="18:18" x14ac:dyDescent="0.25">
      <c r="R4682" s="330"/>
    </row>
    <row r="4683" spans="18:18" x14ac:dyDescent="0.25">
      <c r="R4683" s="330"/>
    </row>
    <row r="4684" spans="18:18" x14ac:dyDescent="0.25">
      <c r="R4684" s="330"/>
    </row>
    <row r="4685" spans="18:18" x14ac:dyDescent="0.25">
      <c r="R4685" s="330"/>
    </row>
    <row r="4686" spans="18:18" x14ac:dyDescent="0.25">
      <c r="R4686" s="330"/>
    </row>
    <row r="4687" spans="18:18" x14ac:dyDescent="0.25">
      <c r="R4687" s="330"/>
    </row>
    <row r="4688" spans="18:18" x14ac:dyDescent="0.25">
      <c r="R4688" s="330"/>
    </row>
    <row r="4689" spans="18:18" x14ac:dyDescent="0.25">
      <c r="R4689" s="330"/>
    </row>
    <row r="4690" spans="18:18" x14ac:dyDescent="0.25">
      <c r="R4690" s="330"/>
    </row>
    <row r="4691" spans="18:18" x14ac:dyDescent="0.25">
      <c r="R4691" s="330"/>
    </row>
    <row r="4692" spans="18:18" x14ac:dyDescent="0.25">
      <c r="R4692" s="330"/>
    </row>
    <row r="4693" spans="18:18" x14ac:dyDescent="0.25">
      <c r="R4693" s="330"/>
    </row>
    <row r="4694" spans="18:18" x14ac:dyDescent="0.25">
      <c r="R4694" s="330"/>
    </row>
    <row r="4695" spans="18:18" x14ac:dyDescent="0.25">
      <c r="R4695" s="330"/>
    </row>
    <row r="4696" spans="18:18" x14ac:dyDescent="0.25">
      <c r="R4696" s="330"/>
    </row>
    <row r="4697" spans="18:18" x14ac:dyDescent="0.25">
      <c r="R4697" s="330"/>
    </row>
    <row r="4698" spans="18:18" x14ac:dyDescent="0.25">
      <c r="R4698" s="330"/>
    </row>
    <row r="4699" spans="18:18" x14ac:dyDescent="0.25">
      <c r="R4699" s="330"/>
    </row>
    <row r="4700" spans="18:18" x14ac:dyDescent="0.25">
      <c r="R4700" s="330"/>
    </row>
    <row r="4701" spans="18:18" x14ac:dyDescent="0.25">
      <c r="R4701" s="330"/>
    </row>
    <row r="4702" spans="18:18" x14ac:dyDescent="0.25">
      <c r="R4702" s="330"/>
    </row>
    <row r="4703" spans="18:18" x14ac:dyDescent="0.25">
      <c r="R4703" s="330"/>
    </row>
    <row r="4704" spans="18:18" x14ac:dyDescent="0.25">
      <c r="R4704" s="330"/>
    </row>
    <row r="4705" spans="18:18" x14ac:dyDescent="0.25">
      <c r="R4705" s="330"/>
    </row>
    <row r="4706" spans="18:18" x14ac:dyDescent="0.25">
      <c r="R4706" s="330"/>
    </row>
    <row r="4707" spans="18:18" x14ac:dyDescent="0.25">
      <c r="R4707" s="330"/>
    </row>
    <row r="4708" spans="18:18" x14ac:dyDescent="0.25">
      <c r="R4708" s="330"/>
    </row>
    <row r="4709" spans="18:18" x14ac:dyDescent="0.25">
      <c r="R4709" s="330"/>
    </row>
    <row r="4710" spans="18:18" x14ac:dyDescent="0.25">
      <c r="R4710" s="330"/>
    </row>
    <row r="4711" spans="18:18" x14ac:dyDescent="0.25">
      <c r="R4711" s="330"/>
    </row>
    <row r="4712" spans="18:18" x14ac:dyDescent="0.25">
      <c r="R4712" s="330"/>
    </row>
    <row r="4713" spans="18:18" x14ac:dyDescent="0.25">
      <c r="R4713" s="330"/>
    </row>
    <row r="4714" spans="18:18" x14ac:dyDescent="0.25">
      <c r="R4714" s="330"/>
    </row>
    <row r="4715" spans="18:18" x14ac:dyDescent="0.25">
      <c r="R4715" s="330"/>
    </row>
    <row r="4716" spans="18:18" x14ac:dyDescent="0.25">
      <c r="R4716" s="330"/>
    </row>
    <row r="4717" spans="18:18" x14ac:dyDescent="0.25">
      <c r="R4717" s="330"/>
    </row>
    <row r="4718" spans="18:18" x14ac:dyDescent="0.25">
      <c r="R4718" s="330"/>
    </row>
    <row r="4719" spans="18:18" x14ac:dyDescent="0.25">
      <c r="R4719" s="330"/>
    </row>
    <row r="4720" spans="18:18" x14ac:dyDescent="0.25">
      <c r="R4720" s="330"/>
    </row>
    <row r="4721" spans="18:18" x14ac:dyDescent="0.25">
      <c r="R4721" s="330"/>
    </row>
    <row r="4722" spans="18:18" x14ac:dyDescent="0.25">
      <c r="R4722" s="330"/>
    </row>
    <row r="4723" spans="18:18" x14ac:dyDescent="0.25">
      <c r="R4723" s="330"/>
    </row>
    <row r="4724" spans="18:18" x14ac:dyDescent="0.25">
      <c r="R4724" s="330"/>
    </row>
    <row r="4725" spans="18:18" x14ac:dyDescent="0.25">
      <c r="R4725" s="330"/>
    </row>
    <row r="4726" spans="18:18" x14ac:dyDescent="0.25">
      <c r="R4726" s="330"/>
    </row>
    <row r="4727" spans="18:18" x14ac:dyDescent="0.25">
      <c r="R4727" s="330"/>
    </row>
    <row r="4728" spans="18:18" x14ac:dyDescent="0.25">
      <c r="R4728" s="330"/>
    </row>
    <row r="4729" spans="18:18" x14ac:dyDescent="0.25">
      <c r="R4729" s="330"/>
    </row>
    <row r="4730" spans="18:18" x14ac:dyDescent="0.25">
      <c r="R4730" s="330"/>
    </row>
    <row r="4731" spans="18:18" x14ac:dyDescent="0.25">
      <c r="R4731" s="330"/>
    </row>
    <row r="4732" spans="18:18" x14ac:dyDescent="0.25">
      <c r="R4732" s="330"/>
    </row>
    <row r="4733" spans="18:18" x14ac:dyDescent="0.25">
      <c r="R4733" s="330"/>
    </row>
    <row r="4734" spans="18:18" x14ac:dyDescent="0.25">
      <c r="R4734" s="330"/>
    </row>
    <row r="4735" spans="18:18" x14ac:dyDescent="0.25">
      <c r="R4735" s="330"/>
    </row>
    <row r="4736" spans="18:18" x14ac:dyDescent="0.25">
      <c r="R4736" s="330"/>
    </row>
    <row r="4737" spans="1:22" x14ac:dyDescent="0.25">
      <c r="R4737" s="330"/>
    </row>
    <row r="4738" spans="1:22" x14ac:dyDescent="0.25">
      <c r="R4738" s="330"/>
    </row>
    <row r="4739" spans="1:22" s="67" customFormat="1" x14ac:dyDescent="0.25">
      <c r="A4739" s="27"/>
      <c r="B4739" s="25"/>
      <c r="C4739" s="25"/>
      <c r="D4739" s="14"/>
      <c r="E4739" s="25"/>
      <c r="F4739" s="14"/>
      <c r="G4739" s="14"/>
      <c r="H4739" s="14"/>
      <c r="I4739" s="14"/>
      <c r="J4739" s="14"/>
      <c r="K4739" s="14"/>
      <c r="L4739" s="27"/>
      <c r="M4739" s="15"/>
      <c r="N4739" s="79"/>
      <c r="O4739" s="16"/>
      <c r="P4739" s="51"/>
      <c r="Q4739" s="66"/>
      <c r="R4739" s="375"/>
      <c r="S4739" s="66"/>
      <c r="T4739" s="66"/>
      <c r="U4739" s="66"/>
      <c r="V4739" s="66"/>
    </row>
    <row r="4740" spans="1:22" x14ac:dyDescent="0.25">
      <c r="R4740" s="330"/>
    </row>
    <row r="4741" spans="1:22" x14ac:dyDescent="0.25">
      <c r="R4741" s="330"/>
    </row>
    <row r="4742" spans="1:22" x14ac:dyDescent="0.25">
      <c r="R4742" s="330"/>
    </row>
    <row r="4743" spans="1:22" x14ac:dyDescent="0.25">
      <c r="R4743" s="330"/>
    </row>
    <row r="4744" spans="1:22" x14ac:dyDescent="0.25">
      <c r="R4744" s="330"/>
    </row>
    <row r="4745" spans="1:22" x14ac:dyDescent="0.25">
      <c r="R4745" s="330"/>
    </row>
    <row r="4746" spans="1:22" x14ac:dyDescent="0.25">
      <c r="R4746" s="330"/>
    </row>
    <row r="4747" spans="1:22" x14ac:dyDescent="0.25">
      <c r="R4747" s="330"/>
    </row>
    <row r="4748" spans="1:22" x14ac:dyDescent="0.25">
      <c r="R4748" s="330"/>
    </row>
    <row r="4749" spans="1:22" x14ac:dyDescent="0.25">
      <c r="R4749" s="330"/>
    </row>
    <row r="4750" spans="1:22" x14ac:dyDescent="0.25">
      <c r="R4750" s="330"/>
    </row>
    <row r="4751" spans="1:22" x14ac:dyDescent="0.25">
      <c r="R4751" s="330"/>
    </row>
    <row r="4752" spans="1:22" x14ac:dyDescent="0.25">
      <c r="R4752" s="330"/>
    </row>
    <row r="4753" spans="18:18" x14ac:dyDescent="0.25">
      <c r="R4753" s="330"/>
    </row>
    <row r="4754" spans="18:18" x14ac:dyDescent="0.25">
      <c r="R4754" s="330"/>
    </row>
    <row r="4755" spans="18:18" x14ac:dyDescent="0.25">
      <c r="R4755" s="330"/>
    </row>
    <row r="4756" spans="18:18" x14ac:dyDescent="0.25">
      <c r="R4756" s="330"/>
    </row>
    <row r="4757" spans="18:18" x14ac:dyDescent="0.25">
      <c r="R4757" s="330"/>
    </row>
    <row r="4758" spans="18:18" x14ac:dyDescent="0.25">
      <c r="R4758" s="330"/>
    </row>
    <row r="4759" spans="18:18" x14ac:dyDescent="0.25">
      <c r="R4759" s="330"/>
    </row>
    <row r="4760" spans="18:18" x14ac:dyDescent="0.25">
      <c r="R4760" s="330"/>
    </row>
    <row r="4761" spans="18:18" x14ac:dyDescent="0.25">
      <c r="R4761" s="330"/>
    </row>
    <row r="4762" spans="18:18" x14ac:dyDescent="0.25">
      <c r="R4762" s="330"/>
    </row>
    <row r="4763" spans="18:18" x14ac:dyDescent="0.25">
      <c r="R4763" s="330"/>
    </row>
    <row r="4764" spans="18:18" x14ac:dyDescent="0.25">
      <c r="R4764" s="330"/>
    </row>
    <row r="4765" spans="18:18" x14ac:dyDescent="0.25">
      <c r="R4765" s="330"/>
    </row>
    <row r="4766" spans="18:18" x14ac:dyDescent="0.25">
      <c r="R4766" s="330"/>
    </row>
    <row r="4767" spans="18:18" x14ac:dyDescent="0.25">
      <c r="R4767" s="330"/>
    </row>
    <row r="4768" spans="18:18" x14ac:dyDescent="0.25">
      <c r="R4768" s="330"/>
    </row>
    <row r="4769" spans="18:18" x14ac:dyDescent="0.25">
      <c r="R4769" s="330"/>
    </row>
    <row r="4770" spans="18:18" x14ac:dyDescent="0.25">
      <c r="R4770" s="330"/>
    </row>
    <row r="4771" spans="18:18" x14ac:dyDescent="0.25">
      <c r="R4771" s="330"/>
    </row>
    <row r="4772" spans="18:18" x14ac:dyDescent="0.25">
      <c r="R4772" s="330"/>
    </row>
    <row r="4773" spans="18:18" x14ac:dyDescent="0.25">
      <c r="R4773" s="330"/>
    </row>
    <row r="4774" spans="18:18" x14ac:dyDescent="0.25">
      <c r="R4774" s="330"/>
    </row>
    <row r="4775" spans="18:18" x14ac:dyDescent="0.25">
      <c r="R4775" s="330"/>
    </row>
    <row r="4776" spans="18:18" x14ac:dyDescent="0.25">
      <c r="R4776" s="330"/>
    </row>
    <row r="4777" spans="18:18" x14ac:dyDescent="0.25">
      <c r="R4777" s="330"/>
    </row>
    <row r="4778" spans="18:18" x14ac:dyDescent="0.25">
      <c r="R4778" s="330"/>
    </row>
    <row r="4779" spans="18:18" x14ac:dyDescent="0.25">
      <c r="R4779" s="330"/>
    </row>
    <row r="4780" spans="18:18" x14ac:dyDescent="0.25">
      <c r="R4780" s="330"/>
    </row>
    <row r="4781" spans="18:18" x14ac:dyDescent="0.25">
      <c r="R4781" s="330"/>
    </row>
    <row r="4782" spans="18:18" x14ac:dyDescent="0.25">
      <c r="R4782" s="330"/>
    </row>
    <row r="4783" spans="18:18" x14ac:dyDescent="0.25">
      <c r="R4783" s="330"/>
    </row>
    <row r="4784" spans="18:18" x14ac:dyDescent="0.25">
      <c r="R4784" s="330"/>
    </row>
    <row r="4785" spans="18:18" x14ac:dyDescent="0.25">
      <c r="R4785" s="330"/>
    </row>
    <row r="4786" spans="18:18" x14ac:dyDescent="0.25">
      <c r="R4786" s="330"/>
    </row>
    <row r="4787" spans="18:18" x14ac:dyDescent="0.25">
      <c r="R4787" s="330"/>
    </row>
    <row r="4788" spans="18:18" x14ac:dyDescent="0.25">
      <c r="R4788" s="330"/>
    </row>
    <row r="4789" spans="18:18" x14ac:dyDescent="0.25">
      <c r="R4789" s="330"/>
    </row>
    <row r="4790" spans="18:18" x14ac:dyDescent="0.25">
      <c r="R4790" s="330"/>
    </row>
    <row r="4791" spans="18:18" x14ac:dyDescent="0.25">
      <c r="R4791" s="330"/>
    </row>
    <row r="4792" spans="18:18" x14ac:dyDescent="0.25">
      <c r="R4792" s="330"/>
    </row>
    <row r="4793" spans="18:18" x14ac:dyDescent="0.25">
      <c r="R4793" s="330"/>
    </row>
    <row r="4794" spans="18:18" x14ac:dyDescent="0.25">
      <c r="R4794" s="330"/>
    </row>
    <row r="4795" spans="18:18" x14ac:dyDescent="0.25">
      <c r="R4795" s="330"/>
    </row>
    <row r="4796" spans="18:18" x14ac:dyDescent="0.25">
      <c r="R4796" s="330"/>
    </row>
    <row r="4797" spans="18:18" x14ac:dyDescent="0.25">
      <c r="R4797" s="330"/>
    </row>
    <row r="4798" spans="18:18" x14ac:dyDescent="0.25">
      <c r="R4798" s="330"/>
    </row>
    <row r="4799" spans="18:18" x14ac:dyDescent="0.25">
      <c r="R4799" s="330"/>
    </row>
    <row r="4800" spans="18:18" x14ac:dyDescent="0.25">
      <c r="R4800" s="330"/>
    </row>
    <row r="4801" spans="18:18" x14ac:dyDescent="0.25">
      <c r="R4801" s="330"/>
    </row>
    <row r="4802" spans="18:18" x14ac:dyDescent="0.25">
      <c r="R4802" s="330"/>
    </row>
    <row r="4803" spans="18:18" x14ac:dyDescent="0.25">
      <c r="R4803" s="330"/>
    </row>
    <row r="4804" spans="18:18" x14ac:dyDescent="0.25">
      <c r="R4804" s="330"/>
    </row>
    <row r="4805" spans="18:18" x14ac:dyDescent="0.25">
      <c r="R4805" s="330"/>
    </row>
    <row r="4806" spans="18:18" x14ac:dyDescent="0.25">
      <c r="R4806" s="330"/>
    </row>
    <row r="4807" spans="18:18" x14ac:dyDescent="0.25">
      <c r="R4807" s="330"/>
    </row>
    <row r="4808" spans="18:18" x14ac:dyDescent="0.25">
      <c r="R4808" s="330"/>
    </row>
    <row r="4809" spans="18:18" x14ac:dyDescent="0.25">
      <c r="R4809" s="330"/>
    </row>
    <row r="4810" spans="18:18" x14ac:dyDescent="0.25">
      <c r="R4810" s="330"/>
    </row>
    <row r="4811" spans="18:18" x14ac:dyDescent="0.25">
      <c r="R4811" s="330"/>
    </row>
    <row r="4812" spans="18:18" x14ac:dyDescent="0.25">
      <c r="R4812" s="330"/>
    </row>
    <row r="4813" spans="18:18" x14ac:dyDescent="0.25">
      <c r="R4813" s="330"/>
    </row>
    <row r="4814" spans="18:18" x14ac:dyDescent="0.25">
      <c r="R4814" s="330"/>
    </row>
    <row r="4815" spans="18:18" x14ac:dyDescent="0.25">
      <c r="R4815" s="330"/>
    </row>
    <row r="4816" spans="18:18" x14ac:dyDescent="0.25">
      <c r="R4816" s="330"/>
    </row>
    <row r="4817" spans="18:18" x14ac:dyDescent="0.25">
      <c r="R4817" s="330"/>
    </row>
    <row r="4818" spans="18:18" x14ac:dyDescent="0.25">
      <c r="R4818" s="330"/>
    </row>
    <row r="4819" spans="18:18" x14ac:dyDescent="0.25">
      <c r="R4819" s="330"/>
    </row>
    <row r="4820" spans="18:18" x14ac:dyDescent="0.25">
      <c r="R4820" s="330"/>
    </row>
    <row r="4821" spans="18:18" x14ac:dyDescent="0.25">
      <c r="R4821" s="330"/>
    </row>
    <row r="4822" spans="18:18" x14ac:dyDescent="0.25">
      <c r="R4822" s="330"/>
    </row>
    <row r="4823" spans="18:18" x14ac:dyDescent="0.25">
      <c r="R4823" s="330"/>
    </row>
    <row r="4824" spans="18:18" x14ac:dyDescent="0.25">
      <c r="R4824" s="330"/>
    </row>
    <row r="4825" spans="18:18" x14ac:dyDescent="0.25">
      <c r="R4825" s="330"/>
    </row>
    <row r="4826" spans="18:18" x14ac:dyDescent="0.25">
      <c r="R4826" s="330"/>
    </row>
    <row r="4827" spans="18:18" x14ac:dyDescent="0.25">
      <c r="R4827" s="330"/>
    </row>
    <row r="4828" spans="18:18" x14ac:dyDescent="0.25">
      <c r="R4828" s="330"/>
    </row>
    <row r="4829" spans="18:18" x14ac:dyDescent="0.25">
      <c r="R4829" s="330"/>
    </row>
    <row r="4830" spans="18:18" x14ac:dyDescent="0.25">
      <c r="R4830" s="330"/>
    </row>
    <row r="4831" spans="18:18" x14ac:dyDescent="0.25">
      <c r="R4831" s="330"/>
    </row>
    <row r="4832" spans="18:18" x14ac:dyDescent="0.25">
      <c r="R4832" s="330"/>
    </row>
    <row r="4833" spans="18:18" x14ac:dyDescent="0.25">
      <c r="R4833" s="330"/>
    </row>
    <row r="4834" spans="18:18" x14ac:dyDescent="0.25">
      <c r="R4834" s="330"/>
    </row>
    <row r="4835" spans="18:18" x14ac:dyDescent="0.25">
      <c r="R4835" s="330"/>
    </row>
    <row r="4836" spans="18:18" x14ac:dyDescent="0.25">
      <c r="R4836" s="330"/>
    </row>
    <row r="4837" spans="18:18" x14ac:dyDescent="0.25">
      <c r="R4837" s="330"/>
    </row>
    <row r="4838" spans="18:18" x14ac:dyDescent="0.25">
      <c r="R4838" s="330"/>
    </row>
    <row r="4839" spans="18:18" x14ac:dyDescent="0.25">
      <c r="R4839" s="330"/>
    </row>
    <row r="4840" spans="18:18" x14ac:dyDescent="0.25">
      <c r="R4840" s="330"/>
    </row>
    <row r="4841" spans="18:18" x14ac:dyDescent="0.25">
      <c r="R4841" s="330"/>
    </row>
    <row r="4842" spans="18:18" x14ac:dyDescent="0.25">
      <c r="R4842" s="330"/>
    </row>
    <row r="4843" spans="18:18" x14ac:dyDescent="0.25">
      <c r="R4843" s="330"/>
    </row>
    <row r="4844" spans="18:18" x14ac:dyDescent="0.25">
      <c r="R4844" s="330"/>
    </row>
    <row r="4845" spans="18:18" x14ac:dyDescent="0.25">
      <c r="R4845" s="330"/>
    </row>
    <row r="4846" spans="18:18" x14ac:dyDescent="0.25">
      <c r="R4846" s="330"/>
    </row>
    <row r="4847" spans="18:18" x14ac:dyDescent="0.25">
      <c r="R4847" s="330"/>
    </row>
    <row r="4848" spans="18:18" x14ac:dyDescent="0.25">
      <c r="R4848" s="330"/>
    </row>
    <row r="4849" spans="18:18" x14ac:dyDescent="0.25">
      <c r="R4849" s="330"/>
    </row>
    <row r="4850" spans="18:18" x14ac:dyDescent="0.25">
      <c r="R4850" s="330"/>
    </row>
    <row r="4851" spans="18:18" x14ac:dyDescent="0.25">
      <c r="R4851" s="330"/>
    </row>
    <row r="4852" spans="18:18" x14ac:dyDescent="0.25">
      <c r="R4852" s="330"/>
    </row>
    <row r="4853" spans="18:18" x14ac:dyDescent="0.25">
      <c r="R4853" s="330"/>
    </row>
    <row r="4854" spans="18:18" x14ac:dyDescent="0.25">
      <c r="R4854" s="330"/>
    </row>
    <row r="4855" spans="18:18" x14ac:dyDescent="0.25">
      <c r="R4855" s="330"/>
    </row>
    <row r="4856" spans="18:18" x14ac:dyDescent="0.25">
      <c r="R4856" s="330"/>
    </row>
    <row r="4857" spans="18:18" x14ac:dyDescent="0.25">
      <c r="R4857" s="330"/>
    </row>
    <row r="4858" spans="18:18" x14ac:dyDescent="0.25">
      <c r="R4858" s="330"/>
    </row>
    <row r="4859" spans="18:18" x14ac:dyDescent="0.25">
      <c r="R4859" s="330"/>
    </row>
    <row r="4860" spans="18:18" x14ac:dyDescent="0.25">
      <c r="R4860" s="330"/>
    </row>
    <row r="4861" spans="18:18" x14ac:dyDescent="0.25">
      <c r="R4861" s="330"/>
    </row>
    <row r="4862" spans="18:18" x14ac:dyDescent="0.25">
      <c r="R4862" s="330"/>
    </row>
    <row r="4863" spans="18:18" x14ac:dyDescent="0.25">
      <c r="R4863" s="330"/>
    </row>
    <row r="4864" spans="18:18" x14ac:dyDescent="0.25">
      <c r="R4864" s="330"/>
    </row>
    <row r="4865" spans="18:18" x14ac:dyDescent="0.25">
      <c r="R4865" s="330"/>
    </row>
    <row r="4866" spans="18:18" x14ac:dyDescent="0.25">
      <c r="R4866" s="330"/>
    </row>
    <row r="4867" spans="18:18" x14ac:dyDescent="0.25">
      <c r="R4867" s="330"/>
    </row>
    <row r="4868" spans="18:18" x14ac:dyDescent="0.25">
      <c r="R4868" s="330"/>
    </row>
    <row r="4869" spans="18:18" x14ac:dyDescent="0.25">
      <c r="R4869" s="330"/>
    </row>
    <row r="4870" spans="18:18" x14ac:dyDescent="0.25">
      <c r="R4870" s="330"/>
    </row>
    <row r="4871" spans="18:18" x14ac:dyDescent="0.25">
      <c r="R4871" s="330"/>
    </row>
    <row r="4872" spans="18:18" x14ac:dyDescent="0.25">
      <c r="R4872" s="330"/>
    </row>
    <row r="4873" spans="18:18" x14ac:dyDescent="0.25">
      <c r="R4873" s="330"/>
    </row>
    <row r="4874" spans="18:18" x14ac:dyDescent="0.25">
      <c r="R4874" s="330"/>
    </row>
    <row r="4875" spans="18:18" x14ac:dyDescent="0.25">
      <c r="R4875" s="330"/>
    </row>
    <row r="4876" spans="18:18" x14ac:dyDescent="0.25">
      <c r="R4876" s="330"/>
    </row>
    <row r="4877" spans="18:18" x14ac:dyDescent="0.25">
      <c r="R4877" s="330"/>
    </row>
    <row r="4878" spans="18:18" x14ac:dyDescent="0.25">
      <c r="R4878" s="330"/>
    </row>
    <row r="4879" spans="18:18" x14ac:dyDescent="0.25">
      <c r="R4879" s="330"/>
    </row>
    <row r="4880" spans="18:18" x14ac:dyDescent="0.25">
      <c r="R4880" s="330"/>
    </row>
    <row r="4881" spans="18:18" x14ac:dyDescent="0.25">
      <c r="R4881" s="330"/>
    </row>
    <row r="4882" spans="18:18" x14ac:dyDescent="0.25">
      <c r="R4882" s="330"/>
    </row>
    <row r="4883" spans="18:18" x14ac:dyDescent="0.25">
      <c r="R4883" s="330"/>
    </row>
    <row r="4884" spans="18:18" x14ac:dyDescent="0.25">
      <c r="R4884" s="330"/>
    </row>
    <row r="4885" spans="18:18" x14ac:dyDescent="0.25">
      <c r="R4885" s="330"/>
    </row>
    <row r="4886" spans="18:18" x14ac:dyDescent="0.25">
      <c r="R4886" s="330"/>
    </row>
    <row r="4887" spans="18:18" x14ac:dyDescent="0.25">
      <c r="R4887" s="330"/>
    </row>
    <row r="4888" spans="18:18" x14ac:dyDescent="0.25">
      <c r="R4888" s="330"/>
    </row>
    <row r="4889" spans="18:18" x14ac:dyDescent="0.25">
      <c r="R4889" s="330"/>
    </row>
    <row r="4890" spans="18:18" x14ac:dyDescent="0.25">
      <c r="R4890" s="330"/>
    </row>
    <row r="4891" spans="18:18" x14ac:dyDescent="0.25">
      <c r="R4891" s="330"/>
    </row>
    <row r="4892" spans="18:18" x14ac:dyDescent="0.25">
      <c r="R4892" s="330"/>
    </row>
    <row r="4893" spans="18:18" x14ac:dyDescent="0.25">
      <c r="R4893" s="330"/>
    </row>
    <row r="4894" spans="18:18" x14ac:dyDescent="0.25">
      <c r="R4894" s="330"/>
    </row>
    <row r="4895" spans="18:18" x14ac:dyDescent="0.25">
      <c r="R4895" s="330"/>
    </row>
    <row r="4896" spans="18:18" x14ac:dyDescent="0.25">
      <c r="R4896" s="330"/>
    </row>
    <row r="4897" spans="18:18" x14ac:dyDescent="0.25">
      <c r="R4897" s="330"/>
    </row>
    <row r="4898" spans="18:18" x14ac:dyDescent="0.25">
      <c r="R4898" s="330"/>
    </row>
    <row r="4899" spans="18:18" x14ac:dyDescent="0.25">
      <c r="R4899" s="330"/>
    </row>
    <row r="4900" spans="18:18" x14ac:dyDescent="0.25">
      <c r="R4900" s="330"/>
    </row>
    <row r="4901" spans="18:18" x14ac:dyDescent="0.25">
      <c r="R4901" s="330"/>
    </row>
    <row r="4902" spans="18:18" x14ac:dyDescent="0.25">
      <c r="R4902" s="330"/>
    </row>
    <row r="4903" spans="18:18" x14ac:dyDescent="0.25">
      <c r="R4903" s="330"/>
    </row>
    <row r="4904" spans="18:18" x14ac:dyDescent="0.25">
      <c r="R4904" s="330"/>
    </row>
    <row r="4905" spans="18:18" x14ac:dyDescent="0.25">
      <c r="R4905" s="330"/>
    </row>
    <row r="4906" spans="18:18" x14ac:dyDescent="0.25">
      <c r="R4906" s="330"/>
    </row>
    <row r="4907" spans="18:18" x14ac:dyDescent="0.25">
      <c r="R4907" s="330"/>
    </row>
    <row r="4908" spans="18:18" x14ac:dyDescent="0.25">
      <c r="R4908" s="330"/>
    </row>
    <row r="4909" spans="18:18" x14ac:dyDescent="0.25">
      <c r="R4909" s="330"/>
    </row>
    <row r="4910" spans="18:18" x14ac:dyDescent="0.25">
      <c r="R4910" s="330"/>
    </row>
    <row r="4911" spans="18:18" x14ac:dyDescent="0.25">
      <c r="R4911" s="330"/>
    </row>
    <row r="4912" spans="18:18" x14ac:dyDescent="0.25">
      <c r="R4912" s="330"/>
    </row>
    <row r="4913" spans="18:18" x14ac:dyDescent="0.25">
      <c r="R4913" s="330"/>
    </row>
    <row r="4914" spans="18:18" x14ac:dyDescent="0.25">
      <c r="R4914" s="330"/>
    </row>
    <row r="4915" spans="18:18" x14ac:dyDescent="0.25">
      <c r="R4915" s="330"/>
    </row>
    <row r="4916" spans="18:18" x14ac:dyDescent="0.25">
      <c r="R4916" s="330"/>
    </row>
    <row r="4917" spans="18:18" x14ac:dyDescent="0.25">
      <c r="R4917" s="330"/>
    </row>
    <row r="4918" spans="18:18" x14ac:dyDescent="0.25">
      <c r="R4918" s="330"/>
    </row>
    <row r="4919" spans="18:18" x14ac:dyDescent="0.25">
      <c r="R4919" s="330"/>
    </row>
    <row r="4920" spans="18:18" x14ac:dyDescent="0.25">
      <c r="R4920" s="330"/>
    </row>
    <row r="4921" spans="18:18" x14ac:dyDescent="0.25">
      <c r="R4921" s="330"/>
    </row>
    <row r="4922" spans="18:18" x14ac:dyDescent="0.25">
      <c r="R4922" s="330"/>
    </row>
    <row r="4923" spans="18:18" x14ac:dyDescent="0.25">
      <c r="R4923" s="330"/>
    </row>
    <row r="4924" spans="18:18" x14ac:dyDescent="0.25">
      <c r="R4924" s="330"/>
    </row>
    <row r="4925" spans="18:18" x14ac:dyDescent="0.25">
      <c r="R4925" s="330"/>
    </row>
    <row r="4926" spans="18:18" x14ac:dyDescent="0.25">
      <c r="R4926" s="330"/>
    </row>
    <row r="4927" spans="18:18" x14ac:dyDescent="0.25">
      <c r="R4927" s="330"/>
    </row>
    <row r="4928" spans="18:18" x14ac:dyDescent="0.25">
      <c r="R4928" s="330"/>
    </row>
    <row r="4929" spans="18:18" x14ac:dyDescent="0.25">
      <c r="R4929" s="330"/>
    </row>
    <row r="4930" spans="18:18" x14ac:dyDescent="0.25">
      <c r="R4930" s="330"/>
    </row>
    <row r="4931" spans="18:18" x14ac:dyDescent="0.25">
      <c r="R4931" s="330"/>
    </row>
    <row r="4932" spans="18:18" x14ac:dyDescent="0.25">
      <c r="R4932" s="330"/>
    </row>
    <row r="4933" spans="18:18" x14ac:dyDescent="0.25">
      <c r="R4933" s="330"/>
    </row>
    <row r="4934" spans="18:18" x14ac:dyDescent="0.25">
      <c r="R4934" s="330"/>
    </row>
    <row r="4935" spans="18:18" x14ac:dyDescent="0.25">
      <c r="R4935" s="330"/>
    </row>
    <row r="4936" spans="18:18" x14ac:dyDescent="0.25">
      <c r="R4936" s="330"/>
    </row>
    <row r="4937" spans="18:18" x14ac:dyDescent="0.25">
      <c r="R4937" s="330"/>
    </row>
    <row r="4938" spans="18:18" x14ac:dyDescent="0.25">
      <c r="R4938" s="330"/>
    </row>
    <row r="4939" spans="18:18" x14ac:dyDescent="0.25">
      <c r="R4939" s="330"/>
    </row>
    <row r="4940" spans="18:18" x14ac:dyDescent="0.25">
      <c r="R4940" s="330"/>
    </row>
    <row r="4941" spans="18:18" x14ac:dyDescent="0.25">
      <c r="R4941" s="330"/>
    </row>
    <row r="4942" spans="18:18" x14ac:dyDescent="0.25">
      <c r="R4942" s="330"/>
    </row>
    <row r="4943" spans="18:18" x14ac:dyDescent="0.25">
      <c r="R4943" s="330"/>
    </row>
    <row r="4944" spans="18:18" x14ac:dyDescent="0.25">
      <c r="R4944" s="330"/>
    </row>
    <row r="4945" spans="18:18" x14ac:dyDescent="0.25">
      <c r="R4945" s="330"/>
    </row>
    <row r="4946" spans="18:18" x14ac:dyDescent="0.25">
      <c r="R4946" s="330"/>
    </row>
    <row r="4947" spans="18:18" x14ac:dyDescent="0.25">
      <c r="R4947" s="330"/>
    </row>
    <row r="4948" spans="18:18" x14ac:dyDescent="0.25">
      <c r="R4948" s="330"/>
    </row>
    <row r="4949" spans="18:18" x14ac:dyDescent="0.25">
      <c r="R4949" s="330"/>
    </row>
    <row r="4950" spans="18:18" x14ac:dyDescent="0.25">
      <c r="R4950" s="330"/>
    </row>
    <row r="4951" spans="18:18" x14ac:dyDescent="0.25">
      <c r="R4951" s="330"/>
    </row>
    <row r="4952" spans="18:18" x14ac:dyDescent="0.25">
      <c r="R4952" s="330"/>
    </row>
    <row r="4953" spans="18:18" x14ac:dyDescent="0.25">
      <c r="R4953" s="330"/>
    </row>
    <row r="4954" spans="18:18" x14ac:dyDescent="0.25">
      <c r="R4954" s="330"/>
    </row>
    <row r="4955" spans="18:18" x14ac:dyDescent="0.25">
      <c r="R4955" s="330"/>
    </row>
    <row r="4956" spans="18:18" x14ac:dyDescent="0.25">
      <c r="R4956" s="330"/>
    </row>
    <row r="4957" spans="18:18" x14ac:dyDescent="0.25">
      <c r="R4957" s="330"/>
    </row>
    <row r="4958" spans="18:18" x14ac:dyDescent="0.25">
      <c r="R4958" s="330"/>
    </row>
    <row r="4959" spans="18:18" x14ac:dyDescent="0.25">
      <c r="R4959" s="330"/>
    </row>
    <row r="4960" spans="18:18" x14ac:dyDescent="0.25">
      <c r="R4960" s="330"/>
    </row>
    <row r="4961" spans="18:18" x14ac:dyDescent="0.25">
      <c r="R4961" s="330"/>
    </row>
    <row r="4962" spans="18:18" x14ac:dyDescent="0.25">
      <c r="R4962" s="330"/>
    </row>
    <row r="4963" spans="18:18" x14ac:dyDescent="0.25">
      <c r="R4963" s="330"/>
    </row>
    <row r="4964" spans="18:18" x14ac:dyDescent="0.25">
      <c r="R4964" s="330"/>
    </row>
    <row r="4965" spans="18:18" x14ac:dyDescent="0.25">
      <c r="R4965" s="330"/>
    </row>
    <row r="4966" spans="18:18" x14ac:dyDescent="0.25">
      <c r="R4966" s="330"/>
    </row>
    <row r="4967" spans="18:18" x14ac:dyDescent="0.25">
      <c r="R4967" s="330"/>
    </row>
    <row r="4968" spans="18:18" x14ac:dyDescent="0.25">
      <c r="R4968" s="330"/>
    </row>
    <row r="4969" spans="18:18" x14ac:dyDescent="0.25">
      <c r="R4969" s="330"/>
    </row>
    <row r="4970" spans="18:18" x14ac:dyDescent="0.25">
      <c r="R4970" s="330"/>
    </row>
    <row r="4971" spans="18:18" x14ac:dyDescent="0.25">
      <c r="R4971" s="330"/>
    </row>
    <row r="4972" spans="18:18" x14ac:dyDescent="0.25">
      <c r="R4972" s="330"/>
    </row>
    <row r="4973" spans="18:18" x14ac:dyDescent="0.25">
      <c r="R4973" s="330"/>
    </row>
    <row r="4974" spans="18:18" x14ac:dyDescent="0.25">
      <c r="R4974" s="330"/>
    </row>
    <row r="4975" spans="18:18" x14ac:dyDescent="0.25">
      <c r="R4975" s="330"/>
    </row>
    <row r="4976" spans="18:18" x14ac:dyDescent="0.25">
      <c r="R4976" s="330"/>
    </row>
    <row r="4977" spans="18:18" x14ac:dyDescent="0.25">
      <c r="R4977" s="330"/>
    </row>
    <row r="4978" spans="18:18" x14ac:dyDescent="0.25">
      <c r="R4978" s="330"/>
    </row>
    <row r="4979" spans="18:18" x14ac:dyDescent="0.25">
      <c r="R4979" s="330"/>
    </row>
    <row r="4980" spans="18:18" x14ac:dyDescent="0.25">
      <c r="R4980" s="330"/>
    </row>
    <row r="4981" spans="18:18" x14ac:dyDescent="0.25">
      <c r="R4981" s="330"/>
    </row>
    <row r="4982" spans="18:18" x14ac:dyDescent="0.25">
      <c r="R4982" s="330"/>
    </row>
    <row r="4983" spans="18:18" x14ac:dyDescent="0.25">
      <c r="R4983" s="330"/>
    </row>
    <row r="4984" spans="18:18" x14ac:dyDescent="0.25">
      <c r="R4984" s="330"/>
    </row>
    <row r="4985" spans="18:18" x14ac:dyDescent="0.25">
      <c r="R4985" s="330"/>
    </row>
    <row r="4986" spans="18:18" x14ac:dyDescent="0.25">
      <c r="R4986" s="330"/>
    </row>
    <row r="4987" spans="18:18" x14ac:dyDescent="0.25">
      <c r="R4987" s="330"/>
    </row>
    <row r="4988" spans="18:18" x14ac:dyDescent="0.25">
      <c r="R4988" s="330"/>
    </row>
    <row r="4989" spans="18:18" x14ac:dyDescent="0.25">
      <c r="R4989" s="330"/>
    </row>
    <row r="4990" spans="18:18" x14ac:dyDescent="0.25">
      <c r="R4990" s="330"/>
    </row>
    <row r="4991" spans="18:18" x14ac:dyDescent="0.25">
      <c r="R4991" s="330"/>
    </row>
    <row r="4992" spans="18:18" x14ac:dyDescent="0.25">
      <c r="R4992" s="330"/>
    </row>
    <row r="4993" spans="18:18" x14ac:dyDescent="0.25">
      <c r="R4993" s="330"/>
    </row>
    <row r="4994" spans="18:18" x14ac:dyDescent="0.25">
      <c r="R4994" s="330"/>
    </row>
    <row r="4995" spans="18:18" x14ac:dyDescent="0.25">
      <c r="R4995" s="330"/>
    </row>
    <row r="4996" spans="18:18" x14ac:dyDescent="0.25">
      <c r="R4996" s="330"/>
    </row>
    <row r="4997" spans="18:18" x14ac:dyDescent="0.25">
      <c r="R4997" s="330"/>
    </row>
    <row r="4998" spans="18:18" x14ac:dyDescent="0.25">
      <c r="R4998" s="330"/>
    </row>
    <row r="4999" spans="18:18" x14ac:dyDescent="0.25">
      <c r="R4999" s="330"/>
    </row>
    <row r="5000" spans="18:18" x14ac:dyDescent="0.25">
      <c r="R5000" s="330"/>
    </row>
    <row r="5001" spans="18:18" x14ac:dyDescent="0.25">
      <c r="R5001" s="330"/>
    </row>
    <row r="5002" spans="18:18" x14ac:dyDescent="0.25">
      <c r="R5002" s="330"/>
    </row>
    <row r="5003" spans="18:18" x14ac:dyDescent="0.25">
      <c r="R5003" s="330"/>
    </row>
    <row r="5004" spans="18:18" x14ac:dyDescent="0.25">
      <c r="R5004" s="330"/>
    </row>
    <row r="5005" spans="18:18" x14ac:dyDescent="0.25">
      <c r="R5005" s="330"/>
    </row>
    <row r="5006" spans="18:18" x14ac:dyDescent="0.25">
      <c r="R5006" s="330"/>
    </row>
    <row r="5007" spans="18:18" x14ac:dyDescent="0.25">
      <c r="R5007" s="330"/>
    </row>
    <row r="5008" spans="18:18" x14ac:dyDescent="0.25">
      <c r="R5008" s="330"/>
    </row>
    <row r="5009" spans="18:18" x14ac:dyDescent="0.25">
      <c r="R5009" s="330"/>
    </row>
    <row r="5010" spans="18:18" x14ac:dyDescent="0.25">
      <c r="R5010" s="330"/>
    </row>
    <row r="5011" spans="18:18" x14ac:dyDescent="0.25">
      <c r="R5011" s="330"/>
    </row>
    <row r="5012" spans="18:18" x14ac:dyDescent="0.25">
      <c r="R5012" s="330"/>
    </row>
    <row r="5013" spans="18:18" x14ac:dyDescent="0.25">
      <c r="R5013" s="330"/>
    </row>
    <row r="5014" spans="18:18" x14ac:dyDescent="0.25">
      <c r="R5014" s="330"/>
    </row>
    <row r="5015" spans="18:18" x14ac:dyDescent="0.25">
      <c r="R5015" s="330"/>
    </row>
    <row r="5016" spans="18:18" x14ac:dyDescent="0.25">
      <c r="R5016" s="330"/>
    </row>
    <row r="5017" spans="18:18" x14ac:dyDescent="0.25">
      <c r="R5017" s="330"/>
    </row>
    <row r="5018" spans="18:18" x14ac:dyDescent="0.25">
      <c r="R5018" s="330"/>
    </row>
    <row r="5019" spans="18:18" x14ac:dyDescent="0.25">
      <c r="R5019" s="330"/>
    </row>
    <row r="5020" spans="18:18" x14ac:dyDescent="0.25">
      <c r="R5020" s="330"/>
    </row>
    <row r="5021" spans="18:18" x14ac:dyDescent="0.25">
      <c r="R5021" s="330"/>
    </row>
    <row r="5022" spans="18:18" x14ac:dyDescent="0.25">
      <c r="R5022" s="330"/>
    </row>
    <row r="5023" spans="18:18" x14ac:dyDescent="0.25">
      <c r="R5023" s="330"/>
    </row>
    <row r="5024" spans="18:18" x14ac:dyDescent="0.25">
      <c r="R5024" s="330"/>
    </row>
    <row r="5025" spans="18:18" x14ac:dyDescent="0.25">
      <c r="R5025" s="330"/>
    </row>
    <row r="5026" spans="18:18" x14ac:dyDescent="0.25">
      <c r="R5026" s="330"/>
    </row>
    <row r="5027" spans="18:18" x14ac:dyDescent="0.25">
      <c r="R5027" s="330"/>
    </row>
    <row r="5028" spans="18:18" x14ac:dyDescent="0.25">
      <c r="R5028" s="330"/>
    </row>
    <row r="5029" spans="18:18" x14ac:dyDescent="0.25">
      <c r="R5029" s="330"/>
    </row>
    <row r="5030" spans="18:18" x14ac:dyDescent="0.25">
      <c r="R5030" s="330"/>
    </row>
    <row r="5031" spans="18:18" x14ac:dyDescent="0.25">
      <c r="R5031" s="330"/>
    </row>
    <row r="5032" spans="18:18" x14ac:dyDescent="0.25">
      <c r="R5032" s="330"/>
    </row>
    <row r="5033" spans="18:18" x14ac:dyDescent="0.25">
      <c r="R5033" s="330"/>
    </row>
    <row r="5034" spans="18:18" x14ac:dyDescent="0.25">
      <c r="R5034" s="330"/>
    </row>
    <row r="5035" spans="18:18" x14ac:dyDescent="0.25">
      <c r="R5035" s="330"/>
    </row>
    <row r="5036" spans="18:18" x14ac:dyDescent="0.25">
      <c r="R5036" s="330"/>
    </row>
    <row r="5037" spans="18:18" x14ac:dyDescent="0.25">
      <c r="R5037" s="330"/>
    </row>
    <row r="5038" spans="18:18" x14ac:dyDescent="0.25">
      <c r="R5038" s="330"/>
    </row>
    <row r="5039" spans="18:18" x14ac:dyDescent="0.25">
      <c r="R5039" s="330"/>
    </row>
    <row r="5040" spans="18:18" x14ac:dyDescent="0.25">
      <c r="R5040" s="330"/>
    </row>
    <row r="5041" spans="18:18" x14ac:dyDescent="0.25">
      <c r="R5041" s="330"/>
    </row>
    <row r="5042" spans="18:18" x14ac:dyDescent="0.25">
      <c r="R5042" s="330"/>
    </row>
    <row r="5043" spans="18:18" x14ac:dyDescent="0.25">
      <c r="R5043" s="330"/>
    </row>
    <row r="5044" spans="18:18" x14ac:dyDescent="0.25">
      <c r="R5044" s="330"/>
    </row>
    <row r="5045" spans="18:18" x14ac:dyDescent="0.25">
      <c r="R5045" s="330"/>
    </row>
    <row r="5046" spans="18:18" x14ac:dyDescent="0.25">
      <c r="R5046" s="330"/>
    </row>
    <row r="5047" spans="18:18" x14ac:dyDescent="0.25">
      <c r="R5047" s="330"/>
    </row>
    <row r="5048" spans="18:18" x14ac:dyDescent="0.25">
      <c r="R5048" s="330"/>
    </row>
    <row r="5049" spans="18:18" x14ac:dyDescent="0.25">
      <c r="R5049" s="330"/>
    </row>
    <row r="5050" spans="18:18" x14ac:dyDescent="0.25">
      <c r="R5050" s="330"/>
    </row>
    <row r="5051" spans="18:18" x14ac:dyDescent="0.25">
      <c r="R5051" s="330"/>
    </row>
    <row r="5052" spans="18:18" x14ac:dyDescent="0.25">
      <c r="R5052" s="330"/>
    </row>
    <row r="5053" spans="18:18" x14ac:dyDescent="0.25">
      <c r="R5053" s="330"/>
    </row>
    <row r="5054" spans="18:18" x14ac:dyDescent="0.25">
      <c r="R5054" s="330"/>
    </row>
    <row r="5055" spans="18:18" x14ac:dyDescent="0.25">
      <c r="R5055" s="330"/>
    </row>
    <row r="5056" spans="18:18" x14ac:dyDescent="0.25">
      <c r="R5056" s="330"/>
    </row>
    <row r="5057" spans="18:18" x14ac:dyDescent="0.25">
      <c r="R5057" s="330"/>
    </row>
    <row r="5058" spans="18:18" x14ac:dyDescent="0.25">
      <c r="R5058" s="330"/>
    </row>
    <row r="5059" spans="18:18" x14ac:dyDescent="0.25">
      <c r="R5059" s="330"/>
    </row>
    <row r="5060" spans="18:18" x14ac:dyDescent="0.25">
      <c r="R5060" s="330"/>
    </row>
    <row r="5061" spans="18:18" x14ac:dyDescent="0.25">
      <c r="R5061" s="330"/>
    </row>
    <row r="5062" spans="18:18" x14ac:dyDescent="0.25">
      <c r="R5062" s="330"/>
    </row>
    <row r="5063" spans="18:18" x14ac:dyDescent="0.25">
      <c r="R5063" s="330"/>
    </row>
    <row r="5064" spans="18:18" x14ac:dyDescent="0.25">
      <c r="R5064" s="330"/>
    </row>
    <row r="5065" spans="18:18" x14ac:dyDescent="0.25">
      <c r="R5065" s="330"/>
    </row>
    <row r="5066" spans="18:18" x14ac:dyDescent="0.25">
      <c r="R5066" s="330"/>
    </row>
    <row r="5067" spans="18:18" x14ac:dyDescent="0.25">
      <c r="R5067" s="330"/>
    </row>
    <row r="5068" spans="18:18" x14ac:dyDescent="0.25">
      <c r="R5068" s="330"/>
    </row>
    <row r="5069" spans="18:18" x14ac:dyDescent="0.25">
      <c r="R5069" s="330"/>
    </row>
    <row r="5070" spans="18:18" x14ac:dyDescent="0.25">
      <c r="R5070" s="330"/>
    </row>
    <row r="5071" spans="18:18" x14ac:dyDescent="0.25">
      <c r="R5071" s="330"/>
    </row>
    <row r="5072" spans="18:18" x14ac:dyDescent="0.25">
      <c r="R5072" s="330"/>
    </row>
    <row r="5073" spans="18:18" x14ac:dyDescent="0.25">
      <c r="R5073" s="330"/>
    </row>
    <row r="5074" spans="18:18" x14ac:dyDescent="0.25">
      <c r="R5074" s="330"/>
    </row>
    <row r="5075" spans="18:18" x14ac:dyDescent="0.25">
      <c r="R5075" s="330"/>
    </row>
    <row r="5076" spans="18:18" x14ac:dyDescent="0.25">
      <c r="R5076" s="330"/>
    </row>
    <row r="5077" spans="18:18" x14ac:dyDescent="0.25">
      <c r="R5077" s="330"/>
    </row>
    <row r="5078" spans="18:18" x14ac:dyDescent="0.25">
      <c r="R5078" s="330"/>
    </row>
    <row r="5079" spans="18:18" x14ac:dyDescent="0.25">
      <c r="R5079" s="330"/>
    </row>
    <row r="5080" spans="18:18" x14ac:dyDescent="0.25">
      <c r="R5080" s="330"/>
    </row>
    <row r="5081" spans="18:18" x14ac:dyDescent="0.25">
      <c r="R5081" s="330"/>
    </row>
    <row r="5082" spans="18:18" x14ac:dyDescent="0.25">
      <c r="R5082" s="330"/>
    </row>
    <row r="5083" spans="18:18" x14ac:dyDescent="0.25">
      <c r="R5083" s="330"/>
    </row>
    <row r="5084" spans="18:18" x14ac:dyDescent="0.25">
      <c r="R5084" s="330"/>
    </row>
    <row r="5085" spans="18:18" x14ac:dyDescent="0.25">
      <c r="R5085" s="330"/>
    </row>
    <row r="5086" spans="18:18" x14ac:dyDescent="0.25">
      <c r="R5086" s="330"/>
    </row>
    <row r="5087" spans="18:18" x14ac:dyDescent="0.25">
      <c r="R5087" s="330"/>
    </row>
    <row r="5088" spans="18:18" x14ac:dyDescent="0.25">
      <c r="R5088" s="330"/>
    </row>
    <row r="5089" spans="18:18" x14ac:dyDescent="0.25">
      <c r="R5089" s="330"/>
    </row>
    <row r="5090" spans="18:18" x14ac:dyDescent="0.25">
      <c r="R5090" s="330"/>
    </row>
    <row r="5091" spans="18:18" x14ac:dyDescent="0.25">
      <c r="R5091" s="330"/>
    </row>
    <row r="5092" spans="18:18" x14ac:dyDescent="0.25">
      <c r="R5092" s="330"/>
    </row>
    <row r="5093" spans="18:18" x14ac:dyDescent="0.25">
      <c r="R5093" s="330"/>
    </row>
    <row r="5094" spans="18:18" x14ac:dyDescent="0.25">
      <c r="R5094" s="330"/>
    </row>
    <row r="5095" spans="18:18" x14ac:dyDescent="0.25">
      <c r="R5095" s="330"/>
    </row>
    <row r="5096" spans="18:18" x14ac:dyDescent="0.25">
      <c r="R5096" s="330"/>
    </row>
    <row r="5097" spans="18:18" x14ac:dyDescent="0.25">
      <c r="R5097" s="330"/>
    </row>
    <row r="5098" spans="18:18" x14ac:dyDescent="0.25">
      <c r="R5098" s="330"/>
    </row>
    <row r="5099" spans="18:18" x14ac:dyDescent="0.25">
      <c r="R5099" s="330"/>
    </row>
    <row r="5100" spans="18:18" x14ac:dyDescent="0.25">
      <c r="R5100" s="330"/>
    </row>
    <row r="5101" spans="18:18" x14ac:dyDescent="0.25">
      <c r="R5101" s="330"/>
    </row>
    <row r="5102" spans="18:18" x14ac:dyDescent="0.25">
      <c r="R5102" s="330"/>
    </row>
    <row r="5103" spans="18:18" x14ac:dyDescent="0.25">
      <c r="R5103" s="330"/>
    </row>
    <row r="5104" spans="18:18" x14ac:dyDescent="0.25">
      <c r="R5104" s="330"/>
    </row>
    <row r="5105" spans="18:18" x14ac:dyDescent="0.25">
      <c r="R5105" s="330"/>
    </row>
    <row r="5106" spans="18:18" x14ac:dyDescent="0.25">
      <c r="R5106" s="330"/>
    </row>
    <row r="5107" spans="18:18" x14ac:dyDescent="0.25">
      <c r="R5107" s="330"/>
    </row>
    <row r="5108" spans="18:18" x14ac:dyDescent="0.25">
      <c r="R5108" s="330"/>
    </row>
    <row r="5109" spans="18:18" x14ac:dyDescent="0.25">
      <c r="R5109" s="330"/>
    </row>
    <row r="5110" spans="18:18" x14ac:dyDescent="0.25">
      <c r="R5110" s="330"/>
    </row>
    <row r="5111" spans="18:18" x14ac:dyDescent="0.25">
      <c r="R5111" s="330"/>
    </row>
    <row r="5112" spans="18:18" x14ac:dyDescent="0.25">
      <c r="R5112" s="330"/>
    </row>
    <row r="5113" spans="18:18" x14ac:dyDescent="0.25">
      <c r="R5113" s="330"/>
    </row>
    <row r="5114" spans="18:18" x14ac:dyDescent="0.25">
      <c r="R5114" s="330"/>
    </row>
    <row r="5115" spans="18:18" x14ac:dyDescent="0.25">
      <c r="R5115" s="330"/>
    </row>
    <row r="5116" spans="18:18" x14ac:dyDescent="0.25">
      <c r="R5116" s="330"/>
    </row>
    <row r="5117" spans="18:18" x14ac:dyDescent="0.25">
      <c r="R5117" s="330"/>
    </row>
    <row r="5118" spans="18:18" x14ac:dyDescent="0.25">
      <c r="R5118" s="330"/>
    </row>
    <row r="5119" spans="18:18" x14ac:dyDescent="0.25">
      <c r="R5119" s="330"/>
    </row>
    <row r="5120" spans="18:18" x14ac:dyDescent="0.25">
      <c r="R5120" s="330"/>
    </row>
    <row r="5121" spans="18:18" x14ac:dyDescent="0.25">
      <c r="R5121" s="330"/>
    </row>
    <row r="5122" spans="18:18" x14ac:dyDescent="0.25">
      <c r="R5122" s="330"/>
    </row>
    <row r="5123" spans="18:18" x14ac:dyDescent="0.25">
      <c r="R5123" s="330"/>
    </row>
    <row r="5124" spans="18:18" x14ac:dyDescent="0.25">
      <c r="R5124" s="330"/>
    </row>
    <row r="5125" spans="18:18" x14ac:dyDescent="0.25">
      <c r="R5125" s="330"/>
    </row>
    <row r="5126" spans="18:18" x14ac:dyDescent="0.25">
      <c r="R5126" s="330"/>
    </row>
    <row r="5127" spans="18:18" x14ac:dyDescent="0.25">
      <c r="R5127" s="330"/>
    </row>
    <row r="5128" spans="18:18" x14ac:dyDescent="0.25">
      <c r="R5128" s="330"/>
    </row>
    <row r="5129" spans="18:18" x14ac:dyDescent="0.25">
      <c r="R5129" s="330"/>
    </row>
    <row r="5130" spans="18:18" x14ac:dyDescent="0.25">
      <c r="R5130" s="330"/>
    </row>
    <row r="5131" spans="18:18" x14ac:dyDescent="0.25">
      <c r="R5131" s="330"/>
    </row>
    <row r="5132" spans="18:18" x14ac:dyDescent="0.25">
      <c r="R5132" s="330"/>
    </row>
    <row r="5133" spans="18:18" x14ac:dyDescent="0.25">
      <c r="R5133" s="330"/>
    </row>
    <row r="5134" spans="18:18" x14ac:dyDescent="0.25">
      <c r="R5134" s="330"/>
    </row>
    <row r="5135" spans="18:18" x14ac:dyDescent="0.25">
      <c r="R5135" s="330"/>
    </row>
    <row r="5136" spans="18:18" x14ac:dyDescent="0.25">
      <c r="R5136" s="330"/>
    </row>
    <row r="5137" spans="18:18" x14ac:dyDescent="0.25">
      <c r="R5137" s="330"/>
    </row>
    <row r="5138" spans="18:18" x14ac:dyDescent="0.25">
      <c r="R5138" s="330"/>
    </row>
    <row r="5139" spans="18:18" x14ac:dyDescent="0.25">
      <c r="R5139" s="330"/>
    </row>
    <row r="5140" spans="18:18" x14ac:dyDescent="0.25">
      <c r="R5140" s="330"/>
    </row>
    <row r="5141" spans="18:18" x14ac:dyDescent="0.25">
      <c r="R5141" s="330"/>
    </row>
    <row r="5142" spans="18:18" x14ac:dyDescent="0.25">
      <c r="R5142" s="330"/>
    </row>
    <row r="5143" spans="18:18" x14ac:dyDescent="0.25">
      <c r="R5143" s="330"/>
    </row>
    <row r="5144" spans="18:18" x14ac:dyDescent="0.25">
      <c r="R5144" s="330"/>
    </row>
    <row r="5145" spans="18:18" x14ac:dyDescent="0.25">
      <c r="R5145" s="330"/>
    </row>
    <row r="5146" spans="18:18" x14ac:dyDescent="0.25">
      <c r="R5146" s="330"/>
    </row>
    <row r="5147" spans="18:18" x14ac:dyDescent="0.25">
      <c r="R5147" s="330"/>
    </row>
    <row r="5148" spans="18:18" x14ac:dyDescent="0.25">
      <c r="R5148" s="330"/>
    </row>
    <row r="5149" spans="18:18" x14ac:dyDescent="0.25">
      <c r="R5149" s="330"/>
    </row>
    <row r="5150" spans="18:18" x14ac:dyDescent="0.25">
      <c r="R5150" s="330"/>
    </row>
    <row r="5151" spans="18:18" x14ac:dyDescent="0.25">
      <c r="R5151" s="330"/>
    </row>
    <row r="5152" spans="18:18" x14ac:dyDescent="0.25">
      <c r="R5152" s="330"/>
    </row>
    <row r="5153" spans="18:18" x14ac:dyDescent="0.25">
      <c r="R5153" s="330"/>
    </row>
    <row r="5154" spans="18:18" x14ac:dyDescent="0.25">
      <c r="R5154" s="330"/>
    </row>
    <row r="5155" spans="18:18" x14ac:dyDescent="0.25">
      <c r="R5155" s="330"/>
    </row>
    <row r="5156" spans="18:18" x14ac:dyDescent="0.25">
      <c r="R5156" s="330"/>
    </row>
    <row r="5157" spans="18:18" x14ac:dyDescent="0.25">
      <c r="R5157" s="330"/>
    </row>
    <row r="5158" spans="18:18" x14ac:dyDescent="0.25">
      <c r="R5158" s="330"/>
    </row>
    <row r="5159" spans="18:18" x14ac:dyDescent="0.25">
      <c r="R5159" s="330"/>
    </row>
    <row r="5160" spans="18:18" x14ac:dyDescent="0.25">
      <c r="R5160" s="330"/>
    </row>
    <row r="5161" spans="18:18" x14ac:dyDescent="0.25">
      <c r="R5161" s="330"/>
    </row>
    <row r="5162" spans="18:18" x14ac:dyDescent="0.25">
      <c r="R5162" s="330"/>
    </row>
    <row r="5163" spans="18:18" x14ac:dyDescent="0.25">
      <c r="R5163" s="330"/>
    </row>
    <row r="5164" spans="18:18" x14ac:dyDescent="0.25">
      <c r="R5164" s="330"/>
    </row>
    <row r="5165" spans="18:18" x14ac:dyDescent="0.25">
      <c r="R5165" s="330"/>
    </row>
    <row r="5166" spans="18:18" x14ac:dyDescent="0.25">
      <c r="R5166" s="330"/>
    </row>
    <row r="5167" spans="18:18" x14ac:dyDescent="0.25">
      <c r="R5167" s="330"/>
    </row>
    <row r="5168" spans="18:18" x14ac:dyDescent="0.25">
      <c r="R5168" s="330"/>
    </row>
    <row r="5169" spans="18:18" x14ac:dyDescent="0.25">
      <c r="R5169" s="330"/>
    </row>
    <row r="5170" spans="18:18" x14ac:dyDescent="0.25">
      <c r="R5170" s="330"/>
    </row>
    <row r="5171" spans="18:18" x14ac:dyDescent="0.25">
      <c r="R5171" s="330"/>
    </row>
    <row r="5172" spans="18:18" x14ac:dyDescent="0.25">
      <c r="R5172" s="330"/>
    </row>
    <row r="5173" spans="18:18" x14ac:dyDescent="0.25">
      <c r="R5173" s="330"/>
    </row>
    <row r="5174" spans="18:18" x14ac:dyDescent="0.25">
      <c r="R5174" s="330"/>
    </row>
    <row r="5175" spans="18:18" x14ac:dyDescent="0.25">
      <c r="R5175" s="330"/>
    </row>
    <row r="5176" spans="18:18" x14ac:dyDescent="0.25">
      <c r="R5176" s="330"/>
    </row>
    <row r="5177" spans="18:18" x14ac:dyDescent="0.25">
      <c r="R5177" s="330"/>
    </row>
    <row r="5178" spans="18:18" x14ac:dyDescent="0.25">
      <c r="R5178" s="330"/>
    </row>
    <row r="5179" spans="18:18" x14ac:dyDescent="0.25">
      <c r="R5179" s="330"/>
    </row>
    <row r="5180" spans="18:18" x14ac:dyDescent="0.25">
      <c r="R5180" s="330"/>
    </row>
    <row r="5181" spans="18:18" x14ac:dyDescent="0.25">
      <c r="R5181" s="330"/>
    </row>
    <row r="5182" spans="18:18" x14ac:dyDescent="0.25">
      <c r="R5182" s="330"/>
    </row>
    <row r="5183" spans="18:18" x14ac:dyDescent="0.25">
      <c r="R5183" s="330"/>
    </row>
    <row r="5184" spans="18:18" x14ac:dyDescent="0.25">
      <c r="R5184" s="330"/>
    </row>
    <row r="5185" spans="18:18" x14ac:dyDescent="0.25">
      <c r="R5185" s="330"/>
    </row>
    <row r="5186" spans="18:18" x14ac:dyDescent="0.25">
      <c r="R5186" s="330"/>
    </row>
    <row r="5187" spans="18:18" x14ac:dyDescent="0.25">
      <c r="R5187" s="330"/>
    </row>
    <row r="5188" spans="18:18" x14ac:dyDescent="0.25">
      <c r="R5188" s="330"/>
    </row>
    <row r="5189" spans="18:18" x14ac:dyDescent="0.25">
      <c r="R5189" s="330"/>
    </row>
    <row r="5190" spans="18:18" x14ac:dyDescent="0.25">
      <c r="R5190" s="330"/>
    </row>
    <row r="5191" spans="18:18" x14ac:dyDescent="0.25">
      <c r="R5191" s="330"/>
    </row>
    <row r="5192" spans="18:18" x14ac:dyDescent="0.25">
      <c r="R5192" s="330"/>
    </row>
    <row r="5193" spans="18:18" x14ac:dyDescent="0.25">
      <c r="R5193" s="330"/>
    </row>
    <row r="5194" spans="18:18" x14ac:dyDescent="0.25">
      <c r="R5194" s="330"/>
    </row>
    <row r="5195" spans="18:18" x14ac:dyDescent="0.25">
      <c r="R5195" s="330"/>
    </row>
    <row r="5196" spans="18:18" x14ac:dyDescent="0.25">
      <c r="R5196" s="330"/>
    </row>
    <row r="5197" spans="18:18" x14ac:dyDescent="0.25">
      <c r="R5197" s="330"/>
    </row>
    <row r="5198" spans="18:18" x14ac:dyDescent="0.25">
      <c r="R5198" s="330"/>
    </row>
    <row r="5199" spans="18:18" x14ac:dyDescent="0.25">
      <c r="R5199" s="330"/>
    </row>
    <row r="5200" spans="18:18" x14ac:dyDescent="0.25">
      <c r="R5200" s="330"/>
    </row>
    <row r="5201" spans="18:18" x14ac:dyDescent="0.25">
      <c r="R5201" s="330"/>
    </row>
    <row r="5202" spans="18:18" x14ac:dyDescent="0.25">
      <c r="R5202" s="330"/>
    </row>
    <row r="5203" spans="18:18" x14ac:dyDescent="0.25">
      <c r="R5203" s="330"/>
    </row>
    <row r="5204" spans="18:18" x14ac:dyDescent="0.25">
      <c r="R5204" s="330"/>
    </row>
    <row r="5205" spans="18:18" x14ac:dyDescent="0.25">
      <c r="R5205" s="330"/>
    </row>
    <row r="5206" spans="18:18" x14ac:dyDescent="0.25">
      <c r="R5206" s="330"/>
    </row>
    <row r="5207" spans="18:18" x14ac:dyDescent="0.25">
      <c r="R5207" s="330"/>
    </row>
    <row r="5208" spans="18:18" x14ac:dyDescent="0.25">
      <c r="R5208" s="330"/>
    </row>
    <row r="5209" spans="18:18" x14ac:dyDescent="0.25">
      <c r="R5209" s="330"/>
    </row>
    <row r="5210" spans="18:18" x14ac:dyDescent="0.25">
      <c r="R5210" s="330"/>
    </row>
    <row r="5211" spans="18:18" x14ac:dyDescent="0.25">
      <c r="R5211" s="330"/>
    </row>
    <row r="5212" spans="18:18" x14ac:dyDescent="0.25">
      <c r="R5212" s="330"/>
    </row>
    <row r="5213" spans="18:18" x14ac:dyDescent="0.25">
      <c r="R5213" s="330"/>
    </row>
    <row r="5214" spans="18:18" x14ac:dyDescent="0.25">
      <c r="R5214" s="330"/>
    </row>
    <row r="5215" spans="18:18" x14ac:dyDescent="0.25">
      <c r="R5215" s="330"/>
    </row>
    <row r="5216" spans="18:18" x14ac:dyDescent="0.25">
      <c r="R5216" s="330"/>
    </row>
    <row r="5217" spans="18:18" x14ac:dyDescent="0.25">
      <c r="R5217" s="330"/>
    </row>
    <row r="5218" spans="18:18" x14ac:dyDescent="0.25">
      <c r="R5218" s="330"/>
    </row>
    <row r="5219" spans="18:18" x14ac:dyDescent="0.25">
      <c r="R5219" s="330"/>
    </row>
    <row r="5220" spans="18:18" x14ac:dyDescent="0.25">
      <c r="R5220" s="330"/>
    </row>
    <row r="5221" spans="18:18" x14ac:dyDescent="0.25">
      <c r="R5221" s="330"/>
    </row>
    <row r="5222" spans="18:18" x14ac:dyDescent="0.25">
      <c r="R5222" s="330"/>
    </row>
    <row r="5223" spans="18:18" x14ac:dyDescent="0.25">
      <c r="R5223" s="330"/>
    </row>
    <row r="5224" spans="18:18" x14ac:dyDescent="0.25">
      <c r="R5224" s="330"/>
    </row>
    <row r="5225" spans="18:18" x14ac:dyDescent="0.25">
      <c r="R5225" s="330"/>
    </row>
    <row r="5226" spans="18:18" x14ac:dyDescent="0.25">
      <c r="R5226" s="330"/>
    </row>
    <row r="5227" spans="18:18" x14ac:dyDescent="0.25">
      <c r="R5227" s="330"/>
    </row>
    <row r="5228" spans="18:18" x14ac:dyDescent="0.25">
      <c r="R5228" s="330"/>
    </row>
    <row r="5229" spans="18:18" x14ac:dyDescent="0.25">
      <c r="R5229" s="330"/>
    </row>
    <row r="5230" spans="18:18" x14ac:dyDescent="0.25">
      <c r="R5230" s="330"/>
    </row>
    <row r="5231" spans="18:18" x14ac:dyDescent="0.25">
      <c r="R5231" s="330"/>
    </row>
    <row r="5232" spans="18:18" x14ac:dyDescent="0.25">
      <c r="R5232" s="330"/>
    </row>
    <row r="5233" spans="18:18" x14ac:dyDescent="0.25">
      <c r="R5233" s="330"/>
    </row>
    <row r="5234" spans="18:18" x14ac:dyDescent="0.25">
      <c r="R5234" s="330"/>
    </row>
    <row r="5235" spans="18:18" x14ac:dyDescent="0.25">
      <c r="R5235" s="330"/>
    </row>
    <row r="5236" spans="18:18" x14ac:dyDescent="0.25">
      <c r="R5236" s="330"/>
    </row>
    <row r="5237" spans="18:18" x14ac:dyDescent="0.25">
      <c r="R5237" s="330"/>
    </row>
    <row r="5238" spans="18:18" x14ac:dyDescent="0.25">
      <c r="R5238" s="330"/>
    </row>
    <row r="5239" spans="18:18" x14ac:dyDescent="0.25">
      <c r="R5239" s="330"/>
    </row>
    <row r="5240" spans="18:18" x14ac:dyDescent="0.25">
      <c r="R5240" s="330"/>
    </row>
    <row r="5241" spans="18:18" x14ac:dyDescent="0.25">
      <c r="R5241" s="330"/>
    </row>
    <row r="5242" spans="18:18" x14ac:dyDescent="0.25">
      <c r="R5242" s="330"/>
    </row>
    <row r="5243" spans="18:18" x14ac:dyDescent="0.25">
      <c r="R5243" s="330"/>
    </row>
    <row r="5244" spans="18:18" x14ac:dyDescent="0.25">
      <c r="R5244" s="330"/>
    </row>
    <row r="5245" spans="18:18" x14ac:dyDescent="0.25">
      <c r="R5245" s="330"/>
    </row>
    <row r="5246" spans="18:18" x14ac:dyDescent="0.25">
      <c r="R5246" s="330"/>
    </row>
    <row r="5247" spans="18:18" x14ac:dyDescent="0.25">
      <c r="R5247" s="330"/>
    </row>
    <row r="5248" spans="18:18" x14ac:dyDescent="0.25">
      <c r="R5248" s="330"/>
    </row>
    <row r="5249" spans="18:18" x14ac:dyDescent="0.25">
      <c r="R5249" s="330"/>
    </row>
    <row r="5250" spans="18:18" x14ac:dyDescent="0.25">
      <c r="R5250" s="330"/>
    </row>
    <row r="5251" spans="18:18" x14ac:dyDescent="0.25">
      <c r="R5251" s="330"/>
    </row>
    <row r="5252" spans="18:18" x14ac:dyDescent="0.25">
      <c r="R5252" s="330"/>
    </row>
    <row r="5253" spans="18:18" x14ac:dyDescent="0.25">
      <c r="R5253" s="330"/>
    </row>
    <row r="5254" spans="18:18" x14ac:dyDescent="0.25">
      <c r="R5254" s="330"/>
    </row>
    <row r="5255" spans="18:18" x14ac:dyDescent="0.25">
      <c r="R5255" s="330"/>
    </row>
    <row r="5256" spans="18:18" x14ac:dyDescent="0.25">
      <c r="R5256" s="330"/>
    </row>
    <row r="5257" spans="18:18" x14ac:dyDescent="0.25">
      <c r="R5257" s="330"/>
    </row>
    <row r="5258" spans="18:18" x14ac:dyDescent="0.25">
      <c r="R5258" s="330"/>
    </row>
    <row r="5259" spans="18:18" x14ac:dyDescent="0.25">
      <c r="R5259" s="330"/>
    </row>
    <row r="5260" spans="18:18" x14ac:dyDescent="0.25">
      <c r="R5260" s="330"/>
    </row>
    <row r="5261" spans="18:18" x14ac:dyDescent="0.25">
      <c r="R5261" s="330"/>
    </row>
    <row r="5262" spans="18:18" x14ac:dyDescent="0.25">
      <c r="R5262" s="330"/>
    </row>
    <row r="5263" spans="18:18" x14ac:dyDescent="0.25">
      <c r="R5263" s="330"/>
    </row>
    <row r="5264" spans="18:18" x14ac:dyDescent="0.25">
      <c r="R5264" s="330"/>
    </row>
    <row r="5265" spans="18:18" x14ac:dyDescent="0.25">
      <c r="R5265" s="330"/>
    </row>
    <row r="5266" spans="18:18" x14ac:dyDescent="0.25">
      <c r="R5266" s="330"/>
    </row>
    <row r="5267" spans="18:18" x14ac:dyDescent="0.25">
      <c r="R5267" s="330"/>
    </row>
    <row r="5268" spans="18:18" x14ac:dyDescent="0.25">
      <c r="R5268" s="330"/>
    </row>
    <row r="5269" spans="18:18" x14ac:dyDescent="0.25">
      <c r="R5269" s="330"/>
    </row>
    <row r="5270" spans="18:18" x14ac:dyDescent="0.25">
      <c r="R5270" s="330"/>
    </row>
    <row r="5271" spans="18:18" x14ac:dyDescent="0.25">
      <c r="R5271" s="330"/>
    </row>
    <row r="5272" spans="18:18" x14ac:dyDescent="0.25">
      <c r="R5272" s="330"/>
    </row>
    <row r="5273" spans="18:18" x14ac:dyDescent="0.25">
      <c r="R5273" s="330"/>
    </row>
    <row r="5274" spans="18:18" x14ac:dyDescent="0.25">
      <c r="R5274" s="330"/>
    </row>
    <row r="5275" spans="18:18" x14ac:dyDescent="0.25">
      <c r="R5275" s="330"/>
    </row>
    <row r="5276" spans="18:18" x14ac:dyDescent="0.25">
      <c r="R5276" s="330"/>
    </row>
    <row r="5277" spans="18:18" x14ac:dyDescent="0.25">
      <c r="R5277" s="330"/>
    </row>
    <row r="5278" spans="18:18" x14ac:dyDescent="0.25">
      <c r="R5278" s="330"/>
    </row>
    <row r="5279" spans="18:18" x14ac:dyDescent="0.25">
      <c r="R5279" s="330"/>
    </row>
    <row r="5280" spans="18:18" x14ac:dyDescent="0.25">
      <c r="R5280" s="330"/>
    </row>
    <row r="5281" spans="18:18" x14ac:dyDescent="0.25">
      <c r="R5281" s="330"/>
    </row>
    <row r="5282" spans="18:18" x14ac:dyDescent="0.25">
      <c r="R5282" s="330"/>
    </row>
    <row r="5283" spans="18:18" x14ac:dyDescent="0.25">
      <c r="R5283" s="330"/>
    </row>
    <row r="5284" spans="18:18" x14ac:dyDescent="0.25">
      <c r="R5284" s="330"/>
    </row>
    <row r="5285" spans="18:18" x14ac:dyDescent="0.25">
      <c r="R5285" s="330"/>
    </row>
    <row r="5286" spans="18:18" x14ac:dyDescent="0.25">
      <c r="R5286" s="330"/>
    </row>
    <row r="5287" spans="18:18" x14ac:dyDescent="0.25">
      <c r="R5287" s="330"/>
    </row>
    <row r="5288" spans="18:18" x14ac:dyDescent="0.25">
      <c r="R5288" s="330"/>
    </row>
    <row r="5289" spans="18:18" x14ac:dyDescent="0.25">
      <c r="R5289" s="330"/>
    </row>
    <row r="5290" spans="18:18" x14ac:dyDescent="0.25">
      <c r="R5290" s="330"/>
    </row>
    <row r="5291" spans="18:18" x14ac:dyDescent="0.25">
      <c r="R5291" s="330"/>
    </row>
    <row r="5292" spans="18:18" x14ac:dyDescent="0.25">
      <c r="R5292" s="330"/>
    </row>
    <row r="5293" spans="18:18" x14ac:dyDescent="0.25">
      <c r="R5293" s="330"/>
    </row>
    <row r="5294" spans="18:18" x14ac:dyDescent="0.25">
      <c r="R5294" s="330"/>
    </row>
    <row r="5295" spans="18:18" x14ac:dyDescent="0.25">
      <c r="R5295" s="330"/>
    </row>
    <row r="5296" spans="18:18" x14ac:dyDescent="0.25">
      <c r="R5296" s="330"/>
    </row>
    <row r="5297" spans="18:18" x14ac:dyDescent="0.25">
      <c r="R5297" s="330"/>
    </row>
    <row r="5298" spans="18:18" x14ac:dyDescent="0.25">
      <c r="R5298" s="330"/>
    </row>
    <row r="5299" spans="18:18" x14ac:dyDescent="0.25">
      <c r="R5299" s="330"/>
    </row>
    <row r="5300" spans="18:18" x14ac:dyDescent="0.25">
      <c r="R5300" s="330"/>
    </row>
    <row r="5301" spans="18:18" x14ac:dyDescent="0.25">
      <c r="R5301" s="330"/>
    </row>
    <row r="5302" spans="18:18" x14ac:dyDescent="0.25">
      <c r="R5302" s="330"/>
    </row>
    <row r="5303" spans="18:18" x14ac:dyDescent="0.25">
      <c r="R5303" s="330"/>
    </row>
    <row r="5304" spans="18:18" x14ac:dyDescent="0.25">
      <c r="R5304" s="330"/>
    </row>
    <row r="5305" spans="18:18" x14ac:dyDescent="0.25">
      <c r="R5305" s="330"/>
    </row>
    <row r="5306" spans="18:18" x14ac:dyDescent="0.25">
      <c r="R5306" s="330"/>
    </row>
    <row r="5307" spans="18:18" x14ac:dyDescent="0.25">
      <c r="R5307" s="330"/>
    </row>
    <row r="5308" spans="18:18" x14ac:dyDescent="0.25">
      <c r="R5308" s="330"/>
    </row>
    <row r="5309" spans="18:18" x14ac:dyDescent="0.25">
      <c r="R5309" s="330"/>
    </row>
    <row r="5310" spans="18:18" x14ac:dyDescent="0.25">
      <c r="R5310" s="330"/>
    </row>
    <row r="5311" spans="18:18" x14ac:dyDescent="0.25">
      <c r="R5311" s="330"/>
    </row>
    <row r="5312" spans="18:18" x14ac:dyDescent="0.25">
      <c r="R5312" s="330"/>
    </row>
    <row r="5313" spans="18:18" x14ac:dyDescent="0.25">
      <c r="R5313" s="330"/>
    </row>
    <row r="5314" spans="18:18" x14ac:dyDescent="0.25">
      <c r="R5314" s="330"/>
    </row>
    <row r="5315" spans="18:18" x14ac:dyDescent="0.25">
      <c r="R5315" s="330"/>
    </row>
    <row r="5316" spans="18:18" x14ac:dyDescent="0.25">
      <c r="R5316" s="330"/>
    </row>
    <row r="5317" spans="18:18" x14ac:dyDescent="0.25">
      <c r="R5317" s="330"/>
    </row>
    <row r="5318" spans="18:18" x14ac:dyDescent="0.25">
      <c r="R5318" s="330"/>
    </row>
    <row r="5319" spans="18:18" x14ac:dyDescent="0.25">
      <c r="R5319" s="330"/>
    </row>
    <row r="5320" spans="18:18" x14ac:dyDescent="0.25">
      <c r="R5320" s="330"/>
    </row>
    <row r="5321" spans="18:18" x14ac:dyDescent="0.25">
      <c r="R5321" s="330"/>
    </row>
    <row r="5322" spans="18:18" x14ac:dyDescent="0.25">
      <c r="R5322" s="330"/>
    </row>
    <row r="5323" spans="18:18" x14ac:dyDescent="0.25">
      <c r="R5323" s="330"/>
    </row>
    <row r="5324" spans="18:18" x14ac:dyDescent="0.25">
      <c r="R5324" s="330"/>
    </row>
    <row r="5325" spans="18:18" x14ac:dyDescent="0.25">
      <c r="R5325" s="330"/>
    </row>
    <row r="5326" spans="18:18" x14ac:dyDescent="0.25">
      <c r="R5326" s="330"/>
    </row>
    <row r="5327" spans="18:18" x14ac:dyDescent="0.25">
      <c r="R5327" s="330"/>
    </row>
    <row r="5328" spans="18:18" x14ac:dyDescent="0.25">
      <c r="R5328" s="330"/>
    </row>
    <row r="5329" spans="18:18" x14ac:dyDescent="0.25">
      <c r="R5329" s="330"/>
    </row>
    <row r="5330" spans="18:18" x14ac:dyDescent="0.25">
      <c r="R5330" s="330"/>
    </row>
    <row r="5331" spans="18:18" x14ac:dyDescent="0.25">
      <c r="R5331" s="330"/>
    </row>
    <row r="5332" spans="18:18" x14ac:dyDescent="0.25">
      <c r="R5332" s="330"/>
    </row>
    <row r="5333" spans="18:18" x14ac:dyDescent="0.25">
      <c r="R5333" s="330"/>
    </row>
    <row r="5334" spans="18:18" x14ac:dyDescent="0.25">
      <c r="R5334" s="330"/>
    </row>
    <row r="5335" spans="18:18" x14ac:dyDescent="0.25">
      <c r="R5335" s="330"/>
    </row>
    <row r="5336" spans="18:18" x14ac:dyDescent="0.25">
      <c r="R5336" s="330"/>
    </row>
    <row r="5337" spans="18:18" x14ac:dyDescent="0.25">
      <c r="R5337" s="330"/>
    </row>
    <row r="5338" spans="18:18" x14ac:dyDescent="0.25">
      <c r="R5338" s="330"/>
    </row>
    <row r="5339" spans="18:18" x14ac:dyDescent="0.25">
      <c r="R5339" s="330"/>
    </row>
    <row r="5340" spans="18:18" x14ac:dyDescent="0.25">
      <c r="R5340" s="330"/>
    </row>
    <row r="5341" spans="18:18" x14ac:dyDescent="0.25">
      <c r="R5341" s="330"/>
    </row>
    <row r="5342" spans="18:18" x14ac:dyDescent="0.25">
      <c r="R5342" s="330"/>
    </row>
    <row r="5343" spans="18:18" x14ac:dyDescent="0.25">
      <c r="R5343" s="330"/>
    </row>
    <row r="5344" spans="18:18" x14ac:dyDescent="0.25">
      <c r="R5344" s="330"/>
    </row>
    <row r="5345" spans="18:18" x14ac:dyDescent="0.25">
      <c r="R5345" s="330"/>
    </row>
    <row r="5346" spans="18:18" x14ac:dyDescent="0.25">
      <c r="R5346" s="330"/>
    </row>
    <row r="5347" spans="18:18" x14ac:dyDescent="0.25">
      <c r="R5347" s="330"/>
    </row>
    <row r="5348" spans="18:18" x14ac:dyDescent="0.25">
      <c r="R5348" s="330"/>
    </row>
    <row r="5349" spans="18:18" x14ac:dyDescent="0.25">
      <c r="R5349" s="330"/>
    </row>
    <row r="5350" spans="18:18" x14ac:dyDescent="0.25">
      <c r="R5350" s="330"/>
    </row>
    <row r="5351" spans="18:18" x14ac:dyDescent="0.25">
      <c r="R5351" s="330"/>
    </row>
    <row r="5352" spans="18:18" x14ac:dyDescent="0.25">
      <c r="R5352" s="330"/>
    </row>
    <row r="5353" spans="18:18" x14ac:dyDescent="0.25">
      <c r="R5353" s="330"/>
    </row>
    <row r="5354" spans="18:18" x14ac:dyDescent="0.25">
      <c r="R5354" s="330"/>
    </row>
    <row r="5355" spans="18:18" x14ac:dyDescent="0.25">
      <c r="R5355" s="330"/>
    </row>
    <row r="5356" spans="18:18" x14ac:dyDescent="0.25">
      <c r="R5356" s="330"/>
    </row>
    <row r="5357" spans="18:18" x14ac:dyDescent="0.25">
      <c r="R5357" s="330"/>
    </row>
    <row r="5358" spans="18:18" x14ac:dyDescent="0.25">
      <c r="R5358" s="330"/>
    </row>
    <row r="5359" spans="18:18" x14ac:dyDescent="0.25">
      <c r="R5359" s="330"/>
    </row>
    <row r="5360" spans="18:18" x14ac:dyDescent="0.25">
      <c r="R5360" s="330"/>
    </row>
    <row r="5361" spans="18:18" x14ac:dyDescent="0.25">
      <c r="R5361" s="330"/>
    </row>
    <row r="5362" spans="18:18" x14ac:dyDescent="0.25">
      <c r="R5362" s="330"/>
    </row>
    <row r="5363" spans="18:18" x14ac:dyDescent="0.25">
      <c r="R5363" s="330"/>
    </row>
    <row r="5364" spans="18:18" x14ac:dyDescent="0.25">
      <c r="R5364" s="330"/>
    </row>
    <row r="5365" spans="18:18" x14ac:dyDescent="0.25">
      <c r="R5365" s="330"/>
    </row>
    <row r="5366" spans="18:18" x14ac:dyDescent="0.25">
      <c r="R5366" s="330"/>
    </row>
    <row r="5367" spans="18:18" x14ac:dyDescent="0.25">
      <c r="R5367" s="330"/>
    </row>
    <row r="5368" spans="18:18" x14ac:dyDescent="0.25">
      <c r="R5368" s="330"/>
    </row>
    <row r="5369" spans="18:18" x14ac:dyDescent="0.25">
      <c r="R5369" s="330"/>
    </row>
    <row r="5370" spans="18:18" x14ac:dyDescent="0.25">
      <c r="R5370" s="330"/>
    </row>
    <row r="5371" spans="18:18" x14ac:dyDescent="0.25">
      <c r="R5371" s="330"/>
    </row>
    <row r="5372" spans="18:18" x14ac:dyDescent="0.25">
      <c r="R5372" s="330"/>
    </row>
    <row r="5373" spans="18:18" x14ac:dyDescent="0.25">
      <c r="R5373" s="330"/>
    </row>
    <row r="5374" spans="18:18" x14ac:dyDescent="0.25">
      <c r="R5374" s="330"/>
    </row>
    <row r="5375" spans="18:18" x14ac:dyDescent="0.25">
      <c r="R5375" s="330"/>
    </row>
    <row r="5376" spans="18:18" x14ac:dyDescent="0.25">
      <c r="R5376" s="330"/>
    </row>
    <row r="5377" spans="18:18" x14ac:dyDescent="0.25">
      <c r="R5377" s="330"/>
    </row>
    <row r="5378" spans="18:18" x14ac:dyDescent="0.25">
      <c r="R5378" s="330"/>
    </row>
    <row r="5379" spans="18:18" x14ac:dyDescent="0.25">
      <c r="R5379" s="330"/>
    </row>
    <row r="5380" spans="18:18" x14ac:dyDescent="0.25">
      <c r="R5380" s="330"/>
    </row>
    <row r="5381" spans="18:18" x14ac:dyDescent="0.25">
      <c r="R5381" s="330"/>
    </row>
    <row r="5382" spans="18:18" x14ac:dyDescent="0.25">
      <c r="R5382" s="330"/>
    </row>
    <row r="5383" spans="18:18" x14ac:dyDescent="0.25">
      <c r="R5383" s="330"/>
    </row>
    <row r="5384" spans="18:18" x14ac:dyDescent="0.25">
      <c r="R5384" s="330"/>
    </row>
    <row r="5385" spans="18:18" x14ac:dyDescent="0.25">
      <c r="R5385" s="330"/>
    </row>
    <row r="5386" spans="18:18" x14ac:dyDescent="0.25">
      <c r="R5386" s="330"/>
    </row>
    <row r="5387" spans="18:18" x14ac:dyDescent="0.25">
      <c r="R5387" s="330"/>
    </row>
    <row r="5388" spans="18:18" x14ac:dyDescent="0.25">
      <c r="R5388" s="330"/>
    </row>
    <row r="5389" spans="18:18" x14ac:dyDescent="0.25">
      <c r="R5389" s="330"/>
    </row>
    <row r="5390" spans="18:18" x14ac:dyDescent="0.25">
      <c r="R5390" s="330"/>
    </row>
    <row r="5391" spans="18:18" x14ac:dyDescent="0.25">
      <c r="R5391" s="330"/>
    </row>
    <row r="5392" spans="18:18" x14ac:dyDescent="0.25">
      <c r="R5392" s="330"/>
    </row>
    <row r="5393" spans="18:18" x14ac:dyDescent="0.25">
      <c r="R5393" s="330"/>
    </row>
    <row r="5394" spans="18:18" x14ac:dyDescent="0.25">
      <c r="R5394" s="330"/>
    </row>
    <row r="5395" spans="18:18" x14ac:dyDescent="0.25">
      <c r="R5395" s="330"/>
    </row>
    <row r="5396" spans="18:18" x14ac:dyDescent="0.25">
      <c r="R5396" s="330"/>
    </row>
    <row r="5397" spans="18:18" x14ac:dyDescent="0.25">
      <c r="R5397" s="330"/>
    </row>
    <row r="5398" spans="18:18" x14ac:dyDescent="0.25">
      <c r="R5398" s="330"/>
    </row>
    <row r="5399" spans="18:18" x14ac:dyDescent="0.25">
      <c r="R5399" s="330"/>
    </row>
    <row r="5400" spans="18:18" x14ac:dyDescent="0.25">
      <c r="R5400" s="330"/>
    </row>
    <row r="5401" spans="18:18" x14ac:dyDescent="0.25">
      <c r="R5401" s="330"/>
    </row>
    <row r="5402" spans="18:18" x14ac:dyDescent="0.25">
      <c r="R5402" s="330"/>
    </row>
    <row r="5403" spans="18:18" x14ac:dyDescent="0.25">
      <c r="R5403" s="330"/>
    </row>
    <row r="5404" spans="18:18" x14ac:dyDescent="0.25">
      <c r="R5404" s="330"/>
    </row>
    <row r="5405" spans="18:18" x14ac:dyDescent="0.25">
      <c r="R5405" s="330"/>
    </row>
    <row r="5406" spans="18:18" x14ac:dyDescent="0.25">
      <c r="R5406" s="330"/>
    </row>
    <row r="5407" spans="18:18" x14ac:dyDescent="0.25">
      <c r="R5407" s="330"/>
    </row>
    <row r="5408" spans="18:18" x14ac:dyDescent="0.25">
      <c r="R5408" s="330"/>
    </row>
    <row r="5409" spans="18:18" x14ac:dyDescent="0.25">
      <c r="R5409" s="330"/>
    </row>
    <row r="5410" spans="18:18" x14ac:dyDescent="0.25">
      <c r="R5410" s="330"/>
    </row>
    <row r="5411" spans="18:18" x14ac:dyDescent="0.25">
      <c r="R5411" s="330"/>
    </row>
    <row r="5412" spans="18:18" x14ac:dyDescent="0.25">
      <c r="R5412" s="330"/>
    </row>
    <row r="5413" spans="18:18" x14ac:dyDescent="0.25">
      <c r="R5413" s="330"/>
    </row>
    <row r="5414" spans="18:18" x14ac:dyDescent="0.25">
      <c r="R5414" s="330"/>
    </row>
    <row r="5415" spans="18:18" x14ac:dyDescent="0.25">
      <c r="R5415" s="330"/>
    </row>
    <row r="5416" spans="18:18" x14ac:dyDescent="0.25">
      <c r="R5416" s="330"/>
    </row>
    <row r="5417" spans="18:18" x14ac:dyDescent="0.25">
      <c r="R5417" s="330"/>
    </row>
    <row r="5418" spans="18:18" x14ac:dyDescent="0.25">
      <c r="R5418" s="330"/>
    </row>
    <row r="5419" spans="18:18" x14ac:dyDescent="0.25">
      <c r="R5419" s="330"/>
    </row>
    <row r="5420" spans="18:18" x14ac:dyDescent="0.25">
      <c r="R5420" s="330"/>
    </row>
    <row r="5421" spans="18:18" x14ac:dyDescent="0.25">
      <c r="R5421" s="330"/>
    </row>
    <row r="5422" spans="18:18" x14ac:dyDescent="0.25">
      <c r="R5422" s="330"/>
    </row>
    <row r="5423" spans="18:18" x14ac:dyDescent="0.25">
      <c r="R5423" s="330"/>
    </row>
    <row r="5424" spans="18:18" x14ac:dyDescent="0.25">
      <c r="R5424" s="330"/>
    </row>
    <row r="5425" spans="18:18" x14ac:dyDescent="0.25">
      <c r="R5425" s="330"/>
    </row>
    <row r="5426" spans="18:18" x14ac:dyDescent="0.25">
      <c r="R5426" s="330"/>
    </row>
    <row r="5427" spans="18:18" x14ac:dyDescent="0.25">
      <c r="R5427" s="330"/>
    </row>
    <row r="5428" spans="18:18" x14ac:dyDescent="0.25">
      <c r="R5428" s="330"/>
    </row>
    <row r="5429" spans="18:18" x14ac:dyDescent="0.25">
      <c r="R5429" s="330"/>
    </row>
    <row r="5430" spans="18:18" x14ac:dyDescent="0.25">
      <c r="R5430" s="330"/>
    </row>
    <row r="5431" spans="18:18" x14ac:dyDescent="0.25">
      <c r="R5431" s="330"/>
    </row>
    <row r="5432" spans="18:18" x14ac:dyDescent="0.25">
      <c r="R5432" s="330"/>
    </row>
    <row r="5433" spans="18:18" x14ac:dyDescent="0.25">
      <c r="R5433" s="330"/>
    </row>
    <row r="5434" spans="18:18" x14ac:dyDescent="0.25">
      <c r="R5434" s="330"/>
    </row>
    <row r="5435" spans="18:18" x14ac:dyDescent="0.25">
      <c r="R5435" s="330"/>
    </row>
    <row r="5436" spans="18:18" x14ac:dyDescent="0.25">
      <c r="R5436" s="330"/>
    </row>
    <row r="5437" spans="18:18" x14ac:dyDescent="0.25">
      <c r="R5437" s="330"/>
    </row>
    <row r="5438" spans="18:18" x14ac:dyDescent="0.25">
      <c r="R5438" s="330"/>
    </row>
    <row r="5439" spans="18:18" x14ac:dyDescent="0.25">
      <c r="R5439" s="330"/>
    </row>
    <row r="5440" spans="18:18" x14ac:dyDescent="0.25">
      <c r="R5440" s="330"/>
    </row>
    <row r="5441" spans="18:18" x14ac:dyDescent="0.25">
      <c r="R5441" s="330"/>
    </row>
    <row r="5442" spans="18:18" x14ac:dyDescent="0.25">
      <c r="R5442" s="330"/>
    </row>
    <row r="5443" spans="18:18" x14ac:dyDescent="0.25">
      <c r="R5443" s="330"/>
    </row>
    <row r="5444" spans="18:18" x14ac:dyDescent="0.25">
      <c r="R5444" s="330"/>
    </row>
    <row r="5445" spans="18:18" x14ac:dyDescent="0.25">
      <c r="R5445" s="330"/>
    </row>
    <row r="5446" spans="18:18" x14ac:dyDescent="0.25">
      <c r="R5446" s="330"/>
    </row>
    <row r="5447" spans="18:18" x14ac:dyDescent="0.25">
      <c r="R5447" s="330"/>
    </row>
    <row r="5448" spans="18:18" x14ac:dyDescent="0.25">
      <c r="R5448" s="330"/>
    </row>
    <row r="5449" spans="18:18" x14ac:dyDescent="0.25">
      <c r="R5449" s="330"/>
    </row>
    <row r="5450" spans="18:18" x14ac:dyDescent="0.25">
      <c r="R5450" s="330"/>
    </row>
    <row r="5451" spans="18:18" x14ac:dyDescent="0.25">
      <c r="R5451" s="330"/>
    </row>
    <row r="5452" spans="18:18" x14ac:dyDescent="0.25">
      <c r="R5452" s="330"/>
    </row>
    <row r="5453" spans="18:18" x14ac:dyDescent="0.25">
      <c r="R5453" s="330"/>
    </row>
    <row r="5454" spans="18:18" x14ac:dyDescent="0.25">
      <c r="R5454" s="330"/>
    </row>
    <row r="5455" spans="18:18" x14ac:dyDescent="0.25">
      <c r="R5455" s="330"/>
    </row>
    <row r="5456" spans="18:18" x14ac:dyDescent="0.25">
      <c r="R5456" s="330"/>
    </row>
    <row r="5457" spans="18:18" x14ac:dyDescent="0.25">
      <c r="R5457" s="330"/>
    </row>
    <row r="5458" spans="18:18" x14ac:dyDescent="0.25">
      <c r="R5458" s="330"/>
    </row>
    <row r="5459" spans="18:18" x14ac:dyDescent="0.25">
      <c r="R5459" s="330"/>
    </row>
    <row r="5460" spans="18:18" x14ac:dyDescent="0.25">
      <c r="R5460" s="330"/>
    </row>
    <row r="5461" spans="18:18" x14ac:dyDescent="0.25">
      <c r="R5461" s="330"/>
    </row>
    <row r="5462" spans="18:18" x14ac:dyDescent="0.25">
      <c r="R5462" s="330"/>
    </row>
    <row r="5463" spans="18:18" x14ac:dyDescent="0.25">
      <c r="R5463" s="330"/>
    </row>
    <row r="5464" spans="18:18" x14ac:dyDescent="0.25">
      <c r="R5464" s="330"/>
    </row>
    <row r="5465" spans="18:18" x14ac:dyDescent="0.25">
      <c r="R5465" s="330"/>
    </row>
    <row r="5466" spans="18:18" x14ac:dyDescent="0.25">
      <c r="R5466" s="330"/>
    </row>
    <row r="5467" spans="18:18" x14ac:dyDescent="0.25">
      <c r="R5467" s="330"/>
    </row>
    <row r="5468" spans="18:18" x14ac:dyDescent="0.25">
      <c r="R5468" s="330"/>
    </row>
    <row r="5469" spans="18:18" x14ac:dyDescent="0.25">
      <c r="R5469" s="330"/>
    </row>
    <row r="5470" spans="18:18" x14ac:dyDescent="0.25">
      <c r="R5470" s="330"/>
    </row>
    <row r="5471" spans="18:18" x14ac:dyDescent="0.25">
      <c r="R5471" s="330"/>
    </row>
    <row r="5472" spans="18:18" x14ac:dyDescent="0.25">
      <c r="R5472" s="330"/>
    </row>
    <row r="5473" spans="18:18" x14ac:dyDescent="0.25">
      <c r="R5473" s="330"/>
    </row>
    <row r="5474" spans="18:18" x14ac:dyDescent="0.25">
      <c r="R5474" s="330"/>
    </row>
    <row r="5475" spans="18:18" x14ac:dyDescent="0.25">
      <c r="R5475" s="330"/>
    </row>
    <row r="5476" spans="18:18" x14ac:dyDescent="0.25">
      <c r="R5476" s="330"/>
    </row>
    <row r="5477" spans="18:18" x14ac:dyDescent="0.25">
      <c r="R5477" s="330"/>
    </row>
    <row r="5478" spans="18:18" x14ac:dyDescent="0.25">
      <c r="R5478" s="330"/>
    </row>
    <row r="5479" spans="18:18" x14ac:dyDescent="0.25">
      <c r="R5479" s="330"/>
    </row>
    <row r="5480" spans="18:18" x14ac:dyDescent="0.25">
      <c r="R5480" s="330"/>
    </row>
    <row r="5481" spans="18:18" x14ac:dyDescent="0.25">
      <c r="R5481" s="330"/>
    </row>
    <row r="5482" spans="18:18" x14ac:dyDescent="0.25">
      <c r="R5482" s="330"/>
    </row>
    <row r="5483" spans="18:18" x14ac:dyDescent="0.25">
      <c r="R5483" s="330"/>
    </row>
    <row r="5484" spans="18:18" x14ac:dyDescent="0.25">
      <c r="R5484" s="330"/>
    </row>
    <row r="5485" spans="18:18" x14ac:dyDescent="0.25">
      <c r="R5485" s="330"/>
    </row>
    <row r="5486" spans="18:18" x14ac:dyDescent="0.25">
      <c r="R5486" s="330"/>
    </row>
    <row r="5487" spans="18:18" x14ac:dyDescent="0.25">
      <c r="R5487" s="330"/>
    </row>
    <row r="5488" spans="18:18" x14ac:dyDescent="0.25">
      <c r="R5488" s="330"/>
    </row>
    <row r="5489" spans="18:18" x14ac:dyDescent="0.25">
      <c r="R5489" s="330"/>
    </row>
    <row r="5490" spans="18:18" x14ac:dyDescent="0.25">
      <c r="R5490" s="330"/>
    </row>
    <row r="5491" spans="18:18" x14ac:dyDescent="0.25">
      <c r="R5491" s="330"/>
    </row>
    <row r="5492" spans="18:18" x14ac:dyDescent="0.25">
      <c r="R5492" s="330"/>
    </row>
    <row r="5493" spans="18:18" x14ac:dyDescent="0.25">
      <c r="R5493" s="330"/>
    </row>
    <row r="5494" spans="18:18" x14ac:dyDescent="0.25">
      <c r="R5494" s="330"/>
    </row>
    <row r="5495" spans="18:18" x14ac:dyDescent="0.25">
      <c r="R5495" s="330"/>
    </row>
    <row r="5496" spans="18:18" x14ac:dyDescent="0.25">
      <c r="R5496" s="330"/>
    </row>
    <row r="5497" spans="18:18" x14ac:dyDescent="0.25">
      <c r="R5497" s="330"/>
    </row>
    <row r="5498" spans="18:18" x14ac:dyDescent="0.25">
      <c r="R5498" s="330"/>
    </row>
    <row r="5499" spans="18:18" x14ac:dyDescent="0.25">
      <c r="R5499" s="330"/>
    </row>
    <row r="5500" spans="18:18" x14ac:dyDescent="0.25">
      <c r="R5500" s="330"/>
    </row>
    <row r="5501" spans="18:18" x14ac:dyDescent="0.25">
      <c r="R5501" s="330"/>
    </row>
    <row r="5502" spans="18:18" x14ac:dyDescent="0.25">
      <c r="R5502" s="330"/>
    </row>
    <row r="5503" spans="18:18" x14ac:dyDescent="0.25">
      <c r="R5503" s="330"/>
    </row>
    <row r="5504" spans="18:18" x14ac:dyDescent="0.25">
      <c r="R5504" s="330"/>
    </row>
    <row r="5505" spans="18:18" x14ac:dyDescent="0.25">
      <c r="R5505" s="330"/>
    </row>
    <row r="5506" spans="18:18" x14ac:dyDescent="0.25">
      <c r="R5506" s="330"/>
    </row>
    <row r="5507" spans="18:18" x14ac:dyDescent="0.25">
      <c r="R5507" s="330"/>
    </row>
    <row r="5508" spans="18:18" x14ac:dyDescent="0.25">
      <c r="R5508" s="330"/>
    </row>
    <row r="5509" spans="18:18" x14ac:dyDescent="0.25">
      <c r="R5509" s="330"/>
    </row>
    <row r="5510" spans="18:18" x14ac:dyDescent="0.25">
      <c r="R5510" s="330"/>
    </row>
    <row r="5511" spans="18:18" x14ac:dyDescent="0.25">
      <c r="R5511" s="330"/>
    </row>
    <row r="5512" spans="18:18" x14ac:dyDescent="0.25">
      <c r="R5512" s="330"/>
    </row>
    <row r="5513" spans="18:18" x14ac:dyDescent="0.25">
      <c r="R5513" s="330"/>
    </row>
    <row r="5514" spans="18:18" x14ac:dyDescent="0.25">
      <c r="R5514" s="330"/>
    </row>
    <row r="5515" spans="18:18" x14ac:dyDescent="0.25">
      <c r="R5515" s="330"/>
    </row>
    <row r="5516" spans="18:18" x14ac:dyDescent="0.25">
      <c r="R5516" s="330"/>
    </row>
    <row r="5517" spans="18:18" x14ac:dyDescent="0.25">
      <c r="R5517" s="330"/>
    </row>
    <row r="5518" spans="18:18" x14ac:dyDescent="0.25">
      <c r="R5518" s="330"/>
    </row>
    <row r="5519" spans="18:18" x14ac:dyDescent="0.25">
      <c r="R5519" s="330"/>
    </row>
    <row r="5520" spans="18:18" x14ac:dyDescent="0.25">
      <c r="R5520" s="330"/>
    </row>
    <row r="5521" spans="18:18" x14ac:dyDescent="0.25">
      <c r="R5521" s="330"/>
    </row>
    <row r="5522" spans="18:18" x14ac:dyDescent="0.25">
      <c r="R5522" s="330"/>
    </row>
    <row r="5523" spans="18:18" x14ac:dyDescent="0.25">
      <c r="R5523" s="330"/>
    </row>
    <row r="5524" spans="18:18" x14ac:dyDescent="0.25">
      <c r="R5524" s="330"/>
    </row>
    <row r="5525" spans="18:18" x14ac:dyDescent="0.25">
      <c r="R5525" s="330"/>
    </row>
    <row r="5526" spans="18:18" x14ac:dyDescent="0.25">
      <c r="R5526" s="330"/>
    </row>
    <row r="5527" spans="18:18" x14ac:dyDescent="0.25">
      <c r="R5527" s="330"/>
    </row>
    <row r="5528" spans="18:18" x14ac:dyDescent="0.25">
      <c r="R5528" s="330"/>
    </row>
    <row r="5529" spans="18:18" x14ac:dyDescent="0.25">
      <c r="R5529" s="330"/>
    </row>
    <row r="5530" spans="18:18" x14ac:dyDescent="0.25">
      <c r="R5530" s="330"/>
    </row>
    <row r="5531" spans="18:18" x14ac:dyDescent="0.25">
      <c r="R5531" s="330"/>
    </row>
    <row r="5532" spans="18:18" x14ac:dyDescent="0.25">
      <c r="R5532" s="330"/>
    </row>
    <row r="5533" spans="18:18" x14ac:dyDescent="0.25">
      <c r="R5533" s="330"/>
    </row>
    <row r="5534" spans="18:18" x14ac:dyDescent="0.25">
      <c r="R5534" s="330"/>
    </row>
    <row r="5535" spans="18:18" x14ac:dyDescent="0.25">
      <c r="R5535" s="330"/>
    </row>
    <row r="5536" spans="18:18" x14ac:dyDescent="0.25">
      <c r="R5536" s="330"/>
    </row>
    <row r="5537" spans="18:18" x14ac:dyDescent="0.25">
      <c r="R5537" s="330"/>
    </row>
    <row r="5538" spans="18:18" x14ac:dyDescent="0.25">
      <c r="R5538" s="330"/>
    </row>
    <row r="5539" spans="18:18" x14ac:dyDescent="0.25">
      <c r="R5539" s="330"/>
    </row>
    <row r="5540" spans="18:18" x14ac:dyDescent="0.25">
      <c r="R5540" s="330"/>
    </row>
    <row r="5541" spans="18:18" x14ac:dyDescent="0.25">
      <c r="R5541" s="330"/>
    </row>
    <row r="5542" spans="18:18" x14ac:dyDescent="0.25">
      <c r="R5542" s="330"/>
    </row>
    <row r="5543" spans="18:18" x14ac:dyDescent="0.25">
      <c r="R5543" s="330"/>
    </row>
    <row r="5544" spans="18:18" x14ac:dyDescent="0.25">
      <c r="R5544" s="330"/>
    </row>
    <row r="5545" spans="18:18" x14ac:dyDescent="0.25">
      <c r="R5545" s="330"/>
    </row>
    <row r="5546" spans="18:18" x14ac:dyDescent="0.25">
      <c r="R5546" s="330"/>
    </row>
    <row r="5547" spans="18:18" x14ac:dyDescent="0.25">
      <c r="R5547" s="330"/>
    </row>
    <row r="5548" spans="18:18" x14ac:dyDescent="0.25">
      <c r="R5548" s="330"/>
    </row>
    <row r="5549" spans="18:18" x14ac:dyDescent="0.25">
      <c r="R5549" s="330"/>
    </row>
    <row r="5550" spans="18:18" x14ac:dyDescent="0.25">
      <c r="R5550" s="330"/>
    </row>
    <row r="5551" spans="18:18" x14ac:dyDescent="0.25">
      <c r="R5551" s="330"/>
    </row>
    <row r="5552" spans="18:18" x14ac:dyDescent="0.25">
      <c r="R5552" s="330"/>
    </row>
    <row r="5553" spans="18:18" x14ac:dyDescent="0.25">
      <c r="R5553" s="330"/>
    </row>
    <row r="5554" spans="18:18" x14ac:dyDescent="0.25">
      <c r="R5554" s="330"/>
    </row>
    <row r="5555" spans="18:18" x14ac:dyDescent="0.25">
      <c r="R5555" s="330"/>
    </row>
    <row r="5556" spans="18:18" x14ac:dyDescent="0.25">
      <c r="R5556" s="330"/>
    </row>
    <row r="5557" spans="18:18" x14ac:dyDescent="0.25">
      <c r="R5557" s="330"/>
    </row>
    <row r="5558" spans="18:18" x14ac:dyDescent="0.25">
      <c r="R5558" s="330"/>
    </row>
    <row r="5559" spans="18:18" x14ac:dyDescent="0.25">
      <c r="R5559" s="330"/>
    </row>
    <row r="5560" spans="18:18" x14ac:dyDescent="0.25">
      <c r="R5560" s="330"/>
    </row>
    <row r="5561" spans="18:18" x14ac:dyDescent="0.25">
      <c r="R5561" s="330"/>
    </row>
    <row r="5562" spans="18:18" x14ac:dyDescent="0.25">
      <c r="R5562" s="330"/>
    </row>
    <row r="5563" spans="18:18" x14ac:dyDescent="0.25">
      <c r="R5563" s="330"/>
    </row>
    <row r="5564" spans="18:18" x14ac:dyDescent="0.25">
      <c r="R5564" s="330"/>
    </row>
    <row r="5565" spans="18:18" x14ac:dyDescent="0.25">
      <c r="R5565" s="330"/>
    </row>
    <row r="5566" spans="18:18" x14ac:dyDescent="0.25">
      <c r="R5566" s="330"/>
    </row>
    <row r="5567" spans="18:18" x14ac:dyDescent="0.25">
      <c r="R5567" s="330"/>
    </row>
    <row r="5568" spans="18:18" x14ac:dyDescent="0.25">
      <c r="R5568" s="330"/>
    </row>
    <row r="5569" spans="18:18" x14ac:dyDescent="0.25">
      <c r="R5569" s="330"/>
    </row>
    <row r="5570" spans="18:18" x14ac:dyDescent="0.25">
      <c r="R5570" s="330"/>
    </row>
    <row r="5571" spans="18:18" x14ac:dyDescent="0.25">
      <c r="R5571" s="330"/>
    </row>
    <row r="5572" spans="18:18" x14ac:dyDescent="0.25">
      <c r="R5572" s="330"/>
    </row>
    <row r="5573" spans="18:18" x14ac:dyDescent="0.25">
      <c r="R5573" s="330"/>
    </row>
    <row r="5574" spans="18:18" x14ac:dyDescent="0.25">
      <c r="R5574" s="330"/>
    </row>
    <row r="5575" spans="18:18" x14ac:dyDescent="0.25">
      <c r="R5575" s="330"/>
    </row>
    <row r="5576" spans="18:18" x14ac:dyDescent="0.25">
      <c r="R5576" s="330"/>
    </row>
    <row r="5577" spans="18:18" x14ac:dyDescent="0.25">
      <c r="R5577" s="330"/>
    </row>
    <row r="5578" spans="18:18" x14ac:dyDescent="0.25">
      <c r="R5578" s="330"/>
    </row>
    <row r="5579" spans="18:18" x14ac:dyDescent="0.25">
      <c r="R5579" s="330"/>
    </row>
    <row r="5580" spans="18:18" x14ac:dyDescent="0.25">
      <c r="R5580" s="330"/>
    </row>
    <row r="5581" spans="18:18" x14ac:dyDescent="0.25">
      <c r="R5581" s="330"/>
    </row>
    <row r="5582" spans="18:18" x14ac:dyDescent="0.25">
      <c r="R5582" s="330"/>
    </row>
    <row r="5583" spans="18:18" x14ac:dyDescent="0.25">
      <c r="R5583" s="330"/>
    </row>
    <row r="5584" spans="18:18" x14ac:dyDescent="0.25">
      <c r="R5584" s="330"/>
    </row>
    <row r="5585" spans="18:18" x14ac:dyDescent="0.25">
      <c r="R5585" s="330"/>
    </row>
    <row r="5586" spans="18:18" x14ac:dyDescent="0.25">
      <c r="R5586" s="330"/>
    </row>
    <row r="5587" spans="18:18" x14ac:dyDescent="0.25">
      <c r="R5587" s="330"/>
    </row>
    <row r="5588" spans="18:18" x14ac:dyDescent="0.25">
      <c r="R5588" s="330"/>
    </row>
    <row r="5589" spans="18:18" x14ac:dyDescent="0.25">
      <c r="R5589" s="330"/>
    </row>
    <row r="5590" spans="18:18" x14ac:dyDescent="0.25">
      <c r="R5590" s="330"/>
    </row>
    <row r="5591" spans="18:18" x14ac:dyDescent="0.25">
      <c r="R5591" s="330"/>
    </row>
    <row r="5592" spans="18:18" x14ac:dyDescent="0.25">
      <c r="R5592" s="330"/>
    </row>
    <row r="5593" spans="18:18" x14ac:dyDescent="0.25">
      <c r="R5593" s="330"/>
    </row>
    <row r="5594" spans="18:18" x14ac:dyDescent="0.25">
      <c r="R5594" s="330"/>
    </row>
    <row r="5595" spans="18:18" x14ac:dyDescent="0.25">
      <c r="R5595" s="330"/>
    </row>
    <row r="5596" spans="18:18" x14ac:dyDescent="0.25">
      <c r="R5596" s="330"/>
    </row>
    <row r="5597" spans="18:18" x14ac:dyDescent="0.25">
      <c r="R5597" s="330"/>
    </row>
    <row r="5598" spans="18:18" x14ac:dyDescent="0.25">
      <c r="R5598" s="330"/>
    </row>
    <row r="5599" spans="18:18" x14ac:dyDescent="0.25">
      <c r="R5599" s="330"/>
    </row>
    <row r="5600" spans="18:18" x14ac:dyDescent="0.25">
      <c r="R5600" s="330"/>
    </row>
    <row r="5601" spans="18:18" x14ac:dyDescent="0.25">
      <c r="R5601" s="330"/>
    </row>
    <row r="5602" spans="18:18" x14ac:dyDescent="0.25">
      <c r="R5602" s="330"/>
    </row>
    <row r="5603" spans="18:18" x14ac:dyDescent="0.25">
      <c r="R5603" s="330"/>
    </row>
    <row r="5604" spans="18:18" x14ac:dyDescent="0.25">
      <c r="R5604" s="330"/>
    </row>
    <row r="5605" spans="18:18" x14ac:dyDescent="0.25">
      <c r="R5605" s="330"/>
    </row>
    <row r="5606" spans="18:18" x14ac:dyDescent="0.25">
      <c r="R5606" s="330"/>
    </row>
    <row r="5607" spans="18:18" x14ac:dyDescent="0.25">
      <c r="R5607" s="330"/>
    </row>
    <row r="5608" spans="18:18" x14ac:dyDescent="0.25">
      <c r="R5608" s="330"/>
    </row>
    <row r="5609" spans="18:18" x14ac:dyDescent="0.25">
      <c r="R5609" s="330"/>
    </row>
    <row r="5610" spans="18:18" x14ac:dyDescent="0.25">
      <c r="R5610" s="330"/>
    </row>
    <row r="5611" spans="18:18" x14ac:dyDescent="0.25">
      <c r="R5611" s="330"/>
    </row>
    <row r="5612" spans="18:18" x14ac:dyDescent="0.25">
      <c r="R5612" s="330"/>
    </row>
    <row r="5613" spans="18:18" x14ac:dyDescent="0.25">
      <c r="R5613" s="330"/>
    </row>
    <row r="5614" spans="18:18" x14ac:dyDescent="0.25">
      <c r="R5614" s="330"/>
    </row>
    <row r="5615" spans="18:18" x14ac:dyDescent="0.25">
      <c r="R5615" s="330"/>
    </row>
    <row r="5616" spans="18:18" x14ac:dyDescent="0.25">
      <c r="R5616" s="330"/>
    </row>
    <row r="5617" spans="18:18" x14ac:dyDescent="0.25">
      <c r="R5617" s="330"/>
    </row>
    <row r="5618" spans="18:18" x14ac:dyDescent="0.25">
      <c r="R5618" s="330"/>
    </row>
    <row r="5619" spans="18:18" x14ac:dyDescent="0.25">
      <c r="R5619" s="330"/>
    </row>
    <row r="5620" spans="18:18" x14ac:dyDescent="0.25">
      <c r="R5620" s="330"/>
    </row>
    <row r="5621" spans="18:18" x14ac:dyDescent="0.25">
      <c r="R5621" s="330"/>
    </row>
    <row r="5622" spans="18:18" x14ac:dyDescent="0.25">
      <c r="R5622" s="330"/>
    </row>
    <row r="5623" spans="18:18" x14ac:dyDescent="0.25">
      <c r="R5623" s="330"/>
    </row>
    <row r="5624" spans="18:18" x14ac:dyDescent="0.25">
      <c r="R5624" s="330"/>
    </row>
    <row r="5625" spans="18:18" x14ac:dyDescent="0.25">
      <c r="R5625" s="330"/>
    </row>
    <row r="5626" spans="18:18" x14ac:dyDescent="0.25">
      <c r="R5626" s="330"/>
    </row>
    <row r="5627" spans="18:18" x14ac:dyDescent="0.25">
      <c r="R5627" s="330"/>
    </row>
    <row r="5628" spans="18:18" x14ac:dyDescent="0.25">
      <c r="R5628" s="330"/>
    </row>
    <row r="5629" spans="18:18" x14ac:dyDescent="0.25">
      <c r="R5629" s="330"/>
    </row>
    <row r="5630" spans="18:18" x14ac:dyDescent="0.25">
      <c r="R5630" s="330"/>
    </row>
    <row r="5631" spans="18:18" x14ac:dyDescent="0.25">
      <c r="R5631" s="330"/>
    </row>
    <row r="5632" spans="18:18" x14ac:dyDescent="0.25">
      <c r="R5632" s="330"/>
    </row>
    <row r="5633" spans="18:18" x14ac:dyDescent="0.25">
      <c r="R5633" s="330"/>
    </row>
    <row r="5634" spans="18:18" x14ac:dyDescent="0.25">
      <c r="R5634" s="330"/>
    </row>
    <row r="5635" spans="18:18" x14ac:dyDescent="0.25">
      <c r="R5635" s="330"/>
    </row>
    <row r="5636" spans="18:18" x14ac:dyDescent="0.25">
      <c r="R5636" s="330"/>
    </row>
    <row r="5637" spans="18:18" x14ac:dyDescent="0.25">
      <c r="R5637" s="330"/>
    </row>
    <row r="5638" spans="18:18" x14ac:dyDescent="0.25">
      <c r="R5638" s="330"/>
    </row>
    <row r="5639" spans="18:18" x14ac:dyDescent="0.25">
      <c r="R5639" s="330"/>
    </row>
    <row r="5640" spans="18:18" x14ac:dyDescent="0.25">
      <c r="R5640" s="330"/>
    </row>
    <row r="5641" spans="18:18" x14ac:dyDescent="0.25">
      <c r="R5641" s="330"/>
    </row>
    <row r="5642" spans="18:18" x14ac:dyDescent="0.25">
      <c r="R5642" s="330"/>
    </row>
    <row r="5643" spans="18:18" x14ac:dyDescent="0.25">
      <c r="R5643" s="330"/>
    </row>
    <row r="5644" spans="18:18" x14ac:dyDescent="0.25">
      <c r="R5644" s="330"/>
    </row>
    <row r="5645" spans="18:18" x14ac:dyDescent="0.25">
      <c r="R5645" s="330"/>
    </row>
    <row r="5646" spans="18:18" x14ac:dyDescent="0.25">
      <c r="R5646" s="330"/>
    </row>
    <row r="5647" spans="18:18" x14ac:dyDescent="0.25">
      <c r="R5647" s="330"/>
    </row>
    <row r="5648" spans="18:18" x14ac:dyDescent="0.25">
      <c r="R5648" s="330"/>
    </row>
    <row r="5649" spans="18:18" x14ac:dyDescent="0.25">
      <c r="R5649" s="330"/>
    </row>
    <row r="5650" spans="18:18" x14ac:dyDescent="0.25">
      <c r="R5650" s="330"/>
    </row>
    <row r="5651" spans="18:18" x14ac:dyDescent="0.25">
      <c r="R5651" s="330"/>
    </row>
    <row r="5652" spans="18:18" x14ac:dyDescent="0.25">
      <c r="R5652" s="330"/>
    </row>
    <row r="5653" spans="18:18" x14ac:dyDescent="0.25">
      <c r="R5653" s="330"/>
    </row>
    <row r="5654" spans="18:18" x14ac:dyDescent="0.25">
      <c r="R5654" s="330"/>
    </row>
    <row r="5655" spans="18:18" x14ac:dyDescent="0.25">
      <c r="R5655" s="330"/>
    </row>
    <row r="5656" spans="18:18" x14ac:dyDescent="0.25">
      <c r="R5656" s="330"/>
    </row>
    <row r="5657" spans="18:18" x14ac:dyDescent="0.25">
      <c r="R5657" s="330"/>
    </row>
    <row r="5658" spans="18:18" x14ac:dyDescent="0.25">
      <c r="R5658" s="330"/>
    </row>
    <row r="5659" spans="18:18" x14ac:dyDescent="0.25">
      <c r="R5659" s="330"/>
    </row>
    <row r="5660" spans="18:18" x14ac:dyDescent="0.25">
      <c r="R5660" s="330"/>
    </row>
    <row r="5661" spans="18:18" x14ac:dyDescent="0.25">
      <c r="R5661" s="330"/>
    </row>
    <row r="5662" spans="18:18" x14ac:dyDescent="0.25">
      <c r="R5662" s="330"/>
    </row>
    <row r="5663" spans="18:18" x14ac:dyDescent="0.25">
      <c r="R5663" s="330"/>
    </row>
    <row r="5664" spans="18:18" x14ac:dyDescent="0.25">
      <c r="R5664" s="330"/>
    </row>
    <row r="5665" spans="18:18" x14ac:dyDescent="0.25">
      <c r="R5665" s="330"/>
    </row>
    <row r="5666" spans="18:18" x14ac:dyDescent="0.25">
      <c r="R5666" s="330"/>
    </row>
    <row r="5667" spans="18:18" x14ac:dyDescent="0.25">
      <c r="R5667" s="330"/>
    </row>
    <row r="5668" spans="18:18" x14ac:dyDescent="0.25">
      <c r="R5668" s="330"/>
    </row>
    <row r="5669" spans="18:18" x14ac:dyDescent="0.25">
      <c r="R5669" s="330"/>
    </row>
    <row r="5670" spans="18:18" x14ac:dyDescent="0.25">
      <c r="R5670" s="330"/>
    </row>
    <row r="5671" spans="18:18" x14ac:dyDescent="0.25">
      <c r="R5671" s="330"/>
    </row>
    <row r="5672" spans="18:18" x14ac:dyDescent="0.25">
      <c r="R5672" s="330"/>
    </row>
    <row r="5673" spans="18:18" x14ac:dyDescent="0.25">
      <c r="R5673" s="330"/>
    </row>
    <row r="5674" spans="18:18" x14ac:dyDescent="0.25">
      <c r="R5674" s="330"/>
    </row>
    <row r="5675" spans="18:18" x14ac:dyDescent="0.25">
      <c r="R5675" s="330"/>
    </row>
    <row r="5676" spans="18:18" x14ac:dyDescent="0.25">
      <c r="R5676" s="330"/>
    </row>
    <row r="5677" spans="18:18" x14ac:dyDescent="0.25">
      <c r="R5677" s="330"/>
    </row>
    <row r="5678" spans="18:18" x14ac:dyDescent="0.25">
      <c r="R5678" s="330"/>
    </row>
    <row r="5679" spans="18:18" x14ac:dyDescent="0.25">
      <c r="R5679" s="330"/>
    </row>
    <row r="5680" spans="18:18" x14ac:dyDescent="0.25">
      <c r="R5680" s="330"/>
    </row>
    <row r="5681" spans="18:18" x14ac:dyDescent="0.25">
      <c r="R5681" s="330"/>
    </row>
    <row r="5682" spans="18:18" x14ac:dyDescent="0.25">
      <c r="R5682" s="330"/>
    </row>
    <row r="5683" spans="18:18" x14ac:dyDescent="0.25">
      <c r="R5683" s="330"/>
    </row>
    <row r="5684" spans="18:18" x14ac:dyDescent="0.25">
      <c r="R5684" s="330"/>
    </row>
    <row r="5685" spans="18:18" x14ac:dyDescent="0.25">
      <c r="R5685" s="330"/>
    </row>
    <row r="5686" spans="18:18" x14ac:dyDescent="0.25">
      <c r="R5686" s="330"/>
    </row>
    <row r="5687" spans="18:18" x14ac:dyDescent="0.25">
      <c r="R5687" s="330"/>
    </row>
    <row r="5688" spans="18:18" x14ac:dyDescent="0.25">
      <c r="R5688" s="330"/>
    </row>
    <row r="5689" spans="18:18" x14ac:dyDescent="0.25">
      <c r="R5689" s="330"/>
    </row>
    <row r="5690" spans="18:18" x14ac:dyDescent="0.25">
      <c r="R5690" s="330"/>
    </row>
    <row r="5691" spans="18:18" x14ac:dyDescent="0.25">
      <c r="R5691" s="330"/>
    </row>
    <row r="5692" spans="18:18" x14ac:dyDescent="0.25">
      <c r="R5692" s="330"/>
    </row>
    <row r="5693" spans="18:18" x14ac:dyDescent="0.25">
      <c r="R5693" s="330"/>
    </row>
    <row r="5694" spans="18:18" x14ac:dyDescent="0.25">
      <c r="R5694" s="330"/>
    </row>
    <row r="5695" spans="18:18" x14ac:dyDescent="0.25">
      <c r="R5695" s="330"/>
    </row>
    <row r="5696" spans="18:18" x14ac:dyDescent="0.25">
      <c r="R5696" s="330"/>
    </row>
    <row r="5697" spans="18:18" x14ac:dyDescent="0.25">
      <c r="R5697" s="330"/>
    </row>
    <row r="5698" spans="18:18" x14ac:dyDescent="0.25">
      <c r="R5698" s="330"/>
    </row>
    <row r="5699" spans="18:18" x14ac:dyDescent="0.25">
      <c r="R5699" s="330"/>
    </row>
    <row r="5700" spans="18:18" x14ac:dyDescent="0.25">
      <c r="R5700" s="330"/>
    </row>
    <row r="5701" spans="18:18" x14ac:dyDescent="0.25">
      <c r="R5701" s="330"/>
    </row>
    <row r="5702" spans="18:18" x14ac:dyDescent="0.25">
      <c r="R5702" s="330"/>
    </row>
    <row r="5703" spans="18:18" x14ac:dyDescent="0.25">
      <c r="R5703" s="330"/>
    </row>
    <row r="5704" spans="18:18" x14ac:dyDescent="0.25">
      <c r="R5704" s="330"/>
    </row>
    <row r="5705" spans="18:18" x14ac:dyDescent="0.25">
      <c r="R5705" s="330"/>
    </row>
    <row r="5706" spans="18:18" x14ac:dyDescent="0.25">
      <c r="R5706" s="330"/>
    </row>
    <row r="5707" spans="18:18" x14ac:dyDescent="0.25">
      <c r="R5707" s="330"/>
    </row>
    <row r="5708" spans="18:18" x14ac:dyDescent="0.25">
      <c r="R5708" s="330"/>
    </row>
    <row r="5709" spans="18:18" x14ac:dyDescent="0.25">
      <c r="R5709" s="330"/>
    </row>
    <row r="5710" spans="18:18" x14ac:dyDescent="0.25">
      <c r="R5710" s="330"/>
    </row>
    <row r="5711" spans="18:18" x14ac:dyDescent="0.25">
      <c r="R5711" s="330"/>
    </row>
    <row r="5712" spans="18:18" x14ac:dyDescent="0.25">
      <c r="R5712" s="330"/>
    </row>
    <row r="5713" spans="18:18" x14ac:dyDescent="0.25">
      <c r="R5713" s="330"/>
    </row>
    <row r="5714" spans="18:18" x14ac:dyDescent="0.25">
      <c r="R5714" s="330"/>
    </row>
    <row r="5715" spans="18:18" x14ac:dyDescent="0.25">
      <c r="R5715" s="330"/>
    </row>
    <row r="5716" spans="18:18" x14ac:dyDescent="0.25">
      <c r="R5716" s="330"/>
    </row>
    <row r="5717" spans="18:18" x14ac:dyDescent="0.25">
      <c r="R5717" s="330"/>
    </row>
    <row r="5718" spans="18:18" x14ac:dyDescent="0.25">
      <c r="R5718" s="330"/>
    </row>
    <row r="5719" spans="18:18" x14ac:dyDescent="0.25">
      <c r="R5719" s="330"/>
    </row>
    <row r="5720" spans="18:18" x14ac:dyDescent="0.25">
      <c r="R5720" s="330"/>
    </row>
    <row r="5721" spans="18:18" x14ac:dyDescent="0.25">
      <c r="R5721" s="330"/>
    </row>
    <row r="5722" spans="18:18" x14ac:dyDescent="0.25">
      <c r="R5722" s="330"/>
    </row>
    <row r="5723" spans="18:18" x14ac:dyDescent="0.25">
      <c r="R5723" s="330"/>
    </row>
    <row r="5724" spans="18:18" x14ac:dyDescent="0.25">
      <c r="R5724" s="330"/>
    </row>
    <row r="5725" spans="18:18" x14ac:dyDescent="0.25">
      <c r="R5725" s="330"/>
    </row>
    <row r="5726" spans="18:18" x14ac:dyDescent="0.25">
      <c r="R5726" s="330"/>
    </row>
    <row r="5727" spans="18:18" x14ac:dyDescent="0.25">
      <c r="R5727" s="330"/>
    </row>
    <row r="5728" spans="18:18" x14ac:dyDescent="0.25">
      <c r="R5728" s="330"/>
    </row>
    <row r="5729" spans="18:18" x14ac:dyDescent="0.25">
      <c r="R5729" s="330"/>
    </row>
    <row r="5730" spans="18:18" x14ac:dyDescent="0.25">
      <c r="R5730" s="330"/>
    </row>
    <row r="5731" spans="18:18" x14ac:dyDescent="0.25">
      <c r="R5731" s="330"/>
    </row>
    <row r="5732" spans="18:18" x14ac:dyDescent="0.25">
      <c r="R5732" s="330"/>
    </row>
    <row r="5733" spans="18:18" x14ac:dyDescent="0.25">
      <c r="R5733" s="330"/>
    </row>
    <row r="5734" spans="18:18" x14ac:dyDescent="0.25">
      <c r="R5734" s="330"/>
    </row>
    <row r="5735" spans="18:18" x14ac:dyDescent="0.25">
      <c r="R5735" s="330"/>
    </row>
    <row r="5736" spans="18:18" x14ac:dyDescent="0.25">
      <c r="R5736" s="330"/>
    </row>
    <row r="5737" spans="18:18" x14ac:dyDescent="0.25">
      <c r="R5737" s="330"/>
    </row>
    <row r="5738" spans="18:18" x14ac:dyDescent="0.25">
      <c r="R5738" s="330"/>
    </row>
    <row r="5739" spans="18:18" x14ac:dyDescent="0.25">
      <c r="R5739" s="330"/>
    </row>
    <row r="5740" spans="18:18" x14ac:dyDescent="0.25">
      <c r="R5740" s="330"/>
    </row>
    <row r="5741" spans="18:18" x14ac:dyDescent="0.25">
      <c r="R5741" s="330"/>
    </row>
    <row r="5742" spans="18:18" x14ac:dyDescent="0.25">
      <c r="R5742" s="330"/>
    </row>
    <row r="5743" spans="18:18" x14ac:dyDescent="0.25">
      <c r="R5743" s="330"/>
    </row>
    <row r="5744" spans="18:18" x14ac:dyDescent="0.25">
      <c r="R5744" s="330"/>
    </row>
    <row r="5745" spans="18:18" x14ac:dyDescent="0.25">
      <c r="R5745" s="330"/>
    </row>
    <row r="5746" spans="18:18" x14ac:dyDescent="0.25">
      <c r="R5746" s="330"/>
    </row>
    <row r="5747" spans="18:18" x14ac:dyDescent="0.25">
      <c r="R5747" s="330"/>
    </row>
    <row r="5748" spans="18:18" x14ac:dyDescent="0.25">
      <c r="R5748" s="330"/>
    </row>
    <row r="5749" spans="18:18" x14ac:dyDescent="0.25">
      <c r="R5749" s="330"/>
    </row>
    <row r="5750" spans="18:18" x14ac:dyDescent="0.25">
      <c r="R5750" s="330"/>
    </row>
    <row r="5751" spans="18:18" x14ac:dyDescent="0.25">
      <c r="R5751" s="330"/>
    </row>
    <row r="5752" spans="18:18" x14ac:dyDescent="0.25">
      <c r="R5752" s="330"/>
    </row>
    <row r="5753" spans="18:18" x14ac:dyDescent="0.25">
      <c r="R5753" s="330"/>
    </row>
    <row r="5754" spans="18:18" x14ac:dyDescent="0.25">
      <c r="R5754" s="330"/>
    </row>
    <row r="5755" spans="18:18" x14ac:dyDescent="0.25">
      <c r="R5755" s="330"/>
    </row>
    <row r="5756" spans="18:18" x14ac:dyDescent="0.25">
      <c r="R5756" s="330"/>
    </row>
    <row r="5757" spans="18:18" x14ac:dyDescent="0.25">
      <c r="R5757" s="330"/>
    </row>
    <row r="5758" spans="18:18" x14ac:dyDescent="0.25">
      <c r="R5758" s="330"/>
    </row>
    <row r="5759" spans="18:18" x14ac:dyDescent="0.25">
      <c r="R5759" s="330"/>
    </row>
    <row r="5760" spans="18:18" x14ac:dyDescent="0.25">
      <c r="R5760" s="330"/>
    </row>
    <row r="5761" spans="18:18" x14ac:dyDescent="0.25">
      <c r="R5761" s="330"/>
    </row>
    <row r="5762" spans="18:18" x14ac:dyDescent="0.25">
      <c r="R5762" s="330"/>
    </row>
    <row r="5763" spans="18:18" x14ac:dyDescent="0.25">
      <c r="R5763" s="330"/>
    </row>
    <row r="5764" spans="18:18" x14ac:dyDescent="0.25">
      <c r="R5764" s="330"/>
    </row>
    <row r="5765" spans="18:18" x14ac:dyDescent="0.25">
      <c r="R5765" s="330"/>
    </row>
    <row r="5766" spans="18:18" x14ac:dyDescent="0.25">
      <c r="R5766" s="330"/>
    </row>
    <row r="5767" spans="18:18" x14ac:dyDescent="0.25">
      <c r="R5767" s="330"/>
    </row>
    <row r="5768" spans="18:18" x14ac:dyDescent="0.25">
      <c r="R5768" s="330"/>
    </row>
    <row r="5769" spans="18:18" x14ac:dyDescent="0.25">
      <c r="R5769" s="330"/>
    </row>
    <row r="5770" spans="18:18" x14ac:dyDescent="0.25">
      <c r="R5770" s="330"/>
    </row>
    <row r="5771" spans="18:18" x14ac:dyDescent="0.25">
      <c r="R5771" s="330"/>
    </row>
    <row r="5772" spans="18:18" x14ac:dyDescent="0.25">
      <c r="R5772" s="330"/>
    </row>
    <row r="5773" spans="18:18" x14ac:dyDescent="0.25">
      <c r="R5773" s="330"/>
    </row>
    <row r="5774" spans="18:18" x14ac:dyDescent="0.25">
      <c r="R5774" s="330"/>
    </row>
    <row r="5775" spans="18:18" x14ac:dyDescent="0.25">
      <c r="R5775" s="330"/>
    </row>
    <row r="5776" spans="18:18" x14ac:dyDescent="0.25">
      <c r="R5776" s="330"/>
    </row>
    <row r="5777" spans="18:18" x14ac:dyDescent="0.25">
      <c r="R5777" s="330"/>
    </row>
    <row r="5778" spans="18:18" x14ac:dyDescent="0.25">
      <c r="R5778" s="330"/>
    </row>
    <row r="5779" spans="18:18" x14ac:dyDescent="0.25">
      <c r="R5779" s="330"/>
    </row>
    <row r="5780" spans="18:18" x14ac:dyDescent="0.25">
      <c r="R5780" s="330"/>
    </row>
    <row r="5781" spans="18:18" x14ac:dyDescent="0.25">
      <c r="R5781" s="330"/>
    </row>
    <row r="5782" spans="18:18" x14ac:dyDescent="0.25">
      <c r="R5782" s="330"/>
    </row>
    <row r="5783" spans="18:18" x14ac:dyDescent="0.25">
      <c r="R5783" s="330"/>
    </row>
    <row r="5784" spans="18:18" x14ac:dyDescent="0.25">
      <c r="R5784" s="330"/>
    </row>
    <row r="5785" spans="18:18" x14ac:dyDescent="0.25">
      <c r="R5785" s="330"/>
    </row>
    <row r="5786" spans="18:18" x14ac:dyDescent="0.25">
      <c r="R5786" s="330"/>
    </row>
    <row r="5787" spans="18:18" x14ac:dyDescent="0.25">
      <c r="R5787" s="330"/>
    </row>
    <row r="5788" spans="18:18" x14ac:dyDescent="0.25">
      <c r="R5788" s="330"/>
    </row>
    <row r="5789" spans="18:18" x14ac:dyDescent="0.25">
      <c r="R5789" s="330"/>
    </row>
    <row r="5790" spans="18:18" x14ac:dyDescent="0.25">
      <c r="R5790" s="330"/>
    </row>
    <row r="5791" spans="18:18" x14ac:dyDescent="0.25">
      <c r="R5791" s="330"/>
    </row>
    <row r="5792" spans="18:18" x14ac:dyDescent="0.25">
      <c r="R5792" s="330"/>
    </row>
    <row r="5793" spans="18:18" x14ac:dyDescent="0.25">
      <c r="R5793" s="330"/>
    </row>
    <row r="5794" spans="18:18" x14ac:dyDescent="0.25">
      <c r="R5794" s="330"/>
    </row>
    <row r="5795" spans="18:18" x14ac:dyDescent="0.25">
      <c r="R5795" s="330"/>
    </row>
    <row r="5796" spans="18:18" x14ac:dyDescent="0.25">
      <c r="R5796" s="330"/>
    </row>
    <row r="5797" spans="18:18" x14ac:dyDescent="0.25">
      <c r="R5797" s="330"/>
    </row>
    <row r="5798" spans="18:18" x14ac:dyDescent="0.25">
      <c r="R5798" s="330"/>
    </row>
    <row r="5799" spans="18:18" x14ac:dyDescent="0.25">
      <c r="R5799" s="330"/>
    </row>
    <row r="5800" spans="18:18" x14ac:dyDescent="0.25">
      <c r="R5800" s="330"/>
    </row>
    <row r="5801" spans="18:18" x14ac:dyDescent="0.25">
      <c r="R5801" s="330"/>
    </row>
    <row r="5802" spans="18:18" x14ac:dyDescent="0.25">
      <c r="R5802" s="330"/>
    </row>
    <row r="5803" spans="18:18" x14ac:dyDescent="0.25">
      <c r="R5803" s="330"/>
    </row>
    <row r="5804" spans="18:18" x14ac:dyDescent="0.25">
      <c r="R5804" s="330"/>
    </row>
    <row r="5805" spans="18:18" x14ac:dyDescent="0.25">
      <c r="R5805" s="330"/>
    </row>
    <row r="5806" spans="18:18" x14ac:dyDescent="0.25">
      <c r="R5806" s="330"/>
    </row>
    <row r="5807" spans="18:18" x14ac:dyDescent="0.25">
      <c r="R5807" s="330"/>
    </row>
    <row r="5808" spans="18:18" x14ac:dyDescent="0.25">
      <c r="R5808" s="330"/>
    </row>
    <row r="5809" spans="18:18" x14ac:dyDescent="0.25">
      <c r="R5809" s="330"/>
    </row>
    <row r="5810" spans="18:18" x14ac:dyDescent="0.25">
      <c r="R5810" s="330"/>
    </row>
    <row r="5811" spans="18:18" x14ac:dyDescent="0.25">
      <c r="R5811" s="330"/>
    </row>
    <row r="5812" spans="18:18" x14ac:dyDescent="0.25">
      <c r="R5812" s="330"/>
    </row>
    <row r="5813" spans="18:18" x14ac:dyDescent="0.25">
      <c r="R5813" s="330"/>
    </row>
    <row r="5814" spans="18:18" x14ac:dyDescent="0.25">
      <c r="R5814" s="330"/>
    </row>
    <row r="5815" spans="18:18" x14ac:dyDescent="0.25">
      <c r="R5815" s="330"/>
    </row>
    <row r="5816" spans="18:18" x14ac:dyDescent="0.25">
      <c r="R5816" s="330"/>
    </row>
    <row r="5817" spans="18:18" x14ac:dyDescent="0.25">
      <c r="R5817" s="330"/>
    </row>
    <row r="5818" spans="18:18" x14ac:dyDescent="0.25">
      <c r="R5818" s="330"/>
    </row>
    <row r="5819" spans="18:18" x14ac:dyDescent="0.25">
      <c r="R5819" s="330"/>
    </row>
    <row r="5820" spans="18:18" x14ac:dyDescent="0.25">
      <c r="R5820" s="330"/>
    </row>
    <row r="5821" spans="18:18" x14ac:dyDescent="0.25">
      <c r="R5821" s="330"/>
    </row>
    <row r="5822" spans="18:18" x14ac:dyDescent="0.25">
      <c r="R5822" s="330"/>
    </row>
    <row r="5823" spans="18:18" x14ac:dyDescent="0.25">
      <c r="R5823" s="330"/>
    </row>
    <row r="5824" spans="18:18" x14ac:dyDescent="0.25">
      <c r="R5824" s="330"/>
    </row>
    <row r="5825" spans="18:18" x14ac:dyDescent="0.25">
      <c r="R5825" s="330"/>
    </row>
    <row r="5826" spans="18:18" x14ac:dyDescent="0.25">
      <c r="R5826" s="330"/>
    </row>
    <row r="5827" spans="18:18" x14ac:dyDescent="0.25">
      <c r="R5827" s="330"/>
    </row>
    <row r="5828" spans="18:18" x14ac:dyDescent="0.25">
      <c r="R5828" s="330"/>
    </row>
    <row r="5829" spans="18:18" x14ac:dyDescent="0.25">
      <c r="R5829" s="330"/>
    </row>
    <row r="5830" spans="18:18" x14ac:dyDescent="0.25">
      <c r="R5830" s="330"/>
    </row>
    <row r="5831" spans="18:18" x14ac:dyDescent="0.25">
      <c r="R5831" s="330"/>
    </row>
    <row r="5832" spans="18:18" x14ac:dyDescent="0.25">
      <c r="R5832" s="330"/>
    </row>
    <row r="5833" spans="18:18" x14ac:dyDescent="0.25">
      <c r="R5833" s="330"/>
    </row>
    <row r="5834" spans="18:18" x14ac:dyDescent="0.25">
      <c r="R5834" s="330"/>
    </row>
    <row r="5835" spans="18:18" x14ac:dyDescent="0.25">
      <c r="R5835" s="330"/>
    </row>
    <row r="5836" spans="18:18" x14ac:dyDescent="0.25">
      <c r="R5836" s="330"/>
    </row>
    <row r="5837" spans="18:18" x14ac:dyDescent="0.25">
      <c r="R5837" s="330"/>
    </row>
    <row r="5838" spans="18:18" x14ac:dyDescent="0.25">
      <c r="R5838" s="330"/>
    </row>
    <row r="5839" spans="18:18" x14ac:dyDescent="0.25">
      <c r="R5839" s="330"/>
    </row>
    <row r="5840" spans="18:18" x14ac:dyDescent="0.25">
      <c r="R5840" s="330"/>
    </row>
    <row r="5841" spans="18:18" x14ac:dyDescent="0.25">
      <c r="R5841" s="330"/>
    </row>
    <row r="5842" spans="18:18" x14ac:dyDescent="0.25">
      <c r="R5842" s="330"/>
    </row>
    <row r="5843" spans="18:18" x14ac:dyDescent="0.25">
      <c r="R5843" s="330"/>
    </row>
    <row r="5844" spans="18:18" x14ac:dyDescent="0.25">
      <c r="R5844" s="330"/>
    </row>
    <row r="5845" spans="18:18" x14ac:dyDescent="0.25">
      <c r="R5845" s="330"/>
    </row>
    <row r="5846" spans="18:18" x14ac:dyDescent="0.25">
      <c r="R5846" s="330"/>
    </row>
    <row r="5847" spans="18:18" x14ac:dyDescent="0.25">
      <c r="R5847" s="330"/>
    </row>
    <row r="5848" spans="18:18" x14ac:dyDescent="0.25">
      <c r="R5848" s="330"/>
    </row>
    <row r="5849" spans="18:18" x14ac:dyDescent="0.25">
      <c r="R5849" s="330"/>
    </row>
    <row r="5850" spans="18:18" x14ac:dyDescent="0.25">
      <c r="R5850" s="330"/>
    </row>
    <row r="5851" spans="18:18" x14ac:dyDescent="0.25">
      <c r="R5851" s="330"/>
    </row>
    <row r="5852" spans="18:18" x14ac:dyDescent="0.25">
      <c r="R5852" s="330"/>
    </row>
    <row r="5853" spans="18:18" x14ac:dyDescent="0.25">
      <c r="R5853" s="330"/>
    </row>
    <row r="5854" spans="18:18" x14ac:dyDescent="0.25">
      <c r="R5854" s="330"/>
    </row>
    <row r="5855" spans="18:18" x14ac:dyDescent="0.25">
      <c r="R5855" s="330"/>
    </row>
    <row r="5856" spans="18:18" x14ac:dyDescent="0.25">
      <c r="R5856" s="330"/>
    </row>
    <row r="5857" spans="18:18" x14ac:dyDescent="0.25">
      <c r="R5857" s="330"/>
    </row>
    <row r="5858" spans="18:18" x14ac:dyDescent="0.25">
      <c r="R5858" s="330"/>
    </row>
    <row r="5859" spans="18:18" x14ac:dyDescent="0.25">
      <c r="R5859" s="330"/>
    </row>
    <row r="5860" spans="18:18" x14ac:dyDescent="0.25">
      <c r="R5860" s="330"/>
    </row>
    <row r="5861" spans="18:18" x14ac:dyDescent="0.25">
      <c r="R5861" s="330"/>
    </row>
    <row r="5862" spans="18:18" x14ac:dyDescent="0.25">
      <c r="R5862" s="330"/>
    </row>
    <row r="5863" spans="18:18" x14ac:dyDescent="0.25">
      <c r="R5863" s="330"/>
    </row>
    <row r="5864" spans="18:18" x14ac:dyDescent="0.25">
      <c r="R5864" s="330"/>
    </row>
    <row r="5865" spans="18:18" x14ac:dyDescent="0.25">
      <c r="R5865" s="330"/>
    </row>
    <row r="5866" spans="18:18" x14ac:dyDescent="0.25">
      <c r="R5866" s="330"/>
    </row>
    <row r="5867" spans="18:18" x14ac:dyDescent="0.25">
      <c r="R5867" s="330"/>
    </row>
    <row r="5868" spans="18:18" x14ac:dyDescent="0.25">
      <c r="R5868" s="330"/>
    </row>
    <row r="5869" spans="18:18" x14ac:dyDescent="0.25">
      <c r="R5869" s="330"/>
    </row>
    <row r="5870" spans="18:18" x14ac:dyDescent="0.25">
      <c r="R5870" s="330"/>
    </row>
    <row r="5871" spans="18:18" x14ac:dyDescent="0.25">
      <c r="R5871" s="330"/>
    </row>
    <row r="5872" spans="18:18" x14ac:dyDescent="0.25">
      <c r="R5872" s="330"/>
    </row>
    <row r="5873" spans="18:18" x14ac:dyDescent="0.25">
      <c r="R5873" s="330"/>
    </row>
    <row r="5874" spans="18:18" x14ac:dyDescent="0.25">
      <c r="R5874" s="330"/>
    </row>
    <row r="5875" spans="18:18" x14ac:dyDescent="0.25">
      <c r="R5875" s="330"/>
    </row>
    <row r="5876" spans="18:18" x14ac:dyDescent="0.25">
      <c r="R5876" s="330"/>
    </row>
    <row r="5877" spans="18:18" x14ac:dyDescent="0.25">
      <c r="R5877" s="330"/>
    </row>
    <row r="5878" spans="18:18" x14ac:dyDescent="0.25">
      <c r="R5878" s="330"/>
    </row>
    <row r="5879" spans="18:18" x14ac:dyDescent="0.25">
      <c r="R5879" s="330"/>
    </row>
    <row r="5880" spans="18:18" x14ac:dyDescent="0.25">
      <c r="R5880" s="330"/>
    </row>
    <row r="5881" spans="18:18" x14ac:dyDescent="0.25">
      <c r="R5881" s="330"/>
    </row>
    <row r="5882" spans="18:18" x14ac:dyDescent="0.25">
      <c r="R5882" s="330"/>
    </row>
    <row r="5883" spans="18:18" x14ac:dyDescent="0.25">
      <c r="R5883" s="330"/>
    </row>
    <row r="5884" spans="18:18" x14ac:dyDescent="0.25">
      <c r="R5884" s="330"/>
    </row>
    <row r="5885" spans="18:18" x14ac:dyDescent="0.25">
      <c r="R5885" s="330"/>
    </row>
    <row r="5886" spans="18:18" x14ac:dyDescent="0.25">
      <c r="R5886" s="330"/>
    </row>
    <row r="5887" spans="18:18" x14ac:dyDescent="0.25">
      <c r="R5887" s="330"/>
    </row>
    <row r="5888" spans="18:18" x14ac:dyDescent="0.25">
      <c r="R5888" s="330"/>
    </row>
    <row r="5889" spans="18:18" x14ac:dyDescent="0.25">
      <c r="R5889" s="330"/>
    </row>
    <row r="5890" spans="18:18" x14ac:dyDescent="0.25">
      <c r="R5890" s="330"/>
    </row>
    <row r="5891" spans="18:18" x14ac:dyDescent="0.25">
      <c r="R5891" s="330"/>
    </row>
    <row r="5892" spans="18:18" x14ac:dyDescent="0.25">
      <c r="R5892" s="330"/>
    </row>
    <row r="5893" spans="18:18" x14ac:dyDescent="0.25">
      <c r="R5893" s="330"/>
    </row>
    <row r="5894" spans="18:18" x14ac:dyDescent="0.25">
      <c r="R5894" s="330"/>
    </row>
    <row r="5895" spans="18:18" x14ac:dyDescent="0.25">
      <c r="R5895" s="330"/>
    </row>
    <row r="5896" spans="18:18" x14ac:dyDescent="0.25">
      <c r="R5896" s="330"/>
    </row>
    <row r="5897" spans="18:18" x14ac:dyDescent="0.25">
      <c r="R5897" s="330"/>
    </row>
    <row r="5898" spans="18:18" x14ac:dyDescent="0.25">
      <c r="R5898" s="330"/>
    </row>
    <row r="5899" spans="18:18" x14ac:dyDescent="0.25">
      <c r="R5899" s="330"/>
    </row>
    <row r="5900" spans="18:18" x14ac:dyDescent="0.25">
      <c r="R5900" s="330"/>
    </row>
    <row r="5901" spans="18:18" x14ac:dyDescent="0.25">
      <c r="R5901" s="330"/>
    </row>
    <row r="5902" spans="18:18" x14ac:dyDescent="0.25">
      <c r="R5902" s="330"/>
    </row>
    <row r="5903" spans="18:18" x14ac:dyDescent="0.25">
      <c r="R5903" s="330"/>
    </row>
    <row r="5904" spans="18:18" x14ac:dyDescent="0.25">
      <c r="R5904" s="330"/>
    </row>
    <row r="5905" spans="18:18" x14ac:dyDescent="0.25">
      <c r="R5905" s="330"/>
    </row>
    <row r="5906" spans="18:18" x14ac:dyDescent="0.25">
      <c r="R5906" s="330"/>
    </row>
    <row r="5907" spans="18:18" x14ac:dyDescent="0.25">
      <c r="R5907" s="330"/>
    </row>
    <row r="5908" spans="18:18" x14ac:dyDescent="0.25">
      <c r="R5908" s="330"/>
    </row>
    <row r="5909" spans="18:18" x14ac:dyDescent="0.25">
      <c r="R5909" s="330"/>
    </row>
    <row r="5910" spans="18:18" x14ac:dyDescent="0.25">
      <c r="R5910" s="330"/>
    </row>
    <row r="5911" spans="18:18" x14ac:dyDescent="0.25">
      <c r="R5911" s="330"/>
    </row>
    <row r="5912" spans="18:18" x14ac:dyDescent="0.25">
      <c r="R5912" s="330"/>
    </row>
    <row r="5913" spans="18:18" x14ac:dyDescent="0.25">
      <c r="R5913" s="330"/>
    </row>
    <row r="5914" spans="18:18" x14ac:dyDescent="0.25">
      <c r="R5914" s="330"/>
    </row>
    <row r="5915" spans="18:18" x14ac:dyDescent="0.25">
      <c r="R5915" s="330"/>
    </row>
    <row r="5916" spans="18:18" x14ac:dyDescent="0.25">
      <c r="R5916" s="330"/>
    </row>
    <row r="5917" spans="18:18" x14ac:dyDescent="0.25">
      <c r="R5917" s="330"/>
    </row>
    <row r="5918" spans="18:18" x14ac:dyDescent="0.25">
      <c r="R5918" s="330"/>
    </row>
    <row r="5919" spans="18:18" x14ac:dyDescent="0.25">
      <c r="R5919" s="330"/>
    </row>
    <row r="5920" spans="18:18" x14ac:dyDescent="0.25">
      <c r="R5920" s="330"/>
    </row>
    <row r="5921" spans="18:18" x14ac:dyDescent="0.25">
      <c r="R5921" s="330"/>
    </row>
    <row r="5922" spans="18:18" x14ac:dyDescent="0.25">
      <c r="R5922" s="330"/>
    </row>
    <row r="5923" spans="18:18" x14ac:dyDescent="0.25">
      <c r="R5923" s="330"/>
    </row>
    <row r="5924" spans="18:18" x14ac:dyDescent="0.25">
      <c r="R5924" s="330"/>
    </row>
    <row r="5925" spans="18:18" x14ac:dyDescent="0.25">
      <c r="R5925" s="330"/>
    </row>
    <row r="5926" spans="18:18" x14ac:dyDescent="0.25">
      <c r="R5926" s="330"/>
    </row>
    <row r="5927" spans="18:18" x14ac:dyDescent="0.25">
      <c r="R5927" s="330"/>
    </row>
    <row r="5928" spans="18:18" x14ac:dyDescent="0.25">
      <c r="R5928" s="330"/>
    </row>
    <row r="5929" spans="18:18" x14ac:dyDescent="0.25">
      <c r="R5929" s="330"/>
    </row>
    <row r="5930" spans="18:18" x14ac:dyDescent="0.25">
      <c r="R5930" s="330"/>
    </row>
    <row r="5931" spans="18:18" x14ac:dyDescent="0.25">
      <c r="R5931" s="330"/>
    </row>
    <row r="5932" spans="18:18" x14ac:dyDescent="0.25">
      <c r="R5932" s="330"/>
    </row>
    <row r="5933" spans="18:18" x14ac:dyDescent="0.25">
      <c r="R5933" s="330"/>
    </row>
    <row r="5934" spans="18:18" x14ac:dyDescent="0.25">
      <c r="R5934" s="330"/>
    </row>
    <row r="5935" spans="18:18" x14ac:dyDescent="0.25">
      <c r="R5935" s="330"/>
    </row>
    <row r="5936" spans="18:18" x14ac:dyDescent="0.25">
      <c r="R5936" s="330"/>
    </row>
    <row r="5937" spans="18:18" x14ac:dyDescent="0.25">
      <c r="R5937" s="330"/>
    </row>
    <row r="5938" spans="18:18" x14ac:dyDescent="0.25">
      <c r="R5938" s="330"/>
    </row>
    <row r="5939" spans="18:18" x14ac:dyDescent="0.25">
      <c r="R5939" s="330"/>
    </row>
    <row r="5940" spans="18:18" x14ac:dyDescent="0.25">
      <c r="R5940" s="330"/>
    </row>
    <row r="5941" spans="18:18" x14ac:dyDescent="0.25">
      <c r="R5941" s="330"/>
    </row>
    <row r="5942" spans="18:18" x14ac:dyDescent="0.25">
      <c r="R5942" s="330"/>
    </row>
    <row r="5943" spans="18:18" x14ac:dyDescent="0.25">
      <c r="R5943" s="330"/>
    </row>
    <row r="5944" spans="18:18" x14ac:dyDescent="0.25">
      <c r="R5944" s="330"/>
    </row>
    <row r="5945" spans="18:18" x14ac:dyDescent="0.25">
      <c r="R5945" s="330"/>
    </row>
    <row r="5946" spans="18:18" x14ac:dyDescent="0.25">
      <c r="R5946" s="330"/>
    </row>
    <row r="5947" spans="18:18" x14ac:dyDescent="0.25">
      <c r="R5947" s="330"/>
    </row>
    <row r="5948" spans="18:18" x14ac:dyDescent="0.25">
      <c r="R5948" s="330"/>
    </row>
    <row r="5949" spans="18:18" x14ac:dyDescent="0.25">
      <c r="R5949" s="330"/>
    </row>
    <row r="5950" spans="18:18" x14ac:dyDescent="0.25">
      <c r="R5950" s="330"/>
    </row>
    <row r="5951" spans="18:18" x14ac:dyDescent="0.25">
      <c r="R5951" s="330"/>
    </row>
    <row r="5952" spans="18:18" x14ac:dyDescent="0.25">
      <c r="R5952" s="330"/>
    </row>
    <row r="5953" spans="18:18" x14ac:dyDescent="0.25">
      <c r="R5953" s="330"/>
    </row>
    <row r="5954" spans="18:18" x14ac:dyDescent="0.25">
      <c r="R5954" s="330"/>
    </row>
    <row r="5955" spans="18:18" x14ac:dyDescent="0.25">
      <c r="R5955" s="330"/>
    </row>
    <row r="5956" spans="18:18" x14ac:dyDescent="0.25">
      <c r="R5956" s="330"/>
    </row>
    <row r="5957" spans="18:18" x14ac:dyDescent="0.25">
      <c r="R5957" s="330"/>
    </row>
    <row r="5958" spans="18:18" x14ac:dyDescent="0.25">
      <c r="R5958" s="330"/>
    </row>
    <row r="5959" spans="18:18" x14ac:dyDescent="0.25">
      <c r="R5959" s="330"/>
    </row>
    <row r="5960" spans="18:18" x14ac:dyDescent="0.25">
      <c r="R5960" s="330"/>
    </row>
    <row r="5961" spans="18:18" x14ac:dyDescent="0.25">
      <c r="R5961" s="330"/>
    </row>
    <row r="5962" spans="18:18" x14ac:dyDescent="0.25">
      <c r="R5962" s="330"/>
    </row>
    <row r="5963" spans="18:18" x14ac:dyDescent="0.25">
      <c r="R5963" s="330"/>
    </row>
    <row r="5964" spans="18:18" x14ac:dyDescent="0.25">
      <c r="R5964" s="330"/>
    </row>
    <row r="5965" spans="18:18" x14ac:dyDescent="0.25">
      <c r="R5965" s="330"/>
    </row>
    <row r="5966" spans="18:18" x14ac:dyDescent="0.25">
      <c r="R5966" s="330"/>
    </row>
    <row r="5967" spans="18:18" x14ac:dyDescent="0.25">
      <c r="R5967" s="330"/>
    </row>
    <row r="5968" spans="18:18" x14ac:dyDescent="0.25">
      <c r="R5968" s="330"/>
    </row>
    <row r="5969" spans="18:18" x14ac:dyDescent="0.25">
      <c r="R5969" s="330"/>
    </row>
    <row r="5970" spans="18:18" x14ac:dyDescent="0.25">
      <c r="R5970" s="330"/>
    </row>
    <row r="5971" spans="18:18" x14ac:dyDescent="0.25">
      <c r="R5971" s="330"/>
    </row>
    <row r="5972" spans="18:18" x14ac:dyDescent="0.25">
      <c r="R5972" s="330"/>
    </row>
    <row r="5973" spans="18:18" x14ac:dyDescent="0.25">
      <c r="R5973" s="330"/>
    </row>
    <row r="5974" spans="18:18" x14ac:dyDescent="0.25">
      <c r="R5974" s="330"/>
    </row>
    <row r="5975" spans="18:18" x14ac:dyDescent="0.25">
      <c r="R5975" s="330"/>
    </row>
    <row r="5976" spans="18:18" x14ac:dyDescent="0.25">
      <c r="R5976" s="330"/>
    </row>
    <row r="5977" spans="18:18" x14ac:dyDescent="0.25">
      <c r="R5977" s="330"/>
    </row>
    <row r="5978" spans="18:18" x14ac:dyDescent="0.25">
      <c r="R5978" s="330"/>
    </row>
    <row r="5979" spans="18:18" x14ac:dyDescent="0.25">
      <c r="R5979" s="330"/>
    </row>
    <row r="5980" spans="18:18" x14ac:dyDescent="0.25">
      <c r="R5980" s="330"/>
    </row>
    <row r="5981" spans="18:18" x14ac:dyDescent="0.25">
      <c r="R5981" s="330"/>
    </row>
    <row r="5982" spans="18:18" x14ac:dyDescent="0.25">
      <c r="R5982" s="330"/>
    </row>
    <row r="5983" spans="18:18" x14ac:dyDescent="0.25">
      <c r="R5983" s="330"/>
    </row>
    <row r="5984" spans="18:18" x14ac:dyDescent="0.25">
      <c r="R5984" s="330"/>
    </row>
    <row r="5985" spans="18:18" x14ac:dyDescent="0.25">
      <c r="R5985" s="330"/>
    </row>
    <row r="5986" spans="18:18" x14ac:dyDescent="0.25">
      <c r="R5986" s="330"/>
    </row>
    <row r="5987" spans="18:18" x14ac:dyDescent="0.25">
      <c r="R5987" s="330"/>
    </row>
    <row r="5988" spans="18:18" x14ac:dyDescent="0.25">
      <c r="R5988" s="330"/>
    </row>
    <row r="5989" spans="18:18" x14ac:dyDescent="0.25">
      <c r="R5989" s="330"/>
    </row>
    <row r="5990" spans="18:18" x14ac:dyDescent="0.25">
      <c r="R5990" s="330"/>
    </row>
    <row r="5991" spans="18:18" x14ac:dyDescent="0.25">
      <c r="R5991" s="330"/>
    </row>
    <row r="5992" spans="18:18" x14ac:dyDescent="0.25">
      <c r="R5992" s="330"/>
    </row>
    <row r="5993" spans="18:18" x14ac:dyDescent="0.25">
      <c r="R5993" s="330"/>
    </row>
    <row r="5994" spans="18:18" x14ac:dyDescent="0.25">
      <c r="R5994" s="330"/>
    </row>
    <row r="5995" spans="18:18" x14ac:dyDescent="0.25">
      <c r="R5995" s="330"/>
    </row>
    <row r="5996" spans="18:18" x14ac:dyDescent="0.25">
      <c r="R5996" s="330"/>
    </row>
    <row r="5997" spans="18:18" x14ac:dyDescent="0.25">
      <c r="R5997" s="330"/>
    </row>
    <row r="5998" spans="18:18" x14ac:dyDescent="0.25">
      <c r="R5998" s="330"/>
    </row>
    <row r="5999" spans="18:18" x14ac:dyDescent="0.25">
      <c r="R5999" s="330"/>
    </row>
    <row r="6000" spans="18:18" x14ac:dyDescent="0.25">
      <c r="R6000" s="330"/>
    </row>
    <row r="6001" spans="18:18" x14ac:dyDescent="0.25">
      <c r="R6001" s="330"/>
    </row>
    <row r="6002" spans="18:18" x14ac:dyDescent="0.25">
      <c r="R6002" s="330"/>
    </row>
    <row r="6003" spans="18:18" x14ac:dyDescent="0.25">
      <c r="R6003" s="330"/>
    </row>
    <row r="6004" spans="18:18" x14ac:dyDescent="0.25">
      <c r="R6004" s="330"/>
    </row>
    <row r="6005" spans="18:18" x14ac:dyDescent="0.25">
      <c r="R6005" s="330"/>
    </row>
    <row r="6006" spans="18:18" x14ac:dyDescent="0.25">
      <c r="R6006" s="330"/>
    </row>
    <row r="6007" spans="18:18" x14ac:dyDescent="0.25">
      <c r="R6007" s="330"/>
    </row>
    <row r="6008" spans="18:18" x14ac:dyDescent="0.25">
      <c r="R6008" s="330"/>
    </row>
    <row r="6009" spans="18:18" x14ac:dyDescent="0.25">
      <c r="R6009" s="330"/>
    </row>
    <row r="6010" spans="18:18" x14ac:dyDescent="0.25">
      <c r="R6010" s="330"/>
    </row>
    <row r="6011" spans="18:18" x14ac:dyDescent="0.25">
      <c r="R6011" s="330"/>
    </row>
    <row r="6012" spans="18:18" x14ac:dyDescent="0.25">
      <c r="R6012" s="330"/>
    </row>
    <row r="6013" spans="18:18" x14ac:dyDescent="0.25">
      <c r="R6013" s="330"/>
    </row>
    <row r="6014" spans="18:18" x14ac:dyDescent="0.25">
      <c r="R6014" s="330"/>
    </row>
    <row r="6015" spans="18:18" x14ac:dyDescent="0.25">
      <c r="R6015" s="330"/>
    </row>
    <row r="6016" spans="18:18" x14ac:dyDescent="0.25">
      <c r="R6016" s="330"/>
    </row>
    <row r="6017" spans="18:18" x14ac:dyDescent="0.25">
      <c r="R6017" s="330"/>
    </row>
    <row r="6018" spans="18:18" x14ac:dyDescent="0.25">
      <c r="R6018" s="330"/>
    </row>
    <row r="6019" spans="18:18" x14ac:dyDescent="0.25">
      <c r="R6019" s="330"/>
    </row>
    <row r="6020" spans="18:18" x14ac:dyDescent="0.25">
      <c r="R6020" s="330"/>
    </row>
    <row r="6021" spans="18:18" x14ac:dyDescent="0.25">
      <c r="R6021" s="330"/>
    </row>
    <row r="6022" spans="18:18" x14ac:dyDescent="0.25">
      <c r="R6022" s="330"/>
    </row>
    <row r="6023" spans="18:18" x14ac:dyDescent="0.25">
      <c r="R6023" s="330"/>
    </row>
    <row r="6024" spans="18:18" x14ac:dyDescent="0.25">
      <c r="R6024" s="330"/>
    </row>
    <row r="6025" spans="18:18" x14ac:dyDescent="0.25">
      <c r="R6025" s="330"/>
    </row>
    <row r="6026" spans="18:18" x14ac:dyDescent="0.25">
      <c r="R6026" s="330"/>
    </row>
    <row r="6027" spans="18:18" x14ac:dyDescent="0.25">
      <c r="R6027" s="330"/>
    </row>
    <row r="6028" spans="18:18" x14ac:dyDescent="0.25">
      <c r="R6028" s="330"/>
    </row>
    <row r="6029" spans="18:18" x14ac:dyDescent="0.25">
      <c r="R6029" s="330"/>
    </row>
    <row r="6030" spans="18:18" x14ac:dyDescent="0.25">
      <c r="R6030" s="330"/>
    </row>
    <row r="6031" spans="18:18" x14ac:dyDescent="0.25">
      <c r="R6031" s="330"/>
    </row>
    <row r="6032" spans="18:18" x14ac:dyDescent="0.25">
      <c r="R6032" s="330"/>
    </row>
    <row r="6033" spans="18:18" x14ac:dyDescent="0.25">
      <c r="R6033" s="330"/>
    </row>
    <row r="6034" spans="18:18" x14ac:dyDescent="0.25">
      <c r="R6034" s="330"/>
    </row>
    <row r="6035" spans="18:18" x14ac:dyDescent="0.25">
      <c r="R6035" s="330"/>
    </row>
    <row r="6036" spans="18:18" x14ac:dyDescent="0.25">
      <c r="R6036" s="330"/>
    </row>
    <row r="6037" spans="18:18" x14ac:dyDescent="0.25">
      <c r="R6037" s="330"/>
    </row>
    <row r="6038" spans="18:18" x14ac:dyDescent="0.25">
      <c r="R6038" s="330"/>
    </row>
    <row r="6039" spans="18:18" x14ac:dyDescent="0.25">
      <c r="R6039" s="330"/>
    </row>
    <row r="6040" spans="18:18" x14ac:dyDescent="0.25">
      <c r="R6040" s="330"/>
    </row>
    <row r="6041" spans="18:18" x14ac:dyDescent="0.25">
      <c r="R6041" s="330"/>
    </row>
    <row r="6042" spans="18:18" x14ac:dyDescent="0.25">
      <c r="R6042" s="330"/>
    </row>
    <row r="6043" spans="18:18" x14ac:dyDescent="0.25">
      <c r="R6043" s="330"/>
    </row>
    <row r="6044" spans="18:18" x14ac:dyDescent="0.25">
      <c r="R6044" s="330"/>
    </row>
    <row r="6045" spans="18:18" x14ac:dyDescent="0.25">
      <c r="R6045" s="330"/>
    </row>
    <row r="6046" spans="18:18" x14ac:dyDescent="0.25">
      <c r="R6046" s="330"/>
    </row>
    <row r="6047" spans="18:18" x14ac:dyDescent="0.25">
      <c r="R6047" s="330"/>
    </row>
    <row r="6048" spans="18:18" x14ac:dyDescent="0.25">
      <c r="R6048" s="330"/>
    </row>
    <row r="6049" spans="18:18" x14ac:dyDescent="0.25">
      <c r="R6049" s="330"/>
    </row>
    <row r="6050" spans="18:18" x14ac:dyDescent="0.25">
      <c r="R6050" s="330"/>
    </row>
    <row r="6051" spans="18:18" x14ac:dyDescent="0.25">
      <c r="R6051" s="330"/>
    </row>
    <row r="6052" spans="18:18" x14ac:dyDescent="0.25">
      <c r="R6052" s="330"/>
    </row>
    <row r="6053" spans="18:18" x14ac:dyDescent="0.25">
      <c r="R6053" s="330"/>
    </row>
    <row r="6054" spans="18:18" x14ac:dyDescent="0.25">
      <c r="R6054" s="330"/>
    </row>
    <row r="6055" spans="18:18" x14ac:dyDescent="0.25">
      <c r="R6055" s="330"/>
    </row>
    <row r="6056" spans="18:18" x14ac:dyDescent="0.25">
      <c r="R6056" s="330"/>
    </row>
    <row r="6057" spans="18:18" x14ac:dyDescent="0.25">
      <c r="R6057" s="330"/>
    </row>
    <row r="6058" spans="18:18" x14ac:dyDescent="0.25">
      <c r="R6058" s="330"/>
    </row>
    <row r="6059" spans="18:18" x14ac:dyDescent="0.25">
      <c r="R6059" s="330"/>
    </row>
    <row r="6060" spans="18:18" x14ac:dyDescent="0.25">
      <c r="R6060" s="330"/>
    </row>
    <row r="6061" spans="18:18" x14ac:dyDescent="0.25">
      <c r="R6061" s="330"/>
    </row>
    <row r="6062" spans="18:18" x14ac:dyDescent="0.25">
      <c r="R6062" s="330"/>
    </row>
    <row r="6063" spans="18:18" x14ac:dyDescent="0.25">
      <c r="R6063" s="330"/>
    </row>
    <row r="6064" spans="18:18" x14ac:dyDescent="0.25">
      <c r="R6064" s="330"/>
    </row>
    <row r="6065" spans="18:18" x14ac:dyDescent="0.25">
      <c r="R6065" s="330"/>
    </row>
    <row r="6066" spans="18:18" x14ac:dyDescent="0.25">
      <c r="R6066" s="330"/>
    </row>
    <row r="6067" spans="18:18" x14ac:dyDescent="0.25">
      <c r="R6067" s="330"/>
    </row>
    <row r="6068" spans="18:18" x14ac:dyDescent="0.25">
      <c r="R6068" s="330"/>
    </row>
    <row r="6069" spans="18:18" x14ac:dyDescent="0.25">
      <c r="R6069" s="330"/>
    </row>
    <row r="6070" spans="18:18" x14ac:dyDescent="0.25">
      <c r="R6070" s="330"/>
    </row>
    <row r="6071" spans="18:18" x14ac:dyDescent="0.25">
      <c r="R6071" s="330"/>
    </row>
    <row r="6072" spans="18:18" x14ac:dyDescent="0.25">
      <c r="R6072" s="330"/>
    </row>
    <row r="6073" spans="18:18" x14ac:dyDescent="0.25">
      <c r="R6073" s="330"/>
    </row>
    <row r="6074" spans="18:18" x14ac:dyDescent="0.25">
      <c r="R6074" s="330"/>
    </row>
    <row r="6075" spans="18:18" x14ac:dyDescent="0.25">
      <c r="R6075" s="330"/>
    </row>
    <row r="6076" spans="18:18" x14ac:dyDescent="0.25">
      <c r="R6076" s="330"/>
    </row>
    <row r="6077" spans="18:18" x14ac:dyDescent="0.25">
      <c r="R6077" s="330"/>
    </row>
    <row r="6078" spans="18:18" x14ac:dyDescent="0.25">
      <c r="R6078" s="330"/>
    </row>
    <row r="6079" spans="18:18" x14ac:dyDescent="0.25">
      <c r="R6079" s="330"/>
    </row>
    <row r="6080" spans="18:18" x14ac:dyDescent="0.25">
      <c r="R6080" s="330"/>
    </row>
    <row r="6081" spans="18:18" x14ac:dyDescent="0.25">
      <c r="R6081" s="330"/>
    </row>
    <row r="6082" spans="18:18" x14ac:dyDescent="0.25">
      <c r="R6082" s="330"/>
    </row>
    <row r="6083" spans="18:18" x14ac:dyDescent="0.25">
      <c r="R6083" s="330"/>
    </row>
    <row r="6084" spans="18:18" x14ac:dyDescent="0.25">
      <c r="R6084" s="330"/>
    </row>
    <row r="6085" spans="18:18" x14ac:dyDescent="0.25">
      <c r="R6085" s="330"/>
    </row>
    <row r="6086" spans="18:18" x14ac:dyDescent="0.25">
      <c r="R6086" s="330"/>
    </row>
    <row r="6087" spans="18:18" x14ac:dyDescent="0.25">
      <c r="R6087" s="330"/>
    </row>
    <row r="6088" spans="18:18" x14ac:dyDescent="0.25">
      <c r="R6088" s="330"/>
    </row>
    <row r="6089" spans="18:18" x14ac:dyDescent="0.25">
      <c r="R6089" s="330"/>
    </row>
    <row r="6090" spans="18:18" x14ac:dyDescent="0.25">
      <c r="R6090" s="330"/>
    </row>
    <row r="6091" spans="18:18" x14ac:dyDescent="0.25">
      <c r="R6091" s="330"/>
    </row>
    <row r="6092" spans="18:18" x14ac:dyDescent="0.25">
      <c r="R6092" s="330"/>
    </row>
    <row r="6093" spans="18:18" x14ac:dyDescent="0.25">
      <c r="R6093" s="330"/>
    </row>
    <row r="6094" spans="18:18" x14ac:dyDescent="0.25">
      <c r="R6094" s="330"/>
    </row>
    <row r="6095" spans="18:18" x14ac:dyDescent="0.25">
      <c r="R6095" s="330"/>
    </row>
    <row r="6096" spans="18:18" x14ac:dyDescent="0.25">
      <c r="R6096" s="330"/>
    </row>
    <row r="6097" spans="18:18" x14ac:dyDescent="0.25">
      <c r="R6097" s="330"/>
    </row>
    <row r="6098" spans="18:18" x14ac:dyDescent="0.25">
      <c r="R6098" s="330"/>
    </row>
    <row r="6099" spans="18:18" x14ac:dyDescent="0.25">
      <c r="R6099" s="330"/>
    </row>
    <row r="6100" spans="18:18" x14ac:dyDescent="0.25">
      <c r="R6100" s="330"/>
    </row>
    <row r="6101" spans="18:18" x14ac:dyDescent="0.25">
      <c r="R6101" s="330"/>
    </row>
    <row r="6102" spans="18:18" x14ac:dyDescent="0.25">
      <c r="R6102" s="330"/>
    </row>
    <row r="6103" spans="18:18" x14ac:dyDescent="0.25">
      <c r="R6103" s="330"/>
    </row>
    <row r="6104" spans="18:18" x14ac:dyDescent="0.25">
      <c r="R6104" s="330"/>
    </row>
    <row r="6105" spans="18:18" x14ac:dyDescent="0.25">
      <c r="R6105" s="330"/>
    </row>
    <row r="6106" spans="18:18" x14ac:dyDescent="0.25">
      <c r="R6106" s="330"/>
    </row>
    <row r="6107" spans="18:18" x14ac:dyDescent="0.25">
      <c r="R6107" s="330"/>
    </row>
    <row r="6108" spans="18:18" x14ac:dyDescent="0.25">
      <c r="R6108" s="330"/>
    </row>
    <row r="6109" spans="18:18" x14ac:dyDescent="0.25">
      <c r="R6109" s="330"/>
    </row>
    <row r="6110" spans="18:18" x14ac:dyDescent="0.25">
      <c r="R6110" s="330"/>
    </row>
    <row r="6111" spans="18:18" x14ac:dyDescent="0.25">
      <c r="R6111" s="330"/>
    </row>
    <row r="6112" spans="18:18" x14ac:dyDescent="0.25">
      <c r="R6112" s="330"/>
    </row>
    <row r="6113" spans="18:18" x14ac:dyDescent="0.25">
      <c r="R6113" s="330"/>
    </row>
    <row r="6114" spans="18:18" x14ac:dyDescent="0.25">
      <c r="R6114" s="330"/>
    </row>
    <row r="6115" spans="18:18" x14ac:dyDescent="0.25">
      <c r="R6115" s="330"/>
    </row>
    <row r="6116" spans="18:18" x14ac:dyDescent="0.25">
      <c r="R6116" s="330"/>
    </row>
    <row r="6117" spans="18:18" x14ac:dyDescent="0.25">
      <c r="R6117" s="330"/>
    </row>
    <row r="6118" spans="18:18" x14ac:dyDescent="0.25">
      <c r="R6118" s="330"/>
    </row>
    <row r="6119" spans="18:18" x14ac:dyDescent="0.25">
      <c r="R6119" s="330"/>
    </row>
    <row r="6120" spans="18:18" x14ac:dyDescent="0.25">
      <c r="R6120" s="330"/>
    </row>
    <row r="6121" spans="18:18" x14ac:dyDescent="0.25">
      <c r="R6121" s="330"/>
    </row>
    <row r="6122" spans="18:18" x14ac:dyDescent="0.25">
      <c r="R6122" s="330"/>
    </row>
    <row r="6123" spans="18:18" x14ac:dyDescent="0.25">
      <c r="R6123" s="330"/>
    </row>
    <row r="6124" spans="18:18" x14ac:dyDescent="0.25">
      <c r="R6124" s="330"/>
    </row>
    <row r="6125" spans="18:18" x14ac:dyDescent="0.25">
      <c r="R6125" s="330"/>
    </row>
    <row r="6126" spans="18:18" x14ac:dyDescent="0.25">
      <c r="R6126" s="330"/>
    </row>
    <row r="6127" spans="18:18" x14ac:dyDescent="0.25">
      <c r="R6127" s="330"/>
    </row>
    <row r="6128" spans="18:18" x14ac:dyDescent="0.25">
      <c r="R6128" s="330"/>
    </row>
    <row r="6129" spans="18:18" x14ac:dyDescent="0.25">
      <c r="R6129" s="330"/>
    </row>
    <row r="6130" spans="18:18" x14ac:dyDescent="0.25">
      <c r="R6130" s="330"/>
    </row>
    <row r="6131" spans="18:18" x14ac:dyDescent="0.25">
      <c r="R6131" s="330"/>
    </row>
    <row r="6132" spans="18:18" x14ac:dyDescent="0.25">
      <c r="R6132" s="330"/>
    </row>
    <row r="6133" spans="18:18" x14ac:dyDescent="0.25">
      <c r="R6133" s="330"/>
    </row>
    <row r="6134" spans="18:18" x14ac:dyDescent="0.25">
      <c r="R6134" s="330"/>
    </row>
    <row r="6135" spans="18:18" x14ac:dyDescent="0.25">
      <c r="R6135" s="330"/>
    </row>
    <row r="6136" spans="18:18" x14ac:dyDescent="0.25">
      <c r="R6136" s="330"/>
    </row>
    <row r="6137" spans="18:18" x14ac:dyDescent="0.25">
      <c r="R6137" s="330"/>
    </row>
    <row r="6138" spans="18:18" x14ac:dyDescent="0.25">
      <c r="R6138" s="330"/>
    </row>
    <row r="6139" spans="18:18" x14ac:dyDescent="0.25">
      <c r="R6139" s="330"/>
    </row>
    <row r="6140" spans="18:18" x14ac:dyDescent="0.25">
      <c r="R6140" s="330"/>
    </row>
    <row r="6141" spans="18:18" x14ac:dyDescent="0.25">
      <c r="R6141" s="330"/>
    </row>
    <row r="6142" spans="18:18" x14ac:dyDescent="0.25">
      <c r="R6142" s="330"/>
    </row>
    <row r="6143" spans="18:18" x14ac:dyDescent="0.25">
      <c r="R6143" s="330"/>
    </row>
    <row r="6144" spans="18:18" x14ac:dyDescent="0.25">
      <c r="R6144" s="330"/>
    </row>
    <row r="6145" spans="18:18" x14ac:dyDescent="0.25">
      <c r="R6145" s="330"/>
    </row>
    <row r="6146" spans="18:18" x14ac:dyDescent="0.25">
      <c r="R6146" s="330"/>
    </row>
    <row r="6147" spans="18:18" x14ac:dyDescent="0.25">
      <c r="R6147" s="330"/>
    </row>
    <row r="6148" spans="18:18" x14ac:dyDescent="0.25">
      <c r="R6148" s="330"/>
    </row>
    <row r="6149" spans="18:18" x14ac:dyDescent="0.25">
      <c r="R6149" s="330"/>
    </row>
    <row r="6150" spans="18:18" x14ac:dyDescent="0.25">
      <c r="R6150" s="330"/>
    </row>
    <row r="6151" spans="18:18" x14ac:dyDescent="0.25">
      <c r="R6151" s="330"/>
    </row>
    <row r="6152" spans="18:18" x14ac:dyDescent="0.25">
      <c r="R6152" s="330"/>
    </row>
    <row r="6153" spans="18:18" x14ac:dyDescent="0.25">
      <c r="R6153" s="330"/>
    </row>
    <row r="6154" spans="18:18" x14ac:dyDescent="0.25">
      <c r="R6154" s="330"/>
    </row>
    <row r="6155" spans="18:18" x14ac:dyDescent="0.25">
      <c r="R6155" s="330"/>
    </row>
    <row r="6156" spans="18:18" x14ac:dyDescent="0.25">
      <c r="R6156" s="330"/>
    </row>
    <row r="6157" spans="18:18" x14ac:dyDescent="0.25">
      <c r="R6157" s="330"/>
    </row>
    <row r="6158" spans="18:18" x14ac:dyDescent="0.25">
      <c r="R6158" s="330"/>
    </row>
    <row r="6159" spans="18:18" x14ac:dyDescent="0.25">
      <c r="R6159" s="330"/>
    </row>
    <row r="6160" spans="18:18" x14ac:dyDescent="0.25">
      <c r="R6160" s="330"/>
    </row>
    <row r="6161" spans="18:18" x14ac:dyDescent="0.25">
      <c r="R6161" s="330"/>
    </row>
    <row r="6162" spans="18:18" x14ac:dyDescent="0.25">
      <c r="R6162" s="330"/>
    </row>
    <row r="6163" spans="18:18" x14ac:dyDescent="0.25">
      <c r="R6163" s="330"/>
    </row>
    <row r="6164" spans="18:18" x14ac:dyDescent="0.25">
      <c r="R6164" s="330"/>
    </row>
    <row r="6165" spans="18:18" x14ac:dyDescent="0.25">
      <c r="R6165" s="330"/>
    </row>
    <row r="6166" spans="18:18" x14ac:dyDescent="0.25">
      <c r="R6166" s="330"/>
    </row>
    <row r="6167" spans="18:18" x14ac:dyDescent="0.25">
      <c r="R6167" s="330"/>
    </row>
    <row r="6168" spans="18:18" x14ac:dyDescent="0.25">
      <c r="R6168" s="330"/>
    </row>
    <row r="6169" spans="18:18" x14ac:dyDescent="0.25">
      <c r="R6169" s="330"/>
    </row>
    <row r="6170" spans="18:18" x14ac:dyDescent="0.25">
      <c r="R6170" s="330"/>
    </row>
    <row r="6171" spans="18:18" x14ac:dyDescent="0.25">
      <c r="R6171" s="330"/>
    </row>
    <row r="6172" spans="18:18" x14ac:dyDescent="0.25">
      <c r="R6172" s="330"/>
    </row>
    <row r="6173" spans="18:18" x14ac:dyDescent="0.25">
      <c r="R6173" s="330"/>
    </row>
    <row r="6174" spans="18:18" x14ac:dyDescent="0.25">
      <c r="R6174" s="330"/>
    </row>
    <row r="6175" spans="18:18" x14ac:dyDescent="0.25">
      <c r="R6175" s="330"/>
    </row>
    <row r="6176" spans="18:18" x14ac:dyDescent="0.25">
      <c r="R6176" s="330"/>
    </row>
    <row r="6177" spans="18:18" x14ac:dyDescent="0.25">
      <c r="R6177" s="330"/>
    </row>
    <row r="6178" spans="18:18" x14ac:dyDescent="0.25">
      <c r="R6178" s="330"/>
    </row>
    <row r="6179" spans="18:18" x14ac:dyDescent="0.25">
      <c r="R6179" s="330"/>
    </row>
    <row r="6180" spans="18:18" x14ac:dyDescent="0.25">
      <c r="R6180" s="330"/>
    </row>
    <row r="6181" spans="18:18" x14ac:dyDescent="0.25">
      <c r="R6181" s="330"/>
    </row>
    <row r="6182" spans="18:18" x14ac:dyDescent="0.25">
      <c r="R6182" s="330"/>
    </row>
    <row r="6183" spans="18:18" x14ac:dyDescent="0.25">
      <c r="R6183" s="330"/>
    </row>
    <row r="6184" spans="18:18" x14ac:dyDescent="0.25">
      <c r="R6184" s="330"/>
    </row>
    <row r="6185" spans="18:18" x14ac:dyDescent="0.25">
      <c r="R6185" s="330"/>
    </row>
    <row r="6186" spans="18:18" x14ac:dyDescent="0.25">
      <c r="R6186" s="330"/>
    </row>
    <row r="6187" spans="18:18" x14ac:dyDescent="0.25">
      <c r="R6187" s="330"/>
    </row>
    <row r="6188" spans="18:18" x14ac:dyDescent="0.25">
      <c r="R6188" s="330"/>
    </row>
    <row r="6189" spans="18:18" x14ac:dyDescent="0.25">
      <c r="R6189" s="330"/>
    </row>
    <row r="6190" spans="18:18" x14ac:dyDescent="0.25">
      <c r="R6190" s="330"/>
    </row>
    <row r="6191" spans="18:18" x14ac:dyDescent="0.25">
      <c r="R6191" s="330"/>
    </row>
    <row r="6192" spans="18:18" x14ac:dyDescent="0.25">
      <c r="R6192" s="330"/>
    </row>
    <row r="6193" spans="18:18" x14ac:dyDescent="0.25">
      <c r="R6193" s="330"/>
    </row>
    <row r="6194" spans="18:18" x14ac:dyDescent="0.25">
      <c r="R6194" s="330"/>
    </row>
    <row r="6195" spans="18:18" x14ac:dyDescent="0.25">
      <c r="R6195" s="330"/>
    </row>
    <row r="6196" spans="18:18" x14ac:dyDescent="0.25">
      <c r="R6196" s="330"/>
    </row>
    <row r="6197" spans="18:18" x14ac:dyDescent="0.25">
      <c r="R6197" s="330"/>
    </row>
    <row r="6198" spans="18:18" x14ac:dyDescent="0.25">
      <c r="R6198" s="330"/>
    </row>
    <row r="6199" spans="18:18" x14ac:dyDescent="0.25">
      <c r="R6199" s="330"/>
    </row>
    <row r="6200" spans="18:18" x14ac:dyDescent="0.25">
      <c r="R6200" s="330"/>
    </row>
    <row r="6201" spans="18:18" x14ac:dyDescent="0.25">
      <c r="R6201" s="330"/>
    </row>
    <row r="6202" spans="18:18" x14ac:dyDescent="0.25">
      <c r="R6202" s="330"/>
    </row>
    <row r="6203" spans="18:18" x14ac:dyDescent="0.25">
      <c r="R6203" s="330"/>
    </row>
    <row r="6204" spans="18:18" x14ac:dyDescent="0.25">
      <c r="R6204" s="330"/>
    </row>
    <row r="6205" spans="18:18" x14ac:dyDescent="0.25">
      <c r="R6205" s="330"/>
    </row>
    <row r="6206" spans="18:18" x14ac:dyDescent="0.25">
      <c r="R6206" s="330"/>
    </row>
    <row r="6207" spans="18:18" x14ac:dyDescent="0.25">
      <c r="R6207" s="330"/>
    </row>
    <row r="6208" spans="18:18" x14ac:dyDescent="0.25">
      <c r="R6208" s="330"/>
    </row>
    <row r="6209" spans="18:18" x14ac:dyDescent="0.25">
      <c r="R6209" s="330"/>
    </row>
    <row r="6210" spans="18:18" x14ac:dyDescent="0.25">
      <c r="R6210" s="330"/>
    </row>
    <row r="6211" spans="18:18" x14ac:dyDescent="0.25">
      <c r="R6211" s="330"/>
    </row>
    <row r="6212" spans="18:18" x14ac:dyDescent="0.25">
      <c r="R6212" s="330"/>
    </row>
    <row r="6213" spans="18:18" x14ac:dyDescent="0.25">
      <c r="R6213" s="330"/>
    </row>
    <row r="6214" spans="18:18" x14ac:dyDescent="0.25">
      <c r="R6214" s="330"/>
    </row>
    <row r="6215" spans="18:18" x14ac:dyDescent="0.25">
      <c r="R6215" s="330"/>
    </row>
    <row r="6216" spans="18:18" x14ac:dyDescent="0.25">
      <c r="R6216" s="330"/>
    </row>
    <row r="6217" spans="18:18" x14ac:dyDescent="0.25">
      <c r="R6217" s="330"/>
    </row>
    <row r="6218" spans="18:18" x14ac:dyDescent="0.25">
      <c r="R6218" s="330"/>
    </row>
    <row r="6219" spans="18:18" x14ac:dyDescent="0.25">
      <c r="R6219" s="330"/>
    </row>
    <row r="6220" spans="18:18" x14ac:dyDescent="0.25">
      <c r="R6220" s="330"/>
    </row>
    <row r="6221" spans="18:18" x14ac:dyDescent="0.25">
      <c r="R6221" s="330"/>
    </row>
    <row r="6222" spans="18:18" x14ac:dyDescent="0.25">
      <c r="R6222" s="330"/>
    </row>
    <row r="6223" spans="18:18" x14ac:dyDescent="0.25">
      <c r="R6223" s="330"/>
    </row>
    <row r="6224" spans="18:18" x14ac:dyDescent="0.25">
      <c r="R6224" s="330"/>
    </row>
    <row r="6225" spans="18:18" x14ac:dyDescent="0.25">
      <c r="R6225" s="330"/>
    </row>
    <row r="6226" spans="18:18" x14ac:dyDescent="0.25">
      <c r="R6226" s="330"/>
    </row>
    <row r="6227" spans="18:18" x14ac:dyDescent="0.25">
      <c r="R6227" s="330"/>
    </row>
    <row r="6228" spans="18:18" x14ac:dyDescent="0.25">
      <c r="R6228" s="330"/>
    </row>
    <row r="6229" spans="18:18" x14ac:dyDescent="0.25">
      <c r="R6229" s="330"/>
    </row>
    <row r="6230" spans="18:18" x14ac:dyDescent="0.25">
      <c r="R6230" s="330"/>
    </row>
    <row r="6231" spans="18:18" x14ac:dyDescent="0.25">
      <c r="R6231" s="330"/>
    </row>
    <row r="6232" spans="18:18" x14ac:dyDescent="0.25">
      <c r="R6232" s="330"/>
    </row>
    <row r="6233" spans="18:18" x14ac:dyDescent="0.25">
      <c r="R6233" s="330"/>
    </row>
    <row r="6234" spans="18:18" x14ac:dyDescent="0.25">
      <c r="R6234" s="330"/>
    </row>
    <row r="6235" spans="18:18" x14ac:dyDescent="0.25">
      <c r="R6235" s="330"/>
    </row>
    <row r="6236" spans="18:18" x14ac:dyDescent="0.25">
      <c r="R6236" s="330"/>
    </row>
    <row r="6237" spans="18:18" x14ac:dyDescent="0.25">
      <c r="R6237" s="330"/>
    </row>
    <row r="6238" spans="18:18" x14ac:dyDescent="0.25">
      <c r="R6238" s="330"/>
    </row>
    <row r="6239" spans="18:18" x14ac:dyDescent="0.25">
      <c r="R6239" s="330"/>
    </row>
    <row r="6240" spans="18:18" x14ac:dyDescent="0.25">
      <c r="R6240" s="330"/>
    </row>
    <row r="6241" spans="18:18" x14ac:dyDescent="0.25">
      <c r="R6241" s="330"/>
    </row>
    <row r="6242" spans="18:18" x14ac:dyDescent="0.25">
      <c r="R6242" s="330"/>
    </row>
    <row r="6243" spans="18:18" x14ac:dyDescent="0.25">
      <c r="R6243" s="330"/>
    </row>
    <row r="6244" spans="18:18" x14ac:dyDescent="0.25">
      <c r="R6244" s="330"/>
    </row>
    <row r="6245" spans="18:18" x14ac:dyDescent="0.25">
      <c r="R6245" s="330"/>
    </row>
    <row r="6246" spans="18:18" x14ac:dyDescent="0.25">
      <c r="R6246" s="330"/>
    </row>
    <row r="6247" spans="18:18" x14ac:dyDescent="0.25">
      <c r="R6247" s="330"/>
    </row>
    <row r="6248" spans="18:18" x14ac:dyDescent="0.25">
      <c r="R6248" s="330"/>
    </row>
    <row r="6249" spans="18:18" x14ac:dyDescent="0.25">
      <c r="R6249" s="330"/>
    </row>
    <row r="6250" spans="18:18" x14ac:dyDescent="0.25">
      <c r="R6250" s="330"/>
    </row>
    <row r="6251" spans="18:18" x14ac:dyDescent="0.25">
      <c r="R6251" s="330"/>
    </row>
    <row r="6252" spans="18:18" x14ac:dyDescent="0.25">
      <c r="R6252" s="330"/>
    </row>
    <row r="6253" spans="18:18" x14ac:dyDescent="0.25">
      <c r="R6253" s="330"/>
    </row>
    <row r="6254" spans="18:18" x14ac:dyDescent="0.25">
      <c r="R6254" s="330"/>
    </row>
    <row r="6255" spans="18:18" x14ac:dyDescent="0.25">
      <c r="R6255" s="330"/>
    </row>
    <row r="6256" spans="18:18" x14ac:dyDescent="0.25">
      <c r="R6256" s="330"/>
    </row>
    <row r="6257" spans="18:18" x14ac:dyDescent="0.25">
      <c r="R6257" s="330"/>
    </row>
    <row r="6258" spans="18:18" x14ac:dyDescent="0.25">
      <c r="R6258" s="330"/>
    </row>
    <row r="6259" spans="18:18" x14ac:dyDescent="0.25">
      <c r="R6259" s="330"/>
    </row>
    <row r="6260" spans="18:18" x14ac:dyDescent="0.25">
      <c r="R6260" s="330"/>
    </row>
    <row r="6261" spans="18:18" x14ac:dyDescent="0.25">
      <c r="R6261" s="330"/>
    </row>
    <row r="6262" spans="18:18" x14ac:dyDescent="0.25">
      <c r="R6262" s="330"/>
    </row>
    <row r="6263" spans="18:18" x14ac:dyDescent="0.25">
      <c r="R6263" s="330"/>
    </row>
    <row r="6264" spans="18:18" x14ac:dyDescent="0.25">
      <c r="R6264" s="330"/>
    </row>
    <row r="6265" spans="18:18" x14ac:dyDescent="0.25">
      <c r="R6265" s="330"/>
    </row>
    <row r="6266" spans="18:18" x14ac:dyDescent="0.25">
      <c r="R6266" s="330"/>
    </row>
    <row r="6267" spans="18:18" x14ac:dyDescent="0.25">
      <c r="R6267" s="330"/>
    </row>
    <row r="6268" spans="18:18" x14ac:dyDescent="0.25">
      <c r="R6268" s="330"/>
    </row>
    <row r="6269" spans="18:18" x14ac:dyDescent="0.25">
      <c r="R6269" s="330"/>
    </row>
    <row r="6270" spans="18:18" x14ac:dyDescent="0.25">
      <c r="R6270" s="330"/>
    </row>
    <row r="6271" spans="18:18" x14ac:dyDescent="0.25">
      <c r="R6271" s="330"/>
    </row>
    <row r="6272" spans="18:18" x14ac:dyDescent="0.25">
      <c r="R6272" s="330"/>
    </row>
    <row r="6273" spans="18:18" x14ac:dyDescent="0.25">
      <c r="R6273" s="330"/>
    </row>
    <row r="6274" spans="18:18" x14ac:dyDescent="0.25">
      <c r="R6274" s="330"/>
    </row>
    <row r="6275" spans="18:18" x14ac:dyDescent="0.25">
      <c r="R6275" s="330"/>
    </row>
    <row r="6276" spans="18:18" x14ac:dyDescent="0.25">
      <c r="R6276" s="330"/>
    </row>
    <row r="6277" spans="18:18" x14ac:dyDescent="0.25">
      <c r="R6277" s="330"/>
    </row>
    <row r="6278" spans="18:18" x14ac:dyDescent="0.25">
      <c r="R6278" s="330"/>
    </row>
    <row r="6279" spans="18:18" x14ac:dyDescent="0.25">
      <c r="R6279" s="330"/>
    </row>
    <row r="6280" spans="18:18" x14ac:dyDescent="0.25">
      <c r="R6280" s="330"/>
    </row>
    <row r="6281" spans="18:18" x14ac:dyDescent="0.25">
      <c r="R6281" s="330"/>
    </row>
    <row r="6282" spans="18:18" x14ac:dyDescent="0.25">
      <c r="R6282" s="330"/>
    </row>
    <row r="6283" spans="18:18" x14ac:dyDescent="0.25">
      <c r="R6283" s="330"/>
    </row>
    <row r="6284" spans="18:18" x14ac:dyDescent="0.25">
      <c r="R6284" s="330"/>
    </row>
    <row r="6285" spans="18:18" x14ac:dyDescent="0.25">
      <c r="R6285" s="330"/>
    </row>
    <row r="6286" spans="18:18" x14ac:dyDescent="0.25">
      <c r="R6286" s="330"/>
    </row>
    <row r="6287" spans="18:18" x14ac:dyDescent="0.25">
      <c r="R6287" s="330"/>
    </row>
    <row r="6288" spans="18:18" x14ac:dyDescent="0.25">
      <c r="R6288" s="330"/>
    </row>
    <row r="6289" spans="18:18" x14ac:dyDescent="0.25">
      <c r="R6289" s="330"/>
    </row>
    <row r="6290" spans="18:18" x14ac:dyDescent="0.25">
      <c r="R6290" s="330"/>
    </row>
    <row r="6291" spans="18:18" x14ac:dyDescent="0.25">
      <c r="R6291" s="330"/>
    </row>
    <row r="6292" spans="18:18" x14ac:dyDescent="0.25">
      <c r="R6292" s="330"/>
    </row>
    <row r="6293" spans="18:18" x14ac:dyDescent="0.25">
      <c r="R6293" s="330"/>
    </row>
    <row r="6294" spans="18:18" x14ac:dyDescent="0.25">
      <c r="R6294" s="330"/>
    </row>
    <row r="6295" spans="18:18" x14ac:dyDescent="0.25">
      <c r="R6295" s="330"/>
    </row>
    <row r="6296" spans="18:18" x14ac:dyDescent="0.25">
      <c r="R6296" s="330"/>
    </row>
    <row r="6297" spans="18:18" x14ac:dyDescent="0.25">
      <c r="R6297" s="330"/>
    </row>
    <row r="6298" spans="18:18" x14ac:dyDescent="0.25">
      <c r="R6298" s="330"/>
    </row>
    <row r="6299" spans="18:18" x14ac:dyDescent="0.25">
      <c r="R6299" s="330"/>
    </row>
    <row r="6300" spans="18:18" x14ac:dyDescent="0.25">
      <c r="R6300" s="330"/>
    </row>
    <row r="6301" spans="18:18" x14ac:dyDescent="0.25">
      <c r="R6301" s="330"/>
    </row>
    <row r="6302" spans="18:18" x14ac:dyDescent="0.25">
      <c r="R6302" s="330"/>
    </row>
    <row r="6303" spans="18:18" x14ac:dyDescent="0.25">
      <c r="R6303" s="330"/>
    </row>
    <row r="6304" spans="18:18" x14ac:dyDescent="0.25">
      <c r="R6304" s="330"/>
    </row>
    <row r="6305" spans="18:18" x14ac:dyDescent="0.25">
      <c r="R6305" s="330"/>
    </row>
    <row r="6306" spans="18:18" x14ac:dyDescent="0.25">
      <c r="R6306" s="330"/>
    </row>
    <row r="6307" spans="18:18" x14ac:dyDescent="0.25">
      <c r="R6307" s="330"/>
    </row>
    <row r="6308" spans="18:18" x14ac:dyDescent="0.25">
      <c r="R6308" s="330"/>
    </row>
    <row r="6309" spans="18:18" x14ac:dyDescent="0.25">
      <c r="R6309" s="330"/>
    </row>
    <row r="6310" spans="18:18" x14ac:dyDescent="0.25">
      <c r="R6310" s="330"/>
    </row>
    <row r="6311" spans="18:18" x14ac:dyDescent="0.25">
      <c r="R6311" s="330"/>
    </row>
    <row r="6312" spans="18:18" x14ac:dyDescent="0.25">
      <c r="R6312" s="330"/>
    </row>
    <row r="6313" spans="18:18" x14ac:dyDescent="0.25">
      <c r="R6313" s="330"/>
    </row>
    <row r="6314" spans="18:18" x14ac:dyDescent="0.25">
      <c r="R6314" s="330"/>
    </row>
    <row r="6315" spans="18:18" x14ac:dyDescent="0.25">
      <c r="R6315" s="330"/>
    </row>
    <row r="6316" spans="18:18" x14ac:dyDescent="0.25">
      <c r="R6316" s="330"/>
    </row>
    <row r="6317" spans="18:18" x14ac:dyDescent="0.25">
      <c r="R6317" s="330"/>
    </row>
    <row r="6318" spans="18:18" x14ac:dyDescent="0.25">
      <c r="R6318" s="330"/>
    </row>
    <row r="6319" spans="18:18" x14ac:dyDescent="0.25">
      <c r="R6319" s="330"/>
    </row>
    <row r="6320" spans="18:18" x14ac:dyDescent="0.25">
      <c r="R6320" s="330"/>
    </row>
    <row r="6321" spans="18:18" x14ac:dyDescent="0.25">
      <c r="R6321" s="330"/>
    </row>
    <row r="6322" spans="18:18" x14ac:dyDescent="0.25">
      <c r="R6322" s="330"/>
    </row>
    <row r="6323" spans="18:18" x14ac:dyDescent="0.25">
      <c r="R6323" s="330"/>
    </row>
    <row r="6324" spans="18:18" x14ac:dyDescent="0.25">
      <c r="R6324" s="330"/>
    </row>
    <row r="6325" spans="18:18" x14ac:dyDescent="0.25">
      <c r="R6325" s="330"/>
    </row>
    <row r="6326" spans="18:18" x14ac:dyDescent="0.25">
      <c r="R6326" s="330"/>
    </row>
    <row r="6327" spans="18:18" x14ac:dyDescent="0.25">
      <c r="R6327" s="330"/>
    </row>
    <row r="6328" spans="18:18" x14ac:dyDescent="0.25">
      <c r="R6328" s="330"/>
    </row>
    <row r="6329" spans="18:18" x14ac:dyDescent="0.25">
      <c r="R6329" s="330"/>
    </row>
    <row r="6330" spans="18:18" x14ac:dyDescent="0.25">
      <c r="R6330" s="330"/>
    </row>
    <row r="6331" spans="18:18" x14ac:dyDescent="0.25">
      <c r="R6331" s="330"/>
    </row>
    <row r="6332" spans="18:18" x14ac:dyDescent="0.25">
      <c r="R6332" s="330"/>
    </row>
    <row r="6333" spans="18:18" x14ac:dyDescent="0.25">
      <c r="R6333" s="330"/>
    </row>
    <row r="6334" spans="18:18" x14ac:dyDescent="0.25">
      <c r="R6334" s="330"/>
    </row>
    <row r="6335" spans="18:18" x14ac:dyDescent="0.25">
      <c r="R6335" s="330"/>
    </row>
    <row r="6336" spans="18:18" x14ac:dyDescent="0.25">
      <c r="R6336" s="330"/>
    </row>
    <row r="6337" spans="18:18" x14ac:dyDescent="0.25">
      <c r="R6337" s="330"/>
    </row>
    <row r="6338" spans="18:18" x14ac:dyDescent="0.25">
      <c r="R6338" s="330"/>
    </row>
    <row r="6339" spans="18:18" x14ac:dyDescent="0.25">
      <c r="R6339" s="330"/>
    </row>
    <row r="6340" spans="18:18" x14ac:dyDescent="0.25">
      <c r="R6340" s="330"/>
    </row>
    <row r="6341" spans="18:18" x14ac:dyDescent="0.25">
      <c r="R6341" s="330"/>
    </row>
    <row r="6342" spans="18:18" x14ac:dyDescent="0.25">
      <c r="R6342" s="330"/>
    </row>
    <row r="6343" spans="18:18" x14ac:dyDescent="0.25">
      <c r="R6343" s="330"/>
    </row>
    <row r="6344" spans="18:18" x14ac:dyDescent="0.25">
      <c r="R6344" s="330"/>
    </row>
    <row r="6345" spans="18:18" x14ac:dyDescent="0.25">
      <c r="R6345" s="330"/>
    </row>
    <row r="6346" spans="18:18" x14ac:dyDescent="0.25">
      <c r="R6346" s="330"/>
    </row>
    <row r="6347" spans="18:18" x14ac:dyDescent="0.25">
      <c r="R6347" s="330"/>
    </row>
    <row r="6348" spans="18:18" x14ac:dyDescent="0.25">
      <c r="R6348" s="330"/>
    </row>
    <row r="6349" spans="18:18" x14ac:dyDescent="0.25">
      <c r="R6349" s="330"/>
    </row>
    <row r="6350" spans="18:18" x14ac:dyDescent="0.25">
      <c r="R6350" s="330"/>
    </row>
    <row r="6351" spans="18:18" x14ac:dyDescent="0.25">
      <c r="R6351" s="330"/>
    </row>
    <row r="6352" spans="18:18" x14ac:dyDescent="0.25">
      <c r="R6352" s="330"/>
    </row>
    <row r="6353" spans="18:18" x14ac:dyDescent="0.25">
      <c r="R6353" s="330"/>
    </row>
    <row r="6354" spans="18:18" x14ac:dyDescent="0.25">
      <c r="R6354" s="330"/>
    </row>
    <row r="6355" spans="18:18" x14ac:dyDescent="0.25">
      <c r="R6355" s="330"/>
    </row>
    <row r="6356" spans="18:18" x14ac:dyDescent="0.25">
      <c r="R6356" s="330"/>
    </row>
    <row r="6357" spans="18:18" x14ac:dyDescent="0.25">
      <c r="R6357" s="330"/>
    </row>
    <row r="6358" spans="18:18" x14ac:dyDescent="0.25">
      <c r="R6358" s="330"/>
    </row>
    <row r="6359" spans="18:18" x14ac:dyDescent="0.25">
      <c r="R6359" s="330"/>
    </row>
    <row r="6360" spans="18:18" x14ac:dyDescent="0.25">
      <c r="R6360" s="330"/>
    </row>
    <row r="6361" spans="18:18" x14ac:dyDescent="0.25">
      <c r="R6361" s="330"/>
    </row>
    <row r="6362" spans="18:18" x14ac:dyDescent="0.25">
      <c r="R6362" s="330"/>
    </row>
    <row r="6363" spans="18:18" x14ac:dyDescent="0.25">
      <c r="R6363" s="330"/>
    </row>
    <row r="6364" spans="18:18" x14ac:dyDescent="0.25">
      <c r="R6364" s="330"/>
    </row>
    <row r="6365" spans="18:18" x14ac:dyDescent="0.25">
      <c r="R6365" s="330"/>
    </row>
    <row r="6366" spans="18:18" x14ac:dyDescent="0.25">
      <c r="R6366" s="330"/>
    </row>
    <row r="6367" spans="18:18" x14ac:dyDescent="0.25">
      <c r="R6367" s="330"/>
    </row>
    <row r="6368" spans="18:18" x14ac:dyDescent="0.25">
      <c r="R6368" s="330"/>
    </row>
    <row r="6369" spans="18:18" x14ac:dyDescent="0.25">
      <c r="R6369" s="330"/>
    </row>
    <row r="6370" spans="18:18" x14ac:dyDescent="0.25">
      <c r="R6370" s="330"/>
    </row>
    <row r="6371" spans="18:18" x14ac:dyDescent="0.25">
      <c r="R6371" s="330"/>
    </row>
    <row r="6372" spans="18:18" x14ac:dyDescent="0.25">
      <c r="R6372" s="330"/>
    </row>
    <row r="6373" spans="18:18" x14ac:dyDescent="0.25">
      <c r="R6373" s="330"/>
    </row>
    <row r="6374" spans="18:18" x14ac:dyDescent="0.25">
      <c r="R6374" s="330"/>
    </row>
    <row r="6375" spans="18:18" x14ac:dyDescent="0.25">
      <c r="R6375" s="330"/>
    </row>
    <row r="6376" spans="18:18" x14ac:dyDescent="0.25">
      <c r="R6376" s="330"/>
    </row>
    <row r="6377" spans="18:18" x14ac:dyDescent="0.25">
      <c r="R6377" s="330"/>
    </row>
    <row r="6378" spans="18:18" x14ac:dyDescent="0.25">
      <c r="R6378" s="330"/>
    </row>
    <row r="6379" spans="18:18" x14ac:dyDescent="0.25">
      <c r="R6379" s="330"/>
    </row>
    <row r="6380" spans="18:18" x14ac:dyDescent="0.25">
      <c r="R6380" s="330"/>
    </row>
    <row r="6381" spans="18:18" x14ac:dyDescent="0.25">
      <c r="R6381" s="330"/>
    </row>
    <row r="6382" spans="18:18" x14ac:dyDescent="0.25">
      <c r="R6382" s="330"/>
    </row>
    <row r="6383" spans="18:18" x14ac:dyDescent="0.25">
      <c r="R6383" s="330"/>
    </row>
    <row r="6384" spans="18:18" x14ac:dyDescent="0.25">
      <c r="R6384" s="330"/>
    </row>
    <row r="6385" spans="18:18" x14ac:dyDescent="0.25">
      <c r="R6385" s="330"/>
    </row>
    <row r="6386" spans="18:18" x14ac:dyDescent="0.25">
      <c r="R6386" s="330"/>
    </row>
    <row r="6387" spans="18:18" x14ac:dyDescent="0.25">
      <c r="R6387" s="330"/>
    </row>
    <row r="6388" spans="18:18" x14ac:dyDescent="0.25">
      <c r="R6388" s="330"/>
    </row>
    <row r="6389" spans="18:18" x14ac:dyDescent="0.25">
      <c r="R6389" s="330"/>
    </row>
    <row r="6390" spans="18:18" x14ac:dyDescent="0.25">
      <c r="R6390" s="330"/>
    </row>
    <row r="6391" spans="18:18" x14ac:dyDescent="0.25">
      <c r="R6391" s="330"/>
    </row>
    <row r="6392" spans="18:18" x14ac:dyDescent="0.25">
      <c r="R6392" s="330"/>
    </row>
    <row r="6393" spans="18:18" x14ac:dyDescent="0.25">
      <c r="R6393" s="330"/>
    </row>
    <row r="6394" spans="18:18" x14ac:dyDescent="0.25">
      <c r="R6394" s="330"/>
    </row>
    <row r="6395" spans="18:18" x14ac:dyDescent="0.25">
      <c r="R6395" s="330"/>
    </row>
    <row r="6396" spans="18:18" x14ac:dyDescent="0.25">
      <c r="R6396" s="330"/>
    </row>
    <row r="6397" spans="18:18" x14ac:dyDescent="0.25">
      <c r="R6397" s="330"/>
    </row>
    <row r="6398" spans="18:18" x14ac:dyDescent="0.25">
      <c r="R6398" s="330"/>
    </row>
    <row r="6399" spans="18:18" x14ac:dyDescent="0.25">
      <c r="R6399" s="330"/>
    </row>
    <row r="6400" spans="18:18" x14ac:dyDescent="0.25">
      <c r="R6400" s="330"/>
    </row>
    <row r="6401" spans="18:18" x14ac:dyDescent="0.25">
      <c r="R6401" s="330"/>
    </row>
    <row r="6402" spans="18:18" x14ac:dyDescent="0.25">
      <c r="R6402" s="330"/>
    </row>
    <row r="6403" spans="18:18" x14ac:dyDescent="0.25">
      <c r="R6403" s="330"/>
    </row>
    <row r="6404" spans="18:18" x14ac:dyDescent="0.25">
      <c r="R6404" s="330"/>
    </row>
    <row r="6405" spans="18:18" x14ac:dyDescent="0.25">
      <c r="R6405" s="330"/>
    </row>
    <row r="6406" spans="18:18" x14ac:dyDescent="0.25">
      <c r="R6406" s="330"/>
    </row>
    <row r="6407" spans="18:18" x14ac:dyDescent="0.25">
      <c r="R6407" s="330"/>
    </row>
    <row r="6408" spans="18:18" x14ac:dyDescent="0.25">
      <c r="R6408" s="330"/>
    </row>
    <row r="6409" spans="18:18" x14ac:dyDescent="0.25">
      <c r="R6409" s="330"/>
    </row>
    <row r="6410" spans="18:18" x14ac:dyDescent="0.25">
      <c r="R6410" s="330"/>
    </row>
    <row r="6411" spans="18:18" x14ac:dyDescent="0.25">
      <c r="R6411" s="330"/>
    </row>
    <row r="6412" spans="18:18" x14ac:dyDescent="0.25">
      <c r="R6412" s="330"/>
    </row>
    <row r="6413" spans="18:18" x14ac:dyDescent="0.25">
      <c r="R6413" s="330"/>
    </row>
    <row r="6414" spans="18:18" x14ac:dyDescent="0.25">
      <c r="R6414" s="330"/>
    </row>
    <row r="6415" spans="18:18" x14ac:dyDescent="0.25">
      <c r="R6415" s="330"/>
    </row>
    <row r="6416" spans="18:18" x14ac:dyDescent="0.25">
      <c r="R6416" s="330"/>
    </row>
    <row r="6417" spans="18:18" x14ac:dyDescent="0.25">
      <c r="R6417" s="330"/>
    </row>
    <row r="6418" spans="18:18" x14ac:dyDescent="0.25">
      <c r="R6418" s="330"/>
    </row>
    <row r="6419" spans="18:18" x14ac:dyDescent="0.25">
      <c r="R6419" s="330"/>
    </row>
    <row r="6420" spans="18:18" x14ac:dyDescent="0.25">
      <c r="R6420" s="330"/>
    </row>
    <row r="6421" spans="18:18" x14ac:dyDescent="0.25">
      <c r="R6421" s="330"/>
    </row>
    <row r="6422" spans="18:18" x14ac:dyDescent="0.25">
      <c r="R6422" s="330"/>
    </row>
    <row r="6423" spans="18:18" x14ac:dyDescent="0.25">
      <c r="R6423" s="330"/>
    </row>
    <row r="6424" spans="18:18" x14ac:dyDescent="0.25">
      <c r="R6424" s="330"/>
    </row>
    <row r="6425" spans="18:18" x14ac:dyDescent="0.25">
      <c r="R6425" s="330"/>
    </row>
    <row r="6426" spans="18:18" x14ac:dyDescent="0.25">
      <c r="R6426" s="330"/>
    </row>
    <row r="6427" spans="18:18" x14ac:dyDescent="0.25">
      <c r="R6427" s="330"/>
    </row>
    <row r="6428" spans="18:18" x14ac:dyDescent="0.25">
      <c r="R6428" s="330"/>
    </row>
    <row r="6429" spans="18:18" x14ac:dyDescent="0.25">
      <c r="R6429" s="330"/>
    </row>
    <row r="6430" spans="18:18" x14ac:dyDescent="0.25">
      <c r="R6430" s="330"/>
    </row>
    <row r="6431" spans="18:18" x14ac:dyDescent="0.25">
      <c r="R6431" s="330"/>
    </row>
    <row r="6432" spans="18:18" x14ac:dyDescent="0.25">
      <c r="R6432" s="330"/>
    </row>
    <row r="6433" spans="18:18" x14ac:dyDescent="0.25">
      <c r="R6433" s="330"/>
    </row>
    <row r="6434" spans="18:18" x14ac:dyDescent="0.25">
      <c r="R6434" s="330"/>
    </row>
    <row r="6435" spans="18:18" x14ac:dyDescent="0.25">
      <c r="R6435" s="330"/>
    </row>
    <row r="6436" spans="18:18" x14ac:dyDescent="0.25">
      <c r="R6436" s="330"/>
    </row>
    <row r="6437" spans="18:18" x14ac:dyDescent="0.25">
      <c r="R6437" s="330"/>
    </row>
    <row r="6438" spans="18:18" x14ac:dyDescent="0.25">
      <c r="R6438" s="330"/>
    </row>
    <row r="6439" spans="18:18" x14ac:dyDescent="0.25">
      <c r="R6439" s="330"/>
    </row>
    <row r="6440" spans="18:18" x14ac:dyDescent="0.25">
      <c r="R6440" s="330"/>
    </row>
    <row r="6441" spans="18:18" x14ac:dyDescent="0.25">
      <c r="R6441" s="330"/>
    </row>
    <row r="6442" spans="18:18" x14ac:dyDescent="0.25">
      <c r="R6442" s="330"/>
    </row>
    <row r="6443" spans="18:18" x14ac:dyDescent="0.25">
      <c r="R6443" s="330"/>
    </row>
    <row r="6444" spans="18:18" x14ac:dyDescent="0.25">
      <c r="R6444" s="330"/>
    </row>
    <row r="6445" spans="18:18" x14ac:dyDescent="0.25">
      <c r="R6445" s="330"/>
    </row>
    <row r="6446" spans="18:18" x14ac:dyDescent="0.25">
      <c r="R6446" s="330"/>
    </row>
    <row r="6447" spans="18:18" x14ac:dyDescent="0.25">
      <c r="R6447" s="330"/>
    </row>
    <row r="6448" spans="18:18" x14ac:dyDescent="0.25">
      <c r="R6448" s="330"/>
    </row>
    <row r="6449" spans="18:18" x14ac:dyDescent="0.25">
      <c r="R6449" s="330"/>
    </row>
    <row r="6450" spans="18:18" x14ac:dyDescent="0.25">
      <c r="R6450" s="330"/>
    </row>
    <row r="6451" spans="18:18" x14ac:dyDescent="0.25">
      <c r="R6451" s="330"/>
    </row>
    <row r="6452" spans="18:18" x14ac:dyDescent="0.25">
      <c r="R6452" s="330"/>
    </row>
    <row r="6453" spans="18:18" x14ac:dyDescent="0.25">
      <c r="R6453" s="330"/>
    </row>
    <row r="6454" spans="18:18" x14ac:dyDescent="0.25">
      <c r="R6454" s="330"/>
    </row>
    <row r="6455" spans="18:18" x14ac:dyDescent="0.25">
      <c r="R6455" s="330"/>
    </row>
    <row r="6456" spans="18:18" x14ac:dyDescent="0.25">
      <c r="R6456" s="330"/>
    </row>
    <row r="6457" spans="18:18" x14ac:dyDescent="0.25">
      <c r="R6457" s="330"/>
    </row>
    <row r="6458" spans="18:18" x14ac:dyDescent="0.25">
      <c r="R6458" s="330"/>
    </row>
    <row r="6459" spans="18:18" x14ac:dyDescent="0.25">
      <c r="R6459" s="330"/>
    </row>
    <row r="6460" spans="18:18" x14ac:dyDescent="0.25">
      <c r="R6460" s="330"/>
    </row>
    <row r="6461" spans="18:18" x14ac:dyDescent="0.25">
      <c r="R6461" s="330"/>
    </row>
    <row r="6462" spans="18:18" x14ac:dyDescent="0.25">
      <c r="R6462" s="330"/>
    </row>
    <row r="6463" spans="18:18" x14ac:dyDescent="0.25">
      <c r="R6463" s="330"/>
    </row>
    <row r="6464" spans="18:18" x14ac:dyDescent="0.25">
      <c r="R6464" s="330"/>
    </row>
    <row r="6465" spans="18:18" x14ac:dyDescent="0.25">
      <c r="R6465" s="330"/>
    </row>
    <row r="6466" spans="18:18" x14ac:dyDescent="0.25">
      <c r="R6466" s="330"/>
    </row>
    <row r="6467" spans="18:18" x14ac:dyDescent="0.25">
      <c r="R6467" s="330"/>
    </row>
    <row r="6468" spans="18:18" x14ac:dyDescent="0.25">
      <c r="R6468" s="330"/>
    </row>
    <row r="6469" spans="18:18" x14ac:dyDescent="0.25">
      <c r="R6469" s="330"/>
    </row>
    <row r="6470" spans="18:18" x14ac:dyDescent="0.25">
      <c r="R6470" s="330"/>
    </row>
    <row r="6471" spans="18:18" x14ac:dyDescent="0.25">
      <c r="R6471" s="330"/>
    </row>
    <row r="6472" spans="18:18" x14ac:dyDescent="0.25">
      <c r="R6472" s="330"/>
    </row>
    <row r="6473" spans="18:18" x14ac:dyDescent="0.25">
      <c r="R6473" s="330"/>
    </row>
    <row r="6474" spans="18:18" x14ac:dyDescent="0.25">
      <c r="R6474" s="330"/>
    </row>
    <row r="6475" spans="18:18" x14ac:dyDescent="0.25">
      <c r="R6475" s="330"/>
    </row>
    <row r="6476" spans="18:18" x14ac:dyDescent="0.25">
      <c r="R6476" s="330"/>
    </row>
    <row r="6477" spans="18:18" x14ac:dyDescent="0.25">
      <c r="R6477" s="330"/>
    </row>
    <row r="6478" spans="18:18" x14ac:dyDescent="0.25">
      <c r="R6478" s="330"/>
    </row>
    <row r="6479" spans="18:18" x14ac:dyDescent="0.25">
      <c r="R6479" s="330"/>
    </row>
    <row r="6480" spans="18:18" x14ac:dyDescent="0.25">
      <c r="R6480" s="330"/>
    </row>
    <row r="6481" spans="18:18" x14ac:dyDescent="0.25">
      <c r="R6481" s="330"/>
    </row>
    <row r="6482" spans="18:18" x14ac:dyDescent="0.25">
      <c r="R6482" s="330"/>
    </row>
    <row r="6483" spans="18:18" x14ac:dyDescent="0.25">
      <c r="R6483" s="330"/>
    </row>
    <row r="6484" spans="18:18" x14ac:dyDescent="0.25">
      <c r="R6484" s="330"/>
    </row>
    <row r="6485" spans="18:18" x14ac:dyDescent="0.25">
      <c r="R6485" s="330"/>
    </row>
    <row r="6486" spans="18:18" x14ac:dyDescent="0.25">
      <c r="R6486" s="330"/>
    </row>
    <row r="6487" spans="18:18" x14ac:dyDescent="0.25">
      <c r="R6487" s="330"/>
    </row>
    <row r="6488" spans="18:18" x14ac:dyDescent="0.25">
      <c r="R6488" s="330"/>
    </row>
    <row r="6489" spans="18:18" x14ac:dyDescent="0.25">
      <c r="R6489" s="330"/>
    </row>
    <row r="6490" spans="18:18" x14ac:dyDescent="0.25">
      <c r="R6490" s="330"/>
    </row>
    <row r="6491" spans="18:18" x14ac:dyDescent="0.25">
      <c r="R6491" s="330"/>
    </row>
    <row r="6492" spans="18:18" x14ac:dyDescent="0.25">
      <c r="R6492" s="330"/>
    </row>
    <row r="6493" spans="18:18" x14ac:dyDescent="0.25">
      <c r="R6493" s="330"/>
    </row>
    <row r="6494" spans="18:18" x14ac:dyDescent="0.25">
      <c r="R6494" s="330"/>
    </row>
    <row r="6495" spans="18:18" x14ac:dyDescent="0.25">
      <c r="R6495" s="330"/>
    </row>
    <row r="6496" spans="18:18" x14ac:dyDescent="0.25">
      <c r="R6496" s="330"/>
    </row>
    <row r="6497" spans="18:18" x14ac:dyDescent="0.25">
      <c r="R6497" s="330"/>
    </row>
    <row r="6498" spans="18:18" x14ac:dyDescent="0.25">
      <c r="R6498" s="330"/>
    </row>
    <row r="6499" spans="18:18" x14ac:dyDescent="0.25">
      <c r="R6499" s="330"/>
    </row>
    <row r="6500" spans="18:18" x14ac:dyDescent="0.25">
      <c r="R6500" s="330"/>
    </row>
    <row r="6501" spans="18:18" x14ac:dyDescent="0.25">
      <c r="R6501" s="330"/>
    </row>
    <row r="6502" spans="18:18" x14ac:dyDescent="0.25">
      <c r="R6502" s="330"/>
    </row>
    <row r="6503" spans="18:18" x14ac:dyDescent="0.25">
      <c r="R6503" s="330"/>
    </row>
    <row r="6504" spans="18:18" x14ac:dyDescent="0.25">
      <c r="R6504" s="330"/>
    </row>
    <row r="6505" spans="18:18" x14ac:dyDescent="0.25">
      <c r="R6505" s="330"/>
    </row>
    <row r="6506" spans="18:18" x14ac:dyDescent="0.25">
      <c r="R6506" s="330"/>
    </row>
    <row r="6507" spans="18:18" x14ac:dyDescent="0.25">
      <c r="R6507" s="330"/>
    </row>
    <row r="6508" spans="18:18" x14ac:dyDescent="0.25">
      <c r="R6508" s="330"/>
    </row>
    <row r="6509" spans="18:18" x14ac:dyDescent="0.25">
      <c r="R6509" s="330"/>
    </row>
    <row r="6510" spans="18:18" x14ac:dyDescent="0.25">
      <c r="R6510" s="330"/>
    </row>
    <row r="6511" spans="18:18" x14ac:dyDescent="0.25">
      <c r="R6511" s="330"/>
    </row>
    <row r="6512" spans="18:18" x14ac:dyDescent="0.25">
      <c r="R6512" s="330"/>
    </row>
    <row r="6513" spans="18:18" x14ac:dyDescent="0.25">
      <c r="R6513" s="330"/>
    </row>
    <row r="6514" spans="18:18" x14ac:dyDescent="0.25">
      <c r="R6514" s="330"/>
    </row>
    <row r="6515" spans="18:18" x14ac:dyDescent="0.25">
      <c r="R6515" s="330"/>
    </row>
    <row r="6516" spans="18:18" x14ac:dyDescent="0.25">
      <c r="R6516" s="330"/>
    </row>
    <row r="6517" spans="18:18" x14ac:dyDescent="0.25">
      <c r="R6517" s="330"/>
    </row>
    <row r="6518" spans="18:18" x14ac:dyDescent="0.25">
      <c r="R6518" s="330"/>
    </row>
    <row r="6519" spans="18:18" x14ac:dyDescent="0.25">
      <c r="R6519" s="330"/>
    </row>
    <row r="6520" spans="18:18" x14ac:dyDescent="0.25">
      <c r="R6520" s="330"/>
    </row>
    <row r="6521" spans="18:18" x14ac:dyDescent="0.25">
      <c r="R6521" s="330"/>
    </row>
    <row r="6522" spans="18:18" x14ac:dyDescent="0.25">
      <c r="R6522" s="330"/>
    </row>
    <row r="6523" spans="18:18" x14ac:dyDescent="0.25">
      <c r="R6523" s="330"/>
    </row>
    <row r="6524" spans="18:18" x14ac:dyDescent="0.25">
      <c r="R6524" s="330"/>
    </row>
    <row r="6525" spans="18:18" x14ac:dyDescent="0.25">
      <c r="R6525" s="330"/>
    </row>
    <row r="6526" spans="18:18" x14ac:dyDescent="0.25">
      <c r="R6526" s="330"/>
    </row>
    <row r="6527" spans="18:18" x14ac:dyDescent="0.25">
      <c r="R6527" s="330"/>
    </row>
    <row r="6528" spans="18:18" x14ac:dyDescent="0.25">
      <c r="R6528" s="330"/>
    </row>
    <row r="6529" spans="18:18" x14ac:dyDescent="0.25">
      <c r="R6529" s="330"/>
    </row>
    <row r="6530" spans="18:18" x14ac:dyDescent="0.25">
      <c r="R6530" s="330"/>
    </row>
    <row r="6531" spans="18:18" x14ac:dyDescent="0.25">
      <c r="R6531" s="330"/>
    </row>
    <row r="6532" spans="18:18" x14ac:dyDescent="0.25">
      <c r="R6532" s="330"/>
    </row>
    <row r="6533" spans="18:18" x14ac:dyDescent="0.25">
      <c r="R6533" s="330"/>
    </row>
    <row r="6534" spans="18:18" x14ac:dyDescent="0.25">
      <c r="R6534" s="330"/>
    </row>
    <row r="6535" spans="18:18" x14ac:dyDescent="0.25">
      <c r="R6535" s="330"/>
    </row>
    <row r="6536" spans="18:18" x14ac:dyDescent="0.25">
      <c r="R6536" s="330"/>
    </row>
    <row r="6537" spans="18:18" x14ac:dyDescent="0.25">
      <c r="R6537" s="330"/>
    </row>
    <row r="6538" spans="18:18" x14ac:dyDescent="0.25">
      <c r="R6538" s="330"/>
    </row>
    <row r="6539" spans="18:18" x14ac:dyDescent="0.25">
      <c r="R6539" s="330"/>
    </row>
    <row r="6540" spans="18:18" x14ac:dyDescent="0.25">
      <c r="R6540" s="330"/>
    </row>
    <row r="6541" spans="18:18" x14ac:dyDescent="0.25">
      <c r="R6541" s="330"/>
    </row>
    <row r="6542" spans="18:18" x14ac:dyDescent="0.25">
      <c r="R6542" s="330"/>
    </row>
    <row r="6543" spans="18:18" x14ac:dyDescent="0.25">
      <c r="R6543" s="330"/>
    </row>
    <row r="6544" spans="18:18" x14ac:dyDescent="0.25">
      <c r="R6544" s="330"/>
    </row>
    <row r="6545" spans="18:18" x14ac:dyDescent="0.25">
      <c r="R6545" s="330"/>
    </row>
    <row r="6546" spans="18:18" x14ac:dyDescent="0.25">
      <c r="R6546" s="330"/>
    </row>
    <row r="6547" spans="18:18" x14ac:dyDescent="0.25">
      <c r="R6547" s="330"/>
    </row>
    <row r="6548" spans="18:18" x14ac:dyDescent="0.25">
      <c r="R6548" s="330"/>
    </row>
    <row r="6549" spans="18:18" x14ac:dyDescent="0.25">
      <c r="R6549" s="330"/>
    </row>
    <row r="6550" spans="18:18" x14ac:dyDescent="0.25">
      <c r="R6550" s="330"/>
    </row>
    <row r="6551" spans="18:18" x14ac:dyDescent="0.25">
      <c r="R6551" s="330"/>
    </row>
    <row r="6552" spans="18:18" x14ac:dyDescent="0.25">
      <c r="R6552" s="330"/>
    </row>
    <row r="6553" spans="18:18" x14ac:dyDescent="0.25">
      <c r="R6553" s="330"/>
    </row>
    <row r="6554" spans="18:18" x14ac:dyDescent="0.25">
      <c r="R6554" s="330"/>
    </row>
    <row r="6555" spans="18:18" x14ac:dyDescent="0.25">
      <c r="R6555" s="330"/>
    </row>
    <row r="6556" spans="18:18" x14ac:dyDescent="0.25">
      <c r="R6556" s="330"/>
    </row>
    <row r="6557" spans="18:18" x14ac:dyDescent="0.25">
      <c r="R6557" s="330"/>
    </row>
    <row r="6558" spans="18:18" x14ac:dyDescent="0.25">
      <c r="R6558" s="330"/>
    </row>
    <row r="6559" spans="18:18" x14ac:dyDescent="0.25">
      <c r="R6559" s="330"/>
    </row>
    <row r="6560" spans="18:18" x14ac:dyDescent="0.25">
      <c r="R6560" s="330"/>
    </row>
    <row r="6561" spans="18:18" x14ac:dyDescent="0.25">
      <c r="R6561" s="330"/>
    </row>
    <row r="6562" spans="18:18" x14ac:dyDescent="0.25">
      <c r="R6562" s="330"/>
    </row>
    <row r="6563" spans="18:18" x14ac:dyDescent="0.25">
      <c r="R6563" s="330"/>
    </row>
    <row r="6564" spans="18:18" x14ac:dyDescent="0.25">
      <c r="R6564" s="330"/>
    </row>
    <row r="6565" spans="18:18" x14ac:dyDescent="0.25">
      <c r="R6565" s="330"/>
    </row>
    <row r="6566" spans="18:18" x14ac:dyDescent="0.25">
      <c r="R6566" s="330"/>
    </row>
    <row r="6567" spans="18:18" x14ac:dyDescent="0.25">
      <c r="R6567" s="330"/>
    </row>
    <row r="6568" spans="18:18" x14ac:dyDescent="0.25">
      <c r="R6568" s="330"/>
    </row>
    <row r="6569" spans="18:18" x14ac:dyDescent="0.25">
      <c r="R6569" s="330"/>
    </row>
    <row r="6570" spans="18:18" x14ac:dyDescent="0.25">
      <c r="R6570" s="330"/>
    </row>
    <row r="6571" spans="18:18" x14ac:dyDescent="0.25">
      <c r="R6571" s="330"/>
    </row>
    <row r="6572" spans="18:18" x14ac:dyDescent="0.25">
      <c r="R6572" s="330"/>
    </row>
    <row r="6573" spans="18:18" x14ac:dyDescent="0.25">
      <c r="R6573" s="330"/>
    </row>
    <row r="6574" spans="18:18" x14ac:dyDescent="0.25">
      <c r="R6574" s="330"/>
    </row>
    <row r="6575" spans="18:18" x14ac:dyDescent="0.25">
      <c r="R6575" s="330"/>
    </row>
    <row r="6576" spans="18:18" x14ac:dyDescent="0.25">
      <c r="R6576" s="330"/>
    </row>
    <row r="6577" spans="18:18" x14ac:dyDescent="0.25">
      <c r="R6577" s="330"/>
    </row>
    <row r="6578" spans="18:18" x14ac:dyDescent="0.25">
      <c r="R6578" s="330"/>
    </row>
    <row r="6579" spans="18:18" x14ac:dyDescent="0.25">
      <c r="R6579" s="330"/>
    </row>
    <row r="6580" spans="18:18" x14ac:dyDescent="0.25">
      <c r="R6580" s="330"/>
    </row>
    <row r="6581" spans="18:18" x14ac:dyDescent="0.25">
      <c r="R6581" s="330"/>
    </row>
    <row r="6582" spans="18:18" x14ac:dyDescent="0.25">
      <c r="R6582" s="330"/>
    </row>
    <row r="6583" spans="18:18" x14ac:dyDescent="0.25">
      <c r="R6583" s="330"/>
    </row>
    <row r="6584" spans="18:18" x14ac:dyDescent="0.25">
      <c r="R6584" s="330"/>
    </row>
    <row r="6585" spans="18:18" x14ac:dyDescent="0.25">
      <c r="R6585" s="330"/>
    </row>
    <row r="6586" spans="18:18" x14ac:dyDescent="0.25">
      <c r="R6586" s="330"/>
    </row>
    <row r="6587" spans="18:18" x14ac:dyDescent="0.25">
      <c r="R6587" s="330"/>
    </row>
    <row r="6588" spans="18:18" x14ac:dyDescent="0.25">
      <c r="R6588" s="330"/>
    </row>
    <row r="6589" spans="18:18" x14ac:dyDescent="0.25">
      <c r="R6589" s="330"/>
    </row>
    <row r="6590" spans="18:18" x14ac:dyDescent="0.25">
      <c r="R6590" s="330"/>
    </row>
    <row r="6591" spans="18:18" x14ac:dyDescent="0.25">
      <c r="R6591" s="330"/>
    </row>
    <row r="6592" spans="18:18" x14ac:dyDescent="0.25">
      <c r="R6592" s="330"/>
    </row>
    <row r="6593" spans="18:18" x14ac:dyDescent="0.25">
      <c r="R6593" s="330"/>
    </row>
    <row r="6594" spans="18:18" x14ac:dyDescent="0.25">
      <c r="R6594" s="330"/>
    </row>
    <row r="6595" spans="18:18" x14ac:dyDescent="0.25">
      <c r="R6595" s="330"/>
    </row>
    <row r="6596" spans="18:18" x14ac:dyDescent="0.25">
      <c r="R6596" s="330"/>
    </row>
    <row r="6597" spans="18:18" x14ac:dyDescent="0.25">
      <c r="R6597" s="330"/>
    </row>
    <row r="6598" spans="18:18" x14ac:dyDescent="0.25">
      <c r="R6598" s="330"/>
    </row>
    <row r="6599" spans="18:18" x14ac:dyDescent="0.25">
      <c r="R6599" s="330"/>
    </row>
    <row r="6600" spans="18:18" x14ac:dyDescent="0.25">
      <c r="R6600" s="330"/>
    </row>
    <row r="6601" spans="18:18" x14ac:dyDescent="0.25">
      <c r="R6601" s="330"/>
    </row>
    <row r="6602" spans="18:18" x14ac:dyDescent="0.25">
      <c r="R6602" s="330"/>
    </row>
    <row r="6603" spans="18:18" x14ac:dyDescent="0.25">
      <c r="R6603" s="330"/>
    </row>
    <row r="6604" spans="18:18" x14ac:dyDescent="0.25">
      <c r="R6604" s="330"/>
    </row>
    <row r="6605" spans="18:18" x14ac:dyDescent="0.25">
      <c r="R6605" s="330"/>
    </row>
    <row r="6606" spans="18:18" x14ac:dyDescent="0.25">
      <c r="R6606" s="330"/>
    </row>
    <row r="6607" spans="18:18" x14ac:dyDescent="0.25">
      <c r="R6607" s="330"/>
    </row>
    <row r="6608" spans="18:18" x14ac:dyDescent="0.25">
      <c r="R6608" s="330"/>
    </row>
    <row r="6609" spans="18:18" x14ac:dyDescent="0.25">
      <c r="R6609" s="330"/>
    </row>
    <row r="6610" spans="18:18" x14ac:dyDescent="0.25">
      <c r="R6610" s="330"/>
    </row>
    <row r="6611" spans="18:18" x14ac:dyDescent="0.25">
      <c r="R6611" s="330"/>
    </row>
    <row r="6612" spans="18:18" x14ac:dyDescent="0.25">
      <c r="R6612" s="330"/>
    </row>
    <row r="6613" spans="18:18" x14ac:dyDescent="0.25">
      <c r="R6613" s="330"/>
    </row>
    <row r="6614" spans="18:18" x14ac:dyDescent="0.25">
      <c r="R6614" s="330"/>
    </row>
    <row r="6615" spans="18:18" x14ac:dyDescent="0.25">
      <c r="R6615" s="330"/>
    </row>
    <row r="6616" spans="18:18" x14ac:dyDescent="0.25">
      <c r="R6616" s="330"/>
    </row>
    <row r="6617" spans="18:18" x14ac:dyDescent="0.25">
      <c r="R6617" s="330"/>
    </row>
    <row r="6618" spans="18:18" x14ac:dyDescent="0.25">
      <c r="R6618" s="330"/>
    </row>
    <row r="6619" spans="18:18" x14ac:dyDescent="0.25">
      <c r="R6619" s="330"/>
    </row>
    <row r="6620" spans="18:18" x14ac:dyDescent="0.25">
      <c r="R6620" s="330"/>
    </row>
    <row r="6621" spans="18:18" x14ac:dyDescent="0.25">
      <c r="R6621" s="330"/>
    </row>
    <row r="6622" spans="18:18" x14ac:dyDescent="0.25">
      <c r="R6622" s="330"/>
    </row>
    <row r="6623" spans="18:18" x14ac:dyDescent="0.25">
      <c r="R6623" s="330"/>
    </row>
    <row r="6624" spans="18:18" x14ac:dyDescent="0.25">
      <c r="R6624" s="330"/>
    </row>
    <row r="6625" spans="18:18" x14ac:dyDescent="0.25">
      <c r="R6625" s="330"/>
    </row>
    <row r="6626" spans="18:18" x14ac:dyDescent="0.25">
      <c r="R6626" s="330"/>
    </row>
    <row r="6627" spans="18:18" x14ac:dyDescent="0.25">
      <c r="R6627" s="330"/>
    </row>
    <row r="6628" spans="18:18" x14ac:dyDescent="0.25">
      <c r="R6628" s="330"/>
    </row>
    <row r="6629" spans="18:18" x14ac:dyDescent="0.25">
      <c r="R6629" s="330"/>
    </row>
    <row r="6630" spans="18:18" x14ac:dyDescent="0.25">
      <c r="R6630" s="330"/>
    </row>
    <row r="6631" spans="18:18" x14ac:dyDescent="0.25">
      <c r="R6631" s="330"/>
    </row>
    <row r="6632" spans="18:18" x14ac:dyDescent="0.25">
      <c r="R6632" s="330"/>
    </row>
    <row r="6633" spans="18:18" x14ac:dyDescent="0.25">
      <c r="R6633" s="330"/>
    </row>
    <row r="6634" spans="18:18" x14ac:dyDescent="0.25">
      <c r="R6634" s="330"/>
    </row>
    <row r="6635" spans="18:18" x14ac:dyDescent="0.25">
      <c r="R6635" s="330"/>
    </row>
    <row r="6636" spans="18:18" x14ac:dyDescent="0.25">
      <c r="R6636" s="330"/>
    </row>
    <row r="6637" spans="18:18" x14ac:dyDescent="0.25">
      <c r="R6637" s="330"/>
    </row>
    <row r="6638" spans="18:18" x14ac:dyDescent="0.25">
      <c r="R6638" s="330"/>
    </row>
    <row r="6639" spans="18:18" x14ac:dyDescent="0.25">
      <c r="R6639" s="330"/>
    </row>
    <row r="6640" spans="18:18" x14ac:dyDescent="0.25">
      <c r="R6640" s="330"/>
    </row>
    <row r="6641" spans="18:18" x14ac:dyDescent="0.25">
      <c r="R6641" s="330"/>
    </row>
    <row r="6642" spans="18:18" x14ac:dyDescent="0.25">
      <c r="R6642" s="330"/>
    </row>
    <row r="6643" spans="18:18" x14ac:dyDescent="0.25">
      <c r="R6643" s="330"/>
    </row>
    <row r="6644" spans="18:18" x14ac:dyDescent="0.25">
      <c r="R6644" s="330"/>
    </row>
    <row r="6645" spans="18:18" x14ac:dyDescent="0.25">
      <c r="R6645" s="330"/>
    </row>
    <row r="6646" spans="18:18" x14ac:dyDescent="0.25">
      <c r="R6646" s="330"/>
    </row>
    <row r="6647" spans="18:18" x14ac:dyDescent="0.25">
      <c r="R6647" s="330"/>
    </row>
    <row r="6648" spans="18:18" x14ac:dyDescent="0.25">
      <c r="R6648" s="330"/>
    </row>
    <row r="6649" spans="18:18" x14ac:dyDescent="0.25">
      <c r="R6649" s="330"/>
    </row>
    <row r="6650" spans="18:18" x14ac:dyDescent="0.25">
      <c r="R6650" s="330"/>
    </row>
    <row r="6651" spans="18:18" x14ac:dyDescent="0.25">
      <c r="R6651" s="330"/>
    </row>
    <row r="6652" spans="18:18" x14ac:dyDescent="0.25">
      <c r="R6652" s="330"/>
    </row>
    <row r="6653" spans="18:18" x14ac:dyDescent="0.25">
      <c r="R6653" s="330"/>
    </row>
    <row r="6654" spans="18:18" x14ac:dyDescent="0.25">
      <c r="R6654" s="330"/>
    </row>
    <row r="6655" spans="18:18" x14ac:dyDescent="0.25">
      <c r="R6655" s="330"/>
    </row>
    <row r="6656" spans="18:18" x14ac:dyDescent="0.25">
      <c r="R6656" s="330"/>
    </row>
    <row r="6657" spans="18:18" x14ac:dyDescent="0.25">
      <c r="R6657" s="330"/>
    </row>
    <row r="6658" spans="18:18" x14ac:dyDescent="0.25">
      <c r="R6658" s="330"/>
    </row>
    <row r="6659" spans="18:18" x14ac:dyDescent="0.25">
      <c r="R6659" s="330"/>
    </row>
    <row r="6660" spans="18:18" x14ac:dyDescent="0.25">
      <c r="R6660" s="330"/>
    </row>
    <row r="6661" spans="18:18" x14ac:dyDescent="0.25">
      <c r="R6661" s="330"/>
    </row>
    <row r="6662" spans="18:18" x14ac:dyDescent="0.25">
      <c r="R6662" s="330"/>
    </row>
    <row r="6663" spans="18:18" x14ac:dyDescent="0.25">
      <c r="R6663" s="330"/>
    </row>
    <row r="6664" spans="18:18" x14ac:dyDescent="0.25">
      <c r="R6664" s="330"/>
    </row>
    <row r="6665" spans="18:18" x14ac:dyDescent="0.25">
      <c r="R6665" s="330"/>
    </row>
    <row r="6666" spans="18:18" x14ac:dyDescent="0.25">
      <c r="R6666" s="330"/>
    </row>
    <row r="6667" spans="18:18" x14ac:dyDescent="0.25">
      <c r="R6667" s="330"/>
    </row>
    <row r="6668" spans="18:18" x14ac:dyDescent="0.25">
      <c r="R6668" s="330"/>
    </row>
    <row r="6669" spans="18:18" x14ac:dyDescent="0.25">
      <c r="R6669" s="330"/>
    </row>
    <row r="6670" spans="18:18" x14ac:dyDescent="0.25">
      <c r="R6670" s="330"/>
    </row>
    <row r="6671" spans="18:18" x14ac:dyDescent="0.25">
      <c r="R6671" s="330"/>
    </row>
    <row r="6672" spans="18:18" x14ac:dyDescent="0.25">
      <c r="R6672" s="330"/>
    </row>
    <row r="6673" spans="18:18" x14ac:dyDescent="0.25">
      <c r="R6673" s="330"/>
    </row>
    <row r="6674" spans="18:18" x14ac:dyDescent="0.25">
      <c r="R6674" s="330"/>
    </row>
    <row r="6675" spans="18:18" x14ac:dyDescent="0.25">
      <c r="R6675" s="330"/>
    </row>
    <row r="6676" spans="18:18" x14ac:dyDescent="0.25">
      <c r="R6676" s="330"/>
    </row>
    <row r="6677" spans="18:18" x14ac:dyDescent="0.25">
      <c r="R6677" s="330"/>
    </row>
    <row r="6678" spans="18:18" x14ac:dyDescent="0.25">
      <c r="R6678" s="330"/>
    </row>
    <row r="6679" spans="18:18" x14ac:dyDescent="0.25">
      <c r="R6679" s="330"/>
    </row>
    <row r="6680" spans="18:18" x14ac:dyDescent="0.25">
      <c r="R6680" s="330"/>
    </row>
    <row r="6681" spans="18:18" x14ac:dyDescent="0.25">
      <c r="R6681" s="330"/>
    </row>
    <row r="6682" spans="18:18" x14ac:dyDescent="0.25">
      <c r="R6682" s="330"/>
    </row>
    <row r="6683" spans="18:18" x14ac:dyDescent="0.25">
      <c r="R6683" s="330"/>
    </row>
    <row r="6684" spans="18:18" x14ac:dyDescent="0.25">
      <c r="R6684" s="330"/>
    </row>
    <row r="6685" spans="18:18" x14ac:dyDescent="0.25">
      <c r="R6685" s="330"/>
    </row>
    <row r="6686" spans="18:18" x14ac:dyDescent="0.25">
      <c r="R6686" s="330"/>
    </row>
    <row r="6687" spans="18:18" x14ac:dyDescent="0.25">
      <c r="R6687" s="330"/>
    </row>
    <row r="6688" spans="18:18" x14ac:dyDescent="0.25">
      <c r="R6688" s="330"/>
    </row>
    <row r="6689" spans="18:18" x14ac:dyDescent="0.25">
      <c r="R6689" s="330"/>
    </row>
    <row r="6690" spans="18:18" x14ac:dyDescent="0.25">
      <c r="R6690" s="330"/>
    </row>
    <row r="6691" spans="18:18" x14ac:dyDescent="0.25">
      <c r="R6691" s="330"/>
    </row>
    <row r="6692" spans="18:18" x14ac:dyDescent="0.25">
      <c r="R6692" s="330"/>
    </row>
    <row r="6693" spans="18:18" x14ac:dyDescent="0.25">
      <c r="R6693" s="330"/>
    </row>
    <row r="6694" spans="18:18" x14ac:dyDescent="0.25">
      <c r="R6694" s="330"/>
    </row>
    <row r="6695" spans="18:18" x14ac:dyDescent="0.25">
      <c r="R6695" s="330"/>
    </row>
    <row r="6696" spans="18:18" x14ac:dyDescent="0.25">
      <c r="R6696" s="330"/>
    </row>
    <row r="6697" spans="18:18" x14ac:dyDescent="0.25">
      <c r="R6697" s="330"/>
    </row>
    <row r="6698" spans="18:18" x14ac:dyDescent="0.25">
      <c r="R6698" s="330"/>
    </row>
    <row r="6699" spans="18:18" x14ac:dyDescent="0.25">
      <c r="R6699" s="330"/>
    </row>
    <row r="6700" spans="18:18" x14ac:dyDescent="0.25">
      <c r="R6700" s="330"/>
    </row>
    <row r="6701" spans="18:18" x14ac:dyDescent="0.25">
      <c r="R6701" s="330"/>
    </row>
    <row r="6702" spans="18:18" x14ac:dyDescent="0.25">
      <c r="R6702" s="330"/>
    </row>
    <row r="6703" spans="18:18" x14ac:dyDescent="0.25">
      <c r="R6703" s="330"/>
    </row>
    <row r="6704" spans="18:18" x14ac:dyDescent="0.25">
      <c r="R6704" s="330"/>
    </row>
    <row r="6705" spans="18:18" x14ac:dyDescent="0.25">
      <c r="R6705" s="330"/>
    </row>
    <row r="6706" spans="18:18" x14ac:dyDescent="0.25">
      <c r="R6706" s="330"/>
    </row>
    <row r="6707" spans="18:18" x14ac:dyDescent="0.25">
      <c r="R6707" s="330"/>
    </row>
    <row r="6708" spans="18:18" x14ac:dyDescent="0.25">
      <c r="R6708" s="330"/>
    </row>
    <row r="6709" spans="18:18" x14ac:dyDescent="0.25">
      <c r="R6709" s="330"/>
    </row>
    <row r="6710" spans="18:18" x14ac:dyDescent="0.25">
      <c r="R6710" s="330"/>
    </row>
    <row r="6711" spans="18:18" x14ac:dyDescent="0.25">
      <c r="R6711" s="330"/>
    </row>
    <row r="6712" spans="18:18" x14ac:dyDescent="0.25">
      <c r="R6712" s="330"/>
    </row>
    <row r="6713" spans="18:18" x14ac:dyDescent="0.25">
      <c r="R6713" s="330"/>
    </row>
    <row r="6714" spans="18:18" x14ac:dyDescent="0.25">
      <c r="R6714" s="330"/>
    </row>
    <row r="6715" spans="18:18" x14ac:dyDescent="0.25">
      <c r="R6715" s="330"/>
    </row>
    <row r="6716" spans="18:18" x14ac:dyDescent="0.25">
      <c r="R6716" s="330"/>
    </row>
    <row r="6717" spans="18:18" x14ac:dyDescent="0.25">
      <c r="R6717" s="330"/>
    </row>
    <row r="6718" spans="18:18" x14ac:dyDescent="0.25">
      <c r="R6718" s="330"/>
    </row>
    <row r="6719" spans="18:18" x14ac:dyDescent="0.25">
      <c r="R6719" s="330"/>
    </row>
    <row r="6720" spans="18:18" x14ac:dyDescent="0.25">
      <c r="R6720" s="330"/>
    </row>
    <row r="6721" spans="18:18" x14ac:dyDescent="0.25">
      <c r="R6721" s="330"/>
    </row>
    <row r="6722" spans="18:18" x14ac:dyDescent="0.25">
      <c r="R6722" s="330"/>
    </row>
    <row r="6723" spans="18:18" x14ac:dyDescent="0.25">
      <c r="R6723" s="330"/>
    </row>
    <row r="6724" spans="18:18" x14ac:dyDescent="0.25">
      <c r="R6724" s="330"/>
    </row>
    <row r="6725" spans="18:18" x14ac:dyDescent="0.25">
      <c r="R6725" s="330"/>
    </row>
    <row r="6726" spans="18:18" x14ac:dyDescent="0.25">
      <c r="R6726" s="330"/>
    </row>
    <row r="6727" spans="18:18" x14ac:dyDescent="0.25">
      <c r="R6727" s="330"/>
    </row>
    <row r="6728" spans="18:18" x14ac:dyDescent="0.25">
      <c r="R6728" s="330"/>
    </row>
    <row r="6729" spans="18:18" x14ac:dyDescent="0.25">
      <c r="R6729" s="330"/>
    </row>
    <row r="6730" spans="18:18" x14ac:dyDescent="0.25">
      <c r="R6730" s="330"/>
    </row>
    <row r="6731" spans="18:18" x14ac:dyDescent="0.25">
      <c r="R6731" s="330"/>
    </row>
    <row r="6732" spans="18:18" x14ac:dyDescent="0.25">
      <c r="R6732" s="330"/>
    </row>
    <row r="6733" spans="18:18" x14ac:dyDescent="0.25">
      <c r="R6733" s="330"/>
    </row>
    <row r="6734" spans="18:18" x14ac:dyDescent="0.25">
      <c r="R6734" s="330"/>
    </row>
    <row r="6735" spans="18:18" x14ac:dyDescent="0.25">
      <c r="R6735" s="330"/>
    </row>
    <row r="6736" spans="18:18" x14ac:dyDescent="0.25">
      <c r="R6736" s="330"/>
    </row>
    <row r="6737" spans="18:18" x14ac:dyDescent="0.25">
      <c r="R6737" s="330"/>
    </row>
    <row r="6738" spans="18:18" x14ac:dyDescent="0.25">
      <c r="R6738" s="330"/>
    </row>
    <row r="6739" spans="18:18" x14ac:dyDescent="0.25">
      <c r="R6739" s="330"/>
    </row>
    <row r="6740" spans="18:18" x14ac:dyDescent="0.25">
      <c r="R6740" s="330"/>
    </row>
    <row r="6741" spans="18:18" x14ac:dyDescent="0.25">
      <c r="R6741" s="330"/>
    </row>
    <row r="6742" spans="18:18" x14ac:dyDescent="0.25">
      <c r="R6742" s="330"/>
    </row>
    <row r="6743" spans="18:18" x14ac:dyDescent="0.25">
      <c r="R6743" s="330"/>
    </row>
    <row r="6744" spans="18:18" x14ac:dyDescent="0.25">
      <c r="R6744" s="330"/>
    </row>
    <row r="6745" spans="18:18" x14ac:dyDescent="0.25">
      <c r="R6745" s="330"/>
    </row>
    <row r="6746" spans="18:18" x14ac:dyDescent="0.25">
      <c r="R6746" s="330"/>
    </row>
    <row r="6747" spans="18:18" x14ac:dyDescent="0.25">
      <c r="R6747" s="330"/>
    </row>
    <row r="6748" spans="18:18" x14ac:dyDescent="0.25">
      <c r="R6748" s="330"/>
    </row>
    <row r="6749" spans="18:18" x14ac:dyDescent="0.25">
      <c r="R6749" s="330"/>
    </row>
    <row r="6750" spans="18:18" x14ac:dyDescent="0.25">
      <c r="R6750" s="330"/>
    </row>
    <row r="6751" spans="18:18" x14ac:dyDescent="0.25">
      <c r="R6751" s="330"/>
    </row>
    <row r="6752" spans="18:18" x14ac:dyDescent="0.25">
      <c r="R6752" s="330"/>
    </row>
    <row r="6753" spans="18:18" x14ac:dyDescent="0.25">
      <c r="R6753" s="330"/>
    </row>
    <row r="6754" spans="18:18" x14ac:dyDescent="0.25">
      <c r="R6754" s="330"/>
    </row>
    <row r="6755" spans="18:18" x14ac:dyDescent="0.25">
      <c r="R6755" s="330"/>
    </row>
    <row r="6756" spans="18:18" x14ac:dyDescent="0.25">
      <c r="R6756" s="330"/>
    </row>
    <row r="6757" spans="18:18" x14ac:dyDescent="0.25">
      <c r="R6757" s="330"/>
    </row>
    <row r="6758" spans="18:18" x14ac:dyDescent="0.25">
      <c r="R6758" s="330"/>
    </row>
    <row r="6759" spans="18:18" x14ac:dyDescent="0.25">
      <c r="R6759" s="330"/>
    </row>
    <row r="6760" spans="18:18" x14ac:dyDescent="0.25">
      <c r="R6760" s="330"/>
    </row>
    <row r="6761" spans="18:18" x14ac:dyDescent="0.25">
      <c r="R6761" s="330"/>
    </row>
    <row r="6762" spans="18:18" x14ac:dyDescent="0.25">
      <c r="R6762" s="330"/>
    </row>
    <row r="6763" spans="18:18" x14ac:dyDescent="0.25">
      <c r="R6763" s="330"/>
    </row>
    <row r="6764" spans="18:18" x14ac:dyDescent="0.25">
      <c r="R6764" s="330"/>
    </row>
    <row r="6765" spans="18:18" x14ac:dyDescent="0.25">
      <c r="R6765" s="330"/>
    </row>
    <row r="6766" spans="18:18" x14ac:dyDescent="0.25">
      <c r="R6766" s="330"/>
    </row>
    <row r="6767" spans="18:18" x14ac:dyDescent="0.25">
      <c r="R6767" s="330"/>
    </row>
    <row r="6768" spans="18:18" x14ac:dyDescent="0.25">
      <c r="R6768" s="330"/>
    </row>
    <row r="6769" spans="18:18" x14ac:dyDescent="0.25">
      <c r="R6769" s="330"/>
    </row>
    <row r="6770" spans="18:18" x14ac:dyDescent="0.25">
      <c r="R6770" s="330"/>
    </row>
    <row r="6771" spans="18:18" x14ac:dyDescent="0.25">
      <c r="R6771" s="330"/>
    </row>
    <row r="6772" spans="18:18" x14ac:dyDescent="0.25">
      <c r="R6772" s="330"/>
    </row>
    <row r="6773" spans="18:18" x14ac:dyDescent="0.25">
      <c r="R6773" s="330"/>
    </row>
    <row r="6774" spans="18:18" x14ac:dyDescent="0.25">
      <c r="R6774" s="330"/>
    </row>
    <row r="6775" spans="18:18" x14ac:dyDescent="0.25">
      <c r="R6775" s="330"/>
    </row>
    <row r="6776" spans="18:18" x14ac:dyDescent="0.25">
      <c r="R6776" s="330"/>
    </row>
    <row r="6777" spans="18:18" x14ac:dyDescent="0.25">
      <c r="R6777" s="330"/>
    </row>
    <row r="6778" spans="18:18" x14ac:dyDescent="0.25">
      <c r="R6778" s="330"/>
    </row>
    <row r="6779" spans="18:18" x14ac:dyDescent="0.25">
      <c r="R6779" s="330"/>
    </row>
    <row r="6780" spans="18:18" x14ac:dyDescent="0.25">
      <c r="R6780" s="330"/>
    </row>
    <row r="6781" spans="18:18" x14ac:dyDescent="0.25">
      <c r="R6781" s="330"/>
    </row>
    <row r="6782" spans="18:18" x14ac:dyDescent="0.25">
      <c r="R6782" s="330"/>
    </row>
    <row r="6783" spans="18:18" x14ac:dyDescent="0.25">
      <c r="R6783" s="330"/>
    </row>
    <row r="6784" spans="18:18" x14ac:dyDescent="0.25">
      <c r="R6784" s="330"/>
    </row>
    <row r="6785" spans="18:18" x14ac:dyDescent="0.25">
      <c r="R6785" s="330"/>
    </row>
    <row r="6786" spans="18:18" x14ac:dyDescent="0.25">
      <c r="R6786" s="330"/>
    </row>
    <row r="6787" spans="18:18" x14ac:dyDescent="0.25">
      <c r="R6787" s="330"/>
    </row>
    <row r="6788" spans="18:18" x14ac:dyDescent="0.25">
      <c r="R6788" s="330"/>
    </row>
    <row r="6789" spans="18:18" x14ac:dyDescent="0.25">
      <c r="R6789" s="330"/>
    </row>
    <row r="6790" spans="18:18" x14ac:dyDescent="0.25">
      <c r="R6790" s="330"/>
    </row>
    <row r="6791" spans="18:18" x14ac:dyDescent="0.25">
      <c r="R6791" s="330"/>
    </row>
    <row r="6792" spans="18:18" x14ac:dyDescent="0.25">
      <c r="R6792" s="330"/>
    </row>
    <row r="6793" spans="18:18" x14ac:dyDescent="0.25">
      <c r="R6793" s="330"/>
    </row>
    <row r="6794" spans="18:18" x14ac:dyDescent="0.25">
      <c r="R6794" s="330"/>
    </row>
    <row r="6795" spans="18:18" x14ac:dyDescent="0.25">
      <c r="R6795" s="330"/>
    </row>
    <row r="6796" spans="18:18" x14ac:dyDescent="0.25">
      <c r="R6796" s="330"/>
    </row>
    <row r="6797" spans="18:18" x14ac:dyDescent="0.25">
      <c r="R6797" s="330"/>
    </row>
    <row r="6798" spans="18:18" x14ac:dyDescent="0.25">
      <c r="R6798" s="330"/>
    </row>
    <row r="6799" spans="18:18" x14ac:dyDescent="0.25">
      <c r="R6799" s="330"/>
    </row>
    <row r="6800" spans="18:18" x14ac:dyDescent="0.25">
      <c r="R6800" s="330"/>
    </row>
    <row r="6801" spans="18:18" x14ac:dyDescent="0.25">
      <c r="R6801" s="330"/>
    </row>
    <row r="6802" spans="18:18" x14ac:dyDescent="0.25">
      <c r="R6802" s="330"/>
    </row>
    <row r="6803" spans="18:18" x14ac:dyDescent="0.25">
      <c r="R6803" s="330"/>
    </row>
    <row r="6804" spans="18:18" x14ac:dyDescent="0.25">
      <c r="R6804" s="330"/>
    </row>
    <row r="6805" spans="18:18" x14ac:dyDescent="0.25">
      <c r="R6805" s="330"/>
    </row>
    <row r="6806" spans="18:18" x14ac:dyDescent="0.25">
      <c r="R6806" s="330"/>
    </row>
    <row r="6807" spans="18:18" x14ac:dyDescent="0.25">
      <c r="R6807" s="330"/>
    </row>
    <row r="6808" spans="18:18" x14ac:dyDescent="0.25">
      <c r="R6808" s="330"/>
    </row>
    <row r="6809" spans="18:18" x14ac:dyDescent="0.25">
      <c r="R6809" s="330"/>
    </row>
    <row r="6810" spans="18:18" x14ac:dyDescent="0.25">
      <c r="R6810" s="330"/>
    </row>
    <row r="6811" spans="18:18" x14ac:dyDescent="0.25">
      <c r="R6811" s="330"/>
    </row>
    <row r="6812" spans="18:18" x14ac:dyDescent="0.25">
      <c r="R6812" s="330"/>
    </row>
    <row r="6813" spans="18:18" x14ac:dyDescent="0.25">
      <c r="R6813" s="330"/>
    </row>
    <row r="6814" spans="18:18" x14ac:dyDescent="0.25">
      <c r="R6814" s="330"/>
    </row>
    <row r="6815" spans="18:18" x14ac:dyDescent="0.25">
      <c r="R6815" s="330"/>
    </row>
    <row r="6816" spans="18:18" x14ac:dyDescent="0.25">
      <c r="R6816" s="330"/>
    </row>
    <row r="6817" spans="18:18" x14ac:dyDescent="0.25">
      <c r="R6817" s="330"/>
    </row>
    <row r="6818" spans="18:18" x14ac:dyDescent="0.25">
      <c r="R6818" s="330"/>
    </row>
    <row r="6819" spans="18:18" x14ac:dyDescent="0.25">
      <c r="R6819" s="330"/>
    </row>
    <row r="6820" spans="18:18" x14ac:dyDescent="0.25">
      <c r="R6820" s="330"/>
    </row>
    <row r="6821" spans="18:18" x14ac:dyDescent="0.25">
      <c r="R6821" s="330"/>
    </row>
    <row r="6822" spans="18:18" x14ac:dyDescent="0.25">
      <c r="R6822" s="330"/>
    </row>
    <row r="6823" spans="18:18" x14ac:dyDescent="0.25">
      <c r="R6823" s="330"/>
    </row>
    <row r="6824" spans="18:18" x14ac:dyDescent="0.25">
      <c r="R6824" s="330"/>
    </row>
    <row r="6825" spans="18:18" x14ac:dyDescent="0.25">
      <c r="R6825" s="330"/>
    </row>
    <row r="6826" spans="18:18" x14ac:dyDescent="0.25">
      <c r="R6826" s="330"/>
    </row>
    <row r="6827" spans="18:18" x14ac:dyDescent="0.25">
      <c r="R6827" s="330"/>
    </row>
    <row r="6828" spans="18:18" x14ac:dyDescent="0.25">
      <c r="R6828" s="330"/>
    </row>
    <row r="6829" spans="18:18" x14ac:dyDescent="0.25">
      <c r="R6829" s="330"/>
    </row>
    <row r="6830" spans="18:18" x14ac:dyDescent="0.25">
      <c r="R6830" s="330"/>
    </row>
    <row r="6831" spans="18:18" x14ac:dyDescent="0.25">
      <c r="R6831" s="330"/>
    </row>
    <row r="6832" spans="18:18" x14ac:dyDescent="0.25">
      <c r="R6832" s="330"/>
    </row>
    <row r="6833" spans="18:18" x14ac:dyDescent="0.25">
      <c r="R6833" s="330"/>
    </row>
    <row r="6834" spans="18:18" x14ac:dyDescent="0.25">
      <c r="R6834" s="330"/>
    </row>
    <row r="6835" spans="18:18" x14ac:dyDescent="0.25">
      <c r="R6835" s="330"/>
    </row>
    <row r="6836" spans="18:18" x14ac:dyDescent="0.25">
      <c r="R6836" s="330"/>
    </row>
    <row r="6837" spans="18:18" x14ac:dyDescent="0.25">
      <c r="R6837" s="330"/>
    </row>
    <row r="6838" spans="18:18" x14ac:dyDescent="0.25">
      <c r="R6838" s="330"/>
    </row>
    <row r="6839" spans="18:18" x14ac:dyDescent="0.25">
      <c r="R6839" s="330"/>
    </row>
    <row r="6840" spans="18:18" x14ac:dyDescent="0.25">
      <c r="R6840" s="330"/>
    </row>
    <row r="6841" spans="18:18" x14ac:dyDescent="0.25">
      <c r="R6841" s="330"/>
    </row>
    <row r="6842" spans="18:18" x14ac:dyDescent="0.25">
      <c r="R6842" s="330"/>
    </row>
    <row r="6843" spans="18:18" x14ac:dyDescent="0.25">
      <c r="R6843" s="330"/>
    </row>
    <row r="6844" spans="18:18" x14ac:dyDescent="0.25">
      <c r="R6844" s="330"/>
    </row>
    <row r="6845" spans="18:18" x14ac:dyDescent="0.25">
      <c r="R6845" s="330"/>
    </row>
    <row r="6846" spans="18:18" x14ac:dyDescent="0.25">
      <c r="R6846" s="330"/>
    </row>
    <row r="6847" spans="18:18" x14ac:dyDescent="0.25">
      <c r="R6847" s="330"/>
    </row>
    <row r="6848" spans="18:18" x14ac:dyDescent="0.25">
      <c r="R6848" s="330"/>
    </row>
    <row r="6849" spans="18:18" x14ac:dyDescent="0.25">
      <c r="R6849" s="330"/>
    </row>
    <row r="6850" spans="18:18" x14ac:dyDescent="0.25">
      <c r="R6850" s="330"/>
    </row>
    <row r="6851" spans="18:18" x14ac:dyDescent="0.25">
      <c r="R6851" s="330"/>
    </row>
    <row r="6852" spans="18:18" x14ac:dyDescent="0.25">
      <c r="R6852" s="330"/>
    </row>
    <row r="6853" spans="18:18" x14ac:dyDescent="0.25">
      <c r="R6853" s="330"/>
    </row>
    <row r="6854" spans="18:18" x14ac:dyDescent="0.25">
      <c r="R6854" s="330"/>
    </row>
    <row r="6855" spans="18:18" x14ac:dyDescent="0.25">
      <c r="R6855" s="330"/>
    </row>
    <row r="6856" spans="18:18" x14ac:dyDescent="0.25">
      <c r="R6856" s="330"/>
    </row>
    <row r="6857" spans="18:18" x14ac:dyDescent="0.25">
      <c r="R6857" s="330"/>
    </row>
    <row r="6858" spans="18:18" x14ac:dyDescent="0.25">
      <c r="R6858" s="330"/>
    </row>
    <row r="6859" spans="18:18" x14ac:dyDescent="0.25">
      <c r="R6859" s="330"/>
    </row>
    <row r="6860" spans="18:18" x14ac:dyDescent="0.25">
      <c r="R6860" s="330"/>
    </row>
    <row r="6861" spans="18:18" x14ac:dyDescent="0.25">
      <c r="R6861" s="330"/>
    </row>
    <row r="6862" spans="18:18" x14ac:dyDescent="0.25">
      <c r="R6862" s="330"/>
    </row>
    <row r="6863" spans="18:18" x14ac:dyDescent="0.25">
      <c r="R6863" s="330"/>
    </row>
    <row r="6864" spans="18:18" x14ac:dyDescent="0.25">
      <c r="R6864" s="330"/>
    </row>
    <row r="6865" spans="18:18" x14ac:dyDescent="0.25">
      <c r="R6865" s="330"/>
    </row>
    <row r="6866" spans="18:18" x14ac:dyDescent="0.25">
      <c r="R6866" s="330"/>
    </row>
    <row r="6867" spans="18:18" x14ac:dyDescent="0.25">
      <c r="R6867" s="330"/>
    </row>
    <row r="6868" spans="18:18" x14ac:dyDescent="0.25">
      <c r="R6868" s="330"/>
    </row>
    <row r="6869" spans="18:18" x14ac:dyDescent="0.25">
      <c r="R6869" s="330"/>
    </row>
    <row r="6870" spans="18:18" x14ac:dyDescent="0.25">
      <c r="R6870" s="330"/>
    </row>
    <row r="6871" spans="18:18" x14ac:dyDescent="0.25">
      <c r="R6871" s="330"/>
    </row>
    <row r="6872" spans="18:18" x14ac:dyDescent="0.25">
      <c r="R6872" s="330"/>
    </row>
    <row r="6873" spans="18:18" x14ac:dyDescent="0.25">
      <c r="R6873" s="330"/>
    </row>
    <row r="6874" spans="18:18" x14ac:dyDescent="0.25">
      <c r="R6874" s="330"/>
    </row>
    <row r="6875" spans="18:18" x14ac:dyDescent="0.25">
      <c r="R6875" s="330"/>
    </row>
    <row r="6876" spans="18:18" x14ac:dyDescent="0.25">
      <c r="R6876" s="330"/>
    </row>
    <row r="6877" spans="18:18" x14ac:dyDescent="0.25">
      <c r="R6877" s="330"/>
    </row>
    <row r="6878" spans="18:18" x14ac:dyDescent="0.25">
      <c r="R6878" s="330"/>
    </row>
    <row r="6879" spans="18:18" x14ac:dyDescent="0.25">
      <c r="R6879" s="330"/>
    </row>
    <row r="6880" spans="18:18" x14ac:dyDescent="0.25">
      <c r="R6880" s="330"/>
    </row>
    <row r="6881" spans="18:18" x14ac:dyDescent="0.25">
      <c r="R6881" s="330"/>
    </row>
    <row r="6882" spans="18:18" x14ac:dyDescent="0.25">
      <c r="R6882" s="330"/>
    </row>
    <row r="6883" spans="18:18" x14ac:dyDescent="0.25">
      <c r="R6883" s="330"/>
    </row>
    <row r="6884" spans="18:18" x14ac:dyDescent="0.25">
      <c r="R6884" s="330"/>
    </row>
    <row r="6885" spans="18:18" x14ac:dyDescent="0.25">
      <c r="R6885" s="330"/>
    </row>
    <row r="6886" spans="18:18" x14ac:dyDescent="0.25">
      <c r="R6886" s="330"/>
    </row>
    <row r="6887" spans="18:18" x14ac:dyDescent="0.25">
      <c r="R6887" s="330"/>
    </row>
    <row r="6888" spans="18:18" x14ac:dyDescent="0.25">
      <c r="R6888" s="330"/>
    </row>
    <row r="6889" spans="18:18" x14ac:dyDescent="0.25">
      <c r="R6889" s="330"/>
    </row>
    <row r="6890" spans="18:18" x14ac:dyDescent="0.25">
      <c r="R6890" s="330"/>
    </row>
    <row r="6891" spans="18:18" x14ac:dyDescent="0.25">
      <c r="R6891" s="330"/>
    </row>
    <row r="6892" spans="18:18" x14ac:dyDescent="0.25">
      <c r="R6892" s="330"/>
    </row>
    <row r="6893" spans="18:18" x14ac:dyDescent="0.25">
      <c r="R6893" s="330"/>
    </row>
    <row r="6894" spans="18:18" x14ac:dyDescent="0.25">
      <c r="R6894" s="330"/>
    </row>
    <row r="6895" spans="18:18" x14ac:dyDescent="0.25">
      <c r="R6895" s="330"/>
    </row>
    <row r="6896" spans="18:18" x14ac:dyDescent="0.25">
      <c r="R6896" s="330"/>
    </row>
    <row r="6897" spans="18:18" x14ac:dyDescent="0.25">
      <c r="R6897" s="330"/>
    </row>
    <row r="6898" spans="18:18" x14ac:dyDescent="0.25">
      <c r="R6898" s="330"/>
    </row>
    <row r="6899" spans="18:18" x14ac:dyDescent="0.25">
      <c r="R6899" s="330"/>
    </row>
    <row r="6900" spans="18:18" x14ac:dyDescent="0.25">
      <c r="R6900" s="330"/>
    </row>
    <row r="6901" spans="18:18" x14ac:dyDescent="0.25">
      <c r="R6901" s="330"/>
    </row>
    <row r="6902" spans="18:18" x14ac:dyDescent="0.25">
      <c r="R6902" s="330"/>
    </row>
    <row r="6903" spans="18:18" x14ac:dyDescent="0.25">
      <c r="R6903" s="330"/>
    </row>
    <row r="6904" spans="18:18" x14ac:dyDescent="0.25">
      <c r="R6904" s="330"/>
    </row>
    <row r="6905" spans="18:18" x14ac:dyDescent="0.25">
      <c r="R6905" s="330"/>
    </row>
    <row r="6906" spans="18:18" x14ac:dyDescent="0.25">
      <c r="R6906" s="330"/>
    </row>
    <row r="6907" spans="18:18" x14ac:dyDescent="0.25">
      <c r="R6907" s="330"/>
    </row>
    <row r="6908" spans="18:18" x14ac:dyDescent="0.25">
      <c r="R6908" s="330"/>
    </row>
    <row r="6909" spans="18:18" x14ac:dyDescent="0.25">
      <c r="R6909" s="330"/>
    </row>
    <row r="6910" spans="18:18" x14ac:dyDescent="0.25">
      <c r="R6910" s="330"/>
    </row>
    <row r="6911" spans="18:18" x14ac:dyDescent="0.25">
      <c r="R6911" s="330"/>
    </row>
    <row r="6912" spans="18:18" x14ac:dyDescent="0.25">
      <c r="R6912" s="330"/>
    </row>
    <row r="6913" spans="18:18" x14ac:dyDescent="0.25">
      <c r="R6913" s="330"/>
    </row>
    <row r="6914" spans="18:18" x14ac:dyDescent="0.25">
      <c r="R6914" s="330"/>
    </row>
    <row r="6915" spans="18:18" x14ac:dyDescent="0.25">
      <c r="R6915" s="330"/>
    </row>
    <row r="6916" spans="18:18" x14ac:dyDescent="0.25">
      <c r="R6916" s="330"/>
    </row>
    <row r="6917" spans="18:18" x14ac:dyDescent="0.25">
      <c r="R6917" s="330"/>
    </row>
    <row r="6918" spans="18:18" x14ac:dyDescent="0.25">
      <c r="R6918" s="330"/>
    </row>
    <row r="6919" spans="18:18" x14ac:dyDescent="0.25">
      <c r="R6919" s="330"/>
    </row>
    <row r="6920" spans="18:18" x14ac:dyDescent="0.25">
      <c r="R6920" s="330"/>
    </row>
    <row r="6921" spans="18:18" x14ac:dyDescent="0.25">
      <c r="R6921" s="330"/>
    </row>
    <row r="6922" spans="18:18" x14ac:dyDescent="0.25">
      <c r="R6922" s="330"/>
    </row>
    <row r="6923" spans="18:18" x14ac:dyDescent="0.25">
      <c r="R6923" s="330"/>
    </row>
    <row r="6924" spans="18:18" x14ac:dyDescent="0.25">
      <c r="R6924" s="330"/>
    </row>
    <row r="6925" spans="18:18" x14ac:dyDescent="0.25">
      <c r="R6925" s="330"/>
    </row>
    <row r="6926" spans="18:18" x14ac:dyDescent="0.25">
      <c r="R6926" s="330"/>
    </row>
    <row r="6927" spans="18:18" x14ac:dyDescent="0.25">
      <c r="R6927" s="330"/>
    </row>
    <row r="6928" spans="18:18" x14ac:dyDescent="0.25">
      <c r="R6928" s="330"/>
    </row>
    <row r="6929" spans="18:18" x14ac:dyDescent="0.25">
      <c r="R6929" s="330"/>
    </row>
    <row r="6930" spans="18:18" x14ac:dyDescent="0.25">
      <c r="R6930" s="330"/>
    </row>
    <row r="6931" spans="18:18" x14ac:dyDescent="0.25">
      <c r="R6931" s="330"/>
    </row>
    <row r="6932" spans="18:18" x14ac:dyDescent="0.25">
      <c r="R6932" s="330"/>
    </row>
    <row r="6933" spans="18:18" x14ac:dyDescent="0.25">
      <c r="R6933" s="330"/>
    </row>
    <row r="6934" spans="18:18" x14ac:dyDescent="0.25">
      <c r="R6934" s="330"/>
    </row>
    <row r="6935" spans="18:18" x14ac:dyDescent="0.25">
      <c r="R6935" s="330"/>
    </row>
    <row r="6936" spans="18:18" x14ac:dyDescent="0.25">
      <c r="R6936" s="330"/>
    </row>
    <row r="6937" spans="18:18" x14ac:dyDescent="0.25">
      <c r="R6937" s="330"/>
    </row>
    <row r="6938" spans="18:18" x14ac:dyDescent="0.25">
      <c r="R6938" s="330"/>
    </row>
    <row r="6939" spans="18:18" x14ac:dyDescent="0.25">
      <c r="R6939" s="330"/>
    </row>
    <row r="6940" spans="18:18" x14ac:dyDescent="0.25">
      <c r="R6940" s="330"/>
    </row>
    <row r="6941" spans="18:18" x14ac:dyDescent="0.25">
      <c r="R6941" s="330"/>
    </row>
    <row r="6942" spans="18:18" x14ac:dyDescent="0.25">
      <c r="R6942" s="330"/>
    </row>
    <row r="6943" spans="18:18" x14ac:dyDescent="0.25">
      <c r="R6943" s="330"/>
    </row>
    <row r="6944" spans="18:18" x14ac:dyDescent="0.25">
      <c r="R6944" s="330"/>
    </row>
    <row r="6945" spans="18:18" x14ac:dyDescent="0.25">
      <c r="R6945" s="330"/>
    </row>
    <row r="6946" spans="18:18" x14ac:dyDescent="0.25">
      <c r="R6946" s="330"/>
    </row>
    <row r="6947" spans="18:18" x14ac:dyDescent="0.25">
      <c r="R6947" s="330"/>
    </row>
    <row r="6948" spans="18:18" x14ac:dyDescent="0.25">
      <c r="R6948" s="330"/>
    </row>
    <row r="6949" spans="18:18" x14ac:dyDescent="0.25">
      <c r="R6949" s="330"/>
    </row>
    <row r="6950" spans="18:18" x14ac:dyDescent="0.25">
      <c r="R6950" s="330"/>
    </row>
    <row r="6951" spans="18:18" x14ac:dyDescent="0.25">
      <c r="R6951" s="330"/>
    </row>
    <row r="6952" spans="18:18" x14ac:dyDescent="0.25">
      <c r="R6952" s="330"/>
    </row>
    <row r="6953" spans="18:18" x14ac:dyDescent="0.25">
      <c r="R6953" s="330"/>
    </row>
    <row r="6954" spans="18:18" x14ac:dyDescent="0.25">
      <c r="R6954" s="330"/>
    </row>
    <row r="6955" spans="18:18" x14ac:dyDescent="0.25">
      <c r="R6955" s="330"/>
    </row>
    <row r="6956" spans="18:18" x14ac:dyDescent="0.25">
      <c r="R6956" s="330"/>
    </row>
    <row r="6957" spans="18:18" x14ac:dyDescent="0.25">
      <c r="R6957" s="330"/>
    </row>
    <row r="6958" spans="18:18" x14ac:dyDescent="0.25">
      <c r="R6958" s="330"/>
    </row>
    <row r="6959" spans="18:18" x14ac:dyDescent="0.25">
      <c r="R6959" s="330"/>
    </row>
    <row r="6960" spans="18:18" x14ac:dyDescent="0.25">
      <c r="R6960" s="330"/>
    </row>
    <row r="6961" spans="18:18" x14ac:dyDescent="0.25">
      <c r="R6961" s="330"/>
    </row>
    <row r="6962" spans="18:18" x14ac:dyDescent="0.25">
      <c r="R6962" s="330"/>
    </row>
    <row r="6963" spans="18:18" x14ac:dyDescent="0.25">
      <c r="R6963" s="330"/>
    </row>
    <row r="6964" spans="18:18" x14ac:dyDescent="0.25">
      <c r="R6964" s="330"/>
    </row>
    <row r="6965" spans="18:18" x14ac:dyDescent="0.25">
      <c r="R6965" s="330"/>
    </row>
    <row r="6966" spans="18:18" x14ac:dyDescent="0.25">
      <c r="R6966" s="330"/>
    </row>
    <row r="6967" spans="18:18" x14ac:dyDescent="0.25">
      <c r="R6967" s="330"/>
    </row>
    <row r="6968" spans="18:18" x14ac:dyDescent="0.25">
      <c r="R6968" s="330"/>
    </row>
    <row r="6969" spans="18:18" x14ac:dyDescent="0.25">
      <c r="R6969" s="330"/>
    </row>
    <row r="6970" spans="18:18" x14ac:dyDescent="0.25">
      <c r="R6970" s="330"/>
    </row>
    <row r="6971" spans="18:18" x14ac:dyDescent="0.25">
      <c r="R6971" s="330"/>
    </row>
    <row r="6972" spans="18:18" x14ac:dyDescent="0.25">
      <c r="R6972" s="330"/>
    </row>
    <row r="6973" spans="18:18" x14ac:dyDescent="0.25">
      <c r="R6973" s="330"/>
    </row>
    <row r="6974" spans="18:18" x14ac:dyDescent="0.25">
      <c r="R6974" s="330"/>
    </row>
    <row r="6975" spans="18:18" x14ac:dyDescent="0.25">
      <c r="R6975" s="330"/>
    </row>
    <row r="6976" spans="18:18" x14ac:dyDescent="0.25">
      <c r="R6976" s="330"/>
    </row>
    <row r="6977" spans="18:18" x14ac:dyDescent="0.25">
      <c r="R6977" s="330"/>
    </row>
    <row r="6978" spans="18:18" x14ac:dyDescent="0.25">
      <c r="R6978" s="330"/>
    </row>
    <row r="6979" spans="18:18" x14ac:dyDescent="0.25">
      <c r="R6979" s="330"/>
    </row>
    <row r="6980" spans="18:18" x14ac:dyDescent="0.25">
      <c r="R6980" s="330"/>
    </row>
    <row r="6981" spans="18:18" x14ac:dyDescent="0.25">
      <c r="R6981" s="330"/>
    </row>
    <row r="6982" spans="18:18" x14ac:dyDescent="0.25">
      <c r="R6982" s="330"/>
    </row>
    <row r="6983" spans="18:18" x14ac:dyDescent="0.25">
      <c r="R6983" s="330"/>
    </row>
    <row r="6984" spans="18:18" x14ac:dyDescent="0.25">
      <c r="R6984" s="330"/>
    </row>
    <row r="6985" spans="18:18" x14ac:dyDescent="0.25">
      <c r="R6985" s="330"/>
    </row>
    <row r="6986" spans="18:18" x14ac:dyDescent="0.25">
      <c r="R6986" s="330"/>
    </row>
    <row r="6987" spans="18:18" x14ac:dyDescent="0.25">
      <c r="R6987" s="330"/>
    </row>
    <row r="6988" spans="18:18" x14ac:dyDescent="0.25">
      <c r="R6988" s="330"/>
    </row>
    <row r="6989" spans="18:18" x14ac:dyDescent="0.25">
      <c r="R6989" s="330"/>
    </row>
    <row r="6990" spans="18:18" x14ac:dyDescent="0.25">
      <c r="R6990" s="330"/>
    </row>
    <row r="6991" spans="18:18" x14ac:dyDescent="0.25">
      <c r="R6991" s="330"/>
    </row>
    <row r="6992" spans="18:18" x14ac:dyDescent="0.25">
      <c r="R6992" s="330"/>
    </row>
    <row r="6993" spans="18:18" x14ac:dyDescent="0.25">
      <c r="R6993" s="330"/>
    </row>
    <row r="6994" spans="18:18" x14ac:dyDescent="0.25">
      <c r="R6994" s="330"/>
    </row>
    <row r="6995" spans="18:18" x14ac:dyDescent="0.25">
      <c r="R6995" s="330"/>
    </row>
    <row r="6996" spans="18:18" x14ac:dyDescent="0.25">
      <c r="R6996" s="330"/>
    </row>
    <row r="6997" spans="18:18" x14ac:dyDescent="0.25">
      <c r="R6997" s="330"/>
    </row>
    <row r="6998" spans="18:18" x14ac:dyDescent="0.25">
      <c r="R6998" s="330"/>
    </row>
    <row r="6999" spans="18:18" x14ac:dyDescent="0.25">
      <c r="R6999" s="330"/>
    </row>
    <row r="7000" spans="18:18" x14ac:dyDescent="0.25">
      <c r="R7000" s="330"/>
    </row>
    <row r="7001" spans="18:18" x14ac:dyDescent="0.25">
      <c r="R7001" s="330"/>
    </row>
    <row r="7002" spans="18:18" x14ac:dyDescent="0.25">
      <c r="R7002" s="330"/>
    </row>
    <row r="7003" spans="18:18" x14ac:dyDescent="0.25">
      <c r="R7003" s="330"/>
    </row>
    <row r="7004" spans="18:18" x14ac:dyDescent="0.25">
      <c r="R7004" s="330"/>
    </row>
    <row r="7005" spans="18:18" x14ac:dyDescent="0.25">
      <c r="R7005" s="330"/>
    </row>
    <row r="7006" spans="18:18" x14ac:dyDescent="0.25">
      <c r="R7006" s="330"/>
    </row>
    <row r="7007" spans="18:18" x14ac:dyDescent="0.25">
      <c r="R7007" s="330"/>
    </row>
    <row r="7008" spans="18:18" x14ac:dyDescent="0.25">
      <c r="R7008" s="330"/>
    </row>
    <row r="7009" spans="18:18" x14ac:dyDescent="0.25">
      <c r="R7009" s="330"/>
    </row>
    <row r="7010" spans="18:18" x14ac:dyDescent="0.25">
      <c r="R7010" s="330"/>
    </row>
    <row r="7011" spans="18:18" x14ac:dyDescent="0.25">
      <c r="R7011" s="330"/>
    </row>
    <row r="7012" spans="18:18" x14ac:dyDescent="0.25">
      <c r="R7012" s="330"/>
    </row>
    <row r="7013" spans="18:18" x14ac:dyDescent="0.25">
      <c r="R7013" s="330"/>
    </row>
    <row r="7014" spans="18:18" x14ac:dyDescent="0.25">
      <c r="R7014" s="330"/>
    </row>
    <row r="7015" spans="18:18" x14ac:dyDescent="0.25">
      <c r="R7015" s="330"/>
    </row>
    <row r="7016" spans="18:18" x14ac:dyDescent="0.25">
      <c r="R7016" s="330"/>
    </row>
    <row r="7017" spans="18:18" x14ac:dyDescent="0.25">
      <c r="R7017" s="330"/>
    </row>
    <row r="7018" spans="18:18" x14ac:dyDescent="0.25">
      <c r="R7018" s="330"/>
    </row>
    <row r="7019" spans="18:18" x14ac:dyDescent="0.25">
      <c r="R7019" s="330"/>
    </row>
    <row r="7020" spans="18:18" x14ac:dyDescent="0.25">
      <c r="R7020" s="330"/>
    </row>
    <row r="7021" spans="18:18" x14ac:dyDescent="0.25">
      <c r="R7021" s="330"/>
    </row>
    <row r="7022" spans="18:18" x14ac:dyDescent="0.25">
      <c r="R7022" s="330"/>
    </row>
    <row r="7023" spans="18:18" x14ac:dyDescent="0.25">
      <c r="R7023" s="330"/>
    </row>
    <row r="7024" spans="18:18" x14ac:dyDescent="0.25">
      <c r="R7024" s="330"/>
    </row>
    <row r="7025" spans="18:18" x14ac:dyDescent="0.25">
      <c r="R7025" s="330"/>
    </row>
    <row r="7026" spans="18:18" x14ac:dyDescent="0.25">
      <c r="R7026" s="330"/>
    </row>
    <row r="7027" spans="18:18" x14ac:dyDescent="0.25">
      <c r="R7027" s="330"/>
    </row>
    <row r="7028" spans="18:18" x14ac:dyDescent="0.25">
      <c r="R7028" s="330"/>
    </row>
    <row r="7029" spans="18:18" x14ac:dyDescent="0.25">
      <c r="R7029" s="330"/>
    </row>
    <row r="7030" spans="18:18" x14ac:dyDescent="0.25">
      <c r="R7030" s="330"/>
    </row>
    <row r="7031" spans="18:18" x14ac:dyDescent="0.25">
      <c r="R7031" s="330"/>
    </row>
    <row r="7032" spans="18:18" x14ac:dyDescent="0.25">
      <c r="R7032" s="330"/>
    </row>
    <row r="7033" spans="18:18" x14ac:dyDescent="0.25">
      <c r="R7033" s="330"/>
    </row>
    <row r="7034" spans="18:18" x14ac:dyDescent="0.25">
      <c r="R7034" s="330"/>
    </row>
    <row r="7035" spans="18:18" x14ac:dyDescent="0.25">
      <c r="R7035" s="330"/>
    </row>
    <row r="7036" spans="18:18" x14ac:dyDescent="0.25">
      <c r="R7036" s="330"/>
    </row>
    <row r="7037" spans="18:18" x14ac:dyDescent="0.25">
      <c r="R7037" s="330"/>
    </row>
    <row r="7038" spans="18:18" x14ac:dyDescent="0.25">
      <c r="R7038" s="330"/>
    </row>
    <row r="7039" spans="18:18" x14ac:dyDescent="0.25">
      <c r="R7039" s="330"/>
    </row>
    <row r="7040" spans="18:18" x14ac:dyDescent="0.25">
      <c r="R7040" s="330"/>
    </row>
    <row r="7041" spans="18:18" x14ac:dyDescent="0.25">
      <c r="R7041" s="330"/>
    </row>
    <row r="7042" spans="18:18" x14ac:dyDescent="0.25">
      <c r="R7042" s="330"/>
    </row>
    <row r="7043" spans="18:18" x14ac:dyDescent="0.25">
      <c r="R7043" s="330"/>
    </row>
    <row r="7044" spans="18:18" x14ac:dyDescent="0.25">
      <c r="R7044" s="330"/>
    </row>
    <row r="7045" spans="18:18" x14ac:dyDescent="0.25">
      <c r="R7045" s="330"/>
    </row>
    <row r="7046" spans="18:18" x14ac:dyDescent="0.25">
      <c r="R7046" s="330"/>
    </row>
    <row r="7047" spans="18:18" x14ac:dyDescent="0.25">
      <c r="R7047" s="330"/>
    </row>
    <row r="7048" spans="18:18" x14ac:dyDescent="0.25">
      <c r="R7048" s="330"/>
    </row>
    <row r="7049" spans="18:18" x14ac:dyDescent="0.25">
      <c r="R7049" s="330"/>
    </row>
    <row r="7050" spans="18:18" x14ac:dyDescent="0.25">
      <c r="R7050" s="330"/>
    </row>
    <row r="7051" spans="18:18" x14ac:dyDescent="0.25">
      <c r="R7051" s="330"/>
    </row>
    <row r="7052" spans="18:18" x14ac:dyDescent="0.25">
      <c r="R7052" s="330"/>
    </row>
    <row r="7053" spans="18:18" x14ac:dyDescent="0.25">
      <c r="R7053" s="330"/>
    </row>
    <row r="7054" spans="18:18" x14ac:dyDescent="0.25">
      <c r="R7054" s="330"/>
    </row>
    <row r="7055" spans="18:18" x14ac:dyDescent="0.25">
      <c r="R7055" s="330"/>
    </row>
    <row r="7056" spans="18:18" x14ac:dyDescent="0.25">
      <c r="R7056" s="330"/>
    </row>
    <row r="7057" spans="18:18" x14ac:dyDescent="0.25">
      <c r="R7057" s="330"/>
    </row>
    <row r="7058" spans="18:18" x14ac:dyDescent="0.25">
      <c r="R7058" s="330"/>
    </row>
    <row r="7059" spans="18:18" x14ac:dyDescent="0.25">
      <c r="R7059" s="330"/>
    </row>
    <row r="7060" spans="18:18" x14ac:dyDescent="0.25">
      <c r="R7060" s="330"/>
    </row>
    <row r="7061" spans="18:18" x14ac:dyDescent="0.25">
      <c r="R7061" s="330"/>
    </row>
    <row r="7062" spans="18:18" x14ac:dyDescent="0.25">
      <c r="R7062" s="330"/>
    </row>
    <row r="7063" spans="18:18" x14ac:dyDescent="0.25">
      <c r="R7063" s="330"/>
    </row>
    <row r="7064" spans="18:18" x14ac:dyDescent="0.25">
      <c r="R7064" s="330"/>
    </row>
    <row r="7065" spans="18:18" x14ac:dyDescent="0.25">
      <c r="R7065" s="330"/>
    </row>
    <row r="7066" spans="18:18" x14ac:dyDescent="0.25">
      <c r="R7066" s="330"/>
    </row>
    <row r="7067" spans="18:18" x14ac:dyDescent="0.25">
      <c r="R7067" s="330"/>
    </row>
    <row r="7068" spans="18:18" x14ac:dyDescent="0.25">
      <c r="R7068" s="330"/>
    </row>
    <row r="7069" spans="18:18" x14ac:dyDescent="0.25">
      <c r="R7069" s="330"/>
    </row>
    <row r="7070" spans="18:18" x14ac:dyDescent="0.25">
      <c r="R7070" s="330"/>
    </row>
    <row r="7071" spans="18:18" x14ac:dyDescent="0.25">
      <c r="R7071" s="330"/>
    </row>
    <row r="7072" spans="18:18" x14ac:dyDescent="0.25">
      <c r="R7072" s="330"/>
    </row>
    <row r="7073" spans="18:18" x14ac:dyDescent="0.25">
      <c r="R7073" s="330"/>
    </row>
    <row r="7074" spans="18:18" x14ac:dyDescent="0.25">
      <c r="R7074" s="330"/>
    </row>
    <row r="7075" spans="18:18" x14ac:dyDescent="0.25">
      <c r="R7075" s="330"/>
    </row>
    <row r="7076" spans="18:18" x14ac:dyDescent="0.25">
      <c r="R7076" s="330"/>
    </row>
    <row r="7077" spans="18:18" x14ac:dyDescent="0.25">
      <c r="R7077" s="330"/>
    </row>
    <row r="7078" spans="18:18" x14ac:dyDescent="0.25">
      <c r="R7078" s="330"/>
    </row>
    <row r="7079" spans="18:18" x14ac:dyDescent="0.25">
      <c r="R7079" s="330"/>
    </row>
    <row r="7080" spans="18:18" x14ac:dyDescent="0.25">
      <c r="R7080" s="330"/>
    </row>
    <row r="7081" spans="18:18" x14ac:dyDescent="0.25">
      <c r="R7081" s="330"/>
    </row>
    <row r="7082" spans="18:18" x14ac:dyDescent="0.25">
      <c r="R7082" s="330"/>
    </row>
    <row r="7083" spans="18:18" x14ac:dyDescent="0.25">
      <c r="R7083" s="330"/>
    </row>
    <row r="7084" spans="18:18" x14ac:dyDescent="0.25">
      <c r="R7084" s="330"/>
    </row>
    <row r="7085" spans="18:18" x14ac:dyDescent="0.25">
      <c r="R7085" s="330"/>
    </row>
    <row r="7086" spans="18:18" x14ac:dyDescent="0.25">
      <c r="R7086" s="330"/>
    </row>
    <row r="7087" spans="18:18" x14ac:dyDescent="0.25">
      <c r="R7087" s="330"/>
    </row>
    <row r="7088" spans="18:18" x14ac:dyDescent="0.25">
      <c r="R7088" s="330"/>
    </row>
    <row r="7089" spans="18:18" x14ac:dyDescent="0.25">
      <c r="R7089" s="330"/>
    </row>
    <row r="7090" spans="18:18" x14ac:dyDescent="0.25">
      <c r="R7090" s="330"/>
    </row>
    <row r="7091" spans="18:18" x14ac:dyDescent="0.25">
      <c r="R7091" s="330"/>
    </row>
    <row r="7092" spans="18:18" x14ac:dyDescent="0.25">
      <c r="R7092" s="330"/>
    </row>
    <row r="7093" spans="18:18" x14ac:dyDescent="0.25">
      <c r="R7093" s="330"/>
    </row>
    <row r="7094" spans="18:18" x14ac:dyDescent="0.25">
      <c r="R7094" s="330"/>
    </row>
    <row r="7095" spans="18:18" x14ac:dyDescent="0.25">
      <c r="R7095" s="330"/>
    </row>
    <row r="7096" spans="18:18" x14ac:dyDescent="0.25">
      <c r="R7096" s="330"/>
    </row>
    <row r="7097" spans="18:18" x14ac:dyDescent="0.25">
      <c r="R7097" s="330"/>
    </row>
    <row r="7098" spans="18:18" x14ac:dyDescent="0.25">
      <c r="R7098" s="330"/>
    </row>
    <row r="7099" spans="18:18" x14ac:dyDescent="0.25">
      <c r="R7099" s="330"/>
    </row>
    <row r="7100" spans="18:18" x14ac:dyDescent="0.25">
      <c r="R7100" s="330"/>
    </row>
    <row r="7101" spans="18:18" x14ac:dyDescent="0.25">
      <c r="R7101" s="330"/>
    </row>
    <row r="7102" spans="18:18" x14ac:dyDescent="0.25">
      <c r="R7102" s="330"/>
    </row>
    <row r="7103" spans="18:18" x14ac:dyDescent="0.25">
      <c r="R7103" s="330"/>
    </row>
    <row r="7104" spans="18:18" x14ac:dyDescent="0.25">
      <c r="R7104" s="330"/>
    </row>
    <row r="7105" spans="18:18" x14ac:dyDescent="0.25">
      <c r="R7105" s="330"/>
    </row>
    <row r="7106" spans="18:18" x14ac:dyDescent="0.25">
      <c r="R7106" s="330"/>
    </row>
    <row r="7107" spans="18:18" x14ac:dyDescent="0.25">
      <c r="R7107" s="330"/>
    </row>
    <row r="7108" spans="18:18" x14ac:dyDescent="0.25">
      <c r="R7108" s="330"/>
    </row>
    <row r="7109" spans="18:18" x14ac:dyDescent="0.25">
      <c r="R7109" s="330"/>
    </row>
    <row r="7110" spans="18:18" x14ac:dyDescent="0.25">
      <c r="R7110" s="330"/>
    </row>
    <row r="7111" spans="18:18" x14ac:dyDescent="0.25">
      <c r="R7111" s="330"/>
    </row>
    <row r="7112" spans="18:18" x14ac:dyDescent="0.25">
      <c r="R7112" s="330"/>
    </row>
    <row r="7113" spans="18:18" x14ac:dyDescent="0.25">
      <c r="R7113" s="330"/>
    </row>
    <row r="7114" spans="18:18" x14ac:dyDescent="0.25">
      <c r="R7114" s="330"/>
    </row>
    <row r="7115" spans="18:18" x14ac:dyDescent="0.25">
      <c r="R7115" s="330"/>
    </row>
    <row r="7116" spans="18:18" x14ac:dyDescent="0.25">
      <c r="R7116" s="330"/>
    </row>
    <row r="7117" spans="18:18" x14ac:dyDescent="0.25">
      <c r="R7117" s="330"/>
    </row>
    <row r="7118" spans="18:18" x14ac:dyDescent="0.25">
      <c r="R7118" s="330"/>
    </row>
    <row r="7119" spans="18:18" x14ac:dyDescent="0.25">
      <c r="R7119" s="330"/>
    </row>
    <row r="7120" spans="18:18" x14ac:dyDescent="0.25">
      <c r="R7120" s="330"/>
    </row>
    <row r="7121" spans="18:18" x14ac:dyDescent="0.25">
      <c r="R7121" s="330"/>
    </row>
    <row r="7122" spans="18:18" x14ac:dyDescent="0.25">
      <c r="R7122" s="330"/>
    </row>
    <row r="7123" spans="18:18" x14ac:dyDescent="0.25">
      <c r="R7123" s="330"/>
    </row>
    <row r="7124" spans="18:18" x14ac:dyDescent="0.25">
      <c r="R7124" s="330"/>
    </row>
    <row r="7125" spans="18:18" x14ac:dyDescent="0.25">
      <c r="R7125" s="330"/>
    </row>
    <row r="7126" spans="18:18" x14ac:dyDescent="0.25">
      <c r="R7126" s="330"/>
    </row>
    <row r="7127" spans="18:18" x14ac:dyDescent="0.25">
      <c r="R7127" s="330"/>
    </row>
    <row r="7128" spans="18:18" x14ac:dyDescent="0.25">
      <c r="R7128" s="330"/>
    </row>
    <row r="7129" spans="18:18" x14ac:dyDescent="0.25">
      <c r="R7129" s="330"/>
    </row>
    <row r="7130" spans="18:18" x14ac:dyDescent="0.25">
      <c r="R7130" s="330"/>
    </row>
    <row r="7131" spans="18:18" x14ac:dyDescent="0.25">
      <c r="R7131" s="330"/>
    </row>
    <row r="7132" spans="18:18" x14ac:dyDescent="0.25">
      <c r="R7132" s="330"/>
    </row>
    <row r="7133" spans="18:18" x14ac:dyDescent="0.25">
      <c r="R7133" s="330"/>
    </row>
    <row r="7134" spans="18:18" x14ac:dyDescent="0.25">
      <c r="R7134" s="330"/>
    </row>
    <row r="7135" spans="18:18" x14ac:dyDescent="0.25">
      <c r="R7135" s="330"/>
    </row>
    <row r="7136" spans="18:18" x14ac:dyDescent="0.25">
      <c r="R7136" s="330"/>
    </row>
    <row r="7137" spans="18:18" x14ac:dyDescent="0.25">
      <c r="R7137" s="330"/>
    </row>
    <row r="7138" spans="18:18" x14ac:dyDescent="0.25">
      <c r="R7138" s="330"/>
    </row>
    <row r="7139" spans="18:18" x14ac:dyDescent="0.25">
      <c r="R7139" s="330"/>
    </row>
    <row r="7140" spans="18:18" x14ac:dyDescent="0.25">
      <c r="R7140" s="330"/>
    </row>
    <row r="7141" spans="18:18" x14ac:dyDescent="0.25">
      <c r="R7141" s="330"/>
    </row>
    <row r="7142" spans="18:18" x14ac:dyDescent="0.25">
      <c r="R7142" s="330"/>
    </row>
    <row r="7143" spans="18:18" x14ac:dyDescent="0.25">
      <c r="R7143" s="330"/>
    </row>
    <row r="7144" spans="18:18" x14ac:dyDescent="0.25">
      <c r="R7144" s="330"/>
    </row>
    <row r="7145" spans="18:18" x14ac:dyDescent="0.25">
      <c r="R7145" s="330"/>
    </row>
    <row r="7146" spans="18:18" x14ac:dyDescent="0.25">
      <c r="R7146" s="330"/>
    </row>
    <row r="7147" spans="18:18" x14ac:dyDescent="0.25">
      <c r="R7147" s="330"/>
    </row>
    <row r="7148" spans="18:18" x14ac:dyDescent="0.25">
      <c r="R7148" s="330"/>
    </row>
    <row r="7149" spans="18:18" x14ac:dyDescent="0.25">
      <c r="R7149" s="330"/>
    </row>
    <row r="7150" spans="18:18" x14ac:dyDescent="0.25">
      <c r="R7150" s="330"/>
    </row>
    <row r="7151" spans="18:18" x14ac:dyDescent="0.25">
      <c r="R7151" s="330"/>
    </row>
    <row r="7152" spans="18:18" x14ac:dyDescent="0.25">
      <c r="R7152" s="330"/>
    </row>
    <row r="7153" spans="18:18" x14ac:dyDescent="0.25">
      <c r="R7153" s="330"/>
    </row>
    <row r="7154" spans="18:18" x14ac:dyDescent="0.25">
      <c r="R7154" s="330"/>
    </row>
    <row r="7155" spans="18:18" x14ac:dyDescent="0.25">
      <c r="R7155" s="330"/>
    </row>
    <row r="7156" spans="18:18" x14ac:dyDescent="0.25">
      <c r="R7156" s="330"/>
    </row>
    <row r="7157" spans="18:18" x14ac:dyDescent="0.25">
      <c r="R7157" s="330"/>
    </row>
    <row r="7158" spans="18:18" x14ac:dyDescent="0.25">
      <c r="R7158" s="330"/>
    </row>
    <row r="7159" spans="18:18" x14ac:dyDescent="0.25">
      <c r="R7159" s="330"/>
    </row>
    <row r="7160" spans="18:18" x14ac:dyDescent="0.25">
      <c r="R7160" s="330"/>
    </row>
    <row r="7161" spans="18:18" x14ac:dyDescent="0.25">
      <c r="R7161" s="330"/>
    </row>
    <row r="7162" spans="18:18" x14ac:dyDescent="0.25">
      <c r="R7162" s="330"/>
    </row>
    <row r="7163" spans="18:18" x14ac:dyDescent="0.25">
      <c r="R7163" s="330"/>
    </row>
    <row r="7164" spans="18:18" x14ac:dyDescent="0.25">
      <c r="R7164" s="330"/>
    </row>
    <row r="7165" spans="18:18" x14ac:dyDescent="0.25">
      <c r="R7165" s="330"/>
    </row>
    <row r="7166" spans="18:18" x14ac:dyDescent="0.25">
      <c r="R7166" s="330"/>
    </row>
    <row r="7167" spans="18:18" x14ac:dyDescent="0.25">
      <c r="R7167" s="330"/>
    </row>
    <row r="7168" spans="18:18" x14ac:dyDescent="0.25">
      <c r="R7168" s="330"/>
    </row>
    <row r="7169" spans="18:18" x14ac:dyDescent="0.25">
      <c r="R7169" s="330"/>
    </row>
    <row r="7170" spans="18:18" x14ac:dyDescent="0.25">
      <c r="R7170" s="330"/>
    </row>
    <row r="7171" spans="18:18" x14ac:dyDescent="0.25">
      <c r="R7171" s="330"/>
    </row>
    <row r="7172" spans="18:18" x14ac:dyDescent="0.25">
      <c r="R7172" s="330"/>
    </row>
    <row r="7173" spans="18:18" x14ac:dyDescent="0.25">
      <c r="R7173" s="330"/>
    </row>
    <row r="7174" spans="18:18" x14ac:dyDescent="0.25">
      <c r="R7174" s="330"/>
    </row>
    <row r="7175" spans="18:18" x14ac:dyDescent="0.25">
      <c r="R7175" s="330"/>
    </row>
    <row r="7176" spans="18:18" x14ac:dyDescent="0.25">
      <c r="R7176" s="330"/>
    </row>
    <row r="7177" spans="18:18" x14ac:dyDescent="0.25">
      <c r="R7177" s="330"/>
    </row>
    <row r="7178" spans="18:18" x14ac:dyDescent="0.25">
      <c r="R7178" s="330"/>
    </row>
    <row r="7179" spans="18:18" x14ac:dyDescent="0.25">
      <c r="R7179" s="330"/>
    </row>
    <row r="7180" spans="18:18" x14ac:dyDescent="0.25">
      <c r="R7180" s="330"/>
    </row>
    <row r="7181" spans="18:18" x14ac:dyDescent="0.25">
      <c r="R7181" s="330"/>
    </row>
    <row r="7182" spans="18:18" x14ac:dyDescent="0.25">
      <c r="R7182" s="330"/>
    </row>
    <row r="7183" spans="18:18" x14ac:dyDescent="0.25">
      <c r="R7183" s="330"/>
    </row>
    <row r="7184" spans="18:18" x14ac:dyDescent="0.25">
      <c r="R7184" s="330"/>
    </row>
    <row r="7185" spans="18:18" x14ac:dyDescent="0.25">
      <c r="R7185" s="330"/>
    </row>
    <row r="7186" spans="18:18" x14ac:dyDescent="0.25">
      <c r="R7186" s="330"/>
    </row>
    <row r="7187" spans="18:18" x14ac:dyDescent="0.25">
      <c r="R7187" s="330"/>
    </row>
    <row r="7188" spans="18:18" x14ac:dyDescent="0.25">
      <c r="R7188" s="330"/>
    </row>
    <row r="7189" spans="18:18" x14ac:dyDescent="0.25">
      <c r="R7189" s="330"/>
    </row>
    <row r="7190" spans="18:18" x14ac:dyDescent="0.25">
      <c r="R7190" s="330"/>
    </row>
    <row r="7191" spans="18:18" x14ac:dyDescent="0.25">
      <c r="R7191" s="330"/>
    </row>
    <row r="7192" spans="18:18" x14ac:dyDescent="0.25">
      <c r="R7192" s="330"/>
    </row>
    <row r="7193" spans="18:18" x14ac:dyDescent="0.25">
      <c r="R7193" s="330"/>
    </row>
    <row r="7194" spans="18:18" x14ac:dyDescent="0.25">
      <c r="R7194" s="330"/>
    </row>
    <row r="7195" spans="18:18" x14ac:dyDescent="0.25">
      <c r="R7195" s="330"/>
    </row>
    <row r="7196" spans="18:18" x14ac:dyDescent="0.25">
      <c r="R7196" s="330"/>
    </row>
    <row r="7197" spans="18:18" x14ac:dyDescent="0.25">
      <c r="R7197" s="330"/>
    </row>
    <row r="7198" spans="18:18" x14ac:dyDescent="0.25">
      <c r="R7198" s="330"/>
    </row>
    <row r="7199" spans="18:18" x14ac:dyDescent="0.25">
      <c r="R7199" s="330"/>
    </row>
    <row r="7200" spans="18:18" x14ac:dyDescent="0.25">
      <c r="R7200" s="330"/>
    </row>
    <row r="7201" spans="18:18" x14ac:dyDescent="0.25">
      <c r="R7201" s="330"/>
    </row>
    <row r="7202" spans="18:18" x14ac:dyDescent="0.25">
      <c r="R7202" s="330"/>
    </row>
    <row r="7203" spans="18:18" x14ac:dyDescent="0.25">
      <c r="R7203" s="330"/>
    </row>
    <row r="7204" spans="18:18" x14ac:dyDescent="0.25">
      <c r="R7204" s="330"/>
    </row>
    <row r="7205" spans="18:18" x14ac:dyDescent="0.25">
      <c r="R7205" s="330"/>
    </row>
    <row r="7206" spans="18:18" x14ac:dyDescent="0.25">
      <c r="R7206" s="330"/>
    </row>
    <row r="7207" spans="18:18" x14ac:dyDescent="0.25">
      <c r="R7207" s="330"/>
    </row>
    <row r="7208" spans="18:18" x14ac:dyDescent="0.25">
      <c r="R7208" s="330"/>
    </row>
    <row r="7209" spans="18:18" x14ac:dyDescent="0.25">
      <c r="R7209" s="330"/>
    </row>
    <row r="7210" spans="18:18" x14ac:dyDescent="0.25">
      <c r="R7210" s="330"/>
    </row>
    <row r="7211" spans="18:18" x14ac:dyDescent="0.25">
      <c r="R7211" s="330"/>
    </row>
    <row r="7212" spans="18:18" x14ac:dyDescent="0.25">
      <c r="R7212" s="330"/>
    </row>
    <row r="7213" spans="18:18" x14ac:dyDescent="0.25">
      <c r="R7213" s="330"/>
    </row>
    <row r="7214" spans="18:18" x14ac:dyDescent="0.25">
      <c r="R7214" s="330"/>
    </row>
    <row r="7215" spans="18:18" x14ac:dyDescent="0.25">
      <c r="R7215" s="330"/>
    </row>
    <row r="7216" spans="18:18" x14ac:dyDescent="0.25">
      <c r="R7216" s="330"/>
    </row>
    <row r="7217" spans="18:18" x14ac:dyDescent="0.25">
      <c r="R7217" s="330"/>
    </row>
    <row r="7218" spans="18:18" x14ac:dyDescent="0.25">
      <c r="R7218" s="330"/>
    </row>
    <row r="7219" spans="18:18" x14ac:dyDescent="0.25">
      <c r="R7219" s="330"/>
    </row>
    <row r="7220" spans="18:18" x14ac:dyDescent="0.25">
      <c r="R7220" s="330"/>
    </row>
    <row r="7221" spans="18:18" x14ac:dyDescent="0.25">
      <c r="R7221" s="330"/>
    </row>
    <row r="7222" spans="18:18" x14ac:dyDescent="0.25">
      <c r="R7222" s="330"/>
    </row>
    <row r="7223" spans="18:18" x14ac:dyDescent="0.25">
      <c r="R7223" s="330"/>
    </row>
    <row r="7224" spans="18:18" x14ac:dyDescent="0.25">
      <c r="R7224" s="330"/>
    </row>
    <row r="7225" spans="18:18" x14ac:dyDescent="0.25">
      <c r="R7225" s="330"/>
    </row>
    <row r="7226" spans="18:18" x14ac:dyDescent="0.25">
      <c r="R7226" s="330"/>
    </row>
    <row r="7227" spans="18:18" x14ac:dyDescent="0.25">
      <c r="R7227" s="330"/>
    </row>
    <row r="7228" spans="18:18" x14ac:dyDescent="0.25">
      <c r="R7228" s="330"/>
    </row>
    <row r="7229" spans="18:18" x14ac:dyDescent="0.25">
      <c r="R7229" s="330"/>
    </row>
    <row r="7230" spans="18:18" x14ac:dyDescent="0.25">
      <c r="R7230" s="330"/>
    </row>
    <row r="7231" spans="18:18" x14ac:dyDescent="0.25">
      <c r="R7231" s="330"/>
    </row>
    <row r="7232" spans="18:18" x14ac:dyDescent="0.25">
      <c r="R7232" s="330"/>
    </row>
    <row r="7233" spans="18:18" x14ac:dyDescent="0.25">
      <c r="R7233" s="330"/>
    </row>
    <row r="7234" spans="18:18" x14ac:dyDescent="0.25">
      <c r="R7234" s="330"/>
    </row>
    <row r="7235" spans="18:18" x14ac:dyDescent="0.25">
      <c r="R7235" s="330"/>
    </row>
    <row r="7236" spans="18:18" x14ac:dyDescent="0.25">
      <c r="R7236" s="330"/>
    </row>
    <row r="7237" spans="18:18" x14ac:dyDescent="0.25">
      <c r="R7237" s="330"/>
    </row>
    <row r="7238" spans="18:18" x14ac:dyDescent="0.25">
      <c r="R7238" s="330"/>
    </row>
    <row r="7239" spans="18:18" x14ac:dyDescent="0.25">
      <c r="R7239" s="330"/>
    </row>
    <row r="7240" spans="18:18" x14ac:dyDescent="0.25">
      <c r="R7240" s="330"/>
    </row>
    <row r="7241" spans="18:18" x14ac:dyDescent="0.25">
      <c r="R7241" s="330"/>
    </row>
    <row r="7242" spans="18:18" x14ac:dyDescent="0.25">
      <c r="R7242" s="330"/>
    </row>
    <row r="7243" spans="18:18" x14ac:dyDescent="0.25">
      <c r="R7243" s="330"/>
    </row>
    <row r="7244" spans="18:18" x14ac:dyDescent="0.25">
      <c r="R7244" s="330"/>
    </row>
    <row r="7245" spans="18:18" x14ac:dyDescent="0.25">
      <c r="R7245" s="330"/>
    </row>
    <row r="7246" spans="18:18" x14ac:dyDescent="0.25">
      <c r="R7246" s="330"/>
    </row>
    <row r="7247" spans="18:18" x14ac:dyDescent="0.25">
      <c r="R7247" s="330"/>
    </row>
    <row r="7248" spans="18:18" x14ac:dyDescent="0.25">
      <c r="R7248" s="330"/>
    </row>
    <row r="7249" spans="18:18" x14ac:dyDescent="0.25">
      <c r="R7249" s="330"/>
    </row>
    <row r="7250" spans="18:18" x14ac:dyDescent="0.25">
      <c r="R7250" s="330"/>
    </row>
    <row r="7251" spans="18:18" x14ac:dyDescent="0.25">
      <c r="R7251" s="330"/>
    </row>
    <row r="7252" spans="18:18" x14ac:dyDescent="0.25">
      <c r="R7252" s="330"/>
    </row>
    <row r="7253" spans="18:18" x14ac:dyDescent="0.25">
      <c r="R7253" s="330"/>
    </row>
    <row r="7254" spans="18:18" x14ac:dyDescent="0.25">
      <c r="R7254" s="330"/>
    </row>
    <row r="7255" spans="18:18" x14ac:dyDescent="0.25">
      <c r="R7255" s="330"/>
    </row>
    <row r="7256" spans="18:18" x14ac:dyDescent="0.25">
      <c r="R7256" s="330"/>
    </row>
    <row r="7257" spans="18:18" x14ac:dyDescent="0.25">
      <c r="R7257" s="330"/>
    </row>
    <row r="7258" spans="18:18" x14ac:dyDescent="0.25">
      <c r="R7258" s="330"/>
    </row>
    <row r="7259" spans="18:18" x14ac:dyDescent="0.25">
      <c r="R7259" s="330"/>
    </row>
    <row r="7260" spans="18:18" x14ac:dyDescent="0.25">
      <c r="R7260" s="330"/>
    </row>
    <row r="7261" spans="18:18" x14ac:dyDescent="0.25">
      <c r="R7261" s="330"/>
    </row>
    <row r="7262" spans="18:18" x14ac:dyDescent="0.25">
      <c r="R7262" s="330"/>
    </row>
    <row r="7263" spans="18:18" x14ac:dyDescent="0.25">
      <c r="R7263" s="330"/>
    </row>
    <row r="7264" spans="18:18" x14ac:dyDescent="0.25">
      <c r="R7264" s="330"/>
    </row>
    <row r="7265" spans="18:18" x14ac:dyDescent="0.25">
      <c r="R7265" s="330"/>
    </row>
    <row r="7266" spans="18:18" x14ac:dyDescent="0.25">
      <c r="R7266" s="330"/>
    </row>
    <row r="7267" spans="18:18" x14ac:dyDescent="0.25">
      <c r="R7267" s="330"/>
    </row>
    <row r="7268" spans="18:18" x14ac:dyDescent="0.25">
      <c r="R7268" s="330"/>
    </row>
    <row r="7269" spans="18:18" x14ac:dyDescent="0.25">
      <c r="R7269" s="330"/>
    </row>
    <row r="7270" spans="18:18" x14ac:dyDescent="0.25">
      <c r="R7270" s="330"/>
    </row>
    <row r="7271" spans="18:18" x14ac:dyDescent="0.25">
      <c r="R7271" s="330"/>
    </row>
    <row r="7272" spans="18:18" x14ac:dyDescent="0.25">
      <c r="R7272" s="330"/>
    </row>
    <row r="7273" spans="18:18" x14ac:dyDescent="0.25">
      <c r="R7273" s="330"/>
    </row>
    <row r="7274" spans="18:18" x14ac:dyDescent="0.25">
      <c r="R7274" s="330"/>
    </row>
    <row r="7275" spans="18:18" x14ac:dyDescent="0.25">
      <c r="R7275" s="330"/>
    </row>
    <row r="7276" spans="18:18" x14ac:dyDescent="0.25">
      <c r="R7276" s="330"/>
    </row>
    <row r="7277" spans="18:18" x14ac:dyDescent="0.25">
      <c r="R7277" s="330"/>
    </row>
    <row r="7278" spans="18:18" x14ac:dyDescent="0.25">
      <c r="R7278" s="330"/>
    </row>
    <row r="7279" spans="18:18" x14ac:dyDescent="0.25">
      <c r="R7279" s="330"/>
    </row>
    <row r="7280" spans="18:18" x14ac:dyDescent="0.25">
      <c r="R7280" s="330"/>
    </row>
    <row r="7281" spans="18:18" x14ac:dyDescent="0.25">
      <c r="R7281" s="330"/>
    </row>
    <row r="7282" spans="18:18" x14ac:dyDescent="0.25">
      <c r="R7282" s="330"/>
    </row>
    <row r="7283" spans="18:18" x14ac:dyDescent="0.25">
      <c r="R7283" s="330"/>
    </row>
    <row r="7284" spans="18:18" x14ac:dyDescent="0.25">
      <c r="R7284" s="330"/>
    </row>
    <row r="7285" spans="18:18" x14ac:dyDescent="0.25">
      <c r="R7285" s="330"/>
    </row>
    <row r="7286" spans="18:18" x14ac:dyDescent="0.25">
      <c r="R7286" s="330"/>
    </row>
    <row r="7287" spans="18:18" x14ac:dyDescent="0.25">
      <c r="R7287" s="330"/>
    </row>
    <row r="7288" spans="18:18" x14ac:dyDescent="0.25">
      <c r="R7288" s="330"/>
    </row>
    <row r="7289" spans="18:18" x14ac:dyDescent="0.25">
      <c r="R7289" s="330"/>
    </row>
    <row r="7290" spans="18:18" x14ac:dyDescent="0.25">
      <c r="R7290" s="330"/>
    </row>
    <row r="7291" spans="18:18" x14ac:dyDescent="0.25">
      <c r="R7291" s="330"/>
    </row>
    <row r="7292" spans="18:18" x14ac:dyDescent="0.25">
      <c r="R7292" s="330"/>
    </row>
    <row r="7293" spans="18:18" x14ac:dyDescent="0.25">
      <c r="R7293" s="330"/>
    </row>
    <row r="7294" spans="18:18" x14ac:dyDescent="0.25">
      <c r="R7294" s="330"/>
    </row>
    <row r="7295" spans="18:18" x14ac:dyDescent="0.25">
      <c r="R7295" s="330"/>
    </row>
    <row r="7296" spans="18:18" x14ac:dyDescent="0.25">
      <c r="R7296" s="330"/>
    </row>
    <row r="7297" spans="18:18" x14ac:dyDescent="0.25">
      <c r="R7297" s="330"/>
    </row>
    <row r="7298" spans="18:18" x14ac:dyDescent="0.25">
      <c r="R7298" s="330"/>
    </row>
    <row r="7299" spans="18:18" x14ac:dyDescent="0.25">
      <c r="R7299" s="330"/>
    </row>
    <row r="7300" spans="18:18" x14ac:dyDescent="0.25">
      <c r="R7300" s="330"/>
    </row>
    <row r="7301" spans="18:18" x14ac:dyDescent="0.25">
      <c r="R7301" s="330"/>
    </row>
    <row r="7302" spans="18:18" x14ac:dyDescent="0.25">
      <c r="R7302" s="330"/>
    </row>
    <row r="7303" spans="18:18" x14ac:dyDescent="0.25">
      <c r="R7303" s="330"/>
    </row>
    <row r="7304" spans="18:18" x14ac:dyDescent="0.25">
      <c r="R7304" s="330"/>
    </row>
    <row r="7305" spans="18:18" x14ac:dyDescent="0.25">
      <c r="R7305" s="330"/>
    </row>
    <row r="7306" spans="18:18" x14ac:dyDescent="0.25">
      <c r="R7306" s="330"/>
    </row>
    <row r="7307" spans="18:18" x14ac:dyDescent="0.25">
      <c r="R7307" s="330"/>
    </row>
    <row r="7308" spans="18:18" x14ac:dyDescent="0.25">
      <c r="R7308" s="330"/>
    </row>
    <row r="7309" spans="18:18" x14ac:dyDescent="0.25">
      <c r="R7309" s="330"/>
    </row>
    <row r="7310" spans="18:18" x14ac:dyDescent="0.25">
      <c r="R7310" s="330"/>
    </row>
    <row r="7311" spans="18:18" x14ac:dyDescent="0.25">
      <c r="R7311" s="330"/>
    </row>
    <row r="7312" spans="18:18" x14ac:dyDescent="0.25">
      <c r="R7312" s="330"/>
    </row>
    <row r="7313" spans="18:18" x14ac:dyDescent="0.25">
      <c r="R7313" s="330"/>
    </row>
    <row r="7314" spans="18:18" x14ac:dyDescent="0.25">
      <c r="R7314" s="330"/>
    </row>
    <row r="7315" spans="18:18" x14ac:dyDescent="0.25">
      <c r="R7315" s="330"/>
    </row>
    <row r="7316" spans="18:18" x14ac:dyDescent="0.25">
      <c r="R7316" s="330"/>
    </row>
    <row r="7317" spans="18:18" x14ac:dyDescent="0.25">
      <c r="R7317" s="330"/>
    </row>
    <row r="7318" spans="18:18" x14ac:dyDescent="0.25">
      <c r="R7318" s="330"/>
    </row>
    <row r="7319" spans="18:18" x14ac:dyDescent="0.25">
      <c r="R7319" s="330"/>
    </row>
    <row r="7320" spans="18:18" x14ac:dyDescent="0.25">
      <c r="R7320" s="330"/>
    </row>
    <row r="7321" spans="18:18" x14ac:dyDescent="0.25">
      <c r="R7321" s="330"/>
    </row>
    <row r="7322" spans="18:18" x14ac:dyDescent="0.25">
      <c r="R7322" s="330"/>
    </row>
    <row r="7323" spans="18:18" x14ac:dyDescent="0.25">
      <c r="R7323" s="330"/>
    </row>
    <row r="7324" spans="18:18" x14ac:dyDescent="0.25">
      <c r="R7324" s="330"/>
    </row>
    <row r="7325" spans="18:18" x14ac:dyDescent="0.25">
      <c r="R7325" s="330"/>
    </row>
    <row r="7326" spans="18:18" x14ac:dyDescent="0.25">
      <c r="R7326" s="330"/>
    </row>
    <row r="7327" spans="18:18" x14ac:dyDescent="0.25">
      <c r="R7327" s="330"/>
    </row>
    <row r="7328" spans="18:18" x14ac:dyDescent="0.25">
      <c r="R7328" s="330"/>
    </row>
    <row r="7329" spans="18:18" x14ac:dyDescent="0.25">
      <c r="R7329" s="330"/>
    </row>
    <row r="7330" spans="18:18" x14ac:dyDescent="0.25">
      <c r="R7330" s="330"/>
    </row>
    <row r="7331" spans="18:18" x14ac:dyDescent="0.25">
      <c r="R7331" s="330"/>
    </row>
    <row r="7332" spans="18:18" x14ac:dyDescent="0.25">
      <c r="R7332" s="330"/>
    </row>
    <row r="7333" spans="18:18" x14ac:dyDescent="0.25">
      <c r="R7333" s="330"/>
    </row>
    <row r="7334" spans="18:18" x14ac:dyDescent="0.25">
      <c r="R7334" s="330"/>
    </row>
    <row r="7335" spans="18:18" x14ac:dyDescent="0.25">
      <c r="R7335" s="330"/>
    </row>
    <row r="7336" spans="18:18" x14ac:dyDescent="0.25">
      <c r="R7336" s="330"/>
    </row>
    <row r="7337" spans="18:18" x14ac:dyDescent="0.25">
      <c r="R7337" s="330"/>
    </row>
    <row r="7338" spans="18:18" x14ac:dyDescent="0.25">
      <c r="R7338" s="330"/>
    </row>
    <row r="7339" spans="18:18" x14ac:dyDescent="0.25">
      <c r="R7339" s="330"/>
    </row>
    <row r="7340" spans="18:18" x14ac:dyDescent="0.25">
      <c r="R7340" s="330"/>
    </row>
    <row r="7341" spans="18:18" x14ac:dyDescent="0.25">
      <c r="R7341" s="330"/>
    </row>
    <row r="7342" spans="18:18" x14ac:dyDescent="0.25">
      <c r="R7342" s="330"/>
    </row>
    <row r="7343" spans="18:18" x14ac:dyDescent="0.25">
      <c r="R7343" s="330"/>
    </row>
    <row r="7344" spans="18:18" x14ac:dyDescent="0.25">
      <c r="R7344" s="330"/>
    </row>
    <row r="7345" spans="18:18" x14ac:dyDescent="0.25">
      <c r="R7345" s="330"/>
    </row>
    <row r="7346" spans="18:18" x14ac:dyDescent="0.25">
      <c r="R7346" s="330"/>
    </row>
    <row r="7347" spans="18:18" x14ac:dyDescent="0.25">
      <c r="R7347" s="330"/>
    </row>
    <row r="7348" spans="18:18" x14ac:dyDescent="0.25">
      <c r="R7348" s="330"/>
    </row>
    <row r="7349" spans="18:18" x14ac:dyDescent="0.25">
      <c r="R7349" s="330"/>
    </row>
    <row r="7350" spans="18:18" x14ac:dyDescent="0.25">
      <c r="R7350" s="330"/>
    </row>
    <row r="7351" spans="18:18" x14ac:dyDescent="0.25">
      <c r="R7351" s="330"/>
    </row>
    <row r="7352" spans="18:18" x14ac:dyDescent="0.25">
      <c r="R7352" s="330"/>
    </row>
    <row r="7353" spans="18:18" x14ac:dyDescent="0.25">
      <c r="R7353" s="330"/>
    </row>
    <row r="7354" spans="18:18" x14ac:dyDescent="0.25">
      <c r="R7354" s="330"/>
    </row>
    <row r="7355" spans="18:18" x14ac:dyDescent="0.25">
      <c r="R7355" s="330"/>
    </row>
    <row r="7356" spans="18:18" x14ac:dyDescent="0.25">
      <c r="R7356" s="330"/>
    </row>
    <row r="7357" spans="18:18" x14ac:dyDescent="0.25">
      <c r="R7357" s="330"/>
    </row>
    <row r="7358" spans="18:18" x14ac:dyDescent="0.25">
      <c r="R7358" s="330"/>
    </row>
    <row r="7359" spans="18:18" x14ac:dyDescent="0.25">
      <c r="R7359" s="330"/>
    </row>
    <row r="7360" spans="18:18" x14ac:dyDescent="0.25">
      <c r="R7360" s="330"/>
    </row>
    <row r="7361" spans="18:18" x14ac:dyDescent="0.25">
      <c r="R7361" s="330"/>
    </row>
    <row r="7362" spans="18:18" x14ac:dyDescent="0.25">
      <c r="R7362" s="330"/>
    </row>
    <row r="7363" spans="18:18" x14ac:dyDescent="0.25">
      <c r="R7363" s="330"/>
    </row>
    <row r="7364" spans="18:18" x14ac:dyDescent="0.25">
      <c r="R7364" s="330"/>
    </row>
    <row r="7365" spans="18:18" x14ac:dyDescent="0.25">
      <c r="R7365" s="330"/>
    </row>
    <row r="7366" spans="18:18" x14ac:dyDescent="0.25">
      <c r="R7366" s="330"/>
    </row>
    <row r="7367" spans="18:18" x14ac:dyDescent="0.25">
      <c r="R7367" s="330"/>
    </row>
    <row r="7368" spans="18:18" x14ac:dyDescent="0.25">
      <c r="R7368" s="330"/>
    </row>
    <row r="7369" spans="18:18" x14ac:dyDescent="0.25">
      <c r="R7369" s="330"/>
    </row>
    <row r="7370" spans="18:18" x14ac:dyDescent="0.25">
      <c r="R7370" s="330"/>
    </row>
    <row r="7371" spans="18:18" x14ac:dyDescent="0.25">
      <c r="R7371" s="330"/>
    </row>
    <row r="7372" spans="18:18" x14ac:dyDescent="0.25">
      <c r="R7372" s="330"/>
    </row>
    <row r="7373" spans="18:18" x14ac:dyDescent="0.25">
      <c r="R7373" s="330"/>
    </row>
    <row r="7374" spans="18:18" x14ac:dyDescent="0.25">
      <c r="R7374" s="330"/>
    </row>
    <row r="7375" spans="18:18" x14ac:dyDescent="0.25">
      <c r="R7375" s="330"/>
    </row>
    <row r="7376" spans="18:18" x14ac:dyDescent="0.25">
      <c r="R7376" s="330"/>
    </row>
    <row r="7377" spans="18:18" x14ac:dyDescent="0.25">
      <c r="R7377" s="330"/>
    </row>
    <row r="7378" spans="18:18" x14ac:dyDescent="0.25">
      <c r="R7378" s="330"/>
    </row>
    <row r="7379" spans="18:18" x14ac:dyDescent="0.25">
      <c r="R7379" s="330"/>
    </row>
    <row r="7380" spans="18:18" x14ac:dyDescent="0.25">
      <c r="R7380" s="330"/>
    </row>
    <row r="7381" spans="18:18" x14ac:dyDescent="0.25">
      <c r="R7381" s="330"/>
    </row>
    <row r="7382" spans="18:18" x14ac:dyDescent="0.25">
      <c r="R7382" s="330"/>
    </row>
    <row r="7383" spans="18:18" x14ac:dyDescent="0.25">
      <c r="R7383" s="330"/>
    </row>
    <row r="7384" spans="18:18" x14ac:dyDescent="0.25">
      <c r="R7384" s="330"/>
    </row>
    <row r="7385" spans="18:18" x14ac:dyDescent="0.25">
      <c r="R7385" s="330"/>
    </row>
    <row r="7386" spans="18:18" x14ac:dyDescent="0.25">
      <c r="R7386" s="330"/>
    </row>
    <row r="7387" spans="18:18" x14ac:dyDescent="0.25">
      <c r="R7387" s="330"/>
    </row>
    <row r="7388" spans="18:18" x14ac:dyDescent="0.25">
      <c r="R7388" s="330"/>
    </row>
    <row r="7389" spans="18:18" x14ac:dyDescent="0.25">
      <c r="R7389" s="330"/>
    </row>
    <row r="7390" spans="18:18" x14ac:dyDescent="0.25">
      <c r="R7390" s="330"/>
    </row>
    <row r="7391" spans="18:18" x14ac:dyDescent="0.25">
      <c r="R7391" s="330"/>
    </row>
    <row r="7392" spans="18:18" x14ac:dyDescent="0.25">
      <c r="R7392" s="330"/>
    </row>
    <row r="7393" spans="18:18" x14ac:dyDescent="0.25">
      <c r="R7393" s="330"/>
    </row>
    <row r="7394" spans="18:18" x14ac:dyDescent="0.25">
      <c r="R7394" s="330"/>
    </row>
    <row r="7395" spans="18:18" x14ac:dyDescent="0.25">
      <c r="R7395" s="330"/>
    </row>
    <row r="7396" spans="18:18" x14ac:dyDescent="0.25">
      <c r="R7396" s="330"/>
    </row>
    <row r="7397" spans="18:18" x14ac:dyDescent="0.25">
      <c r="R7397" s="330"/>
    </row>
    <row r="7398" spans="18:18" x14ac:dyDescent="0.25">
      <c r="R7398" s="330"/>
    </row>
    <row r="7399" spans="18:18" x14ac:dyDescent="0.25">
      <c r="R7399" s="330"/>
    </row>
    <row r="7400" spans="18:18" x14ac:dyDescent="0.25">
      <c r="R7400" s="330"/>
    </row>
    <row r="7401" spans="18:18" x14ac:dyDescent="0.25">
      <c r="R7401" s="330"/>
    </row>
    <row r="7402" spans="18:18" x14ac:dyDescent="0.25">
      <c r="R7402" s="330"/>
    </row>
    <row r="7403" spans="18:18" x14ac:dyDescent="0.25">
      <c r="R7403" s="330"/>
    </row>
    <row r="7404" spans="18:18" x14ac:dyDescent="0.25">
      <c r="R7404" s="330"/>
    </row>
    <row r="7405" spans="18:18" x14ac:dyDescent="0.25">
      <c r="R7405" s="330"/>
    </row>
    <row r="7406" spans="18:18" x14ac:dyDescent="0.25">
      <c r="R7406" s="330"/>
    </row>
    <row r="7407" spans="18:18" x14ac:dyDescent="0.25">
      <c r="R7407" s="330"/>
    </row>
    <row r="7408" spans="18:18" x14ac:dyDescent="0.25">
      <c r="R7408" s="330"/>
    </row>
    <row r="7409" spans="18:18" x14ac:dyDescent="0.25">
      <c r="R7409" s="330"/>
    </row>
    <row r="7410" spans="18:18" x14ac:dyDescent="0.25">
      <c r="R7410" s="330"/>
    </row>
    <row r="7411" spans="18:18" x14ac:dyDescent="0.25">
      <c r="R7411" s="330"/>
    </row>
    <row r="7412" spans="18:18" x14ac:dyDescent="0.25">
      <c r="R7412" s="330"/>
    </row>
    <row r="7413" spans="18:18" x14ac:dyDescent="0.25">
      <c r="R7413" s="330"/>
    </row>
    <row r="7414" spans="18:18" x14ac:dyDescent="0.25">
      <c r="R7414" s="330"/>
    </row>
    <row r="7415" spans="18:18" x14ac:dyDescent="0.25">
      <c r="R7415" s="330"/>
    </row>
    <row r="7416" spans="18:18" x14ac:dyDescent="0.25">
      <c r="R7416" s="330"/>
    </row>
    <row r="7417" spans="18:18" x14ac:dyDescent="0.25">
      <c r="R7417" s="330"/>
    </row>
    <row r="7418" spans="18:18" x14ac:dyDescent="0.25">
      <c r="R7418" s="330"/>
    </row>
    <row r="7419" spans="18:18" x14ac:dyDescent="0.25">
      <c r="R7419" s="330"/>
    </row>
    <row r="7420" spans="18:18" x14ac:dyDescent="0.25">
      <c r="R7420" s="330"/>
    </row>
    <row r="7421" spans="18:18" x14ac:dyDescent="0.25">
      <c r="R7421" s="330"/>
    </row>
    <row r="7422" spans="18:18" x14ac:dyDescent="0.25">
      <c r="R7422" s="330"/>
    </row>
    <row r="7423" spans="18:18" x14ac:dyDescent="0.25">
      <c r="R7423" s="330"/>
    </row>
    <row r="7424" spans="18:18" x14ac:dyDescent="0.25">
      <c r="R7424" s="330"/>
    </row>
    <row r="7425" spans="18:18" x14ac:dyDescent="0.25">
      <c r="R7425" s="330"/>
    </row>
    <row r="7426" spans="18:18" x14ac:dyDescent="0.25">
      <c r="R7426" s="330"/>
    </row>
    <row r="7427" spans="18:18" x14ac:dyDescent="0.25">
      <c r="R7427" s="330"/>
    </row>
    <row r="7428" spans="18:18" x14ac:dyDescent="0.25">
      <c r="R7428" s="330"/>
    </row>
    <row r="7429" spans="18:18" x14ac:dyDescent="0.25">
      <c r="R7429" s="330"/>
    </row>
    <row r="7430" spans="18:18" x14ac:dyDescent="0.25">
      <c r="R7430" s="330"/>
    </row>
    <row r="7431" spans="18:18" x14ac:dyDescent="0.25">
      <c r="R7431" s="330"/>
    </row>
    <row r="7432" spans="18:18" x14ac:dyDescent="0.25">
      <c r="R7432" s="330"/>
    </row>
    <row r="7433" spans="18:18" x14ac:dyDescent="0.25">
      <c r="R7433" s="330"/>
    </row>
    <row r="7434" spans="18:18" x14ac:dyDescent="0.25">
      <c r="R7434" s="330"/>
    </row>
    <row r="7435" spans="18:18" x14ac:dyDescent="0.25">
      <c r="R7435" s="330"/>
    </row>
    <row r="7436" spans="18:18" x14ac:dyDescent="0.25">
      <c r="R7436" s="330"/>
    </row>
    <row r="7437" spans="18:18" x14ac:dyDescent="0.25">
      <c r="R7437" s="330"/>
    </row>
    <row r="7438" spans="18:18" x14ac:dyDescent="0.25">
      <c r="R7438" s="330"/>
    </row>
    <row r="7439" spans="18:18" x14ac:dyDescent="0.25">
      <c r="R7439" s="330"/>
    </row>
    <row r="7440" spans="18:18" x14ac:dyDescent="0.25">
      <c r="R7440" s="330"/>
    </row>
    <row r="7441" spans="18:18" x14ac:dyDescent="0.25">
      <c r="R7441" s="330"/>
    </row>
    <row r="7442" spans="18:18" x14ac:dyDescent="0.25">
      <c r="R7442" s="330"/>
    </row>
    <row r="7443" spans="18:18" x14ac:dyDescent="0.25">
      <c r="R7443" s="330"/>
    </row>
    <row r="7444" spans="18:18" x14ac:dyDescent="0.25">
      <c r="R7444" s="330"/>
    </row>
    <row r="7445" spans="18:18" x14ac:dyDescent="0.25">
      <c r="R7445" s="330"/>
    </row>
    <row r="7446" spans="18:18" x14ac:dyDescent="0.25">
      <c r="R7446" s="330"/>
    </row>
    <row r="7447" spans="18:18" x14ac:dyDescent="0.25">
      <c r="R7447" s="330"/>
    </row>
    <row r="7448" spans="18:18" x14ac:dyDescent="0.25">
      <c r="R7448" s="330"/>
    </row>
    <row r="7449" spans="18:18" x14ac:dyDescent="0.25">
      <c r="R7449" s="330"/>
    </row>
    <row r="7450" spans="18:18" x14ac:dyDescent="0.25">
      <c r="R7450" s="330"/>
    </row>
    <row r="7451" spans="18:18" x14ac:dyDescent="0.25">
      <c r="R7451" s="330"/>
    </row>
    <row r="7452" spans="18:18" x14ac:dyDescent="0.25">
      <c r="R7452" s="330"/>
    </row>
    <row r="7453" spans="18:18" x14ac:dyDescent="0.25">
      <c r="R7453" s="330"/>
    </row>
    <row r="7454" spans="18:18" x14ac:dyDescent="0.25">
      <c r="R7454" s="330"/>
    </row>
    <row r="7455" spans="18:18" x14ac:dyDescent="0.25">
      <c r="R7455" s="330"/>
    </row>
    <row r="7456" spans="18:18" x14ac:dyDescent="0.25">
      <c r="R7456" s="330"/>
    </row>
    <row r="7457" spans="18:18" x14ac:dyDescent="0.25">
      <c r="R7457" s="330"/>
    </row>
    <row r="7458" spans="18:18" x14ac:dyDescent="0.25">
      <c r="R7458" s="330"/>
    </row>
    <row r="7459" spans="18:18" x14ac:dyDescent="0.25">
      <c r="R7459" s="330"/>
    </row>
    <row r="7460" spans="18:18" x14ac:dyDescent="0.25">
      <c r="R7460" s="330"/>
    </row>
    <row r="7461" spans="18:18" x14ac:dyDescent="0.25">
      <c r="R7461" s="330"/>
    </row>
    <row r="7462" spans="18:18" x14ac:dyDescent="0.25">
      <c r="R7462" s="330"/>
    </row>
    <row r="7463" spans="18:18" x14ac:dyDescent="0.25">
      <c r="R7463" s="330"/>
    </row>
    <row r="7464" spans="18:18" x14ac:dyDescent="0.25">
      <c r="R7464" s="330"/>
    </row>
    <row r="7465" spans="18:18" x14ac:dyDescent="0.25">
      <c r="R7465" s="330"/>
    </row>
    <row r="7466" spans="18:18" x14ac:dyDescent="0.25">
      <c r="R7466" s="330"/>
    </row>
    <row r="7467" spans="18:18" x14ac:dyDescent="0.25">
      <c r="R7467" s="330"/>
    </row>
    <row r="7468" spans="18:18" x14ac:dyDescent="0.25">
      <c r="R7468" s="330"/>
    </row>
    <row r="7469" spans="18:18" x14ac:dyDescent="0.25">
      <c r="R7469" s="330"/>
    </row>
    <row r="7470" spans="18:18" x14ac:dyDescent="0.25">
      <c r="R7470" s="330"/>
    </row>
    <row r="7471" spans="18:18" x14ac:dyDescent="0.25">
      <c r="R7471" s="330"/>
    </row>
    <row r="7472" spans="18:18" x14ac:dyDescent="0.25">
      <c r="R7472" s="330"/>
    </row>
    <row r="7473" spans="18:18" x14ac:dyDescent="0.25">
      <c r="R7473" s="330"/>
    </row>
    <row r="7474" spans="18:18" x14ac:dyDescent="0.25">
      <c r="R7474" s="330"/>
    </row>
    <row r="7475" spans="18:18" x14ac:dyDescent="0.25">
      <c r="R7475" s="330"/>
    </row>
    <row r="7476" spans="18:18" x14ac:dyDescent="0.25">
      <c r="R7476" s="330"/>
    </row>
    <row r="7477" spans="18:18" x14ac:dyDescent="0.25">
      <c r="R7477" s="330"/>
    </row>
    <row r="7478" spans="18:18" x14ac:dyDescent="0.25">
      <c r="R7478" s="330"/>
    </row>
    <row r="7479" spans="18:18" x14ac:dyDescent="0.25">
      <c r="R7479" s="330"/>
    </row>
    <row r="7480" spans="18:18" x14ac:dyDescent="0.25">
      <c r="R7480" s="330"/>
    </row>
    <row r="7481" spans="18:18" x14ac:dyDescent="0.25">
      <c r="R7481" s="330"/>
    </row>
    <row r="7482" spans="18:18" x14ac:dyDescent="0.25">
      <c r="R7482" s="330"/>
    </row>
    <row r="7483" spans="18:18" x14ac:dyDescent="0.25">
      <c r="R7483" s="330"/>
    </row>
    <row r="7484" spans="18:18" x14ac:dyDescent="0.25">
      <c r="R7484" s="330"/>
    </row>
    <row r="7485" spans="18:18" x14ac:dyDescent="0.25">
      <c r="R7485" s="330"/>
    </row>
    <row r="7486" spans="18:18" x14ac:dyDescent="0.25">
      <c r="R7486" s="330"/>
    </row>
    <row r="7487" spans="18:18" x14ac:dyDescent="0.25">
      <c r="R7487" s="330"/>
    </row>
    <row r="7488" spans="18:18" x14ac:dyDescent="0.25">
      <c r="R7488" s="330"/>
    </row>
    <row r="7489" spans="18:18" x14ac:dyDescent="0.25">
      <c r="R7489" s="330"/>
    </row>
    <row r="7490" spans="18:18" x14ac:dyDescent="0.25">
      <c r="R7490" s="330"/>
    </row>
    <row r="7491" spans="18:18" x14ac:dyDescent="0.25">
      <c r="R7491" s="330"/>
    </row>
    <row r="7492" spans="18:18" x14ac:dyDescent="0.25">
      <c r="R7492" s="330"/>
    </row>
    <row r="7493" spans="18:18" x14ac:dyDescent="0.25">
      <c r="R7493" s="330"/>
    </row>
    <row r="7494" spans="18:18" x14ac:dyDescent="0.25">
      <c r="R7494" s="330"/>
    </row>
    <row r="7495" spans="18:18" x14ac:dyDescent="0.25">
      <c r="R7495" s="330"/>
    </row>
    <row r="7496" spans="18:18" x14ac:dyDescent="0.25">
      <c r="R7496" s="330"/>
    </row>
    <row r="7497" spans="18:18" x14ac:dyDescent="0.25">
      <c r="R7497" s="330"/>
    </row>
    <row r="7498" spans="18:18" x14ac:dyDescent="0.25">
      <c r="R7498" s="330"/>
    </row>
    <row r="7499" spans="18:18" x14ac:dyDescent="0.25">
      <c r="R7499" s="330"/>
    </row>
    <row r="7500" spans="18:18" x14ac:dyDescent="0.25">
      <c r="R7500" s="330"/>
    </row>
    <row r="7501" spans="18:18" x14ac:dyDescent="0.25">
      <c r="R7501" s="330"/>
    </row>
    <row r="7502" spans="18:18" x14ac:dyDescent="0.25">
      <c r="R7502" s="330"/>
    </row>
    <row r="7503" spans="18:18" x14ac:dyDescent="0.25">
      <c r="R7503" s="330"/>
    </row>
    <row r="7504" spans="18:18" x14ac:dyDescent="0.25">
      <c r="R7504" s="330"/>
    </row>
    <row r="7505" spans="18:18" x14ac:dyDescent="0.25">
      <c r="R7505" s="330"/>
    </row>
    <row r="7506" spans="18:18" x14ac:dyDescent="0.25">
      <c r="R7506" s="330"/>
    </row>
    <row r="7507" spans="18:18" x14ac:dyDescent="0.25">
      <c r="R7507" s="330"/>
    </row>
    <row r="7508" spans="18:18" x14ac:dyDescent="0.25">
      <c r="R7508" s="330"/>
    </row>
    <row r="7509" spans="18:18" x14ac:dyDescent="0.25">
      <c r="R7509" s="330"/>
    </row>
    <row r="7510" spans="18:18" x14ac:dyDescent="0.25">
      <c r="R7510" s="330"/>
    </row>
    <row r="7511" spans="18:18" x14ac:dyDescent="0.25">
      <c r="R7511" s="330"/>
    </row>
    <row r="7512" spans="18:18" x14ac:dyDescent="0.25">
      <c r="R7512" s="330"/>
    </row>
    <row r="7513" spans="18:18" x14ac:dyDescent="0.25">
      <c r="R7513" s="330"/>
    </row>
    <row r="7514" spans="18:18" x14ac:dyDescent="0.25">
      <c r="R7514" s="330"/>
    </row>
    <row r="7515" spans="18:18" x14ac:dyDescent="0.25">
      <c r="R7515" s="330"/>
    </row>
    <row r="7516" spans="18:18" x14ac:dyDescent="0.25">
      <c r="R7516" s="330"/>
    </row>
    <row r="7517" spans="18:18" x14ac:dyDescent="0.25">
      <c r="R7517" s="330"/>
    </row>
    <row r="7518" spans="18:18" x14ac:dyDescent="0.25">
      <c r="R7518" s="330"/>
    </row>
    <row r="7519" spans="18:18" x14ac:dyDescent="0.25">
      <c r="R7519" s="330"/>
    </row>
    <row r="7520" spans="18:18" x14ac:dyDescent="0.25">
      <c r="R7520" s="330"/>
    </row>
    <row r="7521" spans="18:18" x14ac:dyDescent="0.25">
      <c r="R7521" s="330"/>
    </row>
    <row r="7522" spans="18:18" x14ac:dyDescent="0.25">
      <c r="R7522" s="330"/>
    </row>
    <row r="7523" spans="18:18" x14ac:dyDescent="0.25">
      <c r="R7523" s="330"/>
    </row>
    <row r="7524" spans="18:18" x14ac:dyDescent="0.25">
      <c r="R7524" s="330"/>
    </row>
    <row r="7525" spans="18:18" x14ac:dyDescent="0.25">
      <c r="R7525" s="330"/>
    </row>
    <row r="7526" spans="18:18" x14ac:dyDescent="0.25">
      <c r="R7526" s="330"/>
    </row>
    <row r="7527" spans="18:18" x14ac:dyDescent="0.25">
      <c r="R7527" s="330"/>
    </row>
    <row r="7528" spans="18:18" x14ac:dyDescent="0.25">
      <c r="R7528" s="330"/>
    </row>
    <row r="7529" spans="18:18" x14ac:dyDescent="0.25">
      <c r="R7529" s="330"/>
    </row>
    <row r="7530" spans="18:18" x14ac:dyDescent="0.25">
      <c r="R7530" s="330"/>
    </row>
    <row r="7531" spans="18:18" x14ac:dyDescent="0.25">
      <c r="R7531" s="330"/>
    </row>
    <row r="7532" spans="18:18" x14ac:dyDescent="0.25">
      <c r="R7532" s="330"/>
    </row>
    <row r="7533" spans="18:18" x14ac:dyDescent="0.25">
      <c r="R7533" s="330"/>
    </row>
    <row r="7534" spans="18:18" x14ac:dyDescent="0.25">
      <c r="R7534" s="330"/>
    </row>
    <row r="7535" spans="18:18" x14ac:dyDescent="0.25">
      <c r="R7535" s="330"/>
    </row>
    <row r="7536" spans="18:18" x14ac:dyDescent="0.25">
      <c r="R7536" s="330"/>
    </row>
    <row r="7537" spans="18:18" x14ac:dyDescent="0.25">
      <c r="R7537" s="330"/>
    </row>
    <row r="7538" spans="18:18" x14ac:dyDescent="0.25">
      <c r="R7538" s="330"/>
    </row>
    <row r="7539" spans="18:18" x14ac:dyDescent="0.25">
      <c r="R7539" s="330"/>
    </row>
    <row r="7540" spans="18:18" x14ac:dyDescent="0.25">
      <c r="R7540" s="330"/>
    </row>
    <row r="7541" spans="18:18" x14ac:dyDescent="0.25">
      <c r="R7541" s="330"/>
    </row>
    <row r="7542" spans="18:18" x14ac:dyDescent="0.25">
      <c r="R7542" s="330"/>
    </row>
    <row r="7543" spans="18:18" x14ac:dyDescent="0.25">
      <c r="R7543" s="330"/>
    </row>
    <row r="7544" spans="18:18" x14ac:dyDescent="0.25">
      <c r="R7544" s="330"/>
    </row>
    <row r="7545" spans="18:18" x14ac:dyDescent="0.25">
      <c r="R7545" s="330"/>
    </row>
    <row r="7546" spans="18:18" x14ac:dyDescent="0.25">
      <c r="R7546" s="330"/>
    </row>
    <row r="7547" spans="18:18" x14ac:dyDescent="0.25">
      <c r="R7547" s="330"/>
    </row>
    <row r="7548" spans="18:18" x14ac:dyDescent="0.25">
      <c r="R7548" s="330"/>
    </row>
    <row r="7549" spans="18:18" x14ac:dyDescent="0.25">
      <c r="R7549" s="330"/>
    </row>
    <row r="7550" spans="18:18" x14ac:dyDescent="0.25">
      <c r="R7550" s="330"/>
    </row>
    <row r="7551" spans="18:18" x14ac:dyDescent="0.25">
      <c r="R7551" s="330"/>
    </row>
    <row r="7552" spans="18:18" x14ac:dyDescent="0.25">
      <c r="R7552" s="330"/>
    </row>
    <row r="7553" spans="18:18" x14ac:dyDescent="0.25">
      <c r="R7553" s="330"/>
    </row>
    <row r="7554" spans="18:18" x14ac:dyDescent="0.25">
      <c r="R7554" s="330"/>
    </row>
    <row r="7555" spans="18:18" x14ac:dyDescent="0.25">
      <c r="R7555" s="330"/>
    </row>
    <row r="7556" spans="18:18" x14ac:dyDescent="0.25">
      <c r="R7556" s="330"/>
    </row>
    <row r="7557" spans="18:18" x14ac:dyDescent="0.25">
      <c r="R7557" s="330"/>
    </row>
    <row r="7558" spans="18:18" x14ac:dyDescent="0.25">
      <c r="R7558" s="330"/>
    </row>
    <row r="7559" spans="18:18" x14ac:dyDescent="0.25">
      <c r="R7559" s="330"/>
    </row>
    <row r="7560" spans="18:18" x14ac:dyDescent="0.25">
      <c r="R7560" s="330"/>
    </row>
    <row r="7561" spans="18:18" x14ac:dyDescent="0.25">
      <c r="R7561" s="330"/>
    </row>
    <row r="7562" spans="18:18" x14ac:dyDescent="0.25">
      <c r="R7562" s="330"/>
    </row>
    <row r="7563" spans="18:18" x14ac:dyDescent="0.25">
      <c r="R7563" s="330"/>
    </row>
    <row r="7564" spans="18:18" x14ac:dyDescent="0.25">
      <c r="R7564" s="330"/>
    </row>
    <row r="7565" spans="18:18" x14ac:dyDescent="0.25">
      <c r="R7565" s="330"/>
    </row>
    <row r="7566" spans="18:18" x14ac:dyDescent="0.25">
      <c r="R7566" s="330"/>
    </row>
    <row r="7567" spans="18:18" x14ac:dyDescent="0.25">
      <c r="R7567" s="330"/>
    </row>
    <row r="7568" spans="18:18" x14ac:dyDescent="0.25">
      <c r="R7568" s="330"/>
    </row>
    <row r="7569" spans="18:18" x14ac:dyDescent="0.25">
      <c r="R7569" s="330"/>
    </row>
    <row r="7570" spans="18:18" x14ac:dyDescent="0.25">
      <c r="R7570" s="330"/>
    </row>
    <row r="7571" spans="18:18" x14ac:dyDescent="0.25">
      <c r="R7571" s="330"/>
    </row>
    <row r="7572" spans="18:18" x14ac:dyDescent="0.25">
      <c r="R7572" s="330"/>
    </row>
    <row r="7573" spans="18:18" x14ac:dyDescent="0.25">
      <c r="R7573" s="330"/>
    </row>
    <row r="7574" spans="18:18" x14ac:dyDescent="0.25">
      <c r="R7574" s="330"/>
    </row>
    <row r="7575" spans="18:18" x14ac:dyDescent="0.25">
      <c r="R7575" s="330"/>
    </row>
    <row r="7576" spans="18:18" x14ac:dyDescent="0.25">
      <c r="R7576" s="330"/>
    </row>
    <row r="7577" spans="18:18" x14ac:dyDescent="0.25">
      <c r="R7577" s="330"/>
    </row>
    <row r="7578" spans="18:18" x14ac:dyDescent="0.25">
      <c r="R7578" s="330"/>
    </row>
    <row r="7579" spans="18:18" x14ac:dyDescent="0.25">
      <c r="R7579" s="330"/>
    </row>
    <row r="7580" spans="18:18" x14ac:dyDescent="0.25">
      <c r="R7580" s="330"/>
    </row>
    <row r="7581" spans="18:18" x14ac:dyDescent="0.25">
      <c r="R7581" s="330"/>
    </row>
    <row r="7582" spans="18:18" x14ac:dyDescent="0.25">
      <c r="R7582" s="330"/>
    </row>
    <row r="7583" spans="18:18" x14ac:dyDescent="0.25">
      <c r="R7583" s="330"/>
    </row>
    <row r="7584" spans="18:18" x14ac:dyDescent="0.25">
      <c r="R7584" s="330"/>
    </row>
    <row r="7585" spans="18:18" x14ac:dyDescent="0.25">
      <c r="R7585" s="330"/>
    </row>
    <row r="7586" spans="18:18" x14ac:dyDescent="0.25">
      <c r="R7586" s="330"/>
    </row>
    <row r="7587" spans="18:18" x14ac:dyDescent="0.25">
      <c r="R7587" s="330"/>
    </row>
    <row r="7588" spans="18:18" x14ac:dyDescent="0.25">
      <c r="R7588" s="330"/>
    </row>
    <row r="7589" spans="18:18" x14ac:dyDescent="0.25">
      <c r="R7589" s="330"/>
    </row>
    <row r="7590" spans="18:18" x14ac:dyDescent="0.25">
      <c r="R7590" s="330"/>
    </row>
    <row r="7591" spans="18:18" x14ac:dyDescent="0.25">
      <c r="R7591" s="330"/>
    </row>
    <row r="7592" spans="18:18" x14ac:dyDescent="0.25">
      <c r="R7592" s="330"/>
    </row>
    <row r="7593" spans="18:18" x14ac:dyDescent="0.25">
      <c r="R7593" s="330"/>
    </row>
    <row r="7594" spans="18:18" x14ac:dyDescent="0.25">
      <c r="R7594" s="330"/>
    </row>
    <row r="7595" spans="18:18" x14ac:dyDescent="0.25">
      <c r="R7595" s="330"/>
    </row>
    <row r="7596" spans="18:18" x14ac:dyDescent="0.25">
      <c r="R7596" s="330"/>
    </row>
    <row r="7597" spans="18:18" x14ac:dyDescent="0.25">
      <c r="R7597" s="330"/>
    </row>
    <row r="7598" spans="18:18" x14ac:dyDescent="0.25">
      <c r="R7598" s="330"/>
    </row>
    <row r="7599" spans="18:18" x14ac:dyDescent="0.25">
      <c r="R7599" s="330"/>
    </row>
    <row r="7600" spans="18:18" x14ac:dyDescent="0.25">
      <c r="R7600" s="330"/>
    </row>
    <row r="7601" spans="18:18" x14ac:dyDescent="0.25">
      <c r="R7601" s="330"/>
    </row>
    <row r="7602" spans="18:18" x14ac:dyDescent="0.25">
      <c r="R7602" s="330"/>
    </row>
    <row r="7603" spans="18:18" x14ac:dyDescent="0.25">
      <c r="R7603" s="330"/>
    </row>
    <row r="7604" spans="18:18" x14ac:dyDescent="0.25">
      <c r="R7604" s="330"/>
    </row>
    <row r="7605" spans="18:18" x14ac:dyDescent="0.25">
      <c r="R7605" s="330"/>
    </row>
    <row r="7606" spans="18:18" x14ac:dyDescent="0.25">
      <c r="R7606" s="330"/>
    </row>
    <row r="7607" spans="18:18" x14ac:dyDescent="0.25">
      <c r="R7607" s="330"/>
    </row>
    <row r="7608" spans="18:18" x14ac:dyDescent="0.25">
      <c r="R7608" s="330"/>
    </row>
    <row r="7609" spans="18:18" x14ac:dyDescent="0.25">
      <c r="R7609" s="330"/>
    </row>
    <row r="7610" spans="18:18" x14ac:dyDescent="0.25">
      <c r="R7610" s="330"/>
    </row>
    <row r="7611" spans="18:18" x14ac:dyDescent="0.25">
      <c r="R7611" s="330"/>
    </row>
    <row r="7612" spans="18:18" x14ac:dyDescent="0.25">
      <c r="R7612" s="330"/>
    </row>
    <row r="7613" spans="18:18" x14ac:dyDescent="0.25">
      <c r="R7613" s="330"/>
    </row>
    <row r="7614" spans="18:18" x14ac:dyDescent="0.25">
      <c r="R7614" s="330"/>
    </row>
    <row r="7615" spans="18:18" x14ac:dyDescent="0.25">
      <c r="R7615" s="330"/>
    </row>
    <row r="7616" spans="18:18" x14ac:dyDescent="0.25">
      <c r="R7616" s="330"/>
    </row>
    <row r="7617" spans="18:18" x14ac:dyDescent="0.25">
      <c r="R7617" s="330"/>
    </row>
    <row r="7618" spans="18:18" x14ac:dyDescent="0.25">
      <c r="R7618" s="330"/>
    </row>
    <row r="7619" spans="18:18" x14ac:dyDescent="0.25">
      <c r="R7619" s="330"/>
    </row>
    <row r="7620" spans="18:18" x14ac:dyDescent="0.25">
      <c r="R7620" s="330"/>
    </row>
    <row r="7621" spans="18:18" x14ac:dyDescent="0.25">
      <c r="R7621" s="330"/>
    </row>
    <row r="7622" spans="18:18" x14ac:dyDescent="0.25">
      <c r="R7622" s="330"/>
    </row>
    <row r="7623" spans="18:18" x14ac:dyDescent="0.25">
      <c r="R7623" s="330"/>
    </row>
    <row r="7624" spans="18:18" x14ac:dyDescent="0.25">
      <c r="R7624" s="330"/>
    </row>
    <row r="7625" spans="18:18" x14ac:dyDescent="0.25">
      <c r="R7625" s="330"/>
    </row>
    <row r="7626" spans="18:18" x14ac:dyDescent="0.25">
      <c r="R7626" s="330"/>
    </row>
    <row r="7627" spans="18:18" x14ac:dyDescent="0.25">
      <c r="R7627" s="330"/>
    </row>
    <row r="7628" spans="18:18" x14ac:dyDescent="0.25">
      <c r="R7628" s="330"/>
    </row>
    <row r="7629" spans="18:18" x14ac:dyDescent="0.25">
      <c r="R7629" s="330"/>
    </row>
    <row r="7630" spans="18:18" x14ac:dyDescent="0.25">
      <c r="R7630" s="330"/>
    </row>
    <row r="7631" spans="18:18" x14ac:dyDescent="0.25">
      <c r="R7631" s="330"/>
    </row>
    <row r="7632" spans="18:18" x14ac:dyDescent="0.25">
      <c r="R7632" s="330"/>
    </row>
    <row r="7633" spans="18:18" x14ac:dyDescent="0.25">
      <c r="R7633" s="330"/>
    </row>
    <row r="7634" spans="18:18" x14ac:dyDescent="0.25">
      <c r="R7634" s="330"/>
    </row>
    <row r="7635" spans="18:18" x14ac:dyDescent="0.25">
      <c r="R7635" s="330"/>
    </row>
    <row r="7636" spans="18:18" x14ac:dyDescent="0.25">
      <c r="R7636" s="330"/>
    </row>
    <row r="7637" spans="18:18" x14ac:dyDescent="0.25">
      <c r="R7637" s="330"/>
    </row>
    <row r="7638" spans="18:18" x14ac:dyDescent="0.25">
      <c r="R7638" s="330"/>
    </row>
    <row r="7639" spans="18:18" x14ac:dyDescent="0.25">
      <c r="R7639" s="330"/>
    </row>
    <row r="7640" spans="18:18" x14ac:dyDescent="0.25">
      <c r="R7640" s="330"/>
    </row>
    <row r="7641" spans="18:18" x14ac:dyDescent="0.25">
      <c r="R7641" s="330"/>
    </row>
    <row r="7642" spans="18:18" x14ac:dyDescent="0.25">
      <c r="R7642" s="330"/>
    </row>
    <row r="7643" spans="18:18" x14ac:dyDescent="0.25">
      <c r="R7643" s="330"/>
    </row>
    <row r="7644" spans="18:18" x14ac:dyDescent="0.25">
      <c r="R7644" s="330"/>
    </row>
    <row r="7645" spans="18:18" x14ac:dyDescent="0.25">
      <c r="R7645" s="330"/>
    </row>
    <row r="7646" spans="18:18" x14ac:dyDescent="0.25">
      <c r="R7646" s="330"/>
    </row>
    <row r="7647" spans="18:18" x14ac:dyDescent="0.25">
      <c r="R7647" s="330"/>
    </row>
    <row r="7648" spans="18:18" x14ac:dyDescent="0.25">
      <c r="R7648" s="330"/>
    </row>
    <row r="7649" spans="18:18" x14ac:dyDescent="0.25">
      <c r="R7649" s="330"/>
    </row>
    <row r="7650" spans="18:18" x14ac:dyDescent="0.25">
      <c r="R7650" s="330"/>
    </row>
    <row r="7651" spans="18:18" x14ac:dyDescent="0.25">
      <c r="R7651" s="330"/>
    </row>
    <row r="7652" spans="18:18" x14ac:dyDescent="0.25">
      <c r="R7652" s="330"/>
    </row>
    <row r="7653" spans="18:18" x14ac:dyDescent="0.25">
      <c r="R7653" s="330"/>
    </row>
    <row r="7654" spans="18:18" x14ac:dyDescent="0.25">
      <c r="R7654" s="330"/>
    </row>
    <row r="7655" spans="18:18" x14ac:dyDescent="0.25">
      <c r="R7655" s="330"/>
    </row>
    <row r="7656" spans="18:18" x14ac:dyDescent="0.25">
      <c r="R7656" s="330"/>
    </row>
    <row r="7657" spans="18:18" x14ac:dyDescent="0.25">
      <c r="R7657" s="330"/>
    </row>
    <row r="7658" spans="18:18" x14ac:dyDescent="0.25">
      <c r="R7658" s="330"/>
    </row>
    <row r="7659" spans="18:18" x14ac:dyDescent="0.25">
      <c r="R7659" s="330"/>
    </row>
    <row r="7660" spans="18:18" x14ac:dyDescent="0.25">
      <c r="R7660" s="330"/>
    </row>
    <row r="7661" spans="18:18" x14ac:dyDescent="0.25">
      <c r="R7661" s="330"/>
    </row>
    <row r="7662" spans="18:18" x14ac:dyDescent="0.25">
      <c r="R7662" s="330"/>
    </row>
    <row r="7663" spans="18:18" x14ac:dyDescent="0.25">
      <c r="R7663" s="330"/>
    </row>
    <row r="7664" spans="18:18" x14ac:dyDescent="0.25">
      <c r="R7664" s="330"/>
    </row>
    <row r="7665" spans="18:18" x14ac:dyDescent="0.25">
      <c r="R7665" s="330"/>
    </row>
    <row r="7666" spans="18:18" x14ac:dyDescent="0.25">
      <c r="R7666" s="330"/>
    </row>
    <row r="7667" spans="18:18" x14ac:dyDescent="0.25">
      <c r="R7667" s="330"/>
    </row>
    <row r="7668" spans="18:18" x14ac:dyDescent="0.25">
      <c r="R7668" s="330"/>
    </row>
    <row r="7669" spans="18:18" x14ac:dyDescent="0.25">
      <c r="R7669" s="330"/>
    </row>
    <row r="7670" spans="18:18" x14ac:dyDescent="0.25">
      <c r="R7670" s="330"/>
    </row>
    <row r="7671" spans="18:18" x14ac:dyDescent="0.25">
      <c r="R7671" s="330"/>
    </row>
    <row r="7672" spans="18:18" x14ac:dyDescent="0.25">
      <c r="R7672" s="330"/>
    </row>
    <row r="7673" spans="18:18" x14ac:dyDescent="0.25">
      <c r="R7673" s="330"/>
    </row>
    <row r="7674" spans="18:18" x14ac:dyDescent="0.25">
      <c r="R7674" s="330"/>
    </row>
    <row r="7675" spans="18:18" x14ac:dyDescent="0.25">
      <c r="R7675" s="330"/>
    </row>
    <row r="7676" spans="18:18" x14ac:dyDescent="0.25">
      <c r="R7676" s="330"/>
    </row>
    <row r="7677" spans="18:18" x14ac:dyDescent="0.25">
      <c r="R7677" s="330"/>
    </row>
    <row r="7678" spans="18:18" x14ac:dyDescent="0.25">
      <c r="R7678" s="330"/>
    </row>
    <row r="7679" spans="18:18" x14ac:dyDescent="0.25">
      <c r="R7679" s="330"/>
    </row>
    <row r="7680" spans="18:18" x14ac:dyDescent="0.25">
      <c r="R7680" s="330"/>
    </row>
    <row r="7681" spans="18:18" x14ac:dyDescent="0.25">
      <c r="R7681" s="330"/>
    </row>
    <row r="7682" spans="18:18" x14ac:dyDescent="0.25">
      <c r="R7682" s="330"/>
    </row>
    <row r="7683" spans="18:18" x14ac:dyDescent="0.25">
      <c r="R7683" s="330"/>
    </row>
    <row r="7684" spans="18:18" x14ac:dyDescent="0.25">
      <c r="R7684" s="330"/>
    </row>
    <row r="7685" spans="18:18" x14ac:dyDescent="0.25">
      <c r="R7685" s="330"/>
    </row>
    <row r="7686" spans="18:18" x14ac:dyDescent="0.25">
      <c r="R7686" s="330"/>
    </row>
    <row r="7687" spans="18:18" x14ac:dyDescent="0.25">
      <c r="R7687" s="330"/>
    </row>
    <row r="7688" spans="18:18" x14ac:dyDescent="0.25">
      <c r="R7688" s="330"/>
    </row>
    <row r="7689" spans="18:18" x14ac:dyDescent="0.25">
      <c r="R7689" s="330"/>
    </row>
    <row r="7690" spans="18:18" x14ac:dyDescent="0.25">
      <c r="R7690" s="330"/>
    </row>
    <row r="7691" spans="18:18" x14ac:dyDescent="0.25">
      <c r="R7691" s="330"/>
    </row>
    <row r="7692" spans="18:18" x14ac:dyDescent="0.25">
      <c r="R7692" s="330"/>
    </row>
    <row r="7693" spans="18:18" x14ac:dyDescent="0.25">
      <c r="R7693" s="330"/>
    </row>
    <row r="7694" spans="18:18" x14ac:dyDescent="0.25">
      <c r="R7694" s="330"/>
    </row>
    <row r="7695" spans="18:18" x14ac:dyDescent="0.25">
      <c r="R7695" s="330"/>
    </row>
    <row r="7696" spans="18:18" x14ac:dyDescent="0.25">
      <c r="R7696" s="330"/>
    </row>
    <row r="7697" spans="18:18" x14ac:dyDescent="0.25">
      <c r="R7697" s="330"/>
    </row>
    <row r="7698" spans="18:18" x14ac:dyDescent="0.25">
      <c r="R7698" s="330"/>
    </row>
    <row r="7699" spans="18:18" x14ac:dyDescent="0.25">
      <c r="R7699" s="330"/>
    </row>
    <row r="7700" spans="18:18" x14ac:dyDescent="0.25">
      <c r="R7700" s="330"/>
    </row>
    <row r="7701" spans="18:18" x14ac:dyDescent="0.25">
      <c r="R7701" s="330"/>
    </row>
    <row r="7702" spans="18:18" x14ac:dyDescent="0.25">
      <c r="R7702" s="330"/>
    </row>
    <row r="7703" spans="18:18" x14ac:dyDescent="0.25">
      <c r="R7703" s="330"/>
    </row>
    <row r="7704" spans="18:18" x14ac:dyDescent="0.25">
      <c r="R7704" s="330"/>
    </row>
    <row r="7705" spans="18:18" x14ac:dyDescent="0.25">
      <c r="R7705" s="330"/>
    </row>
    <row r="7706" spans="18:18" x14ac:dyDescent="0.25">
      <c r="R7706" s="330"/>
    </row>
    <row r="7707" spans="18:18" x14ac:dyDescent="0.25">
      <c r="R7707" s="330"/>
    </row>
    <row r="7708" spans="18:18" x14ac:dyDescent="0.25">
      <c r="R7708" s="330"/>
    </row>
    <row r="7709" spans="18:18" x14ac:dyDescent="0.25">
      <c r="R7709" s="330"/>
    </row>
    <row r="7710" spans="18:18" x14ac:dyDescent="0.25">
      <c r="R7710" s="330"/>
    </row>
    <row r="7711" spans="18:18" x14ac:dyDescent="0.25">
      <c r="R7711" s="330"/>
    </row>
    <row r="7712" spans="18:18" x14ac:dyDescent="0.25">
      <c r="R7712" s="330"/>
    </row>
    <row r="7713" spans="18:18" x14ac:dyDescent="0.25">
      <c r="R7713" s="330"/>
    </row>
    <row r="7714" spans="18:18" x14ac:dyDescent="0.25">
      <c r="R7714" s="330"/>
    </row>
    <row r="7715" spans="18:18" x14ac:dyDescent="0.25">
      <c r="R7715" s="330"/>
    </row>
    <row r="7716" spans="18:18" x14ac:dyDescent="0.25">
      <c r="R7716" s="330"/>
    </row>
    <row r="7717" spans="18:18" x14ac:dyDescent="0.25">
      <c r="R7717" s="330"/>
    </row>
    <row r="7718" spans="18:18" x14ac:dyDescent="0.25">
      <c r="R7718" s="330"/>
    </row>
    <row r="7719" spans="18:18" x14ac:dyDescent="0.25">
      <c r="R7719" s="330"/>
    </row>
    <row r="7720" spans="18:18" x14ac:dyDescent="0.25">
      <c r="R7720" s="330"/>
    </row>
    <row r="7721" spans="18:18" x14ac:dyDescent="0.25">
      <c r="R7721" s="330"/>
    </row>
    <row r="7722" spans="18:18" x14ac:dyDescent="0.25">
      <c r="R7722" s="330"/>
    </row>
    <row r="7723" spans="18:18" x14ac:dyDescent="0.25">
      <c r="R7723" s="330"/>
    </row>
    <row r="7724" spans="18:18" x14ac:dyDescent="0.25">
      <c r="R7724" s="330"/>
    </row>
    <row r="7725" spans="18:18" x14ac:dyDescent="0.25">
      <c r="R7725" s="330"/>
    </row>
    <row r="7726" spans="18:18" x14ac:dyDescent="0.25">
      <c r="R7726" s="330"/>
    </row>
    <row r="7727" spans="18:18" x14ac:dyDescent="0.25">
      <c r="R7727" s="330"/>
    </row>
    <row r="7728" spans="18:18" x14ac:dyDescent="0.25">
      <c r="R7728" s="330"/>
    </row>
    <row r="7729" spans="18:18" x14ac:dyDescent="0.25">
      <c r="R7729" s="330"/>
    </row>
    <row r="7730" spans="18:18" x14ac:dyDescent="0.25">
      <c r="R7730" s="330"/>
    </row>
    <row r="7731" spans="18:18" x14ac:dyDescent="0.25">
      <c r="R7731" s="330"/>
    </row>
    <row r="7732" spans="18:18" x14ac:dyDescent="0.25">
      <c r="R7732" s="330"/>
    </row>
    <row r="7733" spans="18:18" x14ac:dyDescent="0.25">
      <c r="R7733" s="330"/>
    </row>
    <row r="7734" spans="18:18" x14ac:dyDescent="0.25">
      <c r="R7734" s="330"/>
    </row>
    <row r="7735" spans="18:18" x14ac:dyDescent="0.25">
      <c r="R7735" s="330"/>
    </row>
    <row r="7736" spans="18:18" x14ac:dyDescent="0.25">
      <c r="R7736" s="330"/>
    </row>
    <row r="7737" spans="18:18" x14ac:dyDescent="0.25">
      <c r="R7737" s="330"/>
    </row>
    <row r="7738" spans="18:18" x14ac:dyDescent="0.25">
      <c r="R7738" s="330"/>
    </row>
    <row r="7739" spans="18:18" x14ac:dyDescent="0.25">
      <c r="R7739" s="330"/>
    </row>
    <row r="7740" spans="18:18" x14ac:dyDescent="0.25">
      <c r="R7740" s="330"/>
    </row>
    <row r="7741" spans="18:18" x14ac:dyDescent="0.25">
      <c r="R7741" s="330"/>
    </row>
    <row r="7742" spans="18:18" x14ac:dyDescent="0.25">
      <c r="R7742" s="330"/>
    </row>
    <row r="7743" spans="18:18" x14ac:dyDescent="0.25">
      <c r="R7743" s="330"/>
    </row>
    <row r="7744" spans="18:18" x14ac:dyDescent="0.25">
      <c r="R7744" s="330"/>
    </row>
    <row r="7745" spans="18:18" x14ac:dyDescent="0.25">
      <c r="R7745" s="330"/>
    </row>
    <row r="7746" spans="18:18" x14ac:dyDescent="0.25">
      <c r="R7746" s="330"/>
    </row>
    <row r="7747" spans="18:18" x14ac:dyDescent="0.25">
      <c r="R7747" s="330"/>
    </row>
    <row r="7748" spans="18:18" x14ac:dyDescent="0.25">
      <c r="R7748" s="330"/>
    </row>
    <row r="7749" spans="18:18" x14ac:dyDescent="0.25">
      <c r="R7749" s="330"/>
    </row>
    <row r="7750" spans="18:18" x14ac:dyDescent="0.25">
      <c r="R7750" s="330"/>
    </row>
    <row r="7751" spans="18:18" x14ac:dyDescent="0.25">
      <c r="R7751" s="330"/>
    </row>
    <row r="7752" spans="18:18" x14ac:dyDescent="0.25">
      <c r="R7752" s="330"/>
    </row>
    <row r="7753" spans="18:18" x14ac:dyDescent="0.25">
      <c r="R7753" s="330"/>
    </row>
    <row r="7754" spans="18:18" x14ac:dyDescent="0.25">
      <c r="R7754" s="330"/>
    </row>
    <row r="7755" spans="18:18" x14ac:dyDescent="0.25">
      <c r="R7755" s="330"/>
    </row>
    <row r="7756" spans="18:18" x14ac:dyDescent="0.25">
      <c r="R7756" s="330"/>
    </row>
    <row r="7757" spans="18:18" x14ac:dyDescent="0.25">
      <c r="R7757" s="330"/>
    </row>
    <row r="7758" spans="18:18" x14ac:dyDescent="0.25">
      <c r="R7758" s="330"/>
    </row>
    <row r="7759" spans="18:18" x14ac:dyDescent="0.25">
      <c r="R7759" s="330"/>
    </row>
    <row r="7760" spans="18:18" x14ac:dyDescent="0.25">
      <c r="R7760" s="330"/>
    </row>
    <row r="7761" spans="18:18" x14ac:dyDescent="0.25">
      <c r="R7761" s="330"/>
    </row>
    <row r="7762" spans="18:18" x14ac:dyDescent="0.25">
      <c r="R7762" s="330"/>
    </row>
    <row r="7763" spans="18:18" x14ac:dyDescent="0.25">
      <c r="R7763" s="330"/>
    </row>
    <row r="7764" spans="18:18" x14ac:dyDescent="0.25">
      <c r="R7764" s="330"/>
    </row>
    <row r="7765" spans="18:18" x14ac:dyDescent="0.25">
      <c r="R7765" s="330"/>
    </row>
    <row r="7766" spans="18:18" x14ac:dyDescent="0.25">
      <c r="R7766" s="330"/>
    </row>
    <row r="7767" spans="18:18" x14ac:dyDescent="0.25">
      <c r="R7767" s="330"/>
    </row>
    <row r="7768" spans="18:18" x14ac:dyDescent="0.25">
      <c r="R7768" s="330"/>
    </row>
    <row r="7769" spans="18:18" x14ac:dyDescent="0.25">
      <c r="R7769" s="330"/>
    </row>
    <row r="7770" spans="18:18" x14ac:dyDescent="0.25">
      <c r="R7770" s="330"/>
    </row>
    <row r="7771" spans="18:18" x14ac:dyDescent="0.25">
      <c r="R7771" s="330"/>
    </row>
    <row r="7772" spans="18:18" x14ac:dyDescent="0.25">
      <c r="R7772" s="330"/>
    </row>
    <row r="7773" spans="18:18" x14ac:dyDescent="0.25">
      <c r="R7773" s="330"/>
    </row>
    <row r="7774" spans="18:18" x14ac:dyDescent="0.25">
      <c r="R7774" s="330"/>
    </row>
    <row r="7775" spans="18:18" x14ac:dyDescent="0.25">
      <c r="R7775" s="330"/>
    </row>
    <row r="7776" spans="18:18" x14ac:dyDescent="0.25">
      <c r="R7776" s="330"/>
    </row>
    <row r="7777" spans="18:18" x14ac:dyDescent="0.25">
      <c r="R7777" s="330"/>
    </row>
    <row r="7778" spans="18:18" x14ac:dyDescent="0.25">
      <c r="R7778" s="330"/>
    </row>
    <row r="7779" spans="18:18" x14ac:dyDescent="0.25">
      <c r="R7779" s="330"/>
    </row>
    <row r="7780" spans="18:18" x14ac:dyDescent="0.25">
      <c r="R7780" s="330"/>
    </row>
    <row r="7781" spans="18:18" x14ac:dyDescent="0.25">
      <c r="R7781" s="330"/>
    </row>
    <row r="7782" spans="18:18" x14ac:dyDescent="0.25">
      <c r="R7782" s="330"/>
    </row>
    <row r="7783" spans="18:18" x14ac:dyDescent="0.25">
      <c r="R7783" s="330"/>
    </row>
    <row r="7784" spans="18:18" x14ac:dyDescent="0.25">
      <c r="R7784" s="330"/>
    </row>
    <row r="7785" spans="18:18" x14ac:dyDescent="0.25">
      <c r="R7785" s="330"/>
    </row>
    <row r="7786" spans="18:18" x14ac:dyDescent="0.25">
      <c r="R7786" s="330"/>
    </row>
    <row r="7787" spans="18:18" x14ac:dyDescent="0.25">
      <c r="R7787" s="330"/>
    </row>
    <row r="7788" spans="18:18" x14ac:dyDescent="0.25">
      <c r="R7788" s="330"/>
    </row>
    <row r="7789" spans="18:18" x14ac:dyDescent="0.25">
      <c r="R7789" s="330"/>
    </row>
    <row r="7790" spans="18:18" x14ac:dyDescent="0.25">
      <c r="R7790" s="330"/>
    </row>
    <row r="7791" spans="18:18" x14ac:dyDescent="0.25">
      <c r="R7791" s="330"/>
    </row>
    <row r="7792" spans="18:18" x14ac:dyDescent="0.25">
      <c r="R7792" s="330"/>
    </row>
    <row r="7793" spans="18:18" x14ac:dyDescent="0.25">
      <c r="R7793" s="330"/>
    </row>
    <row r="7794" spans="18:18" x14ac:dyDescent="0.25">
      <c r="R7794" s="330"/>
    </row>
    <row r="7795" spans="18:18" x14ac:dyDescent="0.25">
      <c r="R7795" s="330"/>
    </row>
    <row r="7796" spans="18:18" x14ac:dyDescent="0.25">
      <c r="R7796" s="330"/>
    </row>
    <row r="7797" spans="18:18" x14ac:dyDescent="0.25">
      <c r="R7797" s="330"/>
    </row>
    <row r="7798" spans="18:18" x14ac:dyDescent="0.25">
      <c r="R7798" s="330"/>
    </row>
    <row r="7799" spans="18:18" x14ac:dyDescent="0.25">
      <c r="R7799" s="330"/>
    </row>
    <row r="7800" spans="18:18" x14ac:dyDescent="0.25">
      <c r="R7800" s="330"/>
    </row>
    <row r="7801" spans="18:18" x14ac:dyDescent="0.25">
      <c r="R7801" s="330"/>
    </row>
    <row r="7802" spans="18:18" x14ac:dyDescent="0.25">
      <c r="R7802" s="330"/>
    </row>
    <row r="7803" spans="18:18" x14ac:dyDescent="0.25">
      <c r="R7803" s="330"/>
    </row>
    <row r="7804" spans="18:18" x14ac:dyDescent="0.25">
      <c r="R7804" s="330"/>
    </row>
    <row r="7805" spans="18:18" x14ac:dyDescent="0.25">
      <c r="R7805" s="330"/>
    </row>
    <row r="7806" spans="18:18" x14ac:dyDescent="0.25">
      <c r="R7806" s="330"/>
    </row>
    <row r="7807" spans="18:18" x14ac:dyDescent="0.25">
      <c r="R7807" s="330"/>
    </row>
    <row r="7808" spans="18:18" x14ac:dyDescent="0.25">
      <c r="R7808" s="330"/>
    </row>
    <row r="7809" spans="18:18" x14ac:dyDescent="0.25">
      <c r="R7809" s="330"/>
    </row>
    <row r="7810" spans="18:18" x14ac:dyDescent="0.25">
      <c r="R7810" s="330"/>
    </row>
    <row r="7811" spans="18:18" x14ac:dyDescent="0.25">
      <c r="R7811" s="330"/>
    </row>
    <row r="7812" spans="18:18" x14ac:dyDescent="0.25">
      <c r="R7812" s="330"/>
    </row>
    <row r="7813" spans="18:18" x14ac:dyDescent="0.25">
      <c r="R7813" s="330"/>
    </row>
    <row r="7814" spans="18:18" x14ac:dyDescent="0.25">
      <c r="R7814" s="330"/>
    </row>
    <row r="7815" spans="18:18" x14ac:dyDescent="0.25">
      <c r="R7815" s="330"/>
    </row>
    <row r="7816" spans="18:18" x14ac:dyDescent="0.25">
      <c r="R7816" s="330"/>
    </row>
    <row r="7817" spans="18:18" x14ac:dyDescent="0.25">
      <c r="R7817" s="330"/>
    </row>
    <row r="7818" spans="18:18" x14ac:dyDescent="0.25">
      <c r="R7818" s="330"/>
    </row>
    <row r="7819" spans="18:18" x14ac:dyDescent="0.25">
      <c r="R7819" s="330"/>
    </row>
    <row r="7820" spans="18:18" x14ac:dyDescent="0.25">
      <c r="R7820" s="330"/>
    </row>
    <row r="7821" spans="18:18" x14ac:dyDescent="0.25">
      <c r="R7821" s="330"/>
    </row>
    <row r="7822" spans="18:18" x14ac:dyDescent="0.25">
      <c r="R7822" s="330"/>
    </row>
    <row r="7823" spans="18:18" x14ac:dyDescent="0.25">
      <c r="R7823" s="330"/>
    </row>
    <row r="7824" spans="18:18" x14ac:dyDescent="0.25">
      <c r="R7824" s="330"/>
    </row>
    <row r="7825" spans="18:18" x14ac:dyDescent="0.25">
      <c r="R7825" s="330"/>
    </row>
    <row r="7826" spans="18:18" x14ac:dyDescent="0.25">
      <c r="R7826" s="330"/>
    </row>
    <row r="7827" spans="18:18" x14ac:dyDescent="0.25">
      <c r="R7827" s="330"/>
    </row>
    <row r="7828" spans="18:18" x14ac:dyDescent="0.25">
      <c r="R7828" s="330"/>
    </row>
    <row r="7829" spans="18:18" x14ac:dyDescent="0.25">
      <c r="R7829" s="330"/>
    </row>
    <row r="7830" spans="18:18" x14ac:dyDescent="0.25">
      <c r="R7830" s="330"/>
    </row>
    <row r="7831" spans="18:18" x14ac:dyDescent="0.25">
      <c r="R7831" s="330"/>
    </row>
    <row r="7832" spans="18:18" x14ac:dyDescent="0.25">
      <c r="R7832" s="330"/>
    </row>
    <row r="7833" spans="18:18" x14ac:dyDescent="0.25">
      <c r="R7833" s="330"/>
    </row>
    <row r="7834" spans="18:18" x14ac:dyDescent="0.25">
      <c r="R7834" s="330"/>
    </row>
    <row r="7835" spans="18:18" x14ac:dyDescent="0.25">
      <c r="R7835" s="330"/>
    </row>
    <row r="7836" spans="18:18" x14ac:dyDescent="0.25">
      <c r="R7836" s="330"/>
    </row>
    <row r="7837" spans="18:18" x14ac:dyDescent="0.25">
      <c r="R7837" s="330"/>
    </row>
    <row r="7838" spans="18:18" x14ac:dyDescent="0.25">
      <c r="R7838" s="330"/>
    </row>
    <row r="7839" spans="18:18" x14ac:dyDescent="0.25">
      <c r="R7839" s="330"/>
    </row>
    <row r="7840" spans="18:18" x14ac:dyDescent="0.25">
      <c r="R7840" s="330"/>
    </row>
    <row r="7841" spans="18:18" x14ac:dyDescent="0.25">
      <c r="R7841" s="330"/>
    </row>
    <row r="7842" spans="18:18" x14ac:dyDescent="0.25">
      <c r="R7842" s="330"/>
    </row>
    <row r="7843" spans="18:18" x14ac:dyDescent="0.25">
      <c r="R7843" s="330"/>
    </row>
    <row r="7844" spans="18:18" x14ac:dyDescent="0.25">
      <c r="R7844" s="330"/>
    </row>
    <row r="7845" spans="18:18" x14ac:dyDescent="0.25">
      <c r="R7845" s="330"/>
    </row>
    <row r="7846" spans="18:18" x14ac:dyDescent="0.25">
      <c r="R7846" s="330"/>
    </row>
    <row r="7847" spans="18:18" x14ac:dyDescent="0.25">
      <c r="R7847" s="330"/>
    </row>
    <row r="7848" spans="18:18" x14ac:dyDescent="0.25">
      <c r="R7848" s="330"/>
    </row>
    <row r="7849" spans="18:18" x14ac:dyDescent="0.25">
      <c r="R7849" s="330"/>
    </row>
    <row r="7850" spans="18:18" x14ac:dyDescent="0.25">
      <c r="R7850" s="330"/>
    </row>
    <row r="7851" spans="18:18" x14ac:dyDescent="0.25">
      <c r="R7851" s="330"/>
    </row>
    <row r="7852" spans="18:18" x14ac:dyDescent="0.25">
      <c r="R7852" s="330"/>
    </row>
    <row r="7853" spans="18:18" x14ac:dyDescent="0.25">
      <c r="R7853" s="330"/>
    </row>
    <row r="7854" spans="18:18" x14ac:dyDescent="0.25">
      <c r="R7854" s="330"/>
    </row>
    <row r="7855" spans="18:18" x14ac:dyDescent="0.25">
      <c r="R7855" s="330"/>
    </row>
    <row r="7856" spans="18:18" x14ac:dyDescent="0.25">
      <c r="R7856" s="330"/>
    </row>
    <row r="7857" spans="18:18" x14ac:dyDescent="0.25">
      <c r="R7857" s="330"/>
    </row>
    <row r="7858" spans="18:18" x14ac:dyDescent="0.25">
      <c r="R7858" s="330"/>
    </row>
    <row r="7859" spans="18:18" x14ac:dyDescent="0.25">
      <c r="R7859" s="330"/>
    </row>
    <row r="7860" spans="18:18" x14ac:dyDescent="0.25">
      <c r="R7860" s="330"/>
    </row>
    <row r="7861" spans="18:18" x14ac:dyDescent="0.25">
      <c r="R7861" s="330"/>
    </row>
    <row r="7862" spans="18:18" x14ac:dyDescent="0.25">
      <c r="R7862" s="330"/>
    </row>
    <row r="7863" spans="18:18" x14ac:dyDescent="0.25">
      <c r="R7863" s="330"/>
    </row>
    <row r="7864" spans="18:18" x14ac:dyDescent="0.25">
      <c r="R7864" s="330"/>
    </row>
    <row r="7865" spans="18:18" x14ac:dyDescent="0.25">
      <c r="R7865" s="330"/>
    </row>
    <row r="7866" spans="18:18" x14ac:dyDescent="0.25">
      <c r="R7866" s="330"/>
    </row>
    <row r="7867" spans="18:18" x14ac:dyDescent="0.25">
      <c r="R7867" s="330"/>
    </row>
    <row r="7868" spans="18:18" x14ac:dyDescent="0.25">
      <c r="R7868" s="330"/>
    </row>
    <row r="7869" spans="18:18" x14ac:dyDescent="0.25">
      <c r="R7869" s="330"/>
    </row>
    <row r="7870" spans="18:18" x14ac:dyDescent="0.25">
      <c r="R7870" s="330"/>
    </row>
    <row r="7871" spans="18:18" x14ac:dyDescent="0.25">
      <c r="R7871" s="330"/>
    </row>
    <row r="7872" spans="18:18" x14ac:dyDescent="0.25">
      <c r="R7872" s="330"/>
    </row>
    <row r="7873" spans="18:18" x14ac:dyDescent="0.25">
      <c r="R7873" s="330"/>
    </row>
    <row r="7874" spans="18:18" x14ac:dyDescent="0.25">
      <c r="R7874" s="330"/>
    </row>
    <row r="7875" spans="18:18" x14ac:dyDescent="0.25">
      <c r="R7875" s="330"/>
    </row>
    <row r="7876" spans="18:18" x14ac:dyDescent="0.25">
      <c r="R7876" s="330"/>
    </row>
    <row r="7877" spans="18:18" x14ac:dyDescent="0.25">
      <c r="R7877" s="330"/>
    </row>
    <row r="7878" spans="18:18" x14ac:dyDescent="0.25">
      <c r="R7878" s="330"/>
    </row>
    <row r="7879" spans="18:18" x14ac:dyDescent="0.25">
      <c r="R7879" s="330"/>
    </row>
    <row r="7880" spans="18:18" x14ac:dyDescent="0.25">
      <c r="R7880" s="330"/>
    </row>
    <row r="7881" spans="18:18" x14ac:dyDescent="0.25">
      <c r="R7881" s="330"/>
    </row>
    <row r="7882" spans="18:18" x14ac:dyDescent="0.25">
      <c r="R7882" s="330"/>
    </row>
    <row r="7883" spans="18:18" x14ac:dyDescent="0.25">
      <c r="R7883" s="330"/>
    </row>
    <row r="7884" spans="18:18" x14ac:dyDescent="0.25">
      <c r="R7884" s="330"/>
    </row>
    <row r="7885" spans="18:18" x14ac:dyDescent="0.25">
      <c r="R7885" s="330"/>
    </row>
    <row r="7886" spans="18:18" x14ac:dyDescent="0.25">
      <c r="R7886" s="330"/>
    </row>
    <row r="7887" spans="18:18" x14ac:dyDescent="0.25">
      <c r="R7887" s="330"/>
    </row>
    <row r="7888" spans="18:18" x14ac:dyDescent="0.25">
      <c r="R7888" s="330"/>
    </row>
    <row r="7889" spans="18:18" x14ac:dyDescent="0.25">
      <c r="R7889" s="330"/>
    </row>
    <row r="7890" spans="18:18" x14ac:dyDescent="0.25">
      <c r="R7890" s="330"/>
    </row>
    <row r="7891" spans="18:18" x14ac:dyDescent="0.25">
      <c r="R7891" s="330"/>
    </row>
    <row r="7892" spans="18:18" x14ac:dyDescent="0.25">
      <c r="R7892" s="330"/>
    </row>
    <row r="7893" spans="18:18" x14ac:dyDescent="0.25">
      <c r="R7893" s="330"/>
    </row>
    <row r="7894" spans="18:18" x14ac:dyDescent="0.25">
      <c r="R7894" s="330"/>
    </row>
    <row r="7895" spans="18:18" x14ac:dyDescent="0.25">
      <c r="R7895" s="330"/>
    </row>
    <row r="7896" spans="18:18" x14ac:dyDescent="0.25">
      <c r="R7896" s="330"/>
    </row>
    <row r="7897" spans="18:18" x14ac:dyDescent="0.25">
      <c r="R7897" s="330"/>
    </row>
    <row r="7898" spans="18:18" x14ac:dyDescent="0.25">
      <c r="R7898" s="330"/>
    </row>
    <row r="7899" spans="18:18" x14ac:dyDescent="0.25">
      <c r="R7899" s="330"/>
    </row>
    <row r="7900" spans="18:18" x14ac:dyDescent="0.25">
      <c r="R7900" s="330"/>
    </row>
    <row r="7901" spans="18:18" x14ac:dyDescent="0.25">
      <c r="R7901" s="330"/>
    </row>
    <row r="7902" spans="18:18" x14ac:dyDescent="0.25">
      <c r="R7902" s="330"/>
    </row>
    <row r="7903" spans="18:18" x14ac:dyDescent="0.25">
      <c r="R7903" s="330"/>
    </row>
    <row r="7904" spans="18:18" x14ac:dyDescent="0.25">
      <c r="R7904" s="330"/>
    </row>
    <row r="7905" spans="18:18" x14ac:dyDescent="0.25">
      <c r="R7905" s="330"/>
    </row>
    <row r="7906" spans="18:18" x14ac:dyDescent="0.25">
      <c r="R7906" s="330"/>
    </row>
    <row r="7907" spans="18:18" x14ac:dyDescent="0.25">
      <c r="R7907" s="330"/>
    </row>
    <row r="7908" spans="18:18" x14ac:dyDescent="0.25">
      <c r="R7908" s="330"/>
    </row>
    <row r="7909" spans="18:18" x14ac:dyDescent="0.25">
      <c r="R7909" s="330"/>
    </row>
    <row r="7910" spans="18:18" x14ac:dyDescent="0.25">
      <c r="R7910" s="330"/>
    </row>
    <row r="7911" spans="18:18" x14ac:dyDescent="0.25">
      <c r="R7911" s="330"/>
    </row>
    <row r="7912" spans="18:18" x14ac:dyDescent="0.25">
      <c r="R7912" s="330"/>
    </row>
    <row r="7913" spans="18:18" x14ac:dyDescent="0.25">
      <c r="R7913" s="330"/>
    </row>
    <row r="7914" spans="18:18" x14ac:dyDescent="0.25">
      <c r="R7914" s="330"/>
    </row>
    <row r="7915" spans="18:18" x14ac:dyDescent="0.25">
      <c r="R7915" s="330"/>
    </row>
    <row r="7916" spans="18:18" x14ac:dyDescent="0.25">
      <c r="R7916" s="330"/>
    </row>
    <row r="7917" spans="18:18" x14ac:dyDescent="0.25">
      <c r="R7917" s="330"/>
    </row>
    <row r="7918" spans="18:18" x14ac:dyDescent="0.25">
      <c r="R7918" s="330"/>
    </row>
    <row r="7919" spans="18:18" x14ac:dyDescent="0.25">
      <c r="R7919" s="330"/>
    </row>
    <row r="7920" spans="18:18" x14ac:dyDescent="0.25">
      <c r="R7920" s="330"/>
    </row>
    <row r="7921" spans="18:18" x14ac:dyDescent="0.25">
      <c r="R7921" s="330"/>
    </row>
    <row r="7922" spans="18:18" x14ac:dyDescent="0.25">
      <c r="R7922" s="330"/>
    </row>
    <row r="7923" spans="18:18" x14ac:dyDescent="0.25">
      <c r="R7923" s="330"/>
    </row>
    <row r="7924" spans="18:18" x14ac:dyDescent="0.25">
      <c r="R7924" s="330"/>
    </row>
    <row r="7925" spans="18:18" x14ac:dyDescent="0.25">
      <c r="R7925" s="330"/>
    </row>
    <row r="7926" spans="18:18" x14ac:dyDescent="0.25">
      <c r="R7926" s="330"/>
    </row>
    <row r="7927" spans="18:18" x14ac:dyDescent="0.25">
      <c r="R7927" s="330"/>
    </row>
    <row r="7928" spans="18:18" x14ac:dyDescent="0.25">
      <c r="R7928" s="330"/>
    </row>
    <row r="7929" spans="18:18" x14ac:dyDescent="0.25">
      <c r="R7929" s="330"/>
    </row>
    <row r="7930" spans="18:18" x14ac:dyDescent="0.25">
      <c r="R7930" s="330"/>
    </row>
    <row r="7931" spans="18:18" x14ac:dyDescent="0.25">
      <c r="R7931" s="330"/>
    </row>
    <row r="7932" spans="18:18" x14ac:dyDescent="0.25">
      <c r="R7932" s="330"/>
    </row>
    <row r="7933" spans="18:18" x14ac:dyDescent="0.25">
      <c r="R7933" s="330"/>
    </row>
    <row r="7934" spans="18:18" x14ac:dyDescent="0.25">
      <c r="R7934" s="330"/>
    </row>
    <row r="7935" spans="18:18" x14ac:dyDescent="0.25">
      <c r="R7935" s="330"/>
    </row>
    <row r="7936" spans="18:18" x14ac:dyDescent="0.25">
      <c r="R7936" s="330"/>
    </row>
    <row r="7937" spans="18:18" x14ac:dyDescent="0.25">
      <c r="R7937" s="330"/>
    </row>
    <row r="7938" spans="18:18" x14ac:dyDescent="0.25">
      <c r="R7938" s="330"/>
    </row>
    <row r="7939" spans="18:18" x14ac:dyDescent="0.25">
      <c r="R7939" s="330"/>
    </row>
    <row r="7940" spans="18:18" x14ac:dyDescent="0.25">
      <c r="R7940" s="330"/>
    </row>
    <row r="7941" spans="18:18" x14ac:dyDescent="0.25">
      <c r="R7941" s="330"/>
    </row>
    <row r="7942" spans="18:18" x14ac:dyDescent="0.25">
      <c r="R7942" s="330"/>
    </row>
    <row r="7943" spans="18:18" x14ac:dyDescent="0.25">
      <c r="R7943" s="330"/>
    </row>
    <row r="7944" spans="18:18" x14ac:dyDescent="0.25">
      <c r="R7944" s="330"/>
    </row>
    <row r="7945" spans="18:18" x14ac:dyDescent="0.25">
      <c r="R7945" s="330"/>
    </row>
    <row r="7946" spans="18:18" x14ac:dyDescent="0.25">
      <c r="R7946" s="330"/>
    </row>
    <row r="7947" spans="18:18" x14ac:dyDescent="0.25">
      <c r="R7947" s="330"/>
    </row>
    <row r="7948" spans="18:18" x14ac:dyDescent="0.25">
      <c r="R7948" s="330"/>
    </row>
    <row r="7949" spans="18:18" x14ac:dyDescent="0.25">
      <c r="R7949" s="330"/>
    </row>
    <row r="7950" spans="18:18" x14ac:dyDescent="0.25">
      <c r="R7950" s="330"/>
    </row>
    <row r="7951" spans="18:18" x14ac:dyDescent="0.25">
      <c r="R7951" s="330"/>
    </row>
    <row r="7952" spans="18:18" x14ac:dyDescent="0.25">
      <c r="R7952" s="330"/>
    </row>
    <row r="7953" spans="18:18" x14ac:dyDescent="0.25">
      <c r="R7953" s="330"/>
    </row>
    <row r="7954" spans="18:18" x14ac:dyDescent="0.25">
      <c r="R7954" s="330"/>
    </row>
    <row r="7955" spans="18:18" x14ac:dyDescent="0.25">
      <c r="R7955" s="330"/>
    </row>
    <row r="7956" spans="18:18" x14ac:dyDescent="0.25">
      <c r="R7956" s="330"/>
    </row>
    <row r="7957" spans="18:18" x14ac:dyDescent="0.25">
      <c r="R7957" s="330"/>
    </row>
    <row r="7958" spans="18:18" x14ac:dyDescent="0.25">
      <c r="R7958" s="330"/>
    </row>
    <row r="7959" spans="18:18" x14ac:dyDescent="0.25">
      <c r="R7959" s="330"/>
    </row>
    <row r="7960" spans="18:18" x14ac:dyDescent="0.25">
      <c r="R7960" s="330"/>
    </row>
    <row r="7961" spans="18:18" x14ac:dyDescent="0.25">
      <c r="R7961" s="330"/>
    </row>
    <row r="7962" spans="18:18" x14ac:dyDescent="0.25">
      <c r="R7962" s="330"/>
    </row>
    <row r="7963" spans="18:18" x14ac:dyDescent="0.25">
      <c r="R7963" s="330"/>
    </row>
    <row r="7964" spans="18:18" x14ac:dyDescent="0.25">
      <c r="R7964" s="330"/>
    </row>
    <row r="7965" spans="18:18" x14ac:dyDescent="0.25">
      <c r="R7965" s="330"/>
    </row>
    <row r="7966" spans="18:18" x14ac:dyDescent="0.25">
      <c r="R7966" s="330"/>
    </row>
    <row r="7967" spans="18:18" x14ac:dyDescent="0.25">
      <c r="R7967" s="330"/>
    </row>
    <row r="7968" spans="18:18" x14ac:dyDescent="0.25">
      <c r="R7968" s="330"/>
    </row>
    <row r="7969" spans="18:18" x14ac:dyDescent="0.25">
      <c r="R7969" s="330"/>
    </row>
    <row r="7970" spans="18:18" x14ac:dyDescent="0.25">
      <c r="R7970" s="330"/>
    </row>
    <row r="7971" spans="18:18" x14ac:dyDescent="0.25">
      <c r="R7971" s="330"/>
    </row>
    <row r="7972" spans="18:18" x14ac:dyDescent="0.25">
      <c r="R7972" s="330"/>
    </row>
    <row r="7973" spans="18:18" x14ac:dyDescent="0.25">
      <c r="R7973" s="330"/>
    </row>
    <row r="7974" spans="18:18" x14ac:dyDescent="0.25">
      <c r="R7974" s="330"/>
    </row>
    <row r="7975" spans="18:18" x14ac:dyDescent="0.25">
      <c r="R7975" s="330"/>
    </row>
    <row r="7976" spans="18:18" x14ac:dyDescent="0.25">
      <c r="R7976" s="330"/>
    </row>
    <row r="7977" spans="18:18" x14ac:dyDescent="0.25">
      <c r="R7977" s="330"/>
    </row>
    <row r="7978" spans="18:18" x14ac:dyDescent="0.25">
      <c r="R7978" s="330"/>
    </row>
    <row r="7979" spans="18:18" x14ac:dyDescent="0.25">
      <c r="R7979" s="330"/>
    </row>
    <row r="7980" spans="18:18" x14ac:dyDescent="0.25">
      <c r="R7980" s="330"/>
    </row>
    <row r="7981" spans="18:18" x14ac:dyDescent="0.25">
      <c r="R7981" s="330"/>
    </row>
    <row r="7982" spans="18:18" x14ac:dyDescent="0.25">
      <c r="R7982" s="330"/>
    </row>
    <row r="7983" spans="18:18" x14ac:dyDescent="0.25">
      <c r="R7983" s="330"/>
    </row>
    <row r="7984" spans="18:18" x14ac:dyDescent="0.25">
      <c r="R7984" s="330"/>
    </row>
    <row r="7985" spans="18:18" x14ac:dyDescent="0.25">
      <c r="R7985" s="330"/>
    </row>
    <row r="7986" spans="18:18" x14ac:dyDescent="0.25">
      <c r="R7986" s="330"/>
    </row>
    <row r="7987" spans="18:18" x14ac:dyDescent="0.25">
      <c r="R7987" s="330"/>
    </row>
    <row r="7988" spans="18:18" x14ac:dyDescent="0.25">
      <c r="R7988" s="330"/>
    </row>
    <row r="7989" spans="18:18" x14ac:dyDescent="0.25">
      <c r="R7989" s="330"/>
    </row>
    <row r="7990" spans="18:18" x14ac:dyDescent="0.25">
      <c r="R7990" s="330"/>
    </row>
    <row r="7991" spans="18:18" x14ac:dyDescent="0.25">
      <c r="R7991" s="330"/>
    </row>
    <row r="7992" spans="18:18" x14ac:dyDescent="0.25">
      <c r="R7992" s="330"/>
    </row>
    <row r="7993" spans="18:18" x14ac:dyDescent="0.25">
      <c r="R7993" s="330"/>
    </row>
    <row r="7994" spans="18:18" x14ac:dyDescent="0.25">
      <c r="R7994" s="330"/>
    </row>
    <row r="7995" spans="18:18" x14ac:dyDescent="0.25">
      <c r="R7995" s="330"/>
    </row>
    <row r="7996" spans="18:18" x14ac:dyDescent="0.25">
      <c r="R7996" s="330"/>
    </row>
    <row r="7997" spans="18:18" x14ac:dyDescent="0.25">
      <c r="R7997" s="330"/>
    </row>
    <row r="7998" spans="18:18" x14ac:dyDescent="0.25">
      <c r="R7998" s="330"/>
    </row>
    <row r="7999" spans="18:18" x14ac:dyDescent="0.25">
      <c r="R7999" s="330"/>
    </row>
    <row r="8000" spans="18:18" x14ac:dyDescent="0.25">
      <c r="R8000" s="330"/>
    </row>
    <row r="8001" spans="18:18" x14ac:dyDescent="0.25">
      <c r="R8001" s="330"/>
    </row>
    <row r="8002" spans="18:18" x14ac:dyDescent="0.25">
      <c r="R8002" s="330"/>
    </row>
    <row r="8003" spans="18:18" x14ac:dyDescent="0.25">
      <c r="R8003" s="330"/>
    </row>
    <row r="8004" spans="18:18" x14ac:dyDescent="0.25">
      <c r="R8004" s="330"/>
    </row>
    <row r="8005" spans="18:18" x14ac:dyDescent="0.25">
      <c r="R8005" s="330"/>
    </row>
    <row r="8006" spans="18:18" x14ac:dyDescent="0.25">
      <c r="R8006" s="330"/>
    </row>
    <row r="8007" spans="18:18" x14ac:dyDescent="0.25">
      <c r="R8007" s="330"/>
    </row>
    <row r="8008" spans="18:18" x14ac:dyDescent="0.25">
      <c r="R8008" s="330"/>
    </row>
    <row r="8009" spans="18:18" x14ac:dyDescent="0.25">
      <c r="R8009" s="330"/>
    </row>
    <row r="8010" spans="18:18" x14ac:dyDescent="0.25">
      <c r="R8010" s="330"/>
    </row>
    <row r="8011" spans="18:18" x14ac:dyDescent="0.25">
      <c r="R8011" s="330"/>
    </row>
    <row r="8012" spans="18:18" x14ac:dyDescent="0.25">
      <c r="R8012" s="330"/>
    </row>
    <row r="8013" spans="18:18" x14ac:dyDescent="0.25">
      <c r="R8013" s="330"/>
    </row>
    <row r="8014" spans="18:18" x14ac:dyDescent="0.25">
      <c r="R8014" s="330"/>
    </row>
    <row r="8015" spans="18:18" x14ac:dyDescent="0.25">
      <c r="R8015" s="330"/>
    </row>
    <row r="8016" spans="18:18" x14ac:dyDescent="0.25">
      <c r="R8016" s="330"/>
    </row>
    <row r="8017" spans="18:18" x14ac:dyDescent="0.25">
      <c r="R8017" s="330"/>
    </row>
    <row r="8018" spans="18:18" x14ac:dyDescent="0.25">
      <c r="R8018" s="330"/>
    </row>
    <row r="8019" spans="18:18" x14ac:dyDescent="0.25">
      <c r="R8019" s="330"/>
    </row>
    <row r="8020" spans="18:18" x14ac:dyDescent="0.25">
      <c r="R8020" s="330"/>
    </row>
    <row r="8021" spans="18:18" x14ac:dyDescent="0.25">
      <c r="R8021" s="330"/>
    </row>
    <row r="8022" spans="18:18" x14ac:dyDescent="0.25">
      <c r="R8022" s="330"/>
    </row>
    <row r="8023" spans="18:18" x14ac:dyDescent="0.25">
      <c r="R8023" s="330"/>
    </row>
    <row r="8024" spans="18:18" x14ac:dyDescent="0.25">
      <c r="R8024" s="330"/>
    </row>
    <row r="8025" spans="18:18" x14ac:dyDescent="0.25">
      <c r="R8025" s="330"/>
    </row>
    <row r="8026" spans="18:18" x14ac:dyDescent="0.25">
      <c r="R8026" s="330"/>
    </row>
    <row r="8027" spans="18:18" x14ac:dyDescent="0.25">
      <c r="R8027" s="330"/>
    </row>
    <row r="8028" spans="18:18" x14ac:dyDescent="0.25">
      <c r="R8028" s="330"/>
    </row>
    <row r="8029" spans="18:18" x14ac:dyDescent="0.25">
      <c r="R8029" s="330"/>
    </row>
    <row r="8030" spans="18:18" x14ac:dyDescent="0.25">
      <c r="R8030" s="330"/>
    </row>
    <row r="8031" spans="18:18" x14ac:dyDescent="0.25">
      <c r="R8031" s="330"/>
    </row>
    <row r="8032" spans="18:18" x14ac:dyDescent="0.25">
      <c r="R8032" s="330"/>
    </row>
    <row r="8033" spans="18:18" x14ac:dyDescent="0.25">
      <c r="R8033" s="330"/>
    </row>
    <row r="8034" spans="18:18" x14ac:dyDescent="0.25">
      <c r="R8034" s="330"/>
    </row>
    <row r="8035" spans="18:18" x14ac:dyDescent="0.25">
      <c r="R8035" s="330"/>
    </row>
    <row r="8036" spans="18:18" x14ac:dyDescent="0.25">
      <c r="R8036" s="330"/>
    </row>
    <row r="8037" spans="18:18" x14ac:dyDescent="0.25">
      <c r="R8037" s="330"/>
    </row>
    <row r="8038" spans="18:18" x14ac:dyDescent="0.25">
      <c r="R8038" s="330"/>
    </row>
    <row r="8039" spans="18:18" x14ac:dyDescent="0.25">
      <c r="R8039" s="330"/>
    </row>
    <row r="8040" spans="18:18" x14ac:dyDescent="0.25">
      <c r="R8040" s="330"/>
    </row>
    <row r="8041" spans="18:18" x14ac:dyDescent="0.25">
      <c r="R8041" s="330"/>
    </row>
    <row r="8042" spans="18:18" x14ac:dyDescent="0.25">
      <c r="R8042" s="330"/>
    </row>
    <row r="8043" spans="18:18" x14ac:dyDescent="0.25">
      <c r="R8043" s="330"/>
    </row>
    <row r="8044" spans="18:18" x14ac:dyDescent="0.25">
      <c r="R8044" s="330"/>
    </row>
    <row r="8045" spans="18:18" x14ac:dyDescent="0.25">
      <c r="R8045" s="330"/>
    </row>
    <row r="8046" spans="18:18" x14ac:dyDescent="0.25">
      <c r="R8046" s="330"/>
    </row>
    <row r="8047" spans="18:18" x14ac:dyDescent="0.25">
      <c r="R8047" s="330"/>
    </row>
    <row r="8048" spans="18:18" x14ac:dyDescent="0.25">
      <c r="R8048" s="330"/>
    </row>
    <row r="8049" spans="18:18" x14ac:dyDescent="0.25">
      <c r="R8049" s="330"/>
    </row>
    <row r="8050" spans="18:18" x14ac:dyDescent="0.25">
      <c r="R8050" s="330"/>
    </row>
    <row r="8051" spans="18:18" x14ac:dyDescent="0.25">
      <c r="R8051" s="330"/>
    </row>
    <row r="8052" spans="18:18" x14ac:dyDescent="0.25">
      <c r="R8052" s="330"/>
    </row>
    <row r="8053" spans="18:18" x14ac:dyDescent="0.25">
      <c r="R8053" s="330"/>
    </row>
    <row r="8054" spans="18:18" x14ac:dyDescent="0.25">
      <c r="R8054" s="330"/>
    </row>
    <row r="8055" spans="18:18" x14ac:dyDescent="0.25">
      <c r="R8055" s="330"/>
    </row>
    <row r="8056" spans="18:18" x14ac:dyDescent="0.25">
      <c r="R8056" s="330"/>
    </row>
    <row r="8057" spans="18:18" x14ac:dyDescent="0.25">
      <c r="R8057" s="330"/>
    </row>
    <row r="8058" spans="18:18" x14ac:dyDescent="0.25">
      <c r="R8058" s="330"/>
    </row>
    <row r="8059" spans="18:18" x14ac:dyDescent="0.25">
      <c r="R8059" s="330"/>
    </row>
    <row r="8060" spans="18:18" x14ac:dyDescent="0.25">
      <c r="R8060" s="330"/>
    </row>
    <row r="8061" spans="18:18" x14ac:dyDescent="0.25">
      <c r="R8061" s="330"/>
    </row>
    <row r="8062" spans="18:18" x14ac:dyDescent="0.25">
      <c r="R8062" s="330"/>
    </row>
    <row r="8063" spans="18:18" x14ac:dyDescent="0.25">
      <c r="R8063" s="330"/>
    </row>
    <row r="8064" spans="18:18" x14ac:dyDescent="0.25">
      <c r="R8064" s="330"/>
    </row>
    <row r="8065" spans="18:18" x14ac:dyDescent="0.25">
      <c r="R8065" s="330"/>
    </row>
    <row r="8066" spans="18:18" x14ac:dyDescent="0.25">
      <c r="R8066" s="330"/>
    </row>
    <row r="8067" spans="18:18" x14ac:dyDescent="0.25">
      <c r="R8067" s="330"/>
    </row>
    <row r="8068" spans="18:18" x14ac:dyDescent="0.25">
      <c r="R8068" s="330"/>
    </row>
    <row r="8069" spans="18:18" x14ac:dyDescent="0.25">
      <c r="R8069" s="330"/>
    </row>
    <row r="8070" spans="18:18" x14ac:dyDescent="0.25">
      <c r="R8070" s="330"/>
    </row>
    <row r="8071" spans="18:18" x14ac:dyDescent="0.25">
      <c r="R8071" s="330"/>
    </row>
    <row r="8072" spans="18:18" x14ac:dyDescent="0.25">
      <c r="R8072" s="330"/>
    </row>
    <row r="8073" spans="18:18" x14ac:dyDescent="0.25">
      <c r="R8073" s="330"/>
    </row>
    <row r="8074" spans="18:18" x14ac:dyDescent="0.25">
      <c r="R8074" s="330"/>
    </row>
    <row r="8075" spans="18:18" x14ac:dyDescent="0.25">
      <c r="R8075" s="330"/>
    </row>
    <row r="8076" spans="18:18" x14ac:dyDescent="0.25">
      <c r="R8076" s="330"/>
    </row>
    <row r="8077" spans="18:18" x14ac:dyDescent="0.25">
      <c r="R8077" s="330"/>
    </row>
    <row r="8078" spans="18:18" x14ac:dyDescent="0.25">
      <c r="R8078" s="330"/>
    </row>
    <row r="8079" spans="18:18" x14ac:dyDescent="0.25">
      <c r="R8079" s="330"/>
    </row>
    <row r="8080" spans="18:18" x14ac:dyDescent="0.25">
      <c r="R8080" s="330"/>
    </row>
    <row r="8081" spans="18:18" x14ac:dyDescent="0.25">
      <c r="R8081" s="330"/>
    </row>
    <row r="8082" spans="18:18" x14ac:dyDescent="0.25">
      <c r="R8082" s="330"/>
    </row>
    <row r="8083" spans="18:18" x14ac:dyDescent="0.25">
      <c r="R8083" s="330"/>
    </row>
    <row r="8084" spans="18:18" x14ac:dyDescent="0.25">
      <c r="R8084" s="330"/>
    </row>
    <row r="8085" spans="18:18" x14ac:dyDescent="0.25">
      <c r="R8085" s="330"/>
    </row>
    <row r="8086" spans="18:18" x14ac:dyDescent="0.25">
      <c r="R8086" s="330"/>
    </row>
    <row r="8087" spans="18:18" x14ac:dyDescent="0.25">
      <c r="R8087" s="330"/>
    </row>
    <row r="8088" spans="18:18" x14ac:dyDescent="0.25">
      <c r="R8088" s="330"/>
    </row>
    <row r="8089" spans="18:18" x14ac:dyDescent="0.25">
      <c r="R8089" s="330"/>
    </row>
    <row r="8090" spans="18:18" x14ac:dyDescent="0.25">
      <c r="R8090" s="330"/>
    </row>
    <row r="8091" spans="18:18" x14ac:dyDescent="0.25">
      <c r="R8091" s="330"/>
    </row>
    <row r="8092" spans="18:18" x14ac:dyDescent="0.25">
      <c r="R8092" s="330"/>
    </row>
    <row r="8093" spans="18:18" x14ac:dyDescent="0.25">
      <c r="R8093" s="330"/>
    </row>
    <row r="8094" spans="18:18" x14ac:dyDescent="0.25">
      <c r="R8094" s="330"/>
    </row>
    <row r="8095" spans="18:18" x14ac:dyDescent="0.25">
      <c r="R8095" s="330"/>
    </row>
    <row r="8096" spans="18:18" x14ac:dyDescent="0.25">
      <c r="R8096" s="330"/>
    </row>
    <row r="8097" spans="18:18" x14ac:dyDescent="0.25">
      <c r="R8097" s="330"/>
    </row>
    <row r="8098" spans="18:18" x14ac:dyDescent="0.25">
      <c r="R8098" s="330"/>
    </row>
    <row r="8099" spans="18:18" x14ac:dyDescent="0.25">
      <c r="R8099" s="330"/>
    </row>
    <row r="8100" spans="18:18" x14ac:dyDescent="0.25">
      <c r="R8100" s="330"/>
    </row>
    <row r="8101" spans="18:18" x14ac:dyDescent="0.25">
      <c r="R8101" s="330"/>
    </row>
    <row r="8102" spans="18:18" x14ac:dyDescent="0.25">
      <c r="R8102" s="330"/>
    </row>
    <row r="8103" spans="18:18" x14ac:dyDescent="0.25">
      <c r="R8103" s="330"/>
    </row>
    <row r="8104" spans="18:18" x14ac:dyDescent="0.25">
      <c r="R8104" s="330"/>
    </row>
    <row r="8105" spans="18:18" x14ac:dyDescent="0.25">
      <c r="R8105" s="330"/>
    </row>
    <row r="8106" spans="18:18" x14ac:dyDescent="0.25">
      <c r="R8106" s="330"/>
    </row>
    <row r="8107" spans="18:18" x14ac:dyDescent="0.25">
      <c r="R8107" s="330"/>
    </row>
    <row r="8108" spans="18:18" x14ac:dyDescent="0.25">
      <c r="R8108" s="330"/>
    </row>
    <row r="8109" spans="18:18" x14ac:dyDescent="0.25">
      <c r="R8109" s="330"/>
    </row>
    <row r="8110" spans="18:18" x14ac:dyDescent="0.25">
      <c r="R8110" s="330"/>
    </row>
    <row r="8111" spans="18:18" x14ac:dyDescent="0.25">
      <c r="R8111" s="330"/>
    </row>
    <row r="8112" spans="18:18" x14ac:dyDescent="0.25">
      <c r="R8112" s="330"/>
    </row>
    <row r="8113" spans="18:18" x14ac:dyDescent="0.25">
      <c r="R8113" s="330"/>
    </row>
    <row r="8114" spans="18:18" x14ac:dyDescent="0.25">
      <c r="R8114" s="330"/>
    </row>
    <row r="8115" spans="18:18" x14ac:dyDescent="0.25">
      <c r="R8115" s="330"/>
    </row>
    <row r="8116" spans="18:18" x14ac:dyDescent="0.25">
      <c r="R8116" s="330"/>
    </row>
    <row r="8117" spans="18:18" x14ac:dyDescent="0.25">
      <c r="R8117" s="330"/>
    </row>
    <row r="8118" spans="18:18" x14ac:dyDescent="0.25">
      <c r="R8118" s="330"/>
    </row>
    <row r="8119" spans="18:18" x14ac:dyDescent="0.25">
      <c r="R8119" s="330"/>
    </row>
    <row r="8120" spans="18:18" x14ac:dyDescent="0.25">
      <c r="R8120" s="330"/>
    </row>
    <row r="8121" spans="18:18" x14ac:dyDescent="0.25">
      <c r="R8121" s="330"/>
    </row>
    <row r="8122" spans="18:18" x14ac:dyDescent="0.25">
      <c r="R8122" s="330"/>
    </row>
    <row r="8123" spans="18:18" x14ac:dyDescent="0.25">
      <c r="R8123" s="330"/>
    </row>
    <row r="8124" spans="18:18" x14ac:dyDescent="0.25">
      <c r="R8124" s="330"/>
    </row>
    <row r="8125" spans="18:18" x14ac:dyDescent="0.25">
      <c r="R8125" s="330"/>
    </row>
    <row r="8126" spans="18:18" x14ac:dyDescent="0.25">
      <c r="R8126" s="330"/>
    </row>
    <row r="8127" spans="18:18" x14ac:dyDescent="0.25">
      <c r="R8127" s="330"/>
    </row>
    <row r="8128" spans="18:18" x14ac:dyDescent="0.25">
      <c r="R8128" s="330"/>
    </row>
    <row r="8129" spans="18:18" x14ac:dyDescent="0.25">
      <c r="R8129" s="330"/>
    </row>
    <row r="8130" spans="18:18" x14ac:dyDescent="0.25">
      <c r="R8130" s="330"/>
    </row>
    <row r="8131" spans="18:18" x14ac:dyDescent="0.25">
      <c r="R8131" s="330"/>
    </row>
    <row r="8132" spans="18:18" x14ac:dyDescent="0.25">
      <c r="R8132" s="330"/>
    </row>
    <row r="8133" spans="18:18" x14ac:dyDescent="0.25">
      <c r="R8133" s="330"/>
    </row>
    <row r="8134" spans="18:18" x14ac:dyDescent="0.25">
      <c r="R8134" s="330"/>
    </row>
    <row r="8135" spans="18:18" x14ac:dyDescent="0.25">
      <c r="R8135" s="330"/>
    </row>
    <row r="8136" spans="18:18" x14ac:dyDescent="0.25">
      <c r="R8136" s="330"/>
    </row>
    <row r="8137" spans="18:18" x14ac:dyDescent="0.25">
      <c r="R8137" s="330"/>
    </row>
    <row r="8138" spans="18:18" x14ac:dyDescent="0.25">
      <c r="R8138" s="330"/>
    </row>
    <row r="8139" spans="18:18" x14ac:dyDescent="0.25">
      <c r="R8139" s="330"/>
    </row>
    <row r="8140" spans="18:18" x14ac:dyDescent="0.25">
      <c r="R8140" s="330"/>
    </row>
    <row r="8141" spans="18:18" x14ac:dyDescent="0.25">
      <c r="R8141" s="330"/>
    </row>
    <row r="8142" spans="18:18" x14ac:dyDescent="0.25">
      <c r="R8142" s="330"/>
    </row>
    <row r="8143" spans="18:18" x14ac:dyDescent="0.25">
      <c r="R8143" s="330"/>
    </row>
    <row r="8144" spans="18:18" x14ac:dyDescent="0.25">
      <c r="R8144" s="330"/>
    </row>
    <row r="8145" spans="18:18" x14ac:dyDescent="0.25">
      <c r="R8145" s="330"/>
    </row>
    <row r="8146" spans="18:18" x14ac:dyDescent="0.25">
      <c r="R8146" s="330"/>
    </row>
    <row r="8147" spans="18:18" x14ac:dyDescent="0.25">
      <c r="R8147" s="330"/>
    </row>
    <row r="8148" spans="18:18" x14ac:dyDescent="0.25">
      <c r="R8148" s="330"/>
    </row>
    <row r="8149" spans="18:18" x14ac:dyDescent="0.25">
      <c r="R8149" s="330"/>
    </row>
    <row r="8150" spans="18:18" x14ac:dyDescent="0.25">
      <c r="R8150" s="330"/>
    </row>
    <row r="8151" spans="18:18" x14ac:dyDescent="0.25">
      <c r="R8151" s="330"/>
    </row>
    <row r="8152" spans="18:18" x14ac:dyDescent="0.25">
      <c r="R8152" s="330"/>
    </row>
    <row r="8153" spans="18:18" x14ac:dyDescent="0.25">
      <c r="R8153" s="330"/>
    </row>
    <row r="8154" spans="18:18" x14ac:dyDescent="0.25">
      <c r="R8154" s="330"/>
    </row>
    <row r="8155" spans="18:18" x14ac:dyDescent="0.25">
      <c r="R8155" s="330"/>
    </row>
    <row r="8156" spans="18:18" x14ac:dyDescent="0.25">
      <c r="R8156" s="330"/>
    </row>
    <row r="8157" spans="18:18" x14ac:dyDescent="0.25">
      <c r="R8157" s="330"/>
    </row>
    <row r="8158" spans="18:18" x14ac:dyDescent="0.25">
      <c r="R8158" s="330"/>
    </row>
    <row r="8159" spans="18:18" x14ac:dyDescent="0.25">
      <c r="R8159" s="330"/>
    </row>
    <row r="8160" spans="18:18" x14ac:dyDescent="0.25">
      <c r="R8160" s="330"/>
    </row>
    <row r="8161" spans="18:18" x14ac:dyDescent="0.25">
      <c r="R8161" s="330"/>
    </row>
    <row r="8162" spans="18:18" x14ac:dyDescent="0.25">
      <c r="R8162" s="330"/>
    </row>
    <row r="8163" spans="18:18" x14ac:dyDescent="0.25">
      <c r="R8163" s="330"/>
    </row>
    <row r="8164" spans="18:18" x14ac:dyDescent="0.25">
      <c r="R8164" s="330"/>
    </row>
    <row r="8165" spans="18:18" x14ac:dyDescent="0.25">
      <c r="R8165" s="330"/>
    </row>
    <row r="8166" spans="18:18" x14ac:dyDescent="0.25">
      <c r="R8166" s="330"/>
    </row>
    <row r="8167" spans="18:18" x14ac:dyDescent="0.25">
      <c r="R8167" s="330"/>
    </row>
    <row r="8168" spans="18:18" x14ac:dyDescent="0.25">
      <c r="R8168" s="330"/>
    </row>
    <row r="8169" spans="18:18" x14ac:dyDescent="0.25">
      <c r="R8169" s="330"/>
    </row>
    <row r="8170" spans="18:18" x14ac:dyDescent="0.25">
      <c r="R8170" s="330"/>
    </row>
    <row r="8171" spans="18:18" x14ac:dyDescent="0.25">
      <c r="R8171" s="330"/>
    </row>
    <row r="8172" spans="18:18" x14ac:dyDescent="0.25">
      <c r="R8172" s="330"/>
    </row>
    <row r="8173" spans="18:18" x14ac:dyDescent="0.25">
      <c r="R8173" s="330"/>
    </row>
    <row r="8174" spans="18:18" x14ac:dyDescent="0.25">
      <c r="R8174" s="330"/>
    </row>
    <row r="8175" spans="18:18" x14ac:dyDescent="0.25">
      <c r="R8175" s="330"/>
    </row>
    <row r="8176" spans="18:18" x14ac:dyDescent="0.25">
      <c r="R8176" s="330"/>
    </row>
    <row r="8177" spans="18:18" x14ac:dyDescent="0.25">
      <c r="R8177" s="330"/>
    </row>
    <row r="8178" spans="18:18" x14ac:dyDescent="0.25">
      <c r="R8178" s="330"/>
    </row>
    <row r="8179" spans="18:18" x14ac:dyDescent="0.25">
      <c r="R8179" s="330"/>
    </row>
    <row r="8180" spans="18:18" x14ac:dyDescent="0.25">
      <c r="R8180" s="330"/>
    </row>
    <row r="8181" spans="18:18" x14ac:dyDescent="0.25">
      <c r="R8181" s="330"/>
    </row>
    <row r="8182" spans="18:18" x14ac:dyDescent="0.25">
      <c r="R8182" s="330"/>
    </row>
    <row r="8183" spans="18:18" x14ac:dyDescent="0.25">
      <c r="R8183" s="330"/>
    </row>
    <row r="8184" spans="18:18" x14ac:dyDescent="0.25">
      <c r="R8184" s="330"/>
    </row>
    <row r="8185" spans="18:18" x14ac:dyDescent="0.25">
      <c r="R8185" s="330"/>
    </row>
    <row r="8186" spans="18:18" x14ac:dyDescent="0.25">
      <c r="R8186" s="330"/>
    </row>
    <row r="8187" spans="18:18" x14ac:dyDescent="0.25">
      <c r="R8187" s="330"/>
    </row>
    <row r="8188" spans="18:18" x14ac:dyDescent="0.25">
      <c r="R8188" s="330"/>
    </row>
    <row r="8189" spans="18:18" x14ac:dyDescent="0.25">
      <c r="R8189" s="330"/>
    </row>
    <row r="8190" spans="18:18" x14ac:dyDescent="0.25">
      <c r="R8190" s="330"/>
    </row>
    <row r="8191" spans="18:18" x14ac:dyDescent="0.25">
      <c r="R8191" s="330"/>
    </row>
    <row r="8192" spans="18:18" x14ac:dyDescent="0.25">
      <c r="R8192" s="330"/>
    </row>
    <row r="8193" spans="18:18" x14ac:dyDescent="0.25">
      <c r="R8193" s="330"/>
    </row>
    <row r="8194" spans="18:18" x14ac:dyDescent="0.25">
      <c r="R8194" s="330"/>
    </row>
    <row r="8195" spans="18:18" x14ac:dyDescent="0.25">
      <c r="R8195" s="330"/>
    </row>
    <row r="8196" spans="18:18" x14ac:dyDescent="0.25">
      <c r="R8196" s="330"/>
    </row>
    <row r="8197" spans="18:18" x14ac:dyDescent="0.25">
      <c r="R8197" s="330"/>
    </row>
    <row r="8198" spans="18:18" x14ac:dyDescent="0.25">
      <c r="R8198" s="330"/>
    </row>
    <row r="8199" spans="18:18" x14ac:dyDescent="0.25">
      <c r="R8199" s="330"/>
    </row>
    <row r="8200" spans="18:18" x14ac:dyDescent="0.25">
      <c r="R8200" s="330"/>
    </row>
    <row r="8201" spans="18:18" x14ac:dyDescent="0.25">
      <c r="R8201" s="330"/>
    </row>
    <row r="8202" spans="18:18" x14ac:dyDescent="0.25">
      <c r="R8202" s="330"/>
    </row>
    <row r="8203" spans="18:18" x14ac:dyDescent="0.25">
      <c r="R8203" s="330"/>
    </row>
    <row r="8204" spans="18:18" x14ac:dyDescent="0.25">
      <c r="R8204" s="330"/>
    </row>
    <row r="8205" spans="18:18" x14ac:dyDescent="0.25">
      <c r="R8205" s="330"/>
    </row>
    <row r="8206" spans="18:18" x14ac:dyDescent="0.25">
      <c r="R8206" s="330"/>
    </row>
    <row r="8207" spans="18:18" x14ac:dyDescent="0.25">
      <c r="R8207" s="330"/>
    </row>
    <row r="8208" spans="18:18" x14ac:dyDescent="0.25">
      <c r="R8208" s="330"/>
    </row>
    <row r="8209" spans="18:18" x14ac:dyDescent="0.25">
      <c r="R8209" s="330"/>
    </row>
    <row r="8210" spans="18:18" x14ac:dyDescent="0.25">
      <c r="R8210" s="330"/>
    </row>
    <row r="8211" spans="18:18" x14ac:dyDescent="0.25">
      <c r="R8211" s="330"/>
    </row>
    <row r="8212" spans="18:18" x14ac:dyDescent="0.25">
      <c r="R8212" s="330"/>
    </row>
    <row r="8213" spans="18:18" x14ac:dyDescent="0.25">
      <c r="R8213" s="330"/>
    </row>
    <row r="8214" spans="18:18" x14ac:dyDescent="0.25">
      <c r="R8214" s="330"/>
    </row>
    <row r="8215" spans="18:18" x14ac:dyDescent="0.25">
      <c r="R8215" s="330"/>
    </row>
    <row r="8216" spans="18:18" x14ac:dyDescent="0.25">
      <c r="R8216" s="330"/>
    </row>
    <row r="8217" spans="18:18" x14ac:dyDescent="0.25">
      <c r="R8217" s="330"/>
    </row>
    <row r="8218" spans="18:18" x14ac:dyDescent="0.25">
      <c r="R8218" s="330"/>
    </row>
    <row r="8219" spans="18:18" x14ac:dyDescent="0.25">
      <c r="R8219" s="330"/>
    </row>
    <row r="8220" spans="18:18" x14ac:dyDescent="0.25">
      <c r="R8220" s="330"/>
    </row>
    <row r="8221" spans="18:18" x14ac:dyDescent="0.25">
      <c r="R8221" s="330"/>
    </row>
    <row r="8222" spans="18:18" x14ac:dyDescent="0.25">
      <c r="R8222" s="330"/>
    </row>
    <row r="8223" spans="18:18" x14ac:dyDescent="0.25">
      <c r="R8223" s="330"/>
    </row>
    <row r="8224" spans="18:18" x14ac:dyDescent="0.25">
      <c r="R8224" s="330"/>
    </row>
    <row r="8225" spans="18:18" x14ac:dyDescent="0.25">
      <c r="R8225" s="330"/>
    </row>
    <row r="8226" spans="18:18" x14ac:dyDescent="0.25">
      <c r="R8226" s="330"/>
    </row>
    <row r="8227" spans="18:18" x14ac:dyDescent="0.25">
      <c r="R8227" s="330"/>
    </row>
    <row r="8228" spans="18:18" x14ac:dyDescent="0.25">
      <c r="R8228" s="330"/>
    </row>
    <row r="8229" spans="18:18" x14ac:dyDescent="0.25">
      <c r="R8229" s="330"/>
    </row>
    <row r="8230" spans="18:18" x14ac:dyDescent="0.25">
      <c r="R8230" s="330"/>
    </row>
    <row r="8231" spans="18:18" x14ac:dyDescent="0.25">
      <c r="R8231" s="330"/>
    </row>
    <row r="8232" spans="18:18" x14ac:dyDescent="0.25">
      <c r="R8232" s="330"/>
    </row>
    <row r="8233" spans="18:18" x14ac:dyDescent="0.25">
      <c r="R8233" s="330"/>
    </row>
    <row r="8234" spans="18:18" x14ac:dyDescent="0.25">
      <c r="R8234" s="330"/>
    </row>
    <row r="8235" spans="18:18" x14ac:dyDescent="0.25">
      <c r="R8235" s="330"/>
    </row>
    <row r="8236" spans="18:18" x14ac:dyDescent="0.25">
      <c r="R8236" s="330"/>
    </row>
    <row r="8237" spans="18:18" x14ac:dyDescent="0.25">
      <c r="R8237" s="330"/>
    </row>
    <row r="8238" spans="18:18" x14ac:dyDescent="0.25">
      <c r="R8238" s="330"/>
    </row>
    <row r="8239" spans="18:18" x14ac:dyDescent="0.25">
      <c r="R8239" s="330"/>
    </row>
    <row r="8240" spans="18:18" x14ac:dyDescent="0.25">
      <c r="R8240" s="330"/>
    </row>
    <row r="8241" spans="18:18" x14ac:dyDescent="0.25">
      <c r="R8241" s="330"/>
    </row>
    <row r="8242" spans="18:18" x14ac:dyDescent="0.25">
      <c r="R8242" s="330"/>
    </row>
    <row r="8243" spans="18:18" x14ac:dyDescent="0.25">
      <c r="R8243" s="330"/>
    </row>
    <row r="8244" spans="18:18" x14ac:dyDescent="0.25">
      <c r="R8244" s="330"/>
    </row>
    <row r="8245" spans="18:18" x14ac:dyDescent="0.25">
      <c r="R8245" s="330"/>
    </row>
    <row r="8246" spans="18:18" x14ac:dyDescent="0.25">
      <c r="R8246" s="330"/>
    </row>
    <row r="8247" spans="18:18" x14ac:dyDescent="0.25">
      <c r="R8247" s="330"/>
    </row>
    <row r="8248" spans="18:18" x14ac:dyDescent="0.25">
      <c r="R8248" s="330"/>
    </row>
    <row r="8249" spans="18:18" x14ac:dyDescent="0.25">
      <c r="R8249" s="330"/>
    </row>
    <row r="8250" spans="18:18" x14ac:dyDescent="0.25">
      <c r="R8250" s="330"/>
    </row>
    <row r="8251" spans="18:18" x14ac:dyDescent="0.25">
      <c r="R8251" s="330"/>
    </row>
    <row r="8252" spans="18:18" x14ac:dyDescent="0.25">
      <c r="R8252" s="330"/>
    </row>
    <row r="8253" spans="18:18" x14ac:dyDescent="0.25">
      <c r="R8253" s="330"/>
    </row>
    <row r="8254" spans="18:18" x14ac:dyDescent="0.25">
      <c r="R8254" s="330"/>
    </row>
    <row r="8255" spans="18:18" x14ac:dyDescent="0.25">
      <c r="R8255" s="330"/>
    </row>
    <row r="8256" spans="18:18" x14ac:dyDescent="0.25">
      <c r="R8256" s="330"/>
    </row>
    <row r="8257" spans="18:18" x14ac:dyDescent="0.25">
      <c r="R8257" s="330"/>
    </row>
    <row r="8258" spans="18:18" x14ac:dyDescent="0.25">
      <c r="R8258" s="330"/>
    </row>
    <row r="8259" spans="18:18" x14ac:dyDescent="0.25">
      <c r="R8259" s="330"/>
    </row>
    <row r="8260" spans="18:18" x14ac:dyDescent="0.25">
      <c r="R8260" s="330"/>
    </row>
    <row r="8261" spans="18:18" x14ac:dyDescent="0.25">
      <c r="R8261" s="330"/>
    </row>
    <row r="8262" spans="18:18" x14ac:dyDescent="0.25">
      <c r="R8262" s="330"/>
    </row>
    <row r="8263" spans="18:18" x14ac:dyDescent="0.25">
      <c r="R8263" s="330"/>
    </row>
    <row r="8264" spans="18:18" x14ac:dyDescent="0.25">
      <c r="R8264" s="330"/>
    </row>
    <row r="8265" spans="18:18" x14ac:dyDescent="0.25">
      <c r="R8265" s="330"/>
    </row>
    <row r="8266" spans="18:18" x14ac:dyDescent="0.25">
      <c r="R8266" s="330"/>
    </row>
    <row r="8267" spans="18:18" x14ac:dyDescent="0.25">
      <c r="R8267" s="330"/>
    </row>
    <row r="8268" spans="18:18" x14ac:dyDescent="0.25">
      <c r="R8268" s="330"/>
    </row>
    <row r="8269" spans="18:18" x14ac:dyDescent="0.25">
      <c r="R8269" s="330"/>
    </row>
    <row r="8270" spans="18:18" x14ac:dyDescent="0.25">
      <c r="R8270" s="330"/>
    </row>
    <row r="8271" spans="18:18" x14ac:dyDescent="0.25">
      <c r="R8271" s="330"/>
    </row>
    <row r="8272" spans="18:18" x14ac:dyDescent="0.25">
      <c r="R8272" s="330"/>
    </row>
    <row r="8273" spans="18:18" x14ac:dyDescent="0.25">
      <c r="R8273" s="330"/>
    </row>
    <row r="8274" spans="18:18" x14ac:dyDescent="0.25">
      <c r="R8274" s="330"/>
    </row>
    <row r="8275" spans="18:18" x14ac:dyDescent="0.25">
      <c r="R8275" s="330"/>
    </row>
    <row r="8276" spans="18:18" x14ac:dyDescent="0.25">
      <c r="R8276" s="330"/>
    </row>
    <row r="8277" spans="18:18" x14ac:dyDescent="0.25">
      <c r="R8277" s="330"/>
    </row>
    <row r="8278" spans="18:18" x14ac:dyDescent="0.25">
      <c r="R8278" s="330"/>
    </row>
    <row r="8279" spans="18:18" x14ac:dyDescent="0.25">
      <c r="R8279" s="330"/>
    </row>
    <row r="8280" spans="18:18" x14ac:dyDescent="0.25">
      <c r="R8280" s="330"/>
    </row>
    <row r="8281" spans="18:18" x14ac:dyDescent="0.25">
      <c r="R8281" s="330"/>
    </row>
    <row r="8282" spans="18:18" x14ac:dyDescent="0.25">
      <c r="R8282" s="330"/>
    </row>
    <row r="8283" spans="18:18" x14ac:dyDescent="0.25">
      <c r="R8283" s="330"/>
    </row>
    <row r="8284" spans="18:18" x14ac:dyDescent="0.25">
      <c r="R8284" s="330"/>
    </row>
    <row r="8285" spans="18:18" x14ac:dyDescent="0.25">
      <c r="R8285" s="330"/>
    </row>
    <row r="8286" spans="18:18" x14ac:dyDescent="0.25">
      <c r="R8286" s="330"/>
    </row>
    <row r="8287" spans="18:18" x14ac:dyDescent="0.25">
      <c r="R8287" s="330"/>
    </row>
    <row r="8288" spans="18:18" x14ac:dyDescent="0.25">
      <c r="R8288" s="330"/>
    </row>
    <row r="8289" spans="18:18" x14ac:dyDescent="0.25">
      <c r="R8289" s="330"/>
    </row>
    <row r="8290" spans="18:18" x14ac:dyDescent="0.25">
      <c r="R8290" s="330"/>
    </row>
    <row r="8291" spans="18:18" x14ac:dyDescent="0.25">
      <c r="R8291" s="330"/>
    </row>
    <row r="8292" spans="18:18" x14ac:dyDescent="0.25">
      <c r="R8292" s="330"/>
    </row>
    <row r="8293" spans="18:18" x14ac:dyDescent="0.25">
      <c r="R8293" s="330"/>
    </row>
    <row r="8294" spans="18:18" x14ac:dyDescent="0.25">
      <c r="R8294" s="330"/>
    </row>
    <row r="8295" spans="18:18" x14ac:dyDescent="0.25">
      <c r="R8295" s="330"/>
    </row>
    <row r="8296" spans="18:18" x14ac:dyDescent="0.25">
      <c r="R8296" s="330"/>
    </row>
    <row r="8297" spans="18:18" x14ac:dyDescent="0.25">
      <c r="R8297" s="330"/>
    </row>
    <row r="8298" spans="18:18" x14ac:dyDescent="0.25">
      <c r="R8298" s="330"/>
    </row>
    <row r="8299" spans="18:18" x14ac:dyDescent="0.25">
      <c r="R8299" s="330"/>
    </row>
    <row r="8300" spans="18:18" x14ac:dyDescent="0.25">
      <c r="R8300" s="330"/>
    </row>
    <row r="8301" spans="18:18" x14ac:dyDescent="0.25">
      <c r="R8301" s="330"/>
    </row>
    <row r="8302" spans="18:18" x14ac:dyDescent="0.25">
      <c r="R8302" s="330"/>
    </row>
    <row r="8303" spans="18:18" x14ac:dyDescent="0.25">
      <c r="R8303" s="330"/>
    </row>
    <row r="8304" spans="18:18" x14ac:dyDescent="0.25">
      <c r="R8304" s="330"/>
    </row>
    <row r="8305" spans="18:18" x14ac:dyDescent="0.25">
      <c r="R8305" s="330"/>
    </row>
    <row r="8306" spans="18:18" x14ac:dyDescent="0.25">
      <c r="R8306" s="330"/>
    </row>
    <row r="8307" spans="18:18" x14ac:dyDescent="0.25">
      <c r="R8307" s="330"/>
    </row>
    <row r="8308" spans="18:18" x14ac:dyDescent="0.25">
      <c r="R8308" s="330"/>
    </row>
    <row r="8309" spans="18:18" x14ac:dyDescent="0.25">
      <c r="R8309" s="330"/>
    </row>
    <row r="8310" spans="18:18" x14ac:dyDescent="0.25">
      <c r="R8310" s="330"/>
    </row>
    <row r="8311" spans="18:18" x14ac:dyDescent="0.25">
      <c r="R8311" s="330"/>
    </row>
    <row r="8312" spans="18:18" x14ac:dyDescent="0.25">
      <c r="R8312" s="330"/>
    </row>
    <row r="8313" spans="18:18" x14ac:dyDescent="0.25">
      <c r="R8313" s="330"/>
    </row>
    <row r="8314" spans="18:18" x14ac:dyDescent="0.25">
      <c r="R8314" s="330"/>
    </row>
    <row r="8315" spans="18:18" x14ac:dyDescent="0.25">
      <c r="R8315" s="330"/>
    </row>
    <row r="8316" spans="18:18" x14ac:dyDescent="0.25">
      <c r="R8316" s="330"/>
    </row>
    <row r="8317" spans="18:18" x14ac:dyDescent="0.25">
      <c r="R8317" s="330"/>
    </row>
    <row r="8318" spans="18:18" x14ac:dyDescent="0.25">
      <c r="R8318" s="330"/>
    </row>
    <row r="8319" spans="18:18" x14ac:dyDescent="0.25">
      <c r="R8319" s="330"/>
    </row>
    <row r="8320" spans="18:18" x14ac:dyDescent="0.25">
      <c r="R8320" s="330"/>
    </row>
    <row r="8321" spans="18:18" x14ac:dyDescent="0.25">
      <c r="R8321" s="330"/>
    </row>
    <row r="8322" spans="18:18" x14ac:dyDescent="0.25">
      <c r="R8322" s="330"/>
    </row>
    <row r="8323" spans="18:18" x14ac:dyDescent="0.25">
      <c r="R8323" s="330"/>
    </row>
    <row r="8324" spans="18:18" x14ac:dyDescent="0.25">
      <c r="R8324" s="330"/>
    </row>
    <row r="8325" spans="18:18" x14ac:dyDescent="0.25">
      <c r="R8325" s="330"/>
    </row>
    <row r="8326" spans="18:18" x14ac:dyDescent="0.25">
      <c r="R8326" s="330"/>
    </row>
    <row r="8327" spans="18:18" x14ac:dyDescent="0.25">
      <c r="R8327" s="330"/>
    </row>
    <row r="8328" spans="18:18" x14ac:dyDescent="0.25">
      <c r="R8328" s="330"/>
    </row>
    <row r="8329" spans="18:18" x14ac:dyDescent="0.25">
      <c r="R8329" s="330"/>
    </row>
    <row r="8330" spans="18:18" x14ac:dyDescent="0.25">
      <c r="R8330" s="330"/>
    </row>
    <row r="8331" spans="18:18" x14ac:dyDescent="0.25">
      <c r="R8331" s="330"/>
    </row>
    <row r="8332" spans="18:18" x14ac:dyDescent="0.25">
      <c r="R8332" s="330"/>
    </row>
    <row r="8333" spans="18:18" x14ac:dyDescent="0.25">
      <c r="R8333" s="330"/>
    </row>
    <row r="8334" spans="18:18" x14ac:dyDescent="0.25">
      <c r="R8334" s="330"/>
    </row>
    <row r="8335" spans="18:18" x14ac:dyDescent="0.25">
      <c r="R8335" s="330"/>
    </row>
    <row r="8336" spans="18:18" x14ac:dyDescent="0.25">
      <c r="R8336" s="330"/>
    </row>
    <row r="8337" spans="18:18" x14ac:dyDescent="0.25">
      <c r="R8337" s="330"/>
    </row>
    <row r="8338" spans="18:18" x14ac:dyDescent="0.25">
      <c r="R8338" s="330"/>
    </row>
    <row r="8339" spans="18:18" x14ac:dyDescent="0.25">
      <c r="R8339" s="330"/>
    </row>
    <row r="8340" spans="18:18" x14ac:dyDescent="0.25">
      <c r="R8340" s="330"/>
    </row>
    <row r="8341" spans="18:18" x14ac:dyDescent="0.25">
      <c r="R8341" s="330"/>
    </row>
    <row r="8342" spans="18:18" x14ac:dyDescent="0.25">
      <c r="R8342" s="330"/>
    </row>
    <row r="8343" spans="18:18" x14ac:dyDescent="0.25">
      <c r="R8343" s="330"/>
    </row>
    <row r="8344" spans="18:18" x14ac:dyDescent="0.25">
      <c r="R8344" s="330"/>
    </row>
    <row r="8345" spans="18:18" x14ac:dyDescent="0.25">
      <c r="R8345" s="330"/>
    </row>
    <row r="8346" spans="18:18" x14ac:dyDescent="0.25">
      <c r="R8346" s="330"/>
    </row>
    <row r="8347" spans="18:18" x14ac:dyDescent="0.25">
      <c r="R8347" s="330"/>
    </row>
    <row r="8348" spans="18:18" x14ac:dyDescent="0.25">
      <c r="R8348" s="330"/>
    </row>
    <row r="8349" spans="18:18" x14ac:dyDescent="0.25">
      <c r="R8349" s="330"/>
    </row>
    <row r="8350" spans="18:18" x14ac:dyDescent="0.25">
      <c r="R8350" s="330"/>
    </row>
    <row r="8351" spans="18:18" x14ac:dyDescent="0.25">
      <c r="R8351" s="330"/>
    </row>
    <row r="8352" spans="18:18" x14ac:dyDescent="0.25">
      <c r="R8352" s="330"/>
    </row>
    <row r="8353" spans="18:18" x14ac:dyDescent="0.25">
      <c r="R8353" s="330"/>
    </row>
    <row r="8354" spans="18:18" x14ac:dyDescent="0.25">
      <c r="R8354" s="330"/>
    </row>
    <row r="8355" spans="18:18" x14ac:dyDescent="0.25">
      <c r="R8355" s="330"/>
    </row>
    <row r="8356" spans="18:18" x14ac:dyDescent="0.25">
      <c r="R8356" s="330"/>
    </row>
    <row r="8357" spans="18:18" x14ac:dyDescent="0.25">
      <c r="R8357" s="330"/>
    </row>
    <row r="8358" spans="18:18" x14ac:dyDescent="0.25">
      <c r="R8358" s="330"/>
    </row>
    <row r="8359" spans="18:18" x14ac:dyDescent="0.25">
      <c r="R8359" s="330"/>
    </row>
    <row r="8360" spans="18:18" x14ac:dyDescent="0.25">
      <c r="R8360" s="330"/>
    </row>
    <row r="8361" spans="18:18" x14ac:dyDescent="0.25">
      <c r="R8361" s="330"/>
    </row>
    <row r="8362" spans="18:18" x14ac:dyDescent="0.25">
      <c r="R8362" s="330"/>
    </row>
    <row r="8363" spans="18:18" x14ac:dyDescent="0.25">
      <c r="R8363" s="330"/>
    </row>
    <row r="8364" spans="18:18" x14ac:dyDescent="0.25">
      <c r="R8364" s="330"/>
    </row>
    <row r="8365" spans="18:18" x14ac:dyDescent="0.25">
      <c r="R8365" s="330"/>
    </row>
    <row r="8366" spans="18:18" x14ac:dyDescent="0.25">
      <c r="R8366" s="330"/>
    </row>
    <row r="8367" spans="18:18" x14ac:dyDescent="0.25">
      <c r="R8367" s="330"/>
    </row>
    <row r="8368" spans="18:18" x14ac:dyDescent="0.25">
      <c r="R8368" s="330"/>
    </row>
    <row r="8369" spans="18:18" x14ac:dyDescent="0.25">
      <c r="R8369" s="330"/>
    </row>
    <row r="8370" spans="18:18" x14ac:dyDescent="0.25">
      <c r="R8370" s="330"/>
    </row>
    <row r="8371" spans="18:18" x14ac:dyDescent="0.25">
      <c r="R8371" s="330"/>
    </row>
    <row r="8372" spans="18:18" x14ac:dyDescent="0.25">
      <c r="R8372" s="330"/>
    </row>
    <row r="8373" spans="18:18" x14ac:dyDescent="0.25">
      <c r="R8373" s="330"/>
    </row>
    <row r="8374" spans="18:18" x14ac:dyDescent="0.25">
      <c r="R8374" s="330"/>
    </row>
    <row r="8375" spans="18:18" x14ac:dyDescent="0.25">
      <c r="R8375" s="330"/>
    </row>
    <row r="8376" spans="18:18" x14ac:dyDescent="0.25">
      <c r="R8376" s="330"/>
    </row>
    <row r="8377" spans="18:18" x14ac:dyDescent="0.25">
      <c r="R8377" s="330"/>
    </row>
    <row r="8378" spans="18:18" x14ac:dyDescent="0.25">
      <c r="R8378" s="330"/>
    </row>
    <row r="8379" spans="18:18" x14ac:dyDescent="0.25">
      <c r="R8379" s="330"/>
    </row>
    <row r="8380" spans="18:18" x14ac:dyDescent="0.25">
      <c r="R8380" s="330"/>
    </row>
    <row r="8381" spans="18:18" x14ac:dyDescent="0.25">
      <c r="R8381" s="330"/>
    </row>
    <row r="8382" spans="18:18" x14ac:dyDescent="0.25">
      <c r="R8382" s="330"/>
    </row>
    <row r="8383" spans="18:18" x14ac:dyDescent="0.25">
      <c r="R8383" s="330"/>
    </row>
    <row r="8384" spans="18:18" x14ac:dyDescent="0.25">
      <c r="R8384" s="330"/>
    </row>
    <row r="8385" spans="18:18" x14ac:dyDescent="0.25">
      <c r="R8385" s="330"/>
    </row>
    <row r="8386" spans="18:18" x14ac:dyDescent="0.25">
      <c r="R8386" s="330"/>
    </row>
    <row r="8387" spans="18:18" x14ac:dyDescent="0.25">
      <c r="R8387" s="330"/>
    </row>
    <row r="8388" spans="18:18" x14ac:dyDescent="0.25">
      <c r="R8388" s="330"/>
    </row>
    <row r="8389" spans="18:18" x14ac:dyDescent="0.25">
      <c r="R8389" s="330"/>
    </row>
    <row r="8390" spans="18:18" x14ac:dyDescent="0.25">
      <c r="R8390" s="330"/>
    </row>
    <row r="8391" spans="18:18" x14ac:dyDescent="0.25">
      <c r="R8391" s="330"/>
    </row>
    <row r="8392" spans="18:18" x14ac:dyDescent="0.25">
      <c r="R8392" s="330"/>
    </row>
    <row r="8393" spans="18:18" x14ac:dyDescent="0.25">
      <c r="R8393" s="330"/>
    </row>
    <row r="8394" spans="18:18" x14ac:dyDescent="0.25">
      <c r="R8394" s="330"/>
    </row>
    <row r="8395" spans="18:18" x14ac:dyDescent="0.25">
      <c r="R8395" s="330"/>
    </row>
    <row r="8396" spans="18:18" x14ac:dyDescent="0.25">
      <c r="R8396" s="330"/>
    </row>
    <row r="8397" spans="18:18" x14ac:dyDescent="0.25">
      <c r="R8397" s="330"/>
    </row>
    <row r="8398" spans="18:18" x14ac:dyDescent="0.25">
      <c r="R8398" s="330"/>
    </row>
    <row r="8399" spans="18:18" x14ac:dyDescent="0.25">
      <c r="R8399" s="330"/>
    </row>
    <row r="8400" spans="18:18" x14ac:dyDescent="0.25">
      <c r="R8400" s="330"/>
    </row>
    <row r="8401" spans="18:18" x14ac:dyDescent="0.25">
      <c r="R8401" s="330"/>
    </row>
    <row r="8402" spans="18:18" x14ac:dyDescent="0.25">
      <c r="R8402" s="330"/>
    </row>
    <row r="8403" spans="18:18" x14ac:dyDescent="0.25">
      <c r="R8403" s="330"/>
    </row>
    <row r="8404" spans="18:18" x14ac:dyDescent="0.25">
      <c r="R8404" s="330"/>
    </row>
    <row r="8405" spans="18:18" x14ac:dyDescent="0.25">
      <c r="R8405" s="330"/>
    </row>
    <row r="8406" spans="18:18" x14ac:dyDescent="0.25">
      <c r="R8406" s="330"/>
    </row>
    <row r="8407" spans="18:18" x14ac:dyDescent="0.25">
      <c r="R8407" s="330"/>
    </row>
    <row r="8408" spans="18:18" x14ac:dyDescent="0.25">
      <c r="R8408" s="330"/>
    </row>
    <row r="8409" spans="18:18" x14ac:dyDescent="0.25">
      <c r="R8409" s="330"/>
    </row>
    <row r="8410" spans="18:18" x14ac:dyDescent="0.25">
      <c r="R8410" s="330"/>
    </row>
    <row r="8411" spans="18:18" x14ac:dyDescent="0.25">
      <c r="R8411" s="330"/>
    </row>
    <row r="8412" spans="18:18" x14ac:dyDescent="0.25">
      <c r="R8412" s="330"/>
    </row>
    <row r="8413" spans="18:18" x14ac:dyDescent="0.25">
      <c r="R8413" s="330"/>
    </row>
    <row r="8414" spans="18:18" x14ac:dyDescent="0.25">
      <c r="R8414" s="330"/>
    </row>
    <row r="8415" spans="18:18" x14ac:dyDescent="0.25">
      <c r="R8415" s="330"/>
    </row>
    <row r="8416" spans="18:18" x14ac:dyDescent="0.25">
      <c r="R8416" s="330"/>
    </row>
    <row r="8417" spans="18:18" x14ac:dyDescent="0.25">
      <c r="R8417" s="330"/>
    </row>
    <row r="8418" spans="18:18" x14ac:dyDescent="0.25">
      <c r="R8418" s="330"/>
    </row>
    <row r="8419" spans="18:18" x14ac:dyDescent="0.25">
      <c r="R8419" s="330"/>
    </row>
    <row r="8420" spans="18:18" x14ac:dyDescent="0.25">
      <c r="R8420" s="330"/>
    </row>
    <row r="8421" spans="18:18" x14ac:dyDescent="0.25">
      <c r="R8421" s="330"/>
    </row>
    <row r="8422" spans="18:18" x14ac:dyDescent="0.25">
      <c r="R8422" s="330"/>
    </row>
    <row r="8423" spans="18:18" x14ac:dyDescent="0.25">
      <c r="R8423" s="330"/>
    </row>
    <row r="8424" spans="18:18" x14ac:dyDescent="0.25">
      <c r="R8424" s="330"/>
    </row>
    <row r="8425" spans="18:18" x14ac:dyDescent="0.25">
      <c r="R8425" s="330"/>
    </row>
    <row r="8426" spans="18:18" x14ac:dyDescent="0.25">
      <c r="R8426" s="330"/>
    </row>
    <row r="8427" spans="18:18" x14ac:dyDescent="0.25">
      <c r="R8427" s="330"/>
    </row>
    <row r="8428" spans="18:18" x14ac:dyDescent="0.25">
      <c r="R8428" s="330"/>
    </row>
    <row r="8429" spans="18:18" x14ac:dyDescent="0.25">
      <c r="R8429" s="330"/>
    </row>
    <row r="8430" spans="18:18" x14ac:dyDescent="0.25">
      <c r="R8430" s="330"/>
    </row>
    <row r="8431" spans="18:18" x14ac:dyDescent="0.25">
      <c r="R8431" s="330"/>
    </row>
    <row r="8432" spans="18:18" x14ac:dyDescent="0.25">
      <c r="R8432" s="330"/>
    </row>
    <row r="8433" spans="18:18" x14ac:dyDescent="0.25">
      <c r="R8433" s="330"/>
    </row>
    <row r="8434" spans="18:18" x14ac:dyDescent="0.25">
      <c r="R8434" s="330"/>
    </row>
    <row r="8435" spans="18:18" x14ac:dyDescent="0.25">
      <c r="R8435" s="330"/>
    </row>
    <row r="8436" spans="18:18" x14ac:dyDescent="0.25">
      <c r="R8436" s="330"/>
    </row>
    <row r="8437" spans="18:18" x14ac:dyDescent="0.25">
      <c r="R8437" s="330"/>
    </row>
    <row r="8438" spans="18:18" x14ac:dyDescent="0.25">
      <c r="R8438" s="330"/>
    </row>
    <row r="8439" spans="18:18" x14ac:dyDescent="0.25">
      <c r="R8439" s="330"/>
    </row>
    <row r="8440" spans="18:18" x14ac:dyDescent="0.25">
      <c r="R8440" s="330"/>
    </row>
    <row r="8441" spans="18:18" x14ac:dyDescent="0.25">
      <c r="R8441" s="330"/>
    </row>
    <row r="8442" spans="18:18" x14ac:dyDescent="0.25">
      <c r="R8442" s="330"/>
    </row>
    <row r="8443" spans="18:18" x14ac:dyDescent="0.25">
      <c r="R8443" s="330"/>
    </row>
    <row r="8444" spans="18:18" x14ac:dyDescent="0.25">
      <c r="R8444" s="330"/>
    </row>
    <row r="8445" spans="18:18" x14ac:dyDescent="0.25">
      <c r="R8445" s="330"/>
    </row>
    <row r="8446" spans="18:18" x14ac:dyDescent="0.25">
      <c r="R8446" s="330"/>
    </row>
    <row r="8447" spans="18:18" x14ac:dyDescent="0.25">
      <c r="R8447" s="330"/>
    </row>
    <row r="8448" spans="18:18" x14ac:dyDescent="0.25">
      <c r="R8448" s="330"/>
    </row>
    <row r="8449" spans="18:18" x14ac:dyDescent="0.25">
      <c r="R8449" s="330"/>
    </row>
    <row r="8450" spans="18:18" x14ac:dyDescent="0.25">
      <c r="R8450" s="330"/>
    </row>
    <row r="8451" spans="18:18" x14ac:dyDescent="0.25">
      <c r="R8451" s="330"/>
    </row>
    <row r="8452" spans="18:18" x14ac:dyDescent="0.25">
      <c r="R8452" s="330"/>
    </row>
    <row r="8453" spans="18:18" x14ac:dyDescent="0.25">
      <c r="R8453" s="330"/>
    </row>
    <row r="8454" spans="18:18" x14ac:dyDescent="0.25">
      <c r="R8454" s="330"/>
    </row>
    <row r="8455" spans="18:18" x14ac:dyDescent="0.25">
      <c r="R8455" s="330"/>
    </row>
    <row r="8456" spans="18:18" x14ac:dyDescent="0.25">
      <c r="R8456" s="330"/>
    </row>
    <row r="8457" spans="18:18" x14ac:dyDescent="0.25">
      <c r="R8457" s="330"/>
    </row>
    <row r="8458" spans="18:18" x14ac:dyDescent="0.25">
      <c r="R8458" s="330"/>
    </row>
    <row r="8459" spans="18:18" x14ac:dyDescent="0.25">
      <c r="R8459" s="330"/>
    </row>
    <row r="8460" spans="18:18" x14ac:dyDescent="0.25">
      <c r="R8460" s="330"/>
    </row>
    <row r="8461" spans="18:18" x14ac:dyDescent="0.25">
      <c r="R8461" s="330"/>
    </row>
    <row r="8462" spans="18:18" x14ac:dyDescent="0.25">
      <c r="R8462" s="330"/>
    </row>
    <row r="8463" spans="18:18" x14ac:dyDescent="0.25">
      <c r="R8463" s="330"/>
    </row>
    <row r="8464" spans="18:18" x14ac:dyDescent="0.25">
      <c r="R8464" s="330"/>
    </row>
    <row r="8465" spans="18:18" x14ac:dyDescent="0.25">
      <c r="R8465" s="330"/>
    </row>
    <row r="8466" spans="18:18" x14ac:dyDescent="0.25">
      <c r="R8466" s="330"/>
    </row>
    <row r="8467" spans="18:18" x14ac:dyDescent="0.25">
      <c r="R8467" s="330"/>
    </row>
    <row r="8468" spans="18:18" x14ac:dyDescent="0.25">
      <c r="R8468" s="330"/>
    </row>
    <row r="8469" spans="18:18" x14ac:dyDescent="0.25">
      <c r="R8469" s="330"/>
    </row>
    <row r="8470" spans="18:18" x14ac:dyDescent="0.25">
      <c r="R8470" s="330"/>
    </row>
    <row r="8471" spans="18:18" x14ac:dyDescent="0.25">
      <c r="R8471" s="330"/>
    </row>
    <row r="8472" spans="18:18" x14ac:dyDescent="0.25">
      <c r="R8472" s="330"/>
    </row>
    <row r="8473" spans="18:18" x14ac:dyDescent="0.25">
      <c r="R8473" s="330"/>
    </row>
    <row r="8474" spans="18:18" x14ac:dyDescent="0.25">
      <c r="R8474" s="330"/>
    </row>
    <row r="8475" spans="18:18" x14ac:dyDescent="0.25">
      <c r="R8475" s="330"/>
    </row>
    <row r="8476" spans="18:18" x14ac:dyDescent="0.25">
      <c r="R8476" s="330"/>
    </row>
    <row r="8477" spans="18:18" x14ac:dyDescent="0.25">
      <c r="R8477" s="330"/>
    </row>
    <row r="8478" spans="18:18" x14ac:dyDescent="0.25">
      <c r="R8478" s="330"/>
    </row>
    <row r="8479" spans="18:18" x14ac:dyDescent="0.25">
      <c r="R8479" s="330"/>
    </row>
    <row r="8480" spans="18:18" x14ac:dyDescent="0.25">
      <c r="R8480" s="330"/>
    </row>
    <row r="8481" spans="18:18" x14ac:dyDescent="0.25">
      <c r="R8481" s="330"/>
    </row>
    <row r="8482" spans="18:18" x14ac:dyDescent="0.25">
      <c r="R8482" s="330"/>
    </row>
    <row r="8483" spans="18:18" x14ac:dyDescent="0.25">
      <c r="R8483" s="330"/>
    </row>
    <row r="8484" spans="18:18" x14ac:dyDescent="0.25">
      <c r="R8484" s="330"/>
    </row>
    <row r="8485" spans="18:18" x14ac:dyDescent="0.25">
      <c r="R8485" s="330"/>
    </row>
    <row r="8486" spans="18:18" x14ac:dyDescent="0.25">
      <c r="R8486" s="330"/>
    </row>
    <row r="8487" spans="18:18" x14ac:dyDescent="0.25">
      <c r="R8487" s="330"/>
    </row>
    <row r="8488" spans="18:18" x14ac:dyDescent="0.25">
      <c r="R8488" s="330"/>
    </row>
    <row r="8489" spans="18:18" x14ac:dyDescent="0.25">
      <c r="R8489" s="330"/>
    </row>
    <row r="8490" spans="18:18" x14ac:dyDescent="0.25">
      <c r="R8490" s="330"/>
    </row>
    <row r="8491" spans="18:18" x14ac:dyDescent="0.25">
      <c r="R8491" s="330"/>
    </row>
    <row r="8492" spans="18:18" x14ac:dyDescent="0.25">
      <c r="R8492" s="330"/>
    </row>
    <row r="8493" spans="18:18" x14ac:dyDescent="0.25">
      <c r="R8493" s="330"/>
    </row>
    <row r="8494" spans="18:18" x14ac:dyDescent="0.25">
      <c r="R8494" s="330"/>
    </row>
    <row r="8495" spans="18:18" x14ac:dyDescent="0.25">
      <c r="R8495" s="330"/>
    </row>
    <row r="8496" spans="18:18" x14ac:dyDescent="0.25">
      <c r="R8496" s="330"/>
    </row>
    <row r="8497" spans="18:18" x14ac:dyDescent="0.25">
      <c r="R8497" s="330"/>
    </row>
    <row r="8498" spans="18:18" x14ac:dyDescent="0.25">
      <c r="R8498" s="330"/>
    </row>
    <row r="8499" spans="18:18" x14ac:dyDescent="0.25">
      <c r="R8499" s="330"/>
    </row>
    <row r="8500" spans="18:18" x14ac:dyDescent="0.25">
      <c r="R8500" s="330"/>
    </row>
    <row r="8501" spans="18:18" x14ac:dyDescent="0.25">
      <c r="R8501" s="330"/>
    </row>
    <row r="8502" spans="18:18" x14ac:dyDescent="0.25">
      <c r="R8502" s="330"/>
    </row>
    <row r="8503" spans="18:18" x14ac:dyDescent="0.25">
      <c r="R8503" s="330"/>
    </row>
    <row r="8504" spans="18:18" x14ac:dyDescent="0.25">
      <c r="R8504" s="330"/>
    </row>
    <row r="8505" spans="18:18" x14ac:dyDescent="0.25">
      <c r="R8505" s="330"/>
    </row>
    <row r="8506" spans="18:18" x14ac:dyDescent="0.25">
      <c r="R8506" s="330"/>
    </row>
    <row r="8507" spans="18:18" x14ac:dyDescent="0.25">
      <c r="R8507" s="330"/>
    </row>
    <row r="8508" spans="18:18" x14ac:dyDescent="0.25">
      <c r="R8508" s="330"/>
    </row>
    <row r="8509" spans="18:18" x14ac:dyDescent="0.25">
      <c r="R8509" s="330"/>
    </row>
    <row r="8510" spans="18:18" x14ac:dyDescent="0.25">
      <c r="R8510" s="330"/>
    </row>
    <row r="8511" spans="18:18" x14ac:dyDescent="0.25">
      <c r="R8511" s="330"/>
    </row>
    <row r="8512" spans="18:18" x14ac:dyDescent="0.25">
      <c r="R8512" s="330"/>
    </row>
    <row r="8513" spans="18:18" x14ac:dyDescent="0.25">
      <c r="R8513" s="330"/>
    </row>
    <row r="8514" spans="18:18" x14ac:dyDescent="0.25">
      <c r="R8514" s="330"/>
    </row>
    <row r="8515" spans="18:18" x14ac:dyDescent="0.25">
      <c r="R8515" s="330"/>
    </row>
    <row r="8516" spans="18:18" x14ac:dyDescent="0.25">
      <c r="R8516" s="330"/>
    </row>
    <row r="8517" spans="18:18" x14ac:dyDescent="0.25">
      <c r="R8517" s="330"/>
    </row>
    <row r="8518" spans="18:18" x14ac:dyDescent="0.25">
      <c r="R8518" s="330"/>
    </row>
    <row r="8519" spans="18:18" x14ac:dyDescent="0.25">
      <c r="R8519" s="330"/>
    </row>
    <row r="8520" spans="18:18" x14ac:dyDescent="0.25">
      <c r="R8520" s="330"/>
    </row>
    <row r="8521" spans="18:18" x14ac:dyDescent="0.25">
      <c r="R8521" s="330"/>
    </row>
    <row r="8522" spans="18:18" x14ac:dyDescent="0.25">
      <c r="R8522" s="330"/>
    </row>
    <row r="8523" spans="18:18" x14ac:dyDescent="0.25">
      <c r="R8523" s="330"/>
    </row>
    <row r="8524" spans="18:18" x14ac:dyDescent="0.25">
      <c r="R8524" s="330"/>
    </row>
    <row r="8525" spans="18:18" x14ac:dyDescent="0.25">
      <c r="R8525" s="330"/>
    </row>
    <row r="8526" spans="18:18" x14ac:dyDescent="0.25">
      <c r="R8526" s="330"/>
    </row>
    <row r="8527" spans="18:18" x14ac:dyDescent="0.25">
      <c r="R8527" s="330"/>
    </row>
    <row r="8528" spans="18:18" x14ac:dyDescent="0.25">
      <c r="R8528" s="330"/>
    </row>
    <row r="8529" spans="18:18" x14ac:dyDescent="0.25">
      <c r="R8529" s="330"/>
    </row>
    <row r="8530" spans="18:18" x14ac:dyDescent="0.25">
      <c r="R8530" s="330"/>
    </row>
    <row r="8531" spans="18:18" x14ac:dyDescent="0.25">
      <c r="R8531" s="330"/>
    </row>
    <row r="8532" spans="18:18" x14ac:dyDescent="0.25">
      <c r="R8532" s="330"/>
    </row>
    <row r="8533" spans="18:18" x14ac:dyDescent="0.25">
      <c r="R8533" s="330"/>
    </row>
    <row r="8534" spans="18:18" x14ac:dyDescent="0.25">
      <c r="R8534" s="330"/>
    </row>
    <row r="8535" spans="18:18" x14ac:dyDescent="0.25">
      <c r="R8535" s="330"/>
    </row>
    <row r="8536" spans="18:18" x14ac:dyDescent="0.25">
      <c r="R8536" s="330"/>
    </row>
    <row r="8537" spans="18:18" x14ac:dyDescent="0.25">
      <c r="R8537" s="330"/>
    </row>
    <row r="8538" spans="18:18" x14ac:dyDescent="0.25">
      <c r="R8538" s="330"/>
    </row>
    <row r="8539" spans="18:18" x14ac:dyDescent="0.25">
      <c r="R8539" s="330"/>
    </row>
    <row r="8540" spans="18:18" x14ac:dyDescent="0.25">
      <c r="R8540" s="330"/>
    </row>
    <row r="8541" spans="18:18" x14ac:dyDescent="0.25">
      <c r="R8541" s="330"/>
    </row>
    <row r="8542" spans="18:18" x14ac:dyDescent="0.25">
      <c r="R8542" s="330"/>
    </row>
    <row r="8543" spans="18:18" x14ac:dyDescent="0.25">
      <c r="R8543" s="330"/>
    </row>
    <row r="8544" spans="18:18" x14ac:dyDescent="0.25">
      <c r="R8544" s="330"/>
    </row>
    <row r="8545" spans="18:18" x14ac:dyDescent="0.25">
      <c r="R8545" s="330"/>
    </row>
    <row r="8546" spans="18:18" x14ac:dyDescent="0.25">
      <c r="R8546" s="330"/>
    </row>
    <row r="8547" spans="18:18" x14ac:dyDescent="0.25">
      <c r="R8547" s="330"/>
    </row>
    <row r="8548" spans="18:18" x14ac:dyDescent="0.25">
      <c r="R8548" s="330"/>
    </row>
    <row r="8549" spans="18:18" x14ac:dyDescent="0.25">
      <c r="R8549" s="330"/>
    </row>
    <row r="8550" spans="18:18" x14ac:dyDescent="0.25">
      <c r="R8550" s="330"/>
    </row>
    <row r="8551" spans="18:18" x14ac:dyDescent="0.25">
      <c r="R8551" s="330"/>
    </row>
    <row r="8552" spans="18:18" x14ac:dyDescent="0.25">
      <c r="R8552" s="330"/>
    </row>
    <row r="8553" spans="18:18" x14ac:dyDescent="0.25">
      <c r="R8553" s="330"/>
    </row>
    <row r="8554" spans="18:18" x14ac:dyDescent="0.25">
      <c r="R8554" s="330"/>
    </row>
    <row r="8555" spans="18:18" x14ac:dyDescent="0.25">
      <c r="R8555" s="330"/>
    </row>
    <row r="8556" spans="18:18" x14ac:dyDescent="0.25">
      <c r="R8556" s="330"/>
    </row>
    <row r="8557" spans="18:18" x14ac:dyDescent="0.25">
      <c r="R8557" s="330"/>
    </row>
    <row r="8558" spans="18:18" x14ac:dyDescent="0.25">
      <c r="R8558" s="330"/>
    </row>
    <row r="8559" spans="18:18" x14ac:dyDescent="0.25">
      <c r="R8559" s="330"/>
    </row>
    <row r="8560" spans="18:18" x14ac:dyDescent="0.25">
      <c r="R8560" s="330"/>
    </row>
    <row r="8561" spans="18:18" x14ac:dyDescent="0.25">
      <c r="R8561" s="330"/>
    </row>
    <row r="8562" spans="18:18" x14ac:dyDescent="0.25">
      <c r="R8562" s="330"/>
    </row>
    <row r="8563" spans="18:18" x14ac:dyDescent="0.25">
      <c r="R8563" s="330"/>
    </row>
    <row r="8564" spans="18:18" x14ac:dyDescent="0.25">
      <c r="R8564" s="330"/>
    </row>
    <row r="8565" spans="18:18" x14ac:dyDescent="0.25">
      <c r="R8565" s="330"/>
    </row>
    <row r="8566" spans="18:18" x14ac:dyDescent="0.25">
      <c r="R8566" s="330"/>
    </row>
    <row r="8567" spans="18:18" x14ac:dyDescent="0.25">
      <c r="R8567" s="330"/>
    </row>
    <row r="8568" spans="18:18" x14ac:dyDescent="0.25">
      <c r="R8568" s="330"/>
    </row>
    <row r="8569" spans="18:18" x14ac:dyDescent="0.25">
      <c r="R8569" s="330"/>
    </row>
    <row r="8570" spans="18:18" x14ac:dyDescent="0.25">
      <c r="R8570" s="330"/>
    </row>
    <row r="8571" spans="18:18" x14ac:dyDescent="0.25">
      <c r="R8571" s="330"/>
    </row>
    <row r="8572" spans="18:18" x14ac:dyDescent="0.25">
      <c r="R8572" s="330"/>
    </row>
    <row r="8573" spans="18:18" x14ac:dyDescent="0.25">
      <c r="R8573" s="330"/>
    </row>
    <row r="8574" spans="18:18" x14ac:dyDescent="0.25">
      <c r="R8574" s="330"/>
    </row>
    <row r="8575" spans="18:18" x14ac:dyDescent="0.25">
      <c r="R8575" s="330"/>
    </row>
    <row r="8576" spans="18:18" x14ac:dyDescent="0.25">
      <c r="R8576" s="330"/>
    </row>
    <row r="8577" spans="18:18" x14ac:dyDescent="0.25">
      <c r="R8577" s="330"/>
    </row>
    <row r="8578" spans="18:18" x14ac:dyDescent="0.25">
      <c r="R8578" s="330"/>
    </row>
    <row r="8579" spans="18:18" x14ac:dyDescent="0.25">
      <c r="R8579" s="330"/>
    </row>
    <row r="8580" spans="18:18" x14ac:dyDescent="0.25">
      <c r="R8580" s="330"/>
    </row>
    <row r="8581" spans="18:18" x14ac:dyDescent="0.25">
      <c r="R8581" s="330"/>
    </row>
    <row r="8582" spans="18:18" x14ac:dyDescent="0.25">
      <c r="R8582" s="330"/>
    </row>
    <row r="8583" spans="18:18" x14ac:dyDescent="0.25">
      <c r="R8583" s="330"/>
    </row>
    <row r="8584" spans="18:18" x14ac:dyDescent="0.25">
      <c r="R8584" s="330"/>
    </row>
    <row r="8585" spans="18:18" x14ac:dyDescent="0.25">
      <c r="R8585" s="330"/>
    </row>
    <row r="8586" spans="18:18" x14ac:dyDescent="0.25">
      <c r="R8586" s="330"/>
    </row>
    <row r="8587" spans="18:18" x14ac:dyDescent="0.25">
      <c r="R8587" s="330"/>
    </row>
    <row r="8588" spans="18:18" x14ac:dyDescent="0.25">
      <c r="R8588" s="330"/>
    </row>
    <row r="8589" spans="18:18" x14ac:dyDescent="0.25">
      <c r="R8589" s="330"/>
    </row>
    <row r="8590" spans="18:18" x14ac:dyDescent="0.25">
      <c r="R8590" s="330"/>
    </row>
    <row r="8591" spans="18:18" x14ac:dyDescent="0.25">
      <c r="R8591" s="330"/>
    </row>
    <row r="8592" spans="18:18" x14ac:dyDescent="0.25">
      <c r="R8592" s="330"/>
    </row>
    <row r="8593" spans="18:18" x14ac:dyDescent="0.25">
      <c r="R8593" s="330"/>
    </row>
    <row r="8594" spans="18:18" x14ac:dyDescent="0.25">
      <c r="R8594" s="330"/>
    </row>
    <row r="8595" spans="18:18" x14ac:dyDescent="0.25">
      <c r="R8595" s="330"/>
    </row>
    <row r="8596" spans="18:18" x14ac:dyDescent="0.25">
      <c r="R8596" s="330"/>
    </row>
    <row r="8597" spans="18:18" x14ac:dyDescent="0.25">
      <c r="R8597" s="330"/>
    </row>
    <row r="8598" spans="18:18" x14ac:dyDescent="0.25">
      <c r="R8598" s="330"/>
    </row>
    <row r="8599" spans="18:18" x14ac:dyDescent="0.25">
      <c r="R8599" s="330"/>
    </row>
    <row r="8600" spans="18:18" x14ac:dyDescent="0.25">
      <c r="R8600" s="330"/>
    </row>
    <row r="8601" spans="18:18" x14ac:dyDescent="0.25">
      <c r="R8601" s="330"/>
    </row>
    <row r="8602" spans="18:18" x14ac:dyDescent="0.25">
      <c r="R8602" s="330"/>
    </row>
    <row r="8603" spans="18:18" x14ac:dyDescent="0.25">
      <c r="R8603" s="330"/>
    </row>
    <row r="8604" spans="18:18" x14ac:dyDescent="0.25">
      <c r="R8604" s="330"/>
    </row>
    <row r="8605" spans="18:18" x14ac:dyDescent="0.25">
      <c r="R8605" s="330"/>
    </row>
    <row r="8606" spans="18:18" x14ac:dyDescent="0.25">
      <c r="R8606" s="330"/>
    </row>
    <row r="8607" spans="18:18" x14ac:dyDescent="0.25">
      <c r="R8607" s="330"/>
    </row>
    <row r="8608" spans="18:18" x14ac:dyDescent="0.25">
      <c r="R8608" s="330"/>
    </row>
    <row r="8609" spans="18:18" x14ac:dyDescent="0.25">
      <c r="R8609" s="330"/>
    </row>
    <row r="8610" spans="18:18" x14ac:dyDescent="0.25">
      <c r="R8610" s="330"/>
    </row>
    <row r="8611" spans="18:18" x14ac:dyDescent="0.25">
      <c r="R8611" s="330"/>
    </row>
    <row r="8612" spans="18:18" x14ac:dyDescent="0.25">
      <c r="R8612" s="330"/>
    </row>
    <row r="8613" spans="18:18" x14ac:dyDescent="0.25">
      <c r="R8613" s="330"/>
    </row>
    <row r="8614" spans="18:18" x14ac:dyDescent="0.25">
      <c r="R8614" s="330"/>
    </row>
    <row r="8615" spans="18:18" x14ac:dyDescent="0.25">
      <c r="R8615" s="330"/>
    </row>
    <row r="8616" spans="18:18" x14ac:dyDescent="0.25">
      <c r="R8616" s="330"/>
    </row>
    <row r="8617" spans="18:18" x14ac:dyDescent="0.25">
      <c r="R8617" s="330"/>
    </row>
    <row r="8618" spans="18:18" x14ac:dyDescent="0.25">
      <c r="R8618" s="330"/>
    </row>
    <row r="8619" spans="18:18" x14ac:dyDescent="0.25">
      <c r="R8619" s="330"/>
    </row>
    <row r="8620" spans="18:18" x14ac:dyDescent="0.25">
      <c r="R8620" s="330"/>
    </row>
    <row r="8621" spans="18:18" x14ac:dyDescent="0.25">
      <c r="R8621" s="330"/>
    </row>
    <row r="8622" spans="18:18" x14ac:dyDescent="0.25">
      <c r="R8622" s="330"/>
    </row>
    <row r="8623" spans="18:18" x14ac:dyDescent="0.25">
      <c r="R8623" s="330"/>
    </row>
    <row r="8624" spans="18:18" x14ac:dyDescent="0.25">
      <c r="R8624" s="330"/>
    </row>
    <row r="8625" spans="18:18" x14ac:dyDescent="0.25">
      <c r="R8625" s="330"/>
    </row>
    <row r="8626" spans="18:18" x14ac:dyDescent="0.25">
      <c r="R8626" s="330"/>
    </row>
    <row r="8627" spans="18:18" x14ac:dyDescent="0.25">
      <c r="R8627" s="330"/>
    </row>
    <row r="8628" spans="18:18" x14ac:dyDescent="0.25">
      <c r="R8628" s="330"/>
    </row>
    <row r="8629" spans="18:18" x14ac:dyDescent="0.25">
      <c r="R8629" s="330"/>
    </row>
    <row r="8630" spans="18:18" x14ac:dyDescent="0.25">
      <c r="R8630" s="330"/>
    </row>
    <row r="8631" spans="18:18" x14ac:dyDescent="0.25">
      <c r="R8631" s="330"/>
    </row>
    <row r="8632" spans="18:18" x14ac:dyDescent="0.25">
      <c r="R8632" s="330"/>
    </row>
    <row r="8633" spans="18:18" x14ac:dyDescent="0.25">
      <c r="R8633" s="330"/>
    </row>
    <row r="8634" spans="18:18" x14ac:dyDescent="0.25">
      <c r="R8634" s="330"/>
    </row>
    <row r="8635" spans="18:18" x14ac:dyDescent="0.25">
      <c r="R8635" s="330"/>
    </row>
    <row r="8636" spans="18:18" x14ac:dyDescent="0.25">
      <c r="R8636" s="330"/>
    </row>
    <row r="8637" spans="18:18" x14ac:dyDescent="0.25">
      <c r="R8637" s="330"/>
    </row>
    <row r="8638" spans="18:18" x14ac:dyDescent="0.25">
      <c r="R8638" s="330"/>
    </row>
    <row r="8639" spans="18:18" x14ac:dyDescent="0.25">
      <c r="R8639" s="330"/>
    </row>
    <row r="8640" spans="18:18" x14ac:dyDescent="0.25">
      <c r="R8640" s="330"/>
    </row>
    <row r="8641" spans="18:18" x14ac:dyDescent="0.25">
      <c r="R8641" s="330"/>
    </row>
    <row r="8642" spans="18:18" x14ac:dyDescent="0.25">
      <c r="R8642" s="330"/>
    </row>
    <row r="8643" spans="18:18" x14ac:dyDescent="0.25">
      <c r="R8643" s="330"/>
    </row>
    <row r="8644" spans="18:18" x14ac:dyDescent="0.25">
      <c r="R8644" s="330"/>
    </row>
    <row r="8645" spans="18:18" x14ac:dyDescent="0.25">
      <c r="R8645" s="330"/>
    </row>
    <row r="8646" spans="18:18" x14ac:dyDescent="0.25">
      <c r="R8646" s="330"/>
    </row>
    <row r="8647" spans="18:18" x14ac:dyDescent="0.25">
      <c r="R8647" s="330"/>
    </row>
    <row r="8648" spans="18:18" x14ac:dyDescent="0.25">
      <c r="R8648" s="330"/>
    </row>
    <row r="8649" spans="18:18" x14ac:dyDescent="0.25">
      <c r="R8649" s="330"/>
    </row>
    <row r="8650" spans="18:18" x14ac:dyDescent="0.25">
      <c r="R8650" s="330"/>
    </row>
    <row r="8651" spans="18:18" x14ac:dyDescent="0.25">
      <c r="R8651" s="330"/>
    </row>
    <row r="8652" spans="18:18" x14ac:dyDescent="0.25">
      <c r="R8652" s="330"/>
    </row>
    <row r="8653" spans="18:18" x14ac:dyDescent="0.25">
      <c r="R8653" s="330"/>
    </row>
    <row r="8654" spans="18:18" x14ac:dyDescent="0.25">
      <c r="R8654" s="330"/>
    </row>
    <row r="8655" spans="18:18" x14ac:dyDescent="0.25">
      <c r="R8655" s="330"/>
    </row>
    <row r="8656" spans="18:18" x14ac:dyDescent="0.25">
      <c r="R8656" s="330"/>
    </row>
    <row r="8657" spans="18:18" x14ac:dyDescent="0.25">
      <c r="R8657" s="330"/>
    </row>
    <row r="8658" spans="18:18" x14ac:dyDescent="0.25">
      <c r="R8658" s="330"/>
    </row>
    <row r="8659" spans="18:18" x14ac:dyDescent="0.25">
      <c r="R8659" s="330"/>
    </row>
    <row r="8660" spans="18:18" x14ac:dyDescent="0.25">
      <c r="R8660" s="330"/>
    </row>
    <row r="8661" spans="18:18" x14ac:dyDescent="0.25">
      <c r="R8661" s="330"/>
    </row>
    <row r="8662" spans="18:18" x14ac:dyDescent="0.25">
      <c r="R8662" s="330"/>
    </row>
    <row r="8663" spans="18:18" x14ac:dyDescent="0.25">
      <c r="R8663" s="330"/>
    </row>
    <row r="8664" spans="18:18" x14ac:dyDescent="0.25">
      <c r="R8664" s="330"/>
    </row>
    <row r="8665" spans="18:18" x14ac:dyDescent="0.25">
      <c r="R8665" s="330"/>
    </row>
    <row r="8666" spans="18:18" x14ac:dyDescent="0.25">
      <c r="R8666" s="330"/>
    </row>
    <row r="8667" spans="18:18" x14ac:dyDescent="0.25">
      <c r="R8667" s="330"/>
    </row>
    <row r="8668" spans="18:18" x14ac:dyDescent="0.25">
      <c r="R8668" s="330"/>
    </row>
    <row r="8669" spans="18:18" x14ac:dyDescent="0.25">
      <c r="R8669" s="330"/>
    </row>
    <row r="8670" spans="18:18" x14ac:dyDescent="0.25">
      <c r="R8670" s="330"/>
    </row>
    <row r="8671" spans="18:18" x14ac:dyDescent="0.25">
      <c r="R8671" s="330"/>
    </row>
    <row r="8672" spans="18:18" x14ac:dyDescent="0.25">
      <c r="R8672" s="330"/>
    </row>
    <row r="8673" spans="18:18" x14ac:dyDescent="0.25">
      <c r="R8673" s="330"/>
    </row>
    <row r="8674" spans="18:18" x14ac:dyDescent="0.25">
      <c r="R8674" s="330"/>
    </row>
    <row r="8675" spans="18:18" x14ac:dyDescent="0.25">
      <c r="R8675" s="330"/>
    </row>
    <row r="8676" spans="18:18" x14ac:dyDescent="0.25">
      <c r="R8676" s="330"/>
    </row>
    <row r="8677" spans="18:18" x14ac:dyDescent="0.25">
      <c r="R8677" s="330"/>
    </row>
    <row r="8678" spans="18:18" x14ac:dyDescent="0.25">
      <c r="R8678" s="330"/>
    </row>
    <row r="8679" spans="18:18" x14ac:dyDescent="0.25">
      <c r="R8679" s="330"/>
    </row>
    <row r="8680" spans="18:18" x14ac:dyDescent="0.25">
      <c r="R8680" s="330"/>
    </row>
    <row r="8681" spans="18:18" x14ac:dyDescent="0.25">
      <c r="R8681" s="330"/>
    </row>
    <row r="8682" spans="18:18" x14ac:dyDescent="0.25">
      <c r="R8682" s="330"/>
    </row>
    <row r="8683" spans="18:18" x14ac:dyDescent="0.25">
      <c r="R8683" s="330"/>
    </row>
    <row r="8684" spans="18:18" x14ac:dyDescent="0.25">
      <c r="R8684" s="330"/>
    </row>
    <row r="8685" spans="18:18" x14ac:dyDescent="0.25">
      <c r="R8685" s="330"/>
    </row>
    <row r="8686" spans="18:18" x14ac:dyDescent="0.25">
      <c r="R8686" s="330"/>
    </row>
    <row r="8687" spans="18:18" x14ac:dyDescent="0.25">
      <c r="R8687" s="330"/>
    </row>
    <row r="8688" spans="18:18" x14ac:dyDescent="0.25">
      <c r="R8688" s="330"/>
    </row>
    <row r="8689" spans="18:18" x14ac:dyDescent="0.25">
      <c r="R8689" s="330"/>
    </row>
    <row r="8690" spans="18:18" x14ac:dyDescent="0.25">
      <c r="R8690" s="330"/>
    </row>
    <row r="8691" spans="18:18" x14ac:dyDescent="0.25">
      <c r="R8691" s="330"/>
    </row>
    <row r="8692" spans="18:18" x14ac:dyDescent="0.25">
      <c r="R8692" s="330"/>
    </row>
    <row r="8693" spans="18:18" x14ac:dyDescent="0.25">
      <c r="R8693" s="330"/>
    </row>
    <row r="8694" spans="18:18" x14ac:dyDescent="0.25">
      <c r="R8694" s="330"/>
    </row>
    <row r="8695" spans="18:18" x14ac:dyDescent="0.25">
      <c r="R8695" s="330"/>
    </row>
    <row r="8696" spans="18:18" x14ac:dyDescent="0.25">
      <c r="R8696" s="330"/>
    </row>
    <row r="8697" spans="18:18" x14ac:dyDescent="0.25">
      <c r="R8697" s="330"/>
    </row>
    <row r="8698" spans="18:18" x14ac:dyDescent="0.25">
      <c r="R8698" s="330"/>
    </row>
    <row r="8699" spans="18:18" x14ac:dyDescent="0.25">
      <c r="R8699" s="330"/>
    </row>
    <row r="8700" spans="18:18" x14ac:dyDescent="0.25">
      <c r="R8700" s="330"/>
    </row>
    <row r="8701" spans="18:18" x14ac:dyDescent="0.25">
      <c r="R8701" s="330"/>
    </row>
    <row r="8702" spans="18:18" x14ac:dyDescent="0.25">
      <c r="R8702" s="330"/>
    </row>
    <row r="8703" spans="18:18" x14ac:dyDescent="0.25">
      <c r="R8703" s="330"/>
    </row>
    <row r="8704" spans="18:18" x14ac:dyDescent="0.25">
      <c r="R8704" s="330"/>
    </row>
    <row r="8705" spans="18:18" x14ac:dyDescent="0.25">
      <c r="R8705" s="330"/>
    </row>
    <row r="8706" spans="18:18" x14ac:dyDescent="0.25">
      <c r="R8706" s="330"/>
    </row>
    <row r="8707" spans="18:18" x14ac:dyDescent="0.25">
      <c r="R8707" s="330"/>
    </row>
    <row r="8708" spans="18:18" x14ac:dyDescent="0.25">
      <c r="R8708" s="330"/>
    </row>
    <row r="8709" spans="18:18" x14ac:dyDescent="0.25">
      <c r="R8709" s="330"/>
    </row>
    <row r="8710" spans="18:18" x14ac:dyDescent="0.25">
      <c r="R8710" s="330"/>
    </row>
    <row r="8711" spans="18:18" x14ac:dyDescent="0.25">
      <c r="R8711" s="330"/>
    </row>
    <row r="8712" spans="18:18" x14ac:dyDescent="0.25">
      <c r="R8712" s="330"/>
    </row>
    <row r="8713" spans="18:18" x14ac:dyDescent="0.25">
      <c r="R8713" s="330"/>
    </row>
    <row r="8714" spans="18:18" x14ac:dyDescent="0.25">
      <c r="R8714" s="330"/>
    </row>
    <row r="8715" spans="18:18" x14ac:dyDescent="0.25">
      <c r="R8715" s="330"/>
    </row>
    <row r="8716" spans="18:18" x14ac:dyDescent="0.25">
      <c r="R8716" s="330"/>
    </row>
    <row r="8717" spans="18:18" x14ac:dyDescent="0.25">
      <c r="R8717" s="330"/>
    </row>
    <row r="8718" spans="18:18" x14ac:dyDescent="0.25">
      <c r="R8718" s="330"/>
    </row>
    <row r="8719" spans="18:18" x14ac:dyDescent="0.25">
      <c r="R8719" s="330"/>
    </row>
    <row r="8720" spans="18:18" x14ac:dyDescent="0.25">
      <c r="R8720" s="330"/>
    </row>
    <row r="8721" spans="18:18" x14ac:dyDescent="0.25">
      <c r="R8721" s="330"/>
    </row>
    <row r="8722" spans="18:18" x14ac:dyDescent="0.25">
      <c r="R8722" s="330"/>
    </row>
    <row r="8723" spans="18:18" x14ac:dyDescent="0.25">
      <c r="R8723" s="330"/>
    </row>
    <row r="8724" spans="18:18" x14ac:dyDescent="0.25">
      <c r="R8724" s="330"/>
    </row>
    <row r="8725" spans="18:18" x14ac:dyDescent="0.25">
      <c r="R8725" s="330"/>
    </row>
    <row r="8726" spans="18:18" x14ac:dyDescent="0.25">
      <c r="R8726" s="330"/>
    </row>
    <row r="8727" spans="18:18" x14ac:dyDescent="0.25">
      <c r="R8727" s="330"/>
    </row>
    <row r="8728" spans="18:18" x14ac:dyDescent="0.25">
      <c r="R8728" s="330"/>
    </row>
    <row r="8729" spans="18:18" x14ac:dyDescent="0.25">
      <c r="R8729" s="330"/>
    </row>
    <row r="8730" spans="18:18" x14ac:dyDescent="0.25">
      <c r="R8730" s="330"/>
    </row>
    <row r="8731" spans="18:18" x14ac:dyDescent="0.25">
      <c r="R8731" s="330"/>
    </row>
    <row r="8732" spans="18:18" x14ac:dyDescent="0.25">
      <c r="R8732" s="330"/>
    </row>
    <row r="8733" spans="18:18" x14ac:dyDescent="0.25">
      <c r="R8733" s="330"/>
    </row>
    <row r="8734" spans="18:18" x14ac:dyDescent="0.25">
      <c r="R8734" s="330"/>
    </row>
    <row r="8735" spans="18:18" x14ac:dyDescent="0.25">
      <c r="R8735" s="330"/>
    </row>
    <row r="8736" spans="18:18" x14ac:dyDescent="0.25">
      <c r="R8736" s="330"/>
    </row>
    <row r="8737" spans="18:18" x14ac:dyDescent="0.25">
      <c r="R8737" s="330"/>
    </row>
    <row r="8738" spans="18:18" x14ac:dyDescent="0.25">
      <c r="R8738" s="330"/>
    </row>
    <row r="8739" spans="18:18" x14ac:dyDescent="0.25">
      <c r="R8739" s="330"/>
    </row>
    <row r="8740" spans="18:18" x14ac:dyDescent="0.25">
      <c r="R8740" s="330"/>
    </row>
    <row r="8741" spans="18:18" x14ac:dyDescent="0.25">
      <c r="R8741" s="330"/>
    </row>
    <row r="8742" spans="18:18" x14ac:dyDescent="0.25">
      <c r="R8742" s="330"/>
    </row>
    <row r="8743" spans="18:18" x14ac:dyDescent="0.25">
      <c r="R8743" s="330"/>
    </row>
    <row r="8744" spans="18:18" x14ac:dyDescent="0.25">
      <c r="R8744" s="330"/>
    </row>
    <row r="8745" spans="18:18" x14ac:dyDescent="0.25">
      <c r="R8745" s="330"/>
    </row>
    <row r="8746" spans="18:18" x14ac:dyDescent="0.25">
      <c r="R8746" s="330"/>
    </row>
    <row r="8747" spans="18:18" x14ac:dyDescent="0.25">
      <c r="R8747" s="330"/>
    </row>
    <row r="8748" spans="18:18" x14ac:dyDescent="0.25">
      <c r="R8748" s="330"/>
    </row>
    <row r="8749" spans="18:18" x14ac:dyDescent="0.25">
      <c r="R8749" s="330"/>
    </row>
    <row r="8750" spans="18:18" x14ac:dyDescent="0.25">
      <c r="R8750" s="330"/>
    </row>
    <row r="8751" spans="18:18" x14ac:dyDescent="0.25">
      <c r="R8751" s="330"/>
    </row>
    <row r="8752" spans="18:18" x14ac:dyDescent="0.25">
      <c r="R8752" s="330"/>
    </row>
    <row r="8753" spans="18:18" x14ac:dyDescent="0.25">
      <c r="R8753" s="330"/>
    </row>
    <row r="8754" spans="18:18" x14ac:dyDescent="0.25">
      <c r="R8754" s="330"/>
    </row>
    <row r="8755" spans="18:18" x14ac:dyDescent="0.25">
      <c r="R8755" s="330"/>
    </row>
    <row r="8756" spans="18:18" x14ac:dyDescent="0.25">
      <c r="R8756" s="330"/>
    </row>
    <row r="8757" spans="18:18" x14ac:dyDescent="0.25">
      <c r="R8757" s="330"/>
    </row>
    <row r="8758" spans="18:18" x14ac:dyDescent="0.25">
      <c r="R8758" s="330"/>
    </row>
    <row r="8759" spans="18:18" x14ac:dyDescent="0.25">
      <c r="R8759" s="330"/>
    </row>
    <row r="8760" spans="18:18" x14ac:dyDescent="0.25">
      <c r="R8760" s="330"/>
    </row>
    <row r="8761" spans="18:18" x14ac:dyDescent="0.25">
      <c r="R8761" s="330"/>
    </row>
    <row r="8762" spans="18:18" x14ac:dyDescent="0.25">
      <c r="R8762" s="330"/>
    </row>
    <row r="8763" spans="18:18" x14ac:dyDescent="0.25">
      <c r="R8763" s="330"/>
    </row>
    <row r="8764" spans="18:18" x14ac:dyDescent="0.25">
      <c r="R8764" s="330"/>
    </row>
    <row r="8765" spans="18:18" x14ac:dyDescent="0.25">
      <c r="R8765" s="330"/>
    </row>
    <row r="8766" spans="18:18" x14ac:dyDescent="0.25">
      <c r="R8766" s="330"/>
    </row>
    <row r="8767" spans="18:18" x14ac:dyDescent="0.25">
      <c r="R8767" s="330"/>
    </row>
    <row r="8768" spans="18:18" x14ac:dyDescent="0.25">
      <c r="R8768" s="330"/>
    </row>
    <row r="8769" spans="18:18" x14ac:dyDescent="0.25">
      <c r="R8769" s="330"/>
    </row>
    <row r="8770" spans="18:18" x14ac:dyDescent="0.25">
      <c r="R8770" s="330"/>
    </row>
    <row r="8771" spans="18:18" x14ac:dyDescent="0.25">
      <c r="R8771" s="330"/>
    </row>
    <row r="8772" spans="18:18" x14ac:dyDescent="0.25">
      <c r="R8772" s="330"/>
    </row>
    <row r="8773" spans="18:18" x14ac:dyDescent="0.25">
      <c r="R8773" s="330"/>
    </row>
    <row r="8774" spans="18:18" x14ac:dyDescent="0.25">
      <c r="R8774" s="330"/>
    </row>
    <row r="8775" spans="18:18" x14ac:dyDescent="0.25">
      <c r="R8775" s="330"/>
    </row>
    <row r="8776" spans="18:18" x14ac:dyDescent="0.25">
      <c r="R8776" s="330"/>
    </row>
    <row r="8777" spans="18:18" x14ac:dyDescent="0.25">
      <c r="R8777" s="330"/>
    </row>
    <row r="8778" spans="18:18" x14ac:dyDescent="0.25">
      <c r="R8778" s="330"/>
    </row>
    <row r="8779" spans="18:18" x14ac:dyDescent="0.25">
      <c r="R8779" s="330"/>
    </row>
    <row r="8780" spans="18:18" x14ac:dyDescent="0.25">
      <c r="R8780" s="330"/>
    </row>
    <row r="8781" spans="18:18" x14ac:dyDescent="0.25">
      <c r="R8781" s="330"/>
    </row>
    <row r="8782" spans="18:18" x14ac:dyDescent="0.25">
      <c r="R8782" s="330"/>
    </row>
    <row r="8783" spans="18:18" x14ac:dyDescent="0.25">
      <c r="R8783" s="330"/>
    </row>
    <row r="8784" spans="18:18" x14ac:dyDescent="0.25">
      <c r="R8784" s="330"/>
    </row>
    <row r="8785" spans="18:18" x14ac:dyDescent="0.25">
      <c r="R8785" s="330"/>
    </row>
    <row r="8786" spans="18:18" x14ac:dyDescent="0.25">
      <c r="R8786" s="330"/>
    </row>
    <row r="8787" spans="18:18" x14ac:dyDescent="0.25">
      <c r="R8787" s="330"/>
    </row>
    <row r="8788" spans="18:18" x14ac:dyDescent="0.25">
      <c r="R8788" s="330"/>
    </row>
    <row r="8789" spans="18:18" x14ac:dyDescent="0.25">
      <c r="R8789" s="330"/>
    </row>
    <row r="8790" spans="18:18" x14ac:dyDescent="0.25">
      <c r="R8790" s="330"/>
    </row>
    <row r="8791" spans="18:18" x14ac:dyDescent="0.25">
      <c r="R8791" s="330"/>
    </row>
    <row r="8792" spans="18:18" x14ac:dyDescent="0.25">
      <c r="R8792" s="330"/>
    </row>
    <row r="8793" spans="18:18" x14ac:dyDescent="0.25">
      <c r="R8793" s="330"/>
    </row>
    <row r="8794" spans="18:18" x14ac:dyDescent="0.25">
      <c r="R8794" s="330"/>
    </row>
    <row r="8795" spans="18:18" x14ac:dyDescent="0.25">
      <c r="R8795" s="330"/>
    </row>
    <row r="8796" spans="18:18" x14ac:dyDescent="0.25">
      <c r="R8796" s="330"/>
    </row>
    <row r="8797" spans="18:18" x14ac:dyDescent="0.25">
      <c r="R8797" s="330"/>
    </row>
    <row r="8798" spans="18:18" x14ac:dyDescent="0.25">
      <c r="R8798" s="330"/>
    </row>
    <row r="8799" spans="18:18" x14ac:dyDescent="0.25">
      <c r="R8799" s="330"/>
    </row>
    <row r="8800" spans="18:18" x14ac:dyDescent="0.25">
      <c r="R8800" s="330"/>
    </row>
    <row r="8801" spans="18:18" x14ac:dyDescent="0.25">
      <c r="R8801" s="330"/>
    </row>
    <row r="8802" spans="18:18" x14ac:dyDescent="0.25">
      <c r="R8802" s="330"/>
    </row>
    <row r="8803" spans="18:18" x14ac:dyDescent="0.25">
      <c r="R8803" s="330"/>
    </row>
    <row r="8804" spans="18:18" x14ac:dyDescent="0.25">
      <c r="R8804" s="330"/>
    </row>
    <row r="8805" spans="18:18" x14ac:dyDescent="0.25">
      <c r="R8805" s="330"/>
    </row>
    <row r="8806" spans="18:18" x14ac:dyDescent="0.25">
      <c r="R8806" s="330"/>
    </row>
    <row r="8807" spans="18:18" x14ac:dyDescent="0.25">
      <c r="R8807" s="330"/>
    </row>
    <row r="8808" spans="18:18" x14ac:dyDescent="0.25">
      <c r="R8808" s="330"/>
    </row>
    <row r="8809" spans="18:18" x14ac:dyDescent="0.25">
      <c r="R8809" s="330"/>
    </row>
    <row r="8810" spans="18:18" x14ac:dyDescent="0.25">
      <c r="R8810" s="330"/>
    </row>
    <row r="8811" spans="18:18" x14ac:dyDescent="0.25">
      <c r="R8811" s="330"/>
    </row>
    <row r="8812" spans="18:18" x14ac:dyDescent="0.25">
      <c r="R8812" s="330"/>
    </row>
    <row r="8813" spans="18:18" x14ac:dyDescent="0.25">
      <c r="R8813" s="330"/>
    </row>
    <row r="8814" spans="18:18" x14ac:dyDescent="0.25">
      <c r="R8814" s="330"/>
    </row>
    <row r="8815" spans="18:18" x14ac:dyDescent="0.25">
      <c r="R8815" s="330"/>
    </row>
    <row r="8816" spans="18:18" x14ac:dyDescent="0.25">
      <c r="R8816" s="330"/>
    </row>
    <row r="8817" spans="18:18" x14ac:dyDescent="0.25">
      <c r="R8817" s="330"/>
    </row>
    <row r="8818" spans="18:18" x14ac:dyDescent="0.25">
      <c r="R8818" s="330"/>
    </row>
    <row r="8819" spans="18:18" x14ac:dyDescent="0.25">
      <c r="R8819" s="330"/>
    </row>
    <row r="8820" spans="18:18" x14ac:dyDescent="0.25">
      <c r="R8820" s="330"/>
    </row>
    <row r="8821" spans="18:18" x14ac:dyDescent="0.25">
      <c r="R8821" s="330"/>
    </row>
    <row r="8822" spans="18:18" x14ac:dyDescent="0.25">
      <c r="R8822" s="330"/>
    </row>
    <row r="8823" spans="18:18" x14ac:dyDescent="0.25">
      <c r="R8823" s="330"/>
    </row>
    <row r="8824" spans="18:18" x14ac:dyDescent="0.25">
      <c r="R8824" s="330"/>
    </row>
    <row r="8825" spans="18:18" x14ac:dyDescent="0.25">
      <c r="R8825" s="330"/>
    </row>
    <row r="8826" spans="18:18" x14ac:dyDescent="0.25">
      <c r="R8826" s="330"/>
    </row>
    <row r="8827" spans="18:18" x14ac:dyDescent="0.25">
      <c r="R8827" s="330"/>
    </row>
    <row r="8828" spans="18:18" x14ac:dyDescent="0.25">
      <c r="R8828" s="330"/>
    </row>
    <row r="8829" spans="18:18" x14ac:dyDescent="0.25">
      <c r="R8829" s="330"/>
    </row>
    <row r="8830" spans="18:18" x14ac:dyDescent="0.25">
      <c r="R8830" s="330"/>
    </row>
    <row r="8831" spans="18:18" x14ac:dyDescent="0.25">
      <c r="R8831" s="330"/>
    </row>
    <row r="8832" spans="18:18" x14ac:dyDescent="0.25">
      <c r="R8832" s="330"/>
    </row>
    <row r="8833" spans="18:18" x14ac:dyDescent="0.25">
      <c r="R8833" s="330"/>
    </row>
    <row r="8834" spans="18:18" x14ac:dyDescent="0.25">
      <c r="R8834" s="330"/>
    </row>
    <row r="8835" spans="18:18" x14ac:dyDescent="0.25">
      <c r="R8835" s="330"/>
    </row>
    <row r="8836" spans="18:18" x14ac:dyDescent="0.25">
      <c r="R8836" s="330"/>
    </row>
    <row r="8837" spans="18:18" x14ac:dyDescent="0.25">
      <c r="R8837" s="330"/>
    </row>
    <row r="8838" spans="18:18" x14ac:dyDescent="0.25">
      <c r="R8838" s="330"/>
    </row>
    <row r="8839" spans="18:18" x14ac:dyDescent="0.25">
      <c r="R8839" s="330"/>
    </row>
    <row r="8840" spans="18:18" x14ac:dyDescent="0.25">
      <c r="R8840" s="330"/>
    </row>
    <row r="8841" spans="18:18" x14ac:dyDescent="0.25">
      <c r="R8841" s="330"/>
    </row>
    <row r="8842" spans="18:18" x14ac:dyDescent="0.25">
      <c r="R8842" s="330"/>
    </row>
    <row r="8843" spans="18:18" x14ac:dyDescent="0.25">
      <c r="R8843" s="330"/>
    </row>
    <row r="8844" spans="18:18" x14ac:dyDescent="0.25">
      <c r="R8844" s="330"/>
    </row>
    <row r="8845" spans="18:18" x14ac:dyDescent="0.25">
      <c r="R8845" s="330"/>
    </row>
    <row r="8846" spans="18:18" x14ac:dyDescent="0.25">
      <c r="R8846" s="330"/>
    </row>
    <row r="8847" spans="18:18" x14ac:dyDescent="0.25">
      <c r="R8847" s="330"/>
    </row>
    <row r="8848" spans="18:18" x14ac:dyDescent="0.25">
      <c r="R8848" s="330"/>
    </row>
    <row r="8849" spans="18:18" x14ac:dyDescent="0.25">
      <c r="R8849" s="330"/>
    </row>
    <row r="8850" spans="18:18" x14ac:dyDescent="0.25">
      <c r="R8850" s="330"/>
    </row>
    <row r="8851" spans="18:18" x14ac:dyDescent="0.25">
      <c r="R8851" s="330"/>
    </row>
    <row r="8852" spans="18:18" x14ac:dyDescent="0.25">
      <c r="R8852" s="330"/>
    </row>
    <row r="8853" spans="18:18" x14ac:dyDescent="0.25">
      <c r="R8853" s="330"/>
    </row>
    <row r="8854" spans="18:18" x14ac:dyDescent="0.25">
      <c r="R8854" s="330"/>
    </row>
    <row r="8855" spans="18:18" x14ac:dyDescent="0.25">
      <c r="R8855" s="330"/>
    </row>
    <row r="8856" spans="18:18" x14ac:dyDescent="0.25">
      <c r="R8856" s="330"/>
    </row>
    <row r="8857" spans="18:18" x14ac:dyDescent="0.25">
      <c r="R8857" s="330"/>
    </row>
    <row r="8858" spans="18:18" x14ac:dyDescent="0.25">
      <c r="R8858" s="330"/>
    </row>
    <row r="8859" spans="18:18" x14ac:dyDescent="0.25">
      <c r="R8859" s="330"/>
    </row>
    <row r="8860" spans="18:18" x14ac:dyDescent="0.25">
      <c r="R8860" s="330"/>
    </row>
    <row r="8861" spans="18:18" x14ac:dyDescent="0.25">
      <c r="R8861" s="330"/>
    </row>
    <row r="8862" spans="18:18" x14ac:dyDescent="0.25">
      <c r="R8862" s="330"/>
    </row>
    <row r="8863" spans="18:18" x14ac:dyDescent="0.25">
      <c r="R8863" s="330"/>
    </row>
    <row r="8864" spans="18:18" x14ac:dyDescent="0.25">
      <c r="R8864" s="330"/>
    </row>
    <row r="8865" spans="18:18" x14ac:dyDescent="0.25">
      <c r="R8865" s="330"/>
    </row>
    <row r="8866" spans="18:18" x14ac:dyDescent="0.25">
      <c r="R8866" s="330"/>
    </row>
    <row r="8867" spans="18:18" x14ac:dyDescent="0.25">
      <c r="R8867" s="330"/>
    </row>
    <row r="8868" spans="18:18" x14ac:dyDescent="0.25">
      <c r="R8868" s="330"/>
    </row>
    <row r="8869" spans="18:18" x14ac:dyDescent="0.25">
      <c r="R8869" s="330"/>
    </row>
    <row r="8870" spans="18:18" x14ac:dyDescent="0.25">
      <c r="R8870" s="330"/>
    </row>
    <row r="8871" spans="18:18" x14ac:dyDescent="0.25">
      <c r="R8871" s="330"/>
    </row>
    <row r="8872" spans="18:18" x14ac:dyDescent="0.25">
      <c r="R8872" s="330"/>
    </row>
    <row r="8873" spans="18:18" x14ac:dyDescent="0.25">
      <c r="R8873" s="330"/>
    </row>
    <row r="8874" spans="18:18" x14ac:dyDescent="0.25">
      <c r="R8874" s="330"/>
    </row>
    <row r="8875" spans="18:18" x14ac:dyDescent="0.25">
      <c r="R8875" s="330"/>
    </row>
    <row r="8876" spans="18:18" x14ac:dyDescent="0.25">
      <c r="R8876" s="330"/>
    </row>
    <row r="8877" spans="18:18" x14ac:dyDescent="0.25">
      <c r="R8877" s="330"/>
    </row>
    <row r="8878" spans="18:18" x14ac:dyDescent="0.25">
      <c r="R8878" s="330"/>
    </row>
    <row r="8879" spans="18:18" x14ac:dyDescent="0.25">
      <c r="R8879" s="330"/>
    </row>
    <row r="8880" spans="18:18" x14ac:dyDescent="0.25">
      <c r="R8880" s="330"/>
    </row>
    <row r="8881" spans="18:18" x14ac:dyDescent="0.25">
      <c r="R8881" s="330"/>
    </row>
    <row r="8882" spans="18:18" x14ac:dyDescent="0.25">
      <c r="R8882" s="330"/>
    </row>
    <row r="8883" spans="18:18" x14ac:dyDescent="0.25">
      <c r="R8883" s="330"/>
    </row>
    <row r="8884" spans="18:18" x14ac:dyDescent="0.25">
      <c r="R8884" s="330"/>
    </row>
    <row r="8885" spans="18:18" x14ac:dyDescent="0.25">
      <c r="R8885" s="330"/>
    </row>
    <row r="8886" spans="18:18" x14ac:dyDescent="0.25">
      <c r="R8886" s="330"/>
    </row>
    <row r="8887" spans="18:18" x14ac:dyDescent="0.25">
      <c r="R8887" s="330"/>
    </row>
    <row r="8888" spans="18:18" x14ac:dyDescent="0.25">
      <c r="R8888" s="330"/>
    </row>
    <row r="8889" spans="18:18" x14ac:dyDescent="0.25">
      <c r="R8889" s="330"/>
    </row>
    <row r="8890" spans="18:18" x14ac:dyDescent="0.25">
      <c r="R8890" s="330"/>
    </row>
    <row r="8891" spans="18:18" x14ac:dyDescent="0.25">
      <c r="R8891" s="330"/>
    </row>
    <row r="8892" spans="18:18" x14ac:dyDescent="0.25">
      <c r="R8892" s="330"/>
    </row>
    <row r="8893" spans="18:18" x14ac:dyDescent="0.25">
      <c r="R8893" s="330"/>
    </row>
    <row r="8894" spans="18:18" x14ac:dyDescent="0.25">
      <c r="R8894" s="330"/>
    </row>
    <row r="8895" spans="18:18" x14ac:dyDescent="0.25">
      <c r="R8895" s="330"/>
    </row>
    <row r="8896" spans="18:18" x14ac:dyDescent="0.25">
      <c r="R8896" s="330"/>
    </row>
    <row r="8897" spans="18:18" x14ac:dyDescent="0.25">
      <c r="R8897" s="330"/>
    </row>
    <row r="8898" spans="18:18" x14ac:dyDescent="0.25">
      <c r="R8898" s="330"/>
    </row>
    <row r="8899" spans="18:18" x14ac:dyDescent="0.25">
      <c r="R8899" s="330"/>
    </row>
    <row r="8900" spans="18:18" x14ac:dyDescent="0.25">
      <c r="R8900" s="330"/>
    </row>
    <row r="8901" spans="18:18" x14ac:dyDescent="0.25">
      <c r="R8901" s="330"/>
    </row>
    <row r="8902" spans="18:18" x14ac:dyDescent="0.25">
      <c r="R8902" s="330"/>
    </row>
    <row r="8903" spans="18:18" x14ac:dyDescent="0.25">
      <c r="R8903" s="330"/>
    </row>
    <row r="8904" spans="18:18" x14ac:dyDescent="0.25">
      <c r="R8904" s="330"/>
    </row>
    <row r="8905" spans="18:18" x14ac:dyDescent="0.25">
      <c r="R8905" s="330"/>
    </row>
    <row r="8906" spans="18:18" x14ac:dyDescent="0.25">
      <c r="R8906" s="330"/>
    </row>
    <row r="8907" spans="18:18" x14ac:dyDescent="0.25">
      <c r="R8907" s="330"/>
    </row>
    <row r="8908" spans="18:18" x14ac:dyDescent="0.25">
      <c r="R8908" s="330"/>
    </row>
    <row r="8909" spans="18:18" x14ac:dyDescent="0.25">
      <c r="R8909" s="330"/>
    </row>
    <row r="8910" spans="18:18" x14ac:dyDescent="0.25">
      <c r="R8910" s="330"/>
    </row>
    <row r="8911" spans="18:18" x14ac:dyDescent="0.25">
      <c r="R8911" s="330"/>
    </row>
    <row r="8912" spans="18:18" x14ac:dyDescent="0.25">
      <c r="R8912" s="330"/>
    </row>
    <row r="8913" spans="18:18" x14ac:dyDescent="0.25">
      <c r="R8913" s="330"/>
    </row>
    <row r="8914" spans="18:18" x14ac:dyDescent="0.25">
      <c r="R8914" s="330"/>
    </row>
    <row r="8915" spans="18:18" x14ac:dyDescent="0.25">
      <c r="R8915" s="330"/>
    </row>
    <row r="8916" spans="18:18" x14ac:dyDescent="0.25">
      <c r="R8916" s="330"/>
    </row>
    <row r="8917" spans="18:18" x14ac:dyDescent="0.25">
      <c r="R8917" s="330"/>
    </row>
    <row r="8918" spans="18:18" x14ac:dyDescent="0.25">
      <c r="R8918" s="330"/>
    </row>
    <row r="8919" spans="18:18" x14ac:dyDescent="0.25">
      <c r="R8919" s="330"/>
    </row>
    <row r="8920" spans="18:18" x14ac:dyDescent="0.25">
      <c r="R8920" s="330"/>
    </row>
    <row r="8921" spans="18:18" x14ac:dyDescent="0.25">
      <c r="R8921" s="330"/>
    </row>
    <row r="8922" spans="18:18" x14ac:dyDescent="0.25">
      <c r="R8922" s="330"/>
    </row>
    <row r="8923" spans="18:18" x14ac:dyDescent="0.25">
      <c r="R8923" s="330"/>
    </row>
    <row r="8924" spans="18:18" x14ac:dyDescent="0.25">
      <c r="R8924" s="330"/>
    </row>
    <row r="8925" spans="18:18" x14ac:dyDescent="0.25">
      <c r="R8925" s="330"/>
    </row>
    <row r="8926" spans="18:18" x14ac:dyDescent="0.25">
      <c r="R8926" s="330"/>
    </row>
    <row r="8927" spans="18:18" x14ac:dyDescent="0.25">
      <c r="R8927" s="330"/>
    </row>
    <row r="8928" spans="18:18" x14ac:dyDescent="0.25">
      <c r="R8928" s="330"/>
    </row>
    <row r="8929" spans="18:18" x14ac:dyDescent="0.25">
      <c r="R8929" s="330"/>
    </row>
    <row r="8930" spans="18:18" x14ac:dyDescent="0.25">
      <c r="R8930" s="330"/>
    </row>
    <row r="8931" spans="18:18" x14ac:dyDescent="0.25">
      <c r="R8931" s="330"/>
    </row>
    <row r="8932" spans="18:18" x14ac:dyDescent="0.25">
      <c r="R8932" s="330"/>
    </row>
    <row r="8933" spans="18:18" x14ac:dyDescent="0.25">
      <c r="R8933" s="330"/>
    </row>
    <row r="8934" spans="18:18" x14ac:dyDescent="0.25">
      <c r="R8934" s="330"/>
    </row>
    <row r="8935" spans="18:18" x14ac:dyDescent="0.25">
      <c r="R8935" s="330"/>
    </row>
    <row r="8936" spans="18:18" x14ac:dyDescent="0.25">
      <c r="R8936" s="330"/>
    </row>
    <row r="8937" spans="18:18" x14ac:dyDescent="0.25">
      <c r="R8937" s="330"/>
    </row>
    <row r="8938" spans="18:18" x14ac:dyDescent="0.25">
      <c r="R8938" s="330"/>
    </row>
    <row r="8939" spans="18:18" x14ac:dyDescent="0.25">
      <c r="R8939" s="330"/>
    </row>
    <row r="8940" spans="18:18" x14ac:dyDescent="0.25">
      <c r="R8940" s="330"/>
    </row>
    <row r="8941" spans="18:18" x14ac:dyDescent="0.25">
      <c r="R8941" s="330"/>
    </row>
    <row r="8942" spans="18:18" x14ac:dyDescent="0.25">
      <c r="R8942" s="330"/>
    </row>
    <row r="8943" spans="18:18" x14ac:dyDescent="0.25">
      <c r="R8943" s="330"/>
    </row>
    <row r="8944" spans="18:18" x14ac:dyDescent="0.25">
      <c r="R8944" s="330"/>
    </row>
    <row r="8945" spans="18:18" x14ac:dyDescent="0.25">
      <c r="R8945" s="330"/>
    </row>
    <row r="8946" spans="18:18" x14ac:dyDescent="0.25">
      <c r="R8946" s="330"/>
    </row>
    <row r="8947" spans="18:18" x14ac:dyDescent="0.25">
      <c r="R8947" s="330"/>
    </row>
    <row r="8948" spans="18:18" x14ac:dyDescent="0.25">
      <c r="R8948" s="330"/>
    </row>
    <row r="8949" spans="18:18" x14ac:dyDescent="0.25">
      <c r="R8949" s="330"/>
    </row>
    <row r="8950" spans="18:18" x14ac:dyDescent="0.25">
      <c r="R8950" s="330"/>
    </row>
    <row r="8951" spans="18:18" x14ac:dyDescent="0.25">
      <c r="R8951" s="330"/>
    </row>
    <row r="8952" spans="18:18" x14ac:dyDescent="0.25">
      <c r="R8952" s="330"/>
    </row>
    <row r="8953" spans="18:18" x14ac:dyDescent="0.25">
      <c r="R8953" s="330"/>
    </row>
    <row r="8954" spans="18:18" x14ac:dyDescent="0.25">
      <c r="R8954" s="330"/>
    </row>
    <row r="8955" spans="18:18" x14ac:dyDescent="0.25">
      <c r="R8955" s="330"/>
    </row>
    <row r="8956" spans="18:18" x14ac:dyDescent="0.25">
      <c r="R8956" s="330"/>
    </row>
    <row r="8957" spans="18:18" x14ac:dyDescent="0.25">
      <c r="R8957" s="330"/>
    </row>
    <row r="8958" spans="18:18" x14ac:dyDescent="0.25">
      <c r="R8958" s="330"/>
    </row>
    <row r="8959" spans="18:18" x14ac:dyDescent="0.25">
      <c r="R8959" s="330"/>
    </row>
    <row r="8960" spans="18:18" x14ac:dyDescent="0.25">
      <c r="R8960" s="330"/>
    </row>
    <row r="8961" spans="18:18" x14ac:dyDescent="0.25">
      <c r="R8961" s="330"/>
    </row>
    <row r="8962" spans="18:18" x14ac:dyDescent="0.25">
      <c r="R8962" s="330"/>
    </row>
    <row r="8963" spans="18:18" x14ac:dyDescent="0.25">
      <c r="R8963" s="330"/>
    </row>
    <row r="8964" spans="18:18" x14ac:dyDescent="0.25">
      <c r="R8964" s="330"/>
    </row>
    <row r="8965" spans="18:18" x14ac:dyDescent="0.25">
      <c r="R8965" s="330"/>
    </row>
    <row r="8966" spans="18:18" x14ac:dyDescent="0.25">
      <c r="R8966" s="330"/>
    </row>
    <row r="8967" spans="18:18" x14ac:dyDescent="0.25">
      <c r="R8967" s="330"/>
    </row>
    <row r="8968" spans="18:18" x14ac:dyDescent="0.25">
      <c r="R8968" s="330"/>
    </row>
    <row r="8969" spans="18:18" x14ac:dyDescent="0.25">
      <c r="R8969" s="330"/>
    </row>
    <row r="8970" spans="18:18" x14ac:dyDescent="0.25">
      <c r="R8970" s="330"/>
    </row>
    <row r="8971" spans="18:18" x14ac:dyDescent="0.25">
      <c r="R8971" s="330"/>
    </row>
    <row r="8972" spans="18:18" x14ac:dyDescent="0.25">
      <c r="R8972" s="330"/>
    </row>
    <row r="8973" spans="18:18" x14ac:dyDescent="0.25">
      <c r="R8973" s="330"/>
    </row>
    <row r="8974" spans="18:18" x14ac:dyDescent="0.25">
      <c r="R8974" s="330"/>
    </row>
    <row r="8975" spans="18:18" x14ac:dyDescent="0.25">
      <c r="R8975" s="330"/>
    </row>
    <row r="8976" spans="18:18" x14ac:dyDescent="0.25">
      <c r="R8976" s="330"/>
    </row>
    <row r="8977" spans="18:18" x14ac:dyDescent="0.25">
      <c r="R8977" s="330"/>
    </row>
    <row r="8978" spans="18:18" x14ac:dyDescent="0.25">
      <c r="R8978" s="330"/>
    </row>
    <row r="8979" spans="18:18" x14ac:dyDescent="0.25">
      <c r="R8979" s="330"/>
    </row>
    <row r="8980" spans="18:18" x14ac:dyDescent="0.25">
      <c r="R8980" s="330"/>
    </row>
    <row r="8981" spans="18:18" x14ac:dyDescent="0.25">
      <c r="R8981" s="330"/>
    </row>
    <row r="8982" spans="18:18" x14ac:dyDescent="0.25">
      <c r="R8982" s="330"/>
    </row>
    <row r="8983" spans="18:18" x14ac:dyDescent="0.25">
      <c r="R8983" s="330"/>
    </row>
    <row r="8984" spans="18:18" x14ac:dyDescent="0.25">
      <c r="R8984" s="330"/>
    </row>
    <row r="8985" spans="18:18" x14ac:dyDescent="0.25">
      <c r="R8985" s="330"/>
    </row>
    <row r="8986" spans="18:18" x14ac:dyDescent="0.25">
      <c r="R8986" s="330"/>
    </row>
    <row r="8987" spans="18:18" x14ac:dyDescent="0.25">
      <c r="R8987" s="330"/>
    </row>
    <row r="8988" spans="18:18" x14ac:dyDescent="0.25">
      <c r="R8988" s="330"/>
    </row>
    <row r="8989" spans="18:18" x14ac:dyDescent="0.25">
      <c r="R8989" s="330"/>
    </row>
    <row r="8990" spans="18:18" x14ac:dyDescent="0.25">
      <c r="R8990" s="330"/>
    </row>
    <row r="8991" spans="18:18" x14ac:dyDescent="0.25">
      <c r="R8991" s="330"/>
    </row>
    <row r="8992" spans="18:18" x14ac:dyDescent="0.25">
      <c r="R8992" s="330"/>
    </row>
    <row r="8993" spans="18:18" x14ac:dyDescent="0.25">
      <c r="R8993" s="330"/>
    </row>
    <row r="8994" spans="18:18" x14ac:dyDescent="0.25">
      <c r="R8994" s="330"/>
    </row>
    <row r="8995" spans="18:18" x14ac:dyDescent="0.25">
      <c r="R8995" s="330"/>
    </row>
    <row r="8996" spans="18:18" x14ac:dyDescent="0.25">
      <c r="R8996" s="330"/>
    </row>
    <row r="8997" spans="18:18" x14ac:dyDescent="0.25">
      <c r="R8997" s="330"/>
    </row>
    <row r="8998" spans="18:18" x14ac:dyDescent="0.25">
      <c r="R8998" s="330"/>
    </row>
    <row r="8999" spans="18:18" x14ac:dyDescent="0.25">
      <c r="R8999" s="330"/>
    </row>
    <row r="9000" spans="18:18" x14ac:dyDescent="0.25">
      <c r="R9000" s="330"/>
    </row>
    <row r="9001" spans="18:18" x14ac:dyDescent="0.25">
      <c r="R9001" s="330"/>
    </row>
    <row r="9002" spans="18:18" x14ac:dyDescent="0.25">
      <c r="R9002" s="330"/>
    </row>
    <row r="9003" spans="18:18" x14ac:dyDescent="0.25">
      <c r="R9003" s="330"/>
    </row>
    <row r="9004" spans="18:18" x14ac:dyDescent="0.25">
      <c r="R9004" s="330"/>
    </row>
    <row r="9005" spans="18:18" x14ac:dyDescent="0.25">
      <c r="R9005" s="330"/>
    </row>
    <row r="9006" spans="18:18" x14ac:dyDescent="0.25">
      <c r="R9006" s="330"/>
    </row>
    <row r="9007" spans="18:18" x14ac:dyDescent="0.25">
      <c r="R9007" s="330"/>
    </row>
    <row r="9008" spans="18:18" x14ac:dyDescent="0.25">
      <c r="R9008" s="330"/>
    </row>
    <row r="9009" spans="18:18" x14ac:dyDescent="0.25">
      <c r="R9009" s="330"/>
    </row>
    <row r="9010" spans="18:18" x14ac:dyDescent="0.25">
      <c r="R9010" s="330"/>
    </row>
    <row r="9011" spans="18:18" x14ac:dyDescent="0.25">
      <c r="R9011" s="330"/>
    </row>
    <row r="9012" spans="18:18" x14ac:dyDescent="0.25">
      <c r="R9012" s="330"/>
    </row>
    <row r="9013" spans="18:18" x14ac:dyDescent="0.25">
      <c r="R9013" s="330"/>
    </row>
    <row r="9014" spans="18:18" x14ac:dyDescent="0.25">
      <c r="R9014" s="330"/>
    </row>
    <row r="9015" spans="18:18" x14ac:dyDescent="0.25">
      <c r="R9015" s="330"/>
    </row>
    <row r="9016" spans="18:18" x14ac:dyDescent="0.25">
      <c r="R9016" s="330"/>
    </row>
    <row r="9017" spans="18:18" x14ac:dyDescent="0.25">
      <c r="R9017" s="330"/>
    </row>
    <row r="9018" spans="18:18" x14ac:dyDescent="0.25">
      <c r="R9018" s="330"/>
    </row>
    <row r="9019" spans="18:18" x14ac:dyDescent="0.25">
      <c r="R9019" s="330"/>
    </row>
    <row r="9020" spans="18:18" x14ac:dyDescent="0.25">
      <c r="R9020" s="330"/>
    </row>
    <row r="9021" spans="18:18" x14ac:dyDescent="0.25">
      <c r="R9021" s="330"/>
    </row>
    <row r="9022" spans="18:18" x14ac:dyDescent="0.25">
      <c r="R9022" s="330"/>
    </row>
    <row r="9023" spans="18:18" x14ac:dyDescent="0.25">
      <c r="R9023" s="330"/>
    </row>
    <row r="9024" spans="18:18" x14ac:dyDescent="0.25">
      <c r="R9024" s="330"/>
    </row>
    <row r="9025" spans="18:18" x14ac:dyDescent="0.25">
      <c r="R9025" s="330"/>
    </row>
    <row r="9026" spans="18:18" x14ac:dyDescent="0.25">
      <c r="R9026" s="330"/>
    </row>
    <row r="9027" spans="18:18" x14ac:dyDescent="0.25">
      <c r="R9027" s="330"/>
    </row>
    <row r="9028" spans="18:18" x14ac:dyDescent="0.25">
      <c r="R9028" s="330"/>
    </row>
    <row r="9029" spans="18:18" x14ac:dyDescent="0.25">
      <c r="R9029" s="330"/>
    </row>
    <row r="9030" spans="18:18" x14ac:dyDescent="0.25">
      <c r="R9030" s="330"/>
    </row>
    <row r="9031" spans="18:18" x14ac:dyDescent="0.25">
      <c r="R9031" s="330"/>
    </row>
    <row r="9032" spans="18:18" x14ac:dyDescent="0.25">
      <c r="R9032" s="330"/>
    </row>
    <row r="9033" spans="18:18" x14ac:dyDescent="0.25">
      <c r="R9033" s="330"/>
    </row>
    <row r="9034" spans="18:18" x14ac:dyDescent="0.25">
      <c r="R9034" s="330"/>
    </row>
    <row r="9035" spans="18:18" x14ac:dyDescent="0.25">
      <c r="R9035" s="330"/>
    </row>
    <row r="9036" spans="18:18" x14ac:dyDescent="0.25">
      <c r="R9036" s="330"/>
    </row>
    <row r="9037" spans="18:18" x14ac:dyDescent="0.25">
      <c r="R9037" s="330"/>
    </row>
    <row r="9038" spans="18:18" x14ac:dyDescent="0.25">
      <c r="R9038" s="330"/>
    </row>
    <row r="9039" spans="18:18" x14ac:dyDescent="0.25">
      <c r="R9039" s="330"/>
    </row>
    <row r="9040" spans="18:18" x14ac:dyDescent="0.25">
      <c r="R9040" s="330"/>
    </row>
    <row r="9041" spans="18:18" x14ac:dyDescent="0.25">
      <c r="R9041" s="330"/>
    </row>
    <row r="9042" spans="18:18" x14ac:dyDescent="0.25">
      <c r="R9042" s="330"/>
    </row>
    <row r="9043" spans="18:18" x14ac:dyDescent="0.25">
      <c r="R9043" s="330"/>
    </row>
    <row r="9044" spans="18:18" x14ac:dyDescent="0.25">
      <c r="R9044" s="330"/>
    </row>
    <row r="9045" spans="18:18" x14ac:dyDescent="0.25">
      <c r="R9045" s="330"/>
    </row>
    <row r="9046" spans="18:18" x14ac:dyDescent="0.25">
      <c r="R9046" s="330"/>
    </row>
    <row r="9047" spans="18:18" x14ac:dyDescent="0.25">
      <c r="R9047" s="330"/>
    </row>
    <row r="9048" spans="18:18" x14ac:dyDescent="0.25">
      <c r="R9048" s="330"/>
    </row>
    <row r="9049" spans="18:18" x14ac:dyDescent="0.25">
      <c r="R9049" s="330"/>
    </row>
    <row r="9050" spans="18:18" x14ac:dyDescent="0.25">
      <c r="R9050" s="330"/>
    </row>
    <row r="9051" spans="18:18" x14ac:dyDescent="0.25">
      <c r="R9051" s="330"/>
    </row>
    <row r="9052" spans="18:18" x14ac:dyDescent="0.25">
      <c r="R9052" s="330"/>
    </row>
    <row r="9053" spans="18:18" x14ac:dyDescent="0.25">
      <c r="R9053" s="330"/>
    </row>
    <row r="9054" spans="18:18" x14ac:dyDescent="0.25">
      <c r="R9054" s="330"/>
    </row>
    <row r="9055" spans="18:18" x14ac:dyDescent="0.25">
      <c r="R9055" s="330"/>
    </row>
    <row r="9056" spans="18:18" x14ac:dyDescent="0.25">
      <c r="R9056" s="330"/>
    </row>
    <row r="9057" spans="18:18" x14ac:dyDescent="0.25">
      <c r="R9057" s="330"/>
    </row>
    <row r="9058" spans="18:18" x14ac:dyDescent="0.25">
      <c r="R9058" s="330"/>
    </row>
    <row r="9059" spans="18:18" x14ac:dyDescent="0.25">
      <c r="R9059" s="330"/>
    </row>
    <row r="9060" spans="18:18" x14ac:dyDescent="0.25">
      <c r="R9060" s="330"/>
    </row>
    <row r="9061" spans="18:18" x14ac:dyDescent="0.25">
      <c r="R9061" s="330"/>
    </row>
    <row r="9062" spans="18:18" x14ac:dyDescent="0.25">
      <c r="R9062" s="330"/>
    </row>
    <row r="9063" spans="18:18" x14ac:dyDescent="0.25">
      <c r="R9063" s="330"/>
    </row>
    <row r="9064" spans="18:18" x14ac:dyDescent="0.25">
      <c r="R9064" s="330"/>
    </row>
    <row r="9065" spans="18:18" x14ac:dyDescent="0.25">
      <c r="R9065" s="330"/>
    </row>
    <row r="9066" spans="18:18" x14ac:dyDescent="0.25">
      <c r="R9066" s="330"/>
    </row>
    <row r="9067" spans="18:18" x14ac:dyDescent="0.25">
      <c r="R9067" s="330"/>
    </row>
    <row r="9068" spans="18:18" x14ac:dyDescent="0.25">
      <c r="R9068" s="330"/>
    </row>
    <row r="9069" spans="18:18" x14ac:dyDescent="0.25">
      <c r="R9069" s="330"/>
    </row>
    <row r="9070" spans="18:18" x14ac:dyDescent="0.25">
      <c r="R9070" s="330"/>
    </row>
    <row r="9071" spans="18:18" x14ac:dyDescent="0.25">
      <c r="R9071" s="330"/>
    </row>
    <row r="9072" spans="18:18" x14ac:dyDescent="0.25">
      <c r="R9072" s="330"/>
    </row>
    <row r="9073" spans="18:18" x14ac:dyDescent="0.25">
      <c r="R9073" s="330"/>
    </row>
    <row r="9074" spans="18:18" x14ac:dyDescent="0.25">
      <c r="R9074" s="330"/>
    </row>
    <row r="9075" spans="18:18" x14ac:dyDescent="0.25">
      <c r="R9075" s="330"/>
    </row>
    <row r="9076" spans="18:18" x14ac:dyDescent="0.25">
      <c r="R9076" s="330"/>
    </row>
    <row r="9077" spans="18:18" x14ac:dyDescent="0.25">
      <c r="R9077" s="330"/>
    </row>
    <row r="9078" spans="18:18" x14ac:dyDescent="0.25">
      <c r="R9078" s="330"/>
    </row>
    <row r="9079" spans="18:18" x14ac:dyDescent="0.25">
      <c r="R9079" s="330"/>
    </row>
    <row r="9080" spans="18:18" x14ac:dyDescent="0.25">
      <c r="R9080" s="330"/>
    </row>
    <row r="9081" spans="18:18" x14ac:dyDescent="0.25">
      <c r="R9081" s="330"/>
    </row>
    <row r="9082" spans="18:18" x14ac:dyDescent="0.25">
      <c r="R9082" s="330"/>
    </row>
    <row r="9083" spans="18:18" x14ac:dyDescent="0.25">
      <c r="R9083" s="330"/>
    </row>
    <row r="9084" spans="18:18" x14ac:dyDescent="0.25">
      <c r="R9084" s="330"/>
    </row>
    <row r="9085" spans="18:18" x14ac:dyDescent="0.25">
      <c r="R9085" s="330"/>
    </row>
    <row r="9086" spans="18:18" x14ac:dyDescent="0.25">
      <c r="R9086" s="330"/>
    </row>
    <row r="9087" spans="18:18" x14ac:dyDescent="0.25">
      <c r="R9087" s="330"/>
    </row>
    <row r="9088" spans="18:18" x14ac:dyDescent="0.25">
      <c r="R9088" s="330"/>
    </row>
    <row r="9089" spans="18:18" x14ac:dyDescent="0.25">
      <c r="R9089" s="330"/>
    </row>
    <row r="9090" spans="18:18" x14ac:dyDescent="0.25">
      <c r="R9090" s="330"/>
    </row>
    <row r="9091" spans="18:18" x14ac:dyDescent="0.25">
      <c r="R9091" s="330"/>
    </row>
    <row r="9092" spans="18:18" x14ac:dyDescent="0.25">
      <c r="R9092" s="330"/>
    </row>
    <row r="9093" spans="18:18" x14ac:dyDescent="0.25">
      <c r="R9093" s="330"/>
    </row>
    <row r="9094" spans="18:18" x14ac:dyDescent="0.25">
      <c r="R9094" s="330"/>
    </row>
    <row r="9095" spans="18:18" x14ac:dyDescent="0.25">
      <c r="R9095" s="330"/>
    </row>
    <row r="9096" spans="18:18" x14ac:dyDescent="0.25">
      <c r="R9096" s="330"/>
    </row>
    <row r="9097" spans="18:18" x14ac:dyDescent="0.25">
      <c r="R9097" s="330"/>
    </row>
    <row r="9098" spans="18:18" x14ac:dyDescent="0.25">
      <c r="R9098" s="330"/>
    </row>
    <row r="9099" spans="18:18" x14ac:dyDescent="0.25">
      <c r="R9099" s="330"/>
    </row>
    <row r="9100" spans="18:18" x14ac:dyDescent="0.25">
      <c r="R9100" s="330"/>
    </row>
    <row r="9101" spans="18:18" x14ac:dyDescent="0.25">
      <c r="R9101" s="330"/>
    </row>
    <row r="9102" spans="18:18" x14ac:dyDescent="0.25">
      <c r="R9102" s="330"/>
    </row>
    <row r="9103" spans="18:18" x14ac:dyDescent="0.25">
      <c r="R9103" s="330"/>
    </row>
    <row r="9104" spans="18:18" x14ac:dyDescent="0.25">
      <c r="R9104" s="330"/>
    </row>
    <row r="9105" spans="18:18" x14ac:dyDescent="0.25">
      <c r="R9105" s="330"/>
    </row>
    <row r="9106" spans="18:18" x14ac:dyDescent="0.25">
      <c r="R9106" s="330"/>
    </row>
    <row r="9107" spans="18:18" x14ac:dyDescent="0.25">
      <c r="R9107" s="330"/>
    </row>
    <row r="9108" spans="18:18" x14ac:dyDescent="0.25">
      <c r="R9108" s="330"/>
    </row>
    <row r="9109" spans="18:18" x14ac:dyDescent="0.25">
      <c r="R9109" s="330"/>
    </row>
    <row r="9110" spans="18:18" x14ac:dyDescent="0.25">
      <c r="R9110" s="330"/>
    </row>
    <row r="9111" spans="18:18" x14ac:dyDescent="0.25">
      <c r="R9111" s="330"/>
    </row>
    <row r="9112" spans="18:18" x14ac:dyDescent="0.25">
      <c r="R9112" s="330"/>
    </row>
    <row r="9113" spans="18:18" x14ac:dyDescent="0.25">
      <c r="R9113" s="330"/>
    </row>
    <row r="9114" spans="18:18" x14ac:dyDescent="0.25">
      <c r="R9114" s="330"/>
    </row>
    <row r="9115" spans="18:18" x14ac:dyDescent="0.25">
      <c r="R9115" s="330"/>
    </row>
    <row r="9116" spans="18:18" x14ac:dyDescent="0.25">
      <c r="R9116" s="330"/>
    </row>
    <row r="9117" spans="18:18" x14ac:dyDescent="0.25">
      <c r="R9117" s="330"/>
    </row>
    <row r="9118" spans="18:18" x14ac:dyDescent="0.25">
      <c r="R9118" s="330"/>
    </row>
    <row r="9119" spans="18:18" x14ac:dyDescent="0.25">
      <c r="R9119" s="330"/>
    </row>
    <row r="9120" spans="18:18" x14ac:dyDescent="0.25">
      <c r="R9120" s="330"/>
    </row>
    <row r="9121" spans="18:18" x14ac:dyDescent="0.25">
      <c r="R9121" s="330"/>
    </row>
    <row r="9122" spans="18:18" x14ac:dyDescent="0.25">
      <c r="R9122" s="330"/>
    </row>
    <row r="9123" spans="18:18" x14ac:dyDescent="0.25">
      <c r="R9123" s="330"/>
    </row>
    <row r="9124" spans="18:18" x14ac:dyDescent="0.25">
      <c r="R9124" s="330"/>
    </row>
    <row r="9125" spans="18:18" x14ac:dyDescent="0.25">
      <c r="R9125" s="330"/>
    </row>
    <row r="9126" spans="18:18" x14ac:dyDescent="0.25">
      <c r="R9126" s="330"/>
    </row>
    <row r="9127" spans="18:18" x14ac:dyDescent="0.25">
      <c r="R9127" s="330"/>
    </row>
    <row r="9128" spans="18:18" x14ac:dyDescent="0.25">
      <c r="R9128" s="330"/>
    </row>
    <row r="9129" spans="18:18" x14ac:dyDescent="0.25">
      <c r="R9129" s="330"/>
    </row>
    <row r="9130" spans="18:18" x14ac:dyDescent="0.25">
      <c r="R9130" s="330"/>
    </row>
    <row r="9131" spans="18:18" x14ac:dyDescent="0.25">
      <c r="R9131" s="330"/>
    </row>
    <row r="9132" spans="18:18" x14ac:dyDescent="0.25">
      <c r="R9132" s="330"/>
    </row>
    <row r="9133" spans="18:18" x14ac:dyDescent="0.25">
      <c r="R9133" s="330"/>
    </row>
    <row r="9134" spans="18:18" x14ac:dyDescent="0.25">
      <c r="R9134" s="330"/>
    </row>
    <row r="9135" spans="18:18" x14ac:dyDescent="0.25">
      <c r="R9135" s="330"/>
    </row>
    <row r="9136" spans="18:18" x14ac:dyDescent="0.25">
      <c r="R9136" s="330"/>
    </row>
    <row r="9137" spans="18:18" x14ac:dyDescent="0.25">
      <c r="R9137" s="330"/>
    </row>
    <row r="9138" spans="18:18" x14ac:dyDescent="0.25">
      <c r="R9138" s="330"/>
    </row>
    <row r="9139" spans="18:18" x14ac:dyDescent="0.25">
      <c r="R9139" s="330"/>
    </row>
    <row r="9140" spans="18:18" x14ac:dyDescent="0.25">
      <c r="R9140" s="330"/>
    </row>
    <row r="9141" spans="18:18" x14ac:dyDescent="0.25">
      <c r="R9141" s="330"/>
    </row>
    <row r="9142" spans="18:18" x14ac:dyDescent="0.25">
      <c r="R9142" s="330"/>
    </row>
    <row r="9143" spans="18:18" x14ac:dyDescent="0.25">
      <c r="R9143" s="330"/>
    </row>
    <row r="9144" spans="18:18" x14ac:dyDescent="0.25">
      <c r="R9144" s="330"/>
    </row>
    <row r="9145" spans="18:18" x14ac:dyDescent="0.25">
      <c r="R9145" s="330"/>
    </row>
    <row r="9146" spans="18:18" x14ac:dyDescent="0.25">
      <c r="R9146" s="330"/>
    </row>
    <row r="9147" spans="18:18" x14ac:dyDescent="0.25">
      <c r="R9147" s="330"/>
    </row>
    <row r="9148" spans="18:18" x14ac:dyDescent="0.25">
      <c r="R9148" s="330"/>
    </row>
    <row r="9149" spans="18:18" x14ac:dyDescent="0.25">
      <c r="R9149" s="330"/>
    </row>
    <row r="9150" spans="18:18" x14ac:dyDescent="0.25">
      <c r="R9150" s="330"/>
    </row>
    <row r="9151" spans="18:18" x14ac:dyDescent="0.25">
      <c r="R9151" s="330"/>
    </row>
    <row r="9152" spans="18:18" x14ac:dyDescent="0.25">
      <c r="R9152" s="330"/>
    </row>
    <row r="9153" spans="18:18" x14ac:dyDescent="0.25">
      <c r="R9153" s="330"/>
    </row>
    <row r="9154" spans="18:18" x14ac:dyDescent="0.25">
      <c r="R9154" s="330"/>
    </row>
    <row r="9155" spans="18:18" x14ac:dyDescent="0.25">
      <c r="R9155" s="330"/>
    </row>
    <row r="9156" spans="18:18" x14ac:dyDescent="0.25">
      <c r="R9156" s="330"/>
    </row>
    <row r="9157" spans="18:18" x14ac:dyDescent="0.25">
      <c r="R9157" s="330"/>
    </row>
    <row r="9158" spans="18:18" x14ac:dyDescent="0.25">
      <c r="R9158" s="330"/>
    </row>
    <row r="9159" spans="18:18" x14ac:dyDescent="0.25">
      <c r="R9159" s="330"/>
    </row>
    <row r="9160" spans="18:18" x14ac:dyDescent="0.25">
      <c r="R9160" s="330"/>
    </row>
    <row r="9161" spans="18:18" x14ac:dyDescent="0.25">
      <c r="R9161" s="330"/>
    </row>
    <row r="9162" spans="18:18" x14ac:dyDescent="0.25">
      <c r="R9162" s="330"/>
    </row>
    <row r="9163" spans="18:18" x14ac:dyDescent="0.25">
      <c r="R9163" s="330"/>
    </row>
    <row r="9164" spans="18:18" x14ac:dyDescent="0.25">
      <c r="R9164" s="330"/>
    </row>
    <row r="9165" spans="18:18" x14ac:dyDescent="0.25">
      <c r="R9165" s="330"/>
    </row>
    <row r="9166" spans="18:18" x14ac:dyDescent="0.25">
      <c r="R9166" s="330"/>
    </row>
    <row r="9167" spans="18:18" x14ac:dyDescent="0.25">
      <c r="R9167" s="330"/>
    </row>
    <row r="9168" spans="18:18" x14ac:dyDescent="0.25">
      <c r="R9168" s="330"/>
    </row>
    <row r="9169" spans="18:18" x14ac:dyDescent="0.25">
      <c r="R9169" s="330"/>
    </row>
    <row r="9170" spans="18:18" x14ac:dyDescent="0.25">
      <c r="R9170" s="330"/>
    </row>
    <row r="9171" spans="18:18" x14ac:dyDescent="0.25">
      <c r="R9171" s="330"/>
    </row>
    <row r="9172" spans="18:18" x14ac:dyDescent="0.25">
      <c r="R9172" s="330"/>
    </row>
    <row r="9173" spans="18:18" x14ac:dyDescent="0.25">
      <c r="R9173" s="330"/>
    </row>
    <row r="9174" spans="18:18" x14ac:dyDescent="0.25">
      <c r="R9174" s="330"/>
    </row>
    <row r="9175" spans="18:18" x14ac:dyDescent="0.25">
      <c r="R9175" s="330"/>
    </row>
    <row r="9176" spans="18:18" x14ac:dyDescent="0.25">
      <c r="R9176" s="330"/>
    </row>
    <row r="9177" spans="18:18" x14ac:dyDescent="0.25">
      <c r="R9177" s="330"/>
    </row>
    <row r="9178" spans="18:18" x14ac:dyDescent="0.25">
      <c r="R9178" s="330"/>
    </row>
    <row r="9179" spans="18:18" x14ac:dyDescent="0.25">
      <c r="R9179" s="330"/>
    </row>
    <row r="9180" spans="18:18" x14ac:dyDescent="0.25">
      <c r="R9180" s="330"/>
    </row>
    <row r="9181" spans="18:18" x14ac:dyDescent="0.25">
      <c r="R9181" s="330"/>
    </row>
    <row r="9182" spans="18:18" x14ac:dyDescent="0.25">
      <c r="R9182" s="330"/>
    </row>
    <row r="9183" spans="18:18" x14ac:dyDescent="0.25">
      <c r="R9183" s="330"/>
    </row>
    <row r="9184" spans="18:18" x14ac:dyDescent="0.25">
      <c r="R9184" s="330"/>
    </row>
    <row r="9185" spans="18:18" x14ac:dyDescent="0.25">
      <c r="R9185" s="330"/>
    </row>
    <row r="9186" spans="18:18" x14ac:dyDescent="0.25">
      <c r="R9186" s="330"/>
    </row>
    <row r="9187" spans="18:18" x14ac:dyDescent="0.25">
      <c r="R9187" s="330"/>
    </row>
    <row r="9188" spans="18:18" x14ac:dyDescent="0.25">
      <c r="R9188" s="330"/>
    </row>
    <row r="9189" spans="18:18" x14ac:dyDescent="0.25">
      <c r="R9189" s="330"/>
    </row>
    <row r="9190" spans="18:18" x14ac:dyDescent="0.25">
      <c r="R9190" s="330"/>
    </row>
    <row r="9191" spans="18:18" x14ac:dyDescent="0.25">
      <c r="R9191" s="330"/>
    </row>
    <row r="9192" spans="18:18" x14ac:dyDescent="0.25">
      <c r="R9192" s="330"/>
    </row>
    <row r="9193" spans="18:18" x14ac:dyDescent="0.25">
      <c r="R9193" s="330"/>
    </row>
    <row r="9194" spans="18:18" x14ac:dyDescent="0.25">
      <c r="R9194" s="330"/>
    </row>
    <row r="9195" spans="18:18" x14ac:dyDescent="0.25">
      <c r="R9195" s="330"/>
    </row>
    <row r="9196" spans="18:18" x14ac:dyDescent="0.25">
      <c r="R9196" s="330"/>
    </row>
    <row r="9197" spans="18:18" x14ac:dyDescent="0.25">
      <c r="R9197" s="330"/>
    </row>
    <row r="9198" spans="18:18" x14ac:dyDescent="0.25">
      <c r="R9198" s="330"/>
    </row>
    <row r="9199" spans="18:18" x14ac:dyDescent="0.25">
      <c r="R9199" s="330"/>
    </row>
    <row r="9200" spans="18:18" x14ac:dyDescent="0.25">
      <c r="R9200" s="330"/>
    </row>
    <row r="9201" spans="18:18" x14ac:dyDescent="0.25">
      <c r="R9201" s="330"/>
    </row>
    <row r="9202" spans="18:18" x14ac:dyDescent="0.25">
      <c r="R9202" s="330"/>
    </row>
    <row r="9203" spans="18:18" x14ac:dyDescent="0.25">
      <c r="R9203" s="330"/>
    </row>
    <row r="9204" spans="18:18" x14ac:dyDescent="0.25">
      <c r="R9204" s="330"/>
    </row>
    <row r="9205" spans="18:18" x14ac:dyDescent="0.25">
      <c r="R9205" s="330"/>
    </row>
    <row r="9206" spans="18:18" x14ac:dyDescent="0.25">
      <c r="R9206" s="330"/>
    </row>
    <row r="9207" spans="18:18" x14ac:dyDescent="0.25">
      <c r="R9207" s="330"/>
    </row>
    <row r="9208" spans="18:18" x14ac:dyDescent="0.25">
      <c r="R9208" s="330"/>
    </row>
    <row r="9209" spans="18:18" x14ac:dyDescent="0.25">
      <c r="R9209" s="330"/>
    </row>
    <row r="9210" spans="18:18" x14ac:dyDescent="0.25">
      <c r="R9210" s="330"/>
    </row>
    <row r="9211" spans="18:18" x14ac:dyDescent="0.25">
      <c r="R9211" s="330"/>
    </row>
    <row r="9212" spans="18:18" x14ac:dyDescent="0.25">
      <c r="R9212" s="330"/>
    </row>
    <row r="9213" spans="18:18" x14ac:dyDescent="0.25">
      <c r="R9213" s="330"/>
    </row>
    <row r="9214" spans="18:18" x14ac:dyDescent="0.25">
      <c r="R9214" s="330"/>
    </row>
    <row r="9215" spans="18:18" x14ac:dyDescent="0.25">
      <c r="R9215" s="330"/>
    </row>
    <row r="9216" spans="18:18" x14ac:dyDescent="0.25">
      <c r="R9216" s="330"/>
    </row>
    <row r="9217" spans="18:18" x14ac:dyDescent="0.25">
      <c r="R9217" s="330"/>
    </row>
    <row r="9218" spans="18:18" x14ac:dyDescent="0.25">
      <c r="R9218" s="330"/>
    </row>
    <row r="9219" spans="18:18" x14ac:dyDescent="0.25">
      <c r="R9219" s="330"/>
    </row>
    <row r="9220" spans="18:18" x14ac:dyDescent="0.25">
      <c r="R9220" s="330"/>
    </row>
    <row r="9221" spans="18:18" x14ac:dyDescent="0.25">
      <c r="R9221" s="330"/>
    </row>
    <row r="9222" spans="18:18" x14ac:dyDescent="0.25">
      <c r="R9222" s="330"/>
    </row>
    <row r="9223" spans="18:18" x14ac:dyDescent="0.25">
      <c r="R9223" s="330"/>
    </row>
    <row r="9224" spans="18:18" x14ac:dyDescent="0.25">
      <c r="R9224" s="330"/>
    </row>
    <row r="9225" spans="18:18" x14ac:dyDescent="0.25">
      <c r="R9225" s="330"/>
    </row>
    <row r="9226" spans="18:18" x14ac:dyDescent="0.25">
      <c r="R9226" s="330"/>
    </row>
    <row r="9227" spans="18:18" x14ac:dyDescent="0.25">
      <c r="R9227" s="330"/>
    </row>
    <row r="9228" spans="18:18" x14ac:dyDescent="0.25">
      <c r="R9228" s="330"/>
    </row>
    <row r="9229" spans="18:18" x14ac:dyDescent="0.25">
      <c r="R9229" s="330"/>
    </row>
    <row r="9230" spans="18:18" x14ac:dyDescent="0.25">
      <c r="R9230" s="330"/>
    </row>
    <row r="9231" spans="18:18" x14ac:dyDescent="0.25">
      <c r="R9231" s="330"/>
    </row>
    <row r="9232" spans="18:18" x14ac:dyDescent="0.25">
      <c r="R9232" s="330"/>
    </row>
    <row r="9233" spans="18:18" x14ac:dyDescent="0.25">
      <c r="R9233" s="330"/>
    </row>
    <row r="9234" spans="18:18" x14ac:dyDescent="0.25">
      <c r="R9234" s="330"/>
    </row>
    <row r="9235" spans="18:18" x14ac:dyDescent="0.25">
      <c r="R9235" s="330"/>
    </row>
    <row r="9236" spans="18:18" x14ac:dyDescent="0.25">
      <c r="R9236" s="330"/>
    </row>
    <row r="9237" spans="18:18" x14ac:dyDescent="0.25">
      <c r="R9237" s="330"/>
    </row>
    <row r="9238" spans="18:18" x14ac:dyDescent="0.25">
      <c r="R9238" s="330"/>
    </row>
    <row r="9239" spans="18:18" x14ac:dyDescent="0.25">
      <c r="R9239" s="330"/>
    </row>
    <row r="9240" spans="18:18" x14ac:dyDescent="0.25">
      <c r="R9240" s="330"/>
    </row>
    <row r="9241" spans="18:18" x14ac:dyDescent="0.25">
      <c r="R9241" s="330"/>
    </row>
    <row r="9242" spans="18:18" x14ac:dyDescent="0.25">
      <c r="R9242" s="330"/>
    </row>
    <row r="9243" spans="18:18" x14ac:dyDescent="0.25">
      <c r="R9243" s="330"/>
    </row>
    <row r="9244" spans="18:18" x14ac:dyDescent="0.25">
      <c r="R9244" s="330"/>
    </row>
    <row r="9245" spans="18:18" x14ac:dyDescent="0.25">
      <c r="R9245" s="330"/>
    </row>
    <row r="9246" spans="18:18" x14ac:dyDescent="0.25">
      <c r="R9246" s="330"/>
    </row>
    <row r="9247" spans="18:18" x14ac:dyDescent="0.25">
      <c r="R9247" s="330"/>
    </row>
    <row r="9248" spans="18:18" x14ac:dyDescent="0.25">
      <c r="R9248" s="330"/>
    </row>
    <row r="9249" spans="18:18" x14ac:dyDescent="0.25">
      <c r="R9249" s="330"/>
    </row>
    <row r="9250" spans="18:18" x14ac:dyDescent="0.25">
      <c r="R9250" s="330"/>
    </row>
    <row r="9251" spans="18:18" x14ac:dyDescent="0.25">
      <c r="R9251" s="330"/>
    </row>
    <row r="9252" spans="18:18" x14ac:dyDescent="0.25">
      <c r="R9252" s="330"/>
    </row>
    <row r="9253" spans="18:18" x14ac:dyDescent="0.25">
      <c r="R9253" s="330"/>
    </row>
    <row r="9254" spans="18:18" x14ac:dyDescent="0.25">
      <c r="R9254" s="330"/>
    </row>
    <row r="9255" spans="18:18" x14ac:dyDescent="0.25">
      <c r="R9255" s="330"/>
    </row>
    <row r="9256" spans="18:18" x14ac:dyDescent="0.25">
      <c r="R9256" s="330"/>
    </row>
    <row r="9257" spans="18:18" x14ac:dyDescent="0.25">
      <c r="R9257" s="330"/>
    </row>
    <row r="9258" spans="18:18" x14ac:dyDescent="0.25">
      <c r="R9258" s="330"/>
    </row>
    <row r="9259" spans="18:18" x14ac:dyDescent="0.25">
      <c r="R9259" s="330"/>
    </row>
    <row r="9260" spans="18:18" x14ac:dyDescent="0.25">
      <c r="R9260" s="330"/>
    </row>
    <row r="9261" spans="18:18" x14ac:dyDescent="0.25">
      <c r="R9261" s="330"/>
    </row>
    <row r="9262" spans="18:18" x14ac:dyDescent="0.25">
      <c r="R9262" s="330"/>
    </row>
    <row r="9263" spans="18:18" x14ac:dyDescent="0.25">
      <c r="R9263" s="330"/>
    </row>
    <row r="9264" spans="18:18" x14ac:dyDescent="0.25">
      <c r="R9264" s="330"/>
    </row>
    <row r="9265" spans="18:18" x14ac:dyDescent="0.25">
      <c r="R9265" s="330"/>
    </row>
    <row r="9266" spans="18:18" x14ac:dyDescent="0.25">
      <c r="R9266" s="330"/>
    </row>
    <row r="9267" spans="18:18" x14ac:dyDescent="0.25">
      <c r="R9267" s="330"/>
    </row>
    <row r="9268" spans="18:18" x14ac:dyDescent="0.25">
      <c r="R9268" s="330"/>
    </row>
    <row r="9269" spans="18:18" x14ac:dyDescent="0.25">
      <c r="R9269" s="330"/>
    </row>
    <row r="9270" spans="18:18" x14ac:dyDescent="0.25">
      <c r="R9270" s="330"/>
    </row>
    <row r="9271" spans="18:18" x14ac:dyDescent="0.25">
      <c r="R9271" s="330"/>
    </row>
    <row r="9272" spans="18:18" x14ac:dyDescent="0.25">
      <c r="R9272" s="330"/>
    </row>
    <row r="9273" spans="18:18" x14ac:dyDescent="0.25">
      <c r="R9273" s="330"/>
    </row>
    <row r="9274" spans="18:18" x14ac:dyDescent="0.25">
      <c r="R9274" s="330"/>
    </row>
    <row r="9275" spans="18:18" x14ac:dyDescent="0.25">
      <c r="R9275" s="330"/>
    </row>
    <row r="9276" spans="18:18" x14ac:dyDescent="0.25">
      <c r="R9276" s="330"/>
    </row>
    <row r="9277" spans="18:18" x14ac:dyDescent="0.25">
      <c r="R9277" s="330"/>
    </row>
    <row r="9278" spans="18:18" x14ac:dyDescent="0.25">
      <c r="R9278" s="330"/>
    </row>
    <row r="9279" spans="18:18" x14ac:dyDescent="0.25">
      <c r="R9279" s="330"/>
    </row>
    <row r="9280" spans="18:18" x14ac:dyDescent="0.25">
      <c r="R9280" s="330"/>
    </row>
    <row r="9281" spans="18:18" x14ac:dyDescent="0.25">
      <c r="R9281" s="330"/>
    </row>
    <row r="9282" spans="18:18" x14ac:dyDescent="0.25">
      <c r="R9282" s="330"/>
    </row>
    <row r="9283" spans="18:18" x14ac:dyDescent="0.25">
      <c r="R9283" s="330"/>
    </row>
    <row r="9284" spans="18:18" x14ac:dyDescent="0.25">
      <c r="R9284" s="330"/>
    </row>
    <row r="9285" spans="18:18" x14ac:dyDescent="0.25">
      <c r="R9285" s="330"/>
    </row>
    <row r="9286" spans="18:18" x14ac:dyDescent="0.25">
      <c r="R9286" s="330"/>
    </row>
    <row r="9287" spans="18:18" x14ac:dyDescent="0.25">
      <c r="R9287" s="330"/>
    </row>
    <row r="9288" spans="18:18" x14ac:dyDescent="0.25">
      <c r="R9288" s="330"/>
    </row>
    <row r="9289" spans="18:18" x14ac:dyDescent="0.25">
      <c r="R9289" s="330"/>
    </row>
    <row r="9290" spans="18:18" x14ac:dyDescent="0.25">
      <c r="R9290" s="330"/>
    </row>
    <row r="9291" spans="18:18" x14ac:dyDescent="0.25">
      <c r="R9291" s="330"/>
    </row>
    <row r="9292" spans="18:18" x14ac:dyDescent="0.25">
      <c r="R9292" s="330"/>
    </row>
    <row r="9293" spans="18:18" x14ac:dyDescent="0.25">
      <c r="R9293" s="330"/>
    </row>
    <row r="9294" spans="18:18" x14ac:dyDescent="0.25">
      <c r="R9294" s="330"/>
    </row>
    <row r="9295" spans="18:18" x14ac:dyDescent="0.25">
      <c r="R9295" s="330"/>
    </row>
    <row r="9296" spans="18:18" x14ac:dyDescent="0.25">
      <c r="R9296" s="330"/>
    </row>
    <row r="9297" spans="18:18" x14ac:dyDescent="0.25">
      <c r="R9297" s="330"/>
    </row>
    <row r="9298" spans="18:18" x14ac:dyDescent="0.25">
      <c r="R9298" s="330"/>
    </row>
    <row r="9299" spans="18:18" x14ac:dyDescent="0.25">
      <c r="R9299" s="330"/>
    </row>
    <row r="9300" spans="18:18" x14ac:dyDescent="0.25">
      <c r="R9300" s="330"/>
    </row>
    <row r="9301" spans="18:18" x14ac:dyDescent="0.25">
      <c r="R9301" s="330"/>
    </row>
    <row r="9302" spans="18:18" x14ac:dyDescent="0.25">
      <c r="R9302" s="330"/>
    </row>
    <row r="9303" spans="18:18" x14ac:dyDescent="0.25">
      <c r="R9303" s="330"/>
    </row>
    <row r="9304" spans="18:18" x14ac:dyDescent="0.25">
      <c r="R9304" s="330"/>
    </row>
    <row r="9305" spans="18:18" x14ac:dyDescent="0.25">
      <c r="R9305" s="330"/>
    </row>
    <row r="9306" spans="18:18" x14ac:dyDescent="0.25">
      <c r="R9306" s="330"/>
    </row>
    <row r="9307" spans="18:18" x14ac:dyDescent="0.25">
      <c r="R9307" s="330"/>
    </row>
    <row r="9308" spans="18:18" x14ac:dyDescent="0.25">
      <c r="R9308" s="330"/>
    </row>
    <row r="9309" spans="18:18" x14ac:dyDescent="0.25">
      <c r="R9309" s="330"/>
    </row>
    <row r="9310" spans="18:18" x14ac:dyDescent="0.25">
      <c r="R9310" s="330"/>
    </row>
    <row r="9311" spans="18:18" x14ac:dyDescent="0.25">
      <c r="R9311" s="330"/>
    </row>
    <row r="9312" spans="18:18" x14ac:dyDescent="0.25">
      <c r="R9312" s="330"/>
    </row>
    <row r="9313" spans="18:18" x14ac:dyDescent="0.25">
      <c r="R9313" s="330"/>
    </row>
    <row r="9314" spans="18:18" x14ac:dyDescent="0.25">
      <c r="R9314" s="330"/>
    </row>
    <row r="9315" spans="18:18" x14ac:dyDescent="0.25">
      <c r="R9315" s="330"/>
    </row>
    <row r="9316" spans="18:18" x14ac:dyDescent="0.25">
      <c r="R9316" s="330"/>
    </row>
    <row r="9317" spans="18:18" x14ac:dyDescent="0.25">
      <c r="R9317" s="330"/>
    </row>
    <row r="9318" spans="18:18" x14ac:dyDescent="0.25">
      <c r="R9318" s="330"/>
    </row>
    <row r="9319" spans="18:18" x14ac:dyDescent="0.25">
      <c r="R9319" s="330"/>
    </row>
    <row r="9320" spans="18:18" x14ac:dyDescent="0.25">
      <c r="R9320" s="330"/>
    </row>
    <row r="9321" spans="18:18" x14ac:dyDescent="0.25">
      <c r="R9321" s="330"/>
    </row>
    <row r="9322" spans="18:18" x14ac:dyDescent="0.25">
      <c r="R9322" s="330"/>
    </row>
    <row r="9323" spans="18:18" x14ac:dyDescent="0.25">
      <c r="R9323" s="330"/>
    </row>
    <row r="9324" spans="18:18" x14ac:dyDescent="0.25">
      <c r="R9324" s="330"/>
    </row>
    <row r="9325" spans="18:18" x14ac:dyDescent="0.25">
      <c r="R9325" s="330"/>
    </row>
    <row r="9326" spans="18:18" x14ac:dyDescent="0.25">
      <c r="R9326" s="330"/>
    </row>
    <row r="9327" spans="18:18" x14ac:dyDescent="0.25">
      <c r="R9327" s="330"/>
    </row>
    <row r="9328" spans="18:18" x14ac:dyDescent="0.25">
      <c r="R9328" s="330"/>
    </row>
    <row r="9329" spans="18:18" x14ac:dyDescent="0.25">
      <c r="R9329" s="330"/>
    </row>
    <row r="9330" spans="18:18" x14ac:dyDescent="0.25">
      <c r="R9330" s="330"/>
    </row>
    <row r="9331" spans="18:18" x14ac:dyDescent="0.25">
      <c r="R9331" s="330"/>
    </row>
    <row r="9332" spans="18:18" x14ac:dyDescent="0.25">
      <c r="R9332" s="330"/>
    </row>
    <row r="9333" spans="18:18" x14ac:dyDescent="0.25">
      <c r="R9333" s="330"/>
    </row>
    <row r="9334" spans="18:18" x14ac:dyDescent="0.25">
      <c r="R9334" s="330"/>
    </row>
    <row r="9335" spans="18:18" x14ac:dyDescent="0.25">
      <c r="R9335" s="330"/>
    </row>
    <row r="9336" spans="18:18" x14ac:dyDescent="0.25">
      <c r="R9336" s="330"/>
    </row>
    <row r="9337" spans="18:18" x14ac:dyDescent="0.25">
      <c r="R9337" s="330"/>
    </row>
    <row r="9338" spans="18:18" x14ac:dyDescent="0.25">
      <c r="R9338" s="330"/>
    </row>
    <row r="9339" spans="18:18" x14ac:dyDescent="0.25">
      <c r="R9339" s="330"/>
    </row>
    <row r="9340" spans="18:18" x14ac:dyDescent="0.25">
      <c r="R9340" s="330"/>
    </row>
    <row r="9341" spans="18:18" x14ac:dyDescent="0.25">
      <c r="R9341" s="330"/>
    </row>
    <row r="9342" spans="18:18" x14ac:dyDescent="0.25">
      <c r="R9342" s="330"/>
    </row>
    <row r="9343" spans="18:18" x14ac:dyDescent="0.25">
      <c r="R9343" s="330"/>
    </row>
    <row r="9344" spans="18:18" x14ac:dyDescent="0.25">
      <c r="R9344" s="330"/>
    </row>
    <row r="9345" spans="18:18" x14ac:dyDescent="0.25">
      <c r="R9345" s="330"/>
    </row>
    <row r="9346" spans="18:18" x14ac:dyDescent="0.25">
      <c r="R9346" s="330"/>
    </row>
    <row r="9347" spans="18:18" x14ac:dyDescent="0.25">
      <c r="R9347" s="330"/>
    </row>
    <row r="9348" spans="18:18" x14ac:dyDescent="0.25">
      <c r="R9348" s="330"/>
    </row>
    <row r="9349" spans="18:18" x14ac:dyDescent="0.25">
      <c r="R9349" s="330"/>
    </row>
    <row r="9350" spans="18:18" x14ac:dyDescent="0.25">
      <c r="R9350" s="330"/>
    </row>
    <row r="9351" spans="18:18" x14ac:dyDescent="0.25">
      <c r="R9351" s="330"/>
    </row>
    <row r="9352" spans="18:18" x14ac:dyDescent="0.25">
      <c r="R9352" s="330"/>
    </row>
    <row r="9353" spans="18:18" x14ac:dyDescent="0.25">
      <c r="R9353" s="330"/>
    </row>
    <row r="9354" spans="18:18" x14ac:dyDescent="0.25">
      <c r="R9354" s="330"/>
    </row>
    <row r="9355" spans="18:18" x14ac:dyDescent="0.25">
      <c r="R9355" s="330"/>
    </row>
    <row r="9356" spans="18:18" x14ac:dyDescent="0.25">
      <c r="R9356" s="330"/>
    </row>
    <row r="9357" spans="18:18" x14ac:dyDescent="0.25">
      <c r="R9357" s="330"/>
    </row>
    <row r="9358" spans="18:18" x14ac:dyDescent="0.25">
      <c r="R9358" s="330"/>
    </row>
    <row r="9359" spans="18:18" x14ac:dyDescent="0.25">
      <c r="R9359" s="330"/>
    </row>
    <row r="9360" spans="18:18" x14ac:dyDescent="0.25">
      <c r="R9360" s="330"/>
    </row>
    <row r="9361" spans="18:18" x14ac:dyDescent="0.25">
      <c r="R9361" s="330"/>
    </row>
    <row r="9362" spans="18:18" x14ac:dyDescent="0.25">
      <c r="R9362" s="330"/>
    </row>
    <row r="9363" spans="18:18" x14ac:dyDescent="0.25">
      <c r="R9363" s="330"/>
    </row>
    <row r="9364" spans="18:18" x14ac:dyDescent="0.25">
      <c r="R9364" s="330"/>
    </row>
    <row r="9365" spans="18:18" x14ac:dyDescent="0.25">
      <c r="R9365" s="330"/>
    </row>
    <row r="9366" spans="18:18" x14ac:dyDescent="0.25">
      <c r="R9366" s="330"/>
    </row>
    <row r="9367" spans="18:18" x14ac:dyDescent="0.25">
      <c r="R9367" s="330"/>
    </row>
    <row r="9368" spans="18:18" x14ac:dyDescent="0.25">
      <c r="R9368" s="330"/>
    </row>
    <row r="9369" spans="18:18" x14ac:dyDescent="0.25">
      <c r="R9369" s="330"/>
    </row>
    <row r="9370" spans="18:18" x14ac:dyDescent="0.25">
      <c r="R9370" s="330"/>
    </row>
    <row r="9371" spans="18:18" x14ac:dyDescent="0.25">
      <c r="R9371" s="330"/>
    </row>
    <row r="9372" spans="18:18" x14ac:dyDescent="0.25">
      <c r="R9372" s="330"/>
    </row>
    <row r="9373" spans="18:18" x14ac:dyDescent="0.25">
      <c r="R9373" s="330"/>
    </row>
    <row r="9374" spans="18:18" x14ac:dyDescent="0.25">
      <c r="R9374" s="330"/>
    </row>
    <row r="9375" spans="18:18" x14ac:dyDescent="0.25">
      <c r="R9375" s="330"/>
    </row>
    <row r="9376" spans="18:18" x14ac:dyDescent="0.25">
      <c r="R9376" s="330"/>
    </row>
    <row r="9377" spans="18:18" x14ac:dyDescent="0.25">
      <c r="R9377" s="330"/>
    </row>
    <row r="9378" spans="18:18" x14ac:dyDescent="0.25">
      <c r="R9378" s="330"/>
    </row>
    <row r="9379" spans="18:18" x14ac:dyDescent="0.25">
      <c r="R9379" s="330"/>
    </row>
    <row r="9380" spans="18:18" x14ac:dyDescent="0.25">
      <c r="R9380" s="330"/>
    </row>
    <row r="9381" spans="18:18" x14ac:dyDescent="0.25">
      <c r="R9381" s="330"/>
    </row>
    <row r="9382" spans="18:18" x14ac:dyDescent="0.25">
      <c r="R9382" s="330"/>
    </row>
    <row r="9383" spans="18:18" x14ac:dyDescent="0.25">
      <c r="R9383" s="330"/>
    </row>
    <row r="9384" spans="18:18" x14ac:dyDescent="0.25">
      <c r="R9384" s="330"/>
    </row>
    <row r="9385" spans="18:18" x14ac:dyDescent="0.25">
      <c r="R9385" s="330"/>
    </row>
    <row r="9386" spans="18:18" x14ac:dyDescent="0.25">
      <c r="R9386" s="330"/>
    </row>
    <row r="9387" spans="18:18" x14ac:dyDescent="0.25">
      <c r="R9387" s="330"/>
    </row>
    <row r="9388" spans="18:18" x14ac:dyDescent="0.25">
      <c r="R9388" s="330"/>
    </row>
    <row r="9389" spans="18:18" x14ac:dyDescent="0.25">
      <c r="R9389" s="330"/>
    </row>
    <row r="9390" spans="18:18" x14ac:dyDescent="0.25">
      <c r="R9390" s="330"/>
    </row>
    <row r="9391" spans="18:18" x14ac:dyDescent="0.25">
      <c r="R9391" s="330"/>
    </row>
    <row r="9392" spans="18:18" x14ac:dyDescent="0.25">
      <c r="R9392" s="330"/>
    </row>
    <row r="9393" spans="18:18" x14ac:dyDescent="0.25">
      <c r="R9393" s="330"/>
    </row>
    <row r="9394" spans="18:18" x14ac:dyDescent="0.25">
      <c r="R9394" s="330"/>
    </row>
    <row r="9395" spans="18:18" x14ac:dyDescent="0.25">
      <c r="R9395" s="330"/>
    </row>
    <row r="9396" spans="18:18" x14ac:dyDescent="0.25">
      <c r="R9396" s="330"/>
    </row>
    <row r="9397" spans="18:18" x14ac:dyDescent="0.25">
      <c r="R9397" s="330"/>
    </row>
    <row r="9398" spans="18:18" x14ac:dyDescent="0.25">
      <c r="R9398" s="330"/>
    </row>
    <row r="9399" spans="18:18" x14ac:dyDescent="0.25">
      <c r="R9399" s="330"/>
    </row>
    <row r="9400" spans="18:18" x14ac:dyDescent="0.25">
      <c r="R9400" s="330"/>
    </row>
    <row r="9401" spans="18:18" x14ac:dyDescent="0.25">
      <c r="R9401" s="330"/>
    </row>
    <row r="9402" spans="18:18" x14ac:dyDescent="0.25">
      <c r="R9402" s="330"/>
    </row>
    <row r="9403" spans="18:18" x14ac:dyDescent="0.25">
      <c r="R9403" s="330"/>
    </row>
    <row r="9404" spans="18:18" x14ac:dyDescent="0.25">
      <c r="R9404" s="330"/>
    </row>
    <row r="9405" spans="18:18" x14ac:dyDescent="0.25">
      <c r="R9405" s="330"/>
    </row>
    <row r="9406" spans="18:18" x14ac:dyDescent="0.25">
      <c r="R9406" s="330"/>
    </row>
    <row r="9407" spans="18:18" x14ac:dyDescent="0.25">
      <c r="R9407" s="330"/>
    </row>
    <row r="9408" spans="18:18" x14ac:dyDescent="0.25">
      <c r="R9408" s="330"/>
    </row>
    <row r="9409" spans="18:18" x14ac:dyDescent="0.25">
      <c r="R9409" s="330"/>
    </row>
    <row r="9410" spans="18:18" x14ac:dyDescent="0.25">
      <c r="R9410" s="330"/>
    </row>
    <row r="9411" spans="18:18" x14ac:dyDescent="0.25">
      <c r="R9411" s="330"/>
    </row>
    <row r="9412" spans="18:18" x14ac:dyDescent="0.25">
      <c r="R9412" s="330"/>
    </row>
    <row r="9413" spans="18:18" x14ac:dyDescent="0.25">
      <c r="R9413" s="330"/>
    </row>
    <row r="9414" spans="18:18" x14ac:dyDescent="0.25">
      <c r="R9414" s="330"/>
    </row>
    <row r="9415" spans="18:18" x14ac:dyDescent="0.25">
      <c r="R9415" s="330"/>
    </row>
    <row r="9416" spans="18:18" x14ac:dyDescent="0.25">
      <c r="R9416" s="330"/>
    </row>
    <row r="9417" spans="18:18" x14ac:dyDescent="0.25">
      <c r="R9417" s="330"/>
    </row>
    <row r="9418" spans="18:18" x14ac:dyDescent="0.25">
      <c r="R9418" s="330"/>
    </row>
    <row r="9419" spans="18:18" x14ac:dyDescent="0.25">
      <c r="R9419" s="330"/>
    </row>
    <row r="9420" spans="18:18" x14ac:dyDescent="0.25">
      <c r="R9420" s="330"/>
    </row>
    <row r="9421" spans="18:18" x14ac:dyDescent="0.25">
      <c r="R9421" s="330"/>
    </row>
    <row r="9422" spans="18:18" x14ac:dyDescent="0.25">
      <c r="R9422" s="330"/>
    </row>
    <row r="9423" spans="18:18" x14ac:dyDescent="0.25">
      <c r="R9423" s="330"/>
    </row>
    <row r="9424" spans="18:18" x14ac:dyDescent="0.25">
      <c r="R9424" s="330"/>
    </row>
    <row r="9425" spans="18:18" x14ac:dyDescent="0.25">
      <c r="R9425" s="330"/>
    </row>
    <row r="9426" spans="18:18" x14ac:dyDescent="0.25">
      <c r="R9426" s="330"/>
    </row>
    <row r="9427" spans="18:18" x14ac:dyDescent="0.25">
      <c r="R9427" s="330"/>
    </row>
    <row r="9428" spans="18:18" x14ac:dyDescent="0.25">
      <c r="R9428" s="330"/>
    </row>
    <row r="9429" spans="18:18" x14ac:dyDescent="0.25">
      <c r="R9429" s="330"/>
    </row>
    <row r="9430" spans="18:18" x14ac:dyDescent="0.25">
      <c r="R9430" s="330"/>
    </row>
    <row r="9431" spans="18:18" x14ac:dyDescent="0.25">
      <c r="R9431" s="330"/>
    </row>
    <row r="9432" spans="18:18" x14ac:dyDescent="0.25">
      <c r="R9432" s="330"/>
    </row>
    <row r="9433" spans="18:18" x14ac:dyDescent="0.25">
      <c r="R9433" s="330"/>
    </row>
    <row r="9434" spans="18:18" x14ac:dyDescent="0.25">
      <c r="R9434" s="330"/>
    </row>
    <row r="9435" spans="18:18" x14ac:dyDescent="0.25">
      <c r="R9435" s="330"/>
    </row>
    <row r="9436" spans="18:18" x14ac:dyDescent="0.25">
      <c r="R9436" s="330"/>
    </row>
    <row r="9437" spans="18:18" x14ac:dyDescent="0.25">
      <c r="R9437" s="330"/>
    </row>
    <row r="9438" spans="18:18" x14ac:dyDescent="0.25">
      <c r="R9438" s="330"/>
    </row>
    <row r="9439" spans="18:18" x14ac:dyDescent="0.25">
      <c r="R9439" s="330"/>
    </row>
    <row r="9440" spans="18:18" x14ac:dyDescent="0.25">
      <c r="R9440" s="330"/>
    </row>
    <row r="9441" spans="18:18" x14ac:dyDescent="0.25">
      <c r="R9441" s="330"/>
    </row>
    <row r="9442" spans="18:18" x14ac:dyDescent="0.25">
      <c r="R9442" s="330"/>
    </row>
    <row r="9443" spans="18:18" x14ac:dyDescent="0.25">
      <c r="R9443" s="330"/>
    </row>
    <row r="9444" spans="18:18" x14ac:dyDescent="0.25">
      <c r="R9444" s="330"/>
    </row>
    <row r="9445" spans="18:18" x14ac:dyDescent="0.25">
      <c r="R9445" s="330"/>
    </row>
    <row r="9446" spans="18:18" x14ac:dyDescent="0.25">
      <c r="R9446" s="330"/>
    </row>
    <row r="9447" spans="18:18" x14ac:dyDescent="0.25">
      <c r="R9447" s="330"/>
    </row>
    <row r="9448" spans="18:18" x14ac:dyDescent="0.25">
      <c r="R9448" s="330"/>
    </row>
    <row r="9449" spans="18:18" x14ac:dyDescent="0.25">
      <c r="R9449" s="330"/>
    </row>
    <row r="9450" spans="18:18" x14ac:dyDescent="0.25">
      <c r="R9450" s="330"/>
    </row>
    <row r="9451" spans="18:18" x14ac:dyDescent="0.25">
      <c r="R9451" s="330"/>
    </row>
    <row r="9452" spans="18:18" x14ac:dyDescent="0.25">
      <c r="R9452" s="330"/>
    </row>
    <row r="9453" spans="18:18" x14ac:dyDescent="0.25">
      <c r="R9453" s="330"/>
    </row>
    <row r="9454" spans="18:18" x14ac:dyDescent="0.25">
      <c r="R9454" s="330"/>
    </row>
    <row r="9455" spans="18:18" x14ac:dyDescent="0.25">
      <c r="R9455" s="330"/>
    </row>
    <row r="9456" spans="18:18" x14ac:dyDescent="0.25">
      <c r="R9456" s="330"/>
    </row>
    <row r="9457" spans="18:18" x14ac:dyDescent="0.25">
      <c r="R9457" s="330"/>
    </row>
    <row r="9458" spans="18:18" x14ac:dyDescent="0.25">
      <c r="R9458" s="330"/>
    </row>
    <row r="9459" spans="18:18" x14ac:dyDescent="0.25">
      <c r="R9459" s="330"/>
    </row>
    <row r="9460" spans="18:18" x14ac:dyDescent="0.25">
      <c r="R9460" s="330"/>
    </row>
    <row r="9461" spans="18:18" x14ac:dyDescent="0.25">
      <c r="R9461" s="330"/>
    </row>
    <row r="9462" spans="18:18" x14ac:dyDescent="0.25">
      <c r="R9462" s="330"/>
    </row>
    <row r="9463" spans="18:18" x14ac:dyDescent="0.25">
      <c r="R9463" s="330"/>
    </row>
    <row r="9464" spans="18:18" x14ac:dyDescent="0.25">
      <c r="R9464" s="330"/>
    </row>
    <row r="9465" spans="18:18" x14ac:dyDescent="0.25">
      <c r="R9465" s="330"/>
    </row>
    <row r="9466" spans="18:18" x14ac:dyDescent="0.25">
      <c r="R9466" s="330"/>
    </row>
    <row r="9467" spans="18:18" x14ac:dyDescent="0.25">
      <c r="R9467" s="330"/>
    </row>
    <row r="9468" spans="18:18" x14ac:dyDescent="0.25">
      <c r="R9468" s="330"/>
    </row>
    <row r="9469" spans="18:18" x14ac:dyDescent="0.25">
      <c r="R9469" s="330"/>
    </row>
    <row r="9470" spans="18:18" x14ac:dyDescent="0.25">
      <c r="R9470" s="330"/>
    </row>
    <row r="9471" spans="18:18" x14ac:dyDescent="0.25">
      <c r="R9471" s="330"/>
    </row>
    <row r="9472" spans="18:18" x14ac:dyDescent="0.25">
      <c r="R9472" s="330"/>
    </row>
    <row r="9473" spans="18:18" x14ac:dyDescent="0.25">
      <c r="R9473" s="330"/>
    </row>
    <row r="9474" spans="18:18" x14ac:dyDescent="0.25">
      <c r="R9474" s="330"/>
    </row>
    <row r="9475" spans="18:18" x14ac:dyDescent="0.25">
      <c r="R9475" s="330"/>
    </row>
    <row r="9476" spans="18:18" x14ac:dyDescent="0.25">
      <c r="R9476" s="330"/>
    </row>
    <row r="9477" spans="18:18" x14ac:dyDescent="0.25">
      <c r="R9477" s="330"/>
    </row>
    <row r="9478" spans="18:18" x14ac:dyDescent="0.25">
      <c r="R9478" s="330"/>
    </row>
    <row r="9479" spans="18:18" x14ac:dyDescent="0.25">
      <c r="R9479" s="330"/>
    </row>
    <row r="9480" spans="18:18" x14ac:dyDescent="0.25">
      <c r="R9480" s="330"/>
    </row>
    <row r="9481" spans="18:18" x14ac:dyDescent="0.25">
      <c r="R9481" s="330"/>
    </row>
    <row r="9482" spans="18:18" x14ac:dyDescent="0.25">
      <c r="R9482" s="330"/>
    </row>
    <row r="9483" spans="18:18" x14ac:dyDescent="0.25">
      <c r="R9483" s="330"/>
    </row>
    <row r="9484" spans="18:18" x14ac:dyDescent="0.25">
      <c r="R9484" s="330"/>
    </row>
    <row r="9485" spans="18:18" x14ac:dyDescent="0.25">
      <c r="R9485" s="330"/>
    </row>
    <row r="9486" spans="18:18" x14ac:dyDescent="0.25">
      <c r="R9486" s="330"/>
    </row>
    <row r="9487" spans="18:18" x14ac:dyDescent="0.25">
      <c r="R9487" s="330"/>
    </row>
    <row r="9488" spans="18:18" x14ac:dyDescent="0.25">
      <c r="R9488" s="330"/>
    </row>
    <row r="9489" spans="18:18" x14ac:dyDescent="0.25">
      <c r="R9489" s="330"/>
    </row>
    <row r="9490" spans="18:18" x14ac:dyDescent="0.25">
      <c r="R9490" s="330"/>
    </row>
    <row r="9491" spans="18:18" x14ac:dyDescent="0.25">
      <c r="R9491" s="330"/>
    </row>
    <row r="9492" spans="18:18" x14ac:dyDescent="0.25">
      <c r="R9492" s="330"/>
    </row>
    <row r="9493" spans="18:18" x14ac:dyDescent="0.25">
      <c r="R9493" s="330"/>
    </row>
    <row r="9494" spans="18:18" x14ac:dyDescent="0.25">
      <c r="R9494" s="330"/>
    </row>
    <row r="9495" spans="18:18" x14ac:dyDescent="0.25">
      <c r="R9495" s="330"/>
    </row>
    <row r="9496" spans="18:18" x14ac:dyDescent="0.25">
      <c r="R9496" s="330"/>
    </row>
    <row r="9497" spans="18:18" x14ac:dyDescent="0.25">
      <c r="R9497" s="330"/>
    </row>
    <row r="9498" spans="18:18" x14ac:dyDescent="0.25">
      <c r="R9498" s="330"/>
    </row>
    <row r="9499" spans="18:18" x14ac:dyDescent="0.25">
      <c r="R9499" s="330"/>
    </row>
    <row r="9500" spans="18:18" x14ac:dyDescent="0.25">
      <c r="R9500" s="330"/>
    </row>
    <row r="9501" spans="18:18" x14ac:dyDescent="0.25">
      <c r="R9501" s="330"/>
    </row>
    <row r="9502" spans="18:18" x14ac:dyDescent="0.25">
      <c r="R9502" s="330"/>
    </row>
    <row r="9503" spans="18:18" x14ac:dyDescent="0.25">
      <c r="R9503" s="330"/>
    </row>
    <row r="9504" spans="18:18" x14ac:dyDescent="0.25">
      <c r="R9504" s="330"/>
    </row>
    <row r="9505" spans="18:18" x14ac:dyDescent="0.25">
      <c r="R9505" s="330"/>
    </row>
    <row r="9506" spans="18:18" x14ac:dyDescent="0.25">
      <c r="R9506" s="330"/>
    </row>
    <row r="9507" spans="18:18" x14ac:dyDescent="0.25">
      <c r="R9507" s="330"/>
    </row>
    <row r="9508" spans="18:18" x14ac:dyDescent="0.25">
      <c r="R9508" s="330"/>
    </row>
    <row r="9509" spans="18:18" x14ac:dyDescent="0.25">
      <c r="R9509" s="330"/>
    </row>
    <row r="9510" spans="18:18" x14ac:dyDescent="0.25">
      <c r="R9510" s="330"/>
    </row>
    <row r="9511" spans="18:18" x14ac:dyDescent="0.25">
      <c r="R9511" s="330"/>
    </row>
    <row r="9512" spans="18:18" x14ac:dyDescent="0.25">
      <c r="R9512" s="330"/>
    </row>
    <row r="9513" spans="18:18" x14ac:dyDescent="0.25">
      <c r="R9513" s="330"/>
    </row>
    <row r="9514" spans="18:18" x14ac:dyDescent="0.25">
      <c r="R9514" s="330"/>
    </row>
    <row r="9515" spans="18:18" x14ac:dyDescent="0.25">
      <c r="R9515" s="330"/>
    </row>
    <row r="9516" spans="18:18" x14ac:dyDescent="0.25">
      <c r="R9516" s="330"/>
    </row>
    <row r="9517" spans="18:18" x14ac:dyDescent="0.25">
      <c r="R9517" s="330"/>
    </row>
    <row r="9518" spans="18:18" x14ac:dyDescent="0.25">
      <c r="R9518" s="330"/>
    </row>
    <row r="9519" spans="18:18" x14ac:dyDescent="0.25">
      <c r="R9519" s="330"/>
    </row>
    <row r="9520" spans="18:18" x14ac:dyDescent="0.25">
      <c r="R9520" s="330"/>
    </row>
    <row r="9521" spans="18:18" x14ac:dyDescent="0.25">
      <c r="R9521" s="330"/>
    </row>
    <row r="9522" spans="18:18" x14ac:dyDescent="0.25">
      <c r="R9522" s="330"/>
    </row>
    <row r="9523" spans="18:18" x14ac:dyDescent="0.25">
      <c r="R9523" s="330"/>
    </row>
    <row r="9524" spans="18:18" x14ac:dyDescent="0.25">
      <c r="R9524" s="330"/>
    </row>
    <row r="9525" spans="18:18" x14ac:dyDescent="0.25">
      <c r="R9525" s="330"/>
    </row>
    <row r="9526" spans="18:18" x14ac:dyDescent="0.25">
      <c r="R9526" s="330"/>
    </row>
    <row r="9527" spans="18:18" x14ac:dyDescent="0.25">
      <c r="R9527" s="330"/>
    </row>
    <row r="9528" spans="18:18" x14ac:dyDescent="0.25">
      <c r="R9528" s="330"/>
    </row>
    <row r="9529" spans="18:18" x14ac:dyDescent="0.25">
      <c r="R9529" s="330"/>
    </row>
    <row r="9530" spans="18:18" x14ac:dyDescent="0.25">
      <c r="R9530" s="330"/>
    </row>
    <row r="9531" spans="18:18" x14ac:dyDescent="0.25">
      <c r="R9531" s="330"/>
    </row>
    <row r="9532" spans="18:18" x14ac:dyDescent="0.25">
      <c r="R9532" s="330"/>
    </row>
    <row r="9533" spans="18:18" x14ac:dyDescent="0.25">
      <c r="R9533" s="330"/>
    </row>
    <row r="9534" spans="18:18" x14ac:dyDescent="0.25">
      <c r="R9534" s="330"/>
    </row>
    <row r="9535" spans="18:18" x14ac:dyDescent="0.25">
      <c r="R9535" s="330"/>
    </row>
    <row r="9536" spans="18:18" x14ac:dyDescent="0.25">
      <c r="R9536" s="330"/>
    </row>
    <row r="9537" spans="18:18" x14ac:dyDescent="0.25">
      <c r="R9537" s="330"/>
    </row>
    <row r="9538" spans="18:18" x14ac:dyDescent="0.25">
      <c r="R9538" s="330"/>
    </row>
    <row r="9539" spans="18:18" x14ac:dyDescent="0.25">
      <c r="R9539" s="330"/>
    </row>
    <row r="9540" spans="18:18" x14ac:dyDescent="0.25">
      <c r="R9540" s="330"/>
    </row>
    <row r="9541" spans="18:18" x14ac:dyDescent="0.25">
      <c r="R9541" s="330"/>
    </row>
    <row r="9542" spans="18:18" x14ac:dyDescent="0.25">
      <c r="R9542" s="330"/>
    </row>
    <row r="9543" spans="18:18" x14ac:dyDescent="0.25">
      <c r="R9543" s="330"/>
    </row>
    <row r="9544" spans="18:18" x14ac:dyDescent="0.25">
      <c r="R9544" s="330"/>
    </row>
    <row r="9545" spans="18:18" x14ac:dyDescent="0.25">
      <c r="R9545" s="330"/>
    </row>
    <row r="9546" spans="18:18" x14ac:dyDescent="0.25">
      <c r="R9546" s="330"/>
    </row>
    <row r="9547" spans="18:18" x14ac:dyDescent="0.25">
      <c r="R9547" s="330"/>
    </row>
    <row r="9548" spans="18:18" x14ac:dyDescent="0.25">
      <c r="R9548" s="330"/>
    </row>
    <row r="9549" spans="18:18" x14ac:dyDescent="0.25">
      <c r="R9549" s="330"/>
    </row>
    <row r="9550" spans="18:18" x14ac:dyDescent="0.25">
      <c r="R9550" s="330"/>
    </row>
    <row r="9551" spans="18:18" x14ac:dyDescent="0.25">
      <c r="R9551" s="330"/>
    </row>
    <row r="9552" spans="18:18" x14ac:dyDescent="0.25">
      <c r="R9552" s="330"/>
    </row>
    <row r="9553" spans="18:18" x14ac:dyDescent="0.25">
      <c r="R9553" s="330"/>
    </row>
    <row r="9554" spans="18:18" x14ac:dyDescent="0.25">
      <c r="R9554" s="330"/>
    </row>
    <row r="9555" spans="18:18" x14ac:dyDescent="0.25">
      <c r="R9555" s="330"/>
    </row>
    <row r="9556" spans="18:18" x14ac:dyDescent="0.25">
      <c r="R9556" s="330"/>
    </row>
    <row r="9557" spans="18:18" x14ac:dyDescent="0.25">
      <c r="R9557" s="330"/>
    </row>
    <row r="9558" spans="18:18" x14ac:dyDescent="0.25">
      <c r="R9558" s="330"/>
    </row>
    <row r="9559" spans="18:18" x14ac:dyDescent="0.25">
      <c r="R9559" s="330"/>
    </row>
    <row r="9560" spans="18:18" x14ac:dyDescent="0.25">
      <c r="R9560" s="330"/>
    </row>
    <row r="9561" spans="18:18" x14ac:dyDescent="0.25">
      <c r="R9561" s="330"/>
    </row>
    <row r="9562" spans="18:18" x14ac:dyDescent="0.25">
      <c r="R9562" s="330"/>
    </row>
    <row r="9563" spans="18:18" x14ac:dyDescent="0.25">
      <c r="R9563" s="330"/>
    </row>
    <row r="9564" spans="18:18" x14ac:dyDescent="0.25">
      <c r="R9564" s="330"/>
    </row>
    <row r="9565" spans="18:18" x14ac:dyDescent="0.25">
      <c r="R9565" s="330"/>
    </row>
    <row r="9566" spans="18:18" x14ac:dyDescent="0.25">
      <c r="R9566" s="330"/>
    </row>
    <row r="9567" spans="18:18" x14ac:dyDescent="0.25">
      <c r="R9567" s="330"/>
    </row>
    <row r="9568" spans="18:18" x14ac:dyDescent="0.25">
      <c r="R9568" s="330"/>
    </row>
    <row r="9569" spans="18:18" x14ac:dyDescent="0.25">
      <c r="R9569" s="330"/>
    </row>
    <row r="9570" spans="18:18" x14ac:dyDescent="0.25">
      <c r="R9570" s="330"/>
    </row>
    <row r="9571" spans="18:18" x14ac:dyDescent="0.25">
      <c r="R9571" s="330"/>
    </row>
    <row r="9572" spans="18:18" x14ac:dyDescent="0.25">
      <c r="R9572" s="330"/>
    </row>
    <row r="9573" spans="18:18" x14ac:dyDescent="0.25">
      <c r="R9573" s="330"/>
    </row>
    <row r="9574" spans="18:18" x14ac:dyDescent="0.25">
      <c r="R9574" s="330"/>
    </row>
    <row r="9575" spans="18:18" x14ac:dyDescent="0.25">
      <c r="R9575" s="330"/>
    </row>
    <row r="9576" spans="18:18" x14ac:dyDescent="0.25">
      <c r="R9576" s="330"/>
    </row>
    <row r="9577" spans="18:18" x14ac:dyDescent="0.25">
      <c r="R9577" s="330"/>
    </row>
    <row r="9578" spans="18:18" x14ac:dyDescent="0.25">
      <c r="R9578" s="330"/>
    </row>
    <row r="9579" spans="18:18" x14ac:dyDescent="0.25">
      <c r="R9579" s="330"/>
    </row>
    <row r="9580" spans="18:18" x14ac:dyDescent="0.25">
      <c r="R9580" s="330"/>
    </row>
    <row r="9581" spans="18:18" x14ac:dyDescent="0.25">
      <c r="R9581" s="330"/>
    </row>
    <row r="9582" spans="18:18" x14ac:dyDescent="0.25">
      <c r="R9582" s="330"/>
    </row>
    <row r="9583" spans="18:18" x14ac:dyDescent="0.25">
      <c r="R9583" s="330"/>
    </row>
    <row r="9584" spans="18:18" x14ac:dyDescent="0.25">
      <c r="R9584" s="330"/>
    </row>
    <row r="9585" spans="18:18" x14ac:dyDescent="0.25">
      <c r="R9585" s="330"/>
    </row>
    <row r="9586" spans="18:18" x14ac:dyDescent="0.25">
      <c r="R9586" s="330"/>
    </row>
    <row r="9587" spans="18:18" x14ac:dyDescent="0.25">
      <c r="R9587" s="330"/>
    </row>
    <row r="9588" spans="18:18" x14ac:dyDescent="0.25">
      <c r="R9588" s="330"/>
    </row>
    <row r="9589" spans="18:18" x14ac:dyDescent="0.25">
      <c r="R9589" s="330"/>
    </row>
    <row r="9590" spans="18:18" x14ac:dyDescent="0.25">
      <c r="R9590" s="330"/>
    </row>
    <row r="9591" spans="18:18" x14ac:dyDescent="0.25">
      <c r="R9591" s="330"/>
    </row>
    <row r="9592" spans="18:18" x14ac:dyDescent="0.25">
      <c r="R9592" s="330"/>
    </row>
    <row r="9593" spans="18:18" x14ac:dyDescent="0.25">
      <c r="R9593" s="330"/>
    </row>
    <row r="9594" spans="18:18" x14ac:dyDescent="0.25">
      <c r="R9594" s="330"/>
    </row>
    <row r="9595" spans="18:18" x14ac:dyDescent="0.25">
      <c r="R9595" s="330"/>
    </row>
    <row r="9596" spans="18:18" x14ac:dyDescent="0.25">
      <c r="R9596" s="330"/>
    </row>
    <row r="9597" spans="18:18" x14ac:dyDescent="0.25">
      <c r="R9597" s="330"/>
    </row>
    <row r="9598" spans="18:18" x14ac:dyDescent="0.25">
      <c r="R9598" s="330"/>
    </row>
    <row r="9599" spans="18:18" x14ac:dyDescent="0.25">
      <c r="R9599" s="330"/>
    </row>
    <row r="9600" spans="18:18" x14ac:dyDescent="0.25">
      <c r="R9600" s="330"/>
    </row>
    <row r="9601" spans="18:18" x14ac:dyDescent="0.25">
      <c r="R9601" s="330"/>
    </row>
    <row r="9602" spans="18:18" x14ac:dyDescent="0.25">
      <c r="R9602" s="330"/>
    </row>
    <row r="9603" spans="18:18" x14ac:dyDescent="0.25">
      <c r="R9603" s="330"/>
    </row>
    <row r="9604" spans="18:18" x14ac:dyDescent="0.25">
      <c r="R9604" s="330"/>
    </row>
    <row r="9605" spans="18:18" x14ac:dyDescent="0.25">
      <c r="R9605" s="330"/>
    </row>
    <row r="9606" spans="18:18" x14ac:dyDescent="0.25">
      <c r="R9606" s="330"/>
    </row>
    <row r="9607" spans="18:18" x14ac:dyDescent="0.25">
      <c r="R9607" s="330"/>
    </row>
    <row r="9608" spans="18:18" x14ac:dyDescent="0.25">
      <c r="R9608" s="330"/>
    </row>
    <row r="9609" spans="18:18" x14ac:dyDescent="0.25">
      <c r="R9609" s="330"/>
    </row>
    <row r="9610" spans="18:18" x14ac:dyDescent="0.25">
      <c r="R9610" s="330"/>
    </row>
    <row r="9611" spans="18:18" x14ac:dyDescent="0.25">
      <c r="R9611" s="330"/>
    </row>
    <row r="9612" spans="18:18" x14ac:dyDescent="0.25">
      <c r="R9612" s="330"/>
    </row>
    <row r="9613" spans="18:18" x14ac:dyDescent="0.25">
      <c r="R9613" s="330"/>
    </row>
    <row r="9614" spans="18:18" x14ac:dyDescent="0.25">
      <c r="R9614" s="330"/>
    </row>
    <row r="9615" spans="18:18" x14ac:dyDescent="0.25">
      <c r="R9615" s="330"/>
    </row>
    <row r="9616" spans="18:18" x14ac:dyDescent="0.25">
      <c r="R9616" s="330"/>
    </row>
    <row r="9617" spans="18:18" x14ac:dyDescent="0.25">
      <c r="R9617" s="330"/>
    </row>
    <row r="9618" spans="18:18" x14ac:dyDescent="0.25">
      <c r="R9618" s="330"/>
    </row>
    <row r="9619" spans="18:18" x14ac:dyDescent="0.25">
      <c r="R9619" s="330"/>
    </row>
    <row r="9620" spans="18:18" x14ac:dyDescent="0.25">
      <c r="R9620" s="330"/>
    </row>
    <row r="9621" spans="18:18" x14ac:dyDescent="0.25">
      <c r="R9621" s="330"/>
    </row>
    <row r="9622" spans="18:18" x14ac:dyDescent="0.25">
      <c r="R9622" s="330"/>
    </row>
    <row r="9623" spans="18:18" x14ac:dyDescent="0.25">
      <c r="R9623" s="330"/>
    </row>
    <row r="9624" spans="18:18" x14ac:dyDescent="0.25">
      <c r="R9624" s="330"/>
    </row>
    <row r="9625" spans="18:18" x14ac:dyDescent="0.25">
      <c r="R9625" s="330"/>
    </row>
    <row r="9626" spans="18:18" x14ac:dyDescent="0.25">
      <c r="R9626" s="330"/>
    </row>
    <row r="9627" spans="18:18" x14ac:dyDescent="0.25">
      <c r="R9627" s="330"/>
    </row>
    <row r="9628" spans="18:18" x14ac:dyDescent="0.25">
      <c r="R9628" s="330"/>
    </row>
    <row r="9629" spans="18:18" x14ac:dyDescent="0.25">
      <c r="R9629" s="330"/>
    </row>
    <row r="9630" spans="18:18" x14ac:dyDescent="0.25">
      <c r="R9630" s="330"/>
    </row>
    <row r="9631" spans="18:18" x14ac:dyDescent="0.25">
      <c r="R9631" s="330"/>
    </row>
    <row r="9632" spans="18:18" x14ac:dyDescent="0.25">
      <c r="R9632" s="330"/>
    </row>
    <row r="9633" spans="18:18" x14ac:dyDescent="0.25">
      <c r="R9633" s="330"/>
    </row>
    <row r="9634" spans="18:18" x14ac:dyDescent="0.25">
      <c r="R9634" s="330"/>
    </row>
    <row r="9635" spans="18:18" x14ac:dyDescent="0.25">
      <c r="R9635" s="330"/>
    </row>
    <row r="9636" spans="18:18" x14ac:dyDescent="0.25">
      <c r="R9636" s="330"/>
    </row>
    <row r="9637" spans="18:18" x14ac:dyDescent="0.25">
      <c r="R9637" s="330"/>
    </row>
    <row r="9638" spans="18:18" x14ac:dyDescent="0.25">
      <c r="R9638" s="330"/>
    </row>
    <row r="9639" spans="18:18" x14ac:dyDescent="0.25">
      <c r="R9639" s="330"/>
    </row>
    <row r="9640" spans="18:18" x14ac:dyDescent="0.25">
      <c r="R9640" s="330"/>
    </row>
    <row r="9641" spans="18:18" x14ac:dyDescent="0.25">
      <c r="R9641" s="330"/>
    </row>
    <row r="9642" spans="18:18" x14ac:dyDescent="0.25">
      <c r="R9642" s="330"/>
    </row>
    <row r="9643" spans="18:18" x14ac:dyDescent="0.25">
      <c r="R9643" s="330"/>
    </row>
    <row r="9644" spans="18:18" x14ac:dyDescent="0.25">
      <c r="R9644" s="330"/>
    </row>
    <row r="9645" spans="18:18" x14ac:dyDescent="0.25">
      <c r="R9645" s="330"/>
    </row>
    <row r="9646" spans="18:18" x14ac:dyDescent="0.25">
      <c r="R9646" s="330"/>
    </row>
    <row r="9647" spans="18:18" x14ac:dyDescent="0.25">
      <c r="R9647" s="330"/>
    </row>
    <row r="9648" spans="18:18" x14ac:dyDescent="0.25">
      <c r="R9648" s="330"/>
    </row>
    <row r="9649" spans="18:18" x14ac:dyDescent="0.25">
      <c r="R9649" s="330"/>
    </row>
    <row r="9650" spans="18:18" x14ac:dyDescent="0.25">
      <c r="R9650" s="330"/>
    </row>
    <row r="9651" spans="18:18" x14ac:dyDescent="0.25">
      <c r="R9651" s="330"/>
    </row>
    <row r="9652" spans="18:18" x14ac:dyDescent="0.25">
      <c r="R9652" s="330"/>
    </row>
    <row r="9653" spans="18:18" x14ac:dyDescent="0.25">
      <c r="R9653" s="330"/>
    </row>
    <row r="9654" spans="18:18" x14ac:dyDescent="0.25">
      <c r="R9654" s="330"/>
    </row>
    <row r="9655" spans="18:18" x14ac:dyDescent="0.25">
      <c r="R9655" s="330"/>
    </row>
    <row r="9656" spans="18:18" x14ac:dyDescent="0.25">
      <c r="R9656" s="330"/>
    </row>
    <row r="9657" spans="18:18" x14ac:dyDescent="0.25">
      <c r="R9657" s="330"/>
    </row>
    <row r="9658" spans="18:18" x14ac:dyDescent="0.25">
      <c r="R9658" s="330"/>
    </row>
    <row r="9659" spans="18:18" x14ac:dyDescent="0.25">
      <c r="R9659" s="330"/>
    </row>
    <row r="9660" spans="18:18" x14ac:dyDescent="0.25">
      <c r="R9660" s="330"/>
    </row>
    <row r="9661" spans="18:18" x14ac:dyDescent="0.25">
      <c r="R9661" s="330"/>
    </row>
    <row r="9662" spans="18:18" x14ac:dyDescent="0.25">
      <c r="R9662" s="330"/>
    </row>
    <row r="9663" spans="18:18" x14ac:dyDescent="0.25">
      <c r="R9663" s="330"/>
    </row>
    <row r="9664" spans="18:18" x14ac:dyDescent="0.25">
      <c r="R9664" s="330"/>
    </row>
    <row r="9665" spans="18:18" x14ac:dyDescent="0.25">
      <c r="R9665" s="330"/>
    </row>
    <row r="9666" spans="18:18" x14ac:dyDescent="0.25">
      <c r="R9666" s="330"/>
    </row>
    <row r="9667" spans="18:18" x14ac:dyDescent="0.25">
      <c r="R9667" s="330"/>
    </row>
    <row r="9668" spans="18:18" x14ac:dyDescent="0.25">
      <c r="R9668" s="330"/>
    </row>
    <row r="9669" spans="18:18" x14ac:dyDescent="0.25">
      <c r="R9669" s="330"/>
    </row>
    <row r="9670" spans="18:18" x14ac:dyDescent="0.25">
      <c r="R9670" s="330"/>
    </row>
    <row r="9671" spans="18:18" x14ac:dyDescent="0.25">
      <c r="R9671" s="330"/>
    </row>
    <row r="9672" spans="18:18" x14ac:dyDescent="0.25">
      <c r="R9672" s="330"/>
    </row>
    <row r="9673" spans="18:18" x14ac:dyDescent="0.25">
      <c r="R9673" s="330"/>
    </row>
    <row r="9674" spans="18:18" x14ac:dyDescent="0.25">
      <c r="R9674" s="330"/>
    </row>
    <row r="9675" spans="18:18" x14ac:dyDescent="0.25">
      <c r="R9675" s="330"/>
    </row>
    <row r="9676" spans="18:18" x14ac:dyDescent="0.25">
      <c r="R9676" s="330"/>
    </row>
    <row r="9677" spans="18:18" x14ac:dyDescent="0.25">
      <c r="R9677" s="330"/>
    </row>
    <row r="9678" spans="18:18" x14ac:dyDescent="0.25">
      <c r="R9678" s="330"/>
    </row>
    <row r="9679" spans="18:18" x14ac:dyDescent="0.25">
      <c r="R9679" s="330"/>
    </row>
    <row r="9680" spans="18:18" x14ac:dyDescent="0.25">
      <c r="R9680" s="330"/>
    </row>
    <row r="9681" spans="18:18" x14ac:dyDescent="0.25">
      <c r="R9681" s="330"/>
    </row>
    <row r="9682" spans="18:18" x14ac:dyDescent="0.25">
      <c r="R9682" s="330"/>
    </row>
    <row r="9683" spans="18:18" x14ac:dyDescent="0.25">
      <c r="R9683" s="330"/>
    </row>
    <row r="9684" spans="18:18" x14ac:dyDescent="0.25">
      <c r="R9684" s="330"/>
    </row>
    <row r="9685" spans="18:18" x14ac:dyDescent="0.25">
      <c r="R9685" s="330"/>
    </row>
    <row r="9686" spans="18:18" x14ac:dyDescent="0.25">
      <c r="R9686" s="330"/>
    </row>
    <row r="9687" spans="18:18" x14ac:dyDescent="0.25">
      <c r="R9687" s="330"/>
    </row>
    <row r="9688" spans="18:18" x14ac:dyDescent="0.25">
      <c r="R9688" s="330"/>
    </row>
    <row r="9689" spans="18:18" x14ac:dyDescent="0.25">
      <c r="R9689" s="330"/>
    </row>
    <row r="9690" spans="18:18" x14ac:dyDescent="0.25">
      <c r="R9690" s="330"/>
    </row>
    <row r="9691" spans="18:18" x14ac:dyDescent="0.25">
      <c r="R9691" s="330"/>
    </row>
    <row r="9692" spans="18:18" x14ac:dyDescent="0.25">
      <c r="R9692" s="330"/>
    </row>
    <row r="9693" spans="18:18" x14ac:dyDescent="0.25">
      <c r="R9693" s="330"/>
    </row>
    <row r="9694" spans="18:18" x14ac:dyDescent="0.25">
      <c r="R9694" s="330"/>
    </row>
    <row r="9695" spans="18:18" x14ac:dyDescent="0.25">
      <c r="R9695" s="330"/>
    </row>
    <row r="9696" spans="18:18" x14ac:dyDescent="0.25">
      <c r="R9696" s="330"/>
    </row>
    <row r="9697" spans="18:18" x14ac:dyDescent="0.25">
      <c r="R9697" s="330"/>
    </row>
    <row r="9698" spans="18:18" x14ac:dyDescent="0.25">
      <c r="R9698" s="330"/>
    </row>
    <row r="9699" spans="18:18" x14ac:dyDescent="0.25">
      <c r="R9699" s="330"/>
    </row>
    <row r="9700" spans="18:18" x14ac:dyDescent="0.25">
      <c r="R9700" s="330"/>
    </row>
    <row r="9701" spans="18:18" x14ac:dyDescent="0.25">
      <c r="R9701" s="330"/>
    </row>
    <row r="9702" spans="18:18" x14ac:dyDescent="0.25">
      <c r="R9702" s="330"/>
    </row>
    <row r="9703" spans="18:18" x14ac:dyDescent="0.25">
      <c r="R9703" s="330"/>
    </row>
    <row r="9704" spans="18:18" x14ac:dyDescent="0.25">
      <c r="R9704" s="330"/>
    </row>
    <row r="9705" spans="18:18" x14ac:dyDescent="0.25">
      <c r="R9705" s="330"/>
    </row>
    <row r="9706" spans="18:18" x14ac:dyDescent="0.25">
      <c r="R9706" s="330"/>
    </row>
    <row r="9707" spans="18:18" x14ac:dyDescent="0.25">
      <c r="R9707" s="330"/>
    </row>
    <row r="9708" spans="18:18" x14ac:dyDescent="0.25">
      <c r="R9708" s="330"/>
    </row>
    <row r="9709" spans="18:18" x14ac:dyDescent="0.25">
      <c r="R9709" s="330"/>
    </row>
    <row r="9710" spans="18:18" x14ac:dyDescent="0.25">
      <c r="R9710" s="330"/>
    </row>
    <row r="9711" spans="18:18" x14ac:dyDescent="0.25">
      <c r="R9711" s="330"/>
    </row>
    <row r="9712" spans="18:18" x14ac:dyDescent="0.25">
      <c r="R9712" s="330"/>
    </row>
    <row r="9713" spans="18:18" x14ac:dyDescent="0.25">
      <c r="R9713" s="330"/>
    </row>
    <row r="9714" spans="18:18" x14ac:dyDescent="0.25">
      <c r="R9714" s="330"/>
    </row>
    <row r="9715" spans="18:18" x14ac:dyDescent="0.25">
      <c r="R9715" s="330"/>
    </row>
    <row r="9716" spans="18:18" x14ac:dyDescent="0.25">
      <c r="R9716" s="330"/>
    </row>
    <row r="9717" spans="18:18" x14ac:dyDescent="0.25">
      <c r="R9717" s="330"/>
    </row>
    <row r="9718" spans="18:18" x14ac:dyDescent="0.25">
      <c r="R9718" s="330"/>
    </row>
    <row r="9719" spans="18:18" x14ac:dyDescent="0.25">
      <c r="R9719" s="330"/>
    </row>
    <row r="9720" spans="18:18" x14ac:dyDescent="0.25">
      <c r="R9720" s="330"/>
    </row>
    <row r="9721" spans="18:18" x14ac:dyDescent="0.25">
      <c r="R9721" s="330"/>
    </row>
    <row r="9722" spans="18:18" x14ac:dyDescent="0.25">
      <c r="R9722" s="330"/>
    </row>
    <row r="9723" spans="18:18" x14ac:dyDescent="0.25">
      <c r="R9723" s="330"/>
    </row>
    <row r="9724" spans="18:18" x14ac:dyDescent="0.25">
      <c r="R9724" s="330"/>
    </row>
    <row r="9725" spans="18:18" x14ac:dyDescent="0.25">
      <c r="R9725" s="330"/>
    </row>
    <row r="9726" spans="18:18" x14ac:dyDescent="0.25">
      <c r="R9726" s="330"/>
    </row>
    <row r="9727" spans="18:18" x14ac:dyDescent="0.25">
      <c r="R9727" s="330"/>
    </row>
    <row r="9728" spans="18:18" x14ac:dyDescent="0.25">
      <c r="R9728" s="330"/>
    </row>
    <row r="9729" spans="18:18" x14ac:dyDescent="0.25">
      <c r="R9729" s="330"/>
    </row>
    <row r="9730" spans="18:18" x14ac:dyDescent="0.25">
      <c r="R9730" s="330"/>
    </row>
    <row r="9731" spans="18:18" x14ac:dyDescent="0.25">
      <c r="R9731" s="330"/>
    </row>
    <row r="9732" spans="18:18" x14ac:dyDescent="0.25">
      <c r="R9732" s="330"/>
    </row>
    <row r="9733" spans="18:18" x14ac:dyDescent="0.25">
      <c r="R9733" s="330"/>
    </row>
    <row r="9734" spans="18:18" x14ac:dyDescent="0.25">
      <c r="R9734" s="330"/>
    </row>
    <row r="9735" spans="18:18" x14ac:dyDescent="0.25">
      <c r="R9735" s="330"/>
    </row>
    <row r="9736" spans="18:18" x14ac:dyDescent="0.25">
      <c r="R9736" s="330"/>
    </row>
    <row r="9737" spans="18:18" x14ac:dyDescent="0.25">
      <c r="R9737" s="330"/>
    </row>
    <row r="9738" spans="18:18" x14ac:dyDescent="0.25">
      <c r="R9738" s="330"/>
    </row>
    <row r="9739" spans="18:18" x14ac:dyDescent="0.25">
      <c r="R9739" s="330"/>
    </row>
    <row r="9740" spans="18:18" x14ac:dyDescent="0.25">
      <c r="R9740" s="330"/>
    </row>
    <row r="9741" spans="18:18" x14ac:dyDescent="0.25">
      <c r="R9741" s="330"/>
    </row>
    <row r="9742" spans="18:18" x14ac:dyDescent="0.25">
      <c r="R9742" s="330"/>
    </row>
    <row r="9743" spans="18:18" x14ac:dyDescent="0.25">
      <c r="R9743" s="330"/>
    </row>
    <row r="9744" spans="18:18" x14ac:dyDescent="0.25">
      <c r="R9744" s="330"/>
    </row>
    <row r="9745" spans="18:18" x14ac:dyDescent="0.25">
      <c r="R9745" s="330"/>
    </row>
    <row r="9746" spans="18:18" x14ac:dyDescent="0.25">
      <c r="R9746" s="330"/>
    </row>
    <row r="9747" spans="18:18" x14ac:dyDescent="0.25">
      <c r="R9747" s="330"/>
    </row>
    <row r="9748" spans="18:18" x14ac:dyDescent="0.25">
      <c r="R9748" s="330"/>
    </row>
    <row r="9749" spans="18:18" x14ac:dyDescent="0.25">
      <c r="R9749" s="330"/>
    </row>
    <row r="9750" spans="18:18" x14ac:dyDescent="0.25">
      <c r="R9750" s="330"/>
    </row>
    <row r="9751" spans="18:18" x14ac:dyDescent="0.25">
      <c r="R9751" s="330"/>
    </row>
    <row r="9752" spans="18:18" x14ac:dyDescent="0.25">
      <c r="R9752" s="330"/>
    </row>
    <row r="9753" spans="18:18" x14ac:dyDescent="0.25">
      <c r="R9753" s="330"/>
    </row>
    <row r="9754" spans="18:18" x14ac:dyDescent="0.25">
      <c r="R9754" s="330"/>
    </row>
    <row r="9755" spans="18:18" x14ac:dyDescent="0.25">
      <c r="R9755" s="330"/>
    </row>
    <row r="9756" spans="18:18" x14ac:dyDescent="0.25">
      <c r="R9756" s="330"/>
    </row>
    <row r="9757" spans="18:18" x14ac:dyDescent="0.25">
      <c r="R9757" s="330"/>
    </row>
    <row r="9758" spans="18:18" x14ac:dyDescent="0.25">
      <c r="R9758" s="330"/>
    </row>
    <row r="9759" spans="18:18" x14ac:dyDescent="0.25">
      <c r="R9759" s="330"/>
    </row>
    <row r="9760" spans="18:18" x14ac:dyDescent="0.25">
      <c r="R9760" s="330"/>
    </row>
    <row r="9761" spans="18:18" x14ac:dyDescent="0.25">
      <c r="R9761" s="330"/>
    </row>
    <row r="9762" spans="18:18" x14ac:dyDescent="0.25">
      <c r="R9762" s="330"/>
    </row>
    <row r="9763" spans="18:18" x14ac:dyDescent="0.25">
      <c r="R9763" s="330"/>
    </row>
    <row r="9764" spans="18:18" x14ac:dyDescent="0.25">
      <c r="R9764" s="330"/>
    </row>
    <row r="9765" spans="18:18" x14ac:dyDescent="0.25">
      <c r="R9765" s="330"/>
    </row>
    <row r="9766" spans="18:18" x14ac:dyDescent="0.25">
      <c r="R9766" s="330"/>
    </row>
    <row r="9767" spans="18:18" x14ac:dyDescent="0.25">
      <c r="R9767" s="330"/>
    </row>
    <row r="9768" spans="18:18" x14ac:dyDescent="0.25">
      <c r="R9768" s="330"/>
    </row>
    <row r="9769" spans="18:18" x14ac:dyDescent="0.25">
      <c r="R9769" s="330"/>
    </row>
    <row r="9770" spans="18:18" x14ac:dyDescent="0.25">
      <c r="R9770" s="330"/>
    </row>
    <row r="9771" spans="18:18" x14ac:dyDescent="0.25">
      <c r="R9771" s="330"/>
    </row>
    <row r="9772" spans="18:18" x14ac:dyDescent="0.25">
      <c r="R9772" s="330"/>
    </row>
    <row r="9773" spans="18:18" x14ac:dyDescent="0.25">
      <c r="R9773" s="330"/>
    </row>
    <row r="9774" spans="18:18" x14ac:dyDescent="0.25">
      <c r="R9774" s="330"/>
    </row>
    <row r="9775" spans="18:18" x14ac:dyDescent="0.25">
      <c r="R9775" s="330"/>
    </row>
    <row r="9776" spans="18:18" x14ac:dyDescent="0.25">
      <c r="R9776" s="330"/>
    </row>
    <row r="9777" spans="18:18" x14ac:dyDescent="0.25">
      <c r="R9777" s="330"/>
    </row>
    <row r="9778" spans="18:18" x14ac:dyDescent="0.25">
      <c r="R9778" s="330"/>
    </row>
    <row r="9779" spans="18:18" x14ac:dyDescent="0.25">
      <c r="R9779" s="330"/>
    </row>
    <row r="9780" spans="18:18" x14ac:dyDescent="0.25">
      <c r="R9780" s="330"/>
    </row>
    <row r="9781" spans="18:18" x14ac:dyDescent="0.25">
      <c r="R9781" s="330"/>
    </row>
    <row r="9782" spans="18:18" x14ac:dyDescent="0.25">
      <c r="R9782" s="330"/>
    </row>
    <row r="9783" spans="18:18" x14ac:dyDescent="0.25">
      <c r="R9783" s="330"/>
    </row>
    <row r="9784" spans="18:18" x14ac:dyDescent="0.25">
      <c r="R9784" s="330"/>
    </row>
    <row r="9785" spans="18:18" x14ac:dyDescent="0.25">
      <c r="R9785" s="330"/>
    </row>
    <row r="9786" spans="18:18" x14ac:dyDescent="0.25">
      <c r="R9786" s="330"/>
    </row>
    <row r="9787" spans="18:18" x14ac:dyDescent="0.25">
      <c r="R9787" s="330"/>
    </row>
    <row r="9788" spans="18:18" x14ac:dyDescent="0.25">
      <c r="R9788" s="330"/>
    </row>
    <row r="9789" spans="18:18" x14ac:dyDescent="0.25">
      <c r="R9789" s="330"/>
    </row>
    <row r="9790" spans="18:18" x14ac:dyDescent="0.25">
      <c r="R9790" s="330"/>
    </row>
    <row r="9791" spans="18:18" x14ac:dyDescent="0.25">
      <c r="R9791" s="330"/>
    </row>
    <row r="9792" spans="18:18" x14ac:dyDescent="0.25">
      <c r="R9792" s="330"/>
    </row>
    <row r="9793" spans="18:18" x14ac:dyDescent="0.25">
      <c r="R9793" s="330"/>
    </row>
    <row r="9794" spans="18:18" x14ac:dyDescent="0.25">
      <c r="R9794" s="330"/>
    </row>
    <row r="9795" spans="18:18" x14ac:dyDescent="0.25">
      <c r="R9795" s="330"/>
    </row>
    <row r="9796" spans="18:18" x14ac:dyDescent="0.25">
      <c r="R9796" s="330"/>
    </row>
    <row r="9797" spans="18:18" x14ac:dyDescent="0.25">
      <c r="R9797" s="330"/>
    </row>
    <row r="9798" spans="18:18" x14ac:dyDescent="0.25">
      <c r="R9798" s="330"/>
    </row>
    <row r="9799" spans="18:18" x14ac:dyDescent="0.25">
      <c r="R9799" s="330"/>
    </row>
    <row r="9800" spans="18:18" x14ac:dyDescent="0.25">
      <c r="R9800" s="330"/>
    </row>
    <row r="9801" spans="18:18" x14ac:dyDescent="0.25">
      <c r="R9801" s="330"/>
    </row>
    <row r="9802" spans="18:18" x14ac:dyDescent="0.25">
      <c r="R9802" s="330"/>
    </row>
    <row r="9803" spans="18:18" x14ac:dyDescent="0.25">
      <c r="R9803" s="330"/>
    </row>
    <row r="9804" spans="18:18" x14ac:dyDescent="0.25">
      <c r="R9804" s="330"/>
    </row>
    <row r="9805" spans="18:18" x14ac:dyDescent="0.25">
      <c r="R9805" s="330"/>
    </row>
    <row r="9806" spans="18:18" x14ac:dyDescent="0.25">
      <c r="R9806" s="330"/>
    </row>
    <row r="9807" spans="18:18" x14ac:dyDescent="0.25">
      <c r="R9807" s="330"/>
    </row>
    <row r="9808" spans="18:18" x14ac:dyDescent="0.25">
      <c r="R9808" s="330"/>
    </row>
    <row r="9809" spans="18:18" x14ac:dyDescent="0.25">
      <c r="R9809" s="330"/>
    </row>
    <row r="9810" spans="18:18" x14ac:dyDescent="0.25">
      <c r="R9810" s="330"/>
    </row>
    <row r="9811" spans="18:18" x14ac:dyDescent="0.25">
      <c r="R9811" s="330"/>
    </row>
    <row r="9812" spans="18:18" x14ac:dyDescent="0.25">
      <c r="R9812" s="330"/>
    </row>
    <row r="9813" spans="18:18" x14ac:dyDescent="0.25">
      <c r="R9813" s="330"/>
    </row>
    <row r="9814" spans="18:18" x14ac:dyDescent="0.25">
      <c r="R9814" s="330"/>
    </row>
    <row r="9815" spans="18:18" x14ac:dyDescent="0.25">
      <c r="R9815" s="330"/>
    </row>
    <row r="9816" spans="18:18" x14ac:dyDescent="0.25">
      <c r="R9816" s="330"/>
    </row>
    <row r="9817" spans="18:18" x14ac:dyDescent="0.25">
      <c r="R9817" s="330"/>
    </row>
    <row r="9818" spans="18:18" x14ac:dyDescent="0.25">
      <c r="R9818" s="330"/>
    </row>
    <row r="9819" spans="18:18" x14ac:dyDescent="0.25">
      <c r="R9819" s="330"/>
    </row>
    <row r="9820" spans="18:18" x14ac:dyDescent="0.25">
      <c r="R9820" s="330"/>
    </row>
    <row r="9821" spans="18:18" x14ac:dyDescent="0.25">
      <c r="R9821" s="330"/>
    </row>
    <row r="9822" spans="18:18" x14ac:dyDescent="0.25">
      <c r="R9822" s="330"/>
    </row>
    <row r="9823" spans="18:18" x14ac:dyDescent="0.25">
      <c r="R9823" s="330"/>
    </row>
    <row r="9824" spans="18:18" x14ac:dyDescent="0.25">
      <c r="R9824" s="330"/>
    </row>
    <row r="9825" spans="18:18" x14ac:dyDescent="0.25">
      <c r="R9825" s="330"/>
    </row>
    <row r="9826" spans="18:18" x14ac:dyDescent="0.25">
      <c r="R9826" s="330"/>
    </row>
    <row r="9827" spans="18:18" x14ac:dyDescent="0.25">
      <c r="R9827" s="330"/>
    </row>
    <row r="9828" spans="18:18" x14ac:dyDescent="0.25">
      <c r="R9828" s="330"/>
    </row>
    <row r="9829" spans="18:18" x14ac:dyDescent="0.25">
      <c r="R9829" s="330"/>
    </row>
    <row r="9830" spans="18:18" x14ac:dyDescent="0.25">
      <c r="R9830" s="330"/>
    </row>
    <row r="9831" spans="18:18" x14ac:dyDescent="0.25">
      <c r="R9831" s="330"/>
    </row>
    <row r="9832" spans="18:18" x14ac:dyDescent="0.25">
      <c r="R9832" s="330"/>
    </row>
    <row r="9833" spans="18:18" x14ac:dyDescent="0.25">
      <c r="R9833" s="330"/>
    </row>
    <row r="9834" spans="18:18" x14ac:dyDescent="0.25">
      <c r="R9834" s="330"/>
    </row>
    <row r="9835" spans="18:18" x14ac:dyDescent="0.25">
      <c r="R9835" s="330"/>
    </row>
    <row r="9836" spans="18:18" x14ac:dyDescent="0.25">
      <c r="R9836" s="330"/>
    </row>
    <row r="9837" spans="18:18" x14ac:dyDescent="0.25">
      <c r="R9837" s="330"/>
    </row>
    <row r="9838" spans="18:18" x14ac:dyDescent="0.25">
      <c r="R9838" s="330"/>
    </row>
    <row r="9839" spans="18:18" x14ac:dyDescent="0.25">
      <c r="R9839" s="330"/>
    </row>
    <row r="9840" spans="18:18" x14ac:dyDescent="0.25">
      <c r="R9840" s="330"/>
    </row>
    <row r="9841" spans="18:18" x14ac:dyDescent="0.25">
      <c r="R9841" s="330"/>
    </row>
    <row r="9842" spans="18:18" x14ac:dyDescent="0.25">
      <c r="R9842" s="330"/>
    </row>
    <row r="9843" spans="18:18" x14ac:dyDescent="0.25">
      <c r="R9843" s="330"/>
    </row>
    <row r="9844" spans="18:18" x14ac:dyDescent="0.25">
      <c r="R9844" s="330"/>
    </row>
    <row r="9845" spans="18:18" x14ac:dyDescent="0.25">
      <c r="R9845" s="330"/>
    </row>
    <row r="9846" spans="18:18" x14ac:dyDescent="0.25">
      <c r="R9846" s="330"/>
    </row>
    <row r="9847" spans="18:18" x14ac:dyDescent="0.25">
      <c r="R9847" s="330"/>
    </row>
    <row r="9848" spans="18:18" x14ac:dyDescent="0.25">
      <c r="R9848" s="330"/>
    </row>
    <row r="9849" spans="18:18" x14ac:dyDescent="0.25">
      <c r="R9849" s="330"/>
    </row>
    <row r="9850" spans="18:18" x14ac:dyDescent="0.25">
      <c r="R9850" s="330"/>
    </row>
    <row r="9851" spans="18:18" x14ac:dyDescent="0.25">
      <c r="R9851" s="330"/>
    </row>
    <row r="9852" spans="18:18" x14ac:dyDescent="0.25">
      <c r="R9852" s="330"/>
    </row>
    <row r="9853" spans="18:18" x14ac:dyDescent="0.25">
      <c r="R9853" s="330"/>
    </row>
    <row r="9854" spans="18:18" x14ac:dyDescent="0.25">
      <c r="R9854" s="330"/>
    </row>
    <row r="9855" spans="18:18" x14ac:dyDescent="0.25">
      <c r="R9855" s="330"/>
    </row>
    <row r="9856" spans="18:18" x14ac:dyDescent="0.25">
      <c r="R9856" s="330"/>
    </row>
    <row r="9857" spans="18:18" x14ac:dyDescent="0.25">
      <c r="R9857" s="330"/>
    </row>
    <row r="9858" spans="18:18" x14ac:dyDescent="0.25">
      <c r="R9858" s="330"/>
    </row>
    <row r="9859" spans="18:18" x14ac:dyDescent="0.25">
      <c r="R9859" s="330"/>
    </row>
    <row r="9860" spans="18:18" x14ac:dyDescent="0.25">
      <c r="R9860" s="330"/>
    </row>
    <row r="9861" spans="18:18" x14ac:dyDescent="0.25">
      <c r="R9861" s="330"/>
    </row>
    <row r="9862" spans="18:18" x14ac:dyDescent="0.25">
      <c r="R9862" s="330"/>
    </row>
    <row r="9863" spans="18:18" x14ac:dyDescent="0.25">
      <c r="R9863" s="330"/>
    </row>
    <row r="9864" spans="18:18" x14ac:dyDescent="0.25">
      <c r="R9864" s="330"/>
    </row>
    <row r="9865" spans="18:18" x14ac:dyDescent="0.25">
      <c r="R9865" s="330"/>
    </row>
    <row r="9866" spans="18:18" x14ac:dyDescent="0.25">
      <c r="R9866" s="330"/>
    </row>
    <row r="9867" spans="18:18" x14ac:dyDescent="0.25">
      <c r="R9867" s="330"/>
    </row>
    <row r="9868" spans="18:18" x14ac:dyDescent="0.25">
      <c r="R9868" s="330"/>
    </row>
    <row r="9869" spans="18:18" x14ac:dyDescent="0.25">
      <c r="R9869" s="330"/>
    </row>
    <row r="9870" spans="18:18" x14ac:dyDescent="0.25">
      <c r="R9870" s="330"/>
    </row>
    <row r="9871" spans="18:18" x14ac:dyDescent="0.25">
      <c r="R9871" s="330"/>
    </row>
    <row r="9872" spans="18:18" x14ac:dyDescent="0.25">
      <c r="R9872" s="330"/>
    </row>
    <row r="9873" spans="18:18" x14ac:dyDescent="0.25">
      <c r="R9873" s="330"/>
    </row>
    <row r="9874" spans="18:18" x14ac:dyDescent="0.25">
      <c r="R9874" s="330"/>
    </row>
    <row r="9875" spans="18:18" x14ac:dyDescent="0.25">
      <c r="R9875" s="330"/>
    </row>
    <row r="9876" spans="18:18" x14ac:dyDescent="0.25">
      <c r="R9876" s="330"/>
    </row>
    <row r="9877" spans="18:18" x14ac:dyDescent="0.25">
      <c r="R9877" s="330"/>
    </row>
    <row r="9878" spans="18:18" x14ac:dyDescent="0.25">
      <c r="R9878" s="330"/>
    </row>
    <row r="9879" spans="18:18" x14ac:dyDescent="0.25">
      <c r="R9879" s="330"/>
    </row>
    <row r="9880" spans="18:18" x14ac:dyDescent="0.25">
      <c r="R9880" s="330"/>
    </row>
    <row r="9881" spans="18:18" x14ac:dyDescent="0.25">
      <c r="R9881" s="330"/>
    </row>
    <row r="9882" spans="18:18" x14ac:dyDescent="0.25">
      <c r="R9882" s="330"/>
    </row>
    <row r="9883" spans="18:18" x14ac:dyDescent="0.25">
      <c r="R9883" s="330"/>
    </row>
    <row r="9884" spans="18:18" x14ac:dyDescent="0.25">
      <c r="R9884" s="330"/>
    </row>
    <row r="9885" spans="18:18" x14ac:dyDescent="0.25">
      <c r="R9885" s="330"/>
    </row>
    <row r="9886" spans="18:18" x14ac:dyDescent="0.25">
      <c r="R9886" s="330"/>
    </row>
    <row r="9887" spans="18:18" x14ac:dyDescent="0.25">
      <c r="R9887" s="330"/>
    </row>
    <row r="9888" spans="18:18" x14ac:dyDescent="0.25">
      <c r="R9888" s="330"/>
    </row>
    <row r="9889" spans="18:18" x14ac:dyDescent="0.25">
      <c r="R9889" s="330"/>
    </row>
    <row r="9890" spans="18:18" x14ac:dyDescent="0.25">
      <c r="R9890" s="330"/>
    </row>
    <row r="9891" spans="18:18" x14ac:dyDescent="0.25">
      <c r="R9891" s="330"/>
    </row>
    <row r="9892" spans="18:18" x14ac:dyDescent="0.25">
      <c r="R9892" s="330"/>
    </row>
    <row r="9893" spans="18:18" x14ac:dyDescent="0.25">
      <c r="R9893" s="330"/>
    </row>
    <row r="9894" spans="18:18" x14ac:dyDescent="0.25">
      <c r="R9894" s="330"/>
    </row>
    <row r="9895" spans="18:18" x14ac:dyDescent="0.25">
      <c r="R9895" s="330"/>
    </row>
    <row r="9896" spans="18:18" x14ac:dyDescent="0.25">
      <c r="R9896" s="330"/>
    </row>
    <row r="9897" spans="18:18" x14ac:dyDescent="0.25">
      <c r="R9897" s="330"/>
    </row>
    <row r="9898" spans="18:18" x14ac:dyDescent="0.25">
      <c r="R9898" s="330"/>
    </row>
    <row r="9899" spans="18:18" x14ac:dyDescent="0.25">
      <c r="R9899" s="330"/>
    </row>
    <row r="9900" spans="18:18" x14ac:dyDescent="0.25">
      <c r="R9900" s="330"/>
    </row>
    <row r="9901" spans="18:18" x14ac:dyDescent="0.25">
      <c r="R9901" s="330"/>
    </row>
    <row r="9902" spans="18:18" x14ac:dyDescent="0.25">
      <c r="R9902" s="330"/>
    </row>
    <row r="9903" spans="18:18" x14ac:dyDescent="0.25">
      <c r="R9903" s="330"/>
    </row>
    <row r="9904" spans="18:18" x14ac:dyDescent="0.25">
      <c r="R9904" s="330"/>
    </row>
    <row r="9905" spans="18:18" x14ac:dyDescent="0.25">
      <c r="R9905" s="330"/>
    </row>
    <row r="9906" spans="18:18" x14ac:dyDescent="0.25">
      <c r="R9906" s="330"/>
    </row>
    <row r="9907" spans="18:18" x14ac:dyDescent="0.25">
      <c r="R9907" s="330"/>
    </row>
    <row r="9908" spans="18:18" x14ac:dyDescent="0.25">
      <c r="R9908" s="330"/>
    </row>
    <row r="9909" spans="18:18" x14ac:dyDescent="0.25">
      <c r="R9909" s="330"/>
    </row>
    <row r="9910" spans="18:18" x14ac:dyDescent="0.25">
      <c r="R9910" s="330"/>
    </row>
    <row r="9911" spans="18:18" x14ac:dyDescent="0.25">
      <c r="R9911" s="330"/>
    </row>
    <row r="9912" spans="18:18" x14ac:dyDescent="0.25">
      <c r="R9912" s="330"/>
    </row>
    <row r="9913" spans="18:18" x14ac:dyDescent="0.25">
      <c r="R9913" s="330"/>
    </row>
    <row r="9914" spans="18:18" x14ac:dyDescent="0.25">
      <c r="R9914" s="330"/>
    </row>
    <row r="9915" spans="18:18" x14ac:dyDescent="0.25">
      <c r="R9915" s="330"/>
    </row>
    <row r="9916" spans="18:18" x14ac:dyDescent="0.25">
      <c r="R9916" s="330"/>
    </row>
    <row r="9917" spans="18:18" x14ac:dyDescent="0.25">
      <c r="R9917" s="330"/>
    </row>
    <row r="9918" spans="18:18" x14ac:dyDescent="0.25">
      <c r="R9918" s="330"/>
    </row>
    <row r="9919" spans="18:18" x14ac:dyDescent="0.25">
      <c r="R9919" s="330"/>
    </row>
    <row r="9920" spans="18:18" x14ac:dyDescent="0.25">
      <c r="R9920" s="330"/>
    </row>
    <row r="9921" spans="18:18" x14ac:dyDescent="0.25">
      <c r="R9921" s="330"/>
    </row>
    <row r="9922" spans="18:18" x14ac:dyDescent="0.25">
      <c r="R9922" s="330"/>
    </row>
    <row r="9923" spans="18:18" x14ac:dyDescent="0.25">
      <c r="R9923" s="330"/>
    </row>
    <row r="9924" spans="18:18" x14ac:dyDescent="0.25">
      <c r="R9924" s="330"/>
    </row>
    <row r="9925" spans="18:18" x14ac:dyDescent="0.25">
      <c r="R9925" s="330"/>
    </row>
    <row r="9926" spans="18:18" x14ac:dyDescent="0.25">
      <c r="R9926" s="330"/>
    </row>
    <row r="9927" spans="18:18" x14ac:dyDescent="0.25">
      <c r="R9927" s="330"/>
    </row>
    <row r="9928" spans="18:18" x14ac:dyDescent="0.25">
      <c r="R9928" s="330"/>
    </row>
    <row r="9929" spans="18:18" x14ac:dyDescent="0.25">
      <c r="R9929" s="330"/>
    </row>
    <row r="9930" spans="18:18" x14ac:dyDescent="0.25">
      <c r="R9930" s="330"/>
    </row>
    <row r="9931" spans="18:18" x14ac:dyDescent="0.25">
      <c r="R9931" s="330"/>
    </row>
    <row r="9932" spans="18:18" x14ac:dyDescent="0.25">
      <c r="R9932" s="330"/>
    </row>
    <row r="9933" spans="18:18" x14ac:dyDescent="0.25">
      <c r="R9933" s="330"/>
    </row>
    <row r="9934" spans="18:18" x14ac:dyDescent="0.25">
      <c r="R9934" s="330"/>
    </row>
    <row r="9935" spans="18:18" x14ac:dyDescent="0.25">
      <c r="R9935" s="330"/>
    </row>
    <row r="9936" spans="18:18" x14ac:dyDescent="0.25">
      <c r="R9936" s="330"/>
    </row>
    <row r="9937" spans="18:18" x14ac:dyDescent="0.25">
      <c r="R9937" s="330"/>
    </row>
    <row r="9938" spans="18:18" x14ac:dyDescent="0.25">
      <c r="R9938" s="330"/>
    </row>
    <row r="9939" spans="18:18" x14ac:dyDescent="0.25">
      <c r="R9939" s="330"/>
    </row>
    <row r="9940" spans="18:18" x14ac:dyDescent="0.25">
      <c r="R9940" s="330"/>
    </row>
    <row r="9941" spans="18:18" x14ac:dyDescent="0.25">
      <c r="R9941" s="330"/>
    </row>
    <row r="9942" spans="18:18" x14ac:dyDescent="0.25">
      <c r="R9942" s="330"/>
    </row>
    <row r="9943" spans="18:18" x14ac:dyDescent="0.25">
      <c r="R9943" s="330"/>
    </row>
    <row r="9944" spans="18:18" x14ac:dyDescent="0.25">
      <c r="R9944" s="330"/>
    </row>
    <row r="9945" spans="18:18" x14ac:dyDescent="0.25">
      <c r="R9945" s="330"/>
    </row>
    <row r="9946" spans="18:18" x14ac:dyDescent="0.25">
      <c r="R9946" s="330"/>
    </row>
    <row r="9947" spans="18:18" x14ac:dyDescent="0.25">
      <c r="R9947" s="330"/>
    </row>
    <row r="9948" spans="18:18" x14ac:dyDescent="0.25">
      <c r="R9948" s="330"/>
    </row>
    <row r="9949" spans="18:18" x14ac:dyDescent="0.25">
      <c r="R9949" s="330"/>
    </row>
    <row r="9950" spans="18:18" x14ac:dyDescent="0.25">
      <c r="R9950" s="330"/>
    </row>
    <row r="9951" spans="18:18" x14ac:dyDescent="0.25">
      <c r="R9951" s="330"/>
    </row>
    <row r="9952" spans="18:18" x14ac:dyDescent="0.25">
      <c r="R9952" s="330"/>
    </row>
    <row r="9953" spans="18:18" x14ac:dyDescent="0.25">
      <c r="R9953" s="330"/>
    </row>
    <row r="9954" spans="18:18" x14ac:dyDescent="0.25">
      <c r="R9954" s="330"/>
    </row>
    <row r="9955" spans="18:18" x14ac:dyDescent="0.25">
      <c r="R9955" s="330"/>
    </row>
    <row r="9956" spans="18:18" x14ac:dyDescent="0.25">
      <c r="R9956" s="330"/>
    </row>
    <row r="9957" spans="18:18" x14ac:dyDescent="0.25">
      <c r="R9957" s="330"/>
    </row>
    <row r="9958" spans="18:18" x14ac:dyDescent="0.25">
      <c r="R9958" s="330"/>
    </row>
    <row r="9959" spans="18:18" x14ac:dyDescent="0.25">
      <c r="R9959" s="330"/>
    </row>
    <row r="9960" spans="18:18" x14ac:dyDescent="0.25">
      <c r="R9960" s="330"/>
    </row>
    <row r="9961" spans="18:18" x14ac:dyDescent="0.25">
      <c r="R9961" s="330"/>
    </row>
    <row r="9962" spans="18:18" x14ac:dyDescent="0.25">
      <c r="R9962" s="330"/>
    </row>
    <row r="9963" spans="18:18" x14ac:dyDescent="0.25">
      <c r="R9963" s="330"/>
    </row>
    <row r="9964" spans="18:18" x14ac:dyDescent="0.25">
      <c r="R9964" s="330"/>
    </row>
    <row r="9965" spans="18:18" x14ac:dyDescent="0.25">
      <c r="R9965" s="330"/>
    </row>
    <row r="9966" spans="18:18" x14ac:dyDescent="0.25">
      <c r="R9966" s="330"/>
    </row>
    <row r="9967" spans="18:18" x14ac:dyDescent="0.25">
      <c r="R9967" s="330"/>
    </row>
    <row r="9968" spans="18:18" x14ac:dyDescent="0.25">
      <c r="R9968" s="330"/>
    </row>
    <row r="9969" spans="18:18" x14ac:dyDescent="0.25">
      <c r="R9969" s="330"/>
    </row>
    <row r="9970" spans="18:18" x14ac:dyDescent="0.25">
      <c r="R9970" s="330"/>
    </row>
    <row r="9971" spans="18:18" x14ac:dyDescent="0.25">
      <c r="R9971" s="330"/>
    </row>
    <row r="9972" spans="18:18" x14ac:dyDescent="0.25">
      <c r="R9972" s="330"/>
    </row>
    <row r="9973" spans="18:18" x14ac:dyDescent="0.25">
      <c r="R9973" s="330"/>
    </row>
    <row r="9974" spans="18:18" x14ac:dyDescent="0.25">
      <c r="R9974" s="330"/>
    </row>
    <row r="9975" spans="18:18" x14ac:dyDescent="0.25">
      <c r="R9975" s="330"/>
    </row>
    <row r="9976" spans="18:18" x14ac:dyDescent="0.25">
      <c r="R9976" s="330"/>
    </row>
    <row r="9977" spans="18:18" x14ac:dyDescent="0.25">
      <c r="R9977" s="330"/>
    </row>
    <row r="9978" spans="18:18" x14ac:dyDescent="0.25">
      <c r="R9978" s="330"/>
    </row>
    <row r="9979" spans="18:18" x14ac:dyDescent="0.25">
      <c r="R9979" s="330"/>
    </row>
    <row r="9980" spans="18:18" x14ac:dyDescent="0.25">
      <c r="R9980" s="330"/>
    </row>
    <row r="9981" spans="18:18" x14ac:dyDescent="0.25">
      <c r="R9981" s="330"/>
    </row>
    <row r="9982" spans="18:18" x14ac:dyDescent="0.25">
      <c r="R9982" s="330"/>
    </row>
    <row r="9983" spans="18:18" x14ac:dyDescent="0.25">
      <c r="R9983" s="330"/>
    </row>
    <row r="9984" spans="18:18" x14ac:dyDescent="0.25">
      <c r="R9984" s="330"/>
    </row>
    <row r="9985" spans="18:18" x14ac:dyDescent="0.25">
      <c r="R9985" s="330"/>
    </row>
    <row r="9986" spans="18:18" x14ac:dyDescent="0.25">
      <c r="R9986" s="330"/>
    </row>
    <row r="9987" spans="18:18" x14ac:dyDescent="0.25">
      <c r="R9987" s="330"/>
    </row>
    <row r="9988" spans="18:18" x14ac:dyDescent="0.25">
      <c r="R9988" s="330"/>
    </row>
    <row r="9989" spans="18:18" x14ac:dyDescent="0.25">
      <c r="R9989" s="330"/>
    </row>
    <row r="9990" spans="18:18" x14ac:dyDescent="0.25">
      <c r="R9990" s="330"/>
    </row>
    <row r="9991" spans="18:18" x14ac:dyDescent="0.25">
      <c r="R9991" s="330"/>
    </row>
    <row r="9992" spans="18:18" x14ac:dyDescent="0.25">
      <c r="R9992" s="330"/>
    </row>
    <row r="9993" spans="18:18" x14ac:dyDescent="0.25">
      <c r="R9993" s="330"/>
    </row>
    <row r="9994" spans="18:18" x14ac:dyDescent="0.25">
      <c r="R9994" s="330"/>
    </row>
    <row r="9995" spans="18:18" x14ac:dyDescent="0.25">
      <c r="R9995" s="330"/>
    </row>
    <row r="9996" spans="18:18" x14ac:dyDescent="0.25">
      <c r="R9996" s="330"/>
    </row>
    <row r="9997" spans="18:18" x14ac:dyDescent="0.25">
      <c r="R9997" s="330"/>
    </row>
    <row r="9998" spans="18:18" x14ac:dyDescent="0.25">
      <c r="R9998" s="330"/>
    </row>
    <row r="9999" spans="18:18" x14ac:dyDescent="0.25">
      <c r="R9999" s="330"/>
    </row>
    <row r="10000" spans="18:18" x14ac:dyDescent="0.25">
      <c r="R10000" s="330"/>
    </row>
    <row r="10001" spans="18:18" x14ac:dyDescent="0.25">
      <c r="R10001" s="330"/>
    </row>
    <row r="10002" spans="18:18" x14ac:dyDescent="0.25">
      <c r="R10002" s="330"/>
    </row>
    <row r="10003" spans="18:18" x14ac:dyDescent="0.25">
      <c r="R10003" s="330"/>
    </row>
    <row r="10004" spans="18:18" x14ac:dyDescent="0.25">
      <c r="R10004" s="330"/>
    </row>
    <row r="10005" spans="18:18" x14ac:dyDescent="0.25">
      <c r="R10005" s="330"/>
    </row>
    <row r="10006" spans="18:18" x14ac:dyDescent="0.25">
      <c r="R10006" s="330"/>
    </row>
    <row r="10007" spans="18:18" x14ac:dyDescent="0.25">
      <c r="R10007" s="330"/>
    </row>
    <row r="10008" spans="18:18" x14ac:dyDescent="0.25">
      <c r="R10008" s="330"/>
    </row>
    <row r="10009" spans="18:18" x14ac:dyDescent="0.25">
      <c r="R10009" s="330"/>
    </row>
    <row r="10010" spans="18:18" x14ac:dyDescent="0.25">
      <c r="R10010" s="330"/>
    </row>
    <row r="10011" spans="18:18" x14ac:dyDescent="0.25">
      <c r="R10011" s="330"/>
    </row>
    <row r="10012" spans="18:18" x14ac:dyDescent="0.25">
      <c r="R10012" s="330"/>
    </row>
    <row r="10013" spans="18:18" x14ac:dyDescent="0.25">
      <c r="R10013" s="330"/>
    </row>
    <row r="10014" spans="18:18" x14ac:dyDescent="0.25">
      <c r="R10014" s="330"/>
    </row>
    <row r="10015" spans="18:18" x14ac:dyDescent="0.25">
      <c r="R10015" s="330"/>
    </row>
    <row r="10016" spans="18:18" x14ac:dyDescent="0.25">
      <c r="R10016" s="330"/>
    </row>
    <row r="10017" spans="18:18" x14ac:dyDescent="0.25">
      <c r="R10017" s="330"/>
    </row>
    <row r="10018" spans="18:18" x14ac:dyDescent="0.25">
      <c r="R10018" s="330"/>
    </row>
    <row r="10019" spans="18:18" x14ac:dyDescent="0.25">
      <c r="R10019" s="330"/>
    </row>
    <row r="10020" spans="18:18" x14ac:dyDescent="0.25">
      <c r="R10020" s="330"/>
    </row>
    <row r="10021" spans="18:18" x14ac:dyDescent="0.25">
      <c r="R10021" s="330"/>
    </row>
    <row r="10022" spans="18:18" x14ac:dyDescent="0.25">
      <c r="R10022" s="330"/>
    </row>
    <row r="10023" spans="18:18" x14ac:dyDescent="0.25">
      <c r="R10023" s="330"/>
    </row>
    <row r="10024" spans="18:18" x14ac:dyDescent="0.25">
      <c r="R10024" s="330"/>
    </row>
    <row r="10025" spans="18:18" x14ac:dyDescent="0.25">
      <c r="R10025" s="330"/>
    </row>
    <row r="10026" spans="18:18" x14ac:dyDescent="0.25">
      <c r="R10026" s="330"/>
    </row>
    <row r="10027" spans="18:18" x14ac:dyDescent="0.25">
      <c r="R10027" s="330"/>
    </row>
    <row r="10028" spans="18:18" x14ac:dyDescent="0.25">
      <c r="R10028" s="330"/>
    </row>
    <row r="10029" spans="18:18" x14ac:dyDescent="0.25">
      <c r="R10029" s="330"/>
    </row>
    <row r="10030" spans="18:18" x14ac:dyDescent="0.25">
      <c r="R10030" s="330"/>
    </row>
    <row r="10031" spans="18:18" x14ac:dyDescent="0.25">
      <c r="R10031" s="330"/>
    </row>
    <row r="10032" spans="18:18" x14ac:dyDescent="0.25">
      <c r="R10032" s="330"/>
    </row>
    <row r="10033" spans="18:18" x14ac:dyDescent="0.25">
      <c r="R10033" s="330"/>
    </row>
    <row r="10034" spans="18:18" x14ac:dyDescent="0.25">
      <c r="R10034" s="330"/>
    </row>
    <row r="10035" spans="18:18" x14ac:dyDescent="0.25">
      <c r="R10035" s="330"/>
    </row>
    <row r="10036" spans="18:18" x14ac:dyDescent="0.25">
      <c r="R10036" s="330"/>
    </row>
    <row r="10037" spans="18:18" x14ac:dyDescent="0.25">
      <c r="R10037" s="330"/>
    </row>
    <row r="10038" spans="18:18" x14ac:dyDescent="0.25">
      <c r="R10038" s="330"/>
    </row>
    <row r="10039" spans="18:18" x14ac:dyDescent="0.25">
      <c r="R10039" s="330"/>
    </row>
    <row r="10040" spans="18:18" x14ac:dyDescent="0.25">
      <c r="R10040" s="330"/>
    </row>
    <row r="10041" spans="18:18" x14ac:dyDescent="0.25">
      <c r="R10041" s="330"/>
    </row>
    <row r="10042" spans="18:18" x14ac:dyDescent="0.25">
      <c r="R10042" s="330"/>
    </row>
    <row r="10043" spans="18:18" x14ac:dyDescent="0.25">
      <c r="R10043" s="330"/>
    </row>
    <row r="10044" spans="18:18" x14ac:dyDescent="0.25">
      <c r="R10044" s="330"/>
    </row>
    <row r="10045" spans="18:18" x14ac:dyDescent="0.25">
      <c r="R10045" s="330"/>
    </row>
    <row r="10046" spans="18:18" x14ac:dyDescent="0.25">
      <c r="R10046" s="330"/>
    </row>
    <row r="10047" spans="18:18" x14ac:dyDescent="0.25">
      <c r="R10047" s="330"/>
    </row>
    <row r="10048" spans="18:18" x14ac:dyDescent="0.25">
      <c r="R10048" s="330"/>
    </row>
    <row r="10049" spans="18:18" x14ac:dyDescent="0.25">
      <c r="R10049" s="330"/>
    </row>
    <row r="10050" spans="18:18" x14ac:dyDescent="0.25">
      <c r="R10050" s="330"/>
    </row>
    <row r="10051" spans="18:18" x14ac:dyDescent="0.25">
      <c r="R10051" s="330"/>
    </row>
    <row r="10052" spans="18:18" x14ac:dyDescent="0.25">
      <c r="R10052" s="330"/>
    </row>
    <row r="10053" spans="18:18" x14ac:dyDescent="0.25">
      <c r="R10053" s="330"/>
    </row>
    <row r="10054" spans="18:18" x14ac:dyDescent="0.25">
      <c r="R10054" s="330"/>
    </row>
    <row r="10055" spans="18:18" x14ac:dyDescent="0.25">
      <c r="R10055" s="330"/>
    </row>
    <row r="10056" spans="18:18" x14ac:dyDescent="0.25">
      <c r="R10056" s="330"/>
    </row>
    <row r="10057" spans="18:18" x14ac:dyDescent="0.25">
      <c r="R10057" s="330"/>
    </row>
    <row r="10058" spans="18:18" x14ac:dyDescent="0.25">
      <c r="R10058" s="330"/>
    </row>
    <row r="10059" spans="18:18" x14ac:dyDescent="0.25">
      <c r="R10059" s="330"/>
    </row>
    <row r="10060" spans="18:18" x14ac:dyDescent="0.25">
      <c r="R10060" s="330"/>
    </row>
    <row r="10061" spans="18:18" x14ac:dyDescent="0.25">
      <c r="R10061" s="330"/>
    </row>
    <row r="10062" spans="18:18" x14ac:dyDescent="0.25">
      <c r="R10062" s="330"/>
    </row>
    <row r="10063" spans="18:18" x14ac:dyDescent="0.25">
      <c r="R10063" s="330"/>
    </row>
    <row r="10064" spans="18:18" x14ac:dyDescent="0.25">
      <c r="R10064" s="330"/>
    </row>
    <row r="10065" spans="18:18" x14ac:dyDescent="0.25">
      <c r="R10065" s="330"/>
    </row>
    <row r="10066" spans="18:18" x14ac:dyDescent="0.25">
      <c r="R10066" s="330"/>
    </row>
    <row r="10067" spans="18:18" x14ac:dyDescent="0.25">
      <c r="R10067" s="330"/>
    </row>
    <row r="10068" spans="18:18" x14ac:dyDescent="0.25">
      <c r="R10068" s="330"/>
    </row>
    <row r="10069" spans="18:18" x14ac:dyDescent="0.25">
      <c r="R10069" s="330"/>
    </row>
    <row r="10070" spans="18:18" x14ac:dyDescent="0.25">
      <c r="R10070" s="330"/>
    </row>
    <row r="10071" spans="18:18" x14ac:dyDescent="0.25">
      <c r="R10071" s="330"/>
    </row>
    <row r="10072" spans="18:18" x14ac:dyDescent="0.25">
      <c r="R10072" s="330"/>
    </row>
    <row r="10073" spans="18:18" x14ac:dyDescent="0.25">
      <c r="R10073" s="330"/>
    </row>
    <row r="10074" spans="18:18" x14ac:dyDescent="0.25">
      <c r="R10074" s="330"/>
    </row>
    <row r="10075" spans="18:18" x14ac:dyDescent="0.25">
      <c r="R10075" s="330"/>
    </row>
    <row r="10076" spans="18:18" x14ac:dyDescent="0.25">
      <c r="R10076" s="330"/>
    </row>
    <row r="10077" spans="18:18" x14ac:dyDescent="0.25">
      <c r="R10077" s="330"/>
    </row>
    <row r="10078" spans="18:18" x14ac:dyDescent="0.25">
      <c r="R10078" s="330"/>
    </row>
    <row r="10079" spans="18:18" x14ac:dyDescent="0.25">
      <c r="R10079" s="330"/>
    </row>
    <row r="10080" spans="18:18" x14ac:dyDescent="0.25">
      <c r="R10080" s="330"/>
    </row>
    <row r="10081" spans="18:18" x14ac:dyDescent="0.25">
      <c r="R10081" s="330"/>
    </row>
    <row r="10082" spans="18:18" x14ac:dyDescent="0.25">
      <c r="R10082" s="330"/>
    </row>
    <row r="10083" spans="18:18" x14ac:dyDescent="0.25">
      <c r="R10083" s="330"/>
    </row>
    <row r="10084" spans="18:18" x14ac:dyDescent="0.25">
      <c r="R10084" s="330"/>
    </row>
    <row r="10085" spans="18:18" x14ac:dyDescent="0.25">
      <c r="R10085" s="330"/>
    </row>
    <row r="10086" spans="18:18" x14ac:dyDescent="0.25">
      <c r="R10086" s="330"/>
    </row>
    <row r="10087" spans="18:18" x14ac:dyDescent="0.25">
      <c r="R10087" s="330"/>
    </row>
    <row r="10088" spans="18:18" x14ac:dyDescent="0.25">
      <c r="R10088" s="330"/>
    </row>
    <row r="10089" spans="18:18" x14ac:dyDescent="0.25">
      <c r="R10089" s="330"/>
    </row>
    <row r="10090" spans="18:18" x14ac:dyDescent="0.25">
      <c r="R10090" s="330"/>
    </row>
    <row r="10091" spans="18:18" x14ac:dyDescent="0.25">
      <c r="R10091" s="330"/>
    </row>
    <row r="10092" spans="18:18" x14ac:dyDescent="0.25">
      <c r="R10092" s="330"/>
    </row>
    <row r="10093" spans="18:18" x14ac:dyDescent="0.25">
      <c r="R10093" s="330"/>
    </row>
    <row r="10094" spans="18:18" x14ac:dyDescent="0.25">
      <c r="R10094" s="330"/>
    </row>
    <row r="10095" spans="18:18" x14ac:dyDescent="0.25">
      <c r="R10095" s="330"/>
    </row>
    <row r="10096" spans="18:18" x14ac:dyDescent="0.25">
      <c r="R10096" s="330"/>
    </row>
    <row r="10097" spans="18:18" x14ac:dyDescent="0.25">
      <c r="R10097" s="330"/>
    </row>
    <row r="10098" spans="18:18" x14ac:dyDescent="0.25">
      <c r="R10098" s="330"/>
    </row>
    <row r="10099" spans="18:18" x14ac:dyDescent="0.25">
      <c r="R10099" s="330"/>
    </row>
    <row r="10100" spans="18:18" x14ac:dyDescent="0.25">
      <c r="R10100" s="330"/>
    </row>
    <row r="10101" spans="18:18" x14ac:dyDescent="0.25">
      <c r="R10101" s="330"/>
    </row>
    <row r="10102" spans="18:18" x14ac:dyDescent="0.25">
      <c r="R10102" s="330"/>
    </row>
    <row r="10103" spans="18:18" x14ac:dyDescent="0.25">
      <c r="R10103" s="330"/>
    </row>
    <row r="10104" spans="18:18" x14ac:dyDescent="0.25">
      <c r="R10104" s="330"/>
    </row>
    <row r="10105" spans="18:18" x14ac:dyDescent="0.25">
      <c r="R10105" s="330"/>
    </row>
    <row r="10106" spans="18:18" x14ac:dyDescent="0.25">
      <c r="R10106" s="330"/>
    </row>
    <row r="10107" spans="18:18" x14ac:dyDescent="0.25">
      <c r="R10107" s="330"/>
    </row>
    <row r="10108" spans="18:18" x14ac:dyDescent="0.25">
      <c r="R10108" s="330"/>
    </row>
    <row r="10109" spans="18:18" x14ac:dyDescent="0.25">
      <c r="R10109" s="330"/>
    </row>
    <row r="10110" spans="18:18" x14ac:dyDescent="0.25">
      <c r="R10110" s="330"/>
    </row>
    <row r="10111" spans="18:18" x14ac:dyDescent="0.25">
      <c r="R10111" s="330"/>
    </row>
    <row r="10112" spans="18:18" x14ac:dyDescent="0.25">
      <c r="R10112" s="330"/>
    </row>
    <row r="10113" spans="18:18" x14ac:dyDescent="0.25">
      <c r="R10113" s="330"/>
    </row>
    <row r="10114" spans="18:18" x14ac:dyDescent="0.25">
      <c r="R10114" s="330"/>
    </row>
    <row r="10115" spans="18:18" x14ac:dyDescent="0.25">
      <c r="R10115" s="330"/>
    </row>
    <row r="10116" spans="18:18" x14ac:dyDescent="0.25">
      <c r="R10116" s="330"/>
    </row>
    <row r="10117" spans="18:18" x14ac:dyDescent="0.25">
      <c r="R10117" s="330"/>
    </row>
    <row r="10118" spans="18:18" x14ac:dyDescent="0.25">
      <c r="R10118" s="330"/>
    </row>
    <row r="10119" spans="18:18" x14ac:dyDescent="0.25">
      <c r="R10119" s="330"/>
    </row>
    <row r="10120" spans="18:18" x14ac:dyDescent="0.25">
      <c r="R10120" s="330"/>
    </row>
    <row r="10121" spans="18:18" x14ac:dyDescent="0.25">
      <c r="R10121" s="330"/>
    </row>
    <row r="10122" spans="18:18" x14ac:dyDescent="0.25">
      <c r="R10122" s="330"/>
    </row>
    <row r="10123" spans="18:18" x14ac:dyDescent="0.25">
      <c r="R10123" s="330"/>
    </row>
    <row r="10124" spans="18:18" x14ac:dyDescent="0.25">
      <c r="R10124" s="330"/>
    </row>
    <row r="10125" spans="18:18" x14ac:dyDescent="0.25">
      <c r="R10125" s="330"/>
    </row>
    <row r="10126" spans="18:18" x14ac:dyDescent="0.25">
      <c r="R10126" s="330"/>
    </row>
    <row r="10127" spans="18:18" x14ac:dyDescent="0.25">
      <c r="R10127" s="330"/>
    </row>
    <row r="10128" spans="18:18" x14ac:dyDescent="0.25">
      <c r="R10128" s="330"/>
    </row>
    <row r="10129" spans="18:18" x14ac:dyDescent="0.25">
      <c r="R10129" s="330"/>
    </row>
    <row r="10130" spans="18:18" x14ac:dyDescent="0.25">
      <c r="R10130" s="330"/>
    </row>
    <row r="10131" spans="18:18" x14ac:dyDescent="0.25">
      <c r="R10131" s="330"/>
    </row>
    <row r="10132" spans="18:18" x14ac:dyDescent="0.25">
      <c r="R10132" s="330"/>
    </row>
    <row r="10133" spans="18:18" x14ac:dyDescent="0.25">
      <c r="R10133" s="330"/>
    </row>
    <row r="10134" spans="18:18" x14ac:dyDescent="0.25">
      <c r="R10134" s="330"/>
    </row>
    <row r="10135" spans="18:18" x14ac:dyDescent="0.25">
      <c r="R10135" s="330"/>
    </row>
    <row r="10136" spans="18:18" x14ac:dyDescent="0.25">
      <c r="R10136" s="330"/>
    </row>
    <row r="10137" spans="18:18" x14ac:dyDescent="0.25">
      <c r="R10137" s="330"/>
    </row>
    <row r="10138" spans="18:18" x14ac:dyDescent="0.25">
      <c r="R10138" s="330"/>
    </row>
    <row r="10139" spans="18:18" x14ac:dyDescent="0.25">
      <c r="R10139" s="330"/>
    </row>
    <row r="10140" spans="18:18" x14ac:dyDescent="0.25">
      <c r="R10140" s="330"/>
    </row>
    <row r="10141" spans="18:18" x14ac:dyDescent="0.25">
      <c r="R10141" s="330"/>
    </row>
    <row r="10142" spans="18:18" x14ac:dyDescent="0.25">
      <c r="R10142" s="330"/>
    </row>
    <row r="10143" spans="18:18" x14ac:dyDescent="0.25">
      <c r="R10143" s="330"/>
    </row>
    <row r="10144" spans="18:18" x14ac:dyDescent="0.25">
      <c r="R10144" s="330"/>
    </row>
    <row r="10145" spans="18:18" x14ac:dyDescent="0.25">
      <c r="R10145" s="330"/>
    </row>
    <row r="10146" spans="18:18" x14ac:dyDescent="0.25">
      <c r="R10146" s="330"/>
    </row>
    <row r="10147" spans="18:18" x14ac:dyDescent="0.25">
      <c r="R10147" s="330"/>
    </row>
    <row r="10148" spans="18:18" x14ac:dyDescent="0.25">
      <c r="R10148" s="330"/>
    </row>
    <row r="10149" spans="18:18" x14ac:dyDescent="0.25">
      <c r="R10149" s="330"/>
    </row>
    <row r="10150" spans="18:18" x14ac:dyDescent="0.25">
      <c r="R10150" s="330"/>
    </row>
    <row r="10151" spans="18:18" x14ac:dyDescent="0.25">
      <c r="R10151" s="330"/>
    </row>
    <row r="10152" spans="18:18" x14ac:dyDescent="0.25">
      <c r="R10152" s="330"/>
    </row>
    <row r="10153" spans="18:18" x14ac:dyDescent="0.25">
      <c r="R10153" s="330"/>
    </row>
    <row r="10154" spans="18:18" x14ac:dyDescent="0.25">
      <c r="R10154" s="330"/>
    </row>
    <row r="10155" spans="18:18" x14ac:dyDescent="0.25">
      <c r="R10155" s="330"/>
    </row>
    <row r="10156" spans="18:18" x14ac:dyDescent="0.25">
      <c r="R10156" s="330"/>
    </row>
    <row r="10157" spans="18:18" x14ac:dyDescent="0.25">
      <c r="R10157" s="330"/>
    </row>
    <row r="10158" spans="18:18" x14ac:dyDescent="0.25">
      <c r="R10158" s="330"/>
    </row>
    <row r="10159" spans="18:18" x14ac:dyDescent="0.25">
      <c r="R10159" s="330"/>
    </row>
    <row r="10160" spans="18:18" x14ac:dyDescent="0.25">
      <c r="R10160" s="330"/>
    </row>
    <row r="10161" spans="18:18" x14ac:dyDescent="0.25">
      <c r="R10161" s="330"/>
    </row>
    <row r="10162" spans="18:18" x14ac:dyDescent="0.25">
      <c r="R10162" s="330"/>
    </row>
    <row r="10163" spans="18:18" x14ac:dyDescent="0.25">
      <c r="R10163" s="330"/>
    </row>
    <row r="10164" spans="18:18" x14ac:dyDescent="0.25">
      <c r="R10164" s="330"/>
    </row>
    <row r="10165" spans="18:18" x14ac:dyDescent="0.25">
      <c r="R10165" s="330"/>
    </row>
    <row r="10166" spans="18:18" x14ac:dyDescent="0.25">
      <c r="R10166" s="330"/>
    </row>
    <row r="10167" spans="18:18" x14ac:dyDescent="0.25">
      <c r="R10167" s="330"/>
    </row>
    <row r="10168" spans="18:18" x14ac:dyDescent="0.25">
      <c r="R10168" s="330"/>
    </row>
    <row r="10169" spans="18:18" x14ac:dyDescent="0.25">
      <c r="R10169" s="330"/>
    </row>
    <row r="10170" spans="18:18" x14ac:dyDescent="0.25">
      <c r="R10170" s="330"/>
    </row>
    <row r="10171" spans="18:18" x14ac:dyDescent="0.25">
      <c r="R10171" s="330"/>
    </row>
    <row r="10172" spans="18:18" x14ac:dyDescent="0.25">
      <c r="R10172" s="330"/>
    </row>
    <row r="10173" spans="18:18" x14ac:dyDescent="0.25">
      <c r="R10173" s="330"/>
    </row>
    <row r="10174" spans="18:18" x14ac:dyDescent="0.25">
      <c r="R10174" s="330"/>
    </row>
    <row r="10175" spans="18:18" x14ac:dyDescent="0.25">
      <c r="R10175" s="330"/>
    </row>
    <row r="10176" spans="18:18" x14ac:dyDescent="0.25">
      <c r="R10176" s="330"/>
    </row>
    <row r="10177" spans="18:18" x14ac:dyDescent="0.25">
      <c r="R10177" s="330"/>
    </row>
    <row r="10178" spans="18:18" x14ac:dyDescent="0.25">
      <c r="R10178" s="330"/>
    </row>
    <row r="10179" spans="18:18" x14ac:dyDescent="0.25">
      <c r="R10179" s="330"/>
    </row>
    <row r="10180" spans="18:18" x14ac:dyDescent="0.25">
      <c r="R10180" s="330"/>
    </row>
    <row r="10181" spans="18:18" x14ac:dyDescent="0.25">
      <c r="R10181" s="330"/>
    </row>
    <row r="10182" spans="18:18" x14ac:dyDescent="0.25">
      <c r="R10182" s="330"/>
    </row>
    <row r="10183" spans="18:18" x14ac:dyDescent="0.25">
      <c r="R10183" s="330"/>
    </row>
    <row r="10184" spans="18:18" x14ac:dyDescent="0.25">
      <c r="R10184" s="330"/>
    </row>
    <row r="10185" spans="18:18" x14ac:dyDescent="0.25">
      <c r="R10185" s="330"/>
    </row>
    <row r="10186" spans="18:18" x14ac:dyDescent="0.25">
      <c r="R10186" s="330"/>
    </row>
    <row r="10187" spans="18:18" x14ac:dyDescent="0.25">
      <c r="R10187" s="330"/>
    </row>
    <row r="10188" spans="18:18" x14ac:dyDescent="0.25">
      <c r="R10188" s="330"/>
    </row>
    <row r="10189" spans="18:18" x14ac:dyDescent="0.25">
      <c r="R10189" s="330"/>
    </row>
    <row r="10190" spans="18:18" x14ac:dyDescent="0.25">
      <c r="R10190" s="330"/>
    </row>
    <row r="10191" spans="18:18" x14ac:dyDescent="0.25">
      <c r="R10191" s="330"/>
    </row>
    <row r="10192" spans="18:18" x14ac:dyDescent="0.25">
      <c r="R10192" s="330"/>
    </row>
    <row r="10193" spans="18:18" x14ac:dyDescent="0.25">
      <c r="R10193" s="330"/>
    </row>
    <row r="10194" spans="18:18" x14ac:dyDescent="0.25">
      <c r="R10194" s="330"/>
    </row>
    <row r="10195" spans="18:18" x14ac:dyDescent="0.25">
      <c r="R10195" s="330"/>
    </row>
    <row r="10196" spans="18:18" x14ac:dyDescent="0.25">
      <c r="R10196" s="330"/>
    </row>
    <row r="10197" spans="18:18" x14ac:dyDescent="0.25">
      <c r="R10197" s="330"/>
    </row>
    <row r="10198" spans="18:18" x14ac:dyDescent="0.25">
      <c r="R10198" s="330"/>
    </row>
    <row r="10199" spans="18:18" x14ac:dyDescent="0.25">
      <c r="R10199" s="330"/>
    </row>
    <row r="10200" spans="18:18" x14ac:dyDescent="0.25">
      <c r="R10200" s="330"/>
    </row>
    <row r="10201" spans="18:18" x14ac:dyDescent="0.25">
      <c r="R10201" s="330"/>
    </row>
    <row r="10202" spans="18:18" x14ac:dyDescent="0.25">
      <c r="R10202" s="330"/>
    </row>
    <row r="10203" spans="18:18" x14ac:dyDescent="0.25">
      <c r="R10203" s="330"/>
    </row>
    <row r="10204" spans="18:18" x14ac:dyDescent="0.25">
      <c r="R10204" s="330"/>
    </row>
    <row r="10205" spans="18:18" x14ac:dyDescent="0.25">
      <c r="R10205" s="330"/>
    </row>
    <row r="10206" spans="18:18" x14ac:dyDescent="0.25">
      <c r="R10206" s="330"/>
    </row>
    <row r="10207" spans="18:18" x14ac:dyDescent="0.25">
      <c r="R10207" s="330"/>
    </row>
    <row r="10208" spans="18:18" x14ac:dyDescent="0.25">
      <c r="R10208" s="330"/>
    </row>
    <row r="10209" spans="18:18" x14ac:dyDescent="0.25">
      <c r="R10209" s="330"/>
    </row>
    <row r="10210" spans="18:18" x14ac:dyDescent="0.25">
      <c r="R10210" s="330"/>
    </row>
    <row r="10211" spans="18:18" x14ac:dyDescent="0.25">
      <c r="R10211" s="330"/>
    </row>
    <row r="10212" spans="18:18" x14ac:dyDescent="0.25">
      <c r="R10212" s="330"/>
    </row>
    <row r="10213" spans="18:18" x14ac:dyDescent="0.25">
      <c r="R10213" s="330"/>
    </row>
    <row r="10214" spans="18:18" x14ac:dyDescent="0.25">
      <c r="R10214" s="330"/>
    </row>
    <row r="10215" spans="18:18" x14ac:dyDescent="0.25">
      <c r="R10215" s="330"/>
    </row>
    <row r="10216" spans="18:18" x14ac:dyDescent="0.25">
      <c r="R10216" s="330"/>
    </row>
    <row r="10217" spans="18:18" x14ac:dyDescent="0.25">
      <c r="R10217" s="330"/>
    </row>
    <row r="10218" spans="18:18" x14ac:dyDescent="0.25">
      <c r="R10218" s="330"/>
    </row>
    <row r="10219" spans="18:18" x14ac:dyDescent="0.25">
      <c r="R10219" s="330"/>
    </row>
    <row r="10220" spans="18:18" x14ac:dyDescent="0.25">
      <c r="R10220" s="330"/>
    </row>
    <row r="10221" spans="18:18" x14ac:dyDescent="0.25">
      <c r="R10221" s="330"/>
    </row>
    <row r="10222" spans="18:18" x14ac:dyDescent="0.25">
      <c r="R10222" s="330"/>
    </row>
    <row r="10223" spans="18:18" x14ac:dyDescent="0.25">
      <c r="R10223" s="330"/>
    </row>
    <row r="10224" spans="18:18" x14ac:dyDescent="0.25">
      <c r="R10224" s="330"/>
    </row>
    <row r="10225" spans="18:18" x14ac:dyDescent="0.25">
      <c r="R10225" s="330"/>
    </row>
    <row r="10226" spans="18:18" x14ac:dyDescent="0.25">
      <c r="R10226" s="330"/>
    </row>
    <row r="10227" spans="18:18" x14ac:dyDescent="0.25">
      <c r="R10227" s="330"/>
    </row>
    <row r="10228" spans="18:18" x14ac:dyDescent="0.25">
      <c r="R10228" s="330"/>
    </row>
    <row r="10229" spans="18:18" x14ac:dyDescent="0.25">
      <c r="R10229" s="330"/>
    </row>
    <row r="10230" spans="18:18" x14ac:dyDescent="0.25">
      <c r="R10230" s="330"/>
    </row>
    <row r="10231" spans="18:18" x14ac:dyDescent="0.25">
      <c r="R10231" s="330"/>
    </row>
    <row r="10232" spans="18:18" x14ac:dyDescent="0.25">
      <c r="R10232" s="330"/>
    </row>
    <row r="10233" spans="18:18" x14ac:dyDescent="0.25">
      <c r="R10233" s="330"/>
    </row>
    <row r="10234" spans="18:18" x14ac:dyDescent="0.25">
      <c r="R10234" s="330"/>
    </row>
    <row r="10235" spans="18:18" x14ac:dyDescent="0.25">
      <c r="R10235" s="330"/>
    </row>
    <row r="10236" spans="18:18" x14ac:dyDescent="0.25">
      <c r="R10236" s="330"/>
    </row>
    <row r="10237" spans="18:18" x14ac:dyDescent="0.25">
      <c r="R10237" s="330"/>
    </row>
    <row r="10238" spans="18:18" x14ac:dyDescent="0.25">
      <c r="R10238" s="330"/>
    </row>
    <row r="10239" spans="18:18" x14ac:dyDescent="0.25">
      <c r="R10239" s="330"/>
    </row>
    <row r="10240" spans="18:18" x14ac:dyDescent="0.25">
      <c r="R10240" s="330"/>
    </row>
    <row r="10241" spans="18:18" x14ac:dyDescent="0.25">
      <c r="R10241" s="330"/>
    </row>
    <row r="10242" spans="18:18" x14ac:dyDescent="0.25">
      <c r="R10242" s="330"/>
    </row>
    <row r="10243" spans="18:18" x14ac:dyDescent="0.25">
      <c r="R10243" s="330"/>
    </row>
    <row r="10244" spans="18:18" x14ac:dyDescent="0.25">
      <c r="R10244" s="330"/>
    </row>
    <row r="10245" spans="18:18" x14ac:dyDescent="0.25">
      <c r="R10245" s="330"/>
    </row>
    <row r="10246" spans="18:18" x14ac:dyDescent="0.25">
      <c r="R10246" s="330"/>
    </row>
    <row r="10247" spans="18:18" x14ac:dyDescent="0.25">
      <c r="R10247" s="330"/>
    </row>
    <row r="10248" spans="18:18" x14ac:dyDescent="0.25">
      <c r="R10248" s="330"/>
    </row>
    <row r="10249" spans="18:18" x14ac:dyDescent="0.25">
      <c r="R10249" s="330"/>
    </row>
    <row r="10250" spans="18:18" x14ac:dyDescent="0.25">
      <c r="R10250" s="330"/>
    </row>
    <row r="10251" spans="18:18" x14ac:dyDescent="0.25">
      <c r="R10251" s="330"/>
    </row>
    <row r="10252" spans="18:18" x14ac:dyDescent="0.25">
      <c r="R10252" s="330"/>
    </row>
    <row r="10253" spans="18:18" x14ac:dyDescent="0.25">
      <c r="R10253" s="330"/>
    </row>
    <row r="10254" spans="18:18" x14ac:dyDescent="0.25">
      <c r="R10254" s="330"/>
    </row>
    <row r="10255" spans="18:18" x14ac:dyDescent="0.25">
      <c r="R10255" s="330"/>
    </row>
    <row r="10256" spans="18:18" x14ac:dyDescent="0.25">
      <c r="R10256" s="330"/>
    </row>
    <row r="10257" spans="18:18" x14ac:dyDescent="0.25">
      <c r="R10257" s="330"/>
    </row>
    <row r="10258" spans="18:18" x14ac:dyDescent="0.25">
      <c r="R10258" s="330"/>
    </row>
    <row r="10259" spans="18:18" x14ac:dyDescent="0.25">
      <c r="R10259" s="330"/>
    </row>
    <row r="10260" spans="18:18" x14ac:dyDescent="0.25">
      <c r="R10260" s="330"/>
    </row>
    <row r="10261" spans="18:18" x14ac:dyDescent="0.25">
      <c r="R10261" s="330"/>
    </row>
    <row r="10262" spans="18:18" x14ac:dyDescent="0.25">
      <c r="R10262" s="330"/>
    </row>
    <row r="10263" spans="18:18" x14ac:dyDescent="0.25">
      <c r="R10263" s="330"/>
    </row>
    <row r="10264" spans="18:18" x14ac:dyDescent="0.25">
      <c r="R10264" s="330"/>
    </row>
    <row r="10265" spans="18:18" x14ac:dyDescent="0.25">
      <c r="R10265" s="330"/>
    </row>
    <row r="10266" spans="18:18" x14ac:dyDescent="0.25">
      <c r="R10266" s="330"/>
    </row>
    <row r="10267" spans="18:18" x14ac:dyDescent="0.25">
      <c r="R10267" s="330"/>
    </row>
    <row r="10268" spans="18:18" x14ac:dyDescent="0.25">
      <c r="R10268" s="330"/>
    </row>
    <row r="10269" spans="18:18" x14ac:dyDescent="0.25">
      <c r="R10269" s="330"/>
    </row>
    <row r="10270" spans="18:18" x14ac:dyDescent="0.25">
      <c r="R10270" s="330"/>
    </row>
    <row r="10271" spans="18:18" x14ac:dyDescent="0.25">
      <c r="R10271" s="330"/>
    </row>
    <row r="10272" spans="18:18" x14ac:dyDescent="0.25">
      <c r="R10272" s="330"/>
    </row>
    <row r="10273" spans="18:18" x14ac:dyDescent="0.25">
      <c r="R10273" s="330"/>
    </row>
    <row r="10274" spans="18:18" x14ac:dyDescent="0.25">
      <c r="R10274" s="330"/>
    </row>
    <row r="10275" spans="18:18" x14ac:dyDescent="0.25">
      <c r="R10275" s="330"/>
    </row>
    <row r="10276" spans="18:18" x14ac:dyDescent="0.25">
      <c r="R10276" s="330"/>
    </row>
    <row r="10277" spans="18:18" x14ac:dyDescent="0.25">
      <c r="R10277" s="330"/>
    </row>
    <row r="10278" spans="18:18" x14ac:dyDescent="0.25">
      <c r="R10278" s="330"/>
    </row>
    <row r="10279" spans="18:18" x14ac:dyDescent="0.25">
      <c r="R10279" s="330"/>
    </row>
    <row r="10280" spans="18:18" x14ac:dyDescent="0.25">
      <c r="R10280" s="330"/>
    </row>
    <row r="10281" spans="18:18" x14ac:dyDescent="0.25">
      <c r="R10281" s="330"/>
    </row>
    <row r="10282" spans="18:18" x14ac:dyDescent="0.25">
      <c r="R10282" s="330"/>
    </row>
    <row r="10283" spans="18:18" x14ac:dyDescent="0.25">
      <c r="R10283" s="330"/>
    </row>
    <row r="10284" spans="18:18" x14ac:dyDescent="0.25">
      <c r="R10284" s="330"/>
    </row>
    <row r="10285" spans="18:18" x14ac:dyDescent="0.25">
      <c r="R10285" s="330"/>
    </row>
    <row r="10286" spans="18:18" x14ac:dyDescent="0.25">
      <c r="R10286" s="330"/>
    </row>
    <row r="10287" spans="18:18" x14ac:dyDescent="0.25">
      <c r="R10287" s="330"/>
    </row>
    <row r="10288" spans="18:18" x14ac:dyDescent="0.25">
      <c r="R10288" s="330"/>
    </row>
    <row r="10289" spans="18:18" x14ac:dyDescent="0.25">
      <c r="R10289" s="330"/>
    </row>
    <row r="10290" spans="18:18" x14ac:dyDescent="0.25">
      <c r="R10290" s="330"/>
    </row>
    <row r="10291" spans="18:18" x14ac:dyDescent="0.25">
      <c r="R10291" s="330"/>
    </row>
    <row r="10292" spans="18:18" x14ac:dyDescent="0.25">
      <c r="R10292" s="330"/>
    </row>
    <row r="10293" spans="18:18" x14ac:dyDescent="0.25">
      <c r="R10293" s="330"/>
    </row>
    <row r="10294" spans="18:18" x14ac:dyDescent="0.25">
      <c r="R10294" s="330"/>
    </row>
    <row r="10295" spans="18:18" x14ac:dyDescent="0.25">
      <c r="R10295" s="330"/>
    </row>
    <row r="10296" spans="18:18" x14ac:dyDescent="0.25">
      <c r="R10296" s="330"/>
    </row>
    <row r="10297" spans="18:18" x14ac:dyDescent="0.25">
      <c r="R10297" s="330"/>
    </row>
    <row r="10298" spans="18:18" x14ac:dyDescent="0.25">
      <c r="R10298" s="330"/>
    </row>
    <row r="10299" spans="18:18" x14ac:dyDescent="0.25">
      <c r="R10299" s="330"/>
    </row>
    <row r="10300" spans="18:18" x14ac:dyDescent="0.25">
      <c r="R10300" s="330"/>
    </row>
    <row r="10301" spans="18:18" x14ac:dyDescent="0.25">
      <c r="R10301" s="330"/>
    </row>
    <row r="10302" spans="18:18" x14ac:dyDescent="0.25">
      <c r="R10302" s="330"/>
    </row>
    <row r="10303" spans="18:18" x14ac:dyDescent="0.25">
      <c r="R10303" s="330"/>
    </row>
    <row r="10304" spans="18:18" x14ac:dyDescent="0.25">
      <c r="R10304" s="330"/>
    </row>
    <row r="10305" spans="18:18" x14ac:dyDescent="0.25">
      <c r="R10305" s="330"/>
    </row>
    <row r="10306" spans="18:18" x14ac:dyDescent="0.25">
      <c r="R10306" s="330"/>
    </row>
    <row r="10307" spans="18:18" x14ac:dyDescent="0.25">
      <c r="R10307" s="330"/>
    </row>
    <row r="10308" spans="18:18" x14ac:dyDescent="0.25">
      <c r="R10308" s="330"/>
    </row>
    <row r="10309" spans="18:18" x14ac:dyDescent="0.25">
      <c r="R10309" s="330"/>
    </row>
    <row r="10310" spans="18:18" x14ac:dyDescent="0.25">
      <c r="R10310" s="330"/>
    </row>
    <row r="10311" spans="18:18" x14ac:dyDescent="0.25">
      <c r="R10311" s="330"/>
    </row>
    <row r="10312" spans="18:18" x14ac:dyDescent="0.25">
      <c r="R10312" s="330"/>
    </row>
    <row r="10313" spans="18:18" x14ac:dyDescent="0.25">
      <c r="R10313" s="330"/>
    </row>
    <row r="10314" spans="18:18" x14ac:dyDescent="0.25">
      <c r="R10314" s="330"/>
    </row>
    <row r="10315" spans="18:18" x14ac:dyDescent="0.25">
      <c r="R10315" s="330"/>
    </row>
    <row r="10316" spans="18:18" x14ac:dyDescent="0.25">
      <c r="R10316" s="330"/>
    </row>
    <row r="10317" spans="18:18" x14ac:dyDescent="0.25">
      <c r="R10317" s="330"/>
    </row>
    <row r="10318" spans="18:18" x14ac:dyDescent="0.25">
      <c r="R10318" s="330"/>
    </row>
    <row r="10319" spans="18:18" x14ac:dyDescent="0.25">
      <c r="R10319" s="330"/>
    </row>
    <row r="10320" spans="18:18" x14ac:dyDescent="0.25">
      <c r="R10320" s="330"/>
    </row>
    <row r="10321" spans="18:18" x14ac:dyDescent="0.25">
      <c r="R10321" s="330"/>
    </row>
    <row r="10322" spans="18:18" x14ac:dyDescent="0.25">
      <c r="R10322" s="330"/>
    </row>
    <row r="10323" spans="18:18" x14ac:dyDescent="0.25">
      <c r="R10323" s="330"/>
    </row>
    <row r="10324" spans="18:18" x14ac:dyDescent="0.25">
      <c r="R10324" s="330"/>
    </row>
    <row r="10325" spans="18:18" x14ac:dyDescent="0.25">
      <c r="R10325" s="330"/>
    </row>
    <row r="10326" spans="18:18" x14ac:dyDescent="0.25">
      <c r="R10326" s="330"/>
    </row>
    <row r="10327" spans="18:18" x14ac:dyDescent="0.25">
      <c r="R10327" s="330"/>
    </row>
    <row r="10328" spans="18:18" x14ac:dyDescent="0.25">
      <c r="R10328" s="330"/>
    </row>
    <row r="10329" spans="18:18" x14ac:dyDescent="0.25">
      <c r="R10329" s="330"/>
    </row>
    <row r="10330" spans="18:18" x14ac:dyDescent="0.25">
      <c r="R10330" s="330"/>
    </row>
    <row r="10331" spans="18:18" x14ac:dyDescent="0.25">
      <c r="R10331" s="330"/>
    </row>
    <row r="10332" spans="18:18" x14ac:dyDescent="0.25">
      <c r="R10332" s="330"/>
    </row>
    <row r="10333" spans="18:18" x14ac:dyDescent="0.25">
      <c r="R10333" s="330"/>
    </row>
    <row r="10334" spans="18:18" x14ac:dyDescent="0.25">
      <c r="R10334" s="330"/>
    </row>
    <row r="10335" spans="18:18" x14ac:dyDescent="0.25">
      <c r="R10335" s="330"/>
    </row>
    <row r="10336" spans="18:18" x14ac:dyDescent="0.25">
      <c r="R10336" s="330"/>
    </row>
    <row r="10337" spans="18:18" x14ac:dyDescent="0.25">
      <c r="R10337" s="330"/>
    </row>
    <row r="10338" spans="18:18" x14ac:dyDescent="0.25">
      <c r="R10338" s="330"/>
    </row>
    <row r="10339" spans="18:18" x14ac:dyDescent="0.25">
      <c r="R10339" s="330"/>
    </row>
    <row r="10340" spans="18:18" x14ac:dyDescent="0.25">
      <c r="R10340" s="330"/>
    </row>
    <row r="10341" spans="18:18" x14ac:dyDescent="0.25">
      <c r="R10341" s="330"/>
    </row>
    <row r="10342" spans="18:18" x14ac:dyDescent="0.25">
      <c r="R10342" s="330"/>
    </row>
    <row r="10343" spans="18:18" x14ac:dyDescent="0.25">
      <c r="R10343" s="330"/>
    </row>
    <row r="10344" spans="18:18" x14ac:dyDescent="0.25">
      <c r="R10344" s="330"/>
    </row>
    <row r="10345" spans="18:18" x14ac:dyDescent="0.25">
      <c r="R10345" s="330"/>
    </row>
    <row r="10346" spans="18:18" x14ac:dyDescent="0.25">
      <c r="R10346" s="330"/>
    </row>
    <row r="10347" spans="18:18" x14ac:dyDescent="0.25">
      <c r="R10347" s="330"/>
    </row>
    <row r="10348" spans="18:18" x14ac:dyDescent="0.25">
      <c r="R10348" s="330"/>
    </row>
    <row r="10349" spans="18:18" x14ac:dyDescent="0.25">
      <c r="R10349" s="330"/>
    </row>
    <row r="10350" spans="18:18" x14ac:dyDescent="0.25">
      <c r="R10350" s="330"/>
    </row>
    <row r="10351" spans="18:18" x14ac:dyDescent="0.25">
      <c r="R10351" s="330"/>
    </row>
    <row r="10352" spans="18:18" x14ac:dyDescent="0.25">
      <c r="R10352" s="330"/>
    </row>
    <row r="10353" spans="18:18" x14ac:dyDescent="0.25">
      <c r="R10353" s="330"/>
    </row>
    <row r="10354" spans="18:18" x14ac:dyDescent="0.25">
      <c r="R10354" s="330"/>
    </row>
    <row r="10355" spans="18:18" x14ac:dyDescent="0.25">
      <c r="R10355" s="330"/>
    </row>
    <row r="10356" spans="18:18" x14ac:dyDescent="0.25">
      <c r="R10356" s="330"/>
    </row>
    <row r="10357" spans="18:18" x14ac:dyDescent="0.25">
      <c r="R10357" s="330"/>
    </row>
    <row r="10358" spans="18:18" x14ac:dyDescent="0.25">
      <c r="R10358" s="330"/>
    </row>
    <row r="10359" spans="18:18" x14ac:dyDescent="0.25">
      <c r="R10359" s="330"/>
    </row>
    <row r="10360" spans="18:18" x14ac:dyDescent="0.25">
      <c r="R10360" s="330"/>
    </row>
    <row r="10361" spans="18:18" x14ac:dyDescent="0.25">
      <c r="R10361" s="330"/>
    </row>
    <row r="10362" spans="18:18" x14ac:dyDescent="0.25">
      <c r="R10362" s="330"/>
    </row>
    <row r="10363" spans="18:18" x14ac:dyDescent="0.25">
      <c r="R10363" s="330"/>
    </row>
    <row r="10364" spans="18:18" x14ac:dyDescent="0.25">
      <c r="R10364" s="330"/>
    </row>
    <row r="10365" spans="18:18" x14ac:dyDescent="0.25">
      <c r="R10365" s="330"/>
    </row>
    <row r="10366" spans="18:18" x14ac:dyDescent="0.25">
      <c r="R10366" s="330"/>
    </row>
    <row r="10367" spans="18:18" x14ac:dyDescent="0.25">
      <c r="R10367" s="330"/>
    </row>
    <row r="10368" spans="18:18" x14ac:dyDescent="0.25">
      <c r="R10368" s="330"/>
    </row>
    <row r="10369" spans="18:18" x14ac:dyDescent="0.25">
      <c r="R10369" s="330"/>
    </row>
    <row r="10370" spans="18:18" x14ac:dyDescent="0.25">
      <c r="R10370" s="330"/>
    </row>
    <row r="10371" spans="18:18" x14ac:dyDescent="0.25">
      <c r="R10371" s="330"/>
    </row>
    <row r="10372" spans="18:18" x14ac:dyDescent="0.25">
      <c r="R10372" s="330"/>
    </row>
    <row r="10373" spans="18:18" x14ac:dyDescent="0.25">
      <c r="R10373" s="330"/>
    </row>
    <row r="10374" spans="18:18" x14ac:dyDescent="0.25">
      <c r="R10374" s="330"/>
    </row>
    <row r="10375" spans="18:18" x14ac:dyDescent="0.25">
      <c r="R10375" s="330"/>
    </row>
    <row r="10376" spans="18:18" x14ac:dyDescent="0.25">
      <c r="R10376" s="330"/>
    </row>
    <row r="10377" spans="18:18" x14ac:dyDescent="0.25">
      <c r="R10377" s="330"/>
    </row>
    <row r="10378" spans="18:18" x14ac:dyDescent="0.25">
      <c r="R10378" s="330"/>
    </row>
    <row r="10379" spans="18:18" x14ac:dyDescent="0.25">
      <c r="R10379" s="330"/>
    </row>
    <row r="10380" spans="18:18" x14ac:dyDescent="0.25">
      <c r="R10380" s="330"/>
    </row>
    <row r="10381" spans="18:18" x14ac:dyDescent="0.25">
      <c r="R10381" s="330"/>
    </row>
    <row r="10382" spans="18:18" x14ac:dyDescent="0.25">
      <c r="R10382" s="330"/>
    </row>
    <row r="10383" spans="18:18" x14ac:dyDescent="0.25">
      <c r="R10383" s="330"/>
    </row>
    <row r="10384" spans="18:18" x14ac:dyDescent="0.25">
      <c r="R10384" s="330"/>
    </row>
    <row r="10385" spans="18:18" x14ac:dyDescent="0.25">
      <c r="R10385" s="330"/>
    </row>
    <row r="10386" spans="18:18" x14ac:dyDescent="0.25">
      <c r="R10386" s="330"/>
    </row>
    <row r="10387" spans="18:18" x14ac:dyDescent="0.25">
      <c r="R10387" s="330"/>
    </row>
    <row r="10388" spans="18:18" x14ac:dyDescent="0.25">
      <c r="R10388" s="330"/>
    </row>
    <row r="10389" spans="18:18" x14ac:dyDescent="0.25">
      <c r="R10389" s="330"/>
    </row>
    <row r="10390" spans="18:18" x14ac:dyDescent="0.25">
      <c r="R10390" s="330"/>
    </row>
    <row r="10391" spans="18:18" x14ac:dyDescent="0.25">
      <c r="R10391" s="330"/>
    </row>
    <row r="10392" spans="18:18" x14ac:dyDescent="0.25">
      <c r="R10392" s="330"/>
    </row>
    <row r="10393" spans="18:18" x14ac:dyDescent="0.25">
      <c r="R10393" s="330"/>
    </row>
    <row r="10394" spans="18:18" x14ac:dyDescent="0.25">
      <c r="R10394" s="330"/>
    </row>
    <row r="10395" spans="18:18" x14ac:dyDescent="0.25">
      <c r="R10395" s="330"/>
    </row>
    <row r="10396" spans="18:18" x14ac:dyDescent="0.25">
      <c r="R10396" s="330"/>
    </row>
    <row r="10397" spans="18:18" x14ac:dyDescent="0.25">
      <c r="R10397" s="330"/>
    </row>
    <row r="10398" spans="18:18" x14ac:dyDescent="0.25">
      <c r="R10398" s="330"/>
    </row>
    <row r="10399" spans="18:18" x14ac:dyDescent="0.25">
      <c r="R10399" s="330"/>
    </row>
    <row r="10400" spans="18:18" x14ac:dyDescent="0.25">
      <c r="R10400" s="330"/>
    </row>
    <row r="10401" spans="18:18" x14ac:dyDescent="0.25">
      <c r="R10401" s="330"/>
    </row>
    <row r="10402" spans="18:18" x14ac:dyDescent="0.25">
      <c r="R10402" s="330"/>
    </row>
    <row r="10403" spans="18:18" x14ac:dyDescent="0.25">
      <c r="R10403" s="330"/>
    </row>
    <row r="10404" spans="18:18" x14ac:dyDescent="0.25">
      <c r="R10404" s="330"/>
    </row>
    <row r="10405" spans="18:18" x14ac:dyDescent="0.25">
      <c r="R10405" s="330"/>
    </row>
    <row r="10406" spans="18:18" x14ac:dyDescent="0.25">
      <c r="R10406" s="330"/>
    </row>
    <row r="10407" spans="18:18" x14ac:dyDescent="0.25">
      <c r="R10407" s="330"/>
    </row>
    <row r="10408" spans="18:18" x14ac:dyDescent="0.25">
      <c r="R10408" s="330"/>
    </row>
    <row r="10409" spans="18:18" x14ac:dyDescent="0.25">
      <c r="R10409" s="330"/>
    </row>
    <row r="10410" spans="18:18" x14ac:dyDescent="0.25">
      <c r="R10410" s="330"/>
    </row>
    <row r="10411" spans="18:18" x14ac:dyDescent="0.25">
      <c r="R10411" s="330"/>
    </row>
    <row r="10412" spans="18:18" x14ac:dyDescent="0.25">
      <c r="R10412" s="330"/>
    </row>
    <row r="10413" spans="18:18" x14ac:dyDescent="0.25">
      <c r="R10413" s="330"/>
    </row>
    <row r="10414" spans="18:18" x14ac:dyDescent="0.25">
      <c r="R10414" s="330"/>
    </row>
    <row r="10415" spans="18:18" x14ac:dyDescent="0.25">
      <c r="R10415" s="330"/>
    </row>
    <row r="10416" spans="18:18" x14ac:dyDescent="0.25">
      <c r="R10416" s="330"/>
    </row>
    <row r="10417" spans="18:18" x14ac:dyDescent="0.25">
      <c r="R10417" s="330"/>
    </row>
    <row r="10418" spans="18:18" x14ac:dyDescent="0.25">
      <c r="R10418" s="330"/>
    </row>
    <row r="10419" spans="18:18" x14ac:dyDescent="0.25">
      <c r="R10419" s="330"/>
    </row>
    <row r="10420" spans="18:18" x14ac:dyDescent="0.25">
      <c r="R10420" s="330"/>
    </row>
    <row r="10421" spans="18:18" x14ac:dyDescent="0.25">
      <c r="R10421" s="330"/>
    </row>
    <row r="10422" spans="18:18" x14ac:dyDescent="0.25">
      <c r="R10422" s="330"/>
    </row>
    <row r="10423" spans="18:18" x14ac:dyDescent="0.25">
      <c r="R10423" s="330"/>
    </row>
    <row r="10424" spans="18:18" x14ac:dyDescent="0.25">
      <c r="R10424" s="330"/>
    </row>
    <row r="10425" spans="18:18" x14ac:dyDescent="0.25">
      <c r="R10425" s="330"/>
    </row>
    <row r="10426" spans="18:18" x14ac:dyDescent="0.25">
      <c r="R10426" s="330"/>
    </row>
    <row r="10427" spans="18:18" x14ac:dyDescent="0.25">
      <c r="R10427" s="330"/>
    </row>
    <row r="10428" spans="18:18" x14ac:dyDescent="0.25">
      <c r="R10428" s="330"/>
    </row>
    <row r="10429" spans="18:18" x14ac:dyDescent="0.25">
      <c r="R10429" s="330"/>
    </row>
    <row r="10430" spans="18:18" x14ac:dyDescent="0.25">
      <c r="R10430" s="330"/>
    </row>
    <row r="10431" spans="18:18" x14ac:dyDescent="0.25">
      <c r="R10431" s="330"/>
    </row>
    <row r="10432" spans="18:18" x14ac:dyDescent="0.25">
      <c r="R10432" s="330"/>
    </row>
    <row r="10433" spans="18:18" x14ac:dyDescent="0.25">
      <c r="R10433" s="330"/>
    </row>
    <row r="10434" spans="18:18" x14ac:dyDescent="0.25">
      <c r="R10434" s="330"/>
    </row>
    <row r="10435" spans="18:18" x14ac:dyDescent="0.25">
      <c r="R10435" s="330"/>
    </row>
    <row r="10436" spans="18:18" x14ac:dyDescent="0.25">
      <c r="R10436" s="330"/>
    </row>
    <row r="10437" spans="18:18" x14ac:dyDescent="0.25">
      <c r="R10437" s="330"/>
    </row>
    <row r="10438" spans="18:18" x14ac:dyDescent="0.25">
      <c r="R10438" s="330"/>
    </row>
    <row r="10439" spans="18:18" x14ac:dyDescent="0.25">
      <c r="R10439" s="330"/>
    </row>
    <row r="10440" spans="18:18" x14ac:dyDescent="0.25">
      <c r="R10440" s="330"/>
    </row>
    <row r="10441" spans="18:18" x14ac:dyDescent="0.25">
      <c r="R10441" s="330"/>
    </row>
    <row r="10442" spans="18:18" x14ac:dyDescent="0.25">
      <c r="R10442" s="330"/>
    </row>
    <row r="10443" spans="18:18" x14ac:dyDescent="0.25">
      <c r="R10443" s="330"/>
    </row>
    <row r="10444" spans="18:18" x14ac:dyDescent="0.25">
      <c r="R10444" s="330"/>
    </row>
    <row r="10445" spans="18:18" x14ac:dyDescent="0.25">
      <c r="R10445" s="330"/>
    </row>
    <row r="10446" spans="18:18" x14ac:dyDescent="0.25">
      <c r="R10446" s="330"/>
    </row>
    <row r="10447" spans="18:18" x14ac:dyDescent="0.25">
      <c r="R10447" s="330"/>
    </row>
    <row r="10448" spans="18:18" x14ac:dyDescent="0.25">
      <c r="R10448" s="330"/>
    </row>
    <row r="10449" spans="18:18" x14ac:dyDescent="0.25">
      <c r="R10449" s="330"/>
    </row>
    <row r="10450" spans="18:18" x14ac:dyDescent="0.25">
      <c r="R10450" s="330"/>
    </row>
    <row r="10451" spans="18:18" x14ac:dyDescent="0.25">
      <c r="R10451" s="330"/>
    </row>
    <row r="10452" spans="18:18" x14ac:dyDescent="0.25">
      <c r="R10452" s="330"/>
    </row>
    <row r="10453" spans="18:18" x14ac:dyDescent="0.25">
      <c r="R10453" s="330"/>
    </row>
    <row r="10454" spans="18:18" x14ac:dyDescent="0.25">
      <c r="R10454" s="330"/>
    </row>
    <row r="10455" spans="18:18" x14ac:dyDescent="0.25">
      <c r="R10455" s="330"/>
    </row>
    <row r="10456" spans="18:18" x14ac:dyDescent="0.25">
      <c r="R10456" s="330"/>
    </row>
    <row r="10457" spans="18:18" x14ac:dyDescent="0.25">
      <c r="R10457" s="330"/>
    </row>
    <row r="10458" spans="18:18" x14ac:dyDescent="0.25">
      <c r="R10458" s="330"/>
    </row>
    <row r="10459" spans="18:18" x14ac:dyDescent="0.25">
      <c r="R10459" s="330"/>
    </row>
    <row r="10460" spans="18:18" x14ac:dyDescent="0.25">
      <c r="R10460" s="330"/>
    </row>
    <row r="10461" spans="18:18" x14ac:dyDescent="0.25">
      <c r="R10461" s="330"/>
    </row>
    <row r="10462" spans="18:18" x14ac:dyDescent="0.25">
      <c r="R10462" s="330"/>
    </row>
    <row r="10463" spans="18:18" x14ac:dyDescent="0.25">
      <c r="R10463" s="330"/>
    </row>
    <row r="10464" spans="18:18" x14ac:dyDescent="0.25">
      <c r="R10464" s="330"/>
    </row>
    <row r="10465" spans="18:18" x14ac:dyDescent="0.25">
      <c r="R10465" s="330"/>
    </row>
    <row r="10466" spans="18:18" x14ac:dyDescent="0.25">
      <c r="R10466" s="330"/>
    </row>
    <row r="10467" spans="18:18" x14ac:dyDescent="0.25">
      <c r="R10467" s="330"/>
    </row>
    <row r="10468" spans="18:18" x14ac:dyDescent="0.25">
      <c r="R10468" s="330"/>
    </row>
    <row r="10469" spans="18:18" x14ac:dyDescent="0.25">
      <c r="R10469" s="330"/>
    </row>
    <row r="10470" spans="18:18" x14ac:dyDescent="0.25">
      <c r="R10470" s="330"/>
    </row>
    <row r="10471" spans="18:18" x14ac:dyDescent="0.25">
      <c r="R10471" s="330"/>
    </row>
    <row r="10472" spans="18:18" x14ac:dyDescent="0.25">
      <c r="R10472" s="330"/>
    </row>
    <row r="10473" spans="18:18" x14ac:dyDescent="0.25">
      <c r="R10473" s="330"/>
    </row>
    <row r="10474" spans="18:18" x14ac:dyDescent="0.25">
      <c r="R10474" s="330"/>
    </row>
    <row r="10475" spans="18:18" x14ac:dyDescent="0.25">
      <c r="R10475" s="330"/>
    </row>
    <row r="10476" spans="18:18" x14ac:dyDescent="0.25">
      <c r="R10476" s="330"/>
    </row>
    <row r="10477" spans="18:18" x14ac:dyDescent="0.25">
      <c r="R10477" s="330"/>
    </row>
    <row r="10478" spans="18:18" x14ac:dyDescent="0.25">
      <c r="R10478" s="330"/>
    </row>
    <row r="10479" spans="18:18" x14ac:dyDescent="0.25">
      <c r="R10479" s="330"/>
    </row>
    <row r="10480" spans="18:18" x14ac:dyDescent="0.25">
      <c r="R10480" s="330"/>
    </row>
    <row r="10481" spans="18:18" x14ac:dyDescent="0.25">
      <c r="R10481" s="330"/>
    </row>
    <row r="10482" spans="18:18" x14ac:dyDescent="0.25">
      <c r="R10482" s="330"/>
    </row>
    <row r="10483" spans="18:18" x14ac:dyDescent="0.25">
      <c r="R10483" s="330"/>
    </row>
    <row r="10484" spans="18:18" x14ac:dyDescent="0.25">
      <c r="R10484" s="330"/>
    </row>
    <row r="10485" spans="18:18" x14ac:dyDescent="0.25">
      <c r="R10485" s="330"/>
    </row>
    <row r="10486" spans="18:18" x14ac:dyDescent="0.25">
      <c r="R10486" s="330"/>
    </row>
    <row r="10487" spans="18:18" x14ac:dyDescent="0.25">
      <c r="R10487" s="330"/>
    </row>
    <row r="10488" spans="18:18" x14ac:dyDescent="0.25">
      <c r="R10488" s="330"/>
    </row>
    <row r="10489" spans="18:18" x14ac:dyDescent="0.25">
      <c r="R10489" s="330"/>
    </row>
    <row r="10490" spans="18:18" x14ac:dyDescent="0.25">
      <c r="R10490" s="330"/>
    </row>
    <row r="10491" spans="18:18" x14ac:dyDescent="0.25">
      <c r="R10491" s="330"/>
    </row>
    <row r="10492" spans="18:18" x14ac:dyDescent="0.25">
      <c r="R10492" s="330"/>
    </row>
    <row r="10493" spans="18:18" x14ac:dyDescent="0.25">
      <c r="R10493" s="330"/>
    </row>
    <row r="10494" spans="18:18" x14ac:dyDescent="0.25">
      <c r="R10494" s="330"/>
    </row>
    <row r="10495" spans="18:18" x14ac:dyDescent="0.25">
      <c r="R10495" s="330"/>
    </row>
    <row r="10496" spans="18:18" x14ac:dyDescent="0.25">
      <c r="R10496" s="330"/>
    </row>
    <row r="10497" spans="18:18" x14ac:dyDescent="0.25">
      <c r="R10497" s="330"/>
    </row>
    <row r="10498" spans="18:18" x14ac:dyDescent="0.25">
      <c r="R10498" s="330"/>
    </row>
    <row r="10499" spans="18:18" x14ac:dyDescent="0.25">
      <c r="R10499" s="330"/>
    </row>
    <row r="10500" spans="18:18" x14ac:dyDescent="0.25">
      <c r="R10500" s="330"/>
    </row>
    <row r="10501" spans="18:18" x14ac:dyDescent="0.25">
      <c r="R10501" s="330"/>
    </row>
    <row r="10502" spans="18:18" x14ac:dyDescent="0.25">
      <c r="R10502" s="330"/>
    </row>
    <row r="10503" spans="18:18" x14ac:dyDescent="0.25">
      <c r="R10503" s="330"/>
    </row>
    <row r="10504" spans="18:18" x14ac:dyDescent="0.25">
      <c r="R10504" s="330"/>
    </row>
    <row r="10505" spans="18:18" x14ac:dyDescent="0.25">
      <c r="R10505" s="330"/>
    </row>
    <row r="10506" spans="18:18" x14ac:dyDescent="0.25">
      <c r="R10506" s="330"/>
    </row>
    <row r="10507" spans="18:18" x14ac:dyDescent="0.25">
      <c r="R10507" s="330"/>
    </row>
    <row r="10508" spans="18:18" x14ac:dyDescent="0.25">
      <c r="R10508" s="330"/>
    </row>
    <row r="10509" spans="18:18" x14ac:dyDescent="0.25">
      <c r="R10509" s="330"/>
    </row>
    <row r="10510" spans="18:18" x14ac:dyDescent="0.25">
      <c r="R10510" s="330"/>
    </row>
    <row r="10511" spans="18:18" x14ac:dyDescent="0.25">
      <c r="R10511" s="330"/>
    </row>
    <row r="10512" spans="18:18" x14ac:dyDescent="0.25">
      <c r="R10512" s="330"/>
    </row>
    <row r="10513" spans="18:18" x14ac:dyDescent="0.25">
      <c r="R10513" s="330"/>
    </row>
    <row r="10514" spans="18:18" x14ac:dyDescent="0.25">
      <c r="R10514" s="330"/>
    </row>
    <row r="10515" spans="18:18" x14ac:dyDescent="0.25">
      <c r="R10515" s="330"/>
    </row>
    <row r="10516" spans="18:18" x14ac:dyDescent="0.25">
      <c r="R10516" s="330"/>
    </row>
    <row r="10517" spans="18:18" x14ac:dyDescent="0.25">
      <c r="R10517" s="330"/>
    </row>
    <row r="10518" spans="18:18" x14ac:dyDescent="0.25">
      <c r="R10518" s="330"/>
    </row>
    <row r="10519" spans="18:18" x14ac:dyDescent="0.25">
      <c r="R10519" s="330"/>
    </row>
    <row r="10520" spans="18:18" x14ac:dyDescent="0.25">
      <c r="R10520" s="330"/>
    </row>
    <row r="10521" spans="18:18" x14ac:dyDescent="0.25">
      <c r="R10521" s="330"/>
    </row>
    <row r="10522" spans="18:18" x14ac:dyDescent="0.25">
      <c r="R10522" s="330"/>
    </row>
    <row r="10523" spans="18:18" x14ac:dyDescent="0.25">
      <c r="R10523" s="330"/>
    </row>
    <row r="10524" spans="18:18" x14ac:dyDescent="0.25">
      <c r="R10524" s="330"/>
    </row>
    <row r="10525" spans="18:18" x14ac:dyDescent="0.25">
      <c r="R10525" s="330"/>
    </row>
    <row r="10526" spans="18:18" x14ac:dyDescent="0.25">
      <c r="R10526" s="330"/>
    </row>
    <row r="10527" spans="18:18" x14ac:dyDescent="0.25">
      <c r="R10527" s="330"/>
    </row>
    <row r="10528" spans="18:18" x14ac:dyDescent="0.25">
      <c r="R10528" s="330"/>
    </row>
    <row r="10529" spans="18:18" x14ac:dyDescent="0.25">
      <c r="R10529" s="330"/>
    </row>
    <row r="10530" spans="18:18" x14ac:dyDescent="0.25">
      <c r="R10530" s="330"/>
    </row>
    <row r="10531" spans="18:18" x14ac:dyDescent="0.25">
      <c r="R10531" s="330"/>
    </row>
    <row r="10532" spans="18:18" x14ac:dyDescent="0.25">
      <c r="R10532" s="330"/>
    </row>
    <row r="10533" spans="18:18" x14ac:dyDescent="0.25">
      <c r="R10533" s="330"/>
    </row>
    <row r="10534" spans="18:18" x14ac:dyDescent="0.25">
      <c r="R10534" s="330"/>
    </row>
    <row r="10535" spans="18:18" x14ac:dyDescent="0.25">
      <c r="R10535" s="330"/>
    </row>
    <row r="10536" spans="18:18" x14ac:dyDescent="0.25">
      <c r="R10536" s="330"/>
    </row>
    <row r="10537" spans="18:18" x14ac:dyDescent="0.25">
      <c r="R10537" s="330"/>
    </row>
    <row r="10538" spans="18:18" x14ac:dyDescent="0.25">
      <c r="R10538" s="330"/>
    </row>
    <row r="10539" spans="18:18" x14ac:dyDescent="0.25">
      <c r="R10539" s="330"/>
    </row>
    <row r="10540" spans="18:18" x14ac:dyDescent="0.25">
      <c r="R10540" s="330"/>
    </row>
    <row r="10541" spans="18:18" x14ac:dyDescent="0.25">
      <c r="R10541" s="330"/>
    </row>
    <row r="10542" spans="18:18" x14ac:dyDescent="0.25">
      <c r="R10542" s="330"/>
    </row>
    <row r="10543" spans="18:18" x14ac:dyDescent="0.25">
      <c r="R10543" s="330"/>
    </row>
    <row r="10544" spans="18:18" x14ac:dyDescent="0.25">
      <c r="R10544" s="330"/>
    </row>
    <row r="10545" spans="18:18" x14ac:dyDescent="0.25">
      <c r="R10545" s="330"/>
    </row>
    <row r="10546" spans="18:18" x14ac:dyDescent="0.25">
      <c r="R10546" s="330"/>
    </row>
    <row r="10547" spans="18:18" x14ac:dyDescent="0.25">
      <c r="R10547" s="330"/>
    </row>
    <row r="10548" spans="18:18" x14ac:dyDescent="0.25">
      <c r="R10548" s="330"/>
    </row>
    <row r="10549" spans="18:18" x14ac:dyDescent="0.25">
      <c r="R10549" s="330"/>
    </row>
    <row r="10550" spans="18:18" x14ac:dyDescent="0.25">
      <c r="R10550" s="330"/>
    </row>
    <row r="10551" spans="18:18" x14ac:dyDescent="0.25">
      <c r="R10551" s="330"/>
    </row>
    <row r="10552" spans="18:18" x14ac:dyDescent="0.25">
      <c r="R10552" s="330"/>
    </row>
    <row r="10553" spans="18:18" x14ac:dyDescent="0.25">
      <c r="R10553" s="330"/>
    </row>
    <row r="10554" spans="18:18" x14ac:dyDescent="0.25">
      <c r="R10554" s="330"/>
    </row>
    <row r="10555" spans="18:18" x14ac:dyDescent="0.25">
      <c r="R10555" s="330"/>
    </row>
    <row r="10556" spans="18:18" x14ac:dyDescent="0.25">
      <c r="R10556" s="330"/>
    </row>
    <row r="10557" spans="18:18" x14ac:dyDescent="0.25">
      <c r="R10557" s="330"/>
    </row>
    <row r="10558" spans="18:18" x14ac:dyDescent="0.25">
      <c r="R10558" s="330"/>
    </row>
    <row r="10559" spans="18:18" x14ac:dyDescent="0.25">
      <c r="R10559" s="330"/>
    </row>
    <row r="10560" spans="18:18" x14ac:dyDescent="0.25">
      <c r="R10560" s="330"/>
    </row>
    <row r="10561" spans="18:18" x14ac:dyDescent="0.25">
      <c r="R10561" s="330"/>
    </row>
    <row r="10562" spans="18:18" x14ac:dyDescent="0.25">
      <c r="R10562" s="330"/>
    </row>
    <row r="10563" spans="18:18" x14ac:dyDescent="0.25">
      <c r="R10563" s="330"/>
    </row>
    <row r="10564" spans="18:18" x14ac:dyDescent="0.25">
      <c r="R10564" s="330"/>
    </row>
    <row r="10565" spans="18:18" x14ac:dyDescent="0.25">
      <c r="R10565" s="330"/>
    </row>
    <row r="10566" spans="18:18" x14ac:dyDescent="0.25">
      <c r="R10566" s="330"/>
    </row>
    <row r="10567" spans="18:18" x14ac:dyDescent="0.25">
      <c r="R10567" s="330"/>
    </row>
    <row r="10568" spans="18:18" x14ac:dyDescent="0.25">
      <c r="R10568" s="330"/>
    </row>
    <row r="10569" spans="18:18" x14ac:dyDescent="0.25">
      <c r="R10569" s="330"/>
    </row>
    <row r="10570" spans="18:18" x14ac:dyDescent="0.25">
      <c r="R10570" s="330"/>
    </row>
    <row r="10571" spans="18:18" x14ac:dyDescent="0.25">
      <c r="R10571" s="330"/>
    </row>
    <row r="10572" spans="18:18" x14ac:dyDescent="0.25">
      <c r="R10572" s="330"/>
    </row>
    <row r="10573" spans="18:18" x14ac:dyDescent="0.25">
      <c r="R10573" s="330"/>
    </row>
    <row r="10574" spans="18:18" x14ac:dyDescent="0.25">
      <c r="R10574" s="330"/>
    </row>
    <row r="10575" spans="18:18" x14ac:dyDescent="0.25">
      <c r="R10575" s="330"/>
    </row>
    <row r="10576" spans="18:18" x14ac:dyDescent="0.25">
      <c r="R10576" s="330"/>
    </row>
    <row r="10577" spans="18:18" x14ac:dyDescent="0.25">
      <c r="R10577" s="330"/>
    </row>
    <row r="10578" spans="18:18" x14ac:dyDescent="0.25">
      <c r="R10578" s="330"/>
    </row>
    <row r="10579" spans="18:18" x14ac:dyDescent="0.25">
      <c r="R10579" s="330"/>
    </row>
    <row r="10580" spans="18:18" x14ac:dyDescent="0.25">
      <c r="R10580" s="330"/>
    </row>
    <row r="10581" spans="18:18" x14ac:dyDescent="0.25">
      <c r="R10581" s="330"/>
    </row>
    <row r="10582" spans="18:18" x14ac:dyDescent="0.25">
      <c r="R10582" s="330"/>
    </row>
    <row r="10583" spans="18:18" x14ac:dyDescent="0.25">
      <c r="R10583" s="330"/>
    </row>
    <row r="10584" spans="18:18" x14ac:dyDescent="0.25">
      <c r="R10584" s="330"/>
    </row>
    <row r="10585" spans="18:18" x14ac:dyDescent="0.25">
      <c r="R10585" s="330"/>
    </row>
    <row r="10586" spans="18:18" x14ac:dyDescent="0.25">
      <c r="R10586" s="330"/>
    </row>
    <row r="10587" spans="18:18" x14ac:dyDescent="0.25">
      <c r="R10587" s="330"/>
    </row>
    <row r="10588" spans="18:18" x14ac:dyDescent="0.25">
      <c r="R10588" s="330"/>
    </row>
    <row r="10589" spans="18:18" x14ac:dyDescent="0.25">
      <c r="R10589" s="330"/>
    </row>
    <row r="10590" spans="18:18" x14ac:dyDescent="0.25">
      <c r="R10590" s="330"/>
    </row>
    <row r="10591" spans="18:18" x14ac:dyDescent="0.25">
      <c r="R10591" s="330"/>
    </row>
    <row r="10592" spans="18:18" x14ac:dyDescent="0.25">
      <c r="R10592" s="330"/>
    </row>
    <row r="10593" spans="18:18" x14ac:dyDescent="0.25">
      <c r="R10593" s="330"/>
    </row>
    <row r="10594" spans="18:18" x14ac:dyDescent="0.25">
      <c r="R10594" s="330"/>
    </row>
    <row r="10595" spans="18:18" x14ac:dyDescent="0.25">
      <c r="R10595" s="330"/>
    </row>
    <row r="10596" spans="18:18" x14ac:dyDescent="0.25">
      <c r="R10596" s="330"/>
    </row>
    <row r="10597" spans="18:18" x14ac:dyDescent="0.25">
      <c r="R10597" s="330"/>
    </row>
    <row r="10598" spans="18:18" x14ac:dyDescent="0.25">
      <c r="R10598" s="330"/>
    </row>
    <row r="10599" spans="18:18" x14ac:dyDescent="0.25">
      <c r="R10599" s="330"/>
    </row>
    <row r="10600" spans="18:18" x14ac:dyDescent="0.25">
      <c r="R10600" s="330"/>
    </row>
    <row r="10601" spans="18:18" x14ac:dyDescent="0.25">
      <c r="R10601" s="330"/>
    </row>
    <row r="10602" spans="18:18" x14ac:dyDescent="0.25">
      <c r="R10602" s="330"/>
    </row>
    <row r="10603" spans="18:18" x14ac:dyDescent="0.25">
      <c r="R10603" s="330"/>
    </row>
    <row r="10604" spans="18:18" x14ac:dyDescent="0.25">
      <c r="R10604" s="330"/>
    </row>
    <row r="10605" spans="18:18" x14ac:dyDescent="0.25">
      <c r="R10605" s="330"/>
    </row>
    <row r="10606" spans="18:18" x14ac:dyDescent="0.25">
      <c r="R10606" s="330"/>
    </row>
    <row r="10607" spans="18:18" x14ac:dyDescent="0.25">
      <c r="R10607" s="330"/>
    </row>
    <row r="10608" spans="18:18" x14ac:dyDescent="0.25">
      <c r="R10608" s="330"/>
    </row>
    <row r="10609" spans="18:18" x14ac:dyDescent="0.25">
      <c r="R10609" s="330"/>
    </row>
    <row r="10610" spans="18:18" x14ac:dyDescent="0.25">
      <c r="R10610" s="330"/>
    </row>
    <row r="10611" spans="18:18" x14ac:dyDescent="0.25">
      <c r="R10611" s="330"/>
    </row>
    <row r="10612" spans="18:18" x14ac:dyDescent="0.25">
      <c r="R10612" s="330"/>
    </row>
    <row r="10613" spans="18:18" x14ac:dyDescent="0.25">
      <c r="R10613" s="330"/>
    </row>
    <row r="10614" spans="18:18" x14ac:dyDescent="0.25">
      <c r="R10614" s="330"/>
    </row>
    <row r="10615" spans="18:18" x14ac:dyDescent="0.25">
      <c r="R10615" s="330"/>
    </row>
    <row r="10616" spans="18:18" x14ac:dyDescent="0.25">
      <c r="R10616" s="330"/>
    </row>
    <row r="10617" spans="18:18" x14ac:dyDescent="0.25">
      <c r="R10617" s="330"/>
    </row>
    <row r="10618" spans="18:18" x14ac:dyDescent="0.25">
      <c r="R10618" s="330"/>
    </row>
    <row r="10619" spans="18:18" x14ac:dyDescent="0.25">
      <c r="R10619" s="330"/>
    </row>
    <row r="10620" spans="18:18" x14ac:dyDescent="0.25">
      <c r="R10620" s="330"/>
    </row>
    <row r="10621" spans="18:18" x14ac:dyDescent="0.25">
      <c r="R10621" s="330"/>
    </row>
    <row r="10622" spans="18:18" x14ac:dyDescent="0.25">
      <c r="R10622" s="330"/>
    </row>
    <row r="10623" spans="18:18" x14ac:dyDescent="0.25">
      <c r="R10623" s="330"/>
    </row>
    <row r="10624" spans="18:18" x14ac:dyDescent="0.25">
      <c r="R10624" s="330"/>
    </row>
    <row r="10625" spans="18:18" x14ac:dyDescent="0.25">
      <c r="R10625" s="330"/>
    </row>
    <row r="10626" spans="18:18" x14ac:dyDescent="0.25">
      <c r="R10626" s="330"/>
    </row>
    <row r="10627" spans="18:18" x14ac:dyDescent="0.25">
      <c r="R10627" s="330"/>
    </row>
    <row r="10628" spans="18:18" x14ac:dyDescent="0.25">
      <c r="R10628" s="330"/>
    </row>
    <row r="10629" spans="18:18" x14ac:dyDescent="0.25">
      <c r="R10629" s="330"/>
    </row>
    <row r="10630" spans="18:18" x14ac:dyDescent="0.25">
      <c r="R10630" s="330"/>
    </row>
    <row r="10631" spans="18:18" x14ac:dyDescent="0.25">
      <c r="R10631" s="330"/>
    </row>
    <row r="10632" spans="18:18" x14ac:dyDescent="0.25">
      <c r="R10632" s="330"/>
    </row>
    <row r="10633" spans="18:18" x14ac:dyDescent="0.25">
      <c r="R10633" s="330"/>
    </row>
    <row r="10634" spans="18:18" x14ac:dyDescent="0.25">
      <c r="R10634" s="330"/>
    </row>
    <row r="10635" spans="18:18" x14ac:dyDescent="0.25">
      <c r="R10635" s="330"/>
    </row>
    <row r="10636" spans="18:18" x14ac:dyDescent="0.25">
      <c r="R10636" s="330"/>
    </row>
    <row r="10637" spans="18:18" x14ac:dyDescent="0.25">
      <c r="R10637" s="330"/>
    </row>
    <row r="10638" spans="18:18" x14ac:dyDescent="0.25">
      <c r="R10638" s="330"/>
    </row>
    <row r="10639" spans="18:18" x14ac:dyDescent="0.25">
      <c r="R10639" s="330"/>
    </row>
    <row r="10640" spans="18:18" x14ac:dyDescent="0.25">
      <c r="R10640" s="330"/>
    </row>
    <row r="10641" spans="18:18" x14ac:dyDescent="0.25">
      <c r="R10641" s="330"/>
    </row>
    <row r="10642" spans="18:18" x14ac:dyDescent="0.25">
      <c r="R10642" s="330"/>
    </row>
    <row r="10643" spans="18:18" x14ac:dyDescent="0.25">
      <c r="R10643" s="330"/>
    </row>
    <row r="10644" spans="18:18" x14ac:dyDescent="0.25">
      <c r="R10644" s="330"/>
    </row>
    <row r="10645" spans="18:18" x14ac:dyDescent="0.25">
      <c r="R10645" s="330"/>
    </row>
    <row r="10646" spans="18:18" x14ac:dyDescent="0.25">
      <c r="R10646" s="330"/>
    </row>
    <row r="10647" spans="18:18" x14ac:dyDescent="0.25">
      <c r="R10647" s="330"/>
    </row>
    <row r="10648" spans="18:18" x14ac:dyDescent="0.25">
      <c r="R10648" s="330"/>
    </row>
    <row r="10649" spans="18:18" x14ac:dyDescent="0.25">
      <c r="R10649" s="330"/>
    </row>
    <row r="10650" spans="18:18" x14ac:dyDescent="0.25">
      <c r="R10650" s="330"/>
    </row>
    <row r="10651" spans="18:18" x14ac:dyDescent="0.25">
      <c r="R10651" s="330"/>
    </row>
    <row r="10652" spans="18:18" x14ac:dyDescent="0.25">
      <c r="R10652" s="330"/>
    </row>
    <row r="10653" spans="18:18" x14ac:dyDescent="0.25">
      <c r="R10653" s="330"/>
    </row>
    <row r="10654" spans="18:18" x14ac:dyDescent="0.25">
      <c r="R10654" s="330"/>
    </row>
    <row r="10655" spans="18:18" x14ac:dyDescent="0.25">
      <c r="R10655" s="330"/>
    </row>
    <row r="10656" spans="18:18" x14ac:dyDescent="0.25">
      <c r="R10656" s="330"/>
    </row>
    <row r="10657" spans="18:18" x14ac:dyDescent="0.25">
      <c r="R10657" s="330"/>
    </row>
    <row r="10658" spans="18:18" x14ac:dyDescent="0.25">
      <c r="R10658" s="330"/>
    </row>
    <row r="10659" spans="18:18" x14ac:dyDescent="0.25">
      <c r="R10659" s="330"/>
    </row>
    <row r="10660" spans="18:18" x14ac:dyDescent="0.25">
      <c r="R10660" s="330"/>
    </row>
    <row r="10661" spans="18:18" x14ac:dyDescent="0.25">
      <c r="R10661" s="330"/>
    </row>
    <row r="10662" spans="18:18" x14ac:dyDescent="0.25">
      <c r="R10662" s="330"/>
    </row>
    <row r="10663" spans="18:18" x14ac:dyDescent="0.25">
      <c r="R10663" s="330"/>
    </row>
    <row r="10664" spans="18:18" x14ac:dyDescent="0.25">
      <c r="R10664" s="330"/>
    </row>
    <row r="10665" spans="18:18" x14ac:dyDescent="0.25">
      <c r="R10665" s="330"/>
    </row>
    <row r="10666" spans="18:18" x14ac:dyDescent="0.25">
      <c r="R10666" s="330"/>
    </row>
    <row r="10667" spans="18:18" x14ac:dyDescent="0.25">
      <c r="R10667" s="330"/>
    </row>
    <row r="10668" spans="18:18" x14ac:dyDescent="0.25">
      <c r="R10668" s="330"/>
    </row>
    <row r="10669" spans="18:18" x14ac:dyDescent="0.25">
      <c r="R10669" s="330"/>
    </row>
    <row r="10670" spans="18:18" x14ac:dyDescent="0.25">
      <c r="R10670" s="330"/>
    </row>
    <row r="10671" spans="18:18" x14ac:dyDescent="0.25">
      <c r="R10671" s="330"/>
    </row>
    <row r="10672" spans="18:18" x14ac:dyDescent="0.25">
      <c r="R10672" s="330"/>
    </row>
    <row r="10673" spans="18:18" x14ac:dyDescent="0.25">
      <c r="R10673" s="330"/>
    </row>
    <row r="10674" spans="18:18" x14ac:dyDescent="0.25">
      <c r="R10674" s="330"/>
    </row>
    <row r="10675" spans="18:18" x14ac:dyDescent="0.25">
      <c r="R10675" s="330"/>
    </row>
    <row r="10676" spans="18:18" x14ac:dyDescent="0.25">
      <c r="R10676" s="330"/>
    </row>
    <row r="10677" spans="18:18" x14ac:dyDescent="0.25">
      <c r="R10677" s="330"/>
    </row>
    <row r="10678" spans="18:18" x14ac:dyDescent="0.25">
      <c r="R10678" s="330"/>
    </row>
    <row r="10679" spans="18:18" x14ac:dyDescent="0.25">
      <c r="R10679" s="330"/>
    </row>
    <row r="10680" spans="18:18" x14ac:dyDescent="0.25">
      <c r="R10680" s="330"/>
    </row>
    <row r="10681" spans="18:18" x14ac:dyDescent="0.25">
      <c r="R10681" s="330"/>
    </row>
    <row r="10682" spans="18:18" x14ac:dyDescent="0.25">
      <c r="R10682" s="330"/>
    </row>
    <row r="10683" spans="18:18" x14ac:dyDescent="0.25">
      <c r="R10683" s="330"/>
    </row>
    <row r="10684" spans="18:18" x14ac:dyDescent="0.25">
      <c r="R10684" s="330"/>
    </row>
    <row r="10685" spans="18:18" x14ac:dyDescent="0.25">
      <c r="R10685" s="330"/>
    </row>
    <row r="10686" spans="18:18" x14ac:dyDescent="0.25">
      <c r="R10686" s="330"/>
    </row>
    <row r="10687" spans="18:18" x14ac:dyDescent="0.25">
      <c r="R10687" s="330"/>
    </row>
    <row r="10688" spans="18:18" x14ac:dyDescent="0.25">
      <c r="R10688" s="330"/>
    </row>
    <row r="10689" spans="18:18" x14ac:dyDescent="0.25">
      <c r="R10689" s="330"/>
    </row>
    <row r="10690" spans="18:18" x14ac:dyDescent="0.25">
      <c r="R10690" s="330"/>
    </row>
    <row r="10691" spans="18:18" x14ac:dyDescent="0.25">
      <c r="R10691" s="330"/>
    </row>
    <row r="10692" spans="18:18" x14ac:dyDescent="0.25">
      <c r="R10692" s="330"/>
    </row>
    <row r="10693" spans="18:18" x14ac:dyDescent="0.25">
      <c r="R10693" s="330"/>
    </row>
    <row r="10694" spans="18:18" x14ac:dyDescent="0.25">
      <c r="R10694" s="330"/>
    </row>
    <row r="10695" spans="18:18" x14ac:dyDescent="0.25">
      <c r="R10695" s="330"/>
    </row>
    <row r="10696" spans="18:18" x14ac:dyDescent="0.25">
      <c r="R10696" s="330"/>
    </row>
    <row r="10697" spans="18:18" x14ac:dyDescent="0.25">
      <c r="R10697" s="330"/>
    </row>
    <row r="10698" spans="18:18" x14ac:dyDescent="0.25">
      <c r="R10698" s="330"/>
    </row>
    <row r="10699" spans="18:18" x14ac:dyDescent="0.25">
      <c r="R10699" s="330"/>
    </row>
    <row r="10700" spans="18:18" x14ac:dyDescent="0.25">
      <c r="R10700" s="330"/>
    </row>
    <row r="10701" spans="18:18" x14ac:dyDescent="0.25">
      <c r="R10701" s="330"/>
    </row>
    <row r="10702" spans="18:18" x14ac:dyDescent="0.25">
      <c r="R10702" s="330"/>
    </row>
    <row r="10703" spans="18:18" x14ac:dyDescent="0.25">
      <c r="R10703" s="330"/>
    </row>
    <row r="10704" spans="18:18" x14ac:dyDescent="0.25">
      <c r="R10704" s="330"/>
    </row>
    <row r="10705" spans="18:18" x14ac:dyDescent="0.25">
      <c r="R10705" s="330"/>
    </row>
    <row r="10706" spans="18:18" x14ac:dyDescent="0.25">
      <c r="R10706" s="330"/>
    </row>
    <row r="10707" spans="18:18" x14ac:dyDescent="0.25">
      <c r="R10707" s="330"/>
    </row>
    <row r="10708" spans="18:18" x14ac:dyDescent="0.25">
      <c r="R10708" s="330"/>
    </row>
    <row r="10709" spans="18:18" x14ac:dyDescent="0.25">
      <c r="R10709" s="330"/>
    </row>
    <row r="10710" spans="18:18" x14ac:dyDescent="0.25">
      <c r="R10710" s="330"/>
    </row>
    <row r="10711" spans="18:18" x14ac:dyDescent="0.25">
      <c r="R10711" s="330"/>
    </row>
    <row r="10712" spans="18:18" x14ac:dyDescent="0.25">
      <c r="R10712" s="330"/>
    </row>
    <row r="10713" spans="18:18" x14ac:dyDescent="0.25">
      <c r="R10713" s="330"/>
    </row>
    <row r="10714" spans="18:18" x14ac:dyDescent="0.25">
      <c r="R10714" s="330"/>
    </row>
    <row r="10715" spans="18:18" x14ac:dyDescent="0.25">
      <c r="R10715" s="330"/>
    </row>
    <row r="10716" spans="18:18" x14ac:dyDescent="0.25">
      <c r="R10716" s="330"/>
    </row>
    <row r="10717" spans="18:18" x14ac:dyDescent="0.25">
      <c r="R10717" s="330"/>
    </row>
    <row r="10718" spans="18:18" x14ac:dyDescent="0.25">
      <c r="R10718" s="330"/>
    </row>
    <row r="10719" spans="18:18" x14ac:dyDescent="0.25">
      <c r="R10719" s="330"/>
    </row>
    <row r="10720" spans="18:18" x14ac:dyDescent="0.25">
      <c r="R10720" s="330"/>
    </row>
    <row r="10721" spans="18:18" x14ac:dyDescent="0.25">
      <c r="R10721" s="330"/>
    </row>
    <row r="10722" spans="18:18" x14ac:dyDescent="0.25">
      <c r="R10722" s="330"/>
    </row>
    <row r="10723" spans="18:18" x14ac:dyDescent="0.25">
      <c r="R10723" s="330"/>
    </row>
    <row r="10724" spans="18:18" x14ac:dyDescent="0.25">
      <c r="R10724" s="330"/>
    </row>
    <row r="10725" spans="18:18" x14ac:dyDescent="0.25">
      <c r="R10725" s="330"/>
    </row>
    <row r="10726" spans="18:18" x14ac:dyDescent="0.25">
      <c r="R10726" s="330"/>
    </row>
    <row r="10727" spans="18:18" x14ac:dyDescent="0.25">
      <c r="R10727" s="330"/>
    </row>
    <row r="10728" spans="18:18" x14ac:dyDescent="0.25">
      <c r="R10728" s="330"/>
    </row>
    <row r="10729" spans="18:18" x14ac:dyDescent="0.25">
      <c r="R10729" s="330"/>
    </row>
    <row r="10730" spans="18:18" x14ac:dyDescent="0.25">
      <c r="R10730" s="330"/>
    </row>
    <row r="10731" spans="18:18" x14ac:dyDescent="0.25">
      <c r="R10731" s="330"/>
    </row>
    <row r="10732" spans="18:18" x14ac:dyDescent="0.25">
      <c r="R10732" s="330"/>
    </row>
    <row r="10733" spans="18:18" x14ac:dyDescent="0.25">
      <c r="R10733" s="330"/>
    </row>
    <row r="10734" spans="18:18" x14ac:dyDescent="0.25">
      <c r="R10734" s="330"/>
    </row>
    <row r="10735" spans="18:18" x14ac:dyDescent="0.25">
      <c r="R10735" s="330"/>
    </row>
    <row r="10736" spans="18:18" x14ac:dyDescent="0.25">
      <c r="R10736" s="330"/>
    </row>
    <row r="10737" spans="18:18" x14ac:dyDescent="0.25">
      <c r="R10737" s="330"/>
    </row>
    <row r="10738" spans="18:18" x14ac:dyDescent="0.25">
      <c r="R10738" s="330"/>
    </row>
    <row r="10739" spans="18:18" x14ac:dyDescent="0.25">
      <c r="R10739" s="330"/>
    </row>
    <row r="10740" spans="18:18" x14ac:dyDescent="0.25">
      <c r="R10740" s="330"/>
    </row>
    <row r="10741" spans="18:18" x14ac:dyDescent="0.25">
      <c r="R10741" s="330"/>
    </row>
    <row r="10742" spans="18:18" x14ac:dyDescent="0.25">
      <c r="R10742" s="330"/>
    </row>
    <row r="10743" spans="18:18" x14ac:dyDescent="0.25">
      <c r="R10743" s="330"/>
    </row>
    <row r="10744" spans="18:18" x14ac:dyDescent="0.25">
      <c r="R10744" s="330"/>
    </row>
    <row r="10745" spans="18:18" x14ac:dyDescent="0.25">
      <c r="R10745" s="330"/>
    </row>
    <row r="10746" spans="18:18" x14ac:dyDescent="0.25">
      <c r="R10746" s="330"/>
    </row>
    <row r="10747" spans="18:18" x14ac:dyDescent="0.25">
      <c r="R10747" s="330"/>
    </row>
    <row r="10748" spans="18:18" x14ac:dyDescent="0.25">
      <c r="R10748" s="330"/>
    </row>
    <row r="10749" spans="18:18" x14ac:dyDescent="0.25">
      <c r="R10749" s="330"/>
    </row>
    <row r="10750" spans="18:18" x14ac:dyDescent="0.25">
      <c r="R10750" s="330"/>
    </row>
    <row r="10751" spans="18:18" x14ac:dyDescent="0.25">
      <c r="R10751" s="330"/>
    </row>
    <row r="10752" spans="18:18" x14ac:dyDescent="0.25">
      <c r="R10752" s="330"/>
    </row>
    <row r="10753" spans="18:18" x14ac:dyDescent="0.25">
      <c r="R10753" s="330"/>
    </row>
    <row r="10754" spans="18:18" x14ac:dyDescent="0.25">
      <c r="R10754" s="330"/>
    </row>
    <row r="10755" spans="18:18" x14ac:dyDescent="0.25">
      <c r="R10755" s="330"/>
    </row>
    <row r="10756" spans="18:18" x14ac:dyDescent="0.25">
      <c r="R10756" s="330"/>
    </row>
    <row r="10757" spans="18:18" x14ac:dyDescent="0.25">
      <c r="R10757" s="330"/>
    </row>
    <row r="10758" spans="18:18" x14ac:dyDescent="0.25">
      <c r="R10758" s="330"/>
    </row>
    <row r="10759" spans="18:18" x14ac:dyDescent="0.25">
      <c r="R10759" s="330"/>
    </row>
    <row r="10760" spans="18:18" x14ac:dyDescent="0.25">
      <c r="R10760" s="330"/>
    </row>
    <row r="10761" spans="18:18" x14ac:dyDescent="0.25">
      <c r="R10761" s="330"/>
    </row>
    <row r="10762" spans="18:18" x14ac:dyDescent="0.25">
      <c r="R10762" s="330"/>
    </row>
    <row r="10763" spans="18:18" x14ac:dyDescent="0.25">
      <c r="R10763" s="330"/>
    </row>
    <row r="10764" spans="18:18" x14ac:dyDescent="0.25">
      <c r="R10764" s="330"/>
    </row>
    <row r="10765" spans="18:18" x14ac:dyDescent="0.25">
      <c r="R10765" s="330"/>
    </row>
    <row r="10766" spans="18:18" x14ac:dyDescent="0.25">
      <c r="R10766" s="330"/>
    </row>
    <row r="10767" spans="18:18" x14ac:dyDescent="0.25">
      <c r="R10767" s="330"/>
    </row>
    <row r="10768" spans="18:18" x14ac:dyDescent="0.25">
      <c r="R10768" s="330"/>
    </row>
    <row r="10769" spans="18:18" x14ac:dyDescent="0.25">
      <c r="R10769" s="330"/>
    </row>
    <row r="10770" spans="18:18" x14ac:dyDescent="0.25">
      <c r="R10770" s="330"/>
    </row>
    <row r="10771" spans="18:18" x14ac:dyDescent="0.25">
      <c r="R10771" s="330"/>
    </row>
    <row r="10772" spans="18:18" x14ac:dyDescent="0.25">
      <c r="R10772" s="330"/>
    </row>
    <row r="10773" spans="18:18" x14ac:dyDescent="0.25">
      <c r="R10773" s="330"/>
    </row>
    <row r="10774" spans="18:18" x14ac:dyDescent="0.25">
      <c r="R10774" s="330"/>
    </row>
    <row r="10775" spans="18:18" x14ac:dyDescent="0.25">
      <c r="R10775" s="330"/>
    </row>
    <row r="10776" spans="18:18" x14ac:dyDescent="0.25">
      <c r="R10776" s="330"/>
    </row>
    <row r="10777" spans="18:18" x14ac:dyDescent="0.25">
      <c r="R10777" s="330"/>
    </row>
    <row r="10778" spans="18:18" x14ac:dyDescent="0.25">
      <c r="R10778" s="330"/>
    </row>
    <row r="10779" spans="18:18" x14ac:dyDescent="0.25">
      <c r="R10779" s="330"/>
    </row>
    <row r="10780" spans="18:18" x14ac:dyDescent="0.25">
      <c r="R10780" s="330"/>
    </row>
    <row r="10781" spans="18:18" x14ac:dyDescent="0.25">
      <c r="R10781" s="330"/>
    </row>
    <row r="10782" spans="18:18" x14ac:dyDescent="0.25">
      <c r="R10782" s="330"/>
    </row>
    <row r="10783" spans="18:18" x14ac:dyDescent="0.25">
      <c r="R10783" s="330"/>
    </row>
    <row r="10784" spans="18:18" x14ac:dyDescent="0.25">
      <c r="R10784" s="330"/>
    </row>
    <row r="10785" spans="18:18" x14ac:dyDescent="0.25">
      <c r="R10785" s="330"/>
    </row>
    <row r="10786" spans="18:18" x14ac:dyDescent="0.25">
      <c r="R10786" s="330"/>
    </row>
    <row r="10787" spans="18:18" x14ac:dyDescent="0.25">
      <c r="R10787" s="330"/>
    </row>
    <row r="10788" spans="18:18" x14ac:dyDescent="0.25">
      <c r="R10788" s="330"/>
    </row>
    <row r="10789" spans="18:18" x14ac:dyDescent="0.25">
      <c r="R10789" s="330"/>
    </row>
    <row r="10790" spans="18:18" x14ac:dyDescent="0.25">
      <c r="R10790" s="330"/>
    </row>
    <row r="10791" spans="18:18" x14ac:dyDescent="0.25">
      <c r="R10791" s="330"/>
    </row>
    <row r="10792" spans="18:18" x14ac:dyDescent="0.25">
      <c r="R10792" s="330"/>
    </row>
    <row r="10793" spans="18:18" x14ac:dyDescent="0.25">
      <c r="R10793" s="330"/>
    </row>
    <row r="10794" spans="18:18" x14ac:dyDescent="0.25">
      <c r="R10794" s="330"/>
    </row>
    <row r="10795" spans="18:18" x14ac:dyDescent="0.25">
      <c r="R10795" s="330"/>
    </row>
    <row r="10796" spans="18:18" x14ac:dyDescent="0.25">
      <c r="R10796" s="330"/>
    </row>
    <row r="10797" spans="18:18" x14ac:dyDescent="0.25">
      <c r="R10797" s="330"/>
    </row>
    <row r="10798" spans="18:18" x14ac:dyDescent="0.25">
      <c r="R10798" s="330"/>
    </row>
    <row r="10799" spans="18:18" x14ac:dyDescent="0.25">
      <c r="R10799" s="330"/>
    </row>
    <row r="10800" spans="18:18" x14ac:dyDescent="0.25">
      <c r="R10800" s="330"/>
    </row>
    <row r="10801" spans="18:18" x14ac:dyDescent="0.25">
      <c r="R10801" s="330"/>
    </row>
    <row r="10802" spans="18:18" x14ac:dyDescent="0.25">
      <c r="R10802" s="330"/>
    </row>
    <row r="10803" spans="18:18" x14ac:dyDescent="0.25">
      <c r="R10803" s="330"/>
    </row>
    <row r="10804" spans="18:18" x14ac:dyDescent="0.25">
      <c r="R10804" s="330"/>
    </row>
    <row r="10805" spans="18:18" x14ac:dyDescent="0.25">
      <c r="R10805" s="330"/>
    </row>
    <row r="10806" spans="18:18" x14ac:dyDescent="0.25">
      <c r="R10806" s="330"/>
    </row>
    <row r="10807" spans="18:18" x14ac:dyDescent="0.25">
      <c r="R10807" s="330"/>
    </row>
    <row r="10808" spans="18:18" x14ac:dyDescent="0.25">
      <c r="R10808" s="330"/>
    </row>
    <row r="10809" spans="18:18" x14ac:dyDescent="0.25">
      <c r="R10809" s="330"/>
    </row>
    <row r="10810" spans="18:18" x14ac:dyDescent="0.25">
      <c r="R10810" s="330"/>
    </row>
    <row r="10811" spans="18:18" x14ac:dyDescent="0.25">
      <c r="R10811" s="330"/>
    </row>
    <row r="10812" spans="18:18" x14ac:dyDescent="0.25">
      <c r="R10812" s="330"/>
    </row>
    <row r="10813" spans="18:18" x14ac:dyDescent="0.25">
      <c r="R10813" s="330"/>
    </row>
    <row r="10814" spans="18:18" x14ac:dyDescent="0.25">
      <c r="R10814" s="330"/>
    </row>
    <row r="10815" spans="18:18" x14ac:dyDescent="0.25">
      <c r="R10815" s="330"/>
    </row>
    <row r="10816" spans="18:18" x14ac:dyDescent="0.25">
      <c r="R10816" s="330"/>
    </row>
    <row r="10817" spans="18:18" x14ac:dyDescent="0.25">
      <c r="R10817" s="330"/>
    </row>
    <row r="10818" spans="18:18" x14ac:dyDescent="0.25">
      <c r="R10818" s="330"/>
    </row>
    <row r="10819" spans="18:18" x14ac:dyDescent="0.25">
      <c r="R10819" s="330"/>
    </row>
    <row r="10820" spans="18:18" x14ac:dyDescent="0.25">
      <c r="R10820" s="330"/>
    </row>
    <row r="10821" spans="18:18" x14ac:dyDescent="0.25">
      <c r="R10821" s="330"/>
    </row>
    <row r="10822" spans="18:18" x14ac:dyDescent="0.25">
      <c r="R10822" s="330"/>
    </row>
    <row r="10823" spans="18:18" x14ac:dyDescent="0.25">
      <c r="R10823" s="330"/>
    </row>
    <row r="10824" spans="18:18" x14ac:dyDescent="0.25">
      <c r="R10824" s="330"/>
    </row>
    <row r="10825" spans="18:18" x14ac:dyDescent="0.25">
      <c r="R10825" s="330"/>
    </row>
    <row r="10826" spans="18:18" x14ac:dyDescent="0.25">
      <c r="R10826" s="330"/>
    </row>
    <row r="10827" spans="18:18" x14ac:dyDescent="0.25">
      <c r="R10827" s="330"/>
    </row>
    <row r="10828" spans="18:18" x14ac:dyDescent="0.25">
      <c r="R10828" s="330"/>
    </row>
    <row r="10829" spans="18:18" x14ac:dyDescent="0.25">
      <c r="R10829" s="330"/>
    </row>
    <row r="10830" spans="18:18" x14ac:dyDescent="0.25">
      <c r="R10830" s="330"/>
    </row>
    <row r="10831" spans="18:18" x14ac:dyDescent="0.25">
      <c r="R10831" s="330"/>
    </row>
    <row r="10832" spans="18:18" x14ac:dyDescent="0.25">
      <c r="R10832" s="330"/>
    </row>
    <row r="10833" spans="18:18" x14ac:dyDescent="0.25">
      <c r="R10833" s="330"/>
    </row>
    <row r="10834" spans="18:18" x14ac:dyDescent="0.25">
      <c r="R10834" s="330"/>
    </row>
    <row r="10835" spans="18:18" x14ac:dyDescent="0.25">
      <c r="R10835" s="330"/>
    </row>
    <row r="10836" spans="18:18" x14ac:dyDescent="0.25">
      <c r="R10836" s="330"/>
    </row>
    <row r="10837" spans="18:18" x14ac:dyDescent="0.25">
      <c r="R10837" s="330"/>
    </row>
    <row r="10838" spans="18:18" x14ac:dyDescent="0.25">
      <c r="R10838" s="330"/>
    </row>
    <row r="10839" spans="18:18" x14ac:dyDescent="0.25">
      <c r="R10839" s="330"/>
    </row>
    <row r="10840" spans="18:18" x14ac:dyDescent="0.25">
      <c r="R10840" s="330"/>
    </row>
    <row r="10841" spans="18:18" x14ac:dyDescent="0.25">
      <c r="R10841" s="330"/>
    </row>
    <row r="10842" spans="18:18" x14ac:dyDescent="0.25">
      <c r="R10842" s="330"/>
    </row>
    <row r="10843" spans="18:18" x14ac:dyDescent="0.25">
      <c r="R10843" s="330"/>
    </row>
    <row r="10844" spans="18:18" x14ac:dyDescent="0.25">
      <c r="R10844" s="330"/>
    </row>
    <row r="10845" spans="18:18" x14ac:dyDescent="0.25">
      <c r="R10845" s="330"/>
    </row>
    <row r="10846" spans="18:18" x14ac:dyDescent="0.25">
      <c r="R10846" s="330"/>
    </row>
    <row r="10847" spans="18:18" x14ac:dyDescent="0.25">
      <c r="R10847" s="330"/>
    </row>
    <row r="10848" spans="18:18" x14ac:dyDescent="0.25">
      <c r="R10848" s="330"/>
    </row>
    <row r="10849" spans="18:18" x14ac:dyDescent="0.25">
      <c r="R10849" s="330"/>
    </row>
    <row r="10850" spans="18:18" x14ac:dyDescent="0.25">
      <c r="R10850" s="330"/>
    </row>
    <row r="10851" spans="18:18" x14ac:dyDescent="0.25">
      <c r="R10851" s="330"/>
    </row>
    <row r="10852" spans="18:18" x14ac:dyDescent="0.25">
      <c r="R10852" s="330"/>
    </row>
    <row r="10853" spans="18:18" x14ac:dyDescent="0.25">
      <c r="R10853" s="330"/>
    </row>
    <row r="10854" spans="18:18" x14ac:dyDescent="0.25">
      <c r="R10854" s="330"/>
    </row>
    <row r="10855" spans="18:18" x14ac:dyDescent="0.25">
      <c r="R10855" s="330"/>
    </row>
    <row r="10856" spans="18:18" x14ac:dyDescent="0.25">
      <c r="R10856" s="330"/>
    </row>
    <row r="10857" spans="18:18" x14ac:dyDescent="0.25">
      <c r="R10857" s="330"/>
    </row>
    <row r="10858" spans="18:18" x14ac:dyDescent="0.25">
      <c r="R10858" s="330"/>
    </row>
    <row r="10859" spans="18:18" x14ac:dyDescent="0.25">
      <c r="R10859" s="330"/>
    </row>
    <row r="10860" spans="18:18" x14ac:dyDescent="0.25">
      <c r="R10860" s="330"/>
    </row>
    <row r="10861" spans="18:18" x14ac:dyDescent="0.25">
      <c r="R10861" s="330"/>
    </row>
    <row r="10862" spans="18:18" x14ac:dyDescent="0.25">
      <c r="R10862" s="330"/>
    </row>
    <row r="10863" spans="18:18" x14ac:dyDescent="0.25">
      <c r="R10863" s="330"/>
    </row>
    <row r="10864" spans="18:18" x14ac:dyDescent="0.25">
      <c r="R10864" s="330"/>
    </row>
    <row r="10865" spans="18:18" x14ac:dyDescent="0.25">
      <c r="R10865" s="330"/>
    </row>
    <row r="10866" spans="18:18" x14ac:dyDescent="0.25">
      <c r="R10866" s="330"/>
    </row>
    <row r="10867" spans="18:18" x14ac:dyDescent="0.25">
      <c r="R10867" s="330"/>
    </row>
    <row r="10868" spans="18:18" x14ac:dyDescent="0.25">
      <c r="R10868" s="330"/>
    </row>
    <row r="10869" spans="18:18" x14ac:dyDescent="0.25">
      <c r="R10869" s="330"/>
    </row>
    <row r="10870" spans="18:18" x14ac:dyDescent="0.25">
      <c r="R10870" s="330"/>
    </row>
    <row r="10871" spans="18:18" x14ac:dyDescent="0.25">
      <c r="R10871" s="330"/>
    </row>
    <row r="10872" spans="18:18" x14ac:dyDescent="0.25">
      <c r="R10872" s="330"/>
    </row>
    <row r="10873" spans="18:18" x14ac:dyDescent="0.25">
      <c r="R10873" s="330"/>
    </row>
    <row r="10874" spans="18:18" x14ac:dyDescent="0.25">
      <c r="R10874" s="330"/>
    </row>
    <row r="10875" spans="18:18" x14ac:dyDescent="0.25">
      <c r="R10875" s="330"/>
    </row>
    <row r="10876" spans="18:18" x14ac:dyDescent="0.25">
      <c r="R10876" s="330"/>
    </row>
    <row r="10877" spans="18:18" x14ac:dyDescent="0.25">
      <c r="R10877" s="330"/>
    </row>
    <row r="10878" spans="18:18" x14ac:dyDescent="0.25">
      <c r="R10878" s="330"/>
    </row>
    <row r="10879" spans="18:18" x14ac:dyDescent="0.25">
      <c r="R10879" s="330"/>
    </row>
    <row r="10880" spans="18:18" x14ac:dyDescent="0.25">
      <c r="R10880" s="330"/>
    </row>
    <row r="10881" spans="18:18" x14ac:dyDescent="0.25">
      <c r="R10881" s="330"/>
    </row>
    <row r="10882" spans="18:18" x14ac:dyDescent="0.25">
      <c r="R10882" s="330"/>
    </row>
    <row r="10883" spans="18:18" x14ac:dyDescent="0.25">
      <c r="R10883" s="330"/>
    </row>
    <row r="10884" spans="18:18" x14ac:dyDescent="0.25">
      <c r="R10884" s="330"/>
    </row>
    <row r="10885" spans="18:18" x14ac:dyDescent="0.25">
      <c r="R10885" s="330"/>
    </row>
    <row r="10886" spans="18:18" x14ac:dyDescent="0.25">
      <c r="R10886" s="330"/>
    </row>
    <row r="10887" spans="18:18" x14ac:dyDescent="0.25">
      <c r="R10887" s="330"/>
    </row>
    <row r="10888" spans="18:18" x14ac:dyDescent="0.25">
      <c r="R10888" s="330"/>
    </row>
    <row r="10889" spans="18:18" x14ac:dyDescent="0.25">
      <c r="R10889" s="330"/>
    </row>
    <row r="10890" spans="18:18" x14ac:dyDescent="0.25">
      <c r="R10890" s="330"/>
    </row>
    <row r="10891" spans="18:18" x14ac:dyDescent="0.25">
      <c r="R10891" s="330"/>
    </row>
    <row r="10892" spans="18:18" x14ac:dyDescent="0.25">
      <c r="R10892" s="330"/>
    </row>
    <row r="10893" spans="18:18" x14ac:dyDescent="0.25">
      <c r="R10893" s="330"/>
    </row>
    <row r="10894" spans="18:18" x14ac:dyDescent="0.25">
      <c r="R10894" s="330"/>
    </row>
    <row r="10895" spans="18:18" x14ac:dyDescent="0.25">
      <c r="R10895" s="330"/>
    </row>
    <row r="10896" spans="18:18" x14ac:dyDescent="0.25">
      <c r="R10896" s="330"/>
    </row>
    <row r="10897" spans="18:18" x14ac:dyDescent="0.25">
      <c r="R10897" s="330"/>
    </row>
    <row r="10898" spans="18:18" x14ac:dyDescent="0.25">
      <c r="R10898" s="330"/>
    </row>
    <row r="10899" spans="18:18" x14ac:dyDescent="0.25">
      <c r="R10899" s="330"/>
    </row>
    <row r="10900" spans="18:18" x14ac:dyDescent="0.25">
      <c r="R10900" s="330"/>
    </row>
    <row r="10901" spans="18:18" x14ac:dyDescent="0.25">
      <c r="R10901" s="330"/>
    </row>
    <row r="10902" spans="18:18" x14ac:dyDescent="0.25">
      <c r="R10902" s="330"/>
    </row>
    <row r="10903" spans="18:18" x14ac:dyDescent="0.25">
      <c r="R10903" s="330"/>
    </row>
    <row r="10904" spans="18:18" x14ac:dyDescent="0.25">
      <c r="R10904" s="330"/>
    </row>
    <row r="10905" spans="18:18" x14ac:dyDescent="0.25">
      <c r="R10905" s="330"/>
    </row>
    <row r="10906" spans="18:18" x14ac:dyDescent="0.25">
      <c r="R10906" s="330"/>
    </row>
    <row r="10907" spans="18:18" x14ac:dyDescent="0.25">
      <c r="R10907" s="330"/>
    </row>
    <row r="10908" spans="18:18" x14ac:dyDescent="0.25">
      <c r="R10908" s="330"/>
    </row>
    <row r="10909" spans="18:18" x14ac:dyDescent="0.25">
      <c r="R10909" s="330"/>
    </row>
    <row r="10910" spans="18:18" x14ac:dyDescent="0.25">
      <c r="R10910" s="330"/>
    </row>
    <row r="10911" spans="18:18" x14ac:dyDescent="0.25">
      <c r="R10911" s="330"/>
    </row>
    <row r="10912" spans="18:18" x14ac:dyDescent="0.25">
      <c r="R10912" s="330"/>
    </row>
    <row r="10913" spans="18:18" x14ac:dyDescent="0.25">
      <c r="R10913" s="330"/>
    </row>
    <row r="10914" spans="18:18" x14ac:dyDescent="0.25">
      <c r="R10914" s="330"/>
    </row>
    <row r="10915" spans="18:18" x14ac:dyDescent="0.25">
      <c r="R10915" s="330"/>
    </row>
    <row r="10916" spans="18:18" x14ac:dyDescent="0.25">
      <c r="R10916" s="330"/>
    </row>
    <row r="10917" spans="18:18" x14ac:dyDescent="0.25">
      <c r="R10917" s="330"/>
    </row>
    <row r="10918" spans="18:18" x14ac:dyDescent="0.25">
      <c r="R10918" s="330"/>
    </row>
    <row r="10919" spans="18:18" x14ac:dyDescent="0.25">
      <c r="R10919" s="330"/>
    </row>
    <row r="10920" spans="18:18" x14ac:dyDescent="0.25">
      <c r="R10920" s="330"/>
    </row>
    <row r="10921" spans="18:18" x14ac:dyDescent="0.25">
      <c r="R10921" s="330"/>
    </row>
    <row r="10922" spans="18:18" x14ac:dyDescent="0.25">
      <c r="R10922" s="330"/>
    </row>
    <row r="10923" spans="18:18" x14ac:dyDescent="0.25">
      <c r="R10923" s="330"/>
    </row>
    <row r="10924" spans="18:18" x14ac:dyDescent="0.25">
      <c r="R10924" s="330"/>
    </row>
    <row r="10925" spans="18:18" x14ac:dyDescent="0.25">
      <c r="R10925" s="330"/>
    </row>
    <row r="10926" spans="18:18" x14ac:dyDescent="0.25">
      <c r="R10926" s="330"/>
    </row>
    <row r="10927" spans="18:18" x14ac:dyDescent="0.25">
      <c r="R10927" s="330"/>
    </row>
    <row r="10928" spans="18:18" x14ac:dyDescent="0.25">
      <c r="R10928" s="330"/>
    </row>
    <row r="10929" spans="18:18" x14ac:dyDescent="0.25">
      <c r="R10929" s="330"/>
    </row>
    <row r="10930" spans="18:18" x14ac:dyDescent="0.25">
      <c r="R10930" s="330"/>
    </row>
    <row r="10931" spans="18:18" x14ac:dyDescent="0.25">
      <c r="R10931" s="330"/>
    </row>
    <row r="10932" spans="18:18" x14ac:dyDescent="0.25">
      <c r="R10932" s="330"/>
    </row>
    <row r="10933" spans="18:18" x14ac:dyDescent="0.25">
      <c r="R10933" s="330"/>
    </row>
    <row r="10934" spans="18:18" x14ac:dyDescent="0.25">
      <c r="R10934" s="330"/>
    </row>
    <row r="10935" spans="18:18" x14ac:dyDescent="0.25">
      <c r="R10935" s="330"/>
    </row>
    <row r="10936" spans="18:18" x14ac:dyDescent="0.25">
      <c r="R10936" s="330"/>
    </row>
    <row r="10937" spans="18:18" x14ac:dyDescent="0.25">
      <c r="R10937" s="330"/>
    </row>
    <row r="10938" spans="18:18" x14ac:dyDescent="0.25">
      <c r="R10938" s="330"/>
    </row>
    <row r="10939" spans="18:18" x14ac:dyDescent="0.25">
      <c r="R10939" s="330"/>
    </row>
    <row r="10940" spans="18:18" x14ac:dyDescent="0.25">
      <c r="R10940" s="330"/>
    </row>
    <row r="10941" spans="18:18" x14ac:dyDescent="0.25">
      <c r="R10941" s="330"/>
    </row>
    <row r="10942" spans="18:18" x14ac:dyDescent="0.25">
      <c r="R10942" s="330"/>
    </row>
    <row r="10943" spans="18:18" x14ac:dyDescent="0.25">
      <c r="R10943" s="330"/>
    </row>
    <row r="10944" spans="18:18" x14ac:dyDescent="0.25">
      <c r="R10944" s="330"/>
    </row>
    <row r="10945" spans="18:18" x14ac:dyDescent="0.25">
      <c r="R10945" s="330"/>
    </row>
    <row r="10946" spans="18:18" x14ac:dyDescent="0.25">
      <c r="R10946" s="330"/>
    </row>
    <row r="10947" spans="18:18" x14ac:dyDescent="0.25">
      <c r="R10947" s="330"/>
    </row>
    <row r="10948" spans="18:18" x14ac:dyDescent="0.25">
      <c r="R10948" s="330"/>
    </row>
    <row r="10949" spans="18:18" x14ac:dyDescent="0.25">
      <c r="R10949" s="330"/>
    </row>
    <row r="10950" spans="18:18" x14ac:dyDescent="0.25">
      <c r="R10950" s="330"/>
    </row>
    <row r="10951" spans="18:18" x14ac:dyDescent="0.25">
      <c r="R10951" s="330"/>
    </row>
    <row r="10952" spans="18:18" x14ac:dyDescent="0.25">
      <c r="R10952" s="330"/>
    </row>
    <row r="10953" spans="18:18" x14ac:dyDescent="0.25">
      <c r="R10953" s="330"/>
    </row>
    <row r="10954" spans="18:18" x14ac:dyDescent="0.25">
      <c r="R10954" s="330"/>
    </row>
    <row r="10955" spans="18:18" x14ac:dyDescent="0.25">
      <c r="R10955" s="330"/>
    </row>
    <row r="10956" spans="18:18" x14ac:dyDescent="0.25">
      <c r="R10956" s="330"/>
    </row>
    <row r="10957" spans="18:18" x14ac:dyDescent="0.25">
      <c r="R10957" s="330"/>
    </row>
    <row r="10958" spans="18:18" x14ac:dyDescent="0.25">
      <c r="R10958" s="330"/>
    </row>
    <row r="10959" spans="18:18" x14ac:dyDescent="0.25">
      <c r="R10959" s="330"/>
    </row>
    <row r="10960" spans="18:18" x14ac:dyDescent="0.25">
      <c r="R10960" s="330"/>
    </row>
    <row r="10961" spans="18:18" x14ac:dyDescent="0.25">
      <c r="R10961" s="330"/>
    </row>
    <row r="10962" spans="18:18" x14ac:dyDescent="0.25">
      <c r="R10962" s="330"/>
    </row>
    <row r="10963" spans="18:18" x14ac:dyDescent="0.25">
      <c r="R10963" s="330"/>
    </row>
    <row r="10964" spans="18:18" x14ac:dyDescent="0.25">
      <c r="R10964" s="330"/>
    </row>
    <row r="10965" spans="18:18" x14ac:dyDescent="0.25">
      <c r="R10965" s="330"/>
    </row>
    <row r="10966" spans="18:18" x14ac:dyDescent="0.25">
      <c r="R10966" s="330"/>
    </row>
    <row r="10967" spans="18:18" x14ac:dyDescent="0.25">
      <c r="R10967" s="330"/>
    </row>
    <row r="10968" spans="18:18" x14ac:dyDescent="0.25">
      <c r="R10968" s="330"/>
    </row>
    <row r="10969" spans="18:18" x14ac:dyDescent="0.25">
      <c r="R10969" s="330"/>
    </row>
    <row r="10970" spans="18:18" x14ac:dyDescent="0.25">
      <c r="R10970" s="330"/>
    </row>
    <row r="10971" spans="18:18" x14ac:dyDescent="0.25">
      <c r="R10971" s="330"/>
    </row>
    <row r="10972" spans="18:18" x14ac:dyDescent="0.25">
      <c r="R10972" s="330"/>
    </row>
    <row r="10973" spans="18:18" x14ac:dyDescent="0.25">
      <c r="R10973" s="330"/>
    </row>
    <row r="10974" spans="18:18" x14ac:dyDescent="0.25">
      <c r="R10974" s="330"/>
    </row>
    <row r="10975" spans="18:18" x14ac:dyDescent="0.25">
      <c r="R10975" s="330"/>
    </row>
    <row r="10976" spans="18:18" x14ac:dyDescent="0.25">
      <c r="R10976" s="330"/>
    </row>
    <row r="10977" spans="18:18" x14ac:dyDescent="0.25">
      <c r="R10977" s="330"/>
    </row>
    <row r="10978" spans="18:18" x14ac:dyDescent="0.25">
      <c r="R10978" s="330"/>
    </row>
    <row r="10979" spans="18:18" x14ac:dyDescent="0.25">
      <c r="R10979" s="330"/>
    </row>
    <row r="10980" spans="18:18" x14ac:dyDescent="0.25">
      <c r="R10980" s="330"/>
    </row>
    <row r="10981" spans="18:18" x14ac:dyDescent="0.25">
      <c r="R10981" s="330"/>
    </row>
    <row r="10982" spans="18:18" x14ac:dyDescent="0.25">
      <c r="R10982" s="330"/>
    </row>
    <row r="10983" spans="18:18" x14ac:dyDescent="0.25">
      <c r="R10983" s="330"/>
    </row>
    <row r="10984" spans="18:18" x14ac:dyDescent="0.25">
      <c r="R10984" s="330"/>
    </row>
    <row r="10985" spans="18:18" x14ac:dyDescent="0.25">
      <c r="R10985" s="330"/>
    </row>
    <row r="10986" spans="18:18" x14ac:dyDescent="0.25">
      <c r="R10986" s="330"/>
    </row>
    <row r="10987" spans="18:18" x14ac:dyDescent="0.25">
      <c r="R10987" s="330"/>
    </row>
    <row r="10988" spans="18:18" x14ac:dyDescent="0.25">
      <c r="R10988" s="330"/>
    </row>
    <row r="10989" spans="18:18" x14ac:dyDescent="0.25">
      <c r="R10989" s="330"/>
    </row>
    <row r="10990" spans="18:18" x14ac:dyDescent="0.25">
      <c r="R10990" s="330"/>
    </row>
    <row r="10991" spans="18:18" x14ac:dyDescent="0.25">
      <c r="R10991" s="330"/>
    </row>
    <row r="10992" spans="18:18" x14ac:dyDescent="0.25">
      <c r="R10992" s="330"/>
    </row>
    <row r="10993" spans="18:18" x14ac:dyDescent="0.25">
      <c r="R10993" s="330"/>
    </row>
    <row r="10994" spans="18:18" x14ac:dyDescent="0.25">
      <c r="R10994" s="330"/>
    </row>
    <row r="10995" spans="18:18" x14ac:dyDescent="0.25">
      <c r="R10995" s="330"/>
    </row>
    <row r="10996" spans="18:18" x14ac:dyDescent="0.25">
      <c r="R10996" s="330"/>
    </row>
    <row r="10997" spans="18:18" x14ac:dyDescent="0.25">
      <c r="R10997" s="330"/>
    </row>
    <row r="10998" spans="18:18" x14ac:dyDescent="0.25">
      <c r="R10998" s="330"/>
    </row>
    <row r="10999" spans="18:18" x14ac:dyDescent="0.25">
      <c r="R10999" s="330"/>
    </row>
    <row r="11000" spans="18:18" x14ac:dyDescent="0.25">
      <c r="R11000" s="330"/>
    </row>
    <row r="11001" spans="18:18" x14ac:dyDescent="0.25">
      <c r="R11001" s="330"/>
    </row>
    <row r="11002" spans="18:18" x14ac:dyDescent="0.25">
      <c r="R11002" s="330"/>
    </row>
    <row r="11003" spans="18:18" x14ac:dyDescent="0.25">
      <c r="R11003" s="330"/>
    </row>
    <row r="11004" spans="18:18" x14ac:dyDescent="0.25">
      <c r="R11004" s="330"/>
    </row>
    <row r="11005" spans="18:18" x14ac:dyDescent="0.25">
      <c r="R11005" s="330"/>
    </row>
    <row r="11006" spans="18:18" x14ac:dyDescent="0.25">
      <c r="R11006" s="330"/>
    </row>
    <row r="11007" spans="18:18" x14ac:dyDescent="0.25">
      <c r="R11007" s="330"/>
    </row>
    <row r="11008" spans="18:18" x14ac:dyDescent="0.25">
      <c r="R11008" s="330"/>
    </row>
    <row r="11009" spans="18:18" x14ac:dyDescent="0.25">
      <c r="R11009" s="330"/>
    </row>
    <row r="11010" spans="18:18" x14ac:dyDescent="0.25">
      <c r="R11010" s="330"/>
    </row>
    <row r="11011" spans="18:18" x14ac:dyDescent="0.25">
      <c r="R11011" s="330"/>
    </row>
    <row r="11012" spans="18:18" x14ac:dyDescent="0.25">
      <c r="R11012" s="330"/>
    </row>
    <row r="11013" spans="18:18" x14ac:dyDescent="0.25">
      <c r="R11013" s="330"/>
    </row>
    <row r="11014" spans="18:18" x14ac:dyDescent="0.25">
      <c r="R11014" s="330"/>
    </row>
    <row r="11015" spans="18:18" x14ac:dyDescent="0.25">
      <c r="R11015" s="330"/>
    </row>
    <row r="11016" spans="18:18" x14ac:dyDescent="0.25">
      <c r="R11016" s="330"/>
    </row>
    <row r="11017" spans="18:18" x14ac:dyDescent="0.25">
      <c r="R11017" s="330"/>
    </row>
    <row r="11018" spans="18:18" x14ac:dyDescent="0.25">
      <c r="R11018" s="330"/>
    </row>
    <row r="11019" spans="18:18" x14ac:dyDescent="0.25">
      <c r="R11019" s="330"/>
    </row>
    <row r="11020" spans="18:18" x14ac:dyDescent="0.25">
      <c r="R11020" s="330"/>
    </row>
    <row r="11021" spans="18:18" x14ac:dyDescent="0.25">
      <c r="R11021" s="330"/>
    </row>
    <row r="11022" spans="18:18" x14ac:dyDescent="0.25">
      <c r="R11022" s="330"/>
    </row>
    <row r="11023" spans="18:18" x14ac:dyDescent="0.25">
      <c r="R11023" s="330"/>
    </row>
    <row r="11024" spans="18:18" x14ac:dyDescent="0.25">
      <c r="R11024" s="330"/>
    </row>
    <row r="11025" spans="18:18" x14ac:dyDescent="0.25">
      <c r="R11025" s="330"/>
    </row>
    <row r="11026" spans="18:18" x14ac:dyDescent="0.25">
      <c r="R11026" s="330"/>
    </row>
    <row r="11027" spans="18:18" x14ac:dyDescent="0.25">
      <c r="R11027" s="330"/>
    </row>
    <row r="11028" spans="18:18" x14ac:dyDescent="0.25">
      <c r="R11028" s="330"/>
    </row>
    <row r="11029" spans="18:18" x14ac:dyDescent="0.25">
      <c r="R11029" s="330"/>
    </row>
    <row r="11030" spans="18:18" x14ac:dyDescent="0.25">
      <c r="R11030" s="330"/>
    </row>
    <row r="11031" spans="18:18" x14ac:dyDescent="0.25">
      <c r="R11031" s="330"/>
    </row>
    <row r="11032" spans="18:18" x14ac:dyDescent="0.25">
      <c r="R11032" s="330"/>
    </row>
    <row r="11033" spans="18:18" x14ac:dyDescent="0.25">
      <c r="R11033" s="330"/>
    </row>
    <row r="11034" spans="18:18" x14ac:dyDescent="0.25">
      <c r="R11034" s="330"/>
    </row>
    <row r="11035" spans="18:18" x14ac:dyDescent="0.25">
      <c r="R11035" s="330"/>
    </row>
    <row r="11036" spans="18:18" x14ac:dyDescent="0.25">
      <c r="R11036" s="330"/>
    </row>
    <row r="11037" spans="18:18" x14ac:dyDescent="0.25">
      <c r="R11037" s="330"/>
    </row>
    <row r="11038" spans="18:18" x14ac:dyDescent="0.25">
      <c r="R11038" s="330"/>
    </row>
    <row r="11039" spans="18:18" x14ac:dyDescent="0.25">
      <c r="R11039" s="330"/>
    </row>
    <row r="11040" spans="18:18" x14ac:dyDescent="0.25">
      <c r="R11040" s="330"/>
    </row>
    <row r="11041" spans="18:18" x14ac:dyDescent="0.25">
      <c r="R11041" s="330"/>
    </row>
    <row r="11042" spans="18:18" x14ac:dyDescent="0.25">
      <c r="R11042" s="330"/>
    </row>
    <row r="11043" spans="18:18" x14ac:dyDescent="0.25">
      <c r="R11043" s="330"/>
    </row>
    <row r="11044" spans="18:18" x14ac:dyDescent="0.25">
      <c r="R11044" s="330"/>
    </row>
    <row r="11045" spans="18:18" x14ac:dyDescent="0.25">
      <c r="R11045" s="330"/>
    </row>
    <row r="11046" spans="18:18" x14ac:dyDescent="0.25">
      <c r="R11046" s="330"/>
    </row>
    <row r="11047" spans="18:18" x14ac:dyDescent="0.25">
      <c r="R11047" s="330"/>
    </row>
    <row r="11048" spans="18:18" x14ac:dyDescent="0.25">
      <c r="R11048" s="330"/>
    </row>
    <row r="11049" spans="18:18" x14ac:dyDescent="0.25">
      <c r="R11049" s="330"/>
    </row>
    <row r="11050" spans="18:18" x14ac:dyDescent="0.25">
      <c r="R11050" s="330"/>
    </row>
    <row r="11051" spans="18:18" x14ac:dyDescent="0.25">
      <c r="R11051" s="330"/>
    </row>
    <row r="11052" spans="18:18" x14ac:dyDescent="0.25">
      <c r="R11052" s="330"/>
    </row>
    <row r="11053" spans="18:18" x14ac:dyDescent="0.25">
      <c r="R11053" s="330"/>
    </row>
    <row r="11054" spans="18:18" x14ac:dyDescent="0.25">
      <c r="R11054" s="330"/>
    </row>
    <row r="11055" spans="18:18" x14ac:dyDescent="0.25">
      <c r="R11055" s="330"/>
    </row>
    <row r="11056" spans="18:18" x14ac:dyDescent="0.25">
      <c r="R11056" s="330"/>
    </row>
    <row r="11057" spans="18:18" x14ac:dyDescent="0.25">
      <c r="R11057" s="330"/>
    </row>
    <row r="11058" spans="18:18" x14ac:dyDescent="0.25">
      <c r="R11058" s="330"/>
    </row>
    <row r="11059" spans="18:18" x14ac:dyDescent="0.25">
      <c r="R11059" s="330"/>
    </row>
    <row r="11060" spans="18:18" x14ac:dyDescent="0.25">
      <c r="R11060" s="330"/>
    </row>
    <row r="11061" spans="18:18" x14ac:dyDescent="0.25">
      <c r="R11061" s="330"/>
    </row>
    <row r="11062" spans="18:18" x14ac:dyDescent="0.25">
      <c r="R11062" s="330"/>
    </row>
    <row r="11063" spans="18:18" x14ac:dyDescent="0.25">
      <c r="R11063" s="330"/>
    </row>
    <row r="11064" spans="18:18" x14ac:dyDescent="0.25">
      <c r="R11064" s="330"/>
    </row>
    <row r="11065" spans="18:18" x14ac:dyDescent="0.25">
      <c r="R11065" s="330"/>
    </row>
    <row r="11066" spans="18:18" x14ac:dyDescent="0.25">
      <c r="R11066" s="330"/>
    </row>
    <row r="11067" spans="18:18" x14ac:dyDescent="0.25">
      <c r="R11067" s="330"/>
    </row>
    <row r="11068" spans="18:18" x14ac:dyDescent="0.25">
      <c r="R11068" s="330"/>
    </row>
    <row r="11069" spans="18:18" x14ac:dyDescent="0.25">
      <c r="R11069" s="330"/>
    </row>
    <row r="11070" spans="18:18" x14ac:dyDescent="0.25">
      <c r="R11070" s="330"/>
    </row>
    <row r="11071" spans="18:18" x14ac:dyDescent="0.25">
      <c r="R11071" s="330"/>
    </row>
    <row r="11072" spans="18:18" x14ac:dyDescent="0.25">
      <c r="R11072" s="330"/>
    </row>
    <row r="11073" spans="18:18" x14ac:dyDescent="0.25">
      <c r="R11073" s="330"/>
    </row>
    <row r="11074" spans="18:18" x14ac:dyDescent="0.25">
      <c r="R11074" s="330"/>
    </row>
    <row r="11075" spans="18:18" x14ac:dyDescent="0.25">
      <c r="R11075" s="330"/>
    </row>
    <row r="11076" spans="18:18" x14ac:dyDescent="0.25">
      <c r="R11076" s="330"/>
    </row>
    <row r="11077" spans="18:18" x14ac:dyDescent="0.25">
      <c r="R11077" s="330"/>
    </row>
    <row r="11078" spans="18:18" x14ac:dyDescent="0.25">
      <c r="R11078" s="330"/>
    </row>
    <row r="11079" spans="18:18" x14ac:dyDescent="0.25">
      <c r="R11079" s="330"/>
    </row>
    <row r="11080" spans="18:18" x14ac:dyDescent="0.25">
      <c r="R11080" s="330"/>
    </row>
    <row r="11081" spans="18:18" x14ac:dyDescent="0.25">
      <c r="R11081" s="330"/>
    </row>
    <row r="11082" spans="18:18" x14ac:dyDescent="0.25">
      <c r="R11082" s="330"/>
    </row>
    <row r="11083" spans="18:18" x14ac:dyDescent="0.25">
      <c r="R11083" s="330"/>
    </row>
    <row r="11084" spans="18:18" x14ac:dyDescent="0.25">
      <c r="R11084" s="330"/>
    </row>
    <row r="11085" spans="18:18" x14ac:dyDescent="0.25">
      <c r="R11085" s="330"/>
    </row>
    <row r="11086" spans="18:18" x14ac:dyDescent="0.25">
      <c r="R11086" s="330"/>
    </row>
    <row r="11087" spans="18:18" x14ac:dyDescent="0.25">
      <c r="R11087" s="330"/>
    </row>
    <row r="11088" spans="18:18" x14ac:dyDescent="0.25">
      <c r="R11088" s="330"/>
    </row>
    <row r="11089" spans="18:18" x14ac:dyDescent="0.25">
      <c r="R11089" s="330"/>
    </row>
    <row r="11090" spans="18:18" x14ac:dyDescent="0.25">
      <c r="R11090" s="330"/>
    </row>
    <row r="11091" spans="18:18" x14ac:dyDescent="0.25">
      <c r="R11091" s="330"/>
    </row>
    <row r="11092" spans="18:18" x14ac:dyDescent="0.25">
      <c r="R11092" s="330"/>
    </row>
    <row r="11093" spans="18:18" x14ac:dyDescent="0.25">
      <c r="R11093" s="330"/>
    </row>
    <row r="11094" spans="18:18" x14ac:dyDescent="0.25">
      <c r="R11094" s="330"/>
    </row>
    <row r="11095" spans="18:18" x14ac:dyDescent="0.25">
      <c r="R11095" s="330"/>
    </row>
    <row r="11096" spans="18:18" x14ac:dyDescent="0.25">
      <c r="R11096" s="330"/>
    </row>
    <row r="11097" spans="18:18" x14ac:dyDescent="0.25">
      <c r="R11097" s="330"/>
    </row>
    <row r="11098" spans="18:18" x14ac:dyDescent="0.25">
      <c r="R11098" s="330"/>
    </row>
    <row r="11099" spans="18:18" x14ac:dyDescent="0.25">
      <c r="R11099" s="330"/>
    </row>
    <row r="11100" spans="18:18" x14ac:dyDescent="0.25">
      <c r="R11100" s="330"/>
    </row>
    <row r="11101" spans="18:18" x14ac:dyDescent="0.25">
      <c r="R11101" s="330"/>
    </row>
    <row r="11102" spans="18:18" x14ac:dyDescent="0.25">
      <c r="R11102" s="330"/>
    </row>
    <row r="11103" spans="18:18" x14ac:dyDescent="0.25">
      <c r="R11103" s="330"/>
    </row>
    <row r="11104" spans="18:18" x14ac:dyDescent="0.25">
      <c r="R11104" s="330"/>
    </row>
    <row r="11105" spans="18:18" x14ac:dyDescent="0.25">
      <c r="R11105" s="330"/>
    </row>
    <row r="11106" spans="18:18" x14ac:dyDescent="0.25">
      <c r="R11106" s="330"/>
    </row>
    <row r="11107" spans="18:18" x14ac:dyDescent="0.25">
      <c r="R11107" s="330"/>
    </row>
    <row r="11108" spans="18:18" x14ac:dyDescent="0.25">
      <c r="R11108" s="330"/>
    </row>
    <row r="11109" spans="18:18" x14ac:dyDescent="0.25">
      <c r="R11109" s="330"/>
    </row>
    <row r="11110" spans="18:18" x14ac:dyDescent="0.25">
      <c r="R11110" s="330"/>
    </row>
    <row r="11111" spans="18:18" x14ac:dyDescent="0.25">
      <c r="R11111" s="330"/>
    </row>
    <row r="11112" spans="18:18" x14ac:dyDescent="0.25">
      <c r="R11112" s="330"/>
    </row>
    <row r="11113" spans="18:18" x14ac:dyDescent="0.25">
      <c r="R11113" s="330"/>
    </row>
    <row r="11114" spans="18:18" x14ac:dyDescent="0.25">
      <c r="R11114" s="330"/>
    </row>
    <row r="11115" spans="18:18" x14ac:dyDescent="0.25">
      <c r="R11115" s="330"/>
    </row>
    <row r="11116" spans="18:18" x14ac:dyDescent="0.25">
      <c r="R11116" s="330"/>
    </row>
    <row r="11117" spans="18:18" x14ac:dyDescent="0.25">
      <c r="R11117" s="330"/>
    </row>
    <row r="11118" spans="18:18" x14ac:dyDescent="0.25">
      <c r="R11118" s="330"/>
    </row>
    <row r="11119" spans="18:18" x14ac:dyDescent="0.25">
      <c r="R11119" s="330"/>
    </row>
    <row r="11120" spans="18:18" x14ac:dyDescent="0.25">
      <c r="R11120" s="330"/>
    </row>
    <row r="11121" spans="18:18" x14ac:dyDescent="0.25">
      <c r="R11121" s="330"/>
    </row>
    <row r="11122" spans="18:18" x14ac:dyDescent="0.25">
      <c r="R11122" s="330"/>
    </row>
    <row r="11123" spans="18:18" x14ac:dyDescent="0.25">
      <c r="R11123" s="330"/>
    </row>
    <row r="11124" spans="18:18" x14ac:dyDescent="0.25">
      <c r="R11124" s="330"/>
    </row>
    <row r="11125" spans="18:18" x14ac:dyDescent="0.25">
      <c r="R11125" s="330"/>
    </row>
    <row r="11126" spans="18:18" x14ac:dyDescent="0.25">
      <c r="R11126" s="330"/>
    </row>
    <row r="11127" spans="18:18" x14ac:dyDescent="0.25">
      <c r="R11127" s="330"/>
    </row>
    <row r="11128" spans="18:18" x14ac:dyDescent="0.25">
      <c r="R11128" s="330"/>
    </row>
    <row r="11129" spans="18:18" x14ac:dyDescent="0.25">
      <c r="R11129" s="330"/>
    </row>
    <row r="11130" spans="18:18" x14ac:dyDescent="0.25">
      <c r="R11130" s="330"/>
    </row>
    <row r="11131" spans="18:18" x14ac:dyDescent="0.25">
      <c r="R11131" s="330"/>
    </row>
    <row r="11132" spans="18:18" x14ac:dyDescent="0.25">
      <c r="R11132" s="330"/>
    </row>
    <row r="11133" spans="18:18" x14ac:dyDescent="0.25">
      <c r="R11133" s="330"/>
    </row>
    <row r="11134" spans="18:18" x14ac:dyDescent="0.25">
      <c r="R11134" s="330"/>
    </row>
    <row r="11135" spans="18:18" x14ac:dyDescent="0.25">
      <c r="R11135" s="330"/>
    </row>
    <row r="11136" spans="18:18" x14ac:dyDescent="0.25">
      <c r="R11136" s="330"/>
    </row>
    <row r="11137" spans="18:18" x14ac:dyDescent="0.25">
      <c r="R11137" s="330"/>
    </row>
    <row r="11138" spans="18:18" x14ac:dyDescent="0.25">
      <c r="R11138" s="330"/>
    </row>
    <row r="11139" spans="18:18" x14ac:dyDescent="0.25">
      <c r="R11139" s="330"/>
    </row>
    <row r="11140" spans="18:18" x14ac:dyDescent="0.25">
      <c r="R11140" s="330"/>
    </row>
    <row r="11141" spans="18:18" x14ac:dyDescent="0.25">
      <c r="R11141" s="330"/>
    </row>
    <row r="11142" spans="18:18" x14ac:dyDescent="0.25">
      <c r="R11142" s="330"/>
    </row>
    <row r="11143" spans="18:18" x14ac:dyDescent="0.25">
      <c r="R11143" s="330"/>
    </row>
    <row r="11144" spans="18:18" x14ac:dyDescent="0.25">
      <c r="R11144" s="330"/>
    </row>
    <row r="11145" spans="18:18" x14ac:dyDescent="0.25">
      <c r="R11145" s="330"/>
    </row>
    <row r="11146" spans="18:18" x14ac:dyDescent="0.25">
      <c r="R11146" s="330"/>
    </row>
    <row r="11147" spans="18:18" x14ac:dyDescent="0.25">
      <c r="R11147" s="330"/>
    </row>
    <row r="11148" spans="18:18" x14ac:dyDescent="0.25">
      <c r="R11148" s="330"/>
    </row>
    <row r="11149" spans="18:18" x14ac:dyDescent="0.25">
      <c r="R11149" s="330"/>
    </row>
    <row r="11150" spans="18:18" x14ac:dyDescent="0.25">
      <c r="R11150" s="330"/>
    </row>
    <row r="11151" spans="18:18" x14ac:dyDescent="0.25">
      <c r="R11151" s="330"/>
    </row>
    <row r="11152" spans="18:18" x14ac:dyDescent="0.25">
      <c r="R11152" s="330"/>
    </row>
    <row r="11153" spans="18:18" x14ac:dyDescent="0.25">
      <c r="R11153" s="330"/>
    </row>
    <row r="11154" spans="18:18" x14ac:dyDescent="0.25">
      <c r="R11154" s="330"/>
    </row>
    <row r="11155" spans="18:18" x14ac:dyDescent="0.25">
      <c r="R11155" s="330"/>
    </row>
    <row r="11156" spans="18:18" x14ac:dyDescent="0.25">
      <c r="R11156" s="330"/>
    </row>
    <row r="11157" spans="18:18" x14ac:dyDescent="0.25">
      <c r="R11157" s="330"/>
    </row>
    <row r="11158" spans="18:18" x14ac:dyDescent="0.25">
      <c r="R11158" s="330"/>
    </row>
    <row r="11159" spans="18:18" x14ac:dyDescent="0.25">
      <c r="R11159" s="330"/>
    </row>
    <row r="11160" spans="18:18" x14ac:dyDescent="0.25">
      <c r="R11160" s="330"/>
    </row>
    <row r="11161" spans="18:18" x14ac:dyDescent="0.25">
      <c r="R11161" s="330"/>
    </row>
    <row r="11162" spans="18:18" x14ac:dyDescent="0.25">
      <c r="R11162" s="330"/>
    </row>
    <row r="11163" spans="18:18" x14ac:dyDescent="0.25">
      <c r="R11163" s="330"/>
    </row>
    <row r="11164" spans="18:18" x14ac:dyDescent="0.25">
      <c r="R11164" s="330"/>
    </row>
    <row r="11165" spans="18:18" x14ac:dyDescent="0.25">
      <c r="R11165" s="330"/>
    </row>
    <row r="11166" spans="18:18" x14ac:dyDescent="0.25">
      <c r="R11166" s="330"/>
    </row>
    <row r="11167" spans="18:18" x14ac:dyDescent="0.25">
      <c r="R11167" s="330"/>
    </row>
    <row r="11168" spans="18:18" x14ac:dyDescent="0.25">
      <c r="R11168" s="330"/>
    </row>
    <row r="11169" spans="18:18" x14ac:dyDescent="0.25">
      <c r="R11169" s="330"/>
    </row>
    <row r="11170" spans="18:18" x14ac:dyDescent="0.25">
      <c r="R11170" s="330"/>
    </row>
    <row r="11171" spans="18:18" x14ac:dyDescent="0.25">
      <c r="R11171" s="330"/>
    </row>
    <row r="11172" spans="18:18" x14ac:dyDescent="0.25">
      <c r="R11172" s="330"/>
    </row>
    <row r="11173" spans="18:18" x14ac:dyDescent="0.25">
      <c r="R11173" s="330"/>
    </row>
    <row r="11174" spans="18:18" x14ac:dyDescent="0.25">
      <c r="R11174" s="330"/>
    </row>
    <row r="11175" spans="18:18" x14ac:dyDescent="0.25">
      <c r="R11175" s="330"/>
    </row>
    <row r="11176" spans="18:18" x14ac:dyDescent="0.25">
      <c r="R11176" s="330"/>
    </row>
    <row r="11177" spans="18:18" x14ac:dyDescent="0.25">
      <c r="R11177" s="330"/>
    </row>
    <row r="11178" spans="18:18" x14ac:dyDescent="0.25">
      <c r="R11178" s="330"/>
    </row>
    <row r="11179" spans="18:18" x14ac:dyDescent="0.25">
      <c r="R11179" s="330"/>
    </row>
    <row r="11180" spans="18:18" x14ac:dyDescent="0.25">
      <c r="R11180" s="330"/>
    </row>
    <row r="11181" spans="18:18" x14ac:dyDescent="0.25">
      <c r="R11181" s="330"/>
    </row>
    <row r="11182" spans="18:18" x14ac:dyDescent="0.25">
      <c r="R11182" s="330"/>
    </row>
    <row r="11183" spans="18:18" x14ac:dyDescent="0.25">
      <c r="R11183" s="330"/>
    </row>
    <row r="11184" spans="18:18" x14ac:dyDescent="0.25">
      <c r="R11184" s="330"/>
    </row>
    <row r="11185" spans="18:18" x14ac:dyDescent="0.25">
      <c r="R11185" s="330"/>
    </row>
    <row r="11186" spans="18:18" x14ac:dyDescent="0.25">
      <c r="R11186" s="330"/>
    </row>
    <row r="11187" spans="18:18" x14ac:dyDescent="0.25">
      <c r="R11187" s="330"/>
    </row>
    <row r="11188" spans="18:18" x14ac:dyDescent="0.25">
      <c r="R11188" s="330"/>
    </row>
    <row r="11189" spans="18:18" x14ac:dyDescent="0.25">
      <c r="R11189" s="330"/>
    </row>
    <row r="11190" spans="18:18" x14ac:dyDescent="0.25">
      <c r="R11190" s="330"/>
    </row>
    <row r="11191" spans="18:18" x14ac:dyDescent="0.25">
      <c r="R11191" s="330"/>
    </row>
    <row r="11192" spans="18:18" x14ac:dyDescent="0.25">
      <c r="R11192" s="330"/>
    </row>
    <row r="11193" spans="18:18" x14ac:dyDescent="0.25">
      <c r="R11193" s="330"/>
    </row>
    <row r="11194" spans="18:18" x14ac:dyDescent="0.25">
      <c r="R11194" s="330"/>
    </row>
    <row r="11195" spans="18:18" x14ac:dyDescent="0.25">
      <c r="R11195" s="330"/>
    </row>
    <row r="11196" spans="18:18" x14ac:dyDescent="0.25">
      <c r="R11196" s="330"/>
    </row>
    <row r="11197" spans="18:18" x14ac:dyDescent="0.25">
      <c r="R11197" s="330"/>
    </row>
    <row r="11198" spans="18:18" x14ac:dyDescent="0.25">
      <c r="R11198" s="330"/>
    </row>
    <row r="11199" spans="18:18" x14ac:dyDescent="0.25">
      <c r="R11199" s="330"/>
    </row>
    <row r="11200" spans="18:18" x14ac:dyDescent="0.25">
      <c r="R11200" s="330"/>
    </row>
    <row r="11201" spans="18:18" x14ac:dyDescent="0.25">
      <c r="R11201" s="330"/>
    </row>
    <row r="11202" spans="18:18" x14ac:dyDescent="0.25">
      <c r="R11202" s="330"/>
    </row>
    <row r="11203" spans="18:18" x14ac:dyDescent="0.25">
      <c r="R11203" s="330"/>
    </row>
    <row r="11204" spans="18:18" x14ac:dyDescent="0.25">
      <c r="R11204" s="330"/>
    </row>
    <row r="11205" spans="18:18" x14ac:dyDescent="0.25">
      <c r="R11205" s="330"/>
    </row>
    <row r="11206" spans="18:18" x14ac:dyDescent="0.25">
      <c r="R11206" s="330"/>
    </row>
    <row r="11207" spans="18:18" x14ac:dyDescent="0.25">
      <c r="R11207" s="330"/>
    </row>
    <row r="11208" spans="18:18" x14ac:dyDescent="0.25">
      <c r="R11208" s="330"/>
    </row>
    <row r="11209" spans="18:18" x14ac:dyDescent="0.25">
      <c r="R11209" s="330"/>
    </row>
    <row r="11210" spans="18:18" x14ac:dyDescent="0.25">
      <c r="R11210" s="330"/>
    </row>
    <row r="11211" spans="18:18" x14ac:dyDescent="0.25">
      <c r="R11211" s="330"/>
    </row>
    <row r="11212" spans="18:18" x14ac:dyDescent="0.25">
      <c r="R11212" s="330"/>
    </row>
    <row r="11213" spans="18:18" x14ac:dyDescent="0.25">
      <c r="R11213" s="330"/>
    </row>
    <row r="11214" spans="18:18" x14ac:dyDescent="0.25">
      <c r="R11214" s="330"/>
    </row>
    <row r="11215" spans="18:18" x14ac:dyDescent="0.25">
      <c r="R11215" s="330"/>
    </row>
    <row r="11216" spans="18:18" x14ac:dyDescent="0.25">
      <c r="R11216" s="330"/>
    </row>
    <row r="11217" spans="18:18" x14ac:dyDescent="0.25">
      <c r="R11217" s="330"/>
    </row>
    <row r="11218" spans="18:18" x14ac:dyDescent="0.25">
      <c r="R11218" s="330"/>
    </row>
    <row r="11219" spans="18:18" x14ac:dyDescent="0.25">
      <c r="R11219" s="330"/>
    </row>
    <row r="11220" spans="18:18" x14ac:dyDescent="0.25">
      <c r="R11220" s="330"/>
    </row>
    <row r="11221" spans="18:18" x14ac:dyDescent="0.25">
      <c r="R11221" s="330"/>
    </row>
    <row r="11222" spans="18:18" x14ac:dyDescent="0.25">
      <c r="R11222" s="330"/>
    </row>
    <row r="11223" spans="18:18" x14ac:dyDescent="0.25">
      <c r="R11223" s="330"/>
    </row>
    <row r="11224" spans="18:18" x14ac:dyDescent="0.25">
      <c r="R11224" s="330"/>
    </row>
    <row r="11225" spans="18:18" x14ac:dyDescent="0.25">
      <c r="R11225" s="330"/>
    </row>
    <row r="11226" spans="18:18" x14ac:dyDescent="0.25">
      <c r="R11226" s="330"/>
    </row>
    <row r="11227" spans="18:18" x14ac:dyDescent="0.25">
      <c r="R11227" s="330"/>
    </row>
    <row r="11228" spans="18:18" x14ac:dyDescent="0.25">
      <c r="R11228" s="330"/>
    </row>
    <row r="11229" spans="18:18" x14ac:dyDescent="0.25">
      <c r="R11229" s="330"/>
    </row>
    <row r="11230" spans="18:18" x14ac:dyDescent="0.25">
      <c r="R11230" s="330"/>
    </row>
    <row r="11231" spans="18:18" x14ac:dyDescent="0.25">
      <c r="R11231" s="330"/>
    </row>
    <row r="11232" spans="18:18" x14ac:dyDescent="0.25">
      <c r="R11232" s="330"/>
    </row>
    <row r="11233" spans="18:18" x14ac:dyDescent="0.25">
      <c r="R11233" s="330"/>
    </row>
    <row r="11234" spans="18:18" x14ac:dyDescent="0.25">
      <c r="R11234" s="330"/>
    </row>
    <row r="11235" spans="18:18" x14ac:dyDescent="0.25">
      <c r="R11235" s="330"/>
    </row>
    <row r="11236" spans="18:18" x14ac:dyDescent="0.25">
      <c r="R11236" s="330"/>
    </row>
    <row r="11237" spans="18:18" x14ac:dyDescent="0.25">
      <c r="R11237" s="330"/>
    </row>
    <row r="11238" spans="18:18" x14ac:dyDescent="0.25">
      <c r="R11238" s="330"/>
    </row>
    <row r="11239" spans="18:18" x14ac:dyDescent="0.25">
      <c r="R11239" s="330"/>
    </row>
    <row r="11240" spans="18:18" x14ac:dyDescent="0.25">
      <c r="R11240" s="330"/>
    </row>
    <row r="11241" spans="18:18" x14ac:dyDescent="0.25">
      <c r="R11241" s="330"/>
    </row>
    <row r="11242" spans="18:18" x14ac:dyDescent="0.25">
      <c r="R11242" s="330"/>
    </row>
    <row r="11243" spans="18:18" x14ac:dyDescent="0.25">
      <c r="R11243" s="330"/>
    </row>
    <row r="11244" spans="18:18" x14ac:dyDescent="0.25">
      <c r="R11244" s="330"/>
    </row>
    <row r="11245" spans="18:18" x14ac:dyDescent="0.25">
      <c r="R11245" s="330"/>
    </row>
    <row r="11246" spans="18:18" x14ac:dyDescent="0.25">
      <c r="R11246" s="330"/>
    </row>
    <row r="11247" spans="18:18" x14ac:dyDescent="0.25">
      <c r="R11247" s="330"/>
    </row>
    <row r="11248" spans="18:18" x14ac:dyDescent="0.25">
      <c r="R11248" s="330"/>
    </row>
    <row r="11249" spans="18:18" x14ac:dyDescent="0.25">
      <c r="R11249" s="330"/>
    </row>
    <row r="11250" spans="18:18" x14ac:dyDescent="0.25">
      <c r="R11250" s="330"/>
    </row>
    <row r="11251" spans="18:18" x14ac:dyDescent="0.25">
      <c r="R11251" s="330"/>
    </row>
    <row r="11252" spans="18:18" x14ac:dyDescent="0.25">
      <c r="R11252" s="330"/>
    </row>
    <row r="11253" spans="18:18" x14ac:dyDescent="0.25">
      <c r="R11253" s="330"/>
    </row>
    <row r="11254" spans="18:18" x14ac:dyDescent="0.25">
      <c r="R11254" s="330"/>
    </row>
    <row r="11255" spans="18:18" x14ac:dyDescent="0.25">
      <c r="R11255" s="330"/>
    </row>
    <row r="11256" spans="18:18" x14ac:dyDescent="0.25">
      <c r="R11256" s="330"/>
    </row>
    <row r="11257" spans="18:18" x14ac:dyDescent="0.25">
      <c r="R11257" s="330"/>
    </row>
    <row r="11258" spans="18:18" x14ac:dyDescent="0.25">
      <c r="R11258" s="330"/>
    </row>
    <row r="11259" spans="18:18" x14ac:dyDescent="0.25">
      <c r="R11259" s="330"/>
    </row>
    <row r="11260" spans="18:18" x14ac:dyDescent="0.25">
      <c r="R11260" s="330"/>
    </row>
    <row r="11261" spans="18:18" x14ac:dyDescent="0.25">
      <c r="R11261" s="330"/>
    </row>
    <row r="11262" spans="18:18" x14ac:dyDescent="0.25">
      <c r="R11262" s="330"/>
    </row>
    <row r="11263" spans="18:18" x14ac:dyDescent="0.25">
      <c r="R11263" s="330"/>
    </row>
    <row r="11264" spans="18:18" x14ac:dyDescent="0.25">
      <c r="R11264" s="330"/>
    </row>
    <row r="11265" spans="18:18" x14ac:dyDescent="0.25">
      <c r="R11265" s="330"/>
    </row>
    <row r="11266" spans="18:18" x14ac:dyDescent="0.25">
      <c r="R11266" s="330"/>
    </row>
    <row r="11267" spans="18:18" x14ac:dyDescent="0.25">
      <c r="R11267" s="330"/>
    </row>
    <row r="11268" spans="18:18" x14ac:dyDescent="0.25">
      <c r="R11268" s="330"/>
    </row>
    <row r="11269" spans="18:18" x14ac:dyDescent="0.25">
      <c r="R11269" s="330"/>
    </row>
    <row r="11270" spans="18:18" x14ac:dyDescent="0.25">
      <c r="R11270" s="330"/>
    </row>
    <row r="11271" spans="18:18" x14ac:dyDescent="0.25">
      <c r="R11271" s="330"/>
    </row>
    <row r="11272" spans="18:18" x14ac:dyDescent="0.25">
      <c r="R11272" s="330"/>
    </row>
    <row r="11273" spans="18:18" x14ac:dyDescent="0.25">
      <c r="R11273" s="330"/>
    </row>
    <row r="11274" spans="18:18" x14ac:dyDescent="0.25">
      <c r="R11274" s="330"/>
    </row>
    <row r="11275" spans="18:18" x14ac:dyDescent="0.25">
      <c r="R11275" s="330"/>
    </row>
    <row r="11276" spans="18:18" x14ac:dyDescent="0.25">
      <c r="R11276" s="330"/>
    </row>
    <row r="11277" spans="18:18" x14ac:dyDescent="0.25">
      <c r="R11277" s="330"/>
    </row>
    <row r="11278" spans="18:18" x14ac:dyDescent="0.25">
      <c r="R11278" s="330"/>
    </row>
    <row r="11279" spans="18:18" x14ac:dyDescent="0.25">
      <c r="R11279" s="330"/>
    </row>
    <row r="11280" spans="18:18" x14ac:dyDescent="0.25">
      <c r="R11280" s="330"/>
    </row>
    <row r="11281" spans="18:18" x14ac:dyDescent="0.25">
      <c r="R11281" s="330"/>
    </row>
    <row r="11282" spans="18:18" x14ac:dyDescent="0.25">
      <c r="R11282" s="330"/>
    </row>
    <row r="11283" spans="18:18" x14ac:dyDescent="0.25">
      <c r="R11283" s="330"/>
    </row>
    <row r="11284" spans="18:18" x14ac:dyDescent="0.25">
      <c r="R11284" s="330"/>
    </row>
    <row r="11285" spans="18:18" x14ac:dyDescent="0.25">
      <c r="R11285" s="330"/>
    </row>
    <row r="11286" spans="18:18" x14ac:dyDescent="0.25">
      <c r="R11286" s="330"/>
    </row>
    <row r="11287" spans="18:18" x14ac:dyDescent="0.25">
      <c r="R11287" s="330"/>
    </row>
    <row r="11288" spans="18:18" x14ac:dyDescent="0.25">
      <c r="R11288" s="330"/>
    </row>
    <row r="11289" spans="18:18" x14ac:dyDescent="0.25">
      <c r="R11289" s="330"/>
    </row>
    <row r="11290" spans="18:18" x14ac:dyDescent="0.25">
      <c r="R11290" s="330"/>
    </row>
    <row r="11291" spans="18:18" x14ac:dyDescent="0.25">
      <c r="R11291" s="330"/>
    </row>
    <row r="11292" spans="18:18" x14ac:dyDescent="0.25">
      <c r="R11292" s="330"/>
    </row>
    <row r="11293" spans="18:18" x14ac:dyDescent="0.25">
      <c r="R11293" s="330"/>
    </row>
    <row r="11294" spans="18:18" x14ac:dyDescent="0.25">
      <c r="R11294" s="330"/>
    </row>
    <row r="11295" spans="18:18" x14ac:dyDescent="0.25">
      <c r="R11295" s="330"/>
    </row>
    <row r="11296" spans="18:18" x14ac:dyDescent="0.25">
      <c r="R11296" s="330"/>
    </row>
    <row r="11297" spans="18:18" x14ac:dyDescent="0.25">
      <c r="R11297" s="330"/>
    </row>
    <row r="11298" spans="18:18" x14ac:dyDescent="0.25">
      <c r="R11298" s="330"/>
    </row>
    <row r="11299" spans="18:18" x14ac:dyDescent="0.25">
      <c r="R11299" s="330"/>
    </row>
    <row r="11300" spans="18:18" x14ac:dyDescent="0.25">
      <c r="R11300" s="330"/>
    </row>
    <row r="11301" spans="18:18" x14ac:dyDescent="0.25">
      <c r="R11301" s="330"/>
    </row>
    <row r="11302" spans="18:18" x14ac:dyDescent="0.25">
      <c r="R11302" s="330"/>
    </row>
    <row r="11303" spans="18:18" x14ac:dyDescent="0.25">
      <c r="R11303" s="330"/>
    </row>
    <row r="11304" spans="18:18" x14ac:dyDescent="0.25">
      <c r="R11304" s="330"/>
    </row>
    <row r="11305" spans="18:18" x14ac:dyDescent="0.25">
      <c r="R11305" s="330"/>
    </row>
    <row r="11306" spans="18:18" x14ac:dyDescent="0.25">
      <c r="R11306" s="330"/>
    </row>
    <row r="11307" spans="18:18" x14ac:dyDescent="0.25">
      <c r="R11307" s="330"/>
    </row>
    <row r="11308" spans="18:18" x14ac:dyDescent="0.25">
      <c r="R11308" s="330"/>
    </row>
    <row r="11309" spans="18:18" x14ac:dyDescent="0.25">
      <c r="R11309" s="330"/>
    </row>
    <row r="11310" spans="18:18" x14ac:dyDescent="0.25">
      <c r="R11310" s="330"/>
    </row>
    <row r="11311" spans="18:18" x14ac:dyDescent="0.25">
      <c r="R11311" s="330"/>
    </row>
    <row r="11312" spans="18:18" x14ac:dyDescent="0.25">
      <c r="R11312" s="330"/>
    </row>
    <row r="11313" spans="18:18" x14ac:dyDescent="0.25">
      <c r="R11313" s="330"/>
    </row>
    <row r="11314" spans="18:18" x14ac:dyDescent="0.25">
      <c r="R11314" s="330"/>
    </row>
    <row r="11315" spans="18:18" x14ac:dyDescent="0.25">
      <c r="R11315" s="330"/>
    </row>
    <row r="11316" spans="18:18" x14ac:dyDescent="0.25">
      <c r="R11316" s="330"/>
    </row>
    <row r="11317" spans="18:18" x14ac:dyDescent="0.25">
      <c r="R11317" s="330"/>
    </row>
    <row r="11318" spans="18:18" x14ac:dyDescent="0.25">
      <c r="R11318" s="330"/>
    </row>
    <row r="11319" spans="18:18" x14ac:dyDescent="0.25">
      <c r="R11319" s="330"/>
    </row>
    <row r="11320" spans="18:18" x14ac:dyDescent="0.25">
      <c r="R11320" s="330"/>
    </row>
    <row r="11321" spans="18:18" x14ac:dyDescent="0.25">
      <c r="R11321" s="330"/>
    </row>
    <row r="11322" spans="18:18" x14ac:dyDescent="0.25">
      <c r="R11322" s="330"/>
    </row>
    <row r="11323" spans="18:18" x14ac:dyDescent="0.25">
      <c r="R11323" s="330"/>
    </row>
    <row r="11324" spans="18:18" x14ac:dyDescent="0.25">
      <c r="R11324" s="330"/>
    </row>
    <row r="11325" spans="18:18" x14ac:dyDescent="0.25">
      <c r="R11325" s="330"/>
    </row>
    <row r="11326" spans="18:18" x14ac:dyDescent="0.25">
      <c r="R11326" s="330"/>
    </row>
    <row r="11327" spans="18:18" x14ac:dyDescent="0.25">
      <c r="R11327" s="330"/>
    </row>
    <row r="11328" spans="18:18" x14ac:dyDescent="0.25">
      <c r="R11328" s="330"/>
    </row>
    <row r="11329" spans="18:18" x14ac:dyDescent="0.25">
      <c r="R11329" s="330"/>
    </row>
    <row r="11330" spans="18:18" x14ac:dyDescent="0.25">
      <c r="R11330" s="330"/>
    </row>
    <row r="11331" spans="18:18" x14ac:dyDescent="0.25">
      <c r="R11331" s="330"/>
    </row>
    <row r="11332" spans="18:18" x14ac:dyDescent="0.25">
      <c r="R11332" s="330"/>
    </row>
    <row r="11333" spans="18:18" x14ac:dyDescent="0.25">
      <c r="R11333" s="330"/>
    </row>
    <row r="11334" spans="18:18" x14ac:dyDescent="0.25">
      <c r="R11334" s="330"/>
    </row>
    <row r="11335" spans="18:18" x14ac:dyDescent="0.25">
      <c r="R11335" s="330"/>
    </row>
    <row r="11336" spans="18:18" x14ac:dyDescent="0.25">
      <c r="R11336" s="330"/>
    </row>
    <row r="11337" spans="18:18" x14ac:dyDescent="0.25">
      <c r="R11337" s="330"/>
    </row>
    <row r="11338" spans="18:18" x14ac:dyDescent="0.25">
      <c r="R11338" s="330"/>
    </row>
    <row r="11339" spans="18:18" x14ac:dyDescent="0.25">
      <c r="R11339" s="330"/>
    </row>
    <row r="11340" spans="18:18" x14ac:dyDescent="0.25">
      <c r="R11340" s="330"/>
    </row>
    <row r="11341" spans="18:18" x14ac:dyDescent="0.25">
      <c r="R11341" s="330"/>
    </row>
    <row r="11342" spans="18:18" x14ac:dyDescent="0.25">
      <c r="R11342" s="330"/>
    </row>
    <row r="11343" spans="18:18" x14ac:dyDescent="0.25">
      <c r="R11343" s="330"/>
    </row>
    <row r="11344" spans="18:18" x14ac:dyDescent="0.25">
      <c r="R11344" s="330"/>
    </row>
    <row r="11345" spans="18:18" x14ac:dyDescent="0.25">
      <c r="R11345" s="330"/>
    </row>
    <row r="11346" spans="18:18" x14ac:dyDescent="0.25">
      <c r="R11346" s="330"/>
    </row>
    <row r="11347" spans="18:18" x14ac:dyDescent="0.25">
      <c r="R11347" s="330"/>
    </row>
    <row r="11348" spans="18:18" x14ac:dyDescent="0.25">
      <c r="R11348" s="330"/>
    </row>
    <row r="11349" spans="18:18" x14ac:dyDescent="0.25">
      <c r="R11349" s="330"/>
    </row>
    <row r="11350" spans="18:18" x14ac:dyDescent="0.25">
      <c r="R11350" s="330"/>
    </row>
    <row r="11351" spans="18:18" x14ac:dyDescent="0.25">
      <c r="R11351" s="330"/>
    </row>
    <row r="11352" spans="18:18" x14ac:dyDescent="0.25">
      <c r="R11352" s="330"/>
    </row>
    <row r="11353" spans="18:18" x14ac:dyDescent="0.25">
      <c r="R11353" s="330"/>
    </row>
    <row r="11354" spans="18:18" x14ac:dyDescent="0.25">
      <c r="R11354" s="330"/>
    </row>
    <row r="11355" spans="18:18" x14ac:dyDescent="0.25">
      <c r="R11355" s="330"/>
    </row>
    <row r="11356" spans="18:18" x14ac:dyDescent="0.25">
      <c r="R11356" s="330"/>
    </row>
    <row r="11357" spans="18:18" x14ac:dyDescent="0.25">
      <c r="R11357" s="330"/>
    </row>
    <row r="11358" spans="18:18" x14ac:dyDescent="0.25">
      <c r="R11358" s="330"/>
    </row>
    <row r="11359" spans="18:18" x14ac:dyDescent="0.25">
      <c r="R11359" s="330"/>
    </row>
    <row r="11360" spans="18:18" x14ac:dyDescent="0.25">
      <c r="R11360" s="330"/>
    </row>
    <row r="11361" spans="18:18" x14ac:dyDescent="0.25">
      <c r="R11361" s="330"/>
    </row>
    <row r="11362" spans="18:18" x14ac:dyDescent="0.25">
      <c r="R11362" s="330"/>
    </row>
    <row r="11363" spans="18:18" x14ac:dyDescent="0.25">
      <c r="R11363" s="330"/>
    </row>
    <row r="11364" spans="18:18" x14ac:dyDescent="0.25">
      <c r="R11364" s="330"/>
    </row>
    <row r="11365" spans="18:18" x14ac:dyDescent="0.25">
      <c r="R11365" s="330"/>
    </row>
    <row r="11366" spans="18:18" x14ac:dyDescent="0.25">
      <c r="R11366" s="330"/>
    </row>
    <row r="11367" spans="18:18" x14ac:dyDescent="0.25">
      <c r="R11367" s="330"/>
    </row>
    <row r="11368" spans="18:18" x14ac:dyDescent="0.25">
      <c r="R11368" s="330"/>
    </row>
    <row r="11369" spans="18:18" x14ac:dyDescent="0.25">
      <c r="R11369" s="330"/>
    </row>
    <row r="11370" spans="18:18" x14ac:dyDescent="0.25">
      <c r="R11370" s="330"/>
    </row>
    <row r="11371" spans="18:18" x14ac:dyDescent="0.25">
      <c r="R11371" s="330"/>
    </row>
    <row r="11372" spans="18:18" x14ac:dyDescent="0.25">
      <c r="R11372" s="330"/>
    </row>
    <row r="11373" spans="18:18" x14ac:dyDescent="0.25">
      <c r="R11373" s="330"/>
    </row>
    <row r="11374" spans="18:18" x14ac:dyDescent="0.25">
      <c r="R11374" s="330"/>
    </row>
    <row r="11375" spans="18:18" x14ac:dyDescent="0.25">
      <c r="R11375" s="330"/>
    </row>
    <row r="11376" spans="18:18" x14ac:dyDescent="0.25">
      <c r="R11376" s="330"/>
    </row>
    <row r="11377" spans="18:18" x14ac:dyDescent="0.25">
      <c r="R11377" s="330"/>
    </row>
    <row r="11378" spans="18:18" x14ac:dyDescent="0.25">
      <c r="R11378" s="330"/>
    </row>
    <row r="11379" spans="18:18" x14ac:dyDescent="0.25">
      <c r="R11379" s="330"/>
    </row>
    <row r="11380" spans="18:18" x14ac:dyDescent="0.25">
      <c r="R11380" s="330"/>
    </row>
    <row r="11381" spans="18:18" x14ac:dyDescent="0.25">
      <c r="R11381" s="330"/>
    </row>
    <row r="11382" spans="18:18" x14ac:dyDescent="0.25">
      <c r="R11382" s="330"/>
    </row>
    <row r="11383" spans="18:18" x14ac:dyDescent="0.25">
      <c r="R11383" s="330"/>
    </row>
    <row r="11384" spans="18:18" x14ac:dyDescent="0.25">
      <c r="R11384" s="330"/>
    </row>
    <row r="11385" spans="18:18" x14ac:dyDescent="0.25">
      <c r="R11385" s="330"/>
    </row>
    <row r="11386" spans="18:18" x14ac:dyDescent="0.25">
      <c r="R11386" s="330"/>
    </row>
    <row r="11387" spans="18:18" x14ac:dyDescent="0.25">
      <c r="R11387" s="330"/>
    </row>
    <row r="11388" spans="18:18" x14ac:dyDescent="0.25">
      <c r="R11388" s="330"/>
    </row>
    <row r="11389" spans="18:18" x14ac:dyDescent="0.25">
      <c r="R11389" s="330"/>
    </row>
    <row r="11390" spans="18:18" x14ac:dyDescent="0.25">
      <c r="R11390" s="330"/>
    </row>
    <row r="11391" spans="18:18" x14ac:dyDescent="0.25">
      <c r="R11391" s="330"/>
    </row>
    <row r="11392" spans="18:18" x14ac:dyDescent="0.25">
      <c r="R11392" s="330"/>
    </row>
    <row r="11393" spans="18:18" x14ac:dyDescent="0.25">
      <c r="R11393" s="330"/>
    </row>
    <row r="11394" spans="18:18" x14ac:dyDescent="0.25">
      <c r="R11394" s="330"/>
    </row>
    <row r="11395" spans="18:18" x14ac:dyDescent="0.25">
      <c r="R11395" s="330"/>
    </row>
    <row r="11396" spans="18:18" x14ac:dyDescent="0.25">
      <c r="R11396" s="330"/>
    </row>
    <row r="11397" spans="18:18" x14ac:dyDescent="0.25">
      <c r="R11397" s="330"/>
    </row>
    <row r="11398" spans="18:18" x14ac:dyDescent="0.25">
      <c r="R11398" s="330"/>
    </row>
    <row r="11399" spans="18:18" x14ac:dyDescent="0.25">
      <c r="R11399" s="330"/>
    </row>
    <row r="11400" spans="18:18" x14ac:dyDescent="0.25">
      <c r="R11400" s="330"/>
    </row>
    <row r="11401" spans="18:18" x14ac:dyDescent="0.25">
      <c r="R11401" s="330"/>
    </row>
    <row r="11402" spans="18:18" x14ac:dyDescent="0.25">
      <c r="R11402" s="330"/>
    </row>
    <row r="11403" spans="18:18" x14ac:dyDescent="0.25">
      <c r="R11403" s="330"/>
    </row>
    <row r="11404" spans="18:18" x14ac:dyDescent="0.25">
      <c r="R11404" s="330"/>
    </row>
    <row r="11405" spans="18:18" x14ac:dyDescent="0.25">
      <c r="R11405" s="330"/>
    </row>
    <row r="11406" spans="18:18" x14ac:dyDescent="0.25">
      <c r="R11406" s="330"/>
    </row>
    <row r="11407" spans="18:18" x14ac:dyDescent="0.25">
      <c r="R11407" s="330"/>
    </row>
    <row r="11408" spans="18:18" x14ac:dyDescent="0.25">
      <c r="R11408" s="330"/>
    </row>
    <row r="11409" spans="18:18" x14ac:dyDescent="0.25">
      <c r="R11409" s="330"/>
    </row>
    <row r="11410" spans="18:18" x14ac:dyDescent="0.25">
      <c r="R11410" s="330"/>
    </row>
    <row r="11411" spans="18:18" x14ac:dyDescent="0.25">
      <c r="R11411" s="330"/>
    </row>
    <row r="11412" spans="18:18" x14ac:dyDescent="0.25">
      <c r="R11412" s="330"/>
    </row>
    <row r="11413" spans="18:18" x14ac:dyDescent="0.25">
      <c r="R11413" s="330"/>
    </row>
    <row r="11414" spans="18:18" x14ac:dyDescent="0.25">
      <c r="R11414" s="330"/>
    </row>
    <row r="11415" spans="18:18" x14ac:dyDescent="0.25">
      <c r="R11415" s="330"/>
    </row>
    <row r="11416" spans="18:18" x14ac:dyDescent="0.25">
      <c r="R11416" s="330"/>
    </row>
    <row r="11417" spans="18:18" x14ac:dyDescent="0.25">
      <c r="R11417" s="330"/>
    </row>
    <row r="11418" spans="18:18" x14ac:dyDescent="0.25">
      <c r="R11418" s="330"/>
    </row>
    <row r="11419" spans="18:18" x14ac:dyDescent="0.25">
      <c r="R11419" s="330"/>
    </row>
    <row r="11420" spans="18:18" x14ac:dyDescent="0.25">
      <c r="R11420" s="330"/>
    </row>
    <row r="11421" spans="18:18" x14ac:dyDescent="0.25">
      <c r="R11421" s="330"/>
    </row>
    <row r="11422" spans="18:18" x14ac:dyDescent="0.25">
      <c r="R11422" s="330"/>
    </row>
    <row r="11423" spans="18:18" x14ac:dyDescent="0.25">
      <c r="R11423" s="330"/>
    </row>
    <row r="11424" spans="18:18" x14ac:dyDescent="0.25">
      <c r="R11424" s="330"/>
    </row>
    <row r="11425" spans="18:18" x14ac:dyDescent="0.25">
      <c r="R11425" s="330"/>
    </row>
    <row r="11426" spans="18:18" x14ac:dyDescent="0.25">
      <c r="R11426" s="330"/>
    </row>
    <row r="11427" spans="18:18" x14ac:dyDescent="0.25">
      <c r="R11427" s="330"/>
    </row>
    <row r="11428" spans="18:18" x14ac:dyDescent="0.25">
      <c r="R11428" s="330"/>
    </row>
    <row r="11429" spans="18:18" x14ac:dyDescent="0.25">
      <c r="R11429" s="330"/>
    </row>
    <row r="11430" spans="18:18" x14ac:dyDescent="0.25">
      <c r="R11430" s="330"/>
    </row>
    <row r="11431" spans="18:18" x14ac:dyDescent="0.25">
      <c r="R11431" s="330"/>
    </row>
    <row r="11432" spans="18:18" x14ac:dyDescent="0.25">
      <c r="R11432" s="330"/>
    </row>
    <row r="11433" spans="18:18" x14ac:dyDescent="0.25">
      <c r="R11433" s="330"/>
    </row>
    <row r="11434" spans="18:18" x14ac:dyDescent="0.25">
      <c r="R11434" s="330"/>
    </row>
    <row r="11435" spans="18:18" x14ac:dyDescent="0.25">
      <c r="R11435" s="330"/>
    </row>
    <row r="11436" spans="18:18" x14ac:dyDescent="0.25">
      <c r="R11436" s="330"/>
    </row>
    <row r="11437" spans="18:18" x14ac:dyDescent="0.25">
      <c r="R11437" s="330"/>
    </row>
    <row r="11438" spans="18:18" x14ac:dyDescent="0.25">
      <c r="R11438" s="330"/>
    </row>
    <row r="11439" spans="18:18" x14ac:dyDescent="0.25">
      <c r="R11439" s="330"/>
    </row>
    <row r="11440" spans="18:18" x14ac:dyDescent="0.25">
      <c r="R11440" s="330"/>
    </row>
    <row r="11441" spans="18:18" x14ac:dyDescent="0.25">
      <c r="R11441" s="330"/>
    </row>
    <row r="11442" spans="18:18" x14ac:dyDescent="0.25">
      <c r="R11442" s="330"/>
    </row>
    <row r="11443" spans="18:18" x14ac:dyDescent="0.25">
      <c r="R11443" s="330"/>
    </row>
    <row r="11444" spans="18:18" x14ac:dyDescent="0.25">
      <c r="R11444" s="330"/>
    </row>
    <row r="11445" spans="18:18" x14ac:dyDescent="0.25">
      <c r="R11445" s="330"/>
    </row>
    <row r="11446" spans="18:18" x14ac:dyDescent="0.25">
      <c r="R11446" s="330"/>
    </row>
    <row r="11447" spans="18:18" x14ac:dyDescent="0.25">
      <c r="R11447" s="330"/>
    </row>
    <row r="11448" spans="18:18" x14ac:dyDescent="0.25">
      <c r="R11448" s="330"/>
    </row>
    <row r="11449" spans="18:18" x14ac:dyDescent="0.25">
      <c r="R11449" s="330"/>
    </row>
    <row r="11450" spans="18:18" x14ac:dyDescent="0.25">
      <c r="R11450" s="330"/>
    </row>
    <row r="11451" spans="18:18" x14ac:dyDescent="0.25">
      <c r="R11451" s="330"/>
    </row>
    <row r="11452" spans="18:18" x14ac:dyDescent="0.25">
      <c r="R11452" s="330"/>
    </row>
    <row r="11453" spans="18:18" x14ac:dyDescent="0.25">
      <c r="R11453" s="330"/>
    </row>
    <row r="11454" spans="18:18" x14ac:dyDescent="0.25">
      <c r="R11454" s="330"/>
    </row>
    <row r="11455" spans="18:18" x14ac:dyDescent="0.25">
      <c r="R11455" s="330"/>
    </row>
    <row r="11456" spans="18:18" x14ac:dyDescent="0.25">
      <c r="R11456" s="330"/>
    </row>
    <row r="11457" spans="18:18" x14ac:dyDescent="0.25">
      <c r="R11457" s="330"/>
    </row>
    <row r="11458" spans="18:18" x14ac:dyDescent="0.25">
      <c r="R11458" s="330"/>
    </row>
    <row r="11459" spans="18:18" x14ac:dyDescent="0.25">
      <c r="R11459" s="330"/>
    </row>
    <row r="11460" spans="18:18" x14ac:dyDescent="0.25">
      <c r="R11460" s="330"/>
    </row>
    <row r="11461" spans="18:18" x14ac:dyDescent="0.25">
      <c r="R11461" s="330"/>
    </row>
    <row r="11462" spans="18:18" x14ac:dyDescent="0.25">
      <c r="R11462" s="330"/>
    </row>
    <row r="11463" spans="18:18" x14ac:dyDescent="0.25">
      <c r="R11463" s="330"/>
    </row>
    <row r="11464" spans="18:18" x14ac:dyDescent="0.25">
      <c r="R11464" s="330"/>
    </row>
    <row r="11465" spans="18:18" x14ac:dyDescent="0.25">
      <c r="R11465" s="330"/>
    </row>
    <row r="11466" spans="18:18" x14ac:dyDescent="0.25">
      <c r="R11466" s="330"/>
    </row>
    <row r="11467" spans="18:18" x14ac:dyDescent="0.25">
      <c r="R11467" s="330"/>
    </row>
    <row r="11468" spans="18:18" x14ac:dyDescent="0.25">
      <c r="R11468" s="330"/>
    </row>
    <row r="11469" spans="18:18" x14ac:dyDescent="0.25">
      <c r="R11469" s="330"/>
    </row>
    <row r="11470" spans="18:18" x14ac:dyDescent="0.25">
      <c r="R11470" s="330"/>
    </row>
    <row r="11471" spans="18:18" x14ac:dyDescent="0.25">
      <c r="R11471" s="330"/>
    </row>
    <row r="11472" spans="18:18" x14ac:dyDescent="0.25">
      <c r="R11472" s="330"/>
    </row>
    <row r="11473" spans="18:18" x14ac:dyDescent="0.25">
      <c r="R11473" s="330"/>
    </row>
    <row r="11474" spans="18:18" x14ac:dyDescent="0.25">
      <c r="R11474" s="330"/>
    </row>
    <row r="11475" spans="18:18" x14ac:dyDescent="0.25">
      <c r="R11475" s="330"/>
    </row>
    <row r="11476" spans="18:18" x14ac:dyDescent="0.25">
      <c r="R11476" s="330"/>
    </row>
    <row r="11477" spans="18:18" x14ac:dyDescent="0.25">
      <c r="R11477" s="330"/>
    </row>
    <row r="11478" spans="18:18" x14ac:dyDescent="0.25">
      <c r="R11478" s="330"/>
    </row>
    <row r="11479" spans="18:18" x14ac:dyDescent="0.25">
      <c r="R11479" s="330"/>
    </row>
    <row r="11480" spans="18:18" x14ac:dyDescent="0.25">
      <c r="R11480" s="330"/>
    </row>
    <row r="11481" spans="18:18" x14ac:dyDescent="0.25">
      <c r="R11481" s="330"/>
    </row>
    <row r="11482" spans="18:18" x14ac:dyDescent="0.25">
      <c r="R11482" s="330"/>
    </row>
    <row r="11483" spans="18:18" x14ac:dyDescent="0.25">
      <c r="R11483" s="330"/>
    </row>
    <row r="11484" spans="18:18" x14ac:dyDescent="0.25">
      <c r="R11484" s="330"/>
    </row>
    <row r="11485" spans="18:18" x14ac:dyDescent="0.25">
      <c r="R11485" s="330"/>
    </row>
    <row r="11486" spans="18:18" x14ac:dyDescent="0.25">
      <c r="R11486" s="330"/>
    </row>
    <row r="11487" spans="18:18" x14ac:dyDescent="0.25">
      <c r="R11487" s="330"/>
    </row>
    <row r="11488" spans="18:18" x14ac:dyDescent="0.25">
      <c r="R11488" s="330"/>
    </row>
    <row r="11489" spans="18:18" x14ac:dyDescent="0.25">
      <c r="R11489" s="330"/>
    </row>
    <row r="11490" spans="18:18" x14ac:dyDescent="0.25">
      <c r="R11490" s="330"/>
    </row>
    <row r="11491" spans="18:18" x14ac:dyDescent="0.25">
      <c r="R11491" s="330"/>
    </row>
    <row r="11492" spans="18:18" x14ac:dyDescent="0.25">
      <c r="R11492" s="330"/>
    </row>
    <row r="11493" spans="18:18" x14ac:dyDescent="0.25">
      <c r="R11493" s="330"/>
    </row>
    <row r="11494" spans="18:18" x14ac:dyDescent="0.25">
      <c r="R11494" s="330"/>
    </row>
    <row r="11495" spans="18:18" x14ac:dyDescent="0.25">
      <c r="R11495" s="330"/>
    </row>
    <row r="11496" spans="18:18" x14ac:dyDescent="0.25">
      <c r="R11496" s="330"/>
    </row>
    <row r="11497" spans="18:18" x14ac:dyDescent="0.25">
      <c r="R11497" s="330"/>
    </row>
    <row r="11498" spans="18:18" x14ac:dyDescent="0.25">
      <c r="R11498" s="330"/>
    </row>
    <row r="11499" spans="18:18" x14ac:dyDescent="0.25">
      <c r="R11499" s="330"/>
    </row>
    <row r="11500" spans="18:18" x14ac:dyDescent="0.25">
      <c r="R11500" s="330"/>
    </row>
    <row r="11501" spans="18:18" x14ac:dyDescent="0.25">
      <c r="R11501" s="330"/>
    </row>
    <row r="11502" spans="18:18" x14ac:dyDescent="0.25">
      <c r="R11502" s="330"/>
    </row>
    <row r="11503" spans="18:18" x14ac:dyDescent="0.25">
      <c r="R11503" s="330"/>
    </row>
    <row r="11504" spans="18:18" x14ac:dyDescent="0.25">
      <c r="R11504" s="330"/>
    </row>
    <row r="11505" spans="18:18" x14ac:dyDescent="0.25">
      <c r="R11505" s="330"/>
    </row>
    <row r="11506" spans="18:18" x14ac:dyDescent="0.25">
      <c r="R11506" s="330"/>
    </row>
    <row r="11507" spans="18:18" x14ac:dyDescent="0.25">
      <c r="R11507" s="330"/>
    </row>
    <row r="11508" spans="18:18" x14ac:dyDescent="0.25">
      <c r="R11508" s="330"/>
    </row>
    <row r="11509" spans="18:18" x14ac:dyDescent="0.25">
      <c r="R11509" s="330"/>
    </row>
    <row r="11510" spans="18:18" x14ac:dyDescent="0.25">
      <c r="R11510" s="330"/>
    </row>
    <row r="11511" spans="18:18" x14ac:dyDescent="0.25">
      <c r="R11511" s="330"/>
    </row>
    <row r="11512" spans="18:18" x14ac:dyDescent="0.25">
      <c r="R11512" s="330"/>
    </row>
    <row r="11513" spans="18:18" x14ac:dyDescent="0.25">
      <c r="R11513" s="330"/>
    </row>
    <row r="11514" spans="18:18" x14ac:dyDescent="0.25">
      <c r="R11514" s="330"/>
    </row>
    <row r="11515" spans="18:18" x14ac:dyDescent="0.25">
      <c r="R11515" s="330"/>
    </row>
    <row r="11516" spans="18:18" x14ac:dyDescent="0.25">
      <c r="R11516" s="330"/>
    </row>
    <row r="11517" spans="18:18" x14ac:dyDescent="0.25">
      <c r="R11517" s="330"/>
    </row>
    <row r="11518" spans="18:18" x14ac:dyDescent="0.25">
      <c r="R11518" s="330"/>
    </row>
    <row r="11519" spans="18:18" x14ac:dyDescent="0.25">
      <c r="R11519" s="330"/>
    </row>
    <row r="11520" spans="18:18" x14ac:dyDescent="0.25">
      <c r="R11520" s="330"/>
    </row>
    <row r="11521" spans="18:18" x14ac:dyDescent="0.25">
      <c r="R11521" s="330"/>
    </row>
    <row r="11522" spans="18:18" x14ac:dyDescent="0.25">
      <c r="R11522" s="330"/>
    </row>
    <row r="11523" spans="18:18" x14ac:dyDescent="0.25">
      <c r="R11523" s="330"/>
    </row>
    <row r="11524" spans="18:18" x14ac:dyDescent="0.25">
      <c r="R11524" s="330"/>
    </row>
    <row r="11525" spans="18:18" x14ac:dyDescent="0.25">
      <c r="R11525" s="330"/>
    </row>
    <row r="11526" spans="18:18" x14ac:dyDescent="0.25">
      <c r="R11526" s="330"/>
    </row>
    <row r="11527" spans="18:18" x14ac:dyDescent="0.25">
      <c r="R11527" s="330"/>
    </row>
    <row r="11528" spans="18:18" x14ac:dyDescent="0.25">
      <c r="R11528" s="330"/>
    </row>
    <row r="11529" spans="18:18" x14ac:dyDescent="0.25">
      <c r="R11529" s="330"/>
    </row>
    <row r="11530" spans="18:18" x14ac:dyDescent="0.25">
      <c r="R11530" s="330"/>
    </row>
    <row r="11531" spans="18:18" x14ac:dyDescent="0.25">
      <c r="R11531" s="330"/>
    </row>
    <row r="11532" spans="18:18" x14ac:dyDescent="0.25">
      <c r="R11532" s="330"/>
    </row>
    <row r="11533" spans="18:18" x14ac:dyDescent="0.25">
      <c r="R11533" s="330"/>
    </row>
    <row r="11534" spans="18:18" x14ac:dyDescent="0.25">
      <c r="R11534" s="330"/>
    </row>
    <row r="11535" spans="18:18" x14ac:dyDescent="0.25">
      <c r="R11535" s="330"/>
    </row>
    <row r="11536" spans="18:18" x14ac:dyDescent="0.25">
      <c r="R11536" s="330"/>
    </row>
    <row r="11537" spans="18:18" x14ac:dyDescent="0.25">
      <c r="R11537" s="330"/>
    </row>
    <row r="11538" spans="18:18" x14ac:dyDescent="0.25">
      <c r="R11538" s="330"/>
    </row>
    <row r="11539" spans="18:18" x14ac:dyDescent="0.25">
      <c r="R11539" s="330"/>
    </row>
    <row r="11540" spans="18:18" x14ac:dyDescent="0.25">
      <c r="R11540" s="330"/>
    </row>
    <row r="11541" spans="18:18" x14ac:dyDescent="0.25">
      <c r="R11541" s="330"/>
    </row>
    <row r="11542" spans="18:18" x14ac:dyDescent="0.25">
      <c r="R11542" s="330"/>
    </row>
    <row r="11543" spans="18:18" x14ac:dyDescent="0.25">
      <c r="R11543" s="330"/>
    </row>
    <row r="11544" spans="18:18" x14ac:dyDescent="0.25">
      <c r="R11544" s="330"/>
    </row>
    <row r="11545" spans="18:18" x14ac:dyDescent="0.25">
      <c r="R11545" s="330"/>
    </row>
    <row r="11546" spans="18:18" x14ac:dyDescent="0.25">
      <c r="R11546" s="330"/>
    </row>
    <row r="11547" spans="18:18" x14ac:dyDescent="0.25">
      <c r="R11547" s="330"/>
    </row>
    <row r="11548" spans="18:18" x14ac:dyDescent="0.25">
      <c r="R11548" s="330"/>
    </row>
    <row r="11549" spans="18:18" x14ac:dyDescent="0.25">
      <c r="R11549" s="330"/>
    </row>
    <row r="11550" spans="18:18" x14ac:dyDescent="0.25">
      <c r="R11550" s="330"/>
    </row>
    <row r="11551" spans="18:18" x14ac:dyDescent="0.25">
      <c r="R11551" s="330"/>
    </row>
    <row r="11552" spans="18:18" x14ac:dyDescent="0.25">
      <c r="R11552" s="330"/>
    </row>
    <row r="11553" spans="18:18" x14ac:dyDescent="0.25">
      <c r="R11553" s="330"/>
    </row>
    <row r="11554" spans="18:18" x14ac:dyDescent="0.25">
      <c r="R11554" s="330"/>
    </row>
    <row r="11555" spans="18:18" x14ac:dyDescent="0.25">
      <c r="R11555" s="330"/>
    </row>
    <row r="11556" spans="18:18" x14ac:dyDescent="0.25">
      <c r="R11556" s="330"/>
    </row>
    <row r="11557" spans="18:18" x14ac:dyDescent="0.25">
      <c r="R11557" s="330"/>
    </row>
    <row r="11558" spans="18:18" x14ac:dyDescent="0.25">
      <c r="R11558" s="330"/>
    </row>
    <row r="11559" spans="18:18" x14ac:dyDescent="0.25">
      <c r="R11559" s="330"/>
    </row>
    <row r="11560" spans="18:18" x14ac:dyDescent="0.25">
      <c r="R11560" s="330"/>
    </row>
    <row r="11561" spans="18:18" x14ac:dyDescent="0.25">
      <c r="R11561" s="330"/>
    </row>
    <row r="11562" spans="18:18" x14ac:dyDescent="0.25">
      <c r="R11562" s="330"/>
    </row>
    <row r="11563" spans="18:18" x14ac:dyDescent="0.25">
      <c r="R11563" s="330"/>
    </row>
    <row r="11564" spans="18:18" x14ac:dyDescent="0.25">
      <c r="R11564" s="330"/>
    </row>
    <row r="11565" spans="18:18" x14ac:dyDescent="0.25">
      <c r="R11565" s="330"/>
    </row>
    <row r="11566" spans="18:18" x14ac:dyDescent="0.25">
      <c r="R11566" s="330"/>
    </row>
    <row r="11567" spans="18:18" x14ac:dyDescent="0.25">
      <c r="R11567" s="330"/>
    </row>
    <row r="11568" spans="18:18" x14ac:dyDescent="0.25">
      <c r="R11568" s="330"/>
    </row>
    <row r="11569" spans="18:18" x14ac:dyDescent="0.25">
      <c r="R11569" s="330"/>
    </row>
    <row r="11570" spans="18:18" x14ac:dyDescent="0.25">
      <c r="R11570" s="330"/>
    </row>
    <row r="11571" spans="18:18" x14ac:dyDescent="0.25">
      <c r="R11571" s="330"/>
    </row>
    <row r="11572" spans="18:18" x14ac:dyDescent="0.25">
      <c r="R11572" s="330"/>
    </row>
    <row r="11573" spans="18:18" x14ac:dyDescent="0.25">
      <c r="R11573" s="330"/>
    </row>
    <row r="11574" spans="18:18" x14ac:dyDescent="0.25">
      <c r="R11574" s="330"/>
    </row>
    <row r="11575" spans="18:18" x14ac:dyDescent="0.25">
      <c r="R11575" s="330"/>
    </row>
    <row r="11576" spans="18:18" x14ac:dyDescent="0.25">
      <c r="R11576" s="330"/>
    </row>
    <row r="11577" spans="18:18" x14ac:dyDescent="0.25">
      <c r="R11577" s="330"/>
    </row>
    <row r="11578" spans="18:18" x14ac:dyDescent="0.25">
      <c r="R11578" s="330"/>
    </row>
    <row r="11579" spans="18:18" x14ac:dyDescent="0.25">
      <c r="R11579" s="330"/>
    </row>
    <row r="11580" spans="18:18" x14ac:dyDescent="0.25">
      <c r="R11580" s="330"/>
    </row>
    <row r="11581" spans="18:18" x14ac:dyDescent="0.25">
      <c r="R11581" s="330"/>
    </row>
    <row r="11582" spans="18:18" x14ac:dyDescent="0.25">
      <c r="R11582" s="330"/>
    </row>
    <row r="11583" spans="18:18" x14ac:dyDescent="0.25">
      <c r="R11583" s="330"/>
    </row>
    <row r="11584" spans="18:18" x14ac:dyDescent="0.25">
      <c r="R11584" s="330"/>
    </row>
    <row r="11585" spans="18:18" x14ac:dyDescent="0.25">
      <c r="R11585" s="330"/>
    </row>
    <row r="11586" spans="18:18" x14ac:dyDescent="0.25">
      <c r="R11586" s="330"/>
    </row>
    <row r="11587" spans="18:18" x14ac:dyDescent="0.25">
      <c r="R11587" s="330"/>
    </row>
    <row r="11588" spans="18:18" x14ac:dyDescent="0.25">
      <c r="R11588" s="330"/>
    </row>
    <row r="11589" spans="18:18" x14ac:dyDescent="0.25">
      <c r="R11589" s="330"/>
    </row>
    <row r="11590" spans="18:18" x14ac:dyDescent="0.25">
      <c r="R11590" s="330"/>
    </row>
    <row r="11591" spans="18:18" x14ac:dyDescent="0.25">
      <c r="R11591" s="330"/>
    </row>
    <row r="11592" spans="18:18" x14ac:dyDescent="0.25">
      <c r="R11592" s="330"/>
    </row>
    <row r="11593" spans="18:18" x14ac:dyDescent="0.25">
      <c r="R11593" s="330"/>
    </row>
    <row r="11594" spans="18:18" x14ac:dyDescent="0.25">
      <c r="R11594" s="330"/>
    </row>
    <row r="11595" spans="18:18" x14ac:dyDescent="0.25">
      <c r="R11595" s="330"/>
    </row>
    <row r="11596" spans="18:18" x14ac:dyDescent="0.25">
      <c r="R11596" s="330"/>
    </row>
    <row r="11597" spans="18:18" x14ac:dyDescent="0.25">
      <c r="R11597" s="330"/>
    </row>
    <row r="11598" spans="18:18" x14ac:dyDescent="0.25">
      <c r="R11598" s="330"/>
    </row>
    <row r="11599" spans="18:18" x14ac:dyDescent="0.25">
      <c r="R11599" s="330"/>
    </row>
    <row r="11600" spans="18:18" x14ac:dyDescent="0.25">
      <c r="R11600" s="330"/>
    </row>
    <row r="11601" spans="18:18" x14ac:dyDescent="0.25">
      <c r="R11601" s="330"/>
    </row>
    <row r="11602" spans="18:18" x14ac:dyDescent="0.25">
      <c r="R11602" s="330"/>
    </row>
    <row r="11603" spans="18:18" x14ac:dyDescent="0.25">
      <c r="R11603" s="330"/>
    </row>
    <row r="11604" spans="18:18" x14ac:dyDescent="0.25">
      <c r="R11604" s="330"/>
    </row>
    <row r="11605" spans="18:18" x14ac:dyDescent="0.25">
      <c r="R11605" s="330"/>
    </row>
    <row r="11606" spans="18:18" x14ac:dyDescent="0.25">
      <c r="R11606" s="330"/>
    </row>
    <row r="11607" spans="18:18" x14ac:dyDescent="0.25">
      <c r="R11607" s="330"/>
    </row>
    <row r="11608" spans="18:18" x14ac:dyDescent="0.25">
      <c r="R11608" s="330"/>
    </row>
    <row r="11609" spans="18:18" x14ac:dyDescent="0.25">
      <c r="R11609" s="330"/>
    </row>
    <row r="11610" spans="18:18" x14ac:dyDescent="0.25">
      <c r="R11610" s="330"/>
    </row>
    <row r="11611" spans="18:18" x14ac:dyDescent="0.25">
      <c r="R11611" s="330"/>
    </row>
    <row r="11612" spans="18:18" x14ac:dyDescent="0.25">
      <c r="R11612" s="330"/>
    </row>
    <row r="11613" spans="18:18" x14ac:dyDescent="0.25">
      <c r="R11613" s="330"/>
    </row>
    <row r="11614" spans="18:18" x14ac:dyDescent="0.25">
      <c r="R11614" s="330"/>
    </row>
    <row r="11615" spans="18:18" x14ac:dyDescent="0.25">
      <c r="R11615" s="330"/>
    </row>
    <row r="11616" spans="18:18" x14ac:dyDescent="0.25">
      <c r="R11616" s="330"/>
    </row>
    <row r="11617" spans="18:18" x14ac:dyDescent="0.25">
      <c r="R11617" s="330"/>
    </row>
    <row r="11618" spans="18:18" x14ac:dyDescent="0.25">
      <c r="R11618" s="330"/>
    </row>
    <row r="11619" spans="18:18" x14ac:dyDescent="0.25">
      <c r="R11619" s="330"/>
    </row>
    <row r="11620" spans="18:18" x14ac:dyDescent="0.25">
      <c r="R11620" s="330"/>
    </row>
    <row r="11621" spans="18:18" x14ac:dyDescent="0.25">
      <c r="R11621" s="330"/>
    </row>
    <row r="11622" spans="18:18" x14ac:dyDescent="0.25">
      <c r="R11622" s="330"/>
    </row>
    <row r="11623" spans="18:18" x14ac:dyDescent="0.25">
      <c r="R11623" s="330"/>
    </row>
    <row r="11624" spans="18:18" x14ac:dyDescent="0.25">
      <c r="R11624" s="330"/>
    </row>
    <row r="11625" spans="18:18" x14ac:dyDescent="0.25">
      <c r="R11625" s="330"/>
    </row>
    <row r="11626" spans="18:18" x14ac:dyDescent="0.25">
      <c r="R11626" s="330"/>
    </row>
    <row r="11627" spans="18:18" x14ac:dyDescent="0.25">
      <c r="R11627" s="330"/>
    </row>
    <row r="11628" spans="18:18" x14ac:dyDescent="0.25">
      <c r="R11628" s="330"/>
    </row>
    <row r="11629" spans="18:18" x14ac:dyDescent="0.25">
      <c r="R11629" s="330"/>
    </row>
    <row r="11630" spans="18:18" x14ac:dyDescent="0.25">
      <c r="R11630" s="330"/>
    </row>
    <row r="11631" spans="18:18" x14ac:dyDescent="0.25">
      <c r="R11631" s="330"/>
    </row>
    <row r="11632" spans="18:18" x14ac:dyDescent="0.25">
      <c r="R11632" s="330"/>
    </row>
    <row r="11633" spans="18:18" x14ac:dyDescent="0.25">
      <c r="R11633" s="330"/>
    </row>
    <row r="11634" spans="18:18" x14ac:dyDescent="0.25">
      <c r="R11634" s="330"/>
    </row>
    <row r="11635" spans="18:18" x14ac:dyDescent="0.25">
      <c r="R11635" s="330"/>
    </row>
    <row r="11636" spans="18:18" x14ac:dyDescent="0.25">
      <c r="R11636" s="330"/>
    </row>
    <row r="11637" spans="18:18" x14ac:dyDescent="0.25">
      <c r="R11637" s="330"/>
    </row>
    <row r="11638" spans="18:18" x14ac:dyDescent="0.25">
      <c r="R11638" s="330"/>
    </row>
    <row r="11639" spans="18:18" x14ac:dyDescent="0.25">
      <c r="R11639" s="330"/>
    </row>
    <row r="11640" spans="18:18" x14ac:dyDescent="0.25">
      <c r="R11640" s="330"/>
    </row>
    <row r="11641" spans="18:18" x14ac:dyDescent="0.25">
      <c r="R11641" s="330"/>
    </row>
    <row r="11642" spans="18:18" x14ac:dyDescent="0.25">
      <c r="R11642" s="330"/>
    </row>
    <row r="11643" spans="18:18" x14ac:dyDescent="0.25">
      <c r="R11643" s="330"/>
    </row>
    <row r="11644" spans="18:18" x14ac:dyDescent="0.25">
      <c r="R11644" s="330"/>
    </row>
    <row r="11645" spans="18:18" x14ac:dyDescent="0.25">
      <c r="R11645" s="330"/>
    </row>
    <row r="11646" spans="18:18" x14ac:dyDescent="0.25">
      <c r="R11646" s="330"/>
    </row>
    <row r="11647" spans="18:18" x14ac:dyDescent="0.25">
      <c r="R11647" s="330"/>
    </row>
    <row r="11648" spans="18:18" x14ac:dyDescent="0.25">
      <c r="R11648" s="330"/>
    </row>
    <row r="11649" spans="18:18" x14ac:dyDescent="0.25">
      <c r="R11649" s="330"/>
    </row>
    <row r="11650" spans="18:18" x14ac:dyDescent="0.25">
      <c r="R11650" s="330"/>
    </row>
    <row r="11651" spans="18:18" x14ac:dyDescent="0.25">
      <c r="R11651" s="330"/>
    </row>
    <row r="11652" spans="18:18" x14ac:dyDescent="0.25">
      <c r="R11652" s="330"/>
    </row>
    <row r="11653" spans="18:18" x14ac:dyDescent="0.25">
      <c r="R11653" s="330"/>
    </row>
    <row r="11654" spans="18:18" x14ac:dyDescent="0.25">
      <c r="R11654" s="330"/>
    </row>
    <row r="11655" spans="18:18" x14ac:dyDescent="0.25">
      <c r="R11655" s="330"/>
    </row>
    <row r="11656" spans="18:18" x14ac:dyDescent="0.25">
      <c r="R11656" s="330"/>
    </row>
    <row r="11657" spans="18:18" x14ac:dyDescent="0.25">
      <c r="R11657" s="330"/>
    </row>
    <row r="11658" spans="18:18" x14ac:dyDescent="0.25">
      <c r="R11658" s="330"/>
    </row>
    <row r="11659" spans="18:18" x14ac:dyDescent="0.25">
      <c r="R11659" s="330"/>
    </row>
    <row r="11660" spans="18:18" x14ac:dyDescent="0.25">
      <c r="R11660" s="330"/>
    </row>
    <row r="11661" spans="18:18" x14ac:dyDescent="0.25">
      <c r="R11661" s="330"/>
    </row>
    <row r="11662" spans="18:18" x14ac:dyDescent="0.25">
      <c r="R11662" s="330"/>
    </row>
    <row r="11663" spans="18:18" x14ac:dyDescent="0.25">
      <c r="R11663" s="330"/>
    </row>
    <row r="11664" spans="18:18" x14ac:dyDescent="0.25">
      <c r="R11664" s="330"/>
    </row>
    <row r="11665" spans="18:18" x14ac:dyDescent="0.25">
      <c r="R11665" s="330"/>
    </row>
    <row r="11666" spans="18:18" x14ac:dyDescent="0.25">
      <c r="R11666" s="330"/>
    </row>
    <row r="11667" spans="18:18" x14ac:dyDescent="0.25">
      <c r="R11667" s="330"/>
    </row>
    <row r="11668" spans="18:18" x14ac:dyDescent="0.25">
      <c r="R11668" s="330"/>
    </row>
    <row r="11669" spans="18:18" x14ac:dyDescent="0.25">
      <c r="R11669" s="330"/>
    </row>
    <row r="11670" spans="18:18" x14ac:dyDescent="0.25">
      <c r="R11670" s="330"/>
    </row>
    <row r="11671" spans="18:18" x14ac:dyDescent="0.25">
      <c r="R11671" s="330"/>
    </row>
    <row r="11672" spans="18:18" x14ac:dyDescent="0.25">
      <c r="R11672" s="330"/>
    </row>
    <row r="11673" spans="18:18" x14ac:dyDescent="0.25">
      <c r="R11673" s="330"/>
    </row>
    <row r="11674" spans="18:18" x14ac:dyDescent="0.25">
      <c r="R11674" s="330"/>
    </row>
    <row r="11675" spans="18:18" x14ac:dyDescent="0.25">
      <c r="R11675" s="330"/>
    </row>
    <row r="11676" spans="18:18" x14ac:dyDescent="0.25">
      <c r="R11676" s="330"/>
    </row>
    <row r="11677" spans="18:18" x14ac:dyDescent="0.25">
      <c r="R11677" s="330"/>
    </row>
    <row r="11678" spans="18:18" x14ac:dyDescent="0.25">
      <c r="R11678" s="330"/>
    </row>
    <row r="11679" spans="18:18" x14ac:dyDescent="0.25">
      <c r="R11679" s="330"/>
    </row>
    <row r="11680" spans="18:18" x14ac:dyDescent="0.25">
      <c r="R11680" s="330"/>
    </row>
    <row r="11681" spans="18:18" x14ac:dyDescent="0.25">
      <c r="R11681" s="330"/>
    </row>
    <row r="11682" spans="18:18" x14ac:dyDescent="0.25">
      <c r="R11682" s="330"/>
    </row>
    <row r="11683" spans="18:18" x14ac:dyDescent="0.25">
      <c r="R11683" s="330"/>
    </row>
    <row r="11684" spans="18:18" x14ac:dyDescent="0.25">
      <c r="R11684" s="330"/>
    </row>
    <row r="11685" spans="18:18" x14ac:dyDescent="0.25">
      <c r="R11685" s="330"/>
    </row>
    <row r="11686" spans="18:18" x14ac:dyDescent="0.25">
      <c r="R11686" s="330"/>
    </row>
    <row r="11687" spans="18:18" x14ac:dyDescent="0.25">
      <c r="R11687" s="330"/>
    </row>
    <row r="11688" spans="18:18" x14ac:dyDescent="0.25">
      <c r="R11688" s="330"/>
    </row>
    <row r="11689" spans="18:18" x14ac:dyDescent="0.25">
      <c r="R11689" s="330"/>
    </row>
    <row r="11690" spans="18:18" x14ac:dyDescent="0.25">
      <c r="R11690" s="330"/>
    </row>
    <row r="11691" spans="18:18" x14ac:dyDescent="0.25">
      <c r="R11691" s="330"/>
    </row>
    <row r="11692" spans="18:18" x14ac:dyDescent="0.25">
      <c r="R11692" s="330"/>
    </row>
    <row r="11693" spans="18:18" x14ac:dyDescent="0.25">
      <c r="R11693" s="330"/>
    </row>
    <row r="11694" spans="18:18" x14ac:dyDescent="0.25">
      <c r="R11694" s="330"/>
    </row>
    <row r="11695" spans="18:18" x14ac:dyDescent="0.25">
      <c r="R11695" s="330"/>
    </row>
    <row r="11696" spans="18:18" x14ac:dyDescent="0.25">
      <c r="R11696" s="330"/>
    </row>
    <row r="11697" spans="18:18" x14ac:dyDescent="0.25">
      <c r="R11697" s="330"/>
    </row>
    <row r="11698" spans="18:18" x14ac:dyDescent="0.25">
      <c r="R11698" s="330"/>
    </row>
    <row r="11699" spans="18:18" x14ac:dyDescent="0.25">
      <c r="R11699" s="330"/>
    </row>
    <row r="11700" spans="18:18" x14ac:dyDescent="0.25">
      <c r="R11700" s="330"/>
    </row>
    <row r="11701" spans="18:18" x14ac:dyDescent="0.25">
      <c r="R11701" s="330"/>
    </row>
    <row r="11702" spans="18:18" x14ac:dyDescent="0.25">
      <c r="R11702" s="330"/>
    </row>
    <row r="11703" spans="18:18" x14ac:dyDescent="0.25">
      <c r="R11703" s="330"/>
    </row>
    <row r="11704" spans="18:18" x14ac:dyDescent="0.25">
      <c r="R11704" s="330"/>
    </row>
    <row r="11705" spans="18:18" x14ac:dyDescent="0.25">
      <c r="R11705" s="330"/>
    </row>
    <row r="11706" spans="18:18" x14ac:dyDescent="0.25">
      <c r="R11706" s="330"/>
    </row>
    <row r="11707" spans="18:18" x14ac:dyDescent="0.25">
      <c r="R11707" s="330"/>
    </row>
    <row r="11708" spans="18:18" x14ac:dyDescent="0.25">
      <c r="R11708" s="330"/>
    </row>
    <row r="11709" spans="18:18" x14ac:dyDescent="0.25">
      <c r="R11709" s="330"/>
    </row>
    <row r="11710" spans="18:18" x14ac:dyDescent="0.25">
      <c r="R11710" s="330"/>
    </row>
    <row r="11711" spans="18:18" x14ac:dyDescent="0.25">
      <c r="R11711" s="330"/>
    </row>
    <row r="11712" spans="18:18" x14ac:dyDescent="0.25">
      <c r="R11712" s="330"/>
    </row>
    <row r="11713" spans="18:18" x14ac:dyDescent="0.25">
      <c r="R11713" s="330"/>
    </row>
    <row r="11714" spans="18:18" x14ac:dyDescent="0.25">
      <c r="R11714" s="330"/>
    </row>
    <row r="11715" spans="18:18" x14ac:dyDescent="0.25">
      <c r="R11715" s="330"/>
    </row>
    <row r="11716" spans="18:18" x14ac:dyDescent="0.25">
      <c r="R11716" s="330"/>
    </row>
    <row r="11717" spans="18:18" x14ac:dyDescent="0.25">
      <c r="R11717" s="330"/>
    </row>
    <row r="11718" spans="18:18" x14ac:dyDescent="0.25">
      <c r="R11718" s="330"/>
    </row>
    <row r="11719" spans="18:18" x14ac:dyDescent="0.25">
      <c r="R11719" s="330"/>
    </row>
    <row r="11720" spans="18:18" x14ac:dyDescent="0.25">
      <c r="R11720" s="330"/>
    </row>
    <row r="11721" spans="18:18" x14ac:dyDescent="0.25">
      <c r="R11721" s="330"/>
    </row>
    <row r="11722" spans="18:18" x14ac:dyDescent="0.25">
      <c r="R11722" s="330"/>
    </row>
    <row r="11723" spans="18:18" x14ac:dyDescent="0.25">
      <c r="R11723" s="330"/>
    </row>
    <row r="11724" spans="18:18" x14ac:dyDescent="0.25">
      <c r="R11724" s="330"/>
    </row>
    <row r="11725" spans="18:18" x14ac:dyDescent="0.25">
      <c r="R11725" s="330"/>
    </row>
    <row r="11726" spans="18:18" x14ac:dyDescent="0.25">
      <c r="R11726" s="330"/>
    </row>
    <row r="11727" spans="18:18" x14ac:dyDescent="0.25">
      <c r="R11727" s="330"/>
    </row>
    <row r="11728" spans="18:18" x14ac:dyDescent="0.25">
      <c r="R11728" s="330"/>
    </row>
    <row r="11729" spans="18:18" x14ac:dyDescent="0.25">
      <c r="R11729" s="330"/>
    </row>
    <row r="11730" spans="18:18" x14ac:dyDescent="0.25">
      <c r="R11730" s="330"/>
    </row>
    <row r="11731" spans="18:18" x14ac:dyDescent="0.25">
      <c r="R11731" s="330"/>
    </row>
    <row r="11732" spans="18:18" x14ac:dyDescent="0.25">
      <c r="R11732" s="330"/>
    </row>
    <row r="11733" spans="18:18" x14ac:dyDescent="0.25">
      <c r="R11733" s="330"/>
    </row>
    <row r="11734" spans="18:18" x14ac:dyDescent="0.25">
      <c r="R11734" s="330"/>
    </row>
    <row r="11735" spans="18:18" x14ac:dyDescent="0.25">
      <c r="R11735" s="330"/>
    </row>
    <row r="11736" spans="18:18" x14ac:dyDescent="0.25">
      <c r="R11736" s="330"/>
    </row>
    <row r="11737" spans="18:18" x14ac:dyDescent="0.25">
      <c r="R11737" s="330"/>
    </row>
    <row r="11738" spans="18:18" x14ac:dyDescent="0.25">
      <c r="R11738" s="330"/>
    </row>
    <row r="11739" spans="18:18" x14ac:dyDescent="0.25">
      <c r="R11739" s="330"/>
    </row>
    <row r="11740" spans="18:18" x14ac:dyDescent="0.25">
      <c r="R11740" s="330"/>
    </row>
    <row r="11741" spans="18:18" x14ac:dyDescent="0.25">
      <c r="R11741" s="330"/>
    </row>
    <row r="11742" spans="18:18" x14ac:dyDescent="0.25">
      <c r="R11742" s="330"/>
    </row>
    <row r="11743" spans="18:18" x14ac:dyDescent="0.25">
      <c r="R11743" s="330"/>
    </row>
    <row r="11744" spans="18:18" x14ac:dyDescent="0.25">
      <c r="R11744" s="330"/>
    </row>
    <row r="11745" spans="18:18" x14ac:dyDescent="0.25">
      <c r="R11745" s="330"/>
    </row>
    <row r="11746" spans="18:18" x14ac:dyDescent="0.25">
      <c r="R11746" s="330"/>
    </row>
    <row r="11747" spans="18:18" x14ac:dyDescent="0.25">
      <c r="R11747" s="330"/>
    </row>
    <row r="11748" spans="18:18" x14ac:dyDescent="0.25">
      <c r="R11748" s="330"/>
    </row>
    <row r="11749" spans="18:18" x14ac:dyDescent="0.25">
      <c r="R11749" s="330"/>
    </row>
    <row r="11750" spans="18:18" x14ac:dyDescent="0.25">
      <c r="R11750" s="330"/>
    </row>
    <row r="11751" spans="18:18" x14ac:dyDescent="0.25">
      <c r="R11751" s="330"/>
    </row>
    <row r="11752" spans="18:18" x14ac:dyDescent="0.25">
      <c r="R11752" s="330"/>
    </row>
    <row r="11753" spans="18:18" x14ac:dyDescent="0.25">
      <c r="R11753" s="330"/>
    </row>
    <row r="11754" spans="18:18" x14ac:dyDescent="0.25">
      <c r="R11754" s="330"/>
    </row>
    <row r="11755" spans="18:18" x14ac:dyDescent="0.25">
      <c r="R11755" s="330"/>
    </row>
    <row r="11756" spans="18:18" x14ac:dyDescent="0.25">
      <c r="R11756" s="330"/>
    </row>
    <row r="11757" spans="18:18" x14ac:dyDescent="0.25">
      <c r="R11757" s="330"/>
    </row>
    <row r="11758" spans="18:18" x14ac:dyDescent="0.25">
      <c r="R11758" s="330"/>
    </row>
    <row r="11759" spans="18:18" x14ac:dyDescent="0.25">
      <c r="R11759" s="330"/>
    </row>
    <row r="11760" spans="18:18" x14ac:dyDescent="0.25">
      <c r="R11760" s="330"/>
    </row>
    <row r="11761" spans="18:18" x14ac:dyDescent="0.25">
      <c r="R11761" s="330"/>
    </row>
    <row r="11762" spans="18:18" x14ac:dyDescent="0.25">
      <c r="R11762" s="330"/>
    </row>
    <row r="11763" spans="18:18" x14ac:dyDescent="0.25">
      <c r="R11763" s="330"/>
    </row>
    <row r="11764" spans="18:18" x14ac:dyDescent="0.25">
      <c r="R11764" s="330"/>
    </row>
    <row r="11765" spans="18:18" x14ac:dyDescent="0.25">
      <c r="R11765" s="330"/>
    </row>
    <row r="11766" spans="18:18" x14ac:dyDescent="0.25">
      <c r="R11766" s="330"/>
    </row>
    <row r="11767" spans="18:18" x14ac:dyDescent="0.25">
      <c r="R11767" s="330"/>
    </row>
    <row r="11768" spans="18:18" x14ac:dyDescent="0.25">
      <c r="R11768" s="330"/>
    </row>
    <row r="11769" spans="18:18" x14ac:dyDescent="0.25">
      <c r="R11769" s="330"/>
    </row>
    <row r="11770" spans="18:18" x14ac:dyDescent="0.25">
      <c r="R11770" s="330"/>
    </row>
    <row r="11771" spans="18:18" x14ac:dyDescent="0.25">
      <c r="R11771" s="330"/>
    </row>
    <row r="11772" spans="18:18" x14ac:dyDescent="0.25">
      <c r="R11772" s="330"/>
    </row>
    <row r="11773" spans="18:18" x14ac:dyDescent="0.25">
      <c r="R11773" s="330"/>
    </row>
    <row r="11774" spans="18:18" x14ac:dyDescent="0.25">
      <c r="R11774" s="330"/>
    </row>
    <row r="11775" spans="18:18" x14ac:dyDescent="0.25">
      <c r="R11775" s="330"/>
    </row>
    <row r="11776" spans="18:18" x14ac:dyDescent="0.25">
      <c r="R11776" s="330"/>
    </row>
    <row r="11777" spans="18:18" x14ac:dyDescent="0.25">
      <c r="R11777" s="330"/>
    </row>
    <row r="11778" spans="18:18" x14ac:dyDescent="0.25">
      <c r="R11778" s="330"/>
    </row>
    <row r="11779" spans="18:18" x14ac:dyDescent="0.25">
      <c r="R11779" s="330"/>
    </row>
    <row r="11780" spans="18:18" x14ac:dyDescent="0.25">
      <c r="R11780" s="330"/>
    </row>
    <row r="11781" spans="18:18" x14ac:dyDescent="0.25">
      <c r="R11781" s="330"/>
    </row>
    <row r="11782" spans="18:18" x14ac:dyDescent="0.25">
      <c r="R11782" s="330"/>
    </row>
    <row r="11783" spans="18:18" x14ac:dyDescent="0.25">
      <c r="R11783" s="330"/>
    </row>
    <row r="11784" spans="18:18" x14ac:dyDescent="0.25">
      <c r="R11784" s="330"/>
    </row>
    <row r="11785" spans="18:18" x14ac:dyDescent="0.25">
      <c r="R11785" s="330"/>
    </row>
    <row r="11786" spans="18:18" x14ac:dyDescent="0.25">
      <c r="R11786" s="330"/>
    </row>
    <row r="11787" spans="18:18" x14ac:dyDescent="0.25">
      <c r="R11787" s="330"/>
    </row>
    <row r="11788" spans="18:18" x14ac:dyDescent="0.25">
      <c r="R11788" s="330"/>
    </row>
    <row r="11789" spans="18:18" x14ac:dyDescent="0.25">
      <c r="R11789" s="330"/>
    </row>
    <row r="11790" spans="18:18" x14ac:dyDescent="0.25">
      <c r="R11790" s="330"/>
    </row>
    <row r="11791" spans="18:18" x14ac:dyDescent="0.25">
      <c r="R11791" s="330"/>
    </row>
    <row r="11792" spans="18:18" x14ac:dyDescent="0.25">
      <c r="R11792" s="330"/>
    </row>
    <row r="11793" spans="18:18" x14ac:dyDescent="0.25">
      <c r="R11793" s="330"/>
    </row>
    <row r="11794" spans="18:18" x14ac:dyDescent="0.25">
      <c r="R11794" s="330"/>
    </row>
    <row r="11795" spans="18:18" x14ac:dyDescent="0.25">
      <c r="R11795" s="330"/>
    </row>
    <row r="11796" spans="18:18" x14ac:dyDescent="0.25">
      <c r="R11796" s="330"/>
    </row>
    <row r="11797" spans="18:18" x14ac:dyDescent="0.25">
      <c r="R11797" s="330"/>
    </row>
    <row r="11798" spans="18:18" x14ac:dyDescent="0.25">
      <c r="R11798" s="330"/>
    </row>
    <row r="11799" spans="18:18" x14ac:dyDescent="0.25">
      <c r="R11799" s="330"/>
    </row>
    <row r="11800" spans="18:18" x14ac:dyDescent="0.25">
      <c r="R11800" s="330"/>
    </row>
    <row r="11801" spans="18:18" x14ac:dyDescent="0.25">
      <c r="R11801" s="330"/>
    </row>
    <row r="11802" spans="18:18" x14ac:dyDescent="0.25">
      <c r="R11802" s="330"/>
    </row>
    <row r="11803" spans="18:18" x14ac:dyDescent="0.25">
      <c r="R11803" s="330"/>
    </row>
    <row r="11804" spans="18:18" x14ac:dyDescent="0.25">
      <c r="R11804" s="330"/>
    </row>
    <row r="11805" spans="18:18" x14ac:dyDescent="0.25">
      <c r="R11805" s="330"/>
    </row>
    <row r="11806" spans="18:18" x14ac:dyDescent="0.25">
      <c r="R11806" s="330"/>
    </row>
    <row r="11807" spans="18:18" x14ac:dyDescent="0.25">
      <c r="R11807" s="330"/>
    </row>
    <row r="11808" spans="18:18" x14ac:dyDescent="0.25">
      <c r="R11808" s="330"/>
    </row>
    <row r="11809" spans="18:18" x14ac:dyDescent="0.25">
      <c r="R11809" s="330"/>
    </row>
    <row r="11810" spans="18:18" x14ac:dyDescent="0.25">
      <c r="R11810" s="330"/>
    </row>
    <row r="11811" spans="18:18" x14ac:dyDescent="0.25">
      <c r="R11811" s="330"/>
    </row>
    <row r="11812" spans="18:18" x14ac:dyDescent="0.25">
      <c r="R11812" s="330"/>
    </row>
    <row r="11813" spans="18:18" x14ac:dyDescent="0.25">
      <c r="R11813" s="330"/>
    </row>
    <row r="11814" spans="18:18" x14ac:dyDescent="0.25">
      <c r="R11814" s="330"/>
    </row>
    <row r="11815" spans="18:18" x14ac:dyDescent="0.25">
      <c r="R11815" s="330"/>
    </row>
    <row r="11816" spans="18:18" x14ac:dyDescent="0.25">
      <c r="R11816" s="330"/>
    </row>
    <row r="11817" spans="18:18" x14ac:dyDescent="0.25">
      <c r="R11817" s="330"/>
    </row>
    <row r="11818" spans="18:18" x14ac:dyDescent="0.25">
      <c r="R11818" s="330"/>
    </row>
    <row r="11819" spans="18:18" x14ac:dyDescent="0.25">
      <c r="R11819" s="330"/>
    </row>
    <row r="11820" spans="18:18" x14ac:dyDescent="0.25">
      <c r="R11820" s="330"/>
    </row>
    <row r="11821" spans="18:18" x14ac:dyDescent="0.25">
      <c r="R11821" s="330"/>
    </row>
    <row r="11822" spans="18:18" x14ac:dyDescent="0.25">
      <c r="R11822" s="330"/>
    </row>
    <row r="11823" spans="18:18" x14ac:dyDescent="0.25">
      <c r="R11823" s="330"/>
    </row>
    <row r="11824" spans="18:18" x14ac:dyDescent="0.25">
      <c r="R11824" s="330"/>
    </row>
    <row r="11825" spans="18:18" x14ac:dyDescent="0.25">
      <c r="R11825" s="330"/>
    </row>
    <row r="11826" spans="18:18" x14ac:dyDescent="0.25">
      <c r="R11826" s="330"/>
    </row>
    <row r="11827" spans="18:18" x14ac:dyDescent="0.25">
      <c r="R11827" s="330"/>
    </row>
    <row r="11828" spans="18:18" x14ac:dyDescent="0.25">
      <c r="R11828" s="330"/>
    </row>
    <row r="11829" spans="18:18" x14ac:dyDescent="0.25">
      <c r="R11829" s="330"/>
    </row>
    <row r="11830" spans="18:18" x14ac:dyDescent="0.25">
      <c r="R11830" s="330"/>
    </row>
    <row r="11831" spans="18:18" x14ac:dyDescent="0.25">
      <c r="R11831" s="330"/>
    </row>
    <row r="11832" spans="18:18" x14ac:dyDescent="0.25">
      <c r="R11832" s="330"/>
    </row>
    <row r="11833" spans="18:18" x14ac:dyDescent="0.25">
      <c r="R11833" s="330"/>
    </row>
    <row r="11834" spans="18:18" x14ac:dyDescent="0.25">
      <c r="R11834" s="330"/>
    </row>
    <row r="11835" spans="18:18" x14ac:dyDescent="0.25">
      <c r="R11835" s="330"/>
    </row>
    <row r="11836" spans="18:18" x14ac:dyDescent="0.25">
      <c r="R11836" s="330"/>
    </row>
    <row r="11837" spans="18:18" x14ac:dyDescent="0.25">
      <c r="R11837" s="330"/>
    </row>
    <row r="11838" spans="18:18" x14ac:dyDescent="0.25">
      <c r="R11838" s="330"/>
    </row>
    <row r="11839" spans="18:18" x14ac:dyDescent="0.25">
      <c r="R11839" s="330"/>
    </row>
    <row r="11840" spans="18:18" x14ac:dyDescent="0.25">
      <c r="R11840" s="330"/>
    </row>
    <row r="11841" spans="18:18" x14ac:dyDescent="0.25">
      <c r="R11841" s="330"/>
    </row>
    <row r="11842" spans="18:18" x14ac:dyDescent="0.25">
      <c r="R11842" s="330"/>
    </row>
    <row r="11843" spans="18:18" x14ac:dyDescent="0.25">
      <c r="R11843" s="330"/>
    </row>
    <row r="11844" spans="18:18" x14ac:dyDescent="0.25">
      <c r="R11844" s="330"/>
    </row>
    <row r="11845" spans="18:18" x14ac:dyDescent="0.25">
      <c r="R11845" s="330"/>
    </row>
    <row r="11846" spans="18:18" x14ac:dyDescent="0.25">
      <c r="R11846" s="330"/>
    </row>
    <row r="11847" spans="18:18" x14ac:dyDescent="0.25">
      <c r="R11847" s="330"/>
    </row>
    <row r="11848" spans="18:18" x14ac:dyDescent="0.25">
      <c r="R11848" s="330"/>
    </row>
    <row r="11849" spans="18:18" x14ac:dyDescent="0.25">
      <c r="R11849" s="330"/>
    </row>
    <row r="11850" spans="18:18" x14ac:dyDescent="0.25">
      <c r="R11850" s="330"/>
    </row>
    <row r="11851" spans="18:18" x14ac:dyDescent="0.25">
      <c r="R11851" s="330"/>
    </row>
    <row r="11852" spans="18:18" x14ac:dyDescent="0.25">
      <c r="R11852" s="330"/>
    </row>
    <row r="11853" spans="18:18" x14ac:dyDescent="0.25">
      <c r="R11853" s="330"/>
    </row>
    <row r="11854" spans="18:18" x14ac:dyDescent="0.25">
      <c r="R11854" s="330"/>
    </row>
    <row r="11855" spans="18:18" x14ac:dyDescent="0.25">
      <c r="R11855" s="330"/>
    </row>
    <row r="11856" spans="18:18" x14ac:dyDescent="0.25">
      <c r="R11856" s="330"/>
    </row>
    <row r="11857" spans="18:18" x14ac:dyDescent="0.25">
      <c r="R11857" s="330"/>
    </row>
    <row r="11858" spans="18:18" x14ac:dyDescent="0.25">
      <c r="R11858" s="330"/>
    </row>
    <row r="11859" spans="18:18" x14ac:dyDescent="0.25">
      <c r="R11859" s="330"/>
    </row>
    <row r="11860" spans="18:18" x14ac:dyDescent="0.25">
      <c r="R11860" s="330"/>
    </row>
    <row r="11861" spans="18:18" x14ac:dyDescent="0.25">
      <c r="R11861" s="330"/>
    </row>
    <row r="11862" spans="18:18" x14ac:dyDescent="0.25">
      <c r="R11862" s="330"/>
    </row>
    <row r="11863" spans="18:18" x14ac:dyDescent="0.25">
      <c r="R11863" s="330"/>
    </row>
    <row r="11864" spans="18:18" x14ac:dyDescent="0.25">
      <c r="R11864" s="330"/>
    </row>
    <row r="11865" spans="18:18" x14ac:dyDescent="0.25">
      <c r="R11865" s="330"/>
    </row>
    <row r="11866" spans="18:18" x14ac:dyDescent="0.25">
      <c r="R11866" s="330"/>
    </row>
    <row r="11867" spans="18:18" x14ac:dyDescent="0.25">
      <c r="R11867" s="330"/>
    </row>
    <row r="11868" spans="18:18" x14ac:dyDescent="0.25">
      <c r="R11868" s="330"/>
    </row>
    <row r="11869" spans="18:18" x14ac:dyDescent="0.25">
      <c r="R11869" s="330"/>
    </row>
    <row r="11870" spans="18:18" x14ac:dyDescent="0.25">
      <c r="R11870" s="330"/>
    </row>
    <row r="11871" spans="18:18" x14ac:dyDescent="0.25">
      <c r="R11871" s="330"/>
    </row>
    <row r="11872" spans="18:18" x14ac:dyDescent="0.25">
      <c r="R11872" s="330"/>
    </row>
    <row r="11873" spans="18:18" x14ac:dyDescent="0.25">
      <c r="R11873" s="330"/>
    </row>
    <row r="11874" spans="18:18" x14ac:dyDescent="0.25">
      <c r="R11874" s="330"/>
    </row>
    <row r="11875" spans="18:18" x14ac:dyDescent="0.25">
      <c r="R11875" s="330"/>
    </row>
    <row r="11876" spans="18:18" x14ac:dyDescent="0.25">
      <c r="R11876" s="330"/>
    </row>
    <row r="11877" spans="18:18" x14ac:dyDescent="0.25">
      <c r="R11877" s="330"/>
    </row>
    <row r="11878" spans="18:18" x14ac:dyDescent="0.25">
      <c r="R11878" s="330"/>
    </row>
    <row r="11879" spans="18:18" x14ac:dyDescent="0.25">
      <c r="R11879" s="330"/>
    </row>
    <row r="11880" spans="18:18" x14ac:dyDescent="0.25">
      <c r="R11880" s="330"/>
    </row>
    <row r="11881" spans="18:18" x14ac:dyDescent="0.25">
      <c r="R11881" s="330"/>
    </row>
    <row r="11882" spans="18:18" x14ac:dyDescent="0.25">
      <c r="R11882" s="330"/>
    </row>
    <row r="11883" spans="18:18" x14ac:dyDescent="0.25">
      <c r="R11883" s="330"/>
    </row>
    <row r="11884" spans="18:18" x14ac:dyDescent="0.25">
      <c r="R11884" s="330"/>
    </row>
    <row r="11885" spans="18:18" x14ac:dyDescent="0.25">
      <c r="R11885" s="330"/>
    </row>
    <row r="11886" spans="18:18" x14ac:dyDescent="0.25">
      <c r="R11886" s="330"/>
    </row>
    <row r="11887" spans="18:18" x14ac:dyDescent="0.25">
      <c r="R11887" s="330"/>
    </row>
    <row r="11888" spans="18:18" x14ac:dyDescent="0.25">
      <c r="R11888" s="330"/>
    </row>
    <row r="11889" spans="18:18" x14ac:dyDescent="0.25">
      <c r="R11889" s="330"/>
    </row>
    <row r="11890" spans="18:18" x14ac:dyDescent="0.25">
      <c r="R11890" s="330"/>
    </row>
    <row r="11891" spans="18:18" x14ac:dyDescent="0.25">
      <c r="R11891" s="330"/>
    </row>
    <row r="11892" spans="18:18" x14ac:dyDescent="0.25">
      <c r="R11892" s="330"/>
    </row>
    <row r="11893" spans="18:18" x14ac:dyDescent="0.25">
      <c r="R11893" s="330"/>
    </row>
    <row r="11894" spans="18:18" x14ac:dyDescent="0.25">
      <c r="R11894" s="330"/>
    </row>
    <row r="11895" spans="18:18" x14ac:dyDescent="0.25">
      <c r="R11895" s="330"/>
    </row>
    <row r="11896" spans="18:18" x14ac:dyDescent="0.25">
      <c r="R11896" s="330"/>
    </row>
    <row r="11897" spans="18:18" x14ac:dyDescent="0.25">
      <c r="R11897" s="330"/>
    </row>
    <row r="11898" spans="18:18" x14ac:dyDescent="0.25">
      <c r="R11898" s="330"/>
    </row>
    <row r="11899" spans="18:18" x14ac:dyDescent="0.25">
      <c r="R11899" s="330"/>
    </row>
    <row r="11900" spans="18:18" x14ac:dyDescent="0.25">
      <c r="R11900" s="330"/>
    </row>
    <row r="11901" spans="18:18" x14ac:dyDescent="0.25">
      <c r="R11901" s="330"/>
    </row>
    <row r="11902" spans="18:18" x14ac:dyDescent="0.25">
      <c r="R11902" s="330"/>
    </row>
    <row r="11903" spans="18:18" x14ac:dyDescent="0.25">
      <c r="R11903" s="330"/>
    </row>
    <row r="11904" spans="18:18" x14ac:dyDescent="0.25">
      <c r="R11904" s="330"/>
    </row>
    <row r="11905" spans="18:18" x14ac:dyDescent="0.25">
      <c r="R11905" s="330"/>
    </row>
    <row r="11906" spans="18:18" x14ac:dyDescent="0.25">
      <c r="R11906" s="330"/>
    </row>
    <row r="11907" spans="18:18" x14ac:dyDescent="0.25">
      <c r="R11907" s="330"/>
    </row>
    <row r="11908" spans="18:18" x14ac:dyDescent="0.25">
      <c r="R11908" s="330"/>
    </row>
    <row r="11909" spans="18:18" x14ac:dyDescent="0.25">
      <c r="R11909" s="330"/>
    </row>
    <row r="11910" spans="18:18" x14ac:dyDescent="0.25">
      <c r="R11910" s="330"/>
    </row>
    <row r="11911" spans="18:18" x14ac:dyDescent="0.25">
      <c r="R11911" s="330"/>
    </row>
    <row r="11912" spans="18:18" x14ac:dyDescent="0.25">
      <c r="R11912" s="330"/>
    </row>
    <row r="11913" spans="18:18" x14ac:dyDescent="0.25">
      <c r="R11913" s="330"/>
    </row>
    <row r="11914" spans="18:18" x14ac:dyDescent="0.25">
      <c r="R11914" s="330"/>
    </row>
    <row r="11915" spans="18:18" x14ac:dyDescent="0.25">
      <c r="R11915" s="330"/>
    </row>
    <row r="11916" spans="18:18" x14ac:dyDescent="0.25">
      <c r="R11916" s="330"/>
    </row>
    <row r="11917" spans="18:18" x14ac:dyDescent="0.25">
      <c r="R11917" s="330"/>
    </row>
    <row r="11918" spans="18:18" x14ac:dyDescent="0.25">
      <c r="R11918" s="330"/>
    </row>
    <row r="11919" spans="18:18" x14ac:dyDescent="0.25">
      <c r="R11919" s="330"/>
    </row>
    <row r="11920" spans="18:18" x14ac:dyDescent="0.25">
      <c r="R11920" s="330"/>
    </row>
    <row r="11921" spans="18:18" x14ac:dyDescent="0.25">
      <c r="R11921" s="330"/>
    </row>
    <row r="11922" spans="18:18" x14ac:dyDescent="0.25">
      <c r="R11922" s="330"/>
    </row>
    <row r="11923" spans="18:18" x14ac:dyDescent="0.25">
      <c r="R11923" s="330"/>
    </row>
    <row r="11924" spans="18:18" x14ac:dyDescent="0.25">
      <c r="R11924" s="330"/>
    </row>
    <row r="11925" spans="18:18" x14ac:dyDescent="0.25">
      <c r="R11925" s="330"/>
    </row>
    <row r="11926" spans="18:18" x14ac:dyDescent="0.25">
      <c r="R11926" s="330"/>
    </row>
    <row r="11927" spans="18:18" x14ac:dyDescent="0.25">
      <c r="R11927" s="330"/>
    </row>
    <row r="11928" spans="18:18" x14ac:dyDescent="0.25">
      <c r="R11928" s="330"/>
    </row>
    <row r="11929" spans="18:18" x14ac:dyDescent="0.25">
      <c r="R11929" s="330"/>
    </row>
    <row r="11930" spans="18:18" x14ac:dyDescent="0.25">
      <c r="R11930" s="330"/>
    </row>
    <row r="11931" spans="18:18" x14ac:dyDescent="0.25">
      <c r="R11931" s="330"/>
    </row>
    <row r="11932" spans="18:18" x14ac:dyDescent="0.25">
      <c r="R11932" s="330"/>
    </row>
    <row r="11933" spans="18:18" x14ac:dyDescent="0.25">
      <c r="R11933" s="330"/>
    </row>
    <row r="11934" spans="18:18" x14ac:dyDescent="0.25">
      <c r="R11934" s="330"/>
    </row>
    <row r="11935" spans="18:18" x14ac:dyDescent="0.25">
      <c r="R11935" s="330"/>
    </row>
    <row r="11936" spans="18:18" x14ac:dyDescent="0.25">
      <c r="R11936" s="330"/>
    </row>
    <row r="11937" spans="18:18" x14ac:dyDescent="0.25">
      <c r="R11937" s="330"/>
    </row>
    <row r="11938" spans="18:18" x14ac:dyDescent="0.25">
      <c r="R11938" s="330"/>
    </row>
    <row r="11939" spans="18:18" x14ac:dyDescent="0.25">
      <c r="R11939" s="330"/>
    </row>
    <row r="11940" spans="18:18" x14ac:dyDescent="0.25">
      <c r="R11940" s="330"/>
    </row>
    <row r="11941" spans="18:18" x14ac:dyDescent="0.25">
      <c r="R11941" s="330"/>
    </row>
    <row r="11942" spans="18:18" x14ac:dyDescent="0.25">
      <c r="R11942" s="330"/>
    </row>
    <row r="11943" spans="18:18" x14ac:dyDescent="0.25">
      <c r="R11943" s="330"/>
    </row>
    <row r="11944" spans="18:18" x14ac:dyDescent="0.25">
      <c r="R11944" s="330"/>
    </row>
    <row r="11945" spans="18:18" x14ac:dyDescent="0.25">
      <c r="R11945" s="330"/>
    </row>
    <row r="11946" spans="18:18" x14ac:dyDescent="0.25">
      <c r="R11946" s="330"/>
    </row>
    <row r="11947" spans="18:18" x14ac:dyDescent="0.25">
      <c r="R11947" s="330"/>
    </row>
    <row r="11948" spans="18:18" x14ac:dyDescent="0.25">
      <c r="R11948" s="330"/>
    </row>
    <row r="11949" spans="18:18" x14ac:dyDescent="0.25">
      <c r="R11949" s="330"/>
    </row>
    <row r="11950" spans="18:18" x14ac:dyDescent="0.25">
      <c r="R11950" s="330"/>
    </row>
    <row r="11951" spans="18:18" x14ac:dyDescent="0.25">
      <c r="R11951" s="330"/>
    </row>
    <row r="11952" spans="18:18" x14ac:dyDescent="0.25">
      <c r="R11952" s="330"/>
    </row>
    <row r="11953" spans="18:18" x14ac:dyDescent="0.25">
      <c r="R11953" s="330"/>
    </row>
    <row r="11954" spans="18:18" x14ac:dyDescent="0.25">
      <c r="R11954" s="330"/>
    </row>
    <row r="11955" spans="18:18" x14ac:dyDescent="0.25">
      <c r="R11955" s="330"/>
    </row>
    <row r="11956" spans="18:18" x14ac:dyDescent="0.25">
      <c r="R11956" s="330"/>
    </row>
    <row r="11957" spans="18:18" x14ac:dyDescent="0.25">
      <c r="R11957" s="330"/>
    </row>
    <row r="11958" spans="18:18" x14ac:dyDescent="0.25">
      <c r="R11958" s="330"/>
    </row>
    <row r="11959" spans="18:18" x14ac:dyDescent="0.25">
      <c r="R11959" s="330"/>
    </row>
    <row r="11960" spans="18:18" x14ac:dyDescent="0.25">
      <c r="R11960" s="330"/>
    </row>
    <row r="11961" spans="18:18" x14ac:dyDescent="0.25">
      <c r="R11961" s="330"/>
    </row>
    <row r="11962" spans="18:18" x14ac:dyDescent="0.25">
      <c r="R11962" s="330"/>
    </row>
    <row r="11963" spans="18:18" x14ac:dyDescent="0.25">
      <c r="R11963" s="330"/>
    </row>
    <row r="11964" spans="18:18" x14ac:dyDescent="0.25">
      <c r="R11964" s="330"/>
    </row>
    <row r="11965" spans="18:18" x14ac:dyDescent="0.25">
      <c r="R11965" s="330"/>
    </row>
    <row r="11966" spans="18:18" x14ac:dyDescent="0.25">
      <c r="R11966" s="330"/>
    </row>
    <row r="11967" spans="18:18" x14ac:dyDescent="0.25">
      <c r="R11967" s="330"/>
    </row>
    <row r="11968" spans="18:18" x14ac:dyDescent="0.25">
      <c r="R11968" s="330"/>
    </row>
    <row r="11969" spans="18:18" x14ac:dyDescent="0.25">
      <c r="R11969" s="330"/>
    </row>
    <row r="11970" spans="18:18" x14ac:dyDescent="0.25">
      <c r="R11970" s="330"/>
    </row>
    <row r="11971" spans="18:18" x14ac:dyDescent="0.25">
      <c r="R11971" s="330"/>
    </row>
    <row r="11972" spans="18:18" x14ac:dyDescent="0.25">
      <c r="R11972" s="330"/>
    </row>
    <row r="11973" spans="18:18" x14ac:dyDescent="0.25">
      <c r="R11973" s="330"/>
    </row>
    <row r="11974" spans="18:18" x14ac:dyDescent="0.25">
      <c r="R11974" s="330"/>
    </row>
    <row r="11975" spans="18:18" x14ac:dyDescent="0.25">
      <c r="R11975" s="330"/>
    </row>
    <row r="11976" spans="18:18" x14ac:dyDescent="0.25">
      <c r="R11976" s="330"/>
    </row>
    <row r="11977" spans="18:18" x14ac:dyDescent="0.25">
      <c r="R11977" s="330"/>
    </row>
    <row r="11978" spans="18:18" x14ac:dyDescent="0.25">
      <c r="R11978" s="330"/>
    </row>
    <row r="11979" spans="18:18" x14ac:dyDescent="0.25">
      <c r="R11979" s="330"/>
    </row>
    <row r="11980" spans="18:18" x14ac:dyDescent="0.25">
      <c r="R11980" s="330"/>
    </row>
    <row r="11981" spans="18:18" x14ac:dyDescent="0.25">
      <c r="R11981" s="330"/>
    </row>
    <row r="11982" spans="18:18" x14ac:dyDescent="0.25">
      <c r="R11982" s="330"/>
    </row>
    <row r="11983" spans="18:18" x14ac:dyDescent="0.25">
      <c r="R11983" s="330"/>
    </row>
    <row r="11984" spans="18:18" x14ac:dyDescent="0.25">
      <c r="R11984" s="330"/>
    </row>
    <row r="11985" spans="18:18" x14ac:dyDescent="0.25">
      <c r="R11985" s="330"/>
    </row>
    <row r="11986" spans="18:18" x14ac:dyDescent="0.25">
      <c r="R11986" s="330"/>
    </row>
    <row r="11987" spans="18:18" x14ac:dyDescent="0.25">
      <c r="R11987" s="330"/>
    </row>
    <row r="11988" spans="18:18" x14ac:dyDescent="0.25">
      <c r="R11988" s="330"/>
    </row>
    <row r="11989" spans="18:18" x14ac:dyDescent="0.25">
      <c r="R11989" s="330"/>
    </row>
    <row r="11990" spans="18:18" x14ac:dyDescent="0.25">
      <c r="R11990" s="330"/>
    </row>
    <row r="11991" spans="18:18" x14ac:dyDescent="0.25">
      <c r="R11991" s="330"/>
    </row>
    <row r="11992" spans="18:18" x14ac:dyDescent="0.25">
      <c r="R11992" s="330"/>
    </row>
    <row r="11993" spans="18:18" x14ac:dyDescent="0.25">
      <c r="R11993" s="330"/>
    </row>
    <row r="11994" spans="18:18" x14ac:dyDescent="0.25">
      <c r="R11994" s="330"/>
    </row>
    <row r="11995" spans="18:18" x14ac:dyDescent="0.25">
      <c r="R11995" s="330"/>
    </row>
    <row r="11996" spans="18:18" x14ac:dyDescent="0.25">
      <c r="R11996" s="330"/>
    </row>
    <row r="11997" spans="18:18" x14ac:dyDescent="0.25">
      <c r="R11997" s="330"/>
    </row>
    <row r="11998" spans="18:18" x14ac:dyDescent="0.25">
      <c r="R11998" s="330"/>
    </row>
    <row r="11999" spans="18:18" x14ac:dyDescent="0.25">
      <c r="R11999" s="330"/>
    </row>
    <row r="12000" spans="18:18" x14ac:dyDescent="0.25">
      <c r="R12000" s="330"/>
    </row>
    <row r="12001" spans="18:18" x14ac:dyDescent="0.25">
      <c r="R12001" s="330"/>
    </row>
    <row r="12002" spans="18:18" x14ac:dyDescent="0.25">
      <c r="R12002" s="330"/>
    </row>
    <row r="12003" spans="18:18" x14ac:dyDescent="0.25">
      <c r="R12003" s="330"/>
    </row>
    <row r="12004" spans="18:18" x14ac:dyDescent="0.25">
      <c r="R12004" s="330"/>
    </row>
    <row r="12005" spans="18:18" x14ac:dyDescent="0.25">
      <c r="R12005" s="330"/>
    </row>
    <row r="12006" spans="18:18" x14ac:dyDescent="0.25">
      <c r="R12006" s="330"/>
    </row>
    <row r="12007" spans="18:18" x14ac:dyDescent="0.25">
      <c r="R12007" s="330"/>
    </row>
    <row r="12008" spans="18:18" x14ac:dyDescent="0.25">
      <c r="R12008" s="330"/>
    </row>
    <row r="12009" spans="18:18" x14ac:dyDescent="0.25">
      <c r="R12009" s="330"/>
    </row>
    <row r="12010" spans="18:18" x14ac:dyDescent="0.25">
      <c r="R12010" s="330"/>
    </row>
    <row r="12011" spans="18:18" x14ac:dyDescent="0.25">
      <c r="R12011" s="330"/>
    </row>
    <row r="12012" spans="18:18" x14ac:dyDescent="0.25">
      <c r="R12012" s="330"/>
    </row>
    <row r="12013" spans="18:18" x14ac:dyDescent="0.25">
      <c r="R12013" s="330"/>
    </row>
    <row r="12014" spans="18:18" x14ac:dyDescent="0.25">
      <c r="R12014" s="330"/>
    </row>
    <row r="12015" spans="18:18" x14ac:dyDescent="0.25">
      <c r="R12015" s="330"/>
    </row>
    <row r="12016" spans="18:18" x14ac:dyDescent="0.25">
      <c r="R12016" s="330"/>
    </row>
    <row r="12017" spans="18:18" x14ac:dyDescent="0.25">
      <c r="R12017" s="330"/>
    </row>
    <row r="12018" spans="18:18" x14ac:dyDescent="0.25">
      <c r="R12018" s="330"/>
    </row>
    <row r="12019" spans="18:18" x14ac:dyDescent="0.25">
      <c r="R12019" s="330"/>
    </row>
    <row r="12020" spans="18:18" x14ac:dyDescent="0.25">
      <c r="R12020" s="330"/>
    </row>
    <row r="12021" spans="18:18" x14ac:dyDescent="0.25">
      <c r="R12021" s="330"/>
    </row>
    <row r="12022" spans="18:18" x14ac:dyDescent="0.25">
      <c r="R12022" s="330"/>
    </row>
    <row r="12023" spans="18:18" x14ac:dyDescent="0.25">
      <c r="R12023" s="330"/>
    </row>
    <row r="12024" spans="18:18" x14ac:dyDescent="0.25">
      <c r="R12024" s="330"/>
    </row>
    <row r="12025" spans="18:18" x14ac:dyDescent="0.25">
      <c r="R12025" s="330"/>
    </row>
    <row r="12026" spans="18:18" x14ac:dyDescent="0.25">
      <c r="R12026" s="330"/>
    </row>
    <row r="12027" spans="18:18" x14ac:dyDescent="0.25">
      <c r="R12027" s="330"/>
    </row>
    <row r="12028" spans="18:18" x14ac:dyDescent="0.25">
      <c r="R12028" s="330"/>
    </row>
    <row r="12029" spans="18:18" x14ac:dyDescent="0.25">
      <c r="R12029" s="330"/>
    </row>
    <row r="12030" spans="18:18" x14ac:dyDescent="0.25">
      <c r="R12030" s="330"/>
    </row>
    <row r="12031" spans="18:18" x14ac:dyDescent="0.25">
      <c r="R12031" s="330"/>
    </row>
    <row r="12032" spans="18:18" x14ac:dyDescent="0.25">
      <c r="R12032" s="330"/>
    </row>
    <row r="12033" spans="18:18" x14ac:dyDescent="0.25">
      <c r="R12033" s="330"/>
    </row>
    <row r="12034" spans="18:18" x14ac:dyDescent="0.25">
      <c r="R12034" s="330"/>
    </row>
    <row r="12035" spans="18:18" x14ac:dyDescent="0.25">
      <c r="R12035" s="330"/>
    </row>
    <row r="12036" spans="18:18" x14ac:dyDescent="0.25">
      <c r="R12036" s="330"/>
    </row>
    <row r="12037" spans="18:18" x14ac:dyDescent="0.25">
      <c r="R12037" s="330"/>
    </row>
    <row r="12038" spans="18:18" x14ac:dyDescent="0.25">
      <c r="R12038" s="330"/>
    </row>
    <row r="12039" spans="18:18" x14ac:dyDescent="0.25">
      <c r="R12039" s="330"/>
    </row>
    <row r="12040" spans="18:18" x14ac:dyDescent="0.25">
      <c r="R12040" s="330"/>
    </row>
    <row r="12041" spans="18:18" x14ac:dyDescent="0.25">
      <c r="R12041" s="330"/>
    </row>
    <row r="12042" spans="18:18" x14ac:dyDescent="0.25">
      <c r="R12042" s="330"/>
    </row>
    <row r="12043" spans="18:18" x14ac:dyDescent="0.25">
      <c r="R12043" s="330"/>
    </row>
    <row r="12044" spans="18:18" x14ac:dyDescent="0.25">
      <c r="R12044" s="330"/>
    </row>
    <row r="12045" spans="18:18" x14ac:dyDescent="0.25">
      <c r="R12045" s="330"/>
    </row>
    <row r="12046" spans="18:18" x14ac:dyDescent="0.25">
      <c r="R12046" s="330"/>
    </row>
    <row r="12047" spans="18:18" x14ac:dyDescent="0.25">
      <c r="R12047" s="330"/>
    </row>
    <row r="12048" spans="18:18" x14ac:dyDescent="0.25">
      <c r="R12048" s="330"/>
    </row>
    <row r="12049" spans="18:18" x14ac:dyDescent="0.25">
      <c r="R12049" s="330"/>
    </row>
    <row r="12050" spans="18:18" x14ac:dyDescent="0.25">
      <c r="R12050" s="330"/>
    </row>
    <row r="12051" spans="18:18" x14ac:dyDescent="0.25">
      <c r="R12051" s="330"/>
    </row>
    <row r="12052" spans="18:18" x14ac:dyDescent="0.25">
      <c r="R12052" s="330"/>
    </row>
    <row r="12053" spans="18:18" x14ac:dyDescent="0.25">
      <c r="R12053" s="330"/>
    </row>
    <row r="12054" spans="18:18" x14ac:dyDescent="0.25">
      <c r="R12054" s="330"/>
    </row>
    <row r="12055" spans="18:18" x14ac:dyDescent="0.25">
      <c r="R12055" s="330"/>
    </row>
    <row r="12056" spans="18:18" x14ac:dyDescent="0.25">
      <c r="R12056" s="330"/>
    </row>
    <row r="12057" spans="18:18" x14ac:dyDescent="0.25">
      <c r="R12057" s="330"/>
    </row>
    <row r="12058" spans="18:18" x14ac:dyDescent="0.25">
      <c r="R12058" s="330"/>
    </row>
    <row r="12059" spans="18:18" x14ac:dyDescent="0.25">
      <c r="R12059" s="330"/>
    </row>
    <row r="12060" spans="18:18" x14ac:dyDescent="0.25">
      <c r="R12060" s="330"/>
    </row>
    <row r="12061" spans="18:18" x14ac:dyDescent="0.25">
      <c r="R12061" s="330"/>
    </row>
    <row r="12062" spans="18:18" x14ac:dyDescent="0.25">
      <c r="R12062" s="330"/>
    </row>
    <row r="12063" spans="18:18" x14ac:dyDescent="0.25">
      <c r="R12063" s="330"/>
    </row>
    <row r="12064" spans="18:18" x14ac:dyDescent="0.25">
      <c r="R12064" s="330"/>
    </row>
    <row r="12065" spans="18:18" x14ac:dyDescent="0.25">
      <c r="R12065" s="330"/>
    </row>
    <row r="12066" spans="18:18" x14ac:dyDescent="0.25">
      <c r="R12066" s="330"/>
    </row>
    <row r="12067" spans="18:18" x14ac:dyDescent="0.25">
      <c r="R12067" s="330"/>
    </row>
    <row r="12068" spans="18:18" x14ac:dyDescent="0.25">
      <c r="R12068" s="330"/>
    </row>
    <row r="12069" spans="18:18" x14ac:dyDescent="0.25">
      <c r="R12069" s="330"/>
    </row>
    <row r="12070" spans="18:18" x14ac:dyDescent="0.25">
      <c r="R12070" s="330"/>
    </row>
    <row r="12071" spans="18:18" x14ac:dyDescent="0.25">
      <c r="R12071" s="330"/>
    </row>
    <row r="12072" spans="18:18" x14ac:dyDescent="0.25">
      <c r="R12072" s="330"/>
    </row>
    <row r="12073" spans="18:18" x14ac:dyDescent="0.25">
      <c r="R12073" s="330"/>
    </row>
    <row r="12074" spans="18:18" x14ac:dyDescent="0.25">
      <c r="R12074" s="330"/>
    </row>
    <row r="12075" spans="18:18" x14ac:dyDescent="0.25">
      <c r="R12075" s="330"/>
    </row>
    <row r="12076" spans="18:18" x14ac:dyDescent="0.25">
      <c r="R12076" s="330"/>
    </row>
    <row r="12077" spans="18:18" x14ac:dyDescent="0.25">
      <c r="R12077" s="330"/>
    </row>
    <row r="12078" spans="18:18" x14ac:dyDescent="0.25">
      <c r="R12078" s="330"/>
    </row>
    <row r="12079" spans="18:18" x14ac:dyDescent="0.25">
      <c r="R12079" s="330"/>
    </row>
    <row r="12080" spans="18:18" x14ac:dyDescent="0.25">
      <c r="R12080" s="330"/>
    </row>
    <row r="12081" spans="18:18" x14ac:dyDescent="0.25">
      <c r="R12081" s="330"/>
    </row>
    <row r="12082" spans="18:18" x14ac:dyDescent="0.25">
      <c r="R12082" s="330"/>
    </row>
    <row r="12083" spans="18:18" x14ac:dyDescent="0.25">
      <c r="R12083" s="330"/>
    </row>
    <row r="12084" spans="18:18" x14ac:dyDescent="0.25">
      <c r="R12084" s="330"/>
    </row>
    <row r="12085" spans="18:18" x14ac:dyDescent="0.25">
      <c r="R12085" s="330"/>
    </row>
    <row r="12086" spans="18:18" x14ac:dyDescent="0.25">
      <c r="R12086" s="330"/>
    </row>
    <row r="12087" spans="18:18" x14ac:dyDescent="0.25">
      <c r="R12087" s="330"/>
    </row>
    <row r="12088" spans="18:18" x14ac:dyDescent="0.25">
      <c r="R12088" s="330"/>
    </row>
    <row r="12089" spans="18:18" x14ac:dyDescent="0.25">
      <c r="R12089" s="330"/>
    </row>
    <row r="12090" spans="18:18" x14ac:dyDescent="0.25">
      <c r="R12090" s="330"/>
    </row>
    <row r="12091" spans="18:18" x14ac:dyDescent="0.25">
      <c r="R12091" s="330"/>
    </row>
    <row r="12092" spans="18:18" x14ac:dyDescent="0.25">
      <c r="R12092" s="330"/>
    </row>
    <row r="12093" spans="18:18" x14ac:dyDescent="0.25">
      <c r="R12093" s="330"/>
    </row>
    <row r="12094" spans="18:18" x14ac:dyDescent="0.25">
      <c r="R12094" s="330"/>
    </row>
    <row r="12095" spans="18:18" x14ac:dyDescent="0.25">
      <c r="R12095" s="330"/>
    </row>
    <row r="12096" spans="18:18" x14ac:dyDescent="0.25">
      <c r="R12096" s="330"/>
    </row>
    <row r="12097" spans="18:18" x14ac:dyDescent="0.25">
      <c r="R12097" s="330"/>
    </row>
    <row r="12098" spans="18:18" x14ac:dyDescent="0.25">
      <c r="R12098" s="330"/>
    </row>
    <row r="12099" spans="18:18" x14ac:dyDescent="0.25">
      <c r="R12099" s="330"/>
    </row>
    <row r="12100" spans="18:18" x14ac:dyDescent="0.25">
      <c r="R12100" s="330"/>
    </row>
    <row r="12101" spans="18:18" x14ac:dyDescent="0.25">
      <c r="R12101" s="330"/>
    </row>
    <row r="12102" spans="18:18" x14ac:dyDescent="0.25">
      <c r="R12102" s="330"/>
    </row>
    <row r="12103" spans="18:18" x14ac:dyDescent="0.25">
      <c r="R12103" s="330"/>
    </row>
    <row r="12104" spans="18:18" x14ac:dyDescent="0.25">
      <c r="R12104" s="330"/>
    </row>
    <row r="12105" spans="18:18" x14ac:dyDescent="0.25">
      <c r="R12105" s="330"/>
    </row>
    <row r="12106" spans="18:18" x14ac:dyDescent="0.25">
      <c r="R12106" s="330"/>
    </row>
    <row r="12107" spans="18:18" x14ac:dyDescent="0.25">
      <c r="R12107" s="330"/>
    </row>
    <row r="12108" spans="18:18" x14ac:dyDescent="0.25">
      <c r="R12108" s="330"/>
    </row>
    <row r="12109" spans="18:18" x14ac:dyDescent="0.25">
      <c r="R12109" s="330"/>
    </row>
    <row r="12110" spans="18:18" x14ac:dyDescent="0.25">
      <c r="R12110" s="330"/>
    </row>
    <row r="12111" spans="18:18" x14ac:dyDescent="0.25">
      <c r="R12111" s="330"/>
    </row>
    <row r="12112" spans="18:18" x14ac:dyDescent="0.25">
      <c r="R12112" s="330"/>
    </row>
    <row r="12113" spans="18:18" x14ac:dyDescent="0.25">
      <c r="R12113" s="330"/>
    </row>
    <row r="12114" spans="18:18" x14ac:dyDescent="0.25">
      <c r="R12114" s="330"/>
    </row>
    <row r="12115" spans="18:18" x14ac:dyDescent="0.25">
      <c r="R12115" s="330"/>
    </row>
    <row r="12116" spans="18:18" x14ac:dyDescent="0.25">
      <c r="R12116" s="330"/>
    </row>
    <row r="12117" spans="18:18" x14ac:dyDescent="0.25">
      <c r="R12117" s="330"/>
    </row>
    <row r="12118" spans="18:18" x14ac:dyDescent="0.25">
      <c r="R12118" s="330"/>
    </row>
    <row r="12119" spans="18:18" x14ac:dyDescent="0.25">
      <c r="R12119" s="330"/>
    </row>
    <row r="12120" spans="18:18" x14ac:dyDescent="0.25">
      <c r="R12120" s="330"/>
    </row>
    <row r="12121" spans="18:18" x14ac:dyDescent="0.25">
      <c r="R12121" s="330"/>
    </row>
    <row r="12122" spans="18:18" x14ac:dyDescent="0.25">
      <c r="R12122" s="330"/>
    </row>
    <row r="12123" spans="18:18" x14ac:dyDescent="0.25">
      <c r="R12123" s="330"/>
    </row>
    <row r="12124" spans="18:18" x14ac:dyDescent="0.25">
      <c r="R12124" s="330"/>
    </row>
    <row r="12125" spans="18:18" x14ac:dyDescent="0.25">
      <c r="R12125" s="330"/>
    </row>
    <row r="12126" spans="18:18" x14ac:dyDescent="0.25">
      <c r="R12126" s="330"/>
    </row>
    <row r="12127" spans="18:18" x14ac:dyDescent="0.25">
      <c r="R12127" s="330"/>
    </row>
    <row r="12128" spans="18:18" x14ac:dyDescent="0.25">
      <c r="R12128" s="330"/>
    </row>
    <row r="12129" spans="18:18" x14ac:dyDescent="0.25">
      <c r="R12129" s="330"/>
    </row>
    <row r="12130" spans="18:18" x14ac:dyDescent="0.25">
      <c r="R12130" s="330"/>
    </row>
    <row r="12131" spans="18:18" x14ac:dyDescent="0.25">
      <c r="R12131" s="330"/>
    </row>
    <row r="12132" spans="18:18" x14ac:dyDescent="0.25">
      <c r="R12132" s="330"/>
    </row>
    <row r="12133" spans="18:18" x14ac:dyDescent="0.25">
      <c r="R12133" s="330"/>
    </row>
    <row r="12134" spans="18:18" x14ac:dyDescent="0.25">
      <c r="R12134" s="330"/>
    </row>
    <row r="12135" spans="18:18" x14ac:dyDescent="0.25">
      <c r="R12135" s="330"/>
    </row>
    <row r="12136" spans="18:18" x14ac:dyDescent="0.25">
      <c r="R12136" s="330"/>
    </row>
    <row r="12137" spans="18:18" x14ac:dyDescent="0.25">
      <c r="R12137" s="330"/>
    </row>
    <row r="12138" spans="18:18" x14ac:dyDescent="0.25">
      <c r="R12138" s="330"/>
    </row>
    <row r="12139" spans="18:18" x14ac:dyDescent="0.25">
      <c r="R12139" s="330"/>
    </row>
    <row r="12140" spans="18:18" x14ac:dyDescent="0.25">
      <c r="R12140" s="330"/>
    </row>
    <row r="12141" spans="18:18" x14ac:dyDescent="0.25">
      <c r="R12141" s="330"/>
    </row>
    <row r="12142" spans="18:18" x14ac:dyDescent="0.25">
      <c r="R12142" s="330"/>
    </row>
    <row r="12143" spans="18:18" x14ac:dyDescent="0.25">
      <c r="R12143" s="330"/>
    </row>
    <row r="12144" spans="18:18" x14ac:dyDescent="0.25">
      <c r="R12144" s="330"/>
    </row>
    <row r="12145" spans="18:18" x14ac:dyDescent="0.25">
      <c r="R12145" s="330"/>
    </row>
    <row r="12146" spans="18:18" x14ac:dyDescent="0.25">
      <c r="R12146" s="330"/>
    </row>
    <row r="12147" spans="18:18" x14ac:dyDescent="0.25">
      <c r="R12147" s="330"/>
    </row>
    <row r="12148" spans="18:18" x14ac:dyDescent="0.25">
      <c r="R12148" s="330"/>
    </row>
    <row r="12149" spans="18:18" x14ac:dyDescent="0.25">
      <c r="R12149" s="330"/>
    </row>
    <row r="12150" spans="18:18" x14ac:dyDescent="0.25">
      <c r="R12150" s="330"/>
    </row>
    <row r="12151" spans="18:18" x14ac:dyDescent="0.25">
      <c r="R12151" s="330"/>
    </row>
    <row r="12152" spans="18:18" x14ac:dyDescent="0.25">
      <c r="R12152" s="330"/>
    </row>
    <row r="12153" spans="18:18" x14ac:dyDescent="0.25">
      <c r="R12153" s="330"/>
    </row>
    <row r="12154" spans="18:18" x14ac:dyDescent="0.25">
      <c r="R12154" s="330"/>
    </row>
    <row r="12155" spans="18:18" x14ac:dyDescent="0.25">
      <c r="R12155" s="330"/>
    </row>
    <row r="12156" spans="18:18" x14ac:dyDescent="0.25">
      <c r="R12156" s="330"/>
    </row>
    <row r="12157" spans="18:18" x14ac:dyDescent="0.25">
      <c r="R12157" s="330"/>
    </row>
    <row r="12158" spans="18:18" x14ac:dyDescent="0.25">
      <c r="R12158" s="330"/>
    </row>
    <row r="12159" spans="18:18" x14ac:dyDescent="0.25">
      <c r="R12159" s="330"/>
    </row>
    <row r="12160" spans="18:18" x14ac:dyDescent="0.25">
      <c r="R12160" s="330"/>
    </row>
    <row r="12161" spans="18:18" x14ac:dyDescent="0.25">
      <c r="R12161" s="330"/>
    </row>
    <row r="12162" spans="18:18" x14ac:dyDescent="0.25">
      <c r="R12162" s="330"/>
    </row>
    <row r="12163" spans="18:18" x14ac:dyDescent="0.25">
      <c r="R12163" s="330"/>
    </row>
    <row r="12164" spans="18:18" x14ac:dyDescent="0.25">
      <c r="R12164" s="330"/>
    </row>
    <row r="12165" spans="18:18" x14ac:dyDescent="0.25">
      <c r="R12165" s="330"/>
    </row>
    <row r="12166" spans="18:18" x14ac:dyDescent="0.25">
      <c r="R12166" s="330"/>
    </row>
    <row r="12167" spans="18:18" x14ac:dyDescent="0.25">
      <c r="R12167" s="330"/>
    </row>
    <row r="12168" spans="18:18" x14ac:dyDescent="0.25">
      <c r="R12168" s="330"/>
    </row>
    <row r="12169" spans="18:18" x14ac:dyDescent="0.25">
      <c r="R12169" s="330"/>
    </row>
    <row r="12170" spans="18:18" x14ac:dyDescent="0.25">
      <c r="R12170" s="330"/>
    </row>
    <row r="12171" spans="18:18" x14ac:dyDescent="0.25">
      <c r="R12171" s="330"/>
    </row>
    <row r="12172" spans="18:18" x14ac:dyDescent="0.25">
      <c r="R12172" s="330"/>
    </row>
    <row r="12173" spans="18:18" x14ac:dyDescent="0.25">
      <c r="R12173" s="330"/>
    </row>
    <row r="12174" spans="18:18" x14ac:dyDescent="0.25">
      <c r="R12174" s="330"/>
    </row>
    <row r="12175" spans="18:18" x14ac:dyDescent="0.25">
      <c r="R12175" s="330"/>
    </row>
    <row r="12176" spans="18:18" x14ac:dyDescent="0.25">
      <c r="R12176" s="330"/>
    </row>
    <row r="12177" spans="18:18" x14ac:dyDescent="0.25">
      <c r="R12177" s="330"/>
    </row>
    <row r="12178" spans="18:18" x14ac:dyDescent="0.25">
      <c r="R12178" s="330"/>
    </row>
    <row r="12179" spans="18:18" x14ac:dyDescent="0.25">
      <c r="R12179" s="330"/>
    </row>
    <row r="12180" spans="18:18" x14ac:dyDescent="0.25">
      <c r="R12180" s="330"/>
    </row>
    <row r="12181" spans="18:18" x14ac:dyDescent="0.25">
      <c r="R12181" s="330"/>
    </row>
    <row r="12182" spans="18:18" x14ac:dyDescent="0.25">
      <c r="R12182" s="330"/>
    </row>
    <row r="12183" spans="18:18" x14ac:dyDescent="0.25">
      <c r="R12183" s="330"/>
    </row>
    <row r="12184" spans="18:18" x14ac:dyDescent="0.25">
      <c r="R12184" s="330"/>
    </row>
    <row r="12185" spans="18:18" x14ac:dyDescent="0.25">
      <c r="R12185" s="330"/>
    </row>
    <row r="12186" spans="18:18" x14ac:dyDescent="0.25">
      <c r="R12186" s="330"/>
    </row>
    <row r="12187" spans="18:18" x14ac:dyDescent="0.25">
      <c r="R12187" s="330"/>
    </row>
    <row r="12188" spans="18:18" x14ac:dyDescent="0.25">
      <c r="R12188" s="330"/>
    </row>
    <row r="12189" spans="18:18" x14ac:dyDescent="0.25">
      <c r="R12189" s="330"/>
    </row>
    <row r="12190" spans="18:18" x14ac:dyDescent="0.25">
      <c r="R12190" s="330"/>
    </row>
    <row r="12191" spans="18:18" x14ac:dyDescent="0.25">
      <c r="R12191" s="330"/>
    </row>
    <row r="12192" spans="18:18" x14ac:dyDescent="0.25">
      <c r="R12192" s="330"/>
    </row>
    <row r="12193" spans="18:18" x14ac:dyDescent="0.25">
      <c r="R12193" s="330"/>
    </row>
    <row r="12194" spans="18:18" x14ac:dyDescent="0.25">
      <c r="R12194" s="330"/>
    </row>
    <row r="12195" spans="18:18" x14ac:dyDescent="0.25">
      <c r="R12195" s="330"/>
    </row>
    <row r="12196" spans="18:18" x14ac:dyDescent="0.25">
      <c r="R12196" s="330"/>
    </row>
    <row r="12197" spans="18:18" x14ac:dyDescent="0.25">
      <c r="R12197" s="330"/>
    </row>
    <row r="12198" spans="18:18" x14ac:dyDescent="0.25">
      <c r="R12198" s="330"/>
    </row>
    <row r="12199" spans="18:18" x14ac:dyDescent="0.25">
      <c r="R12199" s="330"/>
    </row>
    <row r="12200" spans="18:18" x14ac:dyDescent="0.25">
      <c r="R12200" s="330"/>
    </row>
    <row r="12201" spans="18:18" x14ac:dyDescent="0.25">
      <c r="R12201" s="330"/>
    </row>
    <row r="12202" spans="18:18" x14ac:dyDescent="0.25">
      <c r="R12202" s="330"/>
    </row>
    <row r="12203" spans="18:18" x14ac:dyDescent="0.25">
      <c r="R12203" s="330"/>
    </row>
    <row r="12204" spans="18:18" x14ac:dyDescent="0.25">
      <c r="R12204" s="330"/>
    </row>
    <row r="12205" spans="18:18" x14ac:dyDescent="0.25">
      <c r="R12205" s="330"/>
    </row>
    <row r="12206" spans="18:18" x14ac:dyDescent="0.25">
      <c r="R12206" s="330"/>
    </row>
    <row r="12207" spans="18:18" x14ac:dyDescent="0.25">
      <c r="R12207" s="330"/>
    </row>
    <row r="12208" spans="18:18" x14ac:dyDescent="0.25">
      <c r="R12208" s="330"/>
    </row>
    <row r="12209" spans="18:18" x14ac:dyDescent="0.25">
      <c r="R12209" s="330"/>
    </row>
    <row r="12210" spans="18:18" x14ac:dyDescent="0.25">
      <c r="R12210" s="330"/>
    </row>
    <row r="12211" spans="18:18" x14ac:dyDescent="0.25">
      <c r="R12211" s="330"/>
    </row>
    <row r="12212" spans="18:18" x14ac:dyDescent="0.25">
      <c r="R12212" s="330"/>
    </row>
    <row r="12213" spans="18:18" x14ac:dyDescent="0.25">
      <c r="R12213" s="330"/>
    </row>
    <row r="12214" spans="18:18" x14ac:dyDescent="0.25">
      <c r="R12214" s="330"/>
    </row>
    <row r="12215" spans="18:18" x14ac:dyDescent="0.25">
      <c r="R12215" s="330"/>
    </row>
    <row r="12216" spans="18:18" x14ac:dyDescent="0.25">
      <c r="R12216" s="330"/>
    </row>
    <row r="12217" spans="18:18" x14ac:dyDescent="0.25">
      <c r="R12217" s="330"/>
    </row>
    <row r="12218" spans="18:18" x14ac:dyDescent="0.25">
      <c r="R12218" s="330"/>
    </row>
    <row r="12219" spans="18:18" x14ac:dyDescent="0.25">
      <c r="R12219" s="330"/>
    </row>
    <row r="12220" spans="18:18" x14ac:dyDescent="0.25">
      <c r="R12220" s="330"/>
    </row>
    <row r="12221" spans="18:18" x14ac:dyDescent="0.25">
      <c r="R12221" s="330"/>
    </row>
    <row r="12222" spans="18:18" x14ac:dyDescent="0.25">
      <c r="R12222" s="330"/>
    </row>
    <row r="12223" spans="18:18" x14ac:dyDescent="0.25">
      <c r="R12223" s="330"/>
    </row>
    <row r="12224" spans="18:18" x14ac:dyDescent="0.25">
      <c r="R12224" s="330"/>
    </row>
    <row r="12225" spans="18:18" x14ac:dyDescent="0.25">
      <c r="R12225" s="330"/>
    </row>
    <row r="12226" spans="18:18" x14ac:dyDescent="0.25">
      <c r="R12226" s="330"/>
    </row>
    <row r="12227" spans="18:18" x14ac:dyDescent="0.25">
      <c r="R12227" s="330"/>
    </row>
    <row r="12228" spans="18:18" x14ac:dyDescent="0.25">
      <c r="R12228" s="330"/>
    </row>
    <row r="12229" spans="18:18" x14ac:dyDescent="0.25">
      <c r="R12229" s="330"/>
    </row>
    <row r="12230" spans="18:18" x14ac:dyDescent="0.25">
      <c r="R12230" s="330"/>
    </row>
    <row r="12231" spans="18:18" x14ac:dyDescent="0.25">
      <c r="R12231" s="330"/>
    </row>
    <row r="12232" spans="18:18" x14ac:dyDescent="0.25">
      <c r="R12232" s="330"/>
    </row>
    <row r="12233" spans="18:18" x14ac:dyDescent="0.25">
      <c r="R12233" s="330"/>
    </row>
    <row r="12234" spans="18:18" x14ac:dyDescent="0.25">
      <c r="R12234" s="330"/>
    </row>
    <row r="12235" spans="18:18" x14ac:dyDescent="0.25">
      <c r="R12235" s="330"/>
    </row>
    <row r="12236" spans="18:18" x14ac:dyDescent="0.25">
      <c r="R12236" s="330"/>
    </row>
    <row r="12237" spans="18:18" x14ac:dyDescent="0.25">
      <c r="R12237" s="330"/>
    </row>
    <row r="12238" spans="18:18" x14ac:dyDescent="0.25">
      <c r="R12238" s="330"/>
    </row>
    <row r="12239" spans="18:18" x14ac:dyDescent="0.25">
      <c r="R12239" s="330"/>
    </row>
    <row r="12240" spans="18:18" x14ac:dyDescent="0.25">
      <c r="R12240" s="330"/>
    </row>
    <row r="12241" spans="18:18" x14ac:dyDescent="0.25">
      <c r="R12241" s="330"/>
    </row>
    <row r="12242" spans="18:18" x14ac:dyDescent="0.25">
      <c r="R12242" s="330"/>
    </row>
    <row r="12243" spans="18:18" x14ac:dyDescent="0.25">
      <c r="R12243" s="330"/>
    </row>
    <row r="12244" spans="18:18" x14ac:dyDescent="0.25">
      <c r="R12244" s="330"/>
    </row>
    <row r="12245" spans="18:18" x14ac:dyDescent="0.25">
      <c r="R12245" s="330"/>
    </row>
    <row r="12246" spans="18:18" x14ac:dyDescent="0.25">
      <c r="R12246" s="330"/>
    </row>
    <row r="12247" spans="18:18" x14ac:dyDescent="0.25">
      <c r="R12247" s="330"/>
    </row>
    <row r="12248" spans="18:18" x14ac:dyDescent="0.25">
      <c r="R12248" s="330"/>
    </row>
    <row r="12249" spans="18:18" x14ac:dyDescent="0.25">
      <c r="R12249" s="330"/>
    </row>
    <row r="12250" spans="18:18" x14ac:dyDescent="0.25">
      <c r="R12250" s="330"/>
    </row>
    <row r="12251" spans="18:18" x14ac:dyDescent="0.25">
      <c r="R12251" s="330"/>
    </row>
    <row r="12252" spans="18:18" x14ac:dyDescent="0.25">
      <c r="R12252" s="330"/>
    </row>
    <row r="12253" spans="18:18" x14ac:dyDescent="0.25">
      <c r="R12253" s="330"/>
    </row>
    <row r="12254" spans="18:18" x14ac:dyDescent="0.25">
      <c r="R12254" s="330"/>
    </row>
    <row r="12255" spans="18:18" x14ac:dyDescent="0.25">
      <c r="R12255" s="330"/>
    </row>
    <row r="12256" spans="18:18" x14ac:dyDescent="0.25">
      <c r="R12256" s="330"/>
    </row>
    <row r="12257" spans="18:18" x14ac:dyDescent="0.25">
      <c r="R12257" s="330"/>
    </row>
    <row r="12258" spans="18:18" x14ac:dyDescent="0.25">
      <c r="R12258" s="330"/>
    </row>
    <row r="12259" spans="18:18" x14ac:dyDescent="0.25">
      <c r="R12259" s="330"/>
    </row>
    <row r="12260" spans="18:18" x14ac:dyDescent="0.25">
      <c r="R12260" s="330"/>
    </row>
    <row r="12261" spans="18:18" x14ac:dyDescent="0.25">
      <c r="R12261" s="330"/>
    </row>
    <row r="12262" spans="18:18" x14ac:dyDescent="0.25">
      <c r="R12262" s="330"/>
    </row>
    <row r="12263" spans="18:18" x14ac:dyDescent="0.25">
      <c r="R12263" s="330"/>
    </row>
    <row r="12264" spans="18:18" x14ac:dyDescent="0.25">
      <c r="R12264" s="330"/>
    </row>
    <row r="12265" spans="18:18" x14ac:dyDescent="0.25">
      <c r="R12265" s="330"/>
    </row>
    <row r="12266" spans="18:18" x14ac:dyDescent="0.25">
      <c r="R12266" s="330"/>
    </row>
    <row r="12267" spans="18:18" x14ac:dyDescent="0.25">
      <c r="R12267" s="330"/>
    </row>
    <row r="12268" spans="18:18" x14ac:dyDescent="0.25">
      <c r="R12268" s="330"/>
    </row>
    <row r="12269" spans="18:18" x14ac:dyDescent="0.25">
      <c r="R12269" s="330"/>
    </row>
    <row r="12270" spans="18:18" x14ac:dyDescent="0.25">
      <c r="R12270" s="330"/>
    </row>
    <row r="12271" spans="18:18" x14ac:dyDescent="0.25">
      <c r="R12271" s="330"/>
    </row>
    <row r="12272" spans="18:18" x14ac:dyDescent="0.25">
      <c r="R12272" s="330"/>
    </row>
    <row r="12273" spans="18:18" x14ac:dyDescent="0.25">
      <c r="R12273" s="330"/>
    </row>
    <row r="12274" spans="18:18" x14ac:dyDescent="0.25">
      <c r="R12274" s="330"/>
    </row>
    <row r="12275" spans="18:18" x14ac:dyDescent="0.25">
      <c r="R12275" s="330"/>
    </row>
    <row r="12276" spans="18:18" x14ac:dyDescent="0.25">
      <c r="R12276" s="330"/>
    </row>
    <row r="12277" spans="18:18" x14ac:dyDescent="0.25">
      <c r="R12277" s="330"/>
    </row>
    <row r="12278" spans="18:18" x14ac:dyDescent="0.25">
      <c r="R12278" s="330"/>
    </row>
    <row r="12279" spans="18:18" x14ac:dyDescent="0.25">
      <c r="R12279" s="330"/>
    </row>
    <row r="12280" spans="18:18" x14ac:dyDescent="0.25">
      <c r="R12280" s="330"/>
    </row>
    <row r="12281" spans="18:18" x14ac:dyDescent="0.25">
      <c r="R12281" s="330"/>
    </row>
    <row r="12282" spans="18:18" x14ac:dyDescent="0.25">
      <c r="R12282" s="330"/>
    </row>
    <row r="12283" spans="18:18" x14ac:dyDescent="0.25">
      <c r="R12283" s="330"/>
    </row>
    <row r="12284" spans="18:18" x14ac:dyDescent="0.25">
      <c r="R12284" s="330"/>
    </row>
    <row r="12285" spans="18:18" x14ac:dyDescent="0.25">
      <c r="R12285" s="330"/>
    </row>
    <row r="12286" spans="18:18" x14ac:dyDescent="0.25">
      <c r="R12286" s="330"/>
    </row>
    <row r="12287" spans="18:18" x14ac:dyDescent="0.25">
      <c r="R12287" s="330"/>
    </row>
    <row r="12288" spans="18:18" x14ac:dyDescent="0.25">
      <c r="R12288" s="330"/>
    </row>
    <row r="12289" spans="18:18" x14ac:dyDescent="0.25">
      <c r="R12289" s="330"/>
    </row>
    <row r="12290" spans="18:18" x14ac:dyDescent="0.25">
      <c r="R12290" s="330"/>
    </row>
    <row r="12291" spans="18:18" x14ac:dyDescent="0.25">
      <c r="R12291" s="330"/>
    </row>
    <row r="12292" spans="18:18" x14ac:dyDescent="0.25">
      <c r="R12292" s="330"/>
    </row>
    <row r="12293" spans="18:18" x14ac:dyDescent="0.25">
      <c r="R12293" s="330"/>
    </row>
    <row r="12294" spans="18:18" x14ac:dyDescent="0.25">
      <c r="R12294" s="330"/>
    </row>
    <row r="12295" spans="18:18" x14ac:dyDescent="0.25">
      <c r="R12295" s="330"/>
    </row>
    <row r="12296" spans="18:18" x14ac:dyDescent="0.25">
      <c r="R12296" s="330"/>
    </row>
    <row r="12297" spans="18:18" x14ac:dyDescent="0.25">
      <c r="R12297" s="330"/>
    </row>
    <row r="12298" spans="18:18" x14ac:dyDescent="0.25">
      <c r="R12298" s="330"/>
    </row>
    <row r="12299" spans="18:18" x14ac:dyDescent="0.25">
      <c r="R12299" s="330"/>
    </row>
    <row r="12300" spans="18:18" x14ac:dyDescent="0.25">
      <c r="R12300" s="330"/>
    </row>
    <row r="12301" spans="18:18" x14ac:dyDescent="0.25">
      <c r="R12301" s="330"/>
    </row>
    <row r="12302" spans="18:18" x14ac:dyDescent="0.25">
      <c r="R12302" s="330"/>
    </row>
    <row r="12303" spans="18:18" x14ac:dyDescent="0.25">
      <c r="R12303" s="330"/>
    </row>
    <row r="12304" spans="18:18" x14ac:dyDescent="0.25">
      <c r="R12304" s="330"/>
    </row>
    <row r="12305" spans="18:18" x14ac:dyDescent="0.25">
      <c r="R12305" s="330"/>
    </row>
    <row r="12306" spans="18:18" x14ac:dyDescent="0.25">
      <c r="R12306" s="330"/>
    </row>
    <row r="12307" spans="18:18" x14ac:dyDescent="0.25">
      <c r="R12307" s="330"/>
    </row>
    <row r="12308" spans="18:18" x14ac:dyDescent="0.25">
      <c r="R12308" s="330"/>
    </row>
    <row r="12309" spans="18:18" x14ac:dyDescent="0.25">
      <c r="R12309" s="330"/>
    </row>
    <row r="12310" spans="18:18" x14ac:dyDescent="0.25">
      <c r="R12310" s="330"/>
    </row>
    <row r="12311" spans="18:18" x14ac:dyDescent="0.25">
      <c r="R12311" s="330"/>
    </row>
    <row r="12312" spans="18:18" x14ac:dyDescent="0.25">
      <c r="R12312" s="330"/>
    </row>
    <row r="12313" spans="18:18" x14ac:dyDescent="0.25">
      <c r="R12313" s="330"/>
    </row>
    <row r="12314" spans="18:18" x14ac:dyDescent="0.25">
      <c r="R12314" s="330"/>
    </row>
    <row r="12315" spans="18:18" x14ac:dyDescent="0.25">
      <c r="R12315" s="330"/>
    </row>
    <row r="12316" spans="18:18" x14ac:dyDescent="0.25">
      <c r="R12316" s="330"/>
    </row>
    <row r="12317" spans="18:18" x14ac:dyDescent="0.25">
      <c r="R12317" s="330"/>
    </row>
    <row r="12318" spans="18:18" x14ac:dyDescent="0.25">
      <c r="R12318" s="330"/>
    </row>
    <row r="12319" spans="18:18" x14ac:dyDescent="0.25">
      <c r="R12319" s="330"/>
    </row>
    <row r="12320" spans="18:18" x14ac:dyDescent="0.25">
      <c r="R12320" s="330"/>
    </row>
    <row r="12321" spans="18:18" x14ac:dyDescent="0.25">
      <c r="R12321" s="330"/>
    </row>
    <row r="12322" spans="18:18" x14ac:dyDescent="0.25">
      <c r="R12322" s="330"/>
    </row>
    <row r="12323" spans="18:18" x14ac:dyDescent="0.25">
      <c r="R12323" s="330"/>
    </row>
    <row r="12324" spans="18:18" x14ac:dyDescent="0.25">
      <c r="R12324" s="330"/>
    </row>
    <row r="12325" spans="18:18" x14ac:dyDescent="0.25">
      <c r="R12325" s="330"/>
    </row>
    <row r="12326" spans="18:18" x14ac:dyDescent="0.25">
      <c r="R12326" s="330"/>
    </row>
    <row r="12327" spans="18:18" x14ac:dyDescent="0.25">
      <c r="R12327" s="330"/>
    </row>
    <row r="12328" spans="18:18" x14ac:dyDescent="0.25">
      <c r="R12328" s="330"/>
    </row>
    <row r="12329" spans="18:18" x14ac:dyDescent="0.25">
      <c r="R12329" s="330"/>
    </row>
    <row r="12330" spans="18:18" x14ac:dyDescent="0.25">
      <c r="R12330" s="330"/>
    </row>
    <row r="12331" spans="18:18" x14ac:dyDescent="0.25">
      <c r="R12331" s="330"/>
    </row>
    <row r="12332" spans="18:18" x14ac:dyDescent="0.25">
      <c r="R12332" s="330"/>
    </row>
    <row r="12333" spans="18:18" x14ac:dyDescent="0.25">
      <c r="R12333" s="330"/>
    </row>
    <row r="12334" spans="18:18" x14ac:dyDescent="0.25">
      <c r="R12334" s="330"/>
    </row>
    <row r="12335" spans="18:18" x14ac:dyDescent="0.25">
      <c r="R12335" s="330"/>
    </row>
    <row r="12336" spans="18:18" x14ac:dyDescent="0.25">
      <c r="R12336" s="330"/>
    </row>
    <row r="12337" spans="18:18" x14ac:dyDescent="0.25">
      <c r="R12337" s="330"/>
    </row>
    <row r="12338" spans="18:18" x14ac:dyDescent="0.25">
      <c r="R12338" s="330"/>
    </row>
    <row r="12339" spans="18:18" x14ac:dyDescent="0.25">
      <c r="R12339" s="330"/>
    </row>
    <row r="12340" spans="18:18" x14ac:dyDescent="0.25">
      <c r="R12340" s="330"/>
    </row>
    <row r="12341" spans="18:18" x14ac:dyDescent="0.25">
      <c r="R12341" s="330"/>
    </row>
    <row r="12342" spans="18:18" x14ac:dyDescent="0.25">
      <c r="R12342" s="330"/>
    </row>
    <row r="12343" spans="18:18" x14ac:dyDescent="0.25">
      <c r="R12343" s="330"/>
    </row>
    <row r="12344" spans="18:18" x14ac:dyDescent="0.25">
      <c r="R12344" s="330"/>
    </row>
    <row r="12345" spans="18:18" x14ac:dyDescent="0.25">
      <c r="R12345" s="330"/>
    </row>
    <row r="12346" spans="18:18" x14ac:dyDescent="0.25">
      <c r="R12346" s="330"/>
    </row>
    <row r="12347" spans="18:18" x14ac:dyDescent="0.25">
      <c r="R12347" s="330"/>
    </row>
    <row r="12348" spans="18:18" x14ac:dyDescent="0.25">
      <c r="R12348" s="330"/>
    </row>
    <row r="12349" spans="18:18" x14ac:dyDescent="0.25">
      <c r="R12349" s="330"/>
    </row>
    <row r="12350" spans="18:18" x14ac:dyDescent="0.25">
      <c r="R12350" s="330"/>
    </row>
    <row r="12351" spans="18:18" x14ac:dyDescent="0.25">
      <c r="R12351" s="330"/>
    </row>
    <row r="12352" spans="18:18" x14ac:dyDescent="0.25">
      <c r="R12352" s="330"/>
    </row>
    <row r="12353" spans="18:18" x14ac:dyDescent="0.25">
      <c r="R12353" s="330"/>
    </row>
    <row r="12354" spans="18:18" x14ac:dyDescent="0.25">
      <c r="R12354" s="330"/>
    </row>
    <row r="12355" spans="18:18" x14ac:dyDescent="0.25">
      <c r="R12355" s="330"/>
    </row>
    <row r="12356" spans="18:18" x14ac:dyDescent="0.25">
      <c r="R12356" s="330"/>
    </row>
    <row r="12357" spans="18:18" x14ac:dyDescent="0.25">
      <c r="R12357" s="330"/>
    </row>
    <row r="12358" spans="18:18" x14ac:dyDescent="0.25">
      <c r="R12358" s="330"/>
    </row>
    <row r="12359" spans="18:18" x14ac:dyDescent="0.25">
      <c r="R12359" s="330"/>
    </row>
    <row r="12360" spans="18:18" x14ac:dyDescent="0.25">
      <c r="R12360" s="330"/>
    </row>
    <row r="12361" spans="18:18" x14ac:dyDescent="0.25">
      <c r="R12361" s="330"/>
    </row>
    <row r="12362" spans="18:18" x14ac:dyDescent="0.25">
      <c r="R12362" s="330"/>
    </row>
    <row r="12363" spans="18:18" x14ac:dyDescent="0.25">
      <c r="R12363" s="330"/>
    </row>
    <row r="12364" spans="18:18" x14ac:dyDescent="0.25">
      <c r="R12364" s="330"/>
    </row>
    <row r="12365" spans="18:18" x14ac:dyDescent="0.25">
      <c r="R12365" s="330"/>
    </row>
    <row r="12366" spans="18:18" x14ac:dyDescent="0.25">
      <c r="R12366" s="330"/>
    </row>
    <row r="12367" spans="18:18" x14ac:dyDescent="0.25">
      <c r="R12367" s="330"/>
    </row>
    <row r="12368" spans="18:18" x14ac:dyDescent="0.25">
      <c r="R12368" s="330"/>
    </row>
    <row r="12369" spans="18:18" x14ac:dyDescent="0.25">
      <c r="R12369" s="330"/>
    </row>
    <row r="12370" spans="18:18" x14ac:dyDescent="0.25">
      <c r="R12370" s="330"/>
    </row>
    <row r="12371" spans="18:18" x14ac:dyDescent="0.25">
      <c r="R12371" s="330"/>
    </row>
    <row r="12372" spans="18:18" x14ac:dyDescent="0.25">
      <c r="R12372" s="330"/>
    </row>
    <row r="12373" spans="18:18" x14ac:dyDescent="0.25">
      <c r="R12373" s="330"/>
    </row>
    <row r="12374" spans="18:18" x14ac:dyDescent="0.25">
      <c r="R12374" s="330"/>
    </row>
    <row r="12375" spans="18:18" x14ac:dyDescent="0.25">
      <c r="R12375" s="330"/>
    </row>
    <row r="12376" spans="18:18" x14ac:dyDescent="0.25">
      <c r="R12376" s="330"/>
    </row>
    <row r="12377" spans="18:18" x14ac:dyDescent="0.25">
      <c r="R12377" s="330"/>
    </row>
    <row r="12378" spans="18:18" x14ac:dyDescent="0.25">
      <c r="R12378" s="330"/>
    </row>
    <row r="12379" spans="18:18" x14ac:dyDescent="0.25">
      <c r="R12379" s="330"/>
    </row>
    <row r="12380" spans="18:18" x14ac:dyDescent="0.25">
      <c r="R12380" s="330"/>
    </row>
    <row r="12381" spans="18:18" x14ac:dyDescent="0.25">
      <c r="R12381" s="330"/>
    </row>
    <row r="12382" spans="18:18" x14ac:dyDescent="0.25">
      <c r="R12382" s="330"/>
    </row>
    <row r="12383" spans="18:18" x14ac:dyDescent="0.25">
      <c r="R12383" s="330"/>
    </row>
    <row r="12384" spans="18:18" x14ac:dyDescent="0.25">
      <c r="R12384" s="330"/>
    </row>
    <row r="12385" spans="18:18" x14ac:dyDescent="0.25">
      <c r="R12385" s="330"/>
    </row>
    <row r="12386" spans="18:18" x14ac:dyDescent="0.25">
      <c r="R12386" s="330"/>
    </row>
    <row r="12387" spans="18:18" x14ac:dyDescent="0.25">
      <c r="R12387" s="330"/>
    </row>
    <row r="12388" spans="18:18" x14ac:dyDescent="0.25">
      <c r="R12388" s="330"/>
    </row>
    <row r="12389" spans="18:18" x14ac:dyDescent="0.25">
      <c r="R12389" s="330"/>
    </row>
    <row r="12390" spans="18:18" x14ac:dyDescent="0.25">
      <c r="R12390" s="330"/>
    </row>
    <row r="12391" spans="18:18" x14ac:dyDescent="0.25">
      <c r="R12391" s="330"/>
    </row>
    <row r="12392" spans="18:18" x14ac:dyDescent="0.25">
      <c r="R12392" s="330"/>
    </row>
    <row r="12393" spans="18:18" x14ac:dyDescent="0.25">
      <c r="R12393" s="330"/>
    </row>
    <row r="12394" spans="18:18" x14ac:dyDescent="0.25">
      <c r="R12394" s="330"/>
    </row>
    <row r="12395" spans="18:18" x14ac:dyDescent="0.25">
      <c r="R12395" s="330"/>
    </row>
    <row r="12396" spans="18:18" x14ac:dyDescent="0.25">
      <c r="R12396" s="330"/>
    </row>
    <row r="12397" spans="18:18" x14ac:dyDescent="0.25">
      <c r="R12397" s="330"/>
    </row>
    <row r="12398" spans="18:18" x14ac:dyDescent="0.25">
      <c r="R12398" s="330"/>
    </row>
    <row r="12399" spans="18:18" x14ac:dyDescent="0.25">
      <c r="R12399" s="330"/>
    </row>
    <row r="12400" spans="18:18" x14ac:dyDescent="0.25">
      <c r="R12400" s="330"/>
    </row>
    <row r="12401" spans="18:18" x14ac:dyDescent="0.25">
      <c r="R12401" s="330"/>
    </row>
    <row r="12402" spans="18:18" x14ac:dyDescent="0.25">
      <c r="R12402" s="330"/>
    </row>
    <row r="12403" spans="18:18" x14ac:dyDescent="0.25">
      <c r="R12403" s="330"/>
    </row>
    <row r="12404" spans="18:18" x14ac:dyDescent="0.25">
      <c r="R12404" s="330"/>
    </row>
    <row r="12405" spans="18:18" x14ac:dyDescent="0.25">
      <c r="R12405" s="330"/>
    </row>
    <row r="12406" spans="18:18" x14ac:dyDescent="0.25">
      <c r="R12406" s="330"/>
    </row>
    <row r="12407" spans="18:18" x14ac:dyDescent="0.25">
      <c r="R12407" s="330"/>
    </row>
    <row r="12408" spans="18:18" x14ac:dyDescent="0.25">
      <c r="R12408" s="330"/>
    </row>
    <row r="12409" spans="18:18" x14ac:dyDescent="0.25">
      <c r="R12409" s="330"/>
    </row>
    <row r="12410" spans="18:18" x14ac:dyDescent="0.25">
      <c r="R12410" s="330"/>
    </row>
    <row r="12411" spans="18:18" x14ac:dyDescent="0.25">
      <c r="R12411" s="330"/>
    </row>
    <row r="12412" spans="18:18" x14ac:dyDescent="0.25">
      <c r="R12412" s="330"/>
    </row>
    <row r="12413" spans="18:18" x14ac:dyDescent="0.25">
      <c r="R12413" s="330"/>
    </row>
    <row r="12414" spans="18:18" x14ac:dyDescent="0.25">
      <c r="R12414" s="330"/>
    </row>
    <row r="12415" spans="18:18" x14ac:dyDescent="0.25">
      <c r="R12415" s="330"/>
    </row>
    <row r="12416" spans="18:18" x14ac:dyDescent="0.25">
      <c r="R12416" s="330"/>
    </row>
    <row r="12417" spans="18:18" x14ac:dyDescent="0.25">
      <c r="R12417" s="330"/>
    </row>
    <row r="12418" spans="18:18" x14ac:dyDescent="0.25">
      <c r="R12418" s="330"/>
    </row>
    <row r="12419" spans="18:18" x14ac:dyDescent="0.25">
      <c r="R12419" s="330"/>
    </row>
    <row r="12420" spans="18:18" x14ac:dyDescent="0.25">
      <c r="R12420" s="330"/>
    </row>
    <row r="12421" spans="18:18" x14ac:dyDescent="0.25">
      <c r="R12421" s="330"/>
    </row>
    <row r="12422" spans="18:18" x14ac:dyDescent="0.25">
      <c r="R12422" s="330"/>
    </row>
    <row r="12423" spans="18:18" x14ac:dyDescent="0.25">
      <c r="R12423" s="330"/>
    </row>
    <row r="12424" spans="18:18" x14ac:dyDescent="0.25">
      <c r="R12424" s="330"/>
    </row>
    <row r="12425" spans="18:18" x14ac:dyDescent="0.25">
      <c r="R12425" s="330"/>
    </row>
    <row r="12426" spans="18:18" x14ac:dyDescent="0.25">
      <c r="R12426" s="330"/>
    </row>
    <row r="12427" spans="18:18" x14ac:dyDescent="0.25">
      <c r="R12427" s="330"/>
    </row>
    <row r="12428" spans="18:18" x14ac:dyDescent="0.25">
      <c r="R12428" s="330"/>
    </row>
    <row r="12429" spans="18:18" x14ac:dyDescent="0.25">
      <c r="R12429" s="330"/>
    </row>
    <row r="12430" spans="18:18" x14ac:dyDescent="0.25">
      <c r="R12430" s="330"/>
    </row>
    <row r="12431" spans="18:18" x14ac:dyDescent="0.25">
      <c r="R12431" s="330"/>
    </row>
    <row r="12432" spans="18:18" x14ac:dyDescent="0.25">
      <c r="R12432" s="330"/>
    </row>
    <row r="12433" spans="18:18" x14ac:dyDescent="0.25">
      <c r="R12433" s="330"/>
    </row>
    <row r="12434" spans="18:18" x14ac:dyDescent="0.25">
      <c r="R12434" s="330"/>
    </row>
    <row r="12435" spans="18:18" x14ac:dyDescent="0.25">
      <c r="R12435" s="330"/>
    </row>
    <row r="12436" spans="18:18" x14ac:dyDescent="0.25">
      <c r="R12436" s="330"/>
    </row>
    <row r="12437" spans="18:18" x14ac:dyDescent="0.25">
      <c r="R12437" s="330"/>
    </row>
    <row r="12438" spans="18:18" x14ac:dyDescent="0.25">
      <c r="R12438" s="330"/>
    </row>
    <row r="12439" spans="18:18" x14ac:dyDescent="0.25">
      <c r="R12439" s="330"/>
    </row>
    <row r="12440" spans="18:18" x14ac:dyDescent="0.25">
      <c r="R12440" s="330"/>
    </row>
    <row r="12441" spans="18:18" x14ac:dyDescent="0.25">
      <c r="R12441" s="330"/>
    </row>
    <row r="12442" spans="18:18" x14ac:dyDescent="0.25">
      <c r="R12442" s="330"/>
    </row>
    <row r="12443" spans="18:18" x14ac:dyDescent="0.25">
      <c r="R12443" s="330"/>
    </row>
    <row r="12444" spans="18:18" x14ac:dyDescent="0.25">
      <c r="R12444" s="330"/>
    </row>
    <row r="12445" spans="18:18" x14ac:dyDescent="0.25">
      <c r="R12445" s="330"/>
    </row>
    <row r="12446" spans="18:18" x14ac:dyDescent="0.25">
      <c r="R12446" s="330"/>
    </row>
    <row r="12447" spans="18:18" x14ac:dyDescent="0.25">
      <c r="R12447" s="330"/>
    </row>
    <row r="12448" spans="18:18" x14ac:dyDescent="0.25">
      <c r="R12448" s="330"/>
    </row>
    <row r="12449" spans="18:18" x14ac:dyDescent="0.25">
      <c r="R12449" s="330"/>
    </row>
    <row r="12450" spans="18:18" x14ac:dyDescent="0.25">
      <c r="R12450" s="330"/>
    </row>
    <row r="12451" spans="18:18" x14ac:dyDescent="0.25">
      <c r="R12451" s="330"/>
    </row>
    <row r="12452" spans="18:18" x14ac:dyDescent="0.25">
      <c r="R12452" s="330"/>
    </row>
    <row r="12453" spans="18:18" x14ac:dyDescent="0.25">
      <c r="R12453" s="330"/>
    </row>
    <row r="12454" spans="18:18" x14ac:dyDescent="0.25">
      <c r="R12454" s="330"/>
    </row>
    <row r="12455" spans="18:18" x14ac:dyDescent="0.25">
      <c r="R12455" s="330"/>
    </row>
    <row r="12456" spans="18:18" x14ac:dyDescent="0.25">
      <c r="R12456" s="330"/>
    </row>
    <row r="12457" spans="18:18" x14ac:dyDescent="0.25">
      <c r="R12457" s="330"/>
    </row>
    <row r="12458" spans="18:18" x14ac:dyDescent="0.25">
      <c r="R12458" s="330"/>
    </row>
    <row r="12459" spans="18:18" x14ac:dyDescent="0.25">
      <c r="R12459" s="330"/>
    </row>
    <row r="12460" spans="18:18" x14ac:dyDescent="0.25">
      <c r="R12460" s="330"/>
    </row>
    <row r="12461" spans="18:18" x14ac:dyDescent="0.25">
      <c r="R12461" s="330"/>
    </row>
    <row r="12462" spans="18:18" x14ac:dyDescent="0.25">
      <c r="R12462" s="330"/>
    </row>
    <row r="12463" spans="18:18" x14ac:dyDescent="0.25">
      <c r="R12463" s="330"/>
    </row>
    <row r="12464" spans="18:18" x14ac:dyDescent="0.25">
      <c r="R12464" s="330"/>
    </row>
    <row r="12465" spans="18:18" x14ac:dyDescent="0.25">
      <c r="R12465" s="330"/>
    </row>
    <row r="12466" spans="18:18" x14ac:dyDescent="0.25">
      <c r="R12466" s="330"/>
    </row>
    <row r="12467" spans="18:18" x14ac:dyDescent="0.25">
      <c r="R12467" s="330"/>
    </row>
    <row r="12468" spans="18:18" x14ac:dyDescent="0.25">
      <c r="R12468" s="330"/>
    </row>
    <row r="12469" spans="18:18" x14ac:dyDescent="0.25">
      <c r="R12469" s="330"/>
    </row>
    <row r="12470" spans="18:18" x14ac:dyDescent="0.25">
      <c r="R12470" s="330"/>
    </row>
    <row r="12471" spans="18:18" x14ac:dyDescent="0.25">
      <c r="R12471" s="330"/>
    </row>
    <row r="12472" spans="18:18" x14ac:dyDescent="0.25">
      <c r="R12472" s="330"/>
    </row>
    <row r="12473" spans="18:18" x14ac:dyDescent="0.25">
      <c r="R12473" s="330"/>
    </row>
    <row r="12474" spans="18:18" x14ac:dyDescent="0.25">
      <c r="R12474" s="330"/>
    </row>
    <row r="12475" spans="18:18" x14ac:dyDescent="0.25">
      <c r="R12475" s="330"/>
    </row>
    <row r="12476" spans="18:18" x14ac:dyDescent="0.25">
      <c r="R12476" s="330"/>
    </row>
    <row r="12477" spans="18:18" x14ac:dyDescent="0.25">
      <c r="R12477" s="330"/>
    </row>
    <row r="12478" spans="18:18" x14ac:dyDescent="0.25">
      <c r="R12478" s="330"/>
    </row>
    <row r="12479" spans="18:18" x14ac:dyDescent="0.25">
      <c r="R12479" s="330"/>
    </row>
    <row r="12480" spans="18:18" x14ac:dyDescent="0.25">
      <c r="R12480" s="330"/>
    </row>
    <row r="12481" spans="18:18" x14ac:dyDescent="0.25">
      <c r="R12481" s="330"/>
    </row>
    <row r="12482" spans="18:18" x14ac:dyDescent="0.25">
      <c r="R12482" s="330"/>
    </row>
    <row r="12483" spans="18:18" x14ac:dyDescent="0.25">
      <c r="R12483" s="330"/>
    </row>
    <row r="12484" spans="18:18" x14ac:dyDescent="0.25">
      <c r="R12484" s="330"/>
    </row>
    <row r="12485" spans="18:18" x14ac:dyDescent="0.25">
      <c r="R12485" s="330"/>
    </row>
    <row r="12486" spans="18:18" x14ac:dyDescent="0.25">
      <c r="R12486" s="330"/>
    </row>
    <row r="12487" spans="18:18" x14ac:dyDescent="0.25">
      <c r="R12487" s="330"/>
    </row>
    <row r="12488" spans="18:18" x14ac:dyDescent="0.25">
      <c r="R12488" s="330"/>
    </row>
    <row r="12489" spans="18:18" x14ac:dyDescent="0.25">
      <c r="R12489" s="330"/>
    </row>
    <row r="12490" spans="18:18" x14ac:dyDescent="0.25">
      <c r="R12490" s="330"/>
    </row>
    <row r="12491" spans="18:18" x14ac:dyDescent="0.25">
      <c r="R12491" s="330"/>
    </row>
    <row r="12492" spans="18:18" x14ac:dyDescent="0.25">
      <c r="R12492" s="330"/>
    </row>
    <row r="12493" spans="18:18" x14ac:dyDescent="0.25">
      <c r="R12493" s="330"/>
    </row>
    <row r="12494" spans="18:18" x14ac:dyDescent="0.25">
      <c r="R12494" s="330"/>
    </row>
    <row r="12495" spans="18:18" x14ac:dyDescent="0.25">
      <c r="R12495" s="330"/>
    </row>
    <row r="12496" spans="18:18" x14ac:dyDescent="0.25">
      <c r="R12496" s="330"/>
    </row>
    <row r="12497" spans="18:18" x14ac:dyDescent="0.25">
      <c r="R12497" s="330"/>
    </row>
    <row r="12498" spans="18:18" x14ac:dyDescent="0.25">
      <c r="R12498" s="330"/>
    </row>
    <row r="12499" spans="18:18" x14ac:dyDescent="0.25">
      <c r="R12499" s="330"/>
    </row>
    <row r="12500" spans="18:18" x14ac:dyDescent="0.25">
      <c r="R12500" s="330"/>
    </row>
    <row r="12501" spans="18:18" x14ac:dyDescent="0.25">
      <c r="R12501" s="330"/>
    </row>
    <row r="12502" spans="18:18" x14ac:dyDescent="0.25">
      <c r="R12502" s="330"/>
    </row>
    <row r="12503" spans="18:18" x14ac:dyDescent="0.25">
      <c r="R12503" s="330"/>
    </row>
    <row r="12504" spans="18:18" x14ac:dyDescent="0.25">
      <c r="R12504" s="330"/>
    </row>
    <row r="12505" spans="18:18" x14ac:dyDescent="0.25">
      <c r="R12505" s="330"/>
    </row>
    <row r="12506" spans="18:18" x14ac:dyDescent="0.25">
      <c r="R12506" s="330"/>
    </row>
    <row r="12507" spans="18:18" x14ac:dyDescent="0.25">
      <c r="R12507" s="330"/>
    </row>
    <row r="12508" spans="18:18" x14ac:dyDescent="0.25">
      <c r="R12508" s="330"/>
    </row>
    <row r="12509" spans="18:18" x14ac:dyDescent="0.25">
      <c r="R12509" s="330"/>
    </row>
    <row r="12510" spans="18:18" x14ac:dyDescent="0.25">
      <c r="R12510" s="330"/>
    </row>
    <row r="12511" spans="18:18" x14ac:dyDescent="0.25">
      <c r="R12511" s="330"/>
    </row>
    <row r="12512" spans="18:18" x14ac:dyDescent="0.25">
      <c r="R12512" s="330"/>
    </row>
    <row r="12513" spans="18:18" x14ac:dyDescent="0.25">
      <c r="R12513" s="330"/>
    </row>
    <row r="12514" spans="18:18" x14ac:dyDescent="0.25">
      <c r="R12514" s="330"/>
    </row>
    <row r="12515" spans="18:18" x14ac:dyDescent="0.25">
      <c r="R12515" s="330"/>
    </row>
    <row r="12516" spans="18:18" x14ac:dyDescent="0.25">
      <c r="R12516" s="330"/>
    </row>
    <row r="12517" spans="18:18" x14ac:dyDescent="0.25">
      <c r="R12517" s="330"/>
    </row>
    <row r="12518" spans="18:18" x14ac:dyDescent="0.25">
      <c r="R12518" s="330"/>
    </row>
    <row r="12519" spans="18:18" x14ac:dyDescent="0.25">
      <c r="R12519" s="330"/>
    </row>
    <row r="12520" spans="18:18" x14ac:dyDescent="0.25">
      <c r="R12520" s="330"/>
    </row>
    <row r="12521" spans="18:18" x14ac:dyDescent="0.25">
      <c r="R12521" s="330"/>
    </row>
    <row r="12522" spans="18:18" x14ac:dyDescent="0.25">
      <c r="R12522" s="330"/>
    </row>
    <row r="12523" spans="18:18" x14ac:dyDescent="0.25">
      <c r="R12523" s="330"/>
    </row>
    <row r="12524" spans="18:18" x14ac:dyDescent="0.25">
      <c r="R12524" s="330"/>
    </row>
    <row r="12525" spans="18:18" x14ac:dyDescent="0.25">
      <c r="R12525" s="330"/>
    </row>
    <row r="12526" spans="18:18" x14ac:dyDescent="0.25">
      <c r="R12526" s="330"/>
    </row>
    <row r="12527" spans="18:18" x14ac:dyDescent="0.25">
      <c r="R12527" s="330"/>
    </row>
    <row r="12528" spans="18:18" x14ac:dyDescent="0.25">
      <c r="R12528" s="330"/>
    </row>
    <row r="12529" spans="18:18" x14ac:dyDescent="0.25">
      <c r="R12529" s="330"/>
    </row>
    <row r="12530" spans="18:18" x14ac:dyDescent="0.25">
      <c r="R12530" s="330"/>
    </row>
    <row r="12531" spans="18:18" x14ac:dyDescent="0.25">
      <c r="R12531" s="330"/>
    </row>
    <row r="12532" spans="18:18" x14ac:dyDescent="0.25">
      <c r="R12532" s="330"/>
    </row>
    <row r="12533" spans="18:18" x14ac:dyDescent="0.25">
      <c r="R12533" s="330"/>
    </row>
    <row r="12534" spans="18:18" x14ac:dyDescent="0.25">
      <c r="R12534" s="330"/>
    </row>
    <row r="12535" spans="18:18" x14ac:dyDescent="0.25">
      <c r="R12535" s="330"/>
    </row>
    <row r="12536" spans="18:18" x14ac:dyDescent="0.25">
      <c r="R12536" s="330"/>
    </row>
    <row r="12537" spans="18:18" x14ac:dyDescent="0.25">
      <c r="R12537" s="330"/>
    </row>
    <row r="12538" spans="18:18" x14ac:dyDescent="0.25">
      <c r="R12538" s="330"/>
    </row>
    <row r="12539" spans="18:18" x14ac:dyDescent="0.25">
      <c r="R12539" s="330"/>
    </row>
    <row r="12540" spans="18:18" x14ac:dyDescent="0.25">
      <c r="R12540" s="330"/>
    </row>
    <row r="12541" spans="18:18" x14ac:dyDescent="0.25">
      <c r="R12541" s="330"/>
    </row>
    <row r="12542" spans="18:18" x14ac:dyDescent="0.25">
      <c r="R12542" s="330"/>
    </row>
    <row r="12543" spans="18:18" x14ac:dyDescent="0.25">
      <c r="R12543" s="330"/>
    </row>
    <row r="12544" spans="18:18" x14ac:dyDescent="0.25">
      <c r="R12544" s="330"/>
    </row>
    <row r="12545" spans="18:18" x14ac:dyDescent="0.25">
      <c r="R12545" s="330"/>
    </row>
    <row r="12546" spans="18:18" x14ac:dyDescent="0.25">
      <c r="R12546" s="330"/>
    </row>
    <row r="12547" spans="18:18" x14ac:dyDescent="0.25">
      <c r="R12547" s="330"/>
    </row>
    <row r="12548" spans="18:18" x14ac:dyDescent="0.25">
      <c r="R12548" s="330"/>
    </row>
    <row r="12549" spans="18:18" x14ac:dyDescent="0.25">
      <c r="R12549" s="330"/>
    </row>
    <row r="12550" spans="18:18" x14ac:dyDescent="0.25">
      <c r="R12550" s="330"/>
    </row>
    <row r="12551" spans="18:18" x14ac:dyDescent="0.25">
      <c r="R12551" s="330"/>
    </row>
    <row r="12552" spans="18:18" x14ac:dyDescent="0.25">
      <c r="R12552" s="330"/>
    </row>
    <row r="12553" spans="18:18" x14ac:dyDescent="0.25">
      <c r="R12553" s="330"/>
    </row>
    <row r="12554" spans="18:18" x14ac:dyDescent="0.25">
      <c r="R12554" s="330"/>
    </row>
    <row r="12555" spans="18:18" x14ac:dyDescent="0.25">
      <c r="R12555" s="330"/>
    </row>
    <row r="12556" spans="18:18" x14ac:dyDescent="0.25">
      <c r="R12556" s="330"/>
    </row>
    <row r="12557" spans="18:18" x14ac:dyDescent="0.25">
      <c r="R12557" s="330"/>
    </row>
    <row r="12558" spans="18:18" x14ac:dyDescent="0.25">
      <c r="R12558" s="330"/>
    </row>
    <row r="12559" spans="18:18" x14ac:dyDescent="0.25">
      <c r="R12559" s="330"/>
    </row>
    <row r="12560" spans="18:18" x14ac:dyDescent="0.25">
      <c r="R12560" s="330"/>
    </row>
    <row r="12561" spans="18:18" x14ac:dyDescent="0.25">
      <c r="R12561" s="330"/>
    </row>
    <row r="12562" spans="18:18" x14ac:dyDescent="0.25">
      <c r="R12562" s="330"/>
    </row>
    <row r="12563" spans="18:18" x14ac:dyDescent="0.25">
      <c r="R12563" s="330"/>
    </row>
    <row r="12564" spans="18:18" x14ac:dyDescent="0.25">
      <c r="R12564" s="330"/>
    </row>
    <row r="12565" spans="18:18" x14ac:dyDescent="0.25">
      <c r="R12565" s="330"/>
    </row>
    <row r="12566" spans="18:18" x14ac:dyDescent="0.25">
      <c r="R12566" s="330"/>
    </row>
    <row r="12567" spans="18:18" x14ac:dyDescent="0.25">
      <c r="R12567" s="330"/>
    </row>
    <row r="12568" spans="18:18" x14ac:dyDescent="0.25">
      <c r="R12568" s="330"/>
    </row>
    <row r="12569" spans="18:18" x14ac:dyDescent="0.25">
      <c r="R12569" s="330"/>
    </row>
    <row r="12570" spans="18:18" x14ac:dyDescent="0.25">
      <c r="R12570" s="330"/>
    </row>
    <row r="12571" spans="18:18" x14ac:dyDescent="0.25">
      <c r="R12571" s="330"/>
    </row>
    <row r="12572" spans="18:18" x14ac:dyDescent="0.25">
      <c r="R12572" s="330"/>
    </row>
    <row r="12573" spans="18:18" x14ac:dyDescent="0.25">
      <c r="R12573" s="330"/>
    </row>
    <row r="12574" spans="18:18" x14ac:dyDescent="0.25">
      <c r="R12574" s="330"/>
    </row>
    <row r="12575" spans="18:18" x14ac:dyDescent="0.25">
      <c r="R12575" s="330"/>
    </row>
    <row r="12576" spans="18:18" x14ac:dyDescent="0.25">
      <c r="R12576" s="330"/>
    </row>
    <row r="12577" spans="18:18" x14ac:dyDescent="0.25">
      <c r="R12577" s="330"/>
    </row>
    <row r="12578" spans="18:18" x14ac:dyDescent="0.25">
      <c r="R12578" s="330"/>
    </row>
    <row r="12579" spans="18:18" x14ac:dyDescent="0.25">
      <c r="R12579" s="330"/>
    </row>
    <row r="12580" spans="18:18" x14ac:dyDescent="0.25">
      <c r="R12580" s="330"/>
    </row>
    <row r="12581" spans="18:18" x14ac:dyDescent="0.25">
      <c r="R12581" s="330"/>
    </row>
    <row r="12582" spans="18:18" x14ac:dyDescent="0.25">
      <c r="R12582" s="330"/>
    </row>
    <row r="12583" spans="18:18" x14ac:dyDescent="0.25">
      <c r="R12583" s="330"/>
    </row>
    <row r="12584" spans="18:18" x14ac:dyDescent="0.25">
      <c r="R12584" s="330"/>
    </row>
    <row r="12585" spans="18:18" x14ac:dyDescent="0.25">
      <c r="R12585" s="330"/>
    </row>
    <row r="12586" spans="18:18" x14ac:dyDescent="0.25">
      <c r="R12586" s="330"/>
    </row>
    <row r="12587" spans="18:18" x14ac:dyDescent="0.25">
      <c r="R12587" s="330"/>
    </row>
    <row r="12588" spans="18:18" x14ac:dyDescent="0.25">
      <c r="R12588" s="330"/>
    </row>
    <row r="12589" spans="18:18" x14ac:dyDescent="0.25">
      <c r="R12589" s="330"/>
    </row>
    <row r="12590" spans="18:18" x14ac:dyDescent="0.25">
      <c r="R12590" s="330"/>
    </row>
    <row r="12591" spans="18:18" x14ac:dyDescent="0.25">
      <c r="R12591" s="330"/>
    </row>
    <row r="12592" spans="18:18" x14ac:dyDescent="0.25">
      <c r="R12592" s="330"/>
    </row>
    <row r="12593" spans="18:18" x14ac:dyDescent="0.25">
      <c r="R12593" s="330"/>
    </row>
    <row r="12594" spans="18:18" x14ac:dyDescent="0.25">
      <c r="R12594" s="330"/>
    </row>
    <row r="12595" spans="18:18" x14ac:dyDescent="0.25">
      <c r="R12595" s="330"/>
    </row>
    <row r="12596" spans="18:18" x14ac:dyDescent="0.25">
      <c r="R12596" s="330"/>
    </row>
    <row r="12597" spans="18:18" x14ac:dyDescent="0.25">
      <c r="R12597" s="330"/>
    </row>
    <row r="12598" spans="18:18" x14ac:dyDescent="0.25">
      <c r="R12598" s="330"/>
    </row>
    <row r="12599" spans="18:18" x14ac:dyDescent="0.25">
      <c r="R12599" s="330"/>
    </row>
    <row r="12600" spans="18:18" x14ac:dyDescent="0.25">
      <c r="R12600" s="330"/>
    </row>
    <row r="12601" spans="18:18" x14ac:dyDescent="0.25">
      <c r="R12601" s="330"/>
    </row>
    <row r="12602" spans="18:18" x14ac:dyDescent="0.25">
      <c r="R12602" s="330"/>
    </row>
    <row r="12603" spans="18:18" x14ac:dyDescent="0.25">
      <c r="R12603" s="330"/>
    </row>
    <row r="12604" spans="18:18" x14ac:dyDescent="0.25">
      <c r="R12604" s="330"/>
    </row>
    <row r="12605" spans="18:18" x14ac:dyDescent="0.25">
      <c r="R12605" s="330"/>
    </row>
    <row r="12606" spans="18:18" x14ac:dyDescent="0.25">
      <c r="R12606" s="330"/>
    </row>
    <row r="12607" spans="18:18" x14ac:dyDescent="0.25">
      <c r="R12607" s="330"/>
    </row>
    <row r="12608" spans="18:18" x14ac:dyDescent="0.25">
      <c r="R12608" s="330"/>
    </row>
    <row r="12609" spans="18:18" x14ac:dyDescent="0.25">
      <c r="R12609" s="330"/>
    </row>
    <row r="12610" spans="18:18" x14ac:dyDescent="0.25">
      <c r="R12610" s="330"/>
    </row>
    <row r="12611" spans="18:18" x14ac:dyDescent="0.25">
      <c r="R12611" s="330"/>
    </row>
    <row r="12612" spans="18:18" x14ac:dyDescent="0.25">
      <c r="R12612" s="330"/>
    </row>
    <row r="12613" spans="18:18" x14ac:dyDescent="0.25">
      <c r="R12613" s="330"/>
    </row>
    <row r="12614" spans="18:18" x14ac:dyDescent="0.25">
      <c r="R12614" s="330"/>
    </row>
    <row r="12615" spans="18:18" x14ac:dyDescent="0.25">
      <c r="R12615" s="330"/>
    </row>
    <row r="12616" spans="18:18" x14ac:dyDescent="0.25">
      <c r="R12616" s="330"/>
    </row>
    <row r="12617" spans="18:18" x14ac:dyDescent="0.25">
      <c r="R12617" s="330"/>
    </row>
    <row r="12618" spans="18:18" x14ac:dyDescent="0.25">
      <c r="R12618" s="330"/>
    </row>
    <row r="12619" spans="18:18" x14ac:dyDescent="0.25">
      <c r="R12619" s="330"/>
    </row>
    <row r="12620" spans="18:18" x14ac:dyDescent="0.25">
      <c r="R12620" s="330"/>
    </row>
    <row r="12621" spans="18:18" x14ac:dyDescent="0.25">
      <c r="R12621" s="330"/>
    </row>
    <row r="12622" spans="18:18" x14ac:dyDescent="0.25">
      <c r="R12622" s="330"/>
    </row>
    <row r="12623" spans="18:18" x14ac:dyDescent="0.25">
      <c r="R12623" s="330"/>
    </row>
    <row r="12624" spans="18:18" x14ac:dyDescent="0.25">
      <c r="R12624" s="330"/>
    </row>
    <row r="12625" spans="18:18" x14ac:dyDescent="0.25">
      <c r="R12625" s="330"/>
    </row>
    <row r="12626" spans="18:18" x14ac:dyDescent="0.25">
      <c r="R12626" s="330"/>
    </row>
    <row r="12627" spans="18:18" x14ac:dyDescent="0.25">
      <c r="R12627" s="330"/>
    </row>
    <row r="12628" spans="18:18" x14ac:dyDescent="0.25">
      <c r="R12628" s="330"/>
    </row>
    <row r="12629" spans="18:18" x14ac:dyDescent="0.25">
      <c r="R12629" s="330"/>
    </row>
    <row r="12630" spans="18:18" x14ac:dyDescent="0.25">
      <c r="R12630" s="330"/>
    </row>
    <row r="12631" spans="18:18" x14ac:dyDescent="0.25">
      <c r="R12631" s="330"/>
    </row>
    <row r="12632" spans="18:18" x14ac:dyDescent="0.25">
      <c r="R12632" s="330"/>
    </row>
    <row r="12633" spans="18:18" x14ac:dyDescent="0.25">
      <c r="R12633" s="330"/>
    </row>
    <row r="12634" spans="18:18" x14ac:dyDescent="0.25">
      <c r="R12634" s="330"/>
    </row>
    <row r="12635" spans="18:18" x14ac:dyDescent="0.25">
      <c r="R12635" s="330"/>
    </row>
    <row r="12636" spans="18:18" x14ac:dyDescent="0.25">
      <c r="R12636" s="330"/>
    </row>
    <row r="12637" spans="18:18" x14ac:dyDescent="0.25">
      <c r="R12637" s="330"/>
    </row>
    <row r="12638" spans="18:18" x14ac:dyDescent="0.25">
      <c r="R12638" s="330"/>
    </row>
    <row r="12639" spans="18:18" x14ac:dyDescent="0.25">
      <c r="R12639" s="330"/>
    </row>
    <row r="12640" spans="18:18" x14ac:dyDescent="0.25">
      <c r="R12640" s="330"/>
    </row>
    <row r="12641" spans="18:18" x14ac:dyDescent="0.25">
      <c r="R12641" s="330"/>
    </row>
    <row r="12642" spans="18:18" x14ac:dyDescent="0.25">
      <c r="R12642" s="330"/>
    </row>
    <row r="12643" spans="18:18" x14ac:dyDescent="0.25">
      <c r="R12643" s="330"/>
    </row>
    <row r="12644" spans="18:18" x14ac:dyDescent="0.25">
      <c r="R12644" s="330"/>
    </row>
    <row r="12645" spans="18:18" x14ac:dyDescent="0.25">
      <c r="R12645" s="330"/>
    </row>
    <row r="12646" spans="18:18" x14ac:dyDescent="0.25">
      <c r="R12646" s="330"/>
    </row>
    <row r="12647" spans="18:18" x14ac:dyDescent="0.25">
      <c r="R12647" s="330"/>
    </row>
    <row r="12648" spans="18:18" x14ac:dyDescent="0.25">
      <c r="R12648" s="330"/>
    </row>
    <row r="12649" spans="18:18" x14ac:dyDescent="0.25">
      <c r="R12649" s="330"/>
    </row>
    <row r="12650" spans="18:18" x14ac:dyDescent="0.25">
      <c r="R12650" s="330"/>
    </row>
    <row r="12651" spans="18:18" x14ac:dyDescent="0.25">
      <c r="R12651" s="330"/>
    </row>
    <row r="12652" spans="18:18" x14ac:dyDescent="0.25">
      <c r="R12652" s="330"/>
    </row>
    <row r="12653" spans="18:18" x14ac:dyDescent="0.25">
      <c r="R12653" s="330"/>
    </row>
    <row r="12654" spans="18:18" x14ac:dyDescent="0.25">
      <c r="R12654" s="330"/>
    </row>
    <row r="12655" spans="18:18" x14ac:dyDescent="0.25">
      <c r="R12655" s="330"/>
    </row>
    <row r="12656" spans="18:18" x14ac:dyDescent="0.25">
      <c r="R12656" s="330"/>
    </row>
    <row r="12657" spans="18:18" x14ac:dyDescent="0.25">
      <c r="R12657" s="330"/>
    </row>
    <row r="12658" spans="18:18" x14ac:dyDescent="0.25">
      <c r="R12658" s="330"/>
    </row>
    <row r="12659" spans="18:18" x14ac:dyDescent="0.25">
      <c r="R12659" s="330"/>
    </row>
    <row r="12660" spans="18:18" x14ac:dyDescent="0.25">
      <c r="R12660" s="330"/>
    </row>
    <row r="12661" spans="18:18" x14ac:dyDescent="0.25">
      <c r="R12661" s="330"/>
    </row>
    <row r="12662" spans="18:18" x14ac:dyDescent="0.25">
      <c r="R12662" s="330"/>
    </row>
    <row r="12663" spans="18:18" x14ac:dyDescent="0.25">
      <c r="R12663" s="330"/>
    </row>
    <row r="12664" spans="18:18" x14ac:dyDescent="0.25">
      <c r="R12664" s="330"/>
    </row>
    <row r="12665" spans="18:18" x14ac:dyDescent="0.25">
      <c r="R12665" s="330"/>
    </row>
    <row r="12666" spans="18:18" x14ac:dyDescent="0.25">
      <c r="R12666" s="330"/>
    </row>
    <row r="12667" spans="18:18" x14ac:dyDescent="0.25">
      <c r="R12667" s="330"/>
    </row>
    <row r="12668" spans="18:18" x14ac:dyDescent="0.25">
      <c r="R12668" s="330"/>
    </row>
    <row r="12669" spans="18:18" x14ac:dyDescent="0.25">
      <c r="R12669" s="330"/>
    </row>
    <row r="12670" spans="18:18" x14ac:dyDescent="0.25">
      <c r="R12670" s="330"/>
    </row>
    <row r="12671" spans="18:18" x14ac:dyDescent="0.25">
      <c r="R12671" s="330"/>
    </row>
    <row r="12672" spans="18:18" x14ac:dyDescent="0.25">
      <c r="R12672" s="330"/>
    </row>
    <row r="12673" spans="18:18" x14ac:dyDescent="0.25">
      <c r="R12673" s="330"/>
    </row>
    <row r="12674" spans="18:18" x14ac:dyDescent="0.25">
      <c r="R12674" s="330"/>
    </row>
    <row r="12675" spans="18:18" x14ac:dyDescent="0.25">
      <c r="R12675" s="330"/>
    </row>
    <row r="12676" spans="18:18" x14ac:dyDescent="0.25">
      <c r="R12676" s="330"/>
    </row>
    <row r="12677" spans="18:18" x14ac:dyDescent="0.25">
      <c r="R12677" s="330"/>
    </row>
    <row r="12678" spans="18:18" x14ac:dyDescent="0.25">
      <c r="R12678" s="330"/>
    </row>
    <row r="12679" spans="18:18" x14ac:dyDescent="0.25">
      <c r="R12679" s="330"/>
    </row>
    <row r="12680" spans="18:18" x14ac:dyDescent="0.25">
      <c r="R12680" s="330"/>
    </row>
    <row r="12681" spans="18:18" x14ac:dyDescent="0.25">
      <c r="R12681" s="330"/>
    </row>
    <row r="12682" spans="18:18" x14ac:dyDescent="0.25">
      <c r="R12682" s="330"/>
    </row>
    <row r="12683" spans="18:18" x14ac:dyDescent="0.25">
      <c r="R12683" s="330"/>
    </row>
    <row r="12684" spans="18:18" x14ac:dyDescent="0.25">
      <c r="R12684" s="330"/>
    </row>
    <row r="12685" spans="18:18" x14ac:dyDescent="0.25">
      <c r="R12685" s="330"/>
    </row>
    <row r="12686" spans="18:18" x14ac:dyDescent="0.25">
      <c r="R12686" s="330"/>
    </row>
    <row r="12687" spans="18:18" x14ac:dyDescent="0.25">
      <c r="R12687" s="330"/>
    </row>
    <row r="12688" spans="18:18" x14ac:dyDescent="0.25">
      <c r="R12688" s="330"/>
    </row>
    <row r="12689" spans="18:18" x14ac:dyDescent="0.25">
      <c r="R12689" s="330"/>
    </row>
    <row r="12690" spans="18:18" x14ac:dyDescent="0.25">
      <c r="R12690" s="330"/>
    </row>
    <row r="12691" spans="18:18" x14ac:dyDescent="0.25">
      <c r="R12691" s="330"/>
    </row>
    <row r="12692" spans="18:18" x14ac:dyDescent="0.25">
      <c r="R12692" s="330"/>
    </row>
    <row r="12693" spans="18:18" x14ac:dyDescent="0.25">
      <c r="R12693" s="330"/>
    </row>
    <row r="12694" spans="18:18" x14ac:dyDescent="0.25">
      <c r="R12694" s="330"/>
    </row>
    <row r="12695" spans="18:18" x14ac:dyDescent="0.25">
      <c r="R12695" s="330"/>
    </row>
    <row r="12696" spans="18:18" x14ac:dyDescent="0.25">
      <c r="R12696" s="330"/>
    </row>
    <row r="12697" spans="18:18" x14ac:dyDescent="0.25">
      <c r="R12697" s="330"/>
    </row>
    <row r="12698" spans="18:18" x14ac:dyDescent="0.25">
      <c r="R12698" s="330"/>
    </row>
    <row r="12699" spans="18:18" x14ac:dyDescent="0.25">
      <c r="R12699" s="330"/>
    </row>
    <row r="12700" spans="18:18" x14ac:dyDescent="0.25">
      <c r="R12700" s="330"/>
    </row>
    <row r="12701" spans="18:18" x14ac:dyDescent="0.25">
      <c r="R12701" s="330"/>
    </row>
    <row r="12702" spans="18:18" x14ac:dyDescent="0.25">
      <c r="R12702" s="330"/>
    </row>
    <row r="12703" spans="18:18" x14ac:dyDescent="0.25">
      <c r="R12703" s="330"/>
    </row>
    <row r="12704" spans="18:18" x14ac:dyDescent="0.25">
      <c r="R12704" s="330"/>
    </row>
    <row r="12705" spans="18:18" x14ac:dyDescent="0.25">
      <c r="R12705" s="330"/>
    </row>
    <row r="12706" spans="18:18" x14ac:dyDescent="0.25">
      <c r="R12706" s="330"/>
    </row>
    <row r="12707" spans="18:18" x14ac:dyDescent="0.25">
      <c r="R12707" s="330"/>
    </row>
    <row r="12708" spans="18:18" x14ac:dyDescent="0.25">
      <c r="R12708" s="330"/>
    </row>
    <row r="12709" spans="18:18" x14ac:dyDescent="0.25">
      <c r="R12709" s="330"/>
    </row>
    <row r="12710" spans="18:18" x14ac:dyDescent="0.25">
      <c r="R12710" s="330"/>
    </row>
    <row r="12711" spans="18:18" x14ac:dyDescent="0.25">
      <c r="R12711" s="330"/>
    </row>
    <row r="12712" spans="18:18" x14ac:dyDescent="0.25">
      <c r="R12712" s="330"/>
    </row>
    <row r="12713" spans="18:18" x14ac:dyDescent="0.25">
      <c r="R12713" s="330"/>
    </row>
    <row r="12714" spans="18:18" x14ac:dyDescent="0.25">
      <c r="R12714" s="330"/>
    </row>
    <row r="12715" spans="18:18" x14ac:dyDescent="0.25">
      <c r="R12715" s="330"/>
    </row>
    <row r="12716" spans="18:18" x14ac:dyDescent="0.25">
      <c r="R12716" s="330"/>
    </row>
    <row r="12717" spans="18:18" x14ac:dyDescent="0.25">
      <c r="R12717" s="330"/>
    </row>
    <row r="12718" spans="18:18" x14ac:dyDescent="0.25">
      <c r="R12718" s="330"/>
    </row>
    <row r="12719" spans="18:18" x14ac:dyDescent="0.25">
      <c r="R12719" s="330"/>
    </row>
    <row r="12720" spans="18:18" x14ac:dyDescent="0.25">
      <c r="R12720" s="330"/>
    </row>
    <row r="12721" spans="18:18" x14ac:dyDescent="0.25">
      <c r="R12721" s="330"/>
    </row>
    <row r="12722" spans="18:18" x14ac:dyDescent="0.25">
      <c r="R12722" s="330"/>
    </row>
    <row r="12723" spans="18:18" x14ac:dyDescent="0.25">
      <c r="R12723" s="330"/>
    </row>
    <row r="12724" spans="18:18" x14ac:dyDescent="0.25">
      <c r="R12724" s="330"/>
    </row>
    <row r="12725" spans="18:18" x14ac:dyDescent="0.25">
      <c r="R12725" s="330"/>
    </row>
    <row r="12726" spans="18:18" x14ac:dyDescent="0.25">
      <c r="R12726" s="330"/>
    </row>
    <row r="12727" spans="18:18" x14ac:dyDescent="0.25">
      <c r="R12727" s="330"/>
    </row>
    <row r="12728" spans="18:18" x14ac:dyDescent="0.25">
      <c r="R12728" s="330"/>
    </row>
    <row r="12729" spans="18:18" x14ac:dyDescent="0.25">
      <c r="R12729" s="330"/>
    </row>
    <row r="12730" spans="18:18" x14ac:dyDescent="0.25">
      <c r="R12730" s="330"/>
    </row>
    <row r="12731" spans="18:18" x14ac:dyDescent="0.25">
      <c r="R12731" s="330"/>
    </row>
    <row r="12732" spans="18:18" x14ac:dyDescent="0.25">
      <c r="R12732" s="330"/>
    </row>
    <row r="12733" spans="18:18" x14ac:dyDescent="0.25">
      <c r="R12733" s="330"/>
    </row>
    <row r="12734" spans="18:18" x14ac:dyDescent="0.25">
      <c r="R12734" s="330"/>
    </row>
    <row r="12735" spans="18:18" x14ac:dyDescent="0.25">
      <c r="R12735" s="330"/>
    </row>
    <row r="12736" spans="18:18" x14ac:dyDescent="0.25">
      <c r="R12736" s="330"/>
    </row>
    <row r="12737" spans="18:18" x14ac:dyDescent="0.25">
      <c r="R12737" s="330"/>
    </row>
    <row r="12738" spans="18:18" x14ac:dyDescent="0.25">
      <c r="R12738" s="330"/>
    </row>
    <row r="12739" spans="18:18" x14ac:dyDescent="0.25">
      <c r="R12739" s="330"/>
    </row>
    <row r="12740" spans="18:18" x14ac:dyDescent="0.25">
      <c r="R12740" s="330"/>
    </row>
    <row r="12741" spans="18:18" x14ac:dyDescent="0.25">
      <c r="R12741" s="330"/>
    </row>
    <row r="12742" spans="18:18" x14ac:dyDescent="0.25">
      <c r="R12742" s="330"/>
    </row>
    <row r="12743" spans="18:18" x14ac:dyDescent="0.25">
      <c r="R12743" s="330"/>
    </row>
    <row r="12744" spans="18:18" x14ac:dyDescent="0.25">
      <c r="R12744" s="330"/>
    </row>
    <row r="12745" spans="18:18" x14ac:dyDescent="0.25">
      <c r="R12745" s="330"/>
    </row>
    <row r="12746" spans="18:18" x14ac:dyDescent="0.25">
      <c r="R12746" s="330"/>
    </row>
    <row r="12747" spans="18:18" x14ac:dyDescent="0.25">
      <c r="R12747" s="330"/>
    </row>
    <row r="12748" spans="18:18" x14ac:dyDescent="0.25">
      <c r="R12748" s="330"/>
    </row>
    <row r="12749" spans="18:18" x14ac:dyDescent="0.25">
      <c r="R12749" s="330"/>
    </row>
    <row r="12750" spans="18:18" x14ac:dyDescent="0.25">
      <c r="R12750" s="330"/>
    </row>
    <row r="12751" spans="18:18" x14ac:dyDescent="0.25">
      <c r="R12751" s="330"/>
    </row>
    <row r="12752" spans="18:18" x14ac:dyDescent="0.25">
      <c r="R12752" s="330"/>
    </row>
    <row r="12753" spans="18:18" x14ac:dyDescent="0.25">
      <c r="R12753" s="330"/>
    </row>
    <row r="12754" spans="18:18" x14ac:dyDescent="0.25">
      <c r="R12754" s="330"/>
    </row>
    <row r="12755" spans="18:18" x14ac:dyDescent="0.25">
      <c r="R12755" s="330"/>
    </row>
    <row r="12756" spans="18:18" x14ac:dyDescent="0.25">
      <c r="R12756" s="330"/>
    </row>
    <row r="12757" spans="18:18" x14ac:dyDescent="0.25">
      <c r="R12757" s="330"/>
    </row>
    <row r="12758" spans="18:18" x14ac:dyDescent="0.25">
      <c r="R12758" s="330"/>
    </row>
    <row r="12759" spans="18:18" x14ac:dyDescent="0.25">
      <c r="R12759" s="330"/>
    </row>
    <row r="12760" spans="18:18" x14ac:dyDescent="0.25">
      <c r="R12760" s="330"/>
    </row>
    <row r="12761" spans="18:18" x14ac:dyDescent="0.25">
      <c r="R12761" s="330"/>
    </row>
    <row r="12762" spans="18:18" x14ac:dyDescent="0.25">
      <c r="R12762" s="330"/>
    </row>
    <row r="12763" spans="18:18" x14ac:dyDescent="0.25">
      <c r="R12763" s="330"/>
    </row>
    <row r="12764" spans="18:18" x14ac:dyDescent="0.25">
      <c r="R12764" s="330"/>
    </row>
    <row r="12765" spans="18:18" x14ac:dyDescent="0.25">
      <c r="R12765" s="330"/>
    </row>
    <row r="12766" spans="18:18" x14ac:dyDescent="0.25">
      <c r="R12766" s="330"/>
    </row>
    <row r="12767" spans="18:18" x14ac:dyDescent="0.25">
      <c r="R12767" s="330"/>
    </row>
    <row r="12768" spans="18:18" x14ac:dyDescent="0.25">
      <c r="R12768" s="330"/>
    </row>
    <row r="12769" spans="18:18" x14ac:dyDescent="0.25">
      <c r="R12769" s="330"/>
    </row>
    <row r="12770" spans="18:18" x14ac:dyDescent="0.25">
      <c r="R12770" s="330"/>
    </row>
    <row r="12771" spans="18:18" x14ac:dyDescent="0.25">
      <c r="R12771" s="330"/>
    </row>
    <row r="12772" spans="18:18" x14ac:dyDescent="0.25">
      <c r="R12772" s="330"/>
    </row>
    <row r="12773" spans="18:18" x14ac:dyDescent="0.25">
      <c r="R12773" s="330"/>
    </row>
    <row r="12774" spans="18:18" x14ac:dyDescent="0.25">
      <c r="R12774" s="330"/>
    </row>
    <row r="12775" spans="18:18" x14ac:dyDescent="0.25">
      <c r="R12775" s="330"/>
    </row>
    <row r="12776" spans="18:18" x14ac:dyDescent="0.25">
      <c r="R12776" s="330"/>
    </row>
    <row r="12777" spans="18:18" x14ac:dyDescent="0.25">
      <c r="R12777" s="330"/>
    </row>
    <row r="12778" spans="18:18" x14ac:dyDescent="0.25">
      <c r="R12778" s="330"/>
    </row>
    <row r="12779" spans="18:18" x14ac:dyDescent="0.25">
      <c r="R12779" s="330"/>
    </row>
    <row r="12780" spans="18:18" x14ac:dyDescent="0.25">
      <c r="R12780" s="330"/>
    </row>
    <row r="12781" spans="18:18" x14ac:dyDescent="0.25">
      <c r="R12781" s="330"/>
    </row>
    <row r="12782" spans="18:18" x14ac:dyDescent="0.25">
      <c r="R12782" s="330"/>
    </row>
    <row r="12783" spans="18:18" x14ac:dyDescent="0.25">
      <c r="R12783" s="330"/>
    </row>
    <row r="12784" spans="18:18" x14ac:dyDescent="0.25">
      <c r="R12784" s="330"/>
    </row>
    <row r="12785" spans="18:18" x14ac:dyDescent="0.25">
      <c r="R12785" s="330"/>
    </row>
    <row r="12786" spans="18:18" x14ac:dyDescent="0.25">
      <c r="R12786" s="330"/>
    </row>
    <row r="12787" spans="18:18" x14ac:dyDescent="0.25">
      <c r="R12787" s="330"/>
    </row>
    <row r="12788" spans="18:18" x14ac:dyDescent="0.25">
      <c r="R12788" s="330"/>
    </row>
    <row r="12789" spans="18:18" x14ac:dyDescent="0.25">
      <c r="R12789" s="330"/>
    </row>
    <row r="12790" spans="18:18" x14ac:dyDescent="0.25">
      <c r="R12790" s="330"/>
    </row>
    <row r="12791" spans="18:18" x14ac:dyDescent="0.25">
      <c r="R12791" s="330"/>
    </row>
    <row r="12792" spans="18:18" x14ac:dyDescent="0.25">
      <c r="R12792" s="330"/>
    </row>
    <row r="12793" spans="18:18" x14ac:dyDescent="0.25">
      <c r="R12793" s="330"/>
    </row>
    <row r="12794" spans="18:18" x14ac:dyDescent="0.25">
      <c r="R12794" s="330"/>
    </row>
    <row r="12795" spans="18:18" x14ac:dyDescent="0.25">
      <c r="R12795" s="330"/>
    </row>
    <row r="12796" spans="18:18" x14ac:dyDescent="0.25">
      <c r="R12796" s="330"/>
    </row>
    <row r="12797" spans="18:18" x14ac:dyDescent="0.25">
      <c r="R12797" s="330"/>
    </row>
    <row r="12798" spans="18:18" x14ac:dyDescent="0.25">
      <c r="R12798" s="330"/>
    </row>
    <row r="12799" spans="18:18" x14ac:dyDescent="0.25">
      <c r="R12799" s="330"/>
    </row>
    <row r="12800" spans="18:18" x14ac:dyDescent="0.25">
      <c r="R12800" s="330"/>
    </row>
    <row r="12801" spans="18:18" x14ac:dyDescent="0.25">
      <c r="R12801" s="330"/>
    </row>
    <row r="12802" spans="18:18" x14ac:dyDescent="0.25">
      <c r="R12802" s="330"/>
    </row>
    <row r="12803" spans="18:18" x14ac:dyDescent="0.25">
      <c r="R12803" s="330"/>
    </row>
    <row r="12804" spans="18:18" x14ac:dyDescent="0.25">
      <c r="R12804" s="330"/>
    </row>
    <row r="12805" spans="18:18" x14ac:dyDescent="0.25">
      <c r="R12805" s="330"/>
    </row>
    <row r="12806" spans="18:18" x14ac:dyDescent="0.25">
      <c r="R12806" s="330"/>
    </row>
    <row r="12807" spans="18:18" x14ac:dyDescent="0.25">
      <c r="R12807" s="330"/>
    </row>
    <row r="12808" spans="18:18" x14ac:dyDescent="0.25">
      <c r="R12808" s="330"/>
    </row>
    <row r="12809" spans="18:18" x14ac:dyDescent="0.25">
      <c r="R12809" s="330"/>
    </row>
    <row r="12810" spans="18:18" x14ac:dyDescent="0.25">
      <c r="R12810" s="330"/>
    </row>
    <row r="12811" spans="18:18" x14ac:dyDescent="0.25">
      <c r="R12811" s="330"/>
    </row>
    <row r="12812" spans="18:18" x14ac:dyDescent="0.25">
      <c r="R12812" s="330"/>
    </row>
    <row r="12813" spans="18:18" x14ac:dyDescent="0.25">
      <c r="R12813" s="330"/>
    </row>
    <row r="12814" spans="18:18" x14ac:dyDescent="0.25">
      <c r="R12814" s="330"/>
    </row>
    <row r="12815" spans="18:18" x14ac:dyDescent="0.25">
      <c r="R12815" s="330"/>
    </row>
    <row r="12816" spans="18:18" x14ac:dyDescent="0.25">
      <c r="R12816" s="330"/>
    </row>
    <row r="12817" spans="18:18" x14ac:dyDescent="0.25">
      <c r="R12817" s="330"/>
    </row>
    <row r="12818" spans="18:18" x14ac:dyDescent="0.25">
      <c r="R12818" s="330"/>
    </row>
    <row r="12819" spans="18:18" x14ac:dyDescent="0.25">
      <c r="R12819" s="330"/>
    </row>
    <row r="12820" spans="18:18" x14ac:dyDescent="0.25">
      <c r="R12820" s="330"/>
    </row>
    <row r="12821" spans="18:18" x14ac:dyDescent="0.25">
      <c r="R12821" s="330"/>
    </row>
    <row r="12822" spans="18:18" x14ac:dyDescent="0.25">
      <c r="R12822" s="330"/>
    </row>
    <row r="12823" spans="18:18" x14ac:dyDescent="0.25">
      <c r="R12823" s="330"/>
    </row>
    <row r="12824" spans="18:18" x14ac:dyDescent="0.25">
      <c r="R12824" s="330"/>
    </row>
    <row r="12825" spans="18:18" x14ac:dyDescent="0.25">
      <c r="R12825" s="330"/>
    </row>
    <row r="12826" spans="18:18" x14ac:dyDescent="0.25">
      <c r="R12826" s="330"/>
    </row>
    <row r="12827" spans="18:18" x14ac:dyDescent="0.25">
      <c r="R12827" s="330"/>
    </row>
    <row r="12828" spans="18:18" x14ac:dyDescent="0.25">
      <c r="R12828" s="330"/>
    </row>
    <row r="12829" spans="18:18" x14ac:dyDescent="0.25">
      <c r="R12829" s="330"/>
    </row>
    <row r="12830" spans="18:18" x14ac:dyDescent="0.25">
      <c r="R12830" s="330"/>
    </row>
    <row r="12831" spans="18:18" x14ac:dyDescent="0.25">
      <c r="R12831" s="330"/>
    </row>
    <row r="12832" spans="18:18" x14ac:dyDescent="0.25">
      <c r="R12832" s="330"/>
    </row>
    <row r="12833" spans="18:18" x14ac:dyDescent="0.25">
      <c r="R12833" s="330"/>
    </row>
    <row r="12834" spans="18:18" x14ac:dyDescent="0.25">
      <c r="R12834" s="330"/>
    </row>
    <row r="12835" spans="18:18" x14ac:dyDescent="0.25">
      <c r="R12835" s="330"/>
    </row>
    <row r="12836" spans="18:18" x14ac:dyDescent="0.25">
      <c r="R12836" s="330"/>
    </row>
    <row r="12837" spans="18:18" x14ac:dyDescent="0.25">
      <c r="R12837" s="330"/>
    </row>
    <row r="12838" spans="18:18" x14ac:dyDescent="0.25">
      <c r="R12838" s="330"/>
    </row>
    <row r="12839" spans="18:18" x14ac:dyDescent="0.25">
      <c r="R12839" s="330"/>
    </row>
    <row r="12840" spans="18:18" x14ac:dyDescent="0.25">
      <c r="R12840" s="330"/>
    </row>
    <row r="12841" spans="18:18" x14ac:dyDescent="0.25">
      <c r="R12841" s="330"/>
    </row>
    <row r="12842" spans="18:18" x14ac:dyDescent="0.25">
      <c r="R12842" s="330"/>
    </row>
    <row r="12843" spans="18:18" x14ac:dyDescent="0.25">
      <c r="R12843" s="330"/>
    </row>
    <row r="12844" spans="18:18" x14ac:dyDescent="0.25">
      <c r="R12844" s="330"/>
    </row>
    <row r="12845" spans="18:18" x14ac:dyDescent="0.25">
      <c r="R12845" s="330"/>
    </row>
    <row r="12846" spans="18:18" x14ac:dyDescent="0.25">
      <c r="R12846" s="330"/>
    </row>
    <row r="12847" spans="18:18" x14ac:dyDescent="0.25">
      <c r="R12847" s="330"/>
    </row>
    <row r="12848" spans="18:18" x14ac:dyDescent="0.25">
      <c r="R12848" s="330"/>
    </row>
    <row r="12849" spans="18:18" x14ac:dyDescent="0.25">
      <c r="R12849" s="330"/>
    </row>
    <row r="12850" spans="18:18" x14ac:dyDescent="0.25">
      <c r="R12850" s="330"/>
    </row>
    <row r="12851" spans="18:18" x14ac:dyDescent="0.25">
      <c r="R12851" s="330"/>
    </row>
    <row r="12852" spans="18:18" x14ac:dyDescent="0.25">
      <c r="R12852" s="330"/>
    </row>
    <row r="12853" spans="18:18" x14ac:dyDescent="0.25">
      <c r="R12853" s="330"/>
    </row>
    <row r="12854" spans="18:18" x14ac:dyDescent="0.25">
      <c r="R12854" s="330"/>
    </row>
    <row r="12855" spans="18:18" x14ac:dyDescent="0.25">
      <c r="R12855" s="330"/>
    </row>
    <row r="12856" spans="18:18" x14ac:dyDescent="0.25">
      <c r="R12856" s="330"/>
    </row>
    <row r="12857" spans="18:18" x14ac:dyDescent="0.25">
      <c r="R12857" s="330"/>
    </row>
    <row r="12858" spans="18:18" x14ac:dyDescent="0.25">
      <c r="R12858" s="330"/>
    </row>
    <row r="12859" spans="18:18" x14ac:dyDescent="0.25">
      <c r="R12859" s="330"/>
    </row>
    <row r="12860" spans="18:18" x14ac:dyDescent="0.25">
      <c r="R12860" s="330"/>
    </row>
    <row r="12861" spans="18:18" x14ac:dyDescent="0.25">
      <c r="R12861" s="330"/>
    </row>
    <row r="12862" spans="18:18" x14ac:dyDescent="0.25">
      <c r="R12862" s="330"/>
    </row>
    <row r="12863" spans="18:18" x14ac:dyDescent="0.25">
      <c r="R12863" s="330"/>
    </row>
    <row r="12864" spans="18:18" x14ac:dyDescent="0.25">
      <c r="R12864" s="330"/>
    </row>
    <row r="12865" spans="18:18" x14ac:dyDescent="0.25">
      <c r="R12865" s="330"/>
    </row>
    <row r="12866" spans="18:18" x14ac:dyDescent="0.25">
      <c r="R12866" s="330"/>
    </row>
    <row r="12867" spans="18:18" x14ac:dyDescent="0.25">
      <c r="R12867" s="330"/>
    </row>
    <row r="12868" spans="18:18" x14ac:dyDescent="0.25">
      <c r="R12868" s="330"/>
    </row>
    <row r="12869" spans="18:18" x14ac:dyDescent="0.25">
      <c r="R12869" s="330"/>
    </row>
    <row r="12870" spans="18:18" x14ac:dyDescent="0.25">
      <c r="R12870" s="330"/>
    </row>
    <row r="12871" spans="18:18" x14ac:dyDescent="0.25">
      <c r="R12871" s="330"/>
    </row>
    <row r="12872" spans="18:18" x14ac:dyDescent="0.25">
      <c r="R12872" s="330"/>
    </row>
    <row r="12873" spans="18:18" x14ac:dyDescent="0.25">
      <c r="R12873" s="330"/>
    </row>
    <row r="12874" spans="18:18" x14ac:dyDescent="0.25">
      <c r="R12874" s="330"/>
    </row>
    <row r="12875" spans="18:18" x14ac:dyDescent="0.25">
      <c r="R12875" s="330"/>
    </row>
    <row r="12876" spans="18:18" x14ac:dyDescent="0.25">
      <c r="R12876" s="330"/>
    </row>
    <row r="12877" spans="18:18" x14ac:dyDescent="0.25">
      <c r="R12877" s="330"/>
    </row>
    <row r="12878" spans="18:18" x14ac:dyDescent="0.25">
      <c r="R12878" s="330"/>
    </row>
    <row r="12879" spans="18:18" x14ac:dyDescent="0.25">
      <c r="R12879" s="330"/>
    </row>
    <row r="12880" spans="18:18" x14ac:dyDescent="0.25">
      <c r="R12880" s="330"/>
    </row>
    <row r="12881" spans="18:18" x14ac:dyDescent="0.25">
      <c r="R12881" s="330"/>
    </row>
    <row r="12882" spans="18:18" x14ac:dyDescent="0.25">
      <c r="R12882" s="330"/>
    </row>
    <row r="12883" spans="18:18" x14ac:dyDescent="0.25">
      <c r="R12883" s="330"/>
    </row>
    <row r="12884" spans="18:18" x14ac:dyDescent="0.25">
      <c r="R12884" s="330"/>
    </row>
    <row r="12885" spans="18:18" x14ac:dyDescent="0.25">
      <c r="R12885" s="330"/>
    </row>
    <row r="12886" spans="18:18" x14ac:dyDescent="0.25">
      <c r="R12886" s="330"/>
    </row>
    <row r="12887" spans="18:18" x14ac:dyDescent="0.25">
      <c r="R12887" s="330"/>
    </row>
    <row r="12888" spans="18:18" x14ac:dyDescent="0.25">
      <c r="R12888" s="330"/>
    </row>
    <row r="12889" spans="18:18" x14ac:dyDescent="0.25">
      <c r="R12889" s="330"/>
    </row>
    <row r="12890" spans="18:18" x14ac:dyDescent="0.25">
      <c r="R12890" s="330"/>
    </row>
    <row r="12891" spans="18:18" x14ac:dyDescent="0.25">
      <c r="R12891" s="330"/>
    </row>
    <row r="12892" spans="18:18" x14ac:dyDescent="0.25">
      <c r="R12892" s="330"/>
    </row>
    <row r="12893" spans="18:18" x14ac:dyDescent="0.25">
      <c r="R12893" s="330"/>
    </row>
    <row r="12894" spans="18:18" x14ac:dyDescent="0.25">
      <c r="R12894" s="330"/>
    </row>
    <row r="12895" spans="18:18" x14ac:dyDescent="0.25">
      <c r="R12895" s="330"/>
    </row>
    <row r="12896" spans="18:18" x14ac:dyDescent="0.25">
      <c r="R12896" s="330"/>
    </row>
    <row r="12897" spans="18:18" x14ac:dyDescent="0.25">
      <c r="R12897" s="330"/>
    </row>
    <row r="12898" spans="18:18" x14ac:dyDescent="0.25">
      <c r="R12898" s="330"/>
    </row>
    <row r="12899" spans="18:18" x14ac:dyDescent="0.25">
      <c r="R12899" s="330"/>
    </row>
    <row r="12900" spans="18:18" x14ac:dyDescent="0.25">
      <c r="R12900" s="330"/>
    </row>
    <row r="12901" spans="18:18" x14ac:dyDescent="0.25">
      <c r="R12901" s="330"/>
    </row>
    <row r="12902" spans="18:18" x14ac:dyDescent="0.25">
      <c r="R12902" s="330"/>
    </row>
    <row r="12903" spans="18:18" x14ac:dyDescent="0.25">
      <c r="R12903" s="330"/>
    </row>
    <row r="12904" spans="18:18" x14ac:dyDescent="0.25">
      <c r="R12904" s="330"/>
    </row>
    <row r="12905" spans="18:18" x14ac:dyDescent="0.25">
      <c r="R12905" s="330"/>
    </row>
    <row r="12906" spans="18:18" x14ac:dyDescent="0.25">
      <c r="R12906" s="330"/>
    </row>
    <row r="12907" spans="18:18" x14ac:dyDescent="0.25">
      <c r="R12907" s="330"/>
    </row>
    <row r="12908" spans="18:18" x14ac:dyDescent="0.25">
      <c r="R12908" s="330"/>
    </row>
    <row r="12909" spans="18:18" x14ac:dyDescent="0.25">
      <c r="R12909" s="330"/>
    </row>
    <row r="12910" spans="18:18" x14ac:dyDescent="0.25">
      <c r="R12910" s="330"/>
    </row>
    <row r="12911" spans="18:18" x14ac:dyDescent="0.25">
      <c r="R12911" s="330"/>
    </row>
    <row r="12912" spans="18:18" x14ac:dyDescent="0.25">
      <c r="R12912" s="330"/>
    </row>
    <row r="12913" spans="18:18" x14ac:dyDescent="0.25">
      <c r="R12913" s="330"/>
    </row>
    <row r="12914" spans="18:18" x14ac:dyDescent="0.25">
      <c r="R12914" s="330"/>
    </row>
    <row r="12915" spans="18:18" x14ac:dyDescent="0.25">
      <c r="R12915" s="330"/>
    </row>
    <row r="12916" spans="18:18" x14ac:dyDescent="0.25">
      <c r="R12916" s="330"/>
    </row>
    <row r="12917" spans="18:18" x14ac:dyDescent="0.25">
      <c r="R12917" s="330"/>
    </row>
    <row r="12918" spans="18:18" x14ac:dyDescent="0.25">
      <c r="R12918" s="330"/>
    </row>
    <row r="12919" spans="18:18" x14ac:dyDescent="0.25">
      <c r="R12919" s="330"/>
    </row>
    <row r="12920" spans="18:18" x14ac:dyDescent="0.25">
      <c r="R12920" s="330"/>
    </row>
    <row r="12921" spans="18:18" x14ac:dyDescent="0.25">
      <c r="R12921" s="330"/>
    </row>
    <row r="12922" spans="18:18" x14ac:dyDescent="0.25">
      <c r="R12922" s="330"/>
    </row>
    <row r="12923" spans="18:18" x14ac:dyDescent="0.25">
      <c r="R12923" s="330"/>
    </row>
    <row r="12924" spans="18:18" x14ac:dyDescent="0.25">
      <c r="R12924" s="330"/>
    </row>
    <row r="12925" spans="18:18" x14ac:dyDescent="0.25">
      <c r="R12925" s="330"/>
    </row>
    <row r="12926" spans="18:18" x14ac:dyDescent="0.25">
      <c r="R12926" s="330"/>
    </row>
    <row r="12927" spans="18:18" x14ac:dyDescent="0.25">
      <c r="R12927" s="330"/>
    </row>
    <row r="12928" spans="18:18" x14ac:dyDescent="0.25">
      <c r="R12928" s="330"/>
    </row>
    <row r="12929" spans="18:18" x14ac:dyDescent="0.25">
      <c r="R12929" s="330"/>
    </row>
    <row r="12930" spans="18:18" x14ac:dyDescent="0.25">
      <c r="R12930" s="330"/>
    </row>
    <row r="12931" spans="18:18" x14ac:dyDescent="0.25">
      <c r="R12931" s="330"/>
    </row>
    <row r="12932" spans="18:18" x14ac:dyDescent="0.25">
      <c r="R12932" s="330"/>
    </row>
    <row r="12933" spans="18:18" x14ac:dyDescent="0.25">
      <c r="R12933" s="330"/>
    </row>
    <row r="12934" spans="18:18" x14ac:dyDescent="0.25">
      <c r="R12934" s="330"/>
    </row>
    <row r="12935" spans="18:18" x14ac:dyDescent="0.25">
      <c r="R12935" s="330"/>
    </row>
    <row r="12936" spans="18:18" x14ac:dyDescent="0.25">
      <c r="R12936" s="330"/>
    </row>
    <row r="12937" spans="18:18" x14ac:dyDescent="0.25">
      <c r="R12937" s="330"/>
    </row>
    <row r="12938" spans="18:18" x14ac:dyDescent="0.25">
      <c r="R12938" s="330"/>
    </row>
    <row r="12939" spans="18:18" x14ac:dyDescent="0.25">
      <c r="R12939" s="330"/>
    </row>
    <row r="12940" spans="18:18" x14ac:dyDescent="0.25">
      <c r="R12940" s="330"/>
    </row>
    <row r="12941" spans="18:18" x14ac:dyDescent="0.25">
      <c r="R12941" s="330"/>
    </row>
    <row r="12942" spans="18:18" x14ac:dyDescent="0.25">
      <c r="R12942" s="330"/>
    </row>
    <row r="12943" spans="18:18" x14ac:dyDescent="0.25">
      <c r="R12943" s="330"/>
    </row>
    <row r="12944" spans="18:18" x14ac:dyDescent="0.25">
      <c r="R12944" s="330"/>
    </row>
    <row r="12945" spans="18:18" x14ac:dyDescent="0.25">
      <c r="R12945" s="330"/>
    </row>
    <row r="12946" spans="18:18" x14ac:dyDescent="0.25">
      <c r="R12946" s="330"/>
    </row>
    <row r="12947" spans="18:18" x14ac:dyDescent="0.25">
      <c r="R12947" s="330"/>
    </row>
    <row r="12948" spans="18:18" x14ac:dyDescent="0.25">
      <c r="R12948" s="330"/>
    </row>
    <row r="12949" spans="18:18" x14ac:dyDescent="0.25">
      <c r="R12949" s="330"/>
    </row>
    <row r="12950" spans="18:18" x14ac:dyDescent="0.25">
      <c r="R12950" s="330"/>
    </row>
    <row r="12951" spans="18:18" x14ac:dyDescent="0.25">
      <c r="R12951" s="330"/>
    </row>
    <row r="12952" spans="18:18" x14ac:dyDescent="0.25">
      <c r="R12952" s="330"/>
    </row>
    <row r="12953" spans="18:18" x14ac:dyDescent="0.25">
      <c r="R12953" s="330"/>
    </row>
    <row r="12954" spans="18:18" x14ac:dyDescent="0.25">
      <c r="R12954" s="330"/>
    </row>
    <row r="12955" spans="18:18" x14ac:dyDescent="0.25">
      <c r="R12955" s="330"/>
    </row>
    <row r="12956" spans="18:18" x14ac:dyDescent="0.25">
      <c r="R12956" s="330"/>
    </row>
    <row r="12957" spans="18:18" x14ac:dyDescent="0.25">
      <c r="R12957" s="330"/>
    </row>
    <row r="12958" spans="18:18" x14ac:dyDescent="0.25">
      <c r="R12958" s="330"/>
    </row>
    <row r="12959" spans="18:18" x14ac:dyDescent="0.25">
      <c r="R12959" s="330"/>
    </row>
    <row r="12960" spans="18:18" x14ac:dyDescent="0.25">
      <c r="R12960" s="330"/>
    </row>
    <row r="12961" spans="18:18" x14ac:dyDescent="0.25">
      <c r="R12961" s="330"/>
    </row>
    <row r="12962" spans="18:18" x14ac:dyDescent="0.25">
      <c r="R12962" s="330"/>
    </row>
    <row r="12963" spans="18:18" x14ac:dyDescent="0.25">
      <c r="R12963" s="330"/>
    </row>
    <row r="12964" spans="18:18" x14ac:dyDescent="0.25">
      <c r="R12964" s="330"/>
    </row>
    <row r="12965" spans="18:18" x14ac:dyDescent="0.25">
      <c r="R12965" s="330"/>
    </row>
    <row r="12966" spans="18:18" x14ac:dyDescent="0.25">
      <c r="R12966" s="330"/>
    </row>
    <row r="12967" spans="18:18" x14ac:dyDescent="0.25">
      <c r="R12967" s="330"/>
    </row>
    <row r="12968" spans="18:18" x14ac:dyDescent="0.25">
      <c r="R12968" s="330"/>
    </row>
    <row r="12969" spans="18:18" x14ac:dyDescent="0.25">
      <c r="R12969" s="330"/>
    </row>
    <row r="12970" spans="18:18" x14ac:dyDescent="0.25">
      <c r="R12970" s="330"/>
    </row>
    <row r="12971" spans="18:18" x14ac:dyDescent="0.25">
      <c r="R12971" s="330"/>
    </row>
    <row r="12972" spans="18:18" x14ac:dyDescent="0.25">
      <c r="R12972" s="330"/>
    </row>
    <row r="12973" spans="18:18" x14ac:dyDescent="0.25">
      <c r="R12973" s="330"/>
    </row>
    <row r="12974" spans="18:18" x14ac:dyDescent="0.25">
      <c r="R12974" s="330"/>
    </row>
    <row r="12975" spans="18:18" x14ac:dyDescent="0.25">
      <c r="R12975" s="330"/>
    </row>
    <row r="12976" spans="18:18" x14ac:dyDescent="0.25">
      <c r="R12976" s="330"/>
    </row>
    <row r="12977" spans="18:18" x14ac:dyDescent="0.25">
      <c r="R12977" s="330"/>
    </row>
    <row r="12978" spans="18:18" x14ac:dyDescent="0.25">
      <c r="R12978" s="330"/>
    </row>
    <row r="12979" spans="18:18" x14ac:dyDescent="0.25">
      <c r="R12979" s="330"/>
    </row>
    <row r="12980" spans="18:18" x14ac:dyDescent="0.25">
      <c r="R12980" s="330"/>
    </row>
    <row r="12981" spans="18:18" x14ac:dyDescent="0.25">
      <c r="R12981" s="330"/>
    </row>
    <row r="12982" spans="18:18" x14ac:dyDescent="0.25">
      <c r="R12982" s="330"/>
    </row>
    <row r="12983" spans="18:18" x14ac:dyDescent="0.25">
      <c r="R12983" s="330"/>
    </row>
    <row r="12984" spans="18:18" x14ac:dyDescent="0.25">
      <c r="R12984" s="330"/>
    </row>
    <row r="12985" spans="18:18" x14ac:dyDescent="0.25">
      <c r="R12985" s="330"/>
    </row>
    <row r="12986" spans="18:18" x14ac:dyDescent="0.25">
      <c r="R12986" s="330"/>
    </row>
    <row r="12987" spans="18:18" x14ac:dyDescent="0.25">
      <c r="R12987" s="330"/>
    </row>
    <row r="12988" spans="18:18" x14ac:dyDescent="0.25">
      <c r="R12988" s="330"/>
    </row>
    <row r="12989" spans="18:18" x14ac:dyDescent="0.25">
      <c r="R12989" s="330"/>
    </row>
    <row r="12990" spans="18:18" x14ac:dyDescent="0.25">
      <c r="R12990" s="330"/>
    </row>
    <row r="12991" spans="18:18" x14ac:dyDescent="0.25">
      <c r="R12991" s="330"/>
    </row>
    <row r="12992" spans="18:18" x14ac:dyDescent="0.25">
      <c r="R12992" s="330"/>
    </row>
    <row r="12993" spans="18:18" x14ac:dyDescent="0.25">
      <c r="R12993" s="330"/>
    </row>
    <row r="12994" spans="18:18" x14ac:dyDescent="0.25">
      <c r="R12994" s="330"/>
    </row>
    <row r="12995" spans="18:18" x14ac:dyDescent="0.25">
      <c r="R12995" s="330"/>
    </row>
    <row r="12996" spans="18:18" x14ac:dyDescent="0.25">
      <c r="R12996" s="330"/>
    </row>
    <row r="12997" spans="18:18" x14ac:dyDescent="0.25">
      <c r="R12997" s="330"/>
    </row>
    <row r="12998" spans="18:18" x14ac:dyDescent="0.25">
      <c r="R12998" s="330"/>
    </row>
    <row r="12999" spans="18:18" x14ac:dyDescent="0.25">
      <c r="R12999" s="330"/>
    </row>
    <row r="13000" spans="18:18" x14ac:dyDescent="0.25">
      <c r="R13000" s="330"/>
    </row>
    <row r="13001" spans="18:18" x14ac:dyDescent="0.25">
      <c r="R13001" s="330"/>
    </row>
    <row r="13002" spans="18:18" x14ac:dyDescent="0.25">
      <c r="R13002" s="330"/>
    </row>
    <row r="13003" spans="18:18" x14ac:dyDescent="0.25">
      <c r="R13003" s="330"/>
    </row>
    <row r="13004" spans="18:18" x14ac:dyDescent="0.25">
      <c r="R13004" s="330"/>
    </row>
    <row r="13005" spans="18:18" x14ac:dyDescent="0.25">
      <c r="R13005" s="330"/>
    </row>
    <row r="13006" spans="18:18" x14ac:dyDescent="0.25">
      <c r="R13006" s="330"/>
    </row>
    <row r="13007" spans="18:18" x14ac:dyDescent="0.25">
      <c r="R13007" s="330"/>
    </row>
    <row r="13008" spans="18:18" x14ac:dyDescent="0.25">
      <c r="R13008" s="330"/>
    </row>
    <row r="13009" spans="18:18" x14ac:dyDescent="0.25">
      <c r="R13009" s="330"/>
    </row>
    <row r="13010" spans="18:18" x14ac:dyDescent="0.25">
      <c r="R13010" s="330"/>
    </row>
    <row r="13011" spans="18:18" x14ac:dyDescent="0.25">
      <c r="R13011" s="330"/>
    </row>
    <row r="13012" spans="18:18" x14ac:dyDescent="0.25">
      <c r="R13012" s="330"/>
    </row>
    <row r="13013" spans="18:18" x14ac:dyDescent="0.25">
      <c r="R13013" s="330"/>
    </row>
    <row r="13014" spans="18:18" x14ac:dyDescent="0.25">
      <c r="R13014" s="330"/>
    </row>
    <row r="13015" spans="18:18" x14ac:dyDescent="0.25">
      <c r="R13015" s="330"/>
    </row>
    <row r="13016" spans="18:18" x14ac:dyDescent="0.25">
      <c r="R13016" s="330"/>
    </row>
    <row r="13017" spans="18:18" x14ac:dyDescent="0.25">
      <c r="R13017" s="330"/>
    </row>
    <row r="13018" spans="18:18" x14ac:dyDescent="0.25">
      <c r="R13018" s="330"/>
    </row>
    <row r="13019" spans="18:18" x14ac:dyDescent="0.25">
      <c r="R13019" s="330"/>
    </row>
    <row r="13020" spans="18:18" x14ac:dyDescent="0.25">
      <c r="R13020" s="330"/>
    </row>
    <row r="13021" spans="18:18" x14ac:dyDescent="0.25">
      <c r="R13021" s="330"/>
    </row>
    <row r="13022" spans="18:18" x14ac:dyDescent="0.25">
      <c r="R13022" s="330"/>
    </row>
    <row r="13023" spans="18:18" x14ac:dyDescent="0.25">
      <c r="R13023" s="330"/>
    </row>
    <row r="13024" spans="18:18" x14ac:dyDescent="0.25">
      <c r="R13024" s="330"/>
    </row>
    <row r="13025" spans="18:18" x14ac:dyDescent="0.25">
      <c r="R13025" s="330"/>
    </row>
    <row r="13026" spans="18:18" x14ac:dyDescent="0.25">
      <c r="R13026" s="330"/>
    </row>
    <row r="13027" spans="18:18" x14ac:dyDescent="0.25">
      <c r="R13027" s="330"/>
    </row>
    <row r="13028" spans="18:18" x14ac:dyDescent="0.25">
      <c r="R13028" s="330"/>
    </row>
    <row r="13029" spans="18:18" x14ac:dyDescent="0.25">
      <c r="R13029" s="330"/>
    </row>
    <row r="13030" spans="18:18" x14ac:dyDescent="0.25">
      <c r="R13030" s="330"/>
    </row>
    <row r="13031" spans="18:18" x14ac:dyDescent="0.25">
      <c r="R13031" s="330"/>
    </row>
    <row r="13032" spans="18:18" x14ac:dyDescent="0.25">
      <c r="R13032" s="330"/>
    </row>
    <row r="13033" spans="18:18" x14ac:dyDescent="0.25">
      <c r="R13033" s="330"/>
    </row>
    <row r="13034" spans="18:18" x14ac:dyDescent="0.25">
      <c r="R13034" s="330"/>
    </row>
    <row r="13035" spans="18:18" x14ac:dyDescent="0.25">
      <c r="R13035" s="330"/>
    </row>
    <row r="13036" spans="18:18" x14ac:dyDescent="0.25">
      <c r="R13036" s="330"/>
    </row>
    <row r="13037" spans="18:18" x14ac:dyDescent="0.25">
      <c r="R13037" s="330"/>
    </row>
    <row r="13038" spans="18:18" x14ac:dyDescent="0.25">
      <c r="R13038" s="330"/>
    </row>
    <row r="13039" spans="18:18" x14ac:dyDescent="0.25">
      <c r="R13039" s="330"/>
    </row>
    <row r="13040" spans="18:18" x14ac:dyDescent="0.25">
      <c r="R13040" s="330"/>
    </row>
    <row r="13041" spans="18:18" x14ac:dyDescent="0.25">
      <c r="R13041" s="330"/>
    </row>
    <row r="13042" spans="18:18" x14ac:dyDescent="0.25">
      <c r="R13042" s="330"/>
    </row>
    <row r="13043" spans="18:18" x14ac:dyDescent="0.25">
      <c r="R13043" s="330"/>
    </row>
    <row r="13044" spans="18:18" x14ac:dyDescent="0.25">
      <c r="R13044" s="330"/>
    </row>
    <row r="13045" spans="18:18" x14ac:dyDescent="0.25">
      <c r="R13045" s="330"/>
    </row>
    <row r="13046" spans="18:18" x14ac:dyDescent="0.25">
      <c r="R13046" s="330"/>
    </row>
    <row r="13047" spans="18:18" x14ac:dyDescent="0.25">
      <c r="R13047" s="330"/>
    </row>
    <row r="13048" spans="18:18" x14ac:dyDescent="0.25">
      <c r="R13048" s="330"/>
    </row>
    <row r="13049" spans="18:18" x14ac:dyDescent="0.25">
      <c r="R13049" s="330"/>
    </row>
    <row r="13050" spans="18:18" x14ac:dyDescent="0.25">
      <c r="R13050" s="330"/>
    </row>
    <row r="13051" spans="18:18" x14ac:dyDescent="0.25">
      <c r="R13051" s="330"/>
    </row>
    <row r="13052" spans="18:18" x14ac:dyDescent="0.25">
      <c r="R13052" s="330"/>
    </row>
    <row r="13053" spans="18:18" x14ac:dyDescent="0.25">
      <c r="R13053" s="330"/>
    </row>
    <row r="13054" spans="18:18" x14ac:dyDescent="0.25">
      <c r="R13054" s="330"/>
    </row>
    <row r="13055" spans="18:18" x14ac:dyDescent="0.25">
      <c r="R13055" s="330"/>
    </row>
    <row r="13056" spans="18:18" x14ac:dyDescent="0.25">
      <c r="R13056" s="330"/>
    </row>
    <row r="13057" spans="18:18" x14ac:dyDescent="0.25">
      <c r="R13057" s="330"/>
    </row>
    <row r="13058" spans="18:18" x14ac:dyDescent="0.25">
      <c r="R13058" s="330"/>
    </row>
    <row r="13059" spans="18:18" x14ac:dyDescent="0.25">
      <c r="R13059" s="330"/>
    </row>
    <row r="13060" spans="18:18" x14ac:dyDescent="0.25">
      <c r="R13060" s="330"/>
    </row>
    <row r="13061" spans="18:18" x14ac:dyDescent="0.25">
      <c r="R13061" s="330"/>
    </row>
    <row r="13062" spans="18:18" x14ac:dyDescent="0.25">
      <c r="R13062" s="330"/>
    </row>
    <row r="13063" spans="18:18" x14ac:dyDescent="0.25">
      <c r="R13063" s="330"/>
    </row>
    <row r="13064" spans="18:18" x14ac:dyDescent="0.25">
      <c r="R13064" s="330"/>
    </row>
    <row r="13065" spans="18:18" x14ac:dyDescent="0.25">
      <c r="R13065" s="330"/>
    </row>
    <row r="13066" spans="18:18" x14ac:dyDescent="0.25">
      <c r="R13066" s="330"/>
    </row>
    <row r="13067" spans="18:18" x14ac:dyDescent="0.25">
      <c r="R13067" s="330"/>
    </row>
    <row r="13068" spans="18:18" x14ac:dyDescent="0.25">
      <c r="R13068" s="330"/>
    </row>
    <row r="13069" spans="18:18" x14ac:dyDescent="0.25">
      <c r="R13069" s="330"/>
    </row>
    <row r="13070" spans="18:18" x14ac:dyDescent="0.25">
      <c r="R13070" s="330"/>
    </row>
    <row r="13071" spans="18:18" x14ac:dyDescent="0.25">
      <c r="R13071" s="330"/>
    </row>
    <row r="13072" spans="18:18" x14ac:dyDescent="0.25">
      <c r="R13072" s="330"/>
    </row>
    <row r="13073" spans="18:18" x14ac:dyDescent="0.25">
      <c r="R13073" s="330"/>
    </row>
    <row r="13074" spans="18:18" x14ac:dyDescent="0.25">
      <c r="R13074" s="330"/>
    </row>
    <row r="13075" spans="18:18" x14ac:dyDescent="0.25">
      <c r="R13075" s="330"/>
    </row>
    <row r="13076" spans="18:18" x14ac:dyDescent="0.25">
      <c r="R13076" s="330"/>
    </row>
    <row r="13077" spans="18:18" x14ac:dyDescent="0.25">
      <c r="R13077" s="330"/>
    </row>
    <row r="13078" spans="18:18" x14ac:dyDescent="0.25">
      <c r="R13078" s="330"/>
    </row>
    <row r="13079" spans="18:18" x14ac:dyDescent="0.25">
      <c r="R13079" s="330"/>
    </row>
    <row r="13080" spans="18:18" x14ac:dyDescent="0.25">
      <c r="R13080" s="330"/>
    </row>
    <row r="13081" spans="18:18" x14ac:dyDescent="0.25">
      <c r="R13081" s="330"/>
    </row>
    <row r="13082" spans="18:18" x14ac:dyDescent="0.25">
      <c r="R13082" s="330"/>
    </row>
    <row r="13083" spans="18:18" x14ac:dyDescent="0.25">
      <c r="R13083" s="330"/>
    </row>
    <row r="13084" spans="18:18" x14ac:dyDescent="0.25">
      <c r="R13084" s="330"/>
    </row>
    <row r="13085" spans="18:18" x14ac:dyDescent="0.25">
      <c r="R13085" s="330"/>
    </row>
    <row r="13086" spans="18:18" x14ac:dyDescent="0.25">
      <c r="R13086" s="330"/>
    </row>
    <row r="13087" spans="18:18" x14ac:dyDescent="0.25">
      <c r="R13087" s="330"/>
    </row>
    <row r="13088" spans="18:18" x14ac:dyDescent="0.25">
      <c r="R13088" s="330"/>
    </row>
    <row r="13089" spans="18:18" x14ac:dyDescent="0.25">
      <c r="R13089" s="330"/>
    </row>
    <row r="13090" spans="18:18" x14ac:dyDescent="0.25">
      <c r="R13090" s="330"/>
    </row>
    <row r="13091" spans="18:18" x14ac:dyDescent="0.25">
      <c r="R13091" s="330"/>
    </row>
    <row r="13092" spans="18:18" x14ac:dyDescent="0.25">
      <c r="R13092" s="330"/>
    </row>
    <row r="13093" spans="18:18" x14ac:dyDescent="0.25">
      <c r="R13093" s="330"/>
    </row>
    <row r="13094" spans="18:18" x14ac:dyDescent="0.25">
      <c r="R13094" s="330"/>
    </row>
    <row r="13095" spans="18:18" x14ac:dyDescent="0.25">
      <c r="R13095" s="330"/>
    </row>
    <row r="13096" spans="18:18" x14ac:dyDescent="0.25">
      <c r="R13096" s="330"/>
    </row>
    <row r="13097" spans="18:18" x14ac:dyDescent="0.25">
      <c r="R13097" s="330"/>
    </row>
    <row r="13098" spans="18:18" x14ac:dyDescent="0.25">
      <c r="R13098" s="330"/>
    </row>
    <row r="13099" spans="18:18" x14ac:dyDescent="0.25">
      <c r="R13099" s="330"/>
    </row>
    <row r="13100" spans="18:18" x14ac:dyDescent="0.25">
      <c r="R13100" s="330"/>
    </row>
    <row r="13101" spans="18:18" x14ac:dyDescent="0.25">
      <c r="R13101" s="330"/>
    </row>
    <row r="13102" spans="18:18" x14ac:dyDescent="0.25">
      <c r="R13102" s="330"/>
    </row>
    <row r="13103" spans="18:18" x14ac:dyDescent="0.25">
      <c r="R13103" s="330"/>
    </row>
    <row r="13104" spans="18:18" x14ac:dyDescent="0.25">
      <c r="R13104" s="330"/>
    </row>
    <row r="13105" spans="18:18" x14ac:dyDescent="0.25">
      <c r="R13105" s="330"/>
    </row>
    <row r="13106" spans="18:18" x14ac:dyDescent="0.25">
      <c r="R13106" s="330"/>
    </row>
    <row r="13107" spans="18:18" x14ac:dyDescent="0.25">
      <c r="R13107" s="330"/>
    </row>
    <row r="13108" spans="18:18" x14ac:dyDescent="0.25">
      <c r="R13108" s="330"/>
    </row>
    <row r="13109" spans="18:18" x14ac:dyDescent="0.25">
      <c r="R13109" s="330"/>
    </row>
    <row r="13110" spans="18:18" x14ac:dyDescent="0.25">
      <c r="R13110" s="330"/>
    </row>
    <row r="13111" spans="18:18" x14ac:dyDescent="0.25">
      <c r="R13111" s="330"/>
    </row>
    <row r="13112" spans="18:18" x14ac:dyDescent="0.25">
      <c r="R13112" s="330"/>
    </row>
    <row r="13113" spans="18:18" x14ac:dyDescent="0.25">
      <c r="R13113" s="330"/>
    </row>
    <row r="13114" spans="18:18" x14ac:dyDescent="0.25">
      <c r="R13114" s="330"/>
    </row>
    <row r="13115" spans="18:18" x14ac:dyDescent="0.25">
      <c r="R13115" s="330"/>
    </row>
    <row r="13116" spans="18:18" x14ac:dyDescent="0.25">
      <c r="R13116" s="330"/>
    </row>
    <row r="13117" spans="18:18" x14ac:dyDescent="0.25">
      <c r="R13117" s="330"/>
    </row>
    <row r="13118" spans="18:18" x14ac:dyDescent="0.25">
      <c r="R13118" s="330"/>
    </row>
    <row r="13119" spans="18:18" x14ac:dyDescent="0.25">
      <c r="R13119" s="330"/>
    </row>
    <row r="13120" spans="18:18" x14ac:dyDescent="0.25">
      <c r="R13120" s="330"/>
    </row>
    <row r="13121" spans="18:18" x14ac:dyDescent="0.25">
      <c r="R13121" s="330"/>
    </row>
    <row r="13122" spans="18:18" x14ac:dyDescent="0.25">
      <c r="R13122" s="330"/>
    </row>
    <row r="13123" spans="18:18" x14ac:dyDescent="0.25">
      <c r="R13123" s="330"/>
    </row>
    <row r="13124" spans="18:18" x14ac:dyDescent="0.25">
      <c r="R13124" s="330"/>
    </row>
    <row r="13125" spans="18:18" x14ac:dyDescent="0.25">
      <c r="R13125" s="330"/>
    </row>
    <row r="13126" spans="18:18" x14ac:dyDescent="0.25">
      <c r="R13126" s="330"/>
    </row>
    <row r="13127" spans="18:18" x14ac:dyDescent="0.25">
      <c r="R13127" s="330"/>
    </row>
    <row r="13128" spans="18:18" x14ac:dyDescent="0.25">
      <c r="R13128" s="330"/>
    </row>
    <row r="13129" spans="18:18" x14ac:dyDescent="0.25">
      <c r="R13129" s="330"/>
    </row>
    <row r="13130" spans="18:18" x14ac:dyDescent="0.25">
      <c r="R13130" s="330"/>
    </row>
    <row r="13131" spans="18:18" x14ac:dyDescent="0.25">
      <c r="R13131" s="330"/>
    </row>
    <row r="13132" spans="18:18" x14ac:dyDescent="0.25">
      <c r="R13132" s="330"/>
    </row>
    <row r="13133" spans="18:18" x14ac:dyDescent="0.25">
      <c r="R13133" s="330"/>
    </row>
    <row r="13134" spans="18:18" x14ac:dyDescent="0.25">
      <c r="R13134" s="330"/>
    </row>
    <row r="13135" spans="18:18" x14ac:dyDescent="0.25">
      <c r="R13135" s="330"/>
    </row>
    <row r="13136" spans="18:18" x14ac:dyDescent="0.25">
      <c r="R13136" s="330"/>
    </row>
    <row r="13137" spans="18:18" x14ac:dyDescent="0.25">
      <c r="R13137" s="330"/>
    </row>
    <row r="13138" spans="18:18" x14ac:dyDescent="0.25">
      <c r="R13138" s="330"/>
    </row>
    <row r="13139" spans="18:18" x14ac:dyDescent="0.25">
      <c r="R13139" s="330"/>
    </row>
    <row r="13140" spans="18:18" x14ac:dyDescent="0.25">
      <c r="R13140" s="330"/>
    </row>
    <row r="13141" spans="18:18" x14ac:dyDescent="0.25">
      <c r="R13141" s="330"/>
    </row>
    <row r="13142" spans="18:18" x14ac:dyDescent="0.25">
      <c r="R13142" s="330"/>
    </row>
    <row r="13143" spans="18:18" x14ac:dyDescent="0.25">
      <c r="R13143" s="330"/>
    </row>
    <row r="13144" spans="18:18" x14ac:dyDescent="0.25">
      <c r="R13144" s="330"/>
    </row>
    <row r="13145" spans="18:18" x14ac:dyDescent="0.25">
      <c r="R13145" s="330"/>
    </row>
    <row r="13146" spans="18:18" x14ac:dyDescent="0.25">
      <c r="R13146" s="330"/>
    </row>
    <row r="13147" spans="18:18" x14ac:dyDescent="0.25">
      <c r="R13147" s="330"/>
    </row>
    <row r="13148" spans="18:18" x14ac:dyDescent="0.25">
      <c r="R13148" s="330"/>
    </row>
    <row r="13149" spans="18:18" x14ac:dyDescent="0.25">
      <c r="R13149" s="330"/>
    </row>
    <row r="13150" spans="18:18" x14ac:dyDescent="0.25">
      <c r="R13150" s="330"/>
    </row>
    <row r="13151" spans="18:18" x14ac:dyDescent="0.25">
      <c r="R13151" s="330"/>
    </row>
    <row r="13152" spans="18:18" x14ac:dyDescent="0.25">
      <c r="R13152" s="330"/>
    </row>
    <row r="13153" spans="18:18" x14ac:dyDescent="0.25">
      <c r="R13153" s="330"/>
    </row>
    <row r="13154" spans="18:18" x14ac:dyDescent="0.25">
      <c r="R13154" s="330"/>
    </row>
    <row r="13155" spans="18:18" x14ac:dyDescent="0.25">
      <c r="R13155" s="330"/>
    </row>
    <row r="13156" spans="18:18" x14ac:dyDescent="0.25">
      <c r="R13156" s="330"/>
    </row>
    <row r="13157" spans="18:18" x14ac:dyDescent="0.25">
      <c r="R13157" s="330"/>
    </row>
    <row r="13158" spans="18:18" x14ac:dyDescent="0.25">
      <c r="R13158" s="330"/>
    </row>
    <row r="13159" spans="18:18" x14ac:dyDescent="0.25">
      <c r="R13159" s="330"/>
    </row>
    <row r="13160" spans="18:18" x14ac:dyDescent="0.25">
      <c r="R13160" s="330"/>
    </row>
    <row r="13161" spans="18:18" x14ac:dyDescent="0.25">
      <c r="R13161" s="330"/>
    </row>
    <row r="13162" spans="18:18" x14ac:dyDescent="0.25">
      <c r="R13162" s="330"/>
    </row>
    <row r="13163" spans="18:18" x14ac:dyDescent="0.25">
      <c r="R13163" s="330"/>
    </row>
    <row r="13164" spans="18:18" x14ac:dyDescent="0.25">
      <c r="R13164" s="330"/>
    </row>
    <row r="13165" spans="18:18" x14ac:dyDescent="0.25">
      <c r="R13165" s="330"/>
    </row>
    <row r="13166" spans="18:18" x14ac:dyDescent="0.25">
      <c r="R13166" s="330"/>
    </row>
    <row r="13167" spans="18:18" x14ac:dyDescent="0.25">
      <c r="R13167" s="330"/>
    </row>
    <row r="13168" spans="18:18" x14ac:dyDescent="0.25">
      <c r="R13168" s="330"/>
    </row>
    <row r="13169" spans="18:18" x14ac:dyDescent="0.25">
      <c r="R13169" s="330"/>
    </row>
    <row r="13170" spans="18:18" x14ac:dyDescent="0.25">
      <c r="R13170" s="330"/>
    </row>
    <row r="13171" spans="18:18" x14ac:dyDescent="0.25">
      <c r="R13171" s="330"/>
    </row>
    <row r="13172" spans="18:18" x14ac:dyDescent="0.25">
      <c r="R13172" s="330"/>
    </row>
    <row r="13173" spans="18:18" x14ac:dyDescent="0.25">
      <c r="R13173" s="330"/>
    </row>
    <row r="13174" spans="18:18" x14ac:dyDescent="0.25">
      <c r="R13174" s="330"/>
    </row>
    <row r="13175" spans="18:18" x14ac:dyDescent="0.25">
      <c r="R13175" s="330"/>
    </row>
    <row r="13176" spans="18:18" x14ac:dyDescent="0.25">
      <c r="R13176" s="330"/>
    </row>
    <row r="13177" spans="18:18" x14ac:dyDescent="0.25">
      <c r="R13177" s="330"/>
    </row>
    <row r="13178" spans="18:18" x14ac:dyDescent="0.25">
      <c r="R13178" s="330"/>
    </row>
    <row r="13179" spans="18:18" x14ac:dyDescent="0.25">
      <c r="R13179" s="330"/>
    </row>
    <row r="13180" spans="18:18" x14ac:dyDescent="0.25">
      <c r="R13180" s="330"/>
    </row>
    <row r="13181" spans="18:18" x14ac:dyDescent="0.25">
      <c r="R13181" s="330"/>
    </row>
    <row r="13182" spans="18:18" x14ac:dyDescent="0.25">
      <c r="R13182" s="330"/>
    </row>
    <row r="13183" spans="18:18" x14ac:dyDescent="0.25">
      <c r="R13183" s="330"/>
    </row>
    <row r="13184" spans="18:18" x14ac:dyDescent="0.25">
      <c r="R13184" s="330"/>
    </row>
    <row r="13185" spans="18:18" x14ac:dyDescent="0.25">
      <c r="R13185" s="330"/>
    </row>
    <row r="13186" spans="18:18" x14ac:dyDescent="0.25">
      <c r="R13186" s="330"/>
    </row>
    <row r="13187" spans="18:18" x14ac:dyDescent="0.25">
      <c r="R13187" s="330"/>
    </row>
    <row r="13188" spans="18:18" x14ac:dyDescent="0.25">
      <c r="R13188" s="330"/>
    </row>
    <row r="13189" spans="18:18" x14ac:dyDescent="0.25">
      <c r="R13189" s="330"/>
    </row>
    <row r="13190" spans="18:18" x14ac:dyDescent="0.25">
      <c r="R13190" s="330"/>
    </row>
    <row r="13191" spans="18:18" x14ac:dyDescent="0.25">
      <c r="R13191" s="330"/>
    </row>
    <row r="13192" spans="18:18" x14ac:dyDescent="0.25">
      <c r="R13192" s="330"/>
    </row>
    <row r="13193" spans="18:18" x14ac:dyDescent="0.25">
      <c r="R13193" s="330"/>
    </row>
    <row r="13194" spans="18:18" x14ac:dyDescent="0.25">
      <c r="R13194" s="330"/>
    </row>
    <row r="13195" spans="18:18" x14ac:dyDescent="0.25">
      <c r="R13195" s="330"/>
    </row>
    <row r="13196" spans="18:18" x14ac:dyDescent="0.25">
      <c r="R13196" s="330"/>
    </row>
    <row r="13197" spans="18:18" x14ac:dyDescent="0.25">
      <c r="R13197" s="330"/>
    </row>
    <row r="13198" spans="18:18" x14ac:dyDescent="0.25">
      <c r="R13198" s="330"/>
    </row>
    <row r="13199" spans="18:18" x14ac:dyDescent="0.25">
      <c r="R13199" s="330"/>
    </row>
    <row r="13200" spans="18:18" x14ac:dyDescent="0.25">
      <c r="R13200" s="330"/>
    </row>
    <row r="13201" spans="18:18" x14ac:dyDescent="0.25">
      <c r="R13201" s="330"/>
    </row>
    <row r="13202" spans="18:18" x14ac:dyDescent="0.25">
      <c r="R13202" s="330"/>
    </row>
    <row r="13203" spans="18:18" x14ac:dyDescent="0.25">
      <c r="R13203" s="330"/>
    </row>
    <row r="13204" spans="18:18" x14ac:dyDescent="0.25">
      <c r="R13204" s="330"/>
    </row>
    <row r="13205" spans="18:18" x14ac:dyDescent="0.25">
      <c r="R13205" s="330"/>
    </row>
    <row r="13206" spans="18:18" x14ac:dyDescent="0.25">
      <c r="R13206" s="330"/>
    </row>
    <row r="13207" spans="18:18" x14ac:dyDescent="0.25">
      <c r="R13207" s="330"/>
    </row>
    <row r="13208" spans="18:18" x14ac:dyDescent="0.25">
      <c r="R13208" s="330"/>
    </row>
    <row r="13209" spans="18:18" x14ac:dyDescent="0.25">
      <c r="R13209" s="330"/>
    </row>
    <row r="13210" spans="18:18" x14ac:dyDescent="0.25">
      <c r="R13210" s="330"/>
    </row>
    <row r="13211" spans="18:18" x14ac:dyDescent="0.25">
      <c r="R13211" s="330"/>
    </row>
    <row r="13212" spans="18:18" x14ac:dyDescent="0.25">
      <c r="R13212" s="330"/>
    </row>
    <row r="13213" spans="18:18" x14ac:dyDescent="0.25">
      <c r="R13213" s="330"/>
    </row>
    <row r="13214" spans="18:18" x14ac:dyDescent="0.25">
      <c r="R13214" s="330"/>
    </row>
    <row r="13215" spans="18:18" x14ac:dyDescent="0.25">
      <c r="R13215" s="330"/>
    </row>
    <row r="13216" spans="18:18" x14ac:dyDescent="0.25">
      <c r="R13216" s="330"/>
    </row>
    <row r="13217" spans="18:18" x14ac:dyDescent="0.25">
      <c r="R13217" s="330"/>
    </row>
    <row r="13218" spans="18:18" x14ac:dyDescent="0.25">
      <c r="R13218" s="330"/>
    </row>
    <row r="13219" spans="18:18" x14ac:dyDescent="0.25">
      <c r="R13219" s="330"/>
    </row>
    <row r="13220" spans="18:18" x14ac:dyDescent="0.25">
      <c r="R13220" s="330"/>
    </row>
    <row r="13221" spans="18:18" x14ac:dyDescent="0.25">
      <c r="R13221" s="330"/>
    </row>
    <row r="13222" spans="18:18" x14ac:dyDescent="0.25">
      <c r="R13222" s="330"/>
    </row>
    <row r="13223" spans="18:18" x14ac:dyDescent="0.25">
      <c r="R13223" s="330"/>
    </row>
    <row r="13224" spans="18:18" x14ac:dyDescent="0.25">
      <c r="R13224" s="330"/>
    </row>
    <row r="13225" spans="18:18" x14ac:dyDescent="0.25">
      <c r="R13225" s="330"/>
    </row>
    <row r="13226" spans="18:18" x14ac:dyDescent="0.25">
      <c r="R13226" s="330"/>
    </row>
    <row r="13227" spans="18:18" x14ac:dyDescent="0.25">
      <c r="R13227" s="330"/>
    </row>
    <row r="13228" spans="18:18" x14ac:dyDescent="0.25">
      <c r="R13228" s="330"/>
    </row>
    <row r="13229" spans="18:18" x14ac:dyDescent="0.25">
      <c r="R13229" s="330"/>
    </row>
    <row r="13230" spans="18:18" x14ac:dyDescent="0.25">
      <c r="R13230" s="330"/>
    </row>
    <row r="13231" spans="18:18" x14ac:dyDescent="0.25">
      <c r="R13231" s="330"/>
    </row>
    <row r="13232" spans="18:18" x14ac:dyDescent="0.25">
      <c r="R13232" s="330"/>
    </row>
    <row r="13233" spans="18:18" x14ac:dyDescent="0.25">
      <c r="R13233" s="330"/>
    </row>
    <row r="13234" spans="18:18" x14ac:dyDescent="0.25">
      <c r="R13234" s="330"/>
    </row>
    <row r="13235" spans="18:18" x14ac:dyDescent="0.25">
      <c r="R13235" s="330"/>
    </row>
    <row r="13236" spans="18:18" x14ac:dyDescent="0.25">
      <c r="R13236" s="330"/>
    </row>
    <row r="13237" spans="18:18" x14ac:dyDescent="0.25">
      <c r="R13237" s="330"/>
    </row>
    <row r="13238" spans="18:18" x14ac:dyDescent="0.25">
      <c r="R13238" s="330"/>
    </row>
    <row r="13239" spans="18:18" x14ac:dyDescent="0.25">
      <c r="R13239" s="330"/>
    </row>
    <row r="13240" spans="18:18" x14ac:dyDescent="0.25">
      <c r="R13240" s="330"/>
    </row>
    <row r="13241" spans="18:18" x14ac:dyDescent="0.25">
      <c r="R13241" s="330"/>
    </row>
    <row r="13242" spans="18:18" x14ac:dyDescent="0.25">
      <c r="R13242" s="330"/>
    </row>
    <row r="13243" spans="18:18" x14ac:dyDescent="0.25">
      <c r="R13243" s="330"/>
    </row>
    <row r="13244" spans="18:18" x14ac:dyDescent="0.25">
      <c r="R13244" s="330"/>
    </row>
    <row r="13245" spans="18:18" x14ac:dyDescent="0.25">
      <c r="R13245" s="330"/>
    </row>
    <row r="13246" spans="18:18" x14ac:dyDescent="0.25">
      <c r="R13246" s="330"/>
    </row>
    <row r="13247" spans="18:18" x14ac:dyDescent="0.25">
      <c r="R13247" s="330"/>
    </row>
    <row r="13248" spans="18:18" x14ac:dyDescent="0.25">
      <c r="R13248" s="330"/>
    </row>
    <row r="13249" spans="18:18" x14ac:dyDescent="0.25">
      <c r="R13249" s="330"/>
    </row>
    <row r="13250" spans="18:18" x14ac:dyDescent="0.25">
      <c r="R13250" s="330"/>
    </row>
    <row r="13251" spans="18:18" x14ac:dyDescent="0.25">
      <c r="R13251" s="330"/>
    </row>
    <row r="13252" spans="18:18" x14ac:dyDescent="0.25">
      <c r="R13252" s="330"/>
    </row>
    <row r="13253" spans="18:18" x14ac:dyDescent="0.25">
      <c r="R13253" s="330"/>
    </row>
    <row r="13254" spans="18:18" x14ac:dyDescent="0.25">
      <c r="R13254" s="330"/>
    </row>
    <row r="13255" spans="18:18" x14ac:dyDescent="0.25">
      <c r="R13255" s="330"/>
    </row>
    <row r="13256" spans="18:18" x14ac:dyDescent="0.25">
      <c r="R13256" s="330"/>
    </row>
    <row r="13257" spans="18:18" x14ac:dyDescent="0.25">
      <c r="R13257" s="330"/>
    </row>
    <row r="13258" spans="18:18" x14ac:dyDescent="0.25">
      <c r="R13258" s="330"/>
    </row>
    <row r="13259" spans="18:18" x14ac:dyDescent="0.25">
      <c r="R13259" s="330"/>
    </row>
    <row r="13260" spans="18:18" x14ac:dyDescent="0.25">
      <c r="R13260" s="330"/>
    </row>
    <row r="13261" spans="18:18" x14ac:dyDescent="0.25">
      <c r="R13261" s="330"/>
    </row>
    <row r="13262" spans="18:18" x14ac:dyDescent="0.25">
      <c r="R13262" s="330"/>
    </row>
    <row r="13263" spans="18:18" x14ac:dyDescent="0.25">
      <c r="R13263" s="330"/>
    </row>
    <row r="13264" spans="18:18" x14ac:dyDescent="0.25">
      <c r="R13264" s="330"/>
    </row>
    <row r="13265" spans="18:18" x14ac:dyDescent="0.25">
      <c r="R13265" s="330"/>
    </row>
    <row r="13266" spans="18:18" x14ac:dyDescent="0.25">
      <c r="R13266" s="330"/>
    </row>
    <row r="13267" spans="18:18" x14ac:dyDescent="0.25">
      <c r="R13267" s="330"/>
    </row>
    <row r="13268" spans="18:18" x14ac:dyDescent="0.25">
      <c r="R13268" s="330"/>
    </row>
    <row r="13269" spans="18:18" x14ac:dyDescent="0.25">
      <c r="R13269" s="330"/>
    </row>
    <row r="13270" spans="18:18" x14ac:dyDescent="0.25">
      <c r="R13270" s="330"/>
    </row>
    <row r="13271" spans="18:18" x14ac:dyDescent="0.25">
      <c r="R13271" s="330"/>
    </row>
    <row r="13272" spans="18:18" x14ac:dyDescent="0.25">
      <c r="R13272" s="330"/>
    </row>
    <row r="13273" spans="18:18" x14ac:dyDescent="0.25">
      <c r="R13273" s="330"/>
    </row>
    <row r="13274" spans="18:18" x14ac:dyDescent="0.25">
      <c r="R13274" s="330"/>
    </row>
    <row r="13275" spans="18:18" x14ac:dyDescent="0.25">
      <c r="R13275" s="330"/>
    </row>
    <row r="13276" spans="18:18" x14ac:dyDescent="0.25">
      <c r="R13276" s="330"/>
    </row>
    <row r="13277" spans="18:18" x14ac:dyDescent="0.25">
      <c r="R13277" s="330"/>
    </row>
    <row r="13278" spans="18:18" x14ac:dyDescent="0.25">
      <c r="R13278" s="330"/>
    </row>
    <row r="13279" spans="18:18" x14ac:dyDescent="0.25">
      <c r="R13279" s="330"/>
    </row>
    <row r="13280" spans="18:18" x14ac:dyDescent="0.25">
      <c r="R13280" s="330"/>
    </row>
    <row r="13281" spans="18:18" x14ac:dyDescent="0.25">
      <c r="R13281" s="330"/>
    </row>
    <row r="13282" spans="18:18" x14ac:dyDescent="0.25">
      <c r="R13282" s="330"/>
    </row>
    <row r="13283" spans="18:18" x14ac:dyDescent="0.25">
      <c r="R13283" s="330"/>
    </row>
    <row r="13284" spans="18:18" x14ac:dyDescent="0.25">
      <c r="R13284" s="330"/>
    </row>
    <row r="13285" spans="18:18" x14ac:dyDescent="0.25">
      <c r="R13285" s="330"/>
    </row>
    <row r="13286" spans="18:18" x14ac:dyDescent="0.25">
      <c r="R13286" s="330"/>
    </row>
    <row r="13287" spans="18:18" x14ac:dyDescent="0.25">
      <c r="R13287" s="330"/>
    </row>
    <row r="13288" spans="18:18" x14ac:dyDescent="0.25">
      <c r="R13288" s="330"/>
    </row>
    <row r="13289" spans="18:18" x14ac:dyDescent="0.25">
      <c r="R13289" s="330"/>
    </row>
    <row r="13290" spans="18:18" x14ac:dyDescent="0.25">
      <c r="R13290" s="330"/>
    </row>
    <row r="13291" spans="18:18" x14ac:dyDescent="0.25">
      <c r="R13291" s="330"/>
    </row>
    <row r="13292" spans="18:18" x14ac:dyDescent="0.25">
      <c r="R13292" s="330"/>
    </row>
    <row r="13293" spans="18:18" x14ac:dyDescent="0.25">
      <c r="R13293" s="330"/>
    </row>
    <row r="13294" spans="18:18" x14ac:dyDescent="0.25">
      <c r="R13294" s="330"/>
    </row>
    <row r="13295" spans="18:18" x14ac:dyDescent="0.25">
      <c r="R13295" s="330"/>
    </row>
    <row r="13296" spans="18:18" x14ac:dyDescent="0.25">
      <c r="R13296" s="330"/>
    </row>
    <row r="13297" spans="18:18" x14ac:dyDescent="0.25">
      <c r="R13297" s="330"/>
    </row>
    <row r="13298" spans="18:18" x14ac:dyDescent="0.25">
      <c r="R13298" s="330"/>
    </row>
    <row r="13299" spans="18:18" x14ac:dyDescent="0.25">
      <c r="R13299" s="330"/>
    </row>
    <row r="13300" spans="18:18" x14ac:dyDescent="0.25">
      <c r="R13300" s="330"/>
    </row>
    <row r="13301" spans="18:18" x14ac:dyDescent="0.25">
      <c r="R13301" s="330"/>
    </row>
    <row r="13302" spans="18:18" x14ac:dyDescent="0.25">
      <c r="R13302" s="330"/>
    </row>
    <row r="13303" spans="18:18" x14ac:dyDescent="0.25">
      <c r="R13303" s="330"/>
    </row>
    <row r="13304" spans="18:18" x14ac:dyDescent="0.25">
      <c r="R13304" s="330"/>
    </row>
    <row r="13305" spans="18:18" x14ac:dyDescent="0.25">
      <c r="R13305" s="330"/>
    </row>
    <row r="13306" spans="18:18" x14ac:dyDescent="0.25">
      <c r="R13306" s="330"/>
    </row>
    <row r="13307" spans="18:18" x14ac:dyDescent="0.25">
      <c r="R13307" s="330"/>
    </row>
    <row r="13308" spans="18:18" x14ac:dyDescent="0.25">
      <c r="R13308" s="330"/>
    </row>
    <row r="13309" spans="18:18" x14ac:dyDescent="0.25">
      <c r="R13309" s="330"/>
    </row>
    <row r="13310" spans="18:18" x14ac:dyDescent="0.25">
      <c r="R13310" s="330"/>
    </row>
    <row r="13311" spans="18:18" x14ac:dyDescent="0.25">
      <c r="R13311" s="330"/>
    </row>
    <row r="13312" spans="18:18" x14ac:dyDescent="0.25">
      <c r="R13312" s="330"/>
    </row>
    <row r="13313" spans="18:18" x14ac:dyDescent="0.25">
      <c r="R13313" s="330"/>
    </row>
    <row r="13314" spans="18:18" x14ac:dyDescent="0.25">
      <c r="R13314" s="330"/>
    </row>
    <row r="13315" spans="18:18" x14ac:dyDescent="0.25">
      <c r="R13315" s="330"/>
    </row>
    <row r="13316" spans="18:18" x14ac:dyDescent="0.25">
      <c r="R13316" s="330"/>
    </row>
    <row r="13317" spans="18:18" x14ac:dyDescent="0.25">
      <c r="R13317" s="330"/>
    </row>
    <row r="13318" spans="18:18" x14ac:dyDescent="0.25">
      <c r="R13318" s="330"/>
    </row>
    <row r="13319" spans="18:18" x14ac:dyDescent="0.25">
      <c r="R13319" s="330"/>
    </row>
    <row r="13320" spans="18:18" x14ac:dyDescent="0.25">
      <c r="R13320" s="330"/>
    </row>
    <row r="13321" spans="18:18" x14ac:dyDescent="0.25">
      <c r="R13321" s="330"/>
    </row>
    <row r="13322" spans="18:18" x14ac:dyDescent="0.25">
      <c r="R13322" s="330"/>
    </row>
    <row r="13323" spans="18:18" x14ac:dyDescent="0.25">
      <c r="R13323" s="330"/>
    </row>
    <row r="13324" spans="18:18" x14ac:dyDescent="0.25">
      <c r="R13324" s="330"/>
    </row>
    <row r="13325" spans="18:18" x14ac:dyDescent="0.25">
      <c r="R13325" s="330"/>
    </row>
    <row r="13326" spans="18:18" x14ac:dyDescent="0.25">
      <c r="R13326" s="330"/>
    </row>
    <row r="13327" spans="18:18" x14ac:dyDescent="0.25">
      <c r="R13327" s="330"/>
    </row>
    <row r="13328" spans="18:18" x14ac:dyDescent="0.25">
      <c r="R13328" s="330"/>
    </row>
    <row r="13329" spans="18:18" x14ac:dyDescent="0.25">
      <c r="R13329" s="330"/>
    </row>
    <row r="13330" spans="18:18" x14ac:dyDescent="0.25">
      <c r="R13330" s="330"/>
    </row>
    <row r="13331" spans="18:18" x14ac:dyDescent="0.25">
      <c r="R13331" s="330"/>
    </row>
    <row r="13332" spans="18:18" x14ac:dyDescent="0.25">
      <c r="R13332" s="330"/>
    </row>
    <row r="13333" spans="18:18" x14ac:dyDescent="0.25">
      <c r="R13333" s="330"/>
    </row>
    <row r="13334" spans="18:18" x14ac:dyDescent="0.25">
      <c r="R13334" s="330"/>
    </row>
    <row r="13335" spans="18:18" x14ac:dyDescent="0.25">
      <c r="R13335" s="330"/>
    </row>
    <row r="13336" spans="18:18" x14ac:dyDescent="0.25">
      <c r="R13336" s="330"/>
    </row>
    <row r="13337" spans="18:18" x14ac:dyDescent="0.25">
      <c r="R13337" s="330"/>
    </row>
    <row r="13338" spans="18:18" x14ac:dyDescent="0.25">
      <c r="R13338" s="330"/>
    </row>
    <row r="13339" spans="18:18" x14ac:dyDescent="0.25">
      <c r="R13339" s="330"/>
    </row>
    <row r="13340" spans="18:18" x14ac:dyDescent="0.25">
      <c r="R13340" s="330"/>
    </row>
    <row r="13341" spans="18:18" x14ac:dyDescent="0.25">
      <c r="R13341" s="330"/>
    </row>
    <row r="13342" spans="18:18" x14ac:dyDescent="0.25">
      <c r="R13342" s="330"/>
    </row>
    <row r="13343" spans="18:18" x14ac:dyDescent="0.25">
      <c r="R13343" s="330"/>
    </row>
    <row r="13344" spans="18:18" x14ac:dyDescent="0.25">
      <c r="R13344" s="330"/>
    </row>
    <row r="13345" spans="18:18" x14ac:dyDescent="0.25">
      <c r="R13345" s="330"/>
    </row>
    <row r="13346" spans="18:18" x14ac:dyDescent="0.25">
      <c r="R13346" s="330"/>
    </row>
    <row r="13347" spans="18:18" x14ac:dyDescent="0.25">
      <c r="R13347" s="330"/>
    </row>
    <row r="13348" spans="18:18" x14ac:dyDescent="0.25">
      <c r="R13348" s="330"/>
    </row>
    <row r="13349" spans="18:18" x14ac:dyDescent="0.25">
      <c r="R13349" s="330"/>
    </row>
    <row r="13350" spans="18:18" x14ac:dyDescent="0.25">
      <c r="R13350" s="330"/>
    </row>
    <row r="13351" spans="18:18" x14ac:dyDescent="0.25">
      <c r="R13351" s="330"/>
    </row>
    <row r="13352" spans="18:18" x14ac:dyDescent="0.25">
      <c r="R13352" s="330"/>
    </row>
    <row r="13353" spans="18:18" x14ac:dyDescent="0.25">
      <c r="R13353" s="330"/>
    </row>
    <row r="13354" spans="18:18" x14ac:dyDescent="0.25">
      <c r="R13354" s="330"/>
    </row>
    <row r="13355" spans="18:18" x14ac:dyDescent="0.25">
      <c r="R13355" s="330"/>
    </row>
    <row r="13356" spans="18:18" x14ac:dyDescent="0.25">
      <c r="R13356" s="330"/>
    </row>
    <row r="13357" spans="18:18" x14ac:dyDescent="0.25">
      <c r="R13357" s="330"/>
    </row>
    <row r="13358" spans="18:18" x14ac:dyDescent="0.25">
      <c r="R13358" s="330"/>
    </row>
    <row r="13359" spans="18:18" x14ac:dyDescent="0.25">
      <c r="R13359" s="330"/>
    </row>
    <row r="13360" spans="18:18" x14ac:dyDescent="0.25">
      <c r="R13360" s="330"/>
    </row>
    <row r="13361" spans="18:18" x14ac:dyDescent="0.25">
      <c r="R13361" s="330"/>
    </row>
    <row r="13362" spans="18:18" x14ac:dyDescent="0.25">
      <c r="R13362" s="330"/>
    </row>
    <row r="13363" spans="18:18" x14ac:dyDescent="0.25">
      <c r="R13363" s="330"/>
    </row>
    <row r="13364" spans="18:18" x14ac:dyDescent="0.25">
      <c r="R13364" s="330"/>
    </row>
    <row r="13365" spans="18:18" x14ac:dyDescent="0.25">
      <c r="R13365" s="330"/>
    </row>
    <row r="13366" spans="18:18" x14ac:dyDescent="0.25">
      <c r="R13366" s="330"/>
    </row>
    <row r="13367" spans="18:18" x14ac:dyDescent="0.25">
      <c r="R13367" s="330"/>
    </row>
    <row r="13368" spans="18:18" x14ac:dyDescent="0.25">
      <c r="R13368" s="330"/>
    </row>
    <row r="13369" spans="18:18" x14ac:dyDescent="0.25">
      <c r="R13369" s="330"/>
    </row>
    <row r="13370" spans="18:18" x14ac:dyDescent="0.25">
      <c r="R13370" s="330"/>
    </row>
    <row r="13371" spans="18:18" x14ac:dyDescent="0.25">
      <c r="R13371" s="330"/>
    </row>
    <row r="13372" spans="18:18" x14ac:dyDescent="0.25">
      <c r="R13372" s="330"/>
    </row>
    <row r="13373" spans="18:18" x14ac:dyDescent="0.25">
      <c r="R13373" s="330"/>
    </row>
    <row r="13374" spans="18:18" x14ac:dyDescent="0.25">
      <c r="R13374" s="330"/>
    </row>
    <row r="13375" spans="18:18" x14ac:dyDescent="0.25">
      <c r="R13375" s="330"/>
    </row>
    <row r="13376" spans="18:18" x14ac:dyDescent="0.25">
      <c r="R13376" s="330"/>
    </row>
    <row r="13377" spans="18:18" x14ac:dyDescent="0.25">
      <c r="R13377" s="330"/>
    </row>
    <row r="13378" spans="18:18" x14ac:dyDescent="0.25">
      <c r="R13378" s="330"/>
    </row>
    <row r="13379" spans="18:18" x14ac:dyDescent="0.25">
      <c r="R13379" s="330"/>
    </row>
    <row r="13380" spans="18:18" x14ac:dyDescent="0.25">
      <c r="R13380" s="330"/>
    </row>
    <row r="13381" spans="18:18" x14ac:dyDescent="0.25">
      <c r="R13381" s="330"/>
    </row>
    <row r="13382" spans="18:18" x14ac:dyDescent="0.25">
      <c r="R13382" s="330"/>
    </row>
    <row r="13383" spans="18:18" x14ac:dyDescent="0.25">
      <c r="R13383" s="330"/>
    </row>
    <row r="13384" spans="18:18" x14ac:dyDescent="0.25">
      <c r="R13384" s="330"/>
    </row>
    <row r="13385" spans="18:18" x14ac:dyDescent="0.25">
      <c r="R13385" s="330"/>
    </row>
    <row r="13386" spans="18:18" x14ac:dyDescent="0.25">
      <c r="R13386" s="330"/>
    </row>
    <row r="13387" spans="18:18" x14ac:dyDescent="0.25">
      <c r="R13387" s="330"/>
    </row>
    <row r="13388" spans="18:18" x14ac:dyDescent="0.25">
      <c r="R13388" s="330"/>
    </row>
    <row r="13389" spans="18:18" x14ac:dyDescent="0.25">
      <c r="R13389" s="330"/>
    </row>
    <row r="13390" spans="18:18" x14ac:dyDescent="0.25">
      <c r="R13390" s="330"/>
    </row>
    <row r="13391" spans="18:18" x14ac:dyDescent="0.25">
      <c r="R13391" s="330"/>
    </row>
    <row r="13392" spans="18:18" x14ac:dyDescent="0.25">
      <c r="R13392" s="330"/>
    </row>
    <row r="13393" spans="18:18" x14ac:dyDescent="0.25">
      <c r="R13393" s="330"/>
    </row>
    <row r="13394" spans="18:18" x14ac:dyDescent="0.25">
      <c r="R13394" s="330"/>
    </row>
    <row r="13395" spans="18:18" x14ac:dyDescent="0.25">
      <c r="R13395" s="330"/>
    </row>
    <row r="13396" spans="18:18" x14ac:dyDescent="0.25">
      <c r="R13396" s="330"/>
    </row>
    <row r="13397" spans="18:18" x14ac:dyDescent="0.25">
      <c r="R13397" s="330"/>
    </row>
    <row r="13398" spans="18:18" x14ac:dyDescent="0.25">
      <c r="R13398" s="330"/>
    </row>
    <row r="13399" spans="18:18" x14ac:dyDescent="0.25">
      <c r="R13399" s="330"/>
    </row>
    <row r="13400" spans="18:18" x14ac:dyDescent="0.25">
      <c r="R13400" s="330"/>
    </row>
    <row r="13401" spans="18:18" x14ac:dyDescent="0.25">
      <c r="R13401" s="330"/>
    </row>
    <row r="13402" spans="18:18" x14ac:dyDescent="0.25">
      <c r="R13402" s="330"/>
    </row>
    <row r="13403" spans="18:18" x14ac:dyDescent="0.25">
      <c r="R13403" s="330"/>
    </row>
    <row r="13404" spans="18:18" x14ac:dyDescent="0.25">
      <c r="R13404" s="330"/>
    </row>
    <row r="13405" spans="18:18" x14ac:dyDescent="0.25">
      <c r="R13405" s="330"/>
    </row>
    <row r="13406" spans="18:18" x14ac:dyDescent="0.25">
      <c r="R13406" s="330"/>
    </row>
    <row r="13407" spans="18:18" x14ac:dyDescent="0.25">
      <c r="R13407" s="330"/>
    </row>
    <row r="13408" spans="18:18" x14ac:dyDescent="0.25">
      <c r="R13408" s="330"/>
    </row>
    <row r="13409" spans="18:18" x14ac:dyDescent="0.25">
      <c r="R13409" s="330"/>
    </row>
    <row r="13410" spans="18:18" x14ac:dyDescent="0.25">
      <c r="R13410" s="330"/>
    </row>
    <row r="13411" spans="18:18" x14ac:dyDescent="0.25">
      <c r="R13411" s="330"/>
    </row>
    <row r="13412" spans="18:18" x14ac:dyDescent="0.25">
      <c r="R13412" s="330"/>
    </row>
    <row r="13413" spans="18:18" x14ac:dyDescent="0.25">
      <c r="R13413" s="330"/>
    </row>
    <row r="13414" spans="18:18" x14ac:dyDescent="0.25">
      <c r="R13414" s="330"/>
    </row>
    <row r="13415" spans="18:18" x14ac:dyDescent="0.25">
      <c r="R13415" s="330"/>
    </row>
    <row r="13416" spans="18:18" x14ac:dyDescent="0.25">
      <c r="R13416" s="330"/>
    </row>
    <row r="13417" spans="18:18" x14ac:dyDescent="0.25">
      <c r="R13417" s="330"/>
    </row>
    <row r="13418" spans="18:18" x14ac:dyDescent="0.25">
      <c r="R13418" s="330"/>
    </row>
    <row r="13419" spans="18:18" x14ac:dyDescent="0.25">
      <c r="R13419" s="330"/>
    </row>
    <row r="13420" spans="18:18" x14ac:dyDescent="0.25">
      <c r="R13420" s="330"/>
    </row>
    <row r="13421" spans="18:18" x14ac:dyDescent="0.25">
      <c r="R13421" s="330"/>
    </row>
    <row r="13422" spans="18:18" x14ac:dyDescent="0.25">
      <c r="R13422" s="330"/>
    </row>
    <row r="13423" spans="18:18" x14ac:dyDescent="0.25">
      <c r="R13423" s="330"/>
    </row>
    <row r="13424" spans="18:18" x14ac:dyDescent="0.25">
      <c r="R13424" s="330"/>
    </row>
    <row r="13425" spans="18:18" x14ac:dyDescent="0.25">
      <c r="R13425" s="330"/>
    </row>
    <row r="13426" spans="18:18" x14ac:dyDescent="0.25">
      <c r="R13426" s="330"/>
    </row>
    <row r="13427" spans="18:18" x14ac:dyDescent="0.25">
      <c r="R13427" s="330"/>
    </row>
    <row r="13428" spans="18:18" x14ac:dyDescent="0.25">
      <c r="R13428" s="330"/>
    </row>
    <row r="13429" spans="18:18" x14ac:dyDescent="0.25">
      <c r="R13429" s="330"/>
    </row>
    <row r="13430" spans="18:18" x14ac:dyDescent="0.25">
      <c r="R13430" s="330"/>
    </row>
    <row r="13431" spans="18:18" x14ac:dyDescent="0.25">
      <c r="R13431" s="330"/>
    </row>
    <row r="13432" spans="18:18" x14ac:dyDescent="0.25">
      <c r="R13432" s="330"/>
    </row>
    <row r="13433" spans="18:18" x14ac:dyDescent="0.25">
      <c r="R13433" s="330"/>
    </row>
    <row r="13434" spans="18:18" x14ac:dyDescent="0.25">
      <c r="R13434" s="330"/>
    </row>
    <row r="13435" spans="18:18" x14ac:dyDescent="0.25">
      <c r="R13435" s="330"/>
    </row>
    <row r="13436" spans="18:18" x14ac:dyDescent="0.25">
      <c r="R13436" s="330"/>
    </row>
    <row r="13437" spans="18:18" x14ac:dyDescent="0.25">
      <c r="R13437" s="330"/>
    </row>
    <row r="13438" spans="18:18" x14ac:dyDescent="0.25">
      <c r="R13438" s="330"/>
    </row>
    <row r="13439" spans="18:18" x14ac:dyDescent="0.25">
      <c r="R13439" s="330"/>
    </row>
    <row r="13440" spans="18:18" x14ac:dyDescent="0.25">
      <c r="R13440" s="330"/>
    </row>
    <row r="13441" spans="18:18" x14ac:dyDescent="0.25">
      <c r="R13441" s="330"/>
    </row>
    <row r="13442" spans="18:18" x14ac:dyDescent="0.25">
      <c r="R13442" s="330"/>
    </row>
    <row r="13443" spans="18:18" x14ac:dyDescent="0.25">
      <c r="R13443" s="330"/>
    </row>
    <row r="13444" spans="18:18" x14ac:dyDescent="0.25">
      <c r="R13444" s="330"/>
    </row>
    <row r="13445" spans="18:18" x14ac:dyDescent="0.25">
      <c r="R13445" s="330"/>
    </row>
    <row r="13446" spans="18:18" x14ac:dyDescent="0.25">
      <c r="R13446" s="330"/>
    </row>
    <row r="13447" spans="18:18" x14ac:dyDescent="0.25">
      <c r="R13447" s="330"/>
    </row>
    <row r="13448" spans="18:18" x14ac:dyDescent="0.25">
      <c r="R13448" s="330"/>
    </row>
    <row r="13449" spans="18:18" x14ac:dyDescent="0.25">
      <c r="R13449" s="330"/>
    </row>
    <row r="13450" spans="18:18" x14ac:dyDescent="0.25">
      <c r="R13450" s="330"/>
    </row>
    <row r="13451" spans="18:18" x14ac:dyDescent="0.25">
      <c r="R13451" s="330"/>
    </row>
    <row r="13452" spans="18:18" x14ac:dyDescent="0.25">
      <c r="R13452" s="330"/>
    </row>
    <row r="13453" spans="18:18" x14ac:dyDescent="0.25">
      <c r="R13453" s="330"/>
    </row>
    <row r="13454" spans="18:18" x14ac:dyDescent="0.25">
      <c r="R13454" s="330"/>
    </row>
    <row r="13455" spans="18:18" x14ac:dyDescent="0.25">
      <c r="R13455" s="330"/>
    </row>
    <row r="13456" spans="18:18" x14ac:dyDescent="0.25">
      <c r="R13456" s="330"/>
    </row>
    <row r="13457" spans="18:18" x14ac:dyDescent="0.25">
      <c r="R13457" s="330"/>
    </row>
    <row r="13458" spans="18:18" x14ac:dyDescent="0.25">
      <c r="R13458" s="330"/>
    </row>
    <row r="13459" spans="18:18" x14ac:dyDescent="0.25">
      <c r="R13459" s="330"/>
    </row>
    <row r="13460" spans="18:18" x14ac:dyDescent="0.25">
      <c r="R13460" s="330"/>
    </row>
    <row r="13461" spans="18:18" x14ac:dyDescent="0.25">
      <c r="R13461" s="330"/>
    </row>
    <row r="13462" spans="18:18" x14ac:dyDescent="0.25">
      <c r="R13462" s="330"/>
    </row>
    <row r="13463" spans="18:18" x14ac:dyDescent="0.25">
      <c r="R13463" s="330"/>
    </row>
    <row r="13464" spans="18:18" x14ac:dyDescent="0.25">
      <c r="R13464" s="330"/>
    </row>
    <row r="13465" spans="18:18" x14ac:dyDescent="0.25">
      <c r="R13465" s="330"/>
    </row>
    <row r="13466" spans="18:18" x14ac:dyDescent="0.25">
      <c r="R13466" s="330"/>
    </row>
    <row r="13467" spans="18:18" x14ac:dyDescent="0.25">
      <c r="R13467" s="330"/>
    </row>
    <row r="13468" spans="18:18" x14ac:dyDescent="0.25">
      <c r="R13468" s="330"/>
    </row>
    <row r="13469" spans="18:18" x14ac:dyDescent="0.25">
      <c r="R13469" s="330"/>
    </row>
    <row r="13470" spans="18:18" x14ac:dyDescent="0.25">
      <c r="R13470" s="330"/>
    </row>
    <row r="13471" spans="18:18" x14ac:dyDescent="0.25">
      <c r="R13471" s="330"/>
    </row>
    <row r="13472" spans="18:18" x14ac:dyDescent="0.25">
      <c r="R13472" s="330"/>
    </row>
    <row r="13473" spans="18:18" x14ac:dyDescent="0.25">
      <c r="R13473" s="330"/>
    </row>
    <row r="13474" spans="18:18" x14ac:dyDescent="0.25">
      <c r="R13474" s="330"/>
    </row>
    <row r="13475" spans="18:18" x14ac:dyDescent="0.25">
      <c r="R13475" s="330"/>
    </row>
    <row r="13476" spans="18:18" x14ac:dyDescent="0.25">
      <c r="R13476" s="330"/>
    </row>
    <row r="13477" spans="18:18" x14ac:dyDescent="0.25">
      <c r="R13477" s="330"/>
    </row>
    <row r="13478" spans="18:18" x14ac:dyDescent="0.25">
      <c r="R13478" s="330"/>
    </row>
    <row r="13479" spans="18:18" x14ac:dyDescent="0.25">
      <c r="R13479" s="330"/>
    </row>
    <row r="13480" spans="18:18" x14ac:dyDescent="0.25">
      <c r="R13480" s="330"/>
    </row>
    <row r="13481" spans="18:18" x14ac:dyDescent="0.25">
      <c r="R13481" s="330"/>
    </row>
    <row r="13482" spans="18:18" x14ac:dyDescent="0.25">
      <c r="R13482" s="330"/>
    </row>
    <row r="13483" spans="18:18" x14ac:dyDescent="0.25">
      <c r="R13483" s="330"/>
    </row>
    <row r="13484" spans="18:18" x14ac:dyDescent="0.25">
      <c r="R13484" s="330"/>
    </row>
    <row r="13485" spans="18:18" x14ac:dyDescent="0.25">
      <c r="R13485" s="330"/>
    </row>
    <row r="13486" spans="18:18" x14ac:dyDescent="0.25">
      <c r="R13486" s="330"/>
    </row>
    <row r="13487" spans="18:18" x14ac:dyDescent="0.25">
      <c r="R13487" s="330"/>
    </row>
    <row r="13488" spans="18:18" x14ac:dyDescent="0.25">
      <c r="R13488" s="330"/>
    </row>
    <row r="13489" spans="18:18" x14ac:dyDescent="0.25">
      <c r="R13489" s="330"/>
    </row>
    <row r="13490" spans="18:18" x14ac:dyDescent="0.25">
      <c r="R13490" s="330"/>
    </row>
    <row r="13491" spans="18:18" x14ac:dyDescent="0.25">
      <c r="R13491" s="330"/>
    </row>
    <row r="13492" spans="18:18" x14ac:dyDescent="0.25">
      <c r="R13492" s="330"/>
    </row>
    <row r="13493" spans="18:18" x14ac:dyDescent="0.25">
      <c r="R13493" s="330"/>
    </row>
    <row r="13494" spans="18:18" x14ac:dyDescent="0.25">
      <c r="R13494" s="330"/>
    </row>
    <row r="13495" spans="18:18" x14ac:dyDescent="0.25">
      <c r="R13495" s="330"/>
    </row>
    <row r="13496" spans="18:18" x14ac:dyDescent="0.25">
      <c r="R13496" s="330"/>
    </row>
    <row r="13497" spans="18:18" x14ac:dyDescent="0.25">
      <c r="R13497" s="330"/>
    </row>
    <row r="13498" spans="18:18" x14ac:dyDescent="0.25">
      <c r="R13498" s="330"/>
    </row>
    <row r="13499" spans="18:18" x14ac:dyDescent="0.25">
      <c r="R13499" s="330"/>
    </row>
    <row r="13500" spans="18:18" x14ac:dyDescent="0.25">
      <c r="R13500" s="330"/>
    </row>
    <row r="13501" spans="18:18" x14ac:dyDescent="0.25">
      <c r="R13501" s="330"/>
    </row>
    <row r="13502" spans="18:18" x14ac:dyDescent="0.25">
      <c r="R13502" s="330"/>
    </row>
    <row r="13503" spans="18:18" x14ac:dyDescent="0.25">
      <c r="R13503" s="330"/>
    </row>
    <row r="13504" spans="18:18" x14ac:dyDescent="0.25">
      <c r="R13504" s="330"/>
    </row>
    <row r="13505" spans="18:18" x14ac:dyDescent="0.25">
      <c r="R13505" s="330"/>
    </row>
    <row r="13506" spans="18:18" x14ac:dyDescent="0.25">
      <c r="R13506" s="330"/>
    </row>
    <row r="13507" spans="18:18" x14ac:dyDescent="0.25">
      <c r="R13507" s="330"/>
    </row>
    <row r="13508" spans="18:18" x14ac:dyDescent="0.25">
      <c r="R13508" s="330"/>
    </row>
    <row r="13509" spans="18:18" x14ac:dyDescent="0.25">
      <c r="R13509" s="330"/>
    </row>
    <row r="13510" spans="18:18" x14ac:dyDescent="0.25">
      <c r="R13510" s="330"/>
    </row>
    <row r="13511" spans="18:18" x14ac:dyDescent="0.25">
      <c r="R13511" s="330"/>
    </row>
    <row r="13512" spans="18:18" x14ac:dyDescent="0.25">
      <c r="R13512" s="330"/>
    </row>
    <row r="13513" spans="18:18" x14ac:dyDescent="0.25">
      <c r="R13513" s="330"/>
    </row>
    <row r="13514" spans="18:18" x14ac:dyDescent="0.25">
      <c r="R13514" s="330"/>
    </row>
    <row r="13515" spans="18:18" x14ac:dyDescent="0.25">
      <c r="R13515" s="330"/>
    </row>
    <row r="13516" spans="18:18" x14ac:dyDescent="0.25">
      <c r="R13516" s="330"/>
    </row>
    <row r="13517" spans="18:18" x14ac:dyDescent="0.25">
      <c r="R13517" s="330"/>
    </row>
    <row r="13518" spans="18:18" x14ac:dyDescent="0.25">
      <c r="R13518" s="330"/>
    </row>
    <row r="13519" spans="18:18" x14ac:dyDescent="0.25">
      <c r="R13519" s="330"/>
    </row>
    <row r="13520" spans="18:18" x14ac:dyDescent="0.25">
      <c r="R13520" s="330"/>
    </row>
    <row r="13521" spans="18:18" x14ac:dyDescent="0.25">
      <c r="R13521" s="330"/>
    </row>
    <row r="13522" spans="18:18" x14ac:dyDescent="0.25">
      <c r="R13522" s="330"/>
    </row>
    <row r="13523" spans="18:18" x14ac:dyDescent="0.25">
      <c r="R13523" s="330"/>
    </row>
    <row r="13524" spans="18:18" x14ac:dyDescent="0.25">
      <c r="R13524" s="330"/>
    </row>
    <row r="13525" spans="18:18" x14ac:dyDescent="0.25">
      <c r="R13525" s="330"/>
    </row>
    <row r="13526" spans="18:18" x14ac:dyDescent="0.25">
      <c r="R13526" s="330"/>
    </row>
    <row r="13527" spans="18:18" x14ac:dyDescent="0.25">
      <c r="R13527" s="330"/>
    </row>
    <row r="13528" spans="18:18" x14ac:dyDescent="0.25">
      <c r="R13528" s="330"/>
    </row>
    <row r="13529" spans="18:18" x14ac:dyDescent="0.25">
      <c r="R13529" s="330"/>
    </row>
    <row r="13530" spans="18:18" x14ac:dyDescent="0.25">
      <c r="R13530" s="330"/>
    </row>
    <row r="13531" spans="18:18" x14ac:dyDescent="0.25">
      <c r="R13531" s="330"/>
    </row>
    <row r="13532" spans="18:18" x14ac:dyDescent="0.25">
      <c r="R13532" s="330"/>
    </row>
    <row r="13533" spans="18:18" x14ac:dyDescent="0.25">
      <c r="R13533" s="330"/>
    </row>
    <row r="13534" spans="18:18" x14ac:dyDescent="0.25">
      <c r="R13534" s="330"/>
    </row>
    <row r="13535" spans="18:18" x14ac:dyDescent="0.25">
      <c r="R13535" s="330"/>
    </row>
    <row r="13536" spans="18:18" x14ac:dyDescent="0.25">
      <c r="R13536" s="330"/>
    </row>
    <row r="13537" spans="18:18" x14ac:dyDescent="0.25">
      <c r="R13537" s="330"/>
    </row>
    <row r="13538" spans="18:18" x14ac:dyDescent="0.25">
      <c r="R13538" s="330"/>
    </row>
    <row r="13539" spans="18:18" x14ac:dyDescent="0.25">
      <c r="R13539" s="330"/>
    </row>
    <row r="13540" spans="18:18" x14ac:dyDescent="0.25">
      <c r="R13540" s="330"/>
    </row>
    <row r="13541" spans="18:18" x14ac:dyDescent="0.25">
      <c r="R13541" s="330"/>
    </row>
    <row r="13542" spans="18:18" x14ac:dyDescent="0.25">
      <c r="R13542" s="330"/>
    </row>
    <row r="13543" spans="18:18" x14ac:dyDescent="0.25">
      <c r="R13543" s="330"/>
    </row>
    <row r="13544" spans="18:18" x14ac:dyDescent="0.25">
      <c r="R13544" s="330"/>
    </row>
    <row r="13545" spans="18:18" x14ac:dyDescent="0.25">
      <c r="R13545" s="330"/>
    </row>
    <row r="13546" spans="18:18" x14ac:dyDescent="0.25">
      <c r="R13546" s="330"/>
    </row>
    <row r="13547" spans="18:18" x14ac:dyDescent="0.25">
      <c r="R13547" s="330"/>
    </row>
    <row r="13548" spans="18:18" x14ac:dyDescent="0.25">
      <c r="R13548" s="330"/>
    </row>
    <row r="13549" spans="18:18" x14ac:dyDescent="0.25">
      <c r="R13549" s="330"/>
    </row>
    <row r="13550" spans="18:18" x14ac:dyDescent="0.25">
      <c r="R13550" s="330"/>
    </row>
    <row r="13551" spans="18:18" x14ac:dyDescent="0.25">
      <c r="R13551" s="330"/>
    </row>
    <row r="13552" spans="18:18" x14ac:dyDescent="0.25">
      <c r="R13552" s="330"/>
    </row>
    <row r="13553" spans="18:18" x14ac:dyDescent="0.25">
      <c r="R13553" s="330"/>
    </row>
    <row r="13554" spans="18:18" x14ac:dyDescent="0.25">
      <c r="R13554" s="330"/>
    </row>
    <row r="13555" spans="18:18" x14ac:dyDescent="0.25">
      <c r="R13555" s="330"/>
    </row>
    <row r="13556" spans="18:18" x14ac:dyDescent="0.25">
      <c r="R13556" s="330"/>
    </row>
    <row r="13557" spans="18:18" x14ac:dyDescent="0.25">
      <c r="R13557" s="330"/>
    </row>
    <row r="13558" spans="18:18" x14ac:dyDescent="0.25">
      <c r="R13558" s="330"/>
    </row>
    <row r="13559" spans="18:18" x14ac:dyDescent="0.25">
      <c r="R13559" s="330"/>
    </row>
    <row r="13560" spans="18:18" x14ac:dyDescent="0.25">
      <c r="R13560" s="330"/>
    </row>
    <row r="13561" spans="18:18" x14ac:dyDescent="0.25">
      <c r="R13561" s="330"/>
    </row>
    <row r="13562" spans="18:18" x14ac:dyDescent="0.25">
      <c r="R13562" s="330"/>
    </row>
    <row r="13563" spans="18:18" x14ac:dyDescent="0.25">
      <c r="R13563" s="330"/>
    </row>
    <row r="13564" spans="18:18" x14ac:dyDescent="0.25">
      <c r="R13564" s="330"/>
    </row>
    <row r="13565" spans="18:18" x14ac:dyDescent="0.25">
      <c r="R13565" s="330"/>
    </row>
    <row r="13566" spans="18:18" x14ac:dyDescent="0.25">
      <c r="R13566" s="330"/>
    </row>
    <row r="13567" spans="18:18" x14ac:dyDescent="0.25">
      <c r="R13567" s="330"/>
    </row>
    <row r="13568" spans="18:18" x14ac:dyDescent="0.25">
      <c r="R13568" s="330"/>
    </row>
    <row r="13569" spans="18:18" x14ac:dyDescent="0.25">
      <c r="R13569" s="330"/>
    </row>
    <row r="13570" spans="18:18" x14ac:dyDescent="0.25">
      <c r="R13570" s="330"/>
    </row>
    <row r="13571" spans="18:18" x14ac:dyDescent="0.25">
      <c r="R13571" s="330"/>
    </row>
    <row r="13572" spans="18:18" x14ac:dyDescent="0.25">
      <c r="R13572" s="330"/>
    </row>
    <row r="13573" spans="18:18" x14ac:dyDescent="0.25">
      <c r="R13573" s="330"/>
    </row>
    <row r="13574" spans="18:18" x14ac:dyDescent="0.25">
      <c r="R13574" s="330"/>
    </row>
    <row r="13575" spans="18:18" x14ac:dyDescent="0.25">
      <c r="R13575" s="330"/>
    </row>
    <row r="13576" spans="18:18" x14ac:dyDescent="0.25">
      <c r="R13576" s="330"/>
    </row>
    <row r="13577" spans="18:18" x14ac:dyDescent="0.25">
      <c r="R13577" s="330"/>
    </row>
    <row r="13578" spans="18:18" x14ac:dyDescent="0.25">
      <c r="R13578" s="330"/>
    </row>
    <row r="13579" spans="18:18" x14ac:dyDescent="0.25">
      <c r="R13579" s="330"/>
    </row>
    <row r="13580" spans="18:18" x14ac:dyDescent="0.25">
      <c r="R13580" s="330"/>
    </row>
    <row r="13581" spans="18:18" x14ac:dyDescent="0.25">
      <c r="R13581" s="330"/>
    </row>
    <row r="13582" spans="18:18" x14ac:dyDescent="0.25">
      <c r="R13582" s="330"/>
    </row>
    <row r="13583" spans="18:18" x14ac:dyDescent="0.25">
      <c r="R13583" s="330"/>
    </row>
    <row r="13584" spans="18:18" x14ac:dyDescent="0.25">
      <c r="R13584" s="330"/>
    </row>
    <row r="13585" spans="18:18" x14ac:dyDescent="0.25">
      <c r="R13585" s="330"/>
    </row>
    <row r="13586" spans="18:18" x14ac:dyDescent="0.25">
      <c r="R13586" s="330"/>
    </row>
    <row r="13587" spans="18:18" x14ac:dyDescent="0.25">
      <c r="R13587" s="330"/>
    </row>
    <row r="13588" spans="18:18" x14ac:dyDescent="0.25">
      <c r="R13588" s="330"/>
    </row>
    <row r="13589" spans="18:18" x14ac:dyDescent="0.25">
      <c r="R13589" s="330"/>
    </row>
    <row r="13590" spans="18:18" x14ac:dyDescent="0.25">
      <c r="R13590" s="330"/>
    </row>
    <row r="13591" spans="18:18" x14ac:dyDescent="0.25">
      <c r="R13591" s="330"/>
    </row>
    <row r="13592" spans="18:18" x14ac:dyDescent="0.25">
      <c r="R13592" s="330"/>
    </row>
    <row r="13593" spans="18:18" x14ac:dyDescent="0.25">
      <c r="R13593" s="330"/>
    </row>
    <row r="13594" spans="18:18" x14ac:dyDescent="0.25">
      <c r="R13594" s="330"/>
    </row>
    <row r="13595" spans="18:18" x14ac:dyDescent="0.25">
      <c r="R13595" s="330"/>
    </row>
    <row r="13596" spans="18:18" x14ac:dyDescent="0.25">
      <c r="R13596" s="330"/>
    </row>
    <row r="13597" spans="18:18" x14ac:dyDescent="0.25">
      <c r="R13597" s="330"/>
    </row>
    <row r="13598" spans="18:18" x14ac:dyDescent="0.25">
      <c r="R13598" s="330"/>
    </row>
    <row r="13599" spans="18:18" x14ac:dyDescent="0.25">
      <c r="R13599" s="330"/>
    </row>
    <row r="13600" spans="18:18" x14ac:dyDescent="0.25">
      <c r="R13600" s="330"/>
    </row>
    <row r="13601" spans="18:18" x14ac:dyDescent="0.25">
      <c r="R13601" s="330"/>
    </row>
    <row r="13602" spans="18:18" x14ac:dyDescent="0.25">
      <c r="R13602" s="330"/>
    </row>
    <row r="13603" spans="18:18" x14ac:dyDescent="0.25">
      <c r="R13603" s="330"/>
    </row>
    <row r="13604" spans="18:18" x14ac:dyDescent="0.25">
      <c r="R13604" s="330"/>
    </row>
    <row r="13605" spans="18:18" x14ac:dyDescent="0.25">
      <c r="R13605" s="330"/>
    </row>
    <row r="13606" spans="18:18" x14ac:dyDescent="0.25">
      <c r="R13606" s="330"/>
    </row>
    <row r="13607" spans="18:18" x14ac:dyDescent="0.25">
      <c r="R13607" s="330"/>
    </row>
    <row r="13608" spans="18:18" x14ac:dyDescent="0.25">
      <c r="R13608" s="330"/>
    </row>
    <row r="13609" spans="18:18" x14ac:dyDescent="0.25">
      <c r="R13609" s="330"/>
    </row>
    <row r="13610" spans="18:18" x14ac:dyDescent="0.25">
      <c r="R13610" s="330"/>
    </row>
    <row r="13611" spans="18:18" x14ac:dyDescent="0.25">
      <c r="R13611" s="330"/>
    </row>
    <row r="13612" spans="18:18" x14ac:dyDescent="0.25">
      <c r="R13612" s="330"/>
    </row>
    <row r="13613" spans="18:18" x14ac:dyDescent="0.25">
      <c r="R13613" s="330"/>
    </row>
    <row r="13614" spans="18:18" x14ac:dyDescent="0.25">
      <c r="R13614" s="330"/>
    </row>
    <row r="13615" spans="18:18" x14ac:dyDescent="0.25">
      <c r="R13615" s="330"/>
    </row>
    <row r="13616" spans="18:18" x14ac:dyDescent="0.25">
      <c r="R13616" s="330"/>
    </row>
    <row r="13617" spans="18:18" x14ac:dyDescent="0.25">
      <c r="R13617" s="330"/>
    </row>
    <row r="13618" spans="18:18" x14ac:dyDescent="0.25">
      <c r="R13618" s="330"/>
    </row>
    <row r="13619" spans="18:18" x14ac:dyDescent="0.25">
      <c r="R13619" s="330"/>
    </row>
    <row r="13620" spans="18:18" x14ac:dyDescent="0.25">
      <c r="R13620" s="330"/>
    </row>
    <row r="13621" spans="18:18" x14ac:dyDescent="0.25">
      <c r="R13621" s="330"/>
    </row>
    <row r="13622" spans="18:18" x14ac:dyDescent="0.25">
      <c r="R13622" s="330"/>
    </row>
    <row r="13623" spans="18:18" x14ac:dyDescent="0.25">
      <c r="R13623" s="330"/>
    </row>
    <row r="13624" spans="18:18" x14ac:dyDescent="0.25">
      <c r="R13624" s="330"/>
    </row>
    <row r="13625" spans="18:18" x14ac:dyDescent="0.25">
      <c r="R13625" s="330"/>
    </row>
    <row r="13626" spans="18:18" x14ac:dyDescent="0.25">
      <c r="R13626" s="330"/>
    </row>
    <row r="13627" spans="18:18" x14ac:dyDescent="0.25">
      <c r="R13627" s="330"/>
    </row>
    <row r="13628" spans="18:18" x14ac:dyDescent="0.25">
      <c r="R13628" s="330"/>
    </row>
    <row r="13629" spans="18:18" x14ac:dyDescent="0.25">
      <c r="R13629" s="330"/>
    </row>
    <row r="13630" spans="18:18" x14ac:dyDescent="0.25">
      <c r="R13630" s="330"/>
    </row>
    <row r="13631" spans="18:18" x14ac:dyDescent="0.25">
      <c r="R13631" s="330"/>
    </row>
    <row r="13632" spans="18:18" x14ac:dyDescent="0.25">
      <c r="R13632" s="330"/>
    </row>
    <row r="13633" spans="18:18" x14ac:dyDescent="0.25">
      <c r="R13633" s="330"/>
    </row>
    <row r="13634" spans="18:18" x14ac:dyDescent="0.25">
      <c r="R13634" s="330"/>
    </row>
    <row r="13635" spans="18:18" x14ac:dyDescent="0.25">
      <c r="R13635" s="330"/>
    </row>
    <row r="13636" spans="18:18" x14ac:dyDescent="0.25">
      <c r="R13636" s="330"/>
    </row>
    <row r="13637" spans="18:18" x14ac:dyDescent="0.25">
      <c r="R13637" s="330"/>
    </row>
    <row r="13638" spans="18:18" x14ac:dyDescent="0.25">
      <c r="R13638" s="330"/>
    </row>
    <row r="13639" spans="18:18" x14ac:dyDescent="0.25">
      <c r="R13639" s="330"/>
    </row>
    <row r="13640" spans="18:18" x14ac:dyDescent="0.25">
      <c r="R13640" s="330"/>
    </row>
    <row r="13641" spans="18:18" x14ac:dyDescent="0.25">
      <c r="R13641" s="330"/>
    </row>
    <row r="13642" spans="18:18" x14ac:dyDescent="0.25">
      <c r="R13642" s="330"/>
    </row>
    <row r="13643" spans="18:18" x14ac:dyDescent="0.25">
      <c r="R13643" s="330"/>
    </row>
    <row r="13644" spans="18:18" x14ac:dyDescent="0.25">
      <c r="R13644" s="330"/>
    </row>
    <row r="13645" spans="18:18" x14ac:dyDescent="0.25">
      <c r="R13645" s="330"/>
    </row>
    <row r="13646" spans="18:18" x14ac:dyDescent="0.25">
      <c r="R13646" s="330"/>
    </row>
    <row r="13647" spans="18:18" x14ac:dyDescent="0.25">
      <c r="R13647" s="330"/>
    </row>
    <row r="13648" spans="18:18" x14ac:dyDescent="0.25">
      <c r="R13648" s="330"/>
    </row>
    <row r="13649" spans="18:18" x14ac:dyDescent="0.25">
      <c r="R13649" s="330"/>
    </row>
    <row r="13650" spans="18:18" x14ac:dyDescent="0.25">
      <c r="R13650" s="330"/>
    </row>
    <row r="13651" spans="18:18" x14ac:dyDescent="0.25">
      <c r="R13651" s="330"/>
    </row>
    <row r="13652" spans="18:18" x14ac:dyDescent="0.25">
      <c r="R13652" s="330"/>
    </row>
    <row r="13653" spans="18:18" x14ac:dyDescent="0.25">
      <c r="R13653" s="330"/>
    </row>
    <row r="13654" spans="18:18" x14ac:dyDescent="0.25">
      <c r="R13654" s="330"/>
    </row>
    <row r="13655" spans="18:18" x14ac:dyDescent="0.25">
      <c r="R13655" s="330"/>
    </row>
    <row r="13656" spans="18:18" x14ac:dyDescent="0.25">
      <c r="R13656" s="330"/>
    </row>
    <row r="13657" spans="18:18" x14ac:dyDescent="0.25">
      <c r="R13657" s="330"/>
    </row>
    <row r="13658" spans="18:18" x14ac:dyDescent="0.25">
      <c r="R13658" s="330"/>
    </row>
    <row r="13659" spans="18:18" x14ac:dyDescent="0.25">
      <c r="R13659" s="330"/>
    </row>
    <row r="13660" spans="18:18" x14ac:dyDescent="0.25">
      <c r="R13660" s="330"/>
    </row>
    <row r="13661" spans="18:18" x14ac:dyDescent="0.25">
      <c r="R13661" s="330"/>
    </row>
    <row r="13662" spans="18:18" x14ac:dyDescent="0.25">
      <c r="R13662" s="330"/>
    </row>
    <row r="13663" spans="18:18" x14ac:dyDescent="0.25">
      <c r="R13663" s="330"/>
    </row>
    <row r="13664" spans="18:18" x14ac:dyDescent="0.25">
      <c r="R13664" s="330"/>
    </row>
    <row r="13665" spans="18:18" x14ac:dyDescent="0.25">
      <c r="R13665" s="330"/>
    </row>
    <row r="13666" spans="18:18" x14ac:dyDescent="0.25">
      <c r="R13666" s="330"/>
    </row>
    <row r="13667" spans="18:18" x14ac:dyDescent="0.25">
      <c r="R13667" s="330"/>
    </row>
    <row r="13668" spans="18:18" x14ac:dyDescent="0.25">
      <c r="R13668" s="330"/>
    </row>
    <row r="13669" spans="18:18" x14ac:dyDescent="0.25">
      <c r="R13669" s="330"/>
    </row>
    <row r="13670" spans="18:18" x14ac:dyDescent="0.25">
      <c r="R13670" s="330"/>
    </row>
    <row r="13671" spans="18:18" x14ac:dyDescent="0.25">
      <c r="R13671" s="330"/>
    </row>
    <row r="13672" spans="18:18" x14ac:dyDescent="0.25">
      <c r="R13672" s="330"/>
    </row>
    <row r="13673" spans="18:18" x14ac:dyDescent="0.25">
      <c r="R13673" s="330"/>
    </row>
    <row r="13674" spans="18:18" x14ac:dyDescent="0.25">
      <c r="R13674" s="330"/>
    </row>
    <row r="13675" spans="18:18" x14ac:dyDescent="0.25">
      <c r="R13675" s="330"/>
    </row>
    <row r="13676" spans="18:18" x14ac:dyDescent="0.25">
      <c r="R13676" s="330"/>
    </row>
    <row r="13677" spans="18:18" x14ac:dyDescent="0.25">
      <c r="R13677" s="330"/>
    </row>
    <row r="13678" spans="18:18" x14ac:dyDescent="0.25">
      <c r="R13678" s="330"/>
    </row>
    <row r="13679" spans="18:18" x14ac:dyDescent="0.25">
      <c r="R13679" s="330"/>
    </row>
    <row r="13680" spans="18:18" x14ac:dyDescent="0.25">
      <c r="R13680" s="330"/>
    </row>
    <row r="13681" spans="18:18" x14ac:dyDescent="0.25">
      <c r="R13681" s="330"/>
    </row>
    <row r="13682" spans="18:18" x14ac:dyDescent="0.25">
      <c r="R13682" s="330"/>
    </row>
    <row r="13683" spans="18:18" x14ac:dyDescent="0.25">
      <c r="R13683" s="330"/>
    </row>
    <row r="13684" spans="18:18" x14ac:dyDescent="0.25">
      <c r="R13684" s="330"/>
    </row>
    <row r="13685" spans="18:18" x14ac:dyDescent="0.25">
      <c r="R13685" s="330"/>
    </row>
    <row r="13686" spans="18:18" x14ac:dyDescent="0.25">
      <c r="R13686" s="330"/>
    </row>
    <row r="13687" spans="18:18" x14ac:dyDescent="0.25">
      <c r="R13687" s="330"/>
    </row>
    <row r="13688" spans="18:18" x14ac:dyDescent="0.25">
      <c r="R13688" s="330"/>
    </row>
    <row r="13689" spans="18:18" x14ac:dyDescent="0.25">
      <c r="R13689" s="330"/>
    </row>
    <row r="13690" spans="18:18" x14ac:dyDescent="0.25">
      <c r="R13690" s="330"/>
    </row>
    <row r="13691" spans="18:18" x14ac:dyDescent="0.25">
      <c r="R13691" s="330"/>
    </row>
    <row r="13692" spans="18:18" x14ac:dyDescent="0.25">
      <c r="R13692" s="330"/>
    </row>
    <row r="13693" spans="18:18" x14ac:dyDescent="0.25">
      <c r="R13693" s="330"/>
    </row>
    <row r="13694" spans="18:18" x14ac:dyDescent="0.25">
      <c r="R13694" s="330"/>
    </row>
    <row r="13695" spans="18:18" x14ac:dyDescent="0.25">
      <c r="R13695" s="330"/>
    </row>
    <row r="13696" spans="18:18" x14ac:dyDescent="0.25">
      <c r="R13696" s="330"/>
    </row>
    <row r="13697" spans="18:18" x14ac:dyDescent="0.25">
      <c r="R13697" s="330"/>
    </row>
    <row r="13698" spans="18:18" x14ac:dyDescent="0.25">
      <c r="R13698" s="330"/>
    </row>
    <row r="13699" spans="18:18" x14ac:dyDescent="0.25">
      <c r="R13699" s="330"/>
    </row>
    <row r="13700" spans="18:18" x14ac:dyDescent="0.25">
      <c r="R13700" s="330"/>
    </row>
    <row r="13701" spans="18:18" x14ac:dyDescent="0.25">
      <c r="R13701" s="330"/>
    </row>
    <row r="13702" spans="18:18" x14ac:dyDescent="0.25">
      <c r="R13702" s="330"/>
    </row>
    <row r="13703" spans="18:18" x14ac:dyDescent="0.25">
      <c r="R13703" s="330"/>
    </row>
    <row r="13704" spans="18:18" x14ac:dyDescent="0.25">
      <c r="R13704" s="330"/>
    </row>
    <row r="13705" spans="18:18" x14ac:dyDescent="0.25">
      <c r="R13705" s="330"/>
    </row>
    <row r="13706" spans="18:18" x14ac:dyDescent="0.25">
      <c r="R13706" s="330"/>
    </row>
    <row r="13707" spans="18:18" x14ac:dyDescent="0.25">
      <c r="R13707" s="330"/>
    </row>
    <row r="13708" spans="18:18" x14ac:dyDescent="0.25">
      <c r="R13708" s="330"/>
    </row>
    <row r="13709" spans="18:18" x14ac:dyDescent="0.25">
      <c r="R13709" s="330"/>
    </row>
    <row r="13710" spans="18:18" x14ac:dyDescent="0.25">
      <c r="R13710" s="330"/>
    </row>
    <row r="13711" spans="18:18" x14ac:dyDescent="0.25">
      <c r="R13711" s="330"/>
    </row>
    <row r="13712" spans="18:18" x14ac:dyDescent="0.25">
      <c r="R13712" s="330"/>
    </row>
    <row r="13713" spans="18:18" x14ac:dyDescent="0.25">
      <c r="R13713" s="330"/>
    </row>
    <row r="13714" spans="18:18" x14ac:dyDescent="0.25">
      <c r="R13714" s="330"/>
    </row>
    <row r="13715" spans="18:18" x14ac:dyDescent="0.25">
      <c r="R13715" s="330"/>
    </row>
    <row r="13716" spans="18:18" x14ac:dyDescent="0.25">
      <c r="R13716" s="330"/>
    </row>
    <row r="13717" spans="18:18" x14ac:dyDescent="0.25">
      <c r="R13717" s="330"/>
    </row>
    <row r="13718" spans="18:18" x14ac:dyDescent="0.25">
      <c r="R13718" s="330"/>
    </row>
    <row r="13719" spans="18:18" x14ac:dyDescent="0.25">
      <c r="R13719" s="330"/>
    </row>
    <row r="13720" spans="18:18" x14ac:dyDescent="0.25">
      <c r="R13720" s="330"/>
    </row>
    <row r="13721" spans="18:18" x14ac:dyDescent="0.25">
      <c r="R13721" s="330"/>
    </row>
    <row r="13722" spans="18:18" x14ac:dyDescent="0.25">
      <c r="R13722" s="330"/>
    </row>
    <row r="13723" spans="18:18" x14ac:dyDescent="0.25">
      <c r="R13723" s="330"/>
    </row>
    <row r="13724" spans="18:18" x14ac:dyDescent="0.25">
      <c r="R13724" s="330"/>
    </row>
    <row r="13725" spans="18:18" x14ac:dyDescent="0.25">
      <c r="R13725" s="330"/>
    </row>
    <row r="13726" spans="18:18" x14ac:dyDescent="0.25">
      <c r="R13726" s="330"/>
    </row>
    <row r="13727" spans="18:18" x14ac:dyDescent="0.25">
      <c r="R13727" s="330"/>
    </row>
    <row r="13728" spans="18:18" x14ac:dyDescent="0.25">
      <c r="R13728" s="330"/>
    </row>
    <row r="13729" spans="18:18" x14ac:dyDescent="0.25">
      <c r="R13729" s="330"/>
    </row>
    <row r="13730" spans="18:18" x14ac:dyDescent="0.25">
      <c r="R13730" s="330"/>
    </row>
    <row r="13731" spans="18:18" x14ac:dyDescent="0.25">
      <c r="R13731" s="330"/>
    </row>
    <row r="13732" spans="18:18" x14ac:dyDescent="0.25">
      <c r="R13732" s="330"/>
    </row>
    <row r="13733" spans="18:18" x14ac:dyDescent="0.25">
      <c r="R13733" s="330"/>
    </row>
    <row r="13734" spans="18:18" x14ac:dyDescent="0.25">
      <c r="R13734" s="330"/>
    </row>
    <row r="13735" spans="18:18" x14ac:dyDescent="0.25">
      <c r="R13735" s="330"/>
    </row>
    <row r="13736" spans="18:18" x14ac:dyDescent="0.25">
      <c r="R13736" s="330"/>
    </row>
    <row r="13737" spans="18:18" x14ac:dyDescent="0.25">
      <c r="R13737" s="330"/>
    </row>
    <row r="13738" spans="18:18" x14ac:dyDescent="0.25">
      <c r="R13738" s="330"/>
    </row>
    <row r="13739" spans="18:18" x14ac:dyDescent="0.25">
      <c r="R13739" s="330"/>
    </row>
    <row r="13740" spans="18:18" x14ac:dyDescent="0.25">
      <c r="R13740" s="330"/>
    </row>
    <row r="13741" spans="18:18" x14ac:dyDescent="0.25">
      <c r="R13741" s="330"/>
    </row>
    <row r="13742" spans="18:18" x14ac:dyDescent="0.25">
      <c r="R13742" s="330"/>
    </row>
    <row r="13743" spans="18:18" x14ac:dyDescent="0.25">
      <c r="R13743" s="330"/>
    </row>
    <row r="13744" spans="18:18" x14ac:dyDescent="0.25">
      <c r="R13744" s="330"/>
    </row>
    <row r="13745" spans="18:18" x14ac:dyDescent="0.25">
      <c r="R13745" s="330"/>
    </row>
    <row r="13746" spans="18:18" x14ac:dyDescent="0.25">
      <c r="R13746" s="330"/>
    </row>
    <row r="13747" spans="18:18" x14ac:dyDescent="0.25">
      <c r="R13747" s="330"/>
    </row>
    <row r="13748" spans="18:18" x14ac:dyDescent="0.25">
      <c r="R13748" s="330"/>
    </row>
    <row r="13749" spans="18:18" x14ac:dyDescent="0.25">
      <c r="R13749" s="330"/>
    </row>
    <row r="13750" spans="18:18" x14ac:dyDescent="0.25">
      <c r="R13750" s="330"/>
    </row>
    <row r="13751" spans="18:18" x14ac:dyDescent="0.25">
      <c r="R13751" s="330"/>
    </row>
    <row r="13752" spans="18:18" x14ac:dyDescent="0.25">
      <c r="R13752" s="330"/>
    </row>
    <row r="13753" spans="18:18" x14ac:dyDescent="0.25">
      <c r="R13753" s="330"/>
    </row>
    <row r="13754" spans="18:18" x14ac:dyDescent="0.25">
      <c r="R13754" s="330"/>
    </row>
    <row r="13755" spans="18:18" x14ac:dyDescent="0.25">
      <c r="R13755" s="330"/>
    </row>
    <row r="13756" spans="18:18" x14ac:dyDescent="0.25">
      <c r="R13756" s="330"/>
    </row>
    <row r="13757" spans="18:18" x14ac:dyDescent="0.25">
      <c r="R13757" s="330"/>
    </row>
    <row r="13758" spans="18:18" x14ac:dyDescent="0.25">
      <c r="R13758" s="330"/>
    </row>
    <row r="13759" spans="18:18" x14ac:dyDescent="0.25">
      <c r="R13759" s="330"/>
    </row>
    <row r="13760" spans="18:18" x14ac:dyDescent="0.25">
      <c r="R13760" s="330"/>
    </row>
    <row r="13761" spans="18:18" x14ac:dyDescent="0.25">
      <c r="R13761" s="330"/>
    </row>
    <row r="13762" spans="18:18" x14ac:dyDescent="0.25">
      <c r="R13762" s="330"/>
    </row>
    <row r="13763" spans="18:18" x14ac:dyDescent="0.25">
      <c r="R13763" s="330"/>
    </row>
    <row r="13764" spans="18:18" x14ac:dyDescent="0.25">
      <c r="R13764" s="330"/>
    </row>
    <row r="13765" spans="18:18" x14ac:dyDescent="0.25">
      <c r="R13765" s="330"/>
    </row>
    <row r="13766" spans="18:18" x14ac:dyDescent="0.25">
      <c r="R13766" s="330"/>
    </row>
    <row r="13767" spans="18:18" x14ac:dyDescent="0.25">
      <c r="R13767" s="330"/>
    </row>
    <row r="13768" spans="18:18" x14ac:dyDescent="0.25">
      <c r="R13768" s="330"/>
    </row>
    <row r="13769" spans="18:18" x14ac:dyDescent="0.25">
      <c r="R13769" s="330"/>
    </row>
    <row r="13770" spans="18:18" x14ac:dyDescent="0.25">
      <c r="R13770" s="330"/>
    </row>
    <row r="13771" spans="18:18" x14ac:dyDescent="0.25">
      <c r="R13771" s="330"/>
    </row>
    <row r="13772" spans="18:18" x14ac:dyDescent="0.25">
      <c r="R13772" s="330"/>
    </row>
    <row r="13773" spans="18:18" x14ac:dyDescent="0.25">
      <c r="R13773" s="330"/>
    </row>
    <row r="13774" spans="18:18" x14ac:dyDescent="0.25">
      <c r="R13774" s="330"/>
    </row>
    <row r="13775" spans="18:18" x14ac:dyDescent="0.25">
      <c r="R13775" s="330"/>
    </row>
    <row r="13776" spans="18:18" x14ac:dyDescent="0.25">
      <c r="R13776" s="330"/>
    </row>
    <row r="13777" spans="18:18" x14ac:dyDescent="0.25">
      <c r="R13777" s="330"/>
    </row>
    <row r="13778" spans="18:18" x14ac:dyDescent="0.25">
      <c r="R13778" s="330"/>
    </row>
    <row r="13779" spans="18:18" x14ac:dyDescent="0.25">
      <c r="R13779" s="330"/>
    </row>
    <row r="13780" spans="18:18" x14ac:dyDescent="0.25">
      <c r="R13780" s="330"/>
    </row>
    <row r="13781" spans="18:18" x14ac:dyDescent="0.25">
      <c r="R13781" s="330"/>
    </row>
    <row r="13782" spans="18:18" x14ac:dyDescent="0.25">
      <c r="R13782" s="330"/>
    </row>
    <row r="13783" spans="18:18" x14ac:dyDescent="0.25">
      <c r="R13783" s="330"/>
    </row>
    <row r="13784" spans="18:18" x14ac:dyDescent="0.25">
      <c r="R13784" s="330"/>
    </row>
    <row r="13785" spans="18:18" x14ac:dyDescent="0.25">
      <c r="R13785" s="330"/>
    </row>
    <row r="13786" spans="18:18" x14ac:dyDescent="0.25">
      <c r="R13786" s="330"/>
    </row>
    <row r="13787" spans="18:18" x14ac:dyDescent="0.25">
      <c r="R13787" s="330"/>
    </row>
    <row r="13788" spans="18:18" x14ac:dyDescent="0.25">
      <c r="R13788" s="330"/>
    </row>
    <row r="13789" spans="18:18" x14ac:dyDescent="0.25">
      <c r="R13789" s="330"/>
    </row>
    <row r="13790" spans="18:18" x14ac:dyDescent="0.25">
      <c r="R13790" s="330"/>
    </row>
    <row r="13791" spans="18:18" x14ac:dyDescent="0.25">
      <c r="R13791" s="330"/>
    </row>
    <row r="13792" spans="18:18" x14ac:dyDescent="0.25">
      <c r="R13792" s="330"/>
    </row>
    <row r="13793" spans="18:18" x14ac:dyDescent="0.25">
      <c r="R13793" s="330"/>
    </row>
    <row r="13794" spans="18:18" x14ac:dyDescent="0.25">
      <c r="R13794" s="330"/>
    </row>
    <row r="13795" spans="18:18" x14ac:dyDescent="0.25">
      <c r="R13795" s="330"/>
    </row>
    <row r="13796" spans="18:18" x14ac:dyDescent="0.25">
      <c r="R13796" s="330"/>
    </row>
    <row r="13797" spans="18:18" x14ac:dyDescent="0.25">
      <c r="R13797" s="330"/>
    </row>
    <row r="13798" spans="18:18" x14ac:dyDescent="0.25">
      <c r="R13798" s="330"/>
    </row>
    <row r="13799" spans="18:18" x14ac:dyDescent="0.25">
      <c r="R13799" s="330"/>
    </row>
    <row r="13800" spans="18:18" x14ac:dyDescent="0.25">
      <c r="R13800" s="330"/>
    </row>
    <row r="13801" spans="18:18" x14ac:dyDescent="0.25">
      <c r="R13801" s="330"/>
    </row>
    <row r="13802" spans="18:18" x14ac:dyDescent="0.25">
      <c r="R13802" s="330"/>
    </row>
    <row r="13803" spans="18:18" x14ac:dyDescent="0.25">
      <c r="R13803" s="330"/>
    </row>
    <row r="13804" spans="18:18" x14ac:dyDescent="0.25">
      <c r="R13804" s="330"/>
    </row>
    <row r="13805" spans="18:18" x14ac:dyDescent="0.25">
      <c r="R13805" s="330"/>
    </row>
    <row r="13806" spans="18:18" x14ac:dyDescent="0.25">
      <c r="R13806" s="330"/>
    </row>
    <row r="13807" spans="18:18" x14ac:dyDescent="0.25">
      <c r="R13807" s="330"/>
    </row>
    <row r="13808" spans="18:18" x14ac:dyDescent="0.25">
      <c r="R13808" s="330"/>
    </row>
    <row r="13809" spans="18:18" x14ac:dyDescent="0.25">
      <c r="R13809" s="330"/>
    </row>
    <row r="13810" spans="18:18" x14ac:dyDescent="0.25">
      <c r="R13810" s="330"/>
    </row>
    <row r="13811" spans="18:18" x14ac:dyDescent="0.25">
      <c r="R13811" s="330"/>
    </row>
    <row r="13812" spans="18:18" x14ac:dyDescent="0.25">
      <c r="R13812" s="330"/>
    </row>
    <row r="13813" spans="18:18" x14ac:dyDescent="0.25">
      <c r="R13813" s="330"/>
    </row>
    <row r="13814" spans="18:18" x14ac:dyDescent="0.25">
      <c r="R13814" s="330"/>
    </row>
    <row r="13815" spans="18:18" x14ac:dyDescent="0.25">
      <c r="R13815" s="330"/>
    </row>
    <row r="13816" spans="18:18" x14ac:dyDescent="0.25">
      <c r="R13816" s="330"/>
    </row>
    <row r="13817" spans="18:18" x14ac:dyDescent="0.25">
      <c r="R13817" s="330"/>
    </row>
    <row r="13818" spans="18:18" x14ac:dyDescent="0.25">
      <c r="R13818" s="330"/>
    </row>
    <row r="13819" spans="18:18" x14ac:dyDescent="0.25">
      <c r="R13819" s="330"/>
    </row>
    <row r="13820" spans="18:18" x14ac:dyDescent="0.25">
      <c r="R13820" s="330"/>
    </row>
    <row r="13821" spans="18:18" x14ac:dyDescent="0.25">
      <c r="R13821" s="330"/>
    </row>
    <row r="13822" spans="18:18" x14ac:dyDescent="0.25">
      <c r="R13822" s="330"/>
    </row>
    <row r="13823" spans="18:18" x14ac:dyDescent="0.25">
      <c r="R13823" s="330"/>
    </row>
    <row r="13824" spans="18:18" x14ac:dyDescent="0.25">
      <c r="R13824" s="330"/>
    </row>
    <row r="13825" spans="18:18" x14ac:dyDescent="0.25">
      <c r="R13825" s="330"/>
    </row>
    <row r="13826" spans="18:18" x14ac:dyDescent="0.25">
      <c r="R13826" s="330"/>
    </row>
    <row r="13827" spans="18:18" x14ac:dyDescent="0.25">
      <c r="R13827" s="330"/>
    </row>
    <row r="13828" spans="18:18" x14ac:dyDescent="0.25">
      <c r="R13828" s="330"/>
    </row>
    <row r="13829" spans="18:18" x14ac:dyDescent="0.25">
      <c r="R13829" s="330"/>
    </row>
    <row r="13830" spans="18:18" x14ac:dyDescent="0.25">
      <c r="R13830" s="330"/>
    </row>
    <row r="13831" spans="18:18" x14ac:dyDescent="0.25">
      <c r="R13831" s="330"/>
    </row>
    <row r="13832" spans="18:18" x14ac:dyDescent="0.25">
      <c r="R13832" s="330"/>
    </row>
    <row r="13833" spans="18:18" x14ac:dyDescent="0.25">
      <c r="R13833" s="330"/>
    </row>
    <row r="13834" spans="18:18" x14ac:dyDescent="0.25">
      <c r="R13834" s="330"/>
    </row>
    <row r="13835" spans="18:18" x14ac:dyDescent="0.25">
      <c r="R13835" s="330"/>
    </row>
    <row r="13836" spans="18:18" x14ac:dyDescent="0.25">
      <c r="R13836" s="330"/>
    </row>
    <row r="13837" spans="18:18" x14ac:dyDescent="0.25">
      <c r="R13837" s="330"/>
    </row>
    <row r="13838" spans="18:18" x14ac:dyDescent="0.25">
      <c r="R13838" s="330"/>
    </row>
    <row r="13839" spans="18:18" x14ac:dyDescent="0.25">
      <c r="R13839" s="330"/>
    </row>
    <row r="13840" spans="18:18" x14ac:dyDescent="0.25">
      <c r="R13840" s="330"/>
    </row>
    <row r="13841" spans="18:18" x14ac:dyDescent="0.25">
      <c r="R13841" s="330"/>
    </row>
    <row r="13842" spans="18:18" x14ac:dyDescent="0.25">
      <c r="R13842" s="330"/>
    </row>
    <row r="13843" spans="18:18" x14ac:dyDescent="0.25">
      <c r="R13843" s="330"/>
    </row>
    <row r="13844" spans="18:18" x14ac:dyDescent="0.25">
      <c r="R13844" s="330"/>
    </row>
    <row r="13845" spans="18:18" x14ac:dyDescent="0.25">
      <c r="R13845" s="330"/>
    </row>
    <row r="13846" spans="18:18" x14ac:dyDescent="0.25">
      <c r="R13846" s="330"/>
    </row>
    <row r="13847" spans="18:18" x14ac:dyDescent="0.25">
      <c r="R13847" s="330"/>
    </row>
    <row r="13848" spans="18:18" x14ac:dyDescent="0.25">
      <c r="R13848" s="330"/>
    </row>
    <row r="13849" spans="18:18" x14ac:dyDescent="0.25">
      <c r="R13849" s="330"/>
    </row>
    <row r="13850" spans="18:18" x14ac:dyDescent="0.25">
      <c r="R13850" s="330"/>
    </row>
    <row r="13851" spans="18:18" x14ac:dyDescent="0.25">
      <c r="R13851" s="330"/>
    </row>
    <row r="13852" spans="18:18" x14ac:dyDescent="0.25">
      <c r="R13852" s="330"/>
    </row>
    <row r="13853" spans="18:18" x14ac:dyDescent="0.25">
      <c r="R13853" s="330"/>
    </row>
    <row r="13854" spans="18:18" x14ac:dyDescent="0.25">
      <c r="R13854" s="330"/>
    </row>
    <row r="13855" spans="18:18" x14ac:dyDescent="0.25">
      <c r="R13855" s="330"/>
    </row>
    <row r="13856" spans="18:18" x14ac:dyDescent="0.25">
      <c r="R13856" s="330"/>
    </row>
    <row r="13857" spans="18:18" x14ac:dyDescent="0.25">
      <c r="R13857" s="330"/>
    </row>
    <row r="13858" spans="18:18" x14ac:dyDescent="0.25">
      <c r="R13858" s="330"/>
    </row>
    <row r="13859" spans="18:18" x14ac:dyDescent="0.25">
      <c r="R13859" s="330"/>
    </row>
    <row r="13860" spans="18:18" x14ac:dyDescent="0.25">
      <c r="R13860" s="330"/>
    </row>
    <row r="13861" spans="18:18" x14ac:dyDescent="0.25">
      <c r="R13861" s="330"/>
    </row>
    <row r="13862" spans="18:18" x14ac:dyDescent="0.25">
      <c r="R13862" s="330"/>
    </row>
    <row r="13863" spans="18:18" x14ac:dyDescent="0.25">
      <c r="R13863" s="330"/>
    </row>
    <row r="13864" spans="18:18" x14ac:dyDescent="0.25">
      <c r="R13864" s="330"/>
    </row>
    <row r="13865" spans="18:18" x14ac:dyDescent="0.25">
      <c r="R13865" s="330"/>
    </row>
    <row r="13866" spans="18:18" x14ac:dyDescent="0.25">
      <c r="R13866" s="330"/>
    </row>
    <row r="13867" spans="18:18" x14ac:dyDescent="0.25">
      <c r="R13867" s="330"/>
    </row>
    <row r="13868" spans="18:18" x14ac:dyDescent="0.25">
      <c r="R13868" s="330"/>
    </row>
    <row r="13869" spans="18:18" x14ac:dyDescent="0.25">
      <c r="R13869" s="330"/>
    </row>
    <row r="13870" spans="18:18" x14ac:dyDescent="0.25">
      <c r="R13870" s="330"/>
    </row>
    <row r="13871" spans="18:18" x14ac:dyDescent="0.25">
      <c r="R13871" s="330"/>
    </row>
    <row r="13872" spans="18:18" x14ac:dyDescent="0.25">
      <c r="R13872" s="330"/>
    </row>
    <row r="13873" spans="18:18" x14ac:dyDescent="0.25">
      <c r="R13873" s="330"/>
    </row>
    <row r="13874" spans="18:18" x14ac:dyDescent="0.25">
      <c r="R13874" s="330"/>
    </row>
    <row r="13875" spans="18:18" x14ac:dyDescent="0.25">
      <c r="R13875" s="330"/>
    </row>
    <row r="13876" spans="18:18" x14ac:dyDescent="0.25">
      <c r="R13876" s="330"/>
    </row>
    <row r="13877" spans="18:18" x14ac:dyDescent="0.25">
      <c r="R13877" s="330"/>
    </row>
    <row r="13878" spans="18:18" x14ac:dyDescent="0.25">
      <c r="R13878" s="330"/>
    </row>
    <row r="13879" spans="18:18" x14ac:dyDescent="0.25">
      <c r="R13879" s="330"/>
    </row>
    <row r="13880" spans="18:18" x14ac:dyDescent="0.25">
      <c r="R13880" s="330"/>
    </row>
    <row r="13881" spans="18:18" x14ac:dyDescent="0.25">
      <c r="R13881" s="330"/>
    </row>
    <row r="13882" spans="18:18" x14ac:dyDescent="0.25">
      <c r="R13882" s="330"/>
    </row>
    <row r="13883" spans="18:18" x14ac:dyDescent="0.25">
      <c r="R13883" s="330"/>
    </row>
    <row r="13884" spans="18:18" x14ac:dyDescent="0.25">
      <c r="R13884" s="330"/>
    </row>
    <row r="13885" spans="18:18" x14ac:dyDescent="0.25">
      <c r="R13885" s="330"/>
    </row>
    <row r="13886" spans="18:18" x14ac:dyDescent="0.25">
      <c r="R13886" s="330"/>
    </row>
    <row r="13887" spans="18:18" x14ac:dyDescent="0.25">
      <c r="R13887" s="330"/>
    </row>
    <row r="13888" spans="18:18" x14ac:dyDescent="0.25">
      <c r="R13888" s="330"/>
    </row>
    <row r="13889" spans="18:18" x14ac:dyDescent="0.25">
      <c r="R13889" s="330"/>
    </row>
    <row r="13890" spans="18:18" x14ac:dyDescent="0.25">
      <c r="R13890" s="330"/>
    </row>
    <row r="13891" spans="18:18" x14ac:dyDescent="0.25">
      <c r="R13891" s="330"/>
    </row>
    <row r="13892" spans="18:18" x14ac:dyDescent="0.25">
      <c r="R13892" s="330"/>
    </row>
    <row r="13893" spans="18:18" x14ac:dyDescent="0.25">
      <c r="R13893" s="330"/>
    </row>
    <row r="13894" spans="18:18" x14ac:dyDescent="0.25">
      <c r="R13894" s="330"/>
    </row>
    <row r="13895" spans="18:18" x14ac:dyDescent="0.25">
      <c r="R13895" s="330"/>
    </row>
    <row r="13896" spans="18:18" x14ac:dyDescent="0.25">
      <c r="R13896" s="330"/>
    </row>
    <row r="13897" spans="18:18" x14ac:dyDescent="0.25">
      <c r="R13897" s="330"/>
    </row>
    <row r="13898" spans="18:18" x14ac:dyDescent="0.25">
      <c r="R13898" s="330"/>
    </row>
    <row r="13899" spans="18:18" x14ac:dyDescent="0.25">
      <c r="R13899" s="330"/>
    </row>
    <row r="13900" spans="18:18" x14ac:dyDescent="0.25">
      <c r="R13900" s="330"/>
    </row>
    <row r="13901" spans="18:18" x14ac:dyDescent="0.25">
      <c r="R13901" s="330"/>
    </row>
    <row r="13902" spans="18:18" x14ac:dyDescent="0.25">
      <c r="R13902" s="330"/>
    </row>
    <row r="13903" spans="18:18" x14ac:dyDescent="0.25">
      <c r="R13903" s="330"/>
    </row>
    <row r="13904" spans="18:18" x14ac:dyDescent="0.25">
      <c r="R13904" s="330"/>
    </row>
    <row r="13905" spans="18:18" x14ac:dyDescent="0.25">
      <c r="R13905" s="330"/>
    </row>
    <row r="13906" spans="18:18" x14ac:dyDescent="0.25">
      <c r="R13906" s="330"/>
    </row>
    <row r="13907" spans="18:18" x14ac:dyDescent="0.25">
      <c r="R13907" s="330"/>
    </row>
    <row r="13908" spans="18:18" x14ac:dyDescent="0.25">
      <c r="R13908" s="330"/>
    </row>
    <row r="13909" spans="18:18" x14ac:dyDescent="0.25">
      <c r="R13909" s="330"/>
    </row>
    <row r="13910" spans="18:18" x14ac:dyDescent="0.25">
      <c r="R13910" s="330"/>
    </row>
    <row r="13911" spans="18:18" x14ac:dyDescent="0.25">
      <c r="R13911" s="330"/>
    </row>
    <row r="13912" spans="18:18" x14ac:dyDescent="0.25">
      <c r="R13912" s="330"/>
    </row>
    <row r="13913" spans="18:18" x14ac:dyDescent="0.25">
      <c r="R13913" s="330"/>
    </row>
    <row r="13914" spans="18:18" x14ac:dyDescent="0.25">
      <c r="R13914" s="330"/>
    </row>
    <row r="13915" spans="18:18" x14ac:dyDescent="0.25">
      <c r="R13915" s="330"/>
    </row>
    <row r="13916" spans="18:18" x14ac:dyDescent="0.25">
      <c r="R13916" s="330"/>
    </row>
    <row r="13917" spans="18:18" x14ac:dyDescent="0.25">
      <c r="R13917" s="330"/>
    </row>
    <row r="13918" spans="18:18" x14ac:dyDescent="0.25">
      <c r="R13918" s="330"/>
    </row>
    <row r="13919" spans="18:18" x14ac:dyDescent="0.25">
      <c r="R13919" s="330"/>
    </row>
    <row r="13920" spans="18:18" x14ac:dyDescent="0.25">
      <c r="R13920" s="330"/>
    </row>
    <row r="13921" spans="18:18" x14ac:dyDescent="0.25">
      <c r="R13921" s="330"/>
    </row>
    <row r="13922" spans="18:18" x14ac:dyDescent="0.25">
      <c r="R13922" s="330"/>
    </row>
    <row r="13923" spans="18:18" x14ac:dyDescent="0.25">
      <c r="R13923" s="330"/>
    </row>
    <row r="13924" spans="18:18" x14ac:dyDescent="0.25">
      <c r="R13924" s="330"/>
    </row>
    <row r="13925" spans="18:18" x14ac:dyDescent="0.25">
      <c r="R13925" s="330"/>
    </row>
    <row r="13926" spans="18:18" x14ac:dyDescent="0.25">
      <c r="R13926" s="330"/>
    </row>
    <row r="13927" spans="18:18" x14ac:dyDescent="0.25">
      <c r="R13927" s="330"/>
    </row>
    <row r="13928" spans="18:18" x14ac:dyDescent="0.25">
      <c r="R13928" s="330"/>
    </row>
    <row r="13929" spans="18:18" x14ac:dyDescent="0.25">
      <c r="R13929" s="330"/>
    </row>
    <row r="13930" spans="18:18" x14ac:dyDescent="0.25">
      <c r="R13930" s="330"/>
    </row>
    <row r="13931" spans="18:18" x14ac:dyDescent="0.25">
      <c r="R13931" s="330"/>
    </row>
    <row r="13932" spans="18:18" x14ac:dyDescent="0.25">
      <c r="R13932" s="330"/>
    </row>
    <row r="13933" spans="18:18" x14ac:dyDescent="0.25">
      <c r="R13933" s="330"/>
    </row>
    <row r="13934" spans="18:18" x14ac:dyDescent="0.25">
      <c r="R13934" s="330"/>
    </row>
    <row r="13935" spans="18:18" x14ac:dyDescent="0.25">
      <c r="R13935" s="330"/>
    </row>
    <row r="13936" spans="18:18" x14ac:dyDescent="0.25">
      <c r="R13936" s="330"/>
    </row>
    <row r="13937" spans="18:18" x14ac:dyDescent="0.25">
      <c r="R13937" s="330"/>
    </row>
    <row r="13938" spans="18:18" x14ac:dyDescent="0.25">
      <c r="R13938" s="330"/>
    </row>
    <row r="13939" spans="18:18" x14ac:dyDescent="0.25">
      <c r="R13939" s="330"/>
    </row>
    <row r="13940" spans="18:18" x14ac:dyDescent="0.25">
      <c r="R13940" s="330"/>
    </row>
    <row r="13941" spans="18:18" x14ac:dyDescent="0.25">
      <c r="R13941" s="330"/>
    </row>
    <row r="13942" spans="18:18" x14ac:dyDescent="0.25">
      <c r="R13942" s="330"/>
    </row>
    <row r="13943" spans="18:18" x14ac:dyDescent="0.25">
      <c r="R13943" s="330"/>
    </row>
    <row r="13944" spans="18:18" x14ac:dyDescent="0.25">
      <c r="R13944" s="330"/>
    </row>
    <row r="13945" spans="18:18" x14ac:dyDescent="0.25">
      <c r="R13945" s="330"/>
    </row>
    <row r="13946" spans="18:18" x14ac:dyDescent="0.25">
      <c r="R13946" s="330"/>
    </row>
    <row r="13947" spans="18:18" x14ac:dyDescent="0.25">
      <c r="R13947" s="330"/>
    </row>
    <row r="13948" spans="18:18" x14ac:dyDescent="0.25">
      <c r="R13948" s="330"/>
    </row>
    <row r="13949" spans="18:18" x14ac:dyDescent="0.25">
      <c r="R13949" s="330"/>
    </row>
    <row r="13950" spans="18:18" x14ac:dyDescent="0.25">
      <c r="R13950" s="330"/>
    </row>
    <row r="13951" spans="18:18" x14ac:dyDescent="0.25">
      <c r="R13951" s="330"/>
    </row>
    <row r="13952" spans="18:18" x14ac:dyDescent="0.25">
      <c r="R13952" s="330"/>
    </row>
    <row r="13953" spans="18:18" x14ac:dyDescent="0.25">
      <c r="R13953" s="330"/>
    </row>
    <row r="13954" spans="18:18" x14ac:dyDescent="0.25">
      <c r="R13954" s="330"/>
    </row>
    <row r="13955" spans="18:18" x14ac:dyDescent="0.25">
      <c r="R13955" s="330"/>
    </row>
    <row r="13956" spans="18:18" x14ac:dyDescent="0.25">
      <c r="R13956" s="330"/>
    </row>
    <row r="13957" spans="18:18" x14ac:dyDescent="0.25">
      <c r="R13957" s="330"/>
    </row>
    <row r="13958" spans="18:18" x14ac:dyDescent="0.25">
      <c r="R13958" s="330"/>
    </row>
    <row r="13959" spans="18:18" x14ac:dyDescent="0.25">
      <c r="R13959" s="330"/>
    </row>
    <row r="13960" spans="18:18" x14ac:dyDescent="0.25">
      <c r="R13960" s="330"/>
    </row>
    <row r="13961" spans="18:18" x14ac:dyDescent="0.25">
      <c r="R13961" s="330"/>
    </row>
    <row r="13962" spans="18:18" x14ac:dyDescent="0.25">
      <c r="R13962" s="330"/>
    </row>
    <row r="13963" spans="18:18" x14ac:dyDescent="0.25">
      <c r="R13963" s="330"/>
    </row>
    <row r="13964" spans="18:18" x14ac:dyDescent="0.25">
      <c r="R13964" s="330"/>
    </row>
    <row r="13965" spans="18:18" x14ac:dyDescent="0.25">
      <c r="R13965" s="330"/>
    </row>
    <row r="13966" spans="18:18" x14ac:dyDescent="0.25">
      <c r="R13966" s="330"/>
    </row>
    <row r="13967" spans="18:18" x14ac:dyDescent="0.25">
      <c r="R13967" s="330"/>
    </row>
    <row r="13968" spans="18:18" x14ac:dyDescent="0.25">
      <c r="R13968" s="330"/>
    </row>
    <row r="13969" spans="18:18" x14ac:dyDescent="0.25">
      <c r="R13969" s="330"/>
    </row>
    <row r="13970" spans="18:18" x14ac:dyDescent="0.25">
      <c r="R13970" s="330"/>
    </row>
    <row r="13971" spans="18:18" x14ac:dyDescent="0.25">
      <c r="R13971" s="330"/>
    </row>
    <row r="13972" spans="18:18" x14ac:dyDescent="0.25">
      <c r="R13972" s="330"/>
    </row>
    <row r="13973" spans="18:18" x14ac:dyDescent="0.25">
      <c r="R13973" s="330"/>
    </row>
    <row r="13974" spans="18:18" x14ac:dyDescent="0.25">
      <c r="R13974" s="330"/>
    </row>
    <row r="13975" spans="18:18" x14ac:dyDescent="0.25">
      <c r="R13975" s="330"/>
    </row>
    <row r="13976" spans="18:18" x14ac:dyDescent="0.25">
      <c r="R13976" s="330"/>
    </row>
    <row r="13977" spans="18:18" x14ac:dyDescent="0.25">
      <c r="R13977" s="330"/>
    </row>
    <row r="13978" spans="18:18" x14ac:dyDescent="0.25">
      <c r="R13978" s="330"/>
    </row>
    <row r="13979" spans="18:18" x14ac:dyDescent="0.25">
      <c r="R13979" s="330"/>
    </row>
    <row r="13980" spans="18:18" x14ac:dyDescent="0.25">
      <c r="R13980" s="330"/>
    </row>
    <row r="13981" spans="18:18" x14ac:dyDescent="0.25">
      <c r="R13981" s="330"/>
    </row>
    <row r="13982" spans="18:18" x14ac:dyDescent="0.25">
      <c r="R13982" s="330"/>
    </row>
    <row r="13983" spans="18:18" x14ac:dyDescent="0.25">
      <c r="R13983" s="330"/>
    </row>
    <row r="13984" spans="18:18" x14ac:dyDescent="0.25">
      <c r="R13984" s="330"/>
    </row>
    <row r="13985" spans="18:18" x14ac:dyDescent="0.25">
      <c r="R13985" s="330"/>
    </row>
    <row r="13986" spans="18:18" x14ac:dyDescent="0.25">
      <c r="R13986" s="330"/>
    </row>
    <row r="13987" spans="18:18" x14ac:dyDescent="0.25">
      <c r="R13987" s="330"/>
    </row>
    <row r="13988" spans="18:18" x14ac:dyDescent="0.25">
      <c r="R13988" s="330"/>
    </row>
    <row r="13989" spans="18:18" x14ac:dyDescent="0.25">
      <c r="R13989" s="330"/>
    </row>
    <row r="13990" spans="18:18" x14ac:dyDescent="0.25">
      <c r="R13990" s="330"/>
    </row>
    <row r="13991" spans="18:18" x14ac:dyDescent="0.25">
      <c r="R13991" s="330"/>
    </row>
    <row r="13992" spans="18:18" x14ac:dyDescent="0.25">
      <c r="R13992" s="330"/>
    </row>
    <row r="13993" spans="18:18" x14ac:dyDescent="0.25">
      <c r="R13993" s="330"/>
    </row>
    <row r="13994" spans="18:18" x14ac:dyDescent="0.25">
      <c r="R13994" s="330"/>
    </row>
    <row r="13995" spans="18:18" x14ac:dyDescent="0.25">
      <c r="R13995" s="330"/>
    </row>
    <row r="13996" spans="18:18" x14ac:dyDescent="0.25">
      <c r="R13996" s="330"/>
    </row>
    <row r="13997" spans="18:18" x14ac:dyDescent="0.25">
      <c r="R13997" s="330"/>
    </row>
    <row r="13998" spans="18:18" x14ac:dyDescent="0.25">
      <c r="R13998" s="330"/>
    </row>
    <row r="13999" spans="18:18" x14ac:dyDescent="0.25">
      <c r="R13999" s="330"/>
    </row>
    <row r="14000" spans="18:18" x14ac:dyDescent="0.25">
      <c r="R14000" s="330"/>
    </row>
    <row r="14001" spans="18:18" x14ac:dyDescent="0.25">
      <c r="R14001" s="330"/>
    </row>
    <row r="14002" spans="18:18" x14ac:dyDescent="0.25">
      <c r="R14002" s="330"/>
    </row>
    <row r="14003" spans="18:18" x14ac:dyDescent="0.25">
      <c r="R14003" s="330"/>
    </row>
    <row r="14004" spans="18:18" x14ac:dyDescent="0.25">
      <c r="R14004" s="330"/>
    </row>
    <row r="14005" spans="18:18" x14ac:dyDescent="0.25">
      <c r="R14005" s="330"/>
    </row>
    <row r="14006" spans="18:18" x14ac:dyDescent="0.25">
      <c r="R14006" s="330"/>
    </row>
    <row r="14007" spans="18:18" x14ac:dyDescent="0.25">
      <c r="R14007" s="330"/>
    </row>
    <row r="14008" spans="18:18" x14ac:dyDescent="0.25">
      <c r="R14008" s="330"/>
    </row>
    <row r="14009" spans="18:18" x14ac:dyDescent="0.25">
      <c r="R14009" s="330"/>
    </row>
    <row r="14010" spans="18:18" x14ac:dyDescent="0.25">
      <c r="R14010" s="330"/>
    </row>
    <row r="14011" spans="18:18" x14ac:dyDescent="0.25">
      <c r="R14011" s="330"/>
    </row>
    <row r="14012" spans="18:18" x14ac:dyDescent="0.25">
      <c r="R14012" s="330"/>
    </row>
    <row r="14013" spans="18:18" x14ac:dyDescent="0.25">
      <c r="R14013" s="330"/>
    </row>
    <row r="14014" spans="18:18" x14ac:dyDescent="0.25">
      <c r="R14014" s="330"/>
    </row>
    <row r="14015" spans="18:18" x14ac:dyDescent="0.25">
      <c r="R14015" s="330"/>
    </row>
    <row r="14016" spans="18:18" x14ac:dyDescent="0.25">
      <c r="R14016" s="330"/>
    </row>
    <row r="14017" spans="18:18" x14ac:dyDescent="0.25">
      <c r="R14017" s="330"/>
    </row>
    <row r="14018" spans="18:18" x14ac:dyDescent="0.25">
      <c r="R14018" s="330"/>
    </row>
    <row r="14019" spans="18:18" x14ac:dyDescent="0.25">
      <c r="R14019" s="330"/>
    </row>
    <row r="14020" spans="18:18" x14ac:dyDescent="0.25">
      <c r="R14020" s="330"/>
    </row>
    <row r="14021" spans="18:18" x14ac:dyDescent="0.25">
      <c r="R14021" s="330"/>
    </row>
    <row r="14022" spans="18:18" x14ac:dyDescent="0.25">
      <c r="R14022" s="330"/>
    </row>
    <row r="14023" spans="18:18" x14ac:dyDescent="0.25">
      <c r="R14023" s="330"/>
    </row>
    <row r="14024" spans="18:18" x14ac:dyDescent="0.25">
      <c r="R14024" s="330"/>
    </row>
    <row r="14025" spans="18:18" x14ac:dyDescent="0.25">
      <c r="R14025" s="330"/>
    </row>
    <row r="14026" spans="18:18" x14ac:dyDescent="0.25">
      <c r="R14026" s="330"/>
    </row>
    <row r="14027" spans="18:18" x14ac:dyDescent="0.25">
      <c r="R14027" s="330"/>
    </row>
    <row r="14028" spans="18:18" x14ac:dyDescent="0.25">
      <c r="R14028" s="330"/>
    </row>
    <row r="14029" spans="18:18" x14ac:dyDescent="0.25">
      <c r="R14029" s="330"/>
    </row>
    <row r="14030" spans="18:18" x14ac:dyDescent="0.25">
      <c r="R14030" s="330"/>
    </row>
    <row r="14031" spans="18:18" x14ac:dyDescent="0.25">
      <c r="R14031" s="330"/>
    </row>
    <row r="14032" spans="18:18" x14ac:dyDescent="0.25">
      <c r="R14032" s="330"/>
    </row>
    <row r="14033" spans="18:18" x14ac:dyDescent="0.25">
      <c r="R14033" s="330"/>
    </row>
    <row r="14034" spans="18:18" x14ac:dyDescent="0.25">
      <c r="R14034" s="330"/>
    </row>
    <row r="14035" spans="18:18" x14ac:dyDescent="0.25">
      <c r="R14035" s="330"/>
    </row>
    <row r="14036" spans="18:18" x14ac:dyDescent="0.25">
      <c r="R14036" s="330"/>
    </row>
    <row r="14037" spans="18:18" x14ac:dyDescent="0.25">
      <c r="R14037" s="330"/>
    </row>
    <row r="14038" spans="18:18" x14ac:dyDescent="0.25">
      <c r="R14038" s="330"/>
    </row>
    <row r="14039" spans="18:18" x14ac:dyDescent="0.25">
      <c r="R14039" s="330"/>
    </row>
    <row r="14040" spans="18:18" x14ac:dyDescent="0.25">
      <c r="R14040" s="330"/>
    </row>
    <row r="14041" spans="18:18" x14ac:dyDescent="0.25">
      <c r="R14041" s="330"/>
    </row>
    <row r="14042" spans="18:18" x14ac:dyDescent="0.25">
      <c r="R14042" s="330"/>
    </row>
    <row r="14043" spans="18:18" x14ac:dyDescent="0.25">
      <c r="R14043" s="330"/>
    </row>
    <row r="14044" spans="18:18" x14ac:dyDescent="0.25">
      <c r="R14044" s="330"/>
    </row>
    <row r="14045" spans="18:18" x14ac:dyDescent="0.25">
      <c r="R14045" s="330"/>
    </row>
    <row r="14046" spans="18:18" x14ac:dyDescent="0.25">
      <c r="R14046" s="330"/>
    </row>
    <row r="14047" spans="18:18" x14ac:dyDescent="0.25">
      <c r="R14047" s="330"/>
    </row>
    <row r="14048" spans="18:18" x14ac:dyDescent="0.25">
      <c r="R14048" s="330"/>
    </row>
    <row r="14049" spans="18:18" x14ac:dyDescent="0.25">
      <c r="R14049" s="330"/>
    </row>
    <row r="14050" spans="18:18" x14ac:dyDescent="0.25">
      <c r="R14050" s="330"/>
    </row>
    <row r="14051" spans="18:18" x14ac:dyDescent="0.25">
      <c r="R14051" s="330"/>
    </row>
    <row r="14052" spans="18:18" x14ac:dyDescent="0.25">
      <c r="R14052" s="330"/>
    </row>
    <row r="14053" spans="18:18" x14ac:dyDescent="0.25">
      <c r="R14053" s="330"/>
    </row>
    <row r="14054" spans="18:18" x14ac:dyDescent="0.25">
      <c r="R14054" s="330"/>
    </row>
    <row r="14055" spans="18:18" x14ac:dyDescent="0.25">
      <c r="R14055" s="330"/>
    </row>
    <row r="14056" spans="18:18" x14ac:dyDescent="0.25">
      <c r="R14056" s="330"/>
    </row>
    <row r="14057" spans="18:18" x14ac:dyDescent="0.25">
      <c r="R14057" s="330"/>
    </row>
    <row r="14058" spans="18:18" x14ac:dyDescent="0.25">
      <c r="R14058" s="330"/>
    </row>
    <row r="14059" spans="18:18" x14ac:dyDescent="0.25">
      <c r="R14059" s="330"/>
    </row>
    <row r="14060" spans="18:18" x14ac:dyDescent="0.25">
      <c r="R14060" s="330"/>
    </row>
    <row r="14061" spans="18:18" x14ac:dyDescent="0.25">
      <c r="R14061" s="330"/>
    </row>
    <row r="14062" spans="18:18" x14ac:dyDescent="0.25">
      <c r="R14062" s="330"/>
    </row>
    <row r="14063" spans="18:18" x14ac:dyDescent="0.25">
      <c r="R14063" s="330"/>
    </row>
    <row r="14064" spans="18:18" x14ac:dyDescent="0.25">
      <c r="R14064" s="330"/>
    </row>
    <row r="14065" spans="18:18" x14ac:dyDescent="0.25">
      <c r="R14065" s="330"/>
    </row>
    <row r="14066" spans="18:18" x14ac:dyDescent="0.25">
      <c r="R14066" s="330"/>
    </row>
    <row r="14067" spans="18:18" x14ac:dyDescent="0.25">
      <c r="R14067" s="330"/>
    </row>
    <row r="14068" spans="18:18" x14ac:dyDescent="0.25">
      <c r="R14068" s="330"/>
    </row>
    <row r="14069" spans="18:18" x14ac:dyDescent="0.25">
      <c r="R14069" s="330"/>
    </row>
    <row r="14070" spans="18:18" x14ac:dyDescent="0.25">
      <c r="R14070" s="330"/>
    </row>
    <row r="14071" spans="18:18" x14ac:dyDescent="0.25">
      <c r="R14071" s="330"/>
    </row>
    <row r="14072" spans="18:18" x14ac:dyDescent="0.25">
      <c r="R14072" s="330"/>
    </row>
    <row r="14073" spans="18:18" x14ac:dyDescent="0.25">
      <c r="R14073" s="330"/>
    </row>
    <row r="14074" spans="18:18" x14ac:dyDescent="0.25">
      <c r="R14074" s="330"/>
    </row>
    <row r="14075" spans="18:18" x14ac:dyDescent="0.25">
      <c r="R14075" s="330"/>
    </row>
    <row r="14076" spans="18:18" x14ac:dyDescent="0.25">
      <c r="R14076" s="330"/>
    </row>
    <row r="14077" spans="18:18" x14ac:dyDescent="0.25">
      <c r="R14077" s="330"/>
    </row>
    <row r="14078" spans="18:18" x14ac:dyDescent="0.25">
      <c r="R14078" s="330"/>
    </row>
    <row r="14079" spans="18:18" x14ac:dyDescent="0.25">
      <c r="R14079" s="330"/>
    </row>
    <row r="14080" spans="18:18" x14ac:dyDescent="0.25">
      <c r="R14080" s="330"/>
    </row>
    <row r="14081" spans="18:18" x14ac:dyDescent="0.25">
      <c r="R14081" s="330"/>
    </row>
    <row r="14082" spans="18:18" x14ac:dyDescent="0.25">
      <c r="R14082" s="330"/>
    </row>
    <row r="14083" spans="18:18" x14ac:dyDescent="0.25">
      <c r="R14083" s="330"/>
    </row>
    <row r="14084" spans="18:18" x14ac:dyDescent="0.25">
      <c r="R14084" s="330"/>
    </row>
    <row r="14085" spans="18:18" x14ac:dyDescent="0.25">
      <c r="R14085" s="330"/>
    </row>
    <row r="14086" spans="18:18" x14ac:dyDescent="0.25">
      <c r="R14086" s="330"/>
    </row>
    <row r="14087" spans="18:18" x14ac:dyDescent="0.25">
      <c r="R14087" s="330"/>
    </row>
    <row r="14088" spans="18:18" x14ac:dyDescent="0.25">
      <c r="R14088" s="330"/>
    </row>
    <row r="14089" spans="18:18" x14ac:dyDescent="0.25">
      <c r="R14089" s="330"/>
    </row>
    <row r="14090" spans="18:18" x14ac:dyDescent="0.25">
      <c r="R14090" s="330"/>
    </row>
    <row r="14091" spans="18:18" x14ac:dyDescent="0.25">
      <c r="R14091" s="330"/>
    </row>
    <row r="14092" spans="18:18" x14ac:dyDescent="0.25">
      <c r="R14092" s="330"/>
    </row>
    <row r="14093" spans="18:18" x14ac:dyDescent="0.25">
      <c r="R14093" s="330"/>
    </row>
    <row r="14094" spans="18:18" x14ac:dyDescent="0.25">
      <c r="R14094" s="330"/>
    </row>
    <row r="14095" spans="18:18" x14ac:dyDescent="0.25">
      <c r="R14095" s="330"/>
    </row>
    <row r="14096" spans="18:18" x14ac:dyDescent="0.25">
      <c r="R14096" s="330"/>
    </row>
    <row r="14097" spans="18:18" x14ac:dyDescent="0.25">
      <c r="R14097" s="330"/>
    </row>
    <row r="14098" spans="18:18" x14ac:dyDescent="0.25">
      <c r="R14098" s="330"/>
    </row>
    <row r="14099" spans="18:18" x14ac:dyDescent="0.25">
      <c r="R14099" s="330"/>
    </row>
    <row r="14100" spans="18:18" x14ac:dyDescent="0.25">
      <c r="R14100" s="330"/>
    </row>
    <row r="14101" spans="18:18" x14ac:dyDescent="0.25">
      <c r="R14101" s="330"/>
    </row>
    <row r="14102" spans="18:18" x14ac:dyDescent="0.25">
      <c r="R14102" s="330"/>
    </row>
    <row r="14103" spans="18:18" x14ac:dyDescent="0.25">
      <c r="R14103" s="330"/>
    </row>
    <row r="14104" spans="18:18" x14ac:dyDescent="0.25">
      <c r="R14104" s="330"/>
    </row>
    <row r="14105" spans="18:18" x14ac:dyDescent="0.25">
      <c r="R14105" s="330"/>
    </row>
    <row r="14106" spans="18:18" x14ac:dyDescent="0.25">
      <c r="R14106" s="330"/>
    </row>
    <row r="14107" spans="18:18" x14ac:dyDescent="0.25">
      <c r="R14107" s="330"/>
    </row>
    <row r="14108" spans="18:18" x14ac:dyDescent="0.25">
      <c r="R14108" s="330"/>
    </row>
    <row r="14109" spans="18:18" x14ac:dyDescent="0.25">
      <c r="R14109" s="330"/>
    </row>
    <row r="14110" spans="18:18" x14ac:dyDescent="0.25">
      <c r="R14110" s="330"/>
    </row>
    <row r="14111" spans="18:18" x14ac:dyDescent="0.25">
      <c r="R14111" s="330"/>
    </row>
    <row r="14112" spans="18:18" x14ac:dyDescent="0.25">
      <c r="R14112" s="330"/>
    </row>
    <row r="14113" spans="18:18" x14ac:dyDescent="0.25">
      <c r="R14113" s="330"/>
    </row>
    <row r="14114" spans="18:18" x14ac:dyDescent="0.25">
      <c r="R14114" s="330"/>
    </row>
    <row r="14115" spans="18:18" x14ac:dyDescent="0.25">
      <c r="R14115" s="330"/>
    </row>
    <row r="14116" spans="18:18" x14ac:dyDescent="0.25">
      <c r="R14116" s="330"/>
    </row>
    <row r="14117" spans="18:18" x14ac:dyDescent="0.25">
      <c r="R14117" s="330"/>
    </row>
    <row r="14118" spans="18:18" x14ac:dyDescent="0.25">
      <c r="R14118" s="330"/>
    </row>
    <row r="14119" spans="18:18" x14ac:dyDescent="0.25">
      <c r="R14119" s="330"/>
    </row>
    <row r="14120" spans="18:18" x14ac:dyDescent="0.25">
      <c r="R14120" s="330"/>
    </row>
    <row r="14121" spans="18:18" x14ac:dyDescent="0.25">
      <c r="R14121" s="330"/>
    </row>
    <row r="14122" spans="18:18" x14ac:dyDescent="0.25">
      <c r="R14122" s="330"/>
    </row>
    <row r="14123" spans="18:18" x14ac:dyDescent="0.25">
      <c r="R14123" s="330"/>
    </row>
    <row r="14124" spans="18:18" x14ac:dyDescent="0.25">
      <c r="R14124" s="330"/>
    </row>
    <row r="14125" spans="18:18" x14ac:dyDescent="0.25">
      <c r="R14125" s="330"/>
    </row>
    <row r="14126" spans="18:18" x14ac:dyDescent="0.25">
      <c r="R14126" s="330"/>
    </row>
    <row r="14127" spans="18:18" x14ac:dyDescent="0.25">
      <c r="R14127" s="330"/>
    </row>
    <row r="14128" spans="18:18" x14ac:dyDescent="0.25">
      <c r="R14128" s="330"/>
    </row>
    <row r="14129" spans="18:18" x14ac:dyDescent="0.25">
      <c r="R14129" s="330"/>
    </row>
    <row r="14130" spans="18:18" x14ac:dyDescent="0.25">
      <c r="R14130" s="330"/>
    </row>
    <row r="14131" spans="18:18" x14ac:dyDescent="0.25">
      <c r="R14131" s="330"/>
    </row>
    <row r="14132" spans="18:18" x14ac:dyDescent="0.25">
      <c r="R14132" s="330"/>
    </row>
    <row r="14133" spans="18:18" x14ac:dyDescent="0.25">
      <c r="R14133" s="330"/>
    </row>
    <row r="14134" spans="18:18" x14ac:dyDescent="0.25">
      <c r="R14134" s="330"/>
    </row>
    <row r="14135" spans="18:18" x14ac:dyDescent="0.25">
      <c r="R14135" s="330"/>
    </row>
    <row r="14136" spans="18:18" x14ac:dyDescent="0.25">
      <c r="R14136" s="330"/>
    </row>
    <row r="14137" spans="18:18" x14ac:dyDescent="0.25">
      <c r="R14137" s="330"/>
    </row>
    <row r="14138" spans="18:18" x14ac:dyDescent="0.25">
      <c r="R14138" s="330"/>
    </row>
    <row r="14139" spans="18:18" x14ac:dyDescent="0.25">
      <c r="R14139" s="330"/>
    </row>
    <row r="14140" spans="18:18" x14ac:dyDescent="0.25">
      <c r="R14140" s="330"/>
    </row>
    <row r="14141" spans="18:18" x14ac:dyDescent="0.25">
      <c r="R14141" s="330"/>
    </row>
    <row r="14142" spans="18:18" x14ac:dyDescent="0.25">
      <c r="R14142" s="330"/>
    </row>
    <row r="14143" spans="18:18" x14ac:dyDescent="0.25">
      <c r="R14143" s="330"/>
    </row>
    <row r="14144" spans="18:18" x14ac:dyDescent="0.25">
      <c r="R14144" s="330"/>
    </row>
    <row r="14145" spans="18:18" x14ac:dyDescent="0.25">
      <c r="R14145" s="330"/>
    </row>
    <row r="14146" spans="18:18" x14ac:dyDescent="0.25">
      <c r="R14146" s="330"/>
    </row>
    <row r="14147" spans="18:18" x14ac:dyDescent="0.25">
      <c r="R14147" s="330"/>
    </row>
    <row r="14148" spans="18:18" x14ac:dyDescent="0.25">
      <c r="R14148" s="330"/>
    </row>
    <row r="14149" spans="18:18" x14ac:dyDescent="0.25">
      <c r="R14149" s="330"/>
    </row>
    <row r="14150" spans="18:18" x14ac:dyDescent="0.25">
      <c r="R14150" s="330"/>
    </row>
    <row r="14151" spans="18:18" x14ac:dyDescent="0.25">
      <c r="R14151" s="330"/>
    </row>
    <row r="14152" spans="18:18" x14ac:dyDescent="0.25">
      <c r="R14152" s="330"/>
    </row>
    <row r="14153" spans="18:18" x14ac:dyDescent="0.25">
      <c r="R14153" s="330"/>
    </row>
    <row r="14154" spans="18:18" x14ac:dyDescent="0.25">
      <c r="R14154" s="330"/>
    </row>
    <row r="14155" spans="18:18" x14ac:dyDescent="0.25">
      <c r="R14155" s="330"/>
    </row>
    <row r="14156" spans="18:18" x14ac:dyDescent="0.25">
      <c r="R14156" s="330"/>
    </row>
    <row r="14157" spans="18:18" x14ac:dyDescent="0.25">
      <c r="R14157" s="330"/>
    </row>
    <row r="14158" spans="18:18" x14ac:dyDescent="0.25">
      <c r="R14158" s="330"/>
    </row>
    <row r="14159" spans="18:18" x14ac:dyDescent="0.25">
      <c r="R14159" s="330"/>
    </row>
    <row r="14160" spans="18:18" x14ac:dyDescent="0.25">
      <c r="R14160" s="330"/>
    </row>
    <row r="14161" spans="18:18" x14ac:dyDescent="0.25">
      <c r="R14161" s="330"/>
    </row>
    <row r="14162" spans="18:18" x14ac:dyDescent="0.25">
      <c r="R14162" s="330"/>
    </row>
    <row r="14163" spans="18:18" x14ac:dyDescent="0.25">
      <c r="R14163" s="330"/>
    </row>
    <row r="14164" spans="18:18" x14ac:dyDescent="0.25">
      <c r="R14164" s="330"/>
    </row>
    <row r="14165" spans="18:18" x14ac:dyDescent="0.25">
      <c r="R14165" s="330"/>
    </row>
    <row r="14166" spans="18:18" x14ac:dyDescent="0.25">
      <c r="R14166" s="330"/>
    </row>
    <row r="14167" spans="18:18" x14ac:dyDescent="0.25">
      <c r="R14167" s="330"/>
    </row>
    <row r="14168" spans="18:18" x14ac:dyDescent="0.25">
      <c r="R14168" s="330"/>
    </row>
    <row r="14169" spans="18:18" x14ac:dyDescent="0.25">
      <c r="R14169" s="330"/>
    </row>
    <row r="14170" spans="18:18" x14ac:dyDescent="0.25">
      <c r="R14170" s="330"/>
    </row>
    <row r="14171" spans="18:18" x14ac:dyDescent="0.25">
      <c r="R14171" s="330"/>
    </row>
    <row r="14172" spans="18:18" x14ac:dyDescent="0.25">
      <c r="R14172" s="330"/>
    </row>
    <row r="14173" spans="18:18" x14ac:dyDescent="0.25">
      <c r="R14173" s="330"/>
    </row>
    <row r="14174" spans="18:18" x14ac:dyDescent="0.25">
      <c r="R14174" s="330"/>
    </row>
    <row r="14175" spans="18:18" x14ac:dyDescent="0.25">
      <c r="R14175" s="330"/>
    </row>
    <row r="14176" spans="18:18" x14ac:dyDescent="0.25">
      <c r="R14176" s="330"/>
    </row>
    <row r="14177" spans="18:18" x14ac:dyDescent="0.25">
      <c r="R14177" s="330"/>
    </row>
    <row r="14178" spans="18:18" x14ac:dyDescent="0.25">
      <c r="R14178" s="330"/>
    </row>
    <row r="14179" spans="18:18" x14ac:dyDescent="0.25">
      <c r="R14179" s="330"/>
    </row>
    <row r="14180" spans="18:18" x14ac:dyDescent="0.25">
      <c r="R14180" s="330"/>
    </row>
    <row r="14181" spans="18:18" x14ac:dyDescent="0.25">
      <c r="R14181" s="330"/>
    </row>
    <row r="14182" spans="18:18" x14ac:dyDescent="0.25">
      <c r="R14182" s="330"/>
    </row>
    <row r="14183" spans="18:18" x14ac:dyDescent="0.25">
      <c r="R14183" s="330"/>
    </row>
    <row r="14184" spans="18:18" x14ac:dyDescent="0.25">
      <c r="R14184" s="330"/>
    </row>
    <row r="14185" spans="18:18" x14ac:dyDescent="0.25">
      <c r="R14185" s="330"/>
    </row>
    <row r="14186" spans="18:18" x14ac:dyDescent="0.25">
      <c r="R14186" s="330"/>
    </row>
    <row r="14187" spans="18:18" x14ac:dyDescent="0.25">
      <c r="R14187" s="330"/>
    </row>
    <row r="14188" spans="18:18" x14ac:dyDescent="0.25">
      <c r="R14188" s="330"/>
    </row>
    <row r="14189" spans="18:18" x14ac:dyDescent="0.25">
      <c r="R14189" s="330"/>
    </row>
    <row r="14190" spans="18:18" x14ac:dyDescent="0.25">
      <c r="R14190" s="330"/>
    </row>
    <row r="14191" spans="18:18" x14ac:dyDescent="0.25">
      <c r="R14191" s="330"/>
    </row>
    <row r="14192" spans="18:18" x14ac:dyDescent="0.25">
      <c r="R14192" s="330"/>
    </row>
    <row r="14193" spans="18:18" x14ac:dyDescent="0.25">
      <c r="R14193" s="330"/>
    </row>
    <row r="14194" spans="18:18" x14ac:dyDescent="0.25">
      <c r="R14194" s="330"/>
    </row>
    <row r="14195" spans="18:18" x14ac:dyDescent="0.25">
      <c r="R14195" s="330"/>
    </row>
    <row r="14196" spans="18:18" x14ac:dyDescent="0.25">
      <c r="R14196" s="330"/>
    </row>
    <row r="14197" spans="18:18" x14ac:dyDescent="0.25">
      <c r="R14197" s="330"/>
    </row>
    <row r="14198" spans="18:18" x14ac:dyDescent="0.25">
      <c r="R14198" s="330"/>
    </row>
    <row r="14199" spans="18:18" x14ac:dyDescent="0.25">
      <c r="R14199" s="330"/>
    </row>
    <row r="14200" spans="18:18" x14ac:dyDescent="0.25">
      <c r="R14200" s="330"/>
    </row>
    <row r="14201" spans="18:18" x14ac:dyDescent="0.25">
      <c r="R14201" s="330"/>
    </row>
    <row r="14202" spans="18:18" x14ac:dyDescent="0.25">
      <c r="R14202" s="330"/>
    </row>
    <row r="14203" spans="18:18" x14ac:dyDescent="0.25">
      <c r="R14203" s="330"/>
    </row>
    <row r="14204" spans="18:18" x14ac:dyDescent="0.25">
      <c r="R14204" s="330"/>
    </row>
    <row r="14205" spans="18:18" x14ac:dyDescent="0.25">
      <c r="R14205" s="330"/>
    </row>
    <row r="14206" spans="18:18" x14ac:dyDescent="0.25">
      <c r="R14206" s="330"/>
    </row>
    <row r="14207" spans="18:18" x14ac:dyDescent="0.25">
      <c r="R14207" s="330"/>
    </row>
    <row r="14208" spans="18:18" x14ac:dyDescent="0.25">
      <c r="R14208" s="330"/>
    </row>
    <row r="14209" spans="18:18" x14ac:dyDescent="0.25">
      <c r="R14209" s="330"/>
    </row>
    <row r="14210" spans="18:18" x14ac:dyDescent="0.25">
      <c r="R14210" s="330"/>
    </row>
    <row r="14211" spans="18:18" x14ac:dyDescent="0.25">
      <c r="R14211" s="330"/>
    </row>
    <row r="14212" spans="18:18" x14ac:dyDescent="0.25">
      <c r="R14212" s="330"/>
    </row>
    <row r="14213" spans="18:18" x14ac:dyDescent="0.25">
      <c r="R14213" s="330"/>
    </row>
    <row r="14214" spans="18:18" x14ac:dyDescent="0.25">
      <c r="R14214" s="330"/>
    </row>
    <row r="14215" spans="18:18" x14ac:dyDescent="0.25">
      <c r="R14215" s="330"/>
    </row>
    <row r="14216" spans="18:18" x14ac:dyDescent="0.25">
      <c r="R14216" s="330"/>
    </row>
    <row r="14217" spans="18:18" x14ac:dyDescent="0.25">
      <c r="R14217" s="330"/>
    </row>
    <row r="14218" spans="18:18" x14ac:dyDescent="0.25">
      <c r="R14218" s="330"/>
    </row>
    <row r="14219" spans="18:18" x14ac:dyDescent="0.25">
      <c r="R14219" s="330"/>
    </row>
    <row r="14220" spans="18:18" x14ac:dyDescent="0.25">
      <c r="R14220" s="330"/>
    </row>
    <row r="14221" spans="18:18" x14ac:dyDescent="0.25">
      <c r="R14221" s="330"/>
    </row>
    <row r="14222" spans="18:18" x14ac:dyDescent="0.25">
      <c r="R14222" s="330"/>
    </row>
    <row r="14223" spans="18:18" x14ac:dyDescent="0.25">
      <c r="R14223" s="330"/>
    </row>
    <row r="14224" spans="18:18" x14ac:dyDescent="0.25">
      <c r="R14224" s="330"/>
    </row>
    <row r="14225" spans="18:18" x14ac:dyDescent="0.25">
      <c r="R14225" s="330"/>
    </row>
    <row r="14226" spans="18:18" x14ac:dyDescent="0.25">
      <c r="R14226" s="330"/>
    </row>
    <row r="14227" spans="18:18" x14ac:dyDescent="0.25">
      <c r="R14227" s="330"/>
    </row>
    <row r="14228" spans="18:18" x14ac:dyDescent="0.25">
      <c r="R14228" s="330"/>
    </row>
    <row r="14229" spans="18:18" x14ac:dyDescent="0.25">
      <c r="R14229" s="330"/>
    </row>
    <row r="14230" spans="18:18" x14ac:dyDescent="0.25">
      <c r="R14230" s="330"/>
    </row>
    <row r="14231" spans="18:18" x14ac:dyDescent="0.25">
      <c r="R14231" s="330"/>
    </row>
    <row r="14232" spans="18:18" x14ac:dyDescent="0.25">
      <c r="R14232" s="330"/>
    </row>
    <row r="14233" spans="18:18" x14ac:dyDescent="0.25">
      <c r="R14233" s="330"/>
    </row>
    <row r="14234" spans="18:18" x14ac:dyDescent="0.25">
      <c r="R14234" s="330"/>
    </row>
    <row r="14235" spans="18:18" x14ac:dyDescent="0.25">
      <c r="R14235" s="330"/>
    </row>
    <row r="14236" spans="18:18" x14ac:dyDescent="0.25">
      <c r="R14236" s="330"/>
    </row>
    <row r="14237" spans="18:18" x14ac:dyDescent="0.25">
      <c r="R14237" s="330"/>
    </row>
    <row r="14238" spans="18:18" x14ac:dyDescent="0.25">
      <c r="R14238" s="330"/>
    </row>
    <row r="14239" spans="18:18" x14ac:dyDescent="0.25">
      <c r="R14239" s="330"/>
    </row>
    <row r="14240" spans="18:18" x14ac:dyDescent="0.25">
      <c r="R14240" s="330"/>
    </row>
    <row r="14241" spans="18:18" x14ac:dyDescent="0.25">
      <c r="R14241" s="330"/>
    </row>
    <row r="14242" spans="18:18" x14ac:dyDescent="0.25">
      <c r="R14242" s="330"/>
    </row>
    <row r="14243" spans="18:18" x14ac:dyDescent="0.25">
      <c r="R14243" s="330"/>
    </row>
    <row r="14244" spans="18:18" x14ac:dyDescent="0.25">
      <c r="R14244" s="330"/>
    </row>
    <row r="14245" spans="18:18" x14ac:dyDescent="0.25">
      <c r="R14245" s="330"/>
    </row>
    <row r="14246" spans="18:18" x14ac:dyDescent="0.25">
      <c r="R14246" s="330"/>
    </row>
    <row r="14247" spans="18:18" x14ac:dyDescent="0.25">
      <c r="R14247" s="330"/>
    </row>
    <row r="14248" spans="18:18" x14ac:dyDescent="0.25">
      <c r="R14248" s="330"/>
    </row>
    <row r="14249" spans="18:18" x14ac:dyDescent="0.25">
      <c r="R14249" s="330"/>
    </row>
    <row r="14250" spans="18:18" x14ac:dyDescent="0.25">
      <c r="R14250" s="330"/>
    </row>
    <row r="14251" spans="18:18" x14ac:dyDescent="0.25">
      <c r="R14251" s="330"/>
    </row>
    <row r="14252" spans="18:18" x14ac:dyDescent="0.25">
      <c r="R14252" s="330"/>
    </row>
    <row r="14253" spans="18:18" x14ac:dyDescent="0.25">
      <c r="R14253" s="330"/>
    </row>
    <row r="14254" spans="18:18" x14ac:dyDescent="0.25">
      <c r="R14254" s="330"/>
    </row>
    <row r="14255" spans="18:18" x14ac:dyDescent="0.25">
      <c r="R14255" s="330"/>
    </row>
    <row r="14256" spans="18:18" x14ac:dyDescent="0.25">
      <c r="R14256" s="330"/>
    </row>
    <row r="14257" spans="18:18" x14ac:dyDescent="0.25">
      <c r="R14257" s="330"/>
    </row>
    <row r="14258" spans="18:18" x14ac:dyDescent="0.25">
      <c r="R14258" s="330"/>
    </row>
    <row r="14259" spans="18:18" x14ac:dyDescent="0.25">
      <c r="R14259" s="330"/>
    </row>
    <row r="14260" spans="18:18" x14ac:dyDescent="0.25">
      <c r="R14260" s="330"/>
    </row>
    <row r="14261" spans="18:18" x14ac:dyDescent="0.25">
      <c r="R14261" s="330"/>
    </row>
    <row r="14262" spans="18:18" x14ac:dyDescent="0.25">
      <c r="R14262" s="330"/>
    </row>
    <row r="14263" spans="18:18" x14ac:dyDescent="0.25">
      <c r="R14263" s="330"/>
    </row>
    <row r="14264" spans="18:18" x14ac:dyDescent="0.25">
      <c r="R14264" s="330"/>
    </row>
    <row r="14265" spans="18:18" x14ac:dyDescent="0.25">
      <c r="R14265" s="330"/>
    </row>
    <row r="14266" spans="18:18" x14ac:dyDescent="0.25">
      <c r="R14266" s="330"/>
    </row>
    <row r="14267" spans="18:18" x14ac:dyDescent="0.25">
      <c r="R14267" s="330"/>
    </row>
    <row r="14268" spans="18:18" x14ac:dyDescent="0.25">
      <c r="R14268" s="330"/>
    </row>
    <row r="14269" spans="18:18" x14ac:dyDescent="0.25">
      <c r="R14269" s="330"/>
    </row>
    <row r="14270" spans="18:18" x14ac:dyDescent="0.25">
      <c r="R14270" s="330"/>
    </row>
    <row r="14271" spans="18:18" x14ac:dyDescent="0.25">
      <c r="R14271" s="330"/>
    </row>
    <row r="14272" spans="18:18" x14ac:dyDescent="0.25">
      <c r="R14272" s="330"/>
    </row>
    <row r="14273" spans="18:18" x14ac:dyDescent="0.25">
      <c r="R14273" s="330"/>
    </row>
    <row r="14274" spans="18:18" x14ac:dyDescent="0.25">
      <c r="R14274" s="330"/>
    </row>
    <row r="14275" spans="18:18" x14ac:dyDescent="0.25">
      <c r="R14275" s="330"/>
    </row>
    <row r="14276" spans="18:18" x14ac:dyDescent="0.25">
      <c r="R14276" s="330"/>
    </row>
    <row r="14277" spans="18:18" x14ac:dyDescent="0.25">
      <c r="R14277" s="330"/>
    </row>
    <row r="14278" spans="18:18" x14ac:dyDescent="0.25">
      <c r="R14278" s="330"/>
    </row>
    <row r="14279" spans="18:18" x14ac:dyDescent="0.25">
      <c r="R14279" s="330"/>
    </row>
    <row r="14280" spans="18:18" x14ac:dyDescent="0.25">
      <c r="R14280" s="330"/>
    </row>
    <row r="14281" spans="18:18" x14ac:dyDescent="0.25">
      <c r="R14281" s="330"/>
    </row>
    <row r="14282" spans="18:18" x14ac:dyDescent="0.25">
      <c r="R14282" s="330"/>
    </row>
    <row r="14283" spans="18:18" x14ac:dyDescent="0.25">
      <c r="R14283" s="330"/>
    </row>
    <row r="14284" spans="18:18" x14ac:dyDescent="0.25">
      <c r="R14284" s="330"/>
    </row>
    <row r="14285" spans="18:18" x14ac:dyDescent="0.25">
      <c r="R14285" s="330"/>
    </row>
    <row r="14286" spans="18:18" x14ac:dyDescent="0.25">
      <c r="R14286" s="330"/>
    </row>
    <row r="14287" spans="18:18" x14ac:dyDescent="0.25">
      <c r="R14287" s="330"/>
    </row>
    <row r="14288" spans="18:18" x14ac:dyDescent="0.25">
      <c r="R14288" s="330"/>
    </row>
    <row r="14289" spans="18:18" x14ac:dyDescent="0.25">
      <c r="R14289" s="330"/>
    </row>
    <row r="14290" spans="18:18" x14ac:dyDescent="0.25">
      <c r="R14290" s="330"/>
    </row>
    <row r="14291" spans="18:18" x14ac:dyDescent="0.25">
      <c r="R14291" s="330"/>
    </row>
    <row r="14292" spans="18:18" x14ac:dyDescent="0.25">
      <c r="R14292" s="330"/>
    </row>
    <row r="14293" spans="18:18" x14ac:dyDescent="0.25">
      <c r="R14293" s="330"/>
    </row>
    <row r="14294" spans="18:18" x14ac:dyDescent="0.25">
      <c r="R14294" s="330"/>
    </row>
    <row r="14295" spans="18:18" x14ac:dyDescent="0.25">
      <c r="R14295" s="330"/>
    </row>
    <row r="14296" spans="18:18" x14ac:dyDescent="0.25">
      <c r="R14296" s="330"/>
    </row>
    <row r="14297" spans="18:18" x14ac:dyDescent="0.25">
      <c r="R14297" s="330"/>
    </row>
    <row r="14298" spans="18:18" x14ac:dyDescent="0.25">
      <c r="R14298" s="330"/>
    </row>
    <row r="14299" spans="18:18" x14ac:dyDescent="0.25">
      <c r="R14299" s="330"/>
    </row>
    <row r="14300" spans="18:18" x14ac:dyDescent="0.25">
      <c r="R14300" s="330"/>
    </row>
    <row r="14301" spans="18:18" x14ac:dyDescent="0.25">
      <c r="R14301" s="330"/>
    </row>
    <row r="14302" spans="18:18" x14ac:dyDescent="0.25">
      <c r="R14302" s="330"/>
    </row>
    <row r="14303" spans="18:18" x14ac:dyDescent="0.25">
      <c r="R14303" s="330"/>
    </row>
    <row r="14304" spans="18:18" x14ac:dyDescent="0.25">
      <c r="R14304" s="330"/>
    </row>
    <row r="14305" spans="18:18" x14ac:dyDescent="0.25">
      <c r="R14305" s="330"/>
    </row>
    <row r="14306" spans="18:18" x14ac:dyDescent="0.25">
      <c r="R14306" s="330"/>
    </row>
    <row r="14307" spans="18:18" x14ac:dyDescent="0.25">
      <c r="R14307" s="330"/>
    </row>
    <row r="14308" spans="18:18" x14ac:dyDescent="0.25">
      <c r="R14308" s="330"/>
    </row>
    <row r="14309" spans="18:18" x14ac:dyDescent="0.25">
      <c r="R14309" s="330"/>
    </row>
    <row r="14310" spans="18:18" x14ac:dyDescent="0.25">
      <c r="R14310" s="330"/>
    </row>
    <row r="14311" spans="18:18" x14ac:dyDescent="0.25">
      <c r="R14311" s="330"/>
    </row>
    <row r="14312" spans="18:18" x14ac:dyDescent="0.25">
      <c r="R14312" s="330"/>
    </row>
    <row r="14313" spans="18:18" x14ac:dyDescent="0.25">
      <c r="R14313" s="330"/>
    </row>
    <row r="14314" spans="18:18" x14ac:dyDescent="0.25">
      <c r="R14314" s="330"/>
    </row>
    <row r="14315" spans="18:18" x14ac:dyDescent="0.25">
      <c r="R14315" s="330"/>
    </row>
    <row r="14316" spans="18:18" x14ac:dyDescent="0.25">
      <c r="R14316" s="330"/>
    </row>
    <row r="14317" spans="18:18" x14ac:dyDescent="0.25">
      <c r="R14317" s="330"/>
    </row>
    <row r="14318" spans="18:18" x14ac:dyDescent="0.25">
      <c r="R14318" s="330"/>
    </row>
    <row r="14319" spans="18:18" x14ac:dyDescent="0.25">
      <c r="R14319" s="330"/>
    </row>
    <row r="14320" spans="18:18" x14ac:dyDescent="0.25">
      <c r="R14320" s="330"/>
    </row>
    <row r="14321" spans="18:18" x14ac:dyDescent="0.25">
      <c r="R14321" s="330"/>
    </row>
    <row r="14322" spans="18:18" x14ac:dyDescent="0.25">
      <c r="R14322" s="330"/>
    </row>
    <row r="14323" spans="18:18" x14ac:dyDescent="0.25">
      <c r="R14323" s="330"/>
    </row>
    <row r="14324" spans="18:18" x14ac:dyDescent="0.25">
      <c r="R14324" s="330"/>
    </row>
    <row r="14325" spans="18:18" x14ac:dyDescent="0.25">
      <c r="R14325" s="330"/>
    </row>
    <row r="14326" spans="18:18" x14ac:dyDescent="0.25">
      <c r="R14326" s="330"/>
    </row>
    <row r="14327" spans="18:18" x14ac:dyDescent="0.25">
      <c r="R14327" s="330"/>
    </row>
    <row r="14328" spans="18:18" x14ac:dyDescent="0.25">
      <c r="R14328" s="330"/>
    </row>
    <row r="14329" spans="18:18" x14ac:dyDescent="0.25">
      <c r="R14329" s="330"/>
    </row>
    <row r="14330" spans="18:18" x14ac:dyDescent="0.25">
      <c r="R14330" s="330"/>
    </row>
    <row r="14331" spans="18:18" x14ac:dyDescent="0.25">
      <c r="R14331" s="330"/>
    </row>
    <row r="14332" spans="18:18" x14ac:dyDescent="0.25">
      <c r="R14332" s="330"/>
    </row>
    <row r="14333" spans="18:18" x14ac:dyDescent="0.25">
      <c r="R14333" s="330"/>
    </row>
    <row r="14334" spans="18:18" x14ac:dyDescent="0.25">
      <c r="R14334" s="330"/>
    </row>
    <row r="14335" spans="18:18" x14ac:dyDescent="0.25">
      <c r="R14335" s="330"/>
    </row>
    <row r="14336" spans="18:18" x14ac:dyDescent="0.25">
      <c r="R14336" s="330"/>
    </row>
    <row r="14337" spans="18:18" x14ac:dyDescent="0.25">
      <c r="R14337" s="330"/>
    </row>
    <row r="14338" spans="18:18" x14ac:dyDescent="0.25">
      <c r="R14338" s="330"/>
    </row>
    <row r="14339" spans="18:18" x14ac:dyDescent="0.25">
      <c r="R14339" s="330"/>
    </row>
    <row r="14340" spans="18:18" x14ac:dyDescent="0.25">
      <c r="R14340" s="330"/>
    </row>
    <row r="14341" spans="18:18" x14ac:dyDescent="0.25">
      <c r="R14341" s="330"/>
    </row>
    <row r="14342" spans="18:18" x14ac:dyDescent="0.25">
      <c r="R14342" s="330"/>
    </row>
    <row r="14343" spans="18:18" x14ac:dyDescent="0.25">
      <c r="R14343" s="330"/>
    </row>
    <row r="14344" spans="18:18" x14ac:dyDescent="0.25">
      <c r="R14344" s="330"/>
    </row>
    <row r="14345" spans="18:18" x14ac:dyDescent="0.25">
      <c r="R14345" s="330"/>
    </row>
    <row r="14346" spans="18:18" x14ac:dyDescent="0.25">
      <c r="R14346" s="330"/>
    </row>
    <row r="14347" spans="18:18" x14ac:dyDescent="0.25">
      <c r="R14347" s="330"/>
    </row>
    <row r="14348" spans="18:18" x14ac:dyDescent="0.25">
      <c r="R14348" s="330"/>
    </row>
    <row r="14349" spans="18:18" x14ac:dyDescent="0.25">
      <c r="R14349" s="330"/>
    </row>
    <row r="14350" spans="18:18" x14ac:dyDescent="0.25">
      <c r="R14350" s="330"/>
    </row>
    <row r="14351" spans="18:18" x14ac:dyDescent="0.25">
      <c r="R14351" s="330"/>
    </row>
    <row r="14352" spans="18:18" x14ac:dyDescent="0.25">
      <c r="R14352" s="330"/>
    </row>
    <row r="14353" spans="18:18" x14ac:dyDescent="0.25">
      <c r="R14353" s="330"/>
    </row>
    <row r="14354" spans="18:18" x14ac:dyDescent="0.25">
      <c r="R14354" s="330"/>
    </row>
    <row r="14355" spans="18:18" x14ac:dyDescent="0.25">
      <c r="R14355" s="330"/>
    </row>
    <row r="14356" spans="18:18" x14ac:dyDescent="0.25">
      <c r="R14356" s="330"/>
    </row>
    <row r="14357" spans="18:18" x14ac:dyDescent="0.25">
      <c r="R14357" s="330"/>
    </row>
    <row r="14358" spans="18:18" x14ac:dyDescent="0.25">
      <c r="R14358" s="330"/>
    </row>
    <row r="14359" spans="18:18" x14ac:dyDescent="0.25">
      <c r="R14359" s="330"/>
    </row>
    <row r="14360" spans="18:18" x14ac:dyDescent="0.25">
      <c r="R14360" s="330"/>
    </row>
    <row r="14361" spans="18:18" x14ac:dyDescent="0.25">
      <c r="R14361" s="330"/>
    </row>
    <row r="14362" spans="18:18" x14ac:dyDescent="0.25">
      <c r="R14362" s="330"/>
    </row>
    <row r="14363" spans="18:18" x14ac:dyDescent="0.25">
      <c r="R14363" s="330"/>
    </row>
    <row r="14364" spans="18:18" x14ac:dyDescent="0.25">
      <c r="R14364" s="330"/>
    </row>
    <row r="14365" spans="18:18" x14ac:dyDescent="0.25">
      <c r="R14365" s="330"/>
    </row>
    <row r="14366" spans="18:18" x14ac:dyDescent="0.25">
      <c r="R14366" s="330"/>
    </row>
    <row r="14367" spans="18:18" x14ac:dyDescent="0.25">
      <c r="R14367" s="330"/>
    </row>
    <row r="14368" spans="18:18" x14ac:dyDescent="0.25">
      <c r="R14368" s="330"/>
    </row>
    <row r="14369" spans="18:18" x14ac:dyDescent="0.25">
      <c r="R14369" s="330"/>
    </row>
    <row r="14370" spans="18:18" x14ac:dyDescent="0.25">
      <c r="R14370" s="330"/>
    </row>
    <row r="14371" spans="18:18" x14ac:dyDescent="0.25">
      <c r="R14371" s="330"/>
    </row>
    <row r="14372" spans="18:18" x14ac:dyDescent="0.25">
      <c r="R14372" s="330"/>
    </row>
    <row r="14373" spans="18:18" x14ac:dyDescent="0.25">
      <c r="R14373" s="330"/>
    </row>
    <row r="14374" spans="18:18" x14ac:dyDescent="0.25">
      <c r="R14374" s="330"/>
    </row>
    <row r="14375" spans="18:18" x14ac:dyDescent="0.25">
      <c r="R14375" s="330"/>
    </row>
    <row r="14376" spans="18:18" x14ac:dyDescent="0.25">
      <c r="R14376" s="330"/>
    </row>
    <row r="14377" spans="18:18" x14ac:dyDescent="0.25">
      <c r="R14377" s="330"/>
    </row>
    <row r="14378" spans="18:18" x14ac:dyDescent="0.25">
      <c r="R14378" s="330"/>
    </row>
    <row r="14379" spans="18:18" x14ac:dyDescent="0.25">
      <c r="R14379" s="330"/>
    </row>
    <row r="14380" spans="18:18" x14ac:dyDescent="0.25">
      <c r="R14380" s="330"/>
    </row>
    <row r="14381" spans="18:18" x14ac:dyDescent="0.25">
      <c r="R14381" s="330"/>
    </row>
    <row r="14382" spans="18:18" x14ac:dyDescent="0.25">
      <c r="R14382" s="330"/>
    </row>
    <row r="14383" spans="18:18" x14ac:dyDescent="0.25">
      <c r="R14383" s="330"/>
    </row>
    <row r="14384" spans="18:18" x14ac:dyDescent="0.25">
      <c r="R14384" s="330"/>
    </row>
    <row r="14385" spans="18:18" x14ac:dyDescent="0.25">
      <c r="R14385" s="330"/>
    </row>
    <row r="14386" spans="18:18" x14ac:dyDescent="0.25">
      <c r="R14386" s="330"/>
    </row>
    <row r="14387" spans="18:18" x14ac:dyDescent="0.25">
      <c r="R14387" s="330"/>
    </row>
    <row r="14388" spans="18:18" x14ac:dyDescent="0.25">
      <c r="R14388" s="330"/>
    </row>
    <row r="14389" spans="18:18" x14ac:dyDescent="0.25">
      <c r="R14389" s="330"/>
    </row>
    <row r="14390" spans="18:18" x14ac:dyDescent="0.25">
      <c r="R14390" s="330"/>
    </row>
    <row r="14391" spans="18:18" x14ac:dyDescent="0.25">
      <c r="R14391" s="330"/>
    </row>
    <row r="14392" spans="18:18" x14ac:dyDescent="0.25">
      <c r="R14392" s="330"/>
    </row>
    <row r="14393" spans="18:18" x14ac:dyDescent="0.25">
      <c r="R14393" s="330"/>
    </row>
    <row r="14394" spans="18:18" x14ac:dyDescent="0.25">
      <c r="R14394" s="330"/>
    </row>
    <row r="14395" spans="18:18" x14ac:dyDescent="0.25">
      <c r="R14395" s="330"/>
    </row>
    <row r="14396" spans="18:18" x14ac:dyDescent="0.25">
      <c r="R14396" s="330"/>
    </row>
    <row r="14397" spans="18:18" x14ac:dyDescent="0.25">
      <c r="R14397" s="330"/>
    </row>
    <row r="14398" spans="18:18" x14ac:dyDescent="0.25">
      <c r="R14398" s="330"/>
    </row>
    <row r="14399" spans="18:18" x14ac:dyDescent="0.25">
      <c r="R14399" s="330"/>
    </row>
    <row r="14400" spans="18:18" x14ac:dyDescent="0.25">
      <c r="R14400" s="330"/>
    </row>
    <row r="14401" spans="18:18" x14ac:dyDescent="0.25">
      <c r="R14401" s="330"/>
    </row>
    <row r="14402" spans="18:18" x14ac:dyDescent="0.25">
      <c r="R14402" s="330"/>
    </row>
    <row r="14403" spans="18:18" x14ac:dyDescent="0.25">
      <c r="R14403" s="330"/>
    </row>
    <row r="14404" spans="18:18" x14ac:dyDescent="0.25">
      <c r="R14404" s="330"/>
    </row>
    <row r="14405" spans="18:18" x14ac:dyDescent="0.25">
      <c r="R14405" s="330"/>
    </row>
    <row r="14406" spans="18:18" x14ac:dyDescent="0.25">
      <c r="R14406" s="330"/>
    </row>
    <row r="14407" spans="18:18" x14ac:dyDescent="0.25">
      <c r="R14407" s="330"/>
    </row>
    <row r="14408" spans="18:18" x14ac:dyDescent="0.25">
      <c r="R14408" s="330"/>
    </row>
    <row r="14409" spans="18:18" x14ac:dyDescent="0.25">
      <c r="R14409" s="330"/>
    </row>
    <row r="14410" spans="18:18" x14ac:dyDescent="0.25">
      <c r="R14410" s="330"/>
    </row>
    <row r="14411" spans="18:18" x14ac:dyDescent="0.25">
      <c r="R14411" s="330"/>
    </row>
    <row r="14412" spans="18:18" x14ac:dyDescent="0.25">
      <c r="R14412" s="330"/>
    </row>
    <row r="14413" spans="18:18" x14ac:dyDescent="0.25">
      <c r="R14413" s="330"/>
    </row>
    <row r="14414" spans="18:18" x14ac:dyDescent="0.25">
      <c r="R14414" s="330"/>
    </row>
    <row r="14415" spans="18:18" x14ac:dyDescent="0.25">
      <c r="R14415" s="330"/>
    </row>
    <row r="14416" spans="18:18" x14ac:dyDescent="0.25">
      <c r="R14416" s="330"/>
    </row>
    <row r="14417" spans="18:18" x14ac:dyDescent="0.25">
      <c r="R14417" s="330"/>
    </row>
    <row r="14418" spans="18:18" x14ac:dyDescent="0.25">
      <c r="R14418" s="330"/>
    </row>
    <row r="14419" spans="18:18" x14ac:dyDescent="0.25">
      <c r="R14419" s="330"/>
    </row>
    <row r="14420" spans="18:18" x14ac:dyDescent="0.25">
      <c r="R14420" s="330"/>
    </row>
    <row r="14421" spans="18:18" x14ac:dyDescent="0.25">
      <c r="R14421" s="330"/>
    </row>
    <row r="14422" spans="18:18" x14ac:dyDescent="0.25">
      <c r="R14422" s="330"/>
    </row>
    <row r="14423" spans="18:18" x14ac:dyDescent="0.25">
      <c r="R14423" s="330"/>
    </row>
    <row r="14424" spans="18:18" x14ac:dyDescent="0.25">
      <c r="R14424" s="330"/>
    </row>
    <row r="14425" spans="18:18" x14ac:dyDescent="0.25">
      <c r="R14425" s="330"/>
    </row>
    <row r="14426" spans="18:18" x14ac:dyDescent="0.25">
      <c r="R14426" s="330"/>
    </row>
    <row r="14427" spans="18:18" x14ac:dyDescent="0.25">
      <c r="R14427" s="330"/>
    </row>
    <row r="14428" spans="18:18" x14ac:dyDescent="0.25">
      <c r="R14428" s="330"/>
    </row>
    <row r="14429" spans="18:18" x14ac:dyDescent="0.25">
      <c r="R14429" s="330"/>
    </row>
    <row r="14430" spans="18:18" x14ac:dyDescent="0.25">
      <c r="R14430" s="330"/>
    </row>
    <row r="14431" spans="18:18" x14ac:dyDescent="0.25">
      <c r="R14431" s="330"/>
    </row>
    <row r="14432" spans="18:18" x14ac:dyDescent="0.25">
      <c r="R14432" s="330"/>
    </row>
    <row r="14433" spans="18:18" x14ac:dyDescent="0.25">
      <c r="R14433" s="330"/>
    </row>
    <row r="14434" spans="18:18" x14ac:dyDescent="0.25">
      <c r="R14434" s="330"/>
    </row>
    <row r="14435" spans="18:18" x14ac:dyDescent="0.25">
      <c r="R14435" s="330"/>
    </row>
    <row r="14436" spans="18:18" x14ac:dyDescent="0.25">
      <c r="R14436" s="330"/>
    </row>
    <row r="14437" spans="18:18" x14ac:dyDescent="0.25">
      <c r="R14437" s="330"/>
    </row>
    <row r="14438" spans="18:18" x14ac:dyDescent="0.25">
      <c r="R14438" s="330"/>
    </row>
    <row r="14439" spans="18:18" x14ac:dyDescent="0.25">
      <c r="R14439" s="330"/>
    </row>
    <row r="14440" spans="18:18" x14ac:dyDescent="0.25">
      <c r="R14440" s="330"/>
    </row>
    <row r="14441" spans="18:18" x14ac:dyDescent="0.25">
      <c r="R14441" s="330"/>
    </row>
    <row r="14442" spans="18:18" x14ac:dyDescent="0.25">
      <c r="R14442" s="330"/>
    </row>
    <row r="14443" spans="18:18" x14ac:dyDescent="0.25">
      <c r="R14443" s="330"/>
    </row>
    <row r="14444" spans="18:18" x14ac:dyDescent="0.25">
      <c r="R14444" s="330"/>
    </row>
    <row r="14445" spans="18:18" x14ac:dyDescent="0.25">
      <c r="R14445" s="330"/>
    </row>
    <row r="14446" spans="18:18" x14ac:dyDescent="0.25">
      <c r="R14446" s="330"/>
    </row>
    <row r="14447" spans="18:18" x14ac:dyDescent="0.25">
      <c r="R14447" s="330"/>
    </row>
    <row r="14448" spans="18:18" x14ac:dyDescent="0.25">
      <c r="R14448" s="330"/>
    </row>
    <row r="14449" spans="18:18" x14ac:dyDescent="0.25">
      <c r="R14449" s="330"/>
    </row>
    <row r="14450" spans="18:18" x14ac:dyDescent="0.25">
      <c r="R14450" s="330"/>
    </row>
    <row r="14451" spans="18:18" x14ac:dyDescent="0.25">
      <c r="R14451" s="330"/>
    </row>
    <row r="14452" spans="18:18" x14ac:dyDescent="0.25">
      <c r="R14452" s="330"/>
    </row>
    <row r="14453" spans="18:18" x14ac:dyDescent="0.25">
      <c r="R14453" s="330"/>
    </row>
    <row r="14454" spans="18:18" x14ac:dyDescent="0.25">
      <c r="R14454" s="330"/>
    </row>
    <row r="14455" spans="18:18" x14ac:dyDescent="0.25">
      <c r="R14455" s="330"/>
    </row>
    <row r="14456" spans="18:18" x14ac:dyDescent="0.25">
      <c r="R14456" s="330"/>
    </row>
    <row r="14457" spans="18:18" x14ac:dyDescent="0.25">
      <c r="R14457" s="330"/>
    </row>
    <row r="14458" spans="18:18" x14ac:dyDescent="0.25">
      <c r="R14458" s="330"/>
    </row>
    <row r="14459" spans="18:18" x14ac:dyDescent="0.25">
      <c r="R14459" s="330"/>
    </row>
    <row r="14460" spans="18:18" x14ac:dyDescent="0.25">
      <c r="R14460" s="330"/>
    </row>
    <row r="14461" spans="18:18" x14ac:dyDescent="0.25">
      <c r="R14461" s="330"/>
    </row>
    <row r="14462" spans="18:18" x14ac:dyDescent="0.25">
      <c r="R14462" s="330"/>
    </row>
    <row r="14463" spans="18:18" x14ac:dyDescent="0.25">
      <c r="R14463" s="330"/>
    </row>
    <row r="14464" spans="18:18" x14ac:dyDescent="0.25">
      <c r="R14464" s="330"/>
    </row>
    <row r="14465" spans="18:18" x14ac:dyDescent="0.25">
      <c r="R14465" s="330"/>
    </row>
    <row r="14466" spans="18:18" x14ac:dyDescent="0.25">
      <c r="R14466" s="330"/>
    </row>
    <row r="14467" spans="18:18" x14ac:dyDescent="0.25">
      <c r="R14467" s="330"/>
    </row>
    <row r="14468" spans="18:18" x14ac:dyDescent="0.25">
      <c r="R14468" s="330"/>
    </row>
    <row r="14469" spans="18:18" x14ac:dyDescent="0.25">
      <c r="R14469" s="330"/>
    </row>
    <row r="14470" spans="18:18" x14ac:dyDescent="0.25">
      <c r="R14470" s="330"/>
    </row>
    <row r="14471" spans="18:18" x14ac:dyDescent="0.25">
      <c r="R14471" s="330"/>
    </row>
    <row r="14472" spans="18:18" x14ac:dyDescent="0.25">
      <c r="R14472" s="330"/>
    </row>
    <row r="14473" spans="18:18" x14ac:dyDescent="0.25">
      <c r="R14473" s="330"/>
    </row>
    <row r="14474" spans="18:18" x14ac:dyDescent="0.25">
      <c r="R14474" s="330"/>
    </row>
    <row r="14475" spans="18:18" x14ac:dyDescent="0.25">
      <c r="R14475" s="330"/>
    </row>
    <row r="14476" spans="18:18" x14ac:dyDescent="0.25">
      <c r="R14476" s="330"/>
    </row>
    <row r="14477" spans="18:18" x14ac:dyDescent="0.25">
      <c r="R14477" s="330"/>
    </row>
    <row r="14478" spans="18:18" x14ac:dyDescent="0.25">
      <c r="R14478" s="330"/>
    </row>
    <row r="14479" spans="18:18" x14ac:dyDescent="0.25">
      <c r="R14479" s="330"/>
    </row>
    <row r="14480" spans="18:18" x14ac:dyDescent="0.25">
      <c r="R14480" s="330"/>
    </row>
    <row r="14481" spans="18:18" x14ac:dyDescent="0.25">
      <c r="R14481" s="330"/>
    </row>
    <row r="14482" spans="18:18" x14ac:dyDescent="0.25">
      <c r="R14482" s="330"/>
    </row>
    <row r="14483" spans="18:18" x14ac:dyDescent="0.25">
      <c r="R14483" s="330"/>
    </row>
    <row r="14484" spans="18:18" x14ac:dyDescent="0.25">
      <c r="R14484" s="330"/>
    </row>
    <row r="14485" spans="18:18" x14ac:dyDescent="0.25">
      <c r="R14485" s="330"/>
    </row>
    <row r="14486" spans="18:18" x14ac:dyDescent="0.25">
      <c r="R14486" s="330"/>
    </row>
    <row r="14487" spans="18:18" x14ac:dyDescent="0.25">
      <c r="R14487" s="330"/>
    </row>
    <row r="14488" spans="18:18" x14ac:dyDescent="0.25">
      <c r="R14488" s="330"/>
    </row>
    <row r="14489" spans="18:18" x14ac:dyDescent="0.25">
      <c r="R14489" s="330"/>
    </row>
    <row r="14490" spans="18:18" x14ac:dyDescent="0.25">
      <c r="R14490" s="330"/>
    </row>
    <row r="14491" spans="18:18" x14ac:dyDescent="0.25">
      <c r="R14491" s="330"/>
    </row>
    <row r="14492" spans="18:18" x14ac:dyDescent="0.25">
      <c r="R14492" s="330"/>
    </row>
    <row r="14493" spans="18:18" x14ac:dyDescent="0.25">
      <c r="R14493" s="330"/>
    </row>
    <row r="14494" spans="18:18" x14ac:dyDescent="0.25">
      <c r="R14494" s="330"/>
    </row>
    <row r="14495" spans="18:18" x14ac:dyDescent="0.25">
      <c r="R14495" s="330"/>
    </row>
    <row r="14496" spans="18:18" x14ac:dyDescent="0.25">
      <c r="R14496" s="330"/>
    </row>
    <row r="14497" spans="18:18" x14ac:dyDescent="0.25">
      <c r="R14497" s="330"/>
    </row>
    <row r="14498" spans="18:18" x14ac:dyDescent="0.25">
      <c r="R14498" s="330"/>
    </row>
    <row r="14499" spans="18:18" x14ac:dyDescent="0.25">
      <c r="R14499" s="330"/>
    </row>
    <row r="14500" spans="18:18" x14ac:dyDescent="0.25">
      <c r="R14500" s="330"/>
    </row>
    <row r="14501" spans="18:18" x14ac:dyDescent="0.25">
      <c r="R14501" s="330"/>
    </row>
    <row r="14502" spans="18:18" x14ac:dyDescent="0.25">
      <c r="R14502" s="330"/>
    </row>
    <row r="14503" spans="18:18" x14ac:dyDescent="0.25">
      <c r="R14503" s="330"/>
    </row>
    <row r="14504" spans="18:18" x14ac:dyDescent="0.25">
      <c r="R14504" s="330"/>
    </row>
    <row r="14505" spans="18:18" x14ac:dyDescent="0.25">
      <c r="R14505" s="330"/>
    </row>
    <row r="14506" spans="18:18" x14ac:dyDescent="0.25">
      <c r="R14506" s="330"/>
    </row>
    <row r="14507" spans="18:18" x14ac:dyDescent="0.25">
      <c r="R14507" s="330"/>
    </row>
    <row r="14508" spans="18:18" x14ac:dyDescent="0.25">
      <c r="R14508" s="330"/>
    </row>
    <row r="14509" spans="18:18" x14ac:dyDescent="0.25">
      <c r="R14509" s="330"/>
    </row>
    <row r="14510" spans="18:18" x14ac:dyDescent="0.25">
      <c r="R14510" s="330"/>
    </row>
    <row r="14511" spans="18:18" x14ac:dyDescent="0.25">
      <c r="R14511" s="330"/>
    </row>
    <row r="14512" spans="18:18" x14ac:dyDescent="0.25">
      <c r="R14512" s="330"/>
    </row>
    <row r="14513" spans="18:18" x14ac:dyDescent="0.25">
      <c r="R14513" s="330"/>
    </row>
    <row r="14514" spans="18:18" x14ac:dyDescent="0.25">
      <c r="R14514" s="330"/>
    </row>
    <row r="14515" spans="18:18" x14ac:dyDescent="0.25">
      <c r="R14515" s="330"/>
    </row>
    <row r="14516" spans="18:18" x14ac:dyDescent="0.25">
      <c r="R14516" s="330"/>
    </row>
    <row r="14517" spans="18:18" x14ac:dyDescent="0.25">
      <c r="R14517" s="330"/>
    </row>
    <row r="14518" spans="18:18" x14ac:dyDescent="0.25">
      <c r="R14518" s="330"/>
    </row>
    <row r="14519" spans="18:18" x14ac:dyDescent="0.25">
      <c r="R14519" s="330"/>
    </row>
    <row r="14520" spans="18:18" x14ac:dyDescent="0.25">
      <c r="R14520" s="330"/>
    </row>
    <row r="14521" spans="18:18" x14ac:dyDescent="0.25">
      <c r="R14521" s="330"/>
    </row>
    <row r="14522" spans="18:18" x14ac:dyDescent="0.25">
      <c r="R14522" s="330"/>
    </row>
    <row r="14523" spans="18:18" x14ac:dyDescent="0.25">
      <c r="R14523" s="330"/>
    </row>
    <row r="14524" spans="18:18" x14ac:dyDescent="0.25">
      <c r="R14524" s="330"/>
    </row>
    <row r="14525" spans="18:18" x14ac:dyDescent="0.25">
      <c r="R14525" s="330"/>
    </row>
    <row r="14526" spans="18:18" x14ac:dyDescent="0.25">
      <c r="R14526" s="330"/>
    </row>
    <row r="14527" spans="18:18" x14ac:dyDescent="0.25">
      <c r="R14527" s="330"/>
    </row>
    <row r="14528" spans="18:18" x14ac:dyDescent="0.25">
      <c r="R14528" s="330"/>
    </row>
    <row r="14529" spans="18:18" x14ac:dyDescent="0.25">
      <c r="R14529" s="330"/>
    </row>
    <row r="14530" spans="18:18" x14ac:dyDescent="0.25">
      <c r="R14530" s="330"/>
    </row>
    <row r="14531" spans="18:18" x14ac:dyDescent="0.25">
      <c r="R14531" s="330"/>
    </row>
    <row r="14532" spans="18:18" x14ac:dyDescent="0.25">
      <c r="R14532" s="330"/>
    </row>
    <row r="14533" spans="18:18" x14ac:dyDescent="0.25">
      <c r="R14533" s="330"/>
    </row>
    <row r="14534" spans="18:18" x14ac:dyDescent="0.25">
      <c r="R14534" s="330"/>
    </row>
    <row r="14535" spans="18:18" x14ac:dyDescent="0.25">
      <c r="R14535" s="330"/>
    </row>
    <row r="14536" spans="18:18" x14ac:dyDescent="0.25">
      <c r="R14536" s="330"/>
    </row>
    <row r="14537" spans="18:18" x14ac:dyDescent="0.25">
      <c r="R14537" s="330"/>
    </row>
    <row r="14538" spans="18:18" x14ac:dyDescent="0.25">
      <c r="R14538" s="330"/>
    </row>
    <row r="14539" spans="18:18" x14ac:dyDescent="0.25">
      <c r="R14539" s="330"/>
    </row>
    <row r="14540" spans="18:18" x14ac:dyDescent="0.25">
      <c r="R14540" s="330"/>
    </row>
    <row r="14541" spans="18:18" x14ac:dyDescent="0.25">
      <c r="R14541" s="330"/>
    </row>
    <row r="14542" spans="18:18" x14ac:dyDescent="0.25">
      <c r="R14542" s="330"/>
    </row>
    <row r="14543" spans="18:18" x14ac:dyDescent="0.25">
      <c r="R14543" s="330"/>
    </row>
    <row r="14544" spans="18:18" x14ac:dyDescent="0.25">
      <c r="R14544" s="330"/>
    </row>
    <row r="14545" spans="18:18" x14ac:dyDescent="0.25">
      <c r="R14545" s="330"/>
    </row>
    <row r="14546" spans="18:18" x14ac:dyDescent="0.25">
      <c r="R14546" s="330"/>
    </row>
    <row r="14547" spans="18:18" x14ac:dyDescent="0.25">
      <c r="R14547" s="330"/>
    </row>
    <row r="14548" spans="18:18" x14ac:dyDescent="0.25">
      <c r="R14548" s="330"/>
    </row>
    <row r="14549" spans="18:18" x14ac:dyDescent="0.25">
      <c r="R14549" s="330"/>
    </row>
    <row r="14550" spans="18:18" x14ac:dyDescent="0.25">
      <c r="R14550" s="330"/>
    </row>
    <row r="14551" spans="18:18" x14ac:dyDescent="0.25">
      <c r="R14551" s="330"/>
    </row>
    <row r="14552" spans="18:18" x14ac:dyDescent="0.25">
      <c r="R14552" s="330"/>
    </row>
    <row r="14553" spans="18:18" x14ac:dyDescent="0.25">
      <c r="R14553" s="330"/>
    </row>
    <row r="14554" spans="18:18" x14ac:dyDescent="0.25">
      <c r="R14554" s="330"/>
    </row>
    <row r="14555" spans="18:18" x14ac:dyDescent="0.25">
      <c r="R14555" s="330"/>
    </row>
    <row r="14556" spans="18:18" x14ac:dyDescent="0.25">
      <c r="R14556" s="330"/>
    </row>
    <row r="14557" spans="18:18" x14ac:dyDescent="0.25">
      <c r="R14557" s="330"/>
    </row>
    <row r="14558" spans="18:18" x14ac:dyDescent="0.25">
      <c r="R14558" s="330"/>
    </row>
    <row r="14559" spans="18:18" x14ac:dyDescent="0.25">
      <c r="R14559" s="330"/>
    </row>
    <row r="14560" spans="18:18" x14ac:dyDescent="0.25">
      <c r="R14560" s="330"/>
    </row>
    <row r="14561" spans="18:18" x14ac:dyDescent="0.25">
      <c r="R14561" s="330"/>
    </row>
    <row r="14562" spans="18:18" x14ac:dyDescent="0.25">
      <c r="R14562" s="330"/>
    </row>
    <row r="14563" spans="18:18" x14ac:dyDescent="0.25">
      <c r="R14563" s="330"/>
    </row>
    <row r="14564" spans="18:18" x14ac:dyDescent="0.25">
      <c r="R14564" s="330"/>
    </row>
    <row r="14565" spans="18:18" x14ac:dyDescent="0.25">
      <c r="R14565" s="330"/>
    </row>
    <row r="14566" spans="18:18" x14ac:dyDescent="0.25">
      <c r="R14566" s="330"/>
    </row>
    <row r="14567" spans="18:18" x14ac:dyDescent="0.25">
      <c r="R14567" s="330"/>
    </row>
    <row r="14568" spans="18:18" x14ac:dyDescent="0.25">
      <c r="R14568" s="330"/>
    </row>
    <row r="14569" spans="18:18" x14ac:dyDescent="0.25">
      <c r="R14569" s="330"/>
    </row>
    <row r="14570" spans="18:18" x14ac:dyDescent="0.25">
      <c r="R14570" s="330"/>
    </row>
    <row r="14571" spans="18:18" x14ac:dyDescent="0.25">
      <c r="R14571" s="330"/>
    </row>
    <row r="14572" spans="18:18" x14ac:dyDescent="0.25">
      <c r="R14572" s="330"/>
    </row>
    <row r="14573" spans="18:18" x14ac:dyDescent="0.25">
      <c r="R14573" s="330"/>
    </row>
    <row r="14574" spans="18:18" x14ac:dyDescent="0.25">
      <c r="R14574" s="330"/>
    </row>
    <row r="14575" spans="18:18" x14ac:dyDescent="0.25">
      <c r="R14575" s="330"/>
    </row>
    <row r="14576" spans="18:18" x14ac:dyDescent="0.25">
      <c r="R14576" s="330"/>
    </row>
    <row r="14577" spans="18:18" x14ac:dyDescent="0.25">
      <c r="R14577" s="330"/>
    </row>
    <row r="14578" spans="18:18" x14ac:dyDescent="0.25">
      <c r="R14578" s="330"/>
    </row>
    <row r="14579" spans="18:18" x14ac:dyDescent="0.25">
      <c r="R14579" s="330"/>
    </row>
    <row r="14580" spans="18:18" x14ac:dyDescent="0.25">
      <c r="R14580" s="330"/>
    </row>
    <row r="14581" spans="18:18" x14ac:dyDescent="0.25">
      <c r="R14581" s="330"/>
    </row>
    <row r="14582" spans="18:18" x14ac:dyDescent="0.25">
      <c r="R14582" s="330"/>
    </row>
    <row r="14583" spans="18:18" x14ac:dyDescent="0.25">
      <c r="R14583" s="330"/>
    </row>
    <row r="14584" spans="18:18" x14ac:dyDescent="0.25">
      <c r="R14584" s="330"/>
    </row>
    <row r="14585" spans="18:18" x14ac:dyDescent="0.25">
      <c r="R14585" s="330"/>
    </row>
    <row r="14586" spans="18:18" x14ac:dyDescent="0.25">
      <c r="R14586" s="330"/>
    </row>
    <row r="14587" spans="18:18" x14ac:dyDescent="0.25">
      <c r="R14587" s="330"/>
    </row>
    <row r="14588" spans="18:18" x14ac:dyDescent="0.25">
      <c r="R14588" s="330"/>
    </row>
    <row r="14589" spans="18:18" x14ac:dyDescent="0.25">
      <c r="R14589" s="330"/>
    </row>
    <row r="14590" spans="18:18" x14ac:dyDescent="0.25">
      <c r="R14590" s="330"/>
    </row>
    <row r="14591" spans="18:18" x14ac:dyDescent="0.25">
      <c r="R14591" s="330"/>
    </row>
    <row r="14592" spans="18:18" x14ac:dyDescent="0.25">
      <c r="R14592" s="330"/>
    </row>
    <row r="14593" spans="18:18" x14ac:dyDescent="0.25">
      <c r="R14593" s="330"/>
    </row>
    <row r="14594" spans="18:18" x14ac:dyDescent="0.25">
      <c r="R14594" s="330"/>
    </row>
    <row r="14595" spans="18:18" x14ac:dyDescent="0.25">
      <c r="R14595" s="330"/>
    </row>
    <row r="14596" spans="18:18" x14ac:dyDescent="0.25">
      <c r="R14596" s="330"/>
    </row>
    <row r="14597" spans="18:18" x14ac:dyDescent="0.25">
      <c r="R14597" s="330"/>
    </row>
    <row r="14598" spans="18:18" x14ac:dyDescent="0.25">
      <c r="R14598" s="330"/>
    </row>
    <row r="14599" spans="18:18" x14ac:dyDescent="0.25">
      <c r="R14599" s="330"/>
    </row>
    <row r="14600" spans="18:18" x14ac:dyDescent="0.25">
      <c r="R14600" s="330"/>
    </row>
    <row r="14601" spans="18:18" x14ac:dyDescent="0.25">
      <c r="R14601" s="330"/>
    </row>
    <row r="14602" spans="18:18" x14ac:dyDescent="0.25">
      <c r="R14602" s="330"/>
    </row>
    <row r="14603" spans="18:18" x14ac:dyDescent="0.25">
      <c r="R14603" s="330"/>
    </row>
    <row r="14604" spans="18:18" x14ac:dyDescent="0.25">
      <c r="R14604" s="330"/>
    </row>
    <row r="14605" spans="18:18" x14ac:dyDescent="0.25">
      <c r="R14605" s="330"/>
    </row>
    <row r="14606" spans="18:18" x14ac:dyDescent="0.25">
      <c r="R14606" s="330"/>
    </row>
    <row r="14607" spans="18:18" x14ac:dyDescent="0.25">
      <c r="R14607" s="330"/>
    </row>
    <row r="14608" spans="18:18" x14ac:dyDescent="0.25">
      <c r="R14608" s="330"/>
    </row>
    <row r="14609" spans="18:18" x14ac:dyDescent="0.25">
      <c r="R14609" s="330"/>
    </row>
    <row r="14610" spans="18:18" x14ac:dyDescent="0.25">
      <c r="R14610" s="330"/>
    </row>
    <row r="14611" spans="18:18" x14ac:dyDescent="0.25">
      <c r="R14611" s="330"/>
    </row>
    <row r="14612" spans="18:18" x14ac:dyDescent="0.25">
      <c r="R14612" s="330"/>
    </row>
    <row r="14613" spans="18:18" x14ac:dyDescent="0.25">
      <c r="R14613" s="330"/>
    </row>
    <row r="14614" spans="18:18" x14ac:dyDescent="0.25">
      <c r="R14614" s="330"/>
    </row>
    <row r="14615" spans="18:18" x14ac:dyDescent="0.25">
      <c r="R14615" s="330"/>
    </row>
    <row r="14616" spans="18:18" x14ac:dyDescent="0.25">
      <c r="R14616" s="330"/>
    </row>
    <row r="14617" spans="18:18" x14ac:dyDescent="0.25">
      <c r="R14617" s="330"/>
    </row>
    <row r="14618" spans="18:18" x14ac:dyDescent="0.25">
      <c r="R14618" s="330"/>
    </row>
    <row r="14619" spans="18:18" x14ac:dyDescent="0.25">
      <c r="R14619" s="330"/>
    </row>
    <row r="14620" spans="18:18" x14ac:dyDescent="0.25">
      <c r="R14620" s="330"/>
    </row>
    <row r="14621" spans="18:18" x14ac:dyDescent="0.25">
      <c r="R14621" s="330"/>
    </row>
    <row r="14622" spans="18:18" x14ac:dyDescent="0.25">
      <c r="R14622" s="330"/>
    </row>
    <row r="14623" spans="18:18" x14ac:dyDescent="0.25">
      <c r="R14623" s="330"/>
    </row>
    <row r="14624" spans="18:18" x14ac:dyDescent="0.25">
      <c r="R14624" s="330"/>
    </row>
    <row r="14625" spans="18:18" x14ac:dyDescent="0.25">
      <c r="R14625" s="330"/>
    </row>
    <row r="14626" spans="18:18" x14ac:dyDescent="0.25">
      <c r="R14626" s="330"/>
    </row>
    <row r="14627" spans="18:18" x14ac:dyDescent="0.25">
      <c r="R14627" s="330"/>
    </row>
    <row r="14628" spans="18:18" x14ac:dyDescent="0.25">
      <c r="R14628" s="330"/>
    </row>
    <row r="14629" spans="18:18" x14ac:dyDescent="0.25">
      <c r="R14629" s="330"/>
    </row>
    <row r="14630" spans="18:18" x14ac:dyDescent="0.25">
      <c r="R14630" s="330"/>
    </row>
    <row r="14631" spans="18:18" x14ac:dyDescent="0.25">
      <c r="R14631" s="330"/>
    </row>
    <row r="14632" spans="18:18" x14ac:dyDescent="0.25">
      <c r="R14632" s="330"/>
    </row>
    <row r="14633" spans="18:18" x14ac:dyDescent="0.25">
      <c r="R14633" s="330"/>
    </row>
    <row r="14634" spans="18:18" x14ac:dyDescent="0.25">
      <c r="R14634" s="330"/>
    </row>
    <row r="14635" spans="18:18" x14ac:dyDescent="0.25">
      <c r="R14635" s="330"/>
    </row>
    <row r="14636" spans="18:18" x14ac:dyDescent="0.25">
      <c r="R14636" s="330"/>
    </row>
    <row r="14637" spans="18:18" x14ac:dyDescent="0.25">
      <c r="R14637" s="330"/>
    </row>
    <row r="14638" spans="18:18" x14ac:dyDescent="0.25">
      <c r="R14638" s="330"/>
    </row>
    <row r="14639" spans="18:18" x14ac:dyDescent="0.25">
      <c r="R14639" s="330"/>
    </row>
    <row r="14640" spans="18:18" x14ac:dyDescent="0.25">
      <c r="R14640" s="330"/>
    </row>
    <row r="14641" spans="18:18" x14ac:dyDescent="0.25">
      <c r="R14641" s="330"/>
    </row>
    <row r="14642" spans="18:18" x14ac:dyDescent="0.25">
      <c r="R14642" s="330"/>
    </row>
    <row r="14643" spans="18:18" x14ac:dyDescent="0.25">
      <c r="R14643" s="330"/>
    </row>
    <row r="14644" spans="18:18" x14ac:dyDescent="0.25">
      <c r="R14644" s="330"/>
    </row>
    <row r="14645" spans="18:18" x14ac:dyDescent="0.25">
      <c r="R14645" s="330"/>
    </row>
    <row r="14646" spans="18:18" x14ac:dyDescent="0.25">
      <c r="R14646" s="330"/>
    </row>
    <row r="14647" spans="18:18" x14ac:dyDescent="0.25">
      <c r="R14647" s="330"/>
    </row>
    <row r="14648" spans="18:18" x14ac:dyDescent="0.25">
      <c r="R14648" s="330"/>
    </row>
    <row r="14649" spans="18:18" x14ac:dyDescent="0.25">
      <c r="R14649" s="330"/>
    </row>
    <row r="14650" spans="18:18" x14ac:dyDescent="0.25">
      <c r="R14650" s="330"/>
    </row>
    <row r="14651" spans="18:18" x14ac:dyDescent="0.25">
      <c r="R14651" s="330"/>
    </row>
    <row r="14652" spans="18:18" x14ac:dyDescent="0.25">
      <c r="R14652" s="330"/>
    </row>
    <row r="14653" spans="18:18" x14ac:dyDescent="0.25">
      <c r="R14653" s="330"/>
    </row>
    <row r="14654" spans="18:18" x14ac:dyDescent="0.25">
      <c r="R14654" s="330"/>
    </row>
    <row r="14655" spans="18:18" x14ac:dyDescent="0.25">
      <c r="R14655" s="330"/>
    </row>
    <row r="14656" spans="18:18" x14ac:dyDescent="0.25">
      <c r="R14656" s="330"/>
    </row>
    <row r="14657" spans="18:18" x14ac:dyDescent="0.25">
      <c r="R14657" s="330"/>
    </row>
    <row r="14658" spans="18:18" x14ac:dyDescent="0.25">
      <c r="R14658" s="330"/>
    </row>
    <row r="14659" spans="18:18" x14ac:dyDescent="0.25">
      <c r="R14659" s="330"/>
    </row>
    <row r="14660" spans="18:18" x14ac:dyDescent="0.25">
      <c r="R14660" s="330"/>
    </row>
    <row r="14661" spans="18:18" x14ac:dyDescent="0.25">
      <c r="R14661" s="330"/>
    </row>
    <row r="14662" spans="18:18" x14ac:dyDescent="0.25">
      <c r="R14662" s="330"/>
    </row>
    <row r="14663" spans="18:18" x14ac:dyDescent="0.25">
      <c r="R14663" s="330"/>
    </row>
    <row r="14664" spans="18:18" x14ac:dyDescent="0.25">
      <c r="R14664" s="330"/>
    </row>
    <row r="14665" spans="18:18" x14ac:dyDescent="0.25">
      <c r="R14665" s="330"/>
    </row>
    <row r="14666" spans="18:18" x14ac:dyDescent="0.25">
      <c r="R14666" s="330"/>
    </row>
    <row r="14667" spans="18:18" x14ac:dyDescent="0.25">
      <c r="R14667" s="330"/>
    </row>
    <row r="14668" spans="18:18" x14ac:dyDescent="0.25">
      <c r="R14668" s="330"/>
    </row>
    <row r="14669" spans="18:18" x14ac:dyDescent="0.25">
      <c r="R14669" s="330"/>
    </row>
    <row r="14670" spans="18:18" x14ac:dyDescent="0.25">
      <c r="R14670" s="330"/>
    </row>
    <row r="14671" spans="18:18" x14ac:dyDescent="0.25">
      <c r="R14671" s="330"/>
    </row>
    <row r="14672" spans="18:18" x14ac:dyDescent="0.25">
      <c r="R14672" s="330"/>
    </row>
    <row r="14673" spans="18:18" x14ac:dyDescent="0.25">
      <c r="R14673" s="330"/>
    </row>
    <row r="14674" spans="18:18" x14ac:dyDescent="0.25">
      <c r="R14674" s="330"/>
    </row>
    <row r="14675" spans="18:18" x14ac:dyDescent="0.25">
      <c r="R14675" s="330"/>
    </row>
    <row r="14676" spans="18:18" x14ac:dyDescent="0.25">
      <c r="R14676" s="330"/>
    </row>
    <row r="14677" spans="18:18" x14ac:dyDescent="0.25">
      <c r="R14677" s="330"/>
    </row>
    <row r="14678" spans="18:18" x14ac:dyDescent="0.25">
      <c r="R14678" s="330"/>
    </row>
    <row r="14679" spans="18:18" x14ac:dyDescent="0.25">
      <c r="R14679" s="330"/>
    </row>
    <row r="14680" spans="18:18" x14ac:dyDescent="0.25">
      <c r="R14680" s="330"/>
    </row>
    <row r="14681" spans="18:18" x14ac:dyDescent="0.25">
      <c r="R14681" s="330"/>
    </row>
    <row r="14682" spans="18:18" x14ac:dyDescent="0.25">
      <c r="R14682" s="330"/>
    </row>
    <row r="14683" spans="18:18" x14ac:dyDescent="0.25">
      <c r="R14683" s="330"/>
    </row>
    <row r="14684" spans="18:18" x14ac:dyDescent="0.25">
      <c r="R14684" s="330"/>
    </row>
    <row r="14685" spans="18:18" x14ac:dyDescent="0.25">
      <c r="R14685" s="330"/>
    </row>
    <row r="14686" spans="18:18" x14ac:dyDescent="0.25">
      <c r="R14686" s="330"/>
    </row>
    <row r="14687" spans="18:18" x14ac:dyDescent="0.25">
      <c r="R14687" s="330"/>
    </row>
    <row r="14688" spans="18:18" x14ac:dyDescent="0.25">
      <c r="R14688" s="330"/>
    </row>
    <row r="14689" spans="18:18" x14ac:dyDescent="0.25">
      <c r="R14689" s="330"/>
    </row>
    <row r="14690" spans="18:18" x14ac:dyDescent="0.25">
      <c r="R14690" s="330"/>
    </row>
    <row r="14691" spans="18:18" x14ac:dyDescent="0.25">
      <c r="R14691" s="330"/>
    </row>
    <row r="14692" spans="18:18" x14ac:dyDescent="0.25">
      <c r="R14692" s="330"/>
    </row>
    <row r="14693" spans="18:18" x14ac:dyDescent="0.25">
      <c r="R14693" s="330"/>
    </row>
    <row r="14694" spans="18:18" x14ac:dyDescent="0.25">
      <c r="R14694" s="330"/>
    </row>
    <row r="14695" spans="18:18" x14ac:dyDescent="0.25">
      <c r="R14695" s="330"/>
    </row>
    <row r="14696" spans="18:18" x14ac:dyDescent="0.25">
      <c r="R14696" s="330"/>
    </row>
    <row r="14697" spans="18:18" x14ac:dyDescent="0.25">
      <c r="R14697" s="330"/>
    </row>
    <row r="14698" spans="18:18" x14ac:dyDescent="0.25">
      <c r="R14698" s="330"/>
    </row>
    <row r="14699" spans="18:18" x14ac:dyDescent="0.25">
      <c r="R14699" s="330"/>
    </row>
    <row r="14700" spans="18:18" x14ac:dyDescent="0.25">
      <c r="R14700" s="330"/>
    </row>
    <row r="14701" spans="18:18" x14ac:dyDescent="0.25">
      <c r="R14701" s="330"/>
    </row>
    <row r="14702" spans="18:18" x14ac:dyDescent="0.25">
      <c r="R14702" s="330"/>
    </row>
    <row r="14703" spans="18:18" x14ac:dyDescent="0.25">
      <c r="R14703" s="330"/>
    </row>
    <row r="14704" spans="18:18" x14ac:dyDescent="0.25">
      <c r="R14704" s="330"/>
    </row>
    <row r="14705" spans="18:18" x14ac:dyDescent="0.25">
      <c r="R14705" s="330"/>
    </row>
    <row r="14706" spans="18:18" x14ac:dyDescent="0.25">
      <c r="R14706" s="330"/>
    </row>
    <row r="14707" spans="18:18" x14ac:dyDescent="0.25">
      <c r="R14707" s="330"/>
    </row>
    <row r="14708" spans="18:18" x14ac:dyDescent="0.25">
      <c r="R14708" s="330"/>
    </row>
    <row r="14709" spans="18:18" x14ac:dyDescent="0.25">
      <c r="R14709" s="330"/>
    </row>
    <row r="14710" spans="18:18" x14ac:dyDescent="0.25">
      <c r="R14710" s="330"/>
    </row>
    <row r="14711" spans="18:18" x14ac:dyDescent="0.25">
      <c r="R14711" s="330"/>
    </row>
    <row r="14712" spans="18:18" x14ac:dyDescent="0.25">
      <c r="R14712" s="330"/>
    </row>
    <row r="14713" spans="18:18" x14ac:dyDescent="0.25">
      <c r="R14713" s="330"/>
    </row>
    <row r="14714" spans="18:18" x14ac:dyDescent="0.25">
      <c r="R14714" s="330"/>
    </row>
    <row r="14715" spans="18:18" x14ac:dyDescent="0.25">
      <c r="R14715" s="330"/>
    </row>
    <row r="14716" spans="18:18" x14ac:dyDescent="0.25">
      <c r="R14716" s="330"/>
    </row>
    <row r="14717" spans="18:18" x14ac:dyDescent="0.25">
      <c r="R14717" s="330"/>
    </row>
    <row r="14718" spans="18:18" x14ac:dyDescent="0.25">
      <c r="R14718" s="330"/>
    </row>
    <row r="14719" spans="18:18" x14ac:dyDescent="0.25">
      <c r="R14719" s="330"/>
    </row>
    <row r="14720" spans="18:18" x14ac:dyDescent="0.25">
      <c r="R14720" s="330"/>
    </row>
    <row r="14721" spans="18:18" x14ac:dyDescent="0.25">
      <c r="R14721" s="330"/>
    </row>
    <row r="14722" spans="18:18" x14ac:dyDescent="0.25">
      <c r="R14722" s="330"/>
    </row>
    <row r="14723" spans="18:18" x14ac:dyDescent="0.25">
      <c r="R14723" s="330"/>
    </row>
    <row r="14724" spans="18:18" x14ac:dyDescent="0.25">
      <c r="R14724" s="330"/>
    </row>
    <row r="14725" spans="18:18" x14ac:dyDescent="0.25">
      <c r="R14725" s="330"/>
    </row>
    <row r="14726" spans="18:18" x14ac:dyDescent="0.25">
      <c r="R14726" s="330"/>
    </row>
    <row r="14727" spans="18:18" x14ac:dyDescent="0.25">
      <c r="R14727" s="330"/>
    </row>
    <row r="14728" spans="18:18" x14ac:dyDescent="0.25">
      <c r="R14728" s="330"/>
    </row>
    <row r="14729" spans="18:18" x14ac:dyDescent="0.25">
      <c r="R14729" s="330"/>
    </row>
    <row r="14730" spans="18:18" x14ac:dyDescent="0.25">
      <c r="R14730" s="330"/>
    </row>
    <row r="14731" spans="18:18" x14ac:dyDescent="0.25">
      <c r="R14731" s="330"/>
    </row>
    <row r="14732" spans="18:18" x14ac:dyDescent="0.25">
      <c r="R14732" s="330"/>
    </row>
    <row r="14733" spans="18:18" x14ac:dyDescent="0.25">
      <c r="R14733" s="330"/>
    </row>
    <row r="14734" spans="18:18" x14ac:dyDescent="0.25">
      <c r="R14734" s="330"/>
    </row>
    <row r="14735" spans="18:18" x14ac:dyDescent="0.25">
      <c r="R14735" s="330"/>
    </row>
    <row r="14736" spans="18:18" x14ac:dyDescent="0.25">
      <c r="R14736" s="330"/>
    </row>
    <row r="14737" spans="18:18" x14ac:dyDescent="0.25">
      <c r="R14737" s="330"/>
    </row>
    <row r="14738" spans="18:18" x14ac:dyDescent="0.25">
      <c r="R14738" s="330"/>
    </row>
    <row r="14739" spans="18:18" x14ac:dyDescent="0.25">
      <c r="R14739" s="330"/>
    </row>
    <row r="14740" spans="18:18" x14ac:dyDescent="0.25">
      <c r="R14740" s="330"/>
    </row>
    <row r="14741" spans="18:18" x14ac:dyDescent="0.25">
      <c r="R14741" s="330"/>
    </row>
    <row r="14742" spans="18:18" x14ac:dyDescent="0.25">
      <c r="R14742" s="330"/>
    </row>
    <row r="14743" spans="18:18" x14ac:dyDescent="0.25">
      <c r="R14743" s="330"/>
    </row>
    <row r="14744" spans="18:18" x14ac:dyDescent="0.25">
      <c r="R14744" s="330"/>
    </row>
    <row r="14745" spans="18:18" x14ac:dyDescent="0.25">
      <c r="R14745" s="330"/>
    </row>
    <row r="14746" spans="18:18" x14ac:dyDescent="0.25">
      <c r="R14746" s="330"/>
    </row>
    <row r="14747" spans="18:18" x14ac:dyDescent="0.25">
      <c r="R14747" s="330"/>
    </row>
    <row r="14748" spans="18:18" x14ac:dyDescent="0.25">
      <c r="R14748" s="330"/>
    </row>
    <row r="14749" spans="18:18" x14ac:dyDescent="0.25">
      <c r="R14749" s="330"/>
    </row>
    <row r="14750" spans="18:18" x14ac:dyDescent="0.25">
      <c r="R14750" s="330"/>
    </row>
    <row r="14751" spans="18:18" x14ac:dyDescent="0.25">
      <c r="R14751" s="330"/>
    </row>
    <row r="14752" spans="18:18" x14ac:dyDescent="0.25">
      <c r="R14752" s="330"/>
    </row>
    <row r="14753" spans="18:18" x14ac:dyDescent="0.25">
      <c r="R14753" s="330"/>
    </row>
    <row r="14754" spans="18:18" x14ac:dyDescent="0.25">
      <c r="R14754" s="330"/>
    </row>
    <row r="14755" spans="18:18" x14ac:dyDescent="0.25">
      <c r="R14755" s="330"/>
    </row>
    <row r="14756" spans="18:18" x14ac:dyDescent="0.25">
      <c r="R14756" s="330"/>
    </row>
    <row r="14757" spans="18:18" x14ac:dyDescent="0.25">
      <c r="R14757" s="330"/>
    </row>
    <row r="14758" spans="18:18" x14ac:dyDescent="0.25">
      <c r="R14758" s="330"/>
    </row>
    <row r="14759" spans="18:18" x14ac:dyDescent="0.25">
      <c r="R14759" s="330"/>
    </row>
    <row r="14760" spans="18:18" x14ac:dyDescent="0.25">
      <c r="R14760" s="330"/>
    </row>
    <row r="14761" spans="18:18" x14ac:dyDescent="0.25">
      <c r="R14761" s="330"/>
    </row>
    <row r="14762" spans="18:18" x14ac:dyDescent="0.25">
      <c r="R14762" s="330"/>
    </row>
    <row r="14763" spans="18:18" x14ac:dyDescent="0.25">
      <c r="R14763" s="330"/>
    </row>
    <row r="14764" spans="18:18" x14ac:dyDescent="0.25">
      <c r="R14764" s="330"/>
    </row>
    <row r="14765" spans="18:18" x14ac:dyDescent="0.25">
      <c r="R14765" s="330"/>
    </row>
    <row r="14766" spans="18:18" x14ac:dyDescent="0.25">
      <c r="R14766" s="330"/>
    </row>
    <row r="14767" spans="18:18" x14ac:dyDescent="0.25">
      <c r="R14767" s="330"/>
    </row>
    <row r="14768" spans="18:18" x14ac:dyDescent="0.25">
      <c r="R14768" s="330"/>
    </row>
    <row r="14769" spans="18:18" x14ac:dyDescent="0.25">
      <c r="R14769" s="330"/>
    </row>
    <row r="14770" spans="18:18" x14ac:dyDescent="0.25">
      <c r="R14770" s="330"/>
    </row>
    <row r="14771" spans="18:18" x14ac:dyDescent="0.25">
      <c r="R14771" s="330"/>
    </row>
    <row r="14772" spans="18:18" x14ac:dyDescent="0.25">
      <c r="R14772" s="330"/>
    </row>
    <row r="14773" spans="18:18" x14ac:dyDescent="0.25">
      <c r="R14773" s="330"/>
    </row>
    <row r="14774" spans="18:18" x14ac:dyDescent="0.25">
      <c r="R14774" s="330"/>
    </row>
    <row r="14775" spans="18:18" x14ac:dyDescent="0.25">
      <c r="R14775" s="330"/>
    </row>
    <row r="14776" spans="18:18" x14ac:dyDescent="0.25">
      <c r="R14776" s="330"/>
    </row>
    <row r="14777" spans="18:18" x14ac:dyDescent="0.25">
      <c r="R14777" s="330"/>
    </row>
    <row r="14778" spans="18:18" x14ac:dyDescent="0.25">
      <c r="R14778" s="330"/>
    </row>
    <row r="14779" spans="18:18" x14ac:dyDescent="0.25">
      <c r="R14779" s="330"/>
    </row>
    <row r="14780" spans="18:18" x14ac:dyDescent="0.25">
      <c r="R14780" s="330"/>
    </row>
    <row r="14781" spans="18:18" x14ac:dyDescent="0.25">
      <c r="R14781" s="330"/>
    </row>
    <row r="14782" spans="18:18" x14ac:dyDescent="0.25">
      <c r="R14782" s="330"/>
    </row>
    <row r="14783" spans="18:18" x14ac:dyDescent="0.25">
      <c r="R14783" s="330"/>
    </row>
    <row r="14784" spans="18:18" x14ac:dyDescent="0.25">
      <c r="R14784" s="330"/>
    </row>
    <row r="14785" spans="18:18" x14ac:dyDescent="0.25">
      <c r="R14785" s="330"/>
    </row>
    <row r="14786" spans="18:18" x14ac:dyDescent="0.25">
      <c r="R14786" s="330"/>
    </row>
    <row r="14787" spans="18:18" x14ac:dyDescent="0.25">
      <c r="R14787" s="330"/>
    </row>
    <row r="14788" spans="18:18" x14ac:dyDescent="0.25">
      <c r="R14788" s="330"/>
    </row>
    <row r="14789" spans="18:18" x14ac:dyDescent="0.25">
      <c r="R14789" s="330"/>
    </row>
    <row r="14790" spans="18:18" x14ac:dyDescent="0.25">
      <c r="R14790" s="330"/>
    </row>
    <row r="14791" spans="18:18" x14ac:dyDescent="0.25">
      <c r="R14791" s="330"/>
    </row>
    <row r="14792" spans="18:18" x14ac:dyDescent="0.25">
      <c r="R14792" s="330"/>
    </row>
    <row r="14793" spans="18:18" x14ac:dyDescent="0.25">
      <c r="R14793" s="330"/>
    </row>
    <row r="14794" spans="18:18" x14ac:dyDescent="0.25">
      <c r="R14794" s="330"/>
    </row>
    <row r="14795" spans="18:18" x14ac:dyDescent="0.25">
      <c r="R14795" s="330"/>
    </row>
    <row r="14796" spans="18:18" x14ac:dyDescent="0.25">
      <c r="R14796" s="330"/>
    </row>
    <row r="14797" spans="18:18" x14ac:dyDescent="0.25">
      <c r="R14797" s="330"/>
    </row>
    <row r="14798" spans="18:18" x14ac:dyDescent="0.25">
      <c r="R14798" s="330"/>
    </row>
    <row r="14799" spans="18:18" x14ac:dyDescent="0.25">
      <c r="R14799" s="330"/>
    </row>
    <row r="14800" spans="18:18" x14ac:dyDescent="0.25">
      <c r="R14800" s="330"/>
    </row>
    <row r="14801" spans="18:18" x14ac:dyDescent="0.25">
      <c r="R14801" s="330"/>
    </row>
    <row r="14802" spans="18:18" x14ac:dyDescent="0.25">
      <c r="R14802" s="330"/>
    </row>
    <row r="14803" spans="18:18" x14ac:dyDescent="0.25">
      <c r="R14803" s="330"/>
    </row>
    <row r="14804" spans="18:18" x14ac:dyDescent="0.25">
      <c r="R14804" s="330"/>
    </row>
    <row r="14805" spans="18:18" x14ac:dyDescent="0.25">
      <c r="R14805" s="330"/>
    </row>
    <row r="14806" spans="18:18" x14ac:dyDescent="0.25">
      <c r="R14806" s="330"/>
    </row>
    <row r="14807" spans="18:18" x14ac:dyDescent="0.25">
      <c r="R14807" s="330"/>
    </row>
    <row r="14808" spans="18:18" x14ac:dyDescent="0.25">
      <c r="R14808" s="330"/>
    </row>
    <row r="14809" spans="18:18" x14ac:dyDescent="0.25">
      <c r="R14809" s="330"/>
    </row>
    <row r="14810" spans="18:18" x14ac:dyDescent="0.25">
      <c r="R14810" s="330"/>
    </row>
    <row r="14811" spans="18:18" x14ac:dyDescent="0.25">
      <c r="R14811" s="330"/>
    </row>
    <row r="14812" spans="18:18" x14ac:dyDescent="0.25">
      <c r="R14812" s="330"/>
    </row>
    <row r="14813" spans="18:18" x14ac:dyDescent="0.25">
      <c r="R14813" s="330"/>
    </row>
    <row r="14814" spans="18:18" x14ac:dyDescent="0.25">
      <c r="R14814" s="330"/>
    </row>
    <row r="14815" spans="18:18" x14ac:dyDescent="0.25">
      <c r="R14815" s="330"/>
    </row>
    <row r="14816" spans="18:18" x14ac:dyDescent="0.25">
      <c r="R14816" s="330"/>
    </row>
    <row r="14817" spans="18:18" x14ac:dyDescent="0.25">
      <c r="R14817" s="330"/>
    </row>
    <row r="14818" spans="18:18" x14ac:dyDescent="0.25">
      <c r="R14818" s="330"/>
    </row>
    <row r="14819" spans="18:18" x14ac:dyDescent="0.25">
      <c r="R14819" s="330"/>
    </row>
    <row r="14820" spans="18:18" x14ac:dyDescent="0.25">
      <c r="R14820" s="330"/>
    </row>
    <row r="14821" spans="18:18" x14ac:dyDescent="0.25">
      <c r="R14821" s="330"/>
    </row>
    <row r="14822" spans="18:18" x14ac:dyDescent="0.25">
      <c r="R14822" s="330"/>
    </row>
    <row r="14823" spans="18:18" x14ac:dyDescent="0.25">
      <c r="R14823" s="330"/>
    </row>
    <row r="14824" spans="18:18" x14ac:dyDescent="0.25">
      <c r="R14824" s="330"/>
    </row>
    <row r="14825" spans="18:18" x14ac:dyDescent="0.25">
      <c r="R14825" s="330"/>
    </row>
    <row r="14826" spans="18:18" x14ac:dyDescent="0.25">
      <c r="R14826" s="330"/>
    </row>
    <row r="14827" spans="18:18" x14ac:dyDescent="0.25">
      <c r="R14827" s="330"/>
    </row>
    <row r="14828" spans="18:18" x14ac:dyDescent="0.25">
      <c r="R14828" s="330"/>
    </row>
    <row r="14829" spans="18:18" x14ac:dyDescent="0.25">
      <c r="R14829" s="330"/>
    </row>
    <row r="14830" spans="18:18" x14ac:dyDescent="0.25">
      <c r="R14830" s="330"/>
    </row>
    <row r="14831" spans="18:18" x14ac:dyDescent="0.25">
      <c r="R14831" s="330"/>
    </row>
    <row r="14832" spans="18:18" x14ac:dyDescent="0.25">
      <c r="R14832" s="330"/>
    </row>
    <row r="14833" spans="18:18" x14ac:dyDescent="0.25">
      <c r="R14833" s="330"/>
    </row>
    <row r="14834" spans="18:18" x14ac:dyDescent="0.25">
      <c r="R14834" s="330"/>
    </row>
    <row r="14835" spans="18:18" x14ac:dyDescent="0.25">
      <c r="R14835" s="330"/>
    </row>
    <row r="14836" spans="18:18" x14ac:dyDescent="0.25">
      <c r="R14836" s="330"/>
    </row>
    <row r="14837" spans="18:18" x14ac:dyDescent="0.25">
      <c r="R14837" s="330"/>
    </row>
    <row r="14838" spans="18:18" x14ac:dyDescent="0.25">
      <c r="R14838" s="330"/>
    </row>
    <row r="14839" spans="18:18" x14ac:dyDescent="0.25">
      <c r="R14839" s="330"/>
    </row>
    <row r="14840" spans="18:18" x14ac:dyDescent="0.25">
      <c r="R14840" s="330"/>
    </row>
    <row r="14841" spans="18:18" x14ac:dyDescent="0.25">
      <c r="R14841" s="330"/>
    </row>
    <row r="14842" spans="18:18" x14ac:dyDescent="0.25">
      <c r="R14842" s="330"/>
    </row>
    <row r="14843" spans="18:18" x14ac:dyDescent="0.25">
      <c r="R14843" s="330"/>
    </row>
    <row r="14844" spans="18:18" x14ac:dyDescent="0.25">
      <c r="R14844" s="330"/>
    </row>
    <row r="14845" spans="18:18" x14ac:dyDescent="0.25">
      <c r="R14845" s="330"/>
    </row>
    <row r="14846" spans="18:18" x14ac:dyDescent="0.25">
      <c r="R14846" s="330"/>
    </row>
    <row r="14847" spans="18:18" x14ac:dyDescent="0.25">
      <c r="R14847" s="330"/>
    </row>
    <row r="14848" spans="18:18" x14ac:dyDescent="0.25">
      <c r="R14848" s="330"/>
    </row>
    <row r="14849" spans="18:18" x14ac:dyDescent="0.25">
      <c r="R14849" s="330"/>
    </row>
    <row r="14850" spans="18:18" x14ac:dyDescent="0.25">
      <c r="R14850" s="330"/>
    </row>
    <row r="14851" spans="18:18" x14ac:dyDescent="0.25">
      <c r="R14851" s="330"/>
    </row>
    <row r="14852" spans="18:18" x14ac:dyDescent="0.25">
      <c r="R14852" s="330"/>
    </row>
    <row r="14853" spans="18:18" x14ac:dyDescent="0.25">
      <c r="R14853" s="330"/>
    </row>
    <row r="14854" spans="18:18" x14ac:dyDescent="0.25">
      <c r="R14854" s="330"/>
    </row>
    <row r="14855" spans="18:18" x14ac:dyDescent="0.25">
      <c r="R14855" s="330"/>
    </row>
    <row r="14856" spans="18:18" x14ac:dyDescent="0.25">
      <c r="R14856" s="330"/>
    </row>
    <row r="14857" spans="18:18" x14ac:dyDescent="0.25">
      <c r="R14857" s="330"/>
    </row>
    <row r="14858" spans="18:18" x14ac:dyDescent="0.25">
      <c r="R14858" s="330"/>
    </row>
    <row r="14859" spans="18:18" x14ac:dyDescent="0.25">
      <c r="R14859" s="330"/>
    </row>
    <row r="14860" spans="18:18" x14ac:dyDescent="0.25">
      <c r="R14860" s="330"/>
    </row>
    <row r="14861" spans="18:18" x14ac:dyDescent="0.25">
      <c r="R14861" s="330"/>
    </row>
    <row r="14862" spans="18:18" x14ac:dyDescent="0.25">
      <c r="R14862" s="330"/>
    </row>
    <row r="14863" spans="18:18" x14ac:dyDescent="0.25">
      <c r="R14863" s="330"/>
    </row>
    <row r="14864" spans="18:18" x14ac:dyDescent="0.25">
      <c r="R14864" s="330"/>
    </row>
    <row r="14865" spans="18:18" x14ac:dyDescent="0.25">
      <c r="R14865" s="330"/>
    </row>
    <row r="14866" spans="18:18" x14ac:dyDescent="0.25">
      <c r="R14866" s="330"/>
    </row>
    <row r="14867" spans="18:18" x14ac:dyDescent="0.25">
      <c r="R14867" s="330"/>
    </row>
    <row r="14868" spans="18:18" x14ac:dyDescent="0.25">
      <c r="R14868" s="330"/>
    </row>
    <row r="14869" spans="18:18" x14ac:dyDescent="0.25">
      <c r="R14869" s="330"/>
    </row>
    <row r="14870" spans="18:18" x14ac:dyDescent="0.25">
      <c r="R14870" s="330"/>
    </row>
    <row r="14871" spans="18:18" x14ac:dyDescent="0.25">
      <c r="R14871" s="330"/>
    </row>
    <row r="14872" spans="18:18" x14ac:dyDescent="0.25">
      <c r="R14872" s="330"/>
    </row>
    <row r="14873" spans="18:18" x14ac:dyDescent="0.25">
      <c r="R14873" s="330"/>
    </row>
    <row r="14874" spans="18:18" x14ac:dyDescent="0.25">
      <c r="R14874" s="330"/>
    </row>
    <row r="14875" spans="18:18" x14ac:dyDescent="0.25">
      <c r="R14875" s="330"/>
    </row>
    <row r="14876" spans="18:18" x14ac:dyDescent="0.25">
      <c r="R14876" s="330"/>
    </row>
    <row r="14877" spans="18:18" x14ac:dyDescent="0.25">
      <c r="R14877" s="330"/>
    </row>
    <row r="14878" spans="18:18" x14ac:dyDescent="0.25">
      <c r="R14878" s="330"/>
    </row>
    <row r="14879" spans="18:18" x14ac:dyDescent="0.25">
      <c r="R14879" s="330"/>
    </row>
    <row r="14880" spans="18:18" x14ac:dyDescent="0.25">
      <c r="R14880" s="330"/>
    </row>
    <row r="14881" spans="18:18" x14ac:dyDescent="0.25">
      <c r="R14881" s="330"/>
    </row>
    <row r="14882" spans="18:18" x14ac:dyDescent="0.25">
      <c r="R14882" s="330"/>
    </row>
    <row r="14883" spans="18:18" x14ac:dyDescent="0.25">
      <c r="R14883" s="330"/>
    </row>
    <row r="14884" spans="18:18" x14ac:dyDescent="0.25">
      <c r="R14884" s="330"/>
    </row>
    <row r="14885" spans="18:18" x14ac:dyDescent="0.25">
      <c r="R14885" s="330"/>
    </row>
    <row r="14886" spans="18:18" x14ac:dyDescent="0.25">
      <c r="R14886" s="330"/>
    </row>
    <row r="14887" spans="18:18" x14ac:dyDescent="0.25">
      <c r="R14887" s="330"/>
    </row>
    <row r="14888" spans="18:18" x14ac:dyDescent="0.25">
      <c r="R14888" s="330"/>
    </row>
    <row r="14889" spans="18:18" x14ac:dyDescent="0.25">
      <c r="R14889" s="330"/>
    </row>
    <row r="14890" spans="18:18" x14ac:dyDescent="0.25">
      <c r="R14890" s="330"/>
    </row>
    <row r="14891" spans="18:18" x14ac:dyDescent="0.25">
      <c r="R14891" s="330"/>
    </row>
    <row r="14892" spans="18:18" x14ac:dyDescent="0.25">
      <c r="R14892" s="330"/>
    </row>
    <row r="14893" spans="18:18" x14ac:dyDescent="0.25">
      <c r="R14893" s="330"/>
    </row>
    <row r="14894" spans="18:18" x14ac:dyDescent="0.25">
      <c r="R14894" s="330"/>
    </row>
    <row r="14895" spans="18:18" x14ac:dyDescent="0.25">
      <c r="R14895" s="330"/>
    </row>
    <row r="14896" spans="18:18" x14ac:dyDescent="0.25">
      <c r="R14896" s="330"/>
    </row>
    <row r="14897" spans="18:18" x14ac:dyDescent="0.25">
      <c r="R14897" s="330"/>
    </row>
    <row r="14898" spans="18:18" x14ac:dyDescent="0.25">
      <c r="R14898" s="330"/>
    </row>
    <row r="14899" spans="18:18" x14ac:dyDescent="0.25">
      <c r="R14899" s="330"/>
    </row>
    <row r="14900" spans="18:18" x14ac:dyDescent="0.25">
      <c r="R14900" s="330"/>
    </row>
    <row r="14901" spans="18:18" x14ac:dyDescent="0.25">
      <c r="R14901" s="330"/>
    </row>
    <row r="14902" spans="18:18" x14ac:dyDescent="0.25">
      <c r="R14902" s="330"/>
    </row>
    <row r="14903" spans="18:18" x14ac:dyDescent="0.25">
      <c r="R14903" s="330"/>
    </row>
    <row r="14904" spans="18:18" x14ac:dyDescent="0.25">
      <c r="R14904" s="330"/>
    </row>
    <row r="14905" spans="18:18" x14ac:dyDescent="0.25">
      <c r="R14905" s="330"/>
    </row>
    <row r="14906" spans="18:18" x14ac:dyDescent="0.25">
      <c r="R14906" s="330"/>
    </row>
    <row r="14907" spans="18:18" x14ac:dyDescent="0.25">
      <c r="R14907" s="330"/>
    </row>
    <row r="14908" spans="18:18" x14ac:dyDescent="0.25">
      <c r="R14908" s="330"/>
    </row>
    <row r="14909" spans="18:18" x14ac:dyDescent="0.25">
      <c r="R14909" s="330"/>
    </row>
    <row r="14910" spans="18:18" x14ac:dyDescent="0.25">
      <c r="R14910" s="330"/>
    </row>
    <row r="14911" spans="18:18" x14ac:dyDescent="0.25">
      <c r="R14911" s="330"/>
    </row>
    <row r="14912" spans="18:18" x14ac:dyDescent="0.25">
      <c r="R14912" s="330"/>
    </row>
    <row r="14913" spans="18:18" x14ac:dyDescent="0.25">
      <c r="R14913" s="330"/>
    </row>
    <row r="14914" spans="18:18" x14ac:dyDescent="0.25">
      <c r="R14914" s="330"/>
    </row>
    <row r="14915" spans="18:18" x14ac:dyDescent="0.25">
      <c r="R14915" s="330"/>
    </row>
    <row r="14916" spans="18:18" x14ac:dyDescent="0.25">
      <c r="R14916" s="330"/>
    </row>
    <row r="14917" spans="18:18" x14ac:dyDescent="0.25">
      <c r="R14917" s="330"/>
    </row>
    <row r="14918" spans="18:18" x14ac:dyDescent="0.25">
      <c r="R14918" s="330"/>
    </row>
    <row r="14919" spans="18:18" x14ac:dyDescent="0.25">
      <c r="R14919" s="330"/>
    </row>
    <row r="14920" spans="18:18" x14ac:dyDescent="0.25">
      <c r="R14920" s="330"/>
    </row>
    <row r="14921" spans="18:18" x14ac:dyDescent="0.25">
      <c r="R14921" s="330"/>
    </row>
    <row r="14922" spans="18:18" x14ac:dyDescent="0.25">
      <c r="R14922" s="330"/>
    </row>
    <row r="14923" spans="18:18" x14ac:dyDescent="0.25">
      <c r="R14923" s="330"/>
    </row>
    <row r="14924" spans="18:18" x14ac:dyDescent="0.25">
      <c r="R14924" s="330"/>
    </row>
    <row r="14925" spans="18:18" x14ac:dyDescent="0.25">
      <c r="R14925" s="330"/>
    </row>
    <row r="14926" spans="18:18" x14ac:dyDescent="0.25">
      <c r="R14926" s="330"/>
    </row>
    <row r="14927" spans="18:18" x14ac:dyDescent="0.25">
      <c r="R14927" s="330"/>
    </row>
    <row r="14928" spans="18:18" x14ac:dyDescent="0.25">
      <c r="R14928" s="330"/>
    </row>
    <row r="14929" spans="18:18" x14ac:dyDescent="0.25">
      <c r="R14929" s="330"/>
    </row>
    <row r="14930" spans="18:18" x14ac:dyDescent="0.25">
      <c r="R14930" s="330"/>
    </row>
    <row r="14931" spans="18:18" x14ac:dyDescent="0.25">
      <c r="R14931" s="330"/>
    </row>
    <row r="14932" spans="18:18" x14ac:dyDescent="0.25">
      <c r="R14932" s="330"/>
    </row>
    <row r="14933" spans="18:18" x14ac:dyDescent="0.25">
      <c r="R14933" s="330"/>
    </row>
    <row r="14934" spans="18:18" x14ac:dyDescent="0.25">
      <c r="R14934" s="330"/>
    </row>
    <row r="14935" spans="18:18" x14ac:dyDescent="0.25">
      <c r="R14935" s="330"/>
    </row>
    <row r="14936" spans="18:18" x14ac:dyDescent="0.25">
      <c r="R14936" s="330"/>
    </row>
    <row r="14937" spans="18:18" x14ac:dyDescent="0.25">
      <c r="R14937" s="330"/>
    </row>
    <row r="14938" spans="18:18" x14ac:dyDescent="0.25">
      <c r="R14938" s="330"/>
    </row>
    <row r="14939" spans="18:18" x14ac:dyDescent="0.25">
      <c r="R14939" s="330"/>
    </row>
    <row r="14940" spans="18:18" x14ac:dyDescent="0.25">
      <c r="R14940" s="330"/>
    </row>
    <row r="14941" spans="18:18" x14ac:dyDescent="0.25">
      <c r="R14941" s="330"/>
    </row>
    <row r="14942" spans="18:18" x14ac:dyDescent="0.25">
      <c r="R14942" s="330"/>
    </row>
    <row r="14943" spans="18:18" x14ac:dyDescent="0.25">
      <c r="R14943" s="330"/>
    </row>
    <row r="14944" spans="18:18" x14ac:dyDescent="0.25">
      <c r="R14944" s="330"/>
    </row>
    <row r="14945" spans="18:18" x14ac:dyDescent="0.25">
      <c r="R14945" s="330"/>
    </row>
    <row r="14946" spans="18:18" x14ac:dyDescent="0.25">
      <c r="R14946" s="330"/>
    </row>
    <row r="14947" spans="18:18" x14ac:dyDescent="0.25">
      <c r="R14947" s="330"/>
    </row>
    <row r="14948" spans="18:18" x14ac:dyDescent="0.25">
      <c r="R14948" s="330"/>
    </row>
    <row r="14949" spans="18:18" x14ac:dyDescent="0.25">
      <c r="R14949" s="330"/>
    </row>
    <row r="14950" spans="18:18" x14ac:dyDescent="0.25">
      <c r="R14950" s="330"/>
    </row>
    <row r="14951" spans="18:18" x14ac:dyDescent="0.25">
      <c r="R14951" s="330"/>
    </row>
    <row r="14952" spans="18:18" x14ac:dyDescent="0.25">
      <c r="R14952" s="330"/>
    </row>
    <row r="14953" spans="18:18" x14ac:dyDescent="0.25">
      <c r="R14953" s="330"/>
    </row>
    <row r="14954" spans="18:18" x14ac:dyDescent="0.25">
      <c r="R14954" s="330"/>
    </row>
    <row r="14955" spans="18:18" x14ac:dyDescent="0.25">
      <c r="R14955" s="330"/>
    </row>
    <row r="14956" spans="18:18" x14ac:dyDescent="0.25">
      <c r="R14956" s="330"/>
    </row>
    <row r="14957" spans="18:18" x14ac:dyDescent="0.25">
      <c r="R14957" s="330"/>
    </row>
    <row r="14958" spans="18:18" x14ac:dyDescent="0.25">
      <c r="R14958" s="330"/>
    </row>
    <row r="14959" spans="18:18" x14ac:dyDescent="0.25">
      <c r="R14959" s="330"/>
    </row>
    <row r="14960" spans="18:18" x14ac:dyDescent="0.25">
      <c r="R14960" s="330"/>
    </row>
    <row r="14961" spans="18:18" x14ac:dyDescent="0.25">
      <c r="R14961" s="330"/>
    </row>
    <row r="14962" spans="18:18" x14ac:dyDescent="0.25">
      <c r="R14962" s="330"/>
    </row>
    <row r="14963" spans="18:18" x14ac:dyDescent="0.25">
      <c r="R14963" s="330"/>
    </row>
    <row r="14964" spans="18:18" x14ac:dyDescent="0.25">
      <c r="R14964" s="330"/>
    </row>
    <row r="14965" spans="18:18" x14ac:dyDescent="0.25">
      <c r="R14965" s="330"/>
    </row>
    <row r="14966" spans="18:18" x14ac:dyDescent="0.25">
      <c r="R14966" s="330"/>
    </row>
    <row r="14967" spans="18:18" x14ac:dyDescent="0.25">
      <c r="R14967" s="330"/>
    </row>
    <row r="14968" spans="18:18" x14ac:dyDescent="0.25">
      <c r="R14968" s="330"/>
    </row>
    <row r="14969" spans="18:18" x14ac:dyDescent="0.25">
      <c r="R14969" s="330"/>
    </row>
    <row r="14970" spans="18:18" x14ac:dyDescent="0.25">
      <c r="R14970" s="330"/>
    </row>
    <row r="14971" spans="18:18" x14ac:dyDescent="0.25">
      <c r="R14971" s="330"/>
    </row>
    <row r="14972" spans="18:18" x14ac:dyDescent="0.25">
      <c r="R14972" s="330"/>
    </row>
    <row r="14973" spans="18:18" x14ac:dyDescent="0.25">
      <c r="R14973" s="330"/>
    </row>
    <row r="14974" spans="18:18" x14ac:dyDescent="0.25">
      <c r="R14974" s="330"/>
    </row>
    <row r="14975" spans="18:18" x14ac:dyDescent="0.25">
      <c r="R14975" s="330"/>
    </row>
    <row r="14976" spans="18:18" x14ac:dyDescent="0.25">
      <c r="R14976" s="330"/>
    </row>
    <row r="14977" spans="18:18" x14ac:dyDescent="0.25">
      <c r="R14977" s="330"/>
    </row>
    <row r="14978" spans="18:18" x14ac:dyDescent="0.25">
      <c r="R14978" s="330"/>
    </row>
    <row r="14979" spans="18:18" x14ac:dyDescent="0.25">
      <c r="R14979" s="330"/>
    </row>
    <row r="14980" spans="18:18" x14ac:dyDescent="0.25">
      <c r="R14980" s="330"/>
    </row>
    <row r="14981" spans="18:18" x14ac:dyDescent="0.25">
      <c r="R14981" s="330"/>
    </row>
    <row r="14982" spans="18:18" x14ac:dyDescent="0.25">
      <c r="R14982" s="330"/>
    </row>
    <row r="14983" spans="18:18" x14ac:dyDescent="0.25">
      <c r="R14983" s="330"/>
    </row>
    <row r="14984" spans="18:18" x14ac:dyDescent="0.25">
      <c r="R14984" s="330"/>
    </row>
    <row r="14985" spans="18:18" x14ac:dyDescent="0.25">
      <c r="R14985" s="330"/>
    </row>
    <row r="14986" spans="18:18" x14ac:dyDescent="0.25">
      <c r="R14986" s="330"/>
    </row>
    <row r="14987" spans="18:18" x14ac:dyDescent="0.25">
      <c r="R14987" s="330"/>
    </row>
    <row r="14988" spans="18:18" x14ac:dyDescent="0.25">
      <c r="R14988" s="330"/>
    </row>
    <row r="14989" spans="18:18" x14ac:dyDescent="0.25">
      <c r="R14989" s="330"/>
    </row>
    <row r="14990" spans="18:18" x14ac:dyDescent="0.25">
      <c r="R14990" s="330"/>
    </row>
    <row r="14991" spans="18:18" x14ac:dyDescent="0.25">
      <c r="R14991" s="330"/>
    </row>
    <row r="14992" spans="18:18" x14ac:dyDescent="0.25">
      <c r="R14992" s="330"/>
    </row>
    <row r="14993" spans="18:18" x14ac:dyDescent="0.25">
      <c r="R14993" s="330"/>
    </row>
    <row r="14994" spans="18:18" x14ac:dyDescent="0.25">
      <c r="R14994" s="330"/>
    </row>
    <row r="14995" spans="18:18" x14ac:dyDescent="0.25">
      <c r="R14995" s="330"/>
    </row>
    <row r="14996" spans="18:18" x14ac:dyDescent="0.25">
      <c r="R14996" s="330"/>
    </row>
    <row r="14997" spans="18:18" x14ac:dyDescent="0.25">
      <c r="R14997" s="330"/>
    </row>
    <row r="14998" spans="18:18" x14ac:dyDescent="0.25">
      <c r="R14998" s="330"/>
    </row>
    <row r="14999" spans="18:18" x14ac:dyDescent="0.25">
      <c r="R14999" s="330"/>
    </row>
    <row r="15000" spans="18:18" x14ac:dyDescent="0.25">
      <c r="R15000" s="330"/>
    </row>
  </sheetData>
  <sortState ref="A8:XFD2214">
    <sortCondition ref="A8:A2214"/>
  </sortState>
  <mergeCells count="1">
    <mergeCell ref="F5:J5"/>
  </mergeCells>
  <phoneticPr fontId="0" type="noConversion"/>
  <conditionalFormatting sqref="I191:I234 C8:K115">
    <cfRule type="expression" dxfId="114" priority="42">
      <formula>$N8&gt;0</formula>
    </cfRule>
  </conditionalFormatting>
  <conditionalFormatting sqref="E2480:H2492 I2480:I2497 I2499 J2480:K2499 E2495:H2499 C2480:D2499 C117:K121 C124:K159 C161:K189 J191:K263 I242:I263 C191:H263 C2502:K2760 C265:K347 C349:K360 J364:K364 C365:K437 C439:K455 J456:K456 C457:K489 C493:K493 D490:K491 E492:K492 C495:K536 I608:K608 C538:K607 J609:K2478 I609:I612 I614:I2478 C609:H2478 C639:K639">
    <cfRule type="expression" dxfId="113" priority="41">
      <formula>$N117&gt;0</formula>
    </cfRule>
  </conditionalFormatting>
  <conditionalFormatting sqref="C69:D70">
    <cfRule type="expression" dxfId="112" priority="40">
      <formula>$L69&gt;0</formula>
    </cfRule>
  </conditionalFormatting>
  <conditionalFormatting sqref="C81:D82">
    <cfRule type="expression" dxfId="111" priority="39">
      <formula>$L81&gt;0</formula>
    </cfRule>
  </conditionalFormatting>
  <conditionalFormatting sqref="C100:D101">
    <cfRule type="expression" dxfId="110" priority="38">
      <formula>$L100&gt;0</formula>
    </cfRule>
  </conditionalFormatting>
  <conditionalFormatting sqref="C102:D103">
    <cfRule type="expression" dxfId="109" priority="37">
      <formula>$L102&gt;0</formula>
    </cfRule>
  </conditionalFormatting>
  <conditionalFormatting sqref="C104:D104">
    <cfRule type="expression" dxfId="108" priority="36">
      <formula>$L104&gt;0</formula>
    </cfRule>
  </conditionalFormatting>
  <conditionalFormatting sqref="C116:K116">
    <cfRule type="expression" dxfId="107" priority="35">
      <formula>$N116&gt;0</formula>
    </cfRule>
  </conditionalFormatting>
  <conditionalFormatting sqref="C135:F135">
    <cfRule type="expression" dxfId="106" priority="34">
      <formula>$N135&gt;0</formula>
    </cfRule>
  </conditionalFormatting>
  <conditionalFormatting sqref="C136:F136">
    <cfRule type="expression" dxfId="105" priority="33">
      <formula>$N136&gt;0</formula>
    </cfRule>
  </conditionalFormatting>
  <conditionalFormatting sqref="C151:F151">
    <cfRule type="expression" dxfId="104" priority="32">
      <formula>$N151&gt;0</formula>
    </cfRule>
  </conditionalFormatting>
  <conditionalFormatting sqref="C160:K160">
    <cfRule type="expression" dxfId="103" priority="31">
      <formula>$N160&gt;0</formula>
    </cfRule>
  </conditionalFormatting>
  <conditionalFormatting sqref="C159:K159">
    <cfRule type="expression" dxfId="102" priority="30">
      <formula>$N159&gt;0</formula>
    </cfRule>
  </conditionalFormatting>
  <conditionalFormatting sqref="C190:K190">
    <cfRule type="expression" dxfId="101" priority="29">
      <formula>$N190&gt;0</formula>
    </cfRule>
  </conditionalFormatting>
  <conditionalFormatting sqref="C223:E223">
    <cfRule type="expression" dxfId="100" priority="28">
      <formula>$L223&gt;0</formula>
    </cfRule>
  </conditionalFormatting>
  <conditionalFormatting sqref="C224:E224">
    <cfRule type="expression" dxfId="99" priority="27">
      <formula>$L224&gt;0</formula>
    </cfRule>
  </conditionalFormatting>
  <conditionalFormatting sqref="C230:E230">
    <cfRule type="expression" dxfId="98" priority="26">
      <formula>$L230&gt;0</formula>
    </cfRule>
  </conditionalFormatting>
  <conditionalFormatting sqref="I236:I241">
    <cfRule type="expression" dxfId="97" priority="44">
      <formula>$N235&gt;0</formula>
    </cfRule>
  </conditionalFormatting>
  <conditionalFormatting sqref="C2502:K2502">
    <cfRule type="expression" dxfId="96" priority="25">
      <formula>$N2502&gt;0</formula>
    </cfRule>
  </conditionalFormatting>
  <conditionalFormatting sqref="C264:K264">
    <cfRule type="expression" dxfId="95" priority="24">
      <formula>$N264&gt;0</formula>
    </cfRule>
  </conditionalFormatting>
  <conditionalFormatting sqref="D349:F349">
    <cfRule type="expression" dxfId="94" priority="23">
      <formula>$N349&gt;0</formula>
    </cfRule>
  </conditionalFormatting>
  <conditionalFormatting sqref="C349">
    <cfRule type="expression" dxfId="93" priority="22">
      <formula>$N349&gt;0</formula>
    </cfRule>
  </conditionalFormatting>
  <conditionalFormatting sqref="D350:F350">
    <cfRule type="expression" dxfId="92" priority="21">
      <formula>$N350&gt;0</formula>
    </cfRule>
  </conditionalFormatting>
  <conditionalFormatting sqref="C350">
    <cfRule type="expression" dxfId="91" priority="20">
      <formula>$N350&gt;0</formula>
    </cfRule>
  </conditionalFormatting>
  <conditionalFormatting sqref="C348:K348">
    <cfRule type="expression" dxfId="90" priority="19">
      <formula>$N348&gt;0</formula>
    </cfRule>
  </conditionalFormatting>
  <conditionalFormatting sqref="C361:G361 I361:K361 E362:E364">
    <cfRule type="expression" dxfId="89" priority="18">
      <formula>$N361&gt;0</formula>
    </cfRule>
  </conditionalFormatting>
  <conditionalFormatting sqref="C362:D362 J362:K362 H361 H363 F362:H362">
    <cfRule type="expression" dxfId="88" priority="17">
      <formula>$N361&gt;0</formula>
    </cfRule>
  </conditionalFormatting>
  <conditionalFormatting sqref="C363:D363 J363:K363 F363:G363">
    <cfRule type="expression" dxfId="87" priority="16">
      <formula>$N363&gt;0</formula>
    </cfRule>
  </conditionalFormatting>
  <conditionalFormatting sqref="I362">
    <cfRule type="expression" dxfId="86" priority="15">
      <formula>$N362&gt;0</formula>
    </cfRule>
  </conditionalFormatting>
  <conditionalFormatting sqref="I363">
    <cfRule type="expression" dxfId="85" priority="14">
      <formula>$N363&gt;0</formula>
    </cfRule>
  </conditionalFormatting>
  <conditionalFormatting sqref="C364:D364 F364:H364">
    <cfRule type="expression" dxfId="84" priority="13">
      <formula>$N364&gt;0</formula>
    </cfRule>
  </conditionalFormatting>
  <conditionalFormatting sqref="I364">
    <cfRule type="expression" dxfId="83" priority="12">
      <formula>$N364&gt;0</formula>
    </cfRule>
  </conditionalFormatting>
  <conditionalFormatting sqref="B437">
    <cfRule type="expression" dxfId="82" priority="11">
      <formula>$N437&gt;0</formula>
    </cfRule>
  </conditionalFormatting>
  <conditionalFormatting sqref="C438:K438">
    <cfRule type="expression" dxfId="81" priority="10">
      <formula>$N438&gt;0</formula>
    </cfRule>
  </conditionalFormatting>
  <conditionalFormatting sqref="B438">
    <cfRule type="expression" dxfId="80" priority="9">
      <formula>$N438&gt;0</formula>
    </cfRule>
  </conditionalFormatting>
  <conditionalFormatting sqref="C456:I456">
    <cfRule type="expression" dxfId="79" priority="8">
      <formula>$N456&gt;0</formula>
    </cfRule>
  </conditionalFormatting>
  <conditionalFormatting sqref="C490">
    <cfRule type="expression" dxfId="78" priority="7">
      <formula>$N490&gt;0</formula>
    </cfRule>
  </conditionalFormatting>
  <conditionalFormatting sqref="C491">
    <cfRule type="expression" dxfId="77" priority="6">
      <formula>$N491&gt;0</formula>
    </cfRule>
  </conditionalFormatting>
  <conditionalFormatting sqref="D492">
    <cfRule type="expression" dxfId="76" priority="5">
      <formula>$N492&gt;0</formula>
    </cfRule>
  </conditionalFormatting>
  <conditionalFormatting sqref="C492">
    <cfRule type="expression" dxfId="75" priority="4">
      <formula>$N492&gt;0</formula>
    </cfRule>
  </conditionalFormatting>
  <conditionalFormatting sqref="C494:K494">
    <cfRule type="expression" dxfId="74" priority="3">
      <formula>$N494&gt;0</formula>
    </cfRule>
  </conditionalFormatting>
  <conditionalFormatting sqref="C537:K537">
    <cfRule type="expression" dxfId="73" priority="2">
      <formula>$N537&gt;0</formula>
    </cfRule>
  </conditionalFormatting>
  <conditionalFormatting sqref="C608:H608">
    <cfRule type="expression" dxfId="72" priority="1">
      <formula>$N608&gt;0</formula>
    </cfRule>
  </conditionalFormatting>
  <dataValidations disablePrompts="1" count="1">
    <dataValidation type="list" allowBlank="1" showInputMessage="1" showErrorMessage="1" sqref="R8:R2361 R2364:R15000">
      <formula1>$XFD$8:$XFD$16</formula1>
    </dataValidation>
  </dataValidations>
  <hyperlinks>
    <hyperlink ref="E507" r:id="rId1"/>
    <hyperlink ref="E508" r:id="rId2"/>
    <hyperlink ref="E506" r:id="rId3"/>
  </hyperlinks>
  <printOptions horizontalCentered="1"/>
  <pageMargins left="0" right="0" top="0" bottom="0.35" header="0" footer="0"/>
  <pageSetup paperSize="3" scale="12" orientation="landscape" horizontalDpi="300" verticalDpi="300" r:id="rId4"/>
  <headerFooter>
    <oddFooter>&amp;L&amp;D&amp;T&amp;C&amp;F&amp;R&amp;A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048574"/>
  <sheetViews>
    <sheetView tabSelected="1" zoomScaleSheetLayoutView="78" workbookViewId="0">
      <pane ySplit="2" topLeftCell="A837" activePane="bottomLeft" state="frozen"/>
      <selection pane="bottomLeft" activeCell="A865" sqref="A865"/>
    </sheetView>
  </sheetViews>
  <sheetFormatPr defaultColWidth="18.42578125" defaultRowHeight="15" x14ac:dyDescent="0.25"/>
  <cols>
    <col min="1" max="1" width="13.5703125" style="54" customWidth="1"/>
    <col min="2" max="2" width="13" style="55" customWidth="1"/>
    <col min="3" max="3" width="26.7109375" style="61" customWidth="1"/>
    <col min="4" max="4" width="12.5703125" style="61" customWidth="1"/>
    <col min="5" max="5" width="17.85546875" style="61" customWidth="1"/>
    <col min="6" max="6" width="9.85546875" style="61" customWidth="1"/>
    <col min="7" max="7" width="38.7109375" style="61" customWidth="1"/>
    <col min="8" max="8" width="12.85546875" style="61" customWidth="1"/>
    <col min="9" max="9" width="16" style="61" customWidth="1"/>
    <col min="10" max="10" width="11.42578125" style="80" customWidth="1"/>
    <col min="11" max="11" width="9.28515625" style="18" customWidth="1"/>
    <col min="12" max="12" width="18.42578125" style="58"/>
    <col min="13" max="13" width="25.85546875" style="22" customWidth="1"/>
    <col min="14" max="14" width="18.42578125" style="203"/>
    <col min="15" max="15" width="18.42578125" style="49" hidden="1" customWidth="1"/>
    <col min="16" max="16" width="18.42578125" style="325"/>
    <col min="17" max="16384" width="18.42578125" style="49"/>
  </cols>
  <sheetData>
    <row r="1" spans="1:16 16384:16384" s="135" customFormat="1" ht="30" x14ac:dyDescent="0.25">
      <c r="A1" s="115" t="s">
        <v>1818</v>
      </c>
      <c r="B1" s="133" t="s">
        <v>14825</v>
      </c>
      <c r="C1" s="133" t="s">
        <v>1138</v>
      </c>
      <c r="D1" s="133" t="s">
        <v>6304</v>
      </c>
      <c r="E1" s="133" t="s">
        <v>6303</v>
      </c>
      <c r="F1" s="133" t="s">
        <v>4634</v>
      </c>
      <c r="G1" s="133" t="s">
        <v>1817</v>
      </c>
      <c r="H1" s="133" t="s">
        <v>532</v>
      </c>
      <c r="I1" s="133" t="s">
        <v>5589</v>
      </c>
      <c r="J1" s="115" t="s">
        <v>5590</v>
      </c>
      <c r="K1" s="134"/>
      <c r="L1" s="115" t="s">
        <v>5591</v>
      </c>
      <c r="M1" s="133" t="s">
        <v>5589</v>
      </c>
      <c r="N1" s="320" t="s">
        <v>10978</v>
      </c>
      <c r="O1" s="270" t="s">
        <v>8576</v>
      </c>
      <c r="P1" s="323" t="s">
        <v>10979</v>
      </c>
      <c r="XFD1" s="321" t="s">
        <v>10986</v>
      </c>
    </row>
    <row r="2" spans="1:16 16384:16384" s="132" customFormat="1" x14ac:dyDescent="0.25">
      <c r="A2" s="130"/>
      <c r="B2" s="131"/>
      <c r="C2" s="131"/>
      <c r="D2" s="131"/>
      <c r="E2" s="131"/>
      <c r="F2" s="131"/>
      <c r="G2" s="131"/>
      <c r="H2" s="131"/>
      <c r="I2" s="131"/>
      <c r="J2" s="130"/>
      <c r="K2" s="131"/>
      <c r="L2" s="130"/>
      <c r="M2" s="131"/>
      <c r="N2" s="202"/>
      <c r="P2" s="324"/>
    </row>
    <row r="3" spans="1:16 16384:16384" x14ac:dyDescent="0.25">
      <c r="A3" s="260">
        <v>39966</v>
      </c>
      <c r="B3" s="261" t="s">
        <v>9568</v>
      </c>
      <c r="C3" s="313" t="s">
        <v>1285</v>
      </c>
      <c r="D3" s="313"/>
      <c r="E3" s="313"/>
      <c r="F3" s="313"/>
      <c r="G3" s="313" t="s">
        <v>1284</v>
      </c>
      <c r="H3" s="313"/>
      <c r="I3" s="313" t="s">
        <v>3175</v>
      </c>
      <c r="J3" s="260">
        <v>39973</v>
      </c>
      <c r="K3" s="255"/>
      <c r="L3" s="263">
        <v>39974</v>
      </c>
      <c r="M3" s="264" t="s">
        <v>7619</v>
      </c>
      <c r="N3" s="265"/>
      <c r="XFD3" s="49" t="s">
        <v>10982</v>
      </c>
    </row>
    <row r="4" spans="1:16 16384:16384" x14ac:dyDescent="0.25">
      <c r="A4" s="260">
        <v>39966</v>
      </c>
      <c r="B4" s="261" t="s">
        <v>9568</v>
      </c>
      <c r="C4" s="313" t="s">
        <v>1694</v>
      </c>
      <c r="D4" s="313"/>
      <c r="E4" s="313" t="s">
        <v>631</v>
      </c>
      <c r="F4" s="313"/>
      <c r="G4" s="313" t="s">
        <v>898</v>
      </c>
      <c r="H4" s="313"/>
      <c r="I4" s="313" t="s">
        <v>7224</v>
      </c>
      <c r="J4" s="260">
        <v>39974</v>
      </c>
      <c r="K4" s="255"/>
      <c r="L4" s="263">
        <v>39974</v>
      </c>
      <c r="M4" s="264" t="s">
        <v>3948</v>
      </c>
      <c r="N4" s="265"/>
      <c r="XFD4" s="49" t="s">
        <v>10981</v>
      </c>
    </row>
    <row r="5" spans="1:16 16384:16384" x14ac:dyDescent="0.25">
      <c r="A5" s="260">
        <v>39967</v>
      </c>
      <c r="B5" s="261" t="s">
        <v>5741</v>
      </c>
      <c r="C5" s="313" t="s">
        <v>632</v>
      </c>
      <c r="D5" s="313">
        <v>4745</v>
      </c>
      <c r="E5" s="313" t="s">
        <v>631</v>
      </c>
      <c r="F5" s="313"/>
      <c r="G5" s="313" t="s">
        <v>1117</v>
      </c>
      <c r="H5" s="313"/>
      <c r="I5" s="313" t="s">
        <v>8970</v>
      </c>
      <c r="J5" s="260">
        <v>39974</v>
      </c>
      <c r="K5" s="255"/>
      <c r="L5" s="263">
        <v>39974</v>
      </c>
      <c r="M5" s="264" t="s">
        <v>3421</v>
      </c>
      <c r="N5" s="265"/>
      <c r="XFD5" s="49" t="s">
        <v>10983</v>
      </c>
    </row>
    <row r="6" spans="1:16 16384:16384" x14ac:dyDescent="0.25">
      <c r="A6" s="260">
        <v>39967</v>
      </c>
      <c r="B6" s="261" t="s">
        <v>4453</v>
      </c>
      <c r="C6" s="313" t="s">
        <v>632</v>
      </c>
      <c r="D6" s="313">
        <v>4745</v>
      </c>
      <c r="E6" s="318" t="s">
        <v>7521</v>
      </c>
      <c r="F6" s="313"/>
      <c r="G6" s="313" t="s">
        <v>979</v>
      </c>
      <c r="H6" s="313"/>
      <c r="I6" s="313" t="s">
        <v>8567</v>
      </c>
      <c r="J6" s="260">
        <v>39974</v>
      </c>
      <c r="K6" s="255"/>
      <c r="L6" s="263">
        <v>39981</v>
      </c>
      <c r="M6" s="264" t="s">
        <v>1803</v>
      </c>
      <c r="N6" s="265"/>
      <c r="XFD6" s="49" t="s">
        <v>10984</v>
      </c>
    </row>
    <row r="7" spans="1:16 16384:16384" x14ac:dyDescent="0.25">
      <c r="A7" s="260">
        <v>39979</v>
      </c>
      <c r="B7" s="261" t="s">
        <v>1804</v>
      </c>
      <c r="C7" s="313" t="s">
        <v>632</v>
      </c>
      <c r="D7" s="313">
        <v>4745</v>
      </c>
      <c r="E7" s="313" t="s">
        <v>8863</v>
      </c>
      <c r="F7" s="313"/>
      <c r="G7" s="313" t="s">
        <v>8427</v>
      </c>
      <c r="H7" s="313"/>
      <c r="I7" s="313" t="s">
        <v>9482</v>
      </c>
      <c r="J7" s="260">
        <v>39980</v>
      </c>
      <c r="K7" s="255"/>
      <c r="L7" s="263">
        <v>39981</v>
      </c>
      <c r="M7" s="264" t="s">
        <v>3333</v>
      </c>
      <c r="N7" s="265"/>
      <c r="XFD7" s="49" t="s">
        <v>10985</v>
      </c>
    </row>
    <row r="8" spans="1:16 16384:16384" x14ac:dyDescent="0.25">
      <c r="A8" s="260">
        <v>39990</v>
      </c>
      <c r="B8" s="261" t="s">
        <v>3334</v>
      </c>
      <c r="C8" s="313" t="s">
        <v>10304</v>
      </c>
      <c r="D8" s="313" t="s">
        <v>10305</v>
      </c>
      <c r="E8" s="313" t="s">
        <v>5941</v>
      </c>
      <c r="F8" s="313"/>
      <c r="G8" s="313" t="s">
        <v>418</v>
      </c>
      <c r="H8" s="313"/>
      <c r="I8" s="313" t="s">
        <v>6506</v>
      </c>
      <c r="J8" s="260">
        <v>39993</v>
      </c>
      <c r="K8" s="255"/>
      <c r="L8" s="263">
        <v>39993</v>
      </c>
      <c r="M8" s="264" t="s">
        <v>7903</v>
      </c>
      <c r="N8" s="265"/>
      <c r="XFD8" s="49" t="s">
        <v>10988</v>
      </c>
    </row>
    <row r="9" spans="1:16 16384:16384" x14ac:dyDescent="0.25">
      <c r="A9" s="260">
        <v>39995</v>
      </c>
      <c r="B9" s="261" t="s">
        <v>7813</v>
      </c>
      <c r="C9" s="313" t="s">
        <v>1273</v>
      </c>
      <c r="D9" s="313" t="s">
        <v>1274</v>
      </c>
      <c r="E9" s="313" t="s">
        <v>6508</v>
      </c>
      <c r="F9" s="313"/>
      <c r="G9" s="313" t="s">
        <v>6507</v>
      </c>
      <c r="H9" s="313"/>
      <c r="I9" s="313" t="s">
        <v>6505</v>
      </c>
      <c r="J9" s="260">
        <v>39996</v>
      </c>
      <c r="K9" s="255"/>
      <c r="L9" s="263">
        <v>39996</v>
      </c>
      <c r="M9" s="264" t="s">
        <v>6381</v>
      </c>
      <c r="N9" s="265"/>
      <c r="XFD9" s="49" t="s">
        <v>10989</v>
      </c>
    </row>
    <row r="10" spans="1:16 16384:16384" x14ac:dyDescent="0.25">
      <c r="A10" s="260">
        <v>39995</v>
      </c>
      <c r="B10" s="261" t="s">
        <v>7813</v>
      </c>
      <c r="C10" s="313" t="s">
        <v>1273</v>
      </c>
      <c r="D10" s="313"/>
      <c r="E10" s="313" t="s">
        <v>6508</v>
      </c>
      <c r="F10" s="313"/>
      <c r="G10" s="313" t="s">
        <v>7726</v>
      </c>
      <c r="H10" s="313"/>
      <c r="I10" s="313" t="s">
        <v>6381</v>
      </c>
      <c r="J10" s="260">
        <v>39996</v>
      </c>
      <c r="K10" s="255"/>
      <c r="L10" s="263">
        <v>39996</v>
      </c>
      <c r="M10" s="264" t="s">
        <v>6381</v>
      </c>
      <c r="N10" s="265"/>
      <c r="XFD10" s="49" t="s">
        <v>3256</v>
      </c>
    </row>
    <row r="11" spans="1:16 16384:16384" x14ac:dyDescent="0.25">
      <c r="A11" s="260">
        <v>40014</v>
      </c>
      <c r="B11" s="261" t="s">
        <v>5570</v>
      </c>
      <c r="C11" s="313" t="s">
        <v>5299</v>
      </c>
      <c r="D11" s="313">
        <v>4725</v>
      </c>
      <c r="E11" s="313" t="s">
        <v>5941</v>
      </c>
      <c r="F11" s="313"/>
      <c r="G11" s="313" t="s">
        <v>5298</v>
      </c>
      <c r="H11" s="313"/>
      <c r="I11" s="313" t="s">
        <v>5300</v>
      </c>
      <c r="J11" s="260">
        <v>40014</v>
      </c>
      <c r="K11" s="255"/>
      <c r="L11" s="263">
        <v>40015</v>
      </c>
      <c r="M11" s="264" t="s">
        <v>10903</v>
      </c>
      <c r="N11" s="265"/>
    </row>
    <row r="12" spans="1:16 16384:16384" x14ac:dyDescent="0.25">
      <c r="A12" s="260">
        <v>40014</v>
      </c>
      <c r="B12" s="261" t="s">
        <v>7813</v>
      </c>
      <c r="C12" s="313" t="s">
        <v>1273</v>
      </c>
      <c r="D12" s="313" t="s">
        <v>927</v>
      </c>
      <c r="E12" s="313" t="s">
        <v>6508</v>
      </c>
      <c r="F12" s="313"/>
      <c r="G12" s="313" t="s">
        <v>926</v>
      </c>
      <c r="H12" s="313"/>
      <c r="I12" s="313" t="s">
        <v>928</v>
      </c>
      <c r="J12" s="260">
        <v>40015</v>
      </c>
      <c r="K12" s="255"/>
      <c r="L12" s="263">
        <v>40016</v>
      </c>
      <c r="M12" s="264" t="s">
        <v>1774</v>
      </c>
      <c r="N12" s="265"/>
      <c r="XFD12" s="49" t="s">
        <v>12993</v>
      </c>
    </row>
    <row r="13" spans="1:16 16384:16384" x14ac:dyDescent="0.25">
      <c r="A13" s="260">
        <v>40017</v>
      </c>
      <c r="B13" s="261" t="s">
        <v>1775</v>
      </c>
      <c r="C13" s="313" t="s">
        <v>5027</v>
      </c>
      <c r="D13" s="313">
        <v>4756</v>
      </c>
      <c r="E13" s="313" t="s">
        <v>9048</v>
      </c>
      <c r="F13" s="313"/>
      <c r="G13" s="313" t="s">
        <v>967</v>
      </c>
      <c r="H13" s="313"/>
      <c r="I13" s="313" t="s">
        <v>9912</v>
      </c>
      <c r="J13" s="260">
        <v>40018</v>
      </c>
      <c r="K13" s="255"/>
      <c r="L13" s="263">
        <v>40021</v>
      </c>
      <c r="M13" s="264" t="s">
        <v>5249</v>
      </c>
      <c r="N13" s="265"/>
    </row>
    <row r="14" spans="1:16 16384:16384" x14ac:dyDescent="0.25">
      <c r="A14" s="260">
        <v>40023</v>
      </c>
      <c r="B14" s="261" t="s">
        <v>1723</v>
      </c>
      <c r="C14" s="313" t="s">
        <v>8707</v>
      </c>
      <c r="D14" s="313"/>
      <c r="E14" s="313" t="s">
        <v>9415</v>
      </c>
      <c r="F14" s="313"/>
      <c r="G14" s="313" t="s">
        <v>3872</v>
      </c>
      <c r="H14" s="313"/>
      <c r="I14" s="313">
        <v>30</v>
      </c>
      <c r="J14" s="260">
        <v>40029</v>
      </c>
      <c r="K14" s="255"/>
      <c r="L14" s="263">
        <v>40028</v>
      </c>
      <c r="M14" s="264" t="s">
        <v>203</v>
      </c>
      <c r="N14" s="265"/>
    </row>
    <row r="15" spans="1:16 16384:16384" x14ac:dyDescent="0.25">
      <c r="A15" s="260">
        <v>40023</v>
      </c>
      <c r="B15" s="261" t="s">
        <v>1723</v>
      </c>
      <c r="C15" s="313" t="s">
        <v>8707</v>
      </c>
      <c r="D15" s="313"/>
      <c r="E15" s="313" t="s">
        <v>9415</v>
      </c>
      <c r="F15" s="313"/>
      <c r="G15" s="313" t="s">
        <v>1330</v>
      </c>
      <c r="H15" s="313"/>
      <c r="I15" s="313">
        <v>65</v>
      </c>
      <c r="J15" s="260">
        <v>40029</v>
      </c>
      <c r="K15" s="255"/>
      <c r="L15" s="263">
        <v>40028</v>
      </c>
      <c r="M15" s="264" t="s">
        <v>1331</v>
      </c>
      <c r="N15" s="265"/>
    </row>
    <row r="16" spans="1:16 16384:16384" x14ac:dyDescent="0.25">
      <c r="A16" s="260">
        <v>40023</v>
      </c>
      <c r="B16" s="261" t="s">
        <v>1723</v>
      </c>
      <c r="C16" s="313" t="s">
        <v>8707</v>
      </c>
      <c r="D16" s="313"/>
      <c r="E16" s="313" t="s">
        <v>9415</v>
      </c>
      <c r="F16" s="313"/>
      <c r="G16" s="313" t="s">
        <v>9299</v>
      </c>
      <c r="H16" s="313"/>
      <c r="I16" s="313">
        <v>40</v>
      </c>
      <c r="J16" s="260">
        <v>40029</v>
      </c>
      <c r="K16" s="255"/>
      <c r="L16" s="263">
        <v>40032</v>
      </c>
      <c r="M16" s="264" t="s">
        <v>9300</v>
      </c>
      <c r="N16" s="265"/>
    </row>
    <row r="17" spans="1:14" x14ac:dyDescent="0.25">
      <c r="A17" s="260">
        <v>40042</v>
      </c>
      <c r="B17" s="261" t="s">
        <v>7407</v>
      </c>
      <c r="C17" s="313" t="s">
        <v>5027</v>
      </c>
      <c r="D17" s="313">
        <v>4756</v>
      </c>
      <c r="E17" s="313" t="s">
        <v>9048</v>
      </c>
      <c r="F17" s="313"/>
      <c r="G17" s="313" t="s">
        <v>8547</v>
      </c>
      <c r="H17" s="313"/>
      <c r="I17" s="313" t="s">
        <v>7386</v>
      </c>
      <c r="J17" s="260">
        <v>40045</v>
      </c>
      <c r="K17" s="255"/>
      <c r="L17" s="263">
        <v>40045</v>
      </c>
      <c r="M17" s="264" t="s">
        <v>1772</v>
      </c>
      <c r="N17" s="265"/>
    </row>
    <row r="18" spans="1:14" x14ac:dyDescent="0.25">
      <c r="A18" s="260">
        <v>40043</v>
      </c>
      <c r="B18" s="261"/>
      <c r="C18" s="313" t="s">
        <v>1273</v>
      </c>
      <c r="D18" s="313"/>
      <c r="E18" s="313" t="s">
        <v>6508</v>
      </c>
      <c r="F18" s="313"/>
      <c r="G18" s="313" t="s">
        <v>9148</v>
      </c>
      <c r="H18" s="313"/>
      <c r="I18" s="313" t="s">
        <v>9149</v>
      </c>
      <c r="J18" s="260">
        <v>40043</v>
      </c>
      <c r="K18" s="255"/>
      <c r="L18" s="263">
        <v>40043</v>
      </c>
      <c r="M18" s="264" t="s">
        <v>9149</v>
      </c>
      <c r="N18" s="265"/>
    </row>
    <row r="19" spans="1:14" x14ac:dyDescent="0.25">
      <c r="A19" s="260">
        <v>40056</v>
      </c>
      <c r="B19" s="261" t="s">
        <v>7813</v>
      </c>
      <c r="C19" s="313" t="s">
        <v>8365</v>
      </c>
      <c r="D19" s="313">
        <v>4664</v>
      </c>
      <c r="E19" s="313" t="s">
        <v>3622</v>
      </c>
      <c r="F19" s="313"/>
      <c r="G19" s="313" t="s">
        <v>8364</v>
      </c>
      <c r="H19" s="313"/>
      <c r="I19" s="313" t="s">
        <v>8366</v>
      </c>
      <c r="J19" s="260">
        <v>40056</v>
      </c>
      <c r="K19" s="255"/>
      <c r="L19" s="263">
        <v>40056</v>
      </c>
      <c r="M19" s="264" t="s">
        <v>5152</v>
      </c>
      <c r="N19" s="265"/>
    </row>
    <row r="20" spans="1:14" x14ac:dyDescent="0.25">
      <c r="A20" s="260">
        <v>40077</v>
      </c>
      <c r="B20" s="261" t="s">
        <v>538</v>
      </c>
      <c r="C20" s="313" t="s">
        <v>1826</v>
      </c>
      <c r="D20" s="313">
        <v>4808</v>
      </c>
      <c r="E20" s="313" t="s">
        <v>1661</v>
      </c>
      <c r="F20" s="313"/>
      <c r="G20" s="313" t="s">
        <v>5902</v>
      </c>
      <c r="H20" s="313"/>
      <c r="I20" s="313" t="s">
        <v>8989</v>
      </c>
      <c r="J20" s="260">
        <v>40078</v>
      </c>
      <c r="K20" s="255"/>
      <c r="L20" s="263">
        <v>40078</v>
      </c>
      <c r="M20" s="264" t="s">
        <v>2963</v>
      </c>
      <c r="N20" s="265"/>
    </row>
    <row r="21" spans="1:14" x14ac:dyDescent="0.25">
      <c r="A21" s="260">
        <v>40077</v>
      </c>
      <c r="B21" s="261" t="s">
        <v>10294</v>
      </c>
      <c r="C21" s="313" t="s">
        <v>9444</v>
      </c>
      <c r="D21" s="313">
        <v>4765</v>
      </c>
      <c r="E21" s="313" t="s">
        <v>5941</v>
      </c>
      <c r="F21" s="313"/>
      <c r="G21" s="313" t="s">
        <v>7860</v>
      </c>
      <c r="H21" s="313"/>
      <c r="I21" s="313" t="s">
        <v>9445</v>
      </c>
      <c r="J21" s="260">
        <v>40080</v>
      </c>
      <c r="K21" s="255"/>
      <c r="L21" s="263">
        <v>40080</v>
      </c>
      <c r="M21" s="264" t="s">
        <v>9122</v>
      </c>
      <c r="N21" s="265"/>
    </row>
    <row r="22" spans="1:14" x14ac:dyDescent="0.25">
      <c r="A22" s="260">
        <v>40077</v>
      </c>
      <c r="B22" s="261" t="s">
        <v>10294</v>
      </c>
      <c r="C22" s="313" t="s">
        <v>9444</v>
      </c>
      <c r="D22" s="313">
        <v>4765</v>
      </c>
      <c r="E22" s="313" t="s">
        <v>5941</v>
      </c>
      <c r="F22" s="313"/>
      <c r="G22" s="313" t="s">
        <v>8608</v>
      </c>
      <c r="H22" s="313"/>
      <c r="I22" s="313" t="s">
        <v>291</v>
      </c>
      <c r="J22" s="260">
        <v>40080</v>
      </c>
      <c r="K22" s="255"/>
      <c r="L22" s="263">
        <v>40080</v>
      </c>
      <c r="M22" s="264" t="s">
        <v>292</v>
      </c>
      <c r="N22" s="265"/>
    </row>
    <row r="23" spans="1:14" x14ac:dyDescent="0.25">
      <c r="A23" s="260">
        <v>40077</v>
      </c>
      <c r="B23" s="261" t="s">
        <v>10294</v>
      </c>
      <c r="C23" s="313" t="s">
        <v>9444</v>
      </c>
      <c r="D23" s="313">
        <v>4765</v>
      </c>
      <c r="E23" s="313" t="s">
        <v>5941</v>
      </c>
      <c r="F23" s="313"/>
      <c r="G23" s="313" t="s">
        <v>8608</v>
      </c>
      <c r="H23" s="313"/>
      <c r="I23" s="313" t="s">
        <v>6430</v>
      </c>
      <c r="J23" s="260">
        <v>40080</v>
      </c>
      <c r="K23" s="255"/>
      <c r="L23" s="263">
        <v>40080</v>
      </c>
      <c r="M23" s="264" t="s">
        <v>6431</v>
      </c>
      <c r="N23" s="265"/>
    </row>
    <row r="24" spans="1:14" x14ac:dyDescent="0.25">
      <c r="A24" s="260">
        <v>40077</v>
      </c>
      <c r="B24" s="261" t="s">
        <v>10294</v>
      </c>
      <c r="C24" s="313" t="s">
        <v>9444</v>
      </c>
      <c r="D24" s="313">
        <v>4765</v>
      </c>
      <c r="E24" s="313" t="s">
        <v>5941</v>
      </c>
      <c r="F24" s="313"/>
      <c r="G24" s="313" t="s">
        <v>7860</v>
      </c>
      <c r="H24" s="313"/>
      <c r="I24" s="313" t="s">
        <v>6489</v>
      </c>
      <c r="J24" s="260">
        <v>40080</v>
      </c>
      <c r="K24" s="255"/>
      <c r="L24" s="263">
        <v>40086</v>
      </c>
      <c r="M24" s="264" t="s">
        <v>5806</v>
      </c>
      <c r="N24" s="265"/>
    </row>
    <row r="25" spans="1:14" x14ac:dyDescent="0.25">
      <c r="A25" s="260">
        <v>40081</v>
      </c>
      <c r="B25" s="261" t="s">
        <v>10935</v>
      </c>
      <c r="C25" s="313" t="s">
        <v>1302</v>
      </c>
      <c r="D25" s="313">
        <v>4811</v>
      </c>
      <c r="E25" s="313" t="s">
        <v>5941</v>
      </c>
      <c r="F25" s="313"/>
      <c r="G25" s="313" t="s">
        <v>1605</v>
      </c>
      <c r="H25" s="313"/>
      <c r="I25" s="313" t="s">
        <v>8258</v>
      </c>
      <c r="J25" s="260">
        <v>40085</v>
      </c>
      <c r="K25" s="255"/>
      <c r="L25" s="263">
        <v>40085</v>
      </c>
      <c r="M25" s="264" t="s">
        <v>2980</v>
      </c>
      <c r="N25" s="265"/>
    </row>
    <row r="26" spans="1:14" x14ac:dyDescent="0.25">
      <c r="A26" s="260">
        <v>40081</v>
      </c>
      <c r="B26" s="261"/>
      <c r="C26" s="313" t="s">
        <v>1273</v>
      </c>
      <c r="D26" s="313" t="s">
        <v>6787</v>
      </c>
      <c r="E26" s="313" t="s">
        <v>6508</v>
      </c>
      <c r="F26" s="313"/>
      <c r="G26" s="313" t="s">
        <v>6786</v>
      </c>
      <c r="H26" s="313"/>
      <c r="I26" s="313" t="s">
        <v>6788</v>
      </c>
      <c r="J26" s="260">
        <v>40081</v>
      </c>
      <c r="K26" s="255"/>
      <c r="L26" s="263">
        <v>40081</v>
      </c>
      <c r="M26" s="264" t="s">
        <v>9826</v>
      </c>
      <c r="N26" s="265"/>
    </row>
    <row r="27" spans="1:14" x14ac:dyDescent="0.25">
      <c r="A27" s="260">
        <v>40084</v>
      </c>
      <c r="B27" s="261" t="s">
        <v>7555</v>
      </c>
      <c r="C27" s="313" t="s">
        <v>9444</v>
      </c>
      <c r="D27" s="313">
        <v>4765</v>
      </c>
      <c r="E27" s="313" t="s">
        <v>5941</v>
      </c>
      <c r="F27" s="313"/>
      <c r="G27" s="313" t="s">
        <v>7860</v>
      </c>
      <c r="H27" s="313"/>
      <c r="I27" s="313" t="s">
        <v>7556</v>
      </c>
      <c r="J27" s="260">
        <v>40085</v>
      </c>
      <c r="K27" s="255"/>
      <c r="L27" s="263">
        <v>40085</v>
      </c>
      <c r="M27" s="264" t="s">
        <v>2425</v>
      </c>
      <c r="N27" s="265"/>
    </row>
    <row r="28" spans="1:14" x14ac:dyDescent="0.25">
      <c r="A28" s="260">
        <v>40084</v>
      </c>
      <c r="B28" s="261" t="s">
        <v>7555</v>
      </c>
      <c r="C28" s="313" t="s">
        <v>9444</v>
      </c>
      <c r="D28" s="313">
        <v>4765</v>
      </c>
      <c r="E28" s="313" t="s">
        <v>5941</v>
      </c>
      <c r="F28" s="313"/>
      <c r="G28" s="313" t="s">
        <v>7860</v>
      </c>
      <c r="H28" s="313"/>
      <c r="I28" s="313" t="s">
        <v>6487</v>
      </c>
      <c r="J28" s="260">
        <v>40085</v>
      </c>
      <c r="K28" s="255"/>
      <c r="L28" s="263">
        <v>40085</v>
      </c>
      <c r="M28" s="264" t="s">
        <v>6488</v>
      </c>
      <c r="N28" s="265"/>
    </row>
    <row r="29" spans="1:14" x14ac:dyDescent="0.25">
      <c r="A29" s="260">
        <v>40091</v>
      </c>
      <c r="B29" s="261" t="s">
        <v>2410</v>
      </c>
      <c r="C29" s="313" t="s">
        <v>8489</v>
      </c>
      <c r="D29" s="313">
        <v>4734</v>
      </c>
      <c r="E29" s="313" t="s">
        <v>1661</v>
      </c>
      <c r="F29" s="313"/>
      <c r="G29" s="313" t="s">
        <v>3569</v>
      </c>
      <c r="H29" s="313"/>
      <c r="I29" s="313" t="s">
        <v>8355</v>
      </c>
      <c r="J29" s="260">
        <v>40093</v>
      </c>
      <c r="K29" s="255"/>
      <c r="L29" s="263">
        <v>40093</v>
      </c>
      <c r="M29" s="264" t="s">
        <v>860</v>
      </c>
      <c r="N29" s="265"/>
    </row>
    <row r="30" spans="1:14" x14ac:dyDescent="0.25">
      <c r="A30" s="260">
        <v>40091</v>
      </c>
      <c r="B30" s="261" t="s">
        <v>2410</v>
      </c>
      <c r="C30" s="313" t="s">
        <v>8489</v>
      </c>
      <c r="D30" s="313">
        <v>4734</v>
      </c>
      <c r="E30" s="313" t="s">
        <v>1661</v>
      </c>
      <c r="F30" s="313"/>
      <c r="G30" s="313" t="s">
        <v>4704</v>
      </c>
      <c r="H30" s="313"/>
      <c r="I30" s="313" t="s">
        <v>4705</v>
      </c>
      <c r="J30" s="260">
        <v>40093</v>
      </c>
      <c r="K30" s="255"/>
      <c r="L30" s="263">
        <v>40093</v>
      </c>
      <c r="M30" s="264" t="s">
        <v>7588</v>
      </c>
      <c r="N30" s="265"/>
    </row>
    <row r="31" spans="1:14" x14ac:dyDescent="0.25">
      <c r="A31" s="260">
        <v>40092</v>
      </c>
      <c r="B31" s="261" t="s">
        <v>335</v>
      </c>
      <c r="C31" s="313" t="s">
        <v>9444</v>
      </c>
      <c r="D31" s="313">
        <v>4765</v>
      </c>
      <c r="E31" s="313" t="s">
        <v>5941</v>
      </c>
      <c r="F31" s="313"/>
      <c r="G31" s="313" t="s">
        <v>7860</v>
      </c>
      <c r="H31" s="313"/>
      <c r="I31" s="313" t="s">
        <v>3560</v>
      </c>
      <c r="J31" s="260">
        <v>40099</v>
      </c>
      <c r="K31" s="255"/>
      <c r="L31" s="263">
        <v>40102</v>
      </c>
      <c r="M31" s="264" t="s">
        <v>4537</v>
      </c>
      <c r="N31" s="265"/>
    </row>
    <row r="32" spans="1:14" x14ac:dyDescent="0.25">
      <c r="A32" s="260">
        <v>40093</v>
      </c>
      <c r="B32" s="261" t="s">
        <v>4706</v>
      </c>
      <c r="C32" s="313" t="s">
        <v>8489</v>
      </c>
      <c r="D32" s="313">
        <v>4734</v>
      </c>
      <c r="E32" s="313" t="s">
        <v>1661</v>
      </c>
      <c r="F32" s="313"/>
      <c r="G32" s="313" t="s">
        <v>3569</v>
      </c>
      <c r="H32" s="313"/>
      <c r="I32" s="313" t="s">
        <v>3928</v>
      </c>
      <c r="J32" s="260">
        <v>40095</v>
      </c>
      <c r="K32" s="255"/>
      <c r="L32" s="263">
        <v>40095</v>
      </c>
      <c r="M32" s="264" t="s">
        <v>3929</v>
      </c>
      <c r="N32" s="265"/>
    </row>
    <row r="33" spans="1:14" x14ac:dyDescent="0.25">
      <c r="A33" s="260">
        <v>40106</v>
      </c>
      <c r="B33" s="261" t="s">
        <v>3369</v>
      </c>
      <c r="C33" s="313" t="s">
        <v>4576</v>
      </c>
      <c r="D33" s="313">
        <v>4798</v>
      </c>
      <c r="E33" s="313" t="s">
        <v>4575</v>
      </c>
      <c r="F33" s="313"/>
      <c r="G33" s="313" t="s">
        <v>296</v>
      </c>
      <c r="H33" s="313"/>
      <c r="I33" s="313" t="s">
        <v>2562</v>
      </c>
      <c r="J33" s="260">
        <v>40109</v>
      </c>
      <c r="K33" s="255"/>
      <c r="L33" s="263">
        <v>40120</v>
      </c>
      <c r="M33" s="264" t="s">
        <v>2562</v>
      </c>
      <c r="N33" s="265"/>
    </row>
    <row r="34" spans="1:14" x14ac:dyDescent="0.25">
      <c r="A34" s="260">
        <v>40106</v>
      </c>
      <c r="B34" s="261" t="s">
        <v>3369</v>
      </c>
      <c r="C34" s="313" t="s">
        <v>4576</v>
      </c>
      <c r="D34" s="313">
        <v>4798</v>
      </c>
      <c r="E34" s="313" t="s">
        <v>4575</v>
      </c>
      <c r="F34" s="313"/>
      <c r="G34" s="313" t="s">
        <v>9721</v>
      </c>
      <c r="H34" s="313"/>
      <c r="I34" s="313" t="s">
        <v>10627</v>
      </c>
      <c r="J34" s="260">
        <v>40109</v>
      </c>
      <c r="K34" s="255"/>
      <c r="L34" s="263">
        <v>40120</v>
      </c>
      <c r="M34" s="264" t="s">
        <v>6381</v>
      </c>
      <c r="N34" s="265"/>
    </row>
    <row r="35" spans="1:14" x14ac:dyDescent="0.25">
      <c r="A35" s="260">
        <v>40107</v>
      </c>
      <c r="B35" s="261" t="s">
        <v>4538</v>
      </c>
      <c r="C35" s="313" t="s">
        <v>8365</v>
      </c>
      <c r="D35" s="313">
        <v>4664</v>
      </c>
      <c r="E35" s="313" t="s">
        <v>1661</v>
      </c>
      <c r="F35" s="313"/>
      <c r="G35" s="313" t="s">
        <v>7880</v>
      </c>
      <c r="H35" s="313"/>
      <c r="I35" s="313" t="s">
        <v>7881</v>
      </c>
      <c r="J35" s="260">
        <v>40109</v>
      </c>
      <c r="K35" s="255"/>
      <c r="L35" s="263">
        <v>40109</v>
      </c>
      <c r="M35" s="264" t="s">
        <v>7882</v>
      </c>
      <c r="N35" s="265"/>
    </row>
    <row r="36" spans="1:14" x14ac:dyDescent="0.25">
      <c r="A36" s="260">
        <v>40107</v>
      </c>
      <c r="B36" s="261" t="s">
        <v>4538</v>
      </c>
      <c r="C36" s="313" t="s">
        <v>8365</v>
      </c>
      <c r="D36" s="313">
        <v>4664</v>
      </c>
      <c r="E36" s="313" t="s">
        <v>1661</v>
      </c>
      <c r="F36" s="313"/>
      <c r="G36" s="313" t="s">
        <v>1090</v>
      </c>
      <c r="H36" s="313"/>
      <c r="I36" s="313" t="s">
        <v>1091</v>
      </c>
      <c r="J36" s="260">
        <v>40109</v>
      </c>
      <c r="K36" s="255"/>
      <c r="L36" s="263">
        <v>40109</v>
      </c>
      <c r="M36" s="264" t="s">
        <v>1091</v>
      </c>
      <c r="N36" s="265"/>
    </row>
    <row r="37" spans="1:14" x14ac:dyDescent="0.25">
      <c r="A37" s="260">
        <v>40109</v>
      </c>
      <c r="B37" s="261" t="s">
        <v>10628</v>
      </c>
      <c r="C37" s="313" t="s">
        <v>4576</v>
      </c>
      <c r="D37" s="313">
        <v>4798</v>
      </c>
      <c r="E37" s="313" t="s">
        <v>9954</v>
      </c>
      <c r="F37" s="313"/>
      <c r="G37" s="313" t="s">
        <v>1081</v>
      </c>
      <c r="H37" s="313"/>
      <c r="I37" s="313" t="s">
        <v>8747</v>
      </c>
      <c r="J37" s="260">
        <v>40119</v>
      </c>
      <c r="K37" s="255"/>
      <c r="L37" s="263">
        <v>40121</v>
      </c>
      <c r="M37" s="264" t="s">
        <v>8007</v>
      </c>
      <c r="N37" s="265"/>
    </row>
    <row r="38" spans="1:14" x14ac:dyDescent="0.25">
      <c r="A38" s="260">
        <v>40109</v>
      </c>
      <c r="B38" s="261" t="s">
        <v>1092</v>
      </c>
      <c r="C38" s="313" t="s">
        <v>8365</v>
      </c>
      <c r="D38" s="313">
        <v>4664</v>
      </c>
      <c r="E38" s="313" t="s">
        <v>1661</v>
      </c>
      <c r="F38" s="313"/>
      <c r="G38" s="313" t="s">
        <v>9580</v>
      </c>
      <c r="H38" s="313"/>
      <c r="I38" s="313" t="s">
        <v>1091</v>
      </c>
      <c r="J38" s="260">
        <v>40113</v>
      </c>
      <c r="K38" s="255"/>
      <c r="L38" s="263">
        <v>40113</v>
      </c>
      <c r="M38" s="264" t="s">
        <v>1091</v>
      </c>
      <c r="N38" s="265"/>
    </row>
    <row r="39" spans="1:14" x14ac:dyDescent="0.25">
      <c r="A39" s="260">
        <v>40109</v>
      </c>
      <c r="B39" s="261" t="s">
        <v>1092</v>
      </c>
      <c r="C39" s="313" t="s">
        <v>8365</v>
      </c>
      <c r="D39" s="313">
        <v>4664</v>
      </c>
      <c r="E39" s="313" t="s">
        <v>1661</v>
      </c>
      <c r="F39" s="313"/>
      <c r="G39" s="313" t="s">
        <v>7821</v>
      </c>
      <c r="H39" s="313"/>
      <c r="I39" s="313" t="s">
        <v>7822</v>
      </c>
      <c r="J39" s="260">
        <v>40113</v>
      </c>
      <c r="K39" s="255"/>
      <c r="L39" s="263">
        <v>40113</v>
      </c>
      <c r="M39" s="264" t="s">
        <v>4404</v>
      </c>
      <c r="N39" s="265"/>
    </row>
    <row r="40" spans="1:14" x14ac:dyDescent="0.25">
      <c r="A40" s="260">
        <v>40114</v>
      </c>
      <c r="B40" s="261" t="s">
        <v>7982</v>
      </c>
      <c r="C40" s="313" t="s">
        <v>6004</v>
      </c>
      <c r="D40" s="313">
        <v>4808</v>
      </c>
      <c r="E40" s="313" t="s">
        <v>1661</v>
      </c>
      <c r="F40" s="313"/>
      <c r="G40" s="313" t="s">
        <v>10446</v>
      </c>
      <c r="H40" s="313"/>
      <c r="I40" s="313" t="s">
        <v>1091</v>
      </c>
      <c r="J40" s="260">
        <v>40115</v>
      </c>
      <c r="K40" s="255"/>
      <c r="L40" s="263">
        <v>40116</v>
      </c>
      <c r="M40" s="264" t="s">
        <v>1091</v>
      </c>
      <c r="N40" s="265"/>
    </row>
    <row r="41" spans="1:14" x14ac:dyDescent="0.25">
      <c r="A41" s="260">
        <v>40119</v>
      </c>
      <c r="B41" s="261" t="s">
        <v>3718</v>
      </c>
      <c r="C41" s="313" t="s">
        <v>8127</v>
      </c>
      <c r="D41" s="313">
        <v>4832</v>
      </c>
      <c r="E41" s="313" t="s">
        <v>4575</v>
      </c>
      <c r="F41" s="313"/>
      <c r="G41" s="313" t="s">
        <v>730</v>
      </c>
      <c r="H41" s="313"/>
      <c r="I41" s="313" t="s">
        <v>3501</v>
      </c>
      <c r="J41" s="260">
        <v>40122</v>
      </c>
      <c r="K41" s="255"/>
      <c r="L41" s="263">
        <v>40126</v>
      </c>
      <c r="M41" s="264" t="s">
        <v>8007</v>
      </c>
      <c r="N41" s="265"/>
    </row>
    <row r="42" spans="1:14" x14ac:dyDescent="0.25">
      <c r="A42" s="260">
        <v>40121</v>
      </c>
      <c r="B42" s="261" t="s">
        <v>10814</v>
      </c>
      <c r="C42" s="313" t="s">
        <v>5108</v>
      </c>
      <c r="D42" s="313"/>
      <c r="E42" s="313" t="s">
        <v>1661</v>
      </c>
      <c r="F42" s="313"/>
      <c r="G42" s="313" t="s">
        <v>5488</v>
      </c>
      <c r="H42" s="313"/>
      <c r="I42" s="313" t="s">
        <v>9436</v>
      </c>
      <c r="J42" s="260">
        <v>40135</v>
      </c>
      <c r="K42" s="255"/>
      <c r="L42" s="263">
        <v>40148</v>
      </c>
      <c r="M42" s="264"/>
      <c r="N42" s="265"/>
    </row>
    <row r="43" spans="1:14" x14ac:dyDescent="0.25">
      <c r="A43" s="260">
        <v>40121</v>
      </c>
      <c r="B43" s="261" t="s">
        <v>8748</v>
      </c>
      <c r="C43" s="313" t="s">
        <v>5108</v>
      </c>
      <c r="D43" s="313">
        <v>4664</v>
      </c>
      <c r="E43" s="313" t="s">
        <v>1661</v>
      </c>
      <c r="F43" s="313"/>
      <c r="G43" s="313" t="s">
        <v>541</v>
      </c>
      <c r="H43" s="313"/>
      <c r="I43" s="313" t="s">
        <v>5109</v>
      </c>
      <c r="J43" s="260">
        <v>40123</v>
      </c>
      <c r="K43" s="255"/>
      <c r="L43" s="263">
        <v>40123</v>
      </c>
      <c r="M43" s="264"/>
      <c r="N43" s="265"/>
    </row>
    <row r="44" spans="1:14" x14ac:dyDescent="0.25">
      <c r="A44" s="260">
        <v>40130</v>
      </c>
      <c r="B44" s="261" t="s">
        <v>3502</v>
      </c>
      <c r="C44" s="313" t="s">
        <v>5453</v>
      </c>
      <c r="D44" s="313" t="s">
        <v>8275</v>
      </c>
      <c r="E44" s="313" t="s">
        <v>6508</v>
      </c>
      <c r="F44" s="313"/>
      <c r="G44" s="313" t="s">
        <v>5452</v>
      </c>
      <c r="H44" s="313"/>
      <c r="I44" s="313" t="s">
        <v>6282</v>
      </c>
      <c r="J44" s="260">
        <v>40130</v>
      </c>
      <c r="K44" s="255"/>
      <c r="L44" s="263">
        <v>40131</v>
      </c>
      <c r="M44" s="264" t="s">
        <v>10495</v>
      </c>
      <c r="N44" s="265"/>
    </row>
    <row r="45" spans="1:14" x14ac:dyDescent="0.25">
      <c r="A45" s="260">
        <v>40135</v>
      </c>
      <c r="B45" s="261" t="s">
        <v>6461</v>
      </c>
      <c r="C45" s="313" t="s">
        <v>10812</v>
      </c>
      <c r="D45" s="313">
        <v>4812</v>
      </c>
      <c r="E45" s="313" t="s">
        <v>3301</v>
      </c>
      <c r="F45" s="313"/>
      <c r="G45" s="313" t="s">
        <v>10212</v>
      </c>
      <c r="H45" s="313"/>
      <c r="I45" s="313" t="s">
        <v>10813</v>
      </c>
      <c r="J45" s="260">
        <v>40147</v>
      </c>
      <c r="K45" s="255"/>
      <c r="L45" s="263">
        <v>40142</v>
      </c>
      <c r="M45" s="264" t="s">
        <v>10687</v>
      </c>
      <c r="N45" s="265"/>
    </row>
    <row r="46" spans="1:14" x14ac:dyDescent="0.25">
      <c r="A46" s="260">
        <v>40137</v>
      </c>
      <c r="B46" s="261" t="s">
        <v>6283</v>
      </c>
      <c r="C46" s="313" t="s">
        <v>5108</v>
      </c>
      <c r="D46" s="313"/>
      <c r="E46" s="313" t="s">
        <v>6459</v>
      </c>
      <c r="F46" s="313"/>
      <c r="G46" s="313" t="s">
        <v>6284</v>
      </c>
      <c r="H46" s="313"/>
      <c r="I46" s="313" t="s">
        <v>6460</v>
      </c>
      <c r="J46" s="260"/>
      <c r="K46" s="255"/>
      <c r="L46" s="263">
        <v>40140</v>
      </c>
      <c r="M46" s="264" t="s">
        <v>6381</v>
      </c>
      <c r="N46" s="265"/>
    </row>
    <row r="47" spans="1:14" x14ac:dyDescent="0.25">
      <c r="A47" s="260">
        <v>40147</v>
      </c>
      <c r="B47" s="261" t="s">
        <v>10447</v>
      </c>
      <c r="C47" s="313" t="s">
        <v>9444</v>
      </c>
      <c r="D47" s="313">
        <v>4765</v>
      </c>
      <c r="E47" s="313" t="s">
        <v>5941</v>
      </c>
      <c r="F47" s="313"/>
      <c r="G47" s="313" t="s">
        <v>8783</v>
      </c>
      <c r="H47" s="313"/>
      <c r="I47" s="313" t="s">
        <v>8784</v>
      </c>
      <c r="J47" s="260">
        <v>40148</v>
      </c>
      <c r="K47" s="255"/>
      <c r="L47" s="263">
        <v>40148</v>
      </c>
      <c r="M47" s="264" t="s">
        <v>9149</v>
      </c>
      <c r="N47" s="265"/>
    </row>
    <row r="48" spans="1:14" x14ac:dyDescent="0.25">
      <c r="A48" s="260">
        <v>40148</v>
      </c>
      <c r="B48" s="261"/>
      <c r="C48" s="313" t="s">
        <v>10316</v>
      </c>
      <c r="D48" s="313" t="s">
        <v>1558</v>
      </c>
      <c r="E48" s="313" t="s">
        <v>4988</v>
      </c>
      <c r="F48" s="313"/>
      <c r="G48" s="313" t="s">
        <v>1557</v>
      </c>
      <c r="H48" s="313"/>
      <c r="I48" s="313" t="s">
        <v>8852</v>
      </c>
      <c r="J48" s="260">
        <v>40168</v>
      </c>
      <c r="K48" s="255"/>
      <c r="L48" s="263">
        <v>40168</v>
      </c>
      <c r="M48" s="264" t="s">
        <v>8853</v>
      </c>
      <c r="N48" s="265"/>
    </row>
    <row r="49" spans="1:18" s="456" customFormat="1" x14ac:dyDescent="0.25">
      <c r="A49" s="260">
        <v>40149</v>
      </c>
      <c r="B49" s="261" t="s">
        <v>8785</v>
      </c>
      <c r="C49" s="313" t="s">
        <v>3082</v>
      </c>
      <c r="D49" s="313">
        <v>4845</v>
      </c>
      <c r="E49" s="313" t="s">
        <v>5708</v>
      </c>
      <c r="F49" s="313"/>
      <c r="G49" s="313" t="s">
        <v>2724</v>
      </c>
      <c r="H49" s="313"/>
      <c r="I49" s="313" t="s">
        <v>4292</v>
      </c>
      <c r="J49" s="260">
        <v>40150</v>
      </c>
      <c r="K49" s="255"/>
      <c r="L49" s="263">
        <v>40150</v>
      </c>
      <c r="M49" s="264" t="s">
        <v>2207</v>
      </c>
      <c r="N49" s="265"/>
      <c r="O49" s="49"/>
      <c r="P49" s="325"/>
      <c r="Q49" s="49"/>
      <c r="R49" s="49"/>
    </row>
    <row r="50" spans="1:18" x14ac:dyDescent="0.25">
      <c r="A50" s="260">
        <v>40157</v>
      </c>
      <c r="B50" s="261" t="s">
        <v>2208</v>
      </c>
      <c r="C50" s="313" t="s">
        <v>10812</v>
      </c>
      <c r="D50" s="313">
        <v>4812</v>
      </c>
      <c r="E50" s="313" t="s">
        <v>1661</v>
      </c>
      <c r="F50" s="313"/>
      <c r="G50" s="313" t="s">
        <v>2209</v>
      </c>
      <c r="H50" s="313"/>
      <c r="I50" s="313" t="s">
        <v>6007</v>
      </c>
      <c r="J50" s="260">
        <v>40162</v>
      </c>
      <c r="K50" s="255"/>
      <c r="L50" s="263">
        <v>40162</v>
      </c>
      <c r="M50" s="264" t="s">
        <v>994</v>
      </c>
      <c r="N50" s="265"/>
    </row>
    <row r="51" spans="1:18" x14ac:dyDescent="0.25">
      <c r="A51" s="260">
        <v>40158</v>
      </c>
      <c r="B51" s="261" t="s">
        <v>8798</v>
      </c>
      <c r="C51" s="313" t="s">
        <v>1785</v>
      </c>
      <c r="D51" s="313">
        <v>4849</v>
      </c>
      <c r="E51" s="313" t="s">
        <v>5941</v>
      </c>
      <c r="F51" s="313"/>
      <c r="G51" s="313" t="s">
        <v>3463</v>
      </c>
      <c r="H51" s="313"/>
      <c r="I51" s="313" t="s">
        <v>1786</v>
      </c>
      <c r="J51" s="260">
        <v>40165</v>
      </c>
      <c r="K51" s="255"/>
      <c r="L51" s="263">
        <v>40164</v>
      </c>
      <c r="M51" s="264" t="s">
        <v>2980</v>
      </c>
      <c r="N51" s="265"/>
    </row>
    <row r="52" spans="1:18" x14ac:dyDescent="0.25">
      <c r="A52" s="260">
        <v>40158</v>
      </c>
      <c r="B52" s="261" t="s">
        <v>8798</v>
      </c>
      <c r="C52" s="313" t="s">
        <v>1785</v>
      </c>
      <c r="D52" s="313">
        <v>4849</v>
      </c>
      <c r="E52" s="313" t="s">
        <v>5941</v>
      </c>
      <c r="F52" s="313"/>
      <c r="G52" s="313" t="s">
        <v>8000</v>
      </c>
      <c r="H52" s="313"/>
      <c r="I52" s="313" t="s">
        <v>8001</v>
      </c>
      <c r="J52" s="260">
        <v>40165</v>
      </c>
      <c r="K52" s="255"/>
      <c r="L52" s="263">
        <v>40164</v>
      </c>
      <c r="M52" s="264" t="s">
        <v>10249</v>
      </c>
      <c r="N52" s="265"/>
    </row>
    <row r="53" spans="1:18" x14ac:dyDescent="0.25">
      <c r="A53" s="260">
        <v>40163</v>
      </c>
      <c r="B53" s="261" t="s">
        <v>9193</v>
      </c>
      <c r="C53" s="313" t="s">
        <v>7983</v>
      </c>
      <c r="D53" s="313">
        <v>4850</v>
      </c>
      <c r="E53" s="313" t="s">
        <v>631</v>
      </c>
      <c r="F53" s="313"/>
      <c r="G53" s="313" t="s">
        <v>4710</v>
      </c>
      <c r="H53" s="313"/>
      <c r="I53" s="313" t="s">
        <v>4711</v>
      </c>
      <c r="J53" s="260">
        <v>40177</v>
      </c>
      <c r="K53" s="255"/>
      <c r="L53" s="263">
        <v>40190</v>
      </c>
      <c r="M53" s="264" t="s">
        <v>3347</v>
      </c>
      <c r="N53" s="265"/>
    </row>
    <row r="54" spans="1:18" s="456" customFormat="1" x14ac:dyDescent="0.25">
      <c r="A54" s="260">
        <v>40163</v>
      </c>
      <c r="B54" s="261" t="s">
        <v>10250</v>
      </c>
      <c r="C54" s="313" t="s">
        <v>7983</v>
      </c>
      <c r="D54" s="313">
        <v>4850</v>
      </c>
      <c r="E54" s="313" t="s">
        <v>5708</v>
      </c>
      <c r="F54" s="313"/>
      <c r="G54" s="313" t="s">
        <v>2724</v>
      </c>
      <c r="H54" s="313"/>
      <c r="I54" s="313" t="s">
        <v>334</v>
      </c>
      <c r="J54" s="260">
        <v>40164</v>
      </c>
      <c r="K54" s="255"/>
      <c r="L54" s="263">
        <v>40164</v>
      </c>
      <c r="M54" s="264" t="s">
        <v>10387</v>
      </c>
      <c r="N54" s="265"/>
      <c r="O54" s="49"/>
      <c r="P54" s="325"/>
      <c r="Q54" s="49"/>
      <c r="R54" s="49"/>
    </row>
    <row r="55" spans="1:18" x14ac:dyDescent="0.25">
      <c r="A55" s="260">
        <v>40178</v>
      </c>
      <c r="B55" s="261" t="s">
        <v>810</v>
      </c>
      <c r="C55" s="313" t="s">
        <v>10114</v>
      </c>
      <c r="D55" s="313">
        <v>4854</v>
      </c>
      <c r="E55" s="313" t="s">
        <v>631</v>
      </c>
      <c r="F55" s="313"/>
      <c r="G55" s="313" t="s">
        <v>10113</v>
      </c>
      <c r="H55" s="313"/>
      <c r="I55" s="313" t="s">
        <v>10115</v>
      </c>
      <c r="J55" s="260">
        <v>40190</v>
      </c>
      <c r="K55" s="255"/>
      <c r="L55" s="263">
        <v>40192</v>
      </c>
      <c r="M55" s="264" t="s">
        <v>8864</v>
      </c>
      <c r="N55" s="265"/>
    </row>
    <row r="56" spans="1:18" x14ac:dyDescent="0.25">
      <c r="A56" s="260">
        <v>40182</v>
      </c>
      <c r="B56" s="261" t="s">
        <v>4098</v>
      </c>
      <c r="C56" s="313" t="s">
        <v>8489</v>
      </c>
      <c r="D56" s="313">
        <v>4734</v>
      </c>
      <c r="E56" s="313" t="s">
        <v>1661</v>
      </c>
      <c r="F56" s="313"/>
      <c r="G56" s="313" t="s">
        <v>4356</v>
      </c>
      <c r="H56" s="313"/>
      <c r="I56" s="313" t="s">
        <v>7277</v>
      </c>
      <c r="J56" s="260">
        <v>40184</v>
      </c>
      <c r="K56" s="255"/>
      <c r="L56" s="263">
        <v>40183</v>
      </c>
      <c r="M56" s="264" t="s">
        <v>7277</v>
      </c>
      <c r="N56" s="265"/>
    </row>
    <row r="57" spans="1:18" x14ac:dyDescent="0.25">
      <c r="A57" s="260">
        <v>40182</v>
      </c>
      <c r="B57" s="261" t="s">
        <v>4357</v>
      </c>
      <c r="C57" s="313" t="s">
        <v>5108</v>
      </c>
      <c r="D57" s="313" t="s">
        <v>7813</v>
      </c>
      <c r="E57" s="313" t="s">
        <v>6459</v>
      </c>
      <c r="F57" s="313"/>
      <c r="G57" s="313" t="s">
        <v>7239</v>
      </c>
      <c r="H57" s="313"/>
      <c r="I57" s="313" t="s">
        <v>6466</v>
      </c>
      <c r="J57" s="260">
        <v>40183</v>
      </c>
      <c r="K57" s="255"/>
      <c r="L57" s="263">
        <v>40183</v>
      </c>
      <c r="M57" s="264" t="s">
        <v>7240</v>
      </c>
      <c r="N57" s="265"/>
    </row>
    <row r="58" spans="1:18" x14ac:dyDescent="0.25">
      <c r="A58" s="260">
        <v>40185</v>
      </c>
      <c r="B58" s="261" t="s">
        <v>6760</v>
      </c>
      <c r="C58" s="313" t="s">
        <v>1273</v>
      </c>
      <c r="D58" s="313" t="s">
        <v>394</v>
      </c>
      <c r="E58" s="313" t="s">
        <v>6508</v>
      </c>
      <c r="F58" s="313"/>
      <c r="G58" s="313" t="s">
        <v>5595</v>
      </c>
      <c r="H58" s="313"/>
      <c r="I58" s="313" t="s">
        <v>9008</v>
      </c>
      <c r="J58" s="260">
        <v>40186</v>
      </c>
      <c r="K58" s="255"/>
      <c r="L58" s="263">
        <v>40186</v>
      </c>
      <c r="M58" s="264"/>
      <c r="N58" s="265"/>
    </row>
    <row r="59" spans="1:18" x14ac:dyDescent="0.25">
      <c r="A59" s="260">
        <v>40191</v>
      </c>
      <c r="B59" s="261"/>
      <c r="C59" s="313" t="s">
        <v>1273</v>
      </c>
      <c r="D59" s="313"/>
      <c r="E59" s="318" t="s">
        <v>7521</v>
      </c>
      <c r="F59" s="313"/>
      <c r="G59" s="313" t="s">
        <v>7013</v>
      </c>
      <c r="H59" s="313"/>
      <c r="I59" s="313" t="s">
        <v>7014</v>
      </c>
      <c r="J59" s="260">
        <v>40197</v>
      </c>
      <c r="K59" s="255"/>
      <c r="L59" s="263">
        <v>40197</v>
      </c>
      <c r="M59" s="264" t="s">
        <v>7015</v>
      </c>
      <c r="N59" s="265"/>
    </row>
    <row r="60" spans="1:18" x14ac:dyDescent="0.25">
      <c r="A60" s="260">
        <v>40196</v>
      </c>
      <c r="B60" s="261" t="s">
        <v>455</v>
      </c>
      <c r="C60" s="313" t="s">
        <v>9098</v>
      </c>
      <c r="D60" s="313" t="s">
        <v>9099</v>
      </c>
      <c r="E60" s="313" t="s">
        <v>631</v>
      </c>
      <c r="F60" s="313"/>
      <c r="G60" s="313" t="s">
        <v>456</v>
      </c>
      <c r="H60" s="313"/>
      <c r="I60" s="313" t="s">
        <v>5800</v>
      </c>
      <c r="J60" s="260">
        <v>40204</v>
      </c>
      <c r="K60" s="255"/>
      <c r="L60" s="263">
        <v>40214</v>
      </c>
      <c r="M60" s="264" t="s">
        <v>3238</v>
      </c>
      <c r="N60" s="265"/>
    </row>
    <row r="61" spans="1:18" x14ac:dyDescent="0.25">
      <c r="A61" s="260">
        <v>40196</v>
      </c>
      <c r="B61" s="261" t="s">
        <v>455</v>
      </c>
      <c r="C61" s="313" t="s">
        <v>9098</v>
      </c>
      <c r="D61" s="313" t="s">
        <v>9099</v>
      </c>
      <c r="E61" s="313" t="s">
        <v>631</v>
      </c>
      <c r="F61" s="313"/>
      <c r="G61" s="313" t="s">
        <v>3353</v>
      </c>
      <c r="H61" s="313"/>
      <c r="I61" s="313" t="s">
        <v>2522</v>
      </c>
      <c r="J61" s="260">
        <v>40204</v>
      </c>
      <c r="K61" s="255"/>
      <c r="L61" s="263">
        <v>40214</v>
      </c>
      <c r="M61" s="264" t="s">
        <v>9149</v>
      </c>
      <c r="N61" s="265"/>
    </row>
    <row r="62" spans="1:18" x14ac:dyDescent="0.25">
      <c r="A62" s="260">
        <v>40196</v>
      </c>
      <c r="B62" s="261" t="s">
        <v>8865</v>
      </c>
      <c r="C62" s="313" t="s">
        <v>8489</v>
      </c>
      <c r="D62" s="313">
        <v>4734</v>
      </c>
      <c r="E62" s="313" t="s">
        <v>1661</v>
      </c>
      <c r="F62" s="313"/>
      <c r="G62" s="313" t="s">
        <v>8419</v>
      </c>
      <c r="H62" s="313"/>
      <c r="I62" s="313" t="s">
        <v>1091</v>
      </c>
      <c r="J62" s="260">
        <v>40197</v>
      </c>
      <c r="K62" s="255"/>
      <c r="L62" s="263">
        <v>40197</v>
      </c>
      <c r="M62" s="264" t="s">
        <v>6695</v>
      </c>
      <c r="N62" s="265"/>
    </row>
    <row r="63" spans="1:18" x14ac:dyDescent="0.25">
      <c r="A63" s="260">
        <v>40197</v>
      </c>
      <c r="B63" s="261" t="s">
        <v>10827</v>
      </c>
      <c r="C63" s="313" t="s">
        <v>10812</v>
      </c>
      <c r="D63" s="313">
        <v>4812</v>
      </c>
      <c r="E63" s="313" t="s">
        <v>1661</v>
      </c>
      <c r="F63" s="313"/>
      <c r="G63" s="313" t="s">
        <v>10828</v>
      </c>
      <c r="H63" s="313"/>
      <c r="I63" s="313" t="s">
        <v>7588</v>
      </c>
      <c r="J63" s="260">
        <v>40198</v>
      </c>
      <c r="K63" s="255"/>
      <c r="L63" s="263">
        <v>40198</v>
      </c>
      <c r="M63" s="264" t="s">
        <v>7588</v>
      </c>
      <c r="N63" s="265"/>
    </row>
    <row r="64" spans="1:18" x14ac:dyDescent="0.25">
      <c r="A64" s="260">
        <v>40199</v>
      </c>
      <c r="B64" s="261" t="s">
        <v>9855</v>
      </c>
      <c r="C64" s="313" t="s">
        <v>6525</v>
      </c>
      <c r="D64" s="313"/>
      <c r="E64" s="313" t="s">
        <v>12949</v>
      </c>
      <c r="F64" s="313"/>
      <c r="G64" s="313" t="s">
        <v>10527</v>
      </c>
      <c r="H64" s="313"/>
      <c r="I64" s="313" t="s">
        <v>3841</v>
      </c>
      <c r="J64" s="260">
        <v>40203</v>
      </c>
      <c r="K64" s="255"/>
      <c r="L64" s="263">
        <v>40218</v>
      </c>
      <c r="M64" s="264"/>
      <c r="N64" s="265"/>
    </row>
    <row r="65" spans="1:14" x14ac:dyDescent="0.25">
      <c r="A65" s="260">
        <v>40199</v>
      </c>
      <c r="B65" s="261" t="s">
        <v>1766</v>
      </c>
      <c r="C65" s="313" t="s">
        <v>8365</v>
      </c>
      <c r="D65" s="313">
        <v>4664</v>
      </c>
      <c r="E65" s="313" t="s">
        <v>1661</v>
      </c>
      <c r="F65" s="313"/>
      <c r="G65" s="313" t="s">
        <v>143</v>
      </c>
      <c r="H65" s="313"/>
      <c r="I65" s="313" t="s">
        <v>4404</v>
      </c>
      <c r="J65" s="260">
        <v>40203</v>
      </c>
      <c r="K65" s="255"/>
      <c r="L65" s="263">
        <v>40203</v>
      </c>
      <c r="M65" s="264" t="s">
        <v>4404</v>
      </c>
      <c r="N65" s="265"/>
    </row>
    <row r="66" spans="1:14" x14ac:dyDescent="0.25">
      <c r="A66" s="260">
        <v>40199</v>
      </c>
      <c r="B66" s="261"/>
      <c r="C66" s="313" t="s">
        <v>8365</v>
      </c>
      <c r="D66" s="313">
        <v>4664</v>
      </c>
      <c r="E66" s="313" t="s">
        <v>3622</v>
      </c>
      <c r="F66" s="313"/>
      <c r="G66" s="313" t="s">
        <v>58</v>
      </c>
      <c r="H66" s="313"/>
      <c r="I66" s="313" t="s">
        <v>10471</v>
      </c>
      <c r="J66" s="260">
        <v>40210</v>
      </c>
      <c r="K66" s="255"/>
      <c r="L66" s="263">
        <v>40213</v>
      </c>
      <c r="M66" s="264" t="s">
        <v>683</v>
      </c>
      <c r="N66" s="265"/>
    </row>
    <row r="67" spans="1:14" x14ac:dyDescent="0.25">
      <c r="A67" s="260">
        <v>40207</v>
      </c>
      <c r="B67" s="261" t="s">
        <v>7225</v>
      </c>
      <c r="C67" s="313" t="s">
        <v>2067</v>
      </c>
      <c r="D67" s="313" t="s">
        <v>5112</v>
      </c>
      <c r="E67" s="313" t="s">
        <v>631</v>
      </c>
      <c r="F67" s="313"/>
      <c r="G67" s="313" t="s">
        <v>4342</v>
      </c>
      <c r="H67" s="313"/>
      <c r="I67" s="313" t="s">
        <v>3948</v>
      </c>
      <c r="J67" s="260">
        <v>40214</v>
      </c>
      <c r="K67" s="255"/>
      <c r="L67" s="263">
        <v>40218</v>
      </c>
      <c r="M67" s="264" t="s">
        <v>5393</v>
      </c>
      <c r="N67" s="265"/>
    </row>
    <row r="68" spans="1:14" x14ac:dyDescent="0.25">
      <c r="A68" s="260">
        <v>40207</v>
      </c>
      <c r="B68" s="261" t="s">
        <v>144</v>
      </c>
      <c r="C68" s="313" t="s">
        <v>1273</v>
      </c>
      <c r="D68" s="313" t="s">
        <v>7862</v>
      </c>
      <c r="E68" s="313" t="s">
        <v>4477</v>
      </c>
      <c r="F68" s="313"/>
      <c r="G68" s="313" t="s">
        <v>4476</v>
      </c>
      <c r="H68" s="313"/>
      <c r="I68" s="313" t="s">
        <v>6381</v>
      </c>
      <c r="J68" s="260">
        <v>40211</v>
      </c>
      <c r="K68" s="255"/>
      <c r="L68" s="263">
        <v>40211</v>
      </c>
      <c r="M68" s="264" t="s">
        <v>6502</v>
      </c>
      <c r="N68" s="265"/>
    </row>
    <row r="69" spans="1:14" x14ac:dyDescent="0.25">
      <c r="A69" s="260">
        <v>40211</v>
      </c>
      <c r="B69" s="261" t="s">
        <v>4098</v>
      </c>
      <c r="C69" s="313" t="s">
        <v>5629</v>
      </c>
      <c r="D69" s="313">
        <v>4853</v>
      </c>
      <c r="E69" s="313" t="s">
        <v>9415</v>
      </c>
      <c r="F69" s="313"/>
      <c r="G69" s="313" t="s">
        <v>6374</v>
      </c>
      <c r="H69" s="313"/>
      <c r="I69" s="313" t="s">
        <v>2738</v>
      </c>
      <c r="J69" s="260">
        <v>40225</v>
      </c>
      <c r="K69" s="255"/>
      <c r="L69" s="263">
        <v>40221</v>
      </c>
      <c r="M69" s="264" t="s">
        <v>2738</v>
      </c>
      <c r="N69" s="265"/>
    </row>
    <row r="70" spans="1:14" x14ac:dyDescent="0.25">
      <c r="A70" s="260">
        <v>40211</v>
      </c>
      <c r="B70" s="261" t="s">
        <v>2832</v>
      </c>
      <c r="C70" s="313" t="s">
        <v>8365</v>
      </c>
      <c r="D70" s="313">
        <v>4644</v>
      </c>
      <c r="E70" s="313" t="s">
        <v>1661</v>
      </c>
      <c r="F70" s="313"/>
      <c r="G70" s="313" t="s">
        <v>5390</v>
      </c>
      <c r="H70" s="313"/>
      <c r="I70" s="313" t="s">
        <v>7881</v>
      </c>
      <c r="J70" s="260">
        <v>40212</v>
      </c>
      <c r="K70" s="255"/>
      <c r="L70" s="263">
        <v>40212</v>
      </c>
      <c r="M70" s="264" t="s">
        <v>6737</v>
      </c>
      <c r="N70" s="265"/>
    </row>
    <row r="71" spans="1:14" x14ac:dyDescent="0.25">
      <c r="A71" s="260">
        <v>40217</v>
      </c>
      <c r="B71" s="261" t="s">
        <v>3842</v>
      </c>
      <c r="C71" s="313" t="s">
        <v>8365</v>
      </c>
      <c r="D71" s="313">
        <v>4664</v>
      </c>
      <c r="E71" s="313" t="s">
        <v>1661</v>
      </c>
      <c r="F71" s="313"/>
      <c r="G71" s="313" t="s">
        <v>2426</v>
      </c>
      <c r="H71" s="313"/>
      <c r="I71" s="313" t="s">
        <v>1091</v>
      </c>
      <c r="J71" s="260">
        <v>40218</v>
      </c>
      <c r="K71" s="255"/>
      <c r="L71" s="263">
        <v>40218</v>
      </c>
      <c r="M71" s="264" t="s">
        <v>1091</v>
      </c>
      <c r="N71" s="265"/>
    </row>
    <row r="72" spans="1:14" x14ac:dyDescent="0.25">
      <c r="A72" s="260">
        <v>40220</v>
      </c>
      <c r="B72" s="261" t="s">
        <v>7906</v>
      </c>
      <c r="C72" s="313" t="s">
        <v>8365</v>
      </c>
      <c r="D72" s="313">
        <v>4664</v>
      </c>
      <c r="E72" s="313" t="s">
        <v>1661</v>
      </c>
      <c r="F72" s="313"/>
      <c r="G72" s="313" t="s">
        <v>856</v>
      </c>
      <c r="H72" s="313"/>
      <c r="I72" s="313" t="s">
        <v>1091</v>
      </c>
      <c r="J72" s="260">
        <v>40225</v>
      </c>
      <c r="K72" s="255"/>
      <c r="L72" s="263">
        <v>40225</v>
      </c>
      <c r="M72" s="264" t="s">
        <v>7882</v>
      </c>
      <c r="N72" s="265"/>
    </row>
    <row r="73" spans="1:14" x14ac:dyDescent="0.25">
      <c r="A73" s="260">
        <v>40220</v>
      </c>
      <c r="B73" s="261" t="s">
        <v>7906</v>
      </c>
      <c r="C73" s="313" t="s">
        <v>8365</v>
      </c>
      <c r="D73" s="313">
        <v>4664</v>
      </c>
      <c r="E73" s="313" t="s">
        <v>1661</v>
      </c>
      <c r="F73" s="313"/>
      <c r="G73" s="313" t="s">
        <v>10758</v>
      </c>
      <c r="H73" s="313"/>
      <c r="I73" s="313" t="s">
        <v>7882</v>
      </c>
      <c r="J73" s="260">
        <v>40225</v>
      </c>
      <c r="K73" s="255"/>
      <c r="L73" s="263">
        <v>40225</v>
      </c>
      <c r="M73" s="264" t="s">
        <v>7882</v>
      </c>
      <c r="N73" s="265"/>
    </row>
    <row r="74" spans="1:14" x14ac:dyDescent="0.25">
      <c r="A74" s="260">
        <v>40224</v>
      </c>
      <c r="B74" s="261" t="s">
        <v>4081</v>
      </c>
      <c r="C74" s="313" t="s">
        <v>8365</v>
      </c>
      <c r="D74" s="313">
        <v>4664</v>
      </c>
      <c r="E74" s="313" t="s">
        <v>1661</v>
      </c>
      <c r="F74" s="313"/>
      <c r="G74" s="313" t="s">
        <v>4019</v>
      </c>
      <c r="H74" s="313"/>
      <c r="I74" s="313" t="s">
        <v>7588</v>
      </c>
      <c r="J74" s="260">
        <v>40225</v>
      </c>
      <c r="K74" s="255"/>
      <c r="L74" s="263">
        <v>40227</v>
      </c>
      <c r="M74" s="264" t="s">
        <v>7588</v>
      </c>
      <c r="N74" s="265"/>
    </row>
    <row r="75" spans="1:14" x14ac:dyDescent="0.25">
      <c r="A75" s="260">
        <v>40224</v>
      </c>
      <c r="B75" s="261" t="s">
        <v>10759</v>
      </c>
      <c r="C75" s="313" t="s">
        <v>5001</v>
      </c>
      <c r="D75" s="313" t="s">
        <v>5002</v>
      </c>
      <c r="E75" s="313" t="s">
        <v>5941</v>
      </c>
      <c r="F75" s="313"/>
      <c r="G75" s="313" t="s">
        <v>7147</v>
      </c>
      <c r="H75" s="313"/>
      <c r="I75" s="313" t="s">
        <v>9008</v>
      </c>
      <c r="J75" s="260">
        <v>40225</v>
      </c>
      <c r="K75" s="255"/>
      <c r="L75" s="263">
        <v>40225</v>
      </c>
      <c r="M75" s="264" t="s">
        <v>4075</v>
      </c>
      <c r="N75" s="265"/>
    </row>
    <row r="76" spans="1:14" x14ac:dyDescent="0.25">
      <c r="A76" s="260">
        <v>40224</v>
      </c>
      <c r="B76" s="261" t="s">
        <v>10759</v>
      </c>
      <c r="C76" s="313" t="s">
        <v>5001</v>
      </c>
      <c r="D76" s="313" t="s">
        <v>5002</v>
      </c>
      <c r="E76" s="313" t="s">
        <v>5941</v>
      </c>
      <c r="F76" s="313"/>
      <c r="G76" s="313" t="s">
        <v>5727</v>
      </c>
      <c r="H76" s="313"/>
      <c r="I76" s="313" t="s">
        <v>9008</v>
      </c>
      <c r="J76" s="260">
        <v>40225</v>
      </c>
      <c r="K76" s="255"/>
      <c r="L76" s="263">
        <v>40225</v>
      </c>
      <c r="M76" s="264" t="s">
        <v>4075</v>
      </c>
      <c r="N76" s="265"/>
    </row>
    <row r="77" spans="1:14" x14ac:dyDescent="0.25">
      <c r="A77" s="260">
        <v>40224</v>
      </c>
      <c r="B77" s="261" t="s">
        <v>10759</v>
      </c>
      <c r="C77" s="313" t="s">
        <v>5001</v>
      </c>
      <c r="D77" s="313" t="s">
        <v>5002</v>
      </c>
      <c r="E77" s="313" t="s">
        <v>5941</v>
      </c>
      <c r="F77" s="313"/>
      <c r="G77" s="313" t="s">
        <v>3881</v>
      </c>
      <c r="H77" s="313"/>
      <c r="I77" s="313" t="s">
        <v>9008</v>
      </c>
      <c r="J77" s="260">
        <v>40225</v>
      </c>
      <c r="K77" s="255"/>
      <c r="L77" s="263">
        <v>40225</v>
      </c>
      <c r="M77" s="264" t="s">
        <v>1407</v>
      </c>
      <c r="N77" s="265"/>
    </row>
    <row r="78" spans="1:14" x14ac:dyDescent="0.25">
      <c r="A78" s="260">
        <v>40224</v>
      </c>
      <c r="B78" s="261" t="s">
        <v>10759</v>
      </c>
      <c r="C78" s="313" t="s">
        <v>5001</v>
      </c>
      <c r="D78" s="313" t="s">
        <v>5002</v>
      </c>
      <c r="E78" s="313" t="s">
        <v>5941</v>
      </c>
      <c r="F78" s="313"/>
      <c r="G78" s="313" t="s">
        <v>1408</v>
      </c>
      <c r="H78" s="313"/>
      <c r="I78" s="313" t="s">
        <v>9008</v>
      </c>
      <c r="J78" s="260">
        <v>40225</v>
      </c>
      <c r="K78" s="255"/>
      <c r="L78" s="263">
        <v>40225</v>
      </c>
      <c r="M78" s="264" t="s">
        <v>9305</v>
      </c>
      <c r="N78" s="265"/>
    </row>
    <row r="79" spans="1:14" x14ac:dyDescent="0.25">
      <c r="A79" s="260">
        <v>40224</v>
      </c>
      <c r="B79" s="261" t="s">
        <v>10759</v>
      </c>
      <c r="C79" s="313" t="s">
        <v>5001</v>
      </c>
      <c r="D79" s="313" t="s">
        <v>5002</v>
      </c>
      <c r="E79" s="313" t="s">
        <v>5941</v>
      </c>
      <c r="F79" s="313"/>
      <c r="G79" s="313" t="s">
        <v>5780</v>
      </c>
      <c r="H79" s="313"/>
      <c r="I79" s="313" t="s">
        <v>1612</v>
      </c>
      <c r="J79" s="260">
        <v>40225</v>
      </c>
      <c r="K79" s="255"/>
      <c r="L79" s="263">
        <v>40225</v>
      </c>
      <c r="M79" s="264" t="s">
        <v>1612</v>
      </c>
      <c r="N79" s="265"/>
    </row>
    <row r="80" spans="1:14" x14ac:dyDescent="0.25">
      <c r="A80" s="260">
        <v>40226</v>
      </c>
      <c r="B80" s="261" t="s">
        <v>4681</v>
      </c>
      <c r="C80" s="313" t="s">
        <v>8365</v>
      </c>
      <c r="D80" s="313">
        <v>4664</v>
      </c>
      <c r="E80" s="313" t="s">
        <v>3622</v>
      </c>
      <c r="F80" s="313"/>
      <c r="G80" s="313" t="s">
        <v>690</v>
      </c>
      <c r="H80" s="313"/>
      <c r="I80" s="313" t="s">
        <v>691</v>
      </c>
      <c r="J80" s="260">
        <v>40233</v>
      </c>
      <c r="K80" s="255"/>
      <c r="L80" s="263">
        <v>40233</v>
      </c>
      <c r="M80" s="264" t="s">
        <v>3204</v>
      </c>
      <c r="N80" s="265"/>
    </row>
    <row r="81" spans="1:14" x14ac:dyDescent="0.25">
      <c r="A81" s="260">
        <v>40231</v>
      </c>
      <c r="B81" s="261" t="s">
        <v>10581</v>
      </c>
      <c r="C81" s="313" t="s">
        <v>5001</v>
      </c>
      <c r="D81" s="313" t="s">
        <v>5002</v>
      </c>
      <c r="E81" s="313" t="s">
        <v>4609</v>
      </c>
      <c r="F81" s="313"/>
      <c r="G81" s="313" t="s">
        <v>2707</v>
      </c>
      <c r="H81" s="313"/>
      <c r="I81" s="313" t="s">
        <v>2708</v>
      </c>
      <c r="J81" s="260">
        <v>40232</v>
      </c>
      <c r="K81" s="255"/>
      <c r="L81" s="263">
        <v>40232</v>
      </c>
      <c r="M81" s="264" t="s">
        <v>4096</v>
      </c>
      <c r="N81" s="265"/>
    </row>
    <row r="82" spans="1:14" x14ac:dyDescent="0.25">
      <c r="A82" s="260">
        <v>40235</v>
      </c>
      <c r="B82" s="261" t="s">
        <v>3205</v>
      </c>
      <c r="C82" s="313" t="s">
        <v>5001</v>
      </c>
      <c r="D82" s="313" t="s">
        <v>5002</v>
      </c>
      <c r="E82" s="313" t="s">
        <v>5941</v>
      </c>
      <c r="F82" s="313"/>
      <c r="G82" s="313" t="s">
        <v>3206</v>
      </c>
      <c r="H82" s="313"/>
      <c r="I82" s="313" t="s">
        <v>8477</v>
      </c>
      <c r="J82" s="260">
        <v>40238</v>
      </c>
      <c r="K82" s="255"/>
      <c r="L82" s="263">
        <v>40238</v>
      </c>
      <c r="M82" s="264" t="s">
        <v>8478</v>
      </c>
      <c r="N82" s="265"/>
    </row>
    <row r="83" spans="1:14" x14ac:dyDescent="0.25">
      <c r="A83" s="260">
        <v>40239</v>
      </c>
      <c r="B83" s="261" t="s">
        <v>8479</v>
      </c>
      <c r="C83" s="313" t="s">
        <v>5001</v>
      </c>
      <c r="D83" s="313" t="s">
        <v>5002</v>
      </c>
      <c r="E83" s="313" t="s">
        <v>5941</v>
      </c>
      <c r="F83" s="313"/>
      <c r="G83" s="313" t="s">
        <v>9825</v>
      </c>
      <c r="H83" s="313"/>
      <c r="I83" s="313" t="s">
        <v>9008</v>
      </c>
      <c r="J83" s="260">
        <v>40240</v>
      </c>
      <c r="K83" s="255"/>
      <c r="L83" s="263">
        <v>40240</v>
      </c>
      <c r="M83" s="264" t="s">
        <v>1407</v>
      </c>
      <c r="N83" s="265"/>
    </row>
    <row r="84" spans="1:14" x14ac:dyDescent="0.25">
      <c r="A84" s="260">
        <v>40241</v>
      </c>
      <c r="B84" s="261" t="s">
        <v>3908</v>
      </c>
      <c r="C84" s="313" t="s">
        <v>6011</v>
      </c>
      <c r="D84" s="318" t="s">
        <v>7454</v>
      </c>
      <c r="E84" s="313" t="s">
        <v>5941</v>
      </c>
      <c r="F84" s="313"/>
      <c r="G84" s="313" t="s">
        <v>6010</v>
      </c>
      <c r="H84" s="313"/>
      <c r="I84" s="313" t="s">
        <v>572</v>
      </c>
      <c r="J84" s="260">
        <v>40256</v>
      </c>
      <c r="K84" s="255"/>
      <c r="L84" s="263">
        <v>40254</v>
      </c>
      <c r="M84" s="264" t="s">
        <v>2479</v>
      </c>
      <c r="N84" s="265"/>
    </row>
    <row r="85" spans="1:14" x14ac:dyDescent="0.25">
      <c r="A85" s="260">
        <v>40241</v>
      </c>
      <c r="B85" s="261" t="s">
        <v>7813</v>
      </c>
      <c r="C85" s="313" t="s">
        <v>9098</v>
      </c>
      <c r="D85" s="313" t="s">
        <v>9099</v>
      </c>
      <c r="E85" s="313" t="s">
        <v>631</v>
      </c>
      <c r="F85" s="313"/>
      <c r="G85" s="313" t="s">
        <v>2926</v>
      </c>
      <c r="H85" s="313"/>
      <c r="I85" s="313" t="s">
        <v>3238</v>
      </c>
      <c r="J85" s="260">
        <v>40256</v>
      </c>
      <c r="K85" s="255"/>
      <c r="L85" s="263">
        <v>40256</v>
      </c>
      <c r="M85" s="264" t="s">
        <v>3238</v>
      </c>
      <c r="N85" s="265"/>
    </row>
    <row r="86" spans="1:14" x14ac:dyDescent="0.25">
      <c r="A86" s="260">
        <v>40245</v>
      </c>
      <c r="B86" s="303" t="s">
        <v>3965</v>
      </c>
      <c r="C86" s="313" t="s">
        <v>3966</v>
      </c>
      <c r="D86" s="313" t="s">
        <v>3967</v>
      </c>
      <c r="E86" s="313" t="s">
        <v>9954</v>
      </c>
      <c r="F86" s="313" t="s">
        <v>9327</v>
      </c>
      <c r="G86" s="313" t="s">
        <v>3968</v>
      </c>
      <c r="H86" s="313" t="s">
        <v>602</v>
      </c>
      <c r="I86" s="313">
        <v>80</v>
      </c>
      <c r="J86" s="260">
        <v>40977</v>
      </c>
      <c r="K86" s="255"/>
      <c r="L86" s="263">
        <v>40977</v>
      </c>
      <c r="M86" s="264"/>
      <c r="N86" s="265"/>
    </row>
    <row r="87" spans="1:14" x14ac:dyDescent="0.25">
      <c r="A87" s="260">
        <v>40245</v>
      </c>
      <c r="B87" s="261" t="s">
        <v>3965</v>
      </c>
      <c r="C87" s="313" t="s">
        <v>3966</v>
      </c>
      <c r="D87" s="313" t="s">
        <v>3967</v>
      </c>
      <c r="E87" s="313" t="s">
        <v>9954</v>
      </c>
      <c r="F87" s="313" t="s">
        <v>9327</v>
      </c>
      <c r="G87" s="313" t="s">
        <v>3969</v>
      </c>
      <c r="H87" s="313" t="s">
        <v>602</v>
      </c>
      <c r="I87" s="313">
        <v>60</v>
      </c>
      <c r="J87" s="260">
        <v>40977</v>
      </c>
      <c r="K87" s="255"/>
      <c r="L87" s="263">
        <v>40977</v>
      </c>
      <c r="M87" s="264"/>
      <c r="N87" s="265"/>
    </row>
    <row r="88" spans="1:14" x14ac:dyDescent="0.25">
      <c r="A88" s="260">
        <v>40245</v>
      </c>
      <c r="B88" s="261" t="s">
        <v>3965</v>
      </c>
      <c r="C88" s="313" t="s">
        <v>3966</v>
      </c>
      <c r="D88" s="313" t="s">
        <v>3967</v>
      </c>
      <c r="E88" s="313" t="s">
        <v>9954</v>
      </c>
      <c r="F88" s="313" t="s">
        <v>8908</v>
      </c>
      <c r="G88" s="313" t="s">
        <v>3970</v>
      </c>
      <c r="H88" s="313" t="s">
        <v>2464</v>
      </c>
      <c r="I88" s="313">
        <v>35</v>
      </c>
      <c r="J88" s="260">
        <v>40977</v>
      </c>
      <c r="K88" s="255"/>
      <c r="L88" s="263">
        <v>40977</v>
      </c>
      <c r="M88" s="264"/>
      <c r="N88" s="265"/>
    </row>
    <row r="89" spans="1:14" x14ac:dyDescent="0.25">
      <c r="A89" s="260">
        <v>40245</v>
      </c>
      <c r="B89" s="261" t="s">
        <v>5421</v>
      </c>
      <c r="C89" s="313" t="s">
        <v>6011</v>
      </c>
      <c r="D89" s="318" t="s">
        <v>7454</v>
      </c>
      <c r="E89" s="313" t="s">
        <v>9415</v>
      </c>
      <c r="F89" s="313"/>
      <c r="G89" s="313" t="s">
        <v>4519</v>
      </c>
      <c r="H89" s="313"/>
      <c r="I89" s="313" t="s">
        <v>373</v>
      </c>
      <c r="J89" s="260">
        <v>40254</v>
      </c>
      <c r="K89" s="255"/>
      <c r="L89" s="263">
        <v>40261</v>
      </c>
      <c r="M89" s="264" t="s">
        <v>8116</v>
      </c>
      <c r="N89" s="265"/>
    </row>
    <row r="90" spans="1:14" x14ac:dyDescent="0.25">
      <c r="A90" s="260">
        <v>40247</v>
      </c>
      <c r="B90" s="261" t="s">
        <v>2927</v>
      </c>
      <c r="C90" s="313" t="s">
        <v>5629</v>
      </c>
      <c r="D90" s="313">
        <v>4853</v>
      </c>
      <c r="E90" s="313" t="s">
        <v>9415</v>
      </c>
      <c r="F90" s="313"/>
      <c r="G90" s="313" t="s">
        <v>4938</v>
      </c>
      <c r="H90" s="313"/>
      <c r="I90" s="313" t="s">
        <v>2079</v>
      </c>
      <c r="J90" s="260">
        <v>40255</v>
      </c>
      <c r="K90" s="255"/>
      <c r="L90" s="263">
        <v>40280</v>
      </c>
      <c r="M90" s="264" t="s">
        <v>5701</v>
      </c>
      <c r="N90" s="265"/>
    </row>
    <row r="91" spans="1:14" x14ac:dyDescent="0.25">
      <c r="A91" s="260">
        <v>40247</v>
      </c>
      <c r="B91" s="261" t="s">
        <v>8117</v>
      </c>
      <c r="C91" s="313" t="s">
        <v>1040</v>
      </c>
      <c r="D91" s="313" t="s">
        <v>1041</v>
      </c>
      <c r="E91" s="313" t="s">
        <v>9415</v>
      </c>
      <c r="F91" s="313"/>
      <c r="G91" s="313" t="s">
        <v>1039</v>
      </c>
      <c r="H91" s="313"/>
      <c r="I91" s="313" t="s">
        <v>683</v>
      </c>
      <c r="J91" s="260">
        <v>40255</v>
      </c>
      <c r="K91" s="255"/>
      <c r="L91" s="263">
        <v>40261</v>
      </c>
      <c r="M91" s="264" t="s">
        <v>5839</v>
      </c>
      <c r="N91" s="265"/>
    </row>
    <row r="92" spans="1:14" x14ac:dyDescent="0.25">
      <c r="A92" s="260">
        <v>40249</v>
      </c>
      <c r="B92" s="261" t="s">
        <v>7813</v>
      </c>
      <c r="C92" s="313" t="s">
        <v>10318</v>
      </c>
      <c r="D92" s="313"/>
      <c r="E92" s="313" t="s">
        <v>631</v>
      </c>
      <c r="F92" s="313"/>
      <c r="G92" s="313" t="s">
        <v>10909</v>
      </c>
      <c r="H92" s="313"/>
      <c r="I92" s="313" t="s">
        <v>10319</v>
      </c>
      <c r="J92" s="260">
        <v>40253</v>
      </c>
      <c r="K92" s="255"/>
      <c r="L92" s="263">
        <v>40253</v>
      </c>
      <c r="M92" s="264" t="s">
        <v>5393</v>
      </c>
      <c r="N92" s="265"/>
    </row>
    <row r="93" spans="1:14" x14ac:dyDescent="0.25">
      <c r="A93" s="260">
        <v>40249</v>
      </c>
      <c r="B93" s="261" t="s">
        <v>7813</v>
      </c>
      <c r="C93" s="313" t="s">
        <v>2140</v>
      </c>
      <c r="D93" s="313"/>
      <c r="E93" s="313" t="s">
        <v>3150</v>
      </c>
      <c r="F93" s="313"/>
      <c r="G93" s="313" t="s">
        <v>9309</v>
      </c>
      <c r="H93" s="313"/>
      <c r="I93" s="313" t="s">
        <v>5870</v>
      </c>
      <c r="J93" s="260">
        <v>40253</v>
      </c>
      <c r="K93" s="255"/>
      <c r="L93" s="263">
        <v>40262</v>
      </c>
      <c r="M93" s="264"/>
      <c r="N93" s="265"/>
    </row>
    <row r="94" spans="1:14" x14ac:dyDescent="0.25">
      <c r="A94" s="260">
        <v>40254</v>
      </c>
      <c r="B94" s="261" t="s">
        <v>9407</v>
      </c>
      <c r="C94" s="313" t="s">
        <v>5629</v>
      </c>
      <c r="D94" s="313">
        <v>4853</v>
      </c>
      <c r="E94" s="313" t="s">
        <v>9415</v>
      </c>
      <c r="F94" s="313"/>
      <c r="G94" s="313" t="s">
        <v>9408</v>
      </c>
      <c r="H94" s="313"/>
      <c r="I94" s="313" t="s">
        <v>8101</v>
      </c>
      <c r="J94" s="260">
        <v>40263</v>
      </c>
      <c r="K94" s="255"/>
      <c r="L94" s="263">
        <v>40266</v>
      </c>
      <c r="M94" s="264" t="s">
        <v>8101</v>
      </c>
      <c r="N94" s="265"/>
    </row>
    <row r="95" spans="1:14" x14ac:dyDescent="0.25">
      <c r="A95" s="260">
        <v>40254</v>
      </c>
      <c r="B95" s="261" t="s">
        <v>4939</v>
      </c>
      <c r="C95" s="313" t="s">
        <v>6416</v>
      </c>
      <c r="D95" s="313" t="s">
        <v>6417</v>
      </c>
      <c r="E95" s="313" t="s">
        <v>9954</v>
      </c>
      <c r="F95" s="313"/>
      <c r="G95" s="313" t="s">
        <v>2370</v>
      </c>
      <c r="H95" s="313"/>
      <c r="I95" s="313" t="s">
        <v>2562</v>
      </c>
      <c r="J95" s="260">
        <v>40263</v>
      </c>
      <c r="K95" s="255"/>
      <c r="L95" s="263">
        <v>40268</v>
      </c>
      <c r="M95" s="264" t="s">
        <v>2562</v>
      </c>
      <c r="N95" s="265"/>
    </row>
    <row r="96" spans="1:14" x14ac:dyDescent="0.25">
      <c r="A96" s="260">
        <v>40254</v>
      </c>
      <c r="B96" s="261" t="s">
        <v>4939</v>
      </c>
      <c r="C96" s="313" t="s">
        <v>6416</v>
      </c>
      <c r="D96" s="313" t="s">
        <v>6417</v>
      </c>
      <c r="E96" s="313" t="s">
        <v>9954</v>
      </c>
      <c r="F96" s="313"/>
      <c r="G96" s="313" t="s">
        <v>5280</v>
      </c>
      <c r="H96" s="313"/>
      <c r="I96" s="313" t="s">
        <v>4282</v>
      </c>
      <c r="J96" s="260">
        <v>40263</v>
      </c>
      <c r="K96" s="255"/>
      <c r="L96" s="263">
        <v>40268</v>
      </c>
      <c r="M96" s="264" t="s">
        <v>4282</v>
      </c>
      <c r="N96" s="265"/>
    </row>
    <row r="97" spans="1:17" x14ac:dyDescent="0.25">
      <c r="A97" s="260">
        <v>40255</v>
      </c>
      <c r="B97" s="261" t="s">
        <v>2480</v>
      </c>
      <c r="C97" s="313" t="s">
        <v>5629</v>
      </c>
      <c r="D97" s="313">
        <v>4853</v>
      </c>
      <c r="E97" s="313" t="s">
        <v>1661</v>
      </c>
      <c r="F97" s="313"/>
      <c r="G97" s="313" t="s">
        <v>4574</v>
      </c>
      <c r="H97" s="313"/>
      <c r="I97" s="313" t="s">
        <v>7588</v>
      </c>
      <c r="J97" s="260">
        <v>40256</v>
      </c>
      <c r="K97" s="255"/>
      <c r="L97" s="263">
        <v>40256</v>
      </c>
      <c r="M97" s="264" t="s">
        <v>7588</v>
      </c>
      <c r="N97" s="265"/>
    </row>
    <row r="98" spans="1:17" x14ac:dyDescent="0.25">
      <c r="A98" s="260">
        <v>40256</v>
      </c>
      <c r="B98" s="303" t="s">
        <v>5642</v>
      </c>
      <c r="C98" s="318" t="s">
        <v>2215</v>
      </c>
      <c r="D98" s="313" t="s">
        <v>7813</v>
      </c>
      <c r="E98" s="318" t="s">
        <v>5643</v>
      </c>
      <c r="F98" s="313"/>
      <c r="G98" s="313" t="s">
        <v>9118</v>
      </c>
      <c r="H98" s="313">
        <v>242</v>
      </c>
      <c r="I98" s="313" t="s">
        <v>696</v>
      </c>
      <c r="J98" s="266">
        <v>40287</v>
      </c>
      <c r="K98" s="255"/>
      <c r="L98" s="263">
        <v>40280</v>
      </c>
      <c r="M98" s="342">
        <v>446</v>
      </c>
      <c r="N98" s="265"/>
      <c r="O98" s="325"/>
      <c r="P98" s="325" t="s">
        <v>10981</v>
      </c>
      <c r="Q98" s="381">
        <f>N98/20.1666666666666</f>
        <v>0</v>
      </c>
    </row>
    <row r="99" spans="1:17" x14ac:dyDescent="0.25">
      <c r="A99" s="260">
        <v>40256</v>
      </c>
      <c r="B99" s="261" t="s">
        <v>5642</v>
      </c>
      <c r="C99" s="313" t="s">
        <v>2215</v>
      </c>
      <c r="D99" s="313" t="s">
        <v>7813</v>
      </c>
      <c r="E99" s="313" t="s">
        <v>5643</v>
      </c>
      <c r="F99" s="313"/>
      <c r="G99" s="313" t="s">
        <v>5683</v>
      </c>
      <c r="H99" s="318">
        <v>242</v>
      </c>
      <c r="I99" s="313" t="s">
        <v>2525</v>
      </c>
      <c r="J99" s="260">
        <v>40287</v>
      </c>
      <c r="K99" s="255"/>
      <c r="L99" s="263">
        <v>40280</v>
      </c>
      <c r="M99" s="264">
        <v>76</v>
      </c>
      <c r="N99" s="265"/>
      <c r="P99" s="325" t="s">
        <v>10981</v>
      </c>
      <c r="Q99" s="381">
        <f>N99/20.1666666666666</f>
        <v>0</v>
      </c>
    </row>
    <row r="100" spans="1:17" x14ac:dyDescent="0.25">
      <c r="A100" s="260">
        <v>40256</v>
      </c>
      <c r="B100" s="261" t="s">
        <v>5642</v>
      </c>
      <c r="C100" s="313" t="s">
        <v>2215</v>
      </c>
      <c r="D100" s="313" t="s">
        <v>7813</v>
      </c>
      <c r="E100" s="313" t="s">
        <v>5643</v>
      </c>
      <c r="F100" s="313"/>
      <c r="G100" s="313" t="s">
        <v>7045</v>
      </c>
      <c r="H100" s="318">
        <v>242</v>
      </c>
      <c r="I100" s="313" t="s">
        <v>7046</v>
      </c>
      <c r="J100" s="260">
        <v>40287</v>
      </c>
      <c r="K100" s="255"/>
      <c r="L100" s="263">
        <v>40287</v>
      </c>
      <c r="M100" s="264" t="s">
        <v>3074</v>
      </c>
      <c r="N100" s="265"/>
      <c r="P100" s="325" t="s">
        <v>10981</v>
      </c>
      <c r="Q100" s="381">
        <f>N100/20.1666666666666</f>
        <v>0</v>
      </c>
    </row>
    <row r="101" spans="1:17" x14ac:dyDescent="0.25">
      <c r="A101" s="260">
        <v>40256</v>
      </c>
      <c r="B101" s="261" t="s">
        <v>5642</v>
      </c>
      <c r="C101" s="313" t="s">
        <v>2215</v>
      </c>
      <c r="D101" s="313" t="s">
        <v>7813</v>
      </c>
      <c r="E101" s="313" t="s">
        <v>5643</v>
      </c>
      <c r="F101" s="313"/>
      <c r="G101" s="313" t="s">
        <v>5875</v>
      </c>
      <c r="H101" s="318">
        <v>242</v>
      </c>
      <c r="I101" s="313" t="s">
        <v>7044</v>
      </c>
      <c r="J101" s="260">
        <v>40287</v>
      </c>
      <c r="K101" s="255"/>
      <c r="L101" s="263">
        <v>40291</v>
      </c>
      <c r="M101" s="264" t="s">
        <v>381</v>
      </c>
      <c r="N101" s="265"/>
      <c r="P101" s="325" t="s">
        <v>10981</v>
      </c>
      <c r="Q101" s="381">
        <f>N101/20.1666666666666</f>
        <v>0</v>
      </c>
    </row>
    <row r="102" spans="1:17" x14ac:dyDescent="0.25">
      <c r="A102" s="260">
        <v>40256</v>
      </c>
      <c r="B102" s="261" t="s">
        <v>2480</v>
      </c>
      <c r="C102" s="313" t="s">
        <v>5629</v>
      </c>
      <c r="D102" s="313">
        <v>4853</v>
      </c>
      <c r="E102" s="313" t="s">
        <v>1661</v>
      </c>
      <c r="F102" s="313"/>
      <c r="G102" s="313" t="s">
        <v>315</v>
      </c>
      <c r="H102" s="313"/>
      <c r="I102" s="313" t="s">
        <v>7822</v>
      </c>
      <c r="J102" s="260">
        <v>40256</v>
      </c>
      <c r="K102" s="255"/>
      <c r="L102" s="263">
        <v>40256</v>
      </c>
      <c r="M102" s="264" t="s">
        <v>4404</v>
      </c>
      <c r="N102" s="265"/>
    </row>
    <row r="103" spans="1:17" x14ac:dyDescent="0.25">
      <c r="A103" s="260">
        <v>40257</v>
      </c>
      <c r="B103" s="261" t="s">
        <v>2480</v>
      </c>
      <c r="C103" s="313" t="s">
        <v>5629</v>
      </c>
      <c r="D103" s="313">
        <v>4853</v>
      </c>
      <c r="E103" s="313" t="s">
        <v>1661</v>
      </c>
      <c r="F103" s="313"/>
      <c r="G103" s="313" t="s">
        <v>6019</v>
      </c>
      <c r="H103" s="313"/>
      <c r="I103" s="313" t="s">
        <v>1091</v>
      </c>
      <c r="J103" s="260">
        <v>40256</v>
      </c>
      <c r="K103" s="255"/>
      <c r="L103" s="263">
        <v>40256</v>
      </c>
      <c r="M103" s="264" t="s">
        <v>1091</v>
      </c>
      <c r="N103" s="265"/>
    </row>
    <row r="104" spans="1:17" x14ac:dyDescent="0.25">
      <c r="A104" s="260">
        <v>40258</v>
      </c>
      <c r="B104" s="261" t="s">
        <v>2480</v>
      </c>
      <c r="C104" s="313" t="s">
        <v>5629</v>
      </c>
      <c r="D104" s="313">
        <v>4853</v>
      </c>
      <c r="E104" s="313" t="s">
        <v>1661</v>
      </c>
      <c r="F104" s="313"/>
      <c r="G104" s="313" t="s">
        <v>2907</v>
      </c>
      <c r="H104" s="313"/>
      <c r="I104" s="313" t="s">
        <v>1091</v>
      </c>
      <c r="J104" s="260">
        <v>40259</v>
      </c>
      <c r="K104" s="255"/>
      <c r="L104" s="263">
        <v>40259</v>
      </c>
      <c r="M104" s="264" t="s">
        <v>1091</v>
      </c>
      <c r="N104" s="265"/>
    </row>
    <row r="105" spans="1:17" x14ac:dyDescent="0.25">
      <c r="A105" s="260">
        <v>40259</v>
      </c>
      <c r="B105" s="261" t="s">
        <v>2480</v>
      </c>
      <c r="C105" s="313" t="s">
        <v>5629</v>
      </c>
      <c r="D105" s="313">
        <v>4853</v>
      </c>
      <c r="E105" s="313" t="s">
        <v>1661</v>
      </c>
      <c r="F105" s="313"/>
      <c r="G105" s="313" t="s">
        <v>7646</v>
      </c>
      <c r="H105" s="313"/>
      <c r="I105" s="313" t="s">
        <v>7588</v>
      </c>
      <c r="J105" s="260">
        <v>40260</v>
      </c>
      <c r="K105" s="255"/>
      <c r="L105" s="263">
        <v>40259</v>
      </c>
      <c r="M105" s="264" t="s">
        <v>7588</v>
      </c>
      <c r="N105" s="265"/>
    </row>
    <row r="106" spans="1:17" x14ac:dyDescent="0.25">
      <c r="A106" s="260">
        <v>40259</v>
      </c>
      <c r="B106" s="261" t="s">
        <v>5840</v>
      </c>
      <c r="C106" s="313" t="s">
        <v>5629</v>
      </c>
      <c r="D106" s="313">
        <v>4853</v>
      </c>
      <c r="E106" s="313" t="s">
        <v>1661</v>
      </c>
      <c r="F106" s="313"/>
      <c r="G106" s="313" t="s">
        <v>5186</v>
      </c>
      <c r="H106" s="313"/>
      <c r="I106" s="313" t="s">
        <v>5187</v>
      </c>
      <c r="J106" s="260">
        <v>40260</v>
      </c>
      <c r="K106" s="255"/>
      <c r="L106" s="263">
        <v>40261</v>
      </c>
      <c r="M106" s="264" t="s">
        <v>10201</v>
      </c>
      <c r="N106" s="265"/>
    </row>
    <row r="107" spans="1:17" x14ac:dyDescent="0.25">
      <c r="A107" s="260">
        <v>40260</v>
      </c>
      <c r="B107" s="261" t="s">
        <v>2480</v>
      </c>
      <c r="C107" s="313" t="s">
        <v>5629</v>
      </c>
      <c r="D107" s="313">
        <v>4853</v>
      </c>
      <c r="E107" s="313" t="s">
        <v>1661</v>
      </c>
      <c r="F107" s="313"/>
      <c r="G107" s="313" t="s">
        <v>7647</v>
      </c>
      <c r="H107" s="313"/>
      <c r="I107" s="313" t="s">
        <v>7588</v>
      </c>
      <c r="J107" s="260">
        <v>40261</v>
      </c>
      <c r="K107" s="255"/>
      <c r="L107" s="263">
        <v>40259</v>
      </c>
      <c r="M107" s="264" t="s">
        <v>7588</v>
      </c>
      <c r="N107" s="265"/>
    </row>
    <row r="108" spans="1:17" x14ac:dyDescent="0.25">
      <c r="A108" s="260">
        <v>40261</v>
      </c>
      <c r="B108" s="261" t="s">
        <v>2480</v>
      </c>
      <c r="C108" s="313" t="s">
        <v>5629</v>
      </c>
      <c r="D108" s="313">
        <v>4853</v>
      </c>
      <c r="E108" s="313" t="s">
        <v>1661</v>
      </c>
      <c r="F108" s="313"/>
      <c r="G108" s="313" t="s">
        <v>9430</v>
      </c>
      <c r="H108" s="313"/>
      <c r="I108" s="313" t="s">
        <v>1091</v>
      </c>
      <c r="J108" s="260">
        <v>40262</v>
      </c>
      <c r="K108" s="255"/>
      <c r="L108" s="263">
        <v>40259</v>
      </c>
      <c r="M108" s="264" t="s">
        <v>1091</v>
      </c>
      <c r="N108" s="265"/>
    </row>
    <row r="109" spans="1:17" x14ac:dyDescent="0.25">
      <c r="A109" s="260">
        <v>40262</v>
      </c>
      <c r="B109" s="261" t="s">
        <v>2480</v>
      </c>
      <c r="C109" s="313" t="s">
        <v>5629</v>
      </c>
      <c r="D109" s="313">
        <v>4853</v>
      </c>
      <c r="E109" s="313" t="s">
        <v>1661</v>
      </c>
      <c r="F109" s="313"/>
      <c r="G109" s="313" t="s">
        <v>7626</v>
      </c>
      <c r="H109" s="313"/>
      <c r="I109" s="313" t="s">
        <v>7588</v>
      </c>
      <c r="J109" s="260">
        <v>40263</v>
      </c>
      <c r="K109" s="255"/>
      <c r="L109" s="263">
        <v>40259</v>
      </c>
      <c r="M109" s="264" t="s">
        <v>7588</v>
      </c>
      <c r="N109" s="265"/>
    </row>
    <row r="110" spans="1:17" x14ac:dyDescent="0.25">
      <c r="A110" s="260">
        <v>40262</v>
      </c>
      <c r="B110" s="261" t="s">
        <v>5840</v>
      </c>
      <c r="C110" s="313" t="s">
        <v>5629</v>
      </c>
      <c r="D110" s="313">
        <v>4853</v>
      </c>
      <c r="E110" s="313" t="s">
        <v>1661</v>
      </c>
      <c r="F110" s="313"/>
      <c r="G110" s="313" t="s">
        <v>5186</v>
      </c>
      <c r="H110" s="313"/>
      <c r="I110" s="313" t="s">
        <v>2141</v>
      </c>
      <c r="J110" s="260">
        <v>40263</v>
      </c>
      <c r="K110" s="255"/>
      <c r="L110" s="263">
        <v>40263</v>
      </c>
      <c r="M110" s="264" t="s">
        <v>9406</v>
      </c>
      <c r="N110" s="265"/>
    </row>
    <row r="111" spans="1:17" x14ac:dyDescent="0.25">
      <c r="A111" s="260">
        <v>40263</v>
      </c>
      <c r="B111" s="261" t="s">
        <v>5863</v>
      </c>
      <c r="C111" s="313" t="s">
        <v>5629</v>
      </c>
      <c r="D111" s="313">
        <v>4853</v>
      </c>
      <c r="E111" s="313" t="s">
        <v>1661</v>
      </c>
      <c r="F111" s="313"/>
      <c r="G111" s="313" t="s">
        <v>5613</v>
      </c>
      <c r="H111" s="313"/>
      <c r="I111" s="313" t="s">
        <v>7588</v>
      </c>
      <c r="J111" s="260">
        <v>40266</v>
      </c>
      <c r="K111" s="255"/>
      <c r="L111" s="263">
        <v>40266</v>
      </c>
      <c r="M111" s="264" t="s">
        <v>7588</v>
      </c>
      <c r="N111" s="265"/>
    </row>
    <row r="112" spans="1:17" x14ac:dyDescent="0.25">
      <c r="A112" s="260">
        <v>40264</v>
      </c>
      <c r="B112" s="261" t="s">
        <v>5863</v>
      </c>
      <c r="C112" s="313" t="s">
        <v>5629</v>
      </c>
      <c r="D112" s="313">
        <v>4853</v>
      </c>
      <c r="E112" s="313" t="s">
        <v>1661</v>
      </c>
      <c r="F112" s="313"/>
      <c r="G112" s="313" t="s">
        <v>218</v>
      </c>
      <c r="H112" s="313"/>
      <c r="I112" s="313" t="s">
        <v>7588</v>
      </c>
      <c r="J112" s="260">
        <v>40266</v>
      </c>
      <c r="K112" s="255"/>
      <c r="L112" s="263">
        <v>40266</v>
      </c>
      <c r="M112" s="264" t="s">
        <v>7588</v>
      </c>
      <c r="N112" s="265"/>
    </row>
    <row r="113" spans="1:18" x14ac:dyDescent="0.25">
      <c r="A113" s="260">
        <v>40265</v>
      </c>
      <c r="B113" s="261" t="s">
        <v>5281</v>
      </c>
      <c r="C113" s="313" t="s">
        <v>1040</v>
      </c>
      <c r="D113" s="313" t="s">
        <v>1041</v>
      </c>
      <c r="E113" s="313" t="s">
        <v>1661</v>
      </c>
      <c r="F113" s="313"/>
      <c r="G113" s="313" t="s">
        <v>6470</v>
      </c>
      <c r="H113" s="313"/>
      <c r="I113" s="313" t="s">
        <v>7882</v>
      </c>
      <c r="J113" s="260">
        <v>40266</v>
      </c>
      <c r="K113" s="255"/>
      <c r="L113" s="263">
        <v>40270</v>
      </c>
      <c r="M113" s="264" t="s">
        <v>7882</v>
      </c>
      <c r="N113" s="265"/>
    </row>
    <row r="114" spans="1:18" x14ac:dyDescent="0.25">
      <c r="A114" s="260">
        <v>40266</v>
      </c>
      <c r="B114" s="261" t="s">
        <v>5281</v>
      </c>
      <c r="C114" s="313" t="s">
        <v>1040</v>
      </c>
      <c r="D114" s="313" t="s">
        <v>1041</v>
      </c>
      <c r="E114" s="313" t="s">
        <v>1661</v>
      </c>
      <c r="F114" s="313"/>
      <c r="G114" s="313" t="s">
        <v>9438</v>
      </c>
      <c r="H114" s="313"/>
      <c r="I114" s="313" t="s">
        <v>4404</v>
      </c>
      <c r="J114" s="260">
        <v>40266</v>
      </c>
      <c r="K114" s="255"/>
      <c r="L114" s="263">
        <v>40270</v>
      </c>
      <c r="M114" s="264" t="s">
        <v>4404</v>
      </c>
      <c r="N114" s="265"/>
    </row>
    <row r="115" spans="1:18" x14ac:dyDescent="0.25">
      <c r="A115" s="260">
        <v>40267</v>
      </c>
      <c r="B115" s="261" t="s">
        <v>5281</v>
      </c>
      <c r="C115" s="313" t="s">
        <v>1040</v>
      </c>
      <c r="D115" s="313" t="s">
        <v>1041</v>
      </c>
      <c r="E115" s="313" t="s">
        <v>1661</v>
      </c>
      <c r="F115" s="313"/>
      <c r="G115" s="313" t="s">
        <v>218</v>
      </c>
      <c r="H115" s="313"/>
      <c r="I115" s="313" t="s">
        <v>7588</v>
      </c>
      <c r="J115" s="260">
        <v>40266</v>
      </c>
      <c r="K115" s="255"/>
      <c r="L115" s="263">
        <v>40268</v>
      </c>
      <c r="M115" s="264" t="s">
        <v>7588</v>
      </c>
      <c r="N115" s="265"/>
    </row>
    <row r="116" spans="1:18" x14ac:dyDescent="0.25">
      <c r="A116" s="260">
        <v>40268</v>
      </c>
      <c r="B116" s="261" t="s">
        <v>7813</v>
      </c>
      <c r="C116" s="313" t="s">
        <v>10049</v>
      </c>
      <c r="D116" s="313">
        <v>4747</v>
      </c>
      <c r="E116" s="313" t="s">
        <v>4373</v>
      </c>
      <c r="F116" s="313"/>
      <c r="G116" s="313" t="s">
        <v>4372</v>
      </c>
      <c r="H116" s="313"/>
      <c r="I116" s="313" t="s">
        <v>4663</v>
      </c>
      <c r="J116" s="260">
        <v>40268</v>
      </c>
      <c r="K116" s="255"/>
      <c r="L116" s="263">
        <v>40270</v>
      </c>
      <c r="M116" s="264" t="s">
        <v>4663</v>
      </c>
      <c r="N116" s="265"/>
    </row>
    <row r="117" spans="1:18" x14ac:dyDescent="0.25">
      <c r="A117" s="260">
        <v>40273</v>
      </c>
      <c r="B117" s="261" t="s">
        <v>10047</v>
      </c>
      <c r="C117" s="313" t="s">
        <v>5629</v>
      </c>
      <c r="D117" s="313">
        <v>4853</v>
      </c>
      <c r="E117" s="313" t="s">
        <v>1661</v>
      </c>
      <c r="F117" s="313"/>
      <c r="G117" s="313" t="s">
        <v>5186</v>
      </c>
      <c r="H117" s="313"/>
      <c r="I117" s="313" t="s">
        <v>10048</v>
      </c>
      <c r="J117" s="260" t="s">
        <v>1159</v>
      </c>
      <c r="K117" s="255"/>
      <c r="L117" s="263">
        <v>40274</v>
      </c>
      <c r="M117" s="264" t="s">
        <v>4785</v>
      </c>
      <c r="N117" s="265"/>
    </row>
    <row r="118" spans="1:18" x14ac:dyDescent="0.25">
      <c r="A118" s="260">
        <v>40275</v>
      </c>
      <c r="B118" s="261" t="s">
        <v>2616</v>
      </c>
      <c r="C118" s="313" t="s">
        <v>1040</v>
      </c>
      <c r="D118" s="313" t="s">
        <v>1041</v>
      </c>
      <c r="E118" s="313" t="s">
        <v>1661</v>
      </c>
      <c r="F118" s="313"/>
      <c r="G118" s="313" t="s">
        <v>5886</v>
      </c>
      <c r="H118" s="313"/>
      <c r="I118" s="313" t="s">
        <v>7588</v>
      </c>
      <c r="J118" s="260">
        <v>40280</v>
      </c>
      <c r="K118" s="255"/>
      <c r="L118" s="263">
        <v>40277</v>
      </c>
      <c r="M118" s="264" t="s">
        <v>7588</v>
      </c>
      <c r="N118" s="265"/>
    </row>
    <row r="119" spans="1:18" s="456" customFormat="1" x14ac:dyDescent="0.25">
      <c r="A119" s="260">
        <v>40275</v>
      </c>
      <c r="B119" s="261" t="s">
        <v>1220</v>
      </c>
      <c r="C119" s="313" t="s">
        <v>72</v>
      </c>
      <c r="D119" s="313" t="s">
        <v>6789</v>
      </c>
      <c r="E119" s="313" t="s">
        <v>180</v>
      </c>
      <c r="F119" s="313"/>
      <c r="G119" s="313" t="s">
        <v>2724</v>
      </c>
      <c r="H119" s="313"/>
      <c r="I119" s="313" t="s">
        <v>9008</v>
      </c>
      <c r="J119" s="260" t="s">
        <v>8992</v>
      </c>
      <c r="K119" s="255"/>
      <c r="L119" s="263">
        <v>40276</v>
      </c>
      <c r="M119" s="264" t="s">
        <v>9008</v>
      </c>
      <c r="N119" s="265"/>
      <c r="O119" s="49"/>
      <c r="P119" s="325"/>
      <c r="Q119" s="49"/>
      <c r="R119" s="49"/>
    </row>
    <row r="120" spans="1:18" x14ac:dyDescent="0.25">
      <c r="A120" s="260">
        <v>40282</v>
      </c>
      <c r="B120" s="261" t="s">
        <v>7712</v>
      </c>
      <c r="C120" s="313" t="s">
        <v>5629</v>
      </c>
      <c r="D120" s="313">
        <v>4853</v>
      </c>
      <c r="E120" s="313" t="s">
        <v>9415</v>
      </c>
      <c r="F120" s="313"/>
      <c r="G120" s="313" t="s">
        <v>9310</v>
      </c>
      <c r="H120" s="313"/>
      <c r="I120" s="313" t="s">
        <v>373</v>
      </c>
      <c r="J120" s="260">
        <v>40288</v>
      </c>
      <c r="K120" s="255"/>
      <c r="L120" s="263">
        <v>40295</v>
      </c>
      <c r="M120" s="264" t="s">
        <v>373</v>
      </c>
      <c r="N120" s="265"/>
    </row>
    <row r="121" spans="1:18" x14ac:dyDescent="0.25">
      <c r="A121" s="260">
        <v>40294</v>
      </c>
      <c r="B121" s="261" t="s">
        <v>2267</v>
      </c>
      <c r="C121" s="313" t="s">
        <v>6416</v>
      </c>
      <c r="D121" s="313" t="s">
        <v>6417</v>
      </c>
      <c r="E121" s="313" t="s">
        <v>1661</v>
      </c>
      <c r="F121" s="313"/>
      <c r="G121" s="313" t="s">
        <v>957</v>
      </c>
      <c r="H121" s="313"/>
      <c r="I121" s="313" t="s">
        <v>1091</v>
      </c>
      <c r="J121" s="260">
        <v>40296</v>
      </c>
      <c r="K121" s="255"/>
      <c r="L121" s="263">
        <v>40296</v>
      </c>
      <c r="M121" s="264" t="s">
        <v>1091</v>
      </c>
      <c r="N121" s="265"/>
    </row>
    <row r="122" spans="1:18" x14ac:dyDescent="0.25">
      <c r="A122" s="260">
        <v>40294</v>
      </c>
      <c r="B122" s="261" t="s">
        <v>2267</v>
      </c>
      <c r="C122" s="313" t="s">
        <v>6416</v>
      </c>
      <c r="D122" s="313" t="s">
        <v>6417</v>
      </c>
      <c r="E122" s="313" t="s">
        <v>1661</v>
      </c>
      <c r="F122" s="313"/>
      <c r="G122" s="313" t="s">
        <v>757</v>
      </c>
      <c r="H122" s="313"/>
      <c r="I122" s="313" t="s">
        <v>7588</v>
      </c>
      <c r="J122" s="260">
        <v>40296</v>
      </c>
      <c r="K122" s="255"/>
      <c r="L122" s="263">
        <v>40296</v>
      </c>
      <c r="M122" s="264" t="s">
        <v>7588</v>
      </c>
      <c r="N122" s="265"/>
    </row>
    <row r="123" spans="1:18" x14ac:dyDescent="0.25">
      <c r="A123" s="260">
        <v>40295</v>
      </c>
      <c r="B123" s="261" t="s">
        <v>935</v>
      </c>
      <c r="C123" s="313" t="s">
        <v>6416</v>
      </c>
      <c r="D123" s="313" t="s">
        <v>6417</v>
      </c>
      <c r="E123" s="313" t="s">
        <v>5941</v>
      </c>
      <c r="F123" s="313"/>
      <c r="G123" s="313" t="s">
        <v>2427</v>
      </c>
      <c r="H123" s="313"/>
      <c r="I123" s="313" t="s">
        <v>6381</v>
      </c>
      <c r="J123" s="260">
        <v>40296</v>
      </c>
      <c r="K123" s="255"/>
      <c r="L123" s="263">
        <v>40297</v>
      </c>
      <c r="M123" s="264" t="s">
        <v>6381</v>
      </c>
      <c r="N123" s="265"/>
    </row>
    <row r="124" spans="1:18" x14ac:dyDescent="0.25">
      <c r="A124" s="260">
        <v>40301</v>
      </c>
      <c r="B124" s="261" t="s">
        <v>7813</v>
      </c>
      <c r="C124" s="313" t="s">
        <v>2442</v>
      </c>
      <c r="D124" s="313">
        <v>4729</v>
      </c>
      <c r="E124" s="313" t="s">
        <v>3622</v>
      </c>
      <c r="F124" s="313"/>
      <c r="G124" s="313" t="s">
        <v>3281</v>
      </c>
      <c r="H124" s="313"/>
      <c r="I124" s="313" t="s">
        <v>8447</v>
      </c>
      <c r="J124" s="260">
        <v>40311</v>
      </c>
      <c r="K124" s="255"/>
      <c r="L124" s="263">
        <v>40311</v>
      </c>
      <c r="M124" s="264" t="s">
        <v>6343</v>
      </c>
      <c r="N124" s="265"/>
    </row>
    <row r="125" spans="1:18" x14ac:dyDescent="0.25">
      <c r="A125" s="260">
        <v>40301</v>
      </c>
      <c r="B125" s="261" t="s">
        <v>7813</v>
      </c>
      <c r="C125" s="313" t="s">
        <v>2442</v>
      </c>
      <c r="D125" s="313">
        <v>4729</v>
      </c>
      <c r="E125" s="313" t="s">
        <v>3622</v>
      </c>
      <c r="F125" s="313"/>
      <c r="G125" s="313" t="s">
        <v>10083</v>
      </c>
      <c r="H125" s="313"/>
      <c r="I125" s="313" t="s">
        <v>6327</v>
      </c>
      <c r="J125" s="260">
        <v>40311</v>
      </c>
      <c r="K125" s="255"/>
      <c r="L125" s="263">
        <v>40311</v>
      </c>
      <c r="M125" s="264" t="s">
        <v>10664</v>
      </c>
      <c r="N125" s="265"/>
    </row>
    <row r="126" spans="1:18" x14ac:dyDescent="0.25">
      <c r="A126" s="260">
        <v>40301</v>
      </c>
      <c r="B126" s="261" t="s">
        <v>7813</v>
      </c>
      <c r="C126" s="313" t="s">
        <v>2442</v>
      </c>
      <c r="D126" s="313">
        <v>4729</v>
      </c>
      <c r="E126" s="313" t="s">
        <v>3622</v>
      </c>
      <c r="F126" s="313"/>
      <c r="G126" s="313" t="s">
        <v>3278</v>
      </c>
      <c r="H126" s="313"/>
      <c r="I126" s="313" t="s">
        <v>6297</v>
      </c>
      <c r="J126" s="260">
        <v>40311</v>
      </c>
      <c r="K126" s="255"/>
      <c r="L126" s="263">
        <v>40316</v>
      </c>
      <c r="M126" s="264" t="s">
        <v>9786</v>
      </c>
      <c r="N126" s="265"/>
    </row>
    <row r="127" spans="1:18" x14ac:dyDescent="0.25">
      <c r="A127" s="260">
        <v>40301</v>
      </c>
      <c r="B127" s="261" t="s">
        <v>7813</v>
      </c>
      <c r="C127" s="313" t="s">
        <v>2442</v>
      </c>
      <c r="D127" s="313">
        <v>4729</v>
      </c>
      <c r="E127" s="313" t="s">
        <v>3622</v>
      </c>
      <c r="F127" s="313"/>
      <c r="G127" s="313" t="s">
        <v>3279</v>
      </c>
      <c r="H127" s="313"/>
      <c r="I127" s="313" t="s">
        <v>3282</v>
      </c>
      <c r="J127" s="260">
        <v>40311</v>
      </c>
      <c r="K127" s="255"/>
      <c r="L127" s="263">
        <v>40316</v>
      </c>
      <c r="M127" s="264" t="s">
        <v>9787</v>
      </c>
      <c r="N127" s="265"/>
    </row>
    <row r="128" spans="1:18" x14ac:dyDescent="0.25">
      <c r="A128" s="260">
        <v>40301</v>
      </c>
      <c r="B128" s="261" t="s">
        <v>7813</v>
      </c>
      <c r="C128" s="313" t="s">
        <v>2442</v>
      </c>
      <c r="D128" s="313">
        <v>4729</v>
      </c>
      <c r="E128" s="313" t="s">
        <v>3622</v>
      </c>
      <c r="F128" s="313"/>
      <c r="G128" s="313" t="s">
        <v>3280</v>
      </c>
      <c r="H128" s="313"/>
      <c r="I128" s="313" t="s">
        <v>3283</v>
      </c>
      <c r="J128" s="260">
        <v>40311</v>
      </c>
      <c r="K128" s="255"/>
      <c r="L128" s="263">
        <v>40316</v>
      </c>
      <c r="M128" s="264" t="s">
        <v>3283</v>
      </c>
      <c r="N128" s="265"/>
    </row>
    <row r="129" spans="1:14" x14ac:dyDescent="0.25">
      <c r="A129" s="260">
        <v>40303</v>
      </c>
      <c r="B129" s="261" t="s">
        <v>1717</v>
      </c>
      <c r="C129" s="313" t="s">
        <v>2649</v>
      </c>
      <c r="D129" s="313">
        <v>4841</v>
      </c>
      <c r="E129" s="313" t="s">
        <v>8863</v>
      </c>
      <c r="F129" s="313"/>
      <c r="G129" s="313" t="s">
        <v>3462</v>
      </c>
      <c r="H129" s="313"/>
      <c r="I129" s="313" t="s">
        <v>3475</v>
      </c>
      <c r="J129" s="260">
        <v>40308</v>
      </c>
      <c r="K129" s="255"/>
      <c r="L129" s="263">
        <v>40310</v>
      </c>
      <c r="M129" s="264" t="s">
        <v>6343</v>
      </c>
      <c r="N129" s="265"/>
    </row>
    <row r="130" spans="1:14" x14ac:dyDescent="0.25">
      <c r="A130" s="260">
        <v>40304</v>
      </c>
      <c r="B130" s="261" t="s">
        <v>6418</v>
      </c>
      <c r="C130" s="313" t="s">
        <v>8716</v>
      </c>
      <c r="D130" s="313" t="s">
        <v>8717</v>
      </c>
      <c r="E130" s="313" t="s">
        <v>5941</v>
      </c>
      <c r="F130" s="313"/>
      <c r="G130" s="313" t="s">
        <v>359</v>
      </c>
      <c r="H130" s="313"/>
      <c r="I130" s="313" t="s">
        <v>748</v>
      </c>
      <c r="J130" s="260">
        <v>40305</v>
      </c>
      <c r="K130" s="255"/>
      <c r="L130" s="263">
        <v>40305</v>
      </c>
      <c r="M130" s="264" t="s">
        <v>9566</v>
      </c>
      <c r="N130" s="265"/>
    </row>
    <row r="131" spans="1:14" x14ac:dyDescent="0.25">
      <c r="A131" s="260">
        <v>40304</v>
      </c>
      <c r="B131" s="261" t="s">
        <v>6418</v>
      </c>
      <c r="C131" s="313" t="s">
        <v>8716</v>
      </c>
      <c r="D131" s="313" t="s">
        <v>8717</v>
      </c>
      <c r="E131" s="313" t="s">
        <v>5941</v>
      </c>
      <c r="F131" s="313"/>
      <c r="G131" s="313" t="s">
        <v>2202</v>
      </c>
      <c r="H131" s="313"/>
      <c r="I131" s="313" t="s">
        <v>6381</v>
      </c>
      <c r="J131" s="260">
        <v>40305</v>
      </c>
      <c r="K131" s="255"/>
      <c r="L131" s="263">
        <v>40305</v>
      </c>
      <c r="M131" s="264" t="s">
        <v>9567</v>
      </c>
      <c r="N131" s="265"/>
    </row>
    <row r="132" spans="1:14" x14ac:dyDescent="0.25">
      <c r="A132" s="260">
        <v>40308</v>
      </c>
      <c r="B132" s="261" t="s">
        <v>7813</v>
      </c>
      <c r="C132" s="313" t="s">
        <v>272</v>
      </c>
      <c r="D132" s="313" t="s">
        <v>273</v>
      </c>
      <c r="E132" s="313" t="s">
        <v>6508</v>
      </c>
      <c r="F132" s="313"/>
      <c r="G132" s="313" t="s">
        <v>6786</v>
      </c>
      <c r="H132" s="313"/>
      <c r="I132" s="313" t="s">
        <v>748</v>
      </c>
      <c r="J132" s="260">
        <v>40309</v>
      </c>
      <c r="K132" s="255"/>
      <c r="L132" s="263">
        <v>40309</v>
      </c>
      <c r="M132" s="264" t="s">
        <v>2884</v>
      </c>
      <c r="N132" s="265"/>
    </row>
    <row r="133" spans="1:14" x14ac:dyDescent="0.25">
      <c r="A133" s="260">
        <v>40319</v>
      </c>
      <c r="B133" s="261" t="s">
        <v>7338</v>
      </c>
      <c r="C133" s="313" t="s">
        <v>6011</v>
      </c>
      <c r="D133" s="313" t="s">
        <v>5941</v>
      </c>
      <c r="E133" s="313" t="s">
        <v>5941</v>
      </c>
      <c r="F133" s="313"/>
      <c r="G133" s="313" t="s">
        <v>132</v>
      </c>
      <c r="H133" s="313"/>
      <c r="I133" s="313" t="s">
        <v>7272</v>
      </c>
      <c r="J133" s="260" t="s">
        <v>10832</v>
      </c>
      <c r="K133" s="255"/>
      <c r="L133" s="263">
        <v>40319</v>
      </c>
      <c r="M133" s="264" t="s">
        <v>4033</v>
      </c>
      <c r="N133" s="265"/>
    </row>
    <row r="134" spans="1:14" x14ac:dyDescent="0.25">
      <c r="A134" s="260">
        <v>40323</v>
      </c>
      <c r="B134" s="261" t="s">
        <v>7813</v>
      </c>
      <c r="C134" s="313" t="s">
        <v>4561</v>
      </c>
      <c r="D134" s="313" t="s">
        <v>4560</v>
      </c>
      <c r="E134" s="313" t="s">
        <v>631</v>
      </c>
      <c r="F134" s="313"/>
      <c r="G134" s="313" t="s">
        <v>8485</v>
      </c>
      <c r="H134" s="313"/>
      <c r="I134" s="313" t="s">
        <v>133</v>
      </c>
      <c r="J134" s="260">
        <v>40323</v>
      </c>
      <c r="K134" s="255"/>
      <c r="L134" s="263">
        <v>40323</v>
      </c>
      <c r="M134" s="264" t="s">
        <v>3948</v>
      </c>
      <c r="N134" s="265"/>
    </row>
    <row r="135" spans="1:14" x14ac:dyDescent="0.25">
      <c r="A135" s="260">
        <v>40324</v>
      </c>
      <c r="B135" s="261" t="s">
        <v>134</v>
      </c>
      <c r="C135" s="313" t="s">
        <v>5629</v>
      </c>
      <c r="D135" s="313">
        <v>4853</v>
      </c>
      <c r="E135" s="313" t="s">
        <v>9415</v>
      </c>
      <c r="F135" s="313"/>
      <c r="G135" s="313" t="s">
        <v>7142</v>
      </c>
      <c r="H135" s="313"/>
      <c r="I135" s="313" t="s">
        <v>373</v>
      </c>
      <c r="J135" s="260">
        <v>40333</v>
      </c>
      <c r="K135" s="255"/>
      <c r="L135" s="263">
        <v>40336</v>
      </c>
      <c r="M135" s="264" t="s">
        <v>2615</v>
      </c>
      <c r="N135" s="265"/>
    </row>
    <row r="136" spans="1:14" x14ac:dyDescent="0.25">
      <c r="A136" s="260">
        <v>40325</v>
      </c>
      <c r="B136" s="261" t="s">
        <v>3683</v>
      </c>
      <c r="C136" s="313" t="s">
        <v>5624</v>
      </c>
      <c r="D136" s="313" t="s">
        <v>7813</v>
      </c>
      <c r="E136" s="313" t="s">
        <v>1661</v>
      </c>
      <c r="F136" s="313"/>
      <c r="G136" s="313" t="s">
        <v>4404</v>
      </c>
      <c r="H136" s="313"/>
      <c r="I136" s="313" t="s">
        <v>4404</v>
      </c>
      <c r="J136" s="260">
        <v>40326</v>
      </c>
      <c r="K136" s="255" t="s">
        <v>10252</v>
      </c>
      <c r="L136" s="263">
        <v>40326</v>
      </c>
      <c r="M136" s="264" t="s">
        <v>8639</v>
      </c>
      <c r="N136" s="265"/>
    </row>
    <row r="137" spans="1:14" x14ac:dyDescent="0.25">
      <c r="A137" s="260">
        <v>40325</v>
      </c>
      <c r="B137" s="261" t="s">
        <v>8682</v>
      </c>
      <c r="C137" s="313" t="s">
        <v>5629</v>
      </c>
      <c r="D137" s="313">
        <v>4853</v>
      </c>
      <c r="E137" s="313" t="s">
        <v>1661</v>
      </c>
      <c r="F137" s="313"/>
      <c r="G137" s="313" t="s">
        <v>8683</v>
      </c>
      <c r="H137" s="313"/>
      <c r="I137" s="313" t="s">
        <v>7588</v>
      </c>
      <c r="J137" s="260">
        <v>40330</v>
      </c>
      <c r="K137" s="255"/>
      <c r="L137" s="263">
        <v>40330</v>
      </c>
      <c r="M137" s="264" t="s">
        <v>7588</v>
      </c>
      <c r="N137" s="265"/>
    </row>
    <row r="138" spans="1:14" x14ac:dyDescent="0.25">
      <c r="A138" s="260">
        <v>40326</v>
      </c>
      <c r="B138" s="261" t="s">
        <v>8684</v>
      </c>
      <c r="C138" s="313" t="s">
        <v>8686</v>
      </c>
      <c r="D138" s="313" t="s">
        <v>1611</v>
      </c>
      <c r="E138" s="313" t="s">
        <v>9954</v>
      </c>
      <c r="F138" s="313"/>
      <c r="G138" s="313" t="s">
        <v>8685</v>
      </c>
      <c r="H138" s="313"/>
      <c r="I138" s="313" t="s">
        <v>10452</v>
      </c>
      <c r="J138" s="260">
        <v>40338</v>
      </c>
      <c r="K138" s="255"/>
      <c r="L138" s="263">
        <v>40339</v>
      </c>
      <c r="M138" s="264" t="s">
        <v>962</v>
      </c>
      <c r="N138" s="265"/>
    </row>
    <row r="139" spans="1:14" x14ac:dyDescent="0.25">
      <c r="A139" s="260">
        <v>40330</v>
      </c>
      <c r="B139" s="261" t="s">
        <v>7813</v>
      </c>
      <c r="C139" s="313" t="s">
        <v>1273</v>
      </c>
      <c r="D139" s="313" t="s">
        <v>3358</v>
      </c>
      <c r="E139" s="313" t="s">
        <v>6508</v>
      </c>
      <c r="F139" s="313"/>
      <c r="G139" s="313" t="s">
        <v>3357</v>
      </c>
      <c r="H139" s="313"/>
      <c r="I139" s="313" t="s">
        <v>2081</v>
      </c>
      <c r="J139" s="260">
        <v>40330</v>
      </c>
      <c r="K139" s="255" t="s">
        <v>10252</v>
      </c>
      <c r="L139" s="263">
        <v>40331</v>
      </c>
      <c r="M139" s="264" t="s">
        <v>1958</v>
      </c>
      <c r="N139" s="265"/>
    </row>
    <row r="140" spans="1:14" x14ac:dyDescent="0.25">
      <c r="A140" s="260">
        <v>40338</v>
      </c>
      <c r="B140" s="261" t="s">
        <v>7813</v>
      </c>
      <c r="C140" s="313" t="s">
        <v>6288</v>
      </c>
      <c r="D140" s="313" t="s">
        <v>3075</v>
      </c>
      <c r="E140" s="313" t="s">
        <v>631</v>
      </c>
      <c r="F140" s="313"/>
      <c r="G140" s="313" t="s">
        <v>2898</v>
      </c>
      <c r="H140" s="313"/>
      <c r="I140" s="313" t="s">
        <v>9538</v>
      </c>
      <c r="J140" s="260">
        <v>40339</v>
      </c>
      <c r="K140" s="255"/>
      <c r="L140" s="263">
        <v>40340</v>
      </c>
      <c r="M140" s="264" t="s">
        <v>5974</v>
      </c>
      <c r="N140" s="265"/>
    </row>
    <row r="141" spans="1:14" x14ac:dyDescent="0.25">
      <c r="A141" s="260">
        <v>40343</v>
      </c>
      <c r="B141" s="261" t="s">
        <v>7359</v>
      </c>
      <c r="C141" s="313" t="s">
        <v>5629</v>
      </c>
      <c r="D141" s="313">
        <v>4853</v>
      </c>
      <c r="E141" s="313" t="s">
        <v>9415</v>
      </c>
      <c r="F141" s="313"/>
      <c r="G141" s="313" t="s">
        <v>9626</v>
      </c>
      <c r="H141" s="313"/>
      <c r="I141" s="313" t="s">
        <v>7445</v>
      </c>
      <c r="J141" s="260">
        <v>40350</v>
      </c>
      <c r="K141" s="255"/>
      <c r="L141" s="263">
        <v>40352</v>
      </c>
      <c r="M141" s="264" t="s">
        <v>203</v>
      </c>
      <c r="N141" s="265"/>
    </row>
    <row r="142" spans="1:14" x14ac:dyDescent="0.25">
      <c r="A142" s="260">
        <v>40344</v>
      </c>
      <c r="B142" s="261" t="s">
        <v>8191</v>
      </c>
      <c r="C142" s="313" t="s">
        <v>6679</v>
      </c>
      <c r="D142" s="313" t="s">
        <v>4093</v>
      </c>
      <c r="E142" s="313" t="s">
        <v>9415</v>
      </c>
      <c r="F142" s="313"/>
      <c r="G142" s="313" t="s">
        <v>3831</v>
      </c>
      <c r="H142" s="313"/>
      <c r="I142" s="313" t="s">
        <v>8101</v>
      </c>
      <c r="J142" s="260">
        <v>40393</v>
      </c>
      <c r="K142" s="255"/>
      <c r="L142" s="263">
        <v>40399</v>
      </c>
      <c r="M142" s="264" t="s">
        <v>5263</v>
      </c>
      <c r="N142" s="265"/>
    </row>
    <row r="143" spans="1:14" x14ac:dyDescent="0.25">
      <c r="A143" s="260">
        <v>40344</v>
      </c>
      <c r="B143" s="261" t="s">
        <v>8191</v>
      </c>
      <c r="C143" s="313" t="s">
        <v>6679</v>
      </c>
      <c r="D143" s="313" t="s">
        <v>4093</v>
      </c>
      <c r="E143" s="313" t="s">
        <v>9415</v>
      </c>
      <c r="F143" s="313"/>
      <c r="G143" s="313" t="s">
        <v>7138</v>
      </c>
      <c r="H143" s="313"/>
      <c r="I143" s="313" t="s">
        <v>7826</v>
      </c>
      <c r="J143" s="260">
        <v>40393</v>
      </c>
      <c r="K143" s="255"/>
      <c r="L143" s="263">
        <v>40399</v>
      </c>
      <c r="M143" s="264" t="s">
        <v>5262</v>
      </c>
      <c r="N143" s="265"/>
    </row>
    <row r="144" spans="1:14" x14ac:dyDescent="0.25">
      <c r="A144" s="260">
        <v>40345</v>
      </c>
      <c r="B144" s="261" t="s">
        <v>3473</v>
      </c>
      <c r="C144" s="313" t="s">
        <v>3471</v>
      </c>
      <c r="D144" s="313" t="s">
        <v>3472</v>
      </c>
      <c r="E144" s="313" t="s">
        <v>5941</v>
      </c>
      <c r="F144" s="313"/>
      <c r="G144" s="313" t="s">
        <v>3470</v>
      </c>
      <c r="H144" s="313"/>
      <c r="I144" s="313" t="s">
        <v>7826</v>
      </c>
      <c r="J144" s="260">
        <v>40351</v>
      </c>
      <c r="K144" s="255"/>
      <c r="L144" s="263">
        <v>40351</v>
      </c>
      <c r="M144" s="264" t="s">
        <v>7826</v>
      </c>
      <c r="N144" s="265"/>
    </row>
    <row r="145" spans="1:14" x14ac:dyDescent="0.25">
      <c r="A145" s="260">
        <v>40345</v>
      </c>
      <c r="B145" s="261" t="s">
        <v>848</v>
      </c>
      <c r="C145" s="313" t="s">
        <v>5629</v>
      </c>
      <c r="D145" s="313">
        <v>4853</v>
      </c>
      <c r="E145" s="313" t="s">
        <v>1661</v>
      </c>
      <c r="F145" s="313"/>
      <c r="G145" s="313" t="s">
        <v>3251</v>
      </c>
      <c r="H145" s="313"/>
      <c r="I145" s="313" t="s">
        <v>4404</v>
      </c>
      <c r="J145" s="260">
        <v>40350</v>
      </c>
      <c r="K145" s="255"/>
      <c r="L145" s="263">
        <v>40347</v>
      </c>
      <c r="M145" s="264" t="s">
        <v>4404</v>
      </c>
      <c r="N145" s="265"/>
    </row>
    <row r="146" spans="1:14" x14ac:dyDescent="0.25">
      <c r="A146" s="260">
        <v>40351</v>
      </c>
      <c r="B146" s="261" t="s">
        <v>3911</v>
      </c>
      <c r="C146" s="313" t="s">
        <v>3471</v>
      </c>
      <c r="D146" s="313" t="s">
        <v>3912</v>
      </c>
      <c r="E146" s="313" t="s">
        <v>5941</v>
      </c>
      <c r="F146" s="313"/>
      <c r="G146" s="313" t="s">
        <v>7339</v>
      </c>
      <c r="H146" s="313"/>
      <c r="I146" s="313" t="s">
        <v>5606</v>
      </c>
      <c r="J146" s="260">
        <v>40357</v>
      </c>
      <c r="K146" s="255"/>
      <c r="L146" s="263">
        <v>40357</v>
      </c>
      <c r="M146" s="264" t="s">
        <v>8086</v>
      </c>
      <c r="N146" s="265"/>
    </row>
    <row r="147" spans="1:14" x14ac:dyDescent="0.25">
      <c r="A147" s="260">
        <v>40351</v>
      </c>
      <c r="B147" s="261" t="s">
        <v>3911</v>
      </c>
      <c r="C147" s="313" t="s">
        <v>3471</v>
      </c>
      <c r="D147" s="313" t="s">
        <v>3912</v>
      </c>
      <c r="E147" s="313" t="s">
        <v>5941</v>
      </c>
      <c r="F147" s="313"/>
      <c r="G147" s="313" t="s">
        <v>5065</v>
      </c>
      <c r="H147" s="313"/>
      <c r="I147" s="313" t="s">
        <v>2547</v>
      </c>
      <c r="J147" s="260">
        <v>40357</v>
      </c>
      <c r="K147" s="255"/>
      <c r="L147" s="263">
        <v>40357</v>
      </c>
      <c r="M147" s="264" t="s">
        <v>4783</v>
      </c>
      <c r="N147" s="265"/>
    </row>
    <row r="148" spans="1:14" x14ac:dyDescent="0.25">
      <c r="A148" s="260">
        <v>40351</v>
      </c>
      <c r="B148" s="261" t="s">
        <v>3911</v>
      </c>
      <c r="C148" s="313" t="s">
        <v>3471</v>
      </c>
      <c r="D148" s="313" t="s">
        <v>3912</v>
      </c>
      <c r="E148" s="313" t="s">
        <v>5941</v>
      </c>
      <c r="F148" s="313"/>
      <c r="G148" s="313" t="s">
        <v>5605</v>
      </c>
      <c r="H148" s="313"/>
      <c r="I148" s="313" t="s">
        <v>683</v>
      </c>
      <c r="J148" s="260">
        <v>40358</v>
      </c>
      <c r="K148" s="255"/>
      <c r="L148" s="263">
        <v>40359</v>
      </c>
      <c r="M148" s="264" t="s">
        <v>8891</v>
      </c>
      <c r="N148" s="265"/>
    </row>
    <row r="149" spans="1:14" x14ac:dyDescent="0.25">
      <c r="A149" s="260">
        <v>40352</v>
      </c>
      <c r="B149" s="261" t="s">
        <v>6528</v>
      </c>
      <c r="C149" s="313" t="s">
        <v>3471</v>
      </c>
      <c r="D149" s="313" t="s">
        <v>3912</v>
      </c>
      <c r="E149" s="313" t="s">
        <v>5941</v>
      </c>
      <c r="F149" s="313"/>
      <c r="G149" s="313" t="s">
        <v>6529</v>
      </c>
      <c r="H149" s="313"/>
      <c r="I149" s="313" t="s">
        <v>3411</v>
      </c>
      <c r="J149" s="260">
        <v>40354</v>
      </c>
      <c r="K149" s="255"/>
      <c r="L149" s="263">
        <v>40354</v>
      </c>
      <c r="M149" s="264" t="s">
        <v>3411</v>
      </c>
      <c r="N149" s="265"/>
    </row>
    <row r="150" spans="1:14" x14ac:dyDescent="0.25">
      <c r="A150" s="260">
        <v>40353</v>
      </c>
      <c r="B150" s="261" t="s">
        <v>6054</v>
      </c>
      <c r="C150" s="313" t="s">
        <v>5629</v>
      </c>
      <c r="D150" s="313">
        <v>4853</v>
      </c>
      <c r="E150" s="313" t="s">
        <v>1661</v>
      </c>
      <c r="F150" s="313"/>
      <c r="G150" s="313" t="s">
        <v>902</v>
      </c>
      <c r="H150" s="313"/>
      <c r="I150" s="313" t="s">
        <v>7588</v>
      </c>
      <c r="J150" s="260">
        <v>40354</v>
      </c>
      <c r="K150" s="255"/>
      <c r="L150" s="263">
        <v>40354</v>
      </c>
      <c r="M150" s="264" t="s">
        <v>7588</v>
      </c>
      <c r="N150" s="265"/>
    </row>
    <row r="151" spans="1:14" x14ac:dyDescent="0.25">
      <c r="A151" s="260">
        <v>40354</v>
      </c>
      <c r="B151" s="261" t="s">
        <v>1271</v>
      </c>
      <c r="C151" s="313" t="s">
        <v>5629</v>
      </c>
      <c r="D151" s="313">
        <v>4853</v>
      </c>
      <c r="E151" s="313" t="s">
        <v>1661</v>
      </c>
      <c r="F151" s="313"/>
      <c r="G151" s="313" t="s">
        <v>1272</v>
      </c>
      <c r="H151" s="313"/>
      <c r="I151" s="313" t="s">
        <v>7588</v>
      </c>
      <c r="J151" s="260">
        <v>40358</v>
      </c>
      <c r="K151" s="255"/>
      <c r="L151" s="263">
        <v>40358</v>
      </c>
      <c r="M151" s="264" t="s">
        <v>7588</v>
      </c>
      <c r="N151" s="265"/>
    </row>
    <row r="152" spans="1:14" x14ac:dyDescent="0.25">
      <c r="A152" s="260">
        <v>40358</v>
      </c>
      <c r="B152" s="261" t="s">
        <v>7624</v>
      </c>
      <c r="C152" s="313" t="s">
        <v>6550</v>
      </c>
      <c r="D152" s="313" t="s">
        <v>7813</v>
      </c>
      <c r="E152" s="313" t="s">
        <v>1595</v>
      </c>
      <c r="F152" s="313"/>
      <c r="G152" s="313" t="s">
        <v>9175</v>
      </c>
      <c r="H152" s="313"/>
      <c r="I152" s="313" t="s">
        <v>6551</v>
      </c>
      <c r="J152" s="260">
        <v>40371</v>
      </c>
      <c r="K152" s="255"/>
      <c r="L152" s="263">
        <v>40372</v>
      </c>
      <c r="M152" s="264" t="s">
        <v>8568</v>
      </c>
      <c r="N152" s="265"/>
    </row>
    <row r="153" spans="1:14" x14ac:dyDescent="0.25">
      <c r="A153" s="260">
        <v>40359</v>
      </c>
      <c r="B153" s="261" t="s">
        <v>6552</v>
      </c>
      <c r="C153" s="313" t="s">
        <v>5629</v>
      </c>
      <c r="D153" s="313">
        <v>4853</v>
      </c>
      <c r="E153" s="313" t="s">
        <v>9415</v>
      </c>
      <c r="F153" s="313"/>
      <c r="G153" s="313" t="s">
        <v>9842</v>
      </c>
      <c r="H153" s="313"/>
      <c r="I153" s="313" t="s">
        <v>3878</v>
      </c>
      <c r="J153" s="260">
        <v>40352</v>
      </c>
      <c r="K153" s="255" t="s">
        <v>6533</v>
      </c>
      <c r="L153" s="263">
        <v>40382</v>
      </c>
      <c r="M153" s="264" t="s">
        <v>2419</v>
      </c>
      <c r="N153" s="265"/>
    </row>
    <row r="154" spans="1:14" x14ac:dyDescent="0.25">
      <c r="A154" s="260">
        <v>40373</v>
      </c>
      <c r="B154" s="261" t="s">
        <v>6124</v>
      </c>
      <c r="C154" s="313" t="s">
        <v>1874</v>
      </c>
      <c r="D154" s="313">
        <v>4834</v>
      </c>
      <c r="E154" s="313" t="s">
        <v>1661</v>
      </c>
      <c r="F154" s="313"/>
      <c r="G154" s="313" t="s">
        <v>1403</v>
      </c>
      <c r="H154" s="313"/>
      <c r="I154" s="313" t="s">
        <v>7881</v>
      </c>
      <c r="J154" s="260">
        <v>40378</v>
      </c>
      <c r="K154" s="255"/>
      <c r="L154" s="263">
        <v>40378</v>
      </c>
      <c r="M154" s="264" t="s">
        <v>7881</v>
      </c>
      <c r="N154" s="265"/>
    </row>
    <row r="155" spans="1:14" x14ac:dyDescent="0.25">
      <c r="A155" s="260">
        <v>40373</v>
      </c>
      <c r="B155" s="261" t="s">
        <v>6124</v>
      </c>
      <c r="C155" s="313" t="s">
        <v>1874</v>
      </c>
      <c r="D155" s="313">
        <v>4834</v>
      </c>
      <c r="E155" s="313" t="s">
        <v>1661</v>
      </c>
      <c r="F155" s="313"/>
      <c r="G155" s="313" t="s">
        <v>9001</v>
      </c>
      <c r="H155" s="313"/>
      <c r="I155" s="313" t="s">
        <v>1091</v>
      </c>
      <c r="J155" s="260">
        <v>40378</v>
      </c>
      <c r="K155" s="255"/>
      <c r="L155" s="263">
        <v>40378</v>
      </c>
      <c r="M155" s="264" t="s">
        <v>1091</v>
      </c>
      <c r="N155" s="265"/>
    </row>
    <row r="156" spans="1:14" x14ac:dyDescent="0.25">
      <c r="A156" s="260">
        <v>40373</v>
      </c>
      <c r="B156" s="261" t="s">
        <v>6124</v>
      </c>
      <c r="C156" s="313" t="s">
        <v>1874</v>
      </c>
      <c r="D156" s="313">
        <v>4834</v>
      </c>
      <c r="E156" s="313" t="s">
        <v>1661</v>
      </c>
      <c r="F156" s="313"/>
      <c r="G156" s="313" t="s">
        <v>9939</v>
      </c>
      <c r="H156" s="313"/>
      <c r="I156" s="313" t="s">
        <v>1091</v>
      </c>
      <c r="J156" s="260">
        <v>40381</v>
      </c>
      <c r="K156" s="255"/>
      <c r="L156" s="263">
        <v>40378</v>
      </c>
      <c r="M156" s="264" t="s">
        <v>1091</v>
      </c>
      <c r="N156" s="265"/>
    </row>
    <row r="157" spans="1:14" x14ac:dyDescent="0.25">
      <c r="A157" s="260">
        <v>40373</v>
      </c>
      <c r="B157" s="261" t="s">
        <v>6124</v>
      </c>
      <c r="C157" s="313" t="s">
        <v>1874</v>
      </c>
      <c r="D157" s="313">
        <v>4834</v>
      </c>
      <c r="E157" s="313" t="s">
        <v>1661</v>
      </c>
      <c r="F157" s="313"/>
      <c r="G157" s="313" t="s">
        <v>4250</v>
      </c>
      <c r="H157" s="313"/>
      <c r="I157" s="313" t="s">
        <v>7368</v>
      </c>
      <c r="J157" s="260">
        <v>40379</v>
      </c>
      <c r="K157" s="255"/>
      <c r="L157" s="263">
        <v>40379</v>
      </c>
      <c r="M157" s="264" t="s">
        <v>7368</v>
      </c>
      <c r="N157" s="265"/>
    </row>
    <row r="158" spans="1:14" x14ac:dyDescent="0.25">
      <c r="A158" s="260">
        <v>40373</v>
      </c>
      <c r="B158" s="261" t="s">
        <v>6124</v>
      </c>
      <c r="C158" s="313" t="s">
        <v>1874</v>
      </c>
      <c r="D158" s="313">
        <v>4834</v>
      </c>
      <c r="E158" s="313" t="s">
        <v>1661</v>
      </c>
      <c r="F158" s="313"/>
      <c r="G158" s="313" t="s">
        <v>8826</v>
      </c>
      <c r="H158" s="313"/>
      <c r="I158" s="313" t="s">
        <v>7277</v>
      </c>
      <c r="J158" s="260">
        <v>40381</v>
      </c>
      <c r="K158" s="255"/>
      <c r="L158" s="263">
        <v>40380</v>
      </c>
      <c r="M158" s="264" t="s">
        <v>7368</v>
      </c>
      <c r="N158" s="265"/>
    </row>
    <row r="159" spans="1:14" x14ac:dyDescent="0.25">
      <c r="A159" s="260">
        <v>40373</v>
      </c>
      <c r="B159" s="261" t="s">
        <v>6124</v>
      </c>
      <c r="C159" s="313" t="s">
        <v>1874</v>
      </c>
      <c r="D159" s="313">
        <v>4834</v>
      </c>
      <c r="E159" s="313" t="s">
        <v>1661</v>
      </c>
      <c r="F159" s="313"/>
      <c r="G159" s="313" t="s">
        <v>9750</v>
      </c>
      <c r="H159" s="313"/>
      <c r="I159" s="313" t="s">
        <v>9940</v>
      </c>
      <c r="J159" s="260">
        <v>40381</v>
      </c>
      <c r="K159" s="255"/>
      <c r="L159" s="263">
        <v>40381</v>
      </c>
      <c r="M159" s="264" t="s">
        <v>7368</v>
      </c>
      <c r="N159" s="265"/>
    </row>
    <row r="160" spans="1:14" x14ac:dyDescent="0.25">
      <c r="A160" s="260">
        <v>40373</v>
      </c>
      <c r="B160" s="261" t="s">
        <v>6124</v>
      </c>
      <c r="C160" s="313" t="s">
        <v>1874</v>
      </c>
      <c r="D160" s="313">
        <v>4834</v>
      </c>
      <c r="E160" s="313" t="s">
        <v>1661</v>
      </c>
      <c r="F160" s="313"/>
      <c r="G160" s="313" t="s">
        <v>9751</v>
      </c>
      <c r="H160" s="313"/>
      <c r="I160" s="313" t="s">
        <v>7588</v>
      </c>
      <c r="J160" s="260">
        <v>40381</v>
      </c>
      <c r="K160" s="255"/>
      <c r="L160" s="263">
        <v>40381</v>
      </c>
      <c r="M160" s="264" t="s">
        <v>7588</v>
      </c>
      <c r="N160" s="265"/>
    </row>
    <row r="161" spans="1:14" x14ac:dyDescent="0.25">
      <c r="A161" s="260">
        <v>40373</v>
      </c>
      <c r="B161" s="261" t="s">
        <v>6124</v>
      </c>
      <c r="C161" s="313" t="s">
        <v>1874</v>
      </c>
      <c r="D161" s="313">
        <v>4834</v>
      </c>
      <c r="E161" s="313" t="s">
        <v>1661</v>
      </c>
      <c r="F161" s="313"/>
      <c r="G161" s="313" t="s">
        <v>6620</v>
      </c>
      <c r="H161" s="313"/>
      <c r="I161" s="313" t="s">
        <v>5582</v>
      </c>
      <c r="J161" s="260">
        <v>40381</v>
      </c>
      <c r="K161" s="255"/>
      <c r="L161" s="263">
        <v>40381</v>
      </c>
      <c r="M161" s="264" t="s">
        <v>5582</v>
      </c>
      <c r="N161" s="265"/>
    </row>
    <row r="162" spans="1:14" x14ac:dyDescent="0.25">
      <c r="A162" s="260">
        <v>40373</v>
      </c>
      <c r="B162" s="261" t="s">
        <v>6124</v>
      </c>
      <c r="C162" s="313" t="s">
        <v>1874</v>
      </c>
      <c r="D162" s="313">
        <v>4834</v>
      </c>
      <c r="E162" s="313" t="s">
        <v>1661</v>
      </c>
      <c r="F162" s="313"/>
      <c r="G162" s="313" t="s">
        <v>4465</v>
      </c>
      <c r="H162" s="313"/>
      <c r="I162" s="313" t="s">
        <v>7368</v>
      </c>
      <c r="J162" s="260">
        <v>40381</v>
      </c>
      <c r="K162" s="255"/>
      <c r="L162" s="263">
        <v>40381</v>
      </c>
      <c r="M162" s="264" t="s">
        <v>1091</v>
      </c>
      <c r="N162" s="265"/>
    </row>
    <row r="163" spans="1:14" x14ac:dyDescent="0.25">
      <c r="A163" s="260">
        <v>40373</v>
      </c>
      <c r="B163" s="261" t="s">
        <v>6124</v>
      </c>
      <c r="C163" s="313" t="s">
        <v>1874</v>
      </c>
      <c r="D163" s="313">
        <v>4834</v>
      </c>
      <c r="E163" s="313" t="s">
        <v>1661</v>
      </c>
      <c r="F163" s="313"/>
      <c r="G163" s="313" t="s">
        <v>6575</v>
      </c>
      <c r="H163" s="313"/>
      <c r="I163" s="313" t="s">
        <v>5583</v>
      </c>
      <c r="J163" s="260">
        <v>40381</v>
      </c>
      <c r="K163" s="255"/>
      <c r="L163" s="263">
        <v>40381</v>
      </c>
      <c r="M163" s="264" t="s">
        <v>1091</v>
      </c>
      <c r="N163" s="265"/>
    </row>
    <row r="164" spans="1:14" x14ac:dyDescent="0.25">
      <c r="A164" s="260">
        <v>40374</v>
      </c>
      <c r="B164" s="261" t="s">
        <v>5277</v>
      </c>
      <c r="C164" s="313" t="s">
        <v>3471</v>
      </c>
      <c r="D164" s="313" t="s">
        <v>3912</v>
      </c>
      <c r="E164" s="313" t="s">
        <v>5941</v>
      </c>
      <c r="F164" s="313"/>
      <c r="G164" s="313" t="s">
        <v>3277</v>
      </c>
      <c r="H164" s="313"/>
      <c r="I164" s="313" t="s">
        <v>6788</v>
      </c>
      <c r="J164" s="260">
        <v>40375</v>
      </c>
      <c r="K164" s="255"/>
      <c r="L164" s="263">
        <v>40378</v>
      </c>
      <c r="M164" s="264" t="s">
        <v>8752</v>
      </c>
      <c r="N164" s="265"/>
    </row>
    <row r="165" spans="1:14" x14ac:dyDescent="0.25">
      <c r="A165" s="260">
        <v>40386</v>
      </c>
      <c r="B165" s="261" t="s">
        <v>3897</v>
      </c>
      <c r="C165" s="313" t="s">
        <v>3899</v>
      </c>
      <c r="D165" s="313" t="s">
        <v>3900</v>
      </c>
      <c r="E165" s="313" t="s">
        <v>5941</v>
      </c>
      <c r="F165" s="313"/>
      <c r="G165" s="313" t="s">
        <v>3898</v>
      </c>
      <c r="H165" s="313"/>
      <c r="I165" s="313" t="s">
        <v>2079</v>
      </c>
      <c r="J165" s="260">
        <v>40387</v>
      </c>
      <c r="K165" s="255"/>
      <c r="L165" s="263">
        <v>40388</v>
      </c>
      <c r="M165" s="264" t="s">
        <v>2079</v>
      </c>
      <c r="N165" s="265"/>
    </row>
    <row r="166" spans="1:14" x14ac:dyDescent="0.25">
      <c r="A166" s="260">
        <v>40386</v>
      </c>
      <c r="B166" s="261" t="s">
        <v>3901</v>
      </c>
      <c r="C166" s="313" t="s">
        <v>10803</v>
      </c>
      <c r="D166" s="313" t="s">
        <v>3998</v>
      </c>
      <c r="E166" s="313" t="s">
        <v>4575</v>
      </c>
      <c r="F166" s="313"/>
      <c r="G166" s="313" t="s">
        <v>10577</v>
      </c>
      <c r="H166" s="313"/>
      <c r="I166" s="313" t="s">
        <v>8747</v>
      </c>
      <c r="J166" s="260">
        <v>40388</v>
      </c>
      <c r="K166" s="255" t="s">
        <v>6533</v>
      </c>
      <c r="L166" s="263">
        <v>40393</v>
      </c>
      <c r="M166" s="264" t="s">
        <v>8007</v>
      </c>
      <c r="N166" s="265"/>
    </row>
    <row r="167" spans="1:14" x14ac:dyDescent="0.25">
      <c r="A167" s="260">
        <v>40386</v>
      </c>
      <c r="B167" s="261" t="s">
        <v>7813</v>
      </c>
      <c r="C167" s="313" t="s">
        <v>3899</v>
      </c>
      <c r="D167" s="313" t="s">
        <v>3900</v>
      </c>
      <c r="E167" s="313" t="s">
        <v>5382</v>
      </c>
      <c r="F167" s="313"/>
      <c r="G167" s="313" t="s">
        <v>3999</v>
      </c>
      <c r="H167" s="313"/>
      <c r="I167" s="313" t="s">
        <v>2079</v>
      </c>
      <c r="J167" s="260">
        <v>40387</v>
      </c>
      <c r="K167" s="255"/>
      <c r="L167" s="263">
        <v>40387</v>
      </c>
      <c r="M167" s="264" t="s">
        <v>6681</v>
      </c>
      <c r="N167" s="265"/>
    </row>
    <row r="168" spans="1:14" x14ac:dyDescent="0.25">
      <c r="A168" s="260">
        <v>40387</v>
      </c>
      <c r="B168" s="261" t="s">
        <v>7813</v>
      </c>
      <c r="C168" s="313" t="s">
        <v>564</v>
      </c>
      <c r="D168" s="313" t="s">
        <v>7813</v>
      </c>
      <c r="E168" s="313" t="s">
        <v>7939</v>
      </c>
      <c r="F168" s="313"/>
      <c r="G168" s="313" t="s">
        <v>8601</v>
      </c>
      <c r="H168" s="313"/>
      <c r="I168" s="313" t="s">
        <v>565</v>
      </c>
      <c r="J168" s="260">
        <v>40389</v>
      </c>
      <c r="K168" s="255"/>
      <c r="L168" s="263">
        <v>40395</v>
      </c>
      <c r="M168" s="264" t="s">
        <v>6343</v>
      </c>
      <c r="N168" s="265"/>
    </row>
    <row r="169" spans="1:14" x14ac:dyDescent="0.25">
      <c r="A169" s="260">
        <v>40392</v>
      </c>
      <c r="B169" s="261" t="s">
        <v>6124</v>
      </c>
      <c r="C169" s="313" t="s">
        <v>1874</v>
      </c>
      <c r="D169" s="313">
        <v>4834</v>
      </c>
      <c r="E169" s="313" t="s">
        <v>1661</v>
      </c>
      <c r="F169" s="313"/>
      <c r="G169" s="313" t="s">
        <v>365</v>
      </c>
      <c r="H169" s="313"/>
      <c r="I169" s="313" t="s">
        <v>7277</v>
      </c>
      <c r="J169" s="260">
        <v>40395</v>
      </c>
      <c r="K169" s="255"/>
      <c r="L169" s="263">
        <v>40395</v>
      </c>
      <c r="M169" s="264" t="s">
        <v>7277</v>
      </c>
      <c r="N169" s="265"/>
    </row>
    <row r="170" spans="1:14" x14ac:dyDescent="0.25">
      <c r="A170" s="260">
        <v>40392</v>
      </c>
      <c r="B170" s="261" t="s">
        <v>6124</v>
      </c>
      <c r="C170" s="313" t="s">
        <v>1874</v>
      </c>
      <c r="D170" s="313">
        <v>4834</v>
      </c>
      <c r="E170" s="313" t="s">
        <v>1661</v>
      </c>
      <c r="F170" s="313"/>
      <c r="G170" s="313" t="s">
        <v>7830</v>
      </c>
      <c r="H170" s="313"/>
      <c r="I170" s="313" t="s">
        <v>7588</v>
      </c>
      <c r="J170" s="260">
        <v>40395</v>
      </c>
      <c r="K170" s="255"/>
      <c r="L170" s="263">
        <v>40395</v>
      </c>
      <c r="M170" s="264" t="s">
        <v>7588</v>
      </c>
      <c r="N170" s="265"/>
    </row>
    <row r="171" spans="1:14" x14ac:dyDescent="0.25">
      <c r="A171" s="260">
        <v>40392</v>
      </c>
      <c r="B171" s="261" t="s">
        <v>6124</v>
      </c>
      <c r="C171" s="313" t="s">
        <v>1874</v>
      </c>
      <c r="D171" s="313">
        <v>4834</v>
      </c>
      <c r="E171" s="313" t="s">
        <v>1661</v>
      </c>
      <c r="F171" s="313"/>
      <c r="G171" s="313" t="s">
        <v>6950</v>
      </c>
      <c r="H171" s="313"/>
      <c r="I171" s="313" t="s">
        <v>7588</v>
      </c>
      <c r="J171" s="260">
        <v>40395</v>
      </c>
      <c r="K171" s="255"/>
      <c r="L171" s="263">
        <v>40395</v>
      </c>
      <c r="M171" s="264" t="s">
        <v>7588</v>
      </c>
      <c r="N171" s="265"/>
    </row>
    <row r="172" spans="1:14" x14ac:dyDescent="0.25">
      <c r="A172" s="260">
        <v>40392</v>
      </c>
      <c r="B172" s="261" t="s">
        <v>6124</v>
      </c>
      <c r="C172" s="313" t="s">
        <v>1874</v>
      </c>
      <c r="D172" s="313">
        <v>4834</v>
      </c>
      <c r="E172" s="313" t="s">
        <v>1661</v>
      </c>
      <c r="F172" s="313"/>
      <c r="G172" s="313" t="s">
        <v>10548</v>
      </c>
      <c r="H172" s="313"/>
      <c r="I172" s="313" t="s">
        <v>7588</v>
      </c>
      <c r="J172" s="260">
        <v>40395</v>
      </c>
      <c r="K172" s="255"/>
      <c r="L172" s="263">
        <v>40395</v>
      </c>
      <c r="M172" s="264" t="s">
        <v>7588</v>
      </c>
      <c r="N172" s="265"/>
    </row>
    <row r="173" spans="1:14" x14ac:dyDescent="0.25">
      <c r="A173" s="260">
        <v>40392</v>
      </c>
      <c r="B173" s="261" t="s">
        <v>6124</v>
      </c>
      <c r="C173" s="313" t="s">
        <v>1874</v>
      </c>
      <c r="D173" s="313">
        <v>4834</v>
      </c>
      <c r="E173" s="313" t="s">
        <v>1661</v>
      </c>
      <c r="F173" s="313"/>
      <c r="G173" s="313" t="s">
        <v>10336</v>
      </c>
      <c r="H173" s="313"/>
      <c r="I173" s="313" t="s">
        <v>7588</v>
      </c>
      <c r="J173" s="260">
        <v>40395</v>
      </c>
      <c r="K173" s="255"/>
      <c r="L173" s="263">
        <v>40395</v>
      </c>
      <c r="M173" s="264" t="s">
        <v>7588</v>
      </c>
      <c r="N173" s="265"/>
    </row>
    <row r="174" spans="1:14" x14ac:dyDescent="0.25">
      <c r="A174" s="260">
        <v>40392</v>
      </c>
      <c r="B174" s="261" t="s">
        <v>10549</v>
      </c>
      <c r="C174" s="313" t="s">
        <v>10803</v>
      </c>
      <c r="D174" s="313" t="s">
        <v>3998</v>
      </c>
      <c r="E174" s="313" t="s">
        <v>1661</v>
      </c>
      <c r="F174" s="313"/>
      <c r="G174" s="313" t="s">
        <v>8232</v>
      </c>
      <c r="H174" s="313"/>
      <c r="I174" s="313" t="s">
        <v>7588</v>
      </c>
      <c r="J174" s="260">
        <v>40394</v>
      </c>
      <c r="K174" s="255"/>
      <c r="L174" s="263">
        <v>40394</v>
      </c>
      <c r="M174" s="264" t="s">
        <v>7588</v>
      </c>
      <c r="N174" s="265"/>
    </row>
    <row r="175" spans="1:14" x14ac:dyDescent="0.25">
      <c r="A175" s="260">
        <v>40395</v>
      </c>
      <c r="B175" s="261" t="s">
        <v>7813</v>
      </c>
      <c r="C175" s="313" t="s">
        <v>3899</v>
      </c>
      <c r="D175" s="313" t="s">
        <v>3900</v>
      </c>
      <c r="E175" s="313" t="s">
        <v>5382</v>
      </c>
      <c r="F175" s="313"/>
      <c r="G175" s="313" t="s">
        <v>2891</v>
      </c>
      <c r="H175" s="313"/>
      <c r="I175" s="313" t="s">
        <v>2079</v>
      </c>
      <c r="J175" s="260">
        <v>40395</v>
      </c>
      <c r="K175" s="255"/>
      <c r="L175" s="263">
        <v>40395</v>
      </c>
      <c r="M175" s="264"/>
      <c r="N175" s="265"/>
    </row>
    <row r="176" spans="1:14" x14ac:dyDescent="0.25">
      <c r="A176" s="260">
        <v>40395</v>
      </c>
      <c r="B176" s="261" t="s">
        <v>7813</v>
      </c>
      <c r="C176" s="313" t="s">
        <v>3899</v>
      </c>
      <c r="D176" s="313" t="s">
        <v>5364</v>
      </c>
      <c r="E176" s="313" t="s">
        <v>5382</v>
      </c>
      <c r="F176" s="313"/>
      <c r="G176" s="313" t="s">
        <v>2891</v>
      </c>
      <c r="H176" s="313"/>
      <c r="I176" s="313" t="s">
        <v>2079</v>
      </c>
      <c r="J176" s="260">
        <v>40395</v>
      </c>
      <c r="K176" s="255"/>
      <c r="L176" s="263">
        <v>40395</v>
      </c>
      <c r="M176" s="264"/>
      <c r="N176" s="265"/>
    </row>
    <row r="177" spans="1:14" x14ac:dyDescent="0.25">
      <c r="A177" s="260">
        <v>40395</v>
      </c>
      <c r="B177" s="261" t="s">
        <v>7813</v>
      </c>
      <c r="C177" s="313" t="s">
        <v>3899</v>
      </c>
      <c r="D177" s="313" t="s">
        <v>3900</v>
      </c>
      <c r="E177" s="313" t="s">
        <v>5382</v>
      </c>
      <c r="F177" s="313"/>
      <c r="G177" s="313" t="s">
        <v>5362</v>
      </c>
      <c r="H177" s="313"/>
      <c r="I177" s="313" t="s">
        <v>7445</v>
      </c>
      <c r="J177" s="260">
        <v>40395</v>
      </c>
      <c r="K177" s="255"/>
      <c r="L177" s="263">
        <v>40395</v>
      </c>
      <c r="M177" s="264"/>
      <c r="N177" s="265"/>
    </row>
    <row r="178" spans="1:14" x14ac:dyDescent="0.25">
      <c r="A178" s="260">
        <v>40395</v>
      </c>
      <c r="B178" s="261" t="s">
        <v>7813</v>
      </c>
      <c r="C178" s="313" t="s">
        <v>3899</v>
      </c>
      <c r="D178" s="313" t="s">
        <v>3900</v>
      </c>
      <c r="E178" s="313" t="s">
        <v>5382</v>
      </c>
      <c r="F178" s="313"/>
      <c r="G178" s="313" t="s">
        <v>5362</v>
      </c>
      <c r="H178" s="313"/>
      <c r="I178" s="313" t="s">
        <v>6325</v>
      </c>
      <c r="J178" s="260">
        <v>40395</v>
      </c>
      <c r="K178" s="255"/>
      <c r="L178" s="263">
        <v>40395</v>
      </c>
      <c r="M178" s="264"/>
      <c r="N178" s="265"/>
    </row>
    <row r="179" spans="1:14" x14ac:dyDescent="0.25">
      <c r="A179" s="260">
        <v>40395</v>
      </c>
      <c r="B179" s="261" t="s">
        <v>7813</v>
      </c>
      <c r="C179" s="313" t="s">
        <v>3899</v>
      </c>
      <c r="D179" s="313" t="s">
        <v>3900</v>
      </c>
      <c r="E179" s="313" t="s">
        <v>5382</v>
      </c>
      <c r="F179" s="313"/>
      <c r="G179" s="313" t="s">
        <v>5363</v>
      </c>
      <c r="H179" s="313"/>
      <c r="I179" s="313" t="s">
        <v>2079</v>
      </c>
      <c r="J179" s="260">
        <v>40395</v>
      </c>
      <c r="K179" s="255"/>
      <c r="L179" s="263">
        <v>40395</v>
      </c>
      <c r="M179" s="264"/>
      <c r="N179" s="265"/>
    </row>
    <row r="180" spans="1:14" x14ac:dyDescent="0.25">
      <c r="A180" s="260">
        <v>40395</v>
      </c>
      <c r="B180" s="261" t="s">
        <v>7813</v>
      </c>
      <c r="C180" s="313" t="s">
        <v>3899</v>
      </c>
      <c r="D180" s="313" t="s">
        <v>3900</v>
      </c>
      <c r="E180" s="313" t="s">
        <v>5382</v>
      </c>
      <c r="F180" s="313"/>
      <c r="G180" s="313" t="s">
        <v>5363</v>
      </c>
      <c r="H180" s="313"/>
      <c r="I180" s="313" t="s">
        <v>8687</v>
      </c>
      <c r="J180" s="260">
        <v>40395</v>
      </c>
      <c r="K180" s="255"/>
      <c r="L180" s="263">
        <v>40395</v>
      </c>
      <c r="M180" s="264"/>
      <c r="N180" s="265"/>
    </row>
    <row r="181" spans="1:14" x14ac:dyDescent="0.25">
      <c r="A181" s="260">
        <v>40396</v>
      </c>
      <c r="B181" s="261" t="s">
        <v>238</v>
      </c>
      <c r="C181" s="313" t="s">
        <v>2889</v>
      </c>
      <c r="D181" s="313">
        <v>4921</v>
      </c>
      <c r="E181" s="313" t="s">
        <v>4575</v>
      </c>
      <c r="F181" s="313"/>
      <c r="G181" s="313" t="s">
        <v>2888</v>
      </c>
      <c r="H181" s="313"/>
      <c r="I181" s="313" t="s">
        <v>2081</v>
      </c>
      <c r="J181" s="260">
        <v>40400</v>
      </c>
      <c r="K181" s="255" t="s">
        <v>6533</v>
      </c>
      <c r="L181" s="263">
        <v>40400</v>
      </c>
      <c r="M181" s="264"/>
      <c r="N181" s="265"/>
    </row>
    <row r="182" spans="1:14" x14ac:dyDescent="0.25">
      <c r="A182" s="260">
        <v>40396</v>
      </c>
      <c r="B182" s="261" t="s">
        <v>238</v>
      </c>
      <c r="C182" s="313" t="s">
        <v>2889</v>
      </c>
      <c r="D182" s="313">
        <v>4921</v>
      </c>
      <c r="E182" s="313" t="s">
        <v>4575</v>
      </c>
      <c r="F182" s="313"/>
      <c r="G182" s="313" t="s">
        <v>2890</v>
      </c>
      <c r="H182" s="313"/>
      <c r="I182" s="313" t="s">
        <v>826</v>
      </c>
      <c r="J182" s="260">
        <v>40400</v>
      </c>
      <c r="K182" s="255" t="s">
        <v>6533</v>
      </c>
      <c r="L182" s="263">
        <v>40400</v>
      </c>
      <c r="M182" s="264"/>
      <c r="N182" s="265"/>
    </row>
    <row r="183" spans="1:14" x14ac:dyDescent="0.25">
      <c r="A183" s="260">
        <v>40399</v>
      </c>
      <c r="B183" s="261" t="s">
        <v>9117</v>
      </c>
      <c r="C183" s="313" t="s">
        <v>1874</v>
      </c>
      <c r="D183" s="313">
        <v>4834</v>
      </c>
      <c r="E183" s="313" t="s">
        <v>1661</v>
      </c>
      <c r="F183" s="313"/>
      <c r="G183" s="313" t="s">
        <v>4374</v>
      </c>
      <c r="H183" s="313"/>
      <c r="I183" s="313" t="s">
        <v>7822</v>
      </c>
      <c r="J183" s="260">
        <v>40401</v>
      </c>
      <c r="K183" s="255"/>
      <c r="L183" s="263">
        <v>40401</v>
      </c>
      <c r="M183" s="264"/>
      <c r="N183" s="265"/>
    </row>
    <row r="184" spans="1:14" x14ac:dyDescent="0.25">
      <c r="A184" s="260">
        <v>40399</v>
      </c>
      <c r="B184" s="261" t="s">
        <v>4375</v>
      </c>
      <c r="C184" s="313" t="s">
        <v>3585</v>
      </c>
      <c r="D184" s="313"/>
      <c r="E184" s="313" t="s">
        <v>9954</v>
      </c>
      <c r="F184" s="313"/>
      <c r="G184" s="313" t="s">
        <v>2919</v>
      </c>
      <c r="H184" s="313"/>
      <c r="I184" s="313" t="s">
        <v>2081</v>
      </c>
      <c r="J184" s="260">
        <v>40409</v>
      </c>
      <c r="K184" s="255"/>
      <c r="L184" s="263">
        <v>40409</v>
      </c>
      <c r="M184" s="264" t="s">
        <v>2081</v>
      </c>
      <c r="N184" s="265"/>
    </row>
    <row r="185" spans="1:14" x14ac:dyDescent="0.25">
      <c r="A185" s="260">
        <v>40399</v>
      </c>
      <c r="B185" s="261" t="s">
        <v>2007</v>
      </c>
      <c r="C185" s="313" t="s">
        <v>6679</v>
      </c>
      <c r="D185" s="313" t="s">
        <v>4093</v>
      </c>
      <c r="E185" s="313" t="s">
        <v>1661</v>
      </c>
      <c r="F185" s="313"/>
      <c r="G185" s="313" t="s">
        <v>2008</v>
      </c>
      <c r="H185" s="313"/>
      <c r="I185" s="313" t="s">
        <v>2009</v>
      </c>
      <c r="J185" s="260">
        <v>40400</v>
      </c>
      <c r="K185" s="255"/>
      <c r="L185" s="263">
        <v>40400</v>
      </c>
      <c r="M185" s="264"/>
      <c r="N185" s="265"/>
    </row>
    <row r="186" spans="1:14" x14ac:dyDescent="0.25">
      <c r="A186" s="260">
        <v>40399</v>
      </c>
      <c r="B186" s="261" t="s">
        <v>4900</v>
      </c>
      <c r="C186" s="313" t="s">
        <v>9115</v>
      </c>
      <c r="D186" s="313" t="s">
        <v>9116</v>
      </c>
      <c r="E186" s="313" t="s">
        <v>6508</v>
      </c>
      <c r="F186" s="313"/>
      <c r="G186" s="313" t="s">
        <v>9114</v>
      </c>
      <c r="H186" s="313"/>
      <c r="I186" s="313" t="s">
        <v>1631</v>
      </c>
      <c r="J186" s="260">
        <v>40401</v>
      </c>
      <c r="K186" s="255"/>
      <c r="L186" s="263">
        <v>40401</v>
      </c>
      <c r="M186" s="264" t="s">
        <v>4004</v>
      </c>
      <c r="N186" s="265"/>
    </row>
    <row r="187" spans="1:14" x14ac:dyDescent="0.25">
      <c r="A187" s="260">
        <v>40406</v>
      </c>
      <c r="B187" s="261" t="s">
        <v>5480</v>
      </c>
      <c r="C187" s="313" t="s">
        <v>1874</v>
      </c>
      <c r="D187" s="313">
        <v>4834</v>
      </c>
      <c r="E187" s="313" t="s">
        <v>1661</v>
      </c>
      <c r="F187" s="313"/>
      <c r="G187" s="313" t="s">
        <v>4374</v>
      </c>
      <c r="H187" s="313"/>
      <c r="I187" s="313" t="s">
        <v>7822</v>
      </c>
      <c r="J187" s="260">
        <v>40408</v>
      </c>
      <c r="K187" s="255"/>
      <c r="L187" s="263">
        <v>40408</v>
      </c>
      <c r="M187" s="264" t="s">
        <v>4404</v>
      </c>
      <c r="N187" s="265"/>
    </row>
    <row r="188" spans="1:14" x14ac:dyDescent="0.25">
      <c r="A188" s="260">
        <v>40408</v>
      </c>
      <c r="B188" s="261" t="s">
        <v>9843</v>
      </c>
      <c r="C188" s="313" t="s">
        <v>1874</v>
      </c>
      <c r="D188" s="313">
        <v>4834</v>
      </c>
      <c r="E188" s="313" t="s">
        <v>1661</v>
      </c>
      <c r="F188" s="313"/>
      <c r="G188" s="313" t="s">
        <v>4374</v>
      </c>
      <c r="H188" s="313"/>
      <c r="I188" s="313" t="s">
        <v>7822</v>
      </c>
      <c r="J188" s="260">
        <v>40409</v>
      </c>
      <c r="K188" s="255"/>
      <c r="L188" s="263">
        <v>40409</v>
      </c>
      <c r="M188" s="264" t="s">
        <v>4404</v>
      </c>
      <c r="N188" s="265"/>
    </row>
    <row r="189" spans="1:14" x14ac:dyDescent="0.25">
      <c r="A189" s="260">
        <v>40408</v>
      </c>
      <c r="B189" s="261" t="s">
        <v>9844</v>
      </c>
      <c r="C189" s="313" t="s">
        <v>6679</v>
      </c>
      <c r="D189" s="313" t="s">
        <v>4093</v>
      </c>
      <c r="E189" s="313" t="s">
        <v>1661</v>
      </c>
      <c r="F189" s="313"/>
      <c r="G189" s="313" t="s">
        <v>4760</v>
      </c>
      <c r="H189" s="313"/>
      <c r="I189" s="313" t="s">
        <v>7588</v>
      </c>
      <c r="J189" s="260">
        <v>40409</v>
      </c>
      <c r="K189" s="255"/>
      <c r="L189" s="263">
        <v>40409</v>
      </c>
      <c r="M189" s="264" t="s">
        <v>7588</v>
      </c>
      <c r="N189" s="265"/>
    </row>
    <row r="190" spans="1:14" x14ac:dyDescent="0.25">
      <c r="A190" s="260">
        <v>40409</v>
      </c>
      <c r="B190" s="261" t="s">
        <v>2087</v>
      </c>
      <c r="C190" s="313" t="s">
        <v>2889</v>
      </c>
      <c r="D190" s="313">
        <v>4921</v>
      </c>
      <c r="E190" s="313" t="s">
        <v>4575</v>
      </c>
      <c r="F190" s="313"/>
      <c r="G190" s="313" t="s">
        <v>2890</v>
      </c>
      <c r="H190" s="313"/>
      <c r="I190" s="313" t="s">
        <v>6381</v>
      </c>
      <c r="J190" s="260">
        <v>40409</v>
      </c>
      <c r="K190" s="255" t="s">
        <v>6533</v>
      </c>
      <c r="L190" s="263">
        <v>40409</v>
      </c>
      <c r="M190" s="264" t="s">
        <v>1248</v>
      </c>
      <c r="N190" s="265"/>
    </row>
    <row r="191" spans="1:14" x14ac:dyDescent="0.25">
      <c r="A191" s="260">
        <v>40409</v>
      </c>
      <c r="B191" s="261" t="s">
        <v>7813</v>
      </c>
      <c r="C191" s="313" t="s">
        <v>6679</v>
      </c>
      <c r="D191" s="313" t="s">
        <v>4093</v>
      </c>
      <c r="E191" s="313" t="s">
        <v>6066</v>
      </c>
      <c r="F191" s="313"/>
      <c r="G191" s="313" t="s">
        <v>6870</v>
      </c>
      <c r="H191" s="313"/>
      <c r="I191" s="313" t="s">
        <v>983</v>
      </c>
      <c r="J191" s="260">
        <v>40409</v>
      </c>
      <c r="K191" s="255"/>
      <c r="L191" s="263">
        <v>40409</v>
      </c>
      <c r="M191" s="264" t="s">
        <v>983</v>
      </c>
      <c r="N191" s="265"/>
    </row>
    <row r="192" spans="1:14" x14ac:dyDescent="0.25">
      <c r="A192" s="260">
        <v>40409</v>
      </c>
      <c r="B192" s="261"/>
      <c r="C192" s="313" t="s">
        <v>10673</v>
      </c>
      <c r="D192" s="313" t="s">
        <v>7813</v>
      </c>
      <c r="E192" s="318" t="s">
        <v>15628</v>
      </c>
      <c r="F192" s="313"/>
      <c r="G192" s="313" t="s">
        <v>10672</v>
      </c>
      <c r="H192" s="313"/>
      <c r="I192" s="313" t="s">
        <v>10674</v>
      </c>
      <c r="J192" s="260">
        <v>40417</v>
      </c>
      <c r="K192" s="255"/>
      <c r="L192" s="263">
        <v>40417</v>
      </c>
      <c r="M192" s="264"/>
      <c r="N192" s="265"/>
    </row>
    <row r="193" spans="1:14" x14ac:dyDescent="0.25">
      <c r="A193" s="260">
        <v>40413</v>
      </c>
      <c r="B193" s="261" t="s">
        <v>10400</v>
      </c>
      <c r="C193" s="313" t="s">
        <v>10803</v>
      </c>
      <c r="D193" s="313" t="s">
        <v>3998</v>
      </c>
      <c r="E193" s="313" t="s">
        <v>4575</v>
      </c>
      <c r="F193" s="313"/>
      <c r="G193" s="313" t="s">
        <v>10577</v>
      </c>
      <c r="H193" s="313"/>
      <c r="I193" s="313" t="s">
        <v>8747</v>
      </c>
      <c r="J193" s="260">
        <v>40414</v>
      </c>
      <c r="K193" s="255"/>
      <c r="L193" s="263">
        <v>40414</v>
      </c>
      <c r="M193" s="264" t="s">
        <v>5512</v>
      </c>
      <c r="N193" s="265"/>
    </row>
    <row r="194" spans="1:14" x14ac:dyDescent="0.25">
      <c r="A194" s="260">
        <v>40414</v>
      </c>
      <c r="B194" s="261" t="s">
        <v>7792</v>
      </c>
      <c r="C194" s="313" t="s">
        <v>10803</v>
      </c>
      <c r="D194" s="313" t="s">
        <v>3998</v>
      </c>
      <c r="E194" s="313" t="s">
        <v>1661</v>
      </c>
      <c r="F194" s="313"/>
      <c r="G194" s="313" t="s">
        <v>8232</v>
      </c>
      <c r="H194" s="313"/>
      <c r="I194" s="313" t="s">
        <v>7588</v>
      </c>
      <c r="J194" s="260">
        <v>40415</v>
      </c>
      <c r="K194" s="255"/>
      <c r="L194" s="263">
        <v>40415</v>
      </c>
      <c r="M194" s="264" t="s">
        <v>7588</v>
      </c>
      <c r="N194" s="265"/>
    </row>
    <row r="195" spans="1:14" x14ac:dyDescent="0.25">
      <c r="A195" s="260">
        <v>40415</v>
      </c>
      <c r="B195" s="261" t="s">
        <v>5225</v>
      </c>
      <c r="C195" s="313" t="s">
        <v>1874</v>
      </c>
      <c r="D195" s="313">
        <v>4834</v>
      </c>
      <c r="E195" s="313" t="s">
        <v>6508</v>
      </c>
      <c r="F195" s="313"/>
      <c r="G195" s="313" t="s">
        <v>6096</v>
      </c>
      <c r="H195" s="313"/>
      <c r="I195" s="313">
        <v>75</v>
      </c>
      <c r="J195" s="260">
        <v>40417</v>
      </c>
      <c r="K195" s="255"/>
      <c r="L195" s="263">
        <v>40417</v>
      </c>
      <c r="M195" s="264" t="s">
        <v>1201</v>
      </c>
      <c r="N195" s="265"/>
    </row>
    <row r="196" spans="1:14" x14ac:dyDescent="0.25">
      <c r="A196" s="260">
        <v>40422</v>
      </c>
      <c r="B196" s="261" t="s">
        <v>9699</v>
      </c>
      <c r="C196" s="313" t="s">
        <v>9696</v>
      </c>
      <c r="D196" s="313" t="s">
        <v>9697</v>
      </c>
      <c r="E196" s="313" t="s">
        <v>5941</v>
      </c>
      <c r="F196" s="313"/>
      <c r="G196" s="313" t="s">
        <v>6097</v>
      </c>
      <c r="H196" s="313"/>
      <c r="I196" s="313" t="s">
        <v>9700</v>
      </c>
      <c r="J196" s="260">
        <v>40436</v>
      </c>
      <c r="K196" s="255"/>
      <c r="L196" s="263">
        <v>40445</v>
      </c>
      <c r="M196" s="264" t="s">
        <v>3259</v>
      </c>
      <c r="N196" s="265"/>
    </row>
    <row r="197" spans="1:14" x14ac:dyDescent="0.25">
      <c r="A197" s="260">
        <v>40422</v>
      </c>
      <c r="B197" s="261" t="s">
        <v>4236</v>
      </c>
      <c r="C197" s="313" t="s">
        <v>8686</v>
      </c>
      <c r="D197" s="313" t="s">
        <v>1611</v>
      </c>
      <c r="E197" s="313" t="s">
        <v>1661</v>
      </c>
      <c r="F197" s="313"/>
      <c r="G197" s="313" t="s">
        <v>8584</v>
      </c>
      <c r="H197" s="313"/>
      <c r="I197" s="313" t="s">
        <v>7588</v>
      </c>
      <c r="J197" s="260">
        <v>40423</v>
      </c>
      <c r="K197" s="255"/>
      <c r="L197" s="263">
        <v>40423</v>
      </c>
      <c r="M197" s="264" t="s">
        <v>7588</v>
      </c>
      <c r="N197" s="265"/>
    </row>
    <row r="198" spans="1:14" x14ac:dyDescent="0.25">
      <c r="A198" s="260">
        <v>40422</v>
      </c>
      <c r="B198" s="261" t="s">
        <v>7813</v>
      </c>
      <c r="C198" s="313" t="s">
        <v>9696</v>
      </c>
      <c r="D198" s="313" t="s">
        <v>9697</v>
      </c>
      <c r="E198" s="313" t="s">
        <v>9695</v>
      </c>
      <c r="F198" s="313"/>
      <c r="G198" s="313" t="s">
        <v>4082</v>
      </c>
      <c r="H198" s="313"/>
      <c r="I198" s="313" t="s">
        <v>9698</v>
      </c>
      <c r="J198" s="260">
        <v>40423</v>
      </c>
      <c r="K198" s="255"/>
      <c r="L198" s="263">
        <v>40428</v>
      </c>
      <c r="M198" s="264" t="s">
        <v>95</v>
      </c>
      <c r="N198" s="265"/>
    </row>
    <row r="199" spans="1:14" x14ac:dyDescent="0.25">
      <c r="A199" s="260">
        <v>40448</v>
      </c>
      <c r="B199" s="261" t="s">
        <v>3252</v>
      </c>
      <c r="C199" s="313" t="s">
        <v>3834</v>
      </c>
      <c r="D199" s="313" t="s">
        <v>3835</v>
      </c>
      <c r="E199" s="313" t="s">
        <v>3301</v>
      </c>
      <c r="F199" s="313"/>
      <c r="G199" s="313" t="s">
        <v>3833</v>
      </c>
      <c r="H199" s="313"/>
      <c r="I199" s="313" t="s">
        <v>8418</v>
      </c>
      <c r="J199" s="260">
        <v>40458</v>
      </c>
      <c r="K199" s="255"/>
      <c r="L199" s="263">
        <v>40456</v>
      </c>
      <c r="M199" s="264" t="s">
        <v>9553</v>
      </c>
      <c r="N199" s="265"/>
    </row>
    <row r="200" spans="1:14" x14ac:dyDescent="0.25">
      <c r="A200" s="260">
        <v>40448</v>
      </c>
      <c r="B200" s="261" t="s">
        <v>3252</v>
      </c>
      <c r="C200" s="313" t="s">
        <v>3834</v>
      </c>
      <c r="D200" s="313" t="s">
        <v>3835</v>
      </c>
      <c r="E200" s="313" t="s">
        <v>3301</v>
      </c>
      <c r="F200" s="313"/>
      <c r="G200" s="313" t="s">
        <v>3836</v>
      </c>
      <c r="H200" s="313"/>
      <c r="I200" s="313" t="s">
        <v>8506</v>
      </c>
      <c r="J200" s="260">
        <v>40458</v>
      </c>
      <c r="K200" s="255"/>
      <c r="L200" s="263">
        <v>40456</v>
      </c>
      <c r="M200" s="264" t="s">
        <v>292</v>
      </c>
      <c r="N200" s="265"/>
    </row>
    <row r="201" spans="1:14" x14ac:dyDescent="0.25">
      <c r="A201" s="260">
        <v>40448</v>
      </c>
      <c r="B201" s="261" t="s">
        <v>3837</v>
      </c>
      <c r="C201" s="313" t="s">
        <v>3585</v>
      </c>
      <c r="D201" s="313" t="s">
        <v>3839</v>
      </c>
      <c r="E201" s="313" t="s">
        <v>1661</v>
      </c>
      <c r="F201" s="313"/>
      <c r="G201" s="313" t="s">
        <v>3838</v>
      </c>
      <c r="H201" s="313"/>
      <c r="I201" s="313" t="s">
        <v>7588</v>
      </c>
      <c r="J201" s="260">
        <v>40449</v>
      </c>
      <c r="K201" s="255"/>
      <c r="L201" s="263">
        <v>40449</v>
      </c>
      <c r="M201" s="264" t="s">
        <v>7588</v>
      </c>
      <c r="N201" s="265"/>
    </row>
    <row r="202" spans="1:14" x14ac:dyDescent="0.25">
      <c r="A202" s="260">
        <v>40450</v>
      </c>
      <c r="B202" s="261" t="s">
        <v>7813</v>
      </c>
      <c r="C202" s="313" t="s">
        <v>3165</v>
      </c>
      <c r="D202" s="313" t="s">
        <v>5611</v>
      </c>
      <c r="E202" s="313" t="s">
        <v>3164</v>
      </c>
      <c r="F202" s="313"/>
      <c r="G202" s="313" t="s">
        <v>5380</v>
      </c>
      <c r="H202" s="313"/>
      <c r="I202" s="313" t="s">
        <v>9008</v>
      </c>
      <c r="J202" s="260">
        <v>40452</v>
      </c>
      <c r="K202" s="255"/>
      <c r="L202" s="263">
        <v>40459</v>
      </c>
      <c r="M202" s="264" t="s">
        <v>2274</v>
      </c>
      <c r="N202" s="265"/>
    </row>
    <row r="203" spans="1:14" x14ac:dyDescent="0.25">
      <c r="A203" s="260">
        <v>40452</v>
      </c>
      <c r="B203" s="261" t="s">
        <v>10743</v>
      </c>
      <c r="C203" s="313" t="s">
        <v>8481</v>
      </c>
      <c r="D203" s="313"/>
      <c r="E203" s="313" t="s">
        <v>1661</v>
      </c>
      <c r="F203" s="313"/>
      <c r="G203" s="313" t="s">
        <v>1877</v>
      </c>
      <c r="H203" s="313" t="s">
        <v>4886</v>
      </c>
      <c r="I203" s="313" t="s">
        <v>7588</v>
      </c>
      <c r="J203" s="260">
        <v>40476</v>
      </c>
      <c r="K203" s="255"/>
      <c r="L203" s="263">
        <v>40476</v>
      </c>
      <c r="M203" s="264" t="s">
        <v>7588</v>
      </c>
      <c r="N203" s="265"/>
    </row>
    <row r="204" spans="1:14" x14ac:dyDescent="0.25">
      <c r="A204" s="260">
        <v>40462</v>
      </c>
      <c r="B204" s="261" t="s">
        <v>4622</v>
      </c>
      <c r="C204" s="313" t="s">
        <v>4623</v>
      </c>
      <c r="D204" s="313">
        <v>4800</v>
      </c>
      <c r="E204" s="313" t="s">
        <v>9954</v>
      </c>
      <c r="F204" s="313"/>
      <c r="G204" s="313" t="s">
        <v>7149</v>
      </c>
      <c r="H204" s="313" t="s">
        <v>9916</v>
      </c>
      <c r="I204" s="313" t="s">
        <v>373</v>
      </c>
      <c r="J204" s="260">
        <v>40506</v>
      </c>
      <c r="K204" s="255"/>
      <c r="L204" s="263">
        <v>40506</v>
      </c>
      <c r="M204" s="264" t="s">
        <v>373</v>
      </c>
      <c r="N204" s="265"/>
    </row>
    <row r="205" spans="1:14" x14ac:dyDescent="0.25">
      <c r="A205" s="260">
        <v>40464</v>
      </c>
      <c r="B205" s="261" t="s">
        <v>9856</v>
      </c>
      <c r="C205" s="313" t="s">
        <v>5610</v>
      </c>
      <c r="D205" s="313" t="s">
        <v>7813</v>
      </c>
      <c r="E205" s="313" t="s">
        <v>1661</v>
      </c>
      <c r="F205" s="313"/>
      <c r="G205" s="313" t="s">
        <v>1877</v>
      </c>
      <c r="H205" s="313" t="s">
        <v>8597</v>
      </c>
      <c r="I205" s="313" t="s">
        <v>2357</v>
      </c>
      <c r="J205" s="260">
        <v>40465</v>
      </c>
      <c r="K205" s="255"/>
      <c r="L205" s="263">
        <v>40465</v>
      </c>
      <c r="M205" s="264" t="s">
        <v>7588</v>
      </c>
      <c r="N205" s="265"/>
    </row>
    <row r="206" spans="1:14" x14ac:dyDescent="0.25">
      <c r="A206" s="260">
        <v>40464</v>
      </c>
      <c r="B206" s="261" t="s">
        <v>9217</v>
      </c>
      <c r="C206" s="313" t="s">
        <v>3834</v>
      </c>
      <c r="D206" s="313" t="s">
        <v>3835</v>
      </c>
      <c r="E206" s="318" t="s">
        <v>7521</v>
      </c>
      <c r="F206" s="313"/>
      <c r="G206" s="313" t="s">
        <v>8596</v>
      </c>
      <c r="H206" s="313" t="s">
        <v>9171</v>
      </c>
      <c r="I206" s="313" t="s">
        <v>9218</v>
      </c>
      <c r="J206" s="260">
        <v>40470</v>
      </c>
      <c r="K206" s="255" t="s">
        <v>9219</v>
      </c>
      <c r="L206" s="263">
        <v>40470</v>
      </c>
      <c r="M206" s="264" t="s">
        <v>6343</v>
      </c>
      <c r="N206" s="265"/>
    </row>
    <row r="207" spans="1:14" x14ac:dyDescent="0.25">
      <c r="A207" s="260">
        <v>40471</v>
      </c>
      <c r="B207" s="261" t="s">
        <v>502</v>
      </c>
      <c r="C207" s="313" t="s">
        <v>10862</v>
      </c>
      <c r="D207" s="313" t="s">
        <v>503</v>
      </c>
      <c r="E207" s="313" t="s">
        <v>5941</v>
      </c>
      <c r="F207" s="318" t="s">
        <v>11865</v>
      </c>
      <c r="G207" s="313" t="s">
        <v>2834</v>
      </c>
      <c r="H207" s="313" t="s">
        <v>6444</v>
      </c>
      <c r="I207" s="313" t="s">
        <v>4688</v>
      </c>
      <c r="J207" s="260">
        <v>40472</v>
      </c>
      <c r="K207" s="255"/>
      <c r="L207" s="263">
        <v>40472</v>
      </c>
      <c r="M207" s="264" t="s">
        <v>4688</v>
      </c>
      <c r="N207" s="265"/>
    </row>
    <row r="208" spans="1:14" x14ac:dyDescent="0.25">
      <c r="A208" s="260">
        <v>40472</v>
      </c>
      <c r="B208" s="261" t="s">
        <v>3087</v>
      </c>
      <c r="C208" s="313" t="s">
        <v>3088</v>
      </c>
      <c r="D208" s="313" t="s">
        <v>3055</v>
      </c>
      <c r="E208" s="313" t="s">
        <v>9954</v>
      </c>
      <c r="F208" s="313" t="s">
        <v>9327</v>
      </c>
      <c r="G208" s="313" t="s">
        <v>1876</v>
      </c>
      <c r="H208" s="313" t="s">
        <v>9916</v>
      </c>
      <c r="I208" s="313" t="s">
        <v>3411</v>
      </c>
      <c r="J208" s="260">
        <v>40480</v>
      </c>
      <c r="K208" s="255"/>
      <c r="L208" s="263">
        <v>40485</v>
      </c>
      <c r="M208" s="264" t="s">
        <v>3411</v>
      </c>
      <c r="N208" s="265"/>
    </row>
    <row r="209" spans="1:14" x14ac:dyDescent="0.25">
      <c r="A209" s="260">
        <v>40472</v>
      </c>
      <c r="B209" s="261" t="s">
        <v>3053</v>
      </c>
      <c r="C209" s="313" t="s">
        <v>3054</v>
      </c>
      <c r="D209" s="313" t="s">
        <v>3052</v>
      </c>
      <c r="E209" s="313" t="s">
        <v>9954</v>
      </c>
      <c r="F209" s="313" t="s">
        <v>9327</v>
      </c>
      <c r="G209" s="313" t="s">
        <v>4637</v>
      </c>
      <c r="H209" s="313" t="s">
        <v>9916</v>
      </c>
      <c r="I209" s="313" t="s">
        <v>9008</v>
      </c>
      <c r="J209" s="260">
        <v>40480</v>
      </c>
      <c r="K209" s="255"/>
      <c r="L209" s="263">
        <v>40485</v>
      </c>
      <c r="M209" s="264" t="s">
        <v>9008</v>
      </c>
      <c r="N209" s="265"/>
    </row>
    <row r="210" spans="1:14" x14ac:dyDescent="0.25">
      <c r="A210" s="260">
        <v>40472</v>
      </c>
      <c r="B210" s="261" t="s">
        <v>3053</v>
      </c>
      <c r="C210" s="313" t="s">
        <v>3054</v>
      </c>
      <c r="D210" s="313" t="s">
        <v>3052</v>
      </c>
      <c r="E210" s="313" t="s">
        <v>9954</v>
      </c>
      <c r="F210" s="313" t="s">
        <v>9327</v>
      </c>
      <c r="G210" s="313" t="s">
        <v>7150</v>
      </c>
      <c r="H210" s="313" t="s">
        <v>9916</v>
      </c>
      <c r="I210" s="313" t="s">
        <v>3411</v>
      </c>
      <c r="J210" s="260">
        <v>40480</v>
      </c>
      <c r="K210" s="255"/>
      <c r="L210" s="263">
        <v>40485</v>
      </c>
      <c r="M210" s="264" t="s">
        <v>3411</v>
      </c>
      <c r="N210" s="265"/>
    </row>
    <row r="211" spans="1:14" x14ac:dyDescent="0.25">
      <c r="A211" s="260">
        <v>40477</v>
      </c>
      <c r="B211" s="261"/>
      <c r="C211" s="313" t="s">
        <v>3495</v>
      </c>
      <c r="D211" s="313" t="s">
        <v>3496</v>
      </c>
      <c r="E211" s="313" t="s">
        <v>9415</v>
      </c>
      <c r="F211" s="313"/>
      <c r="G211" s="313" t="s">
        <v>3494</v>
      </c>
      <c r="H211" s="313"/>
      <c r="I211" s="313" t="s">
        <v>2081</v>
      </c>
      <c r="J211" s="260">
        <v>40479</v>
      </c>
      <c r="K211" s="255"/>
      <c r="L211" s="263">
        <v>40478</v>
      </c>
      <c r="M211" s="264" t="s">
        <v>3223</v>
      </c>
      <c r="N211" s="265"/>
    </row>
    <row r="212" spans="1:14" x14ac:dyDescent="0.25">
      <c r="A212" s="260">
        <v>40477</v>
      </c>
      <c r="B212" s="261"/>
      <c r="C212" s="313" t="s">
        <v>3495</v>
      </c>
      <c r="D212" s="313" t="s">
        <v>3496</v>
      </c>
      <c r="E212" s="313" t="s">
        <v>9415</v>
      </c>
      <c r="F212" s="313"/>
      <c r="G212" s="313" t="s">
        <v>484</v>
      </c>
      <c r="H212" s="313" t="s">
        <v>836</v>
      </c>
      <c r="I212" s="313" t="s">
        <v>5974</v>
      </c>
      <c r="J212" s="260">
        <v>40479</v>
      </c>
      <c r="K212" s="255"/>
      <c r="L212" s="263">
        <v>40479</v>
      </c>
      <c r="M212" s="264" t="s">
        <v>5974</v>
      </c>
      <c r="N212" s="265"/>
    </row>
    <row r="213" spans="1:14" x14ac:dyDescent="0.25">
      <c r="A213" s="260">
        <v>40478</v>
      </c>
      <c r="B213" s="261"/>
      <c r="C213" s="313" t="s">
        <v>9696</v>
      </c>
      <c r="D213" s="313" t="s">
        <v>9697</v>
      </c>
      <c r="E213" s="313" t="s">
        <v>9695</v>
      </c>
      <c r="F213" s="318" t="s">
        <v>11864</v>
      </c>
      <c r="G213" s="313" t="s">
        <v>2900</v>
      </c>
      <c r="H213" s="313" t="s">
        <v>3346</v>
      </c>
      <c r="I213" s="313" t="s">
        <v>3497</v>
      </c>
      <c r="J213" s="260">
        <v>40483</v>
      </c>
      <c r="K213" s="255"/>
      <c r="L213" s="263">
        <v>40486</v>
      </c>
      <c r="M213" s="264"/>
      <c r="N213" s="265"/>
    </row>
    <row r="214" spans="1:14" x14ac:dyDescent="0.25">
      <c r="A214" s="260">
        <v>40480</v>
      </c>
      <c r="B214" s="261" t="s">
        <v>7828</v>
      </c>
      <c r="C214" s="313" t="s">
        <v>3495</v>
      </c>
      <c r="D214" s="313" t="s">
        <v>3496</v>
      </c>
      <c r="E214" s="313" t="s">
        <v>180</v>
      </c>
      <c r="F214" s="318" t="s">
        <v>11867</v>
      </c>
      <c r="G214" s="318" t="s">
        <v>11868</v>
      </c>
      <c r="H214" s="313"/>
      <c r="I214" s="313" t="s">
        <v>8007</v>
      </c>
      <c r="J214" s="260">
        <v>40483</v>
      </c>
      <c r="K214" s="255" t="s">
        <v>6533</v>
      </c>
      <c r="L214" s="263">
        <v>40485</v>
      </c>
      <c r="M214" s="264" t="s">
        <v>8007</v>
      </c>
      <c r="N214" s="265"/>
    </row>
    <row r="215" spans="1:14" x14ac:dyDescent="0.25">
      <c r="A215" s="260">
        <v>40480</v>
      </c>
      <c r="B215" s="261" t="s">
        <v>5006</v>
      </c>
      <c r="C215" s="313" t="s">
        <v>5007</v>
      </c>
      <c r="D215" s="313" t="s">
        <v>5008</v>
      </c>
      <c r="E215" s="318" t="s">
        <v>15628</v>
      </c>
      <c r="F215" s="313" t="s">
        <v>9327</v>
      </c>
      <c r="G215" s="313" t="s">
        <v>5035</v>
      </c>
      <c r="H215" s="313" t="s">
        <v>9916</v>
      </c>
      <c r="I215" s="313" t="s">
        <v>2053</v>
      </c>
      <c r="J215" s="260">
        <v>40514</v>
      </c>
      <c r="K215" s="255"/>
      <c r="L215" s="263">
        <v>40518</v>
      </c>
      <c r="M215" s="264" t="s">
        <v>2053</v>
      </c>
      <c r="N215" s="265"/>
    </row>
    <row r="216" spans="1:14" x14ac:dyDescent="0.25">
      <c r="A216" s="260">
        <v>40483</v>
      </c>
      <c r="B216" s="261" t="s">
        <v>5923</v>
      </c>
      <c r="C216" s="313" t="s">
        <v>3088</v>
      </c>
      <c r="D216" s="313" t="s">
        <v>3055</v>
      </c>
      <c r="E216" s="313" t="s">
        <v>1661</v>
      </c>
      <c r="F216" s="313"/>
      <c r="G216" s="313" t="s">
        <v>1877</v>
      </c>
      <c r="H216" s="313" t="s">
        <v>2789</v>
      </c>
      <c r="I216" s="313" t="s">
        <v>6558</v>
      </c>
      <c r="J216" s="260">
        <v>40484</v>
      </c>
      <c r="K216" s="255"/>
      <c r="L216" s="263">
        <v>40484</v>
      </c>
      <c r="M216" s="264" t="s">
        <v>7588</v>
      </c>
      <c r="N216" s="265"/>
    </row>
    <row r="217" spans="1:14" x14ac:dyDescent="0.25">
      <c r="A217" s="260">
        <v>40490</v>
      </c>
      <c r="B217" s="261" t="s">
        <v>3482</v>
      </c>
      <c r="C217" s="313" t="s">
        <v>3088</v>
      </c>
      <c r="D217" s="313" t="s">
        <v>3055</v>
      </c>
      <c r="E217" s="313" t="s">
        <v>1661</v>
      </c>
      <c r="F217" s="313"/>
      <c r="G217" s="313" t="s">
        <v>1877</v>
      </c>
      <c r="H217" s="313" t="s">
        <v>6670</v>
      </c>
      <c r="I217" s="313" t="s">
        <v>7588</v>
      </c>
      <c r="J217" s="260">
        <v>40492</v>
      </c>
      <c r="K217" s="255"/>
      <c r="L217" s="263">
        <v>40492</v>
      </c>
      <c r="M217" s="264" t="s">
        <v>7588</v>
      </c>
      <c r="N217" s="265"/>
    </row>
    <row r="218" spans="1:14" x14ac:dyDescent="0.25">
      <c r="A218" s="260">
        <v>40491</v>
      </c>
      <c r="B218" s="261" t="s">
        <v>6671</v>
      </c>
      <c r="C218" s="313" t="s">
        <v>1874</v>
      </c>
      <c r="D218" s="313">
        <v>4834</v>
      </c>
      <c r="E218" s="313" t="s">
        <v>1661</v>
      </c>
      <c r="F218" s="313"/>
      <c r="G218" s="313" t="s">
        <v>1877</v>
      </c>
      <c r="H218" s="313" t="s">
        <v>6672</v>
      </c>
      <c r="I218" s="313" t="s">
        <v>1091</v>
      </c>
      <c r="J218" s="260">
        <v>40493</v>
      </c>
      <c r="K218" s="255"/>
      <c r="L218" s="263">
        <v>40493</v>
      </c>
      <c r="M218" s="264" t="s">
        <v>1091</v>
      </c>
      <c r="N218" s="265"/>
    </row>
    <row r="219" spans="1:14" x14ac:dyDescent="0.25">
      <c r="A219" s="260">
        <v>40491</v>
      </c>
      <c r="B219" s="261" t="s">
        <v>6671</v>
      </c>
      <c r="C219" s="313" t="s">
        <v>1874</v>
      </c>
      <c r="D219" s="313">
        <v>4834</v>
      </c>
      <c r="E219" s="313" t="s">
        <v>1661</v>
      </c>
      <c r="F219" s="313"/>
      <c r="G219" s="313" t="s">
        <v>1877</v>
      </c>
      <c r="H219" s="313" t="s">
        <v>6673</v>
      </c>
      <c r="I219" s="313" t="s">
        <v>7588</v>
      </c>
      <c r="J219" s="260">
        <v>40493</v>
      </c>
      <c r="K219" s="255"/>
      <c r="L219" s="263">
        <v>40493</v>
      </c>
      <c r="M219" s="264" t="s">
        <v>7588</v>
      </c>
      <c r="N219" s="265"/>
    </row>
    <row r="220" spans="1:14" x14ac:dyDescent="0.25">
      <c r="A220" s="260">
        <v>40494</v>
      </c>
      <c r="B220" s="261" t="s">
        <v>3115</v>
      </c>
      <c r="C220" s="313" t="s">
        <v>8906</v>
      </c>
      <c r="D220" s="313" t="s">
        <v>8907</v>
      </c>
      <c r="E220" s="313" t="s">
        <v>4575</v>
      </c>
      <c r="F220" s="313" t="s">
        <v>8908</v>
      </c>
      <c r="G220" s="313" t="s">
        <v>8909</v>
      </c>
      <c r="H220" s="313" t="s">
        <v>1597</v>
      </c>
      <c r="I220" s="313" t="s">
        <v>6381</v>
      </c>
      <c r="J220" s="260">
        <v>40498</v>
      </c>
      <c r="K220" s="255"/>
      <c r="L220" s="263">
        <v>40498</v>
      </c>
      <c r="M220" s="264" t="s">
        <v>6381</v>
      </c>
      <c r="N220" s="265"/>
    </row>
    <row r="221" spans="1:14" x14ac:dyDescent="0.25">
      <c r="A221" s="260">
        <v>40494</v>
      </c>
      <c r="B221" s="261" t="s">
        <v>3115</v>
      </c>
      <c r="C221" s="313" t="s">
        <v>8906</v>
      </c>
      <c r="D221" s="313" t="s">
        <v>8907</v>
      </c>
      <c r="E221" s="313" t="s">
        <v>4575</v>
      </c>
      <c r="F221" s="313"/>
      <c r="G221" s="313" t="s">
        <v>7777</v>
      </c>
      <c r="H221" s="313" t="s">
        <v>8910</v>
      </c>
      <c r="I221" s="313" t="s">
        <v>7518</v>
      </c>
      <c r="J221" s="260">
        <v>40498</v>
      </c>
      <c r="K221" s="255"/>
      <c r="L221" s="263">
        <v>40498</v>
      </c>
      <c r="M221" s="264" t="s">
        <v>2801</v>
      </c>
      <c r="N221" s="265"/>
    </row>
    <row r="222" spans="1:14" x14ac:dyDescent="0.25">
      <c r="A222" s="260">
        <v>40501</v>
      </c>
      <c r="B222" s="261" t="s">
        <v>1598</v>
      </c>
      <c r="C222" s="313" t="s">
        <v>1874</v>
      </c>
      <c r="D222" s="313">
        <v>4834</v>
      </c>
      <c r="E222" s="313" t="s">
        <v>1661</v>
      </c>
      <c r="F222" s="313"/>
      <c r="G222" s="313" t="s">
        <v>1877</v>
      </c>
      <c r="H222" s="313" t="s">
        <v>1599</v>
      </c>
      <c r="I222" s="313" t="s">
        <v>7588</v>
      </c>
      <c r="J222" s="260">
        <v>40504</v>
      </c>
      <c r="K222" s="255"/>
      <c r="L222" s="263">
        <v>40506</v>
      </c>
      <c r="M222" s="264" t="s">
        <v>7588</v>
      </c>
      <c r="N222" s="265"/>
    </row>
    <row r="223" spans="1:14" x14ac:dyDescent="0.25">
      <c r="A223" s="260">
        <v>40505</v>
      </c>
      <c r="B223" s="261" t="s">
        <v>3000</v>
      </c>
      <c r="C223" s="313" t="s">
        <v>4623</v>
      </c>
      <c r="D223" s="313">
        <v>4800</v>
      </c>
      <c r="E223" s="313" t="s">
        <v>1661</v>
      </c>
      <c r="F223" s="313"/>
      <c r="G223" s="313" t="s">
        <v>1663</v>
      </c>
      <c r="H223" s="313" t="s">
        <v>2998</v>
      </c>
      <c r="I223" s="313" t="s">
        <v>7588</v>
      </c>
      <c r="J223" s="260">
        <v>40511</v>
      </c>
      <c r="K223" s="255"/>
      <c r="L223" s="263">
        <v>40512</v>
      </c>
      <c r="M223" s="264" t="s">
        <v>7588</v>
      </c>
      <c r="N223" s="265"/>
    </row>
    <row r="224" spans="1:14" x14ac:dyDescent="0.25">
      <c r="A224" s="260">
        <v>40505</v>
      </c>
      <c r="B224" s="261" t="s">
        <v>3000</v>
      </c>
      <c r="C224" s="313" t="s">
        <v>4623</v>
      </c>
      <c r="D224" s="313">
        <v>4800</v>
      </c>
      <c r="E224" s="313" t="s">
        <v>1661</v>
      </c>
      <c r="F224" s="313"/>
      <c r="G224" s="313" t="s">
        <v>1663</v>
      </c>
      <c r="H224" s="313" t="s">
        <v>2999</v>
      </c>
      <c r="I224" s="313" t="s">
        <v>7882</v>
      </c>
      <c r="J224" s="260">
        <v>40511</v>
      </c>
      <c r="K224" s="255"/>
      <c r="L224" s="263">
        <v>40512</v>
      </c>
      <c r="M224" s="264" t="s">
        <v>1091</v>
      </c>
      <c r="N224" s="265"/>
    </row>
    <row r="225" spans="1:14" x14ac:dyDescent="0.25">
      <c r="A225" s="260">
        <v>40512</v>
      </c>
      <c r="B225" s="261" t="s">
        <v>8964</v>
      </c>
      <c r="C225" s="313" t="s">
        <v>1874</v>
      </c>
      <c r="D225" s="313">
        <v>4834</v>
      </c>
      <c r="E225" s="313" t="s">
        <v>1661</v>
      </c>
      <c r="F225" s="313"/>
      <c r="G225" s="313" t="s">
        <v>1877</v>
      </c>
      <c r="H225" s="313" t="s">
        <v>1599</v>
      </c>
      <c r="I225" s="313" t="s">
        <v>7588</v>
      </c>
      <c r="J225" s="260">
        <v>40512</v>
      </c>
      <c r="K225" s="255"/>
      <c r="L225" s="263">
        <v>40512</v>
      </c>
      <c r="M225" s="264" t="s">
        <v>7588</v>
      </c>
      <c r="N225" s="265"/>
    </row>
    <row r="226" spans="1:14" x14ac:dyDescent="0.25">
      <c r="A226" s="260">
        <v>40513</v>
      </c>
      <c r="B226" s="261" t="s">
        <v>9515</v>
      </c>
      <c r="C226" s="313" t="s">
        <v>9516</v>
      </c>
      <c r="D226" s="313" t="s">
        <v>9517</v>
      </c>
      <c r="E226" s="318" t="s">
        <v>15628</v>
      </c>
      <c r="F226" s="313" t="s">
        <v>9327</v>
      </c>
      <c r="G226" s="313" t="s">
        <v>5655</v>
      </c>
      <c r="H226" s="313" t="s">
        <v>6867</v>
      </c>
      <c r="I226" s="313" t="s">
        <v>3923</v>
      </c>
      <c r="J226" s="260">
        <v>40522</v>
      </c>
      <c r="K226" s="255"/>
      <c r="L226" s="263">
        <v>40525</v>
      </c>
      <c r="M226" s="264" t="s">
        <v>3923</v>
      </c>
      <c r="N226" s="265">
        <v>28457.68</v>
      </c>
    </row>
    <row r="227" spans="1:14" x14ac:dyDescent="0.25">
      <c r="A227" s="260">
        <v>40514</v>
      </c>
      <c r="B227" s="261" t="s">
        <v>5656</v>
      </c>
      <c r="C227" s="313" t="s">
        <v>8906</v>
      </c>
      <c r="D227" s="313" t="s">
        <v>8907</v>
      </c>
      <c r="E227" s="313" t="s">
        <v>4575</v>
      </c>
      <c r="F227" s="313"/>
      <c r="G227" s="313" t="s">
        <v>7775</v>
      </c>
      <c r="H227" s="313" t="s">
        <v>8023</v>
      </c>
      <c r="I227" s="313" t="s">
        <v>5659</v>
      </c>
      <c r="J227" s="260">
        <v>40515</v>
      </c>
      <c r="K227" s="255"/>
      <c r="L227" s="263">
        <v>40521</v>
      </c>
      <c r="M227" s="264" t="s">
        <v>5659</v>
      </c>
      <c r="N227" s="265"/>
    </row>
    <row r="228" spans="1:14" x14ac:dyDescent="0.25">
      <c r="A228" s="260">
        <v>40514</v>
      </c>
      <c r="B228" s="261" t="s">
        <v>5657</v>
      </c>
      <c r="C228" s="313" t="s">
        <v>5660</v>
      </c>
      <c r="D228" s="313" t="s">
        <v>5008</v>
      </c>
      <c r="E228" s="313" t="s">
        <v>1661</v>
      </c>
      <c r="F228" s="313"/>
      <c r="G228" s="313" t="s">
        <v>1877</v>
      </c>
      <c r="H228" s="313" t="s">
        <v>1808</v>
      </c>
      <c r="I228" s="313" t="s">
        <v>7588</v>
      </c>
      <c r="J228" s="260">
        <v>40518</v>
      </c>
      <c r="K228" s="255"/>
      <c r="L228" s="263">
        <v>40518</v>
      </c>
      <c r="M228" s="264" t="s">
        <v>7588</v>
      </c>
      <c r="N228" s="265"/>
    </row>
    <row r="229" spans="1:14" x14ac:dyDescent="0.25">
      <c r="A229" s="260">
        <v>40514</v>
      </c>
      <c r="B229" s="261" t="s">
        <v>5657</v>
      </c>
      <c r="C229" s="313" t="s">
        <v>5007</v>
      </c>
      <c r="D229" s="313" t="s">
        <v>5008</v>
      </c>
      <c r="E229" s="313" t="s">
        <v>1661</v>
      </c>
      <c r="F229" s="313"/>
      <c r="G229" s="313" t="s">
        <v>1877</v>
      </c>
      <c r="H229" s="313" t="s">
        <v>1809</v>
      </c>
      <c r="I229" s="313" t="s">
        <v>6558</v>
      </c>
      <c r="J229" s="260">
        <v>40518</v>
      </c>
      <c r="K229" s="255"/>
      <c r="L229" s="263">
        <v>40518</v>
      </c>
      <c r="M229" s="264" t="s">
        <v>7588</v>
      </c>
      <c r="N229" s="265"/>
    </row>
    <row r="230" spans="1:14" x14ac:dyDescent="0.25">
      <c r="A230" s="260">
        <v>40514</v>
      </c>
      <c r="B230" s="261" t="s">
        <v>5657</v>
      </c>
      <c r="C230" s="313" t="s">
        <v>4623</v>
      </c>
      <c r="D230" s="313">
        <v>4800</v>
      </c>
      <c r="E230" s="313" t="s">
        <v>9954</v>
      </c>
      <c r="F230" s="313" t="s">
        <v>9327</v>
      </c>
      <c r="G230" s="313" t="s">
        <v>9706</v>
      </c>
      <c r="H230" s="313" t="s">
        <v>5658</v>
      </c>
      <c r="I230" s="313" t="s">
        <v>8752</v>
      </c>
      <c r="J230" s="260">
        <v>40521</v>
      </c>
      <c r="K230" s="255"/>
      <c r="L230" s="263">
        <v>40525</v>
      </c>
      <c r="M230" s="264" t="s">
        <v>8752</v>
      </c>
      <c r="N230" s="265"/>
    </row>
    <row r="231" spans="1:14" x14ac:dyDescent="0.25">
      <c r="A231" s="260">
        <v>40518</v>
      </c>
      <c r="B231" s="261" t="s">
        <v>8956</v>
      </c>
      <c r="C231" s="313" t="s">
        <v>3834</v>
      </c>
      <c r="D231" s="313" t="s">
        <v>3835</v>
      </c>
      <c r="E231" s="313" t="s">
        <v>3301</v>
      </c>
      <c r="F231" s="313" t="s">
        <v>10255</v>
      </c>
      <c r="G231" s="313" t="s">
        <v>5539</v>
      </c>
      <c r="H231" s="313" t="s">
        <v>9535</v>
      </c>
      <c r="I231" s="313" t="s">
        <v>10495</v>
      </c>
      <c r="J231" s="260">
        <v>40522</v>
      </c>
      <c r="K231" s="255"/>
      <c r="L231" s="263">
        <v>40525</v>
      </c>
      <c r="M231" s="264" t="s">
        <v>10495</v>
      </c>
      <c r="N231" s="265"/>
    </row>
    <row r="232" spans="1:14" x14ac:dyDescent="0.25">
      <c r="A232" s="260">
        <v>40518</v>
      </c>
      <c r="B232" s="261" t="s">
        <v>140</v>
      </c>
      <c r="C232" s="313" t="s">
        <v>9516</v>
      </c>
      <c r="D232" s="313" t="s">
        <v>9517</v>
      </c>
      <c r="E232" s="313" t="s">
        <v>4575</v>
      </c>
      <c r="F232" s="313" t="s">
        <v>8908</v>
      </c>
      <c r="G232" s="313" t="s">
        <v>141</v>
      </c>
      <c r="H232" s="313" t="s">
        <v>142</v>
      </c>
      <c r="I232" s="313" t="s">
        <v>826</v>
      </c>
      <c r="J232" s="260">
        <v>40519</v>
      </c>
      <c r="K232" s="255" t="s">
        <v>6533</v>
      </c>
      <c r="L232" s="263">
        <v>40521</v>
      </c>
      <c r="M232" s="264" t="s">
        <v>4088</v>
      </c>
      <c r="N232" s="265"/>
    </row>
    <row r="233" spans="1:14" x14ac:dyDescent="0.25">
      <c r="A233" s="260">
        <v>40519</v>
      </c>
      <c r="B233" s="261"/>
      <c r="C233" s="313" t="s">
        <v>6653</v>
      </c>
      <c r="D233" s="313"/>
      <c r="E233" s="318" t="s">
        <v>15969</v>
      </c>
      <c r="F233" s="313"/>
      <c r="G233" s="313" t="s">
        <v>5080</v>
      </c>
      <c r="H233" s="313" t="s">
        <v>10316</v>
      </c>
      <c r="I233" s="313" t="s">
        <v>10316</v>
      </c>
      <c r="J233" s="260" t="s">
        <v>5081</v>
      </c>
      <c r="K233" s="255"/>
      <c r="L233" s="263">
        <v>40550</v>
      </c>
      <c r="M233" s="264"/>
      <c r="N233" s="265"/>
    </row>
    <row r="234" spans="1:14" x14ac:dyDescent="0.25">
      <c r="A234" s="260">
        <v>40527</v>
      </c>
      <c r="B234" s="261" t="s">
        <v>8630</v>
      </c>
      <c r="C234" s="313" t="s">
        <v>8629</v>
      </c>
      <c r="D234" s="313" t="s">
        <v>3835</v>
      </c>
      <c r="E234" s="313" t="s">
        <v>3301</v>
      </c>
      <c r="F234" s="313" t="s">
        <v>10255</v>
      </c>
      <c r="G234" s="313" t="s">
        <v>5539</v>
      </c>
      <c r="H234" s="313" t="s">
        <v>10007</v>
      </c>
      <c r="I234" s="313">
        <v>4</v>
      </c>
      <c r="J234" s="260">
        <v>40539</v>
      </c>
      <c r="K234" s="255"/>
      <c r="L234" s="263">
        <v>40540</v>
      </c>
      <c r="M234" s="264" t="s">
        <v>8007</v>
      </c>
      <c r="N234" s="265">
        <v>360.4</v>
      </c>
    </row>
    <row r="235" spans="1:14" x14ac:dyDescent="0.25">
      <c r="A235" s="260">
        <v>40528</v>
      </c>
      <c r="B235" s="261" t="s">
        <v>4856</v>
      </c>
      <c r="C235" s="313" t="s">
        <v>4623</v>
      </c>
      <c r="D235" s="313">
        <v>4800</v>
      </c>
      <c r="E235" s="313" t="s">
        <v>1661</v>
      </c>
      <c r="F235" s="313"/>
      <c r="G235" s="313" t="s">
        <v>4857</v>
      </c>
      <c r="H235" s="313" t="s">
        <v>6606</v>
      </c>
      <c r="I235" s="313">
        <v>1</v>
      </c>
      <c r="J235" s="260">
        <v>40532</v>
      </c>
      <c r="K235" s="255"/>
      <c r="L235" s="263">
        <v>40532</v>
      </c>
      <c r="M235" s="264" t="s">
        <v>7588</v>
      </c>
      <c r="N235" s="265"/>
    </row>
    <row r="236" spans="1:14" x14ac:dyDescent="0.25">
      <c r="A236" s="260">
        <v>40528</v>
      </c>
      <c r="B236" s="261" t="s">
        <v>8628</v>
      </c>
      <c r="C236" s="313" t="s">
        <v>9516</v>
      </c>
      <c r="D236" s="313" t="s">
        <v>9517</v>
      </c>
      <c r="E236" s="313" t="s">
        <v>1661</v>
      </c>
      <c r="F236" s="313"/>
      <c r="G236" s="313" t="s">
        <v>4857</v>
      </c>
      <c r="H236" s="313" t="s">
        <v>949</v>
      </c>
      <c r="I236" s="313">
        <v>1</v>
      </c>
      <c r="J236" s="260">
        <v>40534</v>
      </c>
      <c r="K236" s="255"/>
      <c r="L236" s="263">
        <v>40539</v>
      </c>
      <c r="M236" s="264" t="s">
        <v>7588</v>
      </c>
      <c r="N236" s="265"/>
    </row>
    <row r="237" spans="1:14" x14ac:dyDescent="0.25">
      <c r="A237" s="260">
        <v>40534</v>
      </c>
      <c r="B237" s="261" t="s">
        <v>5268</v>
      </c>
      <c r="C237" s="313" t="s">
        <v>7936</v>
      </c>
      <c r="D237" s="313" t="s">
        <v>9517</v>
      </c>
      <c r="E237" s="313" t="s">
        <v>4575</v>
      </c>
      <c r="F237" s="318" t="s">
        <v>11863</v>
      </c>
      <c r="G237" s="313" t="s">
        <v>5270</v>
      </c>
      <c r="H237" s="313" t="s">
        <v>10041</v>
      </c>
      <c r="I237" s="313">
        <v>7</v>
      </c>
      <c r="J237" s="260">
        <v>40539</v>
      </c>
      <c r="K237" s="255"/>
      <c r="L237" s="263">
        <v>40539</v>
      </c>
      <c r="M237" s="264" t="s">
        <v>10495</v>
      </c>
      <c r="N237" s="265">
        <v>650.21</v>
      </c>
    </row>
    <row r="238" spans="1:14" x14ac:dyDescent="0.25">
      <c r="A238" s="260">
        <v>40534</v>
      </c>
      <c r="B238" s="261" t="s">
        <v>5268</v>
      </c>
      <c r="C238" s="313" t="s">
        <v>7936</v>
      </c>
      <c r="D238" s="313" t="s">
        <v>9517</v>
      </c>
      <c r="E238" s="313" t="s">
        <v>4575</v>
      </c>
      <c r="F238" s="318" t="s">
        <v>11863</v>
      </c>
      <c r="G238" s="313" t="s">
        <v>5270</v>
      </c>
      <c r="H238" s="313" t="s">
        <v>10042</v>
      </c>
      <c r="I238" s="313">
        <v>17</v>
      </c>
      <c r="J238" s="260">
        <v>40539</v>
      </c>
      <c r="K238" s="255"/>
      <c r="L238" s="263">
        <v>40539</v>
      </c>
      <c r="M238" s="264" t="s">
        <v>4688</v>
      </c>
      <c r="N238" s="265">
        <v>1288.8900000000001</v>
      </c>
    </row>
    <row r="239" spans="1:14" x14ac:dyDescent="0.25">
      <c r="A239" s="260">
        <v>40540</v>
      </c>
      <c r="B239" s="261" t="s">
        <v>666</v>
      </c>
      <c r="C239" s="313" t="s">
        <v>7936</v>
      </c>
      <c r="D239" s="313" t="s">
        <v>9517</v>
      </c>
      <c r="E239" s="313" t="s">
        <v>8863</v>
      </c>
      <c r="F239" s="313"/>
      <c r="G239" s="313" t="s">
        <v>5142</v>
      </c>
      <c r="H239" s="313" t="s">
        <v>8140</v>
      </c>
      <c r="I239" s="313">
        <v>2000</v>
      </c>
      <c r="J239" s="260">
        <v>40541</v>
      </c>
      <c r="K239" s="255"/>
      <c r="L239" s="263">
        <v>40541</v>
      </c>
      <c r="M239" s="264" t="s">
        <v>2731</v>
      </c>
      <c r="N239" s="265">
        <v>269.39999999999998</v>
      </c>
    </row>
    <row r="240" spans="1:14" x14ac:dyDescent="0.25">
      <c r="A240" s="260">
        <v>40541</v>
      </c>
      <c r="B240" s="261" t="s">
        <v>449</v>
      </c>
      <c r="C240" s="313" t="s">
        <v>1150</v>
      </c>
      <c r="D240" s="313" t="s">
        <v>5269</v>
      </c>
      <c r="E240" s="313" t="s">
        <v>9415</v>
      </c>
      <c r="F240" s="313" t="s">
        <v>10255</v>
      </c>
      <c r="G240" s="313" t="s">
        <v>1151</v>
      </c>
      <c r="H240" s="313" t="s">
        <v>10007</v>
      </c>
      <c r="I240" s="313">
        <v>15</v>
      </c>
      <c r="J240" s="260">
        <v>40185</v>
      </c>
      <c r="K240" s="255"/>
      <c r="L240" s="263">
        <v>40553</v>
      </c>
      <c r="M240" s="264" t="s">
        <v>4960</v>
      </c>
      <c r="N240" s="265">
        <v>7600.32</v>
      </c>
    </row>
    <row r="241" spans="1:18" x14ac:dyDescent="0.25">
      <c r="A241" s="260">
        <v>40541</v>
      </c>
      <c r="B241" s="261" t="s">
        <v>449</v>
      </c>
      <c r="C241" s="313" t="s">
        <v>1150</v>
      </c>
      <c r="D241" s="313" t="s">
        <v>5269</v>
      </c>
      <c r="E241" s="313" t="s">
        <v>9415</v>
      </c>
      <c r="F241" s="313" t="s">
        <v>10255</v>
      </c>
      <c r="G241" s="313" t="s">
        <v>1152</v>
      </c>
      <c r="H241" s="313" t="s">
        <v>10007</v>
      </c>
      <c r="I241" s="313">
        <v>81</v>
      </c>
      <c r="J241" s="260">
        <v>40185</v>
      </c>
      <c r="K241" s="255"/>
      <c r="L241" s="263">
        <v>40553</v>
      </c>
      <c r="M241" s="264" t="s">
        <v>274</v>
      </c>
      <c r="N241" s="265"/>
    </row>
    <row r="242" spans="1:18" x14ac:dyDescent="0.25">
      <c r="A242" s="260">
        <v>40553</v>
      </c>
      <c r="B242" s="261" t="s">
        <v>1855</v>
      </c>
      <c r="C242" s="313" t="s">
        <v>1150</v>
      </c>
      <c r="D242" s="313" t="s">
        <v>5269</v>
      </c>
      <c r="E242" s="313" t="s">
        <v>1661</v>
      </c>
      <c r="F242" s="313"/>
      <c r="G242" s="313" t="s">
        <v>1856</v>
      </c>
      <c r="H242" s="313"/>
      <c r="I242" s="313" t="s">
        <v>4404</v>
      </c>
      <c r="J242" s="260">
        <v>40555</v>
      </c>
      <c r="K242" s="255"/>
      <c r="L242" s="263">
        <v>40554</v>
      </c>
      <c r="M242" s="264" t="s">
        <v>4404</v>
      </c>
      <c r="N242" s="265"/>
    </row>
    <row r="243" spans="1:18" x14ac:dyDescent="0.25">
      <c r="A243" s="260">
        <v>40554</v>
      </c>
      <c r="B243" s="261"/>
      <c r="C243" s="313" t="s">
        <v>1897</v>
      </c>
      <c r="D243" s="313" t="s">
        <v>1898</v>
      </c>
      <c r="E243" s="313" t="s">
        <v>6508</v>
      </c>
      <c r="F243" s="313"/>
      <c r="G243" s="313" t="s">
        <v>1428</v>
      </c>
      <c r="H243" s="313" t="s">
        <v>9040</v>
      </c>
      <c r="I243" s="313"/>
      <c r="J243" s="260">
        <v>40557</v>
      </c>
      <c r="K243" s="255"/>
      <c r="L243" s="263">
        <v>40557</v>
      </c>
      <c r="M243" s="264" t="s">
        <v>2382</v>
      </c>
      <c r="N243" s="265">
        <v>680.4</v>
      </c>
    </row>
    <row r="244" spans="1:18" x14ac:dyDescent="0.25">
      <c r="A244" s="260">
        <v>40556</v>
      </c>
      <c r="B244" s="261" t="s">
        <v>6144</v>
      </c>
      <c r="C244" s="313" t="s">
        <v>2215</v>
      </c>
      <c r="D244" s="313" t="s">
        <v>7813</v>
      </c>
      <c r="E244" s="313" t="s">
        <v>8863</v>
      </c>
      <c r="F244" s="313" t="s">
        <v>7813</v>
      </c>
      <c r="G244" s="313" t="s">
        <v>6145</v>
      </c>
      <c r="H244" s="313" t="s">
        <v>1259</v>
      </c>
      <c r="I244" s="313">
        <v>7000</v>
      </c>
      <c r="J244" s="260">
        <v>40550</v>
      </c>
      <c r="K244" s="255"/>
      <c r="L244" s="263">
        <v>40576</v>
      </c>
      <c r="M244" s="264">
        <v>7000</v>
      </c>
      <c r="N244" s="265"/>
    </row>
    <row r="245" spans="1:18" x14ac:dyDescent="0.25">
      <c r="A245" s="260">
        <v>40557</v>
      </c>
      <c r="B245" s="261" t="s">
        <v>1492</v>
      </c>
      <c r="C245" s="313" t="s">
        <v>2215</v>
      </c>
      <c r="D245" s="313" t="s">
        <v>7813</v>
      </c>
      <c r="E245" s="313" t="s">
        <v>1493</v>
      </c>
      <c r="F245" s="313" t="s">
        <v>7813</v>
      </c>
      <c r="G245" s="313" t="s">
        <v>6145</v>
      </c>
      <c r="H245" s="313" t="s">
        <v>1259</v>
      </c>
      <c r="I245" s="313">
        <v>10000</v>
      </c>
      <c r="J245" s="260">
        <v>40570</v>
      </c>
      <c r="K245" s="255"/>
      <c r="L245" s="263">
        <v>40576</v>
      </c>
      <c r="M245" s="264">
        <v>10000</v>
      </c>
      <c r="N245" s="265">
        <v>440.43</v>
      </c>
    </row>
    <row r="246" spans="1:18" x14ac:dyDescent="0.25">
      <c r="A246" s="260">
        <v>40561</v>
      </c>
      <c r="B246" s="261"/>
      <c r="C246" s="313" t="s">
        <v>1737</v>
      </c>
      <c r="D246" s="313" t="s">
        <v>1738</v>
      </c>
      <c r="E246" s="313" t="s">
        <v>390</v>
      </c>
      <c r="F246" s="313"/>
      <c r="G246" s="313" t="s">
        <v>391</v>
      </c>
      <c r="H246" s="313"/>
      <c r="I246" s="313" t="s">
        <v>10445</v>
      </c>
      <c r="J246" s="260">
        <v>40570</v>
      </c>
      <c r="K246" s="255"/>
      <c r="L246" s="263">
        <v>40570</v>
      </c>
      <c r="M246" s="264"/>
      <c r="N246" s="265"/>
    </row>
    <row r="247" spans="1:18" x14ac:dyDescent="0.25">
      <c r="A247" s="260">
        <v>40567</v>
      </c>
      <c r="B247" s="261" t="s">
        <v>7237</v>
      </c>
      <c r="C247" s="313" t="s">
        <v>1490</v>
      </c>
      <c r="D247" s="313">
        <v>4848</v>
      </c>
      <c r="E247" s="313" t="s">
        <v>3622</v>
      </c>
      <c r="F247" s="313" t="s">
        <v>9327</v>
      </c>
      <c r="G247" s="313" t="s">
        <v>1491</v>
      </c>
      <c r="H247" s="313" t="s">
        <v>10007</v>
      </c>
      <c r="I247" s="313" t="s">
        <v>4263</v>
      </c>
      <c r="J247" s="260">
        <v>40571</v>
      </c>
      <c r="K247" s="255"/>
      <c r="L247" s="263">
        <v>40585</v>
      </c>
      <c r="M247" s="264" t="s">
        <v>4545</v>
      </c>
      <c r="N247" s="265"/>
    </row>
    <row r="248" spans="1:18" x14ac:dyDescent="0.25">
      <c r="A248" s="260">
        <v>40568</v>
      </c>
      <c r="B248" s="261" t="s">
        <v>4617</v>
      </c>
      <c r="C248" s="313" t="s">
        <v>2010</v>
      </c>
      <c r="D248" s="313" t="s">
        <v>2010</v>
      </c>
      <c r="E248" s="313" t="s">
        <v>9415</v>
      </c>
      <c r="F248" s="318" t="s">
        <v>2252</v>
      </c>
      <c r="G248" s="313" t="s">
        <v>4618</v>
      </c>
      <c r="H248" s="313" t="s">
        <v>10007</v>
      </c>
      <c r="I248" s="313">
        <v>500</v>
      </c>
      <c r="J248" s="260">
        <v>40940</v>
      </c>
      <c r="K248" s="255"/>
      <c r="L248" s="263">
        <v>40947</v>
      </c>
      <c r="M248" s="264" t="s">
        <v>10491</v>
      </c>
      <c r="N248" s="265"/>
    </row>
    <row r="249" spans="1:18" x14ac:dyDescent="0.25">
      <c r="A249" s="260">
        <v>40576</v>
      </c>
      <c r="B249" s="261" t="s">
        <v>6984</v>
      </c>
      <c r="C249" s="313" t="s">
        <v>6985</v>
      </c>
      <c r="D249" s="313" t="s">
        <v>6986</v>
      </c>
      <c r="E249" s="313" t="s">
        <v>1661</v>
      </c>
      <c r="F249" s="313"/>
      <c r="G249" s="313" t="s">
        <v>6987</v>
      </c>
      <c r="H249" s="313"/>
      <c r="I249" s="313"/>
      <c r="J249" s="260">
        <v>40579</v>
      </c>
      <c r="K249" s="255"/>
      <c r="L249" s="263">
        <v>40578</v>
      </c>
      <c r="M249" s="264" t="s">
        <v>5005</v>
      </c>
      <c r="N249" s="265"/>
    </row>
    <row r="250" spans="1:18" x14ac:dyDescent="0.25">
      <c r="A250" s="260">
        <v>40630</v>
      </c>
      <c r="B250" s="261" t="s">
        <v>9150</v>
      </c>
      <c r="C250" s="313" t="s">
        <v>9151</v>
      </c>
      <c r="D250" s="313" t="s">
        <v>8264</v>
      </c>
      <c r="E250" s="313" t="s">
        <v>631</v>
      </c>
      <c r="F250" s="318" t="s">
        <v>11863</v>
      </c>
      <c r="G250" s="313" t="s">
        <v>1501</v>
      </c>
      <c r="H250" s="313">
        <v>20.875</v>
      </c>
      <c r="I250" s="313">
        <v>420</v>
      </c>
      <c r="J250" s="260">
        <v>40639</v>
      </c>
      <c r="K250" s="255"/>
      <c r="L250" s="263">
        <v>40641</v>
      </c>
      <c r="M250" s="264"/>
      <c r="N250" s="265"/>
    </row>
    <row r="251" spans="1:18" x14ac:dyDescent="0.25">
      <c r="A251" s="260">
        <v>40633</v>
      </c>
      <c r="B251" s="261" t="s">
        <v>8266</v>
      </c>
      <c r="C251" s="313" t="s">
        <v>2666</v>
      </c>
      <c r="D251" s="313" t="s">
        <v>8796</v>
      </c>
      <c r="E251" s="318" t="s">
        <v>15628</v>
      </c>
      <c r="F251" s="313" t="s">
        <v>2667</v>
      </c>
      <c r="G251" s="313" t="s">
        <v>2668</v>
      </c>
      <c r="H251" s="313" t="s">
        <v>9916</v>
      </c>
      <c r="I251" s="313" t="s">
        <v>1211</v>
      </c>
      <c r="J251" s="260">
        <v>40662</v>
      </c>
      <c r="K251" s="255"/>
      <c r="L251" s="263">
        <v>40670</v>
      </c>
      <c r="M251" s="264" t="s">
        <v>1211</v>
      </c>
      <c r="N251" s="265">
        <v>34945</v>
      </c>
    </row>
    <row r="252" spans="1:18" s="456" customFormat="1" x14ac:dyDescent="0.25">
      <c r="A252" s="260">
        <v>40637</v>
      </c>
      <c r="B252" s="261" t="s">
        <v>8263</v>
      </c>
      <c r="C252" s="313" t="s">
        <v>9151</v>
      </c>
      <c r="D252" s="313" t="s">
        <v>8264</v>
      </c>
      <c r="E252" s="313" t="s">
        <v>180</v>
      </c>
      <c r="F252" s="313"/>
      <c r="G252" s="313" t="s">
        <v>8265</v>
      </c>
      <c r="H252" s="313" t="s">
        <v>6444</v>
      </c>
      <c r="I252" s="313" t="s">
        <v>10492</v>
      </c>
      <c r="J252" s="260">
        <v>40639</v>
      </c>
      <c r="K252" s="255" t="s">
        <v>6533</v>
      </c>
      <c r="L252" s="263">
        <v>40639</v>
      </c>
      <c r="M252" s="264" t="s">
        <v>1238</v>
      </c>
      <c r="N252" s="265">
        <v>2262</v>
      </c>
      <c r="O252" s="49"/>
      <c r="P252" s="325"/>
      <c r="Q252" s="49"/>
      <c r="R252" s="49"/>
    </row>
    <row r="253" spans="1:18" x14ac:dyDescent="0.25">
      <c r="A253" s="260">
        <v>40654</v>
      </c>
      <c r="B253" s="261" t="s">
        <v>5786</v>
      </c>
      <c r="C253" s="313" t="s">
        <v>5787</v>
      </c>
      <c r="D253" s="313" t="s">
        <v>8797</v>
      </c>
      <c r="E253" s="318" t="s">
        <v>15628</v>
      </c>
      <c r="F253" s="313" t="s">
        <v>9327</v>
      </c>
      <c r="G253" s="313" t="s">
        <v>7759</v>
      </c>
      <c r="H253" s="313" t="s">
        <v>9916</v>
      </c>
      <c r="I253" s="313">
        <v>15</v>
      </c>
      <c r="J253" s="260">
        <v>40662</v>
      </c>
      <c r="K253" s="255"/>
      <c r="L253" s="263">
        <v>40670</v>
      </c>
      <c r="M253" s="264" t="s">
        <v>4960</v>
      </c>
      <c r="N253" s="265"/>
    </row>
    <row r="254" spans="1:18" x14ac:dyDescent="0.25">
      <c r="A254" s="260">
        <v>40681</v>
      </c>
      <c r="B254" s="261" t="s">
        <v>8793</v>
      </c>
      <c r="C254" s="313" t="s">
        <v>8794</v>
      </c>
      <c r="D254" s="313" t="s">
        <v>8795</v>
      </c>
      <c r="E254" s="313" t="s">
        <v>9415</v>
      </c>
      <c r="F254" s="318" t="s">
        <v>3489</v>
      </c>
      <c r="G254" s="313" t="s">
        <v>9706</v>
      </c>
      <c r="H254" s="313" t="s">
        <v>10007</v>
      </c>
      <c r="I254" s="313">
        <v>10</v>
      </c>
      <c r="J254" s="260">
        <v>40689</v>
      </c>
      <c r="K254" s="255"/>
      <c r="L254" s="263">
        <v>40701</v>
      </c>
      <c r="M254" s="264" t="s">
        <v>6466</v>
      </c>
      <c r="N254" s="265"/>
    </row>
    <row r="255" spans="1:18" x14ac:dyDescent="0.25">
      <c r="A255" s="260">
        <v>40690</v>
      </c>
      <c r="B255" s="261" t="s">
        <v>6781</v>
      </c>
      <c r="C255" s="313" t="s">
        <v>6782</v>
      </c>
      <c r="D255" s="313" t="s">
        <v>6783</v>
      </c>
      <c r="E255" s="313" t="s">
        <v>9415</v>
      </c>
      <c r="F255" s="318" t="s">
        <v>3489</v>
      </c>
      <c r="G255" s="313" t="s">
        <v>5227</v>
      </c>
      <c r="H255" s="313" t="s">
        <v>1147</v>
      </c>
      <c r="I255" s="313">
        <v>25</v>
      </c>
      <c r="J255" s="260">
        <v>40711</v>
      </c>
      <c r="K255" s="255"/>
      <c r="L255" s="263">
        <v>40722</v>
      </c>
      <c r="M255" s="264" t="s">
        <v>2419</v>
      </c>
      <c r="N255" s="265"/>
    </row>
    <row r="256" spans="1:18" x14ac:dyDescent="0.25">
      <c r="A256" s="260">
        <v>40690</v>
      </c>
      <c r="B256" s="261" t="s">
        <v>6781</v>
      </c>
      <c r="C256" s="313" t="s">
        <v>6782</v>
      </c>
      <c r="D256" s="313" t="s">
        <v>6783</v>
      </c>
      <c r="E256" s="313" t="s">
        <v>9415</v>
      </c>
      <c r="F256" s="318" t="s">
        <v>3489</v>
      </c>
      <c r="G256" s="313" t="s">
        <v>5227</v>
      </c>
      <c r="H256" s="313" t="s">
        <v>10007</v>
      </c>
      <c r="I256" s="313">
        <v>50</v>
      </c>
      <c r="J256" s="260">
        <v>40711</v>
      </c>
      <c r="K256" s="255"/>
      <c r="L256" s="263">
        <v>40722</v>
      </c>
      <c r="M256" s="264" t="s">
        <v>2079</v>
      </c>
      <c r="N256" s="265"/>
    </row>
    <row r="257" spans="1:14" x14ac:dyDescent="0.25">
      <c r="A257" s="260">
        <v>40690</v>
      </c>
      <c r="B257" s="261" t="s">
        <v>6781</v>
      </c>
      <c r="C257" s="313" t="s">
        <v>6782</v>
      </c>
      <c r="D257" s="313" t="s">
        <v>6783</v>
      </c>
      <c r="E257" s="313" t="s">
        <v>9415</v>
      </c>
      <c r="F257" s="318" t="s">
        <v>3489</v>
      </c>
      <c r="G257" s="313" t="s">
        <v>5227</v>
      </c>
      <c r="H257" s="313" t="s">
        <v>5228</v>
      </c>
      <c r="I257" s="313">
        <v>59</v>
      </c>
      <c r="J257" s="260">
        <v>40711</v>
      </c>
      <c r="K257" s="255"/>
      <c r="L257" s="263">
        <v>40722</v>
      </c>
      <c r="M257" s="264" t="s">
        <v>9147</v>
      </c>
      <c r="N257" s="265"/>
    </row>
    <row r="258" spans="1:14" x14ac:dyDescent="0.25">
      <c r="A258" s="260">
        <v>40690</v>
      </c>
      <c r="B258" s="261" t="s">
        <v>6781</v>
      </c>
      <c r="C258" s="313" t="s">
        <v>6782</v>
      </c>
      <c r="D258" s="313" t="s">
        <v>6783</v>
      </c>
      <c r="E258" s="313" t="s">
        <v>9415</v>
      </c>
      <c r="F258" s="318" t="s">
        <v>3489</v>
      </c>
      <c r="G258" s="313" t="s">
        <v>5227</v>
      </c>
      <c r="H258" s="313" t="s">
        <v>10310</v>
      </c>
      <c r="I258" s="313">
        <v>80</v>
      </c>
      <c r="J258" s="260">
        <v>40711</v>
      </c>
      <c r="K258" s="255"/>
      <c r="L258" s="263">
        <v>40722</v>
      </c>
      <c r="M258" s="264" t="s">
        <v>3407</v>
      </c>
      <c r="N258" s="265"/>
    </row>
    <row r="259" spans="1:14" x14ac:dyDescent="0.25">
      <c r="A259" s="260">
        <v>40690</v>
      </c>
      <c r="B259" s="261" t="s">
        <v>896</v>
      </c>
      <c r="C259" s="313" t="s">
        <v>2137</v>
      </c>
      <c r="D259" s="313" t="s">
        <v>2138</v>
      </c>
      <c r="E259" s="313" t="s">
        <v>5941</v>
      </c>
      <c r="F259" s="318" t="s">
        <v>3489</v>
      </c>
      <c r="G259" s="313" t="s">
        <v>2139</v>
      </c>
      <c r="H259" s="313" t="s">
        <v>9197</v>
      </c>
      <c r="I259" s="313" t="s">
        <v>8506</v>
      </c>
      <c r="J259" s="260">
        <v>40721</v>
      </c>
      <c r="K259" s="255"/>
      <c r="L259" s="263">
        <v>40730</v>
      </c>
      <c r="M259" s="264">
        <v>20</v>
      </c>
      <c r="N259" s="265"/>
    </row>
    <row r="260" spans="1:14" x14ac:dyDescent="0.25">
      <c r="A260" s="260">
        <v>40694</v>
      </c>
      <c r="B260" s="261" t="s">
        <v>895</v>
      </c>
      <c r="C260" s="313" t="s">
        <v>2666</v>
      </c>
      <c r="D260" s="313" t="s">
        <v>8796</v>
      </c>
      <c r="E260" s="318" t="s">
        <v>15628</v>
      </c>
      <c r="F260" s="313" t="s">
        <v>9327</v>
      </c>
      <c r="G260" s="313" t="s">
        <v>2668</v>
      </c>
      <c r="H260" s="313" t="s">
        <v>9916</v>
      </c>
      <c r="I260" s="313" t="s">
        <v>10495</v>
      </c>
      <c r="J260" s="260">
        <v>40711</v>
      </c>
      <c r="K260" s="255"/>
      <c r="L260" s="263">
        <v>40714</v>
      </c>
      <c r="M260" s="264" t="s">
        <v>10495</v>
      </c>
      <c r="N260" s="265"/>
    </row>
    <row r="261" spans="1:14" x14ac:dyDescent="0.25">
      <c r="A261" s="260">
        <v>40701</v>
      </c>
      <c r="B261" s="261" t="s">
        <v>1005</v>
      </c>
      <c r="C261" s="313" t="s">
        <v>1006</v>
      </c>
      <c r="D261" s="313" t="s">
        <v>6783</v>
      </c>
      <c r="E261" s="313" t="s">
        <v>5941</v>
      </c>
      <c r="F261" s="313" t="s">
        <v>8606</v>
      </c>
      <c r="G261" s="313" t="s">
        <v>10101</v>
      </c>
      <c r="H261" s="313" t="s">
        <v>6444</v>
      </c>
      <c r="I261" s="313" t="s">
        <v>2419</v>
      </c>
      <c r="J261" s="260">
        <v>40709</v>
      </c>
      <c r="K261" s="255"/>
      <c r="L261" s="263">
        <v>40703</v>
      </c>
      <c r="M261" s="264" t="s">
        <v>2419</v>
      </c>
      <c r="N261" s="265"/>
    </row>
    <row r="262" spans="1:14" x14ac:dyDescent="0.25">
      <c r="A262" s="260">
        <v>40701</v>
      </c>
      <c r="B262" s="261" t="s">
        <v>7094</v>
      </c>
      <c r="C262" s="313" t="s">
        <v>1007</v>
      </c>
      <c r="D262" s="313" t="s">
        <v>7095</v>
      </c>
      <c r="E262" s="313" t="s">
        <v>9954</v>
      </c>
      <c r="F262" s="313" t="s">
        <v>9327</v>
      </c>
      <c r="G262" s="313" t="s">
        <v>7097</v>
      </c>
      <c r="H262" s="313" t="s">
        <v>8108</v>
      </c>
      <c r="I262" s="313" t="s">
        <v>572</v>
      </c>
      <c r="J262" s="260">
        <v>40746</v>
      </c>
      <c r="K262" s="255"/>
      <c r="L262" s="263">
        <v>40717</v>
      </c>
      <c r="M262" s="264" t="s">
        <v>572</v>
      </c>
      <c r="N262" s="265"/>
    </row>
    <row r="263" spans="1:14" x14ac:dyDescent="0.25">
      <c r="A263" s="260">
        <v>40701</v>
      </c>
      <c r="B263" s="261" t="s">
        <v>7096</v>
      </c>
      <c r="C263" s="313" t="s">
        <v>1007</v>
      </c>
      <c r="D263" s="313" t="s">
        <v>7095</v>
      </c>
      <c r="E263" s="313" t="s">
        <v>9954</v>
      </c>
      <c r="F263" s="313" t="s">
        <v>9327</v>
      </c>
      <c r="G263" s="313" t="s">
        <v>9489</v>
      </c>
      <c r="H263" s="313" t="s">
        <v>9916</v>
      </c>
      <c r="I263" s="313" t="s">
        <v>1536</v>
      </c>
      <c r="J263" s="260">
        <v>40716</v>
      </c>
      <c r="K263" s="255"/>
      <c r="L263" s="263">
        <v>40735</v>
      </c>
      <c r="M263" s="264" t="s">
        <v>1536</v>
      </c>
      <c r="N263" s="265"/>
    </row>
    <row r="264" spans="1:14" x14ac:dyDescent="0.25">
      <c r="A264" s="260">
        <v>40701</v>
      </c>
      <c r="B264" s="261" t="s">
        <v>4805</v>
      </c>
      <c r="C264" s="313" t="s">
        <v>4806</v>
      </c>
      <c r="D264" s="313" t="s">
        <v>4807</v>
      </c>
      <c r="E264" s="318" t="s">
        <v>15628</v>
      </c>
      <c r="F264" s="313" t="s">
        <v>9327</v>
      </c>
      <c r="G264" s="313" t="s">
        <v>4808</v>
      </c>
      <c r="H264" s="313" t="s">
        <v>4809</v>
      </c>
      <c r="I264" s="313" t="s">
        <v>4810</v>
      </c>
      <c r="J264" s="260">
        <v>40719</v>
      </c>
      <c r="K264" s="255"/>
      <c r="L264" s="263">
        <v>40729</v>
      </c>
      <c r="M264" s="264" t="s">
        <v>7903</v>
      </c>
      <c r="N264" s="265"/>
    </row>
    <row r="265" spans="1:14" x14ac:dyDescent="0.25">
      <c r="A265" s="260">
        <v>40725</v>
      </c>
      <c r="B265" s="261" t="s">
        <v>4462</v>
      </c>
      <c r="C265" s="313" t="s">
        <v>6074</v>
      </c>
      <c r="D265" s="313" t="s">
        <v>6783</v>
      </c>
      <c r="E265" s="313" t="s">
        <v>9415</v>
      </c>
      <c r="F265" s="318" t="s">
        <v>3489</v>
      </c>
      <c r="G265" s="313" t="s">
        <v>5227</v>
      </c>
      <c r="H265" s="313" t="s">
        <v>10007</v>
      </c>
      <c r="I265" s="313" t="s">
        <v>2079</v>
      </c>
      <c r="J265" s="260">
        <v>40739</v>
      </c>
      <c r="K265" s="255"/>
      <c r="L265" s="263">
        <v>40746</v>
      </c>
      <c r="M265" s="264" t="s">
        <v>2079</v>
      </c>
      <c r="N265" s="265"/>
    </row>
    <row r="266" spans="1:14" x14ac:dyDescent="0.25">
      <c r="A266" s="260">
        <v>40730</v>
      </c>
      <c r="B266" s="261" t="s">
        <v>6265</v>
      </c>
      <c r="C266" s="313" t="s">
        <v>6266</v>
      </c>
      <c r="D266" s="313" t="s">
        <v>6267</v>
      </c>
      <c r="E266" s="313" t="s">
        <v>9415</v>
      </c>
      <c r="F266" s="318" t="s">
        <v>3489</v>
      </c>
      <c r="G266" s="313" t="s">
        <v>9489</v>
      </c>
      <c r="H266" s="313" t="s">
        <v>10007</v>
      </c>
      <c r="I266" s="313">
        <v>15</v>
      </c>
      <c r="J266" s="260">
        <v>40744</v>
      </c>
      <c r="K266" s="255"/>
      <c r="L266" s="263">
        <v>40751</v>
      </c>
      <c r="M266" s="264" t="s">
        <v>4960</v>
      </c>
      <c r="N266" s="265"/>
    </row>
    <row r="267" spans="1:14" x14ac:dyDescent="0.25">
      <c r="A267" s="260">
        <v>40739</v>
      </c>
      <c r="B267" s="261" t="s">
        <v>7237</v>
      </c>
      <c r="C267" s="313" t="s">
        <v>5239</v>
      </c>
      <c r="D267" s="313" t="s">
        <v>9652</v>
      </c>
      <c r="E267" s="313" t="s">
        <v>352</v>
      </c>
      <c r="F267" s="313" t="s">
        <v>9327</v>
      </c>
      <c r="G267" s="313" t="s">
        <v>8646</v>
      </c>
      <c r="H267" s="313" t="s">
        <v>10316</v>
      </c>
      <c r="I267" s="313" t="s">
        <v>741</v>
      </c>
      <c r="J267" s="260">
        <v>40714</v>
      </c>
      <c r="K267" s="255"/>
      <c r="L267" s="263">
        <v>40742</v>
      </c>
      <c r="M267" s="264" t="s">
        <v>6381</v>
      </c>
      <c r="N267" s="265"/>
    </row>
    <row r="268" spans="1:14" x14ac:dyDescent="0.25">
      <c r="A268" s="260">
        <v>40745</v>
      </c>
      <c r="B268" s="261" t="s">
        <v>7237</v>
      </c>
      <c r="C268" s="313" t="s">
        <v>6266</v>
      </c>
      <c r="D268" s="313" t="s">
        <v>6267</v>
      </c>
      <c r="E268" s="313" t="s">
        <v>1552</v>
      </c>
      <c r="F268" s="318" t="s">
        <v>3489</v>
      </c>
      <c r="G268" s="313" t="s">
        <v>10101</v>
      </c>
      <c r="H268" s="313" t="s">
        <v>10007</v>
      </c>
      <c r="I268" s="313">
        <v>15</v>
      </c>
      <c r="J268" s="260">
        <v>40745</v>
      </c>
      <c r="K268" s="255"/>
      <c r="L268" s="263">
        <v>40746</v>
      </c>
      <c r="M268" s="264" t="s">
        <v>4960</v>
      </c>
      <c r="N268" s="265"/>
    </row>
    <row r="269" spans="1:14" x14ac:dyDescent="0.25">
      <c r="A269" s="260">
        <v>40751</v>
      </c>
      <c r="B269" s="261" t="s">
        <v>7731</v>
      </c>
      <c r="C269" s="313" t="s">
        <v>7730</v>
      </c>
      <c r="D269" s="313"/>
      <c r="E269" s="313" t="s">
        <v>6320</v>
      </c>
      <c r="F269" s="318" t="s">
        <v>11864</v>
      </c>
      <c r="G269" s="313" t="s">
        <v>6321</v>
      </c>
      <c r="H269" s="313"/>
      <c r="I269" s="313"/>
      <c r="J269" s="260">
        <v>40769</v>
      </c>
      <c r="K269" s="255"/>
      <c r="L269" s="263">
        <v>40788</v>
      </c>
      <c r="M269" s="264"/>
      <c r="N269" s="265"/>
    </row>
    <row r="270" spans="1:14" x14ac:dyDescent="0.25">
      <c r="A270" s="260">
        <v>40753</v>
      </c>
      <c r="B270" s="261" t="s">
        <v>10030</v>
      </c>
      <c r="C270" s="313" t="s">
        <v>10027</v>
      </c>
      <c r="D270" s="313" t="s">
        <v>10028</v>
      </c>
      <c r="E270" s="313" t="s">
        <v>9954</v>
      </c>
      <c r="F270" s="313" t="s">
        <v>2667</v>
      </c>
      <c r="G270" s="313" t="s">
        <v>10029</v>
      </c>
      <c r="H270" s="313" t="s">
        <v>4809</v>
      </c>
      <c r="I270" s="313">
        <v>34</v>
      </c>
      <c r="J270" s="260">
        <v>40806</v>
      </c>
      <c r="K270" s="255"/>
      <c r="L270" s="263">
        <v>40813</v>
      </c>
      <c r="M270" s="264" t="s">
        <v>6326</v>
      </c>
      <c r="N270" s="265"/>
    </row>
    <row r="271" spans="1:14" x14ac:dyDescent="0.25">
      <c r="A271" s="260">
        <v>40757</v>
      </c>
      <c r="B271" s="261" t="s">
        <v>8582</v>
      </c>
      <c r="C271" s="313" t="s">
        <v>8581</v>
      </c>
      <c r="D271" s="313" t="s">
        <v>9652</v>
      </c>
      <c r="E271" s="318" t="s">
        <v>15628</v>
      </c>
      <c r="F271" s="313" t="s">
        <v>9327</v>
      </c>
      <c r="G271" s="313" t="s">
        <v>8646</v>
      </c>
      <c r="H271" s="313" t="s">
        <v>4809</v>
      </c>
      <c r="I271" s="313" t="s">
        <v>2325</v>
      </c>
      <c r="J271" s="260">
        <v>40773</v>
      </c>
      <c r="K271" s="255"/>
      <c r="L271" s="263">
        <v>40826</v>
      </c>
      <c r="M271" s="264" t="s">
        <v>5911</v>
      </c>
      <c r="N271" s="265"/>
    </row>
    <row r="272" spans="1:14" x14ac:dyDescent="0.25">
      <c r="A272" s="260">
        <v>40767</v>
      </c>
      <c r="B272" s="261" t="s">
        <v>3847</v>
      </c>
      <c r="C272" s="313" t="s">
        <v>3848</v>
      </c>
      <c r="D272" s="313" t="s">
        <v>3849</v>
      </c>
      <c r="E272" s="318" t="s">
        <v>12949</v>
      </c>
      <c r="F272" s="313"/>
      <c r="G272" s="313" t="s">
        <v>2058</v>
      </c>
      <c r="H272" s="313"/>
      <c r="I272" s="313">
        <v>1500</v>
      </c>
      <c r="J272" s="260">
        <v>40781</v>
      </c>
      <c r="K272" s="255"/>
      <c r="L272" s="263">
        <v>40787</v>
      </c>
      <c r="M272" s="264"/>
      <c r="N272" s="265"/>
    </row>
    <row r="273" spans="1:14" x14ac:dyDescent="0.25">
      <c r="A273" s="260">
        <v>40767</v>
      </c>
      <c r="B273" s="261" t="s">
        <v>8583</v>
      </c>
      <c r="C273" s="313" t="s">
        <v>3844</v>
      </c>
      <c r="D273" s="313" t="s">
        <v>3845</v>
      </c>
      <c r="E273" s="313" t="s">
        <v>9415</v>
      </c>
      <c r="F273" s="313" t="s">
        <v>10255</v>
      </c>
      <c r="G273" s="313" t="s">
        <v>3846</v>
      </c>
      <c r="H273" s="313" t="s">
        <v>10007</v>
      </c>
      <c r="I273" s="313" t="s">
        <v>2486</v>
      </c>
      <c r="J273" s="260">
        <v>40781</v>
      </c>
      <c r="K273" s="255"/>
      <c r="L273" s="263">
        <v>40777</v>
      </c>
      <c r="M273" s="264" t="s">
        <v>2486</v>
      </c>
      <c r="N273" s="265"/>
    </row>
    <row r="274" spans="1:14" x14ac:dyDescent="0.25">
      <c r="A274" s="260">
        <v>40771</v>
      </c>
      <c r="B274" s="261">
        <v>1062</v>
      </c>
      <c r="C274" s="313" t="s">
        <v>7238</v>
      </c>
      <c r="D274" s="313" t="s">
        <v>4650</v>
      </c>
      <c r="E274" s="313" t="s">
        <v>1552</v>
      </c>
      <c r="F274" s="318" t="s">
        <v>11864</v>
      </c>
      <c r="G274" s="313" t="s">
        <v>4651</v>
      </c>
      <c r="H274" s="313" t="s">
        <v>10007</v>
      </c>
      <c r="I274" s="313">
        <v>50</v>
      </c>
      <c r="J274" s="260">
        <v>40781</v>
      </c>
      <c r="K274" s="255"/>
      <c r="L274" s="263">
        <v>40774</v>
      </c>
      <c r="M274" s="264" t="s">
        <v>2079</v>
      </c>
      <c r="N274" s="265"/>
    </row>
    <row r="275" spans="1:14" x14ac:dyDescent="0.25">
      <c r="A275" s="260">
        <v>40771</v>
      </c>
      <c r="B275" s="261" t="s">
        <v>4649</v>
      </c>
      <c r="C275" s="313" t="s">
        <v>4090</v>
      </c>
      <c r="D275" s="313" t="s">
        <v>5747</v>
      </c>
      <c r="E275" s="313" t="s">
        <v>9415</v>
      </c>
      <c r="F275" s="313" t="s">
        <v>10255</v>
      </c>
      <c r="G275" s="313" t="s">
        <v>4648</v>
      </c>
      <c r="H275" s="313" t="s">
        <v>10007</v>
      </c>
      <c r="I275" s="313" t="s">
        <v>7627</v>
      </c>
      <c r="J275" s="260">
        <v>40785</v>
      </c>
      <c r="K275" s="255"/>
      <c r="L275" s="263">
        <v>40784</v>
      </c>
      <c r="M275" s="264" t="s">
        <v>7627</v>
      </c>
      <c r="N275" s="265"/>
    </row>
    <row r="276" spans="1:14" x14ac:dyDescent="0.25">
      <c r="A276" s="260">
        <v>40773</v>
      </c>
      <c r="B276" s="261" t="s">
        <v>7394</v>
      </c>
      <c r="C276" s="313" t="s">
        <v>2010</v>
      </c>
      <c r="D276" s="313" t="s">
        <v>10591</v>
      </c>
      <c r="E276" s="313" t="s">
        <v>9048</v>
      </c>
      <c r="F276" s="318" t="s">
        <v>11860</v>
      </c>
      <c r="G276" s="313" t="s">
        <v>10644</v>
      </c>
      <c r="H276" s="313" t="s">
        <v>7395</v>
      </c>
      <c r="I276" s="313">
        <v>40</v>
      </c>
      <c r="J276" s="260">
        <v>40779</v>
      </c>
      <c r="K276" s="255"/>
      <c r="L276" s="263">
        <v>40779</v>
      </c>
      <c r="M276" s="264">
        <v>40</v>
      </c>
      <c r="N276" s="265"/>
    </row>
    <row r="277" spans="1:14" x14ac:dyDescent="0.25">
      <c r="A277" s="260">
        <v>40785</v>
      </c>
      <c r="B277" s="261" t="s">
        <v>603</v>
      </c>
      <c r="C277" s="313" t="s">
        <v>1007</v>
      </c>
      <c r="D277" s="313" t="s">
        <v>7095</v>
      </c>
      <c r="E277" s="318" t="s">
        <v>15628</v>
      </c>
      <c r="F277" s="313" t="s">
        <v>9327</v>
      </c>
      <c r="G277" s="313" t="s">
        <v>9489</v>
      </c>
      <c r="H277" s="313" t="s">
        <v>602</v>
      </c>
      <c r="I277" s="313">
        <v>25</v>
      </c>
      <c r="J277" s="260">
        <v>40795</v>
      </c>
      <c r="K277" s="255"/>
      <c r="L277" s="263">
        <v>40798</v>
      </c>
      <c r="M277" s="264" t="s">
        <v>2419</v>
      </c>
      <c r="N277" s="265"/>
    </row>
    <row r="278" spans="1:14" x14ac:dyDescent="0.25">
      <c r="A278" s="260">
        <v>40798</v>
      </c>
      <c r="B278" s="261" t="s">
        <v>318</v>
      </c>
      <c r="C278" s="313" t="s">
        <v>4351</v>
      </c>
      <c r="D278" s="313" t="s">
        <v>9590</v>
      </c>
      <c r="E278" s="313" t="s">
        <v>9954</v>
      </c>
      <c r="F278" s="313" t="s">
        <v>8908</v>
      </c>
      <c r="G278" s="313" t="s">
        <v>319</v>
      </c>
      <c r="H278" s="313" t="s">
        <v>4788</v>
      </c>
      <c r="I278" s="313">
        <v>40</v>
      </c>
      <c r="J278" s="260">
        <v>40806</v>
      </c>
      <c r="K278" s="255"/>
      <c r="L278" s="263">
        <v>40808</v>
      </c>
      <c r="M278" s="264" t="s">
        <v>373</v>
      </c>
      <c r="N278" s="265"/>
    </row>
    <row r="279" spans="1:14" x14ac:dyDescent="0.25">
      <c r="A279" s="260">
        <v>40799</v>
      </c>
      <c r="B279" s="261" t="s">
        <v>4455</v>
      </c>
      <c r="C279" s="313"/>
      <c r="D279" s="313"/>
      <c r="E279" s="313" t="s">
        <v>4456</v>
      </c>
      <c r="F279" s="313" t="s">
        <v>10255</v>
      </c>
      <c r="G279" s="313" t="s">
        <v>9489</v>
      </c>
      <c r="H279" s="313" t="s">
        <v>2875</v>
      </c>
      <c r="I279" s="313">
        <v>48</v>
      </c>
      <c r="J279" s="260">
        <v>40806</v>
      </c>
      <c r="K279" s="255"/>
      <c r="L279" s="263">
        <v>40813</v>
      </c>
      <c r="M279" s="264" t="s">
        <v>2053</v>
      </c>
      <c r="N279" s="265"/>
    </row>
    <row r="280" spans="1:14" x14ac:dyDescent="0.25">
      <c r="A280" s="260">
        <v>40805</v>
      </c>
      <c r="B280" s="261" t="s">
        <v>7237</v>
      </c>
      <c r="C280" s="313" t="s">
        <v>10025</v>
      </c>
      <c r="D280" s="313" t="s">
        <v>10026</v>
      </c>
      <c r="E280" s="318" t="s">
        <v>15628</v>
      </c>
      <c r="F280" s="313" t="s">
        <v>9327</v>
      </c>
      <c r="G280" s="313" t="s">
        <v>9400</v>
      </c>
      <c r="H280" s="313" t="s">
        <v>10024</v>
      </c>
      <c r="I280" s="313">
        <v>48</v>
      </c>
      <c r="J280" s="260">
        <v>40734</v>
      </c>
      <c r="K280" s="255"/>
      <c r="L280" s="263">
        <v>40826</v>
      </c>
      <c r="M280" s="264" t="s">
        <v>2053</v>
      </c>
      <c r="N280" s="265"/>
    </row>
    <row r="281" spans="1:14" x14ac:dyDescent="0.25">
      <c r="A281" s="260">
        <v>40806</v>
      </c>
      <c r="B281" s="261" t="s">
        <v>5399</v>
      </c>
      <c r="C281" s="313" t="s">
        <v>6477</v>
      </c>
      <c r="D281" s="313" t="s">
        <v>6478</v>
      </c>
      <c r="E281" s="313" t="s">
        <v>9415</v>
      </c>
      <c r="F281" s="318" t="s">
        <v>11863</v>
      </c>
      <c r="G281" s="313" t="s">
        <v>6479</v>
      </c>
      <c r="H281" s="313" t="s">
        <v>10007</v>
      </c>
      <c r="I281" s="313">
        <v>8</v>
      </c>
      <c r="J281" s="260">
        <v>40813</v>
      </c>
      <c r="K281" s="255"/>
      <c r="L281" s="263">
        <v>40821</v>
      </c>
      <c r="M281" s="264" t="s">
        <v>826</v>
      </c>
      <c r="N281" s="265"/>
    </row>
    <row r="282" spans="1:14" x14ac:dyDescent="0.25">
      <c r="A282" s="260">
        <v>40806</v>
      </c>
      <c r="B282" s="261" t="s">
        <v>5400</v>
      </c>
      <c r="C282" s="313" t="s">
        <v>5398</v>
      </c>
      <c r="D282" s="313" t="s">
        <v>4878</v>
      </c>
      <c r="E282" s="313" t="s">
        <v>1552</v>
      </c>
      <c r="F282" s="313" t="s">
        <v>2109</v>
      </c>
      <c r="G282" s="313" t="s">
        <v>10101</v>
      </c>
      <c r="H282" s="313" t="s">
        <v>4877</v>
      </c>
      <c r="I282" s="313">
        <v>16</v>
      </c>
      <c r="J282" s="260">
        <v>40813</v>
      </c>
      <c r="K282" s="255"/>
      <c r="L282" s="263">
        <v>40807</v>
      </c>
      <c r="M282" s="264" t="s">
        <v>1686</v>
      </c>
      <c r="N282" s="265"/>
    </row>
    <row r="283" spans="1:14" x14ac:dyDescent="0.25">
      <c r="A283" s="260">
        <v>40812</v>
      </c>
      <c r="B283" s="261" t="s">
        <v>7237</v>
      </c>
      <c r="C283" s="313" t="s">
        <v>9302</v>
      </c>
      <c r="D283" s="313" t="s">
        <v>9301</v>
      </c>
      <c r="E283" s="313" t="s">
        <v>9303</v>
      </c>
      <c r="F283" s="318" t="s">
        <v>11866</v>
      </c>
      <c r="G283" s="313" t="s">
        <v>9304</v>
      </c>
      <c r="H283" s="313" t="s">
        <v>10007</v>
      </c>
      <c r="I283" s="313">
        <v>200</v>
      </c>
      <c r="J283" s="260">
        <v>40815</v>
      </c>
      <c r="K283" s="255"/>
      <c r="L283" s="263">
        <v>40848</v>
      </c>
      <c r="M283" s="264" t="s">
        <v>7751</v>
      </c>
      <c r="N283" s="265"/>
    </row>
    <row r="284" spans="1:14" x14ac:dyDescent="0.25">
      <c r="A284" s="260">
        <v>40812</v>
      </c>
      <c r="B284" s="261" t="s">
        <v>7237</v>
      </c>
      <c r="C284" s="313" t="s">
        <v>9302</v>
      </c>
      <c r="D284" s="313" t="s">
        <v>9301</v>
      </c>
      <c r="E284" s="313" t="s">
        <v>9303</v>
      </c>
      <c r="F284" s="318" t="s">
        <v>11866</v>
      </c>
      <c r="G284" s="313" t="s">
        <v>9304</v>
      </c>
      <c r="H284" s="313" t="s">
        <v>1147</v>
      </c>
      <c r="I284" s="313">
        <v>55</v>
      </c>
      <c r="J284" s="260">
        <v>40815</v>
      </c>
      <c r="K284" s="255"/>
      <c r="L284" s="263">
        <v>40848</v>
      </c>
      <c r="M284" s="264" t="s">
        <v>7814</v>
      </c>
      <c r="N284" s="265"/>
    </row>
    <row r="285" spans="1:14" x14ac:dyDescent="0.25">
      <c r="A285" s="260">
        <v>40815</v>
      </c>
      <c r="B285" s="261" t="s">
        <v>2848</v>
      </c>
      <c r="C285" s="313" t="s">
        <v>2849</v>
      </c>
      <c r="D285" s="313" t="s">
        <v>2850</v>
      </c>
      <c r="E285" s="313" t="s">
        <v>9954</v>
      </c>
      <c r="F285" s="313" t="s">
        <v>9327</v>
      </c>
      <c r="G285" s="313" t="s">
        <v>123</v>
      </c>
      <c r="H285" s="313" t="s">
        <v>602</v>
      </c>
      <c r="I285" s="313">
        <v>110</v>
      </c>
      <c r="J285" s="260">
        <v>40828</v>
      </c>
      <c r="K285" s="255"/>
      <c r="L285" s="263">
        <v>40827</v>
      </c>
      <c r="M285" s="264" t="s">
        <v>6929</v>
      </c>
      <c r="N285" s="265"/>
    </row>
    <row r="286" spans="1:14" x14ac:dyDescent="0.25">
      <c r="A286" s="260">
        <v>40815</v>
      </c>
      <c r="B286" s="261" t="s">
        <v>2848</v>
      </c>
      <c r="C286" s="313" t="s">
        <v>2849</v>
      </c>
      <c r="D286" s="313" t="s">
        <v>2850</v>
      </c>
      <c r="E286" s="313" t="s">
        <v>9954</v>
      </c>
      <c r="F286" s="313" t="s">
        <v>9327</v>
      </c>
      <c r="G286" s="313" t="s">
        <v>2851</v>
      </c>
      <c r="H286" s="313" t="s">
        <v>3602</v>
      </c>
      <c r="I286" s="313">
        <v>110</v>
      </c>
      <c r="J286" s="260">
        <v>40828</v>
      </c>
      <c r="K286" s="255"/>
      <c r="L286" s="263">
        <v>40827</v>
      </c>
      <c r="M286" s="264" t="s">
        <v>6930</v>
      </c>
      <c r="N286" s="265"/>
    </row>
    <row r="287" spans="1:14" x14ac:dyDescent="0.25">
      <c r="A287" s="260">
        <v>40815</v>
      </c>
      <c r="B287" s="261" t="s">
        <v>124</v>
      </c>
      <c r="C287" s="313" t="s">
        <v>2666</v>
      </c>
      <c r="D287" s="313" t="s">
        <v>8796</v>
      </c>
      <c r="E287" s="318" t="s">
        <v>15628</v>
      </c>
      <c r="F287" s="313" t="s">
        <v>2667</v>
      </c>
      <c r="G287" s="313" t="s">
        <v>125</v>
      </c>
      <c r="H287" s="313" t="s">
        <v>602</v>
      </c>
      <c r="I287" s="313">
        <v>20</v>
      </c>
      <c r="J287" s="260">
        <v>40829</v>
      </c>
      <c r="K287" s="255"/>
      <c r="L287" s="263">
        <v>40826</v>
      </c>
      <c r="M287" s="264" t="s">
        <v>8506</v>
      </c>
      <c r="N287" s="265"/>
    </row>
    <row r="288" spans="1:14" x14ac:dyDescent="0.25">
      <c r="A288" s="260">
        <v>40815</v>
      </c>
      <c r="B288" s="261" t="s">
        <v>124</v>
      </c>
      <c r="C288" s="313" t="s">
        <v>2666</v>
      </c>
      <c r="D288" s="313" t="s">
        <v>8796</v>
      </c>
      <c r="E288" s="318" t="s">
        <v>15628</v>
      </c>
      <c r="F288" s="313" t="s">
        <v>9327</v>
      </c>
      <c r="G288" s="313" t="s">
        <v>125</v>
      </c>
      <c r="H288" s="313" t="s">
        <v>602</v>
      </c>
      <c r="I288" s="313">
        <v>4</v>
      </c>
      <c r="J288" s="260">
        <v>40829</v>
      </c>
      <c r="K288" s="255"/>
      <c r="L288" s="263">
        <v>40826</v>
      </c>
      <c r="M288" s="264" t="s">
        <v>8007</v>
      </c>
      <c r="N288" s="265"/>
    </row>
    <row r="289" spans="1:14" x14ac:dyDescent="0.25">
      <c r="A289" s="260">
        <v>40815</v>
      </c>
      <c r="B289" s="261" t="s">
        <v>126</v>
      </c>
      <c r="C289" s="313" t="s">
        <v>2010</v>
      </c>
      <c r="D289" s="313" t="s">
        <v>7813</v>
      </c>
      <c r="E289" s="313" t="s">
        <v>1552</v>
      </c>
      <c r="F289" s="318" t="s">
        <v>6884</v>
      </c>
      <c r="G289" s="313" t="s">
        <v>10101</v>
      </c>
      <c r="H289" s="313" t="s">
        <v>10007</v>
      </c>
      <c r="I289" s="313">
        <v>15</v>
      </c>
      <c r="J289" s="260">
        <v>40821</v>
      </c>
      <c r="K289" s="255"/>
      <c r="L289" s="263">
        <v>40815</v>
      </c>
      <c r="M289" s="264" t="s">
        <v>4960</v>
      </c>
      <c r="N289" s="265"/>
    </row>
    <row r="290" spans="1:14" x14ac:dyDescent="0.25">
      <c r="A290" s="260">
        <v>40815</v>
      </c>
      <c r="B290" s="261" t="s">
        <v>126</v>
      </c>
      <c r="C290" s="313" t="s">
        <v>2010</v>
      </c>
      <c r="D290" s="313" t="s">
        <v>7813</v>
      </c>
      <c r="E290" s="313" t="s">
        <v>1552</v>
      </c>
      <c r="F290" s="313" t="s">
        <v>10255</v>
      </c>
      <c r="G290" s="313" t="s">
        <v>10101</v>
      </c>
      <c r="H290" s="313" t="s">
        <v>10007</v>
      </c>
      <c r="I290" s="313">
        <v>3</v>
      </c>
      <c r="J290" s="260">
        <v>40821</v>
      </c>
      <c r="K290" s="255"/>
      <c r="L290" s="263">
        <v>40815</v>
      </c>
      <c r="M290" s="264" t="s">
        <v>10123</v>
      </c>
      <c r="N290" s="265"/>
    </row>
    <row r="291" spans="1:14" x14ac:dyDescent="0.25">
      <c r="A291" s="260">
        <v>40822</v>
      </c>
      <c r="B291" s="261" t="s">
        <v>4132</v>
      </c>
      <c r="C291" s="313" t="s">
        <v>2666</v>
      </c>
      <c r="D291" s="313" t="s">
        <v>8796</v>
      </c>
      <c r="E291" s="318" t="s">
        <v>15628</v>
      </c>
      <c r="F291" s="313" t="s">
        <v>9327</v>
      </c>
      <c r="G291" s="313" t="s">
        <v>4133</v>
      </c>
      <c r="H291" s="313" t="s">
        <v>4809</v>
      </c>
      <c r="I291" s="313">
        <v>4</v>
      </c>
      <c r="J291" s="260">
        <v>40835</v>
      </c>
      <c r="K291" s="255"/>
      <c r="L291" s="263">
        <v>40840</v>
      </c>
      <c r="M291" s="264" t="s">
        <v>7316</v>
      </c>
      <c r="N291" s="265"/>
    </row>
    <row r="292" spans="1:14" x14ac:dyDescent="0.25">
      <c r="A292" s="260">
        <v>40822</v>
      </c>
      <c r="B292" s="261" t="s">
        <v>4134</v>
      </c>
      <c r="C292" s="313" t="s">
        <v>4135</v>
      </c>
      <c r="D292" s="313" t="s">
        <v>4136</v>
      </c>
      <c r="E292" s="313" t="s">
        <v>9954</v>
      </c>
      <c r="F292" s="313" t="s">
        <v>9327</v>
      </c>
      <c r="G292" s="313" t="s">
        <v>4141</v>
      </c>
      <c r="H292" s="313" t="s">
        <v>4144</v>
      </c>
      <c r="I292" s="313">
        <v>90</v>
      </c>
      <c r="J292" s="260">
        <v>40834</v>
      </c>
      <c r="K292" s="255"/>
      <c r="L292" s="263">
        <v>40834</v>
      </c>
      <c r="M292" s="264" t="s">
        <v>3894</v>
      </c>
      <c r="N292" s="265"/>
    </row>
    <row r="293" spans="1:14" x14ac:dyDescent="0.25">
      <c r="A293" s="260">
        <v>40823</v>
      </c>
      <c r="B293" s="261" t="s">
        <v>4134</v>
      </c>
      <c r="C293" s="313" t="s">
        <v>4135</v>
      </c>
      <c r="D293" s="313" t="s">
        <v>4137</v>
      </c>
      <c r="E293" s="313" t="s">
        <v>9954</v>
      </c>
      <c r="F293" s="313" t="s">
        <v>9327</v>
      </c>
      <c r="G293" s="313" t="s">
        <v>4142</v>
      </c>
      <c r="H293" s="313" t="s">
        <v>4145</v>
      </c>
      <c r="I293" s="313">
        <v>21</v>
      </c>
      <c r="J293" s="260">
        <v>40835</v>
      </c>
      <c r="K293" s="255"/>
      <c r="L293" s="263">
        <v>40834</v>
      </c>
      <c r="M293" s="264" t="s">
        <v>3893</v>
      </c>
      <c r="N293" s="265"/>
    </row>
    <row r="294" spans="1:14" x14ac:dyDescent="0.25">
      <c r="A294" s="260">
        <v>40824</v>
      </c>
      <c r="B294" s="261" t="s">
        <v>4134</v>
      </c>
      <c r="C294" s="313" t="s">
        <v>4135</v>
      </c>
      <c r="D294" s="313" t="s">
        <v>4138</v>
      </c>
      <c r="E294" s="313" t="s">
        <v>9954</v>
      </c>
      <c r="F294" s="313" t="s">
        <v>9327</v>
      </c>
      <c r="G294" s="313" t="s">
        <v>4143</v>
      </c>
      <c r="H294" s="313" t="s">
        <v>4146</v>
      </c>
      <c r="I294" s="313">
        <v>55</v>
      </c>
      <c r="J294" s="260">
        <v>40836</v>
      </c>
      <c r="K294" s="255"/>
      <c r="L294" s="263">
        <v>40834</v>
      </c>
      <c r="M294" s="264" t="s">
        <v>3892</v>
      </c>
      <c r="N294" s="265"/>
    </row>
    <row r="295" spans="1:14" x14ac:dyDescent="0.25">
      <c r="A295" s="260">
        <v>40825</v>
      </c>
      <c r="B295" s="261" t="s">
        <v>4134</v>
      </c>
      <c r="C295" s="313" t="s">
        <v>4135</v>
      </c>
      <c r="D295" s="313" t="s">
        <v>4139</v>
      </c>
      <c r="E295" s="313" t="s">
        <v>9954</v>
      </c>
      <c r="F295" s="318" t="s">
        <v>2252</v>
      </c>
      <c r="G295" s="313" t="s">
        <v>4141</v>
      </c>
      <c r="H295" s="313" t="s">
        <v>10007</v>
      </c>
      <c r="I295" s="313">
        <v>16</v>
      </c>
      <c r="J295" s="260">
        <v>40837</v>
      </c>
      <c r="K295" s="255"/>
      <c r="L295" s="263">
        <v>40834</v>
      </c>
      <c r="M295" s="264" t="s">
        <v>3896</v>
      </c>
      <c r="N295" s="265"/>
    </row>
    <row r="296" spans="1:14" x14ac:dyDescent="0.25">
      <c r="A296" s="260">
        <v>40826</v>
      </c>
      <c r="B296" s="261" t="s">
        <v>4134</v>
      </c>
      <c r="C296" s="313" t="s">
        <v>4135</v>
      </c>
      <c r="D296" s="313" t="s">
        <v>4140</v>
      </c>
      <c r="E296" s="313" t="s">
        <v>9954</v>
      </c>
      <c r="F296" s="318" t="s">
        <v>2252</v>
      </c>
      <c r="G296" s="313" t="s">
        <v>4143</v>
      </c>
      <c r="H296" s="313" t="s">
        <v>4163</v>
      </c>
      <c r="I296" s="313">
        <v>5</v>
      </c>
      <c r="J296" s="260">
        <v>40838</v>
      </c>
      <c r="K296" s="255"/>
      <c r="L296" s="263">
        <v>40834</v>
      </c>
      <c r="M296" s="264" t="s">
        <v>3895</v>
      </c>
      <c r="N296" s="265"/>
    </row>
    <row r="297" spans="1:14" x14ac:dyDescent="0.25">
      <c r="A297" s="260">
        <v>40828</v>
      </c>
      <c r="B297" s="261" t="s">
        <v>4474</v>
      </c>
      <c r="C297" s="313" t="s">
        <v>1909</v>
      </c>
      <c r="D297" s="313" t="s">
        <v>1910</v>
      </c>
      <c r="E297" s="318" t="s">
        <v>15628</v>
      </c>
      <c r="F297" s="313" t="s">
        <v>9327</v>
      </c>
      <c r="G297" s="313" t="s">
        <v>7773</v>
      </c>
      <c r="H297" s="313" t="s">
        <v>602</v>
      </c>
      <c r="I297" s="313">
        <v>8</v>
      </c>
      <c r="J297" s="260">
        <v>40840</v>
      </c>
      <c r="K297" s="255"/>
      <c r="L297" s="263">
        <v>40844</v>
      </c>
      <c r="M297" s="264" t="s">
        <v>10931</v>
      </c>
      <c r="N297" s="265"/>
    </row>
    <row r="298" spans="1:14" x14ac:dyDescent="0.25">
      <c r="A298" s="260">
        <v>40829</v>
      </c>
      <c r="B298" s="261" t="s">
        <v>6003</v>
      </c>
      <c r="C298" s="313" t="s">
        <v>2010</v>
      </c>
      <c r="D298" s="313"/>
      <c r="E298" s="313" t="s">
        <v>1552</v>
      </c>
      <c r="F298" s="313" t="s">
        <v>2109</v>
      </c>
      <c r="G298" s="313" t="s">
        <v>10101</v>
      </c>
      <c r="H298" s="313" t="s">
        <v>10007</v>
      </c>
      <c r="I298" s="313">
        <v>10</v>
      </c>
      <c r="J298" s="260">
        <v>40830</v>
      </c>
      <c r="K298" s="255"/>
      <c r="L298" s="263">
        <v>40830</v>
      </c>
      <c r="M298" s="264" t="s">
        <v>783</v>
      </c>
      <c r="N298" s="265"/>
    </row>
    <row r="299" spans="1:14" x14ac:dyDescent="0.25">
      <c r="A299" s="260">
        <v>40840</v>
      </c>
      <c r="B299" s="261"/>
      <c r="C299" s="313" t="s">
        <v>2666</v>
      </c>
      <c r="D299" s="313" t="s">
        <v>8796</v>
      </c>
      <c r="E299" s="318" t="s">
        <v>15628</v>
      </c>
      <c r="F299" s="313" t="s">
        <v>9327</v>
      </c>
      <c r="G299" s="313" t="s">
        <v>2668</v>
      </c>
      <c r="H299" s="313" t="s">
        <v>4809</v>
      </c>
      <c r="I299" s="313">
        <v>2</v>
      </c>
      <c r="J299" s="260">
        <v>40844</v>
      </c>
      <c r="K299" s="255"/>
      <c r="L299" s="263">
        <v>40850</v>
      </c>
      <c r="M299" s="264" t="s">
        <v>6381</v>
      </c>
      <c r="N299" s="265"/>
    </row>
    <row r="300" spans="1:14" x14ac:dyDescent="0.25">
      <c r="A300" s="260">
        <v>40843</v>
      </c>
      <c r="B300" s="261" t="s">
        <v>7503</v>
      </c>
      <c r="C300" s="313" t="s">
        <v>6119</v>
      </c>
      <c r="D300" s="313" t="s">
        <v>6120</v>
      </c>
      <c r="E300" s="313" t="s">
        <v>10894</v>
      </c>
      <c r="F300" s="318" t="s">
        <v>11861</v>
      </c>
      <c r="G300" s="313" t="s">
        <v>6121</v>
      </c>
      <c r="H300" s="313" t="s">
        <v>6122</v>
      </c>
      <c r="I300" s="313">
        <v>235</v>
      </c>
      <c r="J300" s="260">
        <v>40899</v>
      </c>
      <c r="K300" s="255"/>
      <c r="L300" s="263">
        <v>40899</v>
      </c>
      <c r="M300" s="264" t="s">
        <v>10179</v>
      </c>
      <c r="N300" s="265"/>
    </row>
    <row r="301" spans="1:14" x14ac:dyDescent="0.25">
      <c r="A301" s="260">
        <v>40857</v>
      </c>
      <c r="B301" s="261" t="s">
        <v>3734</v>
      </c>
      <c r="C301" s="313" t="s">
        <v>8074</v>
      </c>
      <c r="D301" s="313" t="s">
        <v>8075</v>
      </c>
      <c r="E301" s="313" t="s">
        <v>1552</v>
      </c>
      <c r="F301" s="313" t="s">
        <v>10255</v>
      </c>
      <c r="G301" s="313" t="s">
        <v>10101</v>
      </c>
      <c r="H301" s="313" t="s">
        <v>2269</v>
      </c>
      <c r="I301" s="313">
        <v>100</v>
      </c>
      <c r="J301" s="260">
        <v>40872</v>
      </c>
      <c r="K301" s="255"/>
      <c r="L301" s="263">
        <v>40863</v>
      </c>
      <c r="M301" s="264" t="s">
        <v>1932</v>
      </c>
      <c r="N301" s="265"/>
    </row>
    <row r="302" spans="1:14" x14ac:dyDescent="0.25">
      <c r="A302" s="260">
        <v>40857</v>
      </c>
      <c r="B302" s="261" t="s">
        <v>2323</v>
      </c>
      <c r="C302" s="313" t="s">
        <v>9410</v>
      </c>
      <c r="D302" s="313" t="s">
        <v>3661</v>
      </c>
      <c r="E302" s="313" t="s">
        <v>6508</v>
      </c>
      <c r="F302" s="313" t="s">
        <v>8606</v>
      </c>
      <c r="G302" s="313" t="s">
        <v>8073</v>
      </c>
      <c r="H302" s="313" t="s">
        <v>10007</v>
      </c>
      <c r="I302" s="313">
        <v>20</v>
      </c>
      <c r="J302" s="260">
        <v>40861</v>
      </c>
      <c r="K302" s="255"/>
      <c r="L302" s="263">
        <v>40865</v>
      </c>
      <c r="M302" s="264" t="s">
        <v>5396</v>
      </c>
      <c r="N302" s="265"/>
    </row>
    <row r="303" spans="1:14" x14ac:dyDescent="0.25">
      <c r="A303" s="260">
        <v>40857</v>
      </c>
      <c r="B303" s="261" t="s">
        <v>3659</v>
      </c>
      <c r="C303" s="313" t="s">
        <v>3660</v>
      </c>
      <c r="D303" s="313" t="s">
        <v>5871</v>
      </c>
      <c r="E303" s="313" t="s">
        <v>6508</v>
      </c>
      <c r="F303" s="318" t="s">
        <v>7493</v>
      </c>
      <c r="G303" s="313" t="s">
        <v>10101</v>
      </c>
      <c r="H303" s="313" t="s">
        <v>10007</v>
      </c>
      <c r="I303" s="313">
        <v>2</v>
      </c>
      <c r="J303" s="260">
        <v>40861</v>
      </c>
      <c r="K303" s="255"/>
      <c r="L303" s="263">
        <v>40861</v>
      </c>
      <c r="M303" s="264" t="s">
        <v>6381</v>
      </c>
      <c r="N303" s="265"/>
    </row>
    <row r="304" spans="1:14" x14ac:dyDescent="0.25">
      <c r="A304" s="260">
        <v>40861</v>
      </c>
      <c r="B304" s="261" t="s">
        <v>2778</v>
      </c>
      <c r="C304" s="313" t="s">
        <v>2779</v>
      </c>
      <c r="D304" s="313" t="s">
        <v>2780</v>
      </c>
      <c r="E304" s="313" t="s">
        <v>9954</v>
      </c>
      <c r="F304" s="313" t="s">
        <v>9327</v>
      </c>
      <c r="G304" s="313" t="s">
        <v>2217</v>
      </c>
      <c r="H304" s="313" t="s">
        <v>814</v>
      </c>
      <c r="I304" s="313">
        <v>25</v>
      </c>
      <c r="J304" s="260">
        <v>40877</v>
      </c>
      <c r="K304" s="255"/>
      <c r="L304" s="263">
        <v>40875</v>
      </c>
      <c r="M304" s="264" t="s">
        <v>650</v>
      </c>
      <c r="N304" s="265"/>
    </row>
    <row r="305" spans="1:14" x14ac:dyDescent="0.25">
      <c r="A305" s="260">
        <v>40862</v>
      </c>
      <c r="B305" s="261" t="s">
        <v>815</v>
      </c>
      <c r="C305" s="313" t="s">
        <v>3660</v>
      </c>
      <c r="D305" s="313" t="s">
        <v>5871</v>
      </c>
      <c r="E305" s="313" t="s">
        <v>8071</v>
      </c>
      <c r="F305" s="313" t="s">
        <v>1304</v>
      </c>
      <c r="G305" s="313" t="s">
        <v>8072</v>
      </c>
      <c r="H305" s="313"/>
      <c r="I305" s="313">
        <v>100</v>
      </c>
      <c r="J305" s="260">
        <v>40864</v>
      </c>
      <c r="K305" s="255"/>
      <c r="L305" s="263">
        <v>40867</v>
      </c>
      <c r="M305" s="264">
        <v>100</v>
      </c>
      <c r="N305" s="265"/>
    </row>
    <row r="306" spans="1:14" x14ac:dyDescent="0.25">
      <c r="A306" s="260">
        <v>40862</v>
      </c>
      <c r="B306" s="261" t="s">
        <v>2775</v>
      </c>
      <c r="C306" s="313" t="s">
        <v>2776</v>
      </c>
      <c r="D306" s="313" t="s">
        <v>2777</v>
      </c>
      <c r="E306" s="313" t="s">
        <v>1552</v>
      </c>
      <c r="F306" s="318" t="s">
        <v>3489</v>
      </c>
      <c r="G306" s="313" t="s">
        <v>10101</v>
      </c>
      <c r="H306" s="313" t="s">
        <v>10007</v>
      </c>
      <c r="I306" s="313">
        <v>16</v>
      </c>
      <c r="J306" s="260">
        <v>40869</v>
      </c>
      <c r="K306" s="255"/>
      <c r="L306" s="263">
        <v>40865</v>
      </c>
      <c r="M306" s="264" t="s">
        <v>5397</v>
      </c>
      <c r="N306" s="265"/>
    </row>
    <row r="307" spans="1:14" x14ac:dyDescent="0.25">
      <c r="A307" s="260">
        <v>40862</v>
      </c>
      <c r="B307" s="261" t="s">
        <v>530</v>
      </c>
      <c r="C307" s="313" t="s">
        <v>2215</v>
      </c>
      <c r="D307" s="313" t="s">
        <v>7813</v>
      </c>
      <c r="E307" s="313" t="s">
        <v>9415</v>
      </c>
      <c r="F307" s="318" t="s">
        <v>3489</v>
      </c>
      <c r="G307" s="313" t="s">
        <v>4648</v>
      </c>
      <c r="H307" s="313" t="s">
        <v>10007</v>
      </c>
      <c r="I307" s="313">
        <v>163</v>
      </c>
      <c r="J307" s="260">
        <v>40912</v>
      </c>
      <c r="K307" s="255"/>
      <c r="L307" s="263">
        <v>40912</v>
      </c>
      <c r="M307" s="264"/>
      <c r="N307" s="265"/>
    </row>
    <row r="308" spans="1:14" x14ac:dyDescent="0.25">
      <c r="A308" s="260">
        <v>40862</v>
      </c>
      <c r="B308" s="261" t="s">
        <v>530</v>
      </c>
      <c r="C308" s="313" t="s">
        <v>2215</v>
      </c>
      <c r="D308" s="313" t="s">
        <v>7813</v>
      </c>
      <c r="E308" s="313" t="s">
        <v>9415</v>
      </c>
      <c r="F308" s="318" t="s">
        <v>3489</v>
      </c>
      <c r="G308" s="313" t="s">
        <v>4648</v>
      </c>
      <c r="H308" s="313" t="s">
        <v>529</v>
      </c>
      <c r="I308" s="313">
        <v>50</v>
      </c>
      <c r="J308" s="260">
        <v>40912</v>
      </c>
      <c r="K308" s="255"/>
      <c r="L308" s="263">
        <v>40912</v>
      </c>
      <c r="M308" s="264"/>
      <c r="N308" s="265"/>
    </row>
    <row r="309" spans="1:14" x14ac:dyDescent="0.25">
      <c r="A309" s="260">
        <v>40862</v>
      </c>
      <c r="B309" s="261"/>
      <c r="C309" s="313" t="s">
        <v>4564</v>
      </c>
      <c r="D309" s="318" t="s">
        <v>12045</v>
      </c>
      <c r="E309" s="313" t="s">
        <v>9954</v>
      </c>
      <c r="F309" s="313" t="s">
        <v>9327</v>
      </c>
      <c r="G309" s="313" t="s">
        <v>9489</v>
      </c>
      <c r="H309" s="313" t="s">
        <v>602</v>
      </c>
      <c r="I309" s="313">
        <v>112</v>
      </c>
      <c r="J309" s="260"/>
      <c r="K309" s="255"/>
      <c r="L309" s="263">
        <v>40875</v>
      </c>
      <c r="M309" s="264" t="s">
        <v>7756</v>
      </c>
      <c r="N309" s="265"/>
    </row>
    <row r="310" spans="1:14" x14ac:dyDescent="0.25">
      <c r="A310" s="260">
        <v>40877</v>
      </c>
      <c r="B310" s="261" t="s">
        <v>3739</v>
      </c>
      <c r="C310" s="313" t="s">
        <v>10350</v>
      </c>
      <c r="D310" s="313" t="s">
        <v>4140</v>
      </c>
      <c r="E310" s="318" t="s">
        <v>15628</v>
      </c>
      <c r="F310" s="313" t="s">
        <v>9327</v>
      </c>
      <c r="G310" s="313" t="s">
        <v>10351</v>
      </c>
      <c r="H310" s="313" t="s">
        <v>602</v>
      </c>
      <c r="I310" s="313">
        <v>136</v>
      </c>
      <c r="J310" s="260"/>
      <c r="K310" s="255"/>
      <c r="L310" s="263">
        <v>40926</v>
      </c>
      <c r="M310" s="264"/>
      <c r="N310" s="265"/>
    </row>
    <row r="311" spans="1:14" x14ac:dyDescent="0.25">
      <c r="A311" s="260">
        <v>40877</v>
      </c>
      <c r="B311" s="261" t="s">
        <v>3740</v>
      </c>
      <c r="C311" s="313" t="s">
        <v>10350</v>
      </c>
      <c r="D311" s="313" t="s">
        <v>3737</v>
      </c>
      <c r="E311" s="318" t="s">
        <v>15628</v>
      </c>
      <c r="F311" s="313" t="s">
        <v>9327</v>
      </c>
      <c r="G311" s="313" t="s">
        <v>10352</v>
      </c>
      <c r="H311" s="313" t="s">
        <v>602</v>
      </c>
      <c r="I311" s="313">
        <v>104</v>
      </c>
      <c r="J311" s="260"/>
      <c r="K311" s="255"/>
      <c r="L311" s="263">
        <v>40926</v>
      </c>
      <c r="M311" s="264"/>
      <c r="N311" s="265"/>
    </row>
    <row r="312" spans="1:14" x14ac:dyDescent="0.25">
      <c r="A312" s="260">
        <v>40877</v>
      </c>
      <c r="B312" s="261" t="s">
        <v>3733</v>
      </c>
      <c r="C312" s="313" t="s">
        <v>8443</v>
      </c>
      <c r="D312" s="313" t="s">
        <v>4137</v>
      </c>
      <c r="E312" s="313" t="s">
        <v>9954</v>
      </c>
      <c r="F312" s="313" t="s">
        <v>9327</v>
      </c>
      <c r="G312" s="313" t="s">
        <v>8444</v>
      </c>
      <c r="H312" s="313" t="s">
        <v>602</v>
      </c>
      <c r="I312" s="313">
        <v>90</v>
      </c>
      <c r="J312" s="260"/>
      <c r="K312" s="255"/>
      <c r="L312" s="263">
        <v>40889</v>
      </c>
      <c r="M312" s="264" t="s">
        <v>9548</v>
      </c>
      <c r="N312" s="265"/>
    </row>
    <row r="313" spans="1:14" x14ac:dyDescent="0.25">
      <c r="A313" s="260">
        <v>40877</v>
      </c>
      <c r="B313" s="261" t="s">
        <v>2329</v>
      </c>
      <c r="C313" s="313" t="s">
        <v>8443</v>
      </c>
      <c r="D313" s="313" t="s">
        <v>4137</v>
      </c>
      <c r="E313" s="313" t="s">
        <v>9954</v>
      </c>
      <c r="F313" s="313" t="s">
        <v>9327</v>
      </c>
      <c r="G313" s="313" t="s">
        <v>2328</v>
      </c>
      <c r="H313" s="313" t="s">
        <v>602</v>
      </c>
      <c r="I313" s="313">
        <v>25</v>
      </c>
      <c r="J313" s="260"/>
      <c r="K313" s="255"/>
      <c r="L313" s="263">
        <v>40889</v>
      </c>
      <c r="M313" s="264" t="s">
        <v>9549</v>
      </c>
      <c r="N313" s="265"/>
    </row>
    <row r="314" spans="1:14" x14ac:dyDescent="0.25">
      <c r="A314" s="260">
        <v>40877</v>
      </c>
      <c r="B314" s="261" t="s">
        <v>3735</v>
      </c>
      <c r="C314" s="313" t="s">
        <v>3736</v>
      </c>
      <c r="D314" s="313" t="s">
        <v>3737</v>
      </c>
      <c r="E314" s="318" t="s">
        <v>15628</v>
      </c>
      <c r="F314" s="313" t="s">
        <v>9327</v>
      </c>
      <c r="G314" s="313" t="s">
        <v>3738</v>
      </c>
      <c r="H314" s="313" t="s">
        <v>602</v>
      </c>
      <c r="I314" s="313">
        <v>30</v>
      </c>
      <c r="J314" s="260">
        <v>40889</v>
      </c>
      <c r="K314" s="255"/>
      <c r="L314" s="263">
        <v>40889</v>
      </c>
      <c r="M314" s="264"/>
      <c r="N314" s="265"/>
    </row>
    <row r="315" spans="1:14" x14ac:dyDescent="0.25">
      <c r="A315" s="260">
        <v>40877</v>
      </c>
      <c r="B315" s="261" t="s">
        <v>2461</v>
      </c>
      <c r="C315" s="313" t="s">
        <v>2462</v>
      </c>
      <c r="D315" s="313" t="s">
        <v>2780</v>
      </c>
      <c r="E315" s="313" t="s">
        <v>9954</v>
      </c>
      <c r="F315" s="313" t="s">
        <v>8908</v>
      </c>
      <c r="G315" s="313" t="s">
        <v>2463</v>
      </c>
      <c r="H315" s="313" t="s">
        <v>2464</v>
      </c>
      <c r="I315" s="313">
        <v>80</v>
      </c>
      <c r="J315" s="260"/>
      <c r="K315" s="255"/>
      <c r="L315" s="263">
        <v>40893</v>
      </c>
      <c r="M315" s="264" t="s">
        <v>2448</v>
      </c>
      <c r="N315" s="265"/>
    </row>
    <row r="316" spans="1:14" x14ac:dyDescent="0.25">
      <c r="A316" s="260">
        <v>40877</v>
      </c>
      <c r="B316" s="261" t="s">
        <v>3378</v>
      </c>
      <c r="C316" s="313" t="s">
        <v>8443</v>
      </c>
      <c r="D316" s="313" t="s">
        <v>4137</v>
      </c>
      <c r="E316" s="313" t="s">
        <v>9954</v>
      </c>
      <c r="F316" s="313" t="s">
        <v>9327</v>
      </c>
      <c r="G316" s="313" t="s">
        <v>8444</v>
      </c>
      <c r="H316" s="313" t="s">
        <v>602</v>
      </c>
      <c r="I316" s="313">
        <v>10</v>
      </c>
      <c r="J316" s="260">
        <v>41036</v>
      </c>
      <c r="K316" s="255"/>
      <c r="L316" s="263">
        <v>41040</v>
      </c>
      <c r="M316" s="264"/>
      <c r="N316" s="265"/>
    </row>
    <row r="317" spans="1:14" x14ac:dyDescent="0.25">
      <c r="A317" s="260">
        <v>40884</v>
      </c>
      <c r="B317" s="261"/>
      <c r="C317" s="313" t="s">
        <v>7922</v>
      </c>
      <c r="D317" s="313"/>
      <c r="E317" s="313" t="s">
        <v>7923</v>
      </c>
      <c r="F317" s="313" t="s">
        <v>7258</v>
      </c>
      <c r="G317" s="313" t="s">
        <v>7259</v>
      </c>
      <c r="H317" s="313"/>
      <c r="I317" s="313" t="s">
        <v>8447</v>
      </c>
      <c r="J317" s="260">
        <v>40896</v>
      </c>
      <c r="K317" s="255"/>
      <c r="L317" s="263">
        <v>40896</v>
      </c>
      <c r="M317" s="264"/>
      <c r="N317" s="265"/>
    </row>
    <row r="318" spans="1:14" x14ac:dyDescent="0.25">
      <c r="A318" s="260">
        <v>40892</v>
      </c>
      <c r="B318" s="261" t="s">
        <v>3107</v>
      </c>
      <c r="C318" s="313" t="s">
        <v>7502</v>
      </c>
      <c r="D318" s="313" t="s">
        <v>2221</v>
      </c>
      <c r="E318" s="318" t="s">
        <v>15628</v>
      </c>
      <c r="F318" s="313" t="s">
        <v>9327</v>
      </c>
      <c r="G318" s="313" t="s">
        <v>2222</v>
      </c>
      <c r="H318" s="313" t="s">
        <v>4922</v>
      </c>
      <c r="I318" s="313">
        <v>10</v>
      </c>
      <c r="J318" s="260">
        <v>40896</v>
      </c>
      <c r="K318" s="255"/>
      <c r="L318" s="263">
        <v>40896</v>
      </c>
      <c r="M318" s="264" t="s">
        <v>6466</v>
      </c>
      <c r="N318" s="265"/>
    </row>
    <row r="319" spans="1:14" x14ac:dyDescent="0.25">
      <c r="A319" s="260">
        <v>40896</v>
      </c>
      <c r="B319" s="261" t="s">
        <v>7845</v>
      </c>
      <c r="C319" s="313" t="s">
        <v>7846</v>
      </c>
      <c r="D319" s="313" t="s">
        <v>7847</v>
      </c>
      <c r="E319" s="313" t="s">
        <v>10894</v>
      </c>
      <c r="F319" s="318" t="s">
        <v>11861</v>
      </c>
      <c r="G319" s="313" t="s">
        <v>7848</v>
      </c>
      <c r="H319" s="313" t="s">
        <v>9990</v>
      </c>
      <c r="I319" s="313" t="s">
        <v>6466</v>
      </c>
      <c r="J319" s="260">
        <v>40945</v>
      </c>
      <c r="K319" s="255"/>
      <c r="L319" s="263">
        <v>40945</v>
      </c>
      <c r="M319" s="264" t="s">
        <v>2921</v>
      </c>
      <c r="N319" s="265"/>
    </row>
    <row r="320" spans="1:14" x14ac:dyDescent="0.25">
      <c r="A320" s="260">
        <v>40896</v>
      </c>
      <c r="B320" s="261" t="s">
        <v>7845</v>
      </c>
      <c r="C320" s="313" t="s">
        <v>7846</v>
      </c>
      <c r="D320" s="313" t="s">
        <v>2221</v>
      </c>
      <c r="E320" s="313" t="s">
        <v>10894</v>
      </c>
      <c r="F320" s="318" t="s">
        <v>11861</v>
      </c>
      <c r="G320" s="313" t="s">
        <v>7848</v>
      </c>
      <c r="H320" s="313" t="s">
        <v>7530</v>
      </c>
      <c r="I320" s="313" t="s">
        <v>6466</v>
      </c>
      <c r="J320" s="260">
        <v>40945</v>
      </c>
      <c r="K320" s="255"/>
      <c r="L320" s="263">
        <v>40945</v>
      </c>
      <c r="M320" s="264" t="s">
        <v>2922</v>
      </c>
      <c r="N320" s="265"/>
    </row>
    <row r="321" spans="1:14" x14ac:dyDescent="0.25">
      <c r="A321" s="260">
        <v>40905</v>
      </c>
      <c r="B321" s="261" t="s">
        <v>8055</v>
      </c>
      <c r="C321" s="313" t="s">
        <v>8056</v>
      </c>
      <c r="D321" s="318" t="s">
        <v>12046</v>
      </c>
      <c r="E321" s="313" t="s">
        <v>9415</v>
      </c>
      <c r="F321" s="313" t="s">
        <v>10255</v>
      </c>
      <c r="G321" s="313" t="s">
        <v>8057</v>
      </c>
      <c r="H321" s="313" t="s">
        <v>9535</v>
      </c>
      <c r="I321" s="313">
        <v>70</v>
      </c>
      <c r="J321" s="260">
        <v>40549</v>
      </c>
      <c r="K321" s="255"/>
      <c r="L321" s="263">
        <v>40914</v>
      </c>
      <c r="M321" s="264"/>
      <c r="N321" s="265"/>
    </row>
    <row r="322" spans="1:14" x14ac:dyDescent="0.25">
      <c r="A322" s="260">
        <v>40907</v>
      </c>
      <c r="B322" s="261" t="s">
        <v>10482</v>
      </c>
      <c r="C322" s="313" t="s">
        <v>10483</v>
      </c>
      <c r="D322" s="313" t="s">
        <v>10484</v>
      </c>
      <c r="E322" s="313" t="s">
        <v>6508</v>
      </c>
      <c r="F322" s="313" t="s">
        <v>10255</v>
      </c>
      <c r="G322" s="313" t="s">
        <v>9706</v>
      </c>
      <c r="H322" s="313" t="s">
        <v>10485</v>
      </c>
      <c r="I322" s="313">
        <v>5</v>
      </c>
      <c r="J322" s="260">
        <v>40549</v>
      </c>
      <c r="K322" s="255"/>
      <c r="L322" s="263">
        <v>40914</v>
      </c>
      <c r="M322" s="264"/>
      <c r="N322" s="265"/>
    </row>
    <row r="323" spans="1:14" x14ac:dyDescent="0.25">
      <c r="A323" s="260">
        <v>40909</v>
      </c>
      <c r="B323" s="261"/>
      <c r="C323" s="313" t="s">
        <v>8056</v>
      </c>
      <c r="D323" s="313"/>
      <c r="E323" s="313" t="s">
        <v>9415</v>
      </c>
      <c r="F323" s="313"/>
      <c r="G323" s="313" t="s">
        <v>8057</v>
      </c>
      <c r="H323" s="313" t="s">
        <v>4163</v>
      </c>
      <c r="I323" s="313">
        <v>30</v>
      </c>
      <c r="J323" s="260"/>
      <c r="K323" s="255"/>
      <c r="L323" s="263">
        <v>40933</v>
      </c>
      <c r="M323" s="264"/>
      <c r="N323" s="265"/>
    </row>
    <row r="324" spans="1:14" x14ac:dyDescent="0.25">
      <c r="A324" s="260">
        <v>40909</v>
      </c>
      <c r="B324" s="261"/>
      <c r="C324" s="313" t="s">
        <v>8056</v>
      </c>
      <c r="D324" s="313"/>
      <c r="E324" s="313" t="s">
        <v>9415</v>
      </c>
      <c r="F324" s="313"/>
      <c r="G324" s="313" t="s">
        <v>8057</v>
      </c>
      <c r="H324" s="313" t="s">
        <v>9644</v>
      </c>
      <c r="I324" s="313">
        <v>10</v>
      </c>
      <c r="J324" s="260">
        <v>40935</v>
      </c>
      <c r="K324" s="255"/>
      <c r="L324" s="263">
        <v>40935</v>
      </c>
      <c r="M324" s="264"/>
      <c r="N324" s="265"/>
    </row>
    <row r="325" spans="1:14" x14ac:dyDescent="0.25">
      <c r="A325" s="260">
        <v>40917</v>
      </c>
      <c r="B325" s="261" t="s">
        <v>10596</v>
      </c>
      <c r="C325" s="313"/>
      <c r="D325" s="318" t="s">
        <v>12045</v>
      </c>
      <c r="E325" s="313" t="s">
        <v>6508</v>
      </c>
      <c r="F325" s="318" t="s">
        <v>6373</v>
      </c>
      <c r="G325" s="313" t="s">
        <v>10597</v>
      </c>
      <c r="H325" s="313" t="s">
        <v>6444</v>
      </c>
      <c r="I325" s="313" t="s">
        <v>7445</v>
      </c>
      <c r="J325" s="260">
        <v>40919</v>
      </c>
      <c r="K325" s="255"/>
      <c r="L325" s="263">
        <v>40919</v>
      </c>
      <c r="M325" s="264"/>
      <c r="N325" s="265"/>
    </row>
    <row r="326" spans="1:14" x14ac:dyDescent="0.25">
      <c r="A326" s="260">
        <v>40920</v>
      </c>
      <c r="B326" s="261" t="s">
        <v>158</v>
      </c>
      <c r="C326" s="313" t="s">
        <v>2462</v>
      </c>
      <c r="D326" s="313" t="s">
        <v>2780</v>
      </c>
      <c r="E326" s="313" t="s">
        <v>6508</v>
      </c>
      <c r="F326" s="318" t="s">
        <v>11867</v>
      </c>
      <c r="G326" s="313" t="s">
        <v>159</v>
      </c>
      <c r="H326" s="313" t="s">
        <v>10007</v>
      </c>
      <c r="I326" s="313" t="s">
        <v>6381</v>
      </c>
      <c r="J326" s="260">
        <v>40920</v>
      </c>
      <c r="K326" s="255"/>
      <c r="L326" s="263">
        <v>40921</v>
      </c>
      <c r="M326" s="264"/>
      <c r="N326" s="265"/>
    </row>
    <row r="327" spans="1:14" x14ac:dyDescent="0.25">
      <c r="A327" s="260">
        <v>40920</v>
      </c>
      <c r="B327" s="261" t="s">
        <v>7306</v>
      </c>
      <c r="C327" s="313" t="s">
        <v>2462</v>
      </c>
      <c r="D327" s="313" t="s">
        <v>2780</v>
      </c>
      <c r="E327" s="313" t="s">
        <v>6508</v>
      </c>
      <c r="F327" s="318" t="s">
        <v>11867</v>
      </c>
      <c r="G327" s="313" t="s">
        <v>159</v>
      </c>
      <c r="H327" s="313" t="s">
        <v>10007</v>
      </c>
      <c r="I327" s="313" t="s">
        <v>7627</v>
      </c>
      <c r="J327" s="260">
        <v>40920</v>
      </c>
      <c r="K327" s="255"/>
      <c r="L327" s="263">
        <v>40920</v>
      </c>
      <c r="M327" s="264"/>
      <c r="N327" s="265"/>
    </row>
    <row r="328" spans="1:14" x14ac:dyDescent="0.25">
      <c r="A328" s="260">
        <v>40928</v>
      </c>
      <c r="B328" s="261" t="s">
        <v>3960</v>
      </c>
      <c r="C328" s="313" t="s">
        <v>5398</v>
      </c>
      <c r="D328" s="313" t="s">
        <v>4878</v>
      </c>
      <c r="E328" s="313" t="s">
        <v>6508</v>
      </c>
      <c r="F328" s="313" t="s">
        <v>2109</v>
      </c>
      <c r="G328" s="313" t="s">
        <v>3961</v>
      </c>
      <c r="H328" s="313" t="s">
        <v>3962</v>
      </c>
      <c r="I328" s="313">
        <v>300</v>
      </c>
      <c r="J328" s="260">
        <v>40938</v>
      </c>
      <c r="K328" s="255"/>
      <c r="L328" s="263">
        <v>40938</v>
      </c>
      <c r="M328" s="264"/>
      <c r="N328" s="265"/>
    </row>
    <row r="329" spans="1:14" x14ac:dyDescent="0.25">
      <c r="A329" s="260">
        <v>40938</v>
      </c>
      <c r="B329" s="261" t="s">
        <v>9223</v>
      </c>
      <c r="C329" s="313" t="s">
        <v>3736</v>
      </c>
      <c r="D329" s="313" t="s">
        <v>3737</v>
      </c>
      <c r="E329" s="313" t="s">
        <v>10475</v>
      </c>
      <c r="F329" s="313"/>
      <c r="G329" s="313" t="s">
        <v>10476</v>
      </c>
      <c r="H329" s="313" t="s">
        <v>602</v>
      </c>
      <c r="I329" s="313">
        <v>15</v>
      </c>
      <c r="J329" s="260">
        <v>40945</v>
      </c>
      <c r="K329" s="255"/>
      <c r="L329" s="263">
        <v>40945</v>
      </c>
      <c r="M329" s="264" t="s">
        <v>8090</v>
      </c>
      <c r="N329" s="265"/>
    </row>
    <row r="330" spans="1:14" x14ac:dyDescent="0.25">
      <c r="A330" s="260">
        <v>40938</v>
      </c>
      <c r="B330" s="261" t="s">
        <v>6246</v>
      </c>
      <c r="C330" s="313" t="s">
        <v>9444</v>
      </c>
      <c r="D330" s="313" t="s">
        <v>6247</v>
      </c>
      <c r="E330" s="313" t="s">
        <v>6508</v>
      </c>
      <c r="F330" s="318" t="s">
        <v>11867</v>
      </c>
      <c r="G330" s="313" t="s">
        <v>6248</v>
      </c>
      <c r="H330" s="313" t="s">
        <v>6444</v>
      </c>
      <c r="I330" s="313" t="s">
        <v>9008</v>
      </c>
      <c r="J330" s="260">
        <v>40939</v>
      </c>
      <c r="K330" s="255"/>
      <c r="L330" s="263">
        <v>40939</v>
      </c>
      <c r="M330" s="264" t="s">
        <v>5443</v>
      </c>
      <c r="N330" s="265"/>
    </row>
    <row r="331" spans="1:14" x14ac:dyDescent="0.25">
      <c r="A331" s="260">
        <v>40938</v>
      </c>
      <c r="B331" s="261" t="s">
        <v>6246</v>
      </c>
      <c r="C331" s="313" t="s">
        <v>9444</v>
      </c>
      <c r="D331" s="313" t="s">
        <v>6247</v>
      </c>
      <c r="E331" s="313" t="s">
        <v>6508</v>
      </c>
      <c r="F331" s="318" t="s">
        <v>11864</v>
      </c>
      <c r="G331" s="313" t="s">
        <v>6248</v>
      </c>
      <c r="H331" s="313" t="s">
        <v>6444</v>
      </c>
      <c r="I331" s="313" t="s">
        <v>2081</v>
      </c>
      <c r="J331" s="260">
        <v>40939</v>
      </c>
      <c r="K331" s="255"/>
      <c r="L331" s="263">
        <v>40939</v>
      </c>
      <c r="M331" s="264" t="s">
        <v>5444</v>
      </c>
      <c r="N331" s="265"/>
    </row>
    <row r="332" spans="1:14" x14ac:dyDescent="0.25">
      <c r="A332" s="260">
        <v>40946</v>
      </c>
      <c r="B332" s="261" t="s">
        <v>9245</v>
      </c>
      <c r="C332" s="313" t="s">
        <v>9246</v>
      </c>
      <c r="D332" s="313" t="s">
        <v>9247</v>
      </c>
      <c r="E332" s="313" t="s">
        <v>9954</v>
      </c>
      <c r="F332" s="313" t="s">
        <v>2667</v>
      </c>
      <c r="G332" s="313" t="s">
        <v>9248</v>
      </c>
      <c r="H332" s="313" t="s">
        <v>602</v>
      </c>
      <c r="I332" s="313">
        <v>103</v>
      </c>
      <c r="J332" s="260">
        <v>41009</v>
      </c>
      <c r="K332" s="255"/>
      <c r="L332" s="263">
        <v>40971</v>
      </c>
      <c r="M332" s="264"/>
      <c r="N332" s="265"/>
    </row>
    <row r="333" spans="1:14" x14ac:dyDescent="0.25">
      <c r="A333" s="260">
        <v>40949</v>
      </c>
      <c r="B333" s="261" t="s">
        <v>3556</v>
      </c>
      <c r="C333" s="313" t="s">
        <v>9444</v>
      </c>
      <c r="D333" s="313" t="s">
        <v>6247</v>
      </c>
      <c r="E333" s="313" t="s">
        <v>6508</v>
      </c>
      <c r="F333" s="318" t="s">
        <v>11867</v>
      </c>
      <c r="G333" s="313" t="s">
        <v>6248</v>
      </c>
      <c r="H333" s="313" t="s">
        <v>6444</v>
      </c>
      <c r="I333" s="313" t="s">
        <v>9008</v>
      </c>
      <c r="J333" s="260">
        <v>40952</v>
      </c>
      <c r="K333" s="255"/>
      <c r="L333" s="263">
        <v>40952</v>
      </c>
      <c r="M333" s="264"/>
      <c r="N333" s="265"/>
    </row>
    <row r="334" spans="1:14" x14ac:dyDescent="0.25">
      <c r="A334" s="260">
        <v>40955</v>
      </c>
      <c r="B334" s="261" t="s">
        <v>4393</v>
      </c>
      <c r="C334" s="313"/>
      <c r="D334" s="313" t="s">
        <v>4394</v>
      </c>
      <c r="E334" s="313" t="s">
        <v>6508</v>
      </c>
      <c r="F334" s="313" t="s">
        <v>8606</v>
      </c>
      <c r="G334" s="313" t="s">
        <v>10101</v>
      </c>
      <c r="H334" s="313" t="s">
        <v>4397</v>
      </c>
      <c r="I334" s="313">
        <v>15</v>
      </c>
      <c r="J334" s="260">
        <v>40941</v>
      </c>
      <c r="K334" s="255"/>
      <c r="L334" s="263">
        <v>40951</v>
      </c>
      <c r="M334" s="264"/>
      <c r="N334" s="265"/>
    </row>
    <row r="335" spans="1:14" x14ac:dyDescent="0.25">
      <c r="A335" s="260">
        <v>40955</v>
      </c>
      <c r="B335" s="261" t="s">
        <v>4393</v>
      </c>
      <c r="C335" s="313"/>
      <c r="D335" s="313" t="s">
        <v>4395</v>
      </c>
      <c r="E335" s="313" t="s">
        <v>6508</v>
      </c>
      <c r="F335" s="313" t="s">
        <v>8606</v>
      </c>
      <c r="G335" s="313" t="s">
        <v>10101</v>
      </c>
      <c r="H335" s="313" t="s">
        <v>4398</v>
      </c>
      <c r="I335" s="313">
        <v>30</v>
      </c>
      <c r="J335" s="260">
        <v>40941</v>
      </c>
      <c r="K335" s="255"/>
      <c r="L335" s="263">
        <v>40951</v>
      </c>
      <c r="M335" s="264"/>
      <c r="N335" s="265"/>
    </row>
    <row r="336" spans="1:14" x14ac:dyDescent="0.25">
      <c r="A336" s="260">
        <v>40955</v>
      </c>
      <c r="B336" s="261" t="s">
        <v>4393</v>
      </c>
      <c r="C336" s="313"/>
      <c r="D336" s="313" t="s">
        <v>4396</v>
      </c>
      <c r="E336" s="313" t="s">
        <v>6508</v>
      </c>
      <c r="F336" s="313" t="s">
        <v>8606</v>
      </c>
      <c r="G336" s="313" t="s">
        <v>10101</v>
      </c>
      <c r="H336" s="313" t="s">
        <v>4399</v>
      </c>
      <c r="I336" s="313">
        <v>4</v>
      </c>
      <c r="J336" s="260">
        <v>40941</v>
      </c>
      <c r="K336" s="255"/>
      <c r="L336" s="263">
        <v>40951</v>
      </c>
      <c r="M336" s="264"/>
      <c r="N336" s="265"/>
    </row>
    <row r="337" spans="1:14" x14ac:dyDescent="0.25">
      <c r="A337" s="260">
        <v>40961</v>
      </c>
      <c r="B337" s="261" t="s">
        <v>1560</v>
      </c>
      <c r="C337" s="313" t="s">
        <v>2849</v>
      </c>
      <c r="D337" s="313" t="s">
        <v>2850</v>
      </c>
      <c r="E337" s="313" t="s">
        <v>9954</v>
      </c>
      <c r="F337" s="313" t="s">
        <v>9327</v>
      </c>
      <c r="G337" s="313" t="s">
        <v>123</v>
      </c>
      <c r="H337" s="313" t="s">
        <v>602</v>
      </c>
      <c r="I337" s="313">
        <v>40</v>
      </c>
      <c r="J337" s="260">
        <v>40975</v>
      </c>
      <c r="K337" s="255"/>
      <c r="L337" s="263">
        <v>40980</v>
      </c>
      <c r="M337" s="264"/>
      <c r="N337" s="265"/>
    </row>
    <row r="338" spans="1:14" x14ac:dyDescent="0.25">
      <c r="A338" s="260">
        <v>40966</v>
      </c>
      <c r="B338" s="261" t="s">
        <v>6058</v>
      </c>
      <c r="C338" s="313" t="s">
        <v>5398</v>
      </c>
      <c r="D338" s="313" t="s">
        <v>4878</v>
      </c>
      <c r="E338" s="313" t="s">
        <v>6508</v>
      </c>
      <c r="F338" s="313" t="s">
        <v>10255</v>
      </c>
      <c r="G338" s="313" t="s">
        <v>355</v>
      </c>
      <c r="H338" s="313" t="s">
        <v>10007</v>
      </c>
      <c r="I338" s="313">
        <v>70</v>
      </c>
      <c r="J338" s="260">
        <v>40970</v>
      </c>
      <c r="K338" s="255"/>
      <c r="L338" s="263">
        <v>40970</v>
      </c>
      <c r="M338" s="264"/>
      <c r="N338" s="265"/>
    </row>
    <row r="339" spans="1:14" x14ac:dyDescent="0.25">
      <c r="A339" s="260">
        <v>40966</v>
      </c>
      <c r="B339" s="261" t="s">
        <v>353</v>
      </c>
      <c r="C339" s="313" t="s">
        <v>354</v>
      </c>
      <c r="D339" s="313" t="s">
        <v>4394</v>
      </c>
      <c r="E339" s="313" t="s">
        <v>6508</v>
      </c>
      <c r="F339" s="313" t="s">
        <v>8606</v>
      </c>
      <c r="G339" s="313" t="s">
        <v>10597</v>
      </c>
      <c r="H339" s="313" t="s">
        <v>10007</v>
      </c>
      <c r="I339" s="313">
        <v>12</v>
      </c>
      <c r="J339" s="260">
        <v>40968</v>
      </c>
      <c r="K339" s="255"/>
      <c r="L339" s="263">
        <v>40969</v>
      </c>
      <c r="M339" s="264"/>
      <c r="N339" s="265"/>
    </row>
    <row r="340" spans="1:14" x14ac:dyDescent="0.25">
      <c r="A340" s="260">
        <v>40967</v>
      </c>
      <c r="B340" s="261" t="s">
        <v>353</v>
      </c>
      <c r="C340" s="313" t="s">
        <v>354</v>
      </c>
      <c r="D340" s="313" t="s">
        <v>4394</v>
      </c>
      <c r="E340" s="313" t="s">
        <v>6508</v>
      </c>
      <c r="F340" s="313" t="s">
        <v>8606</v>
      </c>
      <c r="G340" s="313" t="s">
        <v>10597</v>
      </c>
      <c r="H340" s="313" t="s">
        <v>9990</v>
      </c>
      <c r="I340" s="313">
        <v>2</v>
      </c>
      <c r="J340" s="260">
        <v>40969</v>
      </c>
      <c r="K340" s="255"/>
      <c r="L340" s="263">
        <v>40969</v>
      </c>
      <c r="M340" s="264"/>
      <c r="N340" s="265"/>
    </row>
    <row r="341" spans="1:14" x14ac:dyDescent="0.25">
      <c r="A341" s="260">
        <v>40968</v>
      </c>
      <c r="B341" s="261" t="s">
        <v>353</v>
      </c>
      <c r="C341" s="313" t="s">
        <v>354</v>
      </c>
      <c r="D341" s="313" t="s">
        <v>4394</v>
      </c>
      <c r="E341" s="313" t="s">
        <v>6508</v>
      </c>
      <c r="F341" s="313" t="s">
        <v>8606</v>
      </c>
      <c r="G341" s="313" t="s">
        <v>10597</v>
      </c>
      <c r="H341" s="313" t="s">
        <v>2655</v>
      </c>
      <c r="I341" s="313">
        <v>2</v>
      </c>
      <c r="J341" s="260">
        <v>40970</v>
      </c>
      <c r="K341" s="255"/>
      <c r="L341" s="263">
        <v>40969</v>
      </c>
      <c r="M341" s="264"/>
      <c r="N341" s="265"/>
    </row>
    <row r="342" spans="1:14" x14ac:dyDescent="0.25">
      <c r="A342" s="260">
        <v>40969</v>
      </c>
      <c r="B342" s="261" t="s">
        <v>10423</v>
      </c>
      <c r="C342" s="313" t="s">
        <v>10422</v>
      </c>
      <c r="D342" s="313" t="s">
        <v>10424</v>
      </c>
      <c r="E342" s="313" t="s">
        <v>9415</v>
      </c>
      <c r="F342" s="313" t="s">
        <v>10255</v>
      </c>
      <c r="G342" s="313" t="s">
        <v>10425</v>
      </c>
      <c r="H342" s="313" t="s">
        <v>10007</v>
      </c>
      <c r="I342" s="313">
        <v>80</v>
      </c>
      <c r="J342" s="260">
        <v>40981</v>
      </c>
      <c r="K342" s="255"/>
      <c r="L342" s="263">
        <v>40981</v>
      </c>
      <c r="M342" s="264"/>
      <c r="N342" s="265"/>
    </row>
    <row r="343" spans="1:14" x14ac:dyDescent="0.25">
      <c r="A343" s="260">
        <v>40976</v>
      </c>
      <c r="B343" s="261" t="s">
        <v>3963</v>
      </c>
      <c r="C343" s="313" t="s">
        <v>5398</v>
      </c>
      <c r="D343" s="313" t="s">
        <v>4878</v>
      </c>
      <c r="E343" s="313" t="s">
        <v>6508</v>
      </c>
      <c r="F343" s="313" t="s">
        <v>2109</v>
      </c>
      <c r="G343" s="313" t="s">
        <v>3961</v>
      </c>
      <c r="H343" s="313" t="s">
        <v>3964</v>
      </c>
      <c r="I343" s="313">
        <v>155</v>
      </c>
      <c r="J343" s="260">
        <v>40981</v>
      </c>
      <c r="K343" s="255"/>
      <c r="L343" s="263">
        <v>40981</v>
      </c>
      <c r="M343" s="264"/>
      <c r="N343" s="265"/>
    </row>
    <row r="344" spans="1:14" x14ac:dyDescent="0.25">
      <c r="A344" s="260">
        <v>40980</v>
      </c>
      <c r="B344" s="261" t="s">
        <v>10181</v>
      </c>
      <c r="C344" s="313" t="s">
        <v>10182</v>
      </c>
      <c r="D344" s="313" t="s">
        <v>10183</v>
      </c>
      <c r="E344" s="313" t="s">
        <v>3301</v>
      </c>
      <c r="F344" s="313" t="s">
        <v>10255</v>
      </c>
      <c r="G344" s="313" t="s">
        <v>5539</v>
      </c>
      <c r="H344" s="313" t="s">
        <v>4080</v>
      </c>
      <c r="I344" s="313" t="s">
        <v>10184</v>
      </c>
      <c r="J344" s="260">
        <v>40987</v>
      </c>
      <c r="K344" s="255"/>
      <c r="L344" s="263">
        <v>40987</v>
      </c>
      <c r="M344" s="264"/>
      <c r="N344" s="265"/>
    </row>
    <row r="345" spans="1:14" x14ac:dyDescent="0.25">
      <c r="A345" s="260">
        <v>40980</v>
      </c>
      <c r="B345" s="261" t="s">
        <v>10181</v>
      </c>
      <c r="C345" s="313" t="s">
        <v>10182</v>
      </c>
      <c r="D345" s="313" t="s">
        <v>10183</v>
      </c>
      <c r="E345" s="313" t="s">
        <v>3301</v>
      </c>
      <c r="F345" s="313" t="s">
        <v>10255</v>
      </c>
      <c r="G345" s="313" t="s">
        <v>5539</v>
      </c>
      <c r="H345" s="313" t="s">
        <v>6444</v>
      </c>
      <c r="I345" s="313" t="s">
        <v>855</v>
      </c>
      <c r="J345" s="260">
        <v>40987</v>
      </c>
      <c r="K345" s="255"/>
      <c r="L345" s="263">
        <v>40987</v>
      </c>
      <c r="M345" s="264"/>
      <c r="N345" s="265"/>
    </row>
    <row r="346" spans="1:14" x14ac:dyDescent="0.25">
      <c r="A346" s="260">
        <v>40983</v>
      </c>
      <c r="B346" s="261" t="s">
        <v>6907</v>
      </c>
      <c r="C346" s="313" t="s">
        <v>6908</v>
      </c>
      <c r="D346" s="313"/>
      <c r="E346" s="313" t="s">
        <v>6508</v>
      </c>
      <c r="F346" s="313" t="s">
        <v>8606</v>
      </c>
      <c r="G346" s="313" t="s">
        <v>10101</v>
      </c>
      <c r="H346" s="313" t="s">
        <v>10007</v>
      </c>
      <c r="I346" s="313">
        <v>1</v>
      </c>
      <c r="J346" s="260">
        <v>40984</v>
      </c>
      <c r="K346" s="255"/>
      <c r="L346" s="263">
        <v>40977</v>
      </c>
      <c r="M346" s="264"/>
      <c r="N346" s="265"/>
    </row>
    <row r="347" spans="1:14" x14ac:dyDescent="0.25">
      <c r="A347" s="260">
        <v>40984</v>
      </c>
      <c r="B347" s="261" t="s">
        <v>6907</v>
      </c>
      <c r="C347" s="313" t="s">
        <v>6908</v>
      </c>
      <c r="D347" s="313"/>
      <c r="E347" s="313" t="s">
        <v>6508</v>
      </c>
      <c r="F347" s="313" t="s">
        <v>5597</v>
      </c>
      <c r="G347" s="313" t="s">
        <v>10101</v>
      </c>
      <c r="H347" s="313" t="s">
        <v>4163</v>
      </c>
      <c r="I347" s="313">
        <v>2</v>
      </c>
      <c r="J347" s="260">
        <v>40984</v>
      </c>
      <c r="K347" s="255"/>
      <c r="L347" s="263">
        <v>40984</v>
      </c>
      <c r="M347" s="264"/>
      <c r="N347" s="265"/>
    </row>
    <row r="348" spans="1:14" x14ac:dyDescent="0.25">
      <c r="A348" s="260">
        <v>40987</v>
      </c>
      <c r="B348" s="261" t="s">
        <v>2332</v>
      </c>
      <c r="C348" s="313" t="s">
        <v>8502</v>
      </c>
      <c r="D348" s="313" t="s">
        <v>4394</v>
      </c>
      <c r="E348" s="313" t="s">
        <v>5941</v>
      </c>
      <c r="F348" s="313" t="s">
        <v>8606</v>
      </c>
      <c r="G348" s="313" t="s">
        <v>10101</v>
      </c>
      <c r="H348" s="313" t="s">
        <v>9990</v>
      </c>
      <c r="I348" s="313">
        <v>40</v>
      </c>
      <c r="J348" s="260">
        <v>40996</v>
      </c>
      <c r="K348" s="255"/>
      <c r="L348" s="263">
        <v>40996</v>
      </c>
      <c r="M348" s="264"/>
      <c r="N348" s="265"/>
    </row>
    <row r="349" spans="1:14" x14ac:dyDescent="0.25">
      <c r="A349" s="260">
        <v>40988</v>
      </c>
      <c r="B349" s="261" t="s">
        <v>2332</v>
      </c>
      <c r="C349" s="313" t="s">
        <v>8502</v>
      </c>
      <c r="D349" s="313" t="s">
        <v>4395</v>
      </c>
      <c r="E349" s="313" t="s">
        <v>5941</v>
      </c>
      <c r="F349" s="313" t="s">
        <v>8606</v>
      </c>
      <c r="G349" s="313" t="s">
        <v>10101</v>
      </c>
      <c r="H349" s="313" t="s">
        <v>1147</v>
      </c>
      <c r="I349" s="313">
        <v>5</v>
      </c>
      <c r="J349" s="260">
        <v>40996</v>
      </c>
      <c r="K349" s="255"/>
      <c r="L349" s="263">
        <v>40996</v>
      </c>
      <c r="M349" s="264"/>
      <c r="N349" s="265"/>
    </row>
    <row r="350" spans="1:14" x14ac:dyDescent="0.25">
      <c r="A350" s="260">
        <v>41003</v>
      </c>
      <c r="B350" s="261" t="s">
        <v>3417</v>
      </c>
      <c r="C350" s="313" t="s">
        <v>5398</v>
      </c>
      <c r="D350" s="313" t="s">
        <v>4878</v>
      </c>
      <c r="E350" s="318" t="s">
        <v>6508</v>
      </c>
      <c r="F350" s="313" t="s">
        <v>2109</v>
      </c>
      <c r="G350" s="313" t="s">
        <v>10101</v>
      </c>
      <c r="H350" s="313" t="s">
        <v>3962</v>
      </c>
      <c r="I350" s="313">
        <v>45</v>
      </c>
      <c r="J350" s="260">
        <v>41005</v>
      </c>
      <c r="K350" s="255"/>
      <c r="L350" s="263">
        <v>41005</v>
      </c>
      <c r="M350" s="264"/>
      <c r="N350" s="265"/>
    </row>
    <row r="351" spans="1:14" x14ac:dyDescent="0.25">
      <c r="A351" s="260">
        <v>41009</v>
      </c>
      <c r="B351" s="261" t="s">
        <v>10380</v>
      </c>
      <c r="C351" s="313" t="s">
        <v>3966</v>
      </c>
      <c r="D351" s="313" t="s">
        <v>3967</v>
      </c>
      <c r="E351" s="313" t="s">
        <v>9954</v>
      </c>
      <c r="F351" s="313" t="s">
        <v>8908</v>
      </c>
      <c r="G351" s="313" t="s">
        <v>3970</v>
      </c>
      <c r="H351" s="313" t="s">
        <v>2464</v>
      </c>
      <c r="I351" s="313">
        <v>7</v>
      </c>
      <c r="J351" s="260">
        <v>41024</v>
      </c>
      <c r="K351" s="255"/>
      <c r="L351" s="263">
        <v>40977</v>
      </c>
      <c r="M351" s="264"/>
      <c r="N351" s="265"/>
    </row>
    <row r="352" spans="1:14" x14ac:dyDescent="0.25">
      <c r="A352" s="260">
        <v>41011</v>
      </c>
      <c r="B352" s="261" t="s">
        <v>10380</v>
      </c>
      <c r="C352" s="313" t="s">
        <v>3966</v>
      </c>
      <c r="D352" s="313" t="s">
        <v>3967</v>
      </c>
      <c r="E352" s="313" t="s">
        <v>9954</v>
      </c>
      <c r="F352" s="313" t="s">
        <v>9327</v>
      </c>
      <c r="G352" s="313" t="s">
        <v>3968</v>
      </c>
      <c r="H352" s="313" t="s">
        <v>602</v>
      </c>
      <c r="I352" s="313">
        <v>22</v>
      </c>
      <c r="J352" s="260">
        <v>41024</v>
      </c>
      <c r="K352" s="255"/>
      <c r="L352" s="263">
        <v>40977</v>
      </c>
      <c r="M352" s="264"/>
      <c r="N352" s="265"/>
    </row>
    <row r="353" spans="1:18" x14ac:dyDescent="0.25">
      <c r="A353" s="260">
        <v>41012</v>
      </c>
      <c r="B353" s="261" t="s">
        <v>10744</v>
      </c>
      <c r="C353" s="313" t="s">
        <v>10746</v>
      </c>
      <c r="D353" s="313" t="s">
        <v>10745</v>
      </c>
      <c r="E353" s="318" t="s">
        <v>6508</v>
      </c>
      <c r="F353" s="313" t="s">
        <v>8606</v>
      </c>
      <c r="G353" s="313" t="s">
        <v>10101</v>
      </c>
      <c r="H353" s="313" t="s">
        <v>10007</v>
      </c>
      <c r="I353" s="313">
        <v>27</v>
      </c>
      <c r="J353" s="260">
        <v>41015</v>
      </c>
      <c r="K353" s="255"/>
      <c r="L353" s="263">
        <v>41015</v>
      </c>
      <c r="M353" s="264"/>
      <c r="N353" s="265"/>
    </row>
    <row r="354" spans="1:18" x14ac:dyDescent="0.25">
      <c r="A354" s="260">
        <v>41012</v>
      </c>
      <c r="B354" s="261" t="s">
        <v>10744</v>
      </c>
      <c r="C354" s="313" t="s">
        <v>10747</v>
      </c>
      <c r="D354" s="313" t="s">
        <v>8075</v>
      </c>
      <c r="E354" s="313" t="s">
        <v>9415</v>
      </c>
      <c r="F354" s="313" t="s">
        <v>10255</v>
      </c>
      <c r="G354" s="313" t="s">
        <v>10749</v>
      </c>
      <c r="H354" s="313" t="s">
        <v>10007</v>
      </c>
      <c r="I354" s="313">
        <v>10</v>
      </c>
      <c r="J354" s="260">
        <v>41019</v>
      </c>
      <c r="K354" s="255"/>
      <c r="L354" s="263">
        <v>41019</v>
      </c>
      <c r="M354" s="264"/>
      <c r="N354" s="265"/>
    </row>
    <row r="355" spans="1:18" x14ac:dyDescent="0.25">
      <c r="A355" s="260">
        <v>41012</v>
      </c>
      <c r="B355" s="261" t="s">
        <v>10744</v>
      </c>
      <c r="C355" s="313" t="s">
        <v>2010</v>
      </c>
      <c r="D355" s="313" t="s">
        <v>7813</v>
      </c>
      <c r="E355" s="313" t="s">
        <v>9415</v>
      </c>
      <c r="F355" s="313" t="s">
        <v>10255</v>
      </c>
      <c r="G355" s="313" t="s">
        <v>4618</v>
      </c>
      <c r="H355" s="313" t="s">
        <v>10007</v>
      </c>
      <c r="I355" s="313">
        <v>15</v>
      </c>
      <c r="J355" s="260">
        <v>41019</v>
      </c>
      <c r="K355" s="255"/>
      <c r="L355" s="263">
        <v>41019</v>
      </c>
      <c r="M355" s="264"/>
      <c r="N355" s="265"/>
    </row>
    <row r="356" spans="1:18" x14ac:dyDescent="0.25">
      <c r="A356" s="260">
        <v>41012</v>
      </c>
      <c r="B356" s="261" t="s">
        <v>10744</v>
      </c>
      <c r="C356" s="313" t="s">
        <v>10748</v>
      </c>
      <c r="D356" s="313" t="s">
        <v>10750</v>
      </c>
      <c r="E356" s="313" t="s">
        <v>9415</v>
      </c>
      <c r="F356" s="313" t="s">
        <v>10255</v>
      </c>
      <c r="G356" s="313" t="s">
        <v>6479</v>
      </c>
      <c r="H356" s="313" t="s">
        <v>10007</v>
      </c>
      <c r="I356" s="313">
        <v>5</v>
      </c>
      <c r="J356" s="260">
        <v>41019</v>
      </c>
      <c r="K356" s="255"/>
      <c r="L356" s="263">
        <v>41019</v>
      </c>
      <c r="M356" s="264"/>
      <c r="N356" s="265"/>
    </row>
    <row r="357" spans="1:18" x14ac:dyDescent="0.25">
      <c r="A357" s="260">
        <v>41015</v>
      </c>
      <c r="B357" s="261" t="s">
        <v>2843</v>
      </c>
      <c r="C357" s="313" t="s">
        <v>2844</v>
      </c>
      <c r="D357" s="313" t="s">
        <v>2845</v>
      </c>
      <c r="E357" s="313" t="s">
        <v>9415</v>
      </c>
      <c r="F357" s="313" t="s">
        <v>8606</v>
      </c>
      <c r="G357" s="313" t="s">
        <v>8646</v>
      </c>
      <c r="H357" s="313" t="s">
        <v>10007</v>
      </c>
      <c r="I357" s="313">
        <v>8</v>
      </c>
      <c r="J357" s="260">
        <v>41019</v>
      </c>
      <c r="K357" s="255"/>
      <c r="L357" s="263">
        <v>41019</v>
      </c>
      <c r="M357" s="264"/>
      <c r="N357" s="265"/>
    </row>
    <row r="358" spans="1:18" x14ac:dyDescent="0.25">
      <c r="A358" s="260">
        <v>41023</v>
      </c>
      <c r="B358" s="261" t="s">
        <v>10379</v>
      </c>
      <c r="C358" s="313" t="s">
        <v>5398</v>
      </c>
      <c r="D358" s="313" t="s">
        <v>4878</v>
      </c>
      <c r="E358" s="318" t="s">
        <v>6508</v>
      </c>
      <c r="F358" s="313" t="s">
        <v>2109</v>
      </c>
      <c r="G358" s="313" t="s">
        <v>3961</v>
      </c>
      <c r="H358" s="313" t="s">
        <v>10007</v>
      </c>
      <c r="I358" s="313">
        <v>65</v>
      </c>
      <c r="J358" s="260">
        <v>41029</v>
      </c>
      <c r="K358" s="255"/>
      <c r="L358" s="263">
        <v>41029</v>
      </c>
      <c r="M358" s="264"/>
      <c r="N358" s="265"/>
    </row>
    <row r="359" spans="1:18" x14ac:dyDescent="0.25">
      <c r="A359" s="260">
        <v>41025</v>
      </c>
      <c r="B359" s="261" t="s">
        <v>7684</v>
      </c>
      <c r="C359" s="313" t="s">
        <v>7683</v>
      </c>
      <c r="D359" s="313" t="s">
        <v>7685</v>
      </c>
      <c r="E359" s="318" t="s">
        <v>6508</v>
      </c>
      <c r="F359" s="313" t="s">
        <v>8606</v>
      </c>
      <c r="G359" s="313" t="s">
        <v>10101</v>
      </c>
      <c r="H359" s="313" t="s">
        <v>10007</v>
      </c>
      <c r="I359" s="313">
        <v>16</v>
      </c>
      <c r="J359" s="260">
        <v>41029</v>
      </c>
      <c r="K359" s="255"/>
      <c r="L359" s="263">
        <v>41029</v>
      </c>
      <c r="M359" s="264"/>
      <c r="N359" s="265"/>
    </row>
    <row r="360" spans="1:18" x14ac:dyDescent="0.25">
      <c r="A360" s="260">
        <v>41029</v>
      </c>
      <c r="B360" s="261" t="s">
        <v>5356</v>
      </c>
      <c r="C360" s="313" t="s">
        <v>10746</v>
      </c>
      <c r="D360" s="313" t="s">
        <v>10745</v>
      </c>
      <c r="E360" s="318" t="s">
        <v>6508</v>
      </c>
      <c r="F360" s="313" t="s">
        <v>8606</v>
      </c>
      <c r="G360" s="313" t="s">
        <v>10101</v>
      </c>
      <c r="H360" s="313" t="s">
        <v>7530</v>
      </c>
      <c r="I360" s="313">
        <v>20</v>
      </c>
      <c r="J360" s="260">
        <v>41033</v>
      </c>
      <c r="K360" s="255"/>
      <c r="L360" s="263">
        <v>41033</v>
      </c>
      <c r="M360" s="264"/>
      <c r="N360" s="265"/>
    </row>
    <row r="361" spans="1:18" x14ac:dyDescent="0.25">
      <c r="A361" s="260">
        <v>41030</v>
      </c>
      <c r="B361" s="261" t="s">
        <v>3865</v>
      </c>
      <c r="C361" s="313" t="s">
        <v>5398</v>
      </c>
      <c r="D361" s="313" t="s">
        <v>4878</v>
      </c>
      <c r="E361" s="318" t="s">
        <v>6508</v>
      </c>
      <c r="F361" s="318" t="s">
        <v>10255</v>
      </c>
      <c r="G361" s="313" t="s">
        <v>3961</v>
      </c>
      <c r="H361" s="313" t="s">
        <v>10007</v>
      </c>
      <c r="I361" s="313">
        <v>45</v>
      </c>
      <c r="J361" s="260">
        <v>40912</v>
      </c>
      <c r="K361" s="255"/>
      <c r="L361" s="263">
        <v>41033</v>
      </c>
      <c r="M361" s="264"/>
      <c r="N361" s="265"/>
    </row>
    <row r="362" spans="1:18" x14ac:dyDescent="0.25">
      <c r="A362" s="260">
        <v>41046</v>
      </c>
      <c r="B362" s="261" t="s">
        <v>10150</v>
      </c>
      <c r="C362" s="313" t="s">
        <v>10151</v>
      </c>
      <c r="D362" s="318" t="s">
        <v>10152</v>
      </c>
      <c r="E362" s="318" t="s">
        <v>15628</v>
      </c>
      <c r="F362" s="313" t="s">
        <v>9327</v>
      </c>
      <c r="G362" s="313" t="s">
        <v>3738</v>
      </c>
      <c r="H362" s="313" t="s">
        <v>602</v>
      </c>
      <c r="I362" s="313">
        <v>57</v>
      </c>
      <c r="J362" s="260">
        <v>41061</v>
      </c>
      <c r="K362" s="255"/>
      <c r="L362" s="263">
        <v>40914</v>
      </c>
      <c r="M362" s="264"/>
      <c r="N362" s="265"/>
    </row>
    <row r="363" spans="1:18" x14ac:dyDescent="0.25">
      <c r="A363" s="260">
        <v>41103</v>
      </c>
      <c r="B363" s="261" t="s">
        <v>2973</v>
      </c>
      <c r="C363" s="313" t="s">
        <v>2010</v>
      </c>
      <c r="D363" s="313" t="s">
        <v>7813</v>
      </c>
      <c r="E363" s="313" t="s">
        <v>6508</v>
      </c>
      <c r="F363" s="313" t="s">
        <v>8606</v>
      </c>
      <c r="G363" s="313" t="s">
        <v>2974</v>
      </c>
      <c r="H363" s="313" t="s">
        <v>14170</v>
      </c>
      <c r="I363" s="313" t="s">
        <v>6454</v>
      </c>
      <c r="J363" s="260">
        <v>41107</v>
      </c>
      <c r="K363" s="255"/>
      <c r="L363" s="263">
        <v>41107</v>
      </c>
      <c r="M363" s="264">
        <v>279</v>
      </c>
      <c r="N363" s="265">
        <v>22.77</v>
      </c>
      <c r="P363" s="325" t="s">
        <v>10981</v>
      </c>
      <c r="Q363" s="49">
        <f>N363/21.0833333333333</f>
        <v>1.0800000000000016</v>
      </c>
    </row>
    <row r="364" spans="1:18" x14ac:dyDescent="0.25">
      <c r="A364" s="260">
        <v>41103</v>
      </c>
      <c r="B364" s="303" t="s">
        <v>2973</v>
      </c>
      <c r="C364" s="313" t="s">
        <v>2010</v>
      </c>
      <c r="D364" s="313" t="s">
        <v>7813</v>
      </c>
      <c r="E364" s="318" t="s">
        <v>6508</v>
      </c>
      <c r="F364" s="318" t="s">
        <v>8606</v>
      </c>
      <c r="G364" s="313" t="s">
        <v>2975</v>
      </c>
      <c r="H364" s="288" t="s">
        <v>14170</v>
      </c>
      <c r="I364" s="313" t="s">
        <v>6455</v>
      </c>
      <c r="J364" s="266">
        <v>41107</v>
      </c>
      <c r="K364" s="255"/>
      <c r="L364" s="263">
        <v>41107</v>
      </c>
      <c r="M364" s="264">
        <v>70</v>
      </c>
      <c r="N364" s="265">
        <v>22.77</v>
      </c>
      <c r="O364" s="271"/>
      <c r="P364" s="325" t="s">
        <v>10981</v>
      </c>
      <c r="Q364" s="381">
        <f>N364/21.0833333333333</f>
        <v>1.0800000000000016</v>
      </c>
    </row>
    <row r="365" spans="1:18" x14ac:dyDescent="0.25">
      <c r="A365" s="260">
        <v>41110</v>
      </c>
      <c r="B365" s="303" t="s">
        <v>196</v>
      </c>
      <c r="C365" s="313" t="s">
        <v>2010</v>
      </c>
      <c r="D365" s="313" t="s">
        <v>2215</v>
      </c>
      <c r="E365" s="313" t="s">
        <v>5643</v>
      </c>
      <c r="F365" s="313" t="s">
        <v>197</v>
      </c>
      <c r="G365" s="318" t="s">
        <v>13293</v>
      </c>
      <c r="H365" s="313">
        <v>241</v>
      </c>
      <c r="I365" s="313">
        <v>283</v>
      </c>
      <c r="J365" s="266">
        <v>41113</v>
      </c>
      <c r="K365" s="255"/>
      <c r="L365" s="263">
        <v>41113</v>
      </c>
      <c r="M365" s="264">
        <v>283</v>
      </c>
      <c r="N365" s="265">
        <v>13.6165</v>
      </c>
      <c r="O365" s="271"/>
      <c r="P365" s="325" t="s">
        <v>10981</v>
      </c>
      <c r="Q365" s="381">
        <f>N365/20.0833333333333</f>
        <v>0.67800000000000116</v>
      </c>
      <c r="R365" s="381">
        <f>Q365/0.394</f>
        <v>1.7208121827411196</v>
      </c>
    </row>
    <row r="366" spans="1:18" x14ac:dyDescent="0.25">
      <c r="A366" s="260">
        <v>41116</v>
      </c>
      <c r="B366" s="303" t="s">
        <v>10887</v>
      </c>
      <c r="C366" s="313" t="s">
        <v>2215</v>
      </c>
      <c r="D366" s="313" t="s">
        <v>7813</v>
      </c>
      <c r="E366" s="313" t="s">
        <v>5643</v>
      </c>
      <c r="F366" s="313" t="s">
        <v>7813</v>
      </c>
      <c r="G366" s="313" t="s">
        <v>10888</v>
      </c>
      <c r="H366" s="313">
        <v>241</v>
      </c>
      <c r="I366" s="313">
        <v>322</v>
      </c>
      <c r="J366" s="266">
        <v>41138</v>
      </c>
      <c r="K366" s="255"/>
      <c r="L366" s="263">
        <v>41138</v>
      </c>
      <c r="M366" s="264">
        <f>60+48+60+60+60+60</f>
        <v>348</v>
      </c>
      <c r="N366" s="265">
        <v>33.222566665568401</v>
      </c>
      <c r="O366" s="271"/>
      <c r="P366" s="325" t="s">
        <v>10981</v>
      </c>
      <c r="Q366" s="381">
        <f>N366/20.0833333333333</f>
        <v>1.6542356845926203</v>
      </c>
      <c r="R366" s="381">
        <f>Q366/0.394</f>
        <v>4.1985677273924367</v>
      </c>
    </row>
    <row r="367" spans="1:18" x14ac:dyDescent="0.25">
      <c r="A367" s="260">
        <v>41116</v>
      </c>
      <c r="B367" s="303" t="s">
        <v>10887</v>
      </c>
      <c r="C367" s="313" t="s">
        <v>2215</v>
      </c>
      <c r="D367" s="313" t="s">
        <v>7813</v>
      </c>
      <c r="E367" s="313" t="s">
        <v>5643</v>
      </c>
      <c r="F367" s="313" t="s">
        <v>7813</v>
      </c>
      <c r="G367" s="313" t="s">
        <v>10889</v>
      </c>
      <c r="H367" s="313">
        <v>241</v>
      </c>
      <c r="I367" s="313">
        <v>1425</v>
      </c>
      <c r="J367" s="266">
        <v>41138</v>
      </c>
      <c r="K367" s="255"/>
      <c r="L367" s="263">
        <v>41138</v>
      </c>
      <c r="M367" s="264">
        <f>180+180+(180*5)+222</f>
        <v>1482</v>
      </c>
      <c r="N367" s="265">
        <v>14.907199999507201</v>
      </c>
      <c r="O367" s="271"/>
      <c r="P367" s="325" t="s">
        <v>10981</v>
      </c>
      <c r="Q367" s="381">
        <f>N367/20.0833333333333</f>
        <v>0.7422672198924759</v>
      </c>
      <c r="R367" s="381">
        <f>Q367/0.394</f>
        <v>1.8839269540418169</v>
      </c>
    </row>
    <row r="368" spans="1:18" x14ac:dyDescent="0.25">
      <c r="A368" s="260">
        <v>41116</v>
      </c>
      <c r="B368" s="303" t="s">
        <v>10887</v>
      </c>
      <c r="C368" s="313" t="s">
        <v>2215</v>
      </c>
      <c r="D368" s="313" t="s">
        <v>7813</v>
      </c>
      <c r="E368" s="313" t="s">
        <v>5643</v>
      </c>
      <c r="F368" s="313" t="s">
        <v>7813</v>
      </c>
      <c r="G368" s="313" t="s">
        <v>8697</v>
      </c>
      <c r="H368" s="313">
        <v>241</v>
      </c>
      <c r="I368" s="313">
        <v>497</v>
      </c>
      <c r="J368" s="266">
        <v>41138</v>
      </c>
      <c r="K368" s="255"/>
      <c r="L368" s="263">
        <v>41138</v>
      </c>
      <c r="M368" s="264">
        <f>112+112+112+98+63</f>
        <v>497</v>
      </c>
      <c r="N368" s="265">
        <v>21.572283332620199</v>
      </c>
      <c r="O368" s="271"/>
      <c r="P368" s="325" t="s">
        <v>10981</v>
      </c>
      <c r="Q368" s="381">
        <f>N368/20.0833333333333</f>
        <v>1.0741385891761113</v>
      </c>
      <c r="R368" s="381">
        <f>Q368/0.394</f>
        <v>2.7262400740510437</v>
      </c>
    </row>
    <row r="369" spans="1:18" x14ac:dyDescent="0.25">
      <c r="A369" s="260">
        <v>41117</v>
      </c>
      <c r="B369" s="261" t="s">
        <v>9414</v>
      </c>
      <c r="C369" s="313" t="s">
        <v>1931</v>
      </c>
      <c r="D369" s="313" t="s">
        <v>4221</v>
      </c>
      <c r="E369" s="313" t="s">
        <v>9415</v>
      </c>
      <c r="F369" s="313" t="s">
        <v>10255</v>
      </c>
      <c r="G369" s="313" t="s">
        <v>2781</v>
      </c>
      <c r="H369" s="313" t="s">
        <v>9535</v>
      </c>
      <c r="I369" s="313">
        <v>5</v>
      </c>
      <c r="J369" s="260">
        <v>41124</v>
      </c>
      <c r="K369" s="255"/>
      <c r="L369" s="263">
        <v>41124</v>
      </c>
      <c r="M369" s="264"/>
      <c r="N369" s="265"/>
    </row>
    <row r="370" spans="1:18" x14ac:dyDescent="0.25">
      <c r="A370" s="260">
        <v>41117</v>
      </c>
      <c r="B370" s="303" t="s">
        <v>10890</v>
      </c>
      <c r="C370" s="313" t="s">
        <v>10892</v>
      </c>
      <c r="D370" s="313" t="s">
        <v>10891</v>
      </c>
      <c r="E370" s="313" t="s">
        <v>10894</v>
      </c>
      <c r="F370" s="318" t="s">
        <v>3629</v>
      </c>
      <c r="G370" s="313" t="s">
        <v>10893</v>
      </c>
      <c r="H370" s="313" t="s">
        <v>5876</v>
      </c>
      <c r="I370" s="313">
        <v>7</v>
      </c>
      <c r="J370" s="266">
        <v>41159</v>
      </c>
      <c r="K370" s="255"/>
      <c r="L370" s="263">
        <v>41152</v>
      </c>
      <c r="M370" s="264">
        <v>7</v>
      </c>
      <c r="N370" s="265"/>
      <c r="O370" s="271"/>
      <c r="P370" s="325" t="s">
        <v>10980</v>
      </c>
    </row>
    <row r="371" spans="1:18" x14ac:dyDescent="0.25">
      <c r="A371" s="260">
        <v>41117</v>
      </c>
      <c r="B371" s="303" t="s">
        <v>10890</v>
      </c>
      <c r="C371" s="313" t="s">
        <v>10892</v>
      </c>
      <c r="D371" s="313" t="s">
        <v>10891</v>
      </c>
      <c r="E371" s="313" t="s">
        <v>10894</v>
      </c>
      <c r="F371" s="318" t="s">
        <v>3629</v>
      </c>
      <c r="G371" s="313" t="s">
        <v>10893</v>
      </c>
      <c r="H371" s="313" t="s">
        <v>10895</v>
      </c>
      <c r="I371" s="313">
        <v>20</v>
      </c>
      <c r="J371" s="266">
        <v>41159</v>
      </c>
      <c r="K371" s="255"/>
      <c r="L371" s="263">
        <v>41152</v>
      </c>
      <c r="M371" s="264" t="s">
        <v>479</v>
      </c>
      <c r="N371" s="265"/>
      <c r="O371" s="271"/>
      <c r="P371" s="325" t="s">
        <v>10980</v>
      </c>
    </row>
    <row r="372" spans="1:18" x14ac:dyDescent="0.25">
      <c r="A372" s="260">
        <v>41120</v>
      </c>
      <c r="B372" s="303" t="s">
        <v>200</v>
      </c>
      <c r="C372" s="313" t="s">
        <v>1931</v>
      </c>
      <c r="D372" s="313" t="s">
        <v>4221</v>
      </c>
      <c r="E372" s="313" t="s">
        <v>3702</v>
      </c>
      <c r="F372" s="318" t="s">
        <v>10255</v>
      </c>
      <c r="G372" s="313" t="s">
        <v>5539</v>
      </c>
      <c r="H372" s="313" t="s">
        <v>9535</v>
      </c>
      <c r="I372" s="313">
        <v>5</v>
      </c>
      <c r="J372" s="266"/>
      <c r="K372" s="255"/>
      <c r="L372" s="263">
        <v>41128</v>
      </c>
      <c r="M372" s="264">
        <v>5</v>
      </c>
      <c r="N372" s="265"/>
      <c r="O372" s="271"/>
    </row>
    <row r="373" spans="1:18" x14ac:dyDescent="0.25">
      <c r="A373" s="260">
        <v>41120</v>
      </c>
      <c r="B373" s="303" t="s">
        <v>6349</v>
      </c>
      <c r="C373" s="313" t="s">
        <v>6350</v>
      </c>
      <c r="D373" s="313" t="s">
        <v>6351</v>
      </c>
      <c r="E373" s="318" t="s">
        <v>15628</v>
      </c>
      <c r="F373" s="313" t="s">
        <v>9327</v>
      </c>
      <c r="G373" s="313" t="s">
        <v>6352</v>
      </c>
      <c r="H373" s="313" t="s">
        <v>9916</v>
      </c>
      <c r="I373" s="313" t="s">
        <v>7969</v>
      </c>
      <c r="J373" s="266">
        <v>41120</v>
      </c>
      <c r="K373" s="255"/>
      <c r="L373" s="263">
        <v>41127</v>
      </c>
      <c r="M373" s="264">
        <v>85</v>
      </c>
      <c r="N373" s="265"/>
      <c r="O373" s="271"/>
    </row>
    <row r="374" spans="1:18" x14ac:dyDescent="0.25">
      <c r="A374" s="260">
        <v>41122</v>
      </c>
      <c r="B374" s="303" t="s">
        <v>4219</v>
      </c>
      <c r="C374" s="313" t="s">
        <v>4220</v>
      </c>
      <c r="D374" s="313" t="s">
        <v>4222</v>
      </c>
      <c r="E374" s="318" t="s">
        <v>15628</v>
      </c>
      <c r="F374" s="313" t="s">
        <v>9327</v>
      </c>
      <c r="G374" s="313" t="s">
        <v>4223</v>
      </c>
      <c r="H374" s="313" t="s">
        <v>8612</v>
      </c>
      <c r="I374" s="313">
        <v>30</v>
      </c>
      <c r="J374" s="266">
        <v>41152</v>
      </c>
      <c r="K374" s="255"/>
      <c r="L374" s="263">
        <v>41152</v>
      </c>
      <c r="M374" s="264" t="s">
        <v>10316</v>
      </c>
      <c r="N374" s="265"/>
      <c r="O374" s="271"/>
      <c r="P374" s="325" t="s">
        <v>10980</v>
      </c>
    </row>
    <row r="375" spans="1:18" x14ac:dyDescent="0.25">
      <c r="A375" s="260">
        <v>41122</v>
      </c>
      <c r="B375" s="303" t="s">
        <v>4219</v>
      </c>
      <c r="C375" s="313" t="s">
        <v>4220</v>
      </c>
      <c r="D375" s="313" t="s">
        <v>4222</v>
      </c>
      <c r="E375" s="318" t="s">
        <v>15628</v>
      </c>
      <c r="F375" s="313" t="s">
        <v>9327</v>
      </c>
      <c r="G375" s="313" t="s">
        <v>4224</v>
      </c>
      <c r="H375" s="313" t="s">
        <v>6867</v>
      </c>
      <c r="I375" s="313">
        <v>17</v>
      </c>
      <c r="J375" s="266">
        <v>41152</v>
      </c>
      <c r="K375" s="255"/>
      <c r="L375" s="263">
        <v>41156</v>
      </c>
      <c r="M375" s="264">
        <v>17</v>
      </c>
      <c r="N375" s="265"/>
      <c r="O375" s="271"/>
      <c r="P375" s="325" t="s">
        <v>10980</v>
      </c>
    </row>
    <row r="376" spans="1:18" x14ac:dyDescent="0.25">
      <c r="A376" s="260">
        <v>41128</v>
      </c>
      <c r="B376" s="303">
        <v>947</v>
      </c>
      <c r="C376" s="313" t="s">
        <v>3627</v>
      </c>
      <c r="D376" s="313" t="s">
        <v>3628</v>
      </c>
      <c r="E376" s="313" t="s">
        <v>10894</v>
      </c>
      <c r="F376" s="318" t="s">
        <v>3629</v>
      </c>
      <c r="G376" s="313" t="s">
        <v>3630</v>
      </c>
      <c r="H376" s="313" t="s">
        <v>3631</v>
      </c>
      <c r="I376" s="313" t="s">
        <v>3632</v>
      </c>
      <c r="J376" s="266">
        <v>41156</v>
      </c>
      <c r="K376" s="255"/>
      <c r="L376" s="263">
        <v>41172</v>
      </c>
      <c r="M376" s="264" t="s">
        <v>10776</v>
      </c>
      <c r="N376" s="265"/>
      <c r="O376" s="271"/>
    </row>
    <row r="377" spans="1:18" x14ac:dyDescent="0.25">
      <c r="A377" s="260">
        <v>41134</v>
      </c>
      <c r="B377" s="303" t="s">
        <v>6855</v>
      </c>
      <c r="C377" s="313" t="s">
        <v>2215</v>
      </c>
      <c r="D377" s="313" t="s">
        <v>2215</v>
      </c>
      <c r="E377" s="313" t="s">
        <v>5643</v>
      </c>
      <c r="F377" s="313" t="s">
        <v>7813</v>
      </c>
      <c r="G377" s="313" t="s">
        <v>8203</v>
      </c>
      <c r="H377" s="318">
        <v>240</v>
      </c>
      <c r="I377" s="313">
        <v>600</v>
      </c>
      <c r="J377" s="266">
        <v>41152</v>
      </c>
      <c r="K377" s="255"/>
      <c r="L377" s="263">
        <v>41145</v>
      </c>
      <c r="M377" s="264" t="s">
        <v>1915</v>
      </c>
      <c r="N377" s="265">
        <v>15.273999999999999</v>
      </c>
      <c r="O377" s="271"/>
      <c r="P377" s="325" t="s">
        <v>10981</v>
      </c>
      <c r="Q377" s="381">
        <f>N377/20</f>
        <v>0.76369999999999993</v>
      </c>
      <c r="R377" s="381">
        <f>Q377/0.394</f>
        <v>1.9383248730964464</v>
      </c>
    </row>
    <row r="378" spans="1:18" x14ac:dyDescent="0.25">
      <c r="A378" s="260">
        <v>41137</v>
      </c>
      <c r="B378" s="303">
        <v>20</v>
      </c>
      <c r="C378" s="313" t="s">
        <v>3623</v>
      </c>
      <c r="D378" s="313" t="s">
        <v>3624</v>
      </c>
      <c r="E378" s="313" t="s">
        <v>9954</v>
      </c>
      <c r="F378" s="313" t="s">
        <v>9327</v>
      </c>
      <c r="G378" s="313" t="s">
        <v>3625</v>
      </c>
      <c r="H378" s="313" t="s">
        <v>3626</v>
      </c>
      <c r="I378" s="313">
        <v>25</v>
      </c>
      <c r="J378" s="266">
        <v>41150</v>
      </c>
      <c r="K378" s="255"/>
      <c r="L378" s="263">
        <v>41157</v>
      </c>
      <c r="M378" s="264">
        <v>25</v>
      </c>
      <c r="N378" s="265"/>
      <c r="O378" s="271"/>
    </row>
    <row r="379" spans="1:18" x14ac:dyDescent="0.25">
      <c r="A379" s="260">
        <v>41144</v>
      </c>
      <c r="B379" s="303">
        <v>25</v>
      </c>
      <c r="C379" s="313" t="s">
        <v>6875</v>
      </c>
      <c r="D379" s="313" t="s">
        <v>6876</v>
      </c>
      <c r="E379" s="313" t="s">
        <v>9415</v>
      </c>
      <c r="F379" s="318" t="s">
        <v>3489</v>
      </c>
      <c r="G379" s="313" t="s">
        <v>9489</v>
      </c>
      <c r="H379" s="313" t="s">
        <v>9535</v>
      </c>
      <c r="I379" s="313">
        <v>25</v>
      </c>
      <c r="J379" s="266">
        <v>41150</v>
      </c>
      <c r="K379" s="255"/>
      <c r="L379" s="263">
        <v>41151</v>
      </c>
      <c r="M379" s="264">
        <v>25</v>
      </c>
      <c r="N379" s="265"/>
      <c r="O379" s="271"/>
    </row>
    <row r="380" spans="1:18" x14ac:dyDescent="0.25">
      <c r="A380" s="260">
        <v>41157</v>
      </c>
      <c r="B380" s="303" t="s">
        <v>200</v>
      </c>
      <c r="C380" s="313" t="s">
        <v>3536</v>
      </c>
      <c r="D380" s="313" t="s">
        <v>3537</v>
      </c>
      <c r="E380" s="313" t="s">
        <v>9415</v>
      </c>
      <c r="F380" s="318" t="s">
        <v>3489</v>
      </c>
      <c r="G380" s="313" t="s">
        <v>3538</v>
      </c>
      <c r="H380" s="313" t="s">
        <v>3539</v>
      </c>
      <c r="I380" s="313" t="s">
        <v>3540</v>
      </c>
      <c r="J380" s="266">
        <v>41164</v>
      </c>
      <c r="K380" s="255"/>
      <c r="L380" s="263">
        <v>41162</v>
      </c>
      <c r="M380" s="264">
        <v>30</v>
      </c>
      <c r="N380" s="265"/>
      <c r="O380" s="271"/>
    </row>
    <row r="381" spans="1:18" x14ac:dyDescent="0.25">
      <c r="A381" s="260">
        <v>41158</v>
      </c>
      <c r="B381" s="303" t="s">
        <v>3546</v>
      </c>
      <c r="C381" s="313" t="s">
        <v>3536</v>
      </c>
      <c r="D381" s="313" t="s">
        <v>3537</v>
      </c>
      <c r="E381" s="318" t="s">
        <v>6508</v>
      </c>
      <c r="F381" s="318" t="s">
        <v>8606</v>
      </c>
      <c r="G381" s="313" t="s">
        <v>3547</v>
      </c>
      <c r="H381" s="313" t="s">
        <v>8023</v>
      </c>
      <c r="I381" s="313">
        <v>1</v>
      </c>
      <c r="J381" s="266" t="s">
        <v>3548</v>
      </c>
      <c r="K381" s="255"/>
      <c r="L381" s="263">
        <v>41172</v>
      </c>
      <c r="M381" s="264"/>
      <c r="N381" s="265"/>
      <c r="O381" s="271"/>
    </row>
    <row r="382" spans="1:18" x14ac:dyDescent="0.25">
      <c r="A382" s="260">
        <v>41158</v>
      </c>
      <c r="B382" s="303" t="s">
        <v>3549</v>
      </c>
      <c r="C382" s="313" t="s">
        <v>5485</v>
      </c>
      <c r="D382" s="313" t="s">
        <v>5486</v>
      </c>
      <c r="E382" s="318" t="s">
        <v>6508</v>
      </c>
      <c r="F382" s="318" t="s">
        <v>8606</v>
      </c>
      <c r="G382" s="313" t="s">
        <v>3552</v>
      </c>
      <c r="H382" s="313" t="s">
        <v>3550</v>
      </c>
      <c r="I382" s="313" t="s">
        <v>3551</v>
      </c>
      <c r="J382" s="266"/>
      <c r="K382" s="255"/>
      <c r="L382" s="263">
        <v>41163</v>
      </c>
      <c r="M382" s="264">
        <v>220</v>
      </c>
      <c r="N382" s="265"/>
      <c r="O382" s="271"/>
    </row>
    <row r="383" spans="1:18" x14ac:dyDescent="0.25">
      <c r="A383" s="260">
        <v>41163</v>
      </c>
      <c r="B383" s="303" t="s">
        <v>8696</v>
      </c>
      <c r="C383" s="313" t="s">
        <v>2215</v>
      </c>
      <c r="D383" s="313" t="s">
        <v>2215</v>
      </c>
      <c r="E383" s="313" t="s">
        <v>5643</v>
      </c>
      <c r="F383" s="313" t="s">
        <v>7813</v>
      </c>
      <c r="G383" s="318" t="s">
        <v>8698</v>
      </c>
      <c r="H383" s="313">
        <v>241</v>
      </c>
      <c r="I383" s="313">
        <v>402</v>
      </c>
      <c r="J383" s="266">
        <v>41187</v>
      </c>
      <c r="K383" s="255"/>
      <c r="L383" s="263">
        <v>41190</v>
      </c>
      <c r="M383" s="264">
        <f>260+73+40</f>
        <v>373</v>
      </c>
      <c r="N383" s="265">
        <v>22.4290666666666</v>
      </c>
      <c r="O383" s="271"/>
      <c r="P383" s="325" t="s">
        <v>10981</v>
      </c>
      <c r="Q383" s="381">
        <f>N383/20.0833333333333</f>
        <v>1.1167999999999985</v>
      </c>
      <c r="R383" s="381">
        <f>Q383/0.394</f>
        <v>2.8345177664974579</v>
      </c>
    </row>
    <row r="384" spans="1:18" x14ac:dyDescent="0.25">
      <c r="A384" s="260">
        <v>41163</v>
      </c>
      <c r="B384" s="303" t="s">
        <v>8696</v>
      </c>
      <c r="C384" s="313" t="s">
        <v>2215</v>
      </c>
      <c r="D384" s="313" t="s">
        <v>2215</v>
      </c>
      <c r="E384" s="313" t="s">
        <v>5643</v>
      </c>
      <c r="F384" s="313" t="s">
        <v>7813</v>
      </c>
      <c r="G384" s="313" t="s">
        <v>8697</v>
      </c>
      <c r="H384" s="313">
        <v>120</v>
      </c>
      <c r="I384" s="313">
        <v>1503</v>
      </c>
      <c r="J384" s="266">
        <v>41187</v>
      </c>
      <c r="K384" s="255"/>
      <c r="L384" s="263">
        <v>41191</v>
      </c>
      <c r="M384" s="264">
        <f>176+224+192+224+80+96+224+224+576</f>
        <v>2016</v>
      </c>
      <c r="N384" s="265">
        <v>11.516999999999999</v>
      </c>
      <c r="O384" s="271"/>
      <c r="P384" s="325" t="s">
        <v>10981</v>
      </c>
      <c r="Q384" s="381">
        <f>N384/10</f>
        <v>1.1516999999999999</v>
      </c>
      <c r="R384" s="381">
        <f>Q384/0.499</f>
        <v>2.3080160320641281</v>
      </c>
    </row>
    <row r="385" spans="1:18" x14ac:dyDescent="0.25">
      <c r="A385" s="260">
        <v>41163</v>
      </c>
      <c r="B385" s="303" t="s">
        <v>8696</v>
      </c>
      <c r="C385" s="313" t="s">
        <v>2215</v>
      </c>
      <c r="D385" s="313" t="s">
        <v>2215</v>
      </c>
      <c r="E385" s="313" t="s">
        <v>5643</v>
      </c>
      <c r="F385" s="313" t="s">
        <v>7813</v>
      </c>
      <c r="G385" s="313" t="s">
        <v>10889</v>
      </c>
      <c r="H385" s="313">
        <v>120</v>
      </c>
      <c r="I385" s="313">
        <v>2874</v>
      </c>
      <c r="J385" s="266">
        <v>41187</v>
      </c>
      <c r="K385" s="255"/>
      <c r="L385" s="263">
        <v>41193</v>
      </c>
      <c r="M385" s="264">
        <v>2976</v>
      </c>
      <c r="N385" s="265">
        <v>8.6</v>
      </c>
      <c r="O385" s="271"/>
      <c r="P385" s="325" t="s">
        <v>10981</v>
      </c>
      <c r="Q385" s="381">
        <f>N385/10</f>
        <v>0.86</v>
      </c>
      <c r="R385" s="381">
        <f>Q385/0.349</f>
        <v>2.4641833810888252</v>
      </c>
    </row>
    <row r="386" spans="1:18" x14ac:dyDescent="0.25">
      <c r="A386" s="260">
        <v>41163</v>
      </c>
      <c r="B386" s="303" t="s">
        <v>8696</v>
      </c>
      <c r="C386" s="313" t="s">
        <v>2215</v>
      </c>
      <c r="D386" s="313" t="s">
        <v>2215</v>
      </c>
      <c r="E386" s="313" t="s">
        <v>5643</v>
      </c>
      <c r="F386" s="313" t="s">
        <v>7813</v>
      </c>
      <c r="G386" s="313" t="s">
        <v>10888</v>
      </c>
      <c r="H386" s="313">
        <v>120</v>
      </c>
      <c r="I386" s="313">
        <v>975</v>
      </c>
      <c r="J386" s="266">
        <v>41187</v>
      </c>
      <c r="K386" s="255"/>
      <c r="L386" s="263">
        <v>41204</v>
      </c>
      <c r="M386" s="264">
        <f>399+608</f>
        <v>1007</v>
      </c>
      <c r="N386" s="265">
        <v>17.28</v>
      </c>
      <c r="O386" s="271"/>
      <c r="P386" s="325" t="s">
        <v>10981</v>
      </c>
      <c r="Q386" s="381">
        <f>N386/10</f>
        <v>1.7280000000000002</v>
      </c>
      <c r="R386" s="381">
        <f>Q386/0.349</f>
        <v>4.9512893982808031</v>
      </c>
    </row>
    <row r="387" spans="1:18" x14ac:dyDescent="0.25">
      <c r="A387" s="260">
        <v>41172</v>
      </c>
      <c r="B387" s="261" t="s">
        <v>3549</v>
      </c>
      <c r="C387" s="313" t="s">
        <v>3536</v>
      </c>
      <c r="D387" s="313" t="s">
        <v>3537</v>
      </c>
      <c r="E387" s="313" t="s">
        <v>9415</v>
      </c>
      <c r="F387" s="313" t="s">
        <v>3489</v>
      </c>
      <c r="G387" s="313" t="s">
        <v>10749</v>
      </c>
      <c r="H387" s="313">
        <v>120</v>
      </c>
      <c r="I387" s="313">
        <v>12</v>
      </c>
      <c r="J387" s="260">
        <v>41192</v>
      </c>
      <c r="K387" s="255"/>
      <c r="L387" s="263">
        <v>41192</v>
      </c>
      <c r="M387" s="264"/>
      <c r="N387" s="265"/>
    </row>
    <row r="388" spans="1:18" x14ac:dyDescent="0.25">
      <c r="A388" s="260">
        <v>41176</v>
      </c>
      <c r="B388" s="303" t="s">
        <v>7228</v>
      </c>
      <c r="C388" s="313" t="s">
        <v>7229</v>
      </c>
      <c r="D388" s="313"/>
      <c r="E388" s="313" t="s">
        <v>9415</v>
      </c>
      <c r="F388" s="313" t="s">
        <v>7230</v>
      </c>
      <c r="G388" s="313" t="s">
        <v>9706</v>
      </c>
      <c r="H388" s="313" t="s">
        <v>9535</v>
      </c>
      <c r="I388" s="313" t="s">
        <v>7231</v>
      </c>
      <c r="J388" s="266"/>
      <c r="K388" s="255"/>
      <c r="L388" s="263">
        <v>41191</v>
      </c>
      <c r="M388" s="264">
        <v>82</v>
      </c>
      <c r="N388" s="265"/>
      <c r="O388" s="271"/>
    </row>
    <row r="389" spans="1:18" x14ac:dyDescent="0.25">
      <c r="A389" s="260">
        <v>41180</v>
      </c>
      <c r="B389" s="303" t="s">
        <v>8933</v>
      </c>
      <c r="C389" s="313" t="s">
        <v>8934</v>
      </c>
      <c r="D389" s="313" t="s">
        <v>8935</v>
      </c>
      <c r="E389" s="318" t="s">
        <v>6508</v>
      </c>
      <c r="F389" s="318" t="s">
        <v>6884</v>
      </c>
      <c r="G389" s="313" t="s">
        <v>6088</v>
      </c>
      <c r="H389" s="313" t="s">
        <v>8936</v>
      </c>
      <c r="I389" s="313">
        <v>10</v>
      </c>
      <c r="J389" s="266">
        <v>41187</v>
      </c>
      <c r="K389" s="255"/>
      <c r="L389" s="263">
        <v>41187</v>
      </c>
      <c r="M389" s="264">
        <v>10</v>
      </c>
      <c r="N389" s="265"/>
      <c r="O389" s="271"/>
      <c r="P389" s="325" t="s">
        <v>10980</v>
      </c>
    </row>
    <row r="390" spans="1:18" x14ac:dyDescent="0.25">
      <c r="A390" s="260">
        <v>41180</v>
      </c>
      <c r="B390" s="303" t="s">
        <v>8933</v>
      </c>
      <c r="C390" s="313" t="s">
        <v>8934</v>
      </c>
      <c r="D390" s="313" t="s">
        <v>8935</v>
      </c>
      <c r="E390" s="318" t="s">
        <v>6508</v>
      </c>
      <c r="F390" s="313" t="s">
        <v>6884</v>
      </c>
      <c r="G390" s="313" t="s">
        <v>6088</v>
      </c>
      <c r="H390" s="313" t="s">
        <v>3371</v>
      </c>
      <c r="I390" s="313">
        <v>65</v>
      </c>
      <c r="J390" s="266">
        <v>41187</v>
      </c>
      <c r="K390" s="255"/>
      <c r="L390" s="263">
        <v>41187</v>
      </c>
      <c r="M390" s="264">
        <v>65</v>
      </c>
      <c r="N390" s="265"/>
      <c r="O390" s="271"/>
      <c r="P390" s="325" t="s">
        <v>10980</v>
      </c>
    </row>
    <row r="391" spans="1:18" x14ac:dyDescent="0.25">
      <c r="A391" s="260">
        <v>41180</v>
      </c>
      <c r="B391" s="303" t="s">
        <v>8933</v>
      </c>
      <c r="C391" s="313" t="s">
        <v>8934</v>
      </c>
      <c r="D391" s="313" t="s">
        <v>8935</v>
      </c>
      <c r="E391" s="318" t="s">
        <v>6508</v>
      </c>
      <c r="F391" s="313" t="s">
        <v>6884</v>
      </c>
      <c r="G391" s="313" t="s">
        <v>6088</v>
      </c>
      <c r="H391" s="313" t="s">
        <v>8937</v>
      </c>
      <c r="I391" s="313">
        <v>30</v>
      </c>
      <c r="J391" s="266">
        <v>41187</v>
      </c>
      <c r="K391" s="255"/>
      <c r="L391" s="263">
        <v>41187</v>
      </c>
      <c r="M391" s="264">
        <v>30</v>
      </c>
      <c r="N391" s="265"/>
      <c r="O391" s="271"/>
      <c r="P391" s="325" t="s">
        <v>10980</v>
      </c>
    </row>
    <row r="392" spans="1:18" x14ac:dyDescent="0.25">
      <c r="A392" s="260">
        <v>41186</v>
      </c>
      <c r="B392" s="303" t="s">
        <v>9982</v>
      </c>
      <c r="C392" s="313" t="s">
        <v>9978</v>
      </c>
      <c r="D392" s="313" t="s">
        <v>5871</v>
      </c>
      <c r="E392" s="318" t="s">
        <v>6508</v>
      </c>
      <c r="F392" s="318" t="s">
        <v>7493</v>
      </c>
      <c r="G392" s="313" t="s">
        <v>6088</v>
      </c>
      <c r="H392" s="313" t="s">
        <v>3371</v>
      </c>
      <c r="I392" s="313">
        <v>90</v>
      </c>
      <c r="J392" s="266">
        <v>41192</v>
      </c>
      <c r="K392" s="255"/>
      <c r="L392" s="263">
        <v>41192</v>
      </c>
      <c r="M392" s="264">
        <v>90</v>
      </c>
      <c r="N392" s="265"/>
      <c r="O392" s="271"/>
      <c r="P392" s="325" t="s">
        <v>10980</v>
      </c>
    </row>
    <row r="393" spans="1:18" x14ac:dyDescent="0.25">
      <c r="A393" s="260">
        <v>41191</v>
      </c>
      <c r="B393" s="303" t="s">
        <v>9164</v>
      </c>
      <c r="C393" s="313" t="s">
        <v>9165</v>
      </c>
      <c r="D393" s="313" t="s">
        <v>9166</v>
      </c>
      <c r="E393" s="313" t="s">
        <v>9167</v>
      </c>
      <c r="F393" s="313" t="s">
        <v>9168</v>
      </c>
      <c r="G393" s="313" t="s">
        <v>9169</v>
      </c>
      <c r="H393" s="313" t="s">
        <v>9170</v>
      </c>
      <c r="I393" s="313">
        <v>2</v>
      </c>
      <c r="J393" s="266">
        <v>41193</v>
      </c>
      <c r="K393" s="255"/>
      <c r="L393" s="263">
        <v>41194</v>
      </c>
      <c r="M393" s="264">
        <v>2</v>
      </c>
      <c r="N393" s="265"/>
      <c r="O393" s="271"/>
    </row>
    <row r="394" spans="1:18" x14ac:dyDescent="0.25">
      <c r="A394" s="260">
        <v>41208</v>
      </c>
      <c r="B394" s="303" t="s">
        <v>6569</v>
      </c>
      <c r="C394" s="313" t="s">
        <v>9978</v>
      </c>
      <c r="D394" s="313" t="s">
        <v>5871</v>
      </c>
      <c r="E394" s="318" t="s">
        <v>6508</v>
      </c>
      <c r="F394" s="313" t="s">
        <v>7493</v>
      </c>
      <c r="G394" s="313" t="s">
        <v>6088</v>
      </c>
      <c r="H394" s="313" t="s">
        <v>3371</v>
      </c>
      <c r="I394" s="313">
        <v>5</v>
      </c>
      <c r="J394" s="266">
        <v>41211</v>
      </c>
      <c r="K394" s="255"/>
      <c r="L394" s="263">
        <v>41211</v>
      </c>
      <c r="M394" s="264">
        <v>5</v>
      </c>
      <c r="N394" s="265"/>
      <c r="O394" s="271"/>
      <c r="P394" s="325" t="s">
        <v>10980</v>
      </c>
    </row>
    <row r="395" spans="1:18" x14ac:dyDescent="0.25">
      <c r="A395" s="260">
        <v>41213</v>
      </c>
      <c r="B395" s="303" t="s">
        <v>1997</v>
      </c>
      <c r="C395" s="313" t="s">
        <v>8934</v>
      </c>
      <c r="D395" s="313" t="s">
        <v>8935</v>
      </c>
      <c r="E395" s="318" t="s">
        <v>6508</v>
      </c>
      <c r="F395" s="318" t="s">
        <v>2109</v>
      </c>
      <c r="G395" s="313" t="s">
        <v>6088</v>
      </c>
      <c r="H395" s="313" t="s">
        <v>5876</v>
      </c>
      <c r="I395" s="313">
        <v>80</v>
      </c>
      <c r="J395" s="266">
        <v>41188</v>
      </c>
      <c r="K395" s="255"/>
      <c r="L395" s="263">
        <v>41219</v>
      </c>
      <c r="M395" s="264">
        <v>80</v>
      </c>
      <c r="N395" s="265"/>
      <c r="O395" s="271"/>
      <c r="P395" s="325" t="s">
        <v>10980</v>
      </c>
    </row>
    <row r="396" spans="1:18" x14ac:dyDescent="0.25">
      <c r="A396" s="260">
        <v>41220</v>
      </c>
      <c r="B396" s="303" t="s">
        <v>7604</v>
      </c>
      <c r="C396" s="313" t="s">
        <v>7605</v>
      </c>
      <c r="D396" s="313" t="s">
        <v>7606</v>
      </c>
      <c r="E396" s="313" t="s">
        <v>9415</v>
      </c>
      <c r="F396" s="318" t="s">
        <v>3489</v>
      </c>
      <c r="G396" s="313" t="s">
        <v>7607</v>
      </c>
      <c r="H396" s="313" t="s">
        <v>9535</v>
      </c>
      <c r="I396" s="313">
        <v>1012</v>
      </c>
      <c r="J396" s="266">
        <v>41271</v>
      </c>
      <c r="K396" s="255"/>
      <c r="L396" s="263">
        <v>41282</v>
      </c>
      <c r="M396" s="264">
        <f>990+75</f>
        <v>1065</v>
      </c>
      <c r="N396" s="265">
        <v>126</v>
      </c>
      <c r="O396" s="271"/>
      <c r="P396" s="325" t="s">
        <v>10980</v>
      </c>
    </row>
    <row r="397" spans="1:18" x14ac:dyDescent="0.25">
      <c r="A397" s="260">
        <v>41222</v>
      </c>
      <c r="B397" s="303" t="s">
        <v>5737</v>
      </c>
      <c r="C397" s="313" t="s">
        <v>2215</v>
      </c>
      <c r="D397" s="313" t="s">
        <v>2215</v>
      </c>
      <c r="E397" s="313" t="s">
        <v>5643</v>
      </c>
      <c r="F397" s="313" t="s">
        <v>9327</v>
      </c>
      <c r="G397" s="313" t="s">
        <v>12281</v>
      </c>
      <c r="H397" s="313">
        <v>241</v>
      </c>
      <c r="I397" s="313">
        <v>1264</v>
      </c>
      <c r="J397" s="266">
        <v>41250</v>
      </c>
      <c r="K397" s="255"/>
      <c r="L397" s="263">
        <v>41250</v>
      </c>
      <c r="M397" s="264">
        <f>326+660</f>
        <v>986</v>
      </c>
      <c r="N397" s="265">
        <v>14.138999999999999</v>
      </c>
      <c r="O397" s="271"/>
      <c r="P397" s="325" t="s">
        <v>10981</v>
      </c>
      <c r="Q397" s="381">
        <f>N397/20.0833333333333</f>
        <v>0.7040165975103746</v>
      </c>
      <c r="R397" s="381">
        <f>Q397/0.394</f>
        <v>1.786844156117702</v>
      </c>
    </row>
    <row r="398" spans="1:18" x14ac:dyDescent="0.25">
      <c r="A398" s="260">
        <v>41224</v>
      </c>
      <c r="B398" s="303" t="s">
        <v>9810</v>
      </c>
      <c r="C398" s="313" t="s">
        <v>2215</v>
      </c>
      <c r="D398" s="313" t="s">
        <v>2215</v>
      </c>
      <c r="E398" s="318" t="s">
        <v>6508</v>
      </c>
      <c r="F398" s="313" t="s">
        <v>7813</v>
      </c>
      <c r="G398" s="318" t="s">
        <v>14668</v>
      </c>
      <c r="H398" s="313" t="s">
        <v>9811</v>
      </c>
      <c r="I398" s="313">
        <v>703</v>
      </c>
      <c r="J398" s="266">
        <v>41263</v>
      </c>
      <c r="K398" s="255"/>
      <c r="L398" s="263">
        <v>41262</v>
      </c>
      <c r="M398" s="264">
        <f>(140*5)+45</f>
        <v>745</v>
      </c>
      <c r="N398" s="265">
        <v>13.8</v>
      </c>
      <c r="O398" s="271"/>
      <c r="P398" s="325" t="s">
        <v>10981</v>
      </c>
      <c r="Q398" s="381">
        <f>N398/20</f>
        <v>0.69000000000000006</v>
      </c>
      <c r="R398" s="381">
        <f>Q398/0.43</f>
        <v>1.6046511627906979</v>
      </c>
    </row>
    <row r="399" spans="1:18" x14ac:dyDescent="0.25">
      <c r="A399" s="260">
        <v>41225</v>
      </c>
      <c r="B399" s="303" t="s">
        <v>7609</v>
      </c>
      <c r="C399" s="313" t="s">
        <v>9246</v>
      </c>
      <c r="D399" s="313" t="s">
        <v>9247</v>
      </c>
      <c r="E399" s="313" t="s">
        <v>9954</v>
      </c>
      <c r="F399" s="313" t="s">
        <v>9327</v>
      </c>
      <c r="G399" s="313" t="s">
        <v>7610</v>
      </c>
      <c r="H399" s="313" t="s">
        <v>6867</v>
      </c>
      <c r="I399" s="313">
        <v>2</v>
      </c>
      <c r="J399" s="266">
        <v>41240</v>
      </c>
      <c r="K399" s="255" t="s">
        <v>6533</v>
      </c>
      <c r="L399" s="263">
        <v>41240</v>
      </c>
      <c r="M399" s="264"/>
      <c r="N399" s="265"/>
      <c r="O399" s="271"/>
      <c r="P399" s="325" t="s">
        <v>10980</v>
      </c>
    </row>
    <row r="400" spans="1:18" x14ac:dyDescent="0.25">
      <c r="A400" s="260">
        <v>41232</v>
      </c>
      <c r="B400" s="303" t="s">
        <v>7597</v>
      </c>
      <c r="C400" s="313" t="s">
        <v>7598</v>
      </c>
      <c r="D400" s="313" t="s">
        <v>7599</v>
      </c>
      <c r="E400" s="313" t="s">
        <v>9954</v>
      </c>
      <c r="F400" s="313" t="s">
        <v>9327</v>
      </c>
      <c r="G400" s="313" t="s">
        <v>7600</v>
      </c>
      <c r="H400" s="313" t="s">
        <v>7601</v>
      </c>
      <c r="I400" s="313">
        <v>10</v>
      </c>
      <c r="J400" s="266">
        <v>41248</v>
      </c>
      <c r="K400" s="255"/>
      <c r="L400" s="263">
        <v>41248</v>
      </c>
      <c r="M400" s="264"/>
      <c r="N400" s="265">
        <v>216.917</v>
      </c>
      <c r="O400" s="271"/>
      <c r="P400" s="325" t="s">
        <v>10980</v>
      </c>
    </row>
    <row r="401" spans="1:18" x14ac:dyDescent="0.25">
      <c r="A401" s="260">
        <v>41232</v>
      </c>
      <c r="B401" s="303" t="s">
        <v>7597</v>
      </c>
      <c r="C401" s="313" t="s">
        <v>7598</v>
      </c>
      <c r="D401" s="313" t="s">
        <v>7599</v>
      </c>
      <c r="E401" s="313" t="s">
        <v>9954</v>
      </c>
      <c r="F401" s="313" t="s">
        <v>9327</v>
      </c>
      <c r="G401" s="313" t="s">
        <v>7602</v>
      </c>
      <c r="H401" s="313" t="s">
        <v>838</v>
      </c>
      <c r="I401" s="313">
        <v>35</v>
      </c>
      <c r="J401" s="266">
        <v>41248</v>
      </c>
      <c r="K401" s="255"/>
      <c r="L401" s="263">
        <v>41248</v>
      </c>
      <c r="M401" s="264"/>
      <c r="N401" s="265">
        <v>258.61099999999999</v>
      </c>
      <c r="O401" s="271"/>
      <c r="P401" s="325" t="s">
        <v>10980</v>
      </c>
    </row>
    <row r="402" spans="1:18" x14ac:dyDescent="0.25">
      <c r="A402" s="260">
        <v>41232</v>
      </c>
      <c r="B402" s="303" t="s">
        <v>7597</v>
      </c>
      <c r="C402" s="313" t="s">
        <v>7598</v>
      </c>
      <c r="D402" s="313" t="s">
        <v>7599</v>
      </c>
      <c r="E402" s="313" t="s">
        <v>9954</v>
      </c>
      <c r="F402" s="318" t="s">
        <v>2252</v>
      </c>
      <c r="G402" s="313" t="s">
        <v>7603</v>
      </c>
      <c r="H402" s="313" t="s">
        <v>9535</v>
      </c>
      <c r="I402" s="313">
        <v>25</v>
      </c>
      <c r="J402" s="266">
        <v>41248</v>
      </c>
      <c r="K402" s="255"/>
      <c r="L402" s="263">
        <v>41248</v>
      </c>
      <c r="M402" s="264"/>
      <c r="N402" s="265">
        <v>216.917</v>
      </c>
      <c r="O402" s="271"/>
      <c r="P402" s="325" t="s">
        <v>10980</v>
      </c>
    </row>
    <row r="403" spans="1:18" x14ac:dyDescent="0.25">
      <c r="A403" s="260">
        <v>41232</v>
      </c>
      <c r="B403" s="303" t="s">
        <v>7608</v>
      </c>
      <c r="C403" s="313" t="s">
        <v>2215</v>
      </c>
      <c r="D403" s="313" t="s">
        <v>2215</v>
      </c>
      <c r="E403" s="313" t="s">
        <v>5643</v>
      </c>
      <c r="F403" s="313" t="s">
        <v>9327</v>
      </c>
      <c r="G403" s="313" t="s">
        <v>12281</v>
      </c>
      <c r="H403" s="313">
        <v>241</v>
      </c>
      <c r="I403" s="313">
        <v>1264</v>
      </c>
      <c r="J403" s="266">
        <v>41257</v>
      </c>
      <c r="K403" s="255"/>
      <c r="L403" s="263">
        <v>41246</v>
      </c>
      <c r="M403" s="264">
        <f>128+120+126+126+120+120+90+107+128+156+168</f>
        <v>1389</v>
      </c>
      <c r="N403" s="265">
        <v>14.138999999999999</v>
      </c>
      <c r="O403" s="271"/>
      <c r="P403" s="325" t="s">
        <v>10981</v>
      </c>
      <c r="Q403" s="381">
        <f>N403/20.0833333333333</f>
        <v>0.7040165975103746</v>
      </c>
      <c r="R403" s="381">
        <f>Q403/0.394</f>
        <v>1.786844156117702</v>
      </c>
    </row>
    <row r="404" spans="1:18" x14ac:dyDescent="0.25">
      <c r="A404" s="260">
        <v>41233</v>
      </c>
      <c r="B404" s="303" t="s">
        <v>7611</v>
      </c>
      <c r="C404" s="313" t="s">
        <v>2215</v>
      </c>
      <c r="D404" s="313" t="s">
        <v>2215</v>
      </c>
      <c r="E404" s="318" t="s">
        <v>6508</v>
      </c>
      <c r="F404" s="318" t="s">
        <v>8606</v>
      </c>
      <c r="G404" s="313" t="s">
        <v>2974</v>
      </c>
      <c r="H404" s="318" t="s">
        <v>14170</v>
      </c>
      <c r="I404" s="313" t="s">
        <v>7612</v>
      </c>
      <c r="J404" s="266">
        <v>41241</v>
      </c>
      <c r="K404" s="255"/>
      <c r="L404" s="263">
        <v>41238</v>
      </c>
      <c r="M404" s="264">
        <v>150</v>
      </c>
      <c r="N404" s="265">
        <v>23.13</v>
      </c>
      <c r="O404" s="271"/>
      <c r="P404" s="325" t="s">
        <v>10981</v>
      </c>
      <c r="Q404" s="381">
        <f>N404/21.0833333333333</f>
        <v>1.0970750988142308</v>
      </c>
    </row>
    <row r="405" spans="1:18" x14ac:dyDescent="0.25">
      <c r="A405" s="260">
        <v>41233</v>
      </c>
      <c r="B405" s="303" t="s">
        <v>2725</v>
      </c>
      <c r="C405" s="313" t="s">
        <v>2215</v>
      </c>
      <c r="D405" s="313" t="s">
        <v>2215</v>
      </c>
      <c r="E405" s="313" t="s">
        <v>5643</v>
      </c>
      <c r="F405" s="313" t="s">
        <v>7813</v>
      </c>
      <c r="G405" s="318" t="s">
        <v>8203</v>
      </c>
      <c r="H405" s="313">
        <v>241</v>
      </c>
      <c r="I405" s="313">
        <v>983</v>
      </c>
      <c r="J405" s="266">
        <v>41264</v>
      </c>
      <c r="K405" s="255"/>
      <c r="L405" s="263">
        <v>41250</v>
      </c>
      <c r="M405" s="264">
        <f>352+604</f>
        <v>956</v>
      </c>
      <c r="N405" s="265">
        <v>15.086</v>
      </c>
      <c r="O405" s="271"/>
      <c r="P405" s="325" t="s">
        <v>10981</v>
      </c>
      <c r="Q405" s="381">
        <f>N405/20.0833333333333</f>
        <v>0.75117012448132903</v>
      </c>
      <c r="R405" s="381">
        <f>Q405/0.394</f>
        <v>1.9065231585820532</v>
      </c>
    </row>
    <row r="406" spans="1:18" x14ac:dyDescent="0.25">
      <c r="A406" s="260">
        <v>41233</v>
      </c>
      <c r="B406" s="303" t="s">
        <v>2725</v>
      </c>
      <c r="C406" s="313" t="s">
        <v>2215</v>
      </c>
      <c r="D406" s="313" t="s">
        <v>2215</v>
      </c>
      <c r="E406" s="313" t="s">
        <v>5643</v>
      </c>
      <c r="F406" s="318" t="s">
        <v>9327</v>
      </c>
      <c r="G406" s="313" t="s">
        <v>12281</v>
      </c>
      <c r="H406" s="313">
        <v>241</v>
      </c>
      <c r="I406" s="313">
        <v>1107</v>
      </c>
      <c r="J406" s="266">
        <v>41264</v>
      </c>
      <c r="K406" s="255"/>
      <c r="L406" s="263">
        <v>41253</v>
      </c>
      <c r="M406" s="264">
        <f>524+417</f>
        <v>941</v>
      </c>
      <c r="N406" s="265">
        <v>13.39</v>
      </c>
      <c r="O406" s="271"/>
      <c r="P406" s="325" t="s">
        <v>10981</v>
      </c>
      <c r="Q406" s="381">
        <f>N406/20.0833333333333</f>
        <v>0.66672199170124591</v>
      </c>
      <c r="R406" s="381">
        <f>Q406/0.394</f>
        <v>1.6921877961960556</v>
      </c>
    </row>
    <row r="407" spans="1:18" x14ac:dyDescent="0.25">
      <c r="A407" s="260">
        <v>41233</v>
      </c>
      <c r="B407" s="303" t="s">
        <v>2725</v>
      </c>
      <c r="C407" s="313" t="s">
        <v>2215</v>
      </c>
      <c r="D407" s="313" t="s">
        <v>2215</v>
      </c>
      <c r="E407" s="313" t="s">
        <v>5643</v>
      </c>
      <c r="F407" s="313" t="s">
        <v>7813</v>
      </c>
      <c r="G407" s="313" t="s">
        <v>8698</v>
      </c>
      <c r="H407" s="313">
        <v>241</v>
      </c>
      <c r="I407" s="313">
        <v>667</v>
      </c>
      <c r="J407" s="266">
        <v>41264</v>
      </c>
      <c r="K407" s="255"/>
      <c r="L407" s="263">
        <v>41255</v>
      </c>
      <c r="M407" s="264">
        <f>420+80+133</f>
        <v>633</v>
      </c>
      <c r="N407" s="265">
        <v>22.231999999999999</v>
      </c>
      <c r="O407" s="271"/>
      <c r="P407" s="325" t="s">
        <v>10981</v>
      </c>
      <c r="Q407" s="381">
        <f>N407/20.0833333333333</f>
        <v>1.1069875518672216</v>
      </c>
      <c r="R407" s="381">
        <f>Q407/0.394</f>
        <v>2.8096130758051308</v>
      </c>
    </row>
    <row r="408" spans="1:18" x14ac:dyDescent="0.25">
      <c r="A408" s="260">
        <v>41233</v>
      </c>
      <c r="B408" s="303" t="s">
        <v>2725</v>
      </c>
      <c r="C408" s="313" t="s">
        <v>2215</v>
      </c>
      <c r="D408" s="313" t="s">
        <v>2215</v>
      </c>
      <c r="E408" s="313" t="s">
        <v>5643</v>
      </c>
      <c r="F408" s="313" t="s">
        <v>7813</v>
      </c>
      <c r="G408" s="318" t="s">
        <v>13292</v>
      </c>
      <c r="H408" s="313">
        <v>241</v>
      </c>
      <c r="I408" s="313">
        <v>1167</v>
      </c>
      <c r="J408" s="266">
        <v>41264</v>
      </c>
      <c r="K408" s="255"/>
      <c r="L408" s="263">
        <v>41256</v>
      </c>
      <c r="M408" s="264">
        <v>1152</v>
      </c>
      <c r="N408" s="265">
        <v>12.704000000000001</v>
      </c>
      <c r="O408" s="271"/>
      <c r="P408" s="325" t="s">
        <v>10981</v>
      </c>
      <c r="Q408" s="381">
        <f>N408/20.0833333333333</f>
        <v>0.63256431535269819</v>
      </c>
      <c r="R408" s="381">
        <f>Q408/0.394</f>
        <v>1.6054931861743609</v>
      </c>
    </row>
    <row r="409" spans="1:18" x14ac:dyDescent="0.25">
      <c r="A409" s="260">
        <v>41248</v>
      </c>
      <c r="B409" s="303" t="s">
        <v>5018</v>
      </c>
      <c r="C409" s="313" t="s">
        <v>8934</v>
      </c>
      <c r="D409" s="313" t="s">
        <v>8935</v>
      </c>
      <c r="E409" s="318" t="s">
        <v>6508</v>
      </c>
      <c r="F409" s="313" t="s">
        <v>6884</v>
      </c>
      <c r="G409" s="313" t="s">
        <v>6088</v>
      </c>
      <c r="H409" s="313" t="s">
        <v>8936</v>
      </c>
      <c r="I409" s="313">
        <v>2</v>
      </c>
      <c r="J409" s="266">
        <v>41254</v>
      </c>
      <c r="K409" s="255"/>
      <c r="L409" s="263">
        <v>41254</v>
      </c>
      <c r="M409" s="264">
        <v>2</v>
      </c>
      <c r="N409" s="265">
        <v>151.28</v>
      </c>
      <c r="O409" s="271"/>
      <c r="P409" s="325" t="s">
        <v>10980</v>
      </c>
    </row>
    <row r="410" spans="1:18" x14ac:dyDescent="0.25">
      <c r="A410" s="260">
        <v>41248</v>
      </c>
      <c r="B410" s="303" t="s">
        <v>5018</v>
      </c>
      <c r="C410" s="313" t="s">
        <v>8934</v>
      </c>
      <c r="D410" s="313" t="s">
        <v>8935</v>
      </c>
      <c r="E410" s="318" t="s">
        <v>6508</v>
      </c>
      <c r="F410" s="313" t="s">
        <v>6884</v>
      </c>
      <c r="G410" s="313" t="s">
        <v>6088</v>
      </c>
      <c r="H410" s="313" t="s">
        <v>3371</v>
      </c>
      <c r="I410" s="313">
        <v>5</v>
      </c>
      <c r="J410" s="266">
        <v>41254</v>
      </c>
      <c r="K410" s="255"/>
      <c r="L410" s="263">
        <v>41254</v>
      </c>
      <c r="M410" s="264">
        <v>5</v>
      </c>
      <c r="N410" s="265">
        <v>52.38</v>
      </c>
      <c r="O410" s="271"/>
      <c r="P410" s="325" t="s">
        <v>10980</v>
      </c>
    </row>
    <row r="411" spans="1:18" x14ac:dyDescent="0.25">
      <c r="A411" s="260">
        <v>41250</v>
      </c>
      <c r="B411" s="303" t="s">
        <v>9872</v>
      </c>
      <c r="C411" s="318" t="s">
        <v>7605</v>
      </c>
      <c r="D411" s="318" t="s">
        <v>7606</v>
      </c>
      <c r="E411" s="318" t="s">
        <v>6508</v>
      </c>
      <c r="F411" s="318" t="s">
        <v>3489</v>
      </c>
      <c r="G411" s="318" t="s">
        <v>9873</v>
      </c>
      <c r="H411" s="318" t="s">
        <v>9535</v>
      </c>
      <c r="I411" s="313">
        <v>59</v>
      </c>
      <c r="J411" s="266">
        <v>41253</v>
      </c>
      <c r="K411" s="255"/>
      <c r="L411" s="263">
        <v>41253</v>
      </c>
      <c r="M411" s="264">
        <v>59</v>
      </c>
      <c r="N411" s="265">
        <v>64.069999999999993</v>
      </c>
      <c r="O411" s="271"/>
      <c r="P411" s="325" t="s">
        <v>10980</v>
      </c>
    </row>
    <row r="412" spans="1:18" x14ac:dyDescent="0.25">
      <c r="A412" s="260">
        <v>41253</v>
      </c>
      <c r="B412" s="303" t="s">
        <v>10634</v>
      </c>
      <c r="C412" s="318" t="s">
        <v>2215</v>
      </c>
      <c r="D412" s="318" t="s">
        <v>2010</v>
      </c>
      <c r="E412" s="318" t="s">
        <v>10635</v>
      </c>
      <c r="F412" s="318" t="s">
        <v>7813</v>
      </c>
      <c r="G412" s="318" t="s">
        <v>10636</v>
      </c>
      <c r="H412" s="318" t="s">
        <v>7813</v>
      </c>
      <c r="I412" s="313">
        <v>5000</v>
      </c>
      <c r="J412" s="266">
        <v>41271</v>
      </c>
      <c r="K412" s="255" t="s">
        <v>9219</v>
      </c>
      <c r="L412" s="263">
        <v>41270</v>
      </c>
      <c r="M412" s="264">
        <f>1827+3536</f>
        <v>5363</v>
      </c>
      <c r="N412" s="265">
        <v>0.63900000000000001</v>
      </c>
      <c r="O412" s="271"/>
      <c r="P412" s="325" t="s">
        <v>10981</v>
      </c>
    </row>
    <row r="413" spans="1:18" x14ac:dyDescent="0.25">
      <c r="A413" s="260">
        <v>41257</v>
      </c>
      <c r="B413" s="303" t="s">
        <v>1658</v>
      </c>
      <c r="C413" s="318" t="s">
        <v>2215</v>
      </c>
      <c r="D413" s="318" t="s">
        <v>2215</v>
      </c>
      <c r="E413" s="318" t="s">
        <v>6508</v>
      </c>
      <c r="F413" s="318" t="s">
        <v>8606</v>
      </c>
      <c r="G413" s="313" t="s">
        <v>2974</v>
      </c>
      <c r="H413" s="318" t="s">
        <v>14170</v>
      </c>
      <c r="I413" s="313">
        <v>42</v>
      </c>
      <c r="J413" s="266">
        <v>41260</v>
      </c>
      <c r="K413" s="255"/>
      <c r="L413" s="263">
        <v>41264</v>
      </c>
      <c r="M413" s="264">
        <v>42</v>
      </c>
      <c r="N413" s="265">
        <v>23.13</v>
      </c>
      <c r="O413" s="271"/>
      <c r="P413" s="325" t="s">
        <v>10981</v>
      </c>
      <c r="Q413" s="381">
        <f>N413/21.0833333333333</f>
        <v>1.0970750988142308</v>
      </c>
    </row>
    <row r="414" spans="1:18" x14ac:dyDescent="0.25">
      <c r="A414" s="260">
        <v>41273</v>
      </c>
      <c r="B414" s="303" t="s">
        <v>10946</v>
      </c>
      <c r="C414" s="318" t="s">
        <v>10947</v>
      </c>
      <c r="D414" s="313"/>
      <c r="E414" s="318" t="s">
        <v>5941</v>
      </c>
      <c r="F414" s="318" t="s">
        <v>2109</v>
      </c>
      <c r="G414" s="318" t="s">
        <v>10948</v>
      </c>
      <c r="H414" s="318" t="s">
        <v>9535</v>
      </c>
      <c r="I414" s="313">
        <v>3</v>
      </c>
      <c r="J414" s="266">
        <v>40912</v>
      </c>
      <c r="K414" s="255"/>
      <c r="L414" s="263">
        <v>41277</v>
      </c>
      <c r="M414" s="264">
        <v>3</v>
      </c>
      <c r="N414" s="265"/>
      <c r="O414" s="271"/>
    </row>
    <row r="415" spans="1:18" x14ac:dyDescent="0.25">
      <c r="A415" s="260">
        <v>41276</v>
      </c>
      <c r="B415" s="261">
        <v>174</v>
      </c>
      <c r="C415" s="318" t="s">
        <v>11609</v>
      </c>
      <c r="D415" s="318" t="s">
        <v>11617</v>
      </c>
      <c r="E415" s="313" t="s">
        <v>9954</v>
      </c>
      <c r="F415" s="318" t="s">
        <v>2252</v>
      </c>
      <c r="G415" s="318" t="s">
        <v>11667</v>
      </c>
      <c r="H415" s="318" t="s">
        <v>11668</v>
      </c>
      <c r="I415" s="313">
        <v>15</v>
      </c>
      <c r="J415" s="266">
        <v>41400</v>
      </c>
      <c r="K415" s="255"/>
      <c r="L415" s="263">
        <v>41403</v>
      </c>
      <c r="M415" s="264">
        <v>15</v>
      </c>
      <c r="N415" s="265">
        <v>2.75</v>
      </c>
      <c r="O415" s="271"/>
      <c r="P415" s="325" t="s">
        <v>10982</v>
      </c>
    </row>
    <row r="416" spans="1:18" x14ac:dyDescent="0.25">
      <c r="A416" s="260">
        <v>41281</v>
      </c>
      <c r="B416" s="261" t="s">
        <v>12925</v>
      </c>
      <c r="C416" s="318" t="s">
        <v>12601</v>
      </c>
      <c r="D416" s="318" t="s">
        <v>12602</v>
      </c>
      <c r="E416" s="313" t="s">
        <v>4575</v>
      </c>
      <c r="F416" s="318" t="s">
        <v>9327</v>
      </c>
      <c r="G416" s="318" t="s">
        <v>12926</v>
      </c>
      <c r="H416" s="318" t="s">
        <v>6867</v>
      </c>
      <c r="I416" s="313">
        <v>1</v>
      </c>
      <c r="J416" s="266">
        <v>41281</v>
      </c>
      <c r="K416" s="255"/>
      <c r="L416" s="263">
        <v>41647</v>
      </c>
      <c r="M416" s="264">
        <v>1</v>
      </c>
      <c r="N416" s="265">
        <v>428.28</v>
      </c>
      <c r="O416" s="271"/>
      <c r="P416" s="325" t="s">
        <v>10981</v>
      </c>
    </row>
    <row r="417" spans="1:18 16384:16384" x14ac:dyDescent="0.25">
      <c r="A417" s="260">
        <v>41289</v>
      </c>
      <c r="B417" s="261">
        <v>115</v>
      </c>
      <c r="C417" s="318" t="s">
        <v>11194</v>
      </c>
      <c r="D417" s="318" t="s">
        <v>1030</v>
      </c>
      <c r="E417" s="318" t="s">
        <v>15628</v>
      </c>
      <c r="F417" s="318" t="s">
        <v>9327</v>
      </c>
      <c r="G417" s="318" t="s">
        <v>11195</v>
      </c>
      <c r="H417" s="318" t="s">
        <v>6867</v>
      </c>
      <c r="I417" s="313">
        <v>13</v>
      </c>
      <c r="J417" s="266">
        <v>41318</v>
      </c>
      <c r="K417" s="255"/>
      <c r="L417" s="263">
        <v>41319</v>
      </c>
      <c r="M417" s="264">
        <v>13</v>
      </c>
      <c r="N417" s="265">
        <v>4.25</v>
      </c>
      <c r="O417" s="271"/>
      <c r="P417" s="325" t="s">
        <v>10982</v>
      </c>
    </row>
    <row r="418" spans="1:18 16384:16384" x14ac:dyDescent="0.25">
      <c r="A418" s="260">
        <v>41298</v>
      </c>
      <c r="B418" s="303" t="s">
        <v>11073</v>
      </c>
      <c r="C418" s="313" t="s">
        <v>9978</v>
      </c>
      <c r="D418" s="313" t="s">
        <v>5871</v>
      </c>
      <c r="E418" s="318" t="s">
        <v>6508</v>
      </c>
      <c r="F418" s="313" t="s">
        <v>7493</v>
      </c>
      <c r="G418" s="313" t="s">
        <v>6088</v>
      </c>
      <c r="H418" s="318" t="s">
        <v>5876</v>
      </c>
      <c r="I418" s="313">
        <v>30</v>
      </c>
      <c r="J418" s="266">
        <v>41303</v>
      </c>
      <c r="K418" s="255"/>
      <c r="L418" s="263">
        <v>41303</v>
      </c>
      <c r="M418" s="264">
        <v>30</v>
      </c>
      <c r="N418" s="265">
        <v>246.11</v>
      </c>
      <c r="O418" s="271"/>
      <c r="P418" s="325" t="s">
        <v>10980</v>
      </c>
    </row>
    <row r="419" spans="1:18 16384:16384" x14ac:dyDescent="0.25">
      <c r="A419" s="260">
        <v>41302</v>
      </c>
      <c r="B419" s="303" t="s">
        <v>11091</v>
      </c>
      <c r="C419" s="313" t="s">
        <v>2215</v>
      </c>
      <c r="D419" s="313" t="s">
        <v>2010</v>
      </c>
      <c r="E419" s="318" t="s">
        <v>6508</v>
      </c>
      <c r="F419" s="318" t="s">
        <v>10255</v>
      </c>
      <c r="G419" s="313" t="s">
        <v>9873</v>
      </c>
      <c r="H419" s="318" t="s">
        <v>5876</v>
      </c>
      <c r="I419" s="313">
        <v>4</v>
      </c>
      <c r="J419" s="266">
        <v>41304</v>
      </c>
      <c r="K419" s="255"/>
      <c r="L419" s="263">
        <v>41304</v>
      </c>
      <c r="M419" s="264">
        <v>4</v>
      </c>
      <c r="N419" s="265">
        <v>85.19</v>
      </c>
      <c r="O419" s="271"/>
      <c r="P419" s="325" t="s">
        <v>10980</v>
      </c>
    </row>
    <row r="420" spans="1:18 16384:16384" x14ac:dyDescent="0.25">
      <c r="A420" s="260">
        <v>41302</v>
      </c>
      <c r="B420" s="303" t="s">
        <v>11091</v>
      </c>
      <c r="C420" s="382" t="s">
        <v>2215</v>
      </c>
      <c r="D420" s="382" t="s">
        <v>2010</v>
      </c>
      <c r="E420" s="382" t="s">
        <v>6508</v>
      </c>
      <c r="F420" s="382" t="s">
        <v>10255</v>
      </c>
      <c r="G420" s="382" t="s">
        <v>9873</v>
      </c>
      <c r="H420" s="382" t="s">
        <v>11092</v>
      </c>
      <c r="I420" s="427">
        <v>4</v>
      </c>
      <c r="J420" s="266">
        <v>41304</v>
      </c>
      <c r="K420" s="255"/>
      <c r="L420" s="263">
        <v>41304</v>
      </c>
      <c r="M420" s="264"/>
      <c r="N420" s="265">
        <v>0</v>
      </c>
      <c r="O420" s="271"/>
      <c r="P420" s="325" t="s">
        <v>10980</v>
      </c>
    </row>
    <row r="421" spans="1:18 16384:16384" x14ac:dyDescent="0.25">
      <c r="A421" s="260">
        <v>41305</v>
      </c>
      <c r="B421" s="261">
        <v>117</v>
      </c>
      <c r="C421" s="318" t="s">
        <v>11183</v>
      </c>
      <c r="D421" s="318" t="s">
        <v>11186</v>
      </c>
      <c r="E421" s="313" t="s">
        <v>9954</v>
      </c>
      <c r="F421" s="318" t="s">
        <v>9327</v>
      </c>
      <c r="G421" s="318" t="s">
        <v>11196</v>
      </c>
      <c r="H421" s="318" t="s">
        <v>6867</v>
      </c>
      <c r="I421" s="313">
        <v>63</v>
      </c>
      <c r="J421" s="266">
        <v>41324</v>
      </c>
      <c r="K421" s="255"/>
      <c r="L421" s="263">
        <v>41338</v>
      </c>
      <c r="M421" s="264">
        <v>63</v>
      </c>
      <c r="N421" s="265"/>
      <c r="O421" s="271"/>
    </row>
    <row r="422" spans="1:18 16384:16384" x14ac:dyDescent="0.25">
      <c r="A422" s="260">
        <v>41305</v>
      </c>
      <c r="B422" s="261">
        <v>125</v>
      </c>
      <c r="C422" s="318" t="s">
        <v>11198</v>
      </c>
      <c r="D422" s="318" t="s">
        <v>11199</v>
      </c>
      <c r="E422" s="318" t="s">
        <v>15628</v>
      </c>
      <c r="F422" s="318" t="s">
        <v>9327</v>
      </c>
      <c r="G422" s="318" t="s">
        <v>11200</v>
      </c>
      <c r="H422" s="318" t="s">
        <v>6867</v>
      </c>
      <c r="I422" s="313">
        <v>34</v>
      </c>
      <c r="J422" s="266">
        <v>41323</v>
      </c>
      <c r="K422" s="255"/>
      <c r="L422" s="263">
        <v>41325</v>
      </c>
      <c r="M422" s="264">
        <v>34</v>
      </c>
      <c r="N422" s="265">
        <v>3.8</v>
      </c>
      <c r="O422" s="271"/>
      <c r="P422" s="325" t="s">
        <v>10982</v>
      </c>
    </row>
    <row r="423" spans="1:18 16384:16384" x14ac:dyDescent="0.25">
      <c r="A423" s="260">
        <v>41305</v>
      </c>
      <c r="B423" s="261">
        <v>125</v>
      </c>
      <c r="C423" s="318" t="s">
        <v>11198</v>
      </c>
      <c r="D423" s="318" t="s">
        <v>11201</v>
      </c>
      <c r="E423" s="318" t="s">
        <v>15628</v>
      </c>
      <c r="F423" s="318" t="s">
        <v>9327</v>
      </c>
      <c r="G423" s="318" t="s">
        <v>11202</v>
      </c>
      <c r="H423" s="318" t="s">
        <v>838</v>
      </c>
      <c r="I423" s="313">
        <v>3</v>
      </c>
      <c r="J423" s="266">
        <v>41323</v>
      </c>
      <c r="K423" s="255"/>
      <c r="L423" s="263">
        <v>41325</v>
      </c>
      <c r="M423" s="264">
        <v>3</v>
      </c>
      <c r="N423" s="265">
        <v>4.05</v>
      </c>
      <c r="O423" s="271"/>
      <c r="P423" s="325" t="s">
        <v>10982</v>
      </c>
    </row>
    <row r="424" spans="1:18 16384:16384" x14ac:dyDescent="0.25">
      <c r="A424" s="260">
        <v>41305</v>
      </c>
      <c r="B424" s="261">
        <v>126</v>
      </c>
      <c r="C424" s="318" t="s">
        <v>11183</v>
      </c>
      <c r="D424" s="318" t="s">
        <v>11186</v>
      </c>
      <c r="E424" s="318" t="s">
        <v>7521</v>
      </c>
      <c r="F424" s="318" t="s">
        <v>11864</v>
      </c>
      <c r="G424" s="318" t="s">
        <v>4618</v>
      </c>
      <c r="H424" s="318" t="s">
        <v>11197</v>
      </c>
      <c r="I424" s="313">
        <v>36</v>
      </c>
      <c r="J424" s="266">
        <v>41320</v>
      </c>
      <c r="K424" s="255"/>
      <c r="L424" s="263">
        <v>41318</v>
      </c>
      <c r="M424" s="264">
        <v>36</v>
      </c>
      <c r="N424" s="265">
        <v>1.86</v>
      </c>
      <c r="O424" s="271"/>
      <c r="P424" s="325" t="s">
        <v>10982</v>
      </c>
    </row>
    <row r="425" spans="1:18 16384:16384" x14ac:dyDescent="0.25">
      <c r="A425" s="260">
        <v>41310</v>
      </c>
      <c r="B425" s="303" t="s">
        <v>11180</v>
      </c>
      <c r="C425" s="318" t="s">
        <v>11176</v>
      </c>
      <c r="D425" s="313"/>
      <c r="E425" s="318" t="s">
        <v>11177</v>
      </c>
      <c r="F425" s="318" t="s">
        <v>4888</v>
      </c>
      <c r="G425" s="318" t="s">
        <v>11178</v>
      </c>
      <c r="H425" s="318" t="s">
        <v>11179</v>
      </c>
      <c r="I425" s="313">
        <v>12</v>
      </c>
      <c r="J425" s="266">
        <v>41324</v>
      </c>
      <c r="K425" s="255"/>
      <c r="L425" s="263">
        <v>41324</v>
      </c>
      <c r="M425" s="264"/>
      <c r="N425" s="265"/>
      <c r="O425" s="271"/>
    </row>
    <row r="426" spans="1:18 16384:16384" x14ac:dyDescent="0.25">
      <c r="A426" s="260">
        <v>41317</v>
      </c>
      <c r="B426" s="261">
        <v>130</v>
      </c>
      <c r="C426" s="318" t="s">
        <v>11185</v>
      </c>
      <c r="D426" s="318" t="s">
        <v>11204</v>
      </c>
      <c r="E426" s="318" t="s">
        <v>15628</v>
      </c>
      <c r="F426" s="318" t="s">
        <v>9327</v>
      </c>
      <c r="G426" s="318" t="s">
        <v>3766</v>
      </c>
      <c r="H426" s="318" t="s">
        <v>6867</v>
      </c>
      <c r="I426" s="313">
        <v>24</v>
      </c>
      <c r="J426" s="266">
        <v>41330</v>
      </c>
      <c r="K426" s="255"/>
      <c r="L426" s="263">
        <v>41340</v>
      </c>
      <c r="M426" s="264">
        <v>26</v>
      </c>
      <c r="N426" s="265">
        <v>4</v>
      </c>
      <c r="O426" s="271"/>
      <c r="P426" s="325" t="s">
        <v>10982</v>
      </c>
    </row>
    <row r="427" spans="1:18 16384:16384" x14ac:dyDescent="0.25">
      <c r="A427" s="260">
        <v>41317</v>
      </c>
      <c r="B427" s="261" t="s">
        <v>11193</v>
      </c>
      <c r="C427" s="313" t="s">
        <v>8934</v>
      </c>
      <c r="D427" s="313" t="s">
        <v>8935</v>
      </c>
      <c r="E427" s="318" t="s">
        <v>6508</v>
      </c>
      <c r="F427" s="318" t="s">
        <v>2109</v>
      </c>
      <c r="G427" s="313" t="s">
        <v>6088</v>
      </c>
      <c r="H427" s="313" t="s">
        <v>5550</v>
      </c>
      <c r="I427" s="313">
        <v>135</v>
      </c>
      <c r="J427" s="266">
        <v>41324</v>
      </c>
      <c r="K427" s="255"/>
      <c r="L427" s="263">
        <v>41320</v>
      </c>
      <c r="M427" s="264">
        <v>135</v>
      </c>
      <c r="N427" s="265">
        <v>84.95</v>
      </c>
      <c r="O427" s="271"/>
      <c r="P427" s="325" t="s">
        <v>10980</v>
      </c>
    </row>
    <row r="428" spans="1:18 16384:16384" x14ac:dyDescent="0.25">
      <c r="A428" s="260">
        <v>41318</v>
      </c>
      <c r="B428" s="261">
        <v>131</v>
      </c>
      <c r="C428" s="318" t="s">
        <v>11184</v>
      </c>
      <c r="D428" s="318" t="s">
        <v>11187</v>
      </c>
      <c r="E428" s="313" t="s">
        <v>9954</v>
      </c>
      <c r="F428" s="318" t="s">
        <v>9327</v>
      </c>
      <c r="G428" s="318" t="s">
        <v>11232</v>
      </c>
      <c r="H428" s="318" t="s">
        <v>6867</v>
      </c>
      <c r="I428" s="313">
        <v>19</v>
      </c>
      <c r="J428" s="266">
        <v>41331</v>
      </c>
      <c r="K428" s="255"/>
      <c r="L428" s="263">
        <v>41331</v>
      </c>
      <c r="M428" s="264">
        <v>19</v>
      </c>
      <c r="N428" s="265">
        <v>4.1100000000000003</v>
      </c>
      <c r="O428" s="271"/>
      <c r="P428" s="325" t="s">
        <v>10982</v>
      </c>
    </row>
    <row r="429" spans="1:18 16384:16384" x14ac:dyDescent="0.25">
      <c r="A429" s="260">
        <v>41318</v>
      </c>
      <c r="B429" s="303" t="s">
        <v>11209</v>
      </c>
      <c r="C429" s="318" t="s">
        <v>11210</v>
      </c>
      <c r="D429" s="318" t="s">
        <v>11211</v>
      </c>
      <c r="E429" s="318" t="s">
        <v>6508</v>
      </c>
      <c r="F429" s="318" t="s">
        <v>10255</v>
      </c>
      <c r="G429" s="318" t="s">
        <v>11212</v>
      </c>
      <c r="H429" s="318" t="s">
        <v>3371</v>
      </c>
      <c r="I429" s="313">
        <v>35</v>
      </c>
      <c r="J429" s="266">
        <v>41327</v>
      </c>
      <c r="K429" s="255"/>
      <c r="L429" s="263">
        <v>41327</v>
      </c>
      <c r="M429" s="264">
        <v>35</v>
      </c>
      <c r="N429" s="265">
        <v>120.19</v>
      </c>
      <c r="O429" s="271"/>
      <c r="P429" s="325" t="s">
        <v>10980</v>
      </c>
    </row>
    <row r="430" spans="1:18 16384:16384" x14ac:dyDescent="0.25">
      <c r="A430" s="260">
        <v>41320</v>
      </c>
      <c r="B430" s="303" t="s">
        <v>11242</v>
      </c>
      <c r="C430" s="318" t="s">
        <v>2215</v>
      </c>
      <c r="D430" s="318" t="s">
        <v>2215</v>
      </c>
      <c r="E430" s="318" t="s">
        <v>6508</v>
      </c>
      <c r="F430" s="313" t="s">
        <v>7813</v>
      </c>
      <c r="G430" s="318" t="s">
        <v>14668</v>
      </c>
      <c r="H430" s="313" t="s">
        <v>9811</v>
      </c>
      <c r="I430" s="313">
        <v>703</v>
      </c>
      <c r="J430" s="266">
        <v>41334</v>
      </c>
      <c r="K430" s="255"/>
      <c r="L430" s="263">
        <v>41334</v>
      </c>
      <c r="M430" s="342">
        <v>703</v>
      </c>
      <c r="N430" s="265">
        <v>13.8</v>
      </c>
      <c r="O430" s="271"/>
      <c r="P430" s="325" t="s">
        <v>10981</v>
      </c>
      <c r="Q430" s="381">
        <f>N430/20</f>
        <v>0.69000000000000006</v>
      </c>
      <c r="R430" s="381">
        <f>Q430/0.43</f>
        <v>1.6046511627906979</v>
      </c>
      <c r="XFD430" s="49" t="s">
        <v>10980</v>
      </c>
    </row>
    <row r="431" spans="1:18 16384:16384" x14ac:dyDescent="0.25">
      <c r="A431" s="260">
        <v>41324</v>
      </c>
      <c r="B431" s="261">
        <v>135</v>
      </c>
      <c r="C431" s="318" t="s">
        <v>7605</v>
      </c>
      <c r="D431" s="318" t="s">
        <v>7606</v>
      </c>
      <c r="E431" s="313" t="s">
        <v>9954</v>
      </c>
      <c r="F431" s="318" t="s">
        <v>9327</v>
      </c>
      <c r="G431" s="318" t="s">
        <v>11239</v>
      </c>
      <c r="H431" s="318" t="s">
        <v>6867</v>
      </c>
      <c r="I431" s="313">
        <v>115</v>
      </c>
      <c r="J431" s="266">
        <v>41411</v>
      </c>
      <c r="K431" s="255"/>
      <c r="L431" s="263">
        <v>41400</v>
      </c>
      <c r="M431" s="264">
        <v>121</v>
      </c>
      <c r="N431" s="265">
        <v>358.65277777777698</v>
      </c>
      <c r="O431" s="271"/>
      <c r="P431" s="325" t="s">
        <v>10980</v>
      </c>
    </row>
    <row r="432" spans="1:18 16384:16384" x14ac:dyDescent="0.25">
      <c r="A432" s="260">
        <v>41325</v>
      </c>
      <c r="B432" s="261">
        <v>136</v>
      </c>
      <c r="C432" s="318" t="s">
        <v>11240</v>
      </c>
      <c r="D432" s="318" t="s">
        <v>11383</v>
      </c>
      <c r="E432" s="318" t="s">
        <v>9415</v>
      </c>
      <c r="F432" s="318" t="s">
        <v>10255</v>
      </c>
      <c r="G432" s="318" t="s">
        <v>1419</v>
      </c>
      <c r="H432" s="318" t="s">
        <v>316</v>
      </c>
      <c r="I432" s="313">
        <v>115</v>
      </c>
      <c r="J432" s="266">
        <v>41333</v>
      </c>
      <c r="K432" s="255"/>
      <c r="L432" s="263">
        <v>41338</v>
      </c>
      <c r="M432" s="264">
        <f>58+57</f>
        <v>115</v>
      </c>
      <c r="N432" s="265">
        <v>1.65</v>
      </c>
      <c r="O432" s="271"/>
      <c r="P432" s="325" t="s">
        <v>10982</v>
      </c>
    </row>
    <row r="433" spans="1:18" x14ac:dyDescent="0.25">
      <c r="A433" s="260">
        <v>41325</v>
      </c>
      <c r="B433" s="261">
        <v>136</v>
      </c>
      <c r="C433" s="318" t="s">
        <v>11240</v>
      </c>
      <c r="D433" s="318" t="s">
        <v>11383</v>
      </c>
      <c r="E433" s="318" t="s">
        <v>9415</v>
      </c>
      <c r="F433" s="318" t="s">
        <v>10255</v>
      </c>
      <c r="G433" s="318" t="s">
        <v>1419</v>
      </c>
      <c r="H433" s="318" t="s">
        <v>9535</v>
      </c>
      <c r="I433" s="313">
        <v>67</v>
      </c>
      <c r="J433" s="266">
        <v>41333</v>
      </c>
      <c r="K433" s="255"/>
      <c r="L433" s="263">
        <v>41338</v>
      </c>
      <c r="M433" s="264">
        <v>67</v>
      </c>
      <c r="N433" s="265">
        <v>1.65</v>
      </c>
      <c r="O433" s="271"/>
      <c r="P433" s="325" t="s">
        <v>10982</v>
      </c>
    </row>
    <row r="434" spans="1:18" x14ac:dyDescent="0.25">
      <c r="A434" s="260">
        <v>41325</v>
      </c>
      <c r="B434" s="261">
        <v>136</v>
      </c>
      <c r="C434" s="318" t="s">
        <v>11240</v>
      </c>
      <c r="D434" s="318" t="s">
        <v>11383</v>
      </c>
      <c r="E434" s="318" t="s">
        <v>9415</v>
      </c>
      <c r="F434" s="318" t="s">
        <v>10255</v>
      </c>
      <c r="G434" s="318" t="s">
        <v>3484</v>
      </c>
      <c r="H434" s="318" t="s">
        <v>11267</v>
      </c>
      <c r="I434" s="313">
        <v>230</v>
      </c>
      <c r="J434" s="266">
        <v>41333</v>
      </c>
      <c r="K434" s="255"/>
      <c r="L434" s="263">
        <v>41338</v>
      </c>
      <c r="M434" s="264">
        <f>77+76+77</f>
        <v>230</v>
      </c>
      <c r="N434" s="265">
        <v>1.65</v>
      </c>
      <c r="O434" s="271"/>
      <c r="P434" s="325" t="s">
        <v>10982</v>
      </c>
    </row>
    <row r="435" spans="1:18" x14ac:dyDescent="0.25">
      <c r="A435" s="260">
        <v>41326</v>
      </c>
      <c r="B435" s="303" t="s">
        <v>11243</v>
      </c>
      <c r="C435" s="318" t="s">
        <v>8934</v>
      </c>
      <c r="D435" s="318" t="s">
        <v>8935</v>
      </c>
      <c r="E435" s="318" t="s">
        <v>5941</v>
      </c>
      <c r="F435" s="318" t="s">
        <v>2109</v>
      </c>
      <c r="G435" s="318" t="s">
        <v>11244</v>
      </c>
      <c r="H435" s="318" t="s">
        <v>5876</v>
      </c>
      <c r="I435" s="313">
        <v>15</v>
      </c>
      <c r="J435" s="266">
        <v>41327</v>
      </c>
      <c r="K435" s="255"/>
      <c r="L435" s="263">
        <v>41327</v>
      </c>
      <c r="M435" s="264">
        <v>15</v>
      </c>
      <c r="N435" s="265"/>
      <c r="O435" s="271"/>
      <c r="P435" s="325" t="s">
        <v>10980</v>
      </c>
    </row>
    <row r="436" spans="1:18" x14ac:dyDescent="0.25">
      <c r="A436" s="260">
        <v>41330</v>
      </c>
      <c r="B436" s="261">
        <v>128</v>
      </c>
      <c r="C436" s="318" t="s">
        <v>11268</v>
      </c>
      <c r="D436" s="318" t="s">
        <v>11269</v>
      </c>
      <c r="E436" s="318" t="s">
        <v>10894</v>
      </c>
      <c r="F436" s="365" t="s">
        <v>11861</v>
      </c>
      <c r="G436" s="318" t="s">
        <v>7848</v>
      </c>
      <c r="H436" s="318" t="s">
        <v>5876</v>
      </c>
      <c r="I436" s="313">
        <v>48</v>
      </c>
      <c r="J436" s="266">
        <v>41372</v>
      </c>
      <c r="K436" s="255"/>
      <c r="L436" s="263">
        <v>41375</v>
      </c>
      <c r="M436" s="264">
        <v>46</v>
      </c>
      <c r="N436" s="265">
        <v>7.72</v>
      </c>
      <c r="O436" s="271"/>
      <c r="P436" s="325" t="s">
        <v>10982</v>
      </c>
    </row>
    <row r="437" spans="1:18" x14ac:dyDescent="0.25">
      <c r="A437" s="260">
        <v>41330</v>
      </c>
      <c r="B437" s="261">
        <v>128</v>
      </c>
      <c r="C437" s="318" t="s">
        <v>11268</v>
      </c>
      <c r="D437" s="318" t="s">
        <v>11269</v>
      </c>
      <c r="E437" s="318" t="s">
        <v>10894</v>
      </c>
      <c r="F437" s="318" t="s">
        <v>11861</v>
      </c>
      <c r="G437" s="318" t="s">
        <v>11862</v>
      </c>
      <c r="H437" s="318" t="s">
        <v>5876</v>
      </c>
      <c r="I437" s="313">
        <v>90</v>
      </c>
      <c r="J437" s="266">
        <v>41372</v>
      </c>
      <c r="K437" s="255"/>
      <c r="L437" s="263">
        <v>41375</v>
      </c>
      <c r="M437" s="264">
        <v>90</v>
      </c>
      <c r="N437" s="265">
        <v>7.72</v>
      </c>
      <c r="O437" s="271"/>
      <c r="P437" s="325" t="s">
        <v>10982</v>
      </c>
    </row>
    <row r="438" spans="1:18" x14ac:dyDescent="0.25">
      <c r="A438" s="260">
        <v>41330</v>
      </c>
      <c r="B438" s="261">
        <v>142</v>
      </c>
      <c r="C438" s="318" t="s">
        <v>11268</v>
      </c>
      <c r="D438" s="318" t="s">
        <v>11269</v>
      </c>
      <c r="E438" s="313" t="s">
        <v>9954</v>
      </c>
      <c r="F438" s="318" t="s">
        <v>9327</v>
      </c>
      <c r="G438" s="318" t="s">
        <v>10227</v>
      </c>
      <c r="H438" s="318" t="s">
        <v>838</v>
      </c>
      <c r="I438" s="313">
        <v>3</v>
      </c>
      <c r="J438" s="266">
        <v>41341</v>
      </c>
      <c r="K438" s="255"/>
      <c r="L438" s="263">
        <v>41344</v>
      </c>
      <c r="M438" s="264">
        <v>3</v>
      </c>
      <c r="N438" s="265">
        <v>6.75</v>
      </c>
      <c r="O438" s="271"/>
      <c r="P438" s="325" t="s">
        <v>10982</v>
      </c>
    </row>
    <row r="439" spans="1:18" x14ac:dyDescent="0.25">
      <c r="A439" s="260">
        <v>41330</v>
      </c>
      <c r="B439" s="261">
        <v>142</v>
      </c>
      <c r="C439" s="318" t="s">
        <v>11268</v>
      </c>
      <c r="D439" s="318" t="s">
        <v>11269</v>
      </c>
      <c r="E439" s="313" t="s">
        <v>9954</v>
      </c>
      <c r="F439" s="318" t="s">
        <v>9327</v>
      </c>
      <c r="G439" s="318" t="s">
        <v>10227</v>
      </c>
      <c r="H439" s="318" t="s">
        <v>11270</v>
      </c>
      <c r="I439" s="313">
        <v>4</v>
      </c>
      <c r="J439" s="266">
        <v>41341</v>
      </c>
      <c r="K439" s="255"/>
      <c r="L439" s="263">
        <v>41344</v>
      </c>
      <c r="M439" s="264">
        <v>4</v>
      </c>
      <c r="N439" s="265">
        <v>6.75</v>
      </c>
      <c r="O439" s="271"/>
      <c r="P439" s="325" t="s">
        <v>10982</v>
      </c>
    </row>
    <row r="440" spans="1:18" x14ac:dyDescent="0.25">
      <c r="A440" s="260">
        <v>41337</v>
      </c>
      <c r="B440" s="303" t="s">
        <v>11292</v>
      </c>
      <c r="C440" s="318" t="s">
        <v>11293</v>
      </c>
      <c r="D440" s="318" t="s">
        <v>11294</v>
      </c>
      <c r="E440" s="313" t="s">
        <v>9954</v>
      </c>
      <c r="F440" s="318" t="s">
        <v>9327</v>
      </c>
      <c r="G440" s="318" t="s">
        <v>11202</v>
      </c>
      <c r="H440" s="318" t="s">
        <v>6867</v>
      </c>
      <c r="I440" s="313">
        <v>9</v>
      </c>
      <c r="J440" s="266">
        <v>41348</v>
      </c>
      <c r="K440" s="255"/>
      <c r="L440" s="263">
        <v>41344</v>
      </c>
      <c r="M440" s="264">
        <v>9</v>
      </c>
      <c r="N440" s="265">
        <v>443.15</v>
      </c>
      <c r="O440" s="271"/>
      <c r="P440" s="325" t="s">
        <v>10980</v>
      </c>
    </row>
    <row r="441" spans="1:18" x14ac:dyDescent="0.25">
      <c r="A441" s="260">
        <v>41345</v>
      </c>
      <c r="B441" s="303" t="s">
        <v>11358</v>
      </c>
      <c r="C441" s="313" t="s">
        <v>11210</v>
      </c>
      <c r="D441" s="313" t="s">
        <v>11211</v>
      </c>
      <c r="E441" s="318" t="s">
        <v>6508</v>
      </c>
      <c r="F441" s="318" t="s">
        <v>10255</v>
      </c>
      <c r="G441" s="313" t="s">
        <v>11212</v>
      </c>
      <c r="H441" s="318" t="s">
        <v>3371</v>
      </c>
      <c r="I441" s="313">
        <v>2</v>
      </c>
      <c r="J441" s="266">
        <v>41346</v>
      </c>
      <c r="K441" s="255"/>
      <c r="L441" s="263">
        <v>41345</v>
      </c>
      <c r="M441" s="264">
        <v>2</v>
      </c>
      <c r="N441" s="265">
        <v>120.19</v>
      </c>
      <c r="O441" s="271"/>
      <c r="P441" s="325" t="s">
        <v>10980</v>
      </c>
    </row>
    <row r="442" spans="1:18" x14ac:dyDescent="0.25">
      <c r="A442" s="260">
        <v>41353</v>
      </c>
      <c r="B442" s="303" t="s">
        <v>7812</v>
      </c>
      <c r="C442" s="318" t="s">
        <v>10947</v>
      </c>
      <c r="D442" s="318" t="s">
        <v>11450</v>
      </c>
      <c r="E442" s="318" t="s">
        <v>11451</v>
      </c>
      <c r="F442" s="318" t="s">
        <v>9168</v>
      </c>
      <c r="G442" s="318" t="s">
        <v>5330</v>
      </c>
      <c r="H442" s="318" t="s">
        <v>11452</v>
      </c>
      <c r="I442" s="313">
        <v>18</v>
      </c>
      <c r="J442" s="266"/>
      <c r="K442" s="255"/>
      <c r="L442" s="263">
        <v>41355</v>
      </c>
      <c r="M442" s="264"/>
      <c r="N442" s="265">
        <v>0</v>
      </c>
      <c r="O442" s="271"/>
      <c r="P442" s="325" t="s">
        <v>10980</v>
      </c>
    </row>
    <row r="443" spans="1:18" x14ac:dyDescent="0.25">
      <c r="A443" s="260">
        <v>41354</v>
      </c>
      <c r="B443" s="303">
        <v>148</v>
      </c>
      <c r="C443" s="318" t="s">
        <v>11506</v>
      </c>
      <c r="D443" s="318" t="s">
        <v>11416</v>
      </c>
      <c r="E443" s="313" t="s">
        <v>6508</v>
      </c>
      <c r="F443" s="318" t="s">
        <v>2109</v>
      </c>
      <c r="G443" s="318" t="s">
        <v>11507</v>
      </c>
      <c r="H443" s="318" t="s">
        <v>9535</v>
      </c>
      <c r="I443" s="313">
        <v>150</v>
      </c>
      <c r="J443" s="266">
        <v>41364</v>
      </c>
      <c r="K443" s="255"/>
      <c r="L443" s="263">
        <v>41364</v>
      </c>
      <c r="M443" s="264"/>
      <c r="N443" s="265">
        <v>84.04</v>
      </c>
      <c r="O443" s="271"/>
      <c r="P443" s="325" t="s">
        <v>10980</v>
      </c>
    </row>
    <row r="444" spans="1:18" x14ac:dyDescent="0.25">
      <c r="A444" s="260">
        <v>41354</v>
      </c>
      <c r="B444" s="303" t="s">
        <v>11396</v>
      </c>
      <c r="C444" s="427" t="s">
        <v>2215</v>
      </c>
      <c r="D444" s="427" t="s">
        <v>2215</v>
      </c>
      <c r="E444" s="382" t="s">
        <v>6508</v>
      </c>
      <c r="F444" s="427" t="s">
        <v>7813</v>
      </c>
      <c r="G444" s="318" t="s">
        <v>14668</v>
      </c>
      <c r="H444" s="427" t="s">
        <v>9811</v>
      </c>
      <c r="I444" s="427">
        <v>708</v>
      </c>
      <c r="J444" s="266">
        <v>41355</v>
      </c>
      <c r="K444" s="255"/>
      <c r="L444" s="263">
        <v>41355</v>
      </c>
      <c r="M444" s="264">
        <v>708</v>
      </c>
      <c r="N444" s="265">
        <v>14.5</v>
      </c>
      <c r="O444" s="271"/>
      <c r="P444" s="325" t="s">
        <v>10981</v>
      </c>
      <c r="Q444" s="381">
        <f>N444/20</f>
        <v>0.72499999999999998</v>
      </c>
      <c r="R444" s="381">
        <f>Q444/0.43</f>
        <v>1.6860465116279069</v>
      </c>
    </row>
    <row r="445" spans="1:18" x14ac:dyDescent="0.25">
      <c r="A445" s="260">
        <v>41359</v>
      </c>
      <c r="B445" s="261">
        <v>150</v>
      </c>
      <c r="C445" s="318" t="s">
        <v>11439</v>
      </c>
      <c r="D445" s="318" t="s">
        <v>11440</v>
      </c>
      <c r="E445" s="318" t="s">
        <v>9415</v>
      </c>
      <c r="F445" s="318" t="s">
        <v>10255</v>
      </c>
      <c r="G445" s="318" t="s">
        <v>6479</v>
      </c>
      <c r="H445" s="318" t="s">
        <v>11441</v>
      </c>
      <c r="I445" s="313">
        <v>35</v>
      </c>
      <c r="J445" s="266">
        <v>41372</v>
      </c>
      <c r="K445" s="255"/>
      <c r="L445" s="263">
        <v>41374</v>
      </c>
      <c r="M445" s="264">
        <v>34</v>
      </c>
      <c r="N445" s="265">
        <v>1.65</v>
      </c>
      <c r="O445" s="271"/>
      <c r="P445" s="325" t="s">
        <v>10982</v>
      </c>
    </row>
    <row r="446" spans="1:18" x14ac:dyDescent="0.25">
      <c r="A446" s="260">
        <v>41360</v>
      </c>
      <c r="B446" s="261">
        <v>151</v>
      </c>
      <c r="C446" s="318" t="s">
        <v>11454</v>
      </c>
      <c r="D446" s="318" t="s">
        <v>11453</v>
      </c>
      <c r="E446" s="318" t="s">
        <v>9415</v>
      </c>
      <c r="F446" s="318" t="s">
        <v>10255</v>
      </c>
      <c r="G446" s="318" t="s">
        <v>11859</v>
      </c>
      <c r="H446" s="318" t="s">
        <v>9535</v>
      </c>
      <c r="I446" s="313">
        <v>2</v>
      </c>
      <c r="J446" s="266">
        <v>41372</v>
      </c>
      <c r="K446" s="255"/>
      <c r="L446" s="263">
        <v>41374</v>
      </c>
      <c r="M446" s="264">
        <v>2</v>
      </c>
      <c r="N446" s="265">
        <v>2.65</v>
      </c>
      <c r="O446" s="271"/>
      <c r="P446" s="325" t="s">
        <v>10982</v>
      </c>
    </row>
    <row r="447" spans="1:18" x14ac:dyDescent="0.25">
      <c r="A447" s="260">
        <v>41365</v>
      </c>
      <c r="B447" s="261">
        <v>152</v>
      </c>
      <c r="C447" s="318" t="s">
        <v>11439</v>
      </c>
      <c r="D447" s="318" t="s">
        <v>11440</v>
      </c>
      <c r="E447" s="318" t="s">
        <v>9415</v>
      </c>
      <c r="F447" s="318" t="s">
        <v>8606</v>
      </c>
      <c r="G447" s="318" t="s">
        <v>11481</v>
      </c>
      <c r="H447" s="318" t="s">
        <v>9535</v>
      </c>
      <c r="I447" s="313">
        <v>17</v>
      </c>
      <c r="J447" s="310" t="s">
        <v>11482</v>
      </c>
      <c r="K447" s="255"/>
      <c r="L447" s="353">
        <v>41374</v>
      </c>
      <c r="M447" s="264">
        <v>17</v>
      </c>
      <c r="N447" s="265">
        <v>5.43</v>
      </c>
      <c r="O447" s="271"/>
      <c r="P447" s="325" t="s">
        <v>10982</v>
      </c>
    </row>
    <row r="448" spans="1:18" x14ac:dyDescent="0.25">
      <c r="A448" s="260">
        <v>41367</v>
      </c>
      <c r="B448" s="261">
        <v>156</v>
      </c>
      <c r="C448" s="318" t="s">
        <v>11510</v>
      </c>
      <c r="D448" s="318" t="s">
        <v>11511</v>
      </c>
      <c r="E448" s="318" t="s">
        <v>9415</v>
      </c>
      <c r="F448" s="318" t="s">
        <v>11866</v>
      </c>
      <c r="G448" s="318" t="s">
        <v>4648</v>
      </c>
      <c r="H448" s="318" t="s">
        <v>9535</v>
      </c>
      <c r="I448" s="313">
        <v>65</v>
      </c>
      <c r="J448" s="266">
        <v>41402</v>
      </c>
      <c r="K448" s="255"/>
      <c r="L448" s="263">
        <v>41404</v>
      </c>
      <c r="M448" s="264">
        <f>22+25+25</f>
        <v>72</v>
      </c>
      <c r="N448" s="265">
        <v>3.26</v>
      </c>
      <c r="O448" s="271"/>
      <c r="P448" s="325" t="s">
        <v>10982</v>
      </c>
    </row>
    <row r="449" spans="1:16" x14ac:dyDescent="0.25">
      <c r="A449" s="260">
        <v>41367</v>
      </c>
      <c r="B449" s="303" t="s">
        <v>11497</v>
      </c>
      <c r="C449" s="318" t="s">
        <v>11498</v>
      </c>
      <c r="D449" s="318" t="s">
        <v>2500</v>
      </c>
      <c r="E449" s="318" t="s">
        <v>6508</v>
      </c>
      <c r="F449" s="318" t="s">
        <v>2109</v>
      </c>
      <c r="G449" s="318" t="s">
        <v>6088</v>
      </c>
      <c r="H449" s="318" t="s">
        <v>5876</v>
      </c>
      <c r="I449" s="313">
        <v>50</v>
      </c>
      <c r="J449" s="266">
        <v>41373</v>
      </c>
      <c r="K449" s="255"/>
      <c r="L449" s="263">
        <v>41373</v>
      </c>
      <c r="M449" s="264">
        <v>50</v>
      </c>
      <c r="N449" s="265">
        <v>100.62</v>
      </c>
      <c r="O449" s="271"/>
      <c r="P449" s="325" t="s">
        <v>10980</v>
      </c>
    </row>
    <row r="450" spans="1:16" x14ac:dyDescent="0.25">
      <c r="A450" s="260">
        <v>41367</v>
      </c>
      <c r="B450" s="303" t="s">
        <v>11497</v>
      </c>
      <c r="C450" s="318" t="s">
        <v>11498</v>
      </c>
      <c r="D450" s="318" t="s">
        <v>2500</v>
      </c>
      <c r="E450" s="318" t="s">
        <v>6508</v>
      </c>
      <c r="F450" s="318" t="s">
        <v>2109</v>
      </c>
      <c r="G450" s="318" t="s">
        <v>6088</v>
      </c>
      <c r="H450" s="318" t="s">
        <v>11499</v>
      </c>
      <c r="I450" s="313">
        <v>100</v>
      </c>
      <c r="J450" s="266">
        <v>41373</v>
      </c>
      <c r="K450" s="255"/>
      <c r="L450" s="263">
        <v>41373</v>
      </c>
      <c r="M450" s="264">
        <v>100</v>
      </c>
      <c r="N450" s="265">
        <v>45.61</v>
      </c>
      <c r="O450" s="271"/>
      <c r="P450" s="325" t="s">
        <v>10980</v>
      </c>
    </row>
    <row r="451" spans="1:16" x14ac:dyDescent="0.25">
      <c r="A451" s="260">
        <v>41373</v>
      </c>
      <c r="B451" s="261">
        <v>157</v>
      </c>
      <c r="C451" s="318" t="s">
        <v>11530</v>
      </c>
      <c r="D451" s="318" t="s">
        <v>11531</v>
      </c>
      <c r="E451" s="313" t="s">
        <v>9954</v>
      </c>
      <c r="F451" s="318" t="s">
        <v>9327</v>
      </c>
      <c r="G451" s="318" t="s">
        <v>11532</v>
      </c>
      <c r="H451" s="318" t="s">
        <v>6867</v>
      </c>
      <c r="I451" s="313">
        <v>63</v>
      </c>
      <c r="J451" s="266">
        <v>41380</v>
      </c>
      <c r="K451" s="255"/>
      <c r="L451" s="263">
        <v>41389</v>
      </c>
      <c r="M451" s="264">
        <f>36+27</f>
        <v>63</v>
      </c>
      <c r="N451" s="265">
        <v>4.0599999999999996</v>
      </c>
      <c r="O451" s="271"/>
      <c r="P451" s="325" t="s">
        <v>10982</v>
      </c>
    </row>
    <row r="452" spans="1:16" x14ac:dyDescent="0.25">
      <c r="A452" s="260">
        <v>41376</v>
      </c>
      <c r="B452" s="303">
        <v>158</v>
      </c>
      <c r="C452" s="426" t="s">
        <v>11549</v>
      </c>
      <c r="D452" s="426" t="s">
        <v>11550</v>
      </c>
      <c r="E452" s="426" t="s">
        <v>6508</v>
      </c>
      <c r="F452" s="426" t="s">
        <v>8606</v>
      </c>
      <c r="G452" s="426" t="s">
        <v>11583</v>
      </c>
      <c r="H452" s="426"/>
      <c r="I452" s="426"/>
      <c r="J452" s="310" t="s">
        <v>12977</v>
      </c>
      <c r="K452" s="255"/>
      <c r="L452" s="415" t="s">
        <v>12764</v>
      </c>
      <c r="M452" s="415" t="s">
        <v>12764</v>
      </c>
      <c r="N452" s="265"/>
      <c r="O452" s="271"/>
    </row>
    <row r="453" spans="1:16" x14ac:dyDescent="0.25">
      <c r="A453" s="260">
        <v>41376</v>
      </c>
      <c r="B453" s="261">
        <v>159</v>
      </c>
      <c r="C453" s="318" t="s">
        <v>11584</v>
      </c>
      <c r="D453" s="318" t="s">
        <v>11585</v>
      </c>
      <c r="E453" s="318" t="s">
        <v>6508</v>
      </c>
      <c r="F453" s="318" t="s">
        <v>8606</v>
      </c>
      <c r="G453" s="318" t="s">
        <v>11586</v>
      </c>
      <c r="H453" s="318" t="s">
        <v>9990</v>
      </c>
      <c r="I453" s="313">
        <v>30</v>
      </c>
      <c r="J453" s="266">
        <v>41383</v>
      </c>
      <c r="K453" s="255"/>
      <c r="L453" s="263">
        <v>41383</v>
      </c>
      <c r="M453" s="264">
        <v>30</v>
      </c>
      <c r="N453" s="265"/>
      <c r="O453" s="271"/>
    </row>
    <row r="454" spans="1:16" x14ac:dyDescent="0.25">
      <c r="A454" s="260">
        <v>41376</v>
      </c>
      <c r="B454" s="261">
        <v>159</v>
      </c>
      <c r="C454" s="318" t="s">
        <v>11584</v>
      </c>
      <c r="D454" s="318" t="s">
        <v>11585</v>
      </c>
      <c r="E454" s="318" t="s">
        <v>6508</v>
      </c>
      <c r="F454" s="318" t="s">
        <v>8606</v>
      </c>
      <c r="G454" s="318" t="s">
        <v>11586</v>
      </c>
      <c r="H454" s="318" t="s">
        <v>1147</v>
      </c>
      <c r="I454" s="313">
        <v>30</v>
      </c>
      <c r="J454" s="266">
        <v>41383</v>
      </c>
      <c r="K454" s="255"/>
      <c r="L454" s="263">
        <v>41383</v>
      </c>
      <c r="M454" s="264">
        <v>30</v>
      </c>
      <c r="N454" s="265"/>
      <c r="O454" s="271"/>
    </row>
    <row r="455" spans="1:16" x14ac:dyDescent="0.25">
      <c r="A455" s="260">
        <v>41379</v>
      </c>
      <c r="B455" s="261">
        <v>160</v>
      </c>
      <c r="C455" s="318" t="s">
        <v>11240</v>
      </c>
      <c r="D455" s="318" t="s">
        <v>11383</v>
      </c>
      <c r="E455" s="318" t="s">
        <v>9415</v>
      </c>
      <c r="F455" s="318" t="s">
        <v>10255</v>
      </c>
      <c r="G455" s="318" t="s">
        <v>3484</v>
      </c>
      <c r="H455" s="318" t="s">
        <v>9535</v>
      </c>
      <c r="I455" s="313">
        <v>10</v>
      </c>
      <c r="J455" s="266">
        <v>41386</v>
      </c>
      <c r="K455" s="255"/>
      <c r="L455" s="263">
        <v>41387</v>
      </c>
      <c r="M455" s="264">
        <v>12</v>
      </c>
      <c r="N455" s="265">
        <v>1.65</v>
      </c>
      <c r="O455" s="271"/>
      <c r="P455" s="325" t="s">
        <v>10982</v>
      </c>
    </row>
    <row r="456" spans="1:16" x14ac:dyDescent="0.25">
      <c r="A456" s="260">
        <v>41381</v>
      </c>
      <c r="B456" s="261">
        <v>161</v>
      </c>
      <c r="C456" s="318" t="s">
        <v>11603</v>
      </c>
      <c r="D456" s="318" t="s">
        <v>11511</v>
      </c>
      <c r="E456" s="318" t="s">
        <v>9415</v>
      </c>
      <c r="F456" s="318" t="s">
        <v>11864</v>
      </c>
      <c r="G456" s="318" t="s">
        <v>4648</v>
      </c>
      <c r="H456" s="318" t="s">
        <v>9535</v>
      </c>
      <c r="I456" s="313">
        <v>38</v>
      </c>
      <c r="J456" s="266">
        <v>41388</v>
      </c>
      <c r="K456" s="255"/>
      <c r="L456" s="263">
        <v>41390</v>
      </c>
      <c r="M456" s="264">
        <v>38</v>
      </c>
      <c r="N456" s="265">
        <v>1</v>
      </c>
      <c r="O456" s="271"/>
      <c r="P456" s="325" t="s">
        <v>10982</v>
      </c>
    </row>
    <row r="457" spans="1:16" x14ac:dyDescent="0.25">
      <c r="A457" s="260">
        <v>41382</v>
      </c>
      <c r="B457" s="261">
        <v>163</v>
      </c>
      <c r="C457" s="318" t="s">
        <v>11609</v>
      </c>
      <c r="D457" s="318" t="s">
        <v>11617</v>
      </c>
      <c r="E457" s="313" t="s">
        <v>9954</v>
      </c>
      <c r="F457" s="318" t="s">
        <v>9327</v>
      </c>
      <c r="G457" s="318" t="s">
        <v>11611</v>
      </c>
      <c r="H457" s="318" t="s">
        <v>11610</v>
      </c>
      <c r="I457" s="313">
        <v>42</v>
      </c>
      <c r="J457" s="266">
        <v>41389</v>
      </c>
      <c r="K457" s="255"/>
      <c r="L457" s="263">
        <v>41393</v>
      </c>
      <c r="M457" s="264">
        <v>41</v>
      </c>
      <c r="N457" s="265"/>
      <c r="O457" s="271"/>
    </row>
    <row r="458" spans="1:16" x14ac:dyDescent="0.25">
      <c r="A458" s="260">
        <v>41382</v>
      </c>
      <c r="B458" s="261">
        <v>163</v>
      </c>
      <c r="C458" s="318" t="s">
        <v>11609</v>
      </c>
      <c r="D458" s="318" t="s">
        <v>11617</v>
      </c>
      <c r="E458" s="313" t="s">
        <v>9954</v>
      </c>
      <c r="F458" s="318" t="s">
        <v>9327</v>
      </c>
      <c r="G458" s="318" t="s">
        <v>11612</v>
      </c>
      <c r="H458" s="318" t="s">
        <v>11270</v>
      </c>
      <c r="I458" s="313">
        <v>17</v>
      </c>
      <c r="J458" s="266">
        <v>41389</v>
      </c>
      <c r="K458" s="255"/>
      <c r="L458" s="263">
        <v>41393</v>
      </c>
      <c r="M458" s="264">
        <v>17</v>
      </c>
      <c r="N458" s="265"/>
      <c r="O458" s="271"/>
    </row>
    <row r="459" spans="1:16" x14ac:dyDescent="0.25">
      <c r="A459" s="260">
        <v>41382</v>
      </c>
      <c r="B459" s="261">
        <v>164</v>
      </c>
      <c r="C459" s="318" t="s">
        <v>11643</v>
      </c>
      <c r="D459" s="318" t="s">
        <v>11644</v>
      </c>
      <c r="E459" s="313" t="s">
        <v>9954</v>
      </c>
      <c r="F459" s="318" t="s">
        <v>9327</v>
      </c>
      <c r="G459" s="318" t="s">
        <v>11646</v>
      </c>
      <c r="H459" s="318" t="s">
        <v>6867</v>
      </c>
      <c r="I459" s="313">
        <v>2</v>
      </c>
      <c r="J459" s="266">
        <v>41409</v>
      </c>
      <c r="K459" s="255"/>
      <c r="L459" s="263">
        <v>41396</v>
      </c>
      <c r="M459" s="264">
        <v>2</v>
      </c>
      <c r="N459" s="265">
        <v>6.45</v>
      </c>
      <c r="O459" s="271"/>
      <c r="P459" s="325" t="s">
        <v>10982</v>
      </c>
    </row>
    <row r="460" spans="1:16" x14ac:dyDescent="0.25">
      <c r="A460" s="260">
        <v>41382</v>
      </c>
      <c r="B460" s="261">
        <v>164</v>
      </c>
      <c r="C460" s="318" t="s">
        <v>11643</v>
      </c>
      <c r="D460" s="318" t="s">
        <v>11644</v>
      </c>
      <c r="E460" s="313" t="s">
        <v>9954</v>
      </c>
      <c r="F460" s="318" t="s">
        <v>9327</v>
      </c>
      <c r="G460" s="318" t="s">
        <v>11645</v>
      </c>
      <c r="H460" s="318" t="s">
        <v>6867</v>
      </c>
      <c r="I460" s="313">
        <v>65</v>
      </c>
      <c r="J460" s="266">
        <v>41409</v>
      </c>
      <c r="K460" s="255"/>
      <c r="L460" s="263">
        <v>41400</v>
      </c>
      <c r="M460" s="264">
        <v>65</v>
      </c>
      <c r="N460" s="265">
        <v>4.05</v>
      </c>
      <c r="O460" s="271"/>
      <c r="P460" s="325" t="s">
        <v>10982</v>
      </c>
    </row>
    <row r="461" spans="1:16" x14ac:dyDescent="0.25">
      <c r="A461" s="260">
        <v>41382</v>
      </c>
      <c r="B461" s="303" t="s">
        <v>11647</v>
      </c>
      <c r="C461" s="318" t="s">
        <v>11648</v>
      </c>
      <c r="D461" s="318" t="s">
        <v>11649</v>
      </c>
      <c r="E461" s="318" t="s">
        <v>11451</v>
      </c>
      <c r="F461" s="318" t="s">
        <v>9168</v>
      </c>
      <c r="G461" s="318" t="s">
        <v>11650</v>
      </c>
      <c r="H461" s="318" t="s">
        <v>11651</v>
      </c>
      <c r="I461" s="313">
        <v>1200</v>
      </c>
      <c r="J461" s="266">
        <v>41410</v>
      </c>
      <c r="K461" s="255"/>
      <c r="L461" s="263">
        <v>41436</v>
      </c>
      <c r="M461" s="264">
        <v>1197</v>
      </c>
      <c r="N461" s="265">
        <v>64.832999999999998</v>
      </c>
      <c r="O461" s="271"/>
      <c r="P461" s="325" t="s">
        <v>10980</v>
      </c>
    </row>
    <row r="462" spans="1:16" x14ac:dyDescent="0.25">
      <c r="A462" s="260">
        <v>41382</v>
      </c>
      <c r="B462" s="303" t="s">
        <v>11647</v>
      </c>
      <c r="C462" s="318" t="s">
        <v>11648</v>
      </c>
      <c r="D462" s="318" t="s">
        <v>11649</v>
      </c>
      <c r="E462" s="318" t="s">
        <v>11451</v>
      </c>
      <c r="F462" s="318" t="s">
        <v>9168</v>
      </c>
      <c r="G462" s="318" t="s">
        <v>11650</v>
      </c>
      <c r="H462" s="318" t="s">
        <v>11652</v>
      </c>
      <c r="I462" s="313">
        <v>120</v>
      </c>
      <c r="J462" s="266">
        <v>41410</v>
      </c>
      <c r="K462" s="255"/>
      <c r="L462" s="263">
        <v>41436</v>
      </c>
      <c r="M462" s="264">
        <v>120</v>
      </c>
      <c r="N462" s="265">
        <v>61.667000000000002</v>
      </c>
      <c r="O462" s="271"/>
      <c r="P462" s="325" t="s">
        <v>10980</v>
      </c>
    </row>
    <row r="463" spans="1:16" x14ac:dyDescent="0.25">
      <c r="A463" s="260">
        <v>41382</v>
      </c>
      <c r="B463" s="303" t="s">
        <v>11647</v>
      </c>
      <c r="C463" s="318" t="s">
        <v>11648</v>
      </c>
      <c r="D463" s="318" t="s">
        <v>11649</v>
      </c>
      <c r="E463" s="318" t="s">
        <v>11451</v>
      </c>
      <c r="F463" s="318" t="s">
        <v>9168</v>
      </c>
      <c r="G463" s="318" t="s">
        <v>11650</v>
      </c>
      <c r="H463" s="318" t="s">
        <v>11653</v>
      </c>
      <c r="I463" s="313">
        <v>1250</v>
      </c>
      <c r="J463" s="266">
        <v>41410</v>
      </c>
      <c r="K463" s="255"/>
      <c r="L463" s="263">
        <v>41436</v>
      </c>
      <c r="M463" s="264">
        <v>1262</v>
      </c>
      <c r="N463" s="265">
        <v>56.832999999999998</v>
      </c>
      <c r="O463" s="271"/>
      <c r="P463" s="325" t="s">
        <v>10980</v>
      </c>
    </row>
    <row r="464" spans="1:16" x14ac:dyDescent="0.25">
      <c r="A464" s="260">
        <v>41382</v>
      </c>
      <c r="B464" s="303" t="s">
        <v>11647</v>
      </c>
      <c r="C464" s="318" t="s">
        <v>11648</v>
      </c>
      <c r="D464" s="318" t="s">
        <v>11649</v>
      </c>
      <c r="E464" s="318" t="s">
        <v>11451</v>
      </c>
      <c r="F464" s="318" t="s">
        <v>9168</v>
      </c>
      <c r="G464" s="318" t="s">
        <v>11650</v>
      </c>
      <c r="H464" s="318" t="s">
        <v>11654</v>
      </c>
      <c r="I464" s="313">
        <v>1950</v>
      </c>
      <c r="J464" s="266">
        <v>41410</v>
      </c>
      <c r="K464" s="255"/>
      <c r="L464" s="263">
        <v>41436</v>
      </c>
      <c r="M464" s="264">
        <v>1950</v>
      </c>
      <c r="N464" s="265">
        <v>41.167000000000002</v>
      </c>
      <c r="O464" s="271"/>
      <c r="P464" s="325" t="s">
        <v>10980</v>
      </c>
    </row>
    <row r="465" spans="1:18" x14ac:dyDescent="0.25">
      <c r="A465" s="260">
        <v>41382</v>
      </c>
      <c r="B465" s="303" t="s">
        <v>11655</v>
      </c>
      <c r="C465" s="318" t="s">
        <v>11656</v>
      </c>
      <c r="D465" s="318" t="s">
        <v>11657</v>
      </c>
      <c r="E465" s="318" t="s">
        <v>11451</v>
      </c>
      <c r="F465" s="318" t="s">
        <v>9168</v>
      </c>
      <c r="G465" s="318" t="s">
        <v>11650</v>
      </c>
      <c r="H465" s="318" t="s">
        <v>11658</v>
      </c>
      <c r="I465" s="313">
        <v>100</v>
      </c>
      <c r="J465" s="266">
        <v>41410</v>
      </c>
      <c r="K465" s="255"/>
      <c r="L465" s="263">
        <v>41436</v>
      </c>
      <c r="M465" s="264"/>
      <c r="N465" s="265">
        <v>91.667000000000002</v>
      </c>
      <c r="O465" s="271"/>
      <c r="P465" s="325" t="s">
        <v>10980</v>
      </c>
    </row>
    <row r="466" spans="1:18" x14ac:dyDescent="0.25">
      <c r="A466" s="260">
        <v>41383</v>
      </c>
      <c r="B466" s="261">
        <v>165</v>
      </c>
      <c r="C466" s="318" t="s">
        <v>11439</v>
      </c>
      <c r="D466" s="318" t="s">
        <v>11440</v>
      </c>
      <c r="E466" s="318" t="s">
        <v>9415</v>
      </c>
      <c r="F466" s="318" t="s">
        <v>8606</v>
      </c>
      <c r="G466" s="318" t="s">
        <v>11212</v>
      </c>
      <c r="H466" s="318" t="s">
        <v>9535</v>
      </c>
      <c r="I466" s="313">
        <v>5</v>
      </c>
      <c r="J466" s="266">
        <v>41389</v>
      </c>
      <c r="K466" s="255"/>
      <c r="L466" s="263">
        <v>41394</v>
      </c>
      <c r="M466" s="264">
        <v>5</v>
      </c>
      <c r="N466" s="265"/>
      <c r="O466" s="271"/>
    </row>
    <row r="467" spans="1:18" x14ac:dyDescent="0.25">
      <c r="A467" s="260">
        <v>41386</v>
      </c>
      <c r="B467" s="261">
        <v>166</v>
      </c>
      <c r="C467" s="318" t="s">
        <v>11623</v>
      </c>
      <c r="D467" s="318" t="s">
        <v>11622</v>
      </c>
      <c r="E467" s="318" t="s">
        <v>6508</v>
      </c>
      <c r="F467" s="318" t="s">
        <v>3489</v>
      </c>
      <c r="G467" s="318" t="s">
        <v>11625</v>
      </c>
      <c r="H467" s="318" t="s">
        <v>11624</v>
      </c>
      <c r="I467" s="313">
        <v>15</v>
      </c>
      <c r="J467" s="266">
        <v>41389</v>
      </c>
      <c r="K467" s="255"/>
      <c r="L467" s="263">
        <v>41389</v>
      </c>
      <c r="M467" s="264">
        <v>15</v>
      </c>
      <c r="N467" s="265"/>
      <c r="O467" s="271"/>
    </row>
    <row r="468" spans="1:18" x14ac:dyDescent="0.25">
      <c r="A468" s="260">
        <v>41387</v>
      </c>
      <c r="B468" s="261">
        <v>167</v>
      </c>
      <c r="C468" s="318" t="s">
        <v>11631</v>
      </c>
      <c r="D468" s="318" t="s">
        <v>11585</v>
      </c>
      <c r="E468" s="318" t="s">
        <v>6508</v>
      </c>
      <c r="F468" s="318" t="s">
        <v>6373</v>
      </c>
      <c r="G468" s="318" t="s">
        <v>11244</v>
      </c>
      <c r="H468" s="318" t="s">
        <v>9535</v>
      </c>
      <c r="I468" s="313">
        <v>10</v>
      </c>
      <c r="J468" s="266">
        <v>41390</v>
      </c>
      <c r="K468" s="255"/>
      <c r="L468" s="263">
        <v>41389</v>
      </c>
      <c r="M468" s="264">
        <v>10</v>
      </c>
      <c r="N468" s="265">
        <v>100.87</v>
      </c>
      <c r="O468" s="271"/>
      <c r="P468" s="325" t="s">
        <v>10980</v>
      </c>
    </row>
    <row r="469" spans="1:18" x14ac:dyDescent="0.25">
      <c r="A469" s="260">
        <v>41389</v>
      </c>
      <c r="B469" s="261">
        <v>172</v>
      </c>
      <c r="C469" s="318" t="s">
        <v>11659</v>
      </c>
      <c r="D469" s="318" t="s">
        <v>11660</v>
      </c>
      <c r="E469" s="318" t="s">
        <v>9415</v>
      </c>
      <c r="F469" s="318" t="s">
        <v>3489</v>
      </c>
      <c r="G469" s="318" t="s">
        <v>11661</v>
      </c>
      <c r="H469" s="318" t="s">
        <v>11662</v>
      </c>
      <c r="I469" s="313">
        <v>690</v>
      </c>
      <c r="J469" s="266">
        <v>41424</v>
      </c>
      <c r="K469" s="255"/>
      <c r="L469" s="263">
        <v>41424</v>
      </c>
      <c r="M469" s="264"/>
      <c r="N469" s="265"/>
      <c r="O469" s="271"/>
    </row>
    <row r="470" spans="1:18" x14ac:dyDescent="0.25">
      <c r="A470" s="260">
        <v>41389</v>
      </c>
      <c r="B470" s="261">
        <v>172</v>
      </c>
      <c r="C470" s="318" t="s">
        <v>11659</v>
      </c>
      <c r="D470" s="318" t="s">
        <v>11660</v>
      </c>
      <c r="E470" s="318" t="s">
        <v>9415</v>
      </c>
      <c r="F470" s="318" t="s">
        <v>3489</v>
      </c>
      <c r="G470" s="318" t="s">
        <v>11661</v>
      </c>
      <c r="H470" s="318" t="s">
        <v>5876</v>
      </c>
      <c r="I470" s="313">
        <v>145</v>
      </c>
      <c r="J470" s="266">
        <v>41424</v>
      </c>
      <c r="K470" s="255"/>
      <c r="L470" s="263">
        <v>41424</v>
      </c>
      <c r="M470" s="264"/>
      <c r="N470" s="265"/>
      <c r="O470" s="271"/>
    </row>
    <row r="471" spans="1:18" x14ac:dyDescent="0.25">
      <c r="A471" s="260">
        <v>41390</v>
      </c>
      <c r="B471" s="261">
        <v>173</v>
      </c>
      <c r="C471" s="318" t="s">
        <v>11439</v>
      </c>
      <c r="D471" s="318" t="s">
        <v>11440</v>
      </c>
      <c r="E471" s="318" t="s">
        <v>9415</v>
      </c>
      <c r="F471" s="318" t="s">
        <v>10255</v>
      </c>
      <c r="G471" s="318" t="s">
        <v>6479</v>
      </c>
      <c r="H471" s="318" t="s">
        <v>1829</v>
      </c>
      <c r="I471" s="313">
        <v>15</v>
      </c>
      <c r="J471" s="266">
        <v>41424</v>
      </c>
      <c r="K471" s="255"/>
      <c r="L471" s="263">
        <v>41424</v>
      </c>
      <c r="M471" s="264"/>
      <c r="N471" s="265">
        <v>2.65</v>
      </c>
      <c r="O471" s="271"/>
      <c r="P471" s="325" t="s">
        <v>10982</v>
      </c>
    </row>
    <row r="472" spans="1:18" x14ac:dyDescent="0.25">
      <c r="A472" s="260">
        <v>41393</v>
      </c>
      <c r="B472" s="261">
        <v>175</v>
      </c>
      <c r="C472" s="318" t="s">
        <v>11240</v>
      </c>
      <c r="D472" s="318" t="s">
        <v>11383</v>
      </c>
      <c r="E472" s="363" t="s">
        <v>9415</v>
      </c>
      <c r="F472" s="318" t="s">
        <v>10255</v>
      </c>
      <c r="G472" s="318" t="s">
        <v>3484</v>
      </c>
      <c r="H472" s="318" t="s">
        <v>11668</v>
      </c>
      <c r="I472" s="313">
        <v>32</v>
      </c>
      <c r="J472" s="266">
        <v>41400</v>
      </c>
      <c r="K472" s="255"/>
      <c r="L472" s="263">
        <v>41400</v>
      </c>
      <c r="M472" s="264">
        <v>32</v>
      </c>
      <c r="N472" s="265">
        <v>1.65</v>
      </c>
      <c r="O472" s="271"/>
      <c r="P472" s="325" t="s">
        <v>10982</v>
      </c>
    </row>
    <row r="473" spans="1:18" x14ac:dyDescent="0.25">
      <c r="A473" s="260">
        <v>41393</v>
      </c>
      <c r="B473" s="261">
        <v>175</v>
      </c>
      <c r="C473" s="318" t="s">
        <v>11240</v>
      </c>
      <c r="D473" s="318" t="s">
        <v>11383</v>
      </c>
      <c r="E473" s="318" t="s">
        <v>9415</v>
      </c>
      <c r="F473" s="318" t="s">
        <v>10255</v>
      </c>
      <c r="G473" s="318" t="s">
        <v>9489</v>
      </c>
      <c r="H473" s="318" t="s">
        <v>11668</v>
      </c>
      <c r="I473" s="313">
        <v>12</v>
      </c>
      <c r="J473" s="266">
        <v>41400</v>
      </c>
      <c r="K473" s="255"/>
      <c r="L473" s="263">
        <v>41400</v>
      </c>
      <c r="M473" s="264">
        <v>12</v>
      </c>
      <c r="N473" s="265">
        <v>1.65</v>
      </c>
      <c r="O473" s="271"/>
      <c r="P473" s="325" t="s">
        <v>10982</v>
      </c>
    </row>
    <row r="474" spans="1:18" x14ac:dyDescent="0.25">
      <c r="A474" s="260">
        <v>41393</v>
      </c>
      <c r="B474" s="303" t="s">
        <v>11696</v>
      </c>
      <c r="C474" s="313" t="s">
        <v>2215</v>
      </c>
      <c r="D474" s="313" t="s">
        <v>2215</v>
      </c>
      <c r="E474" s="318" t="s">
        <v>6508</v>
      </c>
      <c r="F474" s="313" t="s">
        <v>7813</v>
      </c>
      <c r="G474" s="318" t="s">
        <v>14668</v>
      </c>
      <c r="H474" s="313" t="s">
        <v>9811</v>
      </c>
      <c r="I474" s="313">
        <v>691</v>
      </c>
      <c r="J474" s="266">
        <v>41401</v>
      </c>
      <c r="K474" s="255"/>
      <c r="L474" s="263">
        <v>41401</v>
      </c>
      <c r="M474" s="264">
        <v>691</v>
      </c>
      <c r="N474" s="265">
        <v>14.5</v>
      </c>
      <c r="O474" s="271"/>
      <c r="P474" s="325" t="s">
        <v>10981</v>
      </c>
      <c r="Q474" s="381">
        <f>N474/20</f>
        <v>0.72499999999999998</v>
      </c>
      <c r="R474" s="381">
        <f>Q474/0.43</f>
        <v>1.6860465116279069</v>
      </c>
    </row>
    <row r="475" spans="1:18" x14ac:dyDescent="0.25">
      <c r="A475" s="260">
        <v>41393</v>
      </c>
      <c r="B475" s="303" t="s">
        <v>11698</v>
      </c>
      <c r="C475" s="318" t="s">
        <v>11699</v>
      </c>
      <c r="D475" s="318" t="s">
        <v>11700</v>
      </c>
      <c r="E475" s="318" t="s">
        <v>6508</v>
      </c>
      <c r="F475" s="318" t="s">
        <v>8606</v>
      </c>
      <c r="G475" s="318" t="s">
        <v>11697</v>
      </c>
      <c r="H475" s="318" t="s">
        <v>1829</v>
      </c>
      <c r="I475" s="313">
        <v>35</v>
      </c>
      <c r="J475" s="266">
        <v>41401</v>
      </c>
      <c r="K475" s="255"/>
      <c r="L475" s="263">
        <v>41401</v>
      </c>
      <c r="M475" s="264">
        <v>35</v>
      </c>
      <c r="N475" s="265">
        <v>126.04</v>
      </c>
      <c r="O475" s="271"/>
      <c r="P475" s="325" t="s">
        <v>10980</v>
      </c>
    </row>
    <row r="476" spans="1:18" x14ac:dyDescent="0.25">
      <c r="A476" s="260">
        <v>41393</v>
      </c>
      <c r="B476" s="303" t="s">
        <v>11698</v>
      </c>
      <c r="C476" s="318" t="s">
        <v>11699</v>
      </c>
      <c r="D476" s="318" t="s">
        <v>11700</v>
      </c>
      <c r="E476" s="318" t="s">
        <v>6508</v>
      </c>
      <c r="F476" s="318" t="s">
        <v>8606</v>
      </c>
      <c r="G476" s="318" t="s">
        <v>11697</v>
      </c>
      <c r="H476" s="318" t="s">
        <v>9535</v>
      </c>
      <c r="I476" s="313">
        <v>35</v>
      </c>
      <c r="J476" s="266">
        <v>41401</v>
      </c>
      <c r="K476" s="255"/>
      <c r="L476" s="263">
        <v>41401</v>
      </c>
      <c r="M476" s="264">
        <v>35</v>
      </c>
      <c r="N476" s="265">
        <v>157.24</v>
      </c>
      <c r="O476" s="271"/>
      <c r="P476" s="325" t="s">
        <v>10980</v>
      </c>
    </row>
    <row r="477" spans="1:18" x14ac:dyDescent="0.25">
      <c r="A477" s="260">
        <v>41395</v>
      </c>
      <c r="B477" s="303">
        <v>177</v>
      </c>
      <c r="C477" s="318" t="s">
        <v>11693</v>
      </c>
      <c r="D477" s="318" t="s">
        <v>11694</v>
      </c>
      <c r="E477" s="318" t="s">
        <v>9954</v>
      </c>
      <c r="F477" s="318" t="s">
        <v>9327</v>
      </c>
      <c r="G477" s="318" t="s">
        <v>11695</v>
      </c>
      <c r="H477" s="318" t="s">
        <v>6867</v>
      </c>
      <c r="I477" s="313">
        <v>50</v>
      </c>
      <c r="J477" s="266">
        <v>41440</v>
      </c>
      <c r="K477" s="255"/>
      <c r="L477" s="263">
        <v>41453</v>
      </c>
      <c r="M477" s="264">
        <v>54</v>
      </c>
      <c r="N477" s="265"/>
      <c r="O477" s="271"/>
    </row>
    <row r="478" spans="1:18" x14ac:dyDescent="0.25">
      <c r="A478" s="260">
        <v>41395</v>
      </c>
      <c r="B478" s="303">
        <v>178</v>
      </c>
      <c r="C478" s="318" t="s">
        <v>11659</v>
      </c>
      <c r="D478" s="318" t="s">
        <v>11660</v>
      </c>
      <c r="E478" s="318" t="s">
        <v>9415</v>
      </c>
      <c r="F478" s="318" t="s">
        <v>3489</v>
      </c>
      <c r="G478" s="318" t="s">
        <v>11869</v>
      </c>
      <c r="H478" s="318" t="s">
        <v>11662</v>
      </c>
      <c r="I478" s="313">
        <v>690</v>
      </c>
      <c r="J478" s="266">
        <v>41430</v>
      </c>
      <c r="K478" s="255"/>
      <c r="L478" s="263">
        <v>41470</v>
      </c>
      <c r="M478" s="264">
        <v>690</v>
      </c>
      <c r="N478" s="265"/>
      <c r="O478" s="271"/>
    </row>
    <row r="479" spans="1:18" x14ac:dyDescent="0.25">
      <c r="A479" s="260">
        <v>41395</v>
      </c>
      <c r="B479" s="303">
        <v>178</v>
      </c>
      <c r="C479" s="318" t="s">
        <v>11659</v>
      </c>
      <c r="D479" s="318" t="s">
        <v>11660</v>
      </c>
      <c r="E479" s="318" t="s">
        <v>9415</v>
      </c>
      <c r="F479" s="318" t="s">
        <v>3489</v>
      </c>
      <c r="G479" s="318" t="s">
        <v>11869</v>
      </c>
      <c r="H479" s="318" t="s">
        <v>5876</v>
      </c>
      <c r="I479" s="313">
        <v>55</v>
      </c>
      <c r="J479" s="266">
        <v>41430</v>
      </c>
      <c r="K479" s="255"/>
      <c r="L479" s="263">
        <v>41470</v>
      </c>
      <c r="M479" s="264">
        <v>55</v>
      </c>
      <c r="N479" s="265"/>
      <c r="O479" s="271"/>
    </row>
    <row r="480" spans="1:18" x14ac:dyDescent="0.25">
      <c r="A480" s="260">
        <v>41395</v>
      </c>
      <c r="B480" s="303">
        <v>178</v>
      </c>
      <c r="C480" s="318" t="s">
        <v>11659</v>
      </c>
      <c r="D480" s="318" t="s">
        <v>11660</v>
      </c>
      <c r="E480" s="318" t="s">
        <v>9415</v>
      </c>
      <c r="F480" s="318" t="s">
        <v>3489</v>
      </c>
      <c r="G480" s="318" t="s">
        <v>11869</v>
      </c>
      <c r="H480" s="318" t="s">
        <v>9535</v>
      </c>
      <c r="I480" s="313">
        <v>113</v>
      </c>
      <c r="J480" s="266">
        <v>41430</v>
      </c>
      <c r="K480" s="255"/>
      <c r="L480" s="263">
        <v>41470</v>
      </c>
      <c r="M480" s="264">
        <v>143</v>
      </c>
      <c r="N480" s="265"/>
      <c r="O480" s="271"/>
    </row>
    <row r="481" spans="1:18" x14ac:dyDescent="0.25">
      <c r="A481" s="260">
        <v>41401</v>
      </c>
      <c r="B481" s="261">
        <v>181</v>
      </c>
      <c r="C481" s="318" t="s">
        <v>11733</v>
      </c>
      <c r="D481" s="318" t="s">
        <v>11734</v>
      </c>
      <c r="E481" s="318" t="s">
        <v>9415</v>
      </c>
      <c r="F481" s="318" t="s">
        <v>8606</v>
      </c>
      <c r="G481" s="318" t="s">
        <v>10227</v>
      </c>
      <c r="H481" s="318" t="s">
        <v>9535</v>
      </c>
      <c r="I481" s="313">
        <v>23</v>
      </c>
      <c r="J481" s="266">
        <v>41411</v>
      </c>
      <c r="K481" s="255"/>
      <c r="L481" s="263">
        <v>41410</v>
      </c>
      <c r="M481" s="264">
        <v>23</v>
      </c>
      <c r="N481" s="265">
        <v>5.6</v>
      </c>
      <c r="O481" s="271"/>
      <c r="P481" s="325" t="s">
        <v>10982</v>
      </c>
    </row>
    <row r="482" spans="1:18" x14ac:dyDescent="0.25">
      <c r="A482" s="260">
        <v>41403</v>
      </c>
      <c r="B482" s="261">
        <v>182</v>
      </c>
      <c r="C482" s="318" t="s">
        <v>11549</v>
      </c>
      <c r="D482" s="318" t="s">
        <v>11550</v>
      </c>
      <c r="E482" s="318" t="s">
        <v>6508</v>
      </c>
      <c r="F482" s="318" t="s">
        <v>8606</v>
      </c>
      <c r="G482" s="318" t="s">
        <v>11244</v>
      </c>
      <c r="H482" s="318" t="s">
        <v>6807</v>
      </c>
      <c r="I482" s="313">
        <v>1</v>
      </c>
      <c r="J482" s="266">
        <v>41409</v>
      </c>
      <c r="K482" s="255"/>
      <c r="L482" s="263">
        <v>41409</v>
      </c>
      <c r="M482" s="264">
        <v>1</v>
      </c>
      <c r="N482" s="265"/>
      <c r="O482" s="271"/>
    </row>
    <row r="483" spans="1:18" x14ac:dyDescent="0.25">
      <c r="A483" s="260">
        <v>41403</v>
      </c>
      <c r="B483" s="261">
        <v>182</v>
      </c>
      <c r="C483" s="318" t="s">
        <v>11549</v>
      </c>
      <c r="D483" s="318" t="s">
        <v>11550</v>
      </c>
      <c r="E483" s="318" t="s">
        <v>6508</v>
      </c>
      <c r="F483" s="318" t="s">
        <v>8606</v>
      </c>
      <c r="G483" s="318" t="s">
        <v>11742</v>
      </c>
      <c r="H483" s="318" t="s">
        <v>4432</v>
      </c>
      <c r="I483" s="313">
        <v>30</v>
      </c>
      <c r="J483" s="266">
        <v>41409</v>
      </c>
      <c r="K483" s="255"/>
      <c r="L483" s="263">
        <v>41415</v>
      </c>
      <c r="M483" s="264">
        <f>18+12</f>
        <v>30</v>
      </c>
      <c r="N483" s="265"/>
      <c r="O483" s="271"/>
    </row>
    <row r="484" spans="1:18" x14ac:dyDescent="0.25">
      <c r="A484" s="260">
        <v>41403</v>
      </c>
      <c r="B484" s="261" t="s">
        <v>11741</v>
      </c>
      <c r="C484" s="318" t="s">
        <v>2215</v>
      </c>
      <c r="D484" s="318" t="s">
        <v>2215</v>
      </c>
      <c r="E484" s="318" t="s">
        <v>5643</v>
      </c>
      <c r="F484" s="318" t="s">
        <v>7813</v>
      </c>
      <c r="G484" s="318" t="s">
        <v>10888</v>
      </c>
      <c r="H484" s="318">
        <v>240</v>
      </c>
      <c r="I484" s="313">
        <v>325</v>
      </c>
      <c r="J484" s="266">
        <v>41431</v>
      </c>
      <c r="K484" s="255"/>
      <c r="L484" s="263">
        <v>41431</v>
      </c>
      <c r="M484" s="264">
        <f>48*7</f>
        <v>336</v>
      </c>
      <c r="N484" s="265">
        <v>31.423999999999999</v>
      </c>
      <c r="O484" s="271"/>
      <c r="P484" s="325" t="s">
        <v>10981</v>
      </c>
      <c r="Q484" s="49">
        <f>N484/20</f>
        <v>1.5711999999999999</v>
      </c>
      <c r="R484" s="381">
        <f>Q484/0.769</f>
        <v>2.0431729518855657</v>
      </c>
    </row>
    <row r="485" spans="1:18" x14ac:dyDescent="0.25">
      <c r="A485" s="260">
        <v>41403</v>
      </c>
      <c r="B485" s="261" t="s">
        <v>11741</v>
      </c>
      <c r="C485" s="318" t="s">
        <v>2215</v>
      </c>
      <c r="D485" s="318" t="s">
        <v>2215</v>
      </c>
      <c r="E485" s="318" t="s">
        <v>5643</v>
      </c>
      <c r="F485" s="318" t="s">
        <v>7813</v>
      </c>
      <c r="G485" s="318" t="s">
        <v>10889</v>
      </c>
      <c r="H485" s="318">
        <v>240</v>
      </c>
      <c r="I485" s="313">
        <v>287</v>
      </c>
      <c r="J485" s="266">
        <v>41431</v>
      </c>
      <c r="K485" s="255"/>
      <c r="L485" s="263">
        <v>41431</v>
      </c>
      <c r="M485" s="264">
        <f>180+128</f>
        <v>308</v>
      </c>
      <c r="N485" s="265">
        <v>14.443</v>
      </c>
      <c r="O485" s="271"/>
      <c r="P485" s="325" t="s">
        <v>10981</v>
      </c>
      <c r="Q485" s="49">
        <f>N485/20</f>
        <v>0.72214999999999996</v>
      </c>
      <c r="R485" s="381">
        <f>Q485/0.349</f>
        <v>2.0691977077363899</v>
      </c>
    </row>
    <row r="486" spans="1:18" x14ac:dyDescent="0.25">
      <c r="A486" s="260">
        <v>41403</v>
      </c>
      <c r="B486" s="303" t="s">
        <v>11741</v>
      </c>
      <c r="C486" s="313" t="s">
        <v>2215</v>
      </c>
      <c r="D486" s="313" t="s">
        <v>2215</v>
      </c>
      <c r="E486" s="318" t="s">
        <v>5643</v>
      </c>
      <c r="F486" s="313" t="s">
        <v>7813</v>
      </c>
      <c r="G486" s="318" t="s">
        <v>8697</v>
      </c>
      <c r="H486" s="318">
        <v>240</v>
      </c>
      <c r="I486" s="313">
        <v>100</v>
      </c>
      <c r="J486" s="266">
        <v>41431</v>
      </c>
      <c r="K486" s="255"/>
      <c r="L486" s="263">
        <v>41438</v>
      </c>
      <c r="M486" s="264">
        <v>100</v>
      </c>
      <c r="N486" s="265">
        <v>21.305</v>
      </c>
      <c r="O486" s="271"/>
      <c r="P486" s="325" t="s">
        <v>10981</v>
      </c>
      <c r="Q486" s="381">
        <f>N486/20</f>
        <v>1.06525</v>
      </c>
      <c r="R486" s="381">
        <f>Q486/0.499</f>
        <v>2.1347695390781563</v>
      </c>
    </row>
    <row r="487" spans="1:18" x14ac:dyDescent="0.25">
      <c r="A487" s="260">
        <v>41409</v>
      </c>
      <c r="B487" s="261" t="s">
        <v>3413</v>
      </c>
      <c r="C487" s="318" t="s">
        <v>11784</v>
      </c>
      <c r="D487" s="313" t="s">
        <v>7813</v>
      </c>
      <c r="E487" s="318" t="s">
        <v>11451</v>
      </c>
      <c r="F487" s="318" t="s">
        <v>2393</v>
      </c>
      <c r="G487" s="318" t="s">
        <v>11785</v>
      </c>
      <c r="H487" s="318" t="s">
        <v>2393</v>
      </c>
      <c r="I487" s="313" t="s">
        <v>2393</v>
      </c>
      <c r="J487" s="266" t="s">
        <v>2393</v>
      </c>
      <c r="K487" s="255"/>
      <c r="L487" s="263">
        <v>41424</v>
      </c>
      <c r="M487" s="264"/>
      <c r="N487" s="265">
        <v>0</v>
      </c>
      <c r="O487" s="271"/>
      <c r="P487" s="325" t="s">
        <v>10980</v>
      </c>
      <c r="R487" s="381"/>
    </row>
    <row r="488" spans="1:18" x14ac:dyDescent="0.25">
      <c r="A488" s="260">
        <v>41410</v>
      </c>
      <c r="B488" s="261">
        <v>185</v>
      </c>
      <c r="C488" s="318" t="s">
        <v>11549</v>
      </c>
      <c r="D488" s="318" t="s">
        <v>11550</v>
      </c>
      <c r="E488" s="318" t="s">
        <v>2866</v>
      </c>
      <c r="F488" s="318" t="s">
        <v>10857</v>
      </c>
      <c r="G488" s="318" t="s">
        <v>11786</v>
      </c>
      <c r="H488" s="313"/>
      <c r="I488" s="313">
        <v>1</v>
      </c>
      <c r="J488" s="266">
        <v>41421</v>
      </c>
      <c r="K488" s="255"/>
      <c r="L488" s="263">
        <v>41435</v>
      </c>
      <c r="M488" s="264">
        <v>4</v>
      </c>
      <c r="N488" s="265">
        <v>2756.5</v>
      </c>
      <c r="O488" s="271"/>
      <c r="P488" s="325" t="s">
        <v>10981</v>
      </c>
      <c r="R488" s="381"/>
    </row>
    <row r="489" spans="1:18" x14ac:dyDescent="0.25">
      <c r="A489" s="260">
        <v>41414</v>
      </c>
      <c r="B489" s="261">
        <v>186</v>
      </c>
      <c r="C489" s="318" t="s">
        <v>11623</v>
      </c>
      <c r="D489" s="318" t="s">
        <v>11622</v>
      </c>
      <c r="E489" s="318" t="s">
        <v>8146</v>
      </c>
      <c r="F489" s="318" t="s">
        <v>9327</v>
      </c>
      <c r="G489" s="318" t="s">
        <v>11790</v>
      </c>
      <c r="H489" s="318" t="s">
        <v>11791</v>
      </c>
      <c r="I489" s="313">
        <v>28</v>
      </c>
      <c r="J489" s="266">
        <v>41432</v>
      </c>
      <c r="K489" s="255"/>
      <c r="L489" s="263">
        <v>41425</v>
      </c>
      <c r="M489" s="264">
        <v>28</v>
      </c>
      <c r="N489" s="265">
        <v>3.83</v>
      </c>
      <c r="O489" s="271"/>
      <c r="P489" s="325" t="s">
        <v>10982</v>
      </c>
      <c r="R489" s="381"/>
    </row>
    <row r="490" spans="1:18" x14ac:dyDescent="0.25">
      <c r="A490" s="260">
        <v>41415</v>
      </c>
      <c r="B490" s="261">
        <v>187</v>
      </c>
      <c r="C490" s="318" t="s">
        <v>11808</v>
      </c>
      <c r="D490" s="318" t="s">
        <v>11809</v>
      </c>
      <c r="E490" s="318" t="s">
        <v>10894</v>
      </c>
      <c r="F490" s="318" t="s">
        <v>11861</v>
      </c>
      <c r="G490" s="318" t="s">
        <v>11862</v>
      </c>
      <c r="H490" s="318" t="s">
        <v>4432</v>
      </c>
      <c r="I490" s="313">
        <v>4</v>
      </c>
      <c r="J490" s="266">
        <v>41431</v>
      </c>
      <c r="K490" s="255"/>
      <c r="L490" s="263">
        <v>41431</v>
      </c>
      <c r="M490" s="264"/>
      <c r="N490" s="265">
        <v>7.72</v>
      </c>
      <c r="O490" s="271"/>
      <c r="P490" s="325" t="s">
        <v>10982</v>
      </c>
      <c r="R490" s="381"/>
    </row>
    <row r="491" spans="1:18" x14ac:dyDescent="0.25">
      <c r="A491" s="260">
        <v>41415</v>
      </c>
      <c r="B491" s="261">
        <v>187</v>
      </c>
      <c r="C491" s="318" t="s">
        <v>11808</v>
      </c>
      <c r="D491" s="318" t="s">
        <v>11809</v>
      </c>
      <c r="E491" s="318" t="s">
        <v>10894</v>
      </c>
      <c r="F491" s="318" t="s">
        <v>11861</v>
      </c>
      <c r="G491" s="318" t="s">
        <v>11862</v>
      </c>
      <c r="H491" s="318" t="s">
        <v>5876</v>
      </c>
      <c r="I491" s="313">
        <v>6</v>
      </c>
      <c r="J491" s="266">
        <v>41431</v>
      </c>
      <c r="K491" s="255"/>
      <c r="L491" s="263">
        <v>41431</v>
      </c>
      <c r="M491" s="264"/>
      <c r="N491" s="265">
        <v>7.72</v>
      </c>
      <c r="O491" s="271"/>
      <c r="P491" s="325" t="s">
        <v>10982</v>
      </c>
      <c r="R491" s="381"/>
    </row>
    <row r="492" spans="1:18" x14ac:dyDescent="0.25">
      <c r="A492" s="260">
        <v>41418</v>
      </c>
      <c r="B492" s="261">
        <v>188</v>
      </c>
      <c r="C492" s="318" t="s">
        <v>11827</v>
      </c>
      <c r="D492" s="318" t="s">
        <v>11828</v>
      </c>
      <c r="E492" s="318" t="s">
        <v>8146</v>
      </c>
      <c r="F492" s="318" t="s">
        <v>9327</v>
      </c>
      <c r="G492" s="318" t="s">
        <v>11830</v>
      </c>
      <c r="H492" s="318" t="s">
        <v>11831</v>
      </c>
      <c r="I492" s="313">
        <v>1</v>
      </c>
      <c r="J492" s="266">
        <v>41425</v>
      </c>
      <c r="K492" s="255"/>
      <c r="L492" s="263">
        <v>41425</v>
      </c>
      <c r="M492" s="264"/>
      <c r="N492" s="265">
        <v>0</v>
      </c>
      <c r="O492" s="271"/>
      <c r="P492" s="325" t="s">
        <v>10982</v>
      </c>
      <c r="R492" s="381"/>
    </row>
    <row r="493" spans="1:18" x14ac:dyDescent="0.25">
      <c r="A493" s="260">
        <v>41425</v>
      </c>
      <c r="B493" s="261">
        <v>189</v>
      </c>
      <c r="C493" s="318" t="s">
        <v>11609</v>
      </c>
      <c r="D493" s="318" t="s">
        <v>11617</v>
      </c>
      <c r="E493" s="313" t="s">
        <v>9954</v>
      </c>
      <c r="F493" s="318" t="s">
        <v>9327</v>
      </c>
      <c r="G493" s="318" t="s">
        <v>11847</v>
      </c>
      <c r="H493" s="318" t="s">
        <v>6867</v>
      </c>
      <c r="I493" s="313">
        <v>7</v>
      </c>
      <c r="J493" s="266">
        <v>41431</v>
      </c>
      <c r="K493" s="255"/>
      <c r="L493" s="263">
        <v>41431</v>
      </c>
      <c r="M493" s="264"/>
      <c r="N493" s="265">
        <v>4.0599999999999996</v>
      </c>
      <c r="O493" s="271"/>
      <c r="P493" s="325" t="s">
        <v>10982</v>
      </c>
      <c r="R493" s="381"/>
    </row>
    <row r="494" spans="1:18" x14ac:dyDescent="0.25">
      <c r="A494" s="260">
        <v>41425</v>
      </c>
      <c r="B494" s="303" t="s">
        <v>11856</v>
      </c>
      <c r="C494" s="318" t="s">
        <v>11857</v>
      </c>
      <c r="D494" s="318" t="s">
        <v>11858</v>
      </c>
      <c r="E494" s="318" t="s">
        <v>9415</v>
      </c>
      <c r="F494" s="318" t="s">
        <v>3489</v>
      </c>
      <c r="G494" s="318" t="s">
        <v>4179</v>
      </c>
      <c r="H494" s="318" t="s">
        <v>316</v>
      </c>
      <c r="I494" s="313">
        <v>143</v>
      </c>
      <c r="J494" s="266">
        <v>41439</v>
      </c>
      <c r="K494" s="255"/>
      <c r="L494" s="263">
        <v>41436</v>
      </c>
      <c r="M494" s="264">
        <v>143</v>
      </c>
      <c r="N494" s="265">
        <v>51.404475524475501</v>
      </c>
      <c r="O494" s="271"/>
      <c r="P494" s="325" t="s">
        <v>10980</v>
      </c>
      <c r="R494" s="381"/>
    </row>
    <row r="495" spans="1:18" x14ac:dyDescent="0.25">
      <c r="A495" s="260">
        <v>41425</v>
      </c>
      <c r="B495" s="303" t="s">
        <v>11856</v>
      </c>
      <c r="C495" s="318" t="s">
        <v>11857</v>
      </c>
      <c r="D495" s="318" t="s">
        <v>11858</v>
      </c>
      <c r="E495" s="318" t="s">
        <v>9415</v>
      </c>
      <c r="F495" s="318" t="s">
        <v>3489</v>
      </c>
      <c r="G495" s="318" t="s">
        <v>4179</v>
      </c>
      <c r="H495" s="318" t="s">
        <v>9535</v>
      </c>
      <c r="I495" s="313">
        <v>27</v>
      </c>
      <c r="J495" s="266">
        <v>41439</v>
      </c>
      <c r="K495" s="255"/>
      <c r="L495" s="263">
        <v>41436</v>
      </c>
      <c r="M495" s="264">
        <v>27</v>
      </c>
      <c r="N495" s="265">
        <v>84.8</v>
      </c>
      <c r="O495" s="271"/>
      <c r="P495" s="325" t="s">
        <v>10980</v>
      </c>
      <c r="R495" s="381"/>
    </row>
    <row r="496" spans="1:18" x14ac:dyDescent="0.25">
      <c r="A496" s="260">
        <v>41425</v>
      </c>
      <c r="B496" s="303" t="s">
        <v>11856</v>
      </c>
      <c r="C496" s="318" t="s">
        <v>11857</v>
      </c>
      <c r="D496" s="318" t="s">
        <v>11858</v>
      </c>
      <c r="E496" s="318" t="s">
        <v>9415</v>
      </c>
      <c r="F496" s="318" t="s">
        <v>6884</v>
      </c>
      <c r="G496" s="318" t="s">
        <v>4179</v>
      </c>
      <c r="H496" s="318" t="s">
        <v>9535</v>
      </c>
      <c r="I496" s="313">
        <v>8</v>
      </c>
      <c r="J496" s="266">
        <v>41439</v>
      </c>
      <c r="K496" s="255"/>
      <c r="L496" s="263">
        <v>41436</v>
      </c>
      <c r="M496" s="264">
        <v>8</v>
      </c>
      <c r="N496" s="265">
        <v>55.2</v>
      </c>
      <c r="O496" s="271"/>
      <c r="P496" s="325" t="s">
        <v>10980</v>
      </c>
      <c r="R496" s="381"/>
    </row>
    <row r="497" spans="1:18" x14ac:dyDescent="0.25">
      <c r="A497" s="260">
        <v>41428</v>
      </c>
      <c r="B497" s="261">
        <v>191</v>
      </c>
      <c r="C497" s="318" t="s">
        <v>7983</v>
      </c>
      <c r="D497" s="318" t="s">
        <v>11871</v>
      </c>
      <c r="E497" s="318" t="s">
        <v>631</v>
      </c>
      <c r="F497" s="318" t="s">
        <v>11863</v>
      </c>
      <c r="G497" s="318" t="s">
        <v>11872</v>
      </c>
      <c r="H497" s="318" t="s">
        <v>11873</v>
      </c>
      <c r="I497" s="313">
        <v>1</v>
      </c>
      <c r="J497" s="266">
        <v>41432</v>
      </c>
      <c r="K497" s="255"/>
      <c r="L497" s="263">
        <v>41432</v>
      </c>
      <c r="M497" s="264">
        <v>1</v>
      </c>
      <c r="N497" s="265">
        <v>2.39</v>
      </c>
      <c r="O497" s="271"/>
      <c r="P497" s="325" t="s">
        <v>10983</v>
      </c>
      <c r="R497" s="381"/>
    </row>
    <row r="498" spans="1:18" x14ac:dyDescent="0.25">
      <c r="A498" s="260">
        <v>41428</v>
      </c>
      <c r="B498" s="261">
        <v>191</v>
      </c>
      <c r="C498" s="318" t="s">
        <v>7983</v>
      </c>
      <c r="D498" s="318" t="s">
        <v>11871</v>
      </c>
      <c r="E498" s="318" t="s">
        <v>631</v>
      </c>
      <c r="F498" s="318" t="s">
        <v>11863</v>
      </c>
      <c r="G498" s="318" t="s">
        <v>11875</v>
      </c>
      <c r="H498" s="318" t="s">
        <v>11874</v>
      </c>
      <c r="I498" s="313">
        <v>18</v>
      </c>
      <c r="J498" s="266">
        <v>41432</v>
      </c>
      <c r="K498" s="255"/>
      <c r="L498" s="263">
        <v>41432</v>
      </c>
      <c r="M498" s="264">
        <v>18</v>
      </c>
      <c r="N498" s="265">
        <v>2.39</v>
      </c>
      <c r="O498" s="271"/>
      <c r="P498" s="325" t="s">
        <v>10983</v>
      </c>
      <c r="R498" s="381"/>
    </row>
    <row r="499" spans="1:18" x14ac:dyDescent="0.25">
      <c r="A499" s="260">
        <v>41428</v>
      </c>
      <c r="B499" s="261">
        <v>193</v>
      </c>
      <c r="C499" s="318" t="s">
        <v>11609</v>
      </c>
      <c r="D499" s="318" t="s">
        <v>11617</v>
      </c>
      <c r="E499" s="313" t="s">
        <v>9954</v>
      </c>
      <c r="F499" s="318" t="s">
        <v>2252</v>
      </c>
      <c r="G499" s="318" t="s">
        <v>11876</v>
      </c>
      <c r="H499" s="318" t="s">
        <v>9535</v>
      </c>
      <c r="I499" s="313">
        <v>4</v>
      </c>
      <c r="J499" s="266">
        <v>41432</v>
      </c>
      <c r="K499" s="255"/>
      <c r="L499" s="263">
        <v>41438</v>
      </c>
      <c r="M499" s="264">
        <v>6</v>
      </c>
      <c r="N499" s="265">
        <v>2.75</v>
      </c>
      <c r="O499" s="271"/>
      <c r="P499" s="325" t="s">
        <v>10982</v>
      </c>
      <c r="R499" s="381"/>
    </row>
    <row r="500" spans="1:18" x14ac:dyDescent="0.25">
      <c r="A500" s="260">
        <v>41428</v>
      </c>
      <c r="B500" s="303" t="s">
        <v>11870</v>
      </c>
      <c r="C500" s="318" t="s">
        <v>2215</v>
      </c>
      <c r="D500" s="318" t="s">
        <v>2215</v>
      </c>
      <c r="E500" s="318" t="s">
        <v>9415</v>
      </c>
      <c r="F500" s="318" t="s">
        <v>11863</v>
      </c>
      <c r="G500" s="318" t="s">
        <v>4318</v>
      </c>
      <c r="H500" s="318" t="s">
        <v>9535</v>
      </c>
      <c r="I500" s="313">
        <v>5</v>
      </c>
      <c r="J500" s="266">
        <v>41439</v>
      </c>
      <c r="K500" s="255"/>
      <c r="L500" s="263">
        <v>41436</v>
      </c>
      <c r="M500" s="264">
        <v>5</v>
      </c>
      <c r="N500" s="265">
        <v>64.260000000000005</v>
      </c>
      <c r="O500" s="271"/>
      <c r="P500" s="325" t="s">
        <v>10980</v>
      </c>
      <c r="R500" s="381"/>
    </row>
    <row r="501" spans="1:18" x14ac:dyDescent="0.25">
      <c r="A501" s="260">
        <v>41430</v>
      </c>
      <c r="B501" s="303" t="s">
        <v>11882</v>
      </c>
      <c r="C501" s="318" t="s">
        <v>2215</v>
      </c>
      <c r="D501" s="318" t="s">
        <v>2215</v>
      </c>
      <c r="E501" s="318" t="s">
        <v>5643</v>
      </c>
      <c r="F501" s="318" t="s">
        <v>9327</v>
      </c>
      <c r="G501" s="318" t="s">
        <v>12281</v>
      </c>
      <c r="H501" s="318">
        <v>240</v>
      </c>
      <c r="I501" s="313">
        <v>1344</v>
      </c>
      <c r="J501" s="266">
        <v>41453</v>
      </c>
      <c r="K501" s="255"/>
      <c r="L501" s="263">
        <v>41451</v>
      </c>
      <c r="M501" s="264">
        <f>476+598+320</f>
        <v>1394</v>
      </c>
      <c r="N501" s="265">
        <v>13.206</v>
      </c>
      <c r="O501" s="271"/>
      <c r="P501" s="325" t="s">
        <v>10981</v>
      </c>
      <c r="Q501" s="49">
        <f>N501/20</f>
        <v>0.6603</v>
      </c>
      <c r="R501" s="381">
        <f>Q501/0.394</f>
        <v>1.6758883248730965</v>
      </c>
    </row>
    <row r="502" spans="1:18" x14ac:dyDescent="0.25">
      <c r="A502" s="260">
        <v>41430</v>
      </c>
      <c r="B502" s="303" t="s">
        <v>11913</v>
      </c>
      <c r="C502" s="318" t="s">
        <v>11293</v>
      </c>
      <c r="D502" s="318" t="s">
        <v>11294</v>
      </c>
      <c r="E502" s="318" t="s">
        <v>9954</v>
      </c>
      <c r="F502" s="318" t="s">
        <v>9327</v>
      </c>
      <c r="G502" s="318" t="s">
        <v>11202</v>
      </c>
      <c r="H502" s="318" t="s">
        <v>6867</v>
      </c>
      <c r="I502" s="313">
        <v>7</v>
      </c>
      <c r="J502" s="266">
        <v>41447</v>
      </c>
      <c r="K502" s="255"/>
      <c r="L502" s="263">
        <v>41445</v>
      </c>
      <c r="M502" s="264">
        <v>7</v>
      </c>
      <c r="N502" s="265"/>
      <c r="O502" s="271"/>
      <c r="P502" s="325" t="s">
        <v>10980</v>
      </c>
      <c r="R502" s="381"/>
    </row>
    <row r="503" spans="1:18" x14ac:dyDescent="0.25">
      <c r="A503" s="260">
        <v>41436</v>
      </c>
      <c r="B503" s="303" t="s">
        <v>11911</v>
      </c>
      <c r="C503" s="318" t="s">
        <v>9978</v>
      </c>
      <c r="D503" s="318" t="s">
        <v>5871</v>
      </c>
      <c r="E503" s="318" t="s">
        <v>6508</v>
      </c>
      <c r="F503" s="318" t="s">
        <v>7493</v>
      </c>
      <c r="G503" s="318" t="s">
        <v>6088</v>
      </c>
      <c r="H503" s="318" t="s">
        <v>8937</v>
      </c>
      <c r="I503" s="313">
        <v>30</v>
      </c>
      <c r="J503" s="266">
        <v>41439</v>
      </c>
      <c r="K503" s="255"/>
      <c r="L503" s="263">
        <v>41439</v>
      </c>
      <c r="M503" s="264">
        <v>30</v>
      </c>
      <c r="N503" s="265">
        <v>174.63</v>
      </c>
      <c r="O503" s="271"/>
      <c r="P503" s="325" t="s">
        <v>10980</v>
      </c>
    </row>
    <row r="504" spans="1:18" x14ac:dyDescent="0.25">
      <c r="A504" s="260">
        <v>41436</v>
      </c>
      <c r="B504" s="303" t="s">
        <v>11911</v>
      </c>
      <c r="C504" s="318" t="s">
        <v>9978</v>
      </c>
      <c r="D504" s="318" t="s">
        <v>5871</v>
      </c>
      <c r="E504" s="318" t="s">
        <v>6508</v>
      </c>
      <c r="F504" s="318" t="s">
        <v>7493</v>
      </c>
      <c r="G504" s="318" t="s">
        <v>6088</v>
      </c>
      <c r="H504" s="318" t="s">
        <v>11912</v>
      </c>
      <c r="I504" s="313">
        <v>23</v>
      </c>
      <c r="J504" s="266">
        <v>41439</v>
      </c>
      <c r="K504" s="255"/>
      <c r="L504" s="263">
        <v>41439</v>
      </c>
      <c r="M504" s="264">
        <v>23</v>
      </c>
      <c r="N504" s="265">
        <v>84.76</v>
      </c>
      <c r="O504" s="271"/>
      <c r="P504" s="325" t="s">
        <v>10980</v>
      </c>
    </row>
    <row r="505" spans="1:18" x14ac:dyDescent="0.25">
      <c r="A505" s="260">
        <v>41439</v>
      </c>
      <c r="B505" s="303">
        <v>200</v>
      </c>
      <c r="C505" s="318" t="s">
        <v>7983</v>
      </c>
      <c r="D505" s="318" t="s">
        <v>11871</v>
      </c>
      <c r="E505" s="318" t="s">
        <v>180</v>
      </c>
      <c r="F505" s="318" t="s">
        <v>11867</v>
      </c>
      <c r="G505" s="318" t="s">
        <v>11936</v>
      </c>
      <c r="H505" s="318" t="s">
        <v>7958</v>
      </c>
      <c r="I505" s="313">
        <v>6</v>
      </c>
      <c r="J505" s="266">
        <v>41439</v>
      </c>
      <c r="K505" s="255"/>
      <c r="L505" s="263">
        <v>41439</v>
      </c>
      <c r="M505" s="264">
        <v>6</v>
      </c>
      <c r="N505" s="265">
        <v>225</v>
      </c>
      <c r="O505" s="271"/>
      <c r="P505" s="325" t="s">
        <v>10980</v>
      </c>
    </row>
    <row r="506" spans="1:18" x14ac:dyDescent="0.25">
      <c r="A506" s="260">
        <v>41439</v>
      </c>
      <c r="B506" s="303">
        <v>201</v>
      </c>
      <c r="C506" s="318" t="s">
        <v>11733</v>
      </c>
      <c r="D506" s="318" t="s">
        <v>11734</v>
      </c>
      <c r="E506" s="318" t="s">
        <v>9415</v>
      </c>
      <c r="F506" s="318" t="s">
        <v>8606</v>
      </c>
      <c r="G506" s="318" t="s">
        <v>10227</v>
      </c>
      <c r="H506" s="318" t="s">
        <v>9535</v>
      </c>
      <c r="I506" s="313">
        <v>3</v>
      </c>
      <c r="J506" s="266">
        <v>41449</v>
      </c>
      <c r="K506" s="255"/>
      <c r="L506" s="263">
        <v>41450</v>
      </c>
      <c r="M506" s="264">
        <v>3</v>
      </c>
      <c r="N506" s="265">
        <v>5.6</v>
      </c>
      <c r="O506" s="271"/>
      <c r="P506" s="325" t="s">
        <v>10982</v>
      </c>
    </row>
    <row r="507" spans="1:18" x14ac:dyDescent="0.25">
      <c r="A507" s="260">
        <v>41439</v>
      </c>
      <c r="B507" s="303">
        <v>202</v>
      </c>
      <c r="C507" s="318" t="s">
        <v>11857</v>
      </c>
      <c r="D507" s="318" t="s">
        <v>11935</v>
      </c>
      <c r="E507" s="318" t="s">
        <v>9415</v>
      </c>
      <c r="F507" s="318" t="s">
        <v>3489</v>
      </c>
      <c r="G507" s="318" t="s">
        <v>4179</v>
      </c>
      <c r="H507" s="318" t="s">
        <v>9535</v>
      </c>
      <c r="I507" s="313">
        <v>12</v>
      </c>
      <c r="J507" s="266">
        <v>41449</v>
      </c>
      <c r="K507" s="255"/>
      <c r="L507" s="263">
        <v>41450</v>
      </c>
      <c r="M507" s="264">
        <v>12</v>
      </c>
      <c r="N507" s="265">
        <v>84.8</v>
      </c>
      <c r="O507" s="271"/>
      <c r="P507" s="325" t="s">
        <v>10980</v>
      </c>
    </row>
    <row r="508" spans="1:18" x14ac:dyDescent="0.25">
      <c r="A508" s="260">
        <v>41444</v>
      </c>
      <c r="B508" s="303">
        <v>204</v>
      </c>
      <c r="C508" s="318" t="s">
        <v>11959</v>
      </c>
      <c r="D508" s="318" t="s">
        <v>11960</v>
      </c>
      <c r="E508" s="318" t="s">
        <v>6508</v>
      </c>
      <c r="F508" s="318" t="s">
        <v>8606</v>
      </c>
      <c r="G508" s="318" t="s">
        <v>11961</v>
      </c>
      <c r="H508" s="318" t="s">
        <v>9535</v>
      </c>
      <c r="I508" s="313">
        <v>30</v>
      </c>
      <c r="J508" s="266">
        <v>41449</v>
      </c>
      <c r="K508" s="255"/>
      <c r="L508" s="263">
        <v>41450</v>
      </c>
      <c r="M508" s="264">
        <v>30</v>
      </c>
      <c r="N508" s="265">
        <v>118.5</v>
      </c>
      <c r="O508" s="271"/>
      <c r="P508" s="325" t="s">
        <v>10980</v>
      </c>
    </row>
    <row r="509" spans="1:18" x14ac:dyDescent="0.25">
      <c r="A509" s="260">
        <v>41450</v>
      </c>
      <c r="B509" s="303">
        <v>205</v>
      </c>
      <c r="C509" s="318" t="s">
        <v>11942</v>
      </c>
      <c r="D509" s="318" t="s">
        <v>11944</v>
      </c>
      <c r="E509" s="318" t="s">
        <v>9415</v>
      </c>
      <c r="F509" s="318" t="s">
        <v>3489</v>
      </c>
      <c r="G509" s="318" t="s">
        <v>7334</v>
      </c>
      <c r="H509" s="318" t="s">
        <v>985</v>
      </c>
      <c r="I509" s="313">
        <v>96</v>
      </c>
      <c r="J509" s="266">
        <v>41460</v>
      </c>
      <c r="K509" s="255"/>
      <c r="L509" s="263">
        <v>41465</v>
      </c>
      <c r="M509" s="264">
        <v>96</v>
      </c>
      <c r="N509" s="265">
        <v>2.3199999999999998</v>
      </c>
      <c r="O509" s="271"/>
      <c r="P509" s="325" t="s">
        <v>10982</v>
      </c>
    </row>
    <row r="510" spans="1:18" x14ac:dyDescent="0.25">
      <c r="A510" s="260">
        <v>41450</v>
      </c>
      <c r="B510" s="303">
        <v>205</v>
      </c>
      <c r="C510" s="318" t="s">
        <v>11942</v>
      </c>
      <c r="D510" s="318" t="s">
        <v>11944</v>
      </c>
      <c r="E510" s="318" t="s">
        <v>9415</v>
      </c>
      <c r="F510" s="318" t="s">
        <v>3489</v>
      </c>
      <c r="G510" s="318" t="s">
        <v>7334</v>
      </c>
      <c r="H510" s="318" t="s">
        <v>9535</v>
      </c>
      <c r="I510" s="313">
        <v>30</v>
      </c>
      <c r="J510" s="266">
        <v>41460</v>
      </c>
      <c r="K510" s="255"/>
      <c r="L510" s="263">
        <v>41465</v>
      </c>
      <c r="M510" s="264">
        <v>30</v>
      </c>
      <c r="N510" s="265">
        <v>2.3199999999999998</v>
      </c>
      <c r="O510" s="271"/>
      <c r="P510" s="325" t="s">
        <v>10982</v>
      </c>
    </row>
    <row r="511" spans="1:18" x14ac:dyDescent="0.25">
      <c r="A511" s="260">
        <v>41450</v>
      </c>
      <c r="B511" s="261">
        <v>207</v>
      </c>
      <c r="C511" s="318" t="s">
        <v>11942</v>
      </c>
      <c r="D511" s="318" t="s">
        <v>11944</v>
      </c>
      <c r="E511" s="318" t="s">
        <v>9415</v>
      </c>
      <c r="F511" s="318" t="s">
        <v>3489</v>
      </c>
      <c r="G511" s="318" t="s">
        <v>12039</v>
      </c>
      <c r="H511" s="318" t="s">
        <v>985</v>
      </c>
      <c r="I511" s="313">
        <v>96</v>
      </c>
      <c r="J511" s="266">
        <v>41460</v>
      </c>
      <c r="K511" s="255"/>
      <c r="L511" s="263">
        <v>41500</v>
      </c>
      <c r="M511" s="264">
        <f>48*2</f>
        <v>96</v>
      </c>
      <c r="N511" s="265">
        <v>2.87</v>
      </c>
      <c r="O511" s="271"/>
      <c r="P511" s="325" t="s">
        <v>10982</v>
      </c>
    </row>
    <row r="512" spans="1:18" x14ac:dyDescent="0.25">
      <c r="A512" s="260">
        <v>41450</v>
      </c>
      <c r="B512" s="261">
        <v>207</v>
      </c>
      <c r="C512" s="318" t="s">
        <v>11942</v>
      </c>
      <c r="D512" s="318" t="s">
        <v>11944</v>
      </c>
      <c r="E512" s="318" t="s">
        <v>9415</v>
      </c>
      <c r="F512" s="318" t="s">
        <v>3489</v>
      </c>
      <c r="G512" s="318" t="s">
        <v>12039</v>
      </c>
      <c r="H512" s="318" t="s">
        <v>12040</v>
      </c>
      <c r="I512" s="313">
        <v>40</v>
      </c>
      <c r="J512" s="266">
        <v>41460</v>
      </c>
      <c r="K512" s="255"/>
      <c r="L512" s="263">
        <v>41500</v>
      </c>
      <c r="M512" s="264">
        <v>40</v>
      </c>
      <c r="N512" s="265">
        <v>2.87</v>
      </c>
      <c r="O512" s="271"/>
      <c r="P512" s="325" t="s">
        <v>10982</v>
      </c>
    </row>
    <row r="513" spans="1:18" x14ac:dyDescent="0.25">
      <c r="A513" s="260">
        <v>41450</v>
      </c>
      <c r="B513" s="261">
        <v>207</v>
      </c>
      <c r="C513" s="318" t="s">
        <v>11942</v>
      </c>
      <c r="D513" s="318" t="s">
        <v>11944</v>
      </c>
      <c r="E513" s="318" t="s">
        <v>9415</v>
      </c>
      <c r="F513" s="318" t="s">
        <v>3489</v>
      </c>
      <c r="G513" s="318" t="s">
        <v>12039</v>
      </c>
      <c r="H513" s="318" t="s">
        <v>9535</v>
      </c>
      <c r="I513" s="313">
        <v>30</v>
      </c>
      <c r="J513" s="266">
        <v>41460</v>
      </c>
      <c r="K513" s="255"/>
      <c r="L513" s="263">
        <v>41500</v>
      </c>
      <c r="M513" s="264">
        <v>55</v>
      </c>
      <c r="N513" s="265">
        <v>2.87</v>
      </c>
      <c r="O513" s="271"/>
      <c r="P513" s="325" t="s">
        <v>10982</v>
      </c>
    </row>
    <row r="514" spans="1:18" x14ac:dyDescent="0.25">
      <c r="A514" s="260">
        <v>41451</v>
      </c>
      <c r="B514" s="303">
        <v>208</v>
      </c>
      <c r="C514" s="318" t="s">
        <v>11659</v>
      </c>
      <c r="D514" s="318" t="s">
        <v>11660</v>
      </c>
      <c r="E514" s="318" t="s">
        <v>6508</v>
      </c>
      <c r="F514" s="318" t="s">
        <v>3489</v>
      </c>
      <c r="G514" s="318" t="s">
        <v>12038</v>
      </c>
      <c r="H514" s="318" t="s">
        <v>9535</v>
      </c>
      <c r="I514" s="313">
        <v>41</v>
      </c>
      <c r="J514" s="266">
        <v>41456</v>
      </c>
      <c r="K514" s="255"/>
      <c r="L514" s="263">
        <v>41451</v>
      </c>
      <c r="M514" s="264"/>
      <c r="N514" s="265">
        <v>65.2</v>
      </c>
      <c r="O514" s="271"/>
      <c r="P514" s="325" t="s">
        <v>10980</v>
      </c>
    </row>
    <row r="515" spans="1:18" x14ac:dyDescent="0.25">
      <c r="A515" s="260">
        <v>41452</v>
      </c>
      <c r="B515" s="303" t="s">
        <v>12044</v>
      </c>
      <c r="C515" s="318" t="s">
        <v>9978</v>
      </c>
      <c r="D515" s="318" t="s">
        <v>5871</v>
      </c>
      <c r="E515" s="318" t="s">
        <v>6508</v>
      </c>
      <c r="F515" s="318" t="s">
        <v>10255</v>
      </c>
      <c r="G515" s="318" t="s">
        <v>6088</v>
      </c>
      <c r="H515" s="318" t="s">
        <v>9535</v>
      </c>
      <c r="I515" s="313">
        <v>4</v>
      </c>
      <c r="J515" s="266">
        <v>41453</v>
      </c>
      <c r="K515" s="255" t="s">
        <v>12047</v>
      </c>
      <c r="L515" s="263">
        <v>41453</v>
      </c>
      <c r="M515" s="264">
        <v>4</v>
      </c>
      <c r="N515" s="265">
        <v>72.875</v>
      </c>
      <c r="O515" s="271"/>
      <c r="P515" s="325" t="s">
        <v>10980</v>
      </c>
    </row>
    <row r="516" spans="1:18" x14ac:dyDescent="0.25">
      <c r="A516" s="260">
        <v>41466</v>
      </c>
      <c r="B516" s="303" t="s">
        <v>12178</v>
      </c>
      <c r="C516" s="426" t="s">
        <v>12164</v>
      </c>
      <c r="D516" s="426" t="s">
        <v>12165</v>
      </c>
      <c r="E516" s="426" t="s">
        <v>4575</v>
      </c>
      <c r="F516" s="426" t="s">
        <v>9327</v>
      </c>
      <c r="G516" s="426" t="s">
        <v>12166</v>
      </c>
      <c r="H516" s="426" t="s">
        <v>6867</v>
      </c>
      <c r="I516" s="426">
        <v>1</v>
      </c>
      <c r="J516" s="266">
        <v>41467</v>
      </c>
      <c r="K516" s="255"/>
      <c r="L516" s="415" t="s">
        <v>12764</v>
      </c>
      <c r="M516" s="264" t="s">
        <v>12764</v>
      </c>
      <c r="N516" s="265">
        <v>428.28</v>
      </c>
      <c r="O516" s="271"/>
      <c r="P516" s="325" t="s">
        <v>10980</v>
      </c>
    </row>
    <row r="517" spans="1:18" x14ac:dyDescent="0.25">
      <c r="A517" s="260">
        <v>41468</v>
      </c>
      <c r="B517" s="261">
        <v>212</v>
      </c>
      <c r="C517" s="318" t="s">
        <v>12159</v>
      </c>
      <c r="D517" s="318" t="s">
        <v>12160</v>
      </c>
      <c r="E517" s="318" t="s">
        <v>15628</v>
      </c>
      <c r="F517" s="318" t="s">
        <v>9327</v>
      </c>
      <c r="G517" s="318" t="s">
        <v>12161</v>
      </c>
      <c r="H517" s="318" t="s">
        <v>6867</v>
      </c>
      <c r="I517" s="313">
        <v>75</v>
      </c>
      <c r="J517" s="266">
        <v>41474</v>
      </c>
      <c r="K517" s="255"/>
      <c r="L517" s="263">
        <v>41479</v>
      </c>
      <c r="M517" s="264">
        <v>75</v>
      </c>
      <c r="N517" s="265">
        <v>3.8</v>
      </c>
      <c r="O517" s="271"/>
      <c r="P517" s="325" t="s">
        <v>10982</v>
      </c>
    </row>
    <row r="518" spans="1:18" x14ac:dyDescent="0.25">
      <c r="A518" s="260">
        <v>41468</v>
      </c>
      <c r="B518" s="261">
        <v>212</v>
      </c>
      <c r="C518" s="318" t="s">
        <v>12159</v>
      </c>
      <c r="D518" s="318" t="s">
        <v>12160</v>
      </c>
      <c r="E518" s="318" t="s">
        <v>15628</v>
      </c>
      <c r="F518" s="318" t="s">
        <v>9327</v>
      </c>
      <c r="G518" s="318" t="s">
        <v>12162</v>
      </c>
      <c r="H518" s="318" t="s">
        <v>6867</v>
      </c>
      <c r="I518" s="313">
        <v>10</v>
      </c>
      <c r="J518" s="266">
        <v>41474</v>
      </c>
      <c r="K518" s="255"/>
      <c r="L518" s="263">
        <v>41479</v>
      </c>
      <c r="M518" s="264">
        <v>10</v>
      </c>
      <c r="N518" s="265">
        <v>3.8</v>
      </c>
      <c r="O518" s="271"/>
      <c r="P518" s="325" t="s">
        <v>10982</v>
      </c>
    </row>
    <row r="519" spans="1:18" x14ac:dyDescent="0.25">
      <c r="A519" s="260">
        <v>41468</v>
      </c>
      <c r="B519" s="261">
        <v>212</v>
      </c>
      <c r="C519" s="318" t="s">
        <v>12159</v>
      </c>
      <c r="D519" s="318" t="s">
        <v>12160</v>
      </c>
      <c r="E519" s="318" t="s">
        <v>15628</v>
      </c>
      <c r="F519" s="318" t="s">
        <v>9327</v>
      </c>
      <c r="G519" s="318" t="s">
        <v>12163</v>
      </c>
      <c r="H519" s="318" t="s">
        <v>6867</v>
      </c>
      <c r="I519" s="313">
        <v>10</v>
      </c>
      <c r="J519" s="266">
        <v>41474</v>
      </c>
      <c r="K519" s="255"/>
      <c r="L519" s="263">
        <v>41479</v>
      </c>
      <c r="M519" s="264">
        <v>10</v>
      </c>
      <c r="N519" s="265">
        <v>3.8</v>
      </c>
      <c r="O519" s="271"/>
      <c r="P519" s="325" t="s">
        <v>10982</v>
      </c>
    </row>
    <row r="520" spans="1:18" x14ac:dyDescent="0.25">
      <c r="A520" s="260">
        <v>41470</v>
      </c>
      <c r="B520" s="261">
        <v>216</v>
      </c>
      <c r="C520" s="318" t="s">
        <v>12164</v>
      </c>
      <c r="D520" s="318" t="s">
        <v>12165</v>
      </c>
      <c r="E520" s="318" t="s">
        <v>4575</v>
      </c>
      <c r="F520" s="318" t="s">
        <v>9327</v>
      </c>
      <c r="G520" s="318" t="s">
        <v>12166</v>
      </c>
      <c r="H520" s="318" t="s">
        <v>6867</v>
      </c>
      <c r="I520" s="313">
        <v>2</v>
      </c>
      <c r="J520" s="266">
        <v>41470</v>
      </c>
      <c r="K520" s="255"/>
      <c r="L520" s="263">
        <v>41470</v>
      </c>
      <c r="M520" s="264">
        <v>2</v>
      </c>
      <c r="N520" s="265">
        <v>428.28</v>
      </c>
      <c r="O520" s="271"/>
      <c r="P520" s="325" t="s">
        <v>10980</v>
      </c>
    </row>
    <row r="521" spans="1:18" x14ac:dyDescent="0.25">
      <c r="A521" s="260">
        <v>41470</v>
      </c>
      <c r="B521" s="303" t="s">
        <v>12217</v>
      </c>
      <c r="C521" s="318" t="s">
        <v>12215</v>
      </c>
      <c r="D521" s="313"/>
      <c r="E521" s="318" t="s">
        <v>6508</v>
      </c>
      <c r="F521" s="313"/>
      <c r="G521" s="318" t="s">
        <v>12216</v>
      </c>
      <c r="H521" s="318" t="s">
        <v>12218</v>
      </c>
      <c r="I521" s="313">
        <v>40</v>
      </c>
      <c r="J521" s="266"/>
      <c r="K521" s="255"/>
      <c r="L521" s="263">
        <v>41502</v>
      </c>
      <c r="M521" s="264">
        <v>40</v>
      </c>
      <c r="N521" s="265"/>
      <c r="O521" s="271"/>
    </row>
    <row r="522" spans="1:18" x14ac:dyDescent="0.25">
      <c r="A522" s="260">
        <v>41477</v>
      </c>
      <c r="B522" s="261">
        <v>218</v>
      </c>
      <c r="C522" s="318" t="s">
        <v>11623</v>
      </c>
      <c r="D522" s="318" t="s">
        <v>11622</v>
      </c>
      <c r="E522" s="318" t="s">
        <v>6508</v>
      </c>
      <c r="F522" s="318" t="s">
        <v>3489</v>
      </c>
      <c r="G522" s="318" t="s">
        <v>12208</v>
      </c>
      <c r="H522" s="318" t="s">
        <v>12209</v>
      </c>
      <c r="I522" s="313">
        <v>63</v>
      </c>
      <c r="J522" s="266">
        <v>41495</v>
      </c>
      <c r="K522" s="255"/>
      <c r="L522" s="263">
        <v>41481</v>
      </c>
      <c r="M522" s="264">
        <v>17</v>
      </c>
      <c r="N522" s="265">
        <v>4.6500000000000004</v>
      </c>
      <c r="O522" s="271"/>
      <c r="P522" s="325" t="s">
        <v>10981</v>
      </c>
    </row>
    <row r="523" spans="1:18" x14ac:dyDescent="0.25">
      <c r="A523" s="260">
        <v>41481</v>
      </c>
      <c r="B523" s="261">
        <v>221</v>
      </c>
      <c r="C523" s="318" t="s">
        <v>11530</v>
      </c>
      <c r="D523" s="318" t="s">
        <v>11531</v>
      </c>
      <c r="E523" s="318" t="s">
        <v>4575</v>
      </c>
      <c r="F523" s="318" t="s">
        <v>9327</v>
      </c>
      <c r="G523" s="318" t="s">
        <v>12240</v>
      </c>
      <c r="H523" s="318" t="s">
        <v>6867</v>
      </c>
      <c r="I523" s="313">
        <v>8</v>
      </c>
      <c r="J523" s="266">
        <v>41485</v>
      </c>
      <c r="K523" s="255"/>
      <c r="L523" s="263">
        <v>41485</v>
      </c>
      <c r="M523" s="264">
        <v>8</v>
      </c>
      <c r="N523" s="265">
        <v>435.66</v>
      </c>
      <c r="O523" s="271"/>
      <c r="P523" s="325" t="s">
        <v>10980</v>
      </c>
    </row>
    <row r="524" spans="1:18" x14ac:dyDescent="0.25">
      <c r="A524" s="260">
        <v>41485</v>
      </c>
      <c r="B524" s="261">
        <v>222</v>
      </c>
      <c r="C524" s="318" t="s">
        <v>12250</v>
      </c>
      <c r="D524" s="318" t="s">
        <v>12251</v>
      </c>
      <c r="E524" s="318" t="s">
        <v>8146</v>
      </c>
      <c r="F524" s="318" t="s">
        <v>9327</v>
      </c>
      <c r="G524" s="318" t="s">
        <v>12252</v>
      </c>
      <c r="H524" s="318" t="s">
        <v>6867</v>
      </c>
      <c r="I524" s="313">
        <v>18</v>
      </c>
      <c r="J524" s="266">
        <v>41495</v>
      </c>
      <c r="K524" s="255"/>
      <c r="L524" s="263">
        <v>41498</v>
      </c>
      <c r="M524" s="264">
        <v>18</v>
      </c>
      <c r="N524" s="265">
        <v>3.67</v>
      </c>
      <c r="O524" s="271"/>
      <c r="P524" s="325" t="s">
        <v>10982</v>
      </c>
    </row>
    <row r="525" spans="1:18" x14ac:dyDescent="0.25">
      <c r="A525" s="260">
        <v>41486</v>
      </c>
      <c r="B525" s="261">
        <v>223</v>
      </c>
      <c r="C525" s="318" t="s">
        <v>12262</v>
      </c>
      <c r="D525" s="318" t="s">
        <v>12263</v>
      </c>
      <c r="E525" s="318" t="s">
        <v>9415</v>
      </c>
      <c r="F525" s="318" t="s">
        <v>10255</v>
      </c>
      <c r="G525" s="318">
        <v>0</v>
      </c>
      <c r="H525" s="318" t="s">
        <v>9535</v>
      </c>
      <c r="I525" s="313">
        <v>24</v>
      </c>
      <c r="J525" s="266">
        <v>41495</v>
      </c>
      <c r="K525" s="255"/>
      <c r="L525" s="263">
        <v>41494</v>
      </c>
      <c r="M525" s="264">
        <v>24</v>
      </c>
      <c r="N525" s="265">
        <v>1.65</v>
      </c>
      <c r="O525" s="271"/>
      <c r="P525" s="325" t="s">
        <v>10982</v>
      </c>
    </row>
    <row r="526" spans="1:18" x14ac:dyDescent="0.25">
      <c r="A526" s="260">
        <v>41486</v>
      </c>
      <c r="B526" s="261">
        <v>223</v>
      </c>
      <c r="C526" s="318" t="s">
        <v>12262</v>
      </c>
      <c r="D526" s="318" t="s">
        <v>12263</v>
      </c>
      <c r="E526" s="318" t="s">
        <v>9415</v>
      </c>
      <c r="F526" s="318" t="s">
        <v>6884</v>
      </c>
      <c r="G526" s="318" t="s">
        <v>12264</v>
      </c>
      <c r="H526" s="318" t="s">
        <v>9535</v>
      </c>
      <c r="I526" s="313">
        <v>13</v>
      </c>
      <c r="J526" s="266">
        <v>41495</v>
      </c>
      <c r="K526" s="255"/>
      <c r="L526" s="263">
        <v>41494</v>
      </c>
      <c r="M526" s="264">
        <v>13</v>
      </c>
      <c r="N526" s="265">
        <v>1.38</v>
      </c>
      <c r="O526" s="271"/>
      <c r="P526" s="325" t="s">
        <v>10982</v>
      </c>
    </row>
    <row r="527" spans="1:18" x14ac:dyDescent="0.25">
      <c r="A527" s="260">
        <v>41488</v>
      </c>
      <c r="B527" s="303" t="s">
        <v>12280</v>
      </c>
      <c r="C527" s="318" t="s">
        <v>2215</v>
      </c>
      <c r="D527" s="313" t="s">
        <v>2215</v>
      </c>
      <c r="E527" s="318" t="s">
        <v>5643</v>
      </c>
      <c r="F527" s="318" t="s">
        <v>9327</v>
      </c>
      <c r="G527" s="318" t="s">
        <v>12281</v>
      </c>
      <c r="H527" s="318">
        <v>240</v>
      </c>
      <c r="I527" s="313">
        <v>672</v>
      </c>
      <c r="J527" s="266">
        <v>41516</v>
      </c>
      <c r="K527" s="255"/>
      <c r="L527" s="263">
        <v>41516</v>
      </c>
      <c r="M527" s="264">
        <v>672</v>
      </c>
      <c r="N527" s="265">
        <v>13.1517</v>
      </c>
      <c r="O527" s="271"/>
      <c r="P527" s="325" t="s">
        <v>10981</v>
      </c>
      <c r="Q527" s="381">
        <f>N527/20</f>
        <v>0.65758499999999998</v>
      </c>
      <c r="R527" s="381">
        <f>Q527/0.394</f>
        <v>1.6689974619289338</v>
      </c>
    </row>
    <row r="528" spans="1:18" x14ac:dyDescent="0.25">
      <c r="A528" s="260">
        <v>41488</v>
      </c>
      <c r="B528" s="303" t="s">
        <v>12280</v>
      </c>
      <c r="C528" s="318" t="s">
        <v>2215</v>
      </c>
      <c r="D528" s="313" t="s">
        <v>2215</v>
      </c>
      <c r="E528" s="318" t="s">
        <v>5643</v>
      </c>
      <c r="F528" s="318" t="s">
        <v>9327</v>
      </c>
      <c r="G528" s="318" t="s">
        <v>12281</v>
      </c>
      <c r="H528" s="318">
        <v>240</v>
      </c>
      <c r="I528" s="313">
        <v>672</v>
      </c>
      <c r="J528" s="266">
        <v>41530</v>
      </c>
      <c r="K528" s="255"/>
      <c r="L528" s="263">
        <v>41528</v>
      </c>
      <c r="M528" s="264">
        <f>161+57+314+120+109</f>
        <v>761</v>
      </c>
      <c r="N528" s="265">
        <v>13.1517</v>
      </c>
      <c r="O528" s="271"/>
      <c r="P528" s="325" t="s">
        <v>10981</v>
      </c>
      <c r="Q528" s="381">
        <f>N528/20</f>
        <v>0.65758499999999998</v>
      </c>
      <c r="R528" s="381">
        <f>Q528/0.394</f>
        <v>1.6689974619289338</v>
      </c>
    </row>
    <row r="529" spans="1:18" x14ac:dyDescent="0.25">
      <c r="A529" s="260">
        <v>41488</v>
      </c>
      <c r="B529" s="303" t="s">
        <v>12280</v>
      </c>
      <c r="C529" s="318" t="s">
        <v>2215</v>
      </c>
      <c r="D529" s="313" t="s">
        <v>7813</v>
      </c>
      <c r="E529" s="318" t="s">
        <v>5643</v>
      </c>
      <c r="F529" s="318" t="s">
        <v>7813</v>
      </c>
      <c r="G529" s="313" t="s">
        <v>8697</v>
      </c>
      <c r="H529" s="318">
        <v>240</v>
      </c>
      <c r="I529" s="313">
        <v>250</v>
      </c>
      <c r="J529" s="266">
        <v>41530</v>
      </c>
      <c r="K529" s="255"/>
      <c r="L529" s="263">
        <v>41528</v>
      </c>
      <c r="M529" s="264">
        <v>280</v>
      </c>
      <c r="N529" s="265">
        <v>20.516200000000001</v>
      </c>
      <c r="O529" s="271"/>
      <c r="P529" s="325" t="s">
        <v>10981</v>
      </c>
      <c r="Q529" s="381">
        <f>N529/20</f>
        <v>1.0258100000000001</v>
      </c>
      <c r="R529" s="381">
        <f>Q529/0.499</f>
        <v>2.0557314629258521</v>
      </c>
    </row>
    <row r="530" spans="1:18" x14ac:dyDescent="0.25">
      <c r="A530" s="260">
        <v>41488</v>
      </c>
      <c r="B530" s="303" t="s">
        <v>12280</v>
      </c>
      <c r="C530" s="318" t="s">
        <v>2215</v>
      </c>
      <c r="D530" s="313" t="s">
        <v>7813</v>
      </c>
      <c r="E530" s="318" t="s">
        <v>5643</v>
      </c>
      <c r="F530" s="318" t="s">
        <v>7813</v>
      </c>
      <c r="G530" s="318" t="s">
        <v>10889</v>
      </c>
      <c r="H530" s="318">
        <v>240</v>
      </c>
      <c r="I530" s="313">
        <v>250</v>
      </c>
      <c r="J530" s="266">
        <v>41530</v>
      </c>
      <c r="K530" s="255"/>
      <c r="L530" s="263">
        <v>41528</v>
      </c>
      <c r="M530" s="264">
        <f>275</f>
        <v>275</v>
      </c>
      <c r="N530" s="265">
        <v>14.728300000000001</v>
      </c>
      <c r="O530" s="271"/>
      <c r="P530" s="325" t="s">
        <v>10981</v>
      </c>
      <c r="Q530" s="381">
        <f>N530/20</f>
        <v>0.73641500000000004</v>
      </c>
      <c r="R530" s="381">
        <f>Q530/0.349</f>
        <v>2.1100716332378227</v>
      </c>
    </row>
    <row r="531" spans="1:18" x14ac:dyDescent="0.25">
      <c r="A531" s="260">
        <v>41488</v>
      </c>
      <c r="B531" s="303" t="s">
        <v>12280</v>
      </c>
      <c r="C531" s="318" t="s">
        <v>2215</v>
      </c>
      <c r="D531" s="313" t="s">
        <v>7813</v>
      </c>
      <c r="E531" s="318" t="s">
        <v>5643</v>
      </c>
      <c r="F531" s="318" t="s">
        <v>7813</v>
      </c>
      <c r="G531" s="318" t="s">
        <v>10888</v>
      </c>
      <c r="H531" s="318">
        <v>240</v>
      </c>
      <c r="I531" s="313">
        <v>150</v>
      </c>
      <c r="J531" s="266">
        <v>41530</v>
      </c>
      <c r="K531" s="255"/>
      <c r="L531" s="263">
        <v>41528</v>
      </c>
      <c r="M531" s="264">
        <v>151</v>
      </c>
      <c r="N531" s="265">
        <v>31.5932</v>
      </c>
      <c r="O531" s="271"/>
      <c r="P531" s="325" t="s">
        <v>10981</v>
      </c>
      <c r="Q531" s="381">
        <f>N531/20</f>
        <v>1.5796600000000001</v>
      </c>
      <c r="R531" s="381">
        <f>Q531/0.769</f>
        <v>2.0541742522756827</v>
      </c>
    </row>
    <row r="532" spans="1:18" x14ac:dyDescent="0.25">
      <c r="A532" s="260">
        <v>41488</v>
      </c>
      <c r="B532" s="303" t="s">
        <v>12292</v>
      </c>
      <c r="C532" s="318" t="s">
        <v>11942</v>
      </c>
      <c r="D532" s="318" t="s">
        <v>11944</v>
      </c>
      <c r="E532" s="313" t="s">
        <v>9954</v>
      </c>
      <c r="F532" s="318" t="s">
        <v>9327</v>
      </c>
      <c r="G532" s="318" t="s">
        <v>12240</v>
      </c>
      <c r="H532" s="313" t="s">
        <v>6867</v>
      </c>
      <c r="I532" s="313">
        <v>26</v>
      </c>
      <c r="J532" s="266">
        <v>41502</v>
      </c>
      <c r="K532" s="255"/>
      <c r="L532" s="263">
        <v>41499</v>
      </c>
      <c r="M532" s="264">
        <v>26</v>
      </c>
      <c r="N532" s="265">
        <v>390.78971153846101</v>
      </c>
      <c r="O532" s="271"/>
      <c r="P532" s="325" t="s">
        <v>10980</v>
      </c>
    </row>
    <row r="533" spans="1:18" x14ac:dyDescent="0.25">
      <c r="A533" s="260">
        <v>41488</v>
      </c>
      <c r="B533" s="303" t="s">
        <v>12292</v>
      </c>
      <c r="C533" s="318" t="s">
        <v>11942</v>
      </c>
      <c r="D533" s="318" t="s">
        <v>11944</v>
      </c>
      <c r="E533" s="313" t="s">
        <v>9954</v>
      </c>
      <c r="F533" s="318" t="s">
        <v>9327</v>
      </c>
      <c r="G533" s="318" t="s">
        <v>12293</v>
      </c>
      <c r="H533" s="313" t="s">
        <v>6867</v>
      </c>
      <c r="I533" s="313">
        <v>6</v>
      </c>
      <c r="J533" s="266">
        <v>41502</v>
      </c>
      <c r="K533" s="255"/>
      <c r="L533" s="263">
        <v>41499</v>
      </c>
      <c r="M533" s="264">
        <v>6</v>
      </c>
      <c r="N533" s="265">
        <v>445.22125</v>
      </c>
      <c r="O533" s="271"/>
      <c r="P533" s="325" t="s">
        <v>10980</v>
      </c>
    </row>
    <row r="534" spans="1:18" x14ac:dyDescent="0.25">
      <c r="A534" s="260">
        <v>41492</v>
      </c>
      <c r="B534" s="303" t="s">
        <v>12298</v>
      </c>
      <c r="C534" s="318" t="s">
        <v>6525</v>
      </c>
      <c r="D534" s="313" t="s">
        <v>7813</v>
      </c>
      <c r="E534" s="318" t="s">
        <v>12949</v>
      </c>
      <c r="F534" s="318" t="s">
        <v>7813</v>
      </c>
      <c r="G534" s="318" t="s">
        <v>12300</v>
      </c>
      <c r="H534" s="313" t="s">
        <v>12301</v>
      </c>
      <c r="I534" s="313" t="s">
        <v>12299</v>
      </c>
      <c r="J534" s="266">
        <v>41499</v>
      </c>
      <c r="K534" s="255" t="s">
        <v>9219</v>
      </c>
      <c r="L534" s="263">
        <v>41498</v>
      </c>
      <c r="M534" s="264">
        <v>1000</v>
      </c>
      <c r="N534" s="265">
        <v>0.40799999999999997</v>
      </c>
      <c r="O534" s="271"/>
      <c r="P534" s="325" t="s">
        <v>10981</v>
      </c>
    </row>
    <row r="535" spans="1:18" x14ac:dyDescent="0.25">
      <c r="A535" s="260">
        <v>41494</v>
      </c>
      <c r="B535" s="303" t="s">
        <v>12315</v>
      </c>
      <c r="C535" s="318" t="s">
        <v>12316</v>
      </c>
      <c r="D535" s="318" t="s">
        <v>2215</v>
      </c>
      <c r="E535" s="318" t="s">
        <v>6508</v>
      </c>
      <c r="F535" s="318" t="s">
        <v>10255</v>
      </c>
      <c r="G535" s="318" t="s">
        <v>9873</v>
      </c>
      <c r="H535" s="318" t="s">
        <v>4432</v>
      </c>
      <c r="I535" s="313">
        <v>15</v>
      </c>
      <c r="J535" s="266">
        <v>41499</v>
      </c>
      <c r="K535" s="255"/>
      <c r="L535" s="263">
        <v>41499</v>
      </c>
      <c r="M535" s="264">
        <v>15</v>
      </c>
      <c r="N535" s="265">
        <v>72.239999999999995</v>
      </c>
      <c r="O535" s="271"/>
      <c r="P535" s="325" t="s">
        <v>10980</v>
      </c>
    </row>
    <row r="536" spans="1:18" x14ac:dyDescent="0.25">
      <c r="A536" s="260">
        <v>41499</v>
      </c>
      <c r="B536" s="261">
        <v>228</v>
      </c>
      <c r="C536" s="318" t="s">
        <v>12337</v>
      </c>
      <c r="D536" s="318" t="s">
        <v>12338</v>
      </c>
      <c r="E536" s="313" t="s">
        <v>9954</v>
      </c>
      <c r="F536" s="318" t="s">
        <v>9327</v>
      </c>
      <c r="G536" s="318" t="s">
        <v>12340</v>
      </c>
      <c r="H536" s="318" t="s">
        <v>12343</v>
      </c>
      <c r="I536" s="313">
        <v>50</v>
      </c>
      <c r="J536" s="266">
        <v>41509</v>
      </c>
      <c r="K536" s="255"/>
      <c r="L536" s="263">
        <v>41509</v>
      </c>
      <c r="M536" s="264">
        <v>50</v>
      </c>
      <c r="N536" s="265">
        <v>4.0599999999999996</v>
      </c>
      <c r="O536" s="271"/>
      <c r="P536" s="325" t="s">
        <v>10982</v>
      </c>
    </row>
    <row r="537" spans="1:18" x14ac:dyDescent="0.25">
      <c r="A537" s="260">
        <v>41499</v>
      </c>
      <c r="B537" s="261">
        <v>228</v>
      </c>
      <c r="C537" s="318" t="s">
        <v>12337</v>
      </c>
      <c r="D537" s="318" t="s">
        <v>12338</v>
      </c>
      <c r="E537" s="313" t="s">
        <v>9954</v>
      </c>
      <c r="F537" s="318" t="s">
        <v>9327</v>
      </c>
      <c r="G537" s="318" t="s">
        <v>12341</v>
      </c>
      <c r="H537" s="318" t="s">
        <v>12343</v>
      </c>
      <c r="I537" s="313">
        <v>10</v>
      </c>
      <c r="J537" s="266">
        <v>41509</v>
      </c>
      <c r="K537" s="255"/>
      <c r="L537" s="263">
        <v>41509</v>
      </c>
      <c r="M537" s="264">
        <v>10</v>
      </c>
      <c r="N537" s="265">
        <v>4.5</v>
      </c>
      <c r="O537" s="271"/>
      <c r="P537" s="325" t="s">
        <v>10982</v>
      </c>
    </row>
    <row r="538" spans="1:18" x14ac:dyDescent="0.25">
      <c r="A538" s="260">
        <v>41499</v>
      </c>
      <c r="B538" s="261">
        <v>228</v>
      </c>
      <c r="C538" s="318" t="s">
        <v>12337</v>
      </c>
      <c r="D538" s="318" t="s">
        <v>12338</v>
      </c>
      <c r="E538" s="313" t="s">
        <v>9954</v>
      </c>
      <c r="F538" s="318" t="s">
        <v>9327</v>
      </c>
      <c r="G538" s="318" t="s">
        <v>12339</v>
      </c>
      <c r="H538" s="318" t="s">
        <v>12342</v>
      </c>
      <c r="I538" s="313">
        <v>70</v>
      </c>
      <c r="J538" s="266">
        <v>41509</v>
      </c>
      <c r="K538" s="255"/>
      <c r="L538" s="263">
        <v>41513</v>
      </c>
      <c r="M538" s="264">
        <v>70</v>
      </c>
      <c r="N538" s="265">
        <v>3.8</v>
      </c>
      <c r="O538" s="271"/>
      <c r="P538" s="325" t="s">
        <v>10982</v>
      </c>
    </row>
    <row r="539" spans="1:18" x14ac:dyDescent="0.25">
      <c r="A539" s="260">
        <v>41499</v>
      </c>
      <c r="B539" s="261">
        <v>230</v>
      </c>
      <c r="C539" s="318" t="s">
        <v>11623</v>
      </c>
      <c r="D539" s="318" t="s">
        <v>11622</v>
      </c>
      <c r="E539" s="318" t="s">
        <v>6508</v>
      </c>
      <c r="F539" s="318" t="s">
        <v>3489</v>
      </c>
      <c r="G539" s="318" t="s">
        <v>12344</v>
      </c>
      <c r="H539" s="318" t="s">
        <v>5185</v>
      </c>
      <c r="I539" s="313">
        <v>13</v>
      </c>
      <c r="J539" s="266">
        <v>41502</v>
      </c>
      <c r="K539" s="255"/>
      <c r="L539" s="263">
        <v>41502</v>
      </c>
      <c r="M539" s="264">
        <v>13</v>
      </c>
      <c r="N539" s="265">
        <v>4.6500000000000004</v>
      </c>
      <c r="O539" s="271"/>
      <c r="P539" s="325" t="s">
        <v>10981</v>
      </c>
    </row>
    <row r="540" spans="1:18" x14ac:dyDescent="0.25">
      <c r="A540" s="260">
        <v>41499</v>
      </c>
      <c r="B540" s="371" t="s">
        <v>12345</v>
      </c>
      <c r="C540" s="426" t="s">
        <v>11623</v>
      </c>
      <c r="D540" s="426" t="s">
        <v>11622</v>
      </c>
      <c r="E540" s="426" t="s">
        <v>6508</v>
      </c>
      <c r="F540" s="426" t="s">
        <v>3489</v>
      </c>
      <c r="G540" s="427"/>
      <c r="H540" s="427"/>
      <c r="I540" s="427"/>
      <c r="J540" s="266"/>
      <c r="K540" s="255"/>
      <c r="L540" s="263">
        <v>41598</v>
      </c>
      <c r="M540" s="415" t="s">
        <v>12764</v>
      </c>
      <c r="N540" s="265"/>
      <c r="O540" s="271"/>
    </row>
    <row r="541" spans="1:18" x14ac:dyDescent="0.25">
      <c r="A541" s="260">
        <v>41501</v>
      </c>
      <c r="B541" s="261">
        <v>231</v>
      </c>
      <c r="C541" s="318" t="s">
        <v>11659</v>
      </c>
      <c r="D541" s="318" t="s">
        <v>11660</v>
      </c>
      <c r="E541" s="318" t="s">
        <v>6508</v>
      </c>
      <c r="F541" s="318" t="s">
        <v>3489</v>
      </c>
      <c r="G541" s="318" t="s">
        <v>6088</v>
      </c>
      <c r="H541" s="318" t="s">
        <v>12352</v>
      </c>
      <c r="I541" s="313">
        <v>12</v>
      </c>
      <c r="J541" s="266">
        <v>41506</v>
      </c>
      <c r="K541" s="255"/>
      <c r="L541" s="263">
        <v>41506</v>
      </c>
      <c r="M541" s="264">
        <v>12</v>
      </c>
      <c r="N541" s="265">
        <v>60.76</v>
      </c>
      <c r="O541" s="271"/>
      <c r="P541" s="325" t="s">
        <v>10980</v>
      </c>
    </row>
    <row r="542" spans="1:18" x14ac:dyDescent="0.25">
      <c r="A542" s="260">
        <v>41501</v>
      </c>
      <c r="B542" s="261">
        <v>231</v>
      </c>
      <c r="C542" s="318" t="s">
        <v>11659</v>
      </c>
      <c r="D542" s="318" t="s">
        <v>11660</v>
      </c>
      <c r="E542" s="318" t="s">
        <v>6508</v>
      </c>
      <c r="F542" s="318" t="s">
        <v>3489</v>
      </c>
      <c r="G542" s="318" t="s">
        <v>6088</v>
      </c>
      <c r="H542" s="318" t="s">
        <v>12353</v>
      </c>
      <c r="I542" s="313">
        <v>30</v>
      </c>
      <c r="J542" s="266">
        <v>41506</v>
      </c>
      <c r="K542" s="255"/>
      <c r="L542" s="263">
        <v>41506</v>
      </c>
      <c r="M542" s="264">
        <v>30</v>
      </c>
      <c r="N542" s="265">
        <v>31.88</v>
      </c>
      <c r="O542" s="271"/>
      <c r="P542" s="325" t="s">
        <v>10980</v>
      </c>
    </row>
    <row r="543" spans="1:18" x14ac:dyDescent="0.25">
      <c r="A543" s="260">
        <v>41502</v>
      </c>
      <c r="B543" s="261">
        <v>232</v>
      </c>
      <c r="C543" s="318" t="s">
        <v>12262</v>
      </c>
      <c r="D543" s="318" t="s">
        <v>12263</v>
      </c>
      <c r="E543" s="318" t="s">
        <v>6508</v>
      </c>
      <c r="F543" s="318" t="s">
        <v>11865</v>
      </c>
      <c r="G543" s="318" t="s">
        <v>12357</v>
      </c>
      <c r="H543" s="318" t="s">
        <v>9535</v>
      </c>
      <c r="I543" s="313">
        <v>4</v>
      </c>
      <c r="J543" s="266">
        <v>41505</v>
      </c>
      <c r="K543" s="255"/>
      <c r="L543" s="263">
        <v>41505</v>
      </c>
      <c r="M543" s="264">
        <v>4</v>
      </c>
      <c r="N543" s="265">
        <v>90.44</v>
      </c>
      <c r="O543" s="271"/>
      <c r="P543" s="325" t="s">
        <v>10980</v>
      </c>
    </row>
    <row r="544" spans="1:18" x14ac:dyDescent="0.25">
      <c r="A544" s="260">
        <v>41505</v>
      </c>
      <c r="B544" s="261">
        <v>233</v>
      </c>
      <c r="C544" s="318" t="s">
        <v>12381</v>
      </c>
      <c r="D544" s="318" t="s">
        <v>11585</v>
      </c>
      <c r="E544" s="318" t="s">
        <v>6508</v>
      </c>
      <c r="F544" s="318" t="s">
        <v>8606</v>
      </c>
      <c r="G544" s="318" t="s">
        <v>11586</v>
      </c>
      <c r="H544" s="318" t="s">
        <v>9535</v>
      </c>
      <c r="I544" s="313">
        <v>5</v>
      </c>
      <c r="J544" s="266">
        <v>41507</v>
      </c>
      <c r="K544" s="255"/>
      <c r="L544" s="263">
        <v>41507</v>
      </c>
      <c r="M544" s="264">
        <v>5</v>
      </c>
      <c r="N544" s="265">
        <v>140.26</v>
      </c>
      <c r="O544" s="271"/>
      <c r="P544" s="325" t="s">
        <v>10980</v>
      </c>
    </row>
    <row r="545" spans="1:18" x14ac:dyDescent="0.25">
      <c r="A545" s="260">
        <v>41512</v>
      </c>
      <c r="B545" s="303" t="s">
        <v>11696</v>
      </c>
      <c r="C545" s="313" t="s">
        <v>2215</v>
      </c>
      <c r="D545" s="313" t="s">
        <v>2215</v>
      </c>
      <c r="E545" s="318" t="s">
        <v>6508</v>
      </c>
      <c r="F545" s="313" t="s">
        <v>7813</v>
      </c>
      <c r="G545" s="318" t="s">
        <v>14668</v>
      </c>
      <c r="H545" s="313" t="s">
        <v>9811</v>
      </c>
      <c r="I545" s="313">
        <v>654</v>
      </c>
      <c r="J545" s="266">
        <v>41513</v>
      </c>
      <c r="K545" s="255"/>
      <c r="L545" s="263">
        <v>41513</v>
      </c>
      <c r="M545" s="264">
        <f>52+129+130+130+83+130</f>
        <v>654</v>
      </c>
      <c r="N545" s="265">
        <v>14.5</v>
      </c>
      <c r="O545" s="271"/>
      <c r="P545" s="325" t="s">
        <v>10981</v>
      </c>
      <c r="Q545" s="381">
        <f>N545/20</f>
        <v>0.72499999999999998</v>
      </c>
      <c r="R545" s="381">
        <f>Q545/0.43</f>
        <v>1.6860465116279069</v>
      </c>
    </row>
    <row r="546" spans="1:18" x14ac:dyDescent="0.25">
      <c r="A546" s="260">
        <v>41515</v>
      </c>
      <c r="B546" s="288">
        <v>237</v>
      </c>
      <c r="C546" s="318" t="s">
        <v>11942</v>
      </c>
      <c r="D546" s="318" t="s">
        <v>11944</v>
      </c>
      <c r="E546" s="313" t="s">
        <v>9954</v>
      </c>
      <c r="F546" s="318" t="s">
        <v>9327</v>
      </c>
      <c r="G546" s="318" t="s">
        <v>12470</v>
      </c>
      <c r="H546" s="318" t="s">
        <v>6867</v>
      </c>
      <c r="I546" s="318">
        <v>26</v>
      </c>
      <c r="J546" s="310">
        <v>41530</v>
      </c>
      <c r="K546" s="255"/>
      <c r="L546" s="353">
        <v>41534</v>
      </c>
      <c r="M546" s="264">
        <v>26</v>
      </c>
      <c r="N546" s="265">
        <v>363.71699999999998</v>
      </c>
      <c r="O546" s="271"/>
      <c r="P546" s="325" t="s">
        <v>10980</v>
      </c>
    </row>
    <row r="547" spans="1:18" x14ac:dyDescent="0.25">
      <c r="A547" s="260">
        <v>41515</v>
      </c>
      <c r="B547" s="371" t="s">
        <v>12427</v>
      </c>
      <c r="C547" s="426" t="s">
        <v>11623</v>
      </c>
      <c r="D547" s="426" t="s">
        <v>11622</v>
      </c>
      <c r="E547" s="426" t="s">
        <v>6508</v>
      </c>
      <c r="F547" s="426" t="s">
        <v>3489</v>
      </c>
      <c r="G547" s="427"/>
      <c r="H547" s="427"/>
      <c r="I547" s="427"/>
      <c r="J547" s="266"/>
      <c r="K547" s="255"/>
      <c r="L547" s="263">
        <v>41598</v>
      </c>
      <c r="M547" s="415" t="s">
        <v>12764</v>
      </c>
      <c r="N547" s="265"/>
      <c r="O547" s="271"/>
    </row>
    <row r="548" spans="1:18" x14ac:dyDescent="0.25">
      <c r="A548" s="260">
        <v>41519</v>
      </c>
      <c r="B548" s="303" t="s">
        <v>12535</v>
      </c>
      <c r="C548" s="313" t="s">
        <v>2215</v>
      </c>
      <c r="D548" s="313" t="s">
        <v>7813</v>
      </c>
      <c r="E548" s="318" t="s">
        <v>5643</v>
      </c>
      <c r="F548" s="313" t="s">
        <v>7813</v>
      </c>
      <c r="G548" s="313" t="s">
        <v>8697</v>
      </c>
      <c r="H548" s="313">
        <v>240</v>
      </c>
      <c r="I548" s="313">
        <v>500</v>
      </c>
      <c r="J548" s="266">
        <v>41579</v>
      </c>
      <c r="K548" s="255"/>
      <c r="L548" s="263">
        <v>41576</v>
      </c>
      <c r="M548" s="264">
        <v>532</v>
      </c>
      <c r="N548" s="265">
        <v>20.306999999999999</v>
      </c>
      <c r="O548" s="271"/>
      <c r="P548" s="325" t="s">
        <v>10981</v>
      </c>
      <c r="Q548" s="381">
        <f>N548/20</f>
        <v>1.01535</v>
      </c>
      <c r="R548" s="381">
        <f>Q548/0.499</f>
        <v>2.0347695390781562</v>
      </c>
    </row>
    <row r="549" spans="1:18" x14ac:dyDescent="0.25">
      <c r="A549" s="260">
        <v>41519</v>
      </c>
      <c r="B549" s="303" t="s">
        <v>12535</v>
      </c>
      <c r="C549" s="313" t="s">
        <v>2215</v>
      </c>
      <c r="D549" s="313" t="s">
        <v>7813</v>
      </c>
      <c r="E549" s="318" t="s">
        <v>5643</v>
      </c>
      <c r="F549" s="313" t="s">
        <v>7813</v>
      </c>
      <c r="G549" s="313" t="s">
        <v>10888</v>
      </c>
      <c r="H549" s="313">
        <v>120</v>
      </c>
      <c r="I549" s="313">
        <v>500</v>
      </c>
      <c r="J549" s="266">
        <v>41579</v>
      </c>
      <c r="K549" s="255"/>
      <c r="L549" s="263">
        <v>41579</v>
      </c>
      <c r="M549" s="264">
        <v>508</v>
      </c>
      <c r="N549" s="265">
        <v>16.395</v>
      </c>
      <c r="O549" s="271"/>
      <c r="P549" s="325" t="s">
        <v>10981</v>
      </c>
      <c r="Q549" s="381">
        <f>N549/10</f>
        <v>1.6395</v>
      </c>
      <c r="R549" s="381">
        <f>Q549/0.769</f>
        <v>2.1319895968790634</v>
      </c>
    </row>
    <row r="550" spans="1:18" x14ac:dyDescent="0.25">
      <c r="A550" s="260">
        <v>41519</v>
      </c>
      <c r="B550" s="303" t="s">
        <v>12535</v>
      </c>
      <c r="C550" s="313" t="s">
        <v>2215</v>
      </c>
      <c r="D550" s="313" t="s">
        <v>7813</v>
      </c>
      <c r="E550" s="318" t="s">
        <v>5643</v>
      </c>
      <c r="F550" s="313" t="s">
        <v>7813</v>
      </c>
      <c r="G550" s="313" t="s">
        <v>10889</v>
      </c>
      <c r="H550" s="313">
        <v>240</v>
      </c>
      <c r="I550" s="313">
        <v>600</v>
      </c>
      <c r="J550" s="266">
        <v>41579</v>
      </c>
      <c r="K550" s="255"/>
      <c r="L550" s="263">
        <v>41579</v>
      </c>
      <c r="M550" s="264">
        <v>629</v>
      </c>
      <c r="N550" s="265">
        <v>14.164999999999999</v>
      </c>
      <c r="O550" s="271"/>
      <c r="P550" s="325" t="s">
        <v>10981</v>
      </c>
      <c r="Q550" s="381">
        <f>N550/20</f>
        <v>0.70824999999999994</v>
      </c>
      <c r="R550" s="381">
        <f>Q550/0.349</f>
        <v>2.0293696275071631</v>
      </c>
    </row>
    <row r="551" spans="1:18" x14ac:dyDescent="0.25">
      <c r="A551" s="260">
        <v>41519</v>
      </c>
      <c r="B551" s="303" t="s">
        <v>12535</v>
      </c>
      <c r="C551" s="313" t="s">
        <v>2215</v>
      </c>
      <c r="D551" s="313" t="s">
        <v>7813</v>
      </c>
      <c r="E551" s="318" t="s">
        <v>5643</v>
      </c>
      <c r="F551" s="313" t="s">
        <v>7813</v>
      </c>
      <c r="G551" s="318" t="s">
        <v>10888</v>
      </c>
      <c r="H551" s="313">
        <v>240</v>
      </c>
      <c r="I551" s="313">
        <v>250</v>
      </c>
      <c r="J551" s="266">
        <v>41579</v>
      </c>
      <c r="K551" s="255"/>
      <c r="L551" s="263">
        <v>41585</v>
      </c>
      <c r="M551" s="264">
        <v>276</v>
      </c>
      <c r="N551" s="265">
        <v>31.27</v>
      </c>
      <c r="O551" s="271"/>
      <c r="P551" s="325" t="s">
        <v>10981</v>
      </c>
      <c r="Q551" s="381">
        <f>N551/20</f>
        <v>1.5634999999999999</v>
      </c>
      <c r="R551" s="381">
        <f>Q551/0.769</f>
        <v>2.0331599479843949</v>
      </c>
    </row>
    <row r="552" spans="1:18" x14ac:dyDescent="0.25">
      <c r="A552" s="260">
        <v>41520</v>
      </c>
      <c r="B552" s="303">
        <v>238</v>
      </c>
      <c r="C552" s="313" t="s">
        <v>11827</v>
      </c>
      <c r="D552" s="313" t="s">
        <v>11828</v>
      </c>
      <c r="E552" s="318" t="s">
        <v>8146</v>
      </c>
      <c r="F552" s="313" t="s">
        <v>9327</v>
      </c>
      <c r="G552" s="313" t="s">
        <v>11830</v>
      </c>
      <c r="H552" s="313" t="s">
        <v>12475</v>
      </c>
      <c r="I552" s="313">
        <v>35</v>
      </c>
      <c r="J552" s="266">
        <v>41570</v>
      </c>
      <c r="K552" s="255"/>
      <c r="L552" s="263">
        <v>41575</v>
      </c>
      <c r="M552" s="264">
        <v>35</v>
      </c>
      <c r="N552" s="265">
        <v>409.56</v>
      </c>
      <c r="O552" s="271"/>
      <c r="P552" s="325" t="s">
        <v>10980</v>
      </c>
      <c r="Q552" s="381"/>
      <c r="R552" s="381"/>
    </row>
    <row r="553" spans="1:18" x14ac:dyDescent="0.25">
      <c r="A553" s="260">
        <v>41520</v>
      </c>
      <c r="B553" s="303">
        <v>238</v>
      </c>
      <c r="C553" s="313" t="s">
        <v>11827</v>
      </c>
      <c r="D553" s="313" t="s">
        <v>11828</v>
      </c>
      <c r="E553" s="318" t="s">
        <v>8146</v>
      </c>
      <c r="F553" s="313" t="s">
        <v>9327</v>
      </c>
      <c r="G553" s="313" t="s">
        <v>11830</v>
      </c>
      <c r="H553" s="313" t="s">
        <v>12476</v>
      </c>
      <c r="I553" s="313">
        <v>9</v>
      </c>
      <c r="J553" s="266">
        <v>41570</v>
      </c>
      <c r="K553" s="255"/>
      <c r="L553" s="263">
        <v>41575</v>
      </c>
      <c r="M553" s="264">
        <v>9</v>
      </c>
      <c r="N553" s="265">
        <v>334.33</v>
      </c>
      <c r="O553" s="271"/>
      <c r="P553" s="325" t="s">
        <v>10980</v>
      </c>
      <c r="Q553" s="381"/>
      <c r="R553" s="381"/>
    </row>
    <row r="554" spans="1:18" x14ac:dyDescent="0.25">
      <c r="A554" s="260">
        <v>41520</v>
      </c>
      <c r="B554" s="303">
        <v>238</v>
      </c>
      <c r="C554" s="313" t="s">
        <v>11827</v>
      </c>
      <c r="D554" s="313" t="s">
        <v>11828</v>
      </c>
      <c r="E554" s="318" t="s">
        <v>8146</v>
      </c>
      <c r="F554" s="313" t="s">
        <v>9327</v>
      </c>
      <c r="G554" s="313" t="s">
        <v>11830</v>
      </c>
      <c r="H554" s="313" t="s">
        <v>12633</v>
      </c>
      <c r="I554" s="313">
        <v>7</v>
      </c>
      <c r="J554" s="266">
        <v>41570</v>
      </c>
      <c r="K554" s="255"/>
      <c r="L554" s="263">
        <v>41575</v>
      </c>
      <c r="M554" s="264">
        <v>7</v>
      </c>
      <c r="N554" s="265">
        <v>292.54000000000002</v>
      </c>
      <c r="O554" s="271"/>
      <c r="P554" s="325" t="s">
        <v>10980</v>
      </c>
      <c r="Q554" s="381"/>
      <c r="R554" s="381"/>
    </row>
    <row r="555" spans="1:18" x14ac:dyDescent="0.25">
      <c r="A555" s="260">
        <v>41521</v>
      </c>
      <c r="B555" s="288">
        <v>239</v>
      </c>
      <c r="C555" s="382" t="s">
        <v>12471</v>
      </c>
      <c r="D555" s="382" t="s">
        <v>12472</v>
      </c>
      <c r="E555" s="318" t="s">
        <v>9954</v>
      </c>
      <c r="F555" s="318" t="s">
        <v>9327</v>
      </c>
      <c r="G555" s="382" t="s">
        <v>12473</v>
      </c>
      <c r="H555" s="382" t="s">
        <v>12474</v>
      </c>
      <c r="I555" s="382">
        <v>63</v>
      </c>
      <c r="J555" s="310">
        <v>41530</v>
      </c>
      <c r="K555" s="255"/>
      <c r="L555" s="353">
        <v>41548</v>
      </c>
      <c r="M555" s="264">
        <v>63</v>
      </c>
      <c r="N555" s="265">
        <v>3.85</v>
      </c>
      <c r="O555" s="271"/>
      <c r="P555" s="325" t="s">
        <v>10982</v>
      </c>
    </row>
    <row r="556" spans="1:18" x14ac:dyDescent="0.25">
      <c r="A556" s="260">
        <v>41522</v>
      </c>
      <c r="B556" s="303" t="s">
        <v>12444</v>
      </c>
      <c r="C556" s="267" t="s">
        <v>11656</v>
      </c>
      <c r="D556" s="267" t="s">
        <v>11657</v>
      </c>
      <c r="E556" s="318" t="s">
        <v>11451</v>
      </c>
      <c r="F556" s="318" t="s">
        <v>9168</v>
      </c>
      <c r="G556" s="267" t="s">
        <v>11650</v>
      </c>
      <c r="H556" s="288" t="s">
        <v>12443</v>
      </c>
      <c r="I556" s="267">
        <v>50</v>
      </c>
      <c r="J556" s="266">
        <v>41544</v>
      </c>
      <c r="K556" s="255"/>
      <c r="L556" s="263">
        <v>41544</v>
      </c>
      <c r="M556" s="264"/>
      <c r="N556" s="265">
        <v>145</v>
      </c>
      <c r="O556" s="271"/>
      <c r="P556" s="325" t="s">
        <v>10980</v>
      </c>
    </row>
    <row r="557" spans="1:18" x14ac:dyDescent="0.25">
      <c r="A557" s="260">
        <v>41522</v>
      </c>
      <c r="B557" s="261"/>
      <c r="C557" s="288" t="s">
        <v>12589</v>
      </c>
      <c r="D557" s="267">
        <v>5244</v>
      </c>
      <c r="E557" s="288" t="s">
        <v>5382</v>
      </c>
      <c r="F557" s="288" t="s">
        <v>11863</v>
      </c>
      <c r="G557" s="288" t="s">
        <v>12590</v>
      </c>
      <c r="H557" s="288" t="s">
        <v>9535</v>
      </c>
      <c r="I557" s="267">
        <v>43</v>
      </c>
      <c r="J557" s="266">
        <v>41575</v>
      </c>
      <c r="K557" s="255"/>
      <c r="L557" s="263">
        <v>41598</v>
      </c>
      <c r="M557" s="415" t="s">
        <v>12762</v>
      </c>
      <c r="N557" s="265"/>
      <c r="O557" s="271"/>
    </row>
    <row r="558" spans="1:18" x14ac:dyDescent="0.25">
      <c r="A558" s="260">
        <v>41527</v>
      </c>
      <c r="B558" s="303">
        <v>241</v>
      </c>
      <c r="C558" s="318" t="s">
        <v>12458</v>
      </c>
      <c r="D558" s="318" t="s">
        <v>12459</v>
      </c>
      <c r="E558" s="318" t="s">
        <v>9415</v>
      </c>
      <c r="F558" s="318" t="s">
        <v>6884</v>
      </c>
      <c r="G558" s="318" t="s">
        <v>12460</v>
      </c>
      <c r="H558" s="318" t="s">
        <v>9535</v>
      </c>
      <c r="I558" s="313">
        <v>17</v>
      </c>
      <c r="J558" s="266">
        <v>41537</v>
      </c>
      <c r="K558" s="255"/>
      <c r="L558" s="263">
        <v>41537</v>
      </c>
      <c r="M558" s="264">
        <v>17</v>
      </c>
      <c r="N558" s="265">
        <v>1.75</v>
      </c>
      <c r="O558" s="271"/>
      <c r="P558" s="325" t="s">
        <v>10982</v>
      </c>
      <c r="Q558" s="381"/>
      <c r="R558" s="381"/>
    </row>
    <row r="559" spans="1:18" x14ac:dyDescent="0.25">
      <c r="A559" s="260">
        <v>41527</v>
      </c>
      <c r="B559" s="303">
        <v>241</v>
      </c>
      <c r="C559" s="318" t="s">
        <v>12458</v>
      </c>
      <c r="D559" s="318" t="s">
        <v>12459</v>
      </c>
      <c r="E559" s="318" t="s">
        <v>9415</v>
      </c>
      <c r="F559" s="318" t="s">
        <v>10255</v>
      </c>
      <c r="G559" s="318" t="s">
        <v>12460</v>
      </c>
      <c r="H559" s="318" t="s">
        <v>9535</v>
      </c>
      <c r="I559" s="313">
        <v>44</v>
      </c>
      <c r="J559" s="266">
        <v>41537</v>
      </c>
      <c r="K559" s="255"/>
      <c r="L559" s="263">
        <v>41537</v>
      </c>
      <c r="M559" s="264">
        <v>44</v>
      </c>
      <c r="N559" s="265">
        <v>1.85</v>
      </c>
      <c r="O559" s="271"/>
      <c r="P559" s="325" t="s">
        <v>10982</v>
      </c>
      <c r="Q559" s="381"/>
      <c r="R559" s="381"/>
    </row>
    <row r="560" spans="1:18" x14ac:dyDescent="0.25">
      <c r="A560" s="260">
        <v>41527</v>
      </c>
      <c r="B560" s="303">
        <v>241</v>
      </c>
      <c r="C560" s="318" t="s">
        <v>12458</v>
      </c>
      <c r="D560" s="318" t="s">
        <v>12459</v>
      </c>
      <c r="E560" s="318" t="s">
        <v>9415</v>
      </c>
      <c r="F560" s="318" t="s">
        <v>10255</v>
      </c>
      <c r="G560" s="318" t="s">
        <v>12460</v>
      </c>
      <c r="H560" s="318" t="s">
        <v>985</v>
      </c>
      <c r="I560" s="313">
        <v>3</v>
      </c>
      <c r="J560" s="266">
        <v>41537</v>
      </c>
      <c r="K560" s="255"/>
      <c r="L560" s="263">
        <v>41537</v>
      </c>
      <c r="M560" s="264">
        <v>3</v>
      </c>
      <c r="N560" s="265">
        <v>1.85</v>
      </c>
      <c r="O560" s="271"/>
      <c r="P560" s="325" t="s">
        <v>10982</v>
      </c>
      <c r="Q560" s="381"/>
      <c r="R560" s="381"/>
    </row>
    <row r="561" spans="1:18" x14ac:dyDescent="0.25">
      <c r="A561" s="260">
        <v>41528</v>
      </c>
      <c r="B561" s="261">
        <v>243</v>
      </c>
      <c r="C561" s="318" t="s">
        <v>12250</v>
      </c>
      <c r="D561" s="318" t="s">
        <v>12251</v>
      </c>
      <c r="E561" s="318" t="s">
        <v>8146</v>
      </c>
      <c r="F561" s="318" t="s">
        <v>9327</v>
      </c>
      <c r="G561" s="318" t="s">
        <v>12252</v>
      </c>
      <c r="H561" s="318" t="s">
        <v>6867</v>
      </c>
      <c r="I561" s="313">
        <v>10</v>
      </c>
      <c r="J561" s="266">
        <v>41536</v>
      </c>
      <c r="K561" s="255"/>
      <c r="L561" s="263">
        <v>41536</v>
      </c>
      <c r="M561" s="264">
        <v>9</v>
      </c>
      <c r="N561" s="265">
        <v>3.67</v>
      </c>
      <c r="O561" s="271"/>
      <c r="P561" s="325" t="s">
        <v>10982</v>
      </c>
    </row>
    <row r="562" spans="1:18" x14ac:dyDescent="0.25">
      <c r="A562" s="260">
        <v>41529</v>
      </c>
      <c r="B562" s="371" t="s">
        <v>12498</v>
      </c>
      <c r="C562" s="367" t="s">
        <v>12337</v>
      </c>
      <c r="D562" s="367" t="s">
        <v>12338</v>
      </c>
      <c r="E562" s="288" t="s">
        <v>9954</v>
      </c>
      <c r="F562" s="367" t="s">
        <v>2252</v>
      </c>
      <c r="G562" s="367" t="s">
        <v>12484</v>
      </c>
      <c r="H562" s="367" t="s">
        <v>9535</v>
      </c>
      <c r="I562" s="267">
        <v>5</v>
      </c>
      <c r="J562" s="266">
        <v>41543</v>
      </c>
      <c r="K562" s="255"/>
      <c r="L562" s="263">
        <v>41598</v>
      </c>
      <c r="M562" s="415" t="s">
        <v>12764</v>
      </c>
      <c r="N562" s="265">
        <v>2.2999999999999998</v>
      </c>
      <c r="O562" s="271"/>
      <c r="P562" s="325" t="s">
        <v>10982</v>
      </c>
    </row>
    <row r="563" spans="1:18" x14ac:dyDescent="0.25">
      <c r="A563" s="260">
        <v>41529</v>
      </c>
      <c r="B563" s="371" t="s">
        <v>12498</v>
      </c>
      <c r="C563" s="367" t="s">
        <v>12337</v>
      </c>
      <c r="D563" s="367" t="s">
        <v>12338</v>
      </c>
      <c r="E563" s="288" t="s">
        <v>9954</v>
      </c>
      <c r="F563" s="367" t="s">
        <v>2252</v>
      </c>
      <c r="G563" s="367" t="s">
        <v>12485</v>
      </c>
      <c r="H563" s="367" t="s">
        <v>9535</v>
      </c>
      <c r="I563" s="267">
        <v>5</v>
      </c>
      <c r="J563" s="266">
        <v>41543</v>
      </c>
      <c r="K563" s="255"/>
      <c r="L563" s="263">
        <v>41598</v>
      </c>
      <c r="M563" s="415" t="s">
        <v>12764</v>
      </c>
      <c r="N563" s="265">
        <v>1.75</v>
      </c>
      <c r="O563" s="271"/>
      <c r="P563" s="325" t="s">
        <v>10982</v>
      </c>
    </row>
    <row r="564" spans="1:18" x14ac:dyDescent="0.25">
      <c r="A564" s="260">
        <v>41534</v>
      </c>
      <c r="B564" s="261">
        <v>245</v>
      </c>
      <c r="C564" s="288" t="s">
        <v>12499</v>
      </c>
      <c r="D564" s="288" t="s">
        <v>12500</v>
      </c>
      <c r="E564" s="318" t="s">
        <v>9954</v>
      </c>
      <c r="F564" s="318" t="s">
        <v>9327</v>
      </c>
      <c r="G564" s="288" t="s">
        <v>12501</v>
      </c>
      <c r="H564" s="288" t="s">
        <v>6867</v>
      </c>
      <c r="I564" s="267">
        <v>117</v>
      </c>
      <c r="J564" s="266">
        <v>41551</v>
      </c>
      <c r="K564" s="255"/>
      <c r="L564" s="263">
        <v>41544</v>
      </c>
      <c r="M564" s="264">
        <v>117</v>
      </c>
      <c r="N564" s="265">
        <v>4.3099999999999996</v>
      </c>
      <c r="O564" s="271"/>
      <c r="P564" s="325" t="s">
        <v>10982</v>
      </c>
    </row>
    <row r="565" spans="1:18" x14ac:dyDescent="0.25">
      <c r="A565" s="260">
        <v>41534</v>
      </c>
      <c r="B565" s="261">
        <v>245</v>
      </c>
      <c r="C565" s="288" t="s">
        <v>12499</v>
      </c>
      <c r="D565" s="288" t="s">
        <v>12500</v>
      </c>
      <c r="E565" s="318" t="s">
        <v>9954</v>
      </c>
      <c r="F565" s="318" t="s">
        <v>9327</v>
      </c>
      <c r="G565" s="288" t="s">
        <v>12502</v>
      </c>
      <c r="H565" s="288" t="s">
        <v>838</v>
      </c>
      <c r="I565" s="267">
        <v>114</v>
      </c>
      <c r="J565" s="266">
        <v>41551</v>
      </c>
      <c r="K565" s="255"/>
      <c r="L565" s="263">
        <v>41544</v>
      </c>
      <c r="M565" s="264">
        <v>114</v>
      </c>
      <c r="N565" s="265">
        <v>4.05</v>
      </c>
      <c r="O565" s="271"/>
      <c r="P565" s="325" t="s">
        <v>10982</v>
      </c>
    </row>
    <row r="566" spans="1:18" x14ac:dyDescent="0.25">
      <c r="A566" s="260">
        <v>41534</v>
      </c>
      <c r="B566" s="303">
        <v>246</v>
      </c>
      <c r="C566" s="318" t="s">
        <v>2215</v>
      </c>
      <c r="D566" s="318" t="s">
        <v>11585</v>
      </c>
      <c r="E566" s="318" t="s">
        <v>6508</v>
      </c>
      <c r="F566" s="318" t="s">
        <v>10255</v>
      </c>
      <c r="G566" s="318" t="s">
        <v>12351</v>
      </c>
      <c r="H566" s="318" t="s">
        <v>1829</v>
      </c>
      <c r="I566" s="313">
        <v>26</v>
      </c>
      <c r="J566" s="266">
        <v>41537</v>
      </c>
      <c r="K566" s="255"/>
      <c r="L566" s="263">
        <v>41537</v>
      </c>
      <c r="M566" s="264">
        <v>26</v>
      </c>
      <c r="N566" s="265">
        <v>40.65</v>
      </c>
      <c r="O566" s="271"/>
      <c r="P566" s="325" t="s">
        <v>10980</v>
      </c>
      <c r="Q566" s="381"/>
      <c r="R566" s="381"/>
    </row>
    <row r="567" spans="1:18" x14ac:dyDescent="0.25">
      <c r="A567" s="260">
        <v>41534</v>
      </c>
      <c r="B567" s="261">
        <v>246</v>
      </c>
      <c r="C567" s="288" t="s">
        <v>2215</v>
      </c>
      <c r="D567" s="288" t="s">
        <v>11585</v>
      </c>
      <c r="E567" s="288" t="s">
        <v>6508</v>
      </c>
      <c r="F567" s="318" t="s">
        <v>10255</v>
      </c>
      <c r="G567" s="288" t="s">
        <v>12351</v>
      </c>
      <c r="H567" s="288" t="s">
        <v>9535</v>
      </c>
      <c r="I567" s="267">
        <v>33</v>
      </c>
      <c r="J567" s="266">
        <v>41537</v>
      </c>
      <c r="K567" s="255"/>
      <c r="L567" s="263">
        <v>41537</v>
      </c>
      <c r="M567" s="264">
        <v>33</v>
      </c>
      <c r="N567" s="265">
        <v>50.79</v>
      </c>
      <c r="O567" s="271"/>
      <c r="P567" s="325" t="s">
        <v>10980</v>
      </c>
    </row>
    <row r="568" spans="1:18" x14ac:dyDescent="0.25">
      <c r="A568" s="260">
        <v>41536</v>
      </c>
      <c r="B568" s="303" t="s">
        <v>12517</v>
      </c>
      <c r="C568" s="288" t="s">
        <v>12518</v>
      </c>
      <c r="D568" s="267"/>
      <c r="E568" s="288" t="s">
        <v>5941</v>
      </c>
      <c r="F568" s="318" t="s">
        <v>8606</v>
      </c>
      <c r="G568" s="288" t="s">
        <v>12519</v>
      </c>
      <c r="H568" s="288" t="s">
        <v>9535</v>
      </c>
      <c r="I568" s="267">
        <v>1</v>
      </c>
      <c r="J568" s="266">
        <v>41537</v>
      </c>
      <c r="K568" s="255"/>
      <c r="L568" s="263">
        <v>41598</v>
      </c>
      <c r="M568" s="415" t="s">
        <v>12763</v>
      </c>
      <c r="N568" s="265"/>
      <c r="O568" s="271"/>
    </row>
    <row r="569" spans="1:18" x14ac:dyDescent="0.25">
      <c r="A569" s="260">
        <v>41542</v>
      </c>
      <c r="B569" s="261">
        <v>249</v>
      </c>
      <c r="C569" s="288" t="s">
        <v>12337</v>
      </c>
      <c r="D569" s="288" t="s">
        <v>12338</v>
      </c>
      <c r="E569" s="318" t="s">
        <v>4575</v>
      </c>
      <c r="F569" s="318" t="s">
        <v>2252</v>
      </c>
      <c r="G569" s="288" t="s">
        <v>12484</v>
      </c>
      <c r="H569" s="288" t="s">
        <v>739</v>
      </c>
      <c r="I569" s="267">
        <v>3</v>
      </c>
      <c r="J569" s="266">
        <v>41544</v>
      </c>
      <c r="K569" s="255"/>
      <c r="L569" s="263">
        <v>41544</v>
      </c>
      <c r="M569" s="264">
        <v>3</v>
      </c>
      <c r="N569" s="265">
        <v>115</v>
      </c>
      <c r="O569" s="271"/>
      <c r="P569" s="325" t="s">
        <v>10980</v>
      </c>
    </row>
    <row r="570" spans="1:18" x14ac:dyDescent="0.25">
      <c r="A570" s="260">
        <v>41548</v>
      </c>
      <c r="B570" s="261">
        <v>248</v>
      </c>
      <c r="C570" s="288" t="s">
        <v>12541</v>
      </c>
      <c r="D570" s="288" t="s">
        <v>12542</v>
      </c>
      <c r="E570" s="318" t="s">
        <v>9954</v>
      </c>
      <c r="F570" s="318" t="s">
        <v>9327</v>
      </c>
      <c r="G570" s="288" t="s">
        <v>12543</v>
      </c>
      <c r="H570" s="288" t="s">
        <v>6867</v>
      </c>
      <c r="I570" s="267">
        <v>28</v>
      </c>
      <c r="J570" s="266">
        <v>41549</v>
      </c>
      <c r="K570" s="255"/>
      <c r="L570" s="263">
        <v>41549</v>
      </c>
      <c r="M570" s="264">
        <v>28</v>
      </c>
      <c r="N570" s="265">
        <v>4.0599999999999996</v>
      </c>
      <c r="O570" s="271"/>
      <c r="P570" s="325" t="s">
        <v>10982</v>
      </c>
    </row>
    <row r="571" spans="1:18" x14ac:dyDescent="0.25">
      <c r="A571" s="260">
        <v>41548</v>
      </c>
      <c r="B571" s="303" t="s">
        <v>3413</v>
      </c>
      <c r="C571" s="288" t="s">
        <v>11784</v>
      </c>
      <c r="D571" s="288" t="s">
        <v>7813</v>
      </c>
      <c r="E571" s="288" t="s">
        <v>12591</v>
      </c>
      <c r="F571" s="288" t="s">
        <v>2393</v>
      </c>
      <c r="G571" s="288" t="s">
        <v>12592</v>
      </c>
      <c r="H571" s="288" t="s">
        <v>2393</v>
      </c>
      <c r="I571" s="288" t="s">
        <v>12593</v>
      </c>
      <c r="J571" s="266"/>
      <c r="K571" s="255"/>
      <c r="L571" s="263">
        <v>41565</v>
      </c>
      <c r="M571" s="264">
        <v>20</v>
      </c>
      <c r="N571" s="265"/>
      <c r="O571" s="271"/>
    </row>
    <row r="572" spans="1:18" x14ac:dyDescent="0.25">
      <c r="A572" s="260">
        <v>41554</v>
      </c>
      <c r="B572" s="261">
        <v>254</v>
      </c>
      <c r="C572" s="288" t="s">
        <v>12550</v>
      </c>
      <c r="D572" s="288" t="s">
        <v>12551</v>
      </c>
      <c r="E572" s="288" t="s">
        <v>9954</v>
      </c>
      <c r="F572" s="288" t="s">
        <v>8908</v>
      </c>
      <c r="G572" s="288" t="s">
        <v>12552</v>
      </c>
      <c r="H572" s="288" t="s">
        <v>12555</v>
      </c>
      <c r="I572" s="267">
        <v>39</v>
      </c>
      <c r="J572" s="266">
        <v>41572</v>
      </c>
      <c r="K572" s="255"/>
      <c r="L572" s="263">
        <v>41565</v>
      </c>
      <c r="M572" s="264">
        <v>32</v>
      </c>
      <c r="N572" s="265">
        <v>3.45</v>
      </c>
      <c r="O572" s="271"/>
      <c r="P572" s="325" t="s">
        <v>10982</v>
      </c>
    </row>
    <row r="573" spans="1:18" x14ac:dyDescent="0.25">
      <c r="A573" s="260">
        <v>41554</v>
      </c>
      <c r="B573" s="261">
        <v>254</v>
      </c>
      <c r="C573" s="288" t="s">
        <v>12550</v>
      </c>
      <c r="D573" s="288" t="s">
        <v>12551</v>
      </c>
      <c r="E573" s="288" t="s">
        <v>9954</v>
      </c>
      <c r="F573" s="288" t="s">
        <v>9327</v>
      </c>
      <c r="G573" s="288" t="s">
        <v>12553</v>
      </c>
      <c r="H573" s="288" t="s">
        <v>6867</v>
      </c>
      <c r="I573" s="267">
        <v>15</v>
      </c>
      <c r="J573" s="266">
        <v>41572</v>
      </c>
      <c r="K573" s="255"/>
      <c r="L573" s="263">
        <v>41565</v>
      </c>
      <c r="M573" s="264">
        <v>15</v>
      </c>
      <c r="N573" s="265">
        <v>4.0599999999999996</v>
      </c>
      <c r="O573" s="271"/>
      <c r="P573" s="325" t="s">
        <v>10982</v>
      </c>
    </row>
    <row r="574" spans="1:18" x14ac:dyDescent="0.25">
      <c r="A574" s="260">
        <v>41554</v>
      </c>
      <c r="B574" s="261">
        <v>254</v>
      </c>
      <c r="C574" s="288" t="s">
        <v>12550</v>
      </c>
      <c r="D574" s="288" t="s">
        <v>12551</v>
      </c>
      <c r="E574" s="288" t="s">
        <v>9954</v>
      </c>
      <c r="F574" s="288" t="s">
        <v>9327</v>
      </c>
      <c r="G574" s="288" t="s">
        <v>12554</v>
      </c>
      <c r="H574" s="288" t="s">
        <v>7601</v>
      </c>
      <c r="I574" s="267">
        <v>10</v>
      </c>
      <c r="J574" s="266">
        <v>41572</v>
      </c>
      <c r="K574" s="255"/>
      <c r="L574" s="263">
        <v>41565</v>
      </c>
      <c r="M574" s="264">
        <v>10</v>
      </c>
      <c r="N574" s="265">
        <v>3.8</v>
      </c>
      <c r="O574" s="271"/>
      <c r="P574" s="325" t="s">
        <v>10982</v>
      </c>
    </row>
    <row r="575" spans="1:18" x14ac:dyDescent="0.25">
      <c r="A575" s="260">
        <v>41556</v>
      </c>
      <c r="B575" s="303" t="s">
        <v>11696</v>
      </c>
      <c r="C575" s="288" t="s">
        <v>2215</v>
      </c>
      <c r="D575" s="288" t="s">
        <v>2215</v>
      </c>
      <c r="E575" s="318" t="s">
        <v>6508</v>
      </c>
      <c r="F575" s="318" t="s">
        <v>7813</v>
      </c>
      <c r="G575" s="318" t="s">
        <v>14668</v>
      </c>
      <c r="H575" s="288" t="s">
        <v>9811</v>
      </c>
      <c r="I575" s="267">
        <v>183</v>
      </c>
      <c r="J575" s="266">
        <v>41564</v>
      </c>
      <c r="K575" s="255"/>
      <c r="L575" s="263">
        <v>41557</v>
      </c>
      <c r="M575" s="264">
        <v>183</v>
      </c>
      <c r="N575" s="265">
        <v>14.5</v>
      </c>
      <c r="O575" s="271"/>
      <c r="P575" s="325" t="s">
        <v>10981</v>
      </c>
      <c r="Q575" s="381">
        <f>N575/20</f>
        <v>0.72499999999999998</v>
      </c>
      <c r="R575" s="381">
        <f>Q575/0.43</f>
        <v>1.6860465116279069</v>
      </c>
    </row>
    <row r="576" spans="1:18" x14ac:dyDescent="0.25">
      <c r="A576" s="260">
        <v>41557</v>
      </c>
      <c r="B576" s="261">
        <v>257</v>
      </c>
      <c r="C576" s="288" t="s">
        <v>12565</v>
      </c>
      <c r="D576" s="288" t="s">
        <v>12566</v>
      </c>
      <c r="E576" s="288" t="s">
        <v>6508</v>
      </c>
      <c r="F576" s="288" t="s">
        <v>6373</v>
      </c>
      <c r="G576" s="288" t="s">
        <v>12351</v>
      </c>
      <c r="H576" s="288" t="s">
        <v>9535</v>
      </c>
      <c r="I576" s="267">
        <v>30</v>
      </c>
      <c r="J576" s="266">
        <v>41562</v>
      </c>
      <c r="K576" s="255"/>
      <c r="L576" s="263">
        <v>41562</v>
      </c>
      <c r="M576" s="264">
        <v>30</v>
      </c>
      <c r="N576" s="265">
        <v>98.02</v>
      </c>
      <c r="O576" s="271"/>
      <c r="P576" s="325" t="s">
        <v>10980</v>
      </c>
    </row>
    <row r="577" spans="1:18" x14ac:dyDescent="0.25">
      <c r="A577" s="384">
        <v>41557</v>
      </c>
      <c r="B577" s="261">
        <v>261</v>
      </c>
      <c r="C577" s="288" t="s">
        <v>12569</v>
      </c>
      <c r="D577" s="288" t="s">
        <v>12542</v>
      </c>
      <c r="E577" s="288" t="s">
        <v>4609</v>
      </c>
      <c r="F577" s="318" t="s">
        <v>8606</v>
      </c>
      <c r="G577" s="288" t="s">
        <v>12570</v>
      </c>
      <c r="H577" s="267"/>
      <c r="I577" s="267">
        <v>42</v>
      </c>
      <c r="J577" s="266">
        <v>41562</v>
      </c>
      <c r="K577" s="255"/>
      <c r="L577" s="263">
        <v>41562</v>
      </c>
      <c r="M577" s="264">
        <v>42</v>
      </c>
      <c r="N577" s="265">
        <v>26.55</v>
      </c>
      <c r="O577" s="271"/>
      <c r="P577" s="325" t="s">
        <v>10981</v>
      </c>
    </row>
    <row r="578" spans="1:18" x14ac:dyDescent="0.25">
      <c r="A578" s="260">
        <v>41557</v>
      </c>
      <c r="B578" s="261">
        <v>262</v>
      </c>
      <c r="C578" s="288" t="s">
        <v>12571</v>
      </c>
      <c r="D578" s="288" t="s">
        <v>12572</v>
      </c>
      <c r="E578" s="288" t="s">
        <v>8146</v>
      </c>
      <c r="F578" s="288" t="s">
        <v>9327</v>
      </c>
      <c r="G578" s="288" t="s">
        <v>12573</v>
      </c>
      <c r="H578" s="288" t="s">
        <v>6867</v>
      </c>
      <c r="I578" s="267">
        <v>10</v>
      </c>
      <c r="J578" s="266"/>
      <c r="K578" s="255"/>
      <c r="L578" s="263">
        <v>41565</v>
      </c>
      <c r="M578" s="264">
        <v>10</v>
      </c>
      <c r="N578" s="265">
        <v>3.91</v>
      </c>
      <c r="O578" s="271"/>
      <c r="P578" s="325" t="s">
        <v>10982</v>
      </c>
    </row>
    <row r="579" spans="1:18" x14ac:dyDescent="0.25">
      <c r="A579" s="384">
        <v>41570</v>
      </c>
      <c r="B579" s="261">
        <v>263</v>
      </c>
      <c r="C579" s="288" t="s">
        <v>12601</v>
      </c>
      <c r="D579" s="288" t="s">
        <v>12602</v>
      </c>
      <c r="E579" s="313" t="s">
        <v>9954</v>
      </c>
      <c r="F579" s="288" t="s">
        <v>9327</v>
      </c>
      <c r="G579" s="288" t="s">
        <v>12166</v>
      </c>
      <c r="H579" s="288" t="s">
        <v>6867</v>
      </c>
      <c r="I579" s="267">
        <v>33</v>
      </c>
      <c r="J579" s="266">
        <v>41578</v>
      </c>
      <c r="K579" s="255"/>
      <c r="L579" s="263">
        <v>41583</v>
      </c>
      <c r="M579" s="264">
        <v>33</v>
      </c>
      <c r="N579" s="265">
        <v>4.0599999999999996</v>
      </c>
      <c r="O579" s="271"/>
      <c r="P579" s="325" t="s">
        <v>10982</v>
      </c>
    </row>
    <row r="580" spans="1:18" x14ac:dyDescent="0.25">
      <c r="A580" s="260">
        <v>41575</v>
      </c>
      <c r="B580" s="303" t="s">
        <v>12634</v>
      </c>
      <c r="C580" s="288" t="s">
        <v>12635</v>
      </c>
      <c r="D580" s="288" t="s">
        <v>12636</v>
      </c>
      <c r="E580" s="318" t="s">
        <v>15628</v>
      </c>
      <c r="F580" s="288" t="s">
        <v>9327</v>
      </c>
      <c r="G580" s="288" t="s">
        <v>12637</v>
      </c>
      <c r="H580" s="288" t="s">
        <v>6867</v>
      </c>
      <c r="I580" s="267">
        <v>6</v>
      </c>
      <c r="J580" s="266">
        <v>41579</v>
      </c>
      <c r="K580" s="255"/>
      <c r="L580" s="263">
        <v>41591</v>
      </c>
      <c r="M580" s="264">
        <v>6</v>
      </c>
      <c r="N580" s="265">
        <v>4.8</v>
      </c>
      <c r="O580" s="271"/>
      <c r="P580" s="325" t="s">
        <v>10982</v>
      </c>
    </row>
    <row r="581" spans="1:18" x14ac:dyDescent="0.25">
      <c r="A581" s="260">
        <v>41575</v>
      </c>
      <c r="B581" s="303" t="s">
        <v>12634</v>
      </c>
      <c r="C581" s="288" t="s">
        <v>12635</v>
      </c>
      <c r="D581" s="288" t="s">
        <v>12636</v>
      </c>
      <c r="E581" s="318" t="s">
        <v>15628</v>
      </c>
      <c r="F581" s="288" t="s">
        <v>9327</v>
      </c>
      <c r="G581" s="288" t="s">
        <v>4941</v>
      </c>
      <c r="H581" s="288" t="s">
        <v>6867</v>
      </c>
      <c r="I581" s="267">
        <v>40</v>
      </c>
      <c r="J581" s="266">
        <v>41579</v>
      </c>
      <c r="K581" s="255"/>
      <c r="L581" s="263">
        <v>41591</v>
      </c>
      <c r="M581" s="264">
        <v>40</v>
      </c>
      <c r="N581" s="265">
        <v>4.8</v>
      </c>
      <c r="O581" s="271"/>
      <c r="P581" s="325" t="s">
        <v>10982</v>
      </c>
    </row>
    <row r="582" spans="1:18" x14ac:dyDescent="0.25">
      <c r="A582" s="260">
        <v>41585</v>
      </c>
      <c r="B582" s="303" t="s">
        <v>12924</v>
      </c>
      <c r="C582" s="426" t="s">
        <v>12693</v>
      </c>
      <c r="D582" s="426" t="s">
        <v>12694</v>
      </c>
      <c r="E582" s="426" t="s">
        <v>12695</v>
      </c>
      <c r="F582" s="426" t="s">
        <v>7813</v>
      </c>
      <c r="G582" s="426" t="s">
        <v>12696</v>
      </c>
      <c r="H582" s="426" t="s">
        <v>12697</v>
      </c>
      <c r="I582" s="426">
        <v>4</v>
      </c>
      <c r="J582" s="266" t="s">
        <v>12977</v>
      </c>
      <c r="K582" s="255"/>
      <c r="L582" s="415" t="s">
        <v>12764</v>
      </c>
      <c r="M582" s="264" t="s">
        <v>12764</v>
      </c>
      <c r="N582" s="265"/>
      <c r="O582" s="271"/>
    </row>
    <row r="583" spans="1:18" x14ac:dyDescent="0.25">
      <c r="A583" s="260">
        <v>41589</v>
      </c>
      <c r="B583" s="303" t="s">
        <v>12745</v>
      </c>
      <c r="C583" s="288" t="s">
        <v>12720</v>
      </c>
      <c r="D583" s="288" t="s">
        <v>12719</v>
      </c>
      <c r="E583" s="288" t="s">
        <v>9954</v>
      </c>
      <c r="F583" s="288" t="s">
        <v>8908</v>
      </c>
      <c r="G583" s="288" t="s">
        <v>12743</v>
      </c>
      <c r="H583" s="288" t="s">
        <v>12742</v>
      </c>
      <c r="I583" s="267">
        <v>11</v>
      </c>
      <c r="J583" s="266">
        <v>41598</v>
      </c>
      <c r="K583" s="255"/>
      <c r="L583" s="263">
        <v>41599</v>
      </c>
      <c r="M583" s="264">
        <v>11</v>
      </c>
      <c r="N583" s="265"/>
      <c r="O583" s="271"/>
    </row>
    <row r="584" spans="1:18" x14ac:dyDescent="0.25">
      <c r="A584" s="260">
        <v>41589</v>
      </c>
      <c r="B584" s="303" t="s">
        <v>12745</v>
      </c>
      <c r="C584" s="288" t="s">
        <v>12720</v>
      </c>
      <c r="D584" s="288" t="s">
        <v>12719</v>
      </c>
      <c r="E584" s="288" t="s">
        <v>9954</v>
      </c>
      <c r="F584" s="288" t="s">
        <v>8908</v>
      </c>
      <c r="G584" s="288" t="s">
        <v>12744</v>
      </c>
      <c r="H584" s="288" t="s">
        <v>12721</v>
      </c>
      <c r="I584" s="267">
        <v>30</v>
      </c>
      <c r="J584" s="266">
        <v>41598</v>
      </c>
      <c r="K584" s="255"/>
      <c r="L584" s="263">
        <v>41599</v>
      </c>
      <c r="M584" s="264">
        <v>30</v>
      </c>
      <c r="N584" s="265"/>
      <c r="O584" s="271"/>
    </row>
    <row r="585" spans="1:18" x14ac:dyDescent="0.25">
      <c r="A585" s="384">
        <v>41589</v>
      </c>
      <c r="B585" s="261" t="s">
        <v>12718</v>
      </c>
      <c r="C585" s="288" t="s">
        <v>12550</v>
      </c>
      <c r="D585" s="288" t="s">
        <v>12551</v>
      </c>
      <c r="E585" s="288" t="s">
        <v>8560</v>
      </c>
      <c r="F585" s="267" t="s">
        <v>8908</v>
      </c>
      <c r="G585" s="288" t="s">
        <v>12746</v>
      </c>
      <c r="H585" s="267" t="s">
        <v>12742</v>
      </c>
      <c r="I585" s="267">
        <v>14</v>
      </c>
      <c r="J585" s="266">
        <v>41598</v>
      </c>
      <c r="K585" s="255" t="s">
        <v>6533</v>
      </c>
      <c r="L585" s="263">
        <v>41598</v>
      </c>
      <c r="M585" s="415" t="s">
        <v>12768</v>
      </c>
      <c r="N585" s="265"/>
      <c r="O585" s="271"/>
    </row>
    <row r="586" spans="1:18" x14ac:dyDescent="0.25">
      <c r="A586" s="260">
        <v>41589</v>
      </c>
      <c r="B586" s="261" t="s">
        <v>12718</v>
      </c>
      <c r="C586" s="267" t="s">
        <v>12720</v>
      </c>
      <c r="D586" s="267" t="s">
        <v>12719</v>
      </c>
      <c r="E586" s="288" t="s">
        <v>8560</v>
      </c>
      <c r="F586" s="267" t="s">
        <v>8908</v>
      </c>
      <c r="G586" s="267" t="s">
        <v>12744</v>
      </c>
      <c r="H586" s="267" t="s">
        <v>12721</v>
      </c>
      <c r="I586" s="267">
        <v>5</v>
      </c>
      <c r="J586" s="266">
        <v>41598</v>
      </c>
      <c r="K586" s="255" t="s">
        <v>6533</v>
      </c>
      <c r="L586" s="263">
        <v>41598</v>
      </c>
      <c r="M586" s="415" t="s">
        <v>12769</v>
      </c>
      <c r="N586" s="265"/>
      <c r="O586" s="271"/>
    </row>
    <row r="587" spans="1:18" x14ac:dyDescent="0.25">
      <c r="A587" s="260">
        <v>41591</v>
      </c>
      <c r="B587" s="303" t="s">
        <v>12729</v>
      </c>
      <c r="C587" s="267" t="s">
        <v>2215</v>
      </c>
      <c r="D587" s="267" t="s">
        <v>2215</v>
      </c>
      <c r="E587" s="288" t="s">
        <v>6508</v>
      </c>
      <c r="F587" s="267" t="s">
        <v>7813</v>
      </c>
      <c r="G587" s="318" t="s">
        <v>14668</v>
      </c>
      <c r="H587" s="267" t="s">
        <v>9811</v>
      </c>
      <c r="I587" s="267">
        <v>476</v>
      </c>
      <c r="J587" s="266">
        <v>41592</v>
      </c>
      <c r="K587" s="255" t="s">
        <v>6533</v>
      </c>
      <c r="L587" s="263">
        <v>41592</v>
      </c>
      <c r="M587" s="264">
        <v>476</v>
      </c>
      <c r="N587" s="265">
        <v>13.8</v>
      </c>
      <c r="O587" s="271"/>
      <c r="P587" s="325" t="s">
        <v>10981</v>
      </c>
      <c r="Q587" s="381">
        <f>N587/20</f>
        <v>0.69000000000000006</v>
      </c>
      <c r="R587" s="381">
        <f>Q587/0.43</f>
        <v>1.6046511627906979</v>
      </c>
    </row>
    <row r="588" spans="1:18" x14ac:dyDescent="0.25">
      <c r="A588" s="260">
        <v>41591</v>
      </c>
      <c r="B588" s="303" t="s">
        <v>12730</v>
      </c>
      <c r="C588" s="288" t="s">
        <v>12731</v>
      </c>
      <c r="D588" s="288" t="s">
        <v>12732</v>
      </c>
      <c r="E588" s="313" t="s">
        <v>9954</v>
      </c>
      <c r="F588" s="288" t="s">
        <v>9327</v>
      </c>
      <c r="G588" s="288" t="s">
        <v>12733</v>
      </c>
      <c r="H588" s="288" t="s">
        <v>838</v>
      </c>
      <c r="I588" s="288" t="s">
        <v>6466</v>
      </c>
      <c r="J588" s="266">
        <v>41608</v>
      </c>
      <c r="K588" s="255"/>
      <c r="L588" s="263">
        <v>41613</v>
      </c>
      <c r="M588" s="264">
        <v>10</v>
      </c>
      <c r="N588" s="265">
        <v>4</v>
      </c>
      <c r="O588" s="271"/>
      <c r="P588" s="325" t="s">
        <v>10982</v>
      </c>
    </row>
    <row r="589" spans="1:18" x14ac:dyDescent="0.25">
      <c r="A589" s="260">
        <v>41591</v>
      </c>
      <c r="B589" s="303" t="s">
        <v>12730</v>
      </c>
      <c r="C589" s="288" t="s">
        <v>12731</v>
      </c>
      <c r="D589" s="288" t="s">
        <v>12732</v>
      </c>
      <c r="E589" s="313" t="s">
        <v>9954</v>
      </c>
      <c r="F589" s="288" t="s">
        <v>9327</v>
      </c>
      <c r="G589" s="288" t="s">
        <v>12733</v>
      </c>
      <c r="H589" s="288" t="s">
        <v>12735</v>
      </c>
      <c r="I589" s="288" t="s">
        <v>12734</v>
      </c>
      <c r="J589" s="266">
        <v>41608</v>
      </c>
      <c r="K589" s="255"/>
      <c r="L589" s="263">
        <v>41613</v>
      </c>
      <c r="M589" s="264">
        <v>56</v>
      </c>
      <c r="N589" s="265">
        <v>4</v>
      </c>
      <c r="O589" s="271"/>
      <c r="P589" s="325" t="s">
        <v>10982</v>
      </c>
    </row>
    <row r="590" spans="1:18" x14ac:dyDescent="0.25">
      <c r="A590" s="260">
        <v>41598</v>
      </c>
      <c r="B590" s="261">
        <v>270</v>
      </c>
      <c r="C590" s="288" t="s">
        <v>12635</v>
      </c>
      <c r="D590" s="288" t="s">
        <v>12770</v>
      </c>
      <c r="E590" s="318" t="s">
        <v>15628</v>
      </c>
      <c r="F590" s="318" t="s">
        <v>6884</v>
      </c>
      <c r="G590" s="288" t="s">
        <v>12771</v>
      </c>
      <c r="H590" s="288" t="s">
        <v>11556</v>
      </c>
      <c r="I590" s="267">
        <v>75</v>
      </c>
      <c r="J590" s="266">
        <v>41612</v>
      </c>
      <c r="K590" s="255" t="s">
        <v>6533</v>
      </c>
      <c r="L590" s="263">
        <v>41612</v>
      </c>
      <c r="M590" s="264">
        <v>75</v>
      </c>
      <c r="N590" s="265"/>
      <c r="O590" s="271"/>
    </row>
    <row r="591" spans="1:18" x14ac:dyDescent="0.25">
      <c r="A591" s="260">
        <v>41598</v>
      </c>
      <c r="B591" s="261">
        <v>270</v>
      </c>
      <c r="C591" s="288" t="s">
        <v>12635</v>
      </c>
      <c r="D591" s="288" t="s">
        <v>12770</v>
      </c>
      <c r="E591" s="318" t="s">
        <v>15628</v>
      </c>
      <c r="F591" s="318" t="s">
        <v>6884</v>
      </c>
      <c r="G591" s="288" t="s">
        <v>7773</v>
      </c>
      <c r="H591" s="288" t="s">
        <v>11556</v>
      </c>
      <c r="I591" s="267">
        <v>75</v>
      </c>
      <c r="J591" s="266">
        <v>41612</v>
      </c>
      <c r="K591" s="255" t="s">
        <v>6533</v>
      </c>
      <c r="L591" s="263">
        <v>41612</v>
      </c>
      <c r="M591" s="264">
        <v>75</v>
      </c>
      <c r="N591" s="265"/>
      <c r="O591" s="271"/>
    </row>
    <row r="592" spans="1:18" x14ac:dyDescent="0.25">
      <c r="A592" s="260">
        <v>41600</v>
      </c>
      <c r="B592" s="261">
        <v>271</v>
      </c>
      <c r="C592" s="288" t="s">
        <v>12777</v>
      </c>
      <c r="D592" s="288" t="s">
        <v>12778</v>
      </c>
      <c r="E592" s="288" t="s">
        <v>9954</v>
      </c>
      <c r="F592" s="318" t="s">
        <v>9327</v>
      </c>
      <c r="G592" s="288" t="s">
        <v>12779</v>
      </c>
      <c r="H592" s="288" t="s">
        <v>6867</v>
      </c>
      <c r="I592" s="267">
        <v>55</v>
      </c>
      <c r="J592" s="266">
        <v>41612</v>
      </c>
      <c r="K592" s="255"/>
      <c r="L592" s="263">
        <v>41618</v>
      </c>
      <c r="M592" s="264">
        <v>55</v>
      </c>
      <c r="N592" s="265">
        <v>4.25</v>
      </c>
      <c r="O592" s="271"/>
      <c r="P592" s="325" t="s">
        <v>10982</v>
      </c>
    </row>
    <row r="593" spans="1:18" x14ac:dyDescent="0.25">
      <c r="A593" s="260">
        <v>41600</v>
      </c>
      <c r="B593" s="261">
        <v>271</v>
      </c>
      <c r="C593" s="288" t="s">
        <v>12777</v>
      </c>
      <c r="D593" s="288" t="s">
        <v>12778</v>
      </c>
      <c r="E593" s="288" t="s">
        <v>9954</v>
      </c>
      <c r="F593" s="318" t="s">
        <v>2252</v>
      </c>
      <c r="G593" s="288" t="s">
        <v>12779</v>
      </c>
      <c r="H593" s="288" t="s">
        <v>9535</v>
      </c>
      <c r="I593" s="267">
        <v>55</v>
      </c>
      <c r="J593" s="266">
        <v>41612</v>
      </c>
      <c r="K593" s="255"/>
      <c r="L593" s="263">
        <v>41618</v>
      </c>
      <c r="M593" s="264">
        <v>10</v>
      </c>
      <c r="N593" s="265">
        <v>2</v>
      </c>
      <c r="O593" s="271"/>
      <c r="P593" s="325" t="s">
        <v>10982</v>
      </c>
    </row>
    <row r="594" spans="1:18" x14ac:dyDescent="0.25">
      <c r="A594" s="260">
        <v>41610</v>
      </c>
      <c r="B594" s="303" t="s">
        <v>12786</v>
      </c>
      <c r="C594" s="288" t="s">
        <v>12790</v>
      </c>
      <c r="D594" s="288" t="s">
        <v>12787</v>
      </c>
      <c r="E594" s="288" t="s">
        <v>6508</v>
      </c>
      <c r="F594" s="288" t="s">
        <v>7813</v>
      </c>
      <c r="G594" s="288" t="s">
        <v>12788</v>
      </c>
      <c r="H594" s="288" t="s">
        <v>12789</v>
      </c>
      <c r="I594" s="267">
        <v>10</v>
      </c>
      <c r="J594" s="266">
        <v>41611</v>
      </c>
      <c r="K594" s="255"/>
      <c r="L594" s="263">
        <v>41611</v>
      </c>
      <c r="M594" s="264">
        <v>10</v>
      </c>
      <c r="N594" s="265">
        <v>12.81</v>
      </c>
      <c r="O594" s="271"/>
      <c r="P594" s="325" t="s">
        <v>10981</v>
      </c>
      <c r="Q594" s="381">
        <f>N594/16</f>
        <v>0.80062500000000003</v>
      </c>
    </row>
    <row r="595" spans="1:18" x14ac:dyDescent="0.25">
      <c r="A595" s="260">
        <v>41610</v>
      </c>
      <c r="B595" s="303" t="s">
        <v>12791</v>
      </c>
      <c r="C595" s="267" t="s">
        <v>2215</v>
      </c>
      <c r="D595" s="313" t="s">
        <v>7813</v>
      </c>
      <c r="E595" s="288" t="s">
        <v>5643</v>
      </c>
      <c r="F595" s="267" t="s">
        <v>7813</v>
      </c>
      <c r="G595" s="267" t="s">
        <v>10888</v>
      </c>
      <c r="H595" s="288">
        <v>120</v>
      </c>
      <c r="I595" s="267">
        <v>1200</v>
      </c>
      <c r="J595" s="266">
        <v>41284</v>
      </c>
      <c r="K595" s="255"/>
      <c r="L595" s="263">
        <v>41646</v>
      </c>
      <c r="M595" s="264">
        <v>1259</v>
      </c>
      <c r="N595" s="265">
        <v>16.326000000000001</v>
      </c>
      <c r="O595" s="271"/>
      <c r="P595" s="325" t="s">
        <v>10981</v>
      </c>
      <c r="Q595" s="381">
        <f>N595/10</f>
        <v>1.6326000000000001</v>
      </c>
      <c r="R595" s="381">
        <f>Q595/0.769</f>
        <v>2.1230169050715215</v>
      </c>
    </row>
    <row r="596" spans="1:18" x14ac:dyDescent="0.25">
      <c r="A596" s="260">
        <v>41610</v>
      </c>
      <c r="B596" s="303" t="s">
        <v>12791</v>
      </c>
      <c r="C596" s="267" t="s">
        <v>2215</v>
      </c>
      <c r="D596" s="313" t="s">
        <v>7813</v>
      </c>
      <c r="E596" s="288" t="s">
        <v>5643</v>
      </c>
      <c r="F596" s="267" t="s">
        <v>7813</v>
      </c>
      <c r="G596" s="267" t="s">
        <v>10889</v>
      </c>
      <c r="H596" s="288">
        <v>120</v>
      </c>
      <c r="I596" s="267">
        <v>1000</v>
      </c>
      <c r="J596" s="266">
        <v>41284</v>
      </c>
      <c r="K596" s="255"/>
      <c r="L596" s="263">
        <v>41646</v>
      </c>
      <c r="M596" s="264">
        <v>1043</v>
      </c>
      <c r="N596" s="265">
        <v>8.3420000000000005</v>
      </c>
      <c r="O596" s="271"/>
      <c r="P596" s="325" t="s">
        <v>10981</v>
      </c>
      <c r="Q596" s="381">
        <f>N596/10</f>
        <v>0.83420000000000005</v>
      </c>
      <c r="R596" s="381">
        <f>Q596/0.349</f>
        <v>2.3902578796561609</v>
      </c>
    </row>
    <row r="597" spans="1:18" x14ac:dyDescent="0.25">
      <c r="A597" s="260">
        <v>41610</v>
      </c>
      <c r="B597" s="303" t="s">
        <v>12791</v>
      </c>
      <c r="C597" s="267" t="s">
        <v>2215</v>
      </c>
      <c r="D597" s="313" t="s">
        <v>7813</v>
      </c>
      <c r="E597" s="288" t="s">
        <v>5643</v>
      </c>
      <c r="F597" s="318" t="s">
        <v>7813</v>
      </c>
      <c r="G597" s="267" t="s">
        <v>8697</v>
      </c>
      <c r="H597" s="288">
        <v>120</v>
      </c>
      <c r="I597" s="267">
        <v>500</v>
      </c>
      <c r="J597" s="266">
        <v>41284</v>
      </c>
      <c r="K597" s="255"/>
      <c r="L597" s="263">
        <v>42000</v>
      </c>
      <c r="M597" s="264">
        <v>532</v>
      </c>
      <c r="N597" s="265">
        <v>11.048</v>
      </c>
      <c r="O597" s="271"/>
      <c r="P597" s="325" t="s">
        <v>10981</v>
      </c>
      <c r="Q597" s="381">
        <f>N597/10</f>
        <v>1.1048</v>
      </c>
      <c r="R597" s="381">
        <f>Q597/0.499</f>
        <v>2.2140280561122245</v>
      </c>
    </row>
    <row r="598" spans="1:18" x14ac:dyDescent="0.25">
      <c r="A598" s="260">
        <v>41613</v>
      </c>
      <c r="B598" s="303">
        <v>276</v>
      </c>
      <c r="C598" s="288" t="s">
        <v>12833</v>
      </c>
      <c r="D598" s="288" t="s">
        <v>12834</v>
      </c>
      <c r="E598" s="288" t="s">
        <v>9415</v>
      </c>
      <c r="F598" s="318" t="s">
        <v>10255</v>
      </c>
      <c r="G598" s="288" t="s">
        <v>11212</v>
      </c>
      <c r="H598" s="288" t="s">
        <v>9535</v>
      </c>
      <c r="I598" s="267">
        <v>45</v>
      </c>
      <c r="J598" s="266">
        <v>41635</v>
      </c>
      <c r="K598" s="255" t="s">
        <v>12878</v>
      </c>
      <c r="L598" s="263">
        <v>41639</v>
      </c>
      <c r="M598" s="264">
        <v>45</v>
      </c>
      <c r="N598" s="265">
        <v>2.4300000000000002</v>
      </c>
      <c r="O598" s="271"/>
      <c r="P598" s="325" t="s">
        <v>10982</v>
      </c>
    </row>
    <row r="599" spans="1:18" x14ac:dyDescent="0.25">
      <c r="A599" s="260">
        <v>41613</v>
      </c>
      <c r="B599" s="261">
        <v>281</v>
      </c>
      <c r="C599" s="288" t="s">
        <v>12808</v>
      </c>
      <c r="D599" s="288" t="s">
        <v>12809</v>
      </c>
      <c r="E599" s="288" t="s">
        <v>4575</v>
      </c>
      <c r="F599" s="318" t="s">
        <v>9327</v>
      </c>
      <c r="G599" s="288" t="s">
        <v>12835</v>
      </c>
      <c r="H599" s="288" t="s">
        <v>6867</v>
      </c>
      <c r="I599" s="267">
        <v>20</v>
      </c>
      <c r="J599" s="266">
        <v>41617</v>
      </c>
      <c r="K599" s="255" t="s">
        <v>6533</v>
      </c>
      <c r="L599" s="263">
        <v>41617</v>
      </c>
      <c r="M599" s="264">
        <v>20</v>
      </c>
      <c r="N599" s="265">
        <v>428.28</v>
      </c>
      <c r="O599" s="271"/>
      <c r="P599" s="325" t="s">
        <v>10980</v>
      </c>
    </row>
    <row r="600" spans="1:18" x14ac:dyDescent="0.25">
      <c r="A600" s="260">
        <v>41613</v>
      </c>
      <c r="B600" s="261" t="s">
        <v>12811</v>
      </c>
      <c r="C600" s="288" t="s">
        <v>12790</v>
      </c>
      <c r="D600" s="288" t="s">
        <v>12787</v>
      </c>
      <c r="E600" s="288" t="s">
        <v>2866</v>
      </c>
      <c r="F600" s="318" t="s">
        <v>10857</v>
      </c>
      <c r="G600" s="288" t="s">
        <v>12812</v>
      </c>
      <c r="H600" s="288" t="s">
        <v>8966</v>
      </c>
      <c r="I600" s="267">
        <v>57</v>
      </c>
      <c r="J600" s="266">
        <v>41624</v>
      </c>
      <c r="K600" s="255" t="s">
        <v>12047</v>
      </c>
      <c r="L600" s="263">
        <v>41628</v>
      </c>
      <c r="M600" s="264">
        <v>57</v>
      </c>
      <c r="N600" s="265" t="s">
        <v>7813</v>
      </c>
      <c r="O600" s="271"/>
      <c r="P600" s="325" t="s">
        <v>12993</v>
      </c>
    </row>
    <row r="601" spans="1:18" x14ac:dyDescent="0.25">
      <c r="A601" s="260">
        <v>41613</v>
      </c>
      <c r="B601" s="303" t="s">
        <v>12811</v>
      </c>
      <c r="C601" s="288" t="s">
        <v>12790</v>
      </c>
      <c r="D601" s="288" t="s">
        <v>12787</v>
      </c>
      <c r="E601" s="288" t="s">
        <v>2866</v>
      </c>
      <c r="F601" s="318" t="s">
        <v>10857</v>
      </c>
      <c r="G601" s="288" t="s">
        <v>12813</v>
      </c>
      <c r="H601" s="288" t="s">
        <v>8966</v>
      </c>
      <c r="I601" s="267">
        <v>28</v>
      </c>
      <c r="J601" s="266">
        <v>41624</v>
      </c>
      <c r="K601" s="255" t="s">
        <v>12047</v>
      </c>
      <c r="L601" s="263">
        <v>41628</v>
      </c>
      <c r="M601" s="264">
        <v>28</v>
      </c>
      <c r="N601" s="265">
        <v>4966.22</v>
      </c>
      <c r="O601" s="271"/>
      <c r="P601" s="325" t="s">
        <v>12993</v>
      </c>
    </row>
    <row r="602" spans="1:18" x14ac:dyDescent="0.25">
      <c r="A602" s="260">
        <v>41619</v>
      </c>
      <c r="B602" s="261">
        <v>286</v>
      </c>
      <c r="C602" s="288" t="s">
        <v>12857</v>
      </c>
      <c r="D602" s="288" t="s">
        <v>10943</v>
      </c>
      <c r="E602" s="288" t="s">
        <v>9415</v>
      </c>
      <c r="F602" s="318" t="s">
        <v>10255</v>
      </c>
      <c r="G602" s="288" t="s">
        <v>11859</v>
      </c>
      <c r="H602" s="288" t="s">
        <v>9535</v>
      </c>
      <c r="I602" s="267">
        <v>6</v>
      </c>
      <c r="J602" s="266">
        <v>41626</v>
      </c>
      <c r="K602" s="255"/>
      <c r="L602" s="263">
        <v>41627</v>
      </c>
      <c r="M602" s="264">
        <v>6</v>
      </c>
      <c r="N602" s="265">
        <v>1.75</v>
      </c>
      <c r="O602" s="271"/>
      <c r="P602" s="325" t="s">
        <v>10982</v>
      </c>
    </row>
    <row r="603" spans="1:18" x14ac:dyDescent="0.25">
      <c r="A603" s="260">
        <v>41619</v>
      </c>
      <c r="B603" s="261">
        <v>286</v>
      </c>
      <c r="C603" s="288" t="s">
        <v>12857</v>
      </c>
      <c r="D603" s="288" t="s">
        <v>10943</v>
      </c>
      <c r="E603" s="288" t="s">
        <v>9415</v>
      </c>
      <c r="F603" s="318" t="s">
        <v>2252</v>
      </c>
      <c r="G603" s="288" t="s">
        <v>10002</v>
      </c>
      <c r="H603" s="288" t="s">
        <v>9535</v>
      </c>
      <c r="I603" s="267">
        <v>19</v>
      </c>
      <c r="J603" s="266">
        <v>41626</v>
      </c>
      <c r="K603" s="255"/>
      <c r="L603" s="263">
        <v>41627</v>
      </c>
      <c r="M603" s="264">
        <v>19</v>
      </c>
      <c r="N603" s="265">
        <v>1.23</v>
      </c>
      <c r="O603" s="271"/>
      <c r="P603" s="325" t="s">
        <v>10982</v>
      </c>
    </row>
    <row r="604" spans="1:18" x14ac:dyDescent="0.25">
      <c r="A604" s="260">
        <v>41624</v>
      </c>
      <c r="B604" s="303" t="s">
        <v>12861</v>
      </c>
      <c r="C604" s="288" t="s">
        <v>12790</v>
      </c>
      <c r="D604" s="288" t="s">
        <v>12787</v>
      </c>
      <c r="E604" s="288" t="s">
        <v>12862</v>
      </c>
      <c r="F604" s="318" t="s">
        <v>10857</v>
      </c>
      <c r="G604" s="288" t="s">
        <v>12863</v>
      </c>
      <c r="H604" s="288" t="s">
        <v>8966</v>
      </c>
      <c r="I604" s="267">
        <v>45</v>
      </c>
      <c r="J604" s="310">
        <v>41645</v>
      </c>
      <c r="K604" s="255" t="s">
        <v>12047</v>
      </c>
      <c r="L604" s="263">
        <v>41661</v>
      </c>
      <c r="M604" s="264">
        <v>45</v>
      </c>
      <c r="N604" s="265">
        <v>22911.95</v>
      </c>
      <c r="O604" s="271"/>
      <c r="P604" s="325" t="s">
        <v>12993</v>
      </c>
    </row>
    <row r="605" spans="1:18" x14ac:dyDescent="0.25">
      <c r="A605" s="260">
        <v>41626</v>
      </c>
      <c r="B605" s="303" t="s">
        <v>12870</v>
      </c>
      <c r="C605" s="267" t="s">
        <v>2215</v>
      </c>
      <c r="D605" s="313" t="s">
        <v>2215</v>
      </c>
      <c r="E605" s="288" t="s">
        <v>5643</v>
      </c>
      <c r="F605" s="318" t="s">
        <v>9327</v>
      </c>
      <c r="G605" s="267" t="s">
        <v>12281</v>
      </c>
      <c r="H605" s="267">
        <v>240</v>
      </c>
      <c r="I605" s="267">
        <v>1344</v>
      </c>
      <c r="J605" s="266">
        <v>41663</v>
      </c>
      <c r="K605" s="255"/>
      <c r="L605" s="263">
        <v>41656</v>
      </c>
      <c r="M605" s="264">
        <f>1094+244</f>
        <v>1338</v>
      </c>
      <c r="N605" s="265">
        <v>12.9626</v>
      </c>
      <c r="O605" s="271"/>
      <c r="P605" s="325" t="s">
        <v>10981</v>
      </c>
      <c r="Q605" s="381">
        <f>N605/20</f>
        <v>0.64812999999999998</v>
      </c>
      <c r="R605" s="381">
        <f>Q605/0.394</f>
        <v>1.6449999999999998</v>
      </c>
    </row>
    <row r="606" spans="1:18" x14ac:dyDescent="0.25">
      <c r="A606" s="260">
        <v>41628</v>
      </c>
      <c r="B606" s="303" t="s">
        <v>12729</v>
      </c>
      <c r="C606" s="267" t="s">
        <v>2215</v>
      </c>
      <c r="D606" s="267" t="s">
        <v>2215</v>
      </c>
      <c r="E606" s="288" t="s">
        <v>6508</v>
      </c>
      <c r="F606" s="267" t="s">
        <v>7813</v>
      </c>
      <c r="G606" s="318" t="s">
        <v>14668</v>
      </c>
      <c r="H606" s="267" t="s">
        <v>9811</v>
      </c>
      <c r="I606" s="267">
        <v>288</v>
      </c>
      <c r="J606" s="266">
        <v>41631</v>
      </c>
      <c r="K606" s="255"/>
      <c r="L606" s="263">
        <v>41631</v>
      </c>
      <c r="M606" s="264">
        <f>144*2</f>
        <v>288</v>
      </c>
      <c r="N606" s="265">
        <v>13.8</v>
      </c>
      <c r="O606" s="271"/>
      <c r="P606" s="325" t="s">
        <v>10981</v>
      </c>
      <c r="Q606" s="381">
        <f>N606/20</f>
        <v>0.69000000000000006</v>
      </c>
      <c r="R606" s="381">
        <f>Q606/0.43</f>
        <v>1.6046511627906979</v>
      </c>
    </row>
    <row r="607" spans="1:18" x14ac:dyDescent="0.25">
      <c r="A607" s="260">
        <v>41647</v>
      </c>
      <c r="B607" s="303" t="s">
        <v>12934</v>
      </c>
      <c r="C607" s="288" t="s">
        <v>11648</v>
      </c>
      <c r="D607" s="288" t="s">
        <v>11649</v>
      </c>
      <c r="E607" s="288" t="s">
        <v>11451</v>
      </c>
      <c r="F607" s="288" t="s">
        <v>9168</v>
      </c>
      <c r="G607" s="288" t="s">
        <v>11650</v>
      </c>
      <c r="H607" s="288" t="s">
        <v>12935</v>
      </c>
      <c r="I607" s="267">
        <v>65</v>
      </c>
      <c r="J607" s="266">
        <v>41673</v>
      </c>
      <c r="K607" s="255"/>
      <c r="L607" s="263">
        <v>41680</v>
      </c>
      <c r="M607" s="264">
        <v>65</v>
      </c>
      <c r="N607" s="265">
        <v>49</v>
      </c>
      <c r="O607" s="271"/>
      <c r="P607" s="325" t="s">
        <v>10980</v>
      </c>
    </row>
    <row r="608" spans="1:18" x14ac:dyDescent="0.25">
      <c r="A608" s="260">
        <v>41647</v>
      </c>
      <c r="B608" s="303" t="s">
        <v>12934</v>
      </c>
      <c r="C608" s="288" t="s">
        <v>11656</v>
      </c>
      <c r="D608" s="288" t="s">
        <v>11657</v>
      </c>
      <c r="E608" s="288" t="s">
        <v>11451</v>
      </c>
      <c r="F608" s="288" t="s">
        <v>9168</v>
      </c>
      <c r="G608" s="288" t="s">
        <v>11650</v>
      </c>
      <c r="H608" s="288" t="s">
        <v>5329</v>
      </c>
      <c r="I608" s="267">
        <v>80</v>
      </c>
      <c r="J608" s="266">
        <v>41673</v>
      </c>
      <c r="K608" s="255"/>
      <c r="L608" s="263">
        <v>41680</v>
      </c>
      <c r="M608" s="264">
        <v>80</v>
      </c>
      <c r="N608" s="265">
        <v>126.125</v>
      </c>
      <c r="O608" s="271"/>
      <c r="P608" s="325" t="s">
        <v>10980</v>
      </c>
    </row>
    <row r="609" spans="1:18" x14ac:dyDescent="0.25">
      <c r="A609" s="260">
        <v>41648</v>
      </c>
      <c r="B609" s="303" t="s">
        <v>12969</v>
      </c>
      <c r="C609" s="288" t="s">
        <v>12947</v>
      </c>
      <c r="D609" s="288" t="s">
        <v>12948</v>
      </c>
      <c r="E609" s="288" t="s">
        <v>12949</v>
      </c>
      <c r="F609" s="288" t="s">
        <v>5376</v>
      </c>
      <c r="G609" s="288" t="s">
        <v>12952</v>
      </c>
      <c r="H609" s="288" t="s">
        <v>12951</v>
      </c>
      <c r="I609" s="267">
        <v>4000</v>
      </c>
      <c r="J609" s="266">
        <v>41663</v>
      </c>
      <c r="K609" s="255" t="s">
        <v>12950</v>
      </c>
      <c r="L609" s="263">
        <v>41696</v>
      </c>
      <c r="M609" s="264">
        <v>4000</v>
      </c>
      <c r="N609" s="265">
        <v>0.43275999999999998</v>
      </c>
      <c r="O609" s="271"/>
      <c r="P609" s="325" t="s">
        <v>10981</v>
      </c>
    </row>
    <row r="610" spans="1:18" x14ac:dyDescent="0.25">
      <c r="A610" s="260">
        <v>41648</v>
      </c>
      <c r="B610" s="303" t="s">
        <v>12969</v>
      </c>
      <c r="C610" s="288" t="s">
        <v>12947</v>
      </c>
      <c r="D610" s="288" t="s">
        <v>12948</v>
      </c>
      <c r="E610" s="288" t="s">
        <v>12949</v>
      </c>
      <c r="F610" s="288" t="s">
        <v>5376</v>
      </c>
      <c r="G610" s="288" t="s">
        <v>12953</v>
      </c>
      <c r="H610" s="288" t="s">
        <v>12951</v>
      </c>
      <c r="I610" s="267">
        <v>1000</v>
      </c>
      <c r="J610" s="266">
        <v>41663</v>
      </c>
      <c r="K610" s="255" t="s">
        <v>12950</v>
      </c>
      <c r="L610" s="263">
        <v>41696</v>
      </c>
      <c r="M610" s="264">
        <v>1000</v>
      </c>
      <c r="N610" s="265">
        <v>0.43275999999999998</v>
      </c>
      <c r="O610" s="271"/>
      <c r="P610" s="325" t="s">
        <v>10981</v>
      </c>
    </row>
    <row r="611" spans="1:18" x14ac:dyDescent="0.25">
      <c r="A611" s="260">
        <v>41648</v>
      </c>
      <c r="B611" s="303" t="s">
        <v>12969</v>
      </c>
      <c r="C611" s="288" t="s">
        <v>12947</v>
      </c>
      <c r="D611" s="288" t="s">
        <v>12948</v>
      </c>
      <c r="E611" s="288" t="s">
        <v>12949</v>
      </c>
      <c r="F611" s="288" t="s">
        <v>7813</v>
      </c>
      <c r="G611" s="288" t="s">
        <v>12954</v>
      </c>
      <c r="H611" s="288" t="s">
        <v>7813</v>
      </c>
      <c r="I611" s="267">
        <v>4</v>
      </c>
      <c r="J611" s="266">
        <v>41663</v>
      </c>
      <c r="K611" s="255" t="s">
        <v>12950</v>
      </c>
      <c r="L611" s="263">
        <v>41696</v>
      </c>
      <c r="M611" s="264">
        <v>4</v>
      </c>
      <c r="N611" s="265">
        <v>26</v>
      </c>
      <c r="O611" s="271"/>
      <c r="P611" s="325" t="s">
        <v>10981</v>
      </c>
    </row>
    <row r="612" spans="1:18" x14ac:dyDescent="0.25">
      <c r="A612" s="260">
        <v>41648</v>
      </c>
      <c r="B612" s="303" t="s">
        <v>12970</v>
      </c>
      <c r="C612" s="288" t="s">
        <v>12499</v>
      </c>
      <c r="D612" s="288" t="s">
        <v>12500</v>
      </c>
      <c r="E612" s="313" t="s">
        <v>9954</v>
      </c>
      <c r="F612" s="288" t="s">
        <v>2252</v>
      </c>
      <c r="G612" s="288" t="s">
        <v>12955</v>
      </c>
      <c r="H612" s="288" t="s">
        <v>9535</v>
      </c>
      <c r="I612" s="267">
        <v>5</v>
      </c>
      <c r="J612" s="266">
        <v>41663</v>
      </c>
      <c r="K612" s="255" t="s">
        <v>12950</v>
      </c>
      <c r="L612" s="263">
        <v>41661</v>
      </c>
      <c r="M612" s="264">
        <v>5</v>
      </c>
      <c r="N612" s="265">
        <v>122.486</v>
      </c>
      <c r="O612" s="271"/>
      <c r="P612" s="325" t="s">
        <v>10980</v>
      </c>
    </row>
    <row r="613" spans="1:18" x14ac:dyDescent="0.25">
      <c r="A613" s="260">
        <v>41648</v>
      </c>
      <c r="B613" s="303" t="s">
        <v>12970</v>
      </c>
      <c r="C613" s="288" t="s">
        <v>12499</v>
      </c>
      <c r="D613" s="288" t="s">
        <v>12500</v>
      </c>
      <c r="E613" s="313" t="s">
        <v>9954</v>
      </c>
      <c r="F613" s="288" t="s">
        <v>2252</v>
      </c>
      <c r="G613" s="288" t="s">
        <v>12956</v>
      </c>
      <c r="H613" s="288" t="s">
        <v>9535</v>
      </c>
      <c r="I613" s="267">
        <v>5</v>
      </c>
      <c r="J613" s="266">
        <v>41663</v>
      </c>
      <c r="K613" s="255" t="s">
        <v>12950</v>
      </c>
      <c r="L613" s="263">
        <v>41661</v>
      </c>
      <c r="M613" s="264">
        <v>5</v>
      </c>
      <c r="N613" s="265">
        <v>142.48599999999999</v>
      </c>
      <c r="O613" s="271"/>
      <c r="P613" s="325" t="s">
        <v>10980</v>
      </c>
    </row>
    <row r="614" spans="1:18" x14ac:dyDescent="0.25">
      <c r="A614" s="260">
        <v>41649</v>
      </c>
      <c r="B614" s="261">
        <v>295</v>
      </c>
      <c r="C614" s="288" t="s">
        <v>12967</v>
      </c>
      <c r="D614" s="288" t="s">
        <v>12968</v>
      </c>
      <c r="E614" s="288" t="s">
        <v>9415</v>
      </c>
      <c r="F614" s="288" t="s">
        <v>2252</v>
      </c>
      <c r="G614" s="288" t="s">
        <v>12958</v>
      </c>
      <c r="H614" s="288" t="s">
        <v>9535</v>
      </c>
      <c r="I614" s="267">
        <v>450</v>
      </c>
      <c r="J614" s="266">
        <v>41691</v>
      </c>
      <c r="K614" s="255"/>
      <c r="L614" s="263">
        <v>41689</v>
      </c>
      <c r="M614" s="264">
        <v>495</v>
      </c>
      <c r="N614" s="265">
        <v>2.12</v>
      </c>
      <c r="O614" s="271"/>
      <c r="P614" s="325" t="s">
        <v>10982</v>
      </c>
    </row>
    <row r="615" spans="1:18" x14ac:dyDescent="0.25">
      <c r="A615" s="260">
        <v>41649</v>
      </c>
      <c r="B615" s="303" t="s">
        <v>12978</v>
      </c>
      <c r="C615" s="288" t="s">
        <v>2215</v>
      </c>
      <c r="D615" s="288" t="s">
        <v>2215</v>
      </c>
      <c r="E615" s="288" t="s">
        <v>6508</v>
      </c>
      <c r="F615" s="288" t="s">
        <v>9327</v>
      </c>
      <c r="G615" s="288" t="s">
        <v>12979</v>
      </c>
      <c r="H615" s="288" t="s">
        <v>12697</v>
      </c>
      <c r="I615" s="267">
        <v>12</v>
      </c>
      <c r="J615" s="266">
        <v>41684</v>
      </c>
      <c r="K615" s="255"/>
      <c r="L615" s="263">
        <v>41683</v>
      </c>
      <c r="M615" s="264">
        <v>11</v>
      </c>
      <c r="N615" s="265">
        <v>31.25</v>
      </c>
      <c r="O615" s="271"/>
      <c r="P615" s="325" t="s">
        <v>10981</v>
      </c>
      <c r="Q615" s="381">
        <f>N615/4</f>
        <v>7.8125</v>
      </c>
      <c r="R615" s="381">
        <f>Q615/0.43</f>
        <v>18.168604651162791</v>
      </c>
    </row>
    <row r="616" spans="1:18" x14ac:dyDescent="0.25">
      <c r="A616" s="260">
        <v>41654</v>
      </c>
      <c r="B616" s="303" t="s">
        <v>12971</v>
      </c>
      <c r="C616" s="288" t="s">
        <v>12947</v>
      </c>
      <c r="D616" s="288" t="s">
        <v>12948</v>
      </c>
      <c r="E616" s="288" t="s">
        <v>4893</v>
      </c>
      <c r="F616" s="288" t="s">
        <v>2252</v>
      </c>
      <c r="G616" s="267" t="s">
        <v>6088</v>
      </c>
      <c r="H616" s="288" t="s">
        <v>5876</v>
      </c>
      <c r="I616" s="267">
        <v>25</v>
      </c>
      <c r="J616" s="266">
        <v>41663</v>
      </c>
      <c r="K616" s="255"/>
      <c r="L616" s="263">
        <v>41674</v>
      </c>
      <c r="M616" s="264">
        <v>25</v>
      </c>
      <c r="N616" s="265">
        <v>39.15</v>
      </c>
      <c r="O616" s="271"/>
      <c r="P616" s="325" t="s">
        <v>10980</v>
      </c>
    </row>
    <row r="617" spans="1:18" x14ac:dyDescent="0.25">
      <c r="A617" s="260">
        <v>41654</v>
      </c>
      <c r="B617" s="303" t="s">
        <v>12972</v>
      </c>
      <c r="C617" s="288" t="s">
        <v>12947</v>
      </c>
      <c r="D617" s="288" t="s">
        <v>12948</v>
      </c>
      <c r="E617" s="288" t="s">
        <v>6508</v>
      </c>
      <c r="F617" s="318" t="s">
        <v>8606</v>
      </c>
      <c r="G617" s="267" t="s">
        <v>6088</v>
      </c>
      <c r="H617" s="288" t="s">
        <v>12973</v>
      </c>
      <c r="I617" s="267">
        <v>100</v>
      </c>
      <c r="J617" s="266">
        <v>41660</v>
      </c>
      <c r="K617" s="255"/>
      <c r="L617" s="263">
        <v>41660</v>
      </c>
      <c r="M617" s="264">
        <v>99</v>
      </c>
      <c r="N617" s="265">
        <v>122.4325</v>
      </c>
      <c r="O617" s="271"/>
      <c r="P617" s="325" t="s">
        <v>10980</v>
      </c>
    </row>
    <row r="618" spans="1:18" x14ac:dyDescent="0.25">
      <c r="A618" s="260">
        <v>41654</v>
      </c>
      <c r="B618" s="303" t="s">
        <v>12972</v>
      </c>
      <c r="C618" s="288" t="s">
        <v>12947</v>
      </c>
      <c r="D618" s="288" t="s">
        <v>12948</v>
      </c>
      <c r="E618" s="288" t="s">
        <v>6508</v>
      </c>
      <c r="F618" s="318" t="s">
        <v>8606</v>
      </c>
      <c r="G618" s="267" t="s">
        <v>6088</v>
      </c>
      <c r="H618" s="288" t="s">
        <v>12974</v>
      </c>
      <c r="I618" s="267">
        <v>150</v>
      </c>
      <c r="J618" s="266">
        <v>41660</v>
      </c>
      <c r="K618" s="255"/>
      <c r="L618" s="263">
        <v>41660</v>
      </c>
      <c r="M618" s="264">
        <v>150</v>
      </c>
      <c r="N618" s="265">
        <v>61.234999999999999</v>
      </c>
      <c r="O618" s="271"/>
      <c r="P618" s="325" t="s">
        <v>10980</v>
      </c>
    </row>
    <row r="619" spans="1:18" x14ac:dyDescent="0.25">
      <c r="A619" s="260">
        <v>41654</v>
      </c>
      <c r="B619" s="303" t="s">
        <v>12975</v>
      </c>
      <c r="C619" s="288" t="s">
        <v>12693</v>
      </c>
      <c r="D619" s="288" t="s">
        <v>12694</v>
      </c>
      <c r="E619" s="288" t="s">
        <v>12695</v>
      </c>
      <c r="F619" s="288" t="s">
        <v>7813</v>
      </c>
      <c r="G619" s="288" t="s">
        <v>12976</v>
      </c>
      <c r="H619" s="288" t="s">
        <v>9811</v>
      </c>
      <c r="I619" s="267">
        <v>175</v>
      </c>
      <c r="J619" s="266">
        <v>41703</v>
      </c>
      <c r="K619" s="255"/>
      <c r="L619" s="263">
        <v>41702</v>
      </c>
      <c r="M619" s="415" t="s">
        <v>13225</v>
      </c>
      <c r="N619" s="265">
        <v>124.84</v>
      </c>
      <c r="O619" s="271"/>
      <c r="P619" s="325" t="s">
        <v>10981</v>
      </c>
      <c r="Q619" s="381">
        <f>N619/20</f>
        <v>6.242</v>
      </c>
    </row>
    <row r="620" spans="1:18" x14ac:dyDescent="0.25">
      <c r="A620" s="260">
        <v>41659</v>
      </c>
      <c r="B620" s="261">
        <v>303</v>
      </c>
      <c r="C620" s="288" t="s">
        <v>12982</v>
      </c>
      <c r="D620" s="288" t="s">
        <v>12983</v>
      </c>
      <c r="E620" s="288" t="s">
        <v>6508</v>
      </c>
      <c r="F620" s="288" t="s">
        <v>7813</v>
      </c>
      <c r="G620" s="288" t="s">
        <v>12984</v>
      </c>
      <c r="H620" s="288" t="s">
        <v>8023</v>
      </c>
      <c r="I620" s="267">
        <v>10</v>
      </c>
      <c r="J620" s="266">
        <v>41660</v>
      </c>
      <c r="K620" s="255"/>
      <c r="L620" s="263">
        <v>41660</v>
      </c>
      <c r="M620" s="264">
        <v>10</v>
      </c>
      <c r="N620" s="265">
        <v>23.97</v>
      </c>
      <c r="O620" s="271"/>
      <c r="P620" s="325" t="s">
        <v>10981</v>
      </c>
    </row>
    <row r="621" spans="1:18" x14ac:dyDescent="0.25">
      <c r="A621" s="260">
        <v>41660</v>
      </c>
      <c r="B621" s="261">
        <v>306</v>
      </c>
      <c r="C621" s="288" t="s">
        <v>12982</v>
      </c>
      <c r="D621" s="288" t="s">
        <v>12983</v>
      </c>
      <c r="E621" s="288" t="s">
        <v>6508</v>
      </c>
      <c r="F621" s="288" t="s">
        <v>7813</v>
      </c>
      <c r="G621" s="288" t="s">
        <v>12984</v>
      </c>
      <c r="H621" s="288" t="s">
        <v>8023</v>
      </c>
      <c r="I621" s="267">
        <v>20</v>
      </c>
      <c r="J621" s="266">
        <v>41663</v>
      </c>
      <c r="K621" s="255"/>
      <c r="L621" s="263">
        <v>41663</v>
      </c>
      <c r="M621" s="264">
        <v>20</v>
      </c>
      <c r="N621" s="265">
        <v>23.97</v>
      </c>
      <c r="O621" s="271"/>
      <c r="P621" s="325" t="s">
        <v>10981</v>
      </c>
    </row>
    <row r="622" spans="1:18" x14ac:dyDescent="0.25">
      <c r="A622" s="260">
        <v>41660</v>
      </c>
      <c r="B622" s="303" t="s">
        <v>12991</v>
      </c>
      <c r="C622" s="288" t="s">
        <v>12790</v>
      </c>
      <c r="D622" s="288" t="s">
        <v>12787</v>
      </c>
      <c r="E622" s="288" t="s">
        <v>12862</v>
      </c>
      <c r="F622" s="288" t="s">
        <v>7813</v>
      </c>
      <c r="G622" s="288" t="s">
        <v>12992</v>
      </c>
      <c r="H622" s="288" t="s">
        <v>8966</v>
      </c>
      <c r="I622" s="267">
        <v>17</v>
      </c>
      <c r="J622" s="266">
        <v>41666</v>
      </c>
      <c r="K622" s="255" t="s">
        <v>12047</v>
      </c>
      <c r="L622" s="263">
        <v>41666</v>
      </c>
      <c r="M622" s="264">
        <v>17</v>
      </c>
      <c r="N622" s="265">
        <v>6000</v>
      </c>
      <c r="O622" s="271"/>
      <c r="P622" s="325" t="s">
        <v>12993</v>
      </c>
    </row>
    <row r="623" spans="1:18" x14ac:dyDescent="0.25">
      <c r="A623" s="260">
        <v>41661</v>
      </c>
      <c r="B623" s="303">
        <v>308</v>
      </c>
      <c r="C623" s="288" t="s">
        <v>13001</v>
      </c>
      <c r="D623" s="288" t="s">
        <v>13002</v>
      </c>
      <c r="E623" s="288" t="s">
        <v>9954</v>
      </c>
      <c r="F623" s="288" t="s">
        <v>9327</v>
      </c>
      <c r="G623" s="288" t="s">
        <v>13003</v>
      </c>
      <c r="H623" s="288" t="s">
        <v>6867</v>
      </c>
      <c r="I623" s="267">
        <v>7</v>
      </c>
      <c r="J623" s="266">
        <v>41670</v>
      </c>
      <c r="K623" s="255"/>
      <c r="L623" s="263">
        <v>41680</v>
      </c>
      <c r="M623" s="264">
        <v>7</v>
      </c>
      <c r="N623" s="265"/>
      <c r="O623" s="271"/>
    </row>
    <row r="624" spans="1:18" x14ac:dyDescent="0.25">
      <c r="A624" s="260">
        <v>41661</v>
      </c>
      <c r="B624" s="303">
        <v>309</v>
      </c>
      <c r="C624" s="288" t="s">
        <v>13004</v>
      </c>
      <c r="D624" s="288" t="s">
        <v>13005</v>
      </c>
      <c r="E624" s="288" t="s">
        <v>9954</v>
      </c>
      <c r="F624" s="288" t="s">
        <v>9327</v>
      </c>
      <c r="G624" s="288" t="s">
        <v>9248</v>
      </c>
      <c r="H624" s="288" t="s">
        <v>6867</v>
      </c>
      <c r="I624" s="267">
        <v>7</v>
      </c>
      <c r="J624" s="266">
        <v>41670</v>
      </c>
      <c r="K624" s="255"/>
      <c r="L624" s="263">
        <v>41680</v>
      </c>
      <c r="M624" s="264">
        <v>7</v>
      </c>
      <c r="N624" s="265"/>
      <c r="O624" s="271"/>
    </row>
    <row r="625" spans="1:18" x14ac:dyDescent="0.25">
      <c r="A625" s="260">
        <v>41663</v>
      </c>
      <c r="B625" s="261" t="s">
        <v>12729</v>
      </c>
      <c r="C625" s="267" t="s">
        <v>2215</v>
      </c>
      <c r="D625" s="267" t="s">
        <v>2215</v>
      </c>
      <c r="E625" s="288" t="s">
        <v>6508</v>
      </c>
      <c r="F625" s="267" t="s">
        <v>7813</v>
      </c>
      <c r="G625" s="318" t="s">
        <v>14668</v>
      </c>
      <c r="H625" s="267" t="s">
        <v>9811</v>
      </c>
      <c r="I625" s="267">
        <v>720</v>
      </c>
      <c r="J625" s="266">
        <v>41666</v>
      </c>
      <c r="K625" s="255"/>
      <c r="L625" s="263">
        <v>41666</v>
      </c>
      <c r="M625" s="264">
        <f>144*5</f>
        <v>720</v>
      </c>
      <c r="N625" s="265">
        <v>13.8</v>
      </c>
      <c r="O625" s="271"/>
      <c r="P625" s="325" t="s">
        <v>10981</v>
      </c>
      <c r="Q625" s="381">
        <f>N625/20</f>
        <v>0.69000000000000006</v>
      </c>
      <c r="R625" s="381">
        <f>Q625/0.43</f>
        <v>1.6046511627906979</v>
      </c>
    </row>
    <row r="626" spans="1:18" x14ac:dyDescent="0.25">
      <c r="A626" s="260">
        <v>41668</v>
      </c>
      <c r="B626" s="261">
        <v>310</v>
      </c>
      <c r="C626" s="288" t="s">
        <v>12982</v>
      </c>
      <c r="D626" s="288" t="s">
        <v>12983</v>
      </c>
      <c r="E626" s="288" t="s">
        <v>9415</v>
      </c>
      <c r="F626" s="288" t="s">
        <v>2252</v>
      </c>
      <c r="G626" s="288" t="s">
        <v>13047</v>
      </c>
      <c r="H626" s="288" t="s">
        <v>13048</v>
      </c>
      <c r="I626" s="267">
        <v>90</v>
      </c>
      <c r="J626" s="260">
        <v>41712</v>
      </c>
      <c r="K626" s="255"/>
      <c r="L626" s="263">
        <v>41704</v>
      </c>
      <c r="M626" s="264">
        <v>90</v>
      </c>
      <c r="N626" s="265">
        <v>91.552999999999997</v>
      </c>
      <c r="O626" s="271"/>
      <c r="P626" s="325" t="s">
        <v>10981</v>
      </c>
    </row>
    <row r="627" spans="1:18" x14ac:dyDescent="0.25">
      <c r="A627" s="260">
        <v>41668</v>
      </c>
      <c r="B627" s="261">
        <v>310</v>
      </c>
      <c r="C627" s="288" t="s">
        <v>12982</v>
      </c>
      <c r="D627" s="288" t="s">
        <v>12983</v>
      </c>
      <c r="E627" s="288" t="s">
        <v>9415</v>
      </c>
      <c r="F627" s="288" t="s">
        <v>2252</v>
      </c>
      <c r="G627" s="288" t="s">
        <v>13047</v>
      </c>
      <c r="H627" s="288" t="s">
        <v>8969</v>
      </c>
      <c r="I627" s="267">
        <v>78</v>
      </c>
      <c r="J627" s="260">
        <v>41712</v>
      </c>
      <c r="K627" s="255"/>
      <c r="L627" s="263">
        <v>41704</v>
      </c>
      <c r="M627" s="264">
        <v>78</v>
      </c>
      <c r="N627" s="265">
        <v>83.352999999999994</v>
      </c>
      <c r="O627" s="271"/>
      <c r="P627" s="325" t="s">
        <v>10981</v>
      </c>
    </row>
    <row r="628" spans="1:18" x14ac:dyDescent="0.25">
      <c r="A628" s="260">
        <v>41669</v>
      </c>
      <c r="B628" s="303" t="s">
        <v>13049</v>
      </c>
      <c r="C628" s="288" t="s">
        <v>12693</v>
      </c>
      <c r="D628" s="288" t="s">
        <v>12694</v>
      </c>
      <c r="E628" s="318" t="s">
        <v>15628</v>
      </c>
      <c r="F628" s="288" t="s">
        <v>9327</v>
      </c>
      <c r="G628" s="288" t="s">
        <v>13050</v>
      </c>
      <c r="H628" s="288" t="s">
        <v>14390</v>
      </c>
      <c r="I628" s="267">
        <v>610</v>
      </c>
      <c r="J628" s="266">
        <v>41698</v>
      </c>
      <c r="K628" s="255"/>
      <c r="L628" s="263">
        <v>41687</v>
      </c>
      <c r="M628" s="264">
        <f>(44*8)+(44+44+44+44+44+38)</f>
        <v>610</v>
      </c>
      <c r="N628" s="265">
        <v>266.59159016393397</v>
      </c>
      <c r="O628" s="271"/>
      <c r="P628" s="325" t="s">
        <v>10980</v>
      </c>
    </row>
    <row r="629" spans="1:18" x14ac:dyDescent="0.25">
      <c r="A629" s="260">
        <v>41669</v>
      </c>
      <c r="B629" s="303" t="s">
        <v>13049</v>
      </c>
      <c r="C629" s="288" t="s">
        <v>12693</v>
      </c>
      <c r="D629" s="288" t="s">
        <v>12694</v>
      </c>
      <c r="E629" s="318" t="s">
        <v>15628</v>
      </c>
      <c r="F629" s="288" t="s">
        <v>6884</v>
      </c>
      <c r="G629" s="288" t="s">
        <v>13051</v>
      </c>
      <c r="H629" s="288" t="s">
        <v>9535</v>
      </c>
      <c r="I629" s="267">
        <v>90</v>
      </c>
      <c r="J629" s="266">
        <v>41698</v>
      </c>
      <c r="K629" s="255"/>
      <c r="L629" s="263">
        <v>41687</v>
      </c>
      <c r="M629" s="264">
        <v>90</v>
      </c>
      <c r="N629" s="265">
        <v>112.833333333333</v>
      </c>
      <c r="O629" s="271"/>
      <c r="P629" s="325" t="s">
        <v>10980</v>
      </c>
    </row>
    <row r="630" spans="1:18" x14ac:dyDescent="0.25">
      <c r="A630" s="260">
        <v>41674</v>
      </c>
      <c r="B630" s="261">
        <v>315</v>
      </c>
      <c r="C630" s="288" t="s">
        <v>11827</v>
      </c>
      <c r="D630" s="288" t="s">
        <v>13065</v>
      </c>
      <c r="E630" s="288" t="s">
        <v>8146</v>
      </c>
      <c r="F630" s="288" t="s">
        <v>9327</v>
      </c>
      <c r="G630" s="288" t="s">
        <v>13063</v>
      </c>
      <c r="H630" s="288" t="s">
        <v>12475</v>
      </c>
      <c r="I630" s="267">
        <v>3</v>
      </c>
      <c r="J630" s="260">
        <v>41698</v>
      </c>
      <c r="K630" s="255"/>
      <c r="L630" s="263">
        <v>41722</v>
      </c>
      <c r="M630" s="264">
        <v>8</v>
      </c>
      <c r="N630" s="265">
        <v>5.0999999999999996</v>
      </c>
      <c r="O630" s="271"/>
      <c r="P630" s="325" t="s">
        <v>10982</v>
      </c>
    </row>
    <row r="631" spans="1:18" x14ac:dyDescent="0.25">
      <c r="A631" s="260">
        <v>41674</v>
      </c>
      <c r="B631" s="303">
        <v>316</v>
      </c>
      <c r="C631" s="288" t="s">
        <v>12731</v>
      </c>
      <c r="D631" s="288" t="s">
        <v>12732</v>
      </c>
      <c r="E631" s="288" t="s">
        <v>4575</v>
      </c>
      <c r="F631" s="288" t="s">
        <v>9327</v>
      </c>
      <c r="G631" s="288" t="s">
        <v>12733</v>
      </c>
      <c r="H631" s="288" t="s">
        <v>838</v>
      </c>
      <c r="I631" s="267">
        <v>4</v>
      </c>
      <c r="J631" s="266">
        <v>41677</v>
      </c>
      <c r="K631" s="255"/>
      <c r="L631" s="263">
        <v>41677</v>
      </c>
      <c r="M631" s="264">
        <v>4</v>
      </c>
      <c r="N631" s="265">
        <v>323.29000000000002</v>
      </c>
      <c r="O631" s="271"/>
      <c r="P631" s="325" t="s">
        <v>10980</v>
      </c>
    </row>
    <row r="632" spans="1:18" x14ac:dyDescent="0.25">
      <c r="A632" s="260">
        <v>41674</v>
      </c>
      <c r="B632" s="303">
        <v>317</v>
      </c>
      <c r="C632" s="288" t="s">
        <v>12982</v>
      </c>
      <c r="D632" s="288" t="s">
        <v>13062</v>
      </c>
      <c r="E632" s="288" t="s">
        <v>5941</v>
      </c>
      <c r="F632" s="288" t="s">
        <v>15080</v>
      </c>
      <c r="G632" s="288" t="s">
        <v>13064</v>
      </c>
      <c r="H632" s="288" t="s">
        <v>11556</v>
      </c>
      <c r="I632" s="267">
        <v>10</v>
      </c>
      <c r="J632" s="266">
        <v>41684</v>
      </c>
      <c r="K632" s="255"/>
      <c r="L632" s="263">
        <v>41682</v>
      </c>
      <c r="M632" s="264">
        <v>10</v>
      </c>
      <c r="N632" s="265">
        <v>117.53</v>
      </c>
      <c r="O632" s="271"/>
      <c r="P632" s="325" t="s">
        <v>10980</v>
      </c>
    </row>
    <row r="633" spans="1:18" x14ac:dyDescent="0.25">
      <c r="A633" s="260">
        <v>41674</v>
      </c>
      <c r="B633" s="303">
        <v>318</v>
      </c>
      <c r="C633" s="288" t="s">
        <v>12982</v>
      </c>
      <c r="D633" s="288" t="s">
        <v>13062</v>
      </c>
      <c r="E633" s="288" t="s">
        <v>6508</v>
      </c>
      <c r="F633" s="288" t="s">
        <v>13066</v>
      </c>
      <c r="G633" s="288" t="s">
        <v>13067</v>
      </c>
      <c r="H633" s="288" t="s">
        <v>13068</v>
      </c>
      <c r="I633" s="267" t="s">
        <v>13069</v>
      </c>
      <c r="J633" s="266">
        <v>41684</v>
      </c>
      <c r="K633" s="255"/>
      <c r="L633" s="263">
        <v>41694</v>
      </c>
      <c r="M633" s="264">
        <f>(181*21)+(129*21)</f>
        <v>6510</v>
      </c>
      <c r="N633" s="265">
        <v>1.1399999999999999</v>
      </c>
      <c r="O633" s="271"/>
      <c r="P633" s="325" t="s">
        <v>10983</v>
      </c>
    </row>
    <row r="634" spans="1:18" x14ac:dyDescent="0.25">
      <c r="A634" s="260">
        <v>41680</v>
      </c>
      <c r="B634" s="303" t="s">
        <v>13090</v>
      </c>
      <c r="C634" s="288" t="s">
        <v>13091</v>
      </c>
      <c r="D634" s="288" t="s">
        <v>13092</v>
      </c>
      <c r="E634" s="288" t="s">
        <v>9415</v>
      </c>
      <c r="F634" s="288" t="s">
        <v>10255</v>
      </c>
      <c r="G634" s="288" t="s">
        <v>2078</v>
      </c>
      <c r="H634" s="288" t="s">
        <v>9535</v>
      </c>
      <c r="I634" s="267">
        <v>80</v>
      </c>
      <c r="J634" s="266">
        <v>41692</v>
      </c>
      <c r="K634" s="255"/>
      <c r="L634" s="263">
        <v>41691</v>
      </c>
      <c r="M634" s="264">
        <v>80</v>
      </c>
      <c r="N634" s="265">
        <v>71.400000000000006</v>
      </c>
      <c r="O634" s="271"/>
      <c r="P634" s="325" t="s">
        <v>10980</v>
      </c>
    </row>
    <row r="635" spans="1:18" x14ac:dyDescent="0.25">
      <c r="A635" s="260">
        <v>41680</v>
      </c>
      <c r="B635" s="303" t="s">
        <v>13090</v>
      </c>
      <c r="C635" s="288" t="s">
        <v>13091</v>
      </c>
      <c r="D635" s="288" t="s">
        <v>13092</v>
      </c>
      <c r="E635" s="288" t="s">
        <v>9415</v>
      </c>
      <c r="F635" s="288" t="s">
        <v>6884</v>
      </c>
      <c r="G635" s="288" t="s">
        <v>2078</v>
      </c>
      <c r="H635" s="288" t="s">
        <v>9535</v>
      </c>
      <c r="I635" s="267">
        <v>15</v>
      </c>
      <c r="J635" s="266">
        <v>41692</v>
      </c>
      <c r="K635" s="255"/>
      <c r="L635" s="263">
        <v>41691</v>
      </c>
      <c r="M635" s="264">
        <v>15</v>
      </c>
      <c r="N635" s="265">
        <v>60.384</v>
      </c>
      <c r="O635" s="271"/>
      <c r="P635" s="325" t="s">
        <v>10980</v>
      </c>
    </row>
    <row r="636" spans="1:18" x14ac:dyDescent="0.25">
      <c r="A636" s="260">
        <v>41695</v>
      </c>
      <c r="B636" s="261">
        <v>323</v>
      </c>
      <c r="C636" s="288" t="s">
        <v>12635</v>
      </c>
      <c r="D636" s="288" t="s">
        <v>12636</v>
      </c>
      <c r="E636" s="318" t="s">
        <v>15628</v>
      </c>
      <c r="F636" s="288" t="s">
        <v>6884</v>
      </c>
      <c r="G636" s="288" t="s">
        <v>13184</v>
      </c>
      <c r="H636" s="288" t="s">
        <v>9535</v>
      </c>
      <c r="I636" s="267">
        <v>30</v>
      </c>
      <c r="J636" s="260">
        <v>41713</v>
      </c>
      <c r="K636" s="255"/>
      <c r="L636" s="263">
        <v>41708</v>
      </c>
      <c r="M636" s="264">
        <v>60</v>
      </c>
      <c r="N636" s="265">
        <v>2.8</v>
      </c>
      <c r="O636" s="271"/>
      <c r="P636" s="325" t="s">
        <v>10982</v>
      </c>
    </row>
    <row r="637" spans="1:18" x14ac:dyDescent="0.25">
      <c r="A637" s="260">
        <v>41698</v>
      </c>
      <c r="B637" s="261">
        <v>324</v>
      </c>
      <c r="C637" s="288" t="s">
        <v>13004</v>
      </c>
      <c r="D637" s="288" t="s">
        <v>13005</v>
      </c>
      <c r="E637" s="288" t="s">
        <v>4575</v>
      </c>
      <c r="F637" s="288" t="s">
        <v>9327</v>
      </c>
      <c r="G637" s="288" t="s">
        <v>13211</v>
      </c>
      <c r="H637" s="288" t="s">
        <v>838</v>
      </c>
      <c r="I637" s="267">
        <v>1</v>
      </c>
      <c r="J637" s="310" t="s">
        <v>13212</v>
      </c>
      <c r="K637" s="255"/>
      <c r="L637" s="263">
        <v>41702</v>
      </c>
      <c r="M637" s="264">
        <v>1</v>
      </c>
      <c r="N637" s="265">
        <v>381.18</v>
      </c>
      <c r="O637" s="271"/>
      <c r="P637" s="325" t="s">
        <v>10981</v>
      </c>
    </row>
    <row r="638" spans="1:18" x14ac:dyDescent="0.25">
      <c r="A638" s="260">
        <v>41698</v>
      </c>
      <c r="B638" s="303" t="s">
        <v>13208</v>
      </c>
      <c r="C638" s="267" t="s">
        <v>2215</v>
      </c>
      <c r="D638" s="267" t="s">
        <v>2215</v>
      </c>
      <c r="E638" s="288" t="s">
        <v>6508</v>
      </c>
      <c r="F638" s="267" t="s">
        <v>7813</v>
      </c>
      <c r="G638" s="318" t="s">
        <v>14668</v>
      </c>
      <c r="H638" s="267" t="s">
        <v>9811</v>
      </c>
      <c r="I638" s="267">
        <v>280</v>
      </c>
      <c r="J638" s="266">
        <v>41701</v>
      </c>
      <c r="K638" s="255"/>
      <c r="L638" s="263">
        <v>41701</v>
      </c>
      <c r="M638" s="264">
        <v>280</v>
      </c>
      <c r="N638" s="265">
        <v>13.8</v>
      </c>
      <c r="O638" s="271"/>
      <c r="P638" s="325" t="s">
        <v>10981</v>
      </c>
      <c r="Q638" s="381">
        <f>N638/20</f>
        <v>0.69000000000000006</v>
      </c>
      <c r="R638" s="381">
        <f>Q638/0.43</f>
        <v>1.6046511627906979</v>
      </c>
    </row>
    <row r="639" spans="1:18" x14ac:dyDescent="0.25">
      <c r="A639" s="260">
        <v>41701</v>
      </c>
      <c r="B639" s="303" t="s">
        <v>13213</v>
      </c>
      <c r="C639" s="288" t="s">
        <v>9167</v>
      </c>
      <c r="D639" s="267"/>
      <c r="E639" s="288" t="s">
        <v>13216</v>
      </c>
      <c r="F639" s="267">
        <v>0.7</v>
      </c>
      <c r="G639" s="288" t="s">
        <v>13214</v>
      </c>
      <c r="H639" s="288" t="s">
        <v>13215</v>
      </c>
      <c r="I639" s="288" t="s">
        <v>4727</v>
      </c>
      <c r="J639" s="266">
        <v>41709</v>
      </c>
      <c r="K639" s="255"/>
      <c r="L639" s="263">
        <v>41705</v>
      </c>
      <c r="M639" s="264">
        <v>30</v>
      </c>
      <c r="N639" s="265"/>
      <c r="O639" s="271"/>
    </row>
    <row r="640" spans="1:18" x14ac:dyDescent="0.25">
      <c r="A640" s="260">
        <v>41708</v>
      </c>
      <c r="B640" s="303" t="s">
        <v>13704</v>
      </c>
      <c r="C640" s="288" t="s">
        <v>2215</v>
      </c>
      <c r="D640" s="288" t="s">
        <v>2215</v>
      </c>
      <c r="E640" s="288" t="s">
        <v>6508</v>
      </c>
      <c r="F640" s="288" t="s">
        <v>9327</v>
      </c>
      <c r="G640" s="288" t="s">
        <v>12979</v>
      </c>
      <c r="H640" s="288" t="s">
        <v>9811</v>
      </c>
      <c r="I640" s="267">
        <v>59</v>
      </c>
      <c r="J640" s="266">
        <v>41738</v>
      </c>
      <c r="K640" s="255"/>
      <c r="L640" s="263">
        <v>41738</v>
      </c>
      <c r="M640" s="264">
        <v>59</v>
      </c>
      <c r="N640" s="265">
        <v>16.7</v>
      </c>
      <c r="O640" s="271"/>
      <c r="P640" s="325" t="s">
        <v>10981</v>
      </c>
      <c r="Q640" s="381">
        <f>N640/20</f>
        <v>0.83499999999999996</v>
      </c>
      <c r="R640" s="381">
        <f>Q640/0.43</f>
        <v>1.941860465116279</v>
      </c>
    </row>
    <row r="641" spans="1:18" x14ac:dyDescent="0.25">
      <c r="A641" s="260">
        <v>41709</v>
      </c>
      <c r="B641" s="261">
        <v>335</v>
      </c>
      <c r="C641" s="288" t="s">
        <v>12635</v>
      </c>
      <c r="D641" s="288" t="s">
        <v>12636</v>
      </c>
      <c r="E641" s="288" t="s">
        <v>12949</v>
      </c>
      <c r="F641" s="267"/>
      <c r="G641" s="288" t="s">
        <v>13266</v>
      </c>
      <c r="H641" s="267"/>
      <c r="I641" s="267">
        <v>1000</v>
      </c>
      <c r="J641" s="266">
        <v>41715</v>
      </c>
      <c r="K641" s="255"/>
      <c r="L641" s="263">
        <v>41715</v>
      </c>
      <c r="M641" s="264"/>
      <c r="N641" s="265"/>
      <c r="O641" s="271"/>
    </row>
    <row r="642" spans="1:18" x14ac:dyDescent="0.25">
      <c r="A642" s="260">
        <v>41709</v>
      </c>
      <c r="B642" s="261">
        <v>336</v>
      </c>
      <c r="C642" s="288" t="s">
        <v>12635</v>
      </c>
      <c r="D642" s="288" t="s">
        <v>12636</v>
      </c>
      <c r="E642" s="288" t="s">
        <v>6508</v>
      </c>
      <c r="F642" s="288" t="s">
        <v>8606</v>
      </c>
      <c r="G642" s="288" t="s">
        <v>6088</v>
      </c>
      <c r="H642" s="288" t="s">
        <v>13267</v>
      </c>
      <c r="I642" s="267">
        <v>21</v>
      </c>
      <c r="J642" s="260">
        <v>41715</v>
      </c>
      <c r="K642" s="255"/>
      <c r="L642" s="263">
        <v>41719</v>
      </c>
      <c r="M642" s="264">
        <v>21</v>
      </c>
      <c r="N642" s="265"/>
      <c r="O642" s="271"/>
    </row>
    <row r="643" spans="1:18" x14ac:dyDescent="0.25">
      <c r="A643" s="260">
        <v>41709</v>
      </c>
      <c r="B643" s="261">
        <v>337</v>
      </c>
      <c r="C643" s="288" t="s">
        <v>12982</v>
      </c>
      <c r="D643" s="288" t="s">
        <v>13062</v>
      </c>
      <c r="E643" s="288" t="s">
        <v>5941</v>
      </c>
      <c r="F643" s="288" t="s">
        <v>15080</v>
      </c>
      <c r="G643" s="288" t="s">
        <v>12357</v>
      </c>
      <c r="H643" s="288" t="s">
        <v>9535</v>
      </c>
      <c r="I643" s="267">
        <v>35</v>
      </c>
      <c r="J643" s="266">
        <v>41715</v>
      </c>
      <c r="K643" s="255"/>
      <c r="L643" s="263">
        <v>41716</v>
      </c>
      <c r="M643" s="264">
        <v>35</v>
      </c>
      <c r="N643" s="265"/>
      <c r="O643" s="271"/>
    </row>
    <row r="644" spans="1:18" x14ac:dyDescent="0.25">
      <c r="A644" s="260">
        <v>41712</v>
      </c>
      <c r="B644" s="261">
        <v>329</v>
      </c>
      <c r="C644" s="288" t="s">
        <v>12982</v>
      </c>
      <c r="D644" s="288" t="s">
        <v>12983</v>
      </c>
      <c r="E644" s="288" t="s">
        <v>13240</v>
      </c>
      <c r="F644" s="288">
        <v>4.4999999999999998E-2</v>
      </c>
      <c r="G644" s="288" t="s">
        <v>13241</v>
      </c>
      <c r="H644" s="288" t="s">
        <v>13242</v>
      </c>
      <c r="I644" s="267">
        <v>42</v>
      </c>
      <c r="J644" s="260">
        <v>41712</v>
      </c>
      <c r="K644" s="255"/>
      <c r="L644" s="263">
        <v>41718</v>
      </c>
      <c r="M644" s="264">
        <v>42</v>
      </c>
      <c r="N644" s="265">
        <v>32.99</v>
      </c>
      <c r="O644" s="271"/>
      <c r="P644" s="325" t="s">
        <v>10981</v>
      </c>
    </row>
    <row r="645" spans="1:18" x14ac:dyDescent="0.25">
      <c r="A645" s="260">
        <v>41712</v>
      </c>
      <c r="B645" s="261">
        <v>329</v>
      </c>
      <c r="C645" s="288" t="s">
        <v>12982</v>
      </c>
      <c r="D645" s="288" t="s">
        <v>12983</v>
      </c>
      <c r="E645" s="288" t="s">
        <v>13240</v>
      </c>
      <c r="F645" s="288"/>
      <c r="G645" s="288" t="s">
        <v>13243</v>
      </c>
      <c r="H645" s="288" t="s">
        <v>13244</v>
      </c>
      <c r="I645" s="267">
        <v>2</v>
      </c>
      <c r="J645" s="260">
        <v>41712</v>
      </c>
      <c r="K645" s="255"/>
      <c r="L645" s="263">
        <v>41718</v>
      </c>
      <c r="M645" s="264">
        <v>2</v>
      </c>
      <c r="N645" s="265">
        <v>114.84</v>
      </c>
      <c r="O645" s="271"/>
      <c r="P645" s="325" t="s">
        <v>10981</v>
      </c>
    </row>
    <row r="646" spans="1:18" x14ac:dyDescent="0.25">
      <c r="A646" s="260">
        <v>41712</v>
      </c>
      <c r="B646" s="261" t="s">
        <v>13237</v>
      </c>
      <c r="C646" s="288" t="s">
        <v>13238</v>
      </c>
      <c r="D646" s="288" t="s">
        <v>13239</v>
      </c>
      <c r="E646" s="288" t="s">
        <v>9954</v>
      </c>
      <c r="F646" s="288" t="s">
        <v>9327</v>
      </c>
      <c r="G646" s="288" t="s">
        <v>11077</v>
      </c>
      <c r="H646" s="288" t="s">
        <v>6867</v>
      </c>
      <c r="I646" s="267">
        <v>20</v>
      </c>
      <c r="J646" s="260">
        <v>41712</v>
      </c>
      <c r="K646" s="255"/>
      <c r="L646" s="263">
        <v>41724</v>
      </c>
      <c r="M646" s="264">
        <v>20</v>
      </c>
      <c r="N646" s="265">
        <v>3.99</v>
      </c>
      <c r="O646" s="271"/>
      <c r="P646" s="325" t="s">
        <v>10982</v>
      </c>
    </row>
    <row r="647" spans="1:18" x14ac:dyDescent="0.25">
      <c r="A647" s="260">
        <v>41717</v>
      </c>
      <c r="B647" s="303" t="s">
        <v>13706</v>
      </c>
      <c r="C647" s="288" t="s">
        <v>13314</v>
      </c>
      <c r="D647" s="288" t="s">
        <v>13129</v>
      </c>
      <c r="E647" s="318" t="s">
        <v>15628</v>
      </c>
      <c r="F647" s="288" t="s">
        <v>9327</v>
      </c>
      <c r="G647" s="288" t="s">
        <v>7781</v>
      </c>
      <c r="H647" s="288" t="s">
        <v>602</v>
      </c>
      <c r="I647" s="288" t="s">
        <v>13315</v>
      </c>
      <c r="J647" s="266">
        <v>41731</v>
      </c>
      <c r="K647" s="255"/>
      <c r="L647" s="263">
        <v>41732</v>
      </c>
      <c r="M647" s="264">
        <v>18</v>
      </c>
      <c r="N647" s="265">
        <v>3.95</v>
      </c>
      <c r="O647" s="271"/>
      <c r="P647" s="325" t="s">
        <v>13316</v>
      </c>
    </row>
    <row r="648" spans="1:18" x14ac:dyDescent="0.25">
      <c r="A648" s="260">
        <v>41719</v>
      </c>
      <c r="B648" s="303" t="s">
        <v>13208</v>
      </c>
      <c r="C648" s="288" t="s">
        <v>2215</v>
      </c>
      <c r="D648" s="288" t="s">
        <v>2215</v>
      </c>
      <c r="E648" s="288" t="s">
        <v>6508</v>
      </c>
      <c r="F648" s="288" t="s">
        <v>7813</v>
      </c>
      <c r="G648" s="318" t="s">
        <v>14668</v>
      </c>
      <c r="H648" s="288" t="s">
        <v>9811</v>
      </c>
      <c r="I648" s="267">
        <v>280</v>
      </c>
      <c r="J648" s="266">
        <v>41722</v>
      </c>
      <c r="K648" s="255"/>
      <c r="L648" s="263">
        <v>41701</v>
      </c>
      <c r="M648" s="264">
        <v>280</v>
      </c>
      <c r="N648" s="265">
        <v>13.8</v>
      </c>
      <c r="O648" s="271"/>
      <c r="P648" s="325" t="s">
        <v>10981</v>
      </c>
      <c r="Q648" s="381">
        <f>N648/20</f>
        <v>0.69000000000000006</v>
      </c>
      <c r="R648" s="381">
        <f>Q648/0.43</f>
        <v>1.6046511627906979</v>
      </c>
    </row>
    <row r="649" spans="1:18" x14ac:dyDescent="0.25">
      <c r="A649" s="260">
        <v>41724</v>
      </c>
      <c r="B649" s="261">
        <v>341</v>
      </c>
      <c r="C649" s="288" t="s">
        <v>12982</v>
      </c>
      <c r="D649" s="288" t="s">
        <v>13062</v>
      </c>
      <c r="E649" s="288" t="s">
        <v>6508</v>
      </c>
      <c r="F649" s="267"/>
      <c r="G649" s="288" t="s">
        <v>12984</v>
      </c>
      <c r="H649" s="267">
        <v>240</v>
      </c>
      <c r="I649" s="267">
        <v>40</v>
      </c>
      <c r="J649" s="266">
        <v>41729</v>
      </c>
      <c r="K649" s="255"/>
      <c r="L649" s="263">
        <v>41726</v>
      </c>
      <c r="M649" s="264">
        <v>40</v>
      </c>
      <c r="N649" s="265">
        <v>23.97</v>
      </c>
      <c r="O649" s="271"/>
      <c r="P649" s="325" t="s">
        <v>10981</v>
      </c>
    </row>
    <row r="650" spans="1:18" x14ac:dyDescent="0.25">
      <c r="A650" s="260">
        <v>41724</v>
      </c>
      <c r="B650" s="261">
        <v>342</v>
      </c>
      <c r="C650" s="288" t="s">
        <v>13004</v>
      </c>
      <c r="D650" s="288" t="s">
        <v>13005</v>
      </c>
      <c r="E650" s="288" t="s">
        <v>4575</v>
      </c>
      <c r="F650" s="288" t="s">
        <v>9327</v>
      </c>
      <c r="G650" s="288" t="s">
        <v>13369</v>
      </c>
      <c r="H650" s="288" t="s">
        <v>13379</v>
      </c>
      <c r="I650" s="267">
        <v>1</v>
      </c>
      <c r="J650" s="266">
        <v>41729</v>
      </c>
      <c r="K650" s="255"/>
      <c r="L650" s="263">
        <v>41729</v>
      </c>
      <c r="M650" s="264">
        <v>1</v>
      </c>
      <c r="N650" s="265">
        <v>381</v>
      </c>
      <c r="O650" s="271"/>
      <c r="P650" s="325" t="s">
        <v>10981</v>
      </c>
    </row>
    <row r="651" spans="1:18" x14ac:dyDescent="0.25">
      <c r="A651" s="260">
        <v>41729</v>
      </c>
      <c r="B651" s="303" t="s">
        <v>13409</v>
      </c>
      <c r="C651" s="288" t="s">
        <v>13410</v>
      </c>
      <c r="D651" s="288" t="s">
        <v>13411</v>
      </c>
      <c r="E651" s="288" t="s">
        <v>9415</v>
      </c>
      <c r="F651" s="288" t="s">
        <v>6884</v>
      </c>
      <c r="G651" s="288" t="s">
        <v>13412</v>
      </c>
      <c r="H651" s="288" t="s">
        <v>9535</v>
      </c>
      <c r="I651" s="267">
        <v>145</v>
      </c>
      <c r="J651" s="266">
        <v>41773</v>
      </c>
      <c r="K651" s="255"/>
      <c r="L651" s="263">
        <v>41774</v>
      </c>
      <c r="M651" s="264">
        <f>16+48+48+49</f>
        <v>161</v>
      </c>
      <c r="N651" s="265">
        <v>94</v>
      </c>
      <c r="O651" s="271"/>
      <c r="P651" s="325" t="s">
        <v>10980</v>
      </c>
    </row>
    <row r="652" spans="1:18" x14ac:dyDescent="0.25">
      <c r="A652" s="384">
        <v>41731</v>
      </c>
      <c r="B652" s="303">
        <v>347</v>
      </c>
      <c r="C652" s="288" t="s">
        <v>12982</v>
      </c>
      <c r="D652" s="288" t="s">
        <v>12983</v>
      </c>
      <c r="E652" s="288" t="s">
        <v>13240</v>
      </c>
      <c r="F652" s="267">
        <v>4.4999999999999998E-2</v>
      </c>
      <c r="G652" s="288" t="s">
        <v>13399</v>
      </c>
      <c r="H652" s="288" t="s">
        <v>13242</v>
      </c>
      <c r="I652" s="267">
        <v>15</v>
      </c>
      <c r="J652" s="266"/>
      <c r="K652" s="255"/>
      <c r="L652" s="263">
        <v>41732</v>
      </c>
      <c r="M652" s="264">
        <v>15</v>
      </c>
      <c r="N652" s="265"/>
      <c r="O652" s="271"/>
    </row>
    <row r="653" spans="1:18" x14ac:dyDescent="0.25">
      <c r="A653" s="384">
        <v>41731</v>
      </c>
      <c r="B653" s="261">
        <v>348</v>
      </c>
      <c r="C653" s="288" t="s">
        <v>13397</v>
      </c>
      <c r="D653" s="288" t="s">
        <v>13398</v>
      </c>
      <c r="E653" s="288" t="s">
        <v>9415</v>
      </c>
      <c r="F653" s="267" t="s">
        <v>10255</v>
      </c>
      <c r="G653" s="288" t="s">
        <v>7334</v>
      </c>
      <c r="H653" s="288" t="s">
        <v>9535</v>
      </c>
      <c r="I653" s="267">
        <v>52</v>
      </c>
      <c r="J653" s="266"/>
      <c r="K653" s="255"/>
      <c r="L653" s="263">
        <v>41746</v>
      </c>
      <c r="M653" s="264">
        <f>2080/40</f>
        <v>52</v>
      </c>
      <c r="N653" s="265"/>
      <c r="O653" s="271"/>
    </row>
    <row r="654" spans="1:18" x14ac:dyDescent="0.25">
      <c r="A654" s="384">
        <v>41731</v>
      </c>
      <c r="B654" s="261">
        <v>348</v>
      </c>
      <c r="C654" s="288" t="s">
        <v>13397</v>
      </c>
      <c r="D654" s="288" t="s">
        <v>13398</v>
      </c>
      <c r="E654" s="288" t="s">
        <v>9415</v>
      </c>
      <c r="F654" s="267" t="s">
        <v>6884</v>
      </c>
      <c r="G654" s="288" t="s">
        <v>6465</v>
      </c>
      <c r="H654" s="288" t="s">
        <v>9535</v>
      </c>
      <c r="I654" s="267">
        <v>14</v>
      </c>
      <c r="J654" s="266"/>
      <c r="K654" s="255"/>
      <c r="L654" s="263">
        <v>41746</v>
      </c>
      <c r="M654" s="264">
        <v>14</v>
      </c>
      <c r="N654" s="265"/>
      <c r="O654" s="271"/>
    </row>
    <row r="655" spans="1:18" x14ac:dyDescent="0.25">
      <c r="A655" s="384">
        <v>41731</v>
      </c>
      <c r="B655" s="261">
        <v>349</v>
      </c>
      <c r="C655" s="288" t="s">
        <v>12982</v>
      </c>
      <c r="D655" s="288" t="s">
        <v>12983</v>
      </c>
      <c r="E655" s="288" t="s">
        <v>7521</v>
      </c>
      <c r="F655" s="288" t="s">
        <v>11863</v>
      </c>
      <c r="G655" s="288" t="s">
        <v>13258</v>
      </c>
      <c r="H655" s="288" t="s">
        <v>9535</v>
      </c>
      <c r="I655" s="267">
        <v>5</v>
      </c>
      <c r="J655" s="266"/>
      <c r="K655" s="255"/>
      <c r="L655" s="263">
        <v>41733</v>
      </c>
      <c r="M655" s="264">
        <v>5</v>
      </c>
      <c r="N655" s="265"/>
      <c r="O655" s="271"/>
    </row>
    <row r="656" spans="1:18" x14ac:dyDescent="0.25">
      <c r="A656" s="260">
        <v>41732</v>
      </c>
      <c r="B656" s="303" t="s">
        <v>13413</v>
      </c>
      <c r="C656" s="288" t="s">
        <v>13414</v>
      </c>
      <c r="D656" s="288" t="s">
        <v>13415</v>
      </c>
      <c r="E656" s="318" t="s">
        <v>15628</v>
      </c>
      <c r="F656" s="288" t="s">
        <v>9327</v>
      </c>
      <c r="G656" s="288" t="s">
        <v>13416</v>
      </c>
      <c r="H656" s="288" t="s">
        <v>6867</v>
      </c>
      <c r="I656" s="267">
        <v>45</v>
      </c>
      <c r="J656" s="266">
        <v>41747</v>
      </c>
      <c r="K656" s="255"/>
      <c r="L656" s="263">
        <v>41747</v>
      </c>
      <c r="M656" s="264">
        <v>45</v>
      </c>
      <c r="N656" s="265">
        <v>362.45</v>
      </c>
      <c r="O656" s="271"/>
      <c r="P656" s="325" t="s">
        <v>10980</v>
      </c>
    </row>
    <row r="657" spans="1:18" x14ac:dyDescent="0.25">
      <c r="A657" s="260">
        <v>41739</v>
      </c>
      <c r="B657" s="261">
        <v>352</v>
      </c>
      <c r="C657" s="288" t="s">
        <v>13450</v>
      </c>
      <c r="D657" s="288" t="s">
        <v>13451</v>
      </c>
      <c r="E657" s="288" t="s">
        <v>12949</v>
      </c>
      <c r="F657" s="267"/>
      <c r="G657" s="288" t="s">
        <v>3697</v>
      </c>
      <c r="H657" s="267"/>
      <c r="I657" s="267">
        <v>1700</v>
      </c>
      <c r="J657" s="266">
        <v>41759</v>
      </c>
      <c r="K657" s="255"/>
      <c r="L657" s="263">
        <v>41760</v>
      </c>
      <c r="M657" s="264">
        <v>1700</v>
      </c>
      <c r="N657" s="265">
        <v>0.40799999999999997</v>
      </c>
      <c r="O657" s="271"/>
      <c r="P657" s="325" t="s">
        <v>10981</v>
      </c>
    </row>
    <row r="658" spans="1:18" x14ac:dyDescent="0.25">
      <c r="A658" s="260">
        <v>41739</v>
      </c>
      <c r="B658" s="261">
        <v>352</v>
      </c>
      <c r="C658" s="288" t="s">
        <v>13450</v>
      </c>
      <c r="D658" s="288" t="s">
        <v>13451</v>
      </c>
      <c r="E658" s="288" t="s">
        <v>12949</v>
      </c>
      <c r="F658" s="267"/>
      <c r="G658" s="288" t="s">
        <v>13452</v>
      </c>
      <c r="H658" s="267"/>
      <c r="I658" s="267">
        <v>4</v>
      </c>
      <c r="J658" s="266">
        <v>41759</v>
      </c>
      <c r="K658" s="255"/>
      <c r="L658" s="263">
        <v>41760</v>
      </c>
      <c r="M658" s="264">
        <v>4</v>
      </c>
      <c r="N658" s="265">
        <v>25</v>
      </c>
      <c r="O658" s="271"/>
      <c r="P658" s="325" t="s">
        <v>10981</v>
      </c>
    </row>
    <row r="659" spans="1:18" x14ac:dyDescent="0.25">
      <c r="A659" s="260">
        <v>41744</v>
      </c>
      <c r="B659" s="303">
        <v>353</v>
      </c>
      <c r="C659" s="288" t="s">
        <v>12982</v>
      </c>
      <c r="D659" s="288" t="s">
        <v>12983</v>
      </c>
      <c r="E659" s="288" t="s">
        <v>6508</v>
      </c>
      <c r="F659" s="288"/>
      <c r="G659" s="288" t="s">
        <v>12984</v>
      </c>
      <c r="H659" s="288">
        <v>240</v>
      </c>
      <c r="I659" s="267">
        <v>20</v>
      </c>
      <c r="J659" s="266">
        <v>41746</v>
      </c>
      <c r="K659" s="255"/>
      <c r="L659" s="263">
        <v>41746</v>
      </c>
      <c r="M659" s="264">
        <v>20</v>
      </c>
      <c r="N659" s="265">
        <v>23.97</v>
      </c>
      <c r="O659" s="271"/>
      <c r="P659" s="325" t="s">
        <v>10981</v>
      </c>
    </row>
    <row r="660" spans="1:18" x14ac:dyDescent="0.25">
      <c r="A660" s="260">
        <v>41745</v>
      </c>
      <c r="B660" s="261">
        <v>354</v>
      </c>
      <c r="C660" s="267" t="s">
        <v>12982</v>
      </c>
      <c r="D660" s="267" t="s">
        <v>13062</v>
      </c>
      <c r="E660" s="288" t="s">
        <v>5941</v>
      </c>
      <c r="F660" s="288" t="s">
        <v>15080</v>
      </c>
      <c r="G660" s="267" t="s">
        <v>12357</v>
      </c>
      <c r="H660" s="267">
        <v>48</v>
      </c>
      <c r="I660" s="267">
        <v>120</v>
      </c>
      <c r="J660" s="266">
        <v>41751</v>
      </c>
      <c r="K660" s="255"/>
      <c r="L660" s="263">
        <v>41751</v>
      </c>
      <c r="M660" s="264">
        <v>4</v>
      </c>
      <c r="N660" s="265">
        <v>117.53</v>
      </c>
      <c r="O660" s="271"/>
      <c r="P660" s="325" t="s">
        <v>10981</v>
      </c>
      <c r="Q660" s="381"/>
      <c r="R660" s="381"/>
    </row>
    <row r="661" spans="1:18" x14ac:dyDescent="0.25">
      <c r="A661" s="260">
        <v>41745</v>
      </c>
      <c r="B661" s="261">
        <v>355</v>
      </c>
      <c r="C661" s="267" t="s">
        <v>13450</v>
      </c>
      <c r="D661" s="267" t="s">
        <v>13451</v>
      </c>
      <c r="E661" s="288" t="s">
        <v>6508</v>
      </c>
      <c r="F661" s="318" t="s">
        <v>8606</v>
      </c>
      <c r="G661" s="267" t="s">
        <v>6088</v>
      </c>
      <c r="H661" s="288" t="s">
        <v>13505</v>
      </c>
      <c r="I661" s="267">
        <v>50</v>
      </c>
      <c r="J661" s="266">
        <v>41751</v>
      </c>
      <c r="K661" s="255"/>
      <c r="L661" s="263">
        <v>41751</v>
      </c>
      <c r="M661" s="264">
        <v>50</v>
      </c>
      <c r="N661" s="265">
        <v>152</v>
      </c>
      <c r="O661" s="271"/>
      <c r="P661" s="325" t="s">
        <v>10981</v>
      </c>
      <c r="Q661" s="381"/>
      <c r="R661" s="381"/>
    </row>
    <row r="662" spans="1:18" x14ac:dyDescent="0.25">
      <c r="A662" s="260">
        <v>41747</v>
      </c>
      <c r="B662" s="261">
        <v>360</v>
      </c>
      <c r="C662" s="288" t="s">
        <v>12982</v>
      </c>
      <c r="D662" s="288" t="s">
        <v>13062</v>
      </c>
      <c r="E662" s="288" t="s">
        <v>13240</v>
      </c>
      <c r="F662" s="288" t="s">
        <v>7813</v>
      </c>
      <c r="G662" s="288" t="s">
        <v>13489</v>
      </c>
      <c r="H662" s="288" t="s">
        <v>13490</v>
      </c>
      <c r="I662" s="267">
        <v>15</v>
      </c>
      <c r="J662" s="266">
        <v>41747</v>
      </c>
      <c r="K662" s="255"/>
      <c r="L662" s="263">
        <v>41747</v>
      </c>
      <c r="M662" s="264">
        <v>15</v>
      </c>
      <c r="N662" s="265">
        <v>32.99</v>
      </c>
      <c r="O662" s="271"/>
      <c r="P662" s="325" t="s">
        <v>10981</v>
      </c>
    </row>
    <row r="663" spans="1:18" x14ac:dyDescent="0.25">
      <c r="A663" s="260">
        <v>41747</v>
      </c>
      <c r="B663" s="303" t="s">
        <v>13481</v>
      </c>
      <c r="C663" s="267" t="s">
        <v>2215</v>
      </c>
      <c r="D663" s="313" t="s">
        <v>7813</v>
      </c>
      <c r="E663" s="288" t="s">
        <v>5643</v>
      </c>
      <c r="F663" s="267" t="s">
        <v>7813</v>
      </c>
      <c r="G663" s="267" t="s">
        <v>10888</v>
      </c>
      <c r="H663" s="267">
        <v>240</v>
      </c>
      <c r="I663" s="267">
        <v>650</v>
      </c>
      <c r="J663" s="266">
        <v>41789</v>
      </c>
      <c r="K663" s="255"/>
      <c r="L663" s="263">
        <v>41772</v>
      </c>
      <c r="M663" s="264">
        <f>274+340</f>
        <v>614</v>
      </c>
      <c r="N663" s="265">
        <v>33.21</v>
      </c>
      <c r="O663" s="271"/>
      <c r="P663" s="325" t="s">
        <v>10981</v>
      </c>
      <c r="Q663" s="381">
        <f>N663/20</f>
        <v>1.6605000000000001</v>
      </c>
      <c r="R663" s="381">
        <f>Q663/0.769</f>
        <v>2.1592977893368013</v>
      </c>
    </row>
    <row r="664" spans="1:18" x14ac:dyDescent="0.25">
      <c r="A664" s="260">
        <v>41753</v>
      </c>
      <c r="B664" s="261">
        <v>361</v>
      </c>
      <c r="C664" s="288" t="s">
        <v>13556</v>
      </c>
      <c r="D664" s="288" t="s">
        <v>13557</v>
      </c>
      <c r="E664" s="318" t="s">
        <v>15628</v>
      </c>
      <c r="F664" s="288" t="s">
        <v>9327</v>
      </c>
      <c r="G664" s="288" t="s">
        <v>13558</v>
      </c>
      <c r="H664" s="288" t="s">
        <v>6867</v>
      </c>
      <c r="I664" s="267">
        <v>45</v>
      </c>
      <c r="J664" s="266">
        <v>41774</v>
      </c>
      <c r="K664" s="255"/>
      <c r="L664" s="263">
        <v>41766</v>
      </c>
      <c r="M664" s="264">
        <f>23+22</f>
        <v>45</v>
      </c>
      <c r="N664" s="265">
        <v>4.2</v>
      </c>
      <c r="O664" s="271"/>
      <c r="P664" s="325" t="s">
        <v>10982</v>
      </c>
    </row>
    <row r="665" spans="1:18" x14ac:dyDescent="0.25">
      <c r="A665" s="260">
        <v>41753</v>
      </c>
      <c r="B665" s="261">
        <v>362</v>
      </c>
      <c r="C665" s="288" t="s">
        <v>13559</v>
      </c>
      <c r="D665" s="288" t="s">
        <v>13560</v>
      </c>
      <c r="E665" s="288" t="s">
        <v>9415</v>
      </c>
      <c r="F665" s="288" t="s">
        <v>10255</v>
      </c>
      <c r="G665" s="288" t="s">
        <v>13561</v>
      </c>
      <c r="H665" s="288" t="s">
        <v>9535</v>
      </c>
      <c r="I665" s="267">
        <v>55</v>
      </c>
      <c r="J665" s="266">
        <v>41774</v>
      </c>
      <c r="K665" s="255"/>
      <c r="L665" s="263">
        <v>41764</v>
      </c>
      <c r="M665" s="264">
        <v>55</v>
      </c>
      <c r="N665" s="265">
        <v>1.75</v>
      </c>
      <c r="O665" s="271"/>
      <c r="P665" s="325" t="s">
        <v>10982</v>
      </c>
    </row>
    <row r="666" spans="1:18" x14ac:dyDescent="0.25">
      <c r="A666" s="260">
        <v>41759</v>
      </c>
      <c r="B666" s="261">
        <v>363</v>
      </c>
      <c r="C666" s="288" t="s">
        <v>13620</v>
      </c>
      <c r="D666" s="288" t="s">
        <v>13621</v>
      </c>
      <c r="E666" s="288" t="s">
        <v>9415</v>
      </c>
      <c r="F666" s="288" t="s">
        <v>8606</v>
      </c>
      <c r="G666" s="288" t="s">
        <v>12519</v>
      </c>
      <c r="H666" s="288" t="s">
        <v>9535</v>
      </c>
      <c r="I666" s="267">
        <v>13</v>
      </c>
      <c r="J666" s="266">
        <v>41774</v>
      </c>
      <c r="K666" s="255"/>
      <c r="L666" s="263">
        <v>41771</v>
      </c>
      <c r="M666" s="264">
        <v>13</v>
      </c>
      <c r="N666" s="265">
        <v>5.81</v>
      </c>
      <c r="O666" s="271"/>
      <c r="P666" s="325" t="s">
        <v>10982</v>
      </c>
    </row>
    <row r="667" spans="1:18" x14ac:dyDescent="0.25">
      <c r="A667" s="260">
        <v>41761</v>
      </c>
      <c r="B667" s="303" t="s">
        <v>13632</v>
      </c>
      <c r="C667" s="288" t="s">
        <v>13634</v>
      </c>
      <c r="D667" s="288" t="s">
        <v>13633</v>
      </c>
      <c r="E667" s="288" t="s">
        <v>8146</v>
      </c>
      <c r="F667" s="288" t="s">
        <v>9327</v>
      </c>
      <c r="G667" s="288" t="s">
        <v>13635</v>
      </c>
      <c r="H667" s="288" t="s">
        <v>6867</v>
      </c>
      <c r="I667" s="267">
        <v>51</v>
      </c>
      <c r="J667" s="266">
        <v>41792</v>
      </c>
      <c r="K667" s="255"/>
      <c r="L667" s="263">
        <v>41792</v>
      </c>
      <c r="M667" s="264">
        <f>25+26</f>
        <v>51</v>
      </c>
      <c r="N667" s="265">
        <v>475.59818181818179</v>
      </c>
      <c r="O667" s="271"/>
      <c r="P667" s="325" t="s">
        <v>10980</v>
      </c>
    </row>
    <row r="668" spans="1:18" x14ac:dyDescent="0.25">
      <c r="A668" s="260">
        <v>41761</v>
      </c>
      <c r="B668" s="303" t="s">
        <v>13632</v>
      </c>
      <c r="C668" s="288" t="s">
        <v>13634</v>
      </c>
      <c r="D668" s="288" t="s">
        <v>13633</v>
      </c>
      <c r="E668" s="288" t="s">
        <v>8146</v>
      </c>
      <c r="F668" s="288" t="s">
        <v>9327</v>
      </c>
      <c r="G668" s="288" t="s">
        <v>13636</v>
      </c>
      <c r="H668" s="288" t="s">
        <v>6867</v>
      </c>
      <c r="I668" s="267">
        <v>45</v>
      </c>
      <c r="J668" s="266">
        <v>41792</v>
      </c>
      <c r="K668" s="255"/>
      <c r="L668" s="263">
        <v>41792</v>
      </c>
      <c r="M668" s="264">
        <f>22+23</f>
        <v>45</v>
      </c>
      <c r="N668" s="265">
        <v>455.34484848484846</v>
      </c>
      <c r="O668" s="271"/>
      <c r="P668" s="325" t="s">
        <v>10980</v>
      </c>
    </row>
    <row r="669" spans="1:18" x14ac:dyDescent="0.25">
      <c r="A669" s="260">
        <v>41761</v>
      </c>
      <c r="B669" s="303" t="s">
        <v>13632</v>
      </c>
      <c r="C669" s="288" t="s">
        <v>13634</v>
      </c>
      <c r="D669" s="288" t="s">
        <v>13633</v>
      </c>
      <c r="E669" s="288" t="s">
        <v>8146</v>
      </c>
      <c r="F669" s="288" t="s">
        <v>9327</v>
      </c>
      <c r="G669" s="288" t="s">
        <v>13637</v>
      </c>
      <c r="H669" s="288" t="s">
        <v>6867</v>
      </c>
      <c r="I669" s="267">
        <v>36</v>
      </c>
      <c r="J669" s="266">
        <v>41792</v>
      </c>
      <c r="K669" s="255"/>
      <c r="L669" s="263">
        <v>41792</v>
      </c>
      <c r="M669" s="264">
        <f>18+18</f>
        <v>36</v>
      </c>
      <c r="N669" s="265">
        <v>491.63207070707062</v>
      </c>
      <c r="O669" s="271"/>
      <c r="P669" s="325" t="s">
        <v>10980</v>
      </c>
    </row>
    <row r="670" spans="1:18" x14ac:dyDescent="0.25">
      <c r="A670" s="260">
        <v>41767</v>
      </c>
      <c r="B670" s="303" t="s">
        <v>13658</v>
      </c>
      <c r="C670" s="288" t="s">
        <v>2215</v>
      </c>
      <c r="D670" s="288" t="s">
        <v>2215</v>
      </c>
      <c r="E670" s="288" t="s">
        <v>6508</v>
      </c>
      <c r="F670" s="288" t="s">
        <v>9327</v>
      </c>
      <c r="G670" s="288" t="s">
        <v>12979</v>
      </c>
      <c r="H670" s="288" t="s">
        <v>9811</v>
      </c>
      <c r="I670" s="267">
        <v>292</v>
      </c>
      <c r="J670" s="266">
        <v>41772</v>
      </c>
      <c r="K670" s="255"/>
      <c r="L670" s="263">
        <v>41771</v>
      </c>
      <c r="M670" s="264">
        <f>100+96+96</f>
        <v>292</v>
      </c>
      <c r="N670" s="265">
        <v>16.7</v>
      </c>
      <c r="O670" s="271"/>
      <c r="P670" s="325" t="s">
        <v>10981</v>
      </c>
      <c r="Q670" s="381">
        <f>N670/20</f>
        <v>0.83499999999999996</v>
      </c>
      <c r="R670" s="381">
        <f>Q670/0.43</f>
        <v>1.941860465116279</v>
      </c>
    </row>
    <row r="671" spans="1:18" x14ac:dyDescent="0.25">
      <c r="A671" s="260">
        <v>41767</v>
      </c>
      <c r="B671" s="303" t="s">
        <v>13658</v>
      </c>
      <c r="C671" s="288" t="s">
        <v>13634</v>
      </c>
      <c r="D671" s="288" t="s">
        <v>13633</v>
      </c>
      <c r="E671" s="288" t="s">
        <v>6508</v>
      </c>
      <c r="F671" s="288" t="s">
        <v>6884</v>
      </c>
      <c r="G671" s="288" t="s">
        <v>9873</v>
      </c>
      <c r="H671" s="288" t="s">
        <v>9535</v>
      </c>
      <c r="I671" s="267">
        <v>40</v>
      </c>
      <c r="J671" s="266">
        <v>41772</v>
      </c>
      <c r="K671" s="255" t="s">
        <v>12047</v>
      </c>
      <c r="L671" s="263">
        <v>41772</v>
      </c>
      <c r="M671" s="264">
        <v>40</v>
      </c>
      <c r="N671" s="265">
        <v>36.65</v>
      </c>
      <c r="O671" s="271"/>
      <c r="P671" s="325" t="s">
        <v>10980</v>
      </c>
    </row>
    <row r="672" spans="1:18" x14ac:dyDescent="0.25">
      <c r="A672" s="260">
        <v>41772</v>
      </c>
      <c r="B672" s="303" t="s">
        <v>13705</v>
      </c>
      <c r="C672" s="288" t="s">
        <v>13687</v>
      </c>
      <c r="D672" s="288" t="s">
        <v>13686</v>
      </c>
      <c r="E672" s="318" t="s">
        <v>15628</v>
      </c>
      <c r="F672" s="288" t="s">
        <v>9327</v>
      </c>
      <c r="G672" s="288" t="s">
        <v>12163</v>
      </c>
      <c r="H672" s="288" t="s">
        <v>6867</v>
      </c>
      <c r="I672" s="288">
        <v>26</v>
      </c>
      <c r="J672" s="266">
        <v>41786</v>
      </c>
      <c r="K672" s="255"/>
      <c r="L672" s="263">
        <v>41788</v>
      </c>
      <c r="M672" s="264">
        <v>26</v>
      </c>
      <c r="N672" s="265"/>
      <c r="O672" s="271"/>
    </row>
    <row r="673" spans="1:18" x14ac:dyDescent="0.25">
      <c r="A673" s="260">
        <v>41778</v>
      </c>
      <c r="B673" s="303" t="s">
        <v>13208</v>
      </c>
      <c r="C673" s="267" t="s">
        <v>2215</v>
      </c>
      <c r="D673" s="267" t="s">
        <v>2215</v>
      </c>
      <c r="E673" s="267" t="s">
        <v>6508</v>
      </c>
      <c r="F673" s="267" t="s">
        <v>7813</v>
      </c>
      <c r="G673" s="318" t="s">
        <v>14668</v>
      </c>
      <c r="H673" s="267" t="s">
        <v>9811</v>
      </c>
      <c r="I673" s="267">
        <v>280</v>
      </c>
      <c r="J673" s="266">
        <v>41780</v>
      </c>
      <c r="K673" s="255"/>
      <c r="L673" s="263">
        <v>41780</v>
      </c>
      <c r="M673" s="264">
        <v>280</v>
      </c>
      <c r="N673" s="265">
        <v>13.8</v>
      </c>
      <c r="O673" s="271"/>
      <c r="P673" s="325" t="s">
        <v>10981</v>
      </c>
      <c r="Q673" s="381">
        <f>N673/20</f>
        <v>0.69000000000000006</v>
      </c>
      <c r="R673" s="381">
        <f>Q673/0.43</f>
        <v>1.6046511627906979</v>
      </c>
    </row>
    <row r="674" spans="1:18" x14ac:dyDescent="0.25">
      <c r="A674" s="260">
        <v>41778</v>
      </c>
      <c r="B674" s="303" t="s">
        <v>13704</v>
      </c>
      <c r="C674" s="288" t="s">
        <v>2215</v>
      </c>
      <c r="D674" s="288" t="s">
        <v>2215</v>
      </c>
      <c r="E674" s="288" t="s">
        <v>6508</v>
      </c>
      <c r="F674" s="288" t="s">
        <v>9327</v>
      </c>
      <c r="G674" s="318" t="s">
        <v>12979</v>
      </c>
      <c r="H674" s="288" t="s">
        <v>9811</v>
      </c>
      <c r="I674" s="267">
        <v>195</v>
      </c>
      <c r="J674" s="266">
        <v>41780</v>
      </c>
      <c r="K674" s="255"/>
      <c r="L674" s="263">
        <v>41780</v>
      </c>
      <c r="M674" s="264">
        <v>195</v>
      </c>
      <c r="N674" s="265">
        <v>16.7</v>
      </c>
      <c r="O674" s="271"/>
      <c r="P674" s="325" t="s">
        <v>10981</v>
      </c>
      <c r="Q674" s="381">
        <f>N674/20</f>
        <v>0.83499999999999996</v>
      </c>
      <c r="R674" s="381">
        <f>Q674/0.43</f>
        <v>1.941860465116279</v>
      </c>
    </row>
    <row r="675" spans="1:18" x14ac:dyDescent="0.25">
      <c r="A675" s="260">
        <v>41778</v>
      </c>
      <c r="B675" s="303" t="s">
        <v>13717</v>
      </c>
      <c r="C675" s="288" t="s">
        <v>2215</v>
      </c>
      <c r="D675" s="288" t="s">
        <v>2215</v>
      </c>
      <c r="E675" s="288" t="s">
        <v>6508</v>
      </c>
      <c r="F675" s="288" t="s">
        <v>8721</v>
      </c>
      <c r="G675" s="288" t="s">
        <v>13718</v>
      </c>
      <c r="H675" s="288" t="s">
        <v>3371</v>
      </c>
      <c r="I675" s="267">
        <v>1</v>
      </c>
      <c r="J675" s="266">
        <v>41782</v>
      </c>
      <c r="K675" s="255"/>
      <c r="L675" s="263">
        <v>41786</v>
      </c>
      <c r="M675" s="264">
        <v>1</v>
      </c>
      <c r="N675" s="265">
        <v>207.26</v>
      </c>
      <c r="O675" s="271"/>
      <c r="P675" s="325" t="s">
        <v>10980</v>
      </c>
    </row>
    <row r="676" spans="1:18" x14ac:dyDescent="0.25">
      <c r="A676" s="260">
        <v>41782</v>
      </c>
      <c r="B676" s="303" t="s">
        <v>13722</v>
      </c>
      <c r="C676" s="288" t="s">
        <v>13723</v>
      </c>
      <c r="D676" s="288" t="s">
        <v>13724</v>
      </c>
      <c r="E676" s="288" t="s">
        <v>6508</v>
      </c>
      <c r="F676" s="288" t="s">
        <v>8606</v>
      </c>
      <c r="G676" s="288" t="s">
        <v>13725</v>
      </c>
      <c r="H676" s="288" t="s">
        <v>5550</v>
      </c>
      <c r="I676" s="267">
        <v>1</v>
      </c>
      <c r="J676" s="266">
        <v>41789</v>
      </c>
      <c r="K676" s="255"/>
      <c r="L676" s="263">
        <v>41794</v>
      </c>
      <c r="M676" s="264">
        <v>1</v>
      </c>
      <c r="N676" s="265">
        <v>358.02</v>
      </c>
      <c r="O676" s="271"/>
      <c r="P676" s="325" t="s">
        <v>10980</v>
      </c>
    </row>
    <row r="677" spans="1:18" x14ac:dyDescent="0.25">
      <c r="A677" s="260">
        <v>41782</v>
      </c>
      <c r="B677" s="303" t="s">
        <v>13722</v>
      </c>
      <c r="C677" s="288" t="s">
        <v>13723</v>
      </c>
      <c r="D677" s="288" t="s">
        <v>13724</v>
      </c>
      <c r="E677" s="288" t="s">
        <v>6508</v>
      </c>
      <c r="F677" s="288" t="s">
        <v>8606</v>
      </c>
      <c r="G677" s="288" t="s">
        <v>13725</v>
      </c>
      <c r="H677" s="288" t="s">
        <v>1829</v>
      </c>
      <c r="I677" s="267">
        <v>5</v>
      </c>
      <c r="J677" s="266">
        <v>41789</v>
      </c>
      <c r="K677" s="255"/>
      <c r="L677" s="263">
        <v>41794</v>
      </c>
      <c r="M677" s="264">
        <v>5</v>
      </c>
      <c r="N677" s="265">
        <v>282.83</v>
      </c>
      <c r="O677" s="271"/>
      <c r="P677" s="325" t="s">
        <v>10980</v>
      </c>
    </row>
    <row r="678" spans="1:18" x14ac:dyDescent="0.25">
      <c r="A678" s="260">
        <v>41789</v>
      </c>
      <c r="B678" s="261">
        <v>371</v>
      </c>
      <c r="C678" s="288" t="s">
        <v>13741</v>
      </c>
      <c r="D678" s="288" t="s">
        <v>13742</v>
      </c>
      <c r="E678" s="288" t="s">
        <v>8560</v>
      </c>
      <c r="F678" s="288" t="s">
        <v>9327</v>
      </c>
      <c r="G678" s="288" t="s">
        <v>13743</v>
      </c>
      <c r="H678" s="288" t="s">
        <v>6867</v>
      </c>
      <c r="I678" s="267">
        <v>1</v>
      </c>
      <c r="J678" s="266">
        <v>41793</v>
      </c>
      <c r="K678" s="255"/>
      <c r="L678" s="263">
        <v>41793</v>
      </c>
      <c r="M678" s="264">
        <v>1</v>
      </c>
      <c r="N678" s="265">
        <v>427.23</v>
      </c>
      <c r="O678" s="271"/>
      <c r="P678" s="325" t="s">
        <v>10981</v>
      </c>
    </row>
    <row r="679" spans="1:18" x14ac:dyDescent="0.25">
      <c r="A679" s="260">
        <v>41789</v>
      </c>
      <c r="B679" s="303" t="s">
        <v>13766</v>
      </c>
      <c r="C679" s="267" t="s">
        <v>13723</v>
      </c>
      <c r="D679" s="267" t="s">
        <v>13724</v>
      </c>
      <c r="E679" s="288" t="s">
        <v>9415</v>
      </c>
      <c r="F679" s="288" t="s">
        <v>8606</v>
      </c>
      <c r="G679" s="288" t="s">
        <v>13725</v>
      </c>
      <c r="H679" s="288" t="s">
        <v>5876</v>
      </c>
      <c r="I679" s="267">
        <v>165</v>
      </c>
      <c r="J679" s="266">
        <v>41850</v>
      </c>
      <c r="K679" s="255"/>
      <c r="L679" s="263">
        <v>41855</v>
      </c>
      <c r="M679" s="264">
        <f>25+25+26+18+17+17+17+20</f>
        <v>165</v>
      </c>
      <c r="N679" s="265">
        <v>259.58999999999997</v>
      </c>
      <c r="O679" s="271"/>
      <c r="P679" s="325" t="s">
        <v>10980</v>
      </c>
    </row>
    <row r="680" spans="1:18" x14ac:dyDescent="0.25">
      <c r="A680" s="260">
        <v>41789</v>
      </c>
      <c r="B680" s="303" t="s">
        <v>13766</v>
      </c>
      <c r="C680" s="267" t="s">
        <v>13723</v>
      </c>
      <c r="D680" s="267" t="s">
        <v>13724</v>
      </c>
      <c r="E680" s="267" t="s">
        <v>9415</v>
      </c>
      <c r="F680" s="267" t="s">
        <v>8606</v>
      </c>
      <c r="G680" s="267" t="s">
        <v>13725</v>
      </c>
      <c r="H680" s="288" t="s">
        <v>13768</v>
      </c>
      <c r="I680" s="267">
        <v>5</v>
      </c>
      <c r="J680" s="266">
        <v>41850</v>
      </c>
      <c r="K680" s="255"/>
      <c r="L680" s="263">
        <v>41858</v>
      </c>
      <c r="M680" s="264">
        <v>5</v>
      </c>
      <c r="N680" s="265">
        <v>224.98</v>
      </c>
      <c r="O680" s="271"/>
      <c r="P680" s="325" t="s">
        <v>10980</v>
      </c>
    </row>
    <row r="681" spans="1:18" x14ac:dyDescent="0.25">
      <c r="A681" s="260">
        <v>41789</v>
      </c>
      <c r="B681" s="303" t="s">
        <v>13766</v>
      </c>
      <c r="C681" s="267" t="s">
        <v>13723</v>
      </c>
      <c r="D681" s="267" t="s">
        <v>13724</v>
      </c>
      <c r="E681" s="288" t="s">
        <v>9415</v>
      </c>
      <c r="F681" s="288" t="s">
        <v>8606</v>
      </c>
      <c r="G681" s="288" t="s">
        <v>13725</v>
      </c>
      <c r="H681" s="288" t="s">
        <v>9535</v>
      </c>
      <c r="I681" s="267">
        <v>725</v>
      </c>
      <c r="J681" s="266">
        <v>41850</v>
      </c>
      <c r="K681" s="255"/>
      <c r="L681" s="263">
        <v>41890</v>
      </c>
      <c r="M681" s="264">
        <f>(374-5)+355</f>
        <v>724</v>
      </c>
      <c r="N681" s="265">
        <v>207.67</v>
      </c>
      <c r="O681" s="271"/>
      <c r="P681" s="325" t="s">
        <v>10980</v>
      </c>
    </row>
    <row r="682" spans="1:18" x14ac:dyDescent="0.25">
      <c r="A682" s="260">
        <v>41789</v>
      </c>
      <c r="B682" s="303" t="s">
        <v>13766</v>
      </c>
      <c r="C682" s="267" t="s">
        <v>13723</v>
      </c>
      <c r="D682" s="267" t="s">
        <v>13724</v>
      </c>
      <c r="E682" s="288" t="s">
        <v>9415</v>
      </c>
      <c r="F682" s="288" t="s">
        <v>8606</v>
      </c>
      <c r="G682" s="288" t="s">
        <v>13767</v>
      </c>
      <c r="H682" s="288" t="s">
        <v>13768</v>
      </c>
      <c r="I682" s="267">
        <v>5</v>
      </c>
      <c r="J682" s="266">
        <v>41850</v>
      </c>
      <c r="K682" s="255"/>
      <c r="L682" s="263">
        <v>41919</v>
      </c>
      <c r="M682" s="264">
        <v>6</v>
      </c>
      <c r="N682" s="265">
        <v>341.67</v>
      </c>
      <c r="O682" s="271"/>
      <c r="P682" s="325" t="s">
        <v>10980</v>
      </c>
    </row>
    <row r="683" spans="1:18" x14ac:dyDescent="0.25">
      <c r="A683" s="260">
        <v>41789</v>
      </c>
      <c r="B683" s="303" t="s">
        <v>13766</v>
      </c>
      <c r="C683" s="267" t="s">
        <v>13723</v>
      </c>
      <c r="D683" s="267" t="s">
        <v>13724</v>
      </c>
      <c r="E683" s="288" t="s">
        <v>9415</v>
      </c>
      <c r="F683" s="288" t="s">
        <v>8606</v>
      </c>
      <c r="G683" s="288" t="s">
        <v>13767</v>
      </c>
      <c r="H683" s="288" t="s">
        <v>9535</v>
      </c>
      <c r="I683" s="267">
        <v>435</v>
      </c>
      <c r="J683" s="266">
        <v>41850</v>
      </c>
      <c r="K683" s="255"/>
      <c r="L683" s="263">
        <v>41919</v>
      </c>
      <c r="M683" s="264">
        <f>37+37+37+37+37+37+37+37+37+37+37+37</f>
        <v>444</v>
      </c>
      <c r="N683" s="265">
        <v>315.38</v>
      </c>
      <c r="O683" s="271"/>
      <c r="P683" s="325" t="s">
        <v>10980</v>
      </c>
    </row>
    <row r="684" spans="1:18" x14ac:dyDescent="0.25">
      <c r="A684" s="260">
        <v>41789</v>
      </c>
      <c r="B684" s="303" t="s">
        <v>13805</v>
      </c>
      <c r="C684" s="288" t="s">
        <v>13723</v>
      </c>
      <c r="D684" s="288" t="s">
        <v>13724</v>
      </c>
      <c r="E684" s="288" t="s">
        <v>5643</v>
      </c>
      <c r="F684" s="288" t="s">
        <v>10857</v>
      </c>
      <c r="G684" s="288" t="s">
        <v>13806</v>
      </c>
      <c r="H684" s="288">
        <v>204</v>
      </c>
      <c r="I684" s="267">
        <v>75</v>
      </c>
      <c r="J684" s="266">
        <v>41823</v>
      </c>
      <c r="K684" s="255"/>
      <c r="L684" s="263">
        <v>41844</v>
      </c>
      <c r="M684" s="264">
        <f>47+18</f>
        <v>65</v>
      </c>
      <c r="N684" s="265">
        <v>44.819000000000003</v>
      </c>
      <c r="O684" s="271"/>
      <c r="P684" s="325" t="s">
        <v>10981</v>
      </c>
      <c r="Q684" s="381">
        <f>N684/17</f>
        <v>2.6364117647058825</v>
      </c>
    </row>
    <row r="685" spans="1:18" x14ac:dyDescent="0.25">
      <c r="A685" s="260">
        <v>41799</v>
      </c>
      <c r="B685" s="261">
        <v>376</v>
      </c>
      <c r="C685" s="288" t="s">
        <v>12982</v>
      </c>
      <c r="D685" s="288" t="s">
        <v>12983</v>
      </c>
      <c r="E685" s="288" t="s">
        <v>6508</v>
      </c>
      <c r="F685" s="288" t="s">
        <v>8606</v>
      </c>
      <c r="G685" s="288" t="s">
        <v>13812</v>
      </c>
      <c r="H685" s="288" t="s">
        <v>13813</v>
      </c>
      <c r="I685" s="267">
        <v>10</v>
      </c>
      <c r="J685" s="266">
        <v>41801</v>
      </c>
      <c r="K685" s="255"/>
      <c r="L685" s="263">
        <v>41801</v>
      </c>
      <c r="M685" s="264">
        <v>11</v>
      </c>
      <c r="N685" s="265">
        <v>23.97</v>
      </c>
      <c r="O685" s="271"/>
      <c r="P685" s="325" t="s">
        <v>10981</v>
      </c>
    </row>
    <row r="686" spans="1:18" x14ac:dyDescent="0.25">
      <c r="A686" s="260">
        <v>41799</v>
      </c>
      <c r="B686" s="261">
        <v>377</v>
      </c>
      <c r="C686" s="288" t="s">
        <v>12982</v>
      </c>
      <c r="D686" s="288" t="s">
        <v>12983</v>
      </c>
      <c r="E686" s="288" t="s">
        <v>6508</v>
      </c>
      <c r="F686" s="288" t="s">
        <v>8606</v>
      </c>
      <c r="G686" s="288" t="s">
        <v>13814</v>
      </c>
      <c r="H686" s="288" t="s">
        <v>4432</v>
      </c>
      <c r="I686" s="267">
        <v>2</v>
      </c>
      <c r="J686" s="266">
        <v>41800</v>
      </c>
      <c r="K686" s="255"/>
      <c r="L686" s="263">
        <v>41801</v>
      </c>
      <c r="M686" s="264">
        <v>2</v>
      </c>
      <c r="N686" s="265">
        <v>3.25</v>
      </c>
      <c r="O686" s="271"/>
      <c r="P686" s="325" t="s">
        <v>10982</v>
      </c>
    </row>
    <row r="687" spans="1:18" x14ac:dyDescent="0.25">
      <c r="A687" s="260">
        <v>41799</v>
      </c>
      <c r="B687" s="261">
        <v>377</v>
      </c>
      <c r="C687" s="288" t="s">
        <v>12982</v>
      </c>
      <c r="D687" s="288" t="s">
        <v>12983</v>
      </c>
      <c r="E687" s="288" t="s">
        <v>6508</v>
      </c>
      <c r="F687" s="288" t="s">
        <v>8606</v>
      </c>
      <c r="G687" s="288" t="s">
        <v>13814</v>
      </c>
      <c r="H687" s="288" t="s">
        <v>5876</v>
      </c>
      <c r="I687" s="267">
        <v>6</v>
      </c>
      <c r="J687" s="266">
        <v>41800</v>
      </c>
      <c r="K687" s="255"/>
      <c r="L687" s="263">
        <v>41801</v>
      </c>
      <c r="M687" s="264">
        <v>6</v>
      </c>
      <c r="N687" s="265">
        <v>3.25</v>
      </c>
      <c r="O687" s="271"/>
      <c r="P687" s="325" t="s">
        <v>10982</v>
      </c>
    </row>
    <row r="688" spans="1:18" x14ac:dyDescent="0.25">
      <c r="A688" s="260">
        <v>41814</v>
      </c>
      <c r="B688" s="261">
        <v>380</v>
      </c>
      <c r="C688" s="288" t="s">
        <v>13859</v>
      </c>
      <c r="D688" s="288" t="s">
        <v>13860</v>
      </c>
      <c r="E688" s="288" t="s">
        <v>12949</v>
      </c>
      <c r="F688" s="267"/>
      <c r="G688" s="288" t="s">
        <v>13861</v>
      </c>
      <c r="H688" s="267"/>
      <c r="I688" s="267">
        <v>1800</v>
      </c>
      <c r="J688" s="266">
        <v>41823</v>
      </c>
      <c r="K688" s="255"/>
      <c r="L688" s="263">
        <v>41828</v>
      </c>
      <c r="M688" s="264">
        <v>1600</v>
      </c>
      <c r="N688" s="265">
        <v>0.75</v>
      </c>
      <c r="O688" s="271"/>
      <c r="P688" s="325" t="s">
        <v>10981</v>
      </c>
    </row>
    <row r="689" spans="1:18" x14ac:dyDescent="0.25">
      <c r="A689" s="260">
        <v>41820</v>
      </c>
      <c r="B689" s="261">
        <v>385</v>
      </c>
      <c r="C689" s="288" t="s">
        <v>13893</v>
      </c>
      <c r="D689" s="288" t="s">
        <v>13894</v>
      </c>
      <c r="E689" s="288" t="s">
        <v>6508</v>
      </c>
      <c r="F689" s="288" t="s">
        <v>8606</v>
      </c>
      <c r="G689" s="288" t="s">
        <v>13895</v>
      </c>
      <c r="H689" s="288" t="s">
        <v>5876</v>
      </c>
      <c r="I689" s="267">
        <v>44</v>
      </c>
      <c r="J689" s="266">
        <v>41822</v>
      </c>
      <c r="K689" s="255"/>
      <c r="L689" s="263">
        <v>41822</v>
      </c>
      <c r="M689" s="264">
        <v>44</v>
      </c>
      <c r="N689" s="265">
        <v>148.5</v>
      </c>
      <c r="O689" s="271"/>
      <c r="P689" s="325" t="s">
        <v>10981</v>
      </c>
    </row>
    <row r="690" spans="1:18" x14ac:dyDescent="0.25">
      <c r="A690" s="260">
        <v>41820</v>
      </c>
      <c r="B690" s="261">
        <v>385</v>
      </c>
      <c r="C690" s="288" t="s">
        <v>13893</v>
      </c>
      <c r="D690" s="288" t="s">
        <v>13894</v>
      </c>
      <c r="E690" s="288" t="s">
        <v>6508</v>
      </c>
      <c r="F690" s="288" t="s">
        <v>8606</v>
      </c>
      <c r="G690" s="288" t="s">
        <v>13895</v>
      </c>
      <c r="H690" s="288" t="s">
        <v>4432</v>
      </c>
      <c r="I690" s="267">
        <v>48</v>
      </c>
      <c r="J690" s="266">
        <v>41822</v>
      </c>
      <c r="K690" s="255"/>
      <c r="L690" s="263">
        <v>41822</v>
      </c>
      <c r="M690" s="264">
        <v>48</v>
      </c>
      <c r="N690" s="265">
        <v>177.4</v>
      </c>
      <c r="O690" s="271"/>
      <c r="P690" s="325" t="s">
        <v>10981</v>
      </c>
    </row>
    <row r="691" spans="1:18" x14ac:dyDescent="0.25">
      <c r="A691" s="260">
        <v>41820</v>
      </c>
      <c r="B691" s="261">
        <v>385</v>
      </c>
      <c r="C691" s="288" t="s">
        <v>13893</v>
      </c>
      <c r="D691" s="288" t="s">
        <v>13894</v>
      </c>
      <c r="E691" s="288" t="s">
        <v>6508</v>
      </c>
      <c r="F691" s="288" t="s">
        <v>8606</v>
      </c>
      <c r="G691" s="288" t="s">
        <v>13895</v>
      </c>
      <c r="H691" s="288" t="s">
        <v>13896</v>
      </c>
      <c r="I691" s="267">
        <v>4</v>
      </c>
      <c r="J691" s="266">
        <v>41822</v>
      </c>
      <c r="K691" s="255"/>
      <c r="L691" s="263">
        <v>41822</v>
      </c>
      <c r="M691" s="264">
        <v>4</v>
      </c>
      <c r="N691" s="265">
        <v>168.12</v>
      </c>
      <c r="O691" s="271"/>
      <c r="P691" s="325" t="s">
        <v>10981</v>
      </c>
    </row>
    <row r="692" spans="1:18" x14ac:dyDescent="0.25">
      <c r="A692" s="260">
        <v>41820</v>
      </c>
      <c r="B692" s="261">
        <v>386</v>
      </c>
      <c r="C692" s="288" t="s">
        <v>13897</v>
      </c>
      <c r="D692" s="288" t="s">
        <v>13898</v>
      </c>
      <c r="E692" s="288" t="s">
        <v>631</v>
      </c>
      <c r="F692" s="288" t="s">
        <v>11863</v>
      </c>
      <c r="G692" s="288" t="s">
        <v>11891</v>
      </c>
      <c r="H692" s="288" t="s">
        <v>10108</v>
      </c>
      <c r="I692" s="267">
        <v>50</v>
      </c>
      <c r="J692" s="266">
        <v>41823</v>
      </c>
      <c r="K692" s="255"/>
      <c r="L692" s="263">
        <v>41823</v>
      </c>
      <c r="M692" s="264">
        <v>50</v>
      </c>
      <c r="N692" s="265">
        <v>115.04</v>
      </c>
      <c r="O692" s="271"/>
      <c r="P692" s="325" t="s">
        <v>10981</v>
      </c>
    </row>
    <row r="693" spans="1:18" x14ac:dyDescent="0.25">
      <c r="A693" s="260">
        <v>41820</v>
      </c>
      <c r="B693" s="303" t="s">
        <v>13871</v>
      </c>
      <c r="C693" s="288" t="s">
        <v>13723</v>
      </c>
      <c r="D693" s="288" t="s">
        <v>13724</v>
      </c>
      <c r="E693" s="288" t="s">
        <v>12949</v>
      </c>
      <c r="F693" s="288" t="s">
        <v>5376</v>
      </c>
      <c r="G693" s="288" t="s">
        <v>13872</v>
      </c>
      <c r="H693" s="267" t="s">
        <v>12951</v>
      </c>
      <c r="I693" s="267">
        <v>1000</v>
      </c>
      <c r="J693" s="266">
        <v>41834</v>
      </c>
      <c r="K693" s="255" t="s">
        <v>9219</v>
      </c>
      <c r="L693" s="263">
        <v>41834</v>
      </c>
      <c r="M693" s="264">
        <v>250</v>
      </c>
      <c r="N693" s="265">
        <v>0.34805000000000003</v>
      </c>
      <c r="O693" s="271"/>
      <c r="P693" s="325" t="s">
        <v>10981</v>
      </c>
    </row>
    <row r="694" spans="1:18" x14ac:dyDescent="0.25">
      <c r="A694" s="260">
        <v>41821</v>
      </c>
      <c r="B694" s="261" t="s">
        <v>13704</v>
      </c>
      <c r="C694" s="267" t="s">
        <v>2215</v>
      </c>
      <c r="D694" s="267" t="s">
        <v>2215</v>
      </c>
      <c r="E694" s="267" t="s">
        <v>6508</v>
      </c>
      <c r="F694" s="267" t="s">
        <v>9327</v>
      </c>
      <c r="G694" s="288" t="s">
        <v>12979</v>
      </c>
      <c r="H694" s="267" t="s">
        <v>9811</v>
      </c>
      <c r="I694" s="267">
        <v>500</v>
      </c>
      <c r="J694" s="266">
        <v>41823</v>
      </c>
      <c r="K694" s="255"/>
      <c r="L694" s="263">
        <v>41823</v>
      </c>
      <c r="M694" s="264">
        <v>500</v>
      </c>
      <c r="N694" s="265">
        <v>16.7</v>
      </c>
      <c r="O694" s="271"/>
      <c r="P694" s="325" t="s">
        <v>10981</v>
      </c>
      <c r="Q694" s="381">
        <f>N694/20</f>
        <v>0.83499999999999996</v>
      </c>
      <c r="R694" s="381">
        <f>Q694/0.43</f>
        <v>1.941860465116279</v>
      </c>
    </row>
    <row r="695" spans="1:18" x14ac:dyDescent="0.25">
      <c r="A695" s="260">
        <v>41822</v>
      </c>
      <c r="B695" s="261">
        <v>390</v>
      </c>
      <c r="C695" s="288" t="s">
        <v>13922</v>
      </c>
      <c r="D695" s="288" t="s">
        <v>13923</v>
      </c>
      <c r="E695" s="288" t="s">
        <v>8146</v>
      </c>
      <c r="F695" s="288" t="s">
        <v>9327</v>
      </c>
      <c r="G695" s="288" t="s">
        <v>13924</v>
      </c>
      <c r="H695" s="288" t="s">
        <v>6867</v>
      </c>
      <c r="I695" s="267">
        <v>16</v>
      </c>
      <c r="J695" s="266">
        <v>41831</v>
      </c>
      <c r="K695" s="255"/>
      <c r="L695" s="263">
        <v>41841</v>
      </c>
      <c r="M695" s="264">
        <v>16</v>
      </c>
      <c r="N695" s="265">
        <v>3.81</v>
      </c>
      <c r="O695" s="271"/>
      <c r="P695" s="325" t="s">
        <v>10982</v>
      </c>
    </row>
    <row r="696" spans="1:18" x14ac:dyDescent="0.25">
      <c r="A696" s="260">
        <v>41828</v>
      </c>
      <c r="B696" s="261">
        <v>391</v>
      </c>
      <c r="C696" s="288" t="s">
        <v>13938</v>
      </c>
      <c r="D696" s="288" t="s">
        <v>12983</v>
      </c>
      <c r="E696" s="288" t="s">
        <v>6508</v>
      </c>
      <c r="F696" s="288"/>
      <c r="G696" s="288" t="s">
        <v>861</v>
      </c>
      <c r="H696" s="288" t="s">
        <v>9607</v>
      </c>
      <c r="I696" s="267">
        <v>2</v>
      </c>
      <c r="J696" s="266">
        <v>41831</v>
      </c>
      <c r="K696" s="255"/>
      <c r="L696" s="263">
        <v>41831</v>
      </c>
      <c r="M696" s="264">
        <v>2</v>
      </c>
      <c r="N696" s="265">
        <v>23.97</v>
      </c>
      <c r="O696" s="271"/>
      <c r="P696" s="325" t="s">
        <v>10981</v>
      </c>
    </row>
    <row r="697" spans="1:18" x14ac:dyDescent="0.25">
      <c r="A697" s="54">
        <v>41829</v>
      </c>
      <c r="B697" s="261">
        <v>392</v>
      </c>
      <c r="C697" s="288" t="s">
        <v>13980</v>
      </c>
      <c r="D697" s="288" t="s">
        <v>13981</v>
      </c>
      <c r="E697" s="318" t="s">
        <v>15628</v>
      </c>
      <c r="F697" s="288" t="s">
        <v>9327</v>
      </c>
      <c r="G697" s="288" t="s">
        <v>13982</v>
      </c>
      <c r="H697" s="288" t="s">
        <v>6867</v>
      </c>
      <c r="I697" s="267">
        <v>2</v>
      </c>
      <c r="J697" s="266">
        <v>41845</v>
      </c>
      <c r="K697" s="255"/>
      <c r="L697" s="263">
        <v>41855</v>
      </c>
      <c r="M697" s="264">
        <v>2</v>
      </c>
      <c r="N697" s="265">
        <v>3.95</v>
      </c>
      <c r="O697" s="271"/>
      <c r="P697" s="325" t="s">
        <v>10982</v>
      </c>
    </row>
    <row r="698" spans="1:18" x14ac:dyDescent="0.25">
      <c r="A698" s="260">
        <v>41843</v>
      </c>
      <c r="B698" s="261">
        <v>394</v>
      </c>
      <c r="C698" s="288" t="s">
        <v>13741</v>
      </c>
      <c r="D698" s="288" t="s">
        <v>13742</v>
      </c>
      <c r="E698" s="288" t="s">
        <v>9954</v>
      </c>
      <c r="F698" s="288" t="s">
        <v>9327</v>
      </c>
      <c r="G698" s="288" t="s">
        <v>14021</v>
      </c>
      <c r="H698" s="288" t="s">
        <v>6867</v>
      </c>
      <c r="I698" s="267">
        <v>220</v>
      </c>
      <c r="J698" s="266">
        <v>41873</v>
      </c>
      <c r="K698" s="255"/>
      <c r="L698" s="263">
        <v>41884</v>
      </c>
      <c r="M698" s="264">
        <v>220</v>
      </c>
      <c r="N698" s="265">
        <v>4.05</v>
      </c>
      <c r="O698" s="271"/>
      <c r="P698" s="325" t="s">
        <v>10982</v>
      </c>
    </row>
    <row r="699" spans="1:18" x14ac:dyDescent="0.25">
      <c r="A699" s="260">
        <v>41845</v>
      </c>
      <c r="B699" s="261" t="s">
        <v>14023</v>
      </c>
      <c r="C699" s="288" t="s">
        <v>14024</v>
      </c>
      <c r="D699" s="288" t="s">
        <v>14022</v>
      </c>
      <c r="E699" s="288" t="s">
        <v>6508</v>
      </c>
      <c r="F699" s="288" t="s">
        <v>8606</v>
      </c>
      <c r="G699" s="288" t="s">
        <v>11244</v>
      </c>
      <c r="H699" s="288" t="s">
        <v>491</v>
      </c>
      <c r="I699" s="267">
        <v>10</v>
      </c>
      <c r="J699" s="266">
        <v>41852</v>
      </c>
      <c r="K699" s="255"/>
      <c r="L699" s="263">
        <v>41852</v>
      </c>
      <c r="M699" s="264">
        <v>10</v>
      </c>
      <c r="N699" s="265">
        <v>174.47</v>
      </c>
      <c r="O699" s="271"/>
      <c r="P699" s="325" t="s">
        <v>10980</v>
      </c>
    </row>
    <row r="700" spans="1:18" x14ac:dyDescent="0.25">
      <c r="A700" s="260">
        <v>41851</v>
      </c>
      <c r="B700" s="261" t="s">
        <v>13208</v>
      </c>
      <c r="C700" s="288" t="s">
        <v>2215</v>
      </c>
      <c r="D700" s="288" t="s">
        <v>2215</v>
      </c>
      <c r="E700" s="288" t="s">
        <v>6508</v>
      </c>
      <c r="F700" s="288" t="s">
        <v>7813</v>
      </c>
      <c r="G700" s="318" t="s">
        <v>14668</v>
      </c>
      <c r="H700" s="288" t="s">
        <v>9811</v>
      </c>
      <c r="I700" s="267">
        <v>344</v>
      </c>
      <c r="J700" s="266">
        <v>41852</v>
      </c>
      <c r="K700" s="255"/>
      <c r="L700" s="263">
        <v>41852</v>
      </c>
      <c r="M700" s="264">
        <v>344</v>
      </c>
      <c r="N700" s="265">
        <v>13.8</v>
      </c>
      <c r="O700" s="271"/>
      <c r="P700" s="325" t="s">
        <v>10981</v>
      </c>
      <c r="Q700" s="49">
        <f>N700/20</f>
        <v>0.69000000000000006</v>
      </c>
      <c r="R700" s="381">
        <f>Q700/0.43</f>
        <v>1.6046511627906979</v>
      </c>
    </row>
    <row r="701" spans="1:18" x14ac:dyDescent="0.25">
      <c r="A701" s="260">
        <v>41855</v>
      </c>
      <c r="B701" s="261">
        <v>397</v>
      </c>
      <c r="C701" s="288" t="s">
        <v>14106</v>
      </c>
      <c r="D701" s="288" t="s">
        <v>14107</v>
      </c>
      <c r="E701" s="288" t="s">
        <v>631</v>
      </c>
      <c r="F701" s="288" t="s">
        <v>11863</v>
      </c>
      <c r="G701" s="288" t="s">
        <v>14108</v>
      </c>
      <c r="H701" s="288" t="s">
        <v>10108</v>
      </c>
      <c r="I701" s="267">
        <v>50</v>
      </c>
      <c r="J701" s="266">
        <v>41861</v>
      </c>
      <c r="K701" s="255"/>
      <c r="L701" s="263">
        <v>41859</v>
      </c>
      <c r="M701" s="264">
        <v>50</v>
      </c>
      <c r="N701" s="265">
        <v>44.18</v>
      </c>
      <c r="O701" s="271"/>
      <c r="P701" s="325" t="s">
        <v>10981</v>
      </c>
    </row>
    <row r="702" spans="1:18" x14ac:dyDescent="0.25">
      <c r="A702" s="260">
        <v>41855</v>
      </c>
      <c r="B702" s="261">
        <v>398</v>
      </c>
      <c r="C702" s="288" t="s">
        <v>14106</v>
      </c>
      <c r="D702" s="288" t="s">
        <v>14109</v>
      </c>
      <c r="E702" s="288" t="s">
        <v>180</v>
      </c>
      <c r="F702" s="288" t="s">
        <v>11867</v>
      </c>
      <c r="G702" s="288" t="s">
        <v>14110</v>
      </c>
      <c r="H702" s="288" t="s">
        <v>7958</v>
      </c>
      <c r="I702" s="267">
        <v>12</v>
      </c>
      <c r="J702" s="266">
        <v>41861</v>
      </c>
      <c r="K702" s="255"/>
      <c r="L702" s="263"/>
      <c r="M702" s="264"/>
      <c r="N702" s="265">
        <v>250</v>
      </c>
      <c r="O702" s="271"/>
      <c r="P702" s="325" t="s">
        <v>10981</v>
      </c>
    </row>
    <row r="703" spans="1:18" x14ac:dyDescent="0.25">
      <c r="A703" s="260">
        <v>41855</v>
      </c>
      <c r="B703" s="261"/>
      <c r="C703" s="288" t="s">
        <v>14189</v>
      </c>
      <c r="D703" s="288" t="s">
        <v>14111</v>
      </c>
      <c r="E703" s="288" t="s">
        <v>12531</v>
      </c>
      <c r="F703" s="288" t="s">
        <v>11866</v>
      </c>
      <c r="G703" s="288" t="s">
        <v>14112</v>
      </c>
      <c r="H703" s="288" t="s">
        <v>9535</v>
      </c>
      <c r="I703" s="267">
        <v>150</v>
      </c>
      <c r="J703" s="266">
        <v>41861</v>
      </c>
      <c r="K703" s="255"/>
      <c r="L703" s="263">
        <v>41886</v>
      </c>
      <c r="M703" s="264">
        <v>150</v>
      </c>
      <c r="N703" s="265">
        <v>94</v>
      </c>
      <c r="O703" s="271"/>
      <c r="P703" s="325" t="s">
        <v>10981</v>
      </c>
    </row>
    <row r="704" spans="1:18" x14ac:dyDescent="0.25">
      <c r="A704" s="260">
        <v>41855</v>
      </c>
      <c r="B704" s="261"/>
      <c r="C704" s="288" t="s">
        <v>14189</v>
      </c>
      <c r="D704" s="288" t="s">
        <v>14111</v>
      </c>
      <c r="E704" s="288" t="s">
        <v>12531</v>
      </c>
      <c r="F704" s="288" t="s">
        <v>11863</v>
      </c>
      <c r="G704" s="288" t="s">
        <v>14112</v>
      </c>
      <c r="H704" s="288" t="s">
        <v>9535</v>
      </c>
      <c r="I704" s="267">
        <v>25</v>
      </c>
      <c r="J704" s="266">
        <v>41861</v>
      </c>
      <c r="K704" s="255"/>
      <c r="L704" s="263">
        <v>41886</v>
      </c>
      <c r="M704" s="264">
        <v>25</v>
      </c>
      <c r="N704" s="265">
        <v>48</v>
      </c>
      <c r="O704" s="271"/>
      <c r="P704" s="325" t="s">
        <v>10981</v>
      </c>
    </row>
    <row r="705" spans="1:18" x14ac:dyDescent="0.25">
      <c r="A705" s="260">
        <v>41858</v>
      </c>
      <c r="B705" s="303" t="s">
        <v>14147</v>
      </c>
      <c r="C705" s="267" t="s">
        <v>2215</v>
      </c>
      <c r="D705" s="313" t="s">
        <v>7813</v>
      </c>
      <c r="E705" s="288" t="s">
        <v>5643</v>
      </c>
      <c r="F705" s="288" t="s">
        <v>7813</v>
      </c>
      <c r="G705" s="288" t="s">
        <v>14146</v>
      </c>
      <c r="H705" s="288">
        <v>240</v>
      </c>
      <c r="I705" s="267">
        <v>431</v>
      </c>
      <c r="J705" s="266">
        <v>41887</v>
      </c>
      <c r="K705" s="255"/>
      <c r="L705" s="263">
        <v>41876</v>
      </c>
      <c r="M705" s="264">
        <v>428</v>
      </c>
      <c r="N705" s="265">
        <v>13.217000000000001</v>
      </c>
      <c r="O705" s="271"/>
      <c r="P705" s="325" t="s">
        <v>10981</v>
      </c>
      <c r="Q705" s="381">
        <f>N705/20</f>
        <v>0.66085000000000005</v>
      </c>
      <c r="R705" s="381">
        <f>Q705/0.349</f>
        <v>1.8935530085959889</v>
      </c>
    </row>
    <row r="706" spans="1:18" x14ac:dyDescent="0.25">
      <c r="A706" s="260">
        <v>41858</v>
      </c>
      <c r="B706" s="303" t="s">
        <v>14147</v>
      </c>
      <c r="C706" s="288" t="s">
        <v>2215</v>
      </c>
      <c r="D706" s="313" t="s">
        <v>7813</v>
      </c>
      <c r="E706" s="288" t="s">
        <v>5643</v>
      </c>
      <c r="F706" s="288" t="s">
        <v>7813</v>
      </c>
      <c r="G706" s="288" t="s">
        <v>14146</v>
      </c>
      <c r="H706" s="288">
        <v>120</v>
      </c>
      <c r="I706" s="267">
        <v>862</v>
      </c>
      <c r="J706" s="266">
        <v>41887</v>
      </c>
      <c r="K706" s="255"/>
      <c r="L706" s="263">
        <v>41876</v>
      </c>
      <c r="M706" s="264">
        <f>672+180</f>
        <v>852</v>
      </c>
      <c r="N706" s="265">
        <v>6.9189999999999996</v>
      </c>
      <c r="O706" s="271"/>
      <c r="P706" s="325" t="s">
        <v>10981</v>
      </c>
      <c r="Q706" s="381">
        <f>N706/10</f>
        <v>0.69189999999999996</v>
      </c>
      <c r="R706" s="381">
        <f>Q706/0.349</f>
        <v>1.9825214899713468</v>
      </c>
    </row>
    <row r="707" spans="1:18" x14ac:dyDescent="0.25">
      <c r="A707" s="260">
        <v>41858</v>
      </c>
      <c r="B707" s="303" t="s">
        <v>14148</v>
      </c>
      <c r="C707" s="267" t="s">
        <v>2215</v>
      </c>
      <c r="D707" s="313" t="s">
        <v>7813</v>
      </c>
      <c r="E707" s="288" t="s">
        <v>5643</v>
      </c>
      <c r="F707" s="267" t="s">
        <v>7813</v>
      </c>
      <c r="G707" s="288" t="s">
        <v>8697</v>
      </c>
      <c r="H707" s="267">
        <v>240</v>
      </c>
      <c r="I707" s="267">
        <v>501</v>
      </c>
      <c r="J707" s="266">
        <v>41909</v>
      </c>
      <c r="K707" s="255"/>
      <c r="L707" s="263">
        <v>41890</v>
      </c>
      <c r="M707" s="264">
        <v>529</v>
      </c>
      <c r="N707" s="265">
        <v>22.484999999999999</v>
      </c>
      <c r="O707" s="271"/>
      <c r="P707" s="325" t="s">
        <v>10981</v>
      </c>
      <c r="Q707" s="381">
        <f>N707/20</f>
        <v>1.12425</v>
      </c>
      <c r="R707" s="381">
        <f>Q707/0.499</f>
        <v>2.253006012024048</v>
      </c>
    </row>
    <row r="708" spans="1:18" x14ac:dyDescent="0.25">
      <c r="A708" s="260">
        <v>41859</v>
      </c>
      <c r="B708" s="303" t="s">
        <v>14149</v>
      </c>
      <c r="C708" s="288" t="s">
        <v>12947</v>
      </c>
      <c r="D708" s="288" t="s">
        <v>12948</v>
      </c>
      <c r="E708" s="288" t="s">
        <v>6508</v>
      </c>
      <c r="F708" s="267" t="s">
        <v>8606</v>
      </c>
      <c r="G708" s="267" t="s">
        <v>11244</v>
      </c>
      <c r="H708" s="288" t="s">
        <v>12973</v>
      </c>
      <c r="I708" s="267">
        <v>50</v>
      </c>
      <c r="J708" s="266">
        <v>41863</v>
      </c>
      <c r="K708" s="255"/>
      <c r="L708" s="263">
        <v>41864</v>
      </c>
      <c r="M708" s="264">
        <v>50</v>
      </c>
      <c r="N708" s="265">
        <v>126.72</v>
      </c>
      <c r="O708" s="271"/>
      <c r="P708" s="325" t="s">
        <v>10980</v>
      </c>
    </row>
    <row r="709" spans="1:18" x14ac:dyDescent="0.25">
      <c r="A709" s="260">
        <v>41859</v>
      </c>
      <c r="B709" s="303" t="s">
        <v>14149</v>
      </c>
      <c r="C709" s="288" t="s">
        <v>12947</v>
      </c>
      <c r="D709" s="288" t="s">
        <v>12948</v>
      </c>
      <c r="E709" s="288" t="s">
        <v>6508</v>
      </c>
      <c r="F709" s="288" t="s">
        <v>8606</v>
      </c>
      <c r="G709" s="288" t="s">
        <v>11244</v>
      </c>
      <c r="H709" s="288" t="s">
        <v>5876</v>
      </c>
      <c r="I709" s="267">
        <v>15</v>
      </c>
      <c r="J709" s="266">
        <v>41863</v>
      </c>
      <c r="K709" s="255"/>
      <c r="L709" s="263">
        <v>41864</v>
      </c>
      <c r="M709" s="264">
        <v>15</v>
      </c>
      <c r="N709" s="265">
        <v>152.1</v>
      </c>
      <c r="O709" s="271"/>
      <c r="P709" s="325" t="s">
        <v>10980</v>
      </c>
    </row>
    <row r="710" spans="1:18" x14ac:dyDescent="0.25">
      <c r="A710" s="260">
        <v>41859</v>
      </c>
      <c r="B710" s="303" t="s">
        <v>14149</v>
      </c>
      <c r="C710" s="288" t="s">
        <v>12947</v>
      </c>
      <c r="D710" s="288" t="s">
        <v>12948</v>
      </c>
      <c r="E710" s="288" t="s">
        <v>6508</v>
      </c>
      <c r="F710" s="288" t="s">
        <v>8606</v>
      </c>
      <c r="G710" s="288" t="s">
        <v>11244</v>
      </c>
      <c r="H710" s="288" t="s">
        <v>491</v>
      </c>
      <c r="I710" s="267">
        <v>2</v>
      </c>
      <c r="J710" s="266">
        <v>41866</v>
      </c>
      <c r="K710" s="255"/>
      <c r="L710" s="263">
        <v>41866</v>
      </c>
      <c r="M710" s="264">
        <v>2</v>
      </c>
      <c r="N710" s="265">
        <v>174.47</v>
      </c>
      <c r="O710" s="325" t="s">
        <v>10981</v>
      </c>
      <c r="P710" s="325" t="s">
        <v>10980</v>
      </c>
    </row>
    <row r="711" spans="1:18" x14ac:dyDescent="0.25">
      <c r="A711" s="260">
        <v>41864</v>
      </c>
      <c r="B711" s="303" t="s">
        <v>14169</v>
      </c>
      <c r="C711" s="288" t="s">
        <v>14024</v>
      </c>
      <c r="D711" s="288" t="s">
        <v>14022</v>
      </c>
      <c r="E711" s="288" t="s">
        <v>6508</v>
      </c>
      <c r="F711" s="288" t="s">
        <v>8606</v>
      </c>
      <c r="G711" s="318" t="s">
        <v>14391</v>
      </c>
      <c r="H711" s="288" t="s">
        <v>14170</v>
      </c>
      <c r="I711" s="267">
        <v>10</v>
      </c>
      <c r="J711" s="266">
        <v>41866</v>
      </c>
      <c r="K711" s="255"/>
      <c r="L711" s="263">
        <v>41866</v>
      </c>
      <c r="M711" s="264">
        <v>10</v>
      </c>
      <c r="N711" s="265">
        <v>38.28</v>
      </c>
      <c r="O711" s="271"/>
      <c r="P711" s="325" t="s">
        <v>10981</v>
      </c>
      <c r="Q711" s="381">
        <f>N711/21.0833333333333</f>
        <v>1.8156521739130465</v>
      </c>
    </row>
    <row r="712" spans="1:18" x14ac:dyDescent="0.25">
      <c r="A712" s="260">
        <v>41864</v>
      </c>
      <c r="B712" s="303" t="s">
        <v>14173</v>
      </c>
      <c r="C712" s="288" t="s">
        <v>14024</v>
      </c>
      <c r="D712" s="288" t="s">
        <v>14022</v>
      </c>
      <c r="E712" s="288" t="s">
        <v>6508</v>
      </c>
      <c r="F712" s="288" t="s">
        <v>8606</v>
      </c>
      <c r="G712" s="313" t="s">
        <v>2974</v>
      </c>
      <c r="H712" s="288" t="s">
        <v>14170</v>
      </c>
      <c r="I712" s="267">
        <v>10</v>
      </c>
      <c r="J712" s="266">
        <v>41866</v>
      </c>
      <c r="K712" s="255"/>
      <c r="L712" s="263">
        <v>41866</v>
      </c>
      <c r="M712" s="264">
        <v>10</v>
      </c>
      <c r="N712" s="265">
        <v>24.98</v>
      </c>
      <c r="O712" s="271"/>
      <c r="P712" s="325" t="s">
        <v>10981</v>
      </c>
      <c r="Q712" s="381">
        <f>N712/21.0833333333333</f>
        <v>1.1848221343873537</v>
      </c>
    </row>
    <row r="713" spans="1:18" x14ac:dyDescent="0.25">
      <c r="A713" s="260">
        <v>41865</v>
      </c>
      <c r="B713" s="303" t="s">
        <v>14194</v>
      </c>
      <c r="C713" s="288" t="s">
        <v>14024</v>
      </c>
      <c r="D713" s="288" t="s">
        <v>14022</v>
      </c>
      <c r="E713" s="288" t="s">
        <v>14195</v>
      </c>
      <c r="F713" s="288" t="s">
        <v>7813</v>
      </c>
      <c r="G713" s="288" t="s">
        <v>14196</v>
      </c>
      <c r="H713" s="288" t="s">
        <v>7813</v>
      </c>
      <c r="I713" s="267">
        <v>40</v>
      </c>
      <c r="J713" s="266">
        <v>41870</v>
      </c>
      <c r="K713" s="255"/>
      <c r="L713" s="263">
        <v>41877</v>
      </c>
      <c r="M713" s="264">
        <v>40</v>
      </c>
      <c r="N713" s="265">
        <v>20</v>
      </c>
      <c r="O713" s="271"/>
      <c r="P713" s="325" t="s">
        <v>10981</v>
      </c>
    </row>
    <row r="714" spans="1:18" x14ac:dyDescent="0.25">
      <c r="A714" s="260">
        <v>41873</v>
      </c>
      <c r="B714" s="303" t="s">
        <v>12729</v>
      </c>
      <c r="C714" s="288" t="s">
        <v>2215</v>
      </c>
      <c r="D714" s="288" t="s">
        <v>2215</v>
      </c>
      <c r="E714" s="288" t="s">
        <v>6508</v>
      </c>
      <c r="F714" s="288" t="s">
        <v>7813</v>
      </c>
      <c r="G714" s="318" t="s">
        <v>14668</v>
      </c>
      <c r="H714" s="288" t="s">
        <v>9811</v>
      </c>
      <c r="I714" s="267">
        <v>280</v>
      </c>
      <c r="J714" s="266">
        <v>41878</v>
      </c>
      <c r="K714" s="255"/>
      <c r="L714" s="263">
        <v>41878</v>
      </c>
      <c r="M714" s="264">
        <v>280</v>
      </c>
      <c r="N714" s="265">
        <v>13.8</v>
      </c>
      <c r="O714" s="271"/>
      <c r="P714" s="325" t="s">
        <v>10981</v>
      </c>
      <c r="Q714" s="381">
        <f>N714/20</f>
        <v>0.69000000000000006</v>
      </c>
      <c r="R714" s="381">
        <f>Q714/0.43</f>
        <v>1.6046511627906979</v>
      </c>
    </row>
    <row r="715" spans="1:18" x14ac:dyDescent="0.25">
      <c r="A715" s="260">
        <v>41873</v>
      </c>
      <c r="B715" s="303" t="s">
        <v>14240</v>
      </c>
      <c r="C715" s="288" t="s">
        <v>2215</v>
      </c>
      <c r="D715" s="288" t="s">
        <v>2215</v>
      </c>
      <c r="E715" s="288" t="s">
        <v>6508</v>
      </c>
      <c r="F715" s="288" t="s">
        <v>9327</v>
      </c>
      <c r="G715" s="288" t="s">
        <v>12979</v>
      </c>
      <c r="H715" s="288" t="s">
        <v>9811</v>
      </c>
      <c r="I715" s="267">
        <v>669</v>
      </c>
      <c r="J715" s="266">
        <v>41878</v>
      </c>
      <c r="K715" s="255"/>
      <c r="L715" s="263">
        <v>41878</v>
      </c>
      <c r="M715" s="264">
        <v>669</v>
      </c>
      <c r="N715" s="265">
        <v>16.96</v>
      </c>
      <c r="O715" s="271"/>
      <c r="P715" s="325" t="s">
        <v>10981</v>
      </c>
      <c r="Q715" s="381">
        <f>N715/20</f>
        <v>0.84800000000000009</v>
      </c>
      <c r="R715" s="381">
        <f>Q715/0.43</f>
        <v>1.9720930232558143</v>
      </c>
    </row>
    <row r="716" spans="1:18" x14ac:dyDescent="0.25">
      <c r="A716" s="260">
        <v>41876</v>
      </c>
      <c r="B716" s="261">
        <v>412</v>
      </c>
      <c r="C716" s="288" t="s">
        <v>2215</v>
      </c>
      <c r="D716" s="288" t="s">
        <v>2215</v>
      </c>
      <c r="E716" s="288" t="s">
        <v>9415</v>
      </c>
      <c r="F716" s="288" t="s">
        <v>2252</v>
      </c>
      <c r="G716" s="288" t="s">
        <v>14250</v>
      </c>
      <c r="H716" s="288" t="s">
        <v>9535</v>
      </c>
      <c r="I716" s="267">
        <v>500</v>
      </c>
      <c r="J716" s="266">
        <v>41891</v>
      </c>
      <c r="K716" s="255"/>
      <c r="L716" s="263">
        <v>41894</v>
      </c>
      <c r="M716" s="264">
        <v>500</v>
      </c>
      <c r="N716" s="265">
        <v>1.1299999999999999</v>
      </c>
      <c r="O716" s="271"/>
      <c r="P716" s="325" t="s">
        <v>10982</v>
      </c>
    </row>
    <row r="717" spans="1:18" x14ac:dyDescent="0.25">
      <c r="A717" s="260">
        <v>41876</v>
      </c>
      <c r="B717" s="261">
        <v>412</v>
      </c>
      <c r="C717" s="288" t="s">
        <v>14251</v>
      </c>
      <c r="D717" s="288" t="s">
        <v>14252</v>
      </c>
      <c r="E717" s="288" t="s">
        <v>9415</v>
      </c>
      <c r="F717" s="288" t="s">
        <v>2252</v>
      </c>
      <c r="G717" s="288" t="s">
        <v>14250</v>
      </c>
      <c r="H717" s="288" t="s">
        <v>3371</v>
      </c>
      <c r="I717" s="267">
        <v>13</v>
      </c>
      <c r="J717" s="266">
        <v>41891</v>
      </c>
      <c r="K717" s="255"/>
      <c r="L717" s="263">
        <v>41894</v>
      </c>
      <c r="M717" s="264">
        <v>14</v>
      </c>
      <c r="N717" s="265">
        <v>1.1299999999999999</v>
      </c>
      <c r="O717" s="271"/>
      <c r="P717" s="325" t="s">
        <v>10982</v>
      </c>
    </row>
    <row r="718" spans="1:18" x14ac:dyDescent="0.25">
      <c r="A718" s="260">
        <v>41876</v>
      </c>
      <c r="B718" s="261">
        <v>412</v>
      </c>
      <c r="C718" s="288" t="s">
        <v>14251</v>
      </c>
      <c r="D718" s="288" t="s">
        <v>14252</v>
      </c>
      <c r="E718" s="288" t="s">
        <v>9415</v>
      </c>
      <c r="F718" s="288" t="s">
        <v>2252</v>
      </c>
      <c r="G718" s="288" t="s">
        <v>14253</v>
      </c>
      <c r="H718" s="288" t="s">
        <v>3371</v>
      </c>
      <c r="I718" s="267">
        <v>3</v>
      </c>
      <c r="J718" s="266">
        <v>41891</v>
      </c>
      <c r="K718" s="255"/>
      <c r="L718" s="263">
        <v>41894</v>
      </c>
      <c r="M718" s="264">
        <v>3</v>
      </c>
      <c r="N718" s="265">
        <v>1.1299999999999999</v>
      </c>
      <c r="O718" s="271"/>
      <c r="P718" s="325" t="s">
        <v>10982</v>
      </c>
    </row>
    <row r="719" spans="1:18" x14ac:dyDescent="0.25">
      <c r="A719" s="260">
        <v>41878</v>
      </c>
      <c r="B719" s="261">
        <v>415</v>
      </c>
      <c r="C719" s="288" t="s">
        <v>2215</v>
      </c>
      <c r="D719" s="288" t="s">
        <v>2215</v>
      </c>
      <c r="E719" s="288" t="s">
        <v>6508</v>
      </c>
      <c r="F719" s="288" t="s">
        <v>8606</v>
      </c>
      <c r="G719" s="288" t="s">
        <v>14273</v>
      </c>
      <c r="H719" s="288" t="s">
        <v>14274</v>
      </c>
      <c r="I719" s="267">
        <v>20</v>
      </c>
      <c r="J719" s="266">
        <v>41884</v>
      </c>
      <c r="K719" s="255"/>
      <c r="L719" s="263">
        <v>41885</v>
      </c>
      <c r="M719" s="264">
        <v>20</v>
      </c>
      <c r="N719" s="265">
        <v>212.12</v>
      </c>
      <c r="O719" s="271"/>
      <c r="P719" s="325" t="s">
        <v>10981</v>
      </c>
    </row>
    <row r="720" spans="1:18" x14ac:dyDescent="0.25">
      <c r="A720" s="260">
        <v>41878</v>
      </c>
      <c r="B720" s="261">
        <v>415</v>
      </c>
      <c r="C720" s="288" t="s">
        <v>2215</v>
      </c>
      <c r="D720" s="288" t="s">
        <v>2215</v>
      </c>
      <c r="E720" s="288" t="s">
        <v>6508</v>
      </c>
      <c r="F720" s="288" t="s">
        <v>8606</v>
      </c>
      <c r="G720" s="288" t="s">
        <v>14273</v>
      </c>
      <c r="H720" s="288" t="s">
        <v>5876</v>
      </c>
      <c r="I720" s="267">
        <v>30</v>
      </c>
      <c r="J720" s="266">
        <v>41884</v>
      </c>
      <c r="K720" s="255"/>
      <c r="L720" s="263">
        <v>41885</v>
      </c>
      <c r="M720" s="264">
        <v>30</v>
      </c>
      <c r="N720" s="265">
        <v>148.5</v>
      </c>
      <c r="O720" s="271"/>
      <c r="P720" s="325" t="s">
        <v>10981</v>
      </c>
    </row>
    <row r="721" spans="1:19" x14ac:dyDescent="0.25">
      <c r="A721" s="260">
        <v>41878</v>
      </c>
      <c r="B721" s="303" t="s">
        <v>14275</v>
      </c>
      <c r="C721" s="288" t="s">
        <v>14276</v>
      </c>
      <c r="D721" s="288" t="s">
        <v>14277</v>
      </c>
      <c r="E721" s="288" t="s">
        <v>5941</v>
      </c>
      <c r="F721" s="288" t="s">
        <v>8606</v>
      </c>
      <c r="G721" s="288" t="s">
        <v>11742</v>
      </c>
      <c r="H721" s="288" t="s">
        <v>5876</v>
      </c>
      <c r="I721" s="267">
        <v>55</v>
      </c>
      <c r="J721" s="266">
        <v>41892</v>
      </c>
      <c r="K721" s="255"/>
      <c r="L721" s="263">
        <v>41908</v>
      </c>
      <c r="M721" s="264">
        <v>55</v>
      </c>
      <c r="N721" s="265">
        <v>164.47854545454501</v>
      </c>
      <c r="O721" s="271"/>
      <c r="P721" s="325" t="s">
        <v>10980</v>
      </c>
    </row>
    <row r="722" spans="1:19" x14ac:dyDescent="0.25">
      <c r="A722" s="260">
        <v>41878</v>
      </c>
      <c r="B722" s="303" t="s">
        <v>14278</v>
      </c>
      <c r="C722" s="288" t="s">
        <v>2215</v>
      </c>
      <c r="D722" s="288" t="s">
        <v>2215</v>
      </c>
      <c r="E722" s="288" t="s">
        <v>5941</v>
      </c>
      <c r="F722" s="288" t="s">
        <v>2109</v>
      </c>
      <c r="G722" s="288" t="s">
        <v>11742</v>
      </c>
      <c r="H722" s="288" t="s">
        <v>9535</v>
      </c>
      <c r="I722" s="267">
        <v>25</v>
      </c>
      <c r="J722" s="266">
        <v>41886</v>
      </c>
      <c r="K722" s="255"/>
      <c r="L722" s="263">
        <v>41885</v>
      </c>
      <c r="M722" s="264">
        <v>25</v>
      </c>
      <c r="N722" s="265">
        <v>85.514485714285712</v>
      </c>
      <c r="O722" s="271"/>
      <c r="P722" s="325" t="s">
        <v>10980</v>
      </c>
    </row>
    <row r="723" spans="1:19" x14ac:dyDescent="0.25">
      <c r="A723" s="260">
        <v>41878</v>
      </c>
      <c r="B723" s="303" t="s">
        <v>14278</v>
      </c>
      <c r="C723" s="288" t="s">
        <v>2215</v>
      </c>
      <c r="D723" s="288" t="s">
        <v>2215</v>
      </c>
      <c r="E723" s="288" t="s">
        <v>5941</v>
      </c>
      <c r="F723" s="288" t="s">
        <v>2109</v>
      </c>
      <c r="G723" s="288" t="s">
        <v>11742</v>
      </c>
      <c r="H723" s="288" t="s">
        <v>5876</v>
      </c>
      <c r="I723" s="267">
        <v>45</v>
      </c>
      <c r="J723" s="266">
        <v>41886</v>
      </c>
      <c r="K723" s="255"/>
      <c r="L723" s="263">
        <v>41886</v>
      </c>
      <c r="M723" s="264">
        <v>45</v>
      </c>
      <c r="N723" s="265">
        <v>106.81373015873017</v>
      </c>
      <c r="O723" s="271"/>
      <c r="P723" s="325" t="s">
        <v>10980</v>
      </c>
    </row>
    <row r="724" spans="1:19" x14ac:dyDescent="0.25">
      <c r="A724" s="260">
        <v>41878</v>
      </c>
      <c r="B724" s="303" t="s">
        <v>14340</v>
      </c>
      <c r="C724" s="288" t="s">
        <v>2215</v>
      </c>
      <c r="D724" s="288" t="s">
        <v>2215</v>
      </c>
      <c r="E724" s="288" t="s">
        <v>5643</v>
      </c>
      <c r="F724" s="288" t="s">
        <v>9327</v>
      </c>
      <c r="G724" s="288" t="s">
        <v>8698</v>
      </c>
      <c r="H724" s="288">
        <v>240</v>
      </c>
      <c r="I724" s="267">
        <v>812</v>
      </c>
      <c r="J724" s="266">
        <v>41922</v>
      </c>
      <c r="K724" s="255"/>
      <c r="L724" s="263">
        <v>41915</v>
      </c>
      <c r="M724" s="264">
        <v>830</v>
      </c>
      <c r="N724" s="265">
        <v>23.445</v>
      </c>
      <c r="O724" s="271"/>
      <c r="P724" s="325" t="s">
        <v>10981</v>
      </c>
      <c r="Q724" s="381">
        <f>N724/20</f>
        <v>1.17225</v>
      </c>
      <c r="R724" s="381">
        <f>Q724/0.616</f>
        <v>1.9030032467532467</v>
      </c>
    </row>
    <row r="725" spans="1:19" x14ac:dyDescent="0.25">
      <c r="A725" s="260">
        <v>41890</v>
      </c>
      <c r="B725" s="261">
        <v>418</v>
      </c>
      <c r="C725" s="288" t="s">
        <v>14345</v>
      </c>
      <c r="D725" s="288" t="s">
        <v>13894</v>
      </c>
      <c r="E725" s="288" t="s">
        <v>6508</v>
      </c>
      <c r="F725" s="288" t="s">
        <v>8606</v>
      </c>
      <c r="G725" s="288" t="s">
        <v>14346</v>
      </c>
      <c r="H725" s="288" t="s">
        <v>14347</v>
      </c>
      <c r="I725" s="267">
        <v>10</v>
      </c>
      <c r="J725" s="266">
        <v>41893</v>
      </c>
      <c r="K725" s="255"/>
      <c r="L725" s="263">
        <v>41893</v>
      </c>
      <c r="M725" s="264">
        <v>10</v>
      </c>
      <c r="N725" s="265">
        <v>37.54</v>
      </c>
      <c r="O725" s="271"/>
      <c r="P725" s="325" t="s">
        <v>10981</v>
      </c>
    </row>
    <row r="726" spans="1:19" x14ac:dyDescent="0.25">
      <c r="A726" s="260">
        <v>41890</v>
      </c>
      <c r="B726" s="261">
        <v>420</v>
      </c>
      <c r="C726" s="288" t="s">
        <v>14349</v>
      </c>
      <c r="D726" s="288" t="s">
        <v>14350</v>
      </c>
      <c r="E726" s="288" t="s">
        <v>9954</v>
      </c>
      <c r="F726" s="288" t="s">
        <v>14351</v>
      </c>
      <c r="G726" s="288" t="s">
        <v>14352</v>
      </c>
      <c r="H726" s="288" t="s">
        <v>838</v>
      </c>
      <c r="I726" s="267">
        <v>45</v>
      </c>
      <c r="J726" s="266">
        <v>41904</v>
      </c>
      <c r="K726" s="255"/>
      <c r="L726" s="263">
        <v>41904</v>
      </c>
      <c r="M726" s="415" t="s">
        <v>14464</v>
      </c>
      <c r="N726" s="265">
        <v>3.8</v>
      </c>
      <c r="O726" s="271"/>
      <c r="P726" s="325" t="s">
        <v>10982</v>
      </c>
    </row>
    <row r="727" spans="1:19" x14ac:dyDescent="0.25">
      <c r="A727" s="260">
        <v>41890</v>
      </c>
      <c r="B727" s="261">
        <v>420</v>
      </c>
      <c r="C727" s="288" t="s">
        <v>14349</v>
      </c>
      <c r="D727" s="288" t="s">
        <v>14350</v>
      </c>
      <c r="E727" s="288" t="s">
        <v>9954</v>
      </c>
      <c r="F727" s="288" t="s">
        <v>14351</v>
      </c>
      <c r="G727" s="288" t="s">
        <v>14352</v>
      </c>
      <c r="H727" s="288" t="s">
        <v>7187</v>
      </c>
      <c r="I727" s="267">
        <v>35</v>
      </c>
      <c r="J727" s="266">
        <v>41904</v>
      </c>
      <c r="K727" s="255"/>
      <c r="L727" s="263">
        <v>41904</v>
      </c>
      <c r="M727" s="415" t="s">
        <v>14465</v>
      </c>
      <c r="N727" s="265">
        <v>3.8</v>
      </c>
      <c r="O727" s="271"/>
      <c r="P727" s="325" t="s">
        <v>10982</v>
      </c>
    </row>
    <row r="728" spans="1:19" x14ac:dyDescent="0.25">
      <c r="A728" s="260">
        <v>41890</v>
      </c>
      <c r="B728" s="261">
        <v>420</v>
      </c>
      <c r="C728" s="288" t="s">
        <v>14349</v>
      </c>
      <c r="D728" s="288" t="s">
        <v>14350</v>
      </c>
      <c r="E728" s="288" t="s">
        <v>9954</v>
      </c>
      <c r="F728" s="288" t="s">
        <v>2252</v>
      </c>
      <c r="G728" s="288" t="s">
        <v>14353</v>
      </c>
      <c r="H728" s="288" t="s">
        <v>9535</v>
      </c>
      <c r="I728" s="267">
        <v>80</v>
      </c>
      <c r="J728" s="266">
        <v>41904</v>
      </c>
      <c r="K728" s="255"/>
      <c r="L728" s="263">
        <v>41900</v>
      </c>
      <c r="M728" s="264">
        <v>80</v>
      </c>
      <c r="N728" s="265">
        <v>2.2999999999999998</v>
      </c>
      <c r="O728" s="271"/>
      <c r="P728" s="325" t="s">
        <v>10982</v>
      </c>
    </row>
    <row r="729" spans="1:19" x14ac:dyDescent="0.25">
      <c r="A729" s="260">
        <v>41890</v>
      </c>
      <c r="B729" s="303" t="s">
        <v>14348</v>
      </c>
      <c r="C729" s="288" t="s">
        <v>2215</v>
      </c>
      <c r="D729" s="288" t="s">
        <v>2215</v>
      </c>
      <c r="E729" s="288" t="s">
        <v>6508</v>
      </c>
      <c r="F729" s="288" t="s">
        <v>8606</v>
      </c>
      <c r="G729" s="288" t="s">
        <v>11244</v>
      </c>
      <c r="H729" s="267" t="s">
        <v>4432</v>
      </c>
      <c r="I729" s="267">
        <v>5</v>
      </c>
      <c r="J729" s="266">
        <v>41892</v>
      </c>
      <c r="K729" s="255"/>
      <c r="L729" s="263">
        <v>41892</v>
      </c>
      <c r="M729" s="264">
        <v>5</v>
      </c>
      <c r="N729" s="265">
        <v>182.52</v>
      </c>
      <c r="O729" s="271"/>
      <c r="P729" s="325" t="s">
        <v>10980</v>
      </c>
    </row>
    <row r="730" spans="1:19" x14ac:dyDescent="0.25">
      <c r="A730" s="260">
        <v>41890</v>
      </c>
      <c r="B730" s="303" t="s">
        <v>14354</v>
      </c>
      <c r="C730" s="288" t="s">
        <v>14355</v>
      </c>
      <c r="D730" s="288" t="s">
        <v>14356</v>
      </c>
      <c r="E730" s="288" t="s">
        <v>9954</v>
      </c>
      <c r="F730" s="288" t="s">
        <v>14351</v>
      </c>
      <c r="G730" s="267" t="s">
        <v>14357</v>
      </c>
      <c r="H730" s="137" t="s">
        <v>6867</v>
      </c>
      <c r="I730" s="267">
        <v>11</v>
      </c>
      <c r="J730" s="266">
        <v>41904</v>
      </c>
      <c r="K730" s="255"/>
      <c r="L730" s="263">
        <v>41918</v>
      </c>
      <c r="M730" s="264">
        <v>11</v>
      </c>
      <c r="N730" s="265">
        <v>320.67777777777775</v>
      </c>
      <c r="O730" s="271"/>
      <c r="P730" s="325" t="s">
        <v>10980</v>
      </c>
      <c r="S730" s="381">
        <f t="shared" ref="S730:S735" si="0">N730*I730</f>
        <v>3527.4555555555553</v>
      </c>
    </row>
    <row r="731" spans="1:19" x14ac:dyDescent="0.25">
      <c r="A731" s="260">
        <v>41890</v>
      </c>
      <c r="B731" s="303" t="s">
        <v>14354</v>
      </c>
      <c r="C731" s="288" t="s">
        <v>14355</v>
      </c>
      <c r="D731" s="288" t="s">
        <v>14356</v>
      </c>
      <c r="E731" s="288" t="s">
        <v>9954</v>
      </c>
      <c r="F731" s="288" t="s">
        <v>14351</v>
      </c>
      <c r="G731" s="267" t="s">
        <v>14358</v>
      </c>
      <c r="H731" s="137" t="s">
        <v>9452</v>
      </c>
      <c r="I731" s="267">
        <v>3</v>
      </c>
      <c r="J731" s="266">
        <v>41904</v>
      </c>
      <c r="K731" s="255"/>
      <c r="L731" s="263">
        <v>41918</v>
      </c>
      <c r="M731" s="264">
        <v>3</v>
      </c>
      <c r="N731" s="265">
        <v>248.68888888888887</v>
      </c>
      <c r="O731" s="271"/>
      <c r="P731" s="325" t="s">
        <v>10980</v>
      </c>
      <c r="S731" s="381">
        <f t="shared" si="0"/>
        <v>746.06666666666661</v>
      </c>
    </row>
    <row r="732" spans="1:19" x14ac:dyDescent="0.25">
      <c r="A732" s="260">
        <v>41890</v>
      </c>
      <c r="B732" s="303" t="s">
        <v>14354</v>
      </c>
      <c r="C732" s="288" t="s">
        <v>14355</v>
      </c>
      <c r="D732" s="288" t="s">
        <v>14356</v>
      </c>
      <c r="E732" s="288" t="s">
        <v>9954</v>
      </c>
      <c r="F732" s="288" t="s">
        <v>14351</v>
      </c>
      <c r="G732" s="267" t="s">
        <v>14359</v>
      </c>
      <c r="H732" s="137" t="s">
        <v>838</v>
      </c>
      <c r="I732" s="267">
        <v>141</v>
      </c>
      <c r="J732" s="266">
        <v>41904</v>
      </c>
      <c r="K732" s="255"/>
      <c r="L732" s="263">
        <v>41918</v>
      </c>
      <c r="M732" s="264">
        <f>21+40+40+40</f>
        <v>141</v>
      </c>
      <c r="N732" s="265">
        <v>275.625</v>
      </c>
      <c r="O732" s="271"/>
      <c r="P732" s="325" t="s">
        <v>10980</v>
      </c>
      <c r="S732" s="381">
        <f t="shared" si="0"/>
        <v>38863.125</v>
      </c>
    </row>
    <row r="733" spans="1:19" x14ac:dyDescent="0.25">
      <c r="A733" s="260">
        <v>41890</v>
      </c>
      <c r="B733" s="303" t="s">
        <v>14354</v>
      </c>
      <c r="C733" s="288" t="s">
        <v>14355</v>
      </c>
      <c r="D733" s="288" t="s">
        <v>14356</v>
      </c>
      <c r="E733" s="288" t="s">
        <v>9954</v>
      </c>
      <c r="F733" s="288" t="s">
        <v>14351</v>
      </c>
      <c r="G733" s="267" t="s">
        <v>14360</v>
      </c>
      <c r="H733" s="137" t="s">
        <v>838</v>
      </c>
      <c r="I733" s="267">
        <v>24</v>
      </c>
      <c r="J733" s="266">
        <v>41904</v>
      </c>
      <c r="K733" s="255"/>
      <c r="L733" s="263">
        <v>41918</v>
      </c>
      <c r="M733" s="264">
        <v>24</v>
      </c>
      <c r="N733" s="265">
        <v>258.61111111111109</v>
      </c>
      <c r="O733" s="271"/>
      <c r="P733" s="325" t="s">
        <v>10980</v>
      </c>
      <c r="S733" s="381">
        <f t="shared" si="0"/>
        <v>6206.6666666666661</v>
      </c>
    </row>
    <row r="734" spans="1:19" x14ac:dyDescent="0.25">
      <c r="A734" s="260">
        <v>41890</v>
      </c>
      <c r="B734" s="303" t="s">
        <v>14354</v>
      </c>
      <c r="C734" s="288" t="s">
        <v>14355</v>
      </c>
      <c r="D734" s="288" t="s">
        <v>14356</v>
      </c>
      <c r="E734" s="288" t="s">
        <v>9954</v>
      </c>
      <c r="F734" s="288" t="s">
        <v>14351</v>
      </c>
      <c r="G734" s="267" t="s">
        <v>14360</v>
      </c>
      <c r="H734" s="137" t="s">
        <v>7187</v>
      </c>
      <c r="I734" s="267">
        <v>27</v>
      </c>
      <c r="J734" s="266">
        <v>41904</v>
      </c>
      <c r="K734" s="255"/>
      <c r="L734" s="263">
        <v>41918</v>
      </c>
      <c r="M734" s="264">
        <v>27</v>
      </c>
      <c r="N734" s="265">
        <v>192.63888888888889</v>
      </c>
      <c r="O734" s="271"/>
      <c r="P734" s="325" t="s">
        <v>10980</v>
      </c>
      <c r="S734" s="381">
        <f t="shared" si="0"/>
        <v>5201.25</v>
      </c>
    </row>
    <row r="735" spans="1:19" x14ac:dyDescent="0.25">
      <c r="A735" s="260">
        <v>41890</v>
      </c>
      <c r="B735" s="303" t="s">
        <v>14354</v>
      </c>
      <c r="C735" s="288" t="s">
        <v>14355</v>
      </c>
      <c r="D735" s="288" t="s">
        <v>14356</v>
      </c>
      <c r="E735" s="288" t="s">
        <v>9954</v>
      </c>
      <c r="F735" s="288" t="s">
        <v>14351</v>
      </c>
      <c r="G735" s="267" t="s">
        <v>14360</v>
      </c>
      <c r="H735" s="137" t="s">
        <v>6867</v>
      </c>
      <c r="I735" s="267">
        <v>18</v>
      </c>
      <c r="J735" s="266">
        <v>41904</v>
      </c>
      <c r="K735" s="255"/>
      <c r="L735" s="263">
        <v>41918</v>
      </c>
      <c r="M735" s="264">
        <v>18</v>
      </c>
      <c r="N735" s="265">
        <v>320.67777777777775</v>
      </c>
      <c r="O735" s="271"/>
      <c r="P735" s="325" t="s">
        <v>10980</v>
      </c>
      <c r="S735" s="381">
        <f t="shared" si="0"/>
        <v>5772.2</v>
      </c>
    </row>
    <row r="736" spans="1:19" x14ac:dyDescent="0.25">
      <c r="A736" s="260">
        <v>41890</v>
      </c>
      <c r="B736" s="303" t="s">
        <v>14393</v>
      </c>
      <c r="C736" s="288" t="s">
        <v>14276</v>
      </c>
      <c r="D736" s="288" t="s">
        <v>14277</v>
      </c>
      <c r="E736" s="288" t="s">
        <v>6508</v>
      </c>
      <c r="F736" s="288" t="s">
        <v>3489</v>
      </c>
      <c r="G736" s="288" t="s">
        <v>14392</v>
      </c>
      <c r="H736" s="288" t="s">
        <v>14389</v>
      </c>
      <c r="I736" s="267">
        <v>35</v>
      </c>
      <c r="J736" s="266">
        <v>41894</v>
      </c>
      <c r="K736" s="255"/>
      <c r="L736" s="263">
        <v>41894</v>
      </c>
      <c r="M736" s="264">
        <v>35</v>
      </c>
      <c r="N736" s="265">
        <v>6</v>
      </c>
      <c r="O736" s="271"/>
      <c r="P736" s="325" t="s">
        <v>10981</v>
      </c>
      <c r="Q736" s="381">
        <f>N736/17</f>
        <v>0.35294117647058826</v>
      </c>
    </row>
    <row r="737" spans="1:18" x14ac:dyDescent="0.25">
      <c r="A737" s="260">
        <v>41898</v>
      </c>
      <c r="B737" s="303" t="s">
        <v>14419</v>
      </c>
      <c r="C737" s="288" t="s">
        <v>13506</v>
      </c>
      <c r="D737" s="288" t="s">
        <v>14361</v>
      </c>
      <c r="E737" s="288" t="s">
        <v>12949</v>
      </c>
      <c r="F737" s="288" t="s">
        <v>5376</v>
      </c>
      <c r="G737" s="288" t="s">
        <v>14420</v>
      </c>
      <c r="H737" s="288" t="s">
        <v>12951</v>
      </c>
      <c r="I737" s="267">
        <v>7000</v>
      </c>
      <c r="J737" s="266">
        <v>41908</v>
      </c>
      <c r="K737" s="255"/>
      <c r="L737" s="263">
        <v>41912</v>
      </c>
      <c r="M737" s="264">
        <v>700</v>
      </c>
      <c r="N737" s="265">
        <v>0.34805000000000003</v>
      </c>
      <c r="O737" s="271"/>
      <c r="P737" s="325" t="s">
        <v>10981</v>
      </c>
    </row>
    <row r="738" spans="1:18" x14ac:dyDescent="0.25">
      <c r="A738" s="260">
        <v>41898</v>
      </c>
      <c r="B738" s="303" t="s">
        <v>14419</v>
      </c>
      <c r="C738" s="288" t="s">
        <v>13506</v>
      </c>
      <c r="D738" s="288" t="s">
        <v>14361</v>
      </c>
      <c r="E738" s="288" t="s">
        <v>12949</v>
      </c>
      <c r="F738" s="288" t="s">
        <v>5376</v>
      </c>
      <c r="G738" s="288" t="s">
        <v>14421</v>
      </c>
      <c r="H738" s="288" t="s">
        <v>12951</v>
      </c>
      <c r="I738" s="267">
        <v>2000</v>
      </c>
      <c r="J738" s="266">
        <v>41908</v>
      </c>
      <c r="K738" s="255"/>
      <c r="L738" s="263">
        <v>41912</v>
      </c>
      <c r="M738" s="264">
        <v>2000</v>
      </c>
      <c r="N738" s="265">
        <v>0.34805000000000003</v>
      </c>
      <c r="O738" s="271"/>
      <c r="P738" s="325" t="s">
        <v>10981</v>
      </c>
    </row>
    <row r="739" spans="1:18" x14ac:dyDescent="0.25">
      <c r="A739" s="260">
        <v>41898</v>
      </c>
      <c r="B739" s="303" t="s">
        <v>14419</v>
      </c>
      <c r="C739" s="288" t="s">
        <v>13506</v>
      </c>
      <c r="D739" s="288" t="s">
        <v>14361</v>
      </c>
      <c r="E739" s="288" t="s">
        <v>12949</v>
      </c>
      <c r="F739" s="288" t="s">
        <v>5376</v>
      </c>
      <c r="G739" s="288" t="s">
        <v>14422</v>
      </c>
      <c r="H739" s="288" t="s">
        <v>12951</v>
      </c>
      <c r="I739" s="267">
        <v>1000</v>
      </c>
      <c r="J739" s="266">
        <v>41908</v>
      </c>
      <c r="K739" s="255"/>
      <c r="L739" s="263">
        <v>41912</v>
      </c>
      <c r="M739" s="264">
        <v>1000</v>
      </c>
      <c r="N739" s="265">
        <v>0.34805000000000003</v>
      </c>
      <c r="O739" s="271"/>
      <c r="P739" s="325" t="s">
        <v>10981</v>
      </c>
    </row>
    <row r="740" spans="1:18" x14ac:dyDescent="0.25">
      <c r="A740" s="260">
        <v>41898</v>
      </c>
      <c r="B740" s="303" t="s">
        <v>14419</v>
      </c>
      <c r="C740" s="288" t="s">
        <v>13506</v>
      </c>
      <c r="D740" s="288" t="s">
        <v>14361</v>
      </c>
      <c r="E740" s="288" t="s">
        <v>12949</v>
      </c>
      <c r="F740" s="288" t="s">
        <v>7813</v>
      </c>
      <c r="G740" s="288" t="s">
        <v>12954</v>
      </c>
      <c r="H740" s="288" t="s">
        <v>7813</v>
      </c>
      <c r="I740" s="267">
        <v>3</v>
      </c>
      <c r="J740" s="266">
        <v>41908</v>
      </c>
      <c r="K740" s="255"/>
      <c r="L740" s="263">
        <v>41912</v>
      </c>
      <c r="M740" s="264">
        <v>1</v>
      </c>
      <c r="N740" s="265">
        <v>23.25</v>
      </c>
      <c r="O740" s="271"/>
      <c r="P740" s="325" t="s">
        <v>10981</v>
      </c>
    </row>
    <row r="741" spans="1:18" x14ac:dyDescent="0.25">
      <c r="A741" s="260">
        <v>41899</v>
      </c>
      <c r="B741" s="303" t="s">
        <v>14459</v>
      </c>
      <c r="C741" s="288" t="s">
        <v>2215</v>
      </c>
      <c r="D741" s="288" t="s">
        <v>2215</v>
      </c>
      <c r="E741" s="288" t="s">
        <v>5643</v>
      </c>
      <c r="F741" s="288" t="s">
        <v>7813</v>
      </c>
      <c r="G741" s="267" t="s">
        <v>8697</v>
      </c>
      <c r="H741" s="288">
        <v>240</v>
      </c>
      <c r="I741" s="267">
        <v>1003</v>
      </c>
      <c r="J741" s="266">
        <v>41964</v>
      </c>
      <c r="K741" s="255"/>
      <c r="L741" s="263">
        <v>41968</v>
      </c>
      <c r="M741" s="264">
        <v>1024</v>
      </c>
      <c r="N741" s="265">
        <v>22.724399999999999</v>
      </c>
      <c r="O741" s="271"/>
      <c r="P741" s="325" t="s">
        <v>10981</v>
      </c>
      <c r="Q741" s="381">
        <f>N741/20</f>
        <v>1.13622</v>
      </c>
      <c r="R741" s="381">
        <f>Q741/0.499</f>
        <v>2.2769939879759518</v>
      </c>
    </row>
    <row r="742" spans="1:18" x14ac:dyDescent="0.25">
      <c r="A742" s="260">
        <v>41899</v>
      </c>
      <c r="B742" s="303" t="s">
        <v>14459</v>
      </c>
      <c r="C742" s="288" t="s">
        <v>2215</v>
      </c>
      <c r="D742" s="288" t="s">
        <v>2215</v>
      </c>
      <c r="E742" s="288" t="s">
        <v>5643</v>
      </c>
      <c r="F742" s="288" t="s">
        <v>7813</v>
      </c>
      <c r="G742" s="267" t="s">
        <v>8697</v>
      </c>
      <c r="H742" s="288">
        <v>120</v>
      </c>
      <c r="I742" s="267">
        <v>2005</v>
      </c>
      <c r="J742" s="266">
        <v>41978</v>
      </c>
      <c r="K742" s="255"/>
      <c r="L742" s="263">
        <v>41969</v>
      </c>
      <c r="M742" s="264">
        <v>2049</v>
      </c>
      <c r="N742" s="265">
        <v>12.2758</v>
      </c>
      <c r="O742" s="271"/>
      <c r="P742" s="325" t="s">
        <v>10981</v>
      </c>
      <c r="Q742" s="381">
        <f>N742/10</f>
        <v>1.2275800000000001</v>
      </c>
      <c r="R742" s="381">
        <f>Q742/0.499</f>
        <v>2.4600801603206417</v>
      </c>
    </row>
    <row r="743" spans="1:18" x14ac:dyDescent="0.25">
      <c r="A743" s="260">
        <v>41899</v>
      </c>
      <c r="B743" s="303" t="s">
        <v>14459</v>
      </c>
      <c r="C743" s="288" t="s">
        <v>2215</v>
      </c>
      <c r="D743" s="288" t="s">
        <v>2215</v>
      </c>
      <c r="E743" s="288" t="s">
        <v>5643</v>
      </c>
      <c r="F743" s="288" t="s">
        <v>7813</v>
      </c>
      <c r="G743" s="288" t="s">
        <v>10888</v>
      </c>
      <c r="H743" s="288">
        <v>240</v>
      </c>
      <c r="I743" s="267">
        <v>1003</v>
      </c>
      <c r="J743" s="266">
        <v>41964</v>
      </c>
      <c r="K743" s="255"/>
      <c r="L743" s="263">
        <v>41968</v>
      </c>
      <c r="M743" s="264">
        <v>1032</v>
      </c>
      <c r="N743" s="265">
        <v>34.993400000000001</v>
      </c>
      <c r="O743" s="271"/>
      <c r="P743" s="325" t="s">
        <v>10981</v>
      </c>
      <c r="Q743" s="381">
        <f>N743/20</f>
        <v>1.7496700000000001</v>
      </c>
      <c r="R743" s="381">
        <f>Q743/0.769</f>
        <v>2.2752535760728221</v>
      </c>
    </row>
    <row r="744" spans="1:18" x14ac:dyDescent="0.25">
      <c r="A744" s="260">
        <v>41899</v>
      </c>
      <c r="B744" s="303" t="s">
        <v>14459</v>
      </c>
      <c r="C744" s="288" t="s">
        <v>2215</v>
      </c>
      <c r="D744" s="288" t="s">
        <v>2215</v>
      </c>
      <c r="E744" s="288" t="s">
        <v>5643</v>
      </c>
      <c r="F744" s="288" t="s">
        <v>7813</v>
      </c>
      <c r="G744" s="267" t="s">
        <v>8203</v>
      </c>
      <c r="H744" s="288">
        <v>240</v>
      </c>
      <c r="I744" s="267">
        <v>1200</v>
      </c>
      <c r="J744" s="266">
        <v>41943</v>
      </c>
      <c r="K744" s="255"/>
      <c r="L744" s="263">
        <v>41939</v>
      </c>
      <c r="M744" s="264">
        <f>211+420+144+436</f>
        <v>1211</v>
      </c>
      <c r="N744" s="265">
        <v>15.9091</v>
      </c>
      <c r="O744" s="271"/>
      <c r="P744" s="325" t="s">
        <v>10981</v>
      </c>
      <c r="Q744" s="381">
        <f>N744/20</f>
        <v>0.79545500000000002</v>
      </c>
      <c r="R744" s="381">
        <f>Q744/0.394</f>
        <v>2.0189213197969544</v>
      </c>
    </row>
    <row r="745" spans="1:18" x14ac:dyDescent="0.25">
      <c r="A745" s="260">
        <v>41901</v>
      </c>
      <c r="B745" s="303" t="s">
        <v>14499</v>
      </c>
      <c r="C745" s="267" t="s">
        <v>13723</v>
      </c>
      <c r="D745" s="267" t="s">
        <v>13724</v>
      </c>
      <c r="E745" s="288" t="s">
        <v>12949</v>
      </c>
      <c r="F745" s="267" t="s">
        <v>5376</v>
      </c>
      <c r="G745" s="267" t="s">
        <v>13872</v>
      </c>
      <c r="H745" s="267" t="s">
        <v>12951</v>
      </c>
      <c r="I745" s="267">
        <v>10000</v>
      </c>
      <c r="J745" s="266">
        <v>41911</v>
      </c>
      <c r="K745" s="255"/>
      <c r="L745" s="263">
        <v>41911</v>
      </c>
      <c r="M745" s="264">
        <v>10000</v>
      </c>
      <c r="N745" s="265">
        <v>0.34805000000000003</v>
      </c>
      <c r="O745" s="271"/>
      <c r="P745" s="325" t="s">
        <v>10981</v>
      </c>
    </row>
    <row r="746" spans="1:18" x14ac:dyDescent="0.25">
      <c r="A746" s="260">
        <v>41901</v>
      </c>
      <c r="B746" s="303" t="s">
        <v>14499</v>
      </c>
      <c r="C746" s="267" t="s">
        <v>13723</v>
      </c>
      <c r="D746" s="267" t="s">
        <v>13724</v>
      </c>
      <c r="E746" s="288" t="s">
        <v>12949</v>
      </c>
      <c r="F746" s="288" t="s">
        <v>7813</v>
      </c>
      <c r="G746" s="288" t="s">
        <v>12954</v>
      </c>
      <c r="H746" s="288" t="s">
        <v>7813</v>
      </c>
      <c r="I746" s="267">
        <v>3</v>
      </c>
      <c r="J746" s="266">
        <v>41911</v>
      </c>
      <c r="K746" s="255"/>
      <c r="L746" s="263">
        <v>41911</v>
      </c>
      <c r="M746" s="264">
        <v>3</v>
      </c>
      <c r="N746" s="265">
        <v>23.25</v>
      </c>
      <c r="O746" s="271"/>
      <c r="P746" s="325" t="s">
        <v>10981</v>
      </c>
    </row>
    <row r="747" spans="1:18" x14ac:dyDescent="0.25">
      <c r="A747" s="260">
        <v>41907</v>
      </c>
      <c r="B747" s="261">
        <v>428</v>
      </c>
      <c r="C747" s="288" t="s">
        <v>14518</v>
      </c>
      <c r="D747" s="288" t="s">
        <v>14519</v>
      </c>
      <c r="E747" s="288" t="s">
        <v>6508</v>
      </c>
      <c r="F747" s="288" t="s">
        <v>8606</v>
      </c>
      <c r="G747" s="288" t="s">
        <v>14520</v>
      </c>
      <c r="H747" s="288" t="s">
        <v>3371</v>
      </c>
      <c r="I747" s="267">
        <v>20</v>
      </c>
      <c r="J747" s="266">
        <v>41920</v>
      </c>
      <c r="K747" s="255"/>
      <c r="L747" s="263">
        <v>41920</v>
      </c>
      <c r="M747" s="264">
        <v>20</v>
      </c>
      <c r="N747" s="265">
        <v>205</v>
      </c>
      <c r="O747" s="271"/>
      <c r="P747" s="325" t="s">
        <v>10981</v>
      </c>
    </row>
    <row r="748" spans="1:18" x14ac:dyDescent="0.25">
      <c r="A748" s="260">
        <v>41907</v>
      </c>
      <c r="B748" s="303" t="s">
        <v>14503</v>
      </c>
      <c r="C748" s="288" t="s">
        <v>14504</v>
      </c>
      <c r="D748" s="288" t="s">
        <v>14505</v>
      </c>
      <c r="E748" s="288" t="s">
        <v>9954</v>
      </c>
      <c r="F748" s="288" t="s">
        <v>9327</v>
      </c>
      <c r="G748" s="288" t="s">
        <v>12835</v>
      </c>
      <c r="H748" s="288" t="s">
        <v>838</v>
      </c>
      <c r="I748" s="267">
        <v>12</v>
      </c>
      <c r="J748" s="310">
        <v>41918</v>
      </c>
      <c r="K748" s="255"/>
      <c r="L748" s="263">
        <v>41922</v>
      </c>
      <c r="M748" s="264">
        <v>12</v>
      </c>
      <c r="N748" s="265">
        <v>275.625</v>
      </c>
      <c r="O748" s="271"/>
      <c r="P748" s="325" t="s">
        <v>10981</v>
      </c>
    </row>
    <row r="749" spans="1:18" x14ac:dyDescent="0.25">
      <c r="A749" s="260">
        <v>41907</v>
      </c>
      <c r="B749" s="303" t="s">
        <v>14503</v>
      </c>
      <c r="C749" s="288" t="s">
        <v>14504</v>
      </c>
      <c r="D749" s="288" t="s">
        <v>14505</v>
      </c>
      <c r="E749" s="288" t="s">
        <v>9954</v>
      </c>
      <c r="F749" s="288" t="s">
        <v>8908</v>
      </c>
      <c r="G749" s="288" t="s">
        <v>14506</v>
      </c>
      <c r="H749" s="288" t="s">
        <v>8969</v>
      </c>
      <c r="I749" s="267">
        <v>5</v>
      </c>
      <c r="J749" s="310">
        <v>41918</v>
      </c>
      <c r="K749" s="255"/>
      <c r="L749" s="263">
        <v>41922</v>
      </c>
      <c r="M749" s="264">
        <v>5</v>
      </c>
      <c r="N749" s="265">
        <v>195.2</v>
      </c>
      <c r="O749" s="271"/>
      <c r="P749" s="325" t="s">
        <v>10981</v>
      </c>
    </row>
    <row r="750" spans="1:18" x14ac:dyDescent="0.25">
      <c r="A750" s="260">
        <v>41912</v>
      </c>
      <c r="B750" s="303" t="s">
        <v>14575</v>
      </c>
      <c r="C750" s="288" t="s">
        <v>14574</v>
      </c>
      <c r="D750" s="288" t="s">
        <v>14022</v>
      </c>
      <c r="E750" s="288" t="s">
        <v>9954</v>
      </c>
      <c r="F750" s="288" t="s">
        <v>9327</v>
      </c>
      <c r="G750" s="288" t="s">
        <v>11077</v>
      </c>
      <c r="H750" s="288" t="s">
        <v>838</v>
      </c>
      <c r="I750" s="267">
        <v>15</v>
      </c>
      <c r="J750" s="310" t="s">
        <v>4263</v>
      </c>
      <c r="K750" s="255"/>
      <c r="L750" s="263">
        <v>41922</v>
      </c>
      <c r="M750" s="264">
        <v>15</v>
      </c>
      <c r="N750" s="265">
        <v>258.61099999999999</v>
      </c>
      <c r="O750" s="271"/>
      <c r="P750" s="325" t="s">
        <v>10981</v>
      </c>
    </row>
    <row r="751" spans="1:18" x14ac:dyDescent="0.25">
      <c r="A751" s="260">
        <v>41912</v>
      </c>
      <c r="B751" s="303" t="s">
        <v>14575</v>
      </c>
      <c r="C751" s="288" t="s">
        <v>14574</v>
      </c>
      <c r="D751" s="288" t="s">
        <v>14022</v>
      </c>
      <c r="E751" s="288" t="s">
        <v>9954</v>
      </c>
      <c r="F751" s="288" t="s">
        <v>9327</v>
      </c>
      <c r="G751" s="288" t="s">
        <v>11077</v>
      </c>
      <c r="H751" s="288" t="s">
        <v>6867</v>
      </c>
      <c r="I751" s="267">
        <v>4</v>
      </c>
      <c r="J751" s="310" t="s">
        <v>4263</v>
      </c>
      <c r="K751" s="255"/>
      <c r="L751" s="263">
        <v>41922</v>
      </c>
      <c r="M751" s="264">
        <v>4</v>
      </c>
      <c r="N751" s="265">
        <v>320.678</v>
      </c>
      <c r="O751" s="271"/>
      <c r="P751" s="325" t="s">
        <v>10981</v>
      </c>
    </row>
    <row r="752" spans="1:18" x14ac:dyDescent="0.25">
      <c r="A752" s="260">
        <v>41913</v>
      </c>
      <c r="B752" s="261">
        <v>432</v>
      </c>
      <c r="C752" s="288" t="s">
        <v>14599</v>
      </c>
      <c r="D752" s="288" t="s">
        <v>14600</v>
      </c>
      <c r="E752" s="288" t="s">
        <v>9954</v>
      </c>
      <c r="F752" s="288" t="s">
        <v>9327</v>
      </c>
      <c r="G752" s="288" t="s">
        <v>14601</v>
      </c>
      <c r="H752" s="288" t="s">
        <v>6867</v>
      </c>
      <c r="I752" s="267">
        <v>55</v>
      </c>
      <c r="J752" s="266"/>
      <c r="K752" s="255"/>
      <c r="L752" s="263">
        <v>42010</v>
      </c>
      <c r="M752" s="264">
        <v>55</v>
      </c>
      <c r="N752" s="265">
        <v>6.75</v>
      </c>
      <c r="O752" s="271"/>
      <c r="P752" s="325" t="s">
        <v>10982</v>
      </c>
    </row>
    <row r="753" spans="1:19" x14ac:dyDescent="0.25">
      <c r="A753" s="260">
        <v>41915</v>
      </c>
      <c r="B753" s="261" t="s">
        <v>13208</v>
      </c>
      <c r="C753" s="288" t="s">
        <v>2215</v>
      </c>
      <c r="D753" s="288" t="s">
        <v>2215</v>
      </c>
      <c r="E753" s="288" t="s">
        <v>6508</v>
      </c>
      <c r="F753" s="288" t="s">
        <v>7813</v>
      </c>
      <c r="G753" s="318" t="s">
        <v>14668</v>
      </c>
      <c r="H753" s="288" t="s">
        <v>9811</v>
      </c>
      <c r="I753" s="267">
        <v>480</v>
      </c>
      <c r="J753" s="266">
        <v>41920</v>
      </c>
      <c r="K753" s="255"/>
      <c r="L753" s="263">
        <v>41915</v>
      </c>
      <c r="M753" s="264">
        <v>677</v>
      </c>
      <c r="N753" s="265">
        <v>13.8</v>
      </c>
      <c r="O753" s="271"/>
      <c r="P753" s="325" t="s">
        <v>10981</v>
      </c>
      <c r="Q753" s="381">
        <f>N753/20</f>
        <v>0.69000000000000006</v>
      </c>
      <c r="R753" s="381">
        <f>Q753/0.43</f>
        <v>1.6046511627906979</v>
      </c>
    </row>
    <row r="754" spans="1:19" x14ac:dyDescent="0.25">
      <c r="A754" s="260">
        <v>41915</v>
      </c>
      <c r="B754" s="303" t="s">
        <v>13704</v>
      </c>
      <c r="C754" s="288" t="s">
        <v>2215</v>
      </c>
      <c r="D754" s="288" t="s">
        <v>2215</v>
      </c>
      <c r="E754" s="288" t="s">
        <v>6508</v>
      </c>
      <c r="F754" s="288" t="s">
        <v>9327</v>
      </c>
      <c r="G754" s="288" t="s">
        <v>12979</v>
      </c>
      <c r="H754" s="288" t="s">
        <v>9811</v>
      </c>
      <c r="I754" s="267">
        <v>96</v>
      </c>
      <c r="J754" s="266">
        <v>41920</v>
      </c>
      <c r="K754" s="255"/>
      <c r="L754" s="263">
        <v>41915</v>
      </c>
      <c r="M754" s="264">
        <v>96</v>
      </c>
      <c r="N754" s="265">
        <v>16.7</v>
      </c>
      <c r="O754" s="271"/>
      <c r="P754" s="325" t="s">
        <v>10981</v>
      </c>
      <c r="Q754" s="381">
        <f>N754/20</f>
        <v>0.83499999999999996</v>
      </c>
      <c r="R754" s="381">
        <f>Q754/0.43</f>
        <v>1.941860465116279</v>
      </c>
    </row>
    <row r="755" spans="1:19" x14ac:dyDescent="0.25">
      <c r="A755" s="260">
        <v>41915</v>
      </c>
      <c r="B755" s="303" t="s">
        <v>14240</v>
      </c>
      <c r="C755" s="288" t="s">
        <v>2215</v>
      </c>
      <c r="D755" s="288" t="s">
        <v>2215</v>
      </c>
      <c r="E755" s="288" t="s">
        <v>6508</v>
      </c>
      <c r="F755" s="288" t="s">
        <v>9327</v>
      </c>
      <c r="G755" s="288" t="s">
        <v>12979</v>
      </c>
      <c r="H755" s="288" t="s">
        <v>9811</v>
      </c>
      <c r="I755" s="267">
        <v>384</v>
      </c>
      <c r="J755" s="266">
        <v>41920</v>
      </c>
      <c r="K755" s="255"/>
      <c r="L755" s="263">
        <v>41915</v>
      </c>
      <c r="M755" s="264">
        <v>384</v>
      </c>
      <c r="N755" s="265">
        <v>17.5</v>
      </c>
      <c r="O755" s="271"/>
      <c r="P755" s="325" t="s">
        <v>10981</v>
      </c>
      <c r="Q755" s="381">
        <f>N755/20</f>
        <v>0.875</v>
      </c>
      <c r="R755" s="381">
        <f>Q755/0.43</f>
        <v>2.0348837209302326</v>
      </c>
    </row>
    <row r="756" spans="1:19" x14ac:dyDescent="0.25">
      <c r="A756" s="260">
        <v>41918</v>
      </c>
      <c r="B756" s="261">
        <v>433</v>
      </c>
      <c r="C756" s="288" t="s">
        <v>14665</v>
      </c>
      <c r="D756" s="288" t="s">
        <v>14666</v>
      </c>
      <c r="E756" s="318" t="s">
        <v>15628</v>
      </c>
      <c r="F756" s="288" t="s">
        <v>9327</v>
      </c>
      <c r="G756" s="288" t="s">
        <v>14667</v>
      </c>
      <c r="H756" s="288" t="s">
        <v>6867</v>
      </c>
      <c r="I756" s="267">
        <v>88</v>
      </c>
      <c r="J756" s="266">
        <v>41934</v>
      </c>
      <c r="K756" s="255"/>
      <c r="L756" s="263">
        <v>41946</v>
      </c>
      <c r="M756" s="264">
        <f>40+42+6</f>
        <v>88</v>
      </c>
      <c r="N756" s="265">
        <v>3.85</v>
      </c>
      <c r="O756" s="271"/>
      <c r="P756" s="325" t="s">
        <v>10982</v>
      </c>
    </row>
    <row r="757" spans="1:19" x14ac:dyDescent="0.25">
      <c r="A757" s="260">
        <v>41919</v>
      </c>
      <c r="B757" s="303" t="s">
        <v>14669</v>
      </c>
      <c r="C757" s="288" t="s">
        <v>14355</v>
      </c>
      <c r="D757" s="288" t="s">
        <v>14356</v>
      </c>
      <c r="E757" s="288" t="s">
        <v>9415</v>
      </c>
      <c r="F757" s="288" t="s">
        <v>11863</v>
      </c>
      <c r="G757" s="288" t="s">
        <v>7334</v>
      </c>
      <c r="H757" s="288" t="s">
        <v>9535</v>
      </c>
      <c r="I757" s="267">
        <v>8</v>
      </c>
      <c r="J757" s="266">
        <v>41933</v>
      </c>
      <c r="K757" s="255"/>
      <c r="L757" s="263">
        <v>41933</v>
      </c>
      <c r="M757" s="264">
        <v>8</v>
      </c>
      <c r="N757" s="265">
        <v>52.633635720000008</v>
      </c>
      <c r="O757" s="271"/>
      <c r="P757" s="325" t="s">
        <v>10981</v>
      </c>
      <c r="S757" s="381">
        <f t="shared" ref="S757:S763" si="1">N757*I757</f>
        <v>421.06908576000006</v>
      </c>
    </row>
    <row r="758" spans="1:19" x14ac:dyDescent="0.25">
      <c r="A758" s="260">
        <v>41919</v>
      </c>
      <c r="B758" s="303" t="s">
        <v>14669</v>
      </c>
      <c r="C758" s="288" t="s">
        <v>14355</v>
      </c>
      <c r="D758" s="288" t="s">
        <v>14356</v>
      </c>
      <c r="E758" s="288" t="s">
        <v>9415</v>
      </c>
      <c r="F758" s="288" t="s">
        <v>11864</v>
      </c>
      <c r="G758" s="288" t="s">
        <v>7334</v>
      </c>
      <c r="H758" s="288" t="s">
        <v>9535</v>
      </c>
      <c r="I758" s="267">
        <v>53</v>
      </c>
      <c r="J758" s="266">
        <v>41933</v>
      </c>
      <c r="K758" s="255"/>
      <c r="L758" s="263">
        <v>41933</v>
      </c>
      <c r="M758" s="264">
        <v>53</v>
      </c>
      <c r="N758" s="265">
        <v>43.657356760000006</v>
      </c>
      <c r="O758" s="271"/>
      <c r="P758" s="325" t="s">
        <v>10981</v>
      </c>
      <c r="S758" s="381">
        <f t="shared" si="1"/>
        <v>2313.8399082800001</v>
      </c>
    </row>
    <row r="759" spans="1:19" x14ac:dyDescent="0.25">
      <c r="A759" s="260">
        <v>41919</v>
      </c>
      <c r="B759" s="303" t="s">
        <v>14669</v>
      </c>
      <c r="C759" s="288" t="s">
        <v>14355</v>
      </c>
      <c r="D759" s="288" t="s">
        <v>14356</v>
      </c>
      <c r="E759" s="288" t="s">
        <v>9415</v>
      </c>
      <c r="F759" s="288" t="s">
        <v>11864</v>
      </c>
      <c r="G759" s="288" t="s">
        <v>1366</v>
      </c>
      <c r="H759" s="288" t="s">
        <v>9535</v>
      </c>
      <c r="I759" s="267">
        <v>5</v>
      </c>
      <c r="J759" s="266">
        <v>41933</v>
      </c>
      <c r="K759" s="255"/>
      <c r="L759" s="263">
        <v>41933</v>
      </c>
      <c r="M759" s="264">
        <v>5</v>
      </c>
      <c r="N759" s="265">
        <v>40.393255320000009</v>
      </c>
      <c r="O759" s="271"/>
      <c r="P759" s="325" t="s">
        <v>10981</v>
      </c>
      <c r="S759" s="381">
        <f t="shared" si="1"/>
        <v>201.96627660000004</v>
      </c>
    </row>
    <row r="760" spans="1:19" x14ac:dyDescent="0.25">
      <c r="A760" s="260">
        <v>41919</v>
      </c>
      <c r="B760" s="303" t="s">
        <v>14669</v>
      </c>
      <c r="C760" s="288" t="s">
        <v>14355</v>
      </c>
      <c r="D760" s="288" t="s">
        <v>14356</v>
      </c>
      <c r="E760" s="288" t="s">
        <v>9415</v>
      </c>
      <c r="F760" s="288" t="s">
        <v>11864</v>
      </c>
      <c r="G760" s="288" t="s">
        <v>6465</v>
      </c>
      <c r="H760" s="288" t="s">
        <v>9535</v>
      </c>
      <c r="I760" s="267">
        <v>8</v>
      </c>
      <c r="J760" s="266">
        <v>41933</v>
      </c>
      <c r="K760" s="255"/>
      <c r="L760" s="263">
        <v>41933</v>
      </c>
      <c r="M760" s="264">
        <v>7</v>
      </c>
      <c r="N760" s="265">
        <v>43.657356760000006</v>
      </c>
      <c r="O760" s="271"/>
      <c r="P760" s="325" t="s">
        <v>10981</v>
      </c>
      <c r="S760" s="381">
        <f t="shared" si="1"/>
        <v>349.25885408000005</v>
      </c>
    </row>
    <row r="761" spans="1:19" x14ac:dyDescent="0.25">
      <c r="A761" s="260">
        <v>41919</v>
      </c>
      <c r="B761" s="303" t="s">
        <v>14669</v>
      </c>
      <c r="C761" s="288" t="s">
        <v>14355</v>
      </c>
      <c r="D761" s="288" t="s">
        <v>14356</v>
      </c>
      <c r="E761" s="288" t="s">
        <v>9415</v>
      </c>
      <c r="F761" s="288" t="s">
        <v>6884</v>
      </c>
      <c r="G761" s="288" t="s">
        <v>7334</v>
      </c>
      <c r="H761" s="288" t="s">
        <v>9535</v>
      </c>
      <c r="I761" s="267">
        <v>25</v>
      </c>
      <c r="J761" s="266">
        <v>41933</v>
      </c>
      <c r="K761" s="255"/>
      <c r="L761" s="263">
        <v>41933</v>
      </c>
      <c r="M761" s="264">
        <v>25</v>
      </c>
      <c r="N761" s="265">
        <v>64.466003440000009</v>
      </c>
      <c r="O761" s="271"/>
      <c r="P761" s="325" t="s">
        <v>10981</v>
      </c>
      <c r="S761" s="381">
        <f t="shared" si="1"/>
        <v>1611.6500860000001</v>
      </c>
    </row>
    <row r="762" spans="1:19" x14ac:dyDescent="0.25">
      <c r="A762" s="260">
        <v>41919</v>
      </c>
      <c r="B762" s="303" t="s">
        <v>14669</v>
      </c>
      <c r="C762" s="288" t="s">
        <v>14355</v>
      </c>
      <c r="D762" s="288" t="s">
        <v>14356</v>
      </c>
      <c r="E762" s="288" t="s">
        <v>9415</v>
      </c>
      <c r="F762" s="288" t="s">
        <v>6884</v>
      </c>
      <c r="G762" s="288" t="s">
        <v>1419</v>
      </c>
      <c r="H762" s="288" t="s">
        <v>9535</v>
      </c>
      <c r="I762" s="267">
        <v>40</v>
      </c>
      <c r="J762" s="266">
        <v>41933</v>
      </c>
      <c r="K762" s="255"/>
      <c r="L762" s="263">
        <v>41933</v>
      </c>
      <c r="M762" s="264">
        <v>40</v>
      </c>
      <c r="N762" s="265">
        <v>56.305749840000004</v>
      </c>
      <c r="O762" s="271"/>
      <c r="P762" s="325" t="s">
        <v>10981</v>
      </c>
      <c r="S762" s="381">
        <f t="shared" si="1"/>
        <v>2252.2299935999999</v>
      </c>
    </row>
    <row r="763" spans="1:19" x14ac:dyDescent="0.25">
      <c r="A763" s="260">
        <v>41919</v>
      </c>
      <c r="B763" s="303" t="s">
        <v>14669</v>
      </c>
      <c r="C763" s="288" t="s">
        <v>14355</v>
      </c>
      <c r="D763" s="288" t="s">
        <v>14356</v>
      </c>
      <c r="E763" s="288" t="s">
        <v>9415</v>
      </c>
      <c r="F763" s="288" t="s">
        <v>6884</v>
      </c>
      <c r="G763" s="288" t="s">
        <v>5539</v>
      </c>
      <c r="H763" s="288" t="s">
        <v>9535</v>
      </c>
      <c r="I763" s="267">
        <v>15</v>
      </c>
      <c r="J763" s="266">
        <v>41933</v>
      </c>
      <c r="K763" s="255"/>
      <c r="L763" s="263">
        <v>41933</v>
      </c>
      <c r="M763" s="264">
        <v>15</v>
      </c>
      <c r="N763" s="265">
        <v>56.305749840000004</v>
      </c>
      <c r="O763" s="271"/>
      <c r="P763" s="325" t="s">
        <v>10981</v>
      </c>
      <c r="S763" s="381">
        <f t="shared" si="1"/>
        <v>844.58624760000009</v>
      </c>
    </row>
    <row r="764" spans="1:19" x14ac:dyDescent="0.25">
      <c r="A764" s="260">
        <v>41922</v>
      </c>
      <c r="B764" s="303" t="s">
        <v>14720</v>
      </c>
      <c r="C764" s="288" t="s">
        <v>12947</v>
      </c>
      <c r="D764" s="288" t="s">
        <v>12948</v>
      </c>
      <c r="E764" s="288" t="s">
        <v>4494</v>
      </c>
      <c r="F764" s="288" t="s">
        <v>14723</v>
      </c>
      <c r="G764" s="288" t="s">
        <v>14721</v>
      </c>
      <c r="H764" s="288" t="s">
        <v>14722</v>
      </c>
      <c r="I764" s="267">
        <v>6</v>
      </c>
      <c r="J764" s="266">
        <v>41926</v>
      </c>
      <c r="K764" s="255"/>
      <c r="L764" s="263">
        <v>41926</v>
      </c>
      <c r="M764" s="264">
        <v>6</v>
      </c>
      <c r="N764" s="265">
        <v>48.01</v>
      </c>
      <c r="O764" s="271"/>
      <c r="P764" s="325" t="s">
        <v>10981</v>
      </c>
    </row>
    <row r="765" spans="1:19" x14ac:dyDescent="0.25">
      <c r="A765" s="260">
        <v>41922</v>
      </c>
      <c r="B765" s="303" t="s">
        <v>14720</v>
      </c>
      <c r="C765" s="288" t="s">
        <v>12947</v>
      </c>
      <c r="D765" s="288" t="s">
        <v>12948</v>
      </c>
      <c r="E765" s="288" t="s">
        <v>4494</v>
      </c>
      <c r="F765" s="288" t="s">
        <v>7813</v>
      </c>
      <c r="G765" s="288" t="s">
        <v>14724</v>
      </c>
      <c r="H765" s="288" t="s">
        <v>14725</v>
      </c>
      <c r="I765" s="267">
        <v>1</v>
      </c>
      <c r="J765" s="266">
        <v>41926</v>
      </c>
      <c r="K765" s="255"/>
      <c r="L765" s="263">
        <v>41926</v>
      </c>
      <c r="M765" s="264">
        <v>1</v>
      </c>
      <c r="N765" s="265">
        <v>13.71</v>
      </c>
      <c r="O765" s="271"/>
      <c r="P765" s="325" t="s">
        <v>10981</v>
      </c>
    </row>
    <row r="766" spans="1:19" x14ac:dyDescent="0.25">
      <c r="A766" s="260">
        <v>41928</v>
      </c>
      <c r="B766" s="261">
        <v>437</v>
      </c>
      <c r="C766" s="288" t="s">
        <v>14189</v>
      </c>
      <c r="D766" s="288" t="s">
        <v>14111</v>
      </c>
      <c r="E766" s="288" t="s">
        <v>12531</v>
      </c>
      <c r="F766" s="288" t="s">
        <v>11863</v>
      </c>
      <c r="G766" s="288" t="s">
        <v>14758</v>
      </c>
      <c r="H766" s="288" t="s">
        <v>9535</v>
      </c>
      <c r="I766" s="267">
        <v>2</v>
      </c>
      <c r="J766" s="266">
        <v>41929</v>
      </c>
      <c r="K766" s="255"/>
      <c r="L766" s="263">
        <v>41929</v>
      </c>
      <c r="M766" s="264">
        <v>2</v>
      </c>
      <c r="N766" s="265">
        <v>48</v>
      </c>
      <c r="O766" s="271"/>
      <c r="P766" s="325" t="s">
        <v>10981</v>
      </c>
    </row>
    <row r="767" spans="1:19" x14ac:dyDescent="0.25">
      <c r="A767" s="260">
        <v>41929</v>
      </c>
      <c r="B767" s="261">
        <v>438</v>
      </c>
      <c r="C767" s="288" t="s">
        <v>14804</v>
      </c>
      <c r="D767" s="288" t="s">
        <v>14894</v>
      </c>
      <c r="E767" s="288" t="s">
        <v>9415</v>
      </c>
      <c r="F767" s="288" t="s">
        <v>10255</v>
      </c>
      <c r="G767" s="288" t="s">
        <v>14769</v>
      </c>
      <c r="H767" s="288" t="s">
        <v>9535</v>
      </c>
      <c r="I767" s="267">
        <v>115</v>
      </c>
      <c r="J767" s="266">
        <v>41940</v>
      </c>
      <c r="K767" s="255"/>
      <c r="L767" s="263">
        <v>41940</v>
      </c>
      <c r="M767" s="264">
        <v>115</v>
      </c>
      <c r="N767" s="265">
        <v>72.8</v>
      </c>
      <c r="O767" s="271"/>
      <c r="P767" s="325" t="s">
        <v>10981</v>
      </c>
    </row>
    <row r="768" spans="1:19" x14ac:dyDescent="0.25">
      <c r="A768" s="260">
        <v>41929</v>
      </c>
      <c r="B768" s="261">
        <v>438</v>
      </c>
      <c r="C768" s="288" t="s">
        <v>14804</v>
      </c>
      <c r="D768" s="288" t="s">
        <v>14894</v>
      </c>
      <c r="E768" s="288" t="s">
        <v>9415</v>
      </c>
      <c r="F768" s="288" t="s">
        <v>10255</v>
      </c>
      <c r="G768" s="288" t="s">
        <v>14770</v>
      </c>
      <c r="H768" s="288" t="s">
        <v>9535</v>
      </c>
      <c r="I768" s="267">
        <v>55</v>
      </c>
      <c r="J768" s="266">
        <v>41940</v>
      </c>
      <c r="K768" s="255"/>
      <c r="L768" s="263">
        <v>41940</v>
      </c>
      <c r="M768" s="264">
        <v>55</v>
      </c>
      <c r="N768" s="265">
        <v>72.8</v>
      </c>
      <c r="O768" s="271"/>
      <c r="P768" s="325" t="s">
        <v>10981</v>
      </c>
    </row>
    <row r="769" spans="1:18" x14ac:dyDescent="0.25">
      <c r="A769" s="260">
        <v>41932</v>
      </c>
      <c r="B769" s="303" t="s">
        <v>14792</v>
      </c>
      <c r="C769" s="288" t="s">
        <v>2215</v>
      </c>
      <c r="D769" s="288" t="s">
        <v>2215</v>
      </c>
      <c r="E769" s="288" t="s">
        <v>5643</v>
      </c>
      <c r="F769" s="288" t="s">
        <v>7813</v>
      </c>
      <c r="G769" s="288" t="s">
        <v>8697</v>
      </c>
      <c r="H769" s="267">
        <v>240</v>
      </c>
      <c r="I769" s="267">
        <v>1010</v>
      </c>
      <c r="J769" s="266">
        <v>42027</v>
      </c>
      <c r="K769" s="255"/>
      <c r="L769" s="263">
        <v>42032</v>
      </c>
      <c r="M769" s="264">
        <v>880</v>
      </c>
      <c r="N769" s="265">
        <v>23.407</v>
      </c>
      <c r="O769" s="271"/>
      <c r="P769" s="325" t="s">
        <v>10981</v>
      </c>
      <c r="Q769" s="381">
        <f>N769/20</f>
        <v>1.17035</v>
      </c>
      <c r="R769" s="381">
        <f>Q769/0.499</f>
        <v>2.3453907815631263</v>
      </c>
    </row>
    <row r="770" spans="1:18" x14ac:dyDescent="0.25">
      <c r="A770" s="260">
        <v>41932</v>
      </c>
      <c r="B770" s="303" t="s">
        <v>14792</v>
      </c>
      <c r="C770" s="288" t="s">
        <v>2215</v>
      </c>
      <c r="D770" s="288" t="s">
        <v>2215</v>
      </c>
      <c r="E770" s="288" t="s">
        <v>5643</v>
      </c>
      <c r="F770" s="288" t="s">
        <v>7813</v>
      </c>
      <c r="G770" s="288" t="s">
        <v>8697</v>
      </c>
      <c r="H770" s="267">
        <v>120</v>
      </c>
      <c r="I770" s="267">
        <v>2020</v>
      </c>
      <c r="J770" s="266">
        <v>42027</v>
      </c>
      <c r="K770" s="486"/>
      <c r="L770" s="263">
        <v>42032</v>
      </c>
      <c r="M770" s="264">
        <v>1564</v>
      </c>
      <c r="N770" s="265">
        <v>12.6</v>
      </c>
      <c r="O770" s="271"/>
      <c r="P770" s="325" t="s">
        <v>10981</v>
      </c>
      <c r="Q770" s="381">
        <f>N770/10</f>
        <v>1.26</v>
      </c>
      <c r="R770" s="381">
        <f>Q770/0.499</f>
        <v>2.5250501002004007</v>
      </c>
    </row>
    <row r="771" spans="1:18" x14ac:dyDescent="0.25">
      <c r="A771" s="260">
        <v>41932</v>
      </c>
      <c r="B771" s="303" t="s">
        <v>14792</v>
      </c>
      <c r="C771" s="288" t="s">
        <v>2215</v>
      </c>
      <c r="D771" s="288" t="s">
        <v>2215</v>
      </c>
      <c r="E771" s="288" t="s">
        <v>5643</v>
      </c>
      <c r="F771" s="288" t="s">
        <v>7813</v>
      </c>
      <c r="G771" s="288" t="s">
        <v>10888</v>
      </c>
      <c r="H771" s="267">
        <v>240</v>
      </c>
      <c r="I771" s="267">
        <v>1010</v>
      </c>
      <c r="J771" s="266">
        <v>42027</v>
      </c>
      <c r="K771" s="486"/>
      <c r="L771" s="263">
        <v>42032</v>
      </c>
      <c r="M771" s="264">
        <v>905</v>
      </c>
      <c r="N771" s="265">
        <v>36.042999999999999</v>
      </c>
      <c r="O771" s="271"/>
      <c r="P771" s="325" t="s">
        <v>10981</v>
      </c>
      <c r="Q771" s="381">
        <f>N771/20</f>
        <v>1.8021499999999999</v>
      </c>
      <c r="R771" s="381">
        <f>Q771/0.769</f>
        <v>2.3434980494148241</v>
      </c>
    </row>
    <row r="772" spans="1:18" x14ac:dyDescent="0.25">
      <c r="A772" s="260">
        <v>41932</v>
      </c>
      <c r="B772" s="303" t="s">
        <v>14792</v>
      </c>
      <c r="C772" s="288" t="s">
        <v>2215</v>
      </c>
      <c r="D772" s="288" t="s">
        <v>2215</v>
      </c>
      <c r="E772" s="288" t="s">
        <v>5643</v>
      </c>
      <c r="F772" s="288" t="s">
        <v>7813</v>
      </c>
      <c r="G772" s="288" t="s">
        <v>10888</v>
      </c>
      <c r="H772" s="267">
        <v>120</v>
      </c>
      <c r="I772" s="267">
        <v>2020</v>
      </c>
      <c r="J772" s="266">
        <v>42027</v>
      </c>
      <c r="K772" s="255"/>
      <c r="L772" s="263">
        <v>42027</v>
      </c>
      <c r="M772" s="264">
        <f>677+1052</f>
        <v>1729</v>
      </c>
      <c r="N772" s="265">
        <v>18.841000000000001</v>
      </c>
      <c r="O772" s="271"/>
      <c r="P772" s="325" t="s">
        <v>10981</v>
      </c>
      <c r="Q772" s="381">
        <f>N772/10</f>
        <v>1.8841000000000001</v>
      </c>
      <c r="R772" s="381">
        <f>Q772/0.769</f>
        <v>2.450065019505852</v>
      </c>
    </row>
    <row r="773" spans="1:18" x14ac:dyDescent="0.25">
      <c r="A773" s="260">
        <v>41932</v>
      </c>
      <c r="B773" s="303" t="s">
        <v>14792</v>
      </c>
      <c r="C773" s="288" t="s">
        <v>2215</v>
      </c>
      <c r="D773" s="288" t="s">
        <v>2215</v>
      </c>
      <c r="E773" s="288" t="s">
        <v>5643</v>
      </c>
      <c r="F773" s="288" t="s">
        <v>7813</v>
      </c>
      <c r="G773" s="288" t="s">
        <v>10889</v>
      </c>
      <c r="H773" s="267">
        <v>240</v>
      </c>
      <c r="I773" s="267">
        <v>1500</v>
      </c>
      <c r="J773" s="266">
        <v>42027</v>
      </c>
      <c r="K773" s="255"/>
      <c r="L773" s="263">
        <v>42026</v>
      </c>
      <c r="M773" s="264">
        <f>1043+368</f>
        <v>1411</v>
      </c>
      <c r="N773" s="265">
        <v>16.327999999999999</v>
      </c>
      <c r="O773" s="271"/>
      <c r="P773" s="325" t="s">
        <v>10981</v>
      </c>
      <c r="Q773" s="381">
        <f>N773/20</f>
        <v>0.81640000000000001</v>
      </c>
      <c r="R773" s="381">
        <f>Q773/0.349</f>
        <v>2.339255014326648</v>
      </c>
    </row>
    <row r="774" spans="1:18" x14ac:dyDescent="0.25">
      <c r="A774" s="260">
        <v>41932</v>
      </c>
      <c r="B774" s="303" t="s">
        <v>14792</v>
      </c>
      <c r="C774" s="288" t="s">
        <v>2215</v>
      </c>
      <c r="D774" s="288" t="s">
        <v>2215</v>
      </c>
      <c r="E774" s="288" t="s">
        <v>5643</v>
      </c>
      <c r="F774" s="288" t="s">
        <v>7813</v>
      </c>
      <c r="G774" s="288" t="s">
        <v>10889</v>
      </c>
      <c r="H774" s="267">
        <v>120</v>
      </c>
      <c r="I774" s="267">
        <v>3000</v>
      </c>
      <c r="J774" s="266">
        <v>42027</v>
      </c>
      <c r="K774" s="255"/>
      <c r="L774" s="263">
        <v>42024</v>
      </c>
      <c r="M774" s="264">
        <v>3182</v>
      </c>
      <c r="N774" s="265">
        <v>9.5470000000000006</v>
      </c>
      <c r="O774" s="271"/>
      <c r="P774" s="325" t="s">
        <v>10981</v>
      </c>
      <c r="Q774" s="381">
        <f>N774/10</f>
        <v>0.9547000000000001</v>
      </c>
      <c r="R774" s="381">
        <f>Q774/0.349</f>
        <v>2.7355300859598857</v>
      </c>
    </row>
    <row r="775" spans="1:18" x14ac:dyDescent="0.25">
      <c r="A775" s="260">
        <v>41932</v>
      </c>
      <c r="B775" s="303" t="s">
        <v>14792</v>
      </c>
      <c r="C775" s="288" t="s">
        <v>2215</v>
      </c>
      <c r="D775" s="288" t="s">
        <v>2215</v>
      </c>
      <c r="E775" s="288" t="s">
        <v>5643</v>
      </c>
      <c r="F775" s="288" t="s">
        <v>7813</v>
      </c>
      <c r="G775" s="288" t="s">
        <v>14146</v>
      </c>
      <c r="H775" s="267">
        <v>240</v>
      </c>
      <c r="I775" s="267">
        <v>1500</v>
      </c>
      <c r="J775" s="266">
        <v>41978</v>
      </c>
      <c r="K775" s="255"/>
      <c r="L775" s="263">
        <v>41968</v>
      </c>
      <c r="M775" s="264">
        <f>573+572+432</f>
        <v>1577</v>
      </c>
      <c r="N775" s="265">
        <v>13.614000000000001</v>
      </c>
      <c r="O775" s="271"/>
      <c r="P775" s="325" t="s">
        <v>10981</v>
      </c>
      <c r="Q775" s="381">
        <f>N775/20</f>
        <v>0.68070000000000008</v>
      </c>
      <c r="R775" s="381">
        <f>Q775/0.349</f>
        <v>1.9504297994269344</v>
      </c>
    </row>
    <row r="776" spans="1:18" x14ac:dyDescent="0.25">
      <c r="A776" s="260">
        <v>41933</v>
      </c>
      <c r="B776" s="303" t="s">
        <v>14802</v>
      </c>
      <c r="C776" s="288" t="s">
        <v>2215</v>
      </c>
      <c r="D776" s="288" t="s">
        <v>2215</v>
      </c>
      <c r="E776" s="288" t="s">
        <v>6508</v>
      </c>
      <c r="F776" s="288" t="s">
        <v>8606</v>
      </c>
      <c r="G776" s="288" t="s">
        <v>11244</v>
      </c>
      <c r="H776" s="288" t="s">
        <v>8590</v>
      </c>
      <c r="I776" s="267">
        <v>5</v>
      </c>
      <c r="J776" s="266">
        <v>41936</v>
      </c>
      <c r="K776" s="255"/>
      <c r="L776" s="263">
        <v>41936</v>
      </c>
      <c r="M776" s="264">
        <v>5</v>
      </c>
      <c r="N776" s="265">
        <v>152.87272727272699</v>
      </c>
      <c r="O776" s="271"/>
      <c r="P776" s="325" t="s">
        <v>10981</v>
      </c>
    </row>
    <row r="777" spans="1:18" x14ac:dyDescent="0.25">
      <c r="A777" s="260">
        <v>41933</v>
      </c>
      <c r="B777" s="303" t="s">
        <v>14802</v>
      </c>
      <c r="C777" s="288" t="s">
        <v>2215</v>
      </c>
      <c r="D777" s="288" t="s">
        <v>2215</v>
      </c>
      <c r="E777" s="288" t="s">
        <v>6508</v>
      </c>
      <c r="F777" s="288" t="s">
        <v>8606</v>
      </c>
      <c r="G777" s="288" t="s">
        <v>11244</v>
      </c>
      <c r="H777" s="288" t="s">
        <v>9535</v>
      </c>
      <c r="I777" s="267">
        <v>50</v>
      </c>
      <c r="J777" s="266">
        <v>41936</v>
      </c>
      <c r="K777" s="255"/>
      <c r="L777" s="263">
        <v>41936</v>
      </c>
      <c r="M777" s="264">
        <v>50</v>
      </c>
      <c r="N777" s="265">
        <v>122.002727272727</v>
      </c>
      <c r="O777" s="271"/>
      <c r="P777" s="325" t="s">
        <v>10981</v>
      </c>
    </row>
    <row r="778" spans="1:18" x14ac:dyDescent="0.25">
      <c r="A778" s="260">
        <v>41935</v>
      </c>
      <c r="B778" s="261">
        <v>445</v>
      </c>
      <c r="C778" s="288" t="s">
        <v>14826</v>
      </c>
      <c r="D778" s="288" t="s">
        <v>14827</v>
      </c>
      <c r="E778" s="288" t="s">
        <v>9415</v>
      </c>
      <c r="F778" s="288" t="s">
        <v>10255</v>
      </c>
      <c r="G778" s="288" t="s">
        <v>14828</v>
      </c>
      <c r="H778" s="288" t="s">
        <v>9535</v>
      </c>
      <c r="I778" s="267">
        <v>22</v>
      </c>
      <c r="J778" s="266">
        <v>41946</v>
      </c>
      <c r="K778" s="255"/>
      <c r="L778" s="263">
        <v>41946</v>
      </c>
      <c r="M778" s="264">
        <v>22</v>
      </c>
      <c r="N778" s="265">
        <v>80.8</v>
      </c>
      <c r="O778" s="271"/>
      <c r="P778" s="325" t="s">
        <v>10981</v>
      </c>
    </row>
    <row r="779" spans="1:18" x14ac:dyDescent="0.25">
      <c r="A779" s="260">
        <v>41940</v>
      </c>
      <c r="B779" s="303" t="s">
        <v>14971</v>
      </c>
      <c r="C779" s="267" t="s">
        <v>13723</v>
      </c>
      <c r="D779" s="267" t="s">
        <v>13724</v>
      </c>
      <c r="E779" s="267" t="s">
        <v>12949</v>
      </c>
      <c r="F779" s="267" t="s">
        <v>5376</v>
      </c>
      <c r="G779" s="267" t="s">
        <v>13872</v>
      </c>
      <c r="H779" s="267" t="s">
        <v>12951</v>
      </c>
      <c r="I779" s="267">
        <v>10000</v>
      </c>
      <c r="J779" s="266">
        <v>41957</v>
      </c>
      <c r="K779" s="255"/>
      <c r="L779" s="263">
        <v>41956</v>
      </c>
      <c r="M779" s="264">
        <v>10000</v>
      </c>
      <c r="N779" s="265">
        <v>0.34799999999999998</v>
      </c>
      <c r="O779" s="271"/>
      <c r="P779" s="325" t="s">
        <v>10981</v>
      </c>
    </row>
    <row r="780" spans="1:18" x14ac:dyDescent="0.25">
      <c r="A780" s="260">
        <v>41940</v>
      </c>
      <c r="B780" s="303" t="s">
        <v>14971</v>
      </c>
      <c r="C780" s="267" t="s">
        <v>13723</v>
      </c>
      <c r="D780" s="267" t="s">
        <v>13724</v>
      </c>
      <c r="E780" s="267" t="s">
        <v>12949</v>
      </c>
      <c r="F780" s="267" t="s">
        <v>7813</v>
      </c>
      <c r="G780" s="267" t="s">
        <v>12954</v>
      </c>
      <c r="H780" s="267" t="s">
        <v>7813</v>
      </c>
      <c r="I780" s="267">
        <v>10</v>
      </c>
      <c r="J780" s="266">
        <v>41957</v>
      </c>
      <c r="K780" s="255"/>
      <c r="L780" s="263">
        <v>41956</v>
      </c>
      <c r="M780" s="264">
        <v>10</v>
      </c>
      <c r="N780" s="265">
        <v>23.25</v>
      </c>
      <c r="O780" s="271"/>
      <c r="P780" s="325" t="s">
        <v>10981</v>
      </c>
    </row>
    <row r="781" spans="1:18" x14ac:dyDescent="0.25">
      <c r="A781" s="260">
        <v>41940</v>
      </c>
      <c r="B781" s="303" t="s">
        <v>15151</v>
      </c>
      <c r="C781" s="288" t="s">
        <v>13506</v>
      </c>
      <c r="D781" s="288" t="s">
        <v>14361</v>
      </c>
      <c r="E781" s="288" t="s">
        <v>12949</v>
      </c>
      <c r="F781" s="288" t="s">
        <v>5376</v>
      </c>
      <c r="G781" s="288" t="s">
        <v>14420</v>
      </c>
      <c r="H781" s="288" t="s">
        <v>12951</v>
      </c>
      <c r="I781" s="267">
        <v>4500</v>
      </c>
      <c r="J781" s="266">
        <v>42020</v>
      </c>
      <c r="K781" s="255"/>
      <c r="L781" s="263">
        <v>42019</v>
      </c>
      <c r="M781" s="264">
        <v>4500</v>
      </c>
      <c r="N781" s="265">
        <v>0.34799999999999998</v>
      </c>
      <c r="O781" s="271"/>
      <c r="P781" s="325" t="s">
        <v>10981</v>
      </c>
    </row>
    <row r="782" spans="1:18" x14ac:dyDescent="0.25">
      <c r="A782" s="260">
        <v>41942</v>
      </c>
      <c r="B782" s="261">
        <v>447</v>
      </c>
      <c r="C782" s="288" t="s">
        <v>14776</v>
      </c>
      <c r="D782" s="288" t="s">
        <v>14777</v>
      </c>
      <c r="E782" s="318" t="s">
        <v>15628</v>
      </c>
      <c r="F782" s="288" t="s">
        <v>9327</v>
      </c>
      <c r="G782" s="288" t="s">
        <v>14866</v>
      </c>
      <c r="H782" s="288" t="s">
        <v>6867</v>
      </c>
      <c r="I782" s="267">
        <v>5</v>
      </c>
      <c r="J782" s="266">
        <v>41953</v>
      </c>
      <c r="K782" s="255"/>
      <c r="L782" s="263">
        <v>41960</v>
      </c>
      <c r="M782" s="264">
        <v>6</v>
      </c>
      <c r="N782" s="265">
        <v>302</v>
      </c>
      <c r="O782" s="271"/>
      <c r="P782" s="325" t="s">
        <v>10981</v>
      </c>
    </row>
    <row r="783" spans="1:18" x14ac:dyDescent="0.25">
      <c r="A783" s="260">
        <v>41942</v>
      </c>
      <c r="B783" s="261">
        <v>448</v>
      </c>
      <c r="C783" s="288" t="s">
        <v>14867</v>
      </c>
      <c r="D783" s="288" t="s">
        <v>14868</v>
      </c>
      <c r="E783" s="288" t="s">
        <v>8560</v>
      </c>
      <c r="F783" s="288" t="s">
        <v>9327</v>
      </c>
      <c r="G783" s="288" t="s">
        <v>14869</v>
      </c>
      <c r="H783" s="288" t="s">
        <v>838</v>
      </c>
      <c r="I783" s="267">
        <v>1</v>
      </c>
      <c r="J783" s="266">
        <v>41947</v>
      </c>
      <c r="K783" s="255"/>
      <c r="L783" s="263">
        <v>41950</v>
      </c>
      <c r="M783" s="264">
        <v>1</v>
      </c>
      <c r="N783" s="265">
        <v>323</v>
      </c>
      <c r="O783" s="271"/>
      <c r="P783" s="325" t="s">
        <v>10981</v>
      </c>
    </row>
    <row r="784" spans="1:18" x14ac:dyDescent="0.25">
      <c r="A784" s="260">
        <v>41942</v>
      </c>
      <c r="B784" s="303" t="s">
        <v>14240</v>
      </c>
      <c r="C784" s="288" t="s">
        <v>2215</v>
      </c>
      <c r="D784" s="288" t="s">
        <v>2215</v>
      </c>
      <c r="E784" s="288" t="s">
        <v>6508</v>
      </c>
      <c r="F784" s="288" t="s">
        <v>9327</v>
      </c>
      <c r="G784" s="288" t="s">
        <v>12979</v>
      </c>
      <c r="H784" s="288" t="s">
        <v>9811</v>
      </c>
      <c r="I784" s="267">
        <v>246</v>
      </c>
      <c r="J784" s="266">
        <v>41946</v>
      </c>
      <c r="K784" s="255"/>
      <c r="L784" s="263">
        <v>41946</v>
      </c>
      <c r="M784" s="264">
        <v>246</v>
      </c>
      <c r="N784" s="265">
        <v>17.5</v>
      </c>
      <c r="O784" s="271"/>
      <c r="P784" s="325" t="s">
        <v>10981</v>
      </c>
      <c r="Q784" s="381">
        <f>N784/20</f>
        <v>0.875</v>
      </c>
      <c r="R784" s="381">
        <f>Q784/0.43</f>
        <v>2.0348837209302326</v>
      </c>
    </row>
    <row r="785" spans="1:18" x14ac:dyDescent="0.25">
      <c r="A785" s="260">
        <v>41942</v>
      </c>
      <c r="B785" s="303" t="s">
        <v>14871</v>
      </c>
      <c r="C785" s="288" t="s">
        <v>2215</v>
      </c>
      <c r="D785" s="288" t="s">
        <v>2215</v>
      </c>
      <c r="E785" s="288" t="s">
        <v>6508</v>
      </c>
      <c r="F785" s="288" t="s">
        <v>7813</v>
      </c>
      <c r="G785" s="288" t="s">
        <v>14668</v>
      </c>
      <c r="H785" s="288" t="s">
        <v>9811</v>
      </c>
      <c r="I785" s="267">
        <v>420</v>
      </c>
      <c r="J785" s="266">
        <v>41946</v>
      </c>
      <c r="K785" s="255"/>
      <c r="L785" s="263">
        <v>41946</v>
      </c>
      <c r="M785" s="264">
        <v>420</v>
      </c>
      <c r="N785" s="265">
        <v>14.74</v>
      </c>
      <c r="O785" s="271"/>
      <c r="P785" s="325" t="s">
        <v>10981</v>
      </c>
      <c r="Q785" s="381">
        <f>N785/20</f>
        <v>0.73699999999999999</v>
      </c>
      <c r="R785" s="381">
        <f>Q785/0.43</f>
        <v>1.713953488372093</v>
      </c>
    </row>
    <row r="786" spans="1:18" x14ac:dyDescent="0.25">
      <c r="A786" s="260">
        <v>41943</v>
      </c>
      <c r="B786" s="261">
        <v>448</v>
      </c>
      <c r="C786" s="288" t="s">
        <v>14867</v>
      </c>
      <c r="D786" s="288" t="s">
        <v>14868</v>
      </c>
      <c r="E786" s="288" t="s">
        <v>8560</v>
      </c>
      <c r="F786" s="288" t="s">
        <v>9327</v>
      </c>
      <c r="G786" s="288"/>
      <c r="H786" s="288"/>
      <c r="I786" s="267"/>
      <c r="J786" s="266"/>
      <c r="K786" s="255"/>
      <c r="L786" s="263">
        <v>42315</v>
      </c>
      <c r="M786" s="264">
        <v>1</v>
      </c>
      <c r="N786" s="265"/>
      <c r="O786" s="271"/>
    </row>
    <row r="787" spans="1:18" x14ac:dyDescent="0.25">
      <c r="A787" s="260">
        <v>41954</v>
      </c>
      <c r="B787" s="261">
        <v>452</v>
      </c>
      <c r="C787" s="288" t="s">
        <v>14927</v>
      </c>
      <c r="D787" s="288" t="s">
        <v>14928</v>
      </c>
      <c r="E787" s="288" t="s">
        <v>8146</v>
      </c>
      <c r="F787" s="288" t="s">
        <v>9327</v>
      </c>
      <c r="G787" s="288" t="s">
        <v>14929</v>
      </c>
      <c r="H787" s="288" t="s">
        <v>6867</v>
      </c>
      <c r="I787" s="267">
        <v>125</v>
      </c>
      <c r="J787" s="266">
        <v>41968</v>
      </c>
      <c r="K787" s="255"/>
      <c r="L787" s="263">
        <v>41968</v>
      </c>
      <c r="M787" s="264">
        <f>25*5</f>
        <v>125</v>
      </c>
      <c r="N787" s="265">
        <v>269.64</v>
      </c>
      <c r="O787" s="271"/>
      <c r="P787" s="325" t="s">
        <v>10981</v>
      </c>
    </row>
    <row r="788" spans="1:18" x14ac:dyDescent="0.25">
      <c r="A788" s="260">
        <v>41954</v>
      </c>
      <c r="B788" s="261">
        <v>452</v>
      </c>
      <c r="C788" s="288" t="s">
        <v>14927</v>
      </c>
      <c r="D788" s="288" t="s">
        <v>14928</v>
      </c>
      <c r="E788" s="288" t="s">
        <v>8146</v>
      </c>
      <c r="F788" s="288" t="s">
        <v>9327</v>
      </c>
      <c r="G788" s="288" t="s">
        <v>15072</v>
      </c>
      <c r="H788" s="288" t="s">
        <v>6867</v>
      </c>
      <c r="I788" s="267"/>
      <c r="J788" s="266"/>
      <c r="K788" s="255"/>
      <c r="L788" s="263">
        <v>42038</v>
      </c>
      <c r="M788" s="264">
        <v>34</v>
      </c>
      <c r="N788" s="265"/>
      <c r="O788" s="271"/>
    </row>
    <row r="789" spans="1:18" x14ac:dyDescent="0.25">
      <c r="A789" s="260">
        <v>41960</v>
      </c>
      <c r="B789" s="303" t="s">
        <v>14988</v>
      </c>
      <c r="C789" s="288" t="s">
        <v>2215</v>
      </c>
      <c r="D789" s="288" t="s">
        <v>2215</v>
      </c>
      <c r="E789" s="288" t="s">
        <v>1595</v>
      </c>
      <c r="F789" s="288" t="s">
        <v>7813</v>
      </c>
      <c r="G789" s="288" t="s">
        <v>14989</v>
      </c>
      <c r="H789" s="288" t="s">
        <v>4014</v>
      </c>
      <c r="I789" s="267">
        <v>20000</v>
      </c>
      <c r="J789" s="266">
        <v>41988</v>
      </c>
      <c r="K789" s="255"/>
      <c r="L789" s="263">
        <v>41982</v>
      </c>
      <c r="M789" s="264">
        <v>21640</v>
      </c>
      <c r="N789" s="265">
        <v>0.36599999999999999</v>
      </c>
      <c r="O789" s="271"/>
      <c r="P789" s="325" t="s">
        <v>10981</v>
      </c>
    </row>
    <row r="790" spans="1:18" x14ac:dyDescent="0.25">
      <c r="A790" s="260">
        <v>41961</v>
      </c>
      <c r="B790" s="303" t="s">
        <v>14997</v>
      </c>
      <c r="C790" s="288" t="s">
        <v>2215</v>
      </c>
      <c r="D790" s="288" t="s">
        <v>2215</v>
      </c>
      <c r="E790" s="288" t="s">
        <v>6508</v>
      </c>
      <c r="F790" s="267" t="s">
        <v>8606</v>
      </c>
      <c r="G790" s="267" t="s">
        <v>11244</v>
      </c>
      <c r="H790" s="288" t="s">
        <v>9535</v>
      </c>
      <c r="I790" s="267">
        <v>100</v>
      </c>
      <c r="J790" s="266">
        <v>41969</v>
      </c>
      <c r="K790" s="255"/>
      <c r="L790" s="263">
        <v>41969</v>
      </c>
      <c r="M790" s="264">
        <v>100</v>
      </c>
      <c r="N790" s="265">
        <v>121.63</v>
      </c>
      <c r="O790" s="271"/>
      <c r="P790" s="325" t="s">
        <v>10981</v>
      </c>
    </row>
    <row r="791" spans="1:18" x14ac:dyDescent="0.25">
      <c r="A791" s="260">
        <v>41961</v>
      </c>
      <c r="B791" s="303" t="s">
        <v>14997</v>
      </c>
      <c r="C791" s="288" t="s">
        <v>2215</v>
      </c>
      <c r="D791" s="288" t="s">
        <v>2215</v>
      </c>
      <c r="E791" s="288" t="s">
        <v>6508</v>
      </c>
      <c r="F791" s="267" t="s">
        <v>8606</v>
      </c>
      <c r="G791" s="267" t="s">
        <v>11244</v>
      </c>
      <c r="H791" s="288" t="s">
        <v>13768</v>
      </c>
      <c r="I791" s="267">
        <v>20</v>
      </c>
      <c r="J791" s="266">
        <v>41969</v>
      </c>
      <c r="K791" s="255"/>
      <c r="L791" s="263">
        <v>41969</v>
      </c>
      <c r="M791" s="264">
        <v>20</v>
      </c>
      <c r="N791" s="265">
        <v>131.75</v>
      </c>
      <c r="O791" s="271"/>
      <c r="P791" s="325" t="s">
        <v>10981</v>
      </c>
    </row>
    <row r="792" spans="1:18" x14ac:dyDescent="0.25">
      <c r="A792" s="260">
        <v>41962</v>
      </c>
      <c r="B792" s="303" t="s">
        <v>15009</v>
      </c>
      <c r="C792" s="267" t="s">
        <v>2215</v>
      </c>
      <c r="D792" s="267" t="s">
        <v>2215</v>
      </c>
      <c r="E792" s="288" t="s">
        <v>6508</v>
      </c>
      <c r="F792" s="267" t="s">
        <v>9327</v>
      </c>
      <c r="G792" s="267" t="s">
        <v>12979</v>
      </c>
      <c r="H792" s="267" t="s">
        <v>9811</v>
      </c>
      <c r="I792" s="267">
        <v>627</v>
      </c>
      <c r="J792" s="266">
        <v>41964</v>
      </c>
      <c r="K792" s="255"/>
      <c r="L792" s="263">
        <v>41963</v>
      </c>
      <c r="M792" s="264">
        <f>38+116+119+117+116+120+120</f>
        <v>746</v>
      </c>
      <c r="N792" s="265">
        <v>18.100000000000001</v>
      </c>
      <c r="O792" s="271"/>
      <c r="P792" s="325" t="s">
        <v>10981</v>
      </c>
      <c r="Q792" s="381">
        <f>N792/20</f>
        <v>0.90500000000000003</v>
      </c>
      <c r="R792" s="381">
        <f>Q792/0.43</f>
        <v>2.1046511627906979</v>
      </c>
    </row>
    <row r="793" spans="1:18" x14ac:dyDescent="0.25">
      <c r="A793" s="260">
        <v>41962</v>
      </c>
      <c r="B793" s="303" t="s">
        <v>15010</v>
      </c>
      <c r="C793" s="288" t="s">
        <v>2215</v>
      </c>
      <c r="D793" s="288" t="s">
        <v>2215</v>
      </c>
      <c r="E793" s="288" t="s">
        <v>6508</v>
      </c>
      <c r="F793" s="288" t="s">
        <v>9327</v>
      </c>
      <c r="G793" s="288" t="s">
        <v>15008</v>
      </c>
      <c r="H793" s="267" t="s">
        <v>9811</v>
      </c>
      <c r="I793" s="267">
        <v>5</v>
      </c>
      <c r="J793" s="266">
        <v>41964</v>
      </c>
      <c r="K793" s="255"/>
      <c r="L793" s="263">
        <v>41963</v>
      </c>
      <c r="M793" s="480">
        <v>5</v>
      </c>
      <c r="N793" s="265">
        <v>19.91</v>
      </c>
      <c r="O793" s="271"/>
      <c r="P793" s="325" t="s">
        <v>10981</v>
      </c>
      <c r="Q793" s="381">
        <f>N793/20</f>
        <v>0.99550000000000005</v>
      </c>
      <c r="R793" s="381">
        <f>Q793/0.466</f>
        <v>2.1362660944206007</v>
      </c>
    </row>
    <row r="794" spans="1:18" x14ac:dyDescent="0.25">
      <c r="A794" s="260">
        <v>41964</v>
      </c>
      <c r="B794" s="261">
        <v>445</v>
      </c>
      <c r="C794" s="288" t="s">
        <v>14826</v>
      </c>
      <c r="D794" s="288" t="s">
        <v>14827</v>
      </c>
      <c r="E794" s="288" t="s">
        <v>9415</v>
      </c>
      <c r="F794" s="288" t="s">
        <v>10255</v>
      </c>
      <c r="G794" s="288" t="s">
        <v>14828</v>
      </c>
      <c r="H794" s="288" t="s">
        <v>9535</v>
      </c>
      <c r="I794" s="267">
        <v>6</v>
      </c>
      <c r="J794" s="266">
        <v>41974</v>
      </c>
      <c r="K794" s="255"/>
      <c r="L794" s="263">
        <v>41977</v>
      </c>
      <c r="M794" s="264">
        <v>6</v>
      </c>
      <c r="N794" s="265">
        <v>2.02</v>
      </c>
      <c r="O794" s="271"/>
      <c r="P794" s="325" t="s">
        <v>10982</v>
      </c>
    </row>
    <row r="795" spans="1:18" x14ac:dyDescent="0.25">
      <c r="A795" s="260">
        <v>41964</v>
      </c>
      <c r="B795" s="261">
        <v>455</v>
      </c>
      <c r="C795" s="288" t="s">
        <v>14826</v>
      </c>
      <c r="D795" s="288" t="s">
        <v>14827</v>
      </c>
      <c r="E795" s="288" t="s">
        <v>9415</v>
      </c>
      <c r="F795" s="288" t="s">
        <v>10255</v>
      </c>
      <c r="G795" s="288"/>
      <c r="H795" s="288"/>
      <c r="I795" s="267"/>
      <c r="J795" s="266"/>
      <c r="K795" s="255"/>
      <c r="L795" s="263">
        <v>42342</v>
      </c>
      <c r="M795" s="264">
        <v>6</v>
      </c>
      <c r="N795" s="265"/>
      <c r="O795" s="271"/>
    </row>
    <row r="796" spans="1:18" x14ac:dyDescent="0.25">
      <c r="A796" s="260">
        <v>41968</v>
      </c>
      <c r="B796" s="261">
        <v>456</v>
      </c>
      <c r="C796" s="288" t="s">
        <v>14776</v>
      </c>
      <c r="D796" s="288" t="s">
        <v>14777</v>
      </c>
      <c r="E796" s="318" t="s">
        <v>15628</v>
      </c>
      <c r="F796" s="288" t="s">
        <v>9327</v>
      </c>
      <c r="G796" s="288" t="s">
        <v>1287</v>
      </c>
      <c r="H796" s="288" t="s">
        <v>6867</v>
      </c>
      <c r="I796" s="267">
        <v>6</v>
      </c>
      <c r="J796" s="266">
        <v>41981</v>
      </c>
      <c r="K796" s="255"/>
      <c r="L796" s="263">
        <v>41982</v>
      </c>
      <c r="M796" s="264">
        <v>6</v>
      </c>
      <c r="N796" s="265"/>
      <c r="O796" s="271"/>
    </row>
    <row r="797" spans="1:18" x14ac:dyDescent="0.25">
      <c r="A797" s="260">
        <v>41969</v>
      </c>
      <c r="B797" s="261">
        <v>457</v>
      </c>
      <c r="C797" s="288" t="s">
        <v>15073</v>
      </c>
      <c r="D797" s="288" t="s">
        <v>15074</v>
      </c>
      <c r="E797" s="288" t="s">
        <v>12531</v>
      </c>
      <c r="F797" s="288" t="s">
        <v>11863</v>
      </c>
      <c r="G797" s="288"/>
      <c r="H797" s="288" t="s">
        <v>9535</v>
      </c>
      <c r="I797" s="267"/>
      <c r="J797" s="266"/>
      <c r="K797" s="255"/>
      <c r="L797" s="263">
        <v>41990</v>
      </c>
      <c r="M797" s="264">
        <v>33</v>
      </c>
      <c r="N797" s="265"/>
      <c r="O797" s="271"/>
    </row>
    <row r="798" spans="1:18" x14ac:dyDescent="0.25">
      <c r="A798" s="260">
        <v>41983</v>
      </c>
      <c r="B798" s="261">
        <v>460</v>
      </c>
      <c r="C798" s="288" t="s">
        <v>14776</v>
      </c>
      <c r="D798" s="288" t="s">
        <v>14777</v>
      </c>
      <c r="E798" s="318" t="s">
        <v>15628</v>
      </c>
      <c r="F798" s="288" t="s">
        <v>9327</v>
      </c>
      <c r="G798" s="288" t="s">
        <v>12910</v>
      </c>
      <c r="H798" s="288" t="s">
        <v>6867</v>
      </c>
      <c r="I798" s="267">
        <v>7</v>
      </c>
      <c r="J798" s="266">
        <v>42016</v>
      </c>
      <c r="K798" s="255"/>
      <c r="L798" s="263">
        <v>42016</v>
      </c>
      <c r="M798" s="264">
        <v>7</v>
      </c>
      <c r="N798" s="483" t="s">
        <v>15168</v>
      </c>
      <c r="O798" s="271"/>
    </row>
    <row r="799" spans="1:18" x14ac:dyDescent="0.25">
      <c r="A799" s="260">
        <v>41983</v>
      </c>
      <c r="B799" s="261">
        <v>460</v>
      </c>
      <c r="C799" s="288" t="s">
        <v>14776</v>
      </c>
      <c r="D799" s="288" t="s">
        <v>14777</v>
      </c>
      <c r="E799" s="318" t="s">
        <v>15628</v>
      </c>
      <c r="F799" s="288" t="s">
        <v>9327</v>
      </c>
      <c r="G799" s="288" t="s">
        <v>10644</v>
      </c>
      <c r="H799" s="288" t="s">
        <v>6867</v>
      </c>
      <c r="I799" s="267">
        <v>5</v>
      </c>
      <c r="J799" s="266">
        <v>42016</v>
      </c>
      <c r="K799" s="255"/>
      <c r="L799" s="263">
        <v>42016</v>
      </c>
      <c r="M799" s="264">
        <v>5</v>
      </c>
      <c r="N799" s="265"/>
      <c r="O799" s="271"/>
    </row>
    <row r="800" spans="1:18" x14ac:dyDescent="0.25">
      <c r="A800" s="260">
        <v>41989</v>
      </c>
      <c r="B800" s="261" t="s">
        <v>15009</v>
      </c>
      <c r="C800" s="267" t="s">
        <v>2215</v>
      </c>
      <c r="D800" s="267" t="s">
        <v>2215</v>
      </c>
      <c r="E800" s="267" t="s">
        <v>6508</v>
      </c>
      <c r="F800" s="267" t="s">
        <v>9327</v>
      </c>
      <c r="G800" s="267" t="s">
        <v>12979</v>
      </c>
      <c r="H800" s="267" t="s">
        <v>9811</v>
      </c>
      <c r="I800" s="267">
        <v>343</v>
      </c>
      <c r="J800" s="266">
        <v>41990</v>
      </c>
      <c r="K800" s="255"/>
      <c r="L800" s="263">
        <v>41990</v>
      </c>
      <c r="M800" s="264">
        <v>343</v>
      </c>
      <c r="N800" s="265">
        <v>18.100000000000001</v>
      </c>
      <c r="O800" s="271"/>
      <c r="P800" s="325" t="s">
        <v>10981</v>
      </c>
      <c r="Q800" s="381">
        <f>N800/20</f>
        <v>0.90500000000000003</v>
      </c>
      <c r="R800" s="381">
        <f>Q800/0.43</f>
        <v>2.1046511627906979</v>
      </c>
    </row>
    <row r="801" spans="1:18" x14ac:dyDescent="0.25">
      <c r="A801" s="260">
        <v>42004</v>
      </c>
      <c r="B801" s="303" t="s">
        <v>15150</v>
      </c>
      <c r="C801" s="288" t="s">
        <v>13634</v>
      </c>
      <c r="D801" s="288" t="s">
        <v>13633</v>
      </c>
      <c r="E801" s="288" t="s">
        <v>8146</v>
      </c>
      <c r="F801" s="288" t="s">
        <v>9327</v>
      </c>
      <c r="G801" s="288" t="s">
        <v>13635</v>
      </c>
      <c r="H801" s="288" t="s">
        <v>6867</v>
      </c>
      <c r="I801" s="267">
        <v>10</v>
      </c>
      <c r="J801" s="266">
        <v>42041</v>
      </c>
      <c r="K801" s="255"/>
      <c r="L801" s="263">
        <v>42032</v>
      </c>
      <c r="M801" s="264">
        <v>12</v>
      </c>
      <c r="N801" s="265">
        <v>846.84199999999998</v>
      </c>
      <c r="O801" s="271"/>
      <c r="P801" s="325" t="s">
        <v>10980</v>
      </c>
    </row>
    <row r="802" spans="1:18" x14ac:dyDescent="0.25">
      <c r="A802" s="260">
        <v>42013</v>
      </c>
      <c r="B802" s="261">
        <v>167</v>
      </c>
      <c r="C802" s="288" t="s">
        <v>15180</v>
      </c>
      <c r="D802" s="288" t="s">
        <v>15181</v>
      </c>
      <c r="E802" s="318" t="s">
        <v>15628</v>
      </c>
      <c r="F802" s="288" t="s">
        <v>6884</v>
      </c>
      <c r="G802" s="288" t="s">
        <v>9489</v>
      </c>
      <c r="H802" s="288" t="s">
        <v>9535</v>
      </c>
      <c r="I802" s="267">
        <v>70</v>
      </c>
      <c r="J802" s="266">
        <v>42025</v>
      </c>
      <c r="K802" s="255"/>
      <c r="L802" s="263">
        <v>42027</v>
      </c>
      <c r="M802" s="264">
        <v>70</v>
      </c>
      <c r="N802" s="265">
        <v>2.4</v>
      </c>
      <c r="O802" s="271"/>
      <c r="P802" s="325" t="s">
        <v>10982</v>
      </c>
    </row>
    <row r="803" spans="1:18" x14ac:dyDescent="0.25">
      <c r="A803" s="260">
        <v>42013</v>
      </c>
      <c r="B803" s="261">
        <v>464</v>
      </c>
      <c r="C803" s="288" t="s">
        <v>15179</v>
      </c>
      <c r="D803" s="288" t="s">
        <v>15166</v>
      </c>
      <c r="E803" s="288" t="s">
        <v>8560</v>
      </c>
      <c r="F803" s="288" t="s">
        <v>9327</v>
      </c>
      <c r="G803" s="288" t="s">
        <v>15167</v>
      </c>
      <c r="H803" s="288" t="s">
        <v>6867</v>
      </c>
      <c r="I803" s="267">
        <v>8</v>
      </c>
      <c r="J803" s="266">
        <v>42017</v>
      </c>
      <c r="K803" s="255"/>
      <c r="L803" s="263">
        <v>42017</v>
      </c>
      <c r="M803" s="264">
        <v>8</v>
      </c>
      <c r="N803" s="265">
        <v>427.23</v>
      </c>
      <c r="O803" s="271"/>
      <c r="P803" s="325" t="s">
        <v>10980</v>
      </c>
    </row>
    <row r="804" spans="1:18" x14ac:dyDescent="0.25">
      <c r="A804" s="260">
        <v>42013</v>
      </c>
      <c r="B804" s="261">
        <v>466</v>
      </c>
      <c r="C804" s="288" t="s">
        <v>14776</v>
      </c>
      <c r="D804" s="288" t="s">
        <v>14777</v>
      </c>
      <c r="E804" s="318" t="s">
        <v>15628</v>
      </c>
      <c r="F804" s="288" t="s">
        <v>9327</v>
      </c>
      <c r="G804" s="288" t="s">
        <v>14866</v>
      </c>
      <c r="H804" s="288" t="s">
        <v>6867</v>
      </c>
      <c r="I804" s="267">
        <v>2</v>
      </c>
      <c r="J804" s="266">
        <v>42025</v>
      </c>
      <c r="K804" s="255"/>
      <c r="L804" s="263">
        <v>42027</v>
      </c>
      <c r="M804" s="264">
        <v>2</v>
      </c>
      <c r="N804" s="265">
        <v>3.6</v>
      </c>
      <c r="O804" s="271"/>
      <c r="P804" s="325" t="s">
        <v>10982</v>
      </c>
    </row>
    <row r="805" spans="1:18" x14ac:dyDescent="0.25">
      <c r="A805" s="260">
        <v>42016</v>
      </c>
      <c r="B805" s="303" t="s">
        <v>15187</v>
      </c>
      <c r="C805" s="288" t="s">
        <v>13723</v>
      </c>
      <c r="D805" s="288" t="s">
        <v>13724</v>
      </c>
      <c r="E805" s="288" t="s">
        <v>9415</v>
      </c>
      <c r="F805" s="288" t="s">
        <v>8606</v>
      </c>
      <c r="G805" s="288" t="s">
        <v>15189</v>
      </c>
      <c r="H805" s="288" t="s">
        <v>316</v>
      </c>
      <c r="I805" s="267">
        <v>105</v>
      </c>
      <c r="J805" s="266">
        <v>42094</v>
      </c>
      <c r="K805" s="255"/>
      <c r="L805" s="263">
        <v>42100</v>
      </c>
      <c r="M805" s="264">
        <f>40+53</f>
        <v>93</v>
      </c>
      <c r="N805" s="265">
        <v>198.48</v>
      </c>
      <c r="O805" s="271"/>
      <c r="P805" s="325" t="s">
        <v>10980</v>
      </c>
    </row>
    <row r="806" spans="1:18" x14ac:dyDescent="0.25">
      <c r="A806" s="260">
        <v>42016</v>
      </c>
      <c r="B806" s="303" t="s">
        <v>15187</v>
      </c>
      <c r="C806" s="288" t="s">
        <v>13723</v>
      </c>
      <c r="D806" s="288" t="s">
        <v>13724</v>
      </c>
      <c r="E806" s="288" t="s">
        <v>9415</v>
      </c>
      <c r="F806" s="288" t="s">
        <v>8606</v>
      </c>
      <c r="G806" s="288" t="s">
        <v>15189</v>
      </c>
      <c r="H806" s="288" t="s">
        <v>1829</v>
      </c>
      <c r="I806" s="267">
        <v>15</v>
      </c>
      <c r="J806" s="266">
        <v>42094</v>
      </c>
      <c r="K806" s="255"/>
      <c r="L806" s="263">
        <v>42100</v>
      </c>
      <c r="M806" s="264">
        <v>14</v>
      </c>
      <c r="N806" s="265">
        <v>264.64</v>
      </c>
      <c r="O806" s="271"/>
      <c r="P806" s="325" t="s">
        <v>10980</v>
      </c>
    </row>
    <row r="807" spans="1:18" x14ac:dyDescent="0.25">
      <c r="A807" s="260">
        <v>42016</v>
      </c>
      <c r="B807" s="303" t="s">
        <v>15187</v>
      </c>
      <c r="C807" s="288" t="s">
        <v>13723</v>
      </c>
      <c r="D807" s="288" t="s">
        <v>13724</v>
      </c>
      <c r="E807" s="288" t="s">
        <v>9415</v>
      </c>
      <c r="F807" s="288" t="s">
        <v>8606</v>
      </c>
      <c r="G807" s="288" t="s">
        <v>15189</v>
      </c>
      <c r="H807" s="288" t="s">
        <v>9535</v>
      </c>
      <c r="I807" s="267">
        <v>120</v>
      </c>
      <c r="J807" s="266">
        <v>42094</v>
      </c>
      <c r="K807" s="255"/>
      <c r="L807" s="263">
        <v>42100</v>
      </c>
      <c r="M807" s="264">
        <v>113</v>
      </c>
      <c r="N807" s="265">
        <v>330.8</v>
      </c>
      <c r="O807" s="271"/>
      <c r="P807" s="325" t="s">
        <v>10980</v>
      </c>
    </row>
    <row r="808" spans="1:18" x14ac:dyDescent="0.25">
      <c r="A808" s="260">
        <v>42016</v>
      </c>
      <c r="B808" s="303" t="s">
        <v>15187</v>
      </c>
      <c r="C808" s="288" t="s">
        <v>13723</v>
      </c>
      <c r="D808" s="288" t="s">
        <v>13724</v>
      </c>
      <c r="E808" s="288" t="s">
        <v>9415</v>
      </c>
      <c r="F808" s="288" t="s">
        <v>8606</v>
      </c>
      <c r="G808" s="288" t="s">
        <v>15189</v>
      </c>
      <c r="H808" s="288" t="s">
        <v>13768</v>
      </c>
      <c r="I808" s="267">
        <v>5</v>
      </c>
      <c r="J808" s="266">
        <v>42094</v>
      </c>
      <c r="K808" s="255"/>
      <c r="L808" s="263">
        <v>42100</v>
      </c>
      <c r="M808" s="264">
        <v>3</v>
      </c>
      <c r="N808" s="265">
        <v>358.37</v>
      </c>
      <c r="O808" s="271"/>
      <c r="P808" s="325" t="s">
        <v>10980</v>
      </c>
    </row>
    <row r="809" spans="1:18" x14ac:dyDescent="0.25">
      <c r="A809" s="260">
        <v>42016</v>
      </c>
      <c r="B809" s="303" t="s">
        <v>15188</v>
      </c>
      <c r="C809" s="288" t="s">
        <v>13723</v>
      </c>
      <c r="D809" s="288" t="s">
        <v>13724</v>
      </c>
      <c r="E809" s="288" t="s">
        <v>9415</v>
      </c>
      <c r="F809" s="288" t="s">
        <v>8606</v>
      </c>
      <c r="G809" s="288" t="s">
        <v>15190</v>
      </c>
      <c r="H809" s="288" t="s">
        <v>9535</v>
      </c>
      <c r="I809" s="267">
        <v>242</v>
      </c>
      <c r="J809" s="266">
        <v>42094</v>
      </c>
      <c r="K809" s="255"/>
      <c r="L809" s="263">
        <v>42100</v>
      </c>
      <c r="M809" s="264">
        <v>231</v>
      </c>
      <c r="N809" s="265">
        <v>321</v>
      </c>
      <c r="O809" s="271"/>
      <c r="P809" s="325" t="s">
        <v>10980</v>
      </c>
    </row>
    <row r="810" spans="1:18" x14ac:dyDescent="0.25">
      <c r="A810" s="260">
        <v>42024</v>
      </c>
      <c r="B810" s="303" t="s">
        <v>15010</v>
      </c>
      <c r="C810" s="288" t="s">
        <v>2215</v>
      </c>
      <c r="D810" s="288" t="s">
        <v>2215</v>
      </c>
      <c r="E810" s="288" t="s">
        <v>6508</v>
      </c>
      <c r="F810" s="288" t="s">
        <v>9327</v>
      </c>
      <c r="G810" s="288" t="s">
        <v>15008</v>
      </c>
      <c r="H810" s="288" t="s">
        <v>9811</v>
      </c>
      <c r="I810" s="267">
        <v>543</v>
      </c>
      <c r="J810" s="310">
        <v>42025</v>
      </c>
      <c r="K810" s="255"/>
      <c r="L810" s="263">
        <v>42025</v>
      </c>
      <c r="M810" s="264">
        <v>548</v>
      </c>
      <c r="N810" s="265">
        <v>19.91</v>
      </c>
      <c r="O810" s="271"/>
      <c r="P810" s="325" t="s">
        <v>10981</v>
      </c>
      <c r="Q810" s="381">
        <f>N810/20</f>
        <v>0.99550000000000005</v>
      </c>
      <c r="R810" s="381">
        <f>Q810/0.466</f>
        <v>2.1362660944206007</v>
      </c>
    </row>
    <row r="811" spans="1:18" x14ac:dyDescent="0.25">
      <c r="A811" s="260">
        <v>42024</v>
      </c>
      <c r="B811" s="303" t="s">
        <v>15241</v>
      </c>
      <c r="C811" s="267" t="s">
        <v>13723</v>
      </c>
      <c r="D811" s="267" t="s">
        <v>13724</v>
      </c>
      <c r="E811" s="267" t="s">
        <v>9415</v>
      </c>
      <c r="F811" s="267" t="s">
        <v>8606</v>
      </c>
      <c r="G811" s="267" t="s">
        <v>13725</v>
      </c>
      <c r="H811" s="267" t="s">
        <v>5876</v>
      </c>
      <c r="I811" s="267">
        <v>40</v>
      </c>
      <c r="J811" s="266">
        <v>42060</v>
      </c>
      <c r="K811" s="255"/>
      <c r="L811" s="263">
        <v>42079</v>
      </c>
      <c r="M811" s="264">
        <v>40</v>
      </c>
      <c r="N811" s="265">
        <v>285</v>
      </c>
      <c r="O811" s="271"/>
      <c r="P811" s="325" t="s">
        <v>10980</v>
      </c>
    </row>
    <row r="812" spans="1:18" x14ac:dyDescent="0.25">
      <c r="A812" s="260">
        <v>42024</v>
      </c>
      <c r="B812" s="303" t="s">
        <v>15242</v>
      </c>
      <c r="C812" s="288" t="s">
        <v>13723</v>
      </c>
      <c r="D812" s="288" t="s">
        <v>13724</v>
      </c>
      <c r="E812" s="288" t="s">
        <v>5643</v>
      </c>
      <c r="F812" s="288" t="s">
        <v>10857</v>
      </c>
      <c r="G812" s="288" t="s">
        <v>15243</v>
      </c>
      <c r="H812" s="267">
        <v>144</v>
      </c>
      <c r="I812" s="267">
        <v>35</v>
      </c>
      <c r="J812" s="266">
        <v>42041</v>
      </c>
      <c r="K812" s="255"/>
      <c r="L812" s="263">
        <v>42047</v>
      </c>
      <c r="M812" s="264">
        <v>35</v>
      </c>
      <c r="N812" s="265">
        <v>34.200000000000003</v>
      </c>
      <c r="O812" s="271"/>
      <c r="P812" s="325" t="s">
        <v>10981</v>
      </c>
    </row>
    <row r="813" spans="1:18" x14ac:dyDescent="0.25">
      <c r="A813" s="260">
        <v>42027</v>
      </c>
      <c r="B813" s="261">
        <v>475</v>
      </c>
      <c r="C813" s="288" t="s">
        <v>14927</v>
      </c>
      <c r="D813" s="288" t="s">
        <v>15275</v>
      </c>
      <c r="E813" s="288" t="s">
        <v>8146</v>
      </c>
      <c r="F813" s="288" t="s">
        <v>9327</v>
      </c>
      <c r="G813" s="288" t="s">
        <v>15276</v>
      </c>
      <c r="H813" s="288" t="s">
        <v>6867</v>
      </c>
      <c r="I813" s="267">
        <v>34</v>
      </c>
      <c r="J813" s="266">
        <v>42034</v>
      </c>
      <c r="K813" s="255"/>
      <c r="L813" s="263">
        <v>42038</v>
      </c>
      <c r="M813" s="264">
        <v>34</v>
      </c>
      <c r="N813" s="265">
        <v>269.64</v>
      </c>
      <c r="O813" s="271"/>
      <c r="P813" s="325" t="s">
        <v>10981</v>
      </c>
    </row>
    <row r="814" spans="1:18" x14ac:dyDescent="0.25">
      <c r="A814" s="260">
        <v>42037</v>
      </c>
      <c r="B814" s="261" t="s">
        <v>15010</v>
      </c>
      <c r="C814" s="267" t="s">
        <v>2215</v>
      </c>
      <c r="D814" s="267" t="s">
        <v>2215</v>
      </c>
      <c r="E814" s="267" t="s">
        <v>6508</v>
      </c>
      <c r="F814" s="267" t="s">
        <v>9327</v>
      </c>
      <c r="G814" s="267" t="s">
        <v>15008</v>
      </c>
      <c r="H814" s="267" t="s">
        <v>9811</v>
      </c>
      <c r="I814" s="267">
        <v>480</v>
      </c>
      <c r="J814" s="310">
        <v>42038</v>
      </c>
      <c r="K814" s="255"/>
      <c r="L814" s="263">
        <v>42038</v>
      </c>
      <c r="M814" s="264">
        <f>288+192</f>
        <v>480</v>
      </c>
      <c r="N814" s="265">
        <v>19.91</v>
      </c>
      <c r="O814" s="271"/>
      <c r="P814" s="325" t="s">
        <v>10981</v>
      </c>
      <c r="Q814" s="381">
        <f>N814/20</f>
        <v>0.99550000000000005</v>
      </c>
      <c r="R814" s="381">
        <f>Q814/0.466</f>
        <v>2.1362660944206007</v>
      </c>
    </row>
    <row r="815" spans="1:18" x14ac:dyDescent="0.25">
      <c r="A815" s="260">
        <v>42040</v>
      </c>
      <c r="B815" s="303" t="s">
        <v>15622</v>
      </c>
      <c r="C815" s="288" t="s">
        <v>15620</v>
      </c>
      <c r="D815" s="288" t="s">
        <v>15619</v>
      </c>
      <c r="E815" s="288" t="s">
        <v>12695</v>
      </c>
      <c r="F815" s="288" t="s">
        <v>7813</v>
      </c>
      <c r="G815" s="288" t="s">
        <v>15623</v>
      </c>
      <c r="H815" s="267">
        <v>240</v>
      </c>
      <c r="I815" s="267">
        <v>138</v>
      </c>
      <c r="J815" s="266">
        <v>42090</v>
      </c>
      <c r="K815" s="255"/>
      <c r="L815" s="263">
        <v>42123</v>
      </c>
      <c r="M815" s="264">
        <v>164</v>
      </c>
      <c r="N815" s="265">
        <v>48.446666666666601</v>
      </c>
      <c r="O815" s="271"/>
      <c r="P815" s="325" t="s">
        <v>10981</v>
      </c>
      <c r="Q815" s="381">
        <f>N815/20</f>
        <v>2.4223333333333299</v>
      </c>
      <c r="R815" s="381">
        <f>Q815/0.721</f>
        <v>3.3596856218215394</v>
      </c>
    </row>
    <row r="816" spans="1:18" x14ac:dyDescent="0.25">
      <c r="A816" s="260">
        <v>42053</v>
      </c>
      <c r="B816" s="303" t="s">
        <v>15447</v>
      </c>
      <c r="C816" s="288" t="s">
        <v>2215</v>
      </c>
      <c r="D816" s="288" t="s">
        <v>2215</v>
      </c>
      <c r="E816" s="288" t="s">
        <v>5643</v>
      </c>
      <c r="F816" s="288" t="s">
        <v>9327</v>
      </c>
      <c r="G816" s="288" t="s">
        <v>8698</v>
      </c>
      <c r="H816" s="288" t="s">
        <v>9811</v>
      </c>
      <c r="I816" s="267">
        <v>813</v>
      </c>
      <c r="J816" s="266">
        <v>42083</v>
      </c>
      <c r="K816" s="255"/>
      <c r="L816" s="263">
        <v>42080</v>
      </c>
      <c r="M816" s="264">
        <v>843</v>
      </c>
      <c r="N816" s="265">
        <v>23.161999999999999</v>
      </c>
      <c r="O816" s="271"/>
      <c r="P816" s="325" t="s">
        <v>10981</v>
      </c>
      <c r="Q816" s="381">
        <f>N816/20</f>
        <v>1.1580999999999999</v>
      </c>
      <c r="R816" s="381">
        <f>Q816/0.616</f>
        <v>1.8800324675324673</v>
      </c>
    </row>
    <row r="817" spans="1:18" x14ac:dyDescent="0.25">
      <c r="A817" s="260">
        <v>42053</v>
      </c>
      <c r="B817" s="303" t="s">
        <v>15448</v>
      </c>
      <c r="C817" s="267" t="s">
        <v>13723</v>
      </c>
      <c r="D817" s="267" t="s">
        <v>13724</v>
      </c>
      <c r="E817" s="288" t="s">
        <v>15449</v>
      </c>
      <c r="F817" s="267" t="s">
        <v>10857</v>
      </c>
      <c r="G817" s="288" t="s">
        <v>15450</v>
      </c>
      <c r="H817" s="267">
        <v>144</v>
      </c>
      <c r="I817" s="267">
        <v>15</v>
      </c>
      <c r="J817" s="266">
        <v>42062</v>
      </c>
      <c r="K817" s="255"/>
      <c r="L817" s="263">
        <v>42069</v>
      </c>
      <c r="M817" s="264">
        <v>15</v>
      </c>
      <c r="N817" s="265">
        <v>16.95</v>
      </c>
      <c r="O817" s="271"/>
      <c r="P817" s="325" t="s">
        <v>10981</v>
      </c>
    </row>
    <row r="818" spans="1:18" x14ac:dyDescent="0.25">
      <c r="A818" s="260">
        <v>42055</v>
      </c>
      <c r="B818" s="303" t="s">
        <v>15540</v>
      </c>
      <c r="C818" s="288" t="s">
        <v>15536</v>
      </c>
      <c r="D818" s="288" t="s">
        <v>15537</v>
      </c>
      <c r="E818" s="318" t="s">
        <v>15628</v>
      </c>
      <c r="F818" s="267" t="s">
        <v>9327</v>
      </c>
      <c r="G818" s="288" t="s">
        <v>15541</v>
      </c>
      <c r="H818" s="288" t="s">
        <v>6867</v>
      </c>
      <c r="I818" s="267">
        <v>7</v>
      </c>
      <c r="J818" s="266">
        <v>42069</v>
      </c>
      <c r="K818" s="255"/>
      <c r="L818" s="263">
        <v>42072</v>
      </c>
      <c r="M818" s="264">
        <v>7</v>
      </c>
      <c r="N818" s="265">
        <v>516.29999999999995</v>
      </c>
      <c r="O818" s="271"/>
      <c r="P818" s="325" t="s">
        <v>10981</v>
      </c>
    </row>
    <row r="819" spans="1:18" x14ac:dyDescent="0.25">
      <c r="A819" s="260">
        <v>42055</v>
      </c>
      <c r="B819" s="303" t="s">
        <v>15540</v>
      </c>
      <c r="C819" s="288" t="s">
        <v>15536</v>
      </c>
      <c r="D819" s="288" t="s">
        <v>15537</v>
      </c>
      <c r="E819" s="318" t="s">
        <v>15628</v>
      </c>
      <c r="F819" s="267" t="s">
        <v>9327</v>
      </c>
      <c r="G819" s="288" t="s">
        <v>15542</v>
      </c>
      <c r="H819" s="288" t="s">
        <v>6867</v>
      </c>
      <c r="I819" s="267">
        <v>1</v>
      </c>
      <c r="J819" s="266">
        <v>42069</v>
      </c>
      <c r="K819" s="255"/>
      <c r="L819" s="263">
        <v>42072</v>
      </c>
      <c r="M819" s="264">
        <v>1</v>
      </c>
      <c r="N819" s="265">
        <v>516.29999999999995</v>
      </c>
      <c r="O819" s="271"/>
      <c r="P819" s="325" t="s">
        <v>10981</v>
      </c>
    </row>
    <row r="820" spans="1:18" x14ac:dyDescent="0.25">
      <c r="A820" s="260">
        <v>42058</v>
      </c>
      <c r="B820" s="261">
        <v>482</v>
      </c>
      <c r="C820" s="288" t="s">
        <v>15473</v>
      </c>
      <c r="D820" s="288" t="s">
        <v>15474</v>
      </c>
      <c r="E820" s="288" t="s">
        <v>9954</v>
      </c>
      <c r="F820" s="288" t="s">
        <v>9327</v>
      </c>
      <c r="G820" s="288" t="s">
        <v>9248</v>
      </c>
      <c r="H820" s="288" t="s">
        <v>6867</v>
      </c>
      <c r="I820" s="267">
        <v>8</v>
      </c>
      <c r="J820" s="266">
        <v>42062</v>
      </c>
      <c r="K820" s="255"/>
      <c r="L820" s="263">
        <v>42068</v>
      </c>
      <c r="M820" s="264">
        <v>8</v>
      </c>
      <c r="N820" s="265">
        <v>340.2</v>
      </c>
      <c r="O820" s="271"/>
      <c r="P820" s="325" t="s">
        <v>10981</v>
      </c>
    </row>
    <row r="821" spans="1:18" x14ac:dyDescent="0.25">
      <c r="A821" s="260">
        <v>42058</v>
      </c>
      <c r="B821" s="261">
        <v>482</v>
      </c>
      <c r="C821" s="288" t="s">
        <v>15473</v>
      </c>
      <c r="D821" s="288" t="s">
        <v>15474</v>
      </c>
      <c r="E821" s="288" t="s">
        <v>9954</v>
      </c>
      <c r="F821" s="288" t="s">
        <v>2252</v>
      </c>
      <c r="G821" s="288" t="s">
        <v>9248</v>
      </c>
      <c r="H821" s="288" t="s">
        <v>9535</v>
      </c>
      <c r="I821" s="267">
        <v>7</v>
      </c>
      <c r="J821" s="266">
        <v>42062</v>
      </c>
      <c r="K821" s="255"/>
      <c r="L821" s="263">
        <v>42072</v>
      </c>
      <c r="M821" s="264">
        <v>7</v>
      </c>
      <c r="N821" s="265">
        <v>197</v>
      </c>
      <c r="O821" s="271"/>
      <c r="P821" s="325" t="s">
        <v>10981</v>
      </c>
    </row>
    <row r="822" spans="1:18" x14ac:dyDescent="0.25">
      <c r="A822" s="260">
        <v>42058</v>
      </c>
      <c r="B822" s="261">
        <v>483</v>
      </c>
      <c r="C822" s="288" t="s">
        <v>15073</v>
      </c>
      <c r="D822" s="288" t="s">
        <v>15074</v>
      </c>
      <c r="E822" s="288" t="s">
        <v>9954</v>
      </c>
      <c r="F822" s="288" t="s">
        <v>9327</v>
      </c>
      <c r="G822" s="288" t="s">
        <v>9248</v>
      </c>
      <c r="H822" s="288" t="s">
        <v>6867</v>
      </c>
      <c r="I822" s="267">
        <v>8</v>
      </c>
      <c r="J822" s="266">
        <v>42062</v>
      </c>
      <c r="K822" s="255"/>
      <c r="L822" s="263">
        <v>42068</v>
      </c>
      <c r="M822" s="264">
        <v>8</v>
      </c>
      <c r="N822" s="265">
        <v>340.2</v>
      </c>
      <c r="O822" s="271"/>
      <c r="P822" s="325" t="s">
        <v>10981</v>
      </c>
    </row>
    <row r="823" spans="1:18" x14ac:dyDescent="0.25">
      <c r="A823" s="260">
        <v>42058</v>
      </c>
      <c r="B823" s="261">
        <v>485</v>
      </c>
      <c r="C823" s="288" t="s">
        <v>15475</v>
      </c>
      <c r="D823" s="288" t="s">
        <v>15476</v>
      </c>
      <c r="E823" s="318" t="s">
        <v>15628</v>
      </c>
      <c r="F823" s="288" t="s">
        <v>9327</v>
      </c>
      <c r="G823" s="288" t="s">
        <v>15477</v>
      </c>
      <c r="H823" s="288" t="s">
        <v>1401</v>
      </c>
      <c r="I823" s="267">
        <v>12</v>
      </c>
      <c r="J823" s="266">
        <v>42062</v>
      </c>
      <c r="K823" s="255"/>
      <c r="L823" s="263">
        <v>42072</v>
      </c>
      <c r="M823" s="264">
        <v>15</v>
      </c>
      <c r="N823" s="265">
        <v>229.44</v>
      </c>
      <c r="O823" s="271"/>
      <c r="P823" s="325" t="s">
        <v>10981</v>
      </c>
    </row>
    <row r="824" spans="1:18" x14ac:dyDescent="0.25">
      <c r="A824" s="260">
        <v>42058</v>
      </c>
      <c r="B824" s="303" t="s">
        <v>14871</v>
      </c>
      <c r="C824" s="288" t="s">
        <v>2215</v>
      </c>
      <c r="D824" s="288" t="s">
        <v>2215</v>
      </c>
      <c r="E824" s="288" t="s">
        <v>6508</v>
      </c>
      <c r="F824" s="288" t="s">
        <v>7813</v>
      </c>
      <c r="G824" s="288" t="s">
        <v>14668</v>
      </c>
      <c r="H824" s="288" t="s">
        <v>9811</v>
      </c>
      <c r="I824" s="267">
        <v>399</v>
      </c>
      <c r="J824" s="266">
        <v>42065</v>
      </c>
      <c r="K824" s="255"/>
      <c r="L824" s="263">
        <v>42065</v>
      </c>
      <c r="M824" s="264">
        <v>399</v>
      </c>
      <c r="N824" s="265">
        <v>14.74</v>
      </c>
      <c r="O824" s="271"/>
      <c r="P824" s="325" t="s">
        <v>10981</v>
      </c>
      <c r="Q824" s="381">
        <f>N824/20</f>
        <v>0.73699999999999999</v>
      </c>
      <c r="R824" s="381">
        <f>Q824/0.43</f>
        <v>1.713953488372093</v>
      </c>
    </row>
    <row r="825" spans="1:18" x14ac:dyDescent="0.25">
      <c r="A825" s="260">
        <v>42058</v>
      </c>
      <c r="B825" s="303" t="s">
        <v>15010</v>
      </c>
      <c r="C825" s="267" t="s">
        <v>2215</v>
      </c>
      <c r="D825" s="267" t="s">
        <v>2215</v>
      </c>
      <c r="E825" s="267" t="s">
        <v>6508</v>
      </c>
      <c r="F825" s="267" t="s">
        <v>9327</v>
      </c>
      <c r="G825" s="267" t="s">
        <v>15008</v>
      </c>
      <c r="H825" s="267" t="s">
        <v>9811</v>
      </c>
      <c r="I825" s="267">
        <v>96</v>
      </c>
      <c r="J825" s="266">
        <v>42065</v>
      </c>
      <c r="K825" s="255"/>
      <c r="L825" s="263">
        <v>42065</v>
      </c>
      <c r="M825" s="264">
        <v>96</v>
      </c>
      <c r="N825" s="265">
        <v>19.91</v>
      </c>
      <c r="O825" s="271"/>
      <c r="P825" s="325" t="s">
        <v>10981</v>
      </c>
      <c r="Q825" s="381">
        <f>N825/20</f>
        <v>0.99550000000000005</v>
      </c>
      <c r="R825" s="381">
        <f>Q825/0.466</f>
        <v>2.1362660944206007</v>
      </c>
    </row>
    <row r="826" spans="1:18" x14ac:dyDescent="0.25">
      <c r="A826" s="260">
        <v>42058</v>
      </c>
      <c r="B826" s="303" t="s">
        <v>15514</v>
      </c>
      <c r="C826" s="267" t="s">
        <v>2215</v>
      </c>
      <c r="D826" s="267" t="s">
        <v>2215</v>
      </c>
      <c r="E826" s="267" t="s">
        <v>6508</v>
      </c>
      <c r="F826" s="267" t="s">
        <v>9327</v>
      </c>
      <c r="G826" s="267" t="s">
        <v>15008</v>
      </c>
      <c r="H826" s="267" t="s">
        <v>9811</v>
      </c>
      <c r="I826" s="267">
        <v>288</v>
      </c>
      <c r="J826" s="266">
        <v>42065</v>
      </c>
      <c r="K826" s="255"/>
      <c r="L826" s="263">
        <v>42065</v>
      </c>
      <c r="M826" s="264">
        <v>288</v>
      </c>
      <c r="N826" s="265">
        <v>19.579999999999998</v>
      </c>
      <c r="O826" s="271"/>
      <c r="P826" s="325" t="s">
        <v>10981</v>
      </c>
      <c r="Q826" s="381">
        <f>N826/20</f>
        <v>0.97899999999999987</v>
      </c>
      <c r="R826" s="381">
        <f>Q826/0.466</f>
        <v>2.1008583690987122</v>
      </c>
    </row>
    <row r="827" spans="1:18" x14ac:dyDescent="0.25">
      <c r="A827" s="260">
        <v>42065</v>
      </c>
      <c r="B827" s="267">
        <v>490</v>
      </c>
      <c r="C827" s="488" t="s">
        <v>15606</v>
      </c>
      <c r="D827" s="488" t="s">
        <v>15609</v>
      </c>
      <c r="E827" s="489" t="s">
        <v>15628</v>
      </c>
      <c r="F827" s="488" t="s">
        <v>9327</v>
      </c>
      <c r="G827" s="488" t="s">
        <v>15629</v>
      </c>
      <c r="H827" s="488" t="s">
        <v>6867</v>
      </c>
      <c r="I827" s="489">
        <v>8</v>
      </c>
      <c r="J827" s="266">
        <v>42074</v>
      </c>
      <c r="K827" s="255"/>
      <c r="L827" s="263">
        <v>42082</v>
      </c>
      <c r="M827" s="264">
        <v>8</v>
      </c>
      <c r="N827" s="265">
        <v>495.85</v>
      </c>
      <c r="O827" s="271"/>
      <c r="P827" s="325" t="s">
        <v>10980</v>
      </c>
    </row>
    <row r="828" spans="1:18" x14ac:dyDescent="0.25">
      <c r="A828" s="260">
        <v>42065</v>
      </c>
      <c r="B828" s="303" t="s">
        <v>15529</v>
      </c>
      <c r="C828" s="488" t="s">
        <v>15530</v>
      </c>
      <c r="D828" s="488" t="s">
        <v>15531</v>
      </c>
      <c r="E828" s="488" t="s">
        <v>9954</v>
      </c>
      <c r="F828" s="488" t="s">
        <v>9327</v>
      </c>
      <c r="G828" s="488" t="s">
        <v>15532</v>
      </c>
      <c r="H828" s="488" t="s">
        <v>6867</v>
      </c>
      <c r="I828" s="489">
        <v>20</v>
      </c>
      <c r="J828" s="266">
        <v>42076</v>
      </c>
      <c r="K828" s="255"/>
      <c r="L828" s="263">
        <v>42094</v>
      </c>
      <c r="M828" s="264">
        <v>20</v>
      </c>
      <c r="N828" s="265">
        <v>363.18200000000002</v>
      </c>
      <c r="O828" s="271"/>
      <c r="P828" s="325" t="s">
        <v>10981</v>
      </c>
    </row>
    <row r="829" spans="1:18" x14ac:dyDescent="0.25">
      <c r="A829" s="260">
        <v>42065</v>
      </c>
      <c r="B829" s="303" t="s">
        <v>15529</v>
      </c>
      <c r="C829" s="488" t="s">
        <v>15530</v>
      </c>
      <c r="D829" s="488" t="s">
        <v>15531</v>
      </c>
      <c r="E829" s="488" t="s">
        <v>9954</v>
      </c>
      <c r="F829" s="488" t="s">
        <v>9327</v>
      </c>
      <c r="G829" s="488" t="s">
        <v>15533</v>
      </c>
      <c r="H829" s="488" t="s">
        <v>6867</v>
      </c>
      <c r="I829" s="489">
        <v>25</v>
      </c>
      <c r="J829" s="266">
        <v>42076</v>
      </c>
      <c r="K829" s="255"/>
      <c r="L829" s="263">
        <v>42094</v>
      </c>
      <c r="M829" s="264">
        <v>25</v>
      </c>
      <c r="N829" s="265">
        <v>375.77960000000002</v>
      </c>
      <c r="O829" s="271"/>
      <c r="P829" s="325" t="s">
        <v>10981</v>
      </c>
    </row>
    <row r="830" spans="1:18" x14ac:dyDescent="0.25">
      <c r="A830" s="260">
        <v>42067</v>
      </c>
      <c r="B830" s="303" t="s">
        <v>15539</v>
      </c>
      <c r="C830" s="288" t="s">
        <v>15536</v>
      </c>
      <c r="D830" s="288" t="s">
        <v>15537</v>
      </c>
      <c r="E830" s="288" t="s">
        <v>6508</v>
      </c>
      <c r="F830" s="288" t="s">
        <v>3489</v>
      </c>
      <c r="G830" s="288" t="s">
        <v>15538</v>
      </c>
      <c r="H830" s="288" t="s">
        <v>12789</v>
      </c>
      <c r="I830" s="267">
        <v>100</v>
      </c>
      <c r="J830" s="266">
        <v>42069</v>
      </c>
      <c r="K830" s="255"/>
      <c r="L830" s="263">
        <v>42072</v>
      </c>
      <c r="M830" s="264">
        <v>100</v>
      </c>
      <c r="N830" s="265">
        <v>3.76</v>
      </c>
      <c r="O830" s="271"/>
      <c r="P830" s="325" t="s">
        <v>10981</v>
      </c>
      <c r="Q830" s="381">
        <f>N830/17</f>
        <v>0.22117647058823528</v>
      </c>
      <c r="R830" s="381">
        <f>Q830/0.70209492</f>
        <v>0.31502360192014395</v>
      </c>
    </row>
    <row r="831" spans="1:18" x14ac:dyDescent="0.25">
      <c r="A831" s="260">
        <v>42072</v>
      </c>
      <c r="B831" s="303" t="s">
        <v>15579</v>
      </c>
      <c r="C831" s="288" t="s">
        <v>15536</v>
      </c>
      <c r="D831" s="288" t="s">
        <v>15537</v>
      </c>
      <c r="E831" s="288" t="s">
        <v>15628</v>
      </c>
      <c r="F831" s="288" t="s">
        <v>9327</v>
      </c>
      <c r="G831" s="288" t="s">
        <v>15580</v>
      </c>
      <c r="H831" s="267" t="s">
        <v>6867</v>
      </c>
      <c r="I831" s="267">
        <v>7</v>
      </c>
      <c r="J831" s="266">
        <v>42093</v>
      </c>
      <c r="K831" s="255"/>
      <c r="L831" s="263">
        <v>42093</v>
      </c>
      <c r="M831" s="264">
        <v>7</v>
      </c>
      <c r="N831" s="265">
        <v>439.51428571428499</v>
      </c>
      <c r="O831" s="271"/>
      <c r="P831" s="325" t="s">
        <v>10981</v>
      </c>
    </row>
    <row r="832" spans="1:18" x14ac:dyDescent="0.25">
      <c r="A832" s="260">
        <v>42074</v>
      </c>
      <c r="B832" s="288" t="s">
        <v>15581</v>
      </c>
      <c r="C832" s="288" t="s">
        <v>2215</v>
      </c>
      <c r="D832" s="288" t="s">
        <v>2215</v>
      </c>
      <c r="E832" s="288" t="s">
        <v>9415</v>
      </c>
      <c r="F832" s="288" t="s">
        <v>2252</v>
      </c>
      <c r="G832" s="288" t="s">
        <v>4618</v>
      </c>
      <c r="H832" s="288" t="s">
        <v>9535</v>
      </c>
      <c r="I832" s="267">
        <v>300</v>
      </c>
      <c r="J832" s="266">
        <v>42083</v>
      </c>
      <c r="K832" s="255"/>
      <c r="L832" s="263">
        <v>42088</v>
      </c>
      <c r="M832" s="264">
        <v>300</v>
      </c>
      <c r="N832" s="265">
        <v>50.591999999999999</v>
      </c>
      <c r="O832" s="271"/>
      <c r="P832" s="325" t="s">
        <v>10981</v>
      </c>
    </row>
    <row r="833" spans="1:18" x14ac:dyDescent="0.25">
      <c r="A833" s="260">
        <v>42079</v>
      </c>
      <c r="B833" s="303" t="s">
        <v>15613</v>
      </c>
      <c r="C833" s="288" t="s">
        <v>15614</v>
      </c>
      <c r="D833" s="288" t="s">
        <v>15615</v>
      </c>
      <c r="E833" s="288" t="s">
        <v>12949</v>
      </c>
      <c r="F833" s="288" t="s">
        <v>5376</v>
      </c>
      <c r="G833" s="288" t="s">
        <v>15616</v>
      </c>
      <c r="H833" s="288" t="s">
        <v>12951</v>
      </c>
      <c r="I833" s="267">
        <v>1000</v>
      </c>
      <c r="J833" s="266">
        <v>42088</v>
      </c>
      <c r="K833" s="255" t="s">
        <v>15617</v>
      </c>
      <c r="L833" s="263">
        <v>42088</v>
      </c>
      <c r="M833" s="264">
        <v>1000</v>
      </c>
      <c r="N833" s="265">
        <v>0.34799999999999998</v>
      </c>
      <c r="O833" s="271"/>
      <c r="P833" s="325" t="s">
        <v>10981</v>
      </c>
    </row>
    <row r="834" spans="1:18" x14ac:dyDescent="0.25">
      <c r="A834" s="260">
        <v>42079</v>
      </c>
      <c r="B834" s="303" t="s">
        <v>15613</v>
      </c>
      <c r="C834" s="288" t="s">
        <v>15614</v>
      </c>
      <c r="D834" s="288" t="s">
        <v>15615</v>
      </c>
      <c r="E834" s="288" t="s">
        <v>12949</v>
      </c>
      <c r="F834" s="288" t="s">
        <v>7813</v>
      </c>
      <c r="G834" s="288" t="s">
        <v>13452</v>
      </c>
      <c r="H834" s="288" t="s">
        <v>7813</v>
      </c>
      <c r="I834" s="267">
        <v>2</v>
      </c>
      <c r="J834" s="266">
        <v>42088</v>
      </c>
      <c r="K834" s="255" t="s">
        <v>15617</v>
      </c>
      <c r="L834" s="263">
        <v>42088</v>
      </c>
      <c r="M834" s="264">
        <v>2</v>
      </c>
      <c r="N834" s="265">
        <v>23.25</v>
      </c>
      <c r="O834" s="271"/>
      <c r="P834" s="325" t="s">
        <v>10981</v>
      </c>
    </row>
    <row r="835" spans="1:18" x14ac:dyDescent="0.25">
      <c r="A835" s="260">
        <v>42079</v>
      </c>
      <c r="B835" s="303" t="s">
        <v>15618</v>
      </c>
      <c r="C835" s="288" t="s">
        <v>15620</v>
      </c>
      <c r="D835" s="288" t="s">
        <v>15619</v>
      </c>
      <c r="E835" s="267" t="s">
        <v>8146</v>
      </c>
      <c r="F835" s="267" t="s">
        <v>9327</v>
      </c>
      <c r="G835" s="288" t="s">
        <v>15621</v>
      </c>
      <c r="H835" s="288" t="s">
        <v>6867</v>
      </c>
      <c r="I835" s="267">
        <v>66</v>
      </c>
      <c r="J835" s="266">
        <v>42108</v>
      </c>
      <c r="K835" s="255"/>
      <c r="L835" s="263">
        <v>42108</v>
      </c>
      <c r="M835" s="264">
        <v>66</v>
      </c>
      <c r="N835" s="265">
        <v>394.03840000000002</v>
      </c>
      <c r="O835" s="271"/>
      <c r="P835" s="325" t="s">
        <v>10980</v>
      </c>
    </row>
    <row r="836" spans="1:18" x14ac:dyDescent="0.25">
      <c r="A836" s="260">
        <v>42080</v>
      </c>
      <c r="B836" s="288" t="s">
        <v>15514</v>
      </c>
      <c r="C836" s="488" t="s">
        <v>2215</v>
      </c>
      <c r="D836" s="488" t="s">
        <v>2215</v>
      </c>
      <c r="E836" s="488" t="s">
        <v>6508</v>
      </c>
      <c r="F836" s="488" t="s">
        <v>9327</v>
      </c>
      <c r="G836" s="488" t="s">
        <v>15008</v>
      </c>
      <c r="H836" s="488" t="s">
        <v>9811</v>
      </c>
      <c r="I836" s="489">
        <v>288</v>
      </c>
      <c r="J836" s="266">
        <v>42082</v>
      </c>
      <c r="K836" s="255"/>
      <c r="L836" s="353">
        <v>42082</v>
      </c>
      <c r="M836" s="264">
        <v>288</v>
      </c>
      <c r="N836" s="265">
        <v>19.579999999999998</v>
      </c>
      <c r="O836" s="271"/>
      <c r="P836" s="325" t="s">
        <v>10981</v>
      </c>
      <c r="Q836" s="381">
        <f>N836/20</f>
        <v>0.97899999999999987</v>
      </c>
      <c r="R836" s="381">
        <f>Q836/0.466</f>
        <v>2.1008583690987122</v>
      </c>
    </row>
    <row r="837" spans="1:18" x14ac:dyDescent="0.25">
      <c r="A837" s="260">
        <v>42087</v>
      </c>
      <c r="B837" s="261">
        <v>500</v>
      </c>
      <c r="C837" s="288" t="s">
        <v>15587</v>
      </c>
      <c r="D837" s="288" t="s">
        <v>15588</v>
      </c>
      <c r="E837" s="288" t="s">
        <v>12949</v>
      </c>
      <c r="F837" s="288" t="s">
        <v>7813</v>
      </c>
      <c r="G837" s="288" t="s">
        <v>13861</v>
      </c>
      <c r="H837" s="288" t="s">
        <v>15666</v>
      </c>
      <c r="I837" s="288" t="s">
        <v>15667</v>
      </c>
      <c r="J837" s="266">
        <v>42091</v>
      </c>
      <c r="K837" s="255"/>
      <c r="L837" s="263">
        <v>42091</v>
      </c>
      <c r="M837" s="264"/>
      <c r="N837" s="265">
        <v>0.45</v>
      </c>
      <c r="O837" s="271"/>
      <c r="P837" s="325" t="s">
        <v>10981</v>
      </c>
    </row>
    <row r="838" spans="1:18" x14ac:dyDescent="0.25">
      <c r="A838" s="260">
        <v>42087</v>
      </c>
      <c r="B838" s="261">
        <v>504</v>
      </c>
      <c r="C838" s="288" t="s">
        <v>15180</v>
      </c>
      <c r="D838" s="267">
        <v>1281</v>
      </c>
      <c r="E838" s="288" t="s">
        <v>12949</v>
      </c>
      <c r="F838" s="288" t="s">
        <v>7813</v>
      </c>
      <c r="G838" s="288" t="s">
        <v>15291</v>
      </c>
      <c r="H838" s="288" t="s">
        <v>15666</v>
      </c>
      <c r="I838" s="267">
        <v>8000</v>
      </c>
      <c r="J838" s="266"/>
      <c r="K838" s="255"/>
      <c r="L838" s="263">
        <v>42102</v>
      </c>
      <c r="M838" s="264">
        <v>8000</v>
      </c>
      <c r="N838" s="265">
        <v>0.45</v>
      </c>
      <c r="O838" s="271"/>
      <c r="P838" s="325" t="s">
        <v>10981</v>
      </c>
    </row>
    <row r="839" spans="1:18" x14ac:dyDescent="0.25">
      <c r="A839" s="260">
        <v>42087</v>
      </c>
      <c r="B839" s="261">
        <v>504</v>
      </c>
      <c r="C839" s="288" t="s">
        <v>15180</v>
      </c>
      <c r="D839" s="267">
        <v>1281</v>
      </c>
      <c r="E839" s="288" t="s">
        <v>12949</v>
      </c>
      <c r="F839" s="288" t="s">
        <v>7813</v>
      </c>
      <c r="G839" s="288" t="s">
        <v>15291</v>
      </c>
      <c r="H839" s="288" t="s">
        <v>15666</v>
      </c>
      <c r="I839" s="267">
        <v>350</v>
      </c>
      <c r="J839" s="266"/>
      <c r="K839" s="255"/>
      <c r="L839" s="263">
        <v>42102</v>
      </c>
      <c r="M839" s="264">
        <v>350</v>
      </c>
      <c r="N839" s="265">
        <v>0.45</v>
      </c>
      <c r="O839" s="271"/>
      <c r="P839" s="325" t="s">
        <v>10981</v>
      </c>
    </row>
    <row r="840" spans="1:18" x14ac:dyDescent="0.25">
      <c r="A840" s="260">
        <v>42087</v>
      </c>
      <c r="B840" s="261">
        <v>504</v>
      </c>
      <c r="C840" s="288" t="s">
        <v>15180</v>
      </c>
      <c r="D840" s="267">
        <v>1281</v>
      </c>
      <c r="E840" s="288" t="s">
        <v>12949</v>
      </c>
      <c r="F840" s="288" t="s">
        <v>7813</v>
      </c>
      <c r="G840" s="288" t="s">
        <v>15291</v>
      </c>
      <c r="H840" s="288" t="s">
        <v>15666</v>
      </c>
      <c r="I840" s="267">
        <v>550</v>
      </c>
      <c r="J840" s="266"/>
      <c r="K840" s="255"/>
      <c r="L840" s="263">
        <v>42102</v>
      </c>
      <c r="M840" s="264">
        <v>550</v>
      </c>
      <c r="N840" s="265">
        <v>0.45</v>
      </c>
      <c r="O840" s="271"/>
      <c r="P840" s="325" t="s">
        <v>10981</v>
      </c>
    </row>
    <row r="841" spans="1:18" x14ac:dyDescent="0.25">
      <c r="A841" s="260">
        <v>42087</v>
      </c>
      <c r="B841" s="261">
        <v>504</v>
      </c>
      <c r="C841" s="288" t="s">
        <v>15180</v>
      </c>
      <c r="D841" s="267">
        <v>1281</v>
      </c>
      <c r="E841" s="288" t="s">
        <v>12949</v>
      </c>
      <c r="F841" s="288" t="s">
        <v>7813</v>
      </c>
      <c r="G841" s="288" t="s">
        <v>15668</v>
      </c>
      <c r="H841" s="288"/>
      <c r="I841" s="267">
        <v>4</v>
      </c>
      <c r="J841" s="266"/>
      <c r="K841" s="255"/>
      <c r="L841" s="263">
        <v>42102</v>
      </c>
      <c r="M841" s="264">
        <v>4</v>
      </c>
      <c r="N841" s="265">
        <v>45</v>
      </c>
      <c r="O841" s="271"/>
      <c r="P841" s="325" t="s">
        <v>10981</v>
      </c>
    </row>
    <row r="842" spans="1:18" x14ac:dyDescent="0.25">
      <c r="A842" s="260">
        <v>42087</v>
      </c>
      <c r="B842" s="261">
        <v>505</v>
      </c>
      <c r="C842" s="288" t="s">
        <v>15673</v>
      </c>
      <c r="D842" s="267">
        <v>1318</v>
      </c>
      <c r="E842" s="288" t="s">
        <v>9415</v>
      </c>
      <c r="F842" s="288" t="s">
        <v>10255</v>
      </c>
      <c r="G842" s="288" t="s">
        <v>6479</v>
      </c>
      <c r="H842" s="288" t="s">
        <v>9535</v>
      </c>
      <c r="I842" s="267">
        <v>60</v>
      </c>
      <c r="J842" s="266">
        <v>42097</v>
      </c>
      <c r="K842" s="255"/>
      <c r="L842" s="263">
        <v>42107</v>
      </c>
      <c r="M842" s="264">
        <v>60</v>
      </c>
      <c r="N842" s="265">
        <v>73</v>
      </c>
      <c r="O842" s="271"/>
      <c r="P842" s="325" t="s">
        <v>10981</v>
      </c>
    </row>
    <row r="843" spans="1:18" x14ac:dyDescent="0.25">
      <c r="A843" s="260">
        <v>42104</v>
      </c>
      <c r="B843" s="261">
        <v>507</v>
      </c>
      <c r="C843" s="288" t="s">
        <v>15746</v>
      </c>
      <c r="D843" s="267">
        <v>1319</v>
      </c>
      <c r="E843" s="288" t="s">
        <v>15628</v>
      </c>
      <c r="F843" s="288" t="s">
        <v>9327</v>
      </c>
      <c r="G843" s="288" t="s">
        <v>15747</v>
      </c>
      <c r="H843" s="288" t="s">
        <v>6867</v>
      </c>
      <c r="I843" s="267">
        <v>70</v>
      </c>
      <c r="J843" s="266">
        <v>42119</v>
      </c>
      <c r="K843" s="255"/>
      <c r="L843" s="263">
        <v>42115</v>
      </c>
      <c r="M843" s="264">
        <v>70</v>
      </c>
      <c r="N843" s="265">
        <v>337.55</v>
      </c>
      <c r="O843" s="271"/>
      <c r="P843" s="325" t="s">
        <v>10981</v>
      </c>
    </row>
    <row r="844" spans="1:18" x14ac:dyDescent="0.25">
      <c r="A844" s="260">
        <v>42104</v>
      </c>
      <c r="B844" s="261">
        <v>508</v>
      </c>
      <c r="C844" s="288" t="s">
        <v>15748</v>
      </c>
      <c r="D844" s="267">
        <v>1300</v>
      </c>
      <c r="E844" s="288" t="s">
        <v>6508</v>
      </c>
      <c r="F844" s="267" t="s">
        <v>8606</v>
      </c>
      <c r="G844" s="288" t="s">
        <v>11244</v>
      </c>
      <c r="H844" s="288" t="s">
        <v>15749</v>
      </c>
      <c r="I844" s="267">
        <v>30</v>
      </c>
      <c r="J844" s="266">
        <v>42108</v>
      </c>
      <c r="K844" s="255"/>
      <c r="L844" s="263">
        <v>42111</v>
      </c>
      <c r="M844" s="264">
        <v>30</v>
      </c>
      <c r="N844" s="265">
        <v>95.54</v>
      </c>
      <c r="O844" s="271"/>
      <c r="P844" s="325" t="s">
        <v>10981</v>
      </c>
    </row>
    <row r="845" spans="1:18" x14ac:dyDescent="0.25">
      <c r="A845" s="260">
        <v>42104</v>
      </c>
      <c r="B845" s="261">
        <v>508</v>
      </c>
      <c r="C845" s="288" t="s">
        <v>15748</v>
      </c>
      <c r="D845" s="267">
        <v>1300</v>
      </c>
      <c r="E845" s="288" t="s">
        <v>6508</v>
      </c>
      <c r="F845" s="288" t="s">
        <v>8606</v>
      </c>
      <c r="G845" s="288" t="s">
        <v>11244</v>
      </c>
      <c r="H845" s="288" t="s">
        <v>5876</v>
      </c>
      <c r="I845" s="267">
        <v>40</v>
      </c>
      <c r="J845" s="266">
        <v>42108</v>
      </c>
      <c r="K845" s="255"/>
      <c r="L845" s="263">
        <v>42111</v>
      </c>
      <c r="M845" s="264">
        <v>40</v>
      </c>
      <c r="N845" s="265">
        <v>142.31</v>
      </c>
      <c r="O845" s="271"/>
      <c r="P845" s="325" t="s">
        <v>10981</v>
      </c>
    </row>
    <row r="846" spans="1:18" x14ac:dyDescent="0.25">
      <c r="A846" s="260">
        <v>42109</v>
      </c>
      <c r="B846" s="261">
        <v>511</v>
      </c>
      <c r="C846" s="288" t="s">
        <v>11059</v>
      </c>
      <c r="D846" s="288" t="s">
        <v>15790</v>
      </c>
      <c r="E846" s="288" t="s">
        <v>6508</v>
      </c>
      <c r="F846" s="288" t="s">
        <v>2109</v>
      </c>
      <c r="G846" s="288" t="s">
        <v>11742</v>
      </c>
      <c r="H846" s="288" t="s">
        <v>15791</v>
      </c>
      <c r="I846" s="267">
        <v>15</v>
      </c>
      <c r="J846" s="266">
        <v>42110</v>
      </c>
      <c r="K846" s="255"/>
      <c r="L846" s="263">
        <v>42128</v>
      </c>
      <c r="M846" s="264">
        <v>15</v>
      </c>
      <c r="N846" s="265">
        <v>98.33</v>
      </c>
      <c r="O846" s="271"/>
      <c r="P846" s="325" t="s">
        <v>10981</v>
      </c>
    </row>
    <row r="847" spans="1:18" x14ac:dyDescent="0.25">
      <c r="A847" s="260">
        <v>42109</v>
      </c>
      <c r="B847" s="261">
        <v>511</v>
      </c>
      <c r="C847" s="288" t="s">
        <v>11059</v>
      </c>
      <c r="D847" s="288" t="s">
        <v>15790</v>
      </c>
      <c r="E847" s="288" t="s">
        <v>6508</v>
      </c>
      <c r="F847" s="288" t="s">
        <v>2109</v>
      </c>
      <c r="G847" s="288" t="s">
        <v>11742</v>
      </c>
      <c r="H847" s="288" t="s">
        <v>15792</v>
      </c>
      <c r="I847" s="267">
        <v>21</v>
      </c>
      <c r="J847" s="266">
        <v>42110</v>
      </c>
      <c r="K847" s="255"/>
      <c r="L847" s="263">
        <v>42128</v>
      </c>
      <c r="M847" s="264">
        <v>21</v>
      </c>
      <c r="N847" s="265">
        <v>63.33</v>
      </c>
      <c r="O847" s="271"/>
      <c r="P847" s="325" t="s">
        <v>10981</v>
      </c>
    </row>
    <row r="848" spans="1:18" x14ac:dyDescent="0.25">
      <c r="A848" s="260">
        <v>42109</v>
      </c>
      <c r="B848" s="261" t="s">
        <v>15514</v>
      </c>
      <c r="C848" s="267" t="s">
        <v>2215</v>
      </c>
      <c r="D848" s="267" t="s">
        <v>2215</v>
      </c>
      <c r="E848" s="288" t="s">
        <v>6508</v>
      </c>
      <c r="F848" s="267" t="s">
        <v>9327</v>
      </c>
      <c r="G848" s="267" t="s">
        <v>15008</v>
      </c>
      <c r="H848" s="267" t="s">
        <v>9811</v>
      </c>
      <c r="I848" s="267">
        <v>288</v>
      </c>
      <c r="J848" s="310">
        <v>42109</v>
      </c>
      <c r="K848" s="255"/>
      <c r="L848" s="263">
        <v>42109</v>
      </c>
      <c r="M848" s="264">
        <v>288</v>
      </c>
      <c r="N848" s="265">
        <v>19.579999999999998</v>
      </c>
      <c r="O848" s="271"/>
      <c r="P848" s="325" t="s">
        <v>10981</v>
      </c>
      <c r="Q848" s="381">
        <f>N848/20</f>
        <v>0.97899999999999987</v>
      </c>
      <c r="R848" s="381">
        <f>Q848/0.466</f>
        <v>2.1008583690987122</v>
      </c>
    </row>
    <row r="849" spans="1:18" x14ac:dyDescent="0.25">
      <c r="A849" s="260">
        <v>42110</v>
      </c>
      <c r="B849" s="261">
        <v>513</v>
      </c>
      <c r="C849" s="288" t="s">
        <v>15673</v>
      </c>
      <c r="D849" s="288" t="s">
        <v>15810</v>
      </c>
      <c r="E849" s="288" t="s">
        <v>9415</v>
      </c>
      <c r="F849" s="267">
        <v>0.05</v>
      </c>
      <c r="G849" s="288" t="s">
        <v>6479</v>
      </c>
      <c r="H849" s="288" t="s">
        <v>9535</v>
      </c>
      <c r="I849" s="267">
        <v>18</v>
      </c>
      <c r="J849" s="266">
        <v>42114</v>
      </c>
      <c r="K849" s="255"/>
      <c r="L849" s="263">
        <v>42125</v>
      </c>
      <c r="M849" s="264">
        <v>18</v>
      </c>
      <c r="N849" s="265">
        <v>74</v>
      </c>
      <c r="O849" s="271"/>
      <c r="P849" s="325" t="s">
        <v>10981</v>
      </c>
    </row>
    <row r="850" spans="1:18" x14ac:dyDescent="0.25">
      <c r="A850" s="260">
        <v>42114</v>
      </c>
      <c r="B850" s="303" t="s">
        <v>15817</v>
      </c>
      <c r="C850" s="288" t="s">
        <v>2215</v>
      </c>
      <c r="D850" s="288" t="s">
        <v>2215</v>
      </c>
      <c r="E850" s="288" t="s">
        <v>6508</v>
      </c>
      <c r="F850" s="288" t="s">
        <v>7813</v>
      </c>
      <c r="G850" s="267" t="s">
        <v>14668</v>
      </c>
      <c r="H850" s="267" t="s">
        <v>9811</v>
      </c>
      <c r="I850" s="267">
        <v>259</v>
      </c>
      <c r="J850" s="310">
        <v>42114</v>
      </c>
      <c r="K850" s="255"/>
      <c r="L850" s="263">
        <v>42114</v>
      </c>
      <c r="M850" s="264">
        <v>259</v>
      </c>
      <c r="N850" s="265">
        <v>15.77</v>
      </c>
      <c r="O850" s="271"/>
      <c r="P850" s="325" t="s">
        <v>10981</v>
      </c>
      <c r="Q850" s="381">
        <f>N850/20</f>
        <v>0.78849999999999998</v>
      </c>
      <c r="R850" s="381">
        <f>Q850/0.43</f>
        <v>1.8337209302325581</v>
      </c>
    </row>
    <row r="851" spans="1:18" x14ac:dyDescent="0.25">
      <c r="A851" s="260">
        <v>42114</v>
      </c>
      <c r="B851" s="261" t="s">
        <v>15514</v>
      </c>
      <c r="C851" s="267" t="s">
        <v>2215</v>
      </c>
      <c r="D851" s="267" t="s">
        <v>2215</v>
      </c>
      <c r="E851" s="267" t="s">
        <v>6508</v>
      </c>
      <c r="F851" s="267" t="s">
        <v>9327</v>
      </c>
      <c r="G851" s="267" t="s">
        <v>15008</v>
      </c>
      <c r="H851" s="267" t="s">
        <v>9811</v>
      </c>
      <c r="I851" s="267">
        <v>240</v>
      </c>
      <c r="J851" s="310">
        <v>42114</v>
      </c>
      <c r="K851" s="255"/>
      <c r="L851" s="263">
        <v>42114</v>
      </c>
      <c r="M851" s="264">
        <v>240</v>
      </c>
      <c r="N851" s="265">
        <v>19.579999999999998</v>
      </c>
      <c r="O851" s="271"/>
      <c r="P851" s="325" t="s">
        <v>10981</v>
      </c>
      <c r="Q851" s="381">
        <f>N851/20</f>
        <v>0.97899999999999987</v>
      </c>
      <c r="R851" s="381">
        <f>Q851/0.466</f>
        <v>2.1008583690987122</v>
      </c>
    </row>
    <row r="852" spans="1:18" x14ac:dyDescent="0.25">
      <c r="A852" s="260">
        <v>42118</v>
      </c>
      <c r="B852" s="261">
        <v>515</v>
      </c>
      <c r="C852" s="288" t="s">
        <v>15855</v>
      </c>
      <c r="D852" s="288" t="s">
        <v>15854</v>
      </c>
      <c r="E852" s="288" t="s">
        <v>11829</v>
      </c>
      <c r="F852" s="288" t="s">
        <v>9327</v>
      </c>
      <c r="G852" s="288" t="s">
        <v>15541</v>
      </c>
      <c r="H852" s="288" t="s">
        <v>6867</v>
      </c>
      <c r="I852" s="267">
        <v>70</v>
      </c>
      <c r="J852" s="266">
        <v>42129</v>
      </c>
      <c r="K852" s="255"/>
      <c r="L852" s="263">
        <v>42123</v>
      </c>
      <c r="M852" s="264">
        <v>70</v>
      </c>
      <c r="N852" s="265">
        <v>3.34</v>
      </c>
      <c r="O852" s="271"/>
      <c r="P852" s="325" t="s">
        <v>10982</v>
      </c>
    </row>
    <row r="853" spans="1:18" x14ac:dyDescent="0.25">
      <c r="A853" s="260">
        <v>42118</v>
      </c>
      <c r="B853" s="261">
        <v>515</v>
      </c>
      <c r="C853" s="288" t="s">
        <v>15855</v>
      </c>
      <c r="D853" s="288" t="s">
        <v>15854</v>
      </c>
      <c r="E853" s="288" t="s">
        <v>11829</v>
      </c>
      <c r="F853" s="288" t="s">
        <v>9327</v>
      </c>
      <c r="G853" s="288" t="s">
        <v>12771</v>
      </c>
      <c r="H853" s="288" t="s">
        <v>6867</v>
      </c>
      <c r="I853" s="267">
        <v>14</v>
      </c>
      <c r="J853" s="266">
        <v>42129</v>
      </c>
      <c r="K853" s="255"/>
      <c r="L853" s="263">
        <v>42123</v>
      </c>
      <c r="M853" s="264">
        <v>14</v>
      </c>
      <c r="N853" s="265">
        <v>3.53</v>
      </c>
      <c r="O853" s="271"/>
      <c r="P853" s="325" t="s">
        <v>10982</v>
      </c>
    </row>
    <row r="854" spans="1:18" x14ac:dyDescent="0.25">
      <c r="A854" s="260">
        <v>42118</v>
      </c>
      <c r="B854" s="261">
        <v>515</v>
      </c>
      <c r="C854" s="288" t="s">
        <v>15855</v>
      </c>
      <c r="D854" s="288" t="s">
        <v>15854</v>
      </c>
      <c r="E854" s="288" t="s">
        <v>11829</v>
      </c>
      <c r="F854" s="288" t="s">
        <v>9327</v>
      </c>
      <c r="G854" s="288" t="s">
        <v>2078</v>
      </c>
      <c r="H854" s="288" t="s">
        <v>6867</v>
      </c>
      <c r="I854" s="267">
        <v>16</v>
      </c>
      <c r="J854" s="266">
        <v>42129</v>
      </c>
      <c r="K854" s="255"/>
      <c r="L854" s="263">
        <v>42123</v>
      </c>
      <c r="M854" s="264">
        <v>16</v>
      </c>
      <c r="N854" s="265">
        <v>3.34</v>
      </c>
      <c r="O854" s="271"/>
      <c r="P854" s="325" t="s">
        <v>10982</v>
      </c>
    </row>
    <row r="855" spans="1:18" x14ac:dyDescent="0.25">
      <c r="A855" s="260">
        <v>42118</v>
      </c>
      <c r="B855" s="261" t="s">
        <v>15860</v>
      </c>
      <c r="C855" s="288" t="s">
        <v>2215</v>
      </c>
      <c r="D855" s="288" t="s">
        <v>2215</v>
      </c>
      <c r="E855" s="288" t="s">
        <v>6508</v>
      </c>
      <c r="F855" s="267" t="s">
        <v>8606</v>
      </c>
      <c r="G855" s="288" t="s">
        <v>11244</v>
      </c>
      <c r="H855" s="288" t="s">
        <v>9535</v>
      </c>
      <c r="I855" s="267">
        <v>77</v>
      </c>
      <c r="J855" s="266">
        <v>42121</v>
      </c>
      <c r="K855" s="255"/>
      <c r="L855" s="263">
        <v>42121</v>
      </c>
      <c r="M855" s="264">
        <v>63</v>
      </c>
      <c r="N855" s="265">
        <v>118.5</v>
      </c>
      <c r="O855" s="271"/>
      <c r="P855" s="325" t="s">
        <v>10981</v>
      </c>
    </row>
    <row r="856" spans="1:18" x14ac:dyDescent="0.25">
      <c r="A856" s="260">
        <v>42118</v>
      </c>
      <c r="B856" s="303" t="s">
        <v>15860</v>
      </c>
      <c r="C856" s="267" t="s">
        <v>2215</v>
      </c>
      <c r="D856" s="267" t="s">
        <v>2215</v>
      </c>
      <c r="E856" s="288" t="s">
        <v>6508</v>
      </c>
      <c r="F856" s="267" t="s">
        <v>8606</v>
      </c>
      <c r="G856" s="267" t="s">
        <v>11244</v>
      </c>
      <c r="H856" s="288" t="s">
        <v>9535</v>
      </c>
      <c r="I856" s="267">
        <v>43</v>
      </c>
      <c r="J856" s="266">
        <v>42122</v>
      </c>
      <c r="K856" s="255"/>
      <c r="L856" s="263">
        <v>42122</v>
      </c>
      <c r="M856" s="264">
        <v>57</v>
      </c>
      <c r="N856" s="265">
        <v>118.5</v>
      </c>
      <c r="O856" s="271"/>
      <c r="P856" s="325" t="s">
        <v>10981</v>
      </c>
    </row>
    <row r="857" spans="1:18" x14ac:dyDescent="0.25">
      <c r="A857" s="260">
        <v>42118</v>
      </c>
      <c r="B857" s="303" t="s">
        <v>15867</v>
      </c>
      <c r="C857" s="267" t="s">
        <v>15868</v>
      </c>
      <c r="D857" s="267" t="s">
        <v>15869</v>
      </c>
      <c r="E857" s="288" t="s">
        <v>12949</v>
      </c>
      <c r="F857" s="267" t="s">
        <v>5376</v>
      </c>
      <c r="G857" s="267" t="s">
        <v>15870</v>
      </c>
      <c r="H857" s="288" t="s">
        <v>12951</v>
      </c>
      <c r="I857" s="267">
        <v>1500</v>
      </c>
      <c r="J857" s="266">
        <v>42130</v>
      </c>
      <c r="K857" s="255" t="s">
        <v>15617</v>
      </c>
      <c r="L857" s="263">
        <v>42125</v>
      </c>
      <c r="M857" s="264">
        <v>1500</v>
      </c>
      <c r="N857" s="265">
        <v>0.34799999999999998</v>
      </c>
      <c r="O857" s="271"/>
      <c r="P857" s="325" t="s">
        <v>10981</v>
      </c>
    </row>
    <row r="858" spans="1:18" x14ac:dyDescent="0.25">
      <c r="A858" s="260">
        <v>42118</v>
      </c>
      <c r="B858" s="303">
        <v>518</v>
      </c>
      <c r="C858" s="288" t="s">
        <v>15851</v>
      </c>
      <c r="D858" s="288" t="s">
        <v>15852</v>
      </c>
      <c r="E858" s="288" t="s">
        <v>6508</v>
      </c>
      <c r="F858" s="502" t="s">
        <v>8606</v>
      </c>
      <c r="G858" s="288" t="s">
        <v>15853</v>
      </c>
      <c r="H858" s="288" t="s">
        <v>13768</v>
      </c>
      <c r="I858" s="267">
        <v>146</v>
      </c>
      <c r="J858" s="266">
        <v>42125</v>
      </c>
      <c r="K858" s="255"/>
      <c r="L858" s="263">
        <v>42125</v>
      </c>
      <c r="M858" s="264">
        <v>146</v>
      </c>
      <c r="N858" s="265">
        <v>124.2</v>
      </c>
      <c r="O858" s="271"/>
      <c r="P858" s="325" t="s">
        <v>10981</v>
      </c>
    </row>
    <row r="859" spans="1:18" x14ac:dyDescent="0.25">
      <c r="A859" s="260">
        <v>42118</v>
      </c>
      <c r="B859" s="303" t="s">
        <v>15866</v>
      </c>
      <c r="C859" s="288" t="s">
        <v>13723</v>
      </c>
      <c r="D859" s="288" t="s">
        <v>13724</v>
      </c>
      <c r="E859" s="288" t="s">
        <v>12949</v>
      </c>
      <c r="F859" s="288" t="s">
        <v>5376</v>
      </c>
      <c r="G859" s="288" t="s">
        <v>13872</v>
      </c>
      <c r="H859" s="288" t="s">
        <v>12951</v>
      </c>
      <c r="I859" s="267">
        <v>3000</v>
      </c>
      <c r="J859" s="266">
        <v>42128</v>
      </c>
      <c r="K859" s="255"/>
      <c r="L859" s="263">
        <v>42137</v>
      </c>
      <c r="M859" s="264">
        <v>3000</v>
      </c>
      <c r="N859" s="265">
        <v>0.34799999999999998</v>
      </c>
      <c r="O859" s="271"/>
      <c r="P859" s="325" t="s">
        <v>10981</v>
      </c>
    </row>
    <row r="860" spans="1:18" x14ac:dyDescent="0.25">
      <c r="A860" s="260">
        <v>42121</v>
      </c>
      <c r="B860" s="303" t="s">
        <v>15871</v>
      </c>
      <c r="C860" s="288" t="s">
        <v>2215</v>
      </c>
      <c r="D860" s="288" t="s">
        <v>2215</v>
      </c>
      <c r="E860" s="288" t="s">
        <v>12949</v>
      </c>
      <c r="F860" s="288" t="s">
        <v>5376</v>
      </c>
      <c r="G860" s="288" t="s">
        <v>15872</v>
      </c>
      <c r="H860" s="288" t="s">
        <v>12951</v>
      </c>
      <c r="I860" s="267">
        <v>1500</v>
      </c>
      <c r="J860" s="266">
        <v>42129</v>
      </c>
      <c r="K860" s="255"/>
      <c r="L860" s="263">
        <v>42137</v>
      </c>
      <c r="M860" s="264">
        <v>3000</v>
      </c>
      <c r="N860" s="265">
        <v>0.33300000000000002</v>
      </c>
      <c r="O860" s="271"/>
      <c r="P860" s="325" t="s">
        <v>10981</v>
      </c>
    </row>
    <row r="861" spans="1:18" x14ac:dyDescent="0.25">
      <c r="A861" s="260">
        <v>42121</v>
      </c>
      <c r="B861" s="303" t="s">
        <v>15871</v>
      </c>
      <c r="C861" s="288" t="s">
        <v>2215</v>
      </c>
      <c r="D861" s="288" t="s">
        <v>2215</v>
      </c>
      <c r="E861" s="288" t="s">
        <v>12949</v>
      </c>
      <c r="F861" s="288" t="s">
        <v>7539</v>
      </c>
      <c r="G861" s="288" t="s">
        <v>15874</v>
      </c>
      <c r="H861" s="288" t="s">
        <v>15873</v>
      </c>
      <c r="I861" s="267">
        <v>1500</v>
      </c>
      <c r="J861" s="266">
        <v>42129</v>
      </c>
      <c r="K861" s="255"/>
      <c r="L861" s="263">
        <v>42137</v>
      </c>
      <c r="M861" s="264">
        <v>3000</v>
      </c>
      <c r="N861" s="265">
        <v>0.29599999999999999</v>
      </c>
      <c r="O861" s="271"/>
      <c r="P861" s="325" t="s">
        <v>10981</v>
      </c>
    </row>
    <row r="862" spans="1:18" x14ac:dyDescent="0.25">
      <c r="A862" s="260">
        <v>42129</v>
      </c>
      <c r="B862" s="261">
        <v>527</v>
      </c>
      <c r="C862" s="288" t="s">
        <v>15940</v>
      </c>
      <c r="D862" s="288" t="s">
        <v>15941</v>
      </c>
      <c r="E862" s="288" t="s">
        <v>9954</v>
      </c>
      <c r="F862" s="288" t="s">
        <v>9327</v>
      </c>
      <c r="G862" s="288" t="s">
        <v>15942</v>
      </c>
      <c r="H862" s="288" t="s">
        <v>8612</v>
      </c>
      <c r="I862" s="267">
        <v>20</v>
      </c>
      <c r="J862" s="266">
        <v>42139</v>
      </c>
      <c r="K862" s="255"/>
      <c r="L862" s="263"/>
      <c r="M862" s="264"/>
      <c r="N862" s="265">
        <v>6.21</v>
      </c>
      <c r="O862" s="271"/>
      <c r="P862" s="325" t="s">
        <v>10982</v>
      </c>
    </row>
    <row r="863" spans="1:18" x14ac:dyDescent="0.25">
      <c r="A863" s="260">
        <v>42129</v>
      </c>
      <c r="B863" s="261">
        <v>527</v>
      </c>
      <c r="C863" s="288" t="s">
        <v>15943</v>
      </c>
      <c r="D863" s="288" t="s">
        <v>15944</v>
      </c>
      <c r="E863" s="288" t="s">
        <v>9954</v>
      </c>
      <c r="F863" s="288" t="s">
        <v>9327</v>
      </c>
      <c r="G863" s="288" t="s">
        <v>15942</v>
      </c>
      <c r="H863" s="288" t="s">
        <v>1401</v>
      </c>
      <c r="I863" s="267">
        <v>35</v>
      </c>
      <c r="J863" s="266">
        <v>42139</v>
      </c>
      <c r="K863" s="255"/>
      <c r="L863" s="263"/>
      <c r="M863" s="264"/>
      <c r="N863" s="265">
        <v>6.21</v>
      </c>
      <c r="O863" s="271"/>
      <c r="P863" s="325" t="s">
        <v>10982</v>
      </c>
    </row>
    <row r="864" spans="1:18" x14ac:dyDescent="0.25">
      <c r="A864" s="260">
        <v>42131</v>
      </c>
      <c r="B864" s="303" t="s">
        <v>15968</v>
      </c>
      <c r="C864" s="267" t="s">
        <v>2215</v>
      </c>
      <c r="D864" s="267" t="s">
        <v>2215</v>
      </c>
      <c r="E864" s="288" t="s">
        <v>6508</v>
      </c>
      <c r="F864" s="267" t="s">
        <v>9327</v>
      </c>
      <c r="G864" s="267" t="s">
        <v>15008</v>
      </c>
      <c r="H864" s="267" t="s">
        <v>9811</v>
      </c>
      <c r="I864" s="267">
        <v>455</v>
      </c>
      <c r="J864" s="266">
        <v>42135</v>
      </c>
      <c r="K864" s="255"/>
      <c r="L864" s="263">
        <v>42135</v>
      </c>
      <c r="M864" s="264">
        <f>96+96+71+96+96</f>
        <v>455</v>
      </c>
      <c r="N864" s="265">
        <v>19.079999999999998</v>
      </c>
      <c r="O864" s="271"/>
      <c r="P864" s="325" t="s">
        <v>10981</v>
      </c>
      <c r="Q864" s="381">
        <f>N864/20</f>
        <v>0.95399999999999996</v>
      </c>
      <c r="R864" s="381">
        <f>Q864/0.466</f>
        <v>2.0472103004291844</v>
      </c>
    </row>
    <row r="865" spans="1:15" x14ac:dyDescent="0.25">
      <c r="A865" s="260"/>
      <c r="B865" s="261"/>
      <c r="C865" s="267"/>
      <c r="D865" s="267"/>
      <c r="E865" s="267"/>
      <c r="F865" s="267"/>
      <c r="G865" s="267"/>
      <c r="H865" s="267"/>
      <c r="I865" s="267"/>
      <c r="J865" s="266"/>
      <c r="K865" s="255"/>
      <c r="L865" s="263"/>
      <c r="M865" s="264"/>
      <c r="N865" s="265"/>
      <c r="O865" s="271"/>
    </row>
    <row r="866" spans="1:15" x14ac:dyDescent="0.25">
      <c r="A866" s="260"/>
      <c r="B866" s="261"/>
      <c r="C866" s="267"/>
      <c r="D866" s="267"/>
      <c r="E866" s="267"/>
      <c r="F866" s="267"/>
      <c r="G866" s="267"/>
      <c r="H866" s="267"/>
      <c r="I866" s="267"/>
      <c r="J866" s="266"/>
      <c r="K866" s="255"/>
      <c r="L866" s="263"/>
      <c r="M866" s="264"/>
      <c r="N866" s="265"/>
      <c r="O866" s="271"/>
    </row>
    <row r="867" spans="1:15" x14ac:dyDescent="0.25">
      <c r="A867" s="260"/>
      <c r="B867" s="261"/>
      <c r="C867" s="267"/>
      <c r="D867" s="267"/>
      <c r="E867" s="267"/>
      <c r="F867" s="267"/>
      <c r="G867" s="267"/>
      <c r="H867" s="267"/>
      <c r="I867" s="267"/>
      <c r="J867" s="266"/>
      <c r="K867" s="255"/>
      <c r="L867" s="263"/>
      <c r="M867" s="264"/>
      <c r="N867" s="265"/>
      <c r="O867" s="271"/>
    </row>
    <row r="868" spans="1:15" x14ac:dyDescent="0.25">
      <c r="A868" s="260"/>
      <c r="B868" s="261"/>
      <c r="C868" s="267"/>
      <c r="D868" s="267"/>
      <c r="E868" s="267"/>
      <c r="F868" s="267"/>
      <c r="G868" s="267"/>
      <c r="H868" s="267"/>
      <c r="I868" s="267"/>
      <c r="J868" s="266"/>
      <c r="K868" s="255"/>
      <c r="L868" s="263"/>
      <c r="M868" s="264"/>
      <c r="N868" s="265"/>
      <c r="O868" s="271"/>
    </row>
    <row r="869" spans="1:15" x14ac:dyDescent="0.25">
      <c r="A869" s="260"/>
      <c r="B869" s="261"/>
      <c r="C869" s="267"/>
      <c r="D869" s="267"/>
      <c r="E869" s="267"/>
      <c r="F869" s="267"/>
      <c r="G869" s="267"/>
      <c r="H869" s="267"/>
      <c r="I869" s="267"/>
      <c r="J869" s="266"/>
      <c r="K869" s="255"/>
      <c r="L869" s="263"/>
      <c r="M869" s="264"/>
      <c r="N869" s="265"/>
      <c r="O869" s="271"/>
    </row>
    <row r="870" spans="1:15" x14ac:dyDescent="0.25">
      <c r="A870" s="260"/>
      <c r="B870" s="261"/>
      <c r="C870" s="267"/>
      <c r="D870" s="267"/>
      <c r="E870" s="267"/>
      <c r="F870" s="267"/>
      <c r="G870" s="267"/>
      <c r="H870" s="267"/>
      <c r="I870" s="267"/>
      <c r="J870" s="266"/>
      <c r="K870" s="255"/>
      <c r="L870" s="263"/>
      <c r="M870" s="264"/>
      <c r="N870" s="265"/>
      <c r="O870" s="271"/>
    </row>
    <row r="871" spans="1:15" x14ac:dyDescent="0.25">
      <c r="A871" s="260"/>
      <c r="B871" s="261"/>
      <c r="C871" s="267"/>
      <c r="D871" s="267"/>
      <c r="E871" s="267"/>
      <c r="F871" s="267"/>
      <c r="G871" s="267"/>
      <c r="H871" s="267"/>
      <c r="I871" s="267"/>
      <c r="J871" s="266"/>
      <c r="K871" s="255"/>
      <c r="L871" s="263"/>
      <c r="M871" s="264"/>
      <c r="N871" s="265"/>
      <c r="O871" s="271"/>
    </row>
    <row r="872" spans="1:15" x14ac:dyDescent="0.25">
      <c r="A872" s="260"/>
      <c r="B872" s="261"/>
      <c r="C872" s="267"/>
      <c r="D872" s="267"/>
      <c r="E872" s="267"/>
      <c r="F872" s="267"/>
      <c r="G872" s="267"/>
      <c r="H872" s="267"/>
      <c r="I872" s="267"/>
      <c r="J872" s="266"/>
      <c r="K872" s="255"/>
      <c r="L872" s="263"/>
      <c r="M872" s="264"/>
      <c r="N872" s="265"/>
      <c r="O872" s="271"/>
    </row>
    <row r="873" spans="1:15" x14ac:dyDescent="0.25">
      <c r="A873" s="260"/>
      <c r="B873" s="261"/>
      <c r="C873" s="267"/>
      <c r="D873" s="267"/>
      <c r="E873" s="267"/>
      <c r="F873" s="267"/>
      <c r="G873" s="267"/>
      <c r="H873" s="267"/>
      <c r="I873" s="267"/>
      <c r="J873" s="266"/>
      <c r="K873" s="255"/>
      <c r="L873" s="263"/>
      <c r="M873" s="264"/>
      <c r="N873" s="265"/>
      <c r="O873" s="271"/>
    </row>
    <row r="874" spans="1:15" x14ac:dyDescent="0.25">
      <c r="A874" s="260"/>
      <c r="B874" s="261"/>
      <c r="C874" s="267"/>
      <c r="D874" s="267"/>
      <c r="E874" s="267"/>
      <c r="F874" s="267"/>
      <c r="G874" s="267"/>
      <c r="H874" s="267"/>
      <c r="I874" s="267"/>
      <c r="J874" s="266"/>
      <c r="K874" s="255"/>
      <c r="L874" s="263"/>
      <c r="M874" s="264"/>
      <c r="N874" s="265"/>
      <c r="O874" s="271"/>
    </row>
    <row r="875" spans="1:15" x14ac:dyDescent="0.25">
      <c r="A875" s="260"/>
      <c r="B875" s="261"/>
      <c r="C875" s="267"/>
      <c r="D875" s="267"/>
      <c r="E875" s="267"/>
      <c r="F875" s="267"/>
      <c r="G875" s="267"/>
      <c r="H875" s="267"/>
      <c r="I875" s="267"/>
      <c r="J875" s="266"/>
      <c r="K875" s="255"/>
      <c r="L875" s="263"/>
      <c r="M875" s="264"/>
      <c r="N875" s="265"/>
      <c r="O875" s="271"/>
    </row>
    <row r="876" spans="1:15" x14ac:dyDescent="0.25">
      <c r="A876" s="260"/>
      <c r="B876" s="261"/>
      <c r="C876" s="267"/>
      <c r="D876" s="267"/>
      <c r="E876" s="267"/>
      <c r="F876" s="267"/>
      <c r="G876" s="267"/>
      <c r="H876" s="267"/>
      <c r="I876" s="267"/>
      <c r="J876" s="266"/>
      <c r="K876" s="255"/>
      <c r="L876" s="263"/>
      <c r="M876" s="264"/>
      <c r="N876" s="265"/>
      <c r="O876" s="271"/>
    </row>
    <row r="877" spans="1:15" x14ac:dyDescent="0.25">
      <c r="A877" s="260"/>
      <c r="B877" s="261"/>
      <c r="C877" s="267"/>
      <c r="D877" s="267"/>
      <c r="E877" s="267"/>
      <c r="F877" s="267"/>
      <c r="G877" s="267"/>
      <c r="H877" s="267"/>
      <c r="I877" s="267"/>
      <c r="J877" s="266"/>
      <c r="K877" s="255"/>
      <c r="L877" s="263"/>
      <c r="M877" s="264"/>
      <c r="N877" s="265"/>
      <c r="O877" s="271"/>
    </row>
    <row r="878" spans="1:15" x14ac:dyDescent="0.25">
      <c r="A878" s="260"/>
      <c r="B878" s="261"/>
      <c r="C878" s="267"/>
      <c r="D878" s="267"/>
      <c r="E878" s="267"/>
      <c r="F878" s="267"/>
      <c r="G878" s="267"/>
      <c r="H878" s="267"/>
      <c r="I878" s="267"/>
      <c r="J878" s="266"/>
      <c r="K878" s="255"/>
      <c r="L878" s="263"/>
      <c r="M878" s="264"/>
      <c r="N878" s="265"/>
      <c r="O878" s="271"/>
    </row>
    <row r="879" spans="1:15" x14ac:dyDescent="0.25">
      <c r="A879" s="260"/>
      <c r="B879" s="261"/>
      <c r="C879" s="267"/>
      <c r="D879" s="267"/>
      <c r="E879" s="267"/>
      <c r="F879" s="267"/>
      <c r="G879" s="267"/>
      <c r="H879" s="267"/>
      <c r="I879" s="267"/>
      <c r="J879" s="266"/>
      <c r="K879" s="255"/>
      <c r="L879" s="263"/>
      <c r="M879" s="264"/>
      <c r="N879" s="265"/>
      <c r="O879" s="271"/>
    </row>
    <row r="880" spans="1:15" x14ac:dyDescent="0.25">
      <c r="A880" s="260"/>
      <c r="B880" s="261"/>
      <c r="C880" s="267"/>
      <c r="D880" s="267"/>
      <c r="E880" s="267"/>
      <c r="F880" s="267"/>
      <c r="G880" s="267"/>
      <c r="H880" s="267"/>
      <c r="I880" s="267"/>
      <c r="J880" s="266"/>
      <c r="K880" s="255"/>
      <c r="L880" s="263"/>
      <c r="M880" s="264"/>
      <c r="N880" s="265"/>
      <c r="O880" s="271"/>
    </row>
    <row r="881" spans="1:15" x14ac:dyDescent="0.25">
      <c r="A881" s="260"/>
      <c r="B881" s="261"/>
      <c r="C881" s="267"/>
      <c r="D881" s="267"/>
      <c r="E881" s="267"/>
      <c r="F881" s="267"/>
      <c r="G881" s="267"/>
      <c r="H881" s="267"/>
      <c r="I881" s="267"/>
      <c r="J881" s="266"/>
      <c r="K881" s="255"/>
      <c r="L881" s="263"/>
      <c r="M881" s="264"/>
      <c r="N881" s="265"/>
      <c r="O881" s="271"/>
    </row>
    <row r="882" spans="1:15" x14ac:dyDescent="0.25">
      <c r="A882" s="260"/>
      <c r="B882" s="261"/>
      <c r="C882" s="267"/>
      <c r="D882" s="267"/>
      <c r="E882" s="267"/>
      <c r="F882" s="267"/>
      <c r="G882" s="267"/>
      <c r="H882" s="267"/>
      <c r="I882" s="267"/>
      <c r="J882" s="266"/>
      <c r="K882" s="255"/>
      <c r="L882" s="263"/>
      <c r="M882" s="264"/>
      <c r="N882" s="265"/>
      <c r="O882" s="271"/>
    </row>
    <row r="883" spans="1:15" x14ac:dyDescent="0.25">
      <c r="A883" s="260"/>
      <c r="B883" s="261"/>
      <c r="C883" s="267"/>
      <c r="D883" s="267"/>
      <c r="E883" s="267"/>
      <c r="F883" s="267"/>
      <c r="G883" s="267"/>
      <c r="H883" s="267"/>
      <c r="I883" s="267"/>
      <c r="J883" s="266"/>
      <c r="K883" s="255"/>
      <c r="L883" s="263"/>
      <c r="M883" s="264"/>
      <c r="N883" s="265"/>
      <c r="O883" s="271"/>
    </row>
    <row r="884" spans="1:15" x14ac:dyDescent="0.25">
      <c r="A884" s="260"/>
      <c r="B884" s="261"/>
      <c r="C884" s="267"/>
      <c r="D884" s="267"/>
      <c r="E884" s="267"/>
      <c r="F884" s="267"/>
      <c r="G884" s="267"/>
      <c r="H884" s="267"/>
      <c r="I884" s="267"/>
      <c r="J884" s="266"/>
      <c r="K884" s="255"/>
      <c r="L884" s="263"/>
      <c r="M884" s="264"/>
      <c r="N884" s="265"/>
      <c r="O884" s="271"/>
    </row>
    <row r="885" spans="1:15" x14ac:dyDescent="0.25">
      <c r="A885" s="260"/>
      <c r="B885" s="261"/>
      <c r="C885" s="267"/>
      <c r="D885" s="267"/>
      <c r="E885" s="267"/>
      <c r="F885" s="267"/>
      <c r="G885" s="267"/>
      <c r="H885" s="267"/>
      <c r="I885" s="267"/>
      <c r="J885" s="266"/>
      <c r="K885" s="255"/>
      <c r="L885" s="263"/>
      <c r="M885" s="264"/>
      <c r="N885" s="265"/>
      <c r="O885" s="271"/>
    </row>
    <row r="886" spans="1:15" x14ac:dyDescent="0.25">
      <c r="A886" s="260"/>
      <c r="B886" s="261"/>
      <c r="C886" s="267"/>
      <c r="D886" s="267"/>
      <c r="E886" s="267"/>
      <c r="F886" s="267"/>
      <c r="G886" s="267"/>
      <c r="H886" s="267"/>
      <c r="I886" s="267"/>
      <c r="J886" s="266"/>
      <c r="K886" s="255"/>
      <c r="L886" s="263"/>
      <c r="M886" s="264"/>
      <c r="N886" s="265"/>
      <c r="O886" s="271"/>
    </row>
    <row r="887" spans="1:15" x14ac:dyDescent="0.25">
      <c r="A887" s="260"/>
      <c r="B887" s="261"/>
      <c r="C887" s="267"/>
      <c r="D887" s="267"/>
      <c r="E887" s="267"/>
      <c r="F887" s="267"/>
      <c r="G887" s="267"/>
      <c r="H887" s="267"/>
      <c r="I887" s="267"/>
      <c r="J887" s="266"/>
      <c r="K887" s="255"/>
      <c r="L887" s="263"/>
      <c r="M887" s="264"/>
      <c r="N887" s="265"/>
      <c r="O887" s="271"/>
    </row>
    <row r="888" spans="1:15" x14ac:dyDescent="0.25">
      <c r="A888" s="260"/>
      <c r="B888" s="261"/>
      <c r="C888" s="267"/>
      <c r="D888" s="267"/>
      <c r="E888" s="267"/>
      <c r="F888" s="267"/>
      <c r="G888" s="267"/>
      <c r="H888" s="267"/>
      <c r="I888" s="267"/>
      <c r="J888" s="266"/>
      <c r="K888" s="255"/>
      <c r="L888" s="263"/>
      <c r="M888" s="264"/>
      <c r="N888" s="265"/>
      <c r="O888" s="271"/>
    </row>
    <row r="889" spans="1:15" x14ac:dyDescent="0.25">
      <c r="A889" s="260"/>
      <c r="B889" s="261"/>
      <c r="C889" s="267"/>
      <c r="D889" s="267"/>
      <c r="E889" s="267"/>
      <c r="F889" s="267"/>
      <c r="G889" s="267"/>
      <c r="H889" s="267"/>
      <c r="I889" s="267"/>
      <c r="J889" s="266"/>
      <c r="K889" s="255"/>
      <c r="L889" s="263"/>
      <c r="M889" s="264"/>
      <c r="N889" s="265"/>
      <c r="O889" s="271"/>
    </row>
    <row r="890" spans="1:15" x14ac:dyDescent="0.25">
      <c r="A890" s="260"/>
      <c r="B890" s="261"/>
      <c r="C890" s="267"/>
      <c r="D890" s="267"/>
      <c r="E890" s="267"/>
      <c r="F890" s="267"/>
      <c r="G890" s="267"/>
      <c r="H890" s="267"/>
      <c r="I890" s="267"/>
      <c r="J890" s="266"/>
      <c r="K890" s="255"/>
      <c r="L890" s="263"/>
      <c r="M890" s="264"/>
      <c r="N890" s="265"/>
      <c r="O890" s="271"/>
    </row>
    <row r="891" spans="1:15" x14ac:dyDescent="0.25">
      <c r="A891" s="260"/>
      <c r="B891" s="261"/>
      <c r="C891" s="267"/>
      <c r="D891" s="267"/>
      <c r="E891" s="267"/>
      <c r="F891" s="267"/>
      <c r="G891" s="267"/>
      <c r="H891" s="267"/>
      <c r="I891" s="267"/>
      <c r="J891" s="266"/>
      <c r="K891" s="255"/>
      <c r="L891" s="263"/>
      <c r="M891" s="264"/>
      <c r="N891" s="265"/>
      <c r="O891" s="271"/>
    </row>
    <row r="892" spans="1:15" x14ac:dyDescent="0.25">
      <c r="A892" s="260"/>
      <c r="B892" s="261"/>
      <c r="C892" s="267"/>
      <c r="D892" s="267"/>
      <c r="E892" s="267"/>
      <c r="F892" s="267"/>
      <c r="G892" s="267"/>
      <c r="H892" s="267"/>
      <c r="I892" s="267"/>
      <c r="J892" s="266"/>
      <c r="K892" s="255"/>
      <c r="L892" s="263"/>
      <c r="M892" s="264"/>
      <c r="N892" s="265"/>
      <c r="O892" s="271"/>
    </row>
    <row r="893" spans="1:15" x14ac:dyDescent="0.25">
      <c r="A893" s="260"/>
      <c r="B893" s="261"/>
      <c r="C893" s="267"/>
      <c r="D893" s="267"/>
      <c r="E893" s="267"/>
      <c r="F893" s="267"/>
      <c r="G893" s="267"/>
      <c r="H893" s="267"/>
      <c r="I893" s="267"/>
      <c r="J893" s="266"/>
      <c r="K893" s="255"/>
      <c r="L893" s="263"/>
      <c r="M893" s="264"/>
      <c r="N893" s="265"/>
      <c r="O893" s="271"/>
    </row>
    <row r="894" spans="1:15" x14ac:dyDescent="0.25">
      <c r="A894" s="260"/>
      <c r="B894" s="261"/>
      <c r="C894" s="267"/>
      <c r="D894" s="267"/>
      <c r="E894" s="267"/>
      <c r="F894" s="267"/>
      <c r="G894" s="267"/>
      <c r="H894" s="267"/>
      <c r="I894" s="267"/>
      <c r="J894" s="266"/>
      <c r="K894" s="255"/>
      <c r="L894" s="263"/>
      <c r="M894" s="264"/>
      <c r="N894" s="265"/>
      <c r="O894" s="271"/>
    </row>
    <row r="895" spans="1:15" x14ac:dyDescent="0.25">
      <c r="A895" s="260"/>
      <c r="B895" s="261"/>
      <c r="C895" s="267"/>
      <c r="D895" s="267"/>
      <c r="E895" s="267"/>
      <c r="F895" s="267"/>
      <c r="G895" s="267"/>
      <c r="H895" s="267"/>
      <c r="I895" s="267"/>
      <c r="J895" s="266"/>
      <c r="K895" s="255"/>
      <c r="L895" s="263"/>
      <c r="M895" s="264"/>
      <c r="N895" s="265"/>
      <c r="O895" s="271"/>
    </row>
    <row r="896" spans="1:15" x14ac:dyDescent="0.25">
      <c r="A896" s="260"/>
      <c r="B896" s="261"/>
      <c r="C896" s="267"/>
      <c r="D896" s="267"/>
      <c r="E896" s="267"/>
      <c r="F896" s="267"/>
      <c r="G896" s="267"/>
      <c r="H896" s="267"/>
      <c r="I896" s="267"/>
      <c r="J896" s="266"/>
      <c r="K896" s="255"/>
      <c r="L896" s="263"/>
      <c r="M896" s="264"/>
      <c r="N896" s="265"/>
      <c r="O896" s="271"/>
    </row>
    <row r="897" spans="1:15" x14ac:dyDescent="0.25">
      <c r="A897" s="260"/>
      <c r="B897" s="261"/>
      <c r="C897" s="267"/>
      <c r="D897" s="267"/>
      <c r="E897" s="267"/>
      <c r="F897" s="267"/>
      <c r="G897" s="267"/>
      <c r="H897" s="267"/>
      <c r="I897" s="267"/>
      <c r="J897" s="266"/>
      <c r="K897" s="255"/>
      <c r="L897" s="263"/>
      <c r="M897" s="264"/>
      <c r="N897" s="265"/>
      <c r="O897" s="271"/>
    </row>
    <row r="898" spans="1:15" x14ac:dyDescent="0.25">
      <c r="A898" s="260"/>
      <c r="B898" s="261"/>
      <c r="C898" s="267"/>
      <c r="D898" s="267"/>
      <c r="E898" s="267"/>
      <c r="F898" s="267"/>
      <c r="G898" s="267"/>
      <c r="H898" s="267"/>
      <c r="I898" s="267"/>
      <c r="J898" s="266"/>
      <c r="K898" s="255"/>
      <c r="L898" s="263"/>
      <c r="M898" s="264"/>
      <c r="N898" s="265"/>
      <c r="O898" s="271"/>
    </row>
    <row r="899" spans="1:15" x14ac:dyDescent="0.25">
      <c r="A899" s="260"/>
      <c r="B899" s="261"/>
      <c r="C899" s="267"/>
      <c r="D899" s="267"/>
      <c r="E899" s="267"/>
      <c r="F899" s="267"/>
      <c r="G899" s="267"/>
      <c r="H899" s="267"/>
      <c r="I899" s="267"/>
      <c r="J899" s="266"/>
      <c r="K899" s="255"/>
      <c r="L899" s="263"/>
      <c r="M899" s="264"/>
      <c r="N899" s="265"/>
      <c r="O899" s="271"/>
    </row>
    <row r="900" spans="1:15" x14ac:dyDescent="0.25">
      <c r="A900" s="260"/>
      <c r="B900" s="261"/>
      <c r="C900" s="267"/>
      <c r="D900" s="267"/>
      <c r="E900" s="267"/>
      <c r="F900" s="267"/>
      <c r="G900" s="267"/>
      <c r="H900" s="267"/>
      <c r="I900" s="267"/>
      <c r="J900" s="266"/>
      <c r="K900" s="255"/>
      <c r="L900" s="263"/>
      <c r="M900" s="264"/>
      <c r="N900" s="265"/>
      <c r="O900" s="271"/>
    </row>
    <row r="901" spans="1:15" x14ac:dyDescent="0.25">
      <c r="A901" s="260"/>
      <c r="B901" s="261"/>
      <c r="C901" s="267"/>
      <c r="D901" s="267"/>
      <c r="E901" s="267"/>
      <c r="F901" s="267"/>
      <c r="G901" s="267"/>
      <c r="H901" s="267"/>
      <c r="I901" s="267"/>
      <c r="J901" s="266"/>
      <c r="K901" s="255"/>
      <c r="L901" s="263"/>
      <c r="M901" s="264"/>
      <c r="N901" s="265"/>
      <c r="O901" s="271"/>
    </row>
    <row r="902" spans="1:15" x14ac:dyDescent="0.25">
      <c r="A902" s="260"/>
      <c r="B902" s="261"/>
      <c r="C902" s="267"/>
      <c r="D902" s="267"/>
      <c r="E902" s="267"/>
      <c r="F902" s="267"/>
      <c r="G902" s="267"/>
      <c r="H902" s="267"/>
      <c r="I902" s="267"/>
      <c r="J902" s="266"/>
      <c r="K902" s="255"/>
      <c r="L902" s="263"/>
      <c r="M902" s="264"/>
      <c r="N902" s="265"/>
      <c r="O902" s="271"/>
    </row>
    <row r="903" spans="1:15" x14ac:dyDescent="0.25">
      <c r="A903" s="260"/>
      <c r="B903" s="261"/>
      <c r="C903" s="267"/>
      <c r="D903" s="267"/>
      <c r="E903" s="267"/>
      <c r="F903" s="267"/>
      <c r="G903" s="267"/>
      <c r="H903" s="267"/>
      <c r="I903" s="267"/>
      <c r="J903" s="266"/>
      <c r="K903" s="255"/>
      <c r="L903" s="263"/>
      <c r="M903" s="264"/>
      <c r="N903" s="265"/>
      <c r="O903" s="271"/>
    </row>
    <row r="904" spans="1:15" x14ac:dyDescent="0.25">
      <c r="A904" s="260"/>
      <c r="B904" s="261"/>
      <c r="C904" s="267"/>
      <c r="D904" s="267"/>
      <c r="E904" s="267"/>
      <c r="F904" s="267"/>
      <c r="G904" s="267"/>
      <c r="H904" s="267"/>
      <c r="I904" s="267"/>
      <c r="J904" s="266"/>
      <c r="K904" s="255"/>
      <c r="L904" s="263"/>
      <c r="M904" s="264"/>
      <c r="N904" s="265"/>
      <c r="O904" s="271"/>
    </row>
    <row r="905" spans="1:15" x14ac:dyDescent="0.25">
      <c r="A905" s="260"/>
      <c r="B905" s="261"/>
      <c r="C905" s="267"/>
      <c r="D905" s="267"/>
      <c r="E905" s="267"/>
      <c r="F905" s="267"/>
      <c r="G905" s="267"/>
      <c r="H905" s="267"/>
      <c r="I905" s="267"/>
      <c r="J905" s="266"/>
      <c r="K905" s="255"/>
      <c r="L905" s="263"/>
      <c r="M905" s="264"/>
      <c r="N905" s="265"/>
      <c r="O905" s="271"/>
    </row>
    <row r="906" spans="1:15" x14ac:dyDescent="0.25">
      <c r="A906" s="260"/>
      <c r="B906" s="261"/>
      <c r="C906" s="267"/>
      <c r="D906" s="267"/>
      <c r="E906" s="267"/>
      <c r="F906" s="267"/>
      <c r="G906" s="267"/>
      <c r="H906" s="267"/>
      <c r="I906" s="267"/>
      <c r="J906" s="266"/>
      <c r="K906" s="255"/>
      <c r="L906" s="263"/>
      <c r="M906" s="264"/>
      <c r="N906" s="265"/>
      <c r="O906" s="271"/>
    </row>
    <row r="907" spans="1:15" x14ac:dyDescent="0.25">
      <c r="A907" s="260"/>
      <c r="B907" s="261"/>
      <c r="C907" s="267"/>
      <c r="D907" s="267"/>
      <c r="E907" s="267"/>
      <c r="F907" s="267"/>
      <c r="G907" s="267"/>
      <c r="H907" s="267"/>
      <c r="I907" s="267"/>
      <c r="J907" s="266"/>
      <c r="K907" s="255"/>
      <c r="L907" s="263"/>
      <c r="M907" s="264"/>
      <c r="N907" s="265"/>
      <c r="O907" s="271"/>
    </row>
    <row r="908" spans="1:15" x14ac:dyDescent="0.25">
      <c r="A908" s="260"/>
      <c r="B908" s="261"/>
      <c r="C908" s="267"/>
      <c r="D908" s="267"/>
      <c r="E908" s="267"/>
      <c r="F908" s="267"/>
      <c r="G908" s="267"/>
      <c r="H908" s="267"/>
      <c r="I908" s="267"/>
      <c r="J908" s="266"/>
      <c r="K908" s="255"/>
      <c r="L908" s="263"/>
      <c r="M908" s="264"/>
      <c r="N908" s="265"/>
      <c r="O908" s="271"/>
    </row>
    <row r="909" spans="1:15" x14ac:dyDescent="0.25">
      <c r="A909" s="260"/>
      <c r="B909" s="261"/>
      <c r="C909" s="267"/>
      <c r="D909" s="267"/>
      <c r="E909" s="267"/>
      <c r="F909" s="267"/>
      <c r="G909" s="267"/>
      <c r="H909" s="267"/>
      <c r="I909" s="267"/>
      <c r="J909" s="266"/>
      <c r="K909" s="255"/>
      <c r="L909" s="263"/>
      <c r="M909" s="264"/>
      <c r="N909" s="265"/>
      <c r="O909" s="271"/>
    </row>
    <row r="910" spans="1:15" x14ac:dyDescent="0.25">
      <c r="A910" s="260"/>
      <c r="B910" s="261"/>
      <c r="C910" s="267"/>
      <c r="D910" s="267"/>
      <c r="E910" s="267"/>
      <c r="F910" s="267"/>
      <c r="G910" s="267"/>
      <c r="H910" s="267"/>
      <c r="I910" s="267"/>
      <c r="J910" s="266"/>
      <c r="K910" s="255"/>
      <c r="L910" s="263"/>
      <c r="M910" s="264"/>
      <c r="N910" s="265"/>
      <c r="O910" s="271"/>
    </row>
    <row r="911" spans="1:15" x14ac:dyDescent="0.25">
      <c r="A911" s="260"/>
      <c r="B911" s="261"/>
      <c r="C911" s="267"/>
      <c r="D911" s="267"/>
      <c r="E911" s="267"/>
      <c r="F911" s="267"/>
      <c r="G911" s="267"/>
      <c r="H911" s="267"/>
      <c r="I911" s="267"/>
      <c r="J911" s="266"/>
      <c r="K911" s="255"/>
      <c r="L911" s="263"/>
      <c r="M911" s="264"/>
      <c r="N911" s="265"/>
      <c r="O911" s="271"/>
    </row>
    <row r="912" spans="1:15" x14ac:dyDescent="0.25">
      <c r="A912" s="260"/>
      <c r="B912" s="261"/>
      <c r="C912" s="267"/>
      <c r="D912" s="267"/>
      <c r="E912" s="267"/>
      <c r="F912" s="267"/>
      <c r="G912" s="267"/>
      <c r="H912" s="267"/>
      <c r="I912" s="267"/>
      <c r="J912" s="266"/>
      <c r="K912" s="255"/>
      <c r="L912" s="263"/>
      <c r="M912" s="264"/>
      <c r="N912" s="265"/>
      <c r="O912" s="271"/>
    </row>
    <row r="913" spans="1:15" x14ac:dyDescent="0.25">
      <c r="A913" s="260"/>
      <c r="B913" s="261"/>
      <c r="C913" s="267"/>
      <c r="D913" s="267"/>
      <c r="E913" s="267"/>
      <c r="F913" s="267"/>
      <c r="G913" s="267"/>
      <c r="H913" s="267"/>
      <c r="I913" s="267"/>
      <c r="J913" s="266"/>
      <c r="K913" s="255"/>
      <c r="L913" s="263"/>
      <c r="M913" s="264"/>
      <c r="N913" s="265"/>
      <c r="O913" s="271"/>
    </row>
    <row r="914" spans="1:15" x14ac:dyDescent="0.25">
      <c r="A914" s="260"/>
      <c r="B914" s="261"/>
      <c r="C914" s="267"/>
      <c r="D914" s="267"/>
      <c r="E914" s="267"/>
      <c r="F914" s="267"/>
      <c r="G914" s="267"/>
      <c r="H914" s="267"/>
      <c r="I914" s="267"/>
      <c r="J914" s="266"/>
      <c r="K914" s="255"/>
      <c r="L914" s="263"/>
      <c r="M914" s="264"/>
      <c r="N914" s="265"/>
      <c r="O914" s="271"/>
    </row>
    <row r="915" spans="1:15" x14ac:dyDescent="0.25">
      <c r="A915" s="260"/>
      <c r="B915" s="261"/>
      <c r="C915" s="267"/>
      <c r="D915" s="267"/>
      <c r="E915" s="267"/>
      <c r="F915" s="267"/>
      <c r="G915" s="267"/>
      <c r="H915" s="267"/>
      <c r="I915" s="267"/>
      <c r="J915" s="266"/>
      <c r="K915" s="255"/>
      <c r="L915" s="263"/>
      <c r="M915" s="264"/>
      <c r="N915" s="265"/>
      <c r="O915" s="271"/>
    </row>
    <row r="916" spans="1:15" x14ac:dyDescent="0.25">
      <c r="A916" s="260"/>
      <c r="B916" s="261"/>
      <c r="C916" s="267"/>
      <c r="D916" s="267"/>
      <c r="E916" s="267"/>
      <c r="F916" s="267"/>
      <c r="G916" s="267"/>
      <c r="H916" s="267"/>
      <c r="I916" s="267"/>
      <c r="J916" s="266"/>
      <c r="K916" s="255"/>
      <c r="L916" s="263"/>
      <c r="M916" s="264"/>
      <c r="N916" s="265"/>
      <c r="O916" s="271"/>
    </row>
    <row r="917" spans="1:15" x14ac:dyDescent="0.25">
      <c r="A917" s="260"/>
      <c r="B917" s="261"/>
      <c r="C917" s="267"/>
      <c r="D917" s="267"/>
      <c r="E917" s="267"/>
      <c r="F917" s="267"/>
      <c r="G917" s="267"/>
      <c r="H917" s="267"/>
      <c r="I917" s="267"/>
      <c r="J917" s="266"/>
      <c r="K917" s="255"/>
      <c r="L917" s="263"/>
      <c r="M917" s="264"/>
      <c r="N917" s="265"/>
      <c r="O917" s="271"/>
    </row>
    <row r="918" spans="1:15" x14ac:dyDescent="0.25">
      <c r="A918" s="260"/>
      <c r="B918" s="261"/>
      <c r="C918" s="267"/>
      <c r="D918" s="267"/>
      <c r="E918" s="267"/>
      <c r="F918" s="267"/>
      <c r="G918" s="267"/>
      <c r="H918" s="267"/>
      <c r="I918" s="267"/>
      <c r="J918" s="266"/>
      <c r="K918" s="255"/>
      <c r="L918" s="263"/>
      <c r="M918" s="264"/>
      <c r="N918" s="265"/>
      <c r="O918" s="271"/>
    </row>
    <row r="919" spans="1:15" x14ac:dyDescent="0.25">
      <c r="A919" s="260"/>
      <c r="B919" s="261"/>
      <c r="C919" s="267"/>
      <c r="D919" s="267"/>
      <c r="E919" s="267"/>
      <c r="F919" s="267"/>
      <c r="G919" s="267"/>
      <c r="H919" s="267"/>
      <c r="I919" s="267"/>
      <c r="J919" s="266"/>
      <c r="K919" s="255"/>
      <c r="L919" s="263"/>
      <c r="M919" s="264"/>
      <c r="N919" s="265"/>
      <c r="O919" s="271"/>
    </row>
    <row r="920" spans="1:15" x14ac:dyDescent="0.25">
      <c r="A920" s="260"/>
      <c r="B920" s="261"/>
      <c r="C920" s="267"/>
      <c r="D920" s="267"/>
      <c r="E920" s="267"/>
      <c r="F920" s="267"/>
      <c r="G920" s="267"/>
      <c r="H920" s="267"/>
      <c r="I920" s="267"/>
      <c r="J920" s="266"/>
      <c r="K920" s="255"/>
      <c r="L920" s="263"/>
      <c r="M920" s="264"/>
      <c r="N920" s="265"/>
      <c r="O920" s="271"/>
    </row>
    <row r="921" spans="1:15" x14ac:dyDescent="0.25">
      <c r="A921" s="260"/>
      <c r="B921" s="261"/>
      <c r="C921" s="267"/>
      <c r="D921" s="267"/>
      <c r="E921" s="267"/>
      <c r="F921" s="267"/>
      <c r="G921" s="267"/>
      <c r="H921" s="267"/>
      <c r="I921" s="267"/>
      <c r="J921" s="266"/>
      <c r="K921" s="255"/>
      <c r="L921" s="263"/>
      <c r="M921" s="264"/>
      <c r="N921" s="265"/>
      <c r="O921" s="271"/>
    </row>
    <row r="922" spans="1:15" x14ac:dyDescent="0.25">
      <c r="A922" s="260"/>
      <c r="B922" s="261"/>
      <c r="C922" s="267"/>
      <c r="D922" s="267"/>
      <c r="E922" s="267"/>
      <c r="F922" s="267"/>
      <c r="G922" s="267"/>
      <c r="H922" s="267"/>
      <c r="I922" s="267"/>
      <c r="J922" s="266"/>
      <c r="K922" s="255"/>
      <c r="L922" s="263"/>
      <c r="M922" s="264"/>
      <c r="N922" s="265"/>
      <c r="O922" s="271"/>
    </row>
    <row r="923" spans="1:15" x14ac:dyDescent="0.25">
      <c r="A923" s="260"/>
      <c r="B923" s="261"/>
      <c r="C923" s="267"/>
      <c r="D923" s="267"/>
      <c r="E923" s="267"/>
      <c r="F923" s="267"/>
      <c r="G923" s="267"/>
      <c r="H923" s="267"/>
      <c r="I923" s="267"/>
      <c r="J923" s="266"/>
      <c r="K923" s="255"/>
      <c r="L923" s="263"/>
      <c r="M923" s="264"/>
      <c r="N923" s="265"/>
      <c r="O923" s="271"/>
    </row>
    <row r="924" spans="1:15" x14ac:dyDescent="0.25">
      <c r="A924" s="260"/>
      <c r="B924" s="261"/>
      <c r="C924" s="267"/>
      <c r="D924" s="267"/>
      <c r="E924" s="267"/>
      <c r="F924" s="267"/>
      <c r="G924" s="267"/>
      <c r="H924" s="267"/>
      <c r="I924" s="267"/>
      <c r="J924" s="266"/>
      <c r="K924" s="255"/>
      <c r="L924" s="263"/>
      <c r="M924" s="264"/>
      <c r="N924" s="265"/>
      <c r="O924" s="271"/>
    </row>
    <row r="925" spans="1:15" x14ac:dyDescent="0.25">
      <c r="A925" s="260"/>
      <c r="B925" s="261"/>
      <c r="C925" s="267"/>
      <c r="D925" s="267"/>
      <c r="E925" s="267"/>
      <c r="F925" s="267"/>
      <c r="G925" s="267"/>
      <c r="H925" s="267"/>
      <c r="I925" s="267"/>
      <c r="J925" s="266"/>
      <c r="K925" s="255"/>
      <c r="L925" s="263"/>
      <c r="M925" s="264"/>
      <c r="N925" s="265"/>
      <c r="O925" s="271"/>
    </row>
    <row r="926" spans="1:15" x14ac:dyDescent="0.25">
      <c r="A926" s="260"/>
      <c r="B926" s="261"/>
      <c r="C926" s="267"/>
      <c r="D926" s="267"/>
      <c r="E926" s="267"/>
      <c r="F926" s="267"/>
      <c r="G926" s="267"/>
      <c r="H926" s="267"/>
      <c r="I926" s="267"/>
      <c r="J926" s="266"/>
      <c r="K926" s="255"/>
      <c r="L926" s="263"/>
      <c r="M926" s="264"/>
      <c r="N926" s="265"/>
      <c r="O926" s="271"/>
    </row>
    <row r="927" spans="1:15" x14ac:dyDescent="0.25">
      <c r="J927" s="54"/>
      <c r="L927" s="56"/>
    </row>
    <row r="928" spans="1:15" x14ac:dyDescent="0.25">
      <c r="J928" s="54"/>
      <c r="L928" s="56"/>
    </row>
    <row r="929" spans="10:12" x14ac:dyDescent="0.25">
      <c r="J929" s="54"/>
      <c r="L929" s="56"/>
    </row>
    <row r="930" spans="10:12" x14ac:dyDescent="0.25">
      <c r="J930" s="54"/>
      <c r="L930" s="56"/>
    </row>
    <row r="931" spans="10:12" x14ac:dyDescent="0.25">
      <c r="J931" s="54"/>
      <c r="L931" s="56"/>
    </row>
    <row r="932" spans="10:12" x14ac:dyDescent="0.25">
      <c r="J932" s="54"/>
      <c r="L932" s="56"/>
    </row>
    <row r="933" spans="10:12" x14ac:dyDescent="0.25">
      <c r="J933" s="54"/>
      <c r="L933" s="56"/>
    </row>
    <row r="934" spans="10:12" x14ac:dyDescent="0.25">
      <c r="J934" s="54"/>
      <c r="L934" s="56"/>
    </row>
    <row r="935" spans="10:12" x14ac:dyDescent="0.25">
      <c r="J935" s="54"/>
      <c r="L935" s="56"/>
    </row>
    <row r="936" spans="10:12" x14ac:dyDescent="0.25">
      <c r="J936" s="54"/>
      <c r="L936" s="56"/>
    </row>
    <row r="937" spans="10:12" x14ac:dyDescent="0.25">
      <c r="J937" s="54"/>
      <c r="L937" s="56"/>
    </row>
    <row r="938" spans="10:12" x14ac:dyDescent="0.25">
      <c r="J938" s="54"/>
      <c r="L938" s="56"/>
    </row>
    <row r="939" spans="10:12" x14ac:dyDescent="0.25">
      <c r="J939" s="54"/>
      <c r="L939" s="56"/>
    </row>
    <row r="940" spans="10:12" x14ac:dyDescent="0.25">
      <c r="J940" s="54"/>
      <c r="L940" s="56"/>
    </row>
    <row r="941" spans="10:12" x14ac:dyDescent="0.25">
      <c r="J941" s="54"/>
      <c r="L941" s="56"/>
    </row>
    <row r="942" spans="10:12" x14ac:dyDescent="0.25">
      <c r="J942" s="54"/>
      <c r="L942" s="56"/>
    </row>
    <row r="943" spans="10:12" x14ac:dyDescent="0.25">
      <c r="J943" s="54"/>
      <c r="L943" s="56"/>
    </row>
    <row r="944" spans="10:12" x14ac:dyDescent="0.25">
      <c r="J944" s="54"/>
      <c r="L944" s="56"/>
    </row>
    <row r="945" spans="10:12" x14ac:dyDescent="0.25">
      <c r="J945" s="54"/>
      <c r="L945" s="56"/>
    </row>
    <row r="946" spans="10:12" x14ac:dyDescent="0.25">
      <c r="J946" s="54"/>
      <c r="L946" s="56"/>
    </row>
    <row r="947" spans="10:12" x14ac:dyDescent="0.25">
      <c r="J947" s="54"/>
      <c r="L947" s="56"/>
    </row>
    <row r="948" spans="10:12" x14ac:dyDescent="0.25">
      <c r="J948" s="54"/>
      <c r="L948" s="56"/>
    </row>
    <row r="949" spans="10:12" x14ac:dyDescent="0.25">
      <c r="J949" s="54"/>
      <c r="L949" s="56"/>
    </row>
    <row r="950" spans="10:12" x14ac:dyDescent="0.25">
      <c r="J950" s="54"/>
      <c r="L950" s="56"/>
    </row>
    <row r="951" spans="10:12" x14ac:dyDescent="0.25">
      <c r="J951" s="54"/>
      <c r="L951" s="56"/>
    </row>
    <row r="952" spans="10:12" x14ac:dyDescent="0.25">
      <c r="J952" s="54"/>
      <c r="L952" s="56"/>
    </row>
    <row r="953" spans="10:12" x14ac:dyDescent="0.25">
      <c r="J953" s="54"/>
      <c r="L953" s="56"/>
    </row>
    <row r="954" spans="10:12" x14ac:dyDescent="0.25">
      <c r="J954" s="54"/>
      <c r="L954" s="56"/>
    </row>
    <row r="955" spans="10:12" x14ac:dyDescent="0.25">
      <c r="J955" s="54"/>
      <c r="L955" s="56"/>
    </row>
    <row r="956" spans="10:12" x14ac:dyDescent="0.25">
      <c r="J956" s="54"/>
      <c r="L956" s="56"/>
    </row>
    <row r="957" spans="10:12" x14ac:dyDescent="0.25">
      <c r="J957" s="54"/>
      <c r="L957" s="56"/>
    </row>
    <row r="958" spans="10:12" x14ac:dyDescent="0.25">
      <c r="J958" s="54"/>
      <c r="L958" s="56"/>
    </row>
    <row r="959" spans="10:12" x14ac:dyDescent="0.25">
      <c r="J959" s="54"/>
      <c r="L959" s="56"/>
    </row>
    <row r="960" spans="10:12" x14ac:dyDescent="0.25">
      <c r="J960" s="54"/>
      <c r="L960" s="56"/>
    </row>
    <row r="961" spans="10:12" x14ac:dyDescent="0.25">
      <c r="J961" s="54"/>
      <c r="L961" s="56"/>
    </row>
    <row r="962" spans="10:12" x14ac:dyDescent="0.25">
      <c r="J962" s="54"/>
      <c r="L962" s="56"/>
    </row>
    <row r="963" spans="10:12" x14ac:dyDescent="0.25">
      <c r="J963" s="54"/>
      <c r="L963" s="56"/>
    </row>
    <row r="964" spans="10:12" x14ac:dyDescent="0.25">
      <c r="J964" s="54"/>
      <c r="L964" s="56"/>
    </row>
    <row r="965" spans="10:12" x14ac:dyDescent="0.25">
      <c r="J965" s="54"/>
      <c r="L965" s="56"/>
    </row>
    <row r="966" spans="10:12" x14ac:dyDescent="0.25">
      <c r="J966" s="54"/>
      <c r="L966" s="56"/>
    </row>
    <row r="967" spans="10:12" x14ac:dyDescent="0.25">
      <c r="J967" s="54"/>
      <c r="L967" s="56"/>
    </row>
    <row r="968" spans="10:12" x14ac:dyDescent="0.25">
      <c r="J968" s="54"/>
      <c r="L968" s="56"/>
    </row>
    <row r="969" spans="10:12" x14ac:dyDescent="0.25">
      <c r="J969" s="54"/>
      <c r="L969" s="56"/>
    </row>
    <row r="970" spans="10:12" x14ac:dyDescent="0.25">
      <c r="J970" s="54"/>
      <c r="L970" s="56"/>
    </row>
    <row r="971" spans="10:12" x14ac:dyDescent="0.25">
      <c r="J971" s="54"/>
      <c r="L971" s="56"/>
    </row>
    <row r="972" spans="10:12" x14ac:dyDescent="0.25">
      <c r="J972" s="54"/>
      <c r="L972" s="56"/>
    </row>
    <row r="973" spans="10:12" x14ac:dyDescent="0.25">
      <c r="J973" s="54"/>
      <c r="L973" s="56"/>
    </row>
    <row r="974" spans="10:12" x14ac:dyDescent="0.25">
      <c r="J974" s="54"/>
      <c r="L974" s="56"/>
    </row>
    <row r="975" spans="10:12" x14ac:dyDescent="0.25">
      <c r="J975" s="54"/>
      <c r="L975" s="56"/>
    </row>
    <row r="976" spans="10:12" x14ac:dyDescent="0.25">
      <c r="J976" s="54"/>
      <c r="L976" s="56"/>
    </row>
    <row r="977" spans="10:12" x14ac:dyDescent="0.25">
      <c r="J977" s="54"/>
      <c r="L977" s="56"/>
    </row>
    <row r="978" spans="10:12" x14ac:dyDescent="0.25">
      <c r="J978" s="54"/>
      <c r="L978" s="56"/>
    </row>
    <row r="979" spans="10:12" x14ac:dyDescent="0.25">
      <c r="J979" s="54"/>
      <c r="L979" s="56"/>
    </row>
    <row r="980" spans="10:12" x14ac:dyDescent="0.25">
      <c r="J980" s="54"/>
      <c r="L980" s="56"/>
    </row>
    <row r="981" spans="10:12" x14ac:dyDescent="0.25">
      <c r="J981" s="54"/>
      <c r="L981" s="56"/>
    </row>
    <row r="982" spans="10:12" x14ac:dyDescent="0.25">
      <c r="J982" s="54"/>
      <c r="L982" s="56"/>
    </row>
    <row r="983" spans="10:12" x14ac:dyDescent="0.25">
      <c r="J983" s="54"/>
      <c r="L983" s="56"/>
    </row>
    <row r="984" spans="10:12" x14ac:dyDescent="0.25">
      <c r="J984" s="54"/>
      <c r="L984" s="56"/>
    </row>
    <row r="985" spans="10:12" x14ac:dyDescent="0.25">
      <c r="J985" s="54"/>
      <c r="L985" s="56"/>
    </row>
    <row r="986" spans="10:12" x14ac:dyDescent="0.25">
      <c r="J986" s="54"/>
      <c r="L986" s="56"/>
    </row>
    <row r="987" spans="10:12" x14ac:dyDescent="0.25">
      <c r="J987" s="54"/>
      <c r="L987" s="56"/>
    </row>
    <row r="988" spans="10:12" x14ac:dyDescent="0.25">
      <c r="J988" s="54"/>
      <c r="L988" s="56"/>
    </row>
    <row r="989" spans="10:12" x14ac:dyDescent="0.25">
      <c r="J989" s="54"/>
      <c r="L989" s="56"/>
    </row>
    <row r="990" spans="10:12" x14ac:dyDescent="0.25">
      <c r="J990" s="54"/>
      <c r="L990" s="56"/>
    </row>
    <row r="991" spans="10:12" x14ac:dyDescent="0.25">
      <c r="J991" s="54"/>
      <c r="L991" s="56"/>
    </row>
    <row r="992" spans="10:12" x14ac:dyDescent="0.25">
      <c r="J992" s="54"/>
      <c r="L992" s="56"/>
    </row>
    <row r="993" spans="10:12" x14ac:dyDescent="0.25">
      <c r="J993" s="54"/>
      <c r="L993" s="56"/>
    </row>
    <row r="994" spans="10:12" x14ac:dyDescent="0.25">
      <c r="J994" s="54"/>
      <c r="L994" s="56"/>
    </row>
    <row r="995" spans="10:12" x14ac:dyDescent="0.25">
      <c r="J995" s="54"/>
      <c r="L995" s="56"/>
    </row>
    <row r="996" spans="10:12" x14ac:dyDescent="0.25">
      <c r="J996" s="54"/>
      <c r="L996" s="56"/>
    </row>
    <row r="997" spans="10:12" x14ac:dyDescent="0.25">
      <c r="J997" s="54"/>
      <c r="L997" s="56"/>
    </row>
    <row r="998" spans="10:12" x14ac:dyDescent="0.25">
      <c r="J998" s="54"/>
      <c r="L998" s="56"/>
    </row>
    <row r="999" spans="10:12" x14ac:dyDescent="0.25">
      <c r="J999" s="54"/>
      <c r="L999" s="56"/>
    </row>
    <row r="1000" spans="10:12" x14ac:dyDescent="0.25">
      <c r="J1000" s="54"/>
      <c r="L1000" s="56"/>
    </row>
    <row r="1001" spans="10:12" x14ac:dyDescent="0.25">
      <c r="J1001" s="54"/>
      <c r="L1001" s="56"/>
    </row>
    <row r="1002" spans="10:12" x14ac:dyDescent="0.25">
      <c r="J1002" s="54"/>
      <c r="L1002" s="56"/>
    </row>
    <row r="1003" spans="10:12" x14ac:dyDescent="0.25">
      <c r="J1003" s="54"/>
      <c r="L1003" s="56"/>
    </row>
    <row r="1004" spans="10:12" x14ac:dyDescent="0.25">
      <c r="J1004" s="54"/>
      <c r="L1004" s="56"/>
    </row>
    <row r="1005" spans="10:12" x14ac:dyDescent="0.25">
      <c r="J1005" s="54"/>
      <c r="L1005" s="56"/>
    </row>
    <row r="1006" spans="10:12" x14ac:dyDescent="0.25">
      <c r="J1006" s="54"/>
      <c r="L1006" s="56"/>
    </row>
    <row r="1007" spans="10:12" x14ac:dyDescent="0.25">
      <c r="J1007" s="54"/>
      <c r="L1007" s="56"/>
    </row>
    <row r="1008" spans="10:12" x14ac:dyDescent="0.25">
      <c r="J1008" s="54"/>
      <c r="L1008" s="56"/>
    </row>
    <row r="1009" spans="10:12" x14ac:dyDescent="0.25">
      <c r="J1009" s="54"/>
      <c r="L1009" s="56"/>
    </row>
    <row r="1010" spans="10:12" x14ac:dyDescent="0.25">
      <c r="J1010" s="54"/>
      <c r="L1010" s="56"/>
    </row>
    <row r="1011" spans="10:12" x14ac:dyDescent="0.25">
      <c r="J1011" s="54"/>
      <c r="L1011" s="56"/>
    </row>
    <row r="1012" spans="10:12" x14ac:dyDescent="0.25">
      <c r="J1012" s="54"/>
      <c r="L1012" s="56"/>
    </row>
    <row r="1013" spans="10:12" x14ac:dyDescent="0.25">
      <c r="J1013" s="54"/>
      <c r="L1013" s="56"/>
    </row>
    <row r="1014" spans="10:12" x14ac:dyDescent="0.25">
      <c r="J1014" s="54"/>
      <c r="L1014" s="56"/>
    </row>
    <row r="1015" spans="10:12" x14ac:dyDescent="0.25">
      <c r="J1015" s="54"/>
      <c r="L1015" s="56"/>
    </row>
    <row r="1016" spans="10:12" x14ac:dyDescent="0.25">
      <c r="J1016" s="54"/>
      <c r="L1016" s="56"/>
    </row>
    <row r="1017" spans="10:12" x14ac:dyDescent="0.25">
      <c r="J1017" s="54"/>
      <c r="L1017" s="56"/>
    </row>
    <row r="1018" spans="10:12" x14ac:dyDescent="0.25">
      <c r="J1018" s="54"/>
      <c r="L1018" s="56"/>
    </row>
    <row r="1019" spans="10:12" x14ac:dyDescent="0.25">
      <c r="J1019" s="54"/>
      <c r="L1019" s="56"/>
    </row>
    <row r="1020" spans="10:12" x14ac:dyDescent="0.25">
      <c r="J1020" s="54"/>
      <c r="L1020" s="56"/>
    </row>
    <row r="1021" spans="10:12" x14ac:dyDescent="0.25">
      <c r="J1021" s="54"/>
      <c r="L1021" s="56"/>
    </row>
    <row r="1022" spans="10:12" x14ac:dyDescent="0.25">
      <c r="J1022" s="54"/>
      <c r="L1022" s="56"/>
    </row>
    <row r="1023" spans="10:12" x14ac:dyDescent="0.25">
      <c r="J1023" s="54"/>
      <c r="L1023" s="56"/>
    </row>
    <row r="1024" spans="10:12" x14ac:dyDescent="0.25">
      <c r="J1024" s="54"/>
      <c r="L1024" s="56"/>
    </row>
    <row r="1025" spans="10:12" x14ac:dyDescent="0.25">
      <c r="J1025" s="54"/>
      <c r="L1025" s="56"/>
    </row>
    <row r="1026" spans="10:12" x14ac:dyDescent="0.25">
      <c r="J1026" s="54"/>
      <c r="L1026" s="56"/>
    </row>
    <row r="1027" spans="10:12" x14ac:dyDescent="0.25">
      <c r="J1027" s="54"/>
      <c r="L1027" s="56"/>
    </row>
    <row r="1028" spans="10:12" x14ac:dyDescent="0.25">
      <c r="J1028" s="54"/>
      <c r="L1028" s="56"/>
    </row>
    <row r="1029" spans="10:12" x14ac:dyDescent="0.25">
      <c r="J1029" s="54"/>
      <c r="L1029" s="56"/>
    </row>
    <row r="1030" spans="10:12" x14ac:dyDescent="0.25">
      <c r="J1030" s="54"/>
      <c r="L1030" s="56"/>
    </row>
    <row r="1031" spans="10:12" x14ac:dyDescent="0.25">
      <c r="J1031" s="54"/>
      <c r="L1031" s="56"/>
    </row>
    <row r="1032" spans="10:12" x14ac:dyDescent="0.25">
      <c r="J1032" s="54"/>
      <c r="L1032" s="56"/>
    </row>
    <row r="1033" spans="10:12" x14ac:dyDescent="0.25">
      <c r="J1033" s="54"/>
      <c r="L1033" s="56"/>
    </row>
    <row r="1034" spans="10:12" x14ac:dyDescent="0.25">
      <c r="J1034" s="54"/>
      <c r="L1034" s="56"/>
    </row>
    <row r="1035" spans="10:12" x14ac:dyDescent="0.25">
      <c r="J1035" s="54"/>
      <c r="L1035" s="56"/>
    </row>
    <row r="1036" spans="10:12" x14ac:dyDescent="0.25">
      <c r="J1036" s="54"/>
      <c r="L1036" s="56"/>
    </row>
    <row r="1037" spans="10:12" x14ac:dyDescent="0.25">
      <c r="J1037" s="54"/>
      <c r="L1037" s="56"/>
    </row>
    <row r="1038" spans="10:12" x14ac:dyDescent="0.25">
      <c r="J1038" s="54"/>
      <c r="L1038" s="56"/>
    </row>
    <row r="1039" spans="10:12" x14ac:dyDescent="0.25">
      <c r="J1039" s="54"/>
      <c r="L1039" s="56"/>
    </row>
    <row r="1040" spans="10:12" x14ac:dyDescent="0.25">
      <c r="J1040" s="54"/>
      <c r="L1040" s="56"/>
    </row>
    <row r="1041" spans="10:12" x14ac:dyDescent="0.25">
      <c r="J1041" s="54"/>
      <c r="L1041" s="56"/>
    </row>
    <row r="1042" spans="10:12" x14ac:dyDescent="0.25">
      <c r="J1042" s="54"/>
      <c r="L1042" s="56"/>
    </row>
    <row r="1043" spans="10:12" x14ac:dyDescent="0.25">
      <c r="J1043" s="54"/>
      <c r="L1043" s="56"/>
    </row>
    <row r="1044" spans="10:12" x14ac:dyDescent="0.25">
      <c r="J1044" s="54"/>
      <c r="L1044" s="56"/>
    </row>
    <row r="1045" spans="10:12" x14ac:dyDescent="0.25">
      <c r="J1045" s="54"/>
      <c r="L1045" s="56"/>
    </row>
    <row r="1046" spans="10:12" x14ac:dyDescent="0.25">
      <c r="J1046" s="54"/>
      <c r="L1046" s="56"/>
    </row>
    <row r="1047" spans="10:12" x14ac:dyDescent="0.25">
      <c r="J1047" s="54"/>
      <c r="L1047" s="56"/>
    </row>
    <row r="1048" spans="10:12" x14ac:dyDescent="0.25">
      <c r="J1048" s="54"/>
      <c r="L1048" s="56"/>
    </row>
    <row r="1049" spans="10:12" x14ac:dyDescent="0.25">
      <c r="J1049" s="54"/>
      <c r="L1049" s="56"/>
    </row>
    <row r="1050" spans="10:12" x14ac:dyDescent="0.25">
      <c r="J1050" s="54"/>
      <c r="L1050" s="56"/>
    </row>
    <row r="1051" spans="10:12" x14ac:dyDescent="0.25">
      <c r="J1051" s="54"/>
      <c r="L1051" s="56"/>
    </row>
    <row r="1052" spans="10:12" x14ac:dyDescent="0.25">
      <c r="J1052" s="54"/>
      <c r="L1052" s="56"/>
    </row>
    <row r="1053" spans="10:12" x14ac:dyDescent="0.25">
      <c r="J1053" s="54"/>
      <c r="L1053" s="56"/>
    </row>
    <row r="1054" spans="10:12" x14ac:dyDescent="0.25">
      <c r="J1054" s="54"/>
      <c r="L1054" s="56"/>
    </row>
    <row r="1055" spans="10:12" x14ac:dyDescent="0.25">
      <c r="J1055" s="54"/>
      <c r="L1055" s="56"/>
    </row>
    <row r="1056" spans="10:12" x14ac:dyDescent="0.25">
      <c r="J1056" s="54"/>
      <c r="L1056" s="56"/>
    </row>
    <row r="1057" spans="10:12" x14ac:dyDescent="0.25">
      <c r="J1057" s="54"/>
      <c r="L1057" s="56"/>
    </row>
    <row r="1058" spans="10:12" x14ac:dyDescent="0.25">
      <c r="J1058" s="54"/>
      <c r="L1058" s="56"/>
    </row>
    <row r="1059" spans="10:12" x14ac:dyDescent="0.25">
      <c r="J1059" s="54"/>
      <c r="L1059" s="56"/>
    </row>
    <row r="1060" spans="10:12" x14ac:dyDescent="0.25">
      <c r="J1060" s="54"/>
      <c r="L1060" s="56"/>
    </row>
    <row r="1061" spans="10:12" x14ac:dyDescent="0.25">
      <c r="J1061" s="54"/>
      <c r="L1061" s="56"/>
    </row>
    <row r="1062" spans="10:12" x14ac:dyDescent="0.25">
      <c r="J1062" s="54"/>
      <c r="L1062" s="56"/>
    </row>
    <row r="1063" spans="10:12" x14ac:dyDescent="0.25">
      <c r="J1063" s="54"/>
      <c r="L1063" s="56"/>
    </row>
    <row r="1064" spans="10:12" x14ac:dyDescent="0.25">
      <c r="J1064" s="54"/>
      <c r="L1064" s="56"/>
    </row>
    <row r="1065" spans="10:12" x14ac:dyDescent="0.25">
      <c r="J1065" s="54"/>
      <c r="L1065" s="56"/>
    </row>
    <row r="1066" spans="10:12" x14ac:dyDescent="0.25">
      <c r="J1066" s="54"/>
      <c r="L1066" s="56"/>
    </row>
    <row r="1067" spans="10:12" x14ac:dyDescent="0.25">
      <c r="J1067" s="54"/>
      <c r="L1067" s="56"/>
    </row>
    <row r="1068" spans="10:12" x14ac:dyDescent="0.25">
      <c r="J1068" s="54"/>
      <c r="L1068" s="56"/>
    </row>
    <row r="1069" spans="10:12" x14ac:dyDescent="0.25">
      <c r="J1069" s="54"/>
      <c r="L1069" s="56"/>
    </row>
    <row r="1070" spans="10:12" x14ac:dyDescent="0.25">
      <c r="J1070" s="54"/>
      <c r="L1070" s="56"/>
    </row>
    <row r="1071" spans="10:12" x14ac:dyDescent="0.25">
      <c r="J1071" s="54"/>
      <c r="L1071" s="56"/>
    </row>
    <row r="1072" spans="10:12" x14ac:dyDescent="0.25">
      <c r="J1072" s="54"/>
      <c r="L1072" s="56"/>
    </row>
    <row r="1073" spans="10:12" x14ac:dyDescent="0.25">
      <c r="J1073" s="54"/>
      <c r="L1073" s="56"/>
    </row>
    <row r="1074" spans="10:12" x14ac:dyDescent="0.25">
      <c r="J1074" s="54"/>
      <c r="L1074" s="56"/>
    </row>
    <row r="1075" spans="10:12" x14ac:dyDescent="0.25">
      <c r="J1075" s="54"/>
      <c r="L1075" s="56"/>
    </row>
    <row r="1076" spans="10:12" x14ac:dyDescent="0.25">
      <c r="J1076" s="54"/>
      <c r="L1076" s="56"/>
    </row>
    <row r="1077" spans="10:12" x14ac:dyDescent="0.25">
      <c r="J1077" s="54"/>
      <c r="L1077" s="56"/>
    </row>
    <row r="1078" spans="10:12" x14ac:dyDescent="0.25">
      <c r="J1078" s="54"/>
      <c r="L1078" s="56"/>
    </row>
    <row r="1079" spans="10:12" x14ac:dyDescent="0.25">
      <c r="J1079" s="54"/>
      <c r="L1079" s="56"/>
    </row>
    <row r="1080" spans="10:12" x14ac:dyDescent="0.25">
      <c r="J1080" s="54"/>
      <c r="L1080" s="56"/>
    </row>
    <row r="1081" spans="10:12" x14ac:dyDescent="0.25">
      <c r="J1081" s="54"/>
      <c r="L1081" s="56"/>
    </row>
    <row r="1082" spans="10:12" x14ac:dyDescent="0.25">
      <c r="J1082" s="54"/>
      <c r="L1082" s="56"/>
    </row>
    <row r="1083" spans="10:12" x14ac:dyDescent="0.25">
      <c r="J1083" s="54"/>
      <c r="L1083" s="56"/>
    </row>
    <row r="1084" spans="10:12" x14ac:dyDescent="0.25">
      <c r="J1084" s="54"/>
      <c r="L1084" s="56"/>
    </row>
    <row r="1085" spans="10:12" x14ac:dyDescent="0.25">
      <c r="J1085" s="54"/>
      <c r="L1085" s="56"/>
    </row>
    <row r="1086" spans="10:12" x14ac:dyDescent="0.25">
      <c r="J1086" s="54"/>
      <c r="L1086" s="56"/>
    </row>
    <row r="1087" spans="10:12" x14ac:dyDescent="0.25">
      <c r="J1087" s="54"/>
      <c r="L1087" s="56"/>
    </row>
    <row r="1088" spans="10:12" x14ac:dyDescent="0.25">
      <c r="J1088" s="54"/>
      <c r="L1088" s="56"/>
    </row>
    <row r="1089" spans="10:12" x14ac:dyDescent="0.25">
      <c r="J1089" s="54"/>
      <c r="L1089" s="56"/>
    </row>
    <row r="1090" spans="10:12" x14ac:dyDescent="0.25">
      <c r="J1090" s="54"/>
      <c r="L1090" s="56"/>
    </row>
    <row r="1091" spans="10:12" x14ac:dyDescent="0.25">
      <c r="J1091" s="54"/>
      <c r="L1091" s="56"/>
    </row>
    <row r="1092" spans="10:12" x14ac:dyDescent="0.25">
      <c r="J1092" s="54"/>
      <c r="L1092" s="56"/>
    </row>
    <row r="1093" spans="10:12" x14ac:dyDescent="0.25">
      <c r="J1093" s="54"/>
      <c r="L1093" s="56"/>
    </row>
    <row r="1094" spans="10:12" x14ac:dyDescent="0.25">
      <c r="J1094" s="54"/>
      <c r="L1094" s="56"/>
    </row>
    <row r="1095" spans="10:12" x14ac:dyDescent="0.25">
      <c r="J1095" s="54"/>
      <c r="L1095" s="56"/>
    </row>
    <row r="1096" spans="10:12" x14ac:dyDescent="0.25">
      <c r="J1096" s="54"/>
      <c r="L1096" s="56"/>
    </row>
    <row r="1097" spans="10:12" x14ac:dyDescent="0.25">
      <c r="J1097" s="54"/>
      <c r="L1097" s="56"/>
    </row>
    <row r="1098" spans="10:12" x14ac:dyDescent="0.25">
      <c r="J1098" s="54"/>
      <c r="L1098" s="56"/>
    </row>
    <row r="1099" spans="10:12" x14ac:dyDescent="0.25">
      <c r="J1099" s="54"/>
      <c r="L1099" s="56"/>
    </row>
    <row r="1100" spans="10:12" x14ac:dyDescent="0.25">
      <c r="J1100" s="54"/>
      <c r="L1100" s="56"/>
    </row>
    <row r="1101" spans="10:12" x14ac:dyDescent="0.25">
      <c r="J1101" s="54"/>
      <c r="L1101" s="56"/>
    </row>
    <row r="1102" spans="10:12" x14ac:dyDescent="0.25">
      <c r="J1102" s="54"/>
      <c r="L1102" s="56"/>
    </row>
    <row r="1103" spans="10:12" x14ac:dyDescent="0.25">
      <c r="J1103" s="54"/>
      <c r="L1103" s="56"/>
    </row>
    <row r="1104" spans="10:12" x14ac:dyDescent="0.25">
      <c r="J1104" s="54"/>
      <c r="L1104" s="56"/>
    </row>
    <row r="1105" spans="10:12" x14ac:dyDescent="0.25">
      <c r="J1105" s="54"/>
      <c r="L1105" s="56"/>
    </row>
    <row r="1106" spans="10:12" x14ac:dyDescent="0.25">
      <c r="J1106" s="54"/>
      <c r="L1106" s="56"/>
    </row>
    <row r="1107" spans="10:12" x14ac:dyDescent="0.25">
      <c r="J1107" s="54"/>
      <c r="L1107" s="56"/>
    </row>
    <row r="1108" spans="10:12" x14ac:dyDescent="0.25">
      <c r="J1108" s="54"/>
      <c r="L1108" s="56"/>
    </row>
    <row r="1109" spans="10:12" x14ac:dyDescent="0.25">
      <c r="J1109" s="54"/>
      <c r="L1109" s="56"/>
    </row>
    <row r="1110" spans="10:12" x14ac:dyDescent="0.25">
      <c r="J1110" s="54"/>
      <c r="L1110" s="56"/>
    </row>
    <row r="1111" spans="10:12" x14ac:dyDescent="0.25">
      <c r="J1111" s="54"/>
      <c r="L1111" s="56"/>
    </row>
    <row r="1112" spans="10:12" x14ac:dyDescent="0.25">
      <c r="J1112" s="54"/>
      <c r="L1112" s="56"/>
    </row>
    <row r="1113" spans="10:12" x14ac:dyDescent="0.25">
      <c r="J1113" s="54"/>
      <c r="L1113" s="56"/>
    </row>
    <row r="1114" spans="10:12" x14ac:dyDescent="0.25">
      <c r="J1114" s="54"/>
      <c r="L1114" s="56"/>
    </row>
    <row r="1115" spans="10:12" x14ac:dyDescent="0.25">
      <c r="J1115" s="54"/>
      <c r="L1115" s="56"/>
    </row>
    <row r="1116" spans="10:12" x14ac:dyDescent="0.25">
      <c r="J1116" s="54"/>
      <c r="L1116" s="56"/>
    </row>
    <row r="1117" spans="10:12" x14ac:dyDescent="0.25">
      <c r="J1117" s="54"/>
      <c r="L1117" s="56"/>
    </row>
    <row r="1118" spans="10:12" x14ac:dyDescent="0.25">
      <c r="J1118" s="54"/>
      <c r="L1118" s="56"/>
    </row>
    <row r="1119" spans="10:12" x14ac:dyDescent="0.25">
      <c r="J1119" s="54"/>
      <c r="L1119" s="56"/>
    </row>
    <row r="1120" spans="10:12" x14ac:dyDescent="0.25">
      <c r="J1120" s="54"/>
      <c r="L1120" s="56"/>
    </row>
    <row r="1121" spans="10:12" x14ac:dyDescent="0.25">
      <c r="J1121" s="54"/>
      <c r="L1121" s="56"/>
    </row>
    <row r="1122" spans="10:12" x14ac:dyDescent="0.25">
      <c r="J1122" s="54"/>
      <c r="L1122" s="56"/>
    </row>
    <row r="1123" spans="10:12" x14ac:dyDescent="0.25">
      <c r="J1123" s="54"/>
      <c r="L1123" s="56"/>
    </row>
    <row r="1124" spans="10:12" x14ac:dyDescent="0.25">
      <c r="J1124" s="54"/>
      <c r="L1124" s="56"/>
    </row>
    <row r="1125" spans="10:12" x14ac:dyDescent="0.25">
      <c r="J1125" s="54"/>
      <c r="L1125" s="56"/>
    </row>
    <row r="1126" spans="10:12" x14ac:dyDescent="0.25">
      <c r="J1126" s="54"/>
      <c r="L1126" s="56"/>
    </row>
    <row r="1127" spans="10:12" x14ac:dyDescent="0.25">
      <c r="J1127" s="54"/>
      <c r="L1127" s="56"/>
    </row>
    <row r="1128" spans="10:12" x14ac:dyDescent="0.25">
      <c r="J1128" s="54"/>
      <c r="L1128" s="56"/>
    </row>
    <row r="1129" spans="10:12" x14ac:dyDescent="0.25">
      <c r="J1129" s="54"/>
      <c r="L1129" s="56"/>
    </row>
    <row r="1130" spans="10:12" x14ac:dyDescent="0.25">
      <c r="J1130" s="54"/>
      <c r="L1130" s="56"/>
    </row>
    <row r="1131" spans="10:12" x14ac:dyDescent="0.25">
      <c r="J1131" s="54"/>
      <c r="L1131" s="56"/>
    </row>
    <row r="1132" spans="10:12" x14ac:dyDescent="0.25">
      <c r="J1132" s="54"/>
      <c r="L1132" s="56"/>
    </row>
    <row r="1133" spans="10:12" x14ac:dyDescent="0.25">
      <c r="J1133" s="54"/>
      <c r="L1133" s="56"/>
    </row>
    <row r="1134" spans="10:12" x14ac:dyDescent="0.25">
      <c r="J1134" s="54"/>
      <c r="L1134" s="56"/>
    </row>
    <row r="1135" spans="10:12" x14ac:dyDescent="0.25">
      <c r="J1135" s="54"/>
      <c r="L1135" s="56"/>
    </row>
    <row r="1136" spans="10:12" x14ac:dyDescent="0.25">
      <c r="J1136" s="54"/>
      <c r="L1136" s="56"/>
    </row>
    <row r="1137" spans="10:12" x14ac:dyDescent="0.25">
      <c r="J1137" s="54"/>
      <c r="L1137" s="56"/>
    </row>
    <row r="1138" spans="10:12" x14ac:dyDescent="0.25">
      <c r="J1138" s="54"/>
      <c r="L1138" s="56"/>
    </row>
    <row r="1139" spans="10:12" x14ac:dyDescent="0.25">
      <c r="J1139" s="54"/>
      <c r="L1139" s="56"/>
    </row>
    <row r="1140" spans="10:12" x14ac:dyDescent="0.25">
      <c r="J1140" s="54"/>
      <c r="L1140" s="56"/>
    </row>
    <row r="1141" spans="10:12" x14ac:dyDescent="0.25">
      <c r="J1141" s="54"/>
      <c r="L1141" s="56"/>
    </row>
    <row r="1142" spans="10:12" x14ac:dyDescent="0.25">
      <c r="J1142" s="54"/>
      <c r="L1142" s="56"/>
    </row>
    <row r="1143" spans="10:12" x14ac:dyDescent="0.25">
      <c r="J1143" s="54"/>
      <c r="L1143" s="56"/>
    </row>
    <row r="1144" spans="10:12" x14ac:dyDescent="0.25">
      <c r="J1144" s="54"/>
      <c r="L1144" s="56"/>
    </row>
    <row r="1145" spans="10:12" x14ac:dyDescent="0.25">
      <c r="J1145" s="54"/>
      <c r="L1145" s="56"/>
    </row>
    <row r="1146" spans="10:12" x14ac:dyDescent="0.25">
      <c r="J1146" s="54"/>
      <c r="L1146" s="56"/>
    </row>
    <row r="1147" spans="10:12" x14ac:dyDescent="0.25">
      <c r="J1147" s="54"/>
      <c r="L1147" s="56"/>
    </row>
    <row r="1148" spans="10:12" x14ac:dyDescent="0.25">
      <c r="J1148" s="54"/>
      <c r="L1148" s="56"/>
    </row>
    <row r="1149" spans="10:12" x14ac:dyDescent="0.25">
      <c r="J1149" s="54"/>
      <c r="L1149" s="56"/>
    </row>
    <row r="1150" spans="10:12" x14ac:dyDescent="0.25">
      <c r="J1150" s="54"/>
      <c r="L1150" s="56"/>
    </row>
    <row r="1151" spans="10:12" x14ac:dyDescent="0.25">
      <c r="J1151" s="54"/>
      <c r="L1151" s="56"/>
    </row>
    <row r="1152" spans="10:12" x14ac:dyDescent="0.25">
      <c r="J1152" s="54"/>
      <c r="L1152" s="56"/>
    </row>
    <row r="1153" spans="10:12" x14ac:dyDescent="0.25">
      <c r="J1153" s="54"/>
      <c r="L1153" s="56"/>
    </row>
    <row r="1154" spans="10:12" x14ac:dyDescent="0.25">
      <c r="J1154" s="54"/>
      <c r="L1154" s="56"/>
    </row>
    <row r="1155" spans="10:12" x14ac:dyDescent="0.25">
      <c r="J1155" s="54"/>
      <c r="L1155" s="56"/>
    </row>
    <row r="1156" spans="10:12" x14ac:dyDescent="0.25">
      <c r="J1156" s="54"/>
      <c r="L1156" s="56"/>
    </row>
    <row r="1157" spans="10:12" x14ac:dyDescent="0.25">
      <c r="J1157" s="54"/>
      <c r="L1157" s="56"/>
    </row>
    <row r="1158" spans="10:12" x14ac:dyDescent="0.25">
      <c r="J1158" s="54"/>
      <c r="L1158" s="56"/>
    </row>
    <row r="1159" spans="10:12" x14ac:dyDescent="0.25">
      <c r="J1159" s="54"/>
      <c r="L1159" s="56"/>
    </row>
    <row r="1160" spans="10:12" x14ac:dyDescent="0.25">
      <c r="J1160" s="54"/>
      <c r="L1160" s="56"/>
    </row>
    <row r="1161" spans="10:12" x14ac:dyDescent="0.25">
      <c r="J1161" s="54"/>
      <c r="L1161" s="56"/>
    </row>
    <row r="1162" spans="10:12" x14ac:dyDescent="0.25">
      <c r="J1162" s="54"/>
      <c r="L1162" s="56"/>
    </row>
    <row r="1163" spans="10:12" x14ac:dyDescent="0.25">
      <c r="J1163" s="54"/>
      <c r="L1163" s="56"/>
    </row>
    <row r="1164" spans="10:12" x14ac:dyDescent="0.25">
      <c r="J1164" s="54"/>
      <c r="L1164" s="56"/>
    </row>
    <row r="1165" spans="10:12" x14ac:dyDescent="0.25">
      <c r="J1165" s="54"/>
      <c r="L1165" s="56"/>
    </row>
    <row r="1166" spans="10:12" x14ac:dyDescent="0.25">
      <c r="J1166" s="54"/>
      <c r="L1166" s="56"/>
    </row>
    <row r="1167" spans="10:12" x14ac:dyDescent="0.25">
      <c r="J1167" s="54"/>
      <c r="L1167" s="56"/>
    </row>
    <row r="1168" spans="10:12" x14ac:dyDescent="0.25">
      <c r="J1168" s="54"/>
      <c r="L1168" s="56"/>
    </row>
    <row r="1169" spans="10:12" x14ac:dyDescent="0.25">
      <c r="J1169" s="54"/>
      <c r="L1169" s="56"/>
    </row>
    <row r="1170" spans="10:12" x14ac:dyDescent="0.25">
      <c r="J1170" s="54"/>
      <c r="L1170" s="56"/>
    </row>
    <row r="1171" spans="10:12" x14ac:dyDescent="0.25">
      <c r="J1171" s="54"/>
      <c r="L1171" s="56"/>
    </row>
    <row r="1172" spans="10:12" x14ac:dyDescent="0.25">
      <c r="J1172" s="54"/>
      <c r="L1172" s="56"/>
    </row>
    <row r="1173" spans="10:12" x14ac:dyDescent="0.25">
      <c r="J1173" s="54"/>
      <c r="L1173" s="56"/>
    </row>
    <row r="1174" spans="10:12" x14ac:dyDescent="0.25">
      <c r="J1174" s="54"/>
      <c r="L1174" s="56"/>
    </row>
    <row r="1175" spans="10:12" x14ac:dyDescent="0.25">
      <c r="J1175" s="54"/>
      <c r="L1175" s="56"/>
    </row>
    <row r="1176" spans="10:12" x14ac:dyDescent="0.25">
      <c r="J1176" s="54"/>
      <c r="L1176" s="56"/>
    </row>
    <row r="1177" spans="10:12" x14ac:dyDescent="0.25">
      <c r="J1177" s="54"/>
      <c r="L1177" s="56"/>
    </row>
    <row r="1178" spans="10:12" x14ac:dyDescent="0.25">
      <c r="J1178" s="54"/>
      <c r="L1178" s="56"/>
    </row>
    <row r="1179" spans="10:12" x14ac:dyDescent="0.25">
      <c r="J1179" s="54"/>
      <c r="L1179" s="56"/>
    </row>
    <row r="1180" spans="10:12" x14ac:dyDescent="0.25">
      <c r="J1180" s="54"/>
      <c r="L1180" s="56"/>
    </row>
    <row r="1181" spans="10:12" x14ac:dyDescent="0.25">
      <c r="J1181" s="54"/>
      <c r="L1181" s="56"/>
    </row>
    <row r="1182" spans="10:12" x14ac:dyDescent="0.25">
      <c r="J1182" s="54"/>
      <c r="L1182" s="56"/>
    </row>
    <row r="1183" spans="10:12" x14ac:dyDescent="0.25">
      <c r="J1183" s="54"/>
      <c r="L1183" s="56"/>
    </row>
    <row r="1184" spans="10:12" x14ac:dyDescent="0.25">
      <c r="J1184" s="54"/>
      <c r="L1184" s="56"/>
    </row>
    <row r="1185" spans="10:12" x14ac:dyDescent="0.25">
      <c r="J1185" s="54"/>
      <c r="L1185" s="56"/>
    </row>
    <row r="1186" spans="10:12" x14ac:dyDescent="0.25">
      <c r="J1186" s="54"/>
      <c r="L1186" s="56"/>
    </row>
    <row r="1187" spans="10:12" x14ac:dyDescent="0.25">
      <c r="J1187" s="54"/>
      <c r="L1187" s="56"/>
    </row>
    <row r="1188" spans="10:12" x14ac:dyDescent="0.25">
      <c r="J1188" s="54"/>
      <c r="L1188" s="56"/>
    </row>
    <row r="1189" spans="10:12" x14ac:dyDescent="0.25">
      <c r="J1189" s="54"/>
      <c r="L1189" s="56"/>
    </row>
    <row r="1190" spans="10:12" x14ac:dyDescent="0.25">
      <c r="J1190" s="54"/>
      <c r="L1190" s="56"/>
    </row>
    <row r="1191" spans="10:12" x14ac:dyDescent="0.25">
      <c r="J1191" s="54"/>
      <c r="L1191" s="56"/>
    </row>
    <row r="1192" spans="10:12" x14ac:dyDescent="0.25">
      <c r="J1192" s="54"/>
      <c r="L1192" s="56"/>
    </row>
    <row r="1193" spans="10:12" x14ac:dyDescent="0.25">
      <c r="J1193" s="54"/>
      <c r="L1193" s="56"/>
    </row>
    <row r="1194" spans="10:12" x14ac:dyDescent="0.25">
      <c r="J1194" s="54"/>
      <c r="L1194" s="56"/>
    </row>
    <row r="1195" spans="10:12" x14ac:dyDescent="0.25">
      <c r="J1195" s="54"/>
      <c r="L1195" s="56"/>
    </row>
    <row r="1196" spans="10:12" x14ac:dyDescent="0.25">
      <c r="J1196" s="54"/>
      <c r="L1196" s="56"/>
    </row>
    <row r="1197" spans="10:12" x14ac:dyDescent="0.25">
      <c r="J1197" s="54"/>
      <c r="L1197" s="56"/>
    </row>
    <row r="1198" spans="10:12" x14ac:dyDescent="0.25">
      <c r="J1198" s="54"/>
      <c r="L1198" s="56"/>
    </row>
    <row r="1199" spans="10:12" x14ac:dyDescent="0.25">
      <c r="J1199" s="54"/>
      <c r="L1199" s="56"/>
    </row>
    <row r="1200" spans="10:12" x14ac:dyDescent="0.25">
      <c r="J1200" s="54"/>
      <c r="L1200" s="56"/>
    </row>
    <row r="1201" spans="10:12" x14ac:dyDescent="0.25">
      <c r="J1201" s="54"/>
      <c r="L1201" s="56"/>
    </row>
    <row r="1202" spans="10:12" x14ac:dyDescent="0.25">
      <c r="J1202" s="54"/>
      <c r="L1202" s="56"/>
    </row>
    <row r="1203" spans="10:12" x14ac:dyDescent="0.25">
      <c r="J1203" s="54"/>
      <c r="L1203" s="56"/>
    </row>
    <row r="1204" spans="10:12" x14ac:dyDescent="0.25">
      <c r="J1204" s="54"/>
      <c r="L1204" s="56"/>
    </row>
    <row r="1205" spans="10:12" x14ac:dyDescent="0.25">
      <c r="J1205" s="54"/>
      <c r="L1205" s="56"/>
    </row>
    <row r="1206" spans="10:12" x14ac:dyDescent="0.25">
      <c r="J1206" s="54"/>
      <c r="L1206" s="56"/>
    </row>
    <row r="1207" spans="10:12" x14ac:dyDescent="0.25">
      <c r="J1207" s="54"/>
      <c r="L1207" s="56"/>
    </row>
    <row r="1208" spans="10:12" x14ac:dyDescent="0.25">
      <c r="J1208" s="54"/>
      <c r="L1208" s="56"/>
    </row>
    <row r="1209" spans="10:12" x14ac:dyDescent="0.25">
      <c r="J1209" s="54"/>
      <c r="L1209" s="56"/>
    </row>
    <row r="1210" spans="10:12" x14ac:dyDescent="0.25">
      <c r="J1210" s="54"/>
      <c r="L1210" s="56"/>
    </row>
    <row r="1211" spans="10:12" x14ac:dyDescent="0.25">
      <c r="J1211" s="54"/>
      <c r="L1211" s="56"/>
    </row>
    <row r="1212" spans="10:12" x14ac:dyDescent="0.25">
      <c r="J1212" s="54"/>
      <c r="L1212" s="56"/>
    </row>
    <row r="1213" spans="10:12" x14ac:dyDescent="0.25">
      <c r="J1213" s="54"/>
      <c r="L1213" s="56"/>
    </row>
    <row r="1214" spans="10:12" x14ac:dyDescent="0.25">
      <c r="J1214" s="54"/>
      <c r="L1214" s="56"/>
    </row>
    <row r="1215" spans="10:12" x14ac:dyDescent="0.25">
      <c r="J1215" s="54"/>
      <c r="L1215" s="56"/>
    </row>
    <row r="1216" spans="10:12" x14ac:dyDescent="0.25">
      <c r="J1216" s="54"/>
      <c r="L1216" s="56"/>
    </row>
    <row r="1217" spans="10:12" x14ac:dyDescent="0.25">
      <c r="J1217" s="54"/>
      <c r="L1217" s="56"/>
    </row>
    <row r="1218" spans="10:12" x14ac:dyDescent="0.25">
      <c r="J1218" s="54"/>
      <c r="L1218" s="56"/>
    </row>
    <row r="1219" spans="10:12" x14ac:dyDescent="0.25">
      <c r="J1219" s="54"/>
      <c r="L1219" s="56"/>
    </row>
    <row r="1220" spans="10:12" x14ac:dyDescent="0.25">
      <c r="J1220" s="54"/>
      <c r="L1220" s="56"/>
    </row>
    <row r="1221" spans="10:12" x14ac:dyDescent="0.25">
      <c r="J1221" s="54"/>
      <c r="L1221" s="56"/>
    </row>
    <row r="1222" spans="10:12" x14ac:dyDescent="0.25">
      <c r="J1222" s="54"/>
      <c r="L1222" s="56"/>
    </row>
    <row r="1223" spans="10:12" x14ac:dyDescent="0.25">
      <c r="J1223" s="54"/>
      <c r="L1223" s="56"/>
    </row>
    <row r="1224" spans="10:12" x14ac:dyDescent="0.25">
      <c r="J1224" s="54"/>
      <c r="L1224" s="56"/>
    </row>
    <row r="1225" spans="10:12" x14ac:dyDescent="0.25">
      <c r="J1225" s="54"/>
      <c r="L1225" s="56"/>
    </row>
    <row r="1226" spans="10:12" x14ac:dyDescent="0.25">
      <c r="J1226" s="54"/>
      <c r="L1226" s="56"/>
    </row>
    <row r="1227" spans="10:12" x14ac:dyDescent="0.25">
      <c r="J1227" s="54"/>
      <c r="L1227" s="56"/>
    </row>
    <row r="1228" spans="10:12" x14ac:dyDescent="0.25">
      <c r="J1228" s="54"/>
      <c r="L1228" s="56"/>
    </row>
    <row r="1229" spans="10:12" x14ac:dyDescent="0.25">
      <c r="J1229" s="54"/>
      <c r="L1229" s="56"/>
    </row>
    <row r="1230" spans="10:12" x14ac:dyDescent="0.25">
      <c r="J1230" s="54"/>
      <c r="L1230" s="56"/>
    </row>
    <row r="1231" spans="10:12" x14ac:dyDescent="0.25">
      <c r="J1231" s="54"/>
      <c r="L1231" s="56"/>
    </row>
    <row r="1232" spans="10:12" x14ac:dyDescent="0.25">
      <c r="J1232" s="54"/>
      <c r="L1232" s="56"/>
    </row>
    <row r="1233" spans="10:12" x14ac:dyDescent="0.25">
      <c r="J1233" s="54"/>
      <c r="L1233" s="56"/>
    </row>
    <row r="1234" spans="10:12" x14ac:dyDescent="0.25">
      <c r="J1234" s="54"/>
      <c r="L1234" s="56"/>
    </row>
    <row r="1235" spans="10:12" x14ac:dyDescent="0.25">
      <c r="J1235" s="54"/>
      <c r="L1235" s="56"/>
    </row>
    <row r="1236" spans="10:12" x14ac:dyDescent="0.25">
      <c r="J1236" s="54"/>
      <c r="L1236" s="56"/>
    </row>
    <row r="1237" spans="10:12" x14ac:dyDescent="0.25">
      <c r="J1237" s="54"/>
      <c r="L1237" s="56"/>
    </row>
    <row r="1238" spans="10:12" x14ac:dyDescent="0.25">
      <c r="J1238" s="54"/>
      <c r="L1238" s="56"/>
    </row>
    <row r="1239" spans="10:12" x14ac:dyDescent="0.25">
      <c r="J1239" s="54"/>
      <c r="L1239" s="56"/>
    </row>
    <row r="1240" spans="10:12" x14ac:dyDescent="0.25">
      <c r="J1240" s="54"/>
      <c r="L1240" s="56"/>
    </row>
    <row r="1241" spans="10:12" x14ac:dyDescent="0.25">
      <c r="J1241" s="54"/>
      <c r="L1241" s="56"/>
    </row>
    <row r="1242" spans="10:12" x14ac:dyDescent="0.25">
      <c r="J1242" s="54"/>
      <c r="L1242" s="56"/>
    </row>
    <row r="1243" spans="10:12" x14ac:dyDescent="0.25">
      <c r="J1243" s="54"/>
      <c r="L1243" s="56"/>
    </row>
    <row r="1244" spans="10:12" x14ac:dyDescent="0.25">
      <c r="J1244" s="54"/>
      <c r="L1244" s="56"/>
    </row>
    <row r="1245" spans="10:12" x14ac:dyDescent="0.25">
      <c r="J1245" s="54"/>
      <c r="L1245" s="56"/>
    </row>
    <row r="1246" spans="10:12" x14ac:dyDescent="0.25">
      <c r="J1246" s="54"/>
      <c r="L1246" s="56"/>
    </row>
    <row r="1247" spans="10:12" x14ac:dyDescent="0.25">
      <c r="J1247" s="54"/>
      <c r="L1247" s="56"/>
    </row>
    <row r="1248" spans="10:12" x14ac:dyDescent="0.25">
      <c r="J1248" s="54"/>
      <c r="L1248" s="56"/>
    </row>
    <row r="1249" spans="10:12" x14ac:dyDescent="0.25">
      <c r="J1249" s="54"/>
      <c r="L1249" s="56"/>
    </row>
    <row r="1250" spans="10:12" x14ac:dyDescent="0.25">
      <c r="J1250" s="54"/>
      <c r="L1250" s="56"/>
    </row>
    <row r="1251" spans="10:12" x14ac:dyDescent="0.25">
      <c r="J1251" s="54"/>
      <c r="L1251" s="56"/>
    </row>
    <row r="1252" spans="10:12" x14ac:dyDescent="0.25">
      <c r="J1252" s="54"/>
      <c r="L1252" s="56"/>
    </row>
    <row r="1253" spans="10:12" x14ac:dyDescent="0.25">
      <c r="J1253" s="54"/>
      <c r="L1253" s="56"/>
    </row>
    <row r="1254" spans="10:12" x14ac:dyDescent="0.25">
      <c r="J1254" s="54"/>
      <c r="L1254" s="56"/>
    </row>
    <row r="1255" spans="10:12" x14ac:dyDescent="0.25">
      <c r="J1255" s="54"/>
      <c r="L1255" s="56"/>
    </row>
    <row r="1256" spans="10:12" x14ac:dyDescent="0.25">
      <c r="J1256" s="54"/>
      <c r="L1256" s="56"/>
    </row>
    <row r="1257" spans="10:12" x14ac:dyDescent="0.25">
      <c r="J1257" s="54"/>
      <c r="L1257" s="56"/>
    </row>
    <row r="1258" spans="10:12" x14ac:dyDescent="0.25">
      <c r="J1258" s="54"/>
      <c r="L1258" s="56"/>
    </row>
    <row r="1259" spans="10:12" x14ac:dyDescent="0.25">
      <c r="J1259" s="54"/>
      <c r="L1259" s="56"/>
    </row>
    <row r="1260" spans="10:12" x14ac:dyDescent="0.25">
      <c r="J1260" s="54"/>
      <c r="L1260" s="56"/>
    </row>
    <row r="1261" spans="10:12" x14ac:dyDescent="0.25">
      <c r="J1261" s="54"/>
      <c r="L1261" s="56"/>
    </row>
    <row r="1262" spans="10:12" x14ac:dyDescent="0.25">
      <c r="J1262" s="54"/>
      <c r="L1262" s="56"/>
    </row>
    <row r="1263" spans="10:12" x14ac:dyDescent="0.25">
      <c r="J1263" s="54"/>
      <c r="L1263" s="56"/>
    </row>
    <row r="1264" spans="10:12" x14ac:dyDescent="0.25">
      <c r="J1264" s="54"/>
      <c r="L1264" s="56"/>
    </row>
    <row r="1265" spans="10:12" x14ac:dyDescent="0.25">
      <c r="J1265" s="54"/>
      <c r="L1265" s="56"/>
    </row>
    <row r="1266" spans="10:12" x14ac:dyDescent="0.25">
      <c r="J1266" s="54"/>
      <c r="L1266" s="56"/>
    </row>
    <row r="1267" spans="10:12" x14ac:dyDescent="0.25">
      <c r="J1267" s="54"/>
      <c r="L1267" s="56"/>
    </row>
    <row r="1268" spans="10:12" x14ac:dyDescent="0.25">
      <c r="J1268" s="54"/>
      <c r="L1268" s="56"/>
    </row>
    <row r="1269" spans="10:12" x14ac:dyDescent="0.25">
      <c r="J1269" s="54"/>
      <c r="L1269" s="56"/>
    </row>
    <row r="1270" spans="10:12" x14ac:dyDescent="0.25">
      <c r="J1270" s="54"/>
      <c r="L1270" s="56"/>
    </row>
    <row r="1271" spans="10:12" x14ac:dyDescent="0.25">
      <c r="J1271" s="54"/>
      <c r="L1271" s="56"/>
    </row>
    <row r="1272" spans="10:12" x14ac:dyDescent="0.25">
      <c r="J1272" s="54"/>
      <c r="L1272" s="56"/>
    </row>
    <row r="1273" spans="10:12" x14ac:dyDescent="0.25">
      <c r="J1273" s="54"/>
      <c r="L1273" s="56"/>
    </row>
    <row r="1274" spans="10:12" x14ac:dyDescent="0.25">
      <c r="J1274" s="54"/>
      <c r="L1274" s="56"/>
    </row>
    <row r="1275" spans="10:12" x14ac:dyDescent="0.25">
      <c r="J1275" s="54"/>
      <c r="L1275" s="56"/>
    </row>
    <row r="1276" spans="10:12" x14ac:dyDescent="0.25">
      <c r="J1276" s="54"/>
      <c r="L1276" s="56"/>
    </row>
    <row r="1277" spans="10:12" x14ac:dyDescent="0.25">
      <c r="J1277" s="54"/>
      <c r="L1277" s="56"/>
    </row>
    <row r="1278" spans="10:12" x14ac:dyDescent="0.25">
      <c r="J1278" s="54"/>
      <c r="L1278" s="56"/>
    </row>
    <row r="1279" spans="10:12" x14ac:dyDescent="0.25">
      <c r="J1279" s="54"/>
      <c r="L1279" s="56"/>
    </row>
    <row r="1280" spans="10:12" x14ac:dyDescent="0.25">
      <c r="J1280" s="54"/>
      <c r="L1280" s="56"/>
    </row>
    <row r="1281" spans="10:12" x14ac:dyDescent="0.25">
      <c r="J1281" s="54"/>
      <c r="L1281" s="56"/>
    </row>
    <row r="1282" spans="10:12" x14ac:dyDescent="0.25">
      <c r="J1282" s="54"/>
      <c r="L1282" s="56"/>
    </row>
    <row r="1283" spans="10:12" x14ac:dyDescent="0.25">
      <c r="J1283" s="54"/>
      <c r="L1283" s="56"/>
    </row>
    <row r="1284" spans="10:12" x14ac:dyDescent="0.25">
      <c r="J1284" s="54"/>
      <c r="L1284" s="56"/>
    </row>
    <row r="1285" spans="10:12" x14ac:dyDescent="0.25">
      <c r="J1285" s="54"/>
      <c r="L1285" s="56"/>
    </row>
    <row r="1286" spans="10:12" x14ac:dyDescent="0.25">
      <c r="J1286" s="54"/>
      <c r="L1286" s="56"/>
    </row>
    <row r="1287" spans="10:12" x14ac:dyDescent="0.25">
      <c r="J1287" s="54"/>
      <c r="L1287" s="56"/>
    </row>
    <row r="1288" spans="10:12" x14ac:dyDescent="0.25">
      <c r="J1288" s="54"/>
      <c r="L1288" s="56"/>
    </row>
    <row r="1289" spans="10:12" x14ac:dyDescent="0.25">
      <c r="J1289" s="54"/>
      <c r="L1289" s="56"/>
    </row>
    <row r="1290" spans="10:12" x14ac:dyDescent="0.25">
      <c r="J1290" s="54"/>
      <c r="L1290" s="56"/>
    </row>
    <row r="1291" spans="10:12" x14ac:dyDescent="0.25">
      <c r="J1291" s="54"/>
      <c r="L1291" s="56"/>
    </row>
    <row r="1292" spans="10:12" x14ac:dyDescent="0.25">
      <c r="J1292" s="54"/>
      <c r="L1292" s="56"/>
    </row>
    <row r="1293" spans="10:12" x14ac:dyDescent="0.25">
      <c r="J1293" s="54"/>
      <c r="L1293" s="56"/>
    </row>
    <row r="1294" spans="10:12" x14ac:dyDescent="0.25">
      <c r="J1294" s="54"/>
      <c r="L1294" s="56"/>
    </row>
    <row r="1295" spans="10:12" x14ac:dyDescent="0.25">
      <c r="J1295" s="54"/>
      <c r="L1295" s="56"/>
    </row>
    <row r="1296" spans="10:12" x14ac:dyDescent="0.25">
      <c r="J1296" s="54"/>
      <c r="L1296" s="56"/>
    </row>
    <row r="1297" spans="10:12" x14ac:dyDescent="0.25">
      <c r="J1297" s="54"/>
      <c r="L1297" s="56"/>
    </row>
    <row r="1298" spans="10:12" x14ac:dyDescent="0.25">
      <c r="J1298" s="54"/>
      <c r="L1298" s="56"/>
    </row>
    <row r="1299" spans="10:12" x14ac:dyDescent="0.25">
      <c r="J1299" s="54"/>
      <c r="L1299" s="56"/>
    </row>
    <row r="1300" spans="10:12" x14ac:dyDescent="0.25">
      <c r="J1300" s="54"/>
      <c r="L1300" s="56"/>
    </row>
    <row r="1301" spans="10:12" x14ac:dyDescent="0.25">
      <c r="J1301" s="54"/>
      <c r="L1301" s="56"/>
    </row>
    <row r="1302" spans="10:12" x14ac:dyDescent="0.25">
      <c r="J1302" s="54"/>
      <c r="L1302" s="56"/>
    </row>
    <row r="1303" spans="10:12" x14ac:dyDescent="0.25">
      <c r="J1303" s="54"/>
      <c r="L1303" s="56"/>
    </row>
    <row r="1304" spans="10:12" x14ac:dyDescent="0.25">
      <c r="J1304" s="54"/>
      <c r="L1304" s="56"/>
    </row>
    <row r="1305" spans="10:12" x14ac:dyDescent="0.25">
      <c r="J1305" s="54"/>
      <c r="L1305" s="56"/>
    </row>
    <row r="1306" spans="10:12" x14ac:dyDescent="0.25">
      <c r="J1306" s="54"/>
      <c r="L1306" s="56"/>
    </row>
    <row r="1307" spans="10:12" x14ac:dyDescent="0.25">
      <c r="J1307" s="54"/>
      <c r="L1307" s="56"/>
    </row>
    <row r="1308" spans="10:12" x14ac:dyDescent="0.25">
      <c r="J1308" s="54"/>
      <c r="L1308" s="56"/>
    </row>
    <row r="1309" spans="10:12" x14ac:dyDescent="0.25">
      <c r="J1309" s="54"/>
      <c r="L1309" s="56"/>
    </row>
    <row r="1310" spans="10:12" x14ac:dyDescent="0.25">
      <c r="J1310" s="54"/>
      <c r="L1310" s="56"/>
    </row>
    <row r="1311" spans="10:12" x14ac:dyDescent="0.25">
      <c r="J1311" s="54"/>
      <c r="L1311" s="56"/>
    </row>
    <row r="1312" spans="10:12" x14ac:dyDescent="0.25">
      <c r="J1312" s="54"/>
      <c r="L1312" s="56"/>
    </row>
    <row r="1313" spans="10:12" x14ac:dyDescent="0.25">
      <c r="J1313" s="54"/>
      <c r="L1313" s="56"/>
    </row>
    <row r="1314" spans="10:12" x14ac:dyDescent="0.25">
      <c r="J1314" s="54"/>
      <c r="L1314" s="56"/>
    </row>
    <row r="1315" spans="10:12" x14ac:dyDescent="0.25">
      <c r="J1315" s="54"/>
      <c r="L1315" s="56"/>
    </row>
    <row r="1316" spans="10:12" x14ac:dyDescent="0.25">
      <c r="J1316" s="54"/>
      <c r="L1316" s="56"/>
    </row>
    <row r="1317" spans="10:12" x14ac:dyDescent="0.25">
      <c r="J1317" s="54"/>
      <c r="L1317" s="56"/>
    </row>
    <row r="1318" spans="10:12" x14ac:dyDescent="0.25">
      <c r="J1318" s="54"/>
      <c r="L1318" s="56"/>
    </row>
    <row r="1319" spans="10:12" x14ac:dyDescent="0.25">
      <c r="J1319" s="54"/>
      <c r="L1319" s="56"/>
    </row>
    <row r="1320" spans="10:12" x14ac:dyDescent="0.25">
      <c r="J1320" s="54"/>
      <c r="L1320" s="56"/>
    </row>
    <row r="1321" spans="10:12" x14ac:dyDescent="0.25">
      <c r="J1321" s="54"/>
      <c r="L1321" s="56"/>
    </row>
    <row r="1322" spans="10:12" x14ac:dyDescent="0.25">
      <c r="J1322" s="54"/>
      <c r="L1322" s="56"/>
    </row>
    <row r="1323" spans="10:12" x14ac:dyDescent="0.25">
      <c r="J1323" s="54"/>
      <c r="L1323" s="56"/>
    </row>
    <row r="1324" spans="10:12" x14ac:dyDescent="0.25">
      <c r="J1324" s="54"/>
      <c r="L1324" s="56"/>
    </row>
    <row r="1325" spans="10:12" x14ac:dyDescent="0.25">
      <c r="J1325" s="54"/>
      <c r="L1325" s="56"/>
    </row>
    <row r="1326" spans="10:12" x14ac:dyDescent="0.25">
      <c r="J1326" s="54"/>
      <c r="L1326" s="56"/>
    </row>
    <row r="1327" spans="10:12" x14ac:dyDescent="0.25">
      <c r="J1327" s="54"/>
      <c r="L1327" s="56"/>
    </row>
    <row r="1328" spans="10:12" x14ac:dyDescent="0.25">
      <c r="J1328" s="54"/>
      <c r="L1328" s="56"/>
    </row>
    <row r="1329" spans="10:12" x14ac:dyDescent="0.25">
      <c r="J1329" s="54"/>
      <c r="L1329" s="56"/>
    </row>
    <row r="1330" spans="10:12" x14ac:dyDescent="0.25">
      <c r="J1330" s="54"/>
      <c r="L1330" s="56"/>
    </row>
    <row r="1331" spans="10:12" x14ac:dyDescent="0.25">
      <c r="J1331" s="54"/>
      <c r="L1331" s="56"/>
    </row>
    <row r="1332" spans="10:12" x14ac:dyDescent="0.25">
      <c r="J1332" s="54"/>
      <c r="L1332" s="56"/>
    </row>
    <row r="1333" spans="10:12" x14ac:dyDescent="0.25">
      <c r="J1333" s="54"/>
      <c r="L1333" s="56"/>
    </row>
    <row r="1334" spans="10:12" x14ac:dyDescent="0.25">
      <c r="J1334" s="54"/>
      <c r="L1334" s="56"/>
    </row>
    <row r="1335" spans="10:12" x14ac:dyDescent="0.25">
      <c r="J1335" s="54"/>
      <c r="L1335" s="56"/>
    </row>
    <row r="1336" spans="10:12" x14ac:dyDescent="0.25">
      <c r="J1336" s="54"/>
      <c r="L1336" s="56"/>
    </row>
    <row r="1337" spans="10:12" x14ac:dyDescent="0.25">
      <c r="J1337" s="54"/>
      <c r="L1337" s="56"/>
    </row>
    <row r="1338" spans="10:12" x14ac:dyDescent="0.25">
      <c r="J1338" s="54"/>
      <c r="L1338" s="56"/>
    </row>
    <row r="1339" spans="10:12" x14ac:dyDescent="0.25">
      <c r="J1339" s="54"/>
      <c r="L1339" s="56"/>
    </row>
    <row r="1340" spans="10:12" x14ac:dyDescent="0.25">
      <c r="J1340" s="54"/>
      <c r="L1340" s="56"/>
    </row>
    <row r="1341" spans="10:12" x14ac:dyDescent="0.25">
      <c r="J1341" s="54"/>
      <c r="L1341" s="56"/>
    </row>
    <row r="1342" spans="10:12" x14ac:dyDescent="0.25">
      <c r="J1342" s="54"/>
      <c r="L1342" s="56"/>
    </row>
    <row r="1343" spans="10:12" x14ac:dyDescent="0.25">
      <c r="J1343" s="54"/>
      <c r="L1343" s="56"/>
    </row>
    <row r="1344" spans="10:12" x14ac:dyDescent="0.25">
      <c r="J1344" s="54"/>
      <c r="L1344" s="56"/>
    </row>
    <row r="1345" spans="10:12" x14ac:dyDescent="0.25">
      <c r="J1345" s="54"/>
      <c r="L1345" s="56"/>
    </row>
    <row r="1346" spans="10:12" x14ac:dyDescent="0.25">
      <c r="J1346" s="54"/>
      <c r="L1346" s="56"/>
    </row>
    <row r="1347" spans="10:12" x14ac:dyDescent="0.25">
      <c r="J1347" s="54"/>
      <c r="L1347" s="56"/>
    </row>
    <row r="1348" spans="10:12" x14ac:dyDescent="0.25">
      <c r="J1348" s="54"/>
      <c r="L1348" s="56"/>
    </row>
    <row r="1349" spans="10:12" x14ac:dyDescent="0.25">
      <c r="J1349" s="54"/>
      <c r="L1349" s="56"/>
    </row>
    <row r="1350" spans="10:12" x14ac:dyDescent="0.25">
      <c r="J1350" s="54"/>
      <c r="L1350" s="56"/>
    </row>
    <row r="1351" spans="10:12" x14ac:dyDescent="0.25">
      <c r="J1351" s="54"/>
      <c r="L1351" s="56"/>
    </row>
    <row r="1352" spans="10:12" x14ac:dyDescent="0.25">
      <c r="J1352" s="54"/>
      <c r="L1352" s="56"/>
    </row>
    <row r="1353" spans="10:12" x14ac:dyDescent="0.25">
      <c r="J1353" s="54"/>
      <c r="L1353" s="56"/>
    </row>
    <row r="1354" spans="10:12" x14ac:dyDescent="0.25">
      <c r="J1354" s="54"/>
      <c r="L1354" s="56"/>
    </row>
    <row r="1355" spans="10:12" x14ac:dyDescent="0.25">
      <c r="J1355" s="54"/>
      <c r="L1355" s="56"/>
    </row>
    <row r="1356" spans="10:12" x14ac:dyDescent="0.25">
      <c r="J1356" s="54"/>
      <c r="L1356" s="56"/>
    </row>
    <row r="1357" spans="10:12" x14ac:dyDescent="0.25">
      <c r="J1357" s="54"/>
      <c r="L1357" s="56"/>
    </row>
    <row r="1358" spans="10:12" x14ac:dyDescent="0.25">
      <c r="J1358" s="54"/>
      <c r="L1358" s="56"/>
    </row>
    <row r="1359" spans="10:12" x14ac:dyDescent="0.25">
      <c r="J1359" s="54"/>
      <c r="L1359" s="56"/>
    </row>
    <row r="1360" spans="10:12" x14ac:dyDescent="0.25">
      <c r="J1360" s="54"/>
      <c r="L1360" s="56"/>
    </row>
    <row r="1361" spans="10:12" x14ac:dyDescent="0.25">
      <c r="J1361" s="54"/>
      <c r="L1361" s="56"/>
    </row>
    <row r="1362" spans="10:12" x14ac:dyDescent="0.25">
      <c r="J1362" s="54"/>
      <c r="L1362" s="56"/>
    </row>
    <row r="1363" spans="10:12" x14ac:dyDescent="0.25">
      <c r="J1363" s="54"/>
      <c r="L1363" s="56"/>
    </row>
    <row r="1364" spans="10:12" x14ac:dyDescent="0.25">
      <c r="J1364" s="54"/>
      <c r="L1364" s="56"/>
    </row>
    <row r="1365" spans="10:12" x14ac:dyDescent="0.25">
      <c r="J1365" s="54"/>
      <c r="L1365" s="56"/>
    </row>
    <row r="1366" spans="10:12" x14ac:dyDescent="0.25">
      <c r="J1366" s="54"/>
      <c r="L1366" s="56"/>
    </row>
    <row r="1367" spans="10:12" x14ac:dyDescent="0.25">
      <c r="J1367" s="54"/>
      <c r="L1367" s="56"/>
    </row>
    <row r="1368" spans="10:12" x14ac:dyDescent="0.25">
      <c r="J1368" s="54"/>
      <c r="L1368" s="56"/>
    </row>
    <row r="1369" spans="10:12" x14ac:dyDescent="0.25">
      <c r="J1369" s="54"/>
      <c r="L1369" s="56"/>
    </row>
    <row r="1370" spans="10:12" x14ac:dyDescent="0.25">
      <c r="J1370" s="54"/>
      <c r="L1370" s="56"/>
    </row>
    <row r="1371" spans="10:12" x14ac:dyDescent="0.25">
      <c r="J1371" s="54"/>
      <c r="L1371" s="56"/>
    </row>
    <row r="1372" spans="10:12" x14ac:dyDescent="0.25">
      <c r="J1372" s="54"/>
      <c r="L1372" s="56"/>
    </row>
    <row r="1373" spans="10:12" x14ac:dyDescent="0.25">
      <c r="J1373" s="54"/>
      <c r="L1373" s="56"/>
    </row>
    <row r="1374" spans="10:12" x14ac:dyDescent="0.25">
      <c r="J1374" s="54"/>
      <c r="L1374" s="56"/>
    </row>
    <row r="1375" spans="10:12" x14ac:dyDescent="0.25">
      <c r="J1375" s="54"/>
      <c r="L1375" s="56"/>
    </row>
    <row r="1376" spans="10:12" x14ac:dyDescent="0.25">
      <c r="J1376" s="54"/>
      <c r="L1376" s="56"/>
    </row>
    <row r="1377" spans="10:12" x14ac:dyDescent="0.25">
      <c r="J1377" s="54"/>
      <c r="L1377" s="56"/>
    </row>
    <row r="1378" spans="10:12" x14ac:dyDescent="0.25">
      <c r="J1378" s="54"/>
      <c r="L1378" s="56"/>
    </row>
    <row r="1379" spans="10:12" x14ac:dyDescent="0.25">
      <c r="J1379" s="54"/>
      <c r="L1379" s="56"/>
    </row>
    <row r="1380" spans="10:12" x14ac:dyDescent="0.25">
      <c r="J1380" s="54"/>
      <c r="L1380" s="56"/>
    </row>
    <row r="1381" spans="10:12" x14ac:dyDescent="0.25">
      <c r="J1381" s="54"/>
      <c r="L1381" s="56"/>
    </row>
    <row r="1382" spans="10:12" x14ac:dyDescent="0.25">
      <c r="J1382" s="54"/>
      <c r="L1382" s="56"/>
    </row>
    <row r="1383" spans="10:12" x14ac:dyDescent="0.25">
      <c r="J1383" s="54"/>
      <c r="L1383" s="56"/>
    </row>
    <row r="1384" spans="10:12" x14ac:dyDescent="0.25">
      <c r="J1384" s="54"/>
      <c r="L1384" s="56"/>
    </row>
    <row r="1385" spans="10:12" x14ac:dyDescent="0.25">
      <c r="J1385" s="54"/>
      <c r="L1385" s="56"/>
    </row>
    <row r="1386" spans="10:12" x14ac:dyDescent="0.25">
      <c r="J1386" s="54"/>
      <c r="L1386" s="56"/>
    </row>
    <row r="1387" spans="10:12" x14ac:dyDescent="0.25">
      <c r="J1387" s="54"/>
      <c r="L1387" s="56"/>
    </row>
    <row r="1388" spans="10:12" x14ac:dyDescent="0.25">
      <c r="J1388" s="54"/>
      <c r="L1388" s="56"/>
    </row>
    <row r="1389" spans="10:12" x14ac:dyDescent="0.25">
      <c r="J1389" s="54"/>
      <c r="L1389" s="56"/>
    </row>
    <row r="1390" spans="10:12" x14ac:dyDescent="0.25">
      <c r="J1390" s="54"/>
      <c r="L1390" s="56"/>
    </row>
    <row r="1391" spans="10:12" x14ac:dyDescent="0.25">
      <c r="J1391" s="54"/>
      <c r="L1391" s="56"/>
    </row>
    <row r="1392" spans="10:12" x14ac:dyDescent="0.25">
      <c r="J1392" s="54"/>
      <c r="L1392" s="56"/>
    </row>
    <row r="1393" spans="10:12" x14ac:dyDescent="0.25">
      <c r="J1393" s="54"/>
      <c r="L1393" s="56"/>
    </row>
    <row r="1394" spans="10:12" x14ac:dyDescent="0.25">
      <c r="J1394" s="54"/>
      <c r="L1394" s="56"/>
    </row>
    <row r="1395" spans="10:12" x14ac:dyDescent="0.25">
      <c r="J1395" s="54"/>
      <c r="L1395" s="56"/>
    </row>
    <row r="1396" spans="10:12" x14ac:dyDescent="0.25">
      <c r="J1396" s="54"/>
      <c r="L1396" s="56"/>
    </row>
    <row r="1397" spans="10:12" x14ac:dyDescent="0.25">
      <c r="J1397" s="54"/>
      <c r="L1397" s="56"/>
    </row>
    <row r="1398" spans="10:12" x14ac:dyDescent="0.25">
      <c r="J1398" s="54"/>
      <c r="L1398" s="56"/>
    </row>
    <row r="1399" spans="10:12" x14ac:dyDescent="0.25">
      <c r="J1399" s="54"/>
      <c r="L1399" s="56"/>
    </row>
    <row r="1400" spans="10:12" x14ac:dyDescent="0.25">
      <c r="J1400" s="54"/>
      <c r="L1400" s="56"/>
    </row>
    <row r="1401" spans="10:12" x14ac:dyDescent="0.25">
      <c r="J1401" s="54"/>
      <c r="L1401" s="56"/>
    </row>
    <row r="1402" spans="10:12" x14ac:dyDescent="0.25">
      <c r="J1402" s="54"/>
      <c r="L1402" s="56"/>
    </row>
    <row r="1403" spans="10:12" x14ac:dyDescent="0.25">
      <c r="J1403" s="54"/>
      <c r="L1403" s="56"/>
    </row>
    <row r="1404" spans="10:12" x14ac:dyDescent="0.25">
      <c r="J1404" s="54"/>
      <c r="L1404" s="56"/>
    </row>
    <row r="1405" spans="10:12" x14ac:dyDescent="0.25">
      <c r="J1405" s="54"/>
      <c r="L1405" s="56"/>
    </row>
    <row r="1406" spans="10:12" x14ac:dyDescent="0.25">
      <c r="J1406" s="54"/>
      <c r="L1406" s="56"/>
    </row>
    <row r="1407" spans="10:12" x14ac:dyDescent="0.25">
      <c r="J1407" s="54"/>
      <c r="L1407" s="56"/>
    </row>
    <row r="1408" spans="10:12" x14ac:dyDescent="0.25">
      <c r="J1408" s="54"/>
      <c r="L1408" s="56"/>
    </row>
    <row r="1409" spans="10:12" x14ac:dyDescent="0.25">
      <c r="J1409" s="54"/>
      <c r="L1409" s="56"/>
    </row>
    <row r="1410" spans="10:12" x14ac:dyDescent="0.25">
      <c r="J1410" s="54"/>
      <c r="L1410" s="56"/>
    </row>
    <row r="1411" spans="10:12" x14ac:dyDescent="0.25">
      <c r="J1411" s="54"/>
      <c r="L1411" s="56"/>
    </row>
    <row r="1412" spans="10:12" x14ac:dyDescent="0.25">
      <c r="J1412" s="54"/>
      <c r="L1412" s="56"/>
    </row>
    <row r="1413" spans="10:12" x14ac:dyDescent="0.25">
      <c r="J1413" s="54"/>
      <c r="L1413" s="56"/>
    </row>
    <row r="1414" spans="10:12" x14ac:dyDescent="0.25">
      <c r="J1414" s="54"/>
      <c r="L1414" s="56"/>
    </row>
    <row r="1415" spans="10:12" x14ac:dyDescent="0.25">
      <c r="J1415" s="54"/>
      <c r="L1415" s="56"/>
    </row>
    <row r="1416" spans="10:12" x14ac:dyDescent="0.25">
      <c r="J1416" s="54"/>
      <c r="L1416" s="56"/>
    </row>
    <row r="1417" spans="10:12" x14ac:dyDescent="0.25">
      <c r="J1417" s="54"/>
      <c r="L1417" s="56"/>
    </row>
    <row r="1418" spans="10:12" x14ac:dyDescent="0.25">
      <c r="J1418" s="54"/>
      <c r="L1418" s="56"/>
    </row>
    <row r="1419" spans="10:12" x14ac:dyDescent="0.25">
      <c r="J1419" s="54"/>
      <c r="L1419" s="56"/>
    </row>
    <row r="1420" spans="10:12" x14ac:dyDescent="0.25">
      <c r="J1420" s="54"/>
      <c r="L1420" s="56"/>
    </row>
    <row r="1421" spans="10:12" x14ac:dyDescent="0.25">
      <c r="J1421" s="54"/>
      <c r="L1421" s="56"/>
    </row>
    <row r="1422" spans="10:12" x14ac:dyDescent="0.25">
      <c r="J1422" s="54"/>
      <c r="L1422" s="56"/>
    </row>
    <row r="1423" spans="10:12" x14ac:dyDescent="0.25">
      <c r="J1423" s="54"/>
      <c r="L1423" s="56"/>
    </row>
    <row r="1424" spans="10:12" x14ac:dyDescent="0.25">
      <c r="J1424" s="54"/>
      <c r="L1424" s="56"/>
    </row>
    <row r="1425" spans="10:12" x14ac:dyDescent="0.25">
      <c r="J1425" s="54"/>
      <c r="L1425" s="56"/>
    </row>
    <row r="1426" spans="10:12" x14ac:dyDescent="0.25">
      <c r="J1426" s="54"/>
      <c r="L1426" s="56"/>
    </row>
    <row r="1427" spans="10:12" x14ac:dyDescent="0.25">
      <c r="J1427" s="54"/>
      <c r="L1427" s="56"/>
    </row>
    <row r="1428" spans="10:12" x14ac:dyDescent="0.25">
      <c r="J1428" s="54"/>
      <c r="L1428" s="56"/>
    </row>
    <row r="1429" spans="10:12" x14ac:dyDescent="0.25">
      <c r="J1429" s="54"/>
      <c r="L1429" s="56"/>
    </row>
    <row r="1430" spans="10:12" x14ac:dyDescent="0.25">
      <c r="J1430" s="54"/>
      <c r="L1430" s="56"/>
    </row>
    <row r="1431" spans="10:12" x14ac:dyDescent="0.25">
      <c r="J1431" s="54"/>
      <c r="L1431" s="56"/>
    </row>
    <row r="1432" spans="10:12" x14ac:dyDescent="0.25">
      <c r="J1432" s="54"/>
      <c r="L1432" s="56"/>
    </row>
    <row r="1433" spans="10:12" x14ac:dyDescent="0.25">
      <c r="J1433" s="54"/>
      <c r="L1433" s="56"/>
    </row>
    <row r="1434" spans="10:12" x14ac:dyDescent="0.25">
      <c r="J1434" s="54"/>
      <c r="L1434" s="56"/>
    </row>
    <row r="1435" spans="10:12" x14ac:dyDescent="0.25">
      <c r="J1435" s="54"/>
      <c r="L1435" s="56"/>
    </row>
    <row r="1436" spans="10:12" x14ac:dyDescent="0.25">
      <c r="J1436" s="54"/>
      <c r="L1436" s="56"/>
    </row>
    <row r="1437" spans="10:12" x14ac:dyDescent="0.25">
      <c r="J1437" s="54"/>
      <c r="L1437" s="56"/>
    </row>
    <row r="1438" spans="10:12" x14ac:dyDescent="0.25">
      <c r="J1438" s="54"/>
      <c r="L1438" s="56"/>
    </row>
    <row r="1439" spans="10:12" x14ac:dyDescent="0.25">
      <c r="J1439" s="54"/>
      <c r="L1439" s="56"/>
    </row>
    <row r="1440" spans="10:12" x14ac:dyDescent="0.25">
      <c r="J1440" s="54"/>
      <c r="L1440" s="56"/>
    </row>
    <row r="1441" spans="10:12" x14ac:dyDescent="0.25">
      <c r="J1441" s="54"/>
      <c r="L1441" s="56"/>
    </row>
    <row r="1442" spans="10:12" x14ac:dyDescent="0.25">
      <c r="J1442" s="54"/>
      <c r="L1442" s="56"/>
    </row>
    <row r="1443" spans="10:12" x14ac:dyDescent="0.25">
      <c r="J1443" s="54"/>
      <c r="L1443" s="56"/>
    </row>
    <row r="1444" spans="10:12" x14ac:dyDescent="0.25">
      <c r="J1444" s="54"/>
      <c r="L1444" s="56"/>
    </row>
    <row r="1445" spans="10:12" x14ac:dyDescent="0.25">
      <c r="J1445" s="54"/>
      <c r="L1445" s="56"/>
    </row>
    <row r="1446" spans="10:12" x14ac:dyDescent="0.25">
      <c r="J1446" s="54"/>
      <c r="L1446" s="56"/>
    </row>
    <row r="1447" spans="10:12" x14ac:dyDescent="0.25">
      <c r="J1447" s="54"/>
      <c r="L1447" s="56"/>
    </row>
    <row r="1448" spans="10:12" x14ac:dyDescent="0.25">
      <c r="J1448" s="54"/>
      <c r="L1448" s="56"/>
    </row>
    <row r="1449" spans="10:12" x14ac:dyDescent="0.25">
      <c r="J1449" s="54"/>
      <c r="L1449" s="56"/>
    </row>
    <row r="1450" spans="10:12" x14ac:dyDescent="0.25">
      <c r="J1450" s="54"/>
      <c r="L1450" s="56"/>
    </row>
    <row r="1451" spans="10:12" x14ac:dyDescent="0.25">
      <c r="J1451" s="54"/>
      <c r="L1451" s="56"/>
    </row>
    <row r="1452" spans="10:12" x14ac:dyDescent="0.25">
      <c r="J1452" s="54"/>
      <c r="L1452" s="56"/>
    </row>
    <row r="1453" spans="10:12" x14ac:dyDescent="0.25">
      <c r="J1453" s="54"/>
      <c r="L1453" s="56"/>
    </row>
    <row r="1454" spans="10:12" x14ac:dyDescent="0.25">
      <c r="J1454" s="54"/>
      <c r="L1454" s="56"/>
    </row>
    <row r="1455" spans="10:12" x14ac:dyDescent="0.25">
      <c r="J1455" s="54"/>
      <c r="L1455" s="56"/>
    </row>
    <row r="1456" spans="10:12" x14ac:dyDescent="0.25">
      <c r="J1456" s="54"/>
      <c r="L1456" s="56"/>
    </row>
    <row r="1457" spans="10:12" x14ac:dyDescent="0.25">
      <c r="J1457" s="54"/>
      <c r="L1457" s="56"/>
    </row>
    <row r="1458" spans="10:12" x14ac:dyDescent="0.25">
      <c r="J1458" s="54"/>
      <c r="L1458" s="56"/>
    </row>
    <row r="1459" spans="10:12" x14ac:dyDescent="0.25">
      <c r="J1459" s="54"/>
      <c r="L1459" s="56"/>
    </row>
    <row r="1460" spans="10:12" x14ac:dyDescent="0.25">
      <c r="J1460" s="54"/>
      <c r="L1460" s="56"/>
    </row>
    <row r="1461" spans="10:12" x14ac:dyDescent="0.25">
      <c r="J1461" s="54"/>
      <c r="L1461" s="56"/>
    </row>
    <row r="1462" spans="10:12" x14ac:dyDescent="0.25">
      <c r="J1462" s="54"/>
      <c r="L1462" s="56"/>
    </row>
    <row r="1463" spans="10:12" x14ac:dyDescent="0.25">
      <c r="J1463" s="54"/>
      <c r="L1463" s="56"/>
    </row>
    <row r="1464" spans="10:12" x14ac:dyDescent="0.25">
      <c r="J1464" s="54"/>
      <c r="L1464" s="56"/>
    </row>
    <row r="1465" spans="10:12" x14ac:dyDescent="0.25">
      <c r="J1465" s="54"/>
      <c r="L1465" s="56"/>
    </row>
    <row r="1466" spans="10:12" x14ac:dyDescent="0.25">
      <c r="J1466" s="54"/>
      <c r="L1466" s="56"/>
    </row>
    <row r="1467" spans="10:12" x14ac:dyDescent="0.25">
      <c r="J1467" s="54"/>
      <c r="L1467" s="56"/>
    </row>
    <row r="1468" spans="10:12" x14ac:dyDescent="0.25">
      <c r="J1468" s="54"/>
      <c r="L1468" s="56"/>
    </row>
    <row r="1469" spans="10:12" x14ac:dyDescent="0.25">
      <c r="J1469" s="54"/>
      <c r="L1469" s="56"/>
    </row>
    <row r="1470" spans="10:12" x14ac:dyDescent="0.25">
      <c r="J1470" s="54"/>
      <c r="L1470" s="56"/>
    </row>
    <row r="1471" spans="10:12" x14ac:dyDescent="0.25">
      <c r="J1471" s="54"/>
      <c r="L1471" s="56"/>
    </row>
    <row r="1472" spans="10:12" x14ac:dyDescent="0.25">
      <c r="J1472" s="54"/>
      <c r="L1472" s="56"/>
    </row>
    <row r="1473" spans="10:12" x14ac:dyDescent="0.25">
      <c r="J1473" s="54"/>
      <c r="L1473" s="56"/>
    </row>
    <row r="1474" spans="10:12" x14ac:dyDescent="0.25">
      <c r="J1474" s="54"/>
      <c r="L1474" s="56"/>
    </row>
    <row r="1475" spans="10:12" x14ac:dyDescent="0.25">
      <c r="J1475" s="54"/>
      <c r="L1475" s="56"/>
    </row>
    <row r="1476" spans="10:12" x14ac:dyDescent="0.25">
      <c r="J1476" s="54"/>
      <c r="L1476" s="56"/>
    </row>
    <row r="1477" spans="10:12" x14ac:dyDescent="0.25">
      <c r="J1477" s="54"/>
      <c r="L1477" s="56"/>
    </row>
    <row r="1478" spans="10:12" x14ac:dyDescent="0.25">
      <c r="J1478" s="54"/>
      <c r="L1478" s="56"/>
    </row>
    <row r="1479" spans="10:12" x14ac:dyDescent="0.25">
      <c r="J1479" s="54"/>
      <c r="L1479" s="56"/>
    </row>
    <row r="1480" spans="10:12" x14ac:dyDescent="0.25">
      <c r="J1480" s="54"/>
      <c r="L1480" s="56"/>
    </row>
    <row r="1481" spans="10:12" x14ac:dyDescent="0.25">
      <c r="J1481" s="54"/>
      <c r="L1481" s="56"/>
    </row>
    <row r="1482" spans="10:12" x14ac:dyDescent="0.25">
      <c r="J1482" s="54"/>
      <c r="L1482" s="56"/>
    </row>
    <row r="1483" spans="10:12" x14ac:dyDescent="0.25">
      <c r="J1483" s="54"/>
      <c r="L1483" s="56"/>
    </row>
    <row r="1484" spans="10:12" x14ac:dyDescent="0.25">
      <c r="J1484" s="54"/>
      <c r="L1484" s="56"/>
    </row>
    <row r="1485" spans="10:12" x14ac:dyDescent="0.25">
      <c r="J1485" s="54"/>
      <c r="L1485" s="56"/>
    </row>
    <row r="1486" spans="10:12" x14ac:dyDescent="0.25">
      <c r="J1486" s="54"/>
      <c r="L1486" s="56"/>
    </row>
    <row r="1487" spans="10:12" x14ac:dyDescent="0.25">
      <c r="J1487" s="54"/>
      <c r="L1487" s="56"/>
    </row>
    <row r="1488" spans="10:12" x14ac:dyDescent="0.25">
      <c r="J1488" s="54"/>
      <c r="L1488" s="56"/>
    </row>
    <row r="1489" spans="10:12" x14ac:dyDescent="0.25">
      <c r="J1489" s="54"/>
      <c r="L1489" s="56"/>
    </row>
    <row r="1490" spans="10:12" x14ac:dyDescent="0.25">
      <c r="J1490" s="54"/>
      <c r="L1490" s="56"/>
    </row>
    <row r="1491" spans="10:12" x14ac:dyDescent="0.25">
      <c r="J1491" s="54"/>
      <c r="L1491" s="56"/>
    </row>
    <row r="1492" spans="10:12" x14ac:dyDescent="0.25">
      <c r="J1492" s="54"/>
      <c r="L1492" s="56"/>
    </row>
    <row r="1493" spans="10:12" x14ac:dyDescent="0.25">
      <c r="J1493" s="54"/>
      <c r="L1493" s="56"/>
    </row>
    <row r="1494" spans="10:12" x14ac:dyDescent="0.25">
      <c r="J1494" s="54"/>
      <c r="L1494" s="56"/>
    </row>
    <row r="1495" spans="10:12" x14ac:dyDescent="0.25">
      <c r="J1495" s="54"/>
      <c r="L1495" s="56"/>
    </row>
    <row r="1496" spans="10:12" x14ac:dyDescent="0.25">
      <c r="J1496" s="54"/>
      <c r="L1496" s="56"/>
    </row>
    <row r="1497" spans="10:12" x14ac:dyDescent="0.25">
      <c r="J1497" s="54"/>
      <c r="L1497" s="56"/>
    </row>
    <row r="1498" spans="10:12" x14ac:dyDescent="0.25">
      <c r="J1498" s="54"/>
      <c r="L1498" s="56"/>
    </row>
    <row r="1499" spans="10:12" x14ac:dyDescent="0.25">
      <c r="J1499" s="54"/>
      <c r="L1499" s="56"/>
    </row>
    <row r="1500" spans="10:12" x14ac:dyDescent="0.25">
      <c r="J1500" s="54"/>
      <c r="L1500" s="56"/>
    </row>
    <row r="1501" spans="10:12" x14ac:dyDescent="0.25">
      <c r="J1501" s="54"/>
      <c r="L1501" s="56"/>
    </row>
    <row r="1502" spans="10:12" x14ac:dyDescent="0.25">
      <c r="J1502" s="54"/>
      <c r="L1502" s="56"/>
    </row>
    <row r="1503" spans="10:12" x14ac:dyDescent="0.25">
      <c r="J1503" s="54"/>
      <c r="L1503" s="56"/>
    </row>
    <row r="1504" spans="10:12" x14ac:dyDescent="0.25">
      <c r="J1504" s="54"/>
      <c r="L1504" s="56"/>
    </row>
    <row r="1505" spans="10:12" x14ac:dyDescent="0.25">
      <c r="J1505" s="54"/>
      <c r="L1505" s="56"/>
    </row>
    <row r="1506" spans="10:12" x14ac:dyDescent="0.25">
      <c r="J1506" s="54"/>
      <c r="L1506" s="56"/>
    </row>
    <row r="1507" spans="10:12" x14ac:dyDescent="0.25">
      <c r="J1507" s="54"/>
      <c r="L1507" s="56"/>
    </row>
    <row r="1508" spans="10:12" x14ac:dyDescent="0.25">
      <c r="J1508" s="54"/>
      <c r="L1508" s="56"/>
    </row>
    <row r="1509" spans="10:12" x14ac:dyDescent="0.25">
      <c r="J1509" s="54"/>
      <c r="L1509" s="56"/>
    </row>
    <row r="1510" spans="10:12" x14ac:dyDescent="0.25">
      <c r="J1510" s="54"/>
      <c r="L1510" s="56"/>
    </row>
    <row r="1511" spans="10:12" x14ac:dyDescent="0.25">
      <c r="J1511" s="54"/>
      <c r="L1511" s="56"/>
    </row>
    <row r="1512" spans="10:12" x14ac:dyDescent="0.25">
      <c r="J1512" s="54"/>
      <c r="L1512" s="56"/>
    </row>
    <row r="1513" spans="10:12" x14ac:dyDescent="0.25">
      <c r="J1513" s="54"/>
      <c r="L1513" s="56"/>
    </row>
    <row r="1514" spans="10:12" x14ac:dyDescent="0.25">
      <c r="J1514" s="54"/>
      <c r="L1514" s="56"/>
    </row>
    <row r="1515" spans="10:12" x14ac:dyDescent="0.25">
      <c r="J1515" s="54"/>
      <c r="L1515" s="56"/>
    </row>
    <row r="1516" spans="10:12" x14ac:dyDescent="0.25">
      <c r="J1516" s="54"/>
      <c r="L1516" s="56"/>
    </row>
    <row r="1517" spans="10:12" x14ac:dyDescent="0.25">
      <c r="J1517" s="54"/>
      <c r="L1517" s="56"/>
    </row>
    <row r="1518" spans="10:12" x14ac:dyDescent="0.25">
      <c r="J1518" s="54"/>
      <c r="L1518" s="56"/>
    </row>
    <row r="1519" spans="10:12" x14ac:dyDescent="0.25">
      <c r="J1519" s="54"/>
      <c r="L1519" s="56"/>
    </row>
    <row r="1520" spans="10:12" x14ac:dyDescent="0.25">
      <c r="J1520" s="54"/>
      <c r="L1520" s="56"/>
    </row>
    <row r="1521" spans="10:12" x14ac:dyDescent="0.25">
      <c r="J1521" s="54"/>
      <c r="L1521" s="56"/>
    </row>
    <row r="1522" spans="10:12" x14ac:dyDescent="0.25">
      <c r="J1522" s="54"/>
      <c r="L1522" s="56"/>
    </row>
    <row r="1523" spans="10:12" x14ac:dyDescent="0.25">
      <c r="J1523" s="54"/>
      <c r="L1523" s="56"/>
    </row>
    <row r="1524" spans="10:12" x14ac:dyDescent="0.25">
      <c r="J1524" s="54"/>
      <c r="L1524" s="56"/>
    </row>
    <row r="1525" spans="10:12" x14ac:dyDescent="0.25">
      <c r="J1525" s="54"/>
      <c r="L1525" s="56"/>
    </row>
    <row r="1526" spans="10:12" x14ac:dyDescent="0.25">
      <c r="J1526" s="54"/>
      <c r="L1526" s="56"/>
    </row>
    <row r="1527" spans="10:12" x14ac:dyDescent="0.25">
      <c r="J1527" s="54"/>
      <c r="L1527" s="56"/>
    </row>
    <row r="1528" spans="10:12" x14ac:dyDescent="0.25">
      <c r="J1528" s="54"/>
      <c r="L1528" s="56"/>
    </row>
    <row r="1529" spans="10:12" x14ac:dyDescent="0.25">
      <c r="J1529" s="54"/>
      <c r="L1529" s="56"/>
    </row>
    <row r="1530" spans="10:12" x14ac:dyDescent="0.25">
      <c r="J1530" s="54"/>
      <c r="L1530" s="56"/>
    </row>
    <row r="1531" spans="10:12" x14ac:dyDescent="0.25">
      <c r="J1531" s="54"/>
      <c r="L1531" s="56"/>
    </row>
    <row r="1532" spans="10:12" x14ac:dyDescent="0.25">
      <c r="J1532" s="54"/>
      <c r="L1532" s="56"/>
    </row>
    <row r="1533" spans="10:12" x14ac:dyDescent="0.25">
      <c r="J1533" s="54"/>
      <c r="L1533" s="56"/>
    </row>
    <row r="1534" spans="10:12" x14ac:dyDescent="0.25">
      <c r="J1534" s="54"/>
      <c r="L1534" s="56"/>
    </row>
    <row r="1535" spans="10:12" x14ac:dyDescent="0.25">
      <c r="J1535" s="54"/>
      <c r="L1535" s="56"/>
    </row>
    <row r="1536" spans="10:12" x14ac:dyDescent="0.25">
      <c r="J1536" s="54"/>
      <c r="L1536" s="56"/>
    </row>
    <row r="1537" spans="10:12" x14ac:dyDescent="0.25">
      <c r="J1537" s="54"/>
      <c r="L1537" s="56"/>
    </row>
    <row r="1538" spans="10:12" x14ac:dyDescent="0.25">
      <c r="J1538" s="54"/>
      <c r="L1538" s="56"/>
    </row>
    <row r="1539" spans="10:12" x14ac:dyDescent="0.25">
      <c r="J1539" s="54"/>
      <c r="L1539" s="56"/>
    </row>
    <row r="1540" spans="10:12" x14ac:dyDescent="0.25">
      <c r="J1540" s="54"/>
      <c r="L1540" s="56"/>
    </row>
    <row r="1541" spans="10:12" x14ac:dyDescent="0.25">
      <c r="J1541" s="54"/>
      <c r="L1541" s="56"/>
    </row>
    <row r="1542" spans="10:12" x14ac:dyDescent="0.25">
      <c r="J1542" s="54"/>
      <c r="L1542" s="56"/>
    </row>
    <row r="1543" spans="10:12" x14ac:dyDescent="0.25">
      <c r="J1543" s="54"/>
      <c r="L1543" s="56"/>
    </row>
    <row r="1544" spans="10:12" x14ac:dyDescent="0.25">
      <c r="J1544" s="54"/>
      <c r="L1544" s="56"/>
    </row>
    <row r="1545" spans="10:12" x14ac:dyDescent="0.25">
      <c r="J1545" s="54"/>
      <c r="L1545" s="56"/>
    </row>
    <row r="1546" spans="10:12" x14ac:dyDescent="0.25">
      <c r="J1546" s="54"/>
      <c r="L1546" s="56"/>
    </row>
    <row r="1547" spans="10:12" x14ac:dyDescent="0.25">
      <c r="J1547" s="54"/>
      <c r="L1547" s="56"/>
    </row>
    <row r="1548" spans="10:12" x14ac:dyDescent="0.25">
      <c r="J1548" s="54"/>
      <c r="L1548" s="56"/>
    </row>
    <row r="1549" spans="10:12" x14ac:dyDescent="0.25">
      <c r="J1549" s="54"/>
      <c r="L1549" s="56"/>
    </row>
    <row r="1550" spans="10:12" x14ac:dyDescent="0.25">
      <c r="J1550" s="54"/>
      <c r="L1550" s="56"/>
    </row>
    <row r="1551" spans="10:12" x14ac:dyDescent="0.25">
      <c r="J1551" s="54"/>
      <c r="L1551" s="56"/>
    </row>
    <row r="1552" spans="10:12" x14ac:dyDescent="0.25">
      <c r="J1552" s="54"/>
      <c r="L1552" s="56"/>
    </row>
    <row r="1553" spans="10:12" x14ac:dyDescent="0.25">
      <c r="J1553" s="54"/>
      <c r="L1553" s="56"/>
    </row>
    <row r="1554" spans="10:12" x14ac:dyDescent="0.25">
      <c r="J1554" s="54"/>
      <c r="L1554" s="56"/>
    </row>
    <row r="1555" spans="10:12" x14ac:dyDescent="0.25">
      <c r="J1555" s="54"/>
      <c r="L1555" s="56"/>
    </row>
    <row r="1556" spans="10:12" x14ac:dyDescent="0.25">
      <c r="J1556" s="54"/>
      <c r="L1556" s="56"/>
    </row>
    <row r="1557" spans="10:12" x14ac:dyDescent="0.25">
      <c r="J1557" s="54"/>
      <c r="L1557" s="56"/>
    </row>
    <row r="1558" spans="10:12" x14ac:dyDescent="0.25">
      <c r="J1558" s="54"/>
      <c r="L1558" s="56"/>
    </row>
    <row r="1559" spans="10:12" x14ac:dyDescent="0.25">
      <c r="J1559" s="54"/>
      <c r="L1559" s="56"/>
    </row>
    <row r="1560" spans="10:12" x14ac:dyDescent="0.25">
      <c r="J1560" s="54"/>
      <c r="L1560" s="56"/>
    </row>
    <row r="1561" spans="10:12" x14ac:dyDescent="0.25">
      <c r="J1561" s="54"/>
      <c r="L1561" s="56"/>
    </row>
    <row r="1562" spans="10:12" x14ac:dyDescent="0.25">
      <c r="J1562" s="54"/>
      <c r="L1562" s="56"/>
    </row>
    <row r="1563" spans="10:12" x14ac:dyDescent="0.25">
      <c r="J1563" s="54"/>
      <c r="L1563" s="56"/>
    </row>
    <row r="1564" spans="10:12" x14ac:dyDescent="0.25">
      <c r="J1564" s="54"/>
      <c r="L1564" s="56"/>
    </row>
    <row r="1565" spans="10:12" x14ac:dyDescent="0.25">
      <c r="J1565" s="54"/>
      <c r="L1565" s="56"/>
    </row>
    <row r="1566" spans="10:12" x14ac:dyDescent="0.25">
      <c r="J1566" s="54"/>
      <c r="L1566" s="56"/>
    </row>
    <row r="1567" spans="10:12" x14ac:dyDescent="0.25">
      <c r="J1567" s="54"/>
      <c r="L1567" s="56"/>
    </row>
    <row r="1568" spans="10:12" x14ac:dyDescent="0.25">
      <c r="J1568" s="54"/>
      <c r="L1568" s="56"/>
    </row>
    <row r="1569" spans="10:12" x14ac:dyDescent="0.25">
      <c r="J1569" s="54"/>
      <c r="L1569" s="56"/>
    </row>
    <row r="1570" spans="10:12" x14ac:dyDescent="0.25">
      <c r="J1570" s="54"/>
      <c r="L1570" s="56"/>
    </row>
    <row r="1571" spans="10:12" x14ac:dyDescent="0.25">
      <c r="J1571" s="54"/>
      <c r="L1571" s="56"/>
    </row>
    <row r="1572" spans="10:12" x14ac:dyDescent="0.25">
      <c r="J1572" s="54"/>
      <c r="L1572" s="56"/>
    </row>
    <row r="1573" spans="10:12" x14ac:dyDescent="0.25">
      <c r="J1573" s="54"/>
      <c r="L1573" s="56"/>
    </row>
    <row r="1574" spans="10:12" x14ac:dyDescent="0.25">
      <c r="J1574" s="54"/>
      <c r="L1574" s="56"/>
    </row>
    <row r="1575" spans="10:12" x14ac:dyDescent="0.25">
      <c r="J1575" s="54"/>
      <c r="L1575" s="56"/>
    </row>
    <row r="1576" spans="10:12" x14ac:dyDescent="0.25">
      <c r="J1576" s="54"/>
      <c r="L1576" s="56"/>
    </row>
    <row r="1577" spans="10:12" x14ac:dyDescent="0.25">
      <c r="J1577" s="54"/>
      <c r="L1577" s="56"/>
    </row>
    <row r="1578" spans="10:12" x14ac:dyDescent="0.25">
      <c r="J1578" s="54"/>
      <c r="L1578" s="56"/>
    </row>
    <row r="1579" spans="10:12" x14ac:dyDescent="0.25">
      <c r="J1579" s="54"/>
      <c r="L1579" s="56"/>
    </row>
    <row r="1580" spans="10:12" x14ac:dyDescent="0.25">
      <c r="J1580" s="54"/>
      <c r="L1580" s="56"/>
    </row>
    <row r="1581" spans="10:12" x14ac:dyDescent="0.25">
      <c r="J1581" s="54"/>
      <c r="L1581" s="56"/>
    </row>
    <row r="1582" spans="10:12" x14ac:dyDescent="0.25">
      <c r="J1582" s="54"/>
      <c r="L1582" s="56"/>
    </row>
    <row r="1583" spans="10:12" x14ac:dyDescent="0.25">
      <c r="J1583" s="54"/>
      <c r="L1583" s="56"/>
    </row>
    <row r="1584" spans="10:12" x14ac:dyDescent="0.25">
      <c r="J1584" s="54"/>
      <c r="L1584" s="56"/>
    </row>
    <row r="1585" spans="10:12" x14ac:dyDescent="0.25">
      <c r="J1585" s="54"/>
      <c r="L1585" s="56"/>
    </row>
    <row r="1586" spans="10:12" x14ac:dyDescent="0.25">
      <c r="J1586" s="54"/>
      <c r="L1586" s="56"/>
    </row>
    <row r="1587" spans="10:12" x14ac:dyDescent="0.25">
      <c r="J1587" s="54"/>
      <c r="L1587" s="56"/>
    </row>
    <row r="1588" spans="10:12" x14ac:dyDescent="0.25">
      <c r="J1588" s="54"/>
      <c r="L1588" s="56"/>
    </row>
    <row r="1589" spans="10:12" x14ac:dyDescent="0.25">
      <c r="J1589" s="54"/>
      <c r="L1589" s="56"/>
    </row>
    <row r="1590" spans="10:12" x14ac:dyDescent="0.25">
      <c r="J1590" s="54"/>
      <c r="L1590" s="56"/>
    </row>
    <row r="1591" spans="10:12" x14ac:dyDescent="0.25">
      <c r="J1591" s="54"/>
      <c r="L1591" s="56"/>
    </row>
    <row r="1592" spans="10:12" x14ac:dyDescent="0.25">
      <c r="J1592" s="54"/>
      <c r="L1592" s="56"/>
    </row>
    <row r="1593" spans="10:12" x14ac:dyDescent="0.25">
      <c r="J1593" s="54"/>
      <c r="L1593" s="56"/>
    </row>
    <row r="1594" spans="10:12" x14ac:dyDescent="0.25">
      <c r="J1594" s="54"/>
      <c r="L1594" s="56"/>
    </row>
    <row r="1595" spans="10:12" x14ac:dyDescent="0.25">
      <c r="J1595" s="54"/>
      <c r="L1595" s="56"/>
    </row>
    <row r="1596" spans="10:12" x14ac:dyDescent="0.25">
      <c r="J1596" s="54"/>
      <c r="L1596" s="56"/>
    </row>
    <row r="1597" spans="10:12" x14ac:dyDescent="0.25">
      <c r="J1597" s="54"/>
      <c r="L1597" s="56"/>
    </row>
    <row r="1598" spans="10:12" x14ac:dyDescent="0.25">
      <c r="J1598" s="54"/>
      <c r="L1598" s="56"/>
    </row>
    <row r="1599" spans="10:12" x14ac:dyDescent="0.25">
      <c r="J1599" s="54"/>
      <c r="L1599" s="56"/>
    </row>
    <row r="1600" spans="10:12" x14ac:dyDescent="0.25">
      <c r="J1600" s="54"/>
      <c r="L1600" s="56"/>
    </row>
    <row r="1601" spans="10:12" x14ac:dyDescent="0.25">
      <c r="J1601" s="54"/>
      <c r="L1601" s="56"/>
    </row>
    <row r="1602" spans="10:12" x14ac:dyDescent="0.25">
      <c r="J1602" s="54"/>
      <c r="L1602" s="56"/>
    </row>
    <row r="1603" spans="10:12" x14ac:dyDescent="0.25">
      <c r="J1603" s="54"/>
      <c r="L1603" s="56"/>
    </row>
    <row r="1604" spans="10:12" x14ac:dyDescent="0.25">
      <c r="J1604" s="54"/>
      <c r="L1604" s="56"/>
    </row>
    <row r="1605" spans="10:12" x14ac:dyDescent="0.25">
      <c r="J1605" s="54"/>
      <c r="L1605" s="56"/>
    </row>
    <row r="1606" spans="10:12" x14ac:dyDescent="0.25">
      <c r="J1606" s="54"/>
      <c r="L1606" s="56"/>
    </row>
    <row r="1607" spans="10:12" x14ac:dyDescent="0.25">
      <c r="J1607" s="54"/>
      <c r="L1607" s="56"/>
    </row>
    <row r="1608" spans="10:12" x14ac:dyDescent="0.25">
      <c r="J1608" s="54"/>
      <c r="L1608" s="56"/>
    </row>
    <row r="1609" spans="10:12" x14ac:dyDescent="0.25">
      <c r="J1609" s="54"/>
      <c r="L1609" s="56"/>
    </row>
    <row r="1610" spans="10:12" x14ac:dyDescent="0.25">
      <c r="J1610" s="54"/>
      <c r="L1610" s="56"/>
    </row>
    <row r="1611" spans="10:12" x14ac:dyDescent="0.25">
      <c r="J1611" s="54"/>
      <c r="L1611" s="56"/>
    </row>
    <row r="1612" spans="10:12" x14ac:dyDescent="0.25">
      <c r="J1612" s="54"/>
      <c r="L1612" s="56"/>
    </row>
    <row r="1613" spans="10:12" x14ac:dyDescent="0.25">
      <c r="J1613" s="54"/>
      <c r="L1613" s="56"/>
    </row>
    <row r="1614" spans="10:12" x14ac:dyDescent="0.25">
      <c r="J1614" s="54"/>
      <c r="L1614" s="56"/>
    </row>
    <row r="1615" spans="10:12" x14ac:dyDescent="0.25">
      <c r="J1615" s="54"/>
      <c r="L1615" s="56"/>
    </row>
    <row r="1616" spans="10:12" x14ac:dyDescent="0.25">
      <c r="J1616" s="54"/>
      <c r="L1616" s="56"/>
    </row>
    <row r="1617" spans="10:12" x14ac:dyDescent="0.25">
      <c r="J1617" s="54"/>
      <c r="L1617" s="56"/>
    </row>
    <row r="1618" spans="10:12" x14ac:dyDescent="0.25">
      <c r="J1618" s="54"/>
      <c r="L1618" s="56"/>
    </row>
    <row r="1619" spans="10:12" x14ac:dyDescent="0.25">
      <c r="J1619" s="54"/>
      <c r="L1619" s="56"/>
    </row>
    <row r="1620" spans="10:12" x14ac:dyDescent="0.25">
      <c r="J1620" s="54"/>
      <c r="L1620" s="56"/>
    </row>
    <row r="1621" spans="10:12" x14ac:dyDescent="0.25">
      <c r="J1621" s="54"/>
      <c r="L1621" s="56"/>
    </row>
    <row r="1622" spans="10:12" x14ac:dyDescent="0.25">
      <c r="J1622" s="54"/>
      <c r="L1622" s="56"/>
    </row>
    <row r="1623" spans="10:12" x14ac:dyDescent="0.25">
      <c r="J1623" s="54"/>
      <c r="L1623" s="56"/>
    </row>
    <row r="1624" spans="10:12" x14ac:dyDescent="0.25">
      <c r="J1624" s="54"/>
      <c r="L1624" s="56"/>
    </row>
    <row r="1625" spans="10:12" x14ac:dyDescent="0.25">
      <c r="J1625" s="54"/>
      <c r="L1625" s="56"/>
    </row>
    <row r="1626" spans="10:12" x14ac:dyDescent="0.25">
      <c r="J1626" s="54"/>
      <c r="L1626" s="56"/>
    </row>
    <row r="1627" spans="10:12" x14ac:dyDescent="0.25">
      <c r="J1627" s="54"/>
      <c r="L1627" s="56"/>
    </row>
    <row r="1628" spans="10:12" x14ac:dyDescent="0.25">
      <c r="J1628" s="54"/>
      <c r="L1628" s="56"/>
    </row>
    <row r="1629" spans="10:12" x14ac:dyDescent="0.25">
      <c r="J1629" s="54"/>
      <c r="L1629" s="56"/>
    </row>
    <row r="1630" spans="10:12" x14ac:dyDescent="0.25">
      <c r="J1630" s="54"/>
      <c r="L1630" s="56"/>
    </row>
    <row r="1631" spans="10:12" x14ac:dyDescent="0.25">
      <c r="J1631" s="54"/>
      <c r="L1631" s="56"/>
    </row>
    <row r="1632" spans="10:12" x14ac:dyDescent="0.25">
      <c r="J1632" s="54"/>
      <c r="L1632" s="56"/>
    </row>
    <row r="1633" spans="10:12" x14ac:dyDescent="0.25">
      <c r="J1633" s="54"/>
      <c r="L1633" s="56"/>
    </row>
    <row r="1634" spans="10:12" x14ac:dyDescent="0.25">
      <c r="J1634" s="54"/>
      <c r="L1634" s="56"/>
    </row>
    <row r="1635" spans="10:12" x14ac:dyDescent="0.25">
      <c r="J1635" s="54"/>
      <c r="L1635" s="56"/>
    </row>
    <row r="1636" spans="10:12" x14ac:dyDescent="0.25">
      <c r="J1636" s="54"/>
      <c r="L1636" s="56"/>
    </row>
    <row r="1637" spans="10:12" x14ac:dyDescent="0.25">
      <c r="J1637" s="54"/>
      <c r="L1637" s="56"/>
    </row>
    <row r="1638" spans="10:12" x14ac:dyDescent="0.25">
      <c r="J1638" s="54"/>
      <c r="L1638" s="56"/>
    </row>
    <row r="1639" spans="10:12" x14ac:dyDescent="0.25">
      <c r="J1639" s="54"/>
      <c r="L1639" s="56"/>
    </row>
    <row r="1640" spans="10:12" x14ac:dyDescent="0.25">
      <c r="J1640" s="54"/>
      <c r="L1640" s="56"/>
    </row>
    <row r="1641" spans="10:12" x14ac:dyDescent="0.25">
      <c r="J1641" s="54"/>
      <c r="L1641" s="56"/>
    </row>
    <row r="1642" spans="10:12" x14ac:dyDescent="0.25">
      <c r="J1642" s="54"/>
      <c r="L1642" s="56"/>
    </row>
    <row r="1643" spans="10:12" x14ac:dyDescent="0.25">
      <c r="J1643" s="54"/>
      <c r="L1643" s="56"/>
    </row>
    <row r="1644" spans="10:12" x14ac:dyDescent="0.25">
      <c r="J1644" s="54"/>
      <c r="L1644" s="56"/>
    </row>
    <row r="1645" spans="10:12" x14ac:dyDescent="0.25">
      <c r="J1645" s="54"/>
      <c r="L1645" s="56"/>
    </row>
    <row r="1646" spans="10:12" x14ac:dyDescent="0.25">
      <c r="J1646" s="54"/>
      <c r="L1646" s="56"/>
    </row>
    <row r="1647" spans="10:12" x14ac:dyDescent="0.25">
      <c r="J1647" s="54"/>
      <c r="L1647" s="56"/>
    </row>
    <row r="1648" spans="10:12" x14ac:dyDescent="0.25">
      <c r="J1648" s="54"/>
      <c r="L1648" s="56"/>
    </row>
    <row r="1649" spans="10:12" x14ac:dyDescent="0.25">
      <c r="J1649" s="54"/>
      <c r="L1649" s="56"/>
    </row>
    <row r="1650" spans="10:12" x14ac:dyDescent="0.25">
      <c r="J1650" s="54"/>
      <c r="L1650" s="56"/>
    </row>
    <row r="1651" spans="10:12" x14ac:dyDescent="0.25">
      <c r="J1651" s="54"/>
      <c r="L1651" s="56"/>
    </row>
    <row r="1652" spans="10:12" x14ac:dyDescent="0.25">
      <c r="J1652" s="54"/>
      <c r="L1652" s="56"/>
    </row>
    <row r="1653" spans="10:12" x14ac:dyDescent="0.25">
      <c r="J1653" s="54"/>
      <c r="L1653" s="56"/>
    </row>
    <row r="1654" spans="10:12" x14ac:dyDescent="0.25">
      <c r="J1654" s="54"/>
      <c r="L1654" s="56"/>
    </row>
    <row r="1655" spans="10:12" x14ac:dyDescent="0.25">
      <c r="J1655" s="54"/>
      <c r="L1655" s="56"/>
    </row>
    <row r="1656" spans="10:12" x14ac:dyDescent="0.25">
      <c r="J1656" s="54"/>
      <c r="L1656" s="56"/>
    </row>
    <row r="1657" spans="10:12" x14ac:dyDescent="0.25">
      <c r="J1657" s="54"/>
      <c r="L1657" s="56"/>
    </row>
    <row r="1658" spans="10:12" x14ac:dyDescent="0.25">
      <c r="J1658" s="54"/>
      <c r="L1658" s="56"/>
    </row>
    <row r="1659" spans="10:12" x14ac:dyDescent="0.25">
      <c r="J1659" s="54"/>
      <c r="L1659" s="56"/>
    </row>
    <row r="1660" spans="10:12" x14ac:dyDescent="0.25">
      <c r="J1660" s="54"/>
      <c r="L1660" s="56"/>
    </row>
    <row r="1661" spans="10:12" x14ac:dyDescent="0.25">
      <c r="J1661" s="54"/>
      <c r="L1661" s="56"/>
    </row>
    <row r="1662" spans="10:12" x14ac:dyDescent="0.25">
      <c r="J1662" s="54"/>
      <c r="L1662" s="56"/>
    </row>
    <row r="1663" spans="10:12" x14ac:dyDescent="0.25">
      <c r="J1663" s="54"/>
      <c r="L1663" s="56"/>
    </row>
    <row r="1664" spans="10:12" x14ac:dyDescent="0.25">
      <c r="J1664" s="54"/>
      <c r="L1664" s="56"/>
    </row>
    <row r="1665" spans="10:12" x14ac:dyDescent="0.25">
      <c r="J1665" s="54"/>
      <c r="L1665" s="56"/>
    </row>
    <row r="1666" spans="10:12" x14ac:dyDescent="0.25">
      <c r="J1666" s="54"/>
      <c r="L1666" s="56"/>
    </row>
    <row r="1667" spans="10:12" x14ac:dyDescent="0.25">
      <c r="J1667" s="54"/>
      <c r="L1667" s="56"/>
    </row>
    <row r="1668" spans="10:12" x14ac:dyDescent="0.25">
      <c r="J1668" s="54"/>
      <c r="L1668" s="56"/>
    </row>
    <row r="1669" spans="10:12" x14ac:dyDescent="0.25">
      <c r="J1669" s="54"/>
      <c r="L1669" s="56"/>
    </row>
    <row r="1670" spans="10:12" x14ac:dyDescent="0.25">
      <c r="J1670" s="54"/>
      <c r="L1670" s="56"/>
    </row>
    <row r="1671" spans="10:12" x14ac:dyDescent="0.25">
      <c r="J1671" s="54"/>
      <c r="L1671" s="56"/>
    </row>
    <row r="1672" spans="10:12" x14ac:dyDescent="0.25">
      <c r="J1672" s="54"/>
      <c r="L1672" s="56"/>
    </row>
    <row r="1673" spans="10:12" x14ac:dyDescent="0.25">
      <c r="J1673" s="54"/>
      <c r="L1673" s="56"/>
    </row>
    <row r="1674" spans="10:12" x14ac:dyDescent="0.25">
      <c r="J1674" s="54"/>
      <c r="L1674" s="56"/>
    </row>
    <row r="1675" spans="10:12" x14ac:dyDescent="0.25">
      <c r="J1675" s="54"/>
      <c r="L1675" s="56"/>
    </row>
    <row r="1676" spans="10:12" x14ac:dyDescent="0.25">
      <c r="J1676" s="54"/>
      <c r="L1676" s="56"/>
    </row>
    <row r="1677" spans="10:12" x14ac:dyDescent="0.25">
      <c r="J1677" s="54"/>
      <c r="L1677" s="56"/>
    </row>
    <row r="1678" spans="10:12" x14ac:dyDescent="0.25">
      <c r="J1678" s="54"/>
      <c r="L1678" s="56"/>
    </row>
    <row r="1679" spans="10:12" x14ac:dyDescent="0.25">
      <c r="J1679" s="54"/>
      <c r="L1679" s="56"/>
    </row>
    <row r="1680" spans="10:12" x14ac:dyDescent="0.25">
      <c r="J1680" s="54"/>
      <c r="L1680" s="56"/>
    </row>
    <row r="1681" spans="10:12" x14ac:dyDescent="0.25">
      <c r="J1681" s="54"/>
      <c r="L1681" s="56"/>
    </row>
    <row r="1682" spans="10:12" x14ac:dyDescent="0.25">
      <c r="J1682" s="54"/>
      <c r="L1682" s="56"/>
    </row>
    <row r="1683" spans="10:12" x14ac:dyDescent="0.25">
      <c r="J1683" s="54"/>
      <c r="L1683" s="56"/>
    </row>
    <row r="1684" spans="10:12" x14ac:dyDescent="0.25">
      <c r="J1684" s="54"/>
      <c r="L1684" s="56"/>
    </row>
    <row r="1685" spans="10:12" x14ac:dyDescent="0.25">
      <c r="J1685" s="54"/>
      <c r="L1685" s="56"/>
    </row>
    <row r="1686" spans="10:12" x14ac:dyDescent="0.25">
      <c r="J1686" s="54"/>
      <c r="L1686" s="56"/>
    </row>
    <row r="1687" spans="10:12" x14ac:dyDescent="0.25">
      <c r="J1687" s="54"/>
      <c r="L1687" s="56"/>
    </row>
    <row r="1688" spans="10:12" x14ac:dyDescent="0.25">
      <c r="J1688" s="54"/>
      <c r="L1688" s="56"/>
    </row>
    <row r="1689" spans="10:12" x14ac:dyDescent="0.25">
      <c r="J1689" s="54"/>
      <c r="L1689" s="56"/>
    </row>
    <row r="1690" spans="10:12" x14ac:dyDescent="0.25">
      <c r="J1690" s="54"/>
      <c r="L1690" s="56"/>
    </row>
    <row r="1691" spans="10:12" x14ac:dyDescent="0.25">
      <c r="J1691" s="54"/>
      <c r="L1691" s="56"/>
    </row>
    <row r="1692" spans="10:12" x14ac:dyDescent="0.25">
      <c r="J1692" s="54"/>
      <c r="L1692" s="56"/>
    </row>
    <row r="1693" spans="10:12" x14ac:dyDescent="0.25">
      <c r="J1693" s="54"/>
      <c r="L1693" s="56"/>
    </row>
    <row r="1694" spans="10:12" x14ac:dyDescent="0.25">
      <c r="J1694" s="54"/>
      <c r="L1694" s="56"/>
    </row>
    <row r="1695" spans="10:12" x14ac:dyDescent="0.25">
      <c r="J1695" s="54"/>
      <c r="L1695" s="56"/>
    </row>
    <row r="1696" spans="10:12" x14ac:dyDescent="0.25">
      <c r="J1696" s="54"/>
      <c r="L1696" s="56"/>
    </row>
    <row r="1697" spans="10:12" x14ac:dyDescent="0.25">
      <c r="J1697" s="54"/>
      <c r="L1697" s="56"/>
    </row>
    <row r="1698" spans="10:12" x14ac:dyDescent="0.25">
      <c r="J1698" s="54"/>
      <c r="L1698" s="56"/>
    </row>
    <row r="1699" spans="10:12" x14ac:dyDescent="0.25">
      <c r="J1699" s="54"/>
      <c r="L1699" s="56"/>
    </row>
    <row r="1700" spans="10:12" x14ac:dyDescent="0.25">
      <c r="J1700" s="54"/>
      <c r="L1700" s="56"/>
    </row>
    <row r="1701" spans="10:12" x14ac:dyDescent="0.25">
      <c r="J1701" s="54"/>
      <c r="L1701" s="56"/>
    </row>
    <row r="1702" spans="10:12" x14ac:dyDescent="0.25">
      <c r="J1702" s="54"/>
      <c r="L1702" s="56"/>
    </row>
    <row r="1703" spans="10:12" x14ac:dyDescent="0.25">
      <c r="J1703" s="54"/>
      <c r="L1703" s="56"/>
    </row>
    <row r="1704" spans="10:12" x14ac:dyDescent="0.25">
      <c r="J1704" s="54"/>
      <c r="L1704" s="56"/>
    </row>
    <row r="1705" spans="10:12" x14ac:dyDescent="0.25">
      <c r="J1705" s="54"/>
      <c r="L1705" s="56"/>
    </row>
    <row r="1706" spans="10:12" x14ac:dyDescent="0.25">
      <c r="J1706" s="54"/>
      <c r="L1706" s="56"/>
    </row>
    <row r="1707" spans="10:12" x14ac:dyDescent="0.25">
      <c r="J1707" s="54"/>
      <c r="L1707" s="56"/>
    </row>
    <row r="1708" spans="10:12" x14ac:dyDescent="0.25">
      <c r="J1708" s="54"/>
      <c r="L1708" s="56"/>
    </row>
    <row r="1709" spans="10:12" x14ac:dyDescent="0.25">
      <c r="J1709" s="54"/>
      <c r="L1709" s="56"/>
    </row>
    <row r="1710" spans="10:12" x14ac:dyDescent="0.25">
      <c r="J1710" s="54"/>
      <c r="L1710" s="56"/>
    </row>
    <row r="1711" spans="10:12" x14ac:dyDescent="0.25">
      <c r="J1711" s="54"/>
      <c r="L1711" s="56"/>
    </row>
    <row r="1712" spans="10:12" x14ac:dyDescent="0.25">
      <c r="J1712" s="54"/>
      <c r="L1712" s="56"/>
    </row>
    <row r="1713" spans="10:12" x14ac:dyDescent="0.25">
      <c r="J1713" s="54"/>
      <c r="L1713" s="56"/>
    </row>
    <row r="1714" spans="10:12" x14ac:dyDescent="0.25">
      <c r="J1714" s="54"/>
      <c r="L1714" s="56"/>
    </row>
    <row r="1715" spans="10:12" x14ac:dyDescent="0.25">
      <c r="J1715" s="54"/>
      <c r="L1715" s="56"/>
    </row>
    <row r="1716" spans="10:12" x14ac:dyDescent="0.25">
      <c r="J1716" s="54"/>
      <c r="L1716" s="56"/>
    </row>
    <row r="1717" spans="10:12" x14ac:dyDescent="0.25">
      <c r="J1717" s="54"/>
      <c r="L1717" s="56"/>
    </row>
    <row r="1718" spans="10:12" x14ac:dyDescent="0.25">
      <c r="J1718" s="54"/>
      <c r="L1718" s="56"/>
    </row>
    <row r="1719" spans="10:12" x14ac:dyDescent="0.25">
      <c r="J1719" s="54"/>
      <c r="L1719" s="56"/>
    </row>
    <row r="1720" spans="10:12" x14ac:dyDescent="0.25">
      <c r="J1720" s="54"/>
      <c r="L1720" s="56"/>
    </row>
    <row r="1721" spans="10:12" x14ac:dyDescent="0.25">
      <c r="J1721" s="54"/>
      <c r="L1721" s="56"/>
    </row>
    <row r="1722" spans="10:12" x14ac:dyDescent="0.25">
      <c r="J1722" s="54"/>
      <c r="L1722" s="56"/>
    </row>
    <row r="1723" spans="10:12" x14ac:dyDescent="0.25">
      <c r="J1723" s="54"/>
      <c r="L1723" s="56"/>
    </row>
    <row r="1724" spans="10:12" x14ac:dyDescent="0.25">
      <c r="J1724" s="54"/>
      <c r="L1724" s="56"/>
    </row>
    <row r="1725" spans="10:12" x14ac:dyDescent="0.25">
      <c r="J1725" s="54"/>
      <c r="L1725" s="56"/>
    </row>
    <row r="1726" spans="10:12" x14ac:dyDescent="0.25">
      <c r="J1726" s="54"/>
      <c r="L1726" s="56"/>
    </row>
    <row r="1727" spans="10:12" x14ac:dyDescent="0.25">
      <c r="J1727" s="54"/>
      <c r="L1727" s="56"/>
    </row>
    <row r="1728" spans="10:12" x14ac:dyDescent="0.25">
      <c r="J1728" s="54"/>
      <c r="L1728" s="56"/>
    </row>
    <row r="1729" spans="10:12" x14ac:dyDescent="0.25">
      <c r="J1729" s="54"/>
      <c r="L1729" s="56"/>
    </row>
    <row r="1730" spans="10:12" x14ac:dyDescent="0.25">
      <c r="J1730" s="54"/>
      <c r="L1730" s="56"/>
    </row>
    <row r="1731" spans="10:12" x14ac:dyDescent="0.25">
      <c r="J1731" s="54"/>
      <c r="L1731" s="56"/>
    </row>
    <row r="1732" spans="10:12" x14ac:dyDescent="0.25">
      <c r="J1732" s="54"/>
      <c r="L1732" s="56"/>
    </row>
    <row r="1733" spans="10:12" x14ac:dyDescent="0.25">
      <c r="J1733" s="54"/>
      <c r="L1733" s="56"/>
    </row>
    <row r="1734" spans="10:12" x14ac:dyDescent="0.25">
      <c r="J1734" s="54"/>
      <c r="L1734" s="56"/>
    </row>
    <row r="1735" spans="10:12" x14ac:dyDescent="0.25">
      <c r="J1735" s="54"/>
      <c r="L1735" s="56"/>
    </row>
    <row r="1736" spans="10:12" x14ac:dyDescent="0.25">
      <c r="J1736" s="54"/>
      <c r="L1736" s="56"/>
    </row>
    <row r="1737" spans="10:12" x14ac:dyDescent="0.25">
      <c r="J1737" s="54"/>
      <c r="L1737" s="56"/>
    </row>
    <row r="1738" spans="10:12" x14ac:dyDescent="0.25">
      <c r="J1738" s="54"/>
      <c r="L1738" s="56"/>
    </row>
    <row r="1739" spans="10:12" x14ac:dyDescent="0.25">
      <c r="J1739" s="54"/>
      <c r="L1739" s="56"/>
    </row>
    <row r="1740" spans="10:12" x14ac:dyDescent="0.25">
      <c r="J1740" s="54"/>
      <c r="L1740" s="56"/>
    </row>
    <row r="1741" spans="10:12" x14ac:dyDescent="0.25">
      <c r="J1741" s="54"/>
      <c r="L1741" s="56"/>
    </row>
    <row r="1742" spans="10:12" x14ac:dyDescent="0.25">
      <c r="J1742" s="54"/>
      <c r="L1742" s="56"/>
    </row>
    <row r="1743" spans="10:12" x14ac:dyDescent="0.25">
      <c r="J1743" s="54"/>
      <c r="L1743" s="56"/>
    </row>
    <row r="1744" spans="10:12" x14ac:dyDescent="0.25">
      <c r="J1744" s="54"/>
      <c r="L1744" s="56"/>
    </row>
    <row r="1745" spans="10:12" x14ac:dyDescent="0.25">
      <c r="J1745" s="54"/>
      <c r="L1745" s="56"/>
    </row>
    <row r="1746" spans="10:12" x14ac:dyDescent="0.25">
      <c r="J1746" s="54"/>
      <c r="L1746" s="56"/>
    </row>
    <row r="1747" spans="10:12" x14ac:dyDescent="0.25">
      <c r="J1747" s="54"/>
      <c r="L1747" s="56"/>
    </row>
    <row r="1748" spans="10:12" x14ac:dyDescent="0.25">
      <c r="J1748" s="54"/>
      <c r="L1748" s="56"/>
    </row>
    <row r="1749" spans="10:12" x14ac:dyDescent="0.25">
      <c r="J1749" s="54"/>
      <c r="L1749" s="56"/>
    </row>
    <row r="1750" spans="10:12" x14ac:dyDescent="0.25">
      <c r="J1750" s="54"/>
      <c r="L1750" s="56"/>
    </row>
    <row r="1751" spans="10:12" x14ac:dyDescent="0.25">
      <c r="J1751" s="54"/>
      <c r="L1751" s="56"/>
    </row>
    <row r="1752" spans="10:12" x14ac:dyDescent="0.25">
      <c r="J1752" s="54"/>
      <c r="L1752" s="56"/>
    </row>
    <row r="1753" spans="10:12" x14ac:dyDescent="0.25">
      <c r="J1753" s="54"/>
      <c r="L1753" s="56"/>
    </row>
    <row r="1754" spans="10:12" x14ac:dyDescent="0.25">
      <c r="J1754" s="54"/>
      <c r="L1754" s="56"/>
    </row>
    <row r="1755" spans="10:12" x14ac:dyDescent="0.25">
      <c r="J1755" s="54"/>
      <c r="L1755" s="56"/>
    </row>
    <row r="1756" spans="10:12" x14ac:dyDescent="0.25">
      <c r="J1756" s="54"/>
      <c r="L1756" s="56"/>
    </row>
    <row r="1757" spans="10:12" x14ac:dyDescent="0.25">
      <c r="J1757" s="54"/>
      <c r="L1757" s="56"/>
    </row>
    <row r="1758" spans="10:12" x14ac:dyDescent="0.25">
      <c r="J1758" s="54"/>
      <c r="L1758" s="56"/>
    </row>
    <row r="1759" spans="10:12" x14ac:dyDescent="0.25">
      <c r="J1759" s="54"/>
      <c r="L1759" s="56"/>
    </row>
    <row r="1760" spans="10:12" x14ac:dyDescent="0.25">
      <c r="J1760" s="54"/>
      <c r="L1760" s="56"/>
    </row>
    <row r="1761" spans="10:12" x14ac:dyDescent="0.25">
      <c r="J1761" s="54"/>
      <c r="L1761" s="56"/>
    </row>
    <row r="1762" spans="10:12" x14ac:dyDescent="0.25">
      <c r="J1762" s="54"/>
      <c r="L1762" s="56"/>
    </row>
    <row r="1763" spans="10:12" x14ac:dyDescent="0.25">
      <c r="J1763" s="54"/>
      <c r="L1763" s="56"/>
    </row>
    <row r="1764" spans="10:12" x14ac:dyDescent="0.25">
      <c r="J1764" s="54"/>
      <c r="L1764" s="56"/>
    </row>
    <row r="1765" spans="10:12" x14ac:dyDescent="0.25">
      <c r="J1765" s="54"/>
      <c r="L1765" s="56"/>
    </row>
    <row r="1766" spans="10:12" x14ac:dyDescent="0.25">
      <c r="J1766" s="54"/>
      <c r="L1766" s="56"/>
    </row>
    <row r="1767" spans="10:12" x14ac:dyDescent="0.25">
      <c r="J1767" s="54"/>
      <c r="L1767" s="56"/>
    </row>
    <row r="1768" spans="10:12" x14ac:dyDescent="0.25">
      <c r="J1768" s="54"/>
      <c r="L1768" s="56"/>
    </row>
    <row r="1769" spans="10:12" x14ac:dyDescent="0.25">
      <c r="J1769" s="54"/>
      <c r="L1769" s="56"/>
    </row>
    <row r="1770" spans="10:12" x14ac:dyDescent="0.25">
      <c r="J1770" s="54"/>
      <c r="L1770" s="56"/>
    </row>
    <row r="1771" spans="10:12" x14ac:dyDescent="0.25">
      <c r="J1771" s="54"/>
      <c r="L1771" s="56"/>
    </row>
    <row r="1772" spans="10:12" x14ac:dyDescent="0.25">
      <c r="J1772" s="54"/>
      <c r="L1772" s="56"/>
    </row>
    <row r="1773" spans="10:12" x14ac:dyDescent="0.25">
      <c r="J1773" s="54"/>
      <c r="L1773" s="56"/>
    </row>
    <row r="1774" spans="10:12" x14ac:dyDescent="0.25">
      <c r="J1774" s="54"/>
      <c r="L1774" s="56"/>
    </row>
    <row r="1775" spans="10:12" x14ac:dyDescent="0.25">
      <c r="J1775" s="54"/>
      <c r="L1775" s="56"/>
    </row>
    <row r="1776" spans="10:12" x14ac:dyDescent="0.25">
      <c r="J1776" s="54"/>
      <c r="L1776" s="56"/>
    </row>
    <row r="1777" spans="10:12" x14ac:dyDescent="0.25">
      <c r="J1777" s="54"/>
      <c r="L1777" s="56"/>
    </row>
    <row r="1778" spans="10:12" x14ac:dyDescent="0.25">
      <c r="J1778" s="54"/>
      <c r="L1778" s="56"/>
    </row>
    <row r="1779" spans="10:12" x14ac:dyDescent="0.25">
      <c r="J1779" s="54"/>
      <c r="L1779" s="56"/>
    </row>
    <row r="1780" spans="10:12" x14ac:dyDescent="0.25">
      <c r="J1780" s="54"/>
      <c r="L1780" s="56"/>
    </row>
    <row r="1781" spans="10:12" x14ac:dyDescent="0.25">
      <c r="J1781" s="54"/>
      <c r="L1781" s="56"/>
    </row>
    <row r="1782" spans="10:12" x14ac:dyDescent="0.25">
      <c r="J1782" s="54"/>
      <c r="L1782" s="56"/>
    </row>
    <row r="1783" spans="10:12" x14ac:dyDescent="0.25">
      <c r="J1783" s="54"/>
      <c r="L1783" s="56"/>
    </row>
    <row r="1784" spans="10:12" x14ac:dyDescent="0.25">
      <c r="J1784" s="54"/>
      <c r="L1784" s="56"/>
    </row>
    <row r="1785" spans="10:12" x14ac:dyDescent="0.25">
      <c r="J1785" s="54"/>
      <c r="L1785" s="56"/>
    </row>
    <row r="1786" spans="10:12" x14ac:dyDescent="0.25">
      <c r="J1786" s="54"/>
      <c r="L1786" s="56"/>
    </row>
    <row r="1787" spans="10:12" x14ac:dyDescent="0.25">
      <c r="J1787" s="54"/>
      <c r="L1787" s="56"/>
    </row>
    <row r="1788" spans="10:12" x14ac:dyDescent="0.25">
      <c r="J1788" s="54"/>
      <c r="L1788" s="56"/>
    </row>
    <row r="1789" spans="10:12" x14ac:dyDescent="0.25">
      <c r="J1789" s="54"/>
      <c r="L1789" s="56"/>
    </row>
    <row r="1790" spans="10:12" x14ac:dyDescent="0.25">
      <c r="J1790" s="54"/>
      <c r="L1790" s="56"/>
    </row>
    <row r="1791" spans="10:12" x14ac:dyDescent="0.25">
      <c r="J1791" s="54"/>
      <c r="L1791" s="56"/>
    </row>
    <row r="1792" spans="10:12" x14ac:dyDescent="0.25">
      <c r="J1792" s="54"/>
      <c r="L1792" s="56"/>
    </row>
    <row r="1793" spans="10:12" x14ac:dyDescent="0.25">
      <c r="J1793" s="54"/>
      <c r="L1793" s="56"/>
    </row>
    <row r="1794" spans="10:12" x14ac:dyDescent="0.25">
      <c r="J1794" s="54"/>
      <c r="L1794" s="56"/>
    </row>
    <row r="1795" spans="10:12" x14ac:dyDescent="0.25">
      <c r="J1795" s="54"/>
      <c r="L1795" s="56"/>
    </row>
    <row r="1796" spans="10:12" x14ac:dyDescent="0.25">
      <c r="J1796" s="54"/>
      <c r="L1796" s="56"/>
    </row>
    <row r="1797" spans="10:12" x14ac:dyDescent="0.25">
      <c r="J1797" s="54"/>
      <c r="L1797" s="56"/>
    </row>
    <row r="1798" spans="10:12" x14ac:dyDescent="0.25">
      <c r="J1798" s="54"/>
      <c r="L1798" s="56"/>
    </row>
    <row r="1799" spans="10:12" x14ac:dyDescent="0.25">
      <c r="J1799" s="54"/>
      <c r="L1799" s="56"/>
    </row>
    <row r="1800" spans="10:12" x14ac:dyDescent="0.25">
      <c r="J1800" s="54"/>
      <c r="L1800" s="56"/>
    </row>
    <row r="1801" spans="10:12" x14ac:dyDescent="0.25">
      <c r="J1801" s="54"/>
      <c r="L1801" s="56"/>
    </row>
    <row r="1802" spans="10:12" x14ac:dyDescent="0.25">
      <c r="J1802" s="54"/>
      <c r="L1802" s="56"/>
    </row>
    <row r="1803" spans="10:12" x14ac:dyDescent="0.25">
      <c r="J1803" s="54"/>
      <c r="L1803" s="56"/>
    </row>
    <row r="1804" spans="10:12" x14ac:dyDescent="0.25">
      <c r="J1804" s="54"/>
      <c r="L1804" s="56"/>
    </row>
    <row r="1805" spans="10:12" x14ac:dyDescent="0.25">
      <c r="J1805" s="54"/>
      <c r="L1805" s="56"/>
    </row>
    <row r="1806" spans="10:12" x14ac:dyDescent="0.25">
      <c r="J1806" s="54"/>
      <c r="L1806" s="56"/>
    </row>
    <row r="1807" spans="10:12" x14ac:dyDescent="0.25">
      <c r="J1807" s="54"/>
      <c r="L1807" s="56"/>
    </row>
    <row r="1808" spans="10:12" x14ac:dyDescent="0.25">
      <c r="J1808" s="54"/>
      <c r="L1808" s="56"/>
    </row>
    <row r="1809" spans="10:12" x14ac:dyDescent="0.25">
      <c r="J1809" s="54"/>
      <c r="L1809" s="56"/>
    </row>
    <row r="1810" spans="10:12" x14ac:dyDescent="0.25">
      <c r="J1810" s="54"/>
      <c r="L1810" s="56"/>
    </row>
    <row r="1811" spans="10:12" x14ac:dyDescent="0.25">
      <c r="J1811" s="54"/>
      <c r="L1811" s="56"/>
    </row>
    <row r="1812" spans="10:12" x14ac:dyDescent="0.25">
      <c r="J1812" s="54"/>
      <c r="L1812" s="56"/>
    </row>
    <row r="1813" spans="10:12" x14ac:dyDescent="0.25">
      <c r="J1813" s="54"/>
      <c r="L1813" s="56"/>
    </row>
    <row r="1814" spans="10:12" x14ac:dyDescent="0.25">
      <c r="J1814" s="54"/>
      <c r="L1814" s="56"/>
    </row>
    <row r="1815" spans="10:12" x14ac:dyDescent="0.25">
      <c r="J1815" s="54"/>
      <c r="L1815" s="56"/>
    </row>
    <row r="1816" spans="10:12" x14ac:dyDescent="0.25">
      <c r="J1816" s="54"/>
      <c r="L1816" s="56"/>
    </row>
    <row r="1817" spans="10:12" x14ac:dyDescent="0.25">
      <c r="J1817" s="54"/>
      <c r="L1817" s="56"/>
    </row>
    <row r="1818" spans="10:12" x14ac:dyDescent="0.25">
      <c r="J1818" s="54"/>
      <c r="L1818" s="56"/>
    </row>
    <row r="1819" spans="10:12" x14ac:dyDescent="0.25">
      <c r="J1819" s="54"/>
      <c r="L1819" s="56"/>
    </row>
    <row r="1820" spans="10:12" x14ac:dyDescent="0.25">
      <c r="J1820" s="54"/>
      <c r="L1820" s="56"/>
    </row>
    <row r="1821" spans="10:12" x14ac:dyDescent="0.25">
      <c r="J1821" s="54"/>
      <c r="L1821" s="56"/>
    </row>
    <row r="1822" spans="10:12" x14ac:dyDescent="0.25">
      <c r="J1822" s="54"/>
      <c r="L1822" s="56"/>
    </row>
    <row r="1823" spans="10:12" x14ac:dyDescent="0.25">
      <c r="J1823" s="54"/>
      <c r="L1823" s="56"/>
    </row>
    <row r="1824" spans="10:12" x14ac:dyDescent="0.25">
      <c r="J1824" s="54"/>
      <c r="L1824" s="56"/>
    </row>
    <row r="1825" spans="10:12" x14ac:dyDescent="0.25">
      <c r="J1825" s="54"/>
      <c r="L1825" s="56"/>
    </row>
    <row r="1826" spans="10:12" x14ac:dyDescent="0.25">
      <c r="J1826" s="54"/>
      <c r="L1826" s="56"/>
    </row>
    <row r="1827" spans="10:12" x14ac:dyDescent="0.25">
      <c r="J1827" s="54"/>
      <c r="L1827" s="56"/>
    </row>
    <row r="1828" spans="10:12" x14ac:dyDescent="0.25">
      <c r="J1828" s="54"/>
      <c r="L1828" s="56"/>
    </row>
    <row r="1829" spans="10:12" x14ac:dyDescent="0.25">
      <c r="J1829" s="54"/>
      <c r="L1829" s="56"/>
    </row>
    <row r="1830" spans="10:12" x14ac:dyDescent="0.25">
      <c r="J1830" s="54"/>
      <c r="L1830" s="56"/>
    </row>
    <row r="1831" spans="10:12" x14ac:dyDescent="0.25">
      <c r="J1831" s="54"/>
      <c r="L1831" s="56"/>
    </row>
    <row r="1832" spans="10:12" x14ac:dyDescent="0.25">
      <c r="J1832" s="54"/>
      <c r="L1832" s="56"/>
    </row>
    <row r="1833" spans="10:12" x14ac:dyDescent="0.25">
      <c r="J1833" s="54"/>
      <c r="L1833" s="56"/>
    </row>
    <row r="1834" spans="10:12" x14ac:dyDescent="0.25">
      <c r="J1834" s="54"/>
      <c r="L1834" s="56"/>
    </row>
    <row r="1835" spans="10:12" x14ac:dyDescent="0.25">
      <c r="J1835" s="54"/>
      <c r="L1835" s="56"/>
    </row>
    <row r="1836" spans="10:12" x14ac:dyDescent="0.25">
      <c r="J1836" s="54"/>
      <c r="L1836" s="56"/>
    </row>
    <row r="1837" spans="10:12" x14ac:dyDescent="0.25">
      <c r="J1837" s="54"/>
      <c r="L1837" s="56"/>
    </row>
    <row r="1838" spans="10:12" x14ac:dyDescent="0.25">
      <c r="J1838" s="54"/>
      <c r="L1838" s="56"/>
    </row>
    <row r="1839" spans="10:12" x14ac:dyDescent="0.25">
      <c r="J1839" s="54"/>
      <c r="L1839" s="56"/>
    </row>
    <row r="1840" spans="10:12" x14ac:dyDescent="0.25">
      <c r="J1840" s="54"/>
      <c r="L1840" s="56"/>
    </row>
    <row r="1841" spans="10:12" x14ac:dyDescent="0.25">
      <c r="J1841" s="54"/>
      <c r="L1841" s="56"/>
    </row>
    <row r="1842" spans="10:12" x14ac:dyDescent="0.25">
      <c r="J1842" s="54"/>
      <c r="L1842" s="56"/>
    </row>
    <row r="1843" spans="10:12" x14ac:dyDescent="0.25">
      <c r="J1843" s="54"/>
      <c r="L1843" s="56"/>
    </row>
    <row r="1844" spans="10:12" x14ac:dyDescent="0.25">
      <c r="J1844" s="54"/>
      <c r="L1844" s="56"/>
    </row>
    <row r="1845" spans="10:12" x14ac:dyDescent="0.25">
      <c r="J1845" s="54"/>
      <c r="L1845" s="56"/>
    </row>
    <row r="1846" spans="10:12" x14ac:dyDescent="0.25">
      <c r="J1846" s="54"/>
      <c r="L1846" s="56"/>
    </row>
    <row r="1847" spans="10:12" x14ac:dyDescent="0.25">
      <c r="J1847" s="54"/>
      <c r="L1847" s="56"/>
    </row>
    <row r="1848" spans="10:12" x14ac:dyDescent="0.25">
      <c r="J1848" s="54"/>
      <c r="L1848" s="56"/>
    </row>
    <row r="1849" spans="10:12" x14ac:dyDescent="0.25">
      <c r="J1849" s="54"/>
      <c r="L1849" s="56"/>
    </row>
    <row r="1850" spans="10:12" x14ac:dyDescent="0.25">
      <c r="J1850" s="54"/>
      <c r="L1850" s="56"/>
    </row>
    <row r="1851" spans="10:12" x14ac:dyDescent="0.25">
      <c r="J1851" s="54"/>
      <c r="L1851" s="56"/>
    </row>
    <row r="1852" spans="10:12" x14ac:dyDescent="0.25">
      <c r="J1852" s="54"/>
      <c r="L1852" s="56"/>
    </row>
    <row r="1853" spans="10:12" x14ac:dyDescent="0.25">
      <c r="J1853" s="54"/>
      <c r="L1853" s="56"/>
    </row>
    <row r="1854" spans="10:12" x14ac:dyDescent="0.25">
      <c r="J1854" s="54"/>
      <c r="L1854" s="56"/>
    </row>
    <row r="1855" spans="10:12" x14ac:dyDescent="0.25">
      <c r="J1855" s="54"/>
      <c r="L1855" s="56"/>
    </row>
    <row r="1856" spans="10:12" x14ac:dyDescent="0.25">
      <c r="J1856" s="54"/>
      <c r="L1856" s="56"/>
    </row>
    <row r="1857" spans="10:12" x14ac:dyDescent="0.25">
      <c r="J1857" s="54"/>
      <c r="L1857" s="56"/>
    </row>
    <row r="1858" spans="10:12" x14ac:dyDescent="0.25">
      <c r="J1858" s="54"/>
      <c r="L1858" s="56"/>
    </row>
    <row r="1859" spans="10:12" x14ac:dyDescent="0.25">
      <c r="J1859" s="54"/>
      <c r="L1859" s="56"/>
    </row>
    <row r="1860" spans="10:12" x14ac:dyDescent="0.25">
      <c r="J1860" s="54"/>
      <c r="L1860" s="56"/>
    </row>
    <row r="1861" spans="10:12" x14ac:dyDescent="0.25">
      <c r="J1861" s="54"/>
      <c r="L1861" s="56"/>
    </row>
    <row r="1862" spans="10:12" x14ac:dyDescent="0.25">
      <c r="J1862" s="54"/>
      <c r="L1862" s="56"/>
    </row>
    <row r="1863" spans="10:12" x14ac:dyDescent="0.25">
      <c r="J1863" s="54"/>
      <c r="L1863" s="56"/>
    </row>
    <row r="1864" spans="10:12" x14ac:dyDescent="0.25">
      <c r="J1864" s="54"/>
      <c r="L1864" s="56"/>
    </row>
    <row r="1865" spans="10:12" x14ac:dyDescent="0.25">
      <c r="J1865" s="54"/>
      <c r="L1865" s="56"/>
    </row>
    <row r="1866" spans="10:12" x14ac:dyDescent="0.25">
      <c r="J1866" s="54"/>
      <c r="L1866" s="56"/>
    </row>
    <row r="1867" spans="10:12" x14ac:dyDescent="0.25">
      <c r="J1867" s="54"/>
      <c r="L1867" s="56"/>
    </row>
    <row r="1868" spans="10:12" x14ac:dyDescent="0.25">
      <c r="J1868" s="54"/>
      <c r="L1868" s="56"/>
    </row>
    <row r="1869" spans="10:12" x14ac:dyDescent="0.25">
      <c r="J1869" s="54"/>
      <c r="L1869" s="56"/>
    </row>
    <row r="1870" spans="10:12" x14ac:dyDescent="0.25">
      <c r="J1870" s="54"/>
      <c r="L1870" s="56"/>
    </row>
    <row r="1871" spans="10:12" x14ac:dyDescent="0.25">
      <c r="J1871" s="54"/>
      <c r="L1871" s="56"/>
    </row>
    <row r="1872" spans="10:12" x14ac:dyDescent="0.25">
      <c r="J1872" s="54"/>
      <c r="L1872" s="56"/>
    </row>
    <row r="1873" spans="10:12" x14ac:dyDescent="0.25">
      <c r="J1873" s="54"/>
      <c r="L1873" s="56"/>
    </row>
    <row r="1874" spans="10:12" x14ac:dyDescent="0.25">
      <c r="J1874" s="54"/>
      <c r="L1874" s="56"/>
    </row>
    <row r="1875" spans="10:12" x14ac:dyDescent="0.25">
      <c r="J1875" s="54"/>
      <c r="L1875" s="56"/>
    </row>
    <row r="1876" spans="10:12" x14ac:dyDescent="0.25">
      <c r="J1876" s="54"/>
      <c r="L1876" s="56"/>
    </row>
    <row r="1877" spans="10:12" x14ac:dyDescent="0.25">
      <c r="J1877" s="54"/>
      <c r="L1877" s="56"/>
    </row>
    <row r="1878" spans="10:12" x14ac:dyDescent="0.25">
      <c r="J1878" s="54"/>
      <c r="L1878" s="56"/>
    </row>
    <row r="1879" spans="10:12" x14ac:dyDescent="0.25">
      <c r="J1879" s="54"/>
      <c r="L1879" s="56"/>
    </row>
    <row r="1880" spans="10:12" x14ac:dyDescent="0.25">
      <c r="J1880" s="54"/>
      <c r="L1880" s="56"/>
    </row>
    <row r="1881" spans="10:12" x14ac:dyDescent="0.25">
      <c r="J1881" s="54"/>
      <c r="L1881" s="56"/>
    </row>
    <row r="1882" spans="10:12" x14ac:dyDescent="0.25">
      <c r="J1882" s="54"/>
      <c r="L1882" s="56"/>
    </row>
    <row r="1883" spans="10:12" x14ac:dyDescent="0.25">
      <c r="J1883" s="54"/>
      <c r="L1883" s="56"/>
    </row>
    <row r="1884" spans="10:12" x14ac:dyDescent="0.25">
      <c r="J1884" s="54"/>
      <c r="L1884" s="56"/>
    </row>
    <row r="1885" spans="10:12" x14ac:dyDescent="0.25">
      <c r="J1885" s="54"/>
      <c r="L1885" s="56"/>
    </row>
    <row r="1886" spans="10:12" x14ac:dyDescent="0.25">
      <c r="J1886" s="54"/>
      <c r="L1886" s="56"/>
    </row>
    <row r="1887" spans="10:12" x14ac:dyDescent="0.25">
      <c r="J1887" s="54"/>
      <c r="L1887" s="56"/>
    </row>
    <row r="1888" spans="10:12" x14ac:dyDescent="0.25">
      <c r="J1888" s="54"/>
      <c r="L1888" s="56"/>
    </row>
    <row r="1889" spans="10:12" x14ac:dyDescent="0.25">
      <c r="J1889" s="54"/>
      <c r="L1889" s="56"/>
    </row>
    <row r="1890" spans="10:12" x14ac:dyDescent="0.25">
      <c r="J1890" s="54"/>
      <c r="L1890" s="56"/>
    </row>
    <row r="1891" spans="10:12" x14ac:dyDescent="0.25">
      <c r="J1891" s="54"/>
      <c r="L1891" s="56"/>
    </row>
    <row r="1892" spans="10:12" x14ac:dyDescent="0.25">
      <c r="J1892" s="54"/>
      <c r="L1892" s="56"/>
    </row>
    <row r="1893" spans="10:12" x14ac:dyDescent="0.25">
      <c r="J1893" s="54"/>
      <c r="L1893" s="56"/>
    </row>
    <row r="1894" spans="10:12" x14ac:dyDescent="0.25">
      <c r="J1894" s="54"/>
      <c r="L1894" s="56"/>
    </row>
    <row r="1895" spans="10:12" x14ac:dyDescent="0.25">
      <c r="J1895" s="54"/>
      <c r="L1895" s="56"/>
    </row>
    <row r="1896" spans="10:12" x14ac:dyDescent="0.25">
      <c r="J1896" s="54"/>
      <c r="L1896" s="56"/>
    </row>
    <row r="1897" spans="10:12" x14ac:dyDescent="0.25">
      <c r="J1897" s="54"/>
      <c r="L1897" s="56"/>
    </row>
    <row r="1898" spans="10:12" x14ac:dyDescent="0.25">
      <c r="J1898" s="54"/>
      <c r="L1898" s="56"/>
    </row>
    <row r="1899" spans="10:12" x14ac:dyDescent="0.25">
      <c r="J1899" s="54"/>
      <c r="L1899" s="56"/>
    </row>
    <row r="1900" spans="10:12" x14ac:dyDescent="0.25">
      <c r="J1900" s="54"/>
      <c r="L1900" s="56"/>
    </row>
    <row r="1901" spans="10:12" x14ac:dyDescent="0.25">
      <c r="J1901" s="54"/>
      <c r="L1901" s="56"/>
    </row>
    <row r="1902" spans="10:12" x14ac:dyDescent="0.25">
      <c r="J1902" s="54"/>
      <c r="L1902" s="56"/>
    </row>
    <row r="1903" spans="10:12" x14ac:dyDescent="0.25">
      <c r="J1903" s="54"/>
      <c r="L1903" s="56"/>
    </row>
    <row r="1904" spans="10:12" x14ac:dyDescent="0.25">
      <c r="J1904" s="54"/>
      <c r="L1904" s="56"/>
    </row>
    <row r="1905" spans="10:12" x14ac:dyDescent="0.25">
      <c r="J1905" s="54"/>
      <c r="L1905" s="56"/>
    </row>
    <row r="1906" spans="10:12" x14ac:dyDescent="0.25">
      <c r="J1906" s="54"/>
      <c r="L1906" s="56"/>
    </row>
    <row r="1907" spans="10:12" x14ac:dyDescent="0.25">
      <c r="J1907" s="54"/>
      <c r="L1907" s="56"/>
    </row>
    <row r="1908" spans="10:12" x14ac:dyDescent="0.25">
      <c r="J1908" s="54"/>
      <c r="L1908" s="56"/>
    </row>
    <row r="1909" spans="10:12" x14ac:dyDescent="0.25">
      <c r="J1909" s="54"/>
      <c r="L1909" s="56"/>
    </row>
    <row r="1910" spans="10:12" x14ac:dyDescent="0.25">
      <c r="J1910" s="54"/>
      <c r="L1910" s="56"/>
    </row>
    <row r="1911" spans="10:12" x14ac:dyDescent="0.25">
      <c r="J1911" s="54"/>
      <c r="L1911" s="56"/>
    </row>
    <row r="1912" spans="10:12" x14ac:dyDescent="0.25">
      <c r="J1912" s="54"/>
      <c r="L1912" s="56"/>
    </row>
    <row r="1913" spans="10:12" x14ac:dyDescent="0.25">
      <c r="J1913" s="54"/>
      <c r="L1913" s="56"/>
    </row>
    <row r="1914" spans="10:12" x14ac:dyDescent="0.25">
      <c r="J1914" s="54"/>
      <c r="L1914" s="56"/>
    </row>
    <row r="1915" spans="10:12" x14ac:dyDescent="0.25">
      <c r="J1915" s="54"/>
      <c r="L1915" s="56"/>
    </row>
    <row r="1916" spans="10:12" x14ac:dyDescent="0.25">
      <c r="J1916" s="54"/>
      <c r="L1916" s="56"/>
    </row>
    <row r="1917" spans="10:12" x14ac:dyDescent="0.25">
      <c r="J1917" s="54"/>
      <c r="L1917" s="56"/>
    </row>
    <row r="1918" spans="10:12" x14ac:dyDescent="0.25">
      <c r="J1918" s="54"/>
      <c r="L1918" s="56"/>
    </row>
    <row r="1919" spans="10:12" x14ac:dyDescent="0.25">
      <c r="J1919" s="54"/>
      <c r="L1919" s="56"/>
    </row>
    <row r="1920" spans="10:12" x14ac:dyDescent="0.25">
      <c r="J1920" s="54"/>
      <c r="L1920" s="56"/>
    </row>
    <row r="1921" spans="10:12" x14ac:dyDescent="0.25">
      <c r="J1921" s="54"/>
      <c r="L1921" s="56"/>
    </row>
    <row r="1922" spans="10:12" x14ac:dyDescent="0.25">
      <c r="J1922" s="54"/>
      <c r="L1922" s="56"/>
    </row>
    <row r="1923" spans="10:12" x14ac:dyDescent="0.25">
      <c r="J1923" s="54"/>
      <c r="L1923" s="56"/>
    </row>
    <row r="1924" spans="10:12" x14ac:dyDescent="0.25">
      <c r="J1924" s="54"/>
      <c r="L1924" s="56"/>
    </row>
    <row r="1925" spans="10:12" x14ac:dyDescent="0.25">
      <c r="J1925" s="54"/>
      <c r="L1925" s="56"/>
    </row>
    <row r="1926" spans="10:12" x14ac:dyDescent="0.25">
      <c r="J1926" s="54"/>
      <c r="L1926" s="56"/>
    </row>
    <row r="1927" spans="10:12" x14ac:dyDescent="0.25">
      <c r="J1927" s="54"/>
      <c r="L1927" s="56"/>
    </row>
    <row r="1928" spans="10:12" x14ac:dyDescent="0.25">
      <c r="J1928" s="54"/>
      <c r="L1928" s="56"/>
    </row>
    <row r="1929" spans="10:12" x14ac:dyDescent="0.25">
      <c r="J1929" s="54"/>
      <c r="L1929" s="56"/>
    </row>
    <row r="1930" spans="10:12" x14ac:dyDescent="0.25">
      <c r="J1930" s="54"/>
      <c r="L1930" s="56"/>
    </row>
    <row r="1931" spans="10:12" x14ac:dyDescent="0.25">
      <c r="J1931" s="54"/>
      <c r="L1931" s="56"/>
    </row>
    <row r="1932" spans="10:12" x14ac:dyDescent="0.25">
      <c r="J1932" s="54"/>
      <c r="L1932" s="56"/>
    </row>
    <row r="1933" spans="10:12" x14ac:dyDescent="0.25">
      <c r="J1933" s="54"/>
      <c r="L1933" s="56"/>
    </row>
    <row r="1934" spans="10:12" x14ac:dyDescent="0.25">
      <c r="J1934" s="54"/>
      <c r="L1934" s="56"/>
    </row>
    <row r="1935" spans="10:12" x14ac:dyDescent="0.25">
      <c r="J1935" s="54"/>
      <c r="L1935" s="56"/>
    </row>
    <row r="1936" spans="10:12" x14ac:dyDescent="0.25">
      <c r="J1936" s="54"/>
      <c r="L1936" s="56"/>
    </row>
    <row r="1937" spans="10:12" x14ac:dyDescent="0.25">
      <c r="J1937" s="54"/>
      <c r="L1937" s="56"/>
    </row>
    <row r="1938" spans="10:12" x14ac:dyDescent="0.25">
      <c r="J1938" s="54"/>
      <c r="L1938" s="56"/>
    </row>
    <row r="1939" spans="10:12" x14ac:dyDescent="0.25">
      <c r="J1939" s="54"/>
      <c r="L1939" s="56"/>
    </row>
    <row r="1940" spans="10:12" x14ac:dyDescent="0.25">
      <c r="J1940" s="54"/>
      <c r="L1940" s="56"/>
    </row>
    <row r="1941" spans="10:12" x14ac:dyDescent="0.25">
      <c r="J1941" s="54"/>
      <c r="L1941" s="56"/>
    </row>
    <row r="1942" spans="10:12" x14ac:dyDescent="0.25">
      <c r="J1942" s="54"/>
      <c r="L1942" s="56"/>
    </row>
    <row r="1943" spans="10:12" x14ac:dyDescent="0.25">
      <c r="J1943" s="54"/>
      <c r="L1943" s="56"/>
    </row>
    <row r="1944" spans="10:12" x14ac:dyDescent="0.25">
      <c r="J1944" s="54"/>
      <c r="L1944" s="56"/>
    </row>
    <row r="1945" spans="10:12" x14ac:dyDescent="0.25">
      <c r="J1945" s="54"/>
      <c r="L1945" s="56"/>
    </row>
    <row r="1946" spans="10:12" x14ac:dyDescent="0.25">
      <c r="J1946" s="54"/>
      <c r="L1946" s="56"/>
    </row>
    <row r="1947" spans="10:12" x14ac:dyDescent="0.25">
      <c r="J1947" s="54"/>
      <c r="L1947" s="56"/>
    </row>
    <row r="1948" spans="10:12" x14ac:dyDescent="0.25">
      <c r="J1948" s="54"/>
      <c r="L1948" s="56"/>
    </row>
    <row r="1949" spans="10:12" x14ac:dyDescent="0.25">
      <c r="J1949" s="54"/>
      <c r="L1949" s="56"/>
    </row>
    <row r="1950" spans="10:12" x14ac:dyDescent="0.25">
      <c r="J1950" s="54"/>
      <c r="L1950" s="56"/>
    </row>
    <row r="1951" spans="10:12" x14ac:dyDescent="0.25">
      <c r="J1951" s="54"/>
      <c r="L1951" s="56"/>
    </row>
    <row r="1952" spans="10:12" x14ac:dyDescent="0.25">
      <c r="J1952" s="54"/>
      <c r="L1952" s="56"/>
    </row>
    <row r="1953" spans="10:12" x14ac:dyDescent="0.25">
      <c r="J1953" s="54"/>
      <c r="L1953" s="56"/>
    </row>
    <row r="1954" spans="10:12" x14ac:dyDescent="0.25">
      <c r="J1954" s="54"/>
      <c r="L1954" s="56"/>
    </row>
    <row r="1955" spans="10:12" x14ac:dyDescent="0.25">
      <c r="J1955" s="54"/>
      <c r="L1955" s="56"/>
    </row>
    <row r="1956" spans="10:12" x14ac:dyDescent="0.25">
      <c r="J1956" s="54"/>
      <c r="L1956" s="56"/>
    </row>
    <row r="1957" spans="10:12" x14ac:dyDescent="0.25">
      <c r="J1957" s="54"/>
      <c r="L1957" s="56"/>
    </row>
    <row r="1958" spans="10:12" x14ac:dyDescent="0.25">
      <c r="J1958" s="54"/>
      <c r="L1958" s="56"/>
    </row>
    <row r="1959" spans="10:12" x14ac:dyDescent="0.25">
      <c r="J1959" s="54"/>
      <c r="L1959" s="56"/>
    </row>
    <row r="1960" spans="10:12" x14ac:dyDescent="0.25">
      <c r="J1960" s="54"/>
      <c r="L1960" s="56"/>
    </row>
    <row r="1961" spans="10:12" x14ac:dyDescent="0.25">
      <c r="J1961" s="54"/>
      <c r="L1961" s="56"/>
    </row>
    <row r="1962" spans="10:12" x14ac:dyDescent="0.25">
      <c r="J1962" s="54"/>
      <c r="L1962" s="56"/>
    </row>
    <row r="1963" spans="10:12" x14ac:dyDescent="0.25">
      <c r="J1963" s="54"/>
      <c r="L1963" s="56"/>
    </row>
    <row r="1964" spans="10:12" x14ac:dyDescent="0.25">
      <c r="J1964" s="54"/>
      <c r="L1964" s="56"/>
    </row>
    <row r="1965" spans="10:12" x14ac:dyDescent="0.25">
      <c r="J1965" s="54"/>
      <c r="L1965" s="56"/>
    </row>
    <row r="1966" spans="10:12" x14ac:dyDescent="0.25">
      <c r="J1966" s="54"/>
      <c r="L1966" s="56"/>
    </row>
    <row r="1967" spans="10:12" x14ac:dyDescent="0.25">
      <c r="J1967" s="54"/>
      <c r="L1967" s="56"/>
    </row>
    <row r="1968" spans="10:12" x14ac:dyDescent="0.25">
      <c r="J1968" s="54"/>
      <c r="L1968" s="56"/>
    </row>
    <row r="1969" spans="10:12" x14ac:dyDescent="0.25">
      <c r="J1969" s="54"/>
      <c r="L1969" s="56"/>
    </row>
    <row r="1970" spans="10:12" x14ac:dyDescent="0.25">
      <c r="J1970" s="54"/>
      <c r="L1970" s="56"/>
    </row>
    <row r="1971" spans="10:12" x14ac:dyDescent="0.25">
      <c r="J1971" s="54"/>
      <c r="L1971" s="56"/>
    </row>
    <row r="1972" spans="10:12" x14ac:dyDescent="0.25">
      <c r="J1972" s="54"/>
      <c r="L1972" s="56"/>
    </row>
    <row r="1973" spans="10:12" x14ac:dyDescent="0.25">
      <c r="J1973" s="54"/>
      <c r="L1973" s="56"/>
    </row>
    <row r="1974" spans="10:12" x14ac:dyDescent="0.25">
      <c r="J1974" s="54"/>
      <c r="L1974" s="56"/>
    </row>
    <row r="1975" spans="10:12" x14ac:dyDescent="0.25">
      <c r="J1975" s="54"/>
      <c r="L1975" s="56"/>
    </row>
    <row r="1976" spans="10:12" x14ac:dyDescent="0.25">
      <c r="J1976" s="54"/>
      <c r="L1976" s="56"/>
    </row>
    <row r="1977" spans="10:12" x14ac:dyDescent="0.25">
      <c r="J1977" s="54"/>
      <c r="L1977" s="56"/>
    </row>
    <row r="1978" spans="10:12" x14ac:dyDescent="0.25">
      <c r="J1978" s="54"/>
      <c r="L1978" s="56"/>
    </row>
    <row r="1979" spans="10:12" x14ac:dyDescent="0.25">
      <c r="J1979" s="54"/>
      <c r="L1979" s="56"/>
    </row>
    <row r="1980" spans="10:12" x14ac:dyDescent="0.25">
      <c r="J1980" s="54"/>
      <c r="L1980" s="56"/>
    </row>
    <row r="1981" spans="10:12" x14ac:dyDescent="0.25">
      <c r="J1981" s="54"/>
      <c r="L1981" s="56"/>
    </row>
    <row r="1982" spans="10:12" x14ac:dyDescent="0.25">
      <c r="J1982" s="54"/>
      <c r="L1982" s="56"/>
    </row>
    <row r="1983" spans="10:12" x14ac:dyDescent="0.25">
      <c r="J1983" s="54"/>
      <c r="L1983" s="56"/>
    </row>
    <row r="1984" spans="10:12" x14ac:dyDescent="0.25">
      <c r="J1984" s="54"/>
      <c r="L1984" s="56"/>
    </row>
    <row r="1985" spans="10:12" x14ac:dyDescent="0.25">
      <c r="J1985" s="54"/>
      <c r="L1985" s="56"/>
    </row>
    <row r="1986" spans="10:12" x14ac:dyDescent="0.25">
      <c r="J1986" s="54"/>
      <c r="L1986" s="56"/>
    </row>
    <row r="1987" spans="10:12" x14ac:dyDescent="0.25">
      <c r="J1987" s="54"/>
      <c r="L1987" s="56"/>
    </row>
    <row r="1988" spans="10:12" x14ac:dyDescent="0.25">
      <c r="J1988" s="54"/>
      <c r="L1988" s="56"/>
    </row>
    <row r="1989" spans="10:12" x14ac:dyDescent="0.25">
      <c r="J1989" s="54"/>
      <c r="L1989" s="56"/>
    </row>
    <row r="1990" spans="10:12" x14ac:dyDescent="0.25">
      <c r="J1990" s="54"/>
      <c r="L1990" s="56"/>
    </row>
    <row r="1991" spans="10:12" x14ac:dyDescent="0.25">
      <c r="J1991" s="54"/>
      <c r="L1991" s="56"/>
    </row>
    <row r="1992" spans="10:12" x14ac:dyDescent="0.25">
      <c r="J1992" s="54"/>
      <c r="L1992" s="56"/>
    </row>
    <row r="1993" spans="10:12" x14ac:dyDescent="0.25">
      <c r="J1993" s="54"/>
      <c r="L1993" s="56"/>
    </row>
    <row r="1994" spans="10:12" x14ac:dyDescent="0.25">
      <c r="J1994" s="54"/>
      <c r="L1994" s="56"/>
    </row>
    <row r="1995" spans="10:12" x14ac:dyDescent="0.25">
      <c r="J1995" s="54"/>
      <c r="L1995" s="56"/>
    </row>
    <row r="1996" spans="10:12" x14ac:dyDescent="0.25">
      <c r="J1996" s="54"/>
      <c r="L1996" s="56"/>
    </row>
    <row r="1997" spans="10:12" x14ac:dyDescent="0.25">
      <c r="J1997" s="54"/>
      <c r="L1997" s="56"/>
    </row>
    <row r="1998" spans="10:12" x14ac:dyDescent="0.25">
      <c r="J1998" s="54"/>
      <c r="L1998" s="56"/>
    </row>
    <row r="1999" spans="10:12" x14ac:dyDescent="0.25">
      <c r="J1999" s="54"/>
      <c r="L1999" s="56"/>
    </row>
    <row r="2000" spans="10:12" x14ac:dyDescent="0.25">
      <c r="J2000" s="54"/>
      <c r="L2000" s="56"/>
    </row>
    <row r="2001" spans="10:12" x14ac:dyDescent="0.25">
      <c r="J2001" s="54"/>
      <c r="L2001" s="56"/>
    </row>
    <row r="2002" spans="10:12" x14ac:dyDescent="0.25">
      <c r="J2002" s="54"/>
      <c r="L2002" s="56"/>
    </row>
    <row r="2003" spans="10:12" x14ac:dyDescent="0.25">
      <c r="J2003" s="54"/>
      <c r="L2003" s="56"/>
    </row>
    <row r="2004" spans="10:12" x14ac:dyDescent="0.25">
      <c r="J2004" s="54"/>
      <c r="L2004" s="56"/>
    </row>
    <row r="2005" spans="10:12" x14ac:dyDescent="0.25">
      <c r="J2005" s="54"/>
      <c r="L2005" s="56"/>
    </row>
    <row r="2006" spans="10:12" x14ac:dyDescent="0.25">
      <c r="J2006" s="54"/>
      <c r="L2006" s="56"/>
    </row>
    <row r="2007" spans="10:12" x14ac:dyDescent="0.25">
      <c r="J2007" s="54"/>
      <c r="L2007" s="56"/>
    </row>
    <row r="2008" spans="10:12" x14ac:dyDescent="0.25">
      <c r="J2008" s="54"/>
      <c r="L2008" s="56"/>
    </row>
    <row r="2009" spans="10:12" x14ac:dyDescent="0.25">
      <c r="J2009" s="54"/>
      <c r="L2009" s="56"/>
    </row>
    <row r="2010" spans="10:12" x14ac:dyDescent="0.25">
      <c r="J2010" s="54"/>
      <c r="L2010" s="56"/>
    </row>
    <row r="2011" spans="10:12" x14ac:dyDescent="0.25">
      <c r="J2011" s="54"/>
      <c r="L2011" s="56"/>
    </row>
    <row r="2012" spans="10:12" x14ac:dyDescent="0.25">
      <c r="J2012" s="54"/>
      <c r="L2012" s="56"/>
    </row>
    <row r="2013" spans="10:12" x14ac:dyDescent="0.25">
      <c r="J2013" s="54"/>
      <c r="L2013" s="56"/>
    </row>
    <row r="2014" spans="10:12" x14ac:dyDescent="0.25">
      <c r="J2014" s="54"/>
      <c r="L2014" s="56"/>
    </row>
    <row r="2015" spans="10:12" x14ac:dyDescent="0.25">
      <c r="J2015" s="54"/>
      <c r="L2015" s="56"/>
    </row>
    <row r="2016" spans="10:12" x14ac:dyDescent="0.25">
      <c r="J2016" s="54"/>
      <c r="L2016" s="56"/>
    </row>
    <row r="2017" spans="10:12" x14ac:dyDescent="0.25">
      <c r="J2017" s="54"/>
      <c r="L2017" s="56"/>
    </row>
    <row r="2018" spans="10:12" x14ac:dyDescent="0.25">
      <c r="J2018" s="54"/>
      <c r="L2018" s="56"/>
    </row>
    <row r="2019" spans="10:12" x14ac:dyDescent="0.25">
      <c r="J2019" s="54"/>
      <c r="L2019" s="56"/>
    </row>
    <row r="2020" spans="10:12" x14ac:dyDescent="0.25">
      <c r="J2020" s="54"/>
      <c r="L2020" s="56"/>
    </row>
    <row r="2021" spans="10:12" x14ac:dyDescent="0.25">
      <c r="J2021" s="54"/>
      <c r="L2021" s="56"/>
    </row>
    <row r="2022" spans="10:12" x14ac:dyDescent="0.25">
      <c r="J2022" s="54"/>
      <c r="L2022" s="56"/>
    </row>
    <row r="2023" spans="10:12" x14ac:dyDescent="0.25">
      <c r="J2023" s="54"/>
      <c r="L2023" s="56"/>
    </row>
    <row r="2024" spans="10:12" x14ac:dyDescent="0.25">
      <c r="J2024" s="54"/>
      <c r="L2024" s="56"/>
    </row>
    <row r="2025" spans="10:12" x14ac:dyDescent="0.25">
      <c r="J2025" s="54"/>
      <c r="L2025" s="56"/>
    </row>
    <row r="2026" spans="10:12" x14ac:dyDescent="0.25">
      <c r="J2026" s="54"/>
      <c r="L2026" s="56"/>
    </row>
    <row r="2027" spans="10:12" x14ac:dyDescent="0.25">
      <c r="J2027" s="54"/>
      <c r="L2027" s="56"/>
    </row>
    <row r="2028" spans="10:12" x14ac:dyDescent="0.25">
      <c r="J2028" s="54"/>
      <c r="L2028" s="56"/>
    </row>
    <row r="2029" spans="10:12" x14ac:dyDescent="0.25">
      <c r="J2029" s="54"/>
      <c r="L2029" s="56"/>
    </row>
    <row r="2030" spans="10:12" x14ac:dyDescent="0.25">
      <c r="J2030" s="54"/>
      <c r="L2030" s="56"/>
    </row>
    <row r="2031" spans="10:12" x14ac:dyDescent="0.25">
      <c r="J2031" s="54"/>
      <c r="L2031" s="56"/>
    </row>
    <row r="2032" spans="10:12" x14ac:dyDescent="0.25">
      <c r="J2032" s="54"/>
      <c r="L2032" s="56"/>
    </row>
    <row r="2033" spans="10:12" x14ac:dyDescent="0.25">
      <c r="J2033" s="54"/>
      <c r="L2033" s="56"/>
    </row>
    <row r="2034" spans="10:12" x14ac:dyDescent="0.25">
      <c r="J2034" s="54"/>
      <c r="L2034" s="56"/>
    </row>
    <row r="2035" spans="10:12" x14ac:dyDescent="0.25">
      <c r="J2035" s="54"/>
      <c r="L2035" s="56"/>
    </row>
    <row r="2036" spans="10:12" x14ac:dyDescent="0.25">
      <c r="J2036" s="54"/>
      <c r="L2036" s="56"/>
    </row>
    <row r="2037" spans="10:12" x14ac:dyDescent="0.25">
      <c r="J2037" s="54"/>
      <c r="L2037" s="56"/>
    </row>
    <row r="2038" spans="10:12" x14ac:dyDescent="0.25">
      <c r="J2038" s="54"/>
      <c r="L2038" s="56"/>
    </row>
    <row r="2039" spans="10:12" x14ac:dyDescent="0.25">
      <c r="J2039" s="54"/>
      <c r="L2039" s="56"/>
    </row>
    <row r="2040" spans="10:12" x14ac:dyDescent="0.25">
      <c r="J2040" s="54"/>
      <c r="L2040" s="56"/>
    </row>
    <row r="2041" spans="10:12" x14ac:dyDescent="0.25">
      <c r="J2041" s="54"/>
      <c r="L2041" s="56"/>
    </row>
    <row r="2042" spans="10:12" x14ac:dyDescent="0.25">
      <c r="J2042" s="54"/>
      <c r="L2042" s="56"/>
    </row>
    <row r="2043" spans="10:12" x14ac:dyDescent="0.25">
      <c r="J2043" s="54"/>
      <c r="L2043" s="56"/>
    </row>
    <row r="2044" spans="10:12" x14ac:dyDescent="0.25">
      <c r="J2044" s="54"/>
      <c r="L2044" s="56"/>
    </row>
    <row r="2045" spans="10:12" x14ac:dyDescent="0.25">
      <c r="J2045" s="54"/>
      <c r="L2045" s="56"/>
    </row>
    <row r="2046" spans="10:12" x14ac:dyDescent="0.25">
      <c r="J2046" s="54"/>
      <c r="L2046" s="56"/>
    </row>
    <row r="2047" spans="10:12" x14ac:dyDescent="0.25">
      <c r="J2047" s="54"/>
      <c r="L2047" s="56"/>
    </row>
    <row r="2048" spans="10:12" x14ac:dyDescent="0.25">
      <c r="J2048" s="54"/>
      <c r="L2048" s="56"/>
    </row>
    <row r="2049" spans="10:12" x14ac:dyDescent="0.25">
      <c r="J2049" s="54"/>
      <c r="L2049" s="56"/>
    </row>
    <row r="2050" spans="10:12" x14ac:dyDescent="0.25">
      <c r="J2050" s="54"/>
      <c r="L2050" s="56"/>
    </row>
    <row r="2051" spans="10:12" x14ac:dyDescent="0.25">
      <c r="J2051" s="54"/>
      <c r="L2051" s="56"/>
    </row>
    <row r="2052" spans="10:12" x14ac:dyDescent="0.25">
      <c r="J2052" s="54"/>
      <c r="L2052" s="56"/>
    </row>
    <row r="2053" spans="10:12" x14ac:dyDescent="0.25">
      <c r="J2053" s="54"/>
      <c r="L2053" s="56"/>
    </row>
    <row r="2054" spans="10:12" x14ac:dyDescent="0.25">
      <c r="J2054" s="54"/>
      <c r="L2054" s="56"/>
    </row>
    <row r="2055" spans="10:12" x14ac:dyDescent="0.25">
      <c r="J2055" s="54"/>
      <c r="L2055" s="56"/>
    </row>
    <row r="2056" spans="10:12" x14ac:dyDescent="0.25">
      <c r="J2056" s="54"/>
      <c r="L2056" s="56"/>
    </row>
    <row r="2057" spans="10:12" x14ac:dyDescent="0.25">
      <c r="J2057" s="54"/>
      <c r="L2057" s="56"/>
    </row>
    <row r="2058" spans="10:12" x14ac:dyDescent="0.25">
      <c r="J2058" s="54"/>
      <c r="L2058" s="56"/>
    </row>
    <row r="2059" spans="10:12" x14ac:dyDescent="0.25">
      <c r="J2059" s="54"/>
      <c r="L2059" s="56"/>
    </row>
    <row r="2060" spans="10:12" x14ac:dyDescent="0.25">
      <c r="J2060" s="54"/>
      <c r="L2060" s="56"/>
    </row>
    <row r="2061" spans="10:12" x14ac:dyDescent="0.25">
      <c r="J2061" s="54"/>
      <c r="L2061" s="56"/>
    </row>
    <row r="2062" spans="10:12" x14ac:dyDescent="0.25">
      <c r="J2062" s="54"/>
      <c r="L2062" s="56"/>
    </row>
    <row r="2063" spans="10:12" x14ac:dyDescent="0.25">
      <c r="J2063" s="54"/>
      <c r="L2063" s="56"/>
    </row>
    <row r="2064" spans="10:12" x14ac:dyDescent="0.25">
      <c r="J2064" s="54"/>
      <c r="L2064" s="56"/>
    </row>
    <row r="2065" spans="10:12" x14ac:dyDescent="0.25">
      <c r="J2065" s="54"/>
      <c r="L2065" s="56"/>
    </row>
    <row r="2066" spans="10:12" x14ac:dyDescent="0.25">
      <c r="J2066" s="54"/>
      <c r="L2066" s="56"/>
    </row>
    <row r="2067" spans="10:12" x14ac:dyDescent="0.25">
      <c r="J2067" s="54"/>
      <c r="L2067" s="56"/>
    </row>
    <row r="2068" spans="10:12" x14ac:dyDescent="0.25">
      <c r="J2068" s="54"/>
      <c r="L2068" s="56"/>
    </row>
    <row r="2069" spans="10:12" x14ac:dyDescent="0.25">
      <c r="J2069" s="54"/>
      <c r="L2069" s="56"/>
    </row>
    <row r="2070" spans="10:12" x14ac:dyDescent="0.25">
      <c r="J2070" s="54"/>
      <c r="L2070" s="56"/>
    </row>
    <row r="2071" spans="10:12" x14ac:dyDescent="0.25">
      <c r="J2071" s="54"/>
      <c r="L2071" s="56"/>
    </row>
    <row r="2072" spans="10:12" x14ac:dyDescent="0.25">
      <c r="J2072" s="54"/>
      <c r="L2072" s="56"/>
    </row>
    <row r="2073" spans="10:12" x14ac:dyDescent="0.25">
      <c r="J2073" s="54"/>
      <c r="L2073" s="56"/>
    </row>
    <row r="2074" spans="10:12" x14ac:dyDescent="0.25">
      <c r="J2074" s="54"/>
      <c r="L2074" s="56"/>
    </row>
    <row r="2075" spans="10:12" x14ac:dyDescent="0.25">
      <c r="J2075" s="54"/>
      <c r="L2075" s="56"/>
    </row>
    <row r="2076" spans="10:12" x14ac:dyDescent="0.25">
      <c r="J2076" s="54"/>
      <c r="L2076" s="56"/>
    </row>
    <row r="2077" spans="10:12" x14ac:dyDescent="0.25">
      <c r="J2077" s="54"/>
      <c r="L2077" s="56"/>
    </row>
    <row r="2078" spans="10:12" x14ac:dyDescent="0.25">
      <c r="J2078" s="54"/>
      <c r="L2078" s="56"/>
    </row>
    <row r="2079" spans="10:12" x14ac:dyDescent="0.25">
      <c r="J2079" s="54"/>
      <c r="L2079" s="56"/>
    </row>
    <row r="2080" spans="10:12" x14ac:dyDescent="0.25">
      <c r="J2080" s="54"/>
      <c r="L2080" s="56"/>
    </row>
    <row r="2081" spans="10:12" x14ac:dyDescent="0.25">
      <c r="J2081" s="54"/>
      <c r="L2081" s="56"/>
    </row>
    <row r="2082" spans="10:12" x14ac:dyDescent="0.25">
      <c r="J2082" s="54"/>
      <c r="L2082" s="56"/>
    </row>
    <row r="2083" spans="10:12" x14ac:dyDescent="0.25">
      <c r="J2083" s="54"/>
      <c r="L2083" s="56"/>
    </row>
    <row r="2084" spans="10:12" x14ac:dyDescent="0.25">
      <c r="J2084" s="54"/>
      <c r="L2084" s="56"/>
    </row>
    <row r="2085" spans="10:12" x14ac:dyDescent="0.25">
      <c r="J2085" s="54"/>
      <c r="L2085" s="56"/>
    </row>
    <row r="2086" spans="10:12" x14ac:dyDescent="0.25">
      <c r="J2086" s="54"/>
      <c r="L2086" s="56"/>
    </row>
    <row r="2087" spans="10:12" x14ac:dyDescent="0.25">
      <c r="J2087" s="54"/>
      <c r="L2087" s="56"/>
    </row>
    <row r="2088" spans="10:12" x14ac:dyDescent="0.25">
      <c r="J2088" s="54"/>
      <c r="L2088" s="56"/>
    </row>
    <row r="2089" spans="10:12" x14ac:dyDescent="0.25">
      <c r="J2089" s="54"/>
      <c r="L2089" s="56"/>
    </row>
    <row r="2090" spans="10:12" x14ac:dyDescent="0.25">
      <c r="J2090" s="54"/>
      <c r="L2090" s="56"/>
    </row>
    <row r="2091" spans="10:12" x14ac:dyDescent="0.25">
      <c r="J2091" s="54"/>
      <c r="L2091" s="56"/>
    </row>
    <row r="2092" spans="10:12" x14ac:dyDescent="0.25">
      <c r="J2092" s="54"/>
      <c r="L2092" s="56"/>
    </row>
    <row r="2093" spans="10:12" x14ac:dyDescent="0.25">
      <c r="J2093" s="54"/>
      <c r="L2093" s="56"/>
    </row>
    <row r="2094" spans="10:12" x14ac:dyDescent="0.25">
      <c r="J2094" s="54"/>
      <c r="L2094" s="56"/>
    </row>
    <row r="2095" spans="10:12" x14ac:dyDescent="0.25">
      <c r="J2095" s="54"/>
      <c r="L2095" s="56"/>
    </row>
    <row r="2096" spans="10:12" x14ac:dyDescent="0.25">
      <c r="J2096" s="54"/>
      <c r="L2096" s="56"/>
    </row>
    <row r="2097" spans="10:12" x14ac:dyDescent="0.25">
      <c r="J2097" s="54"/>
      <c r="L2097" s="56"/>
    </row>
    <row r="2098" spans="10:12" x14ac:dyDescent="0.25">
      <c r="J2098" s="54"/>
      <c r="L2098" s="56"/>
    </row>
    <row r="2099" spans="10:12" x14ac:dyDescent="0.25">
      <c r="J2099" s="54"/>
      <c r="L2099" s="56"/>
    </row>
    <row r="2100" spans="10:12" x14ac:dyDescent="0.25">
      <c r="J2100" s="54"/>
      <c r="L2100" s="56"/>
    </row>
    <row r="2101" spans="10:12" x14ac:dyDescent="0.25">
      <c r="J2101" s="54"/>
      <c r="L2101" s="56"/>
    </row>
    <row r="2102" spans="10:12" x14ac:dyDescent="0.25">
      <c r="J2102" s="54"/>
      <c r="L2102" s="56"/>
    </row>
    <row r="2103" spans="10:12" x14ac:dyDescent="0.25">
      <c r="J2103" s="54"/>
      <c r="L2103" s="56"/>
    </row>
    <row r="2104" spans="10:12" x14ac:dyDescent="0.25">
      <c r="J2104" s="54"/>
      <c r="L2104" s="56"/>
    </row>
    <row r="2105" spans="10:12" x14ac:dyDescent="0.25">
      <c r="J2105" s="54"/>
      <c r="L2105" s="56"/>
    </row>
    <row r="2106" spans="10:12" x14ac:dyDescent="0.25">
      <c r="J2106" s="54"/>
      <c r="L2106" s="56"/>
    </row>
    <row r="2107" spans="10:12" x14ac:dyDescent="0.25">
      <c r="J2107" s="54"/>
      <c r="L2107" s="56"/>
    </row>
    <row r="2108" spans="10:12" x14ac:dyDescent="0.25">
      <c r="J2108" s="54"/>
      <c r="L2108" s="56"/>
    </row>
    <row r="2109" spans="10:12" x14ac:dyDescent="0.25">
      <c r="J2109" s="54"/>
      <c r="L2109" s="56"/>
    </row>
    <row r="2110" spans="10:12" x14ac:dyDescent="0.25">
      <c r="J2110" s="54"/>
      <c r="L2110" s="56"/>
    </row>
    <row r="2111" spans="10:12" x14ac:dyDescent="0.25">
      <c r="J2111" s="54"/>
      <c r="L2111" s="56"/>
    </row>
    <row r="2112" spans="10:12" x14ac:dyDescent="0.25">
      <c r="J2112" s="54"/>
      <c r="L2112" s="56"/>
    </row>
    <row r="2113" spans="10:12" x14ac:dyDescent="0.25">
      <c r="J2113" s="54"/>
      <c r="L2113" s="56"/>
    </row>
    <row r="2114" spans="10:12" x14ac:dyDescent="0.25">
      <c r="J2114" s="54"/>
      <c r="L2114" s="56"/>
    </row>
    <row r="2115" spans="10:12" x14ac:dyDescent="0.25">
      <c r="J2115" s="54"/>
      <c r="L2115" s="56"/>
    </row>
    <row r="2116" spans="10:12" x14ac:dyDescent="0.25">
      <c r="J2116" s="54"/>
      <c r="L2116" s="56"/>
    </row>
    <row r="2117" spans="10:12" x14ac:dyDescent="0.25">
      <c r="J2117" s="54"/>
      <c r="L2117" s="56"/>
    </row>
    <row r="2118" spans="10:12" x14ac:dyDescent="0.25">
      <c r="J2118" s="54"/>
      <c r="L2118" s="56"/>
    </row>
    <row r="2119" spans="10:12" x14ac:dyDescent="0.25">
      <c r="J2119" s="54"/>
      <c r="L2119" s="56"/>
    </row>
    <row r="2120" spans="10:12" x14ac:dyDescent="0.25">
      <c r="J2120" s="54"/>
      <c r="L2120" s="56"/>
    </row>
    <row r="2121" spans="10:12" x14ac:dyDescent="0.25">
      <c r="J2121" s="54"/>
      <c r="L2121" s="56"/>
    </row>
    <row r="2122" spans="10:12" x14ac:dyDescent="0.25">
      <c r="J2122" s="54"/>
      <c r="L2122" s="56"/>
    </row>
    <row r="2123" spans="10:12" x14ac:dyDescent="0.25">
      <c r="J2123" s="54"/>
      <c r="L2123" s="56"/>
    </row>
    <row r="2124" spans="10:12" x14ac:dyDescent="0.25">
      <c r="J2124" s="54"/>
      <c r="L2124" s="56"/>
    </row>
    <row r="2125" spans="10:12" x14ac:dyDescent="0.25">
      <c r="J2125" s="54"/>
      <c r="L2125" s="56"/>
    </row>
    <row r="2126" spans="10:12" x14ac:dyDescent="0.25">
      <c r="J2126" s="54"/>
      <c r="L2126" s="56"/>
    </row>
    <row r="2127" spans="10:12" x14ac:dyDescent="0.25">
      <c r="J2127" s="54"/>
      <c r="L2127" s="56"/>
    </row>
    <row r="2128" spans="10:12" x14ac:dyDescent="0.25">
      <c r="J2128" s="54"/>
      <c r="L2128" s="56"/>
    </row>
    <row r="2129" spans="10:12" x14ac:dyDescent="0.25">
      <c r="J2129" s="54"/>
      <c r="L2129" s="56"/>
    </row>
    <row r="2130" spans="10:12" x14ac:dyDescent="0.25">
      <c r="J2130" s="54"/>
      <c r="L2130" s="56"/>
    </row>
    <row r="2131" spans="10:12" x14ac:dyDescent="0.25">
      <c r="J2131" s="54"/>
      <c r="L2131" s="56"/>
    </row>
    <row r="2132" spans="10:12" x14ac:dyDescent="0.25">
      <c r="J2132" s="54"/>
      <c r="L2132" s="56"/>
    </row>
    <row r="2133" spans="10:12" x14ac:dyDescent="0.25">
      <c r="J2133" s="54"/>
      <c r="L2133" s="56"/>
    </row>
    <row r="2134" spans="10:12" x14ac:dyDescent="0.25">
      <c r="J2134" s="54"/>
      <c r="L2134" s="56"/>
    </row>
    <row r="2135" spans="10:12" x14ac:dyDescent="0.25">
      <c r="J2135" s="54"/>
      <c r="L2135" s="56"/>
    </row>
    <row r="2136" spans="10:12" x14ac:dyDescent="0.25">
      <c r="J2136" s="54"/>
      <c r="L2136" s="56"/>
    </row>
    <row r="2137" spans="10:12" x14ac:dyDescent="0.25">
      <c r="J2137" s="54"/>
      <c r="L2137" s="56"/>
    </row>
    <row r="2138" spans="10:12" x14ac:dyDescent="0.25">
      <c r="J2138" s="54"/>
      <c r="L2138" s="56"/>
    </row>
    <row r="2139" spans="10:12" x14ac:dyDescent="0.25">
      <c r="J2139" s="54"/>
      <c r="L2139" s="56"/>
    </row>
    <row r="2140" spans="10:12" x14ac:dyDescent="0.25">
      <c r="J2140" s="54"/>
      <c r="L2140" s="56"/>
    </row>
    <row r="2141" spans="10:12" x14ac:dyDescent="0.25">
      <c r="J2141" s="54"/>
      <c r="L2141" s="56"/>
    </row>
    <row r="2142" spans="10:12" x14ac:dyDescent="0.25">
      <c r="J2142" s="54"/>
      <c r="L2142" s="56"/>
    </row>
    <row r="2143" spans="10:12" x14ac:dyDescent="0.25">
      <c r="J2143" s="54"/>
      <c r="L2143" s="56"/>
    </row>
    <row r="2144" spans="10:12" x14ac:dyDescent="0.25">
      <c r="J2144" s="54"/>
      <c r="L2144" s="56"/>
    </row>
    <row r="2145" spans="10:12" x14ac:dyDescent="0.25">
      <c r="J2145" s="54"/>
      <c r="L2145" s="56"/>
    </row>
    <row r="2146" spans="10:12" x14ac:dyDescent="0.25">
      <c r="J2146" s="54"/>
      <c r="L2146" s="56"/>
    </row>
    <row r="2147" spans="10:12" x14ac:dyDescent="0.25">
      <c r="J2147" s="54"/>
      <c r="L2147" s="56"/>
    </row>
    <row r="2148" spans="10:12" x14ac:dyDescent="0.25">
      <c r="J2148" s="54"/>
      <c r="L2148" s="56"/>
    </row>
    <row r="2149" spans="10:12" x14ac:dyDescent="0.25">
      <c r="J2149" s="54"/>
      <c r="L2149" s="56"/>
    </row>
    <row r="2150" spans="10:12" x14ac:dyDescent="0.25">
      <c r="J2150" s="54"/>
      <c r="L2150" s="56"/>
    </row>
    <row r="2151" spans="10:12" x14ac:dyDescent="0.25">
      <c r="J2151" s="54"/>
      <c r="L2151" s="56"/>
    </row>
    <row r="2152" spans="10:12" x14ac:dyDescent="0.25">
      <c r="J2152" s="54"/>
      <c r="L2152" s="56"/>
    </row>
    <row r="2153" spans="10:12" x14ac:dyDescent="0.25">
      <c r="J2153" s="54"/>
      <c r="L2153" s="56"/>
    </row>
    <row r="2154" spans="10:12" x14ac:dyDescent="0.25">
      <c r="J2154" s="54"/>
      <c r="L2154" s="56"/>
    </row>
    <row r="2155" spans="10:12" x14ac:dyDescent="0.25">
      <c r="J2155" s="54"/>
      <c r="L2155" s="56"/>
    </row>
    <row r="2156" spans="10:12" x14ac:dyDescent="0.25">
      <c r="J2156" s="54"/>
      <c r="L2156" s="56"/>
    </row>
    <row r="2157" spans="10:12" x14ac:dyDescent="0.25">
      <c r="J2157" s="54"/>
      <c r="L2157" s="56"/>
    </row>
    <row r="2158" spans="10:12" x14ac:dyDescent="0.25">
      <c r="J2158" s="54"/>
      <c r="L2158" s="56"/>
    </row>
    <row r="2159" spans="10:12" x14ac:dyDescent="0.25">
      <c r="J2159" s="54"/>
      <c r="L2159" s="56"/>
    </row>
    <row r="2160" spans="10:12" x14ac:dyDescent="0.25">
      <c r="J2160" s="54"/>
      <c r="L2160" s="56"/>
    </row>
    <row r="2161" spans="10:12" x14ac:dyDescent="0.25">
      <c r="J2161" s="54"/>
      <c r="L2161" s="56"/>
    </row>
    <row r="2162" spans="10:12" x14ac:dyDescent="0.25">
      <c r="J2162" s="54"/>
      <c r="L2162" s="56"/>
    </row>
    <row r="2163" spans="10:12" x14ac:dyDescent="0.25">
      <c r="J2163" s="54"/>
      <c r="L2163" s="56"/>
    </row>
    <row r="2164" spans="10:12" x14ac:dyDescent="0.25">
      <c r="J2164" s="54"/>
      <c r="L2164" s="56"/>
    </row>
    <row r="2165" spans="10:12" x14ac:dyDescent="0.25">
      <c r="J2165" s="54"/>
      <c r="L2165" s="56"/>
    </row>
    <row r="2166" spans="10:12" x14ac:dyDescent="0.25">
      <c r="J2166" s="54"/>
      <c r="L2166" s="56"/>
    </row>
    <row r="2167" spans="10:12" x14ac:dyDescent="0.25">
      <c r="J2167" s="54"/>
      <c r="L2167" s="56"/>
    </row>
    <row r="2168" spans="10:12" x14ac:dyDescent="0.25">
      <c r="J2168" s="54"/>
      <c r="L2168" s="56"/>
    </row>
    <row r="2169" spans="10:12" x14ac:dyDescent="0.25">
      <c r="J2169" s="54"/>
      <c r="L2169" s="56"/>
    </row>
    <row r="2170" spans="10:12" x14ac:dyDescent="0.25">
      <c r="J2170" s="54"/>
      <c r="L2170" s="56"/>
    </row>
    <row r="2171" spans="10:12" x14ac:dyDescent="0.25">
      <c r="J2171" s="54"/>
      <c r="L2171" s="56"/>
    </row>
    <row r="2172" spans="10:12" x14ac:dyDescent="0.25">
      <c r="J2172" s="54"/>
      <c r="L2172" s="56"/>
    </row>
    <row r="2173" spans="10:12" x14ac:dyDescent="0.25">
      <c r="J2173" s="54"/>
      <c r="L2173" s="56"/>
    </row>
    <row r="2174" spans="10:12" x14ac:dyDescent="0.25">
      <c r="J2174" s="54"/>
      <c r="L2174" s="56"/>
    </row>
    <row r="2175" spans="10:12" x14ac:dyDescent="0.25">
      <c r="J2175" s="54"/>
      <c r="L2175" s="56"/>
    </row>
    <row r="2176" spans="10:12" x14ac:dyDescent="0.25">
      <c r="J2176" s="54"/>
      <c r="L2176" s="56"/>
    </row>
    <row r="2177" spans="10:12" x14ac:dyDescent="0.25">
      <c r="J2177" s="54"/>
      <c r="L2177" s="56"/>
    </row>
    <row r="2178" spans="10:12" x14ac:dyDescent="0.25">
      <c r="J2178" s="54"/>
      <c r="L2178" s="56"/>
    </row>
    <row r="2179" spans="10:12" x14ac:dyDescent="0.25">
      <c r="J2179" s="54"/>
      <c r="L2179" s="56"/>
    </row>
    <row r="2180" spans="10:12" x14ac:dyDescent="0.25">
      <c r="J2180" s="54"/>
      <c r="L2180" s="56"/>
    </row>
    <row r="2181" spans="10:12" x14ac:dyDescent="0.25">
      <c r="J2181" s="54"/>
      <c r="L2181" s="56"/>
    </row>
    <row r="2182" spans="10:12" x14ac:dyDescent="0.25">
      <c r="J2182" s="54"/>
      <c r="L2182" s="56"/>
    </row>
    <row r="2183" spans="10:12" x14ac:dyDescent="0.25">
      <c r="J2183" s="54"/>
      <c r="L2183" s="56"/>
    </row>
    <row r="2184" spans="10:12" x14ac:dyDescent="0.25">
      <c r="J2184" s="54"/>
      <c r="L2184" s="56"/>
    </row>
    <row r="2185" spans="10:12" x14ac:dyDescent="0.25">
      <c r="J2185" s="54"/>
      <c r="L2185" s="56"/>
    </row>
    <row r="2186" spans="10:12" x14ac:dyDescent="0.25">
      <c r="J2186" s="54"/>
      <c r="L2186" s="56"/>
    </row>
    <row r="2187" spans="10:12" x14ac:dyDescent="0.25">
      <c r="J2187" s="54"/>
      <c r="L2187" s="56"/>
    </row>
    <row r="2188" spans="10:12" x14ac:dyDescent="0.25">
      <c r="J2188" s="54"/>
      <c r="L2188" s="56"/>
    </row>
    <row r="2189" spans="10:12" x14ac:dyDescent="0.25">
      <c r="J2189" s="54"/>
      <c r="L2189" s="56"/>
    </row>
    <row r="2190" spans="10:12" x14ac:dyDescent="0.25">
      <c r="J2190" s="54"/>
      <c r="L2190" s="56"/>
    </row>
    <row r="2191" spans="10:12" x14ac:dyDescent="0.25">
      <c r="J2191" s="54"/>
      <c r="L2191" s="56"/>
    </row>
    <row r="2192" spans="10:12" x14ac:dyDescent="0.25">
      <c r="J2192" s="54"/>
      <c r="L2192" s="56"/>
    </row>
    <row r="2193" spans="10:12" x14ac:dyDescent="0.25">
      <c r="J2193" s="54"/>
      <c r="L2193" s="56"/>
    </row>
    <row r="2194" spans="10:12" x14ac:dyDescent="0.25">
      <c r="J2194" s="54"/>
      <c r="L2194" s="56"/>
    </row>
    <row r="2195" spans="10:12" x14ac:dyDescent="0.25">
      <c r="J2195" s="54"/>
      <c r="L2195" s="56"/>
    </row>
    <row r="2196" spans="10:12" x14ac:dyDescent="0.25">
      <c r="J2196" s="54"/>
      <c r="L2196" s="56"/>
    </row>
    <row r="2197" spans="10:12" x14ac:dyDescent="0.25">
      <c r="J2197" s="54"/>
      <c r="L2197" s="56"/>
    </row>
    <row r="2198" spans="10:12" x14ac:dyDescent="0.25">
      <c r="J2198" s="54"/>
      <c r="L2198" s="56"/>
    </row>
    <row r="2199" spans="10:12" x14ac:dyDescent="0.25">
      <c r="J2199" s="54"/>
      <c r="L2199" s="56"/>
    </row>
    <row r="2200" spans="10:12" x14ac:dyDescent="0.25">
      <c r="J2200" s="54"/>
      <c r="L2200" s="56"/>
    </row>
    <row r="2201" spans="10:12" x14ac:dyDescent="0.25">
      <c r="J2201" s="54"/>
      <c r="L2201" s="56"/>
    </row>
    <row r="2202" spans="10:12" x14ac:dyDescent="0.25">
      <c r="J2202" s="54"/>
      <c r="L2202" s="56"/>
    </row>
    <row r="2203" spans="10:12" x14ac:dyDescent="0.25">
      <c r="J2203" s="54"/>
      <c r="L2203" s="56"/>
    </row>
    <row r="2204" spans="10:12" x14ac:dyDescent="0.25">
      <c r="J2204" s="54"/>
      <c r="L2204" s="56"/>
    </row>
    <row r="2205" spans="10:12" x14ac:dyDescent="0.25">
      <c r="J2205" s="54"/>
      <c r="L2205" s="56"/>
    </row>
    <row r="2206" spans="10:12" x14ac:dyDescent="0.25">
      <c r="J2206" s="54"/>
      <c r="L2206" s="56"/>
    </row>
    <row r="2207" spans="10:12" x14ac:dyDescent="0.25">
      <c r="J2207" s="54"/>
      <c r="L2207" s="56"/>
    </row>
    <row r="2208" spans="10:12" x14ac:dyDescent="0.25">
      <c r="J2208" s="54"/>
      <c r="L2208" s="56"/>
    </row>
    <row r="2209" spans="10:12" x14ac:dyDescent="0.25">
      <c r="J2209" s="54"/>
      <c r="L2209" s="56"/>
    </row>
    <row r="2210" spans="10:12" x14ac:dyDescent="0.25">
      <c r="J2210" s="54"/>
      <c r="L2210" s="56"/>
    </row>
    <row r="2211" spans="10:12" x14ac:dyDescent="0.25">
      <c r="J2211" s="54"/>
      <c r="L2211" s="56"/>
    </row>
    <row r="2212" spans="10:12" x14ac:dyDescent="0.25">
      <c r="J2212" s="54"/>
      <c r="L2212" s="56"/>
    </row>
    <row r="2213" spans="10:12" x14ac:dyDescent="0.25">
      <c r="J2213" s="54"/>
      <c r="L2213" s="56"/>
    </row>
    <row r="2214" spans="10:12" x14ac:dyDescent="0.25">
      <c r="J2214" s="54"/>
      <c r="L2214" s="56"/>
    </row>
    <row r="2215" spans="10:12" x14ac:dyDescent="0.25">
      <c r="J2215" s="54"/>
      <c r="L2215" s="56"/>
    </row>
    <row r="2216" spans="10:12" x14ac:dyDescent="0.25">
      <c r="J2216" s="54"/>
      <c r="L2216" s="56"/>
    </row>
    <row r="2217" spans="10:12" x14ac:dyDescent="0.25">
      <c r="J2217" s="54"/>
      <c r="L2217" s="56"/>
    </row>
    <row r="2218" spans="10:12" x14ac:dyDescent="0.25">
      <c r="J2218" s="54"/>
      <c r="L2218" s="56"/>
    </row>
    <row r="2219" spans="10:12" x14ac:dyDescent="0.25">
      <c r="J2219" s="54"/>
      <c r="L2219" s="56"/>
    </row>
    <row r="2220" spans="10:12" x14ac:dyDescent="0.25">
      <c r="J2220" s="54"/>
      <c r="L2220" s="56"/>
    </row>
    <row r="2221" spans="10:12" x14ac:dyDescent="0.25">
      <c r="J2221" s="54"/>
      <c r="L2221" s="56"/>
    </row>
    <row r="2222" spans="10:12" x14ac:dyDescent="0.25">
      <c r="J2222" s="54"/>
      <c r="L2222" s="56"/>
    </row>
    <row r="2223" spans="10:12" x14ac:dyDescent="0.25">
      <c r="J2223" s="54"/>
      <c r="L2223" s="56"/>
    </row>
    <row r="2224" spans="10:12" x14ac:dyDescent="0.25">
      <c r="J2224" s="54"/>
      <c r="L2224" s="56"/>
    </row>
    <row r="2225" spans="10:12" x14ac:dyDescent="0.25">
      <c r="J2225" s="54"/>
      <c r="L2225" s="56"/>
    </row>
    <row r="2226" spans="10:12" x14ac:dyDescent="0.25">
      <c r="J2226" s="54"/>
      <c r="L2226" s="56"/>
    </row>
    <row r="2227" spans="10:12" x14ac:dyDescent="0.25">
      <c r="J2227" s="54"/>
      <c r="L2227" s="56"/>
    </row>
    <row r="2228" spans="10:12" x14ac:dyDescent="0.25">
      <c r="J2228" s="54"/>
      <c r="L2228" s="56"/>
    </row>
    <row r="2229" spans="10:12" x14ac:dyDescent="0.25">
      <c r="J2229" s="54"/>
      <c r="L2229" s="56"/>
    </row>
    <row r="2230" spans="10:12" x14ac:dyDescent="0.25">
      <c r="J2230" s="54"/>
      <c r="L2230" s="56"/>
    </row>
    <row r="2231" spans="10:12" x14ac:dyDescent="0.25">
      <c r="J2231" s="54"/>
      <c r="L2231" s="56"/>
    </row>
    <row r="2232" spans="10:12" x14ac:dyDescent="0.25">
      <c r="J2232" s="54"/>
      <c r="L2232" s="56"/>
    </row>
    <row r="2233" spans="10:12" x14ac:dyDescent="0.25">
      <c r="J2233" s="54"/>
      <c r="L2233" s="56"/>
    </row>
    <row r="2234" spans="10:12" x14ac:dyDescent="0.25">
      <c r="J2234" s="54"/>
      <c r="L2234" s="56"/>
    </row>
    <row r="2235" spans="10:12" x14ac:dyDescent="0.25">
      <c r="J2235" s="54"/>
      <c r="L2235" s="56"/>
    </row>
    <row r="2236" spans="10:12" x14ac:dyDescent="0.25">
      <c r="J2236" s="54"/>
      <c r="L2236" s="56"/>
    </row>
    <row r="2237" spans="10:12" x14ac:dyDescent="0.25">
      <c r="J2237" s="54"/>
      <c r="L2237" s="56"/>
    </row>
    <row r="2238" spans="10:12" x14ac:dyDescent="0.25">
      <c r="J2238" s="54"/>
      <c r="L2238" s="56"/>
    </row>
    <row r="2239" spans="10:12" x14ac:dyDescent="0.25">
      <c r="J2239" s="54"/>
      <c r="L2239" s="56"/>
    </row>
    <row r="2240" spans="10:12" x14ac:dyDescent="0.25">
      <c r="J2240" s="54"/>
      <c r="L2240" s="56"/>
    </row>
    <row r="2241" spans="10:12" x14ac:dyDescent="0.25">
      <c r="J2241" s="54"/>
      <c r="L2241" s="56"/>
    </row>
    <row r="2242" spans="10:12" x14ac:dyDescent="0.25">
      <c r="J2242" s="54"/>
      <c r="L2242" s="56"/>
    </row>
    <row r="2243" spans="10:12" x14ac:dyDescent="0.25">
      <c r="J2243" s="54"/>
      <c r="L2243" s="56"/>
    </row>
    <row r="2244" spans="10:12" x14ac:dyDescent="0.25">
      <c r="J2244" s="54"/>
      <c r="L2244" s="56"/>
    </row>
    <row r="2245" spans="10:12" x14ac:dyDescent="0.25">
      <c r="J2245" s="54"/>
      <c r="L2245" s="56"/>
    </row>
    <row r="2246" spans="10:12" x14ac:dyDescent="0.25">
      <c r="J2246" s="54"/>
      <c r="L2246" s="56"/>
    </row>
    <row r="2247" spans="10:12" x14ac:dyDescent="0.25">
      <c r="J2247" s="54"/>
      <c r="L2247" s="56"/>
    </row>
    <row r="2248" spans="10:12" x14ac:dyDescent="0.25">
      <c r="J2248" s="54"/>
      <c r="L2248" s="56"/>
    </row>
    <row r="2249" spans="10:12" x14ac:dyDescent="0.25">
      <c r="J2249" s="54"/>
      <c r="L2249" s="56"/>
    </row>
    <row r="2250" spans="10:12" x14ac:dyDescent="0.25">
      <c r="J2250" s="54"/>
      <c r="L2250" s="56"/>
    </row>
    <row r="2251" spans="10:12" x14ac:dyDescent="0.25">
      <c r="J2251" s="54"/>
      <c r="L2251" s="56"/>
    </row>
    <row r="2252" spans="10:12" x14ac:dyDescent="0.25">
      <c r="J2252" s="54"/>
      <c r="L2252" s="56"/>
    </row>
    <row r="2253" spans="10:12" x14ac:dyDescent="0.25">
      <c r="J2253" s="54"/>
      <c r="L2253" s="56"/>
    </row>
    <row r="2254" spans="10:12" x14ac:dyDescent="0.25">
      <c r="J2254" s="54"/>
      <c r="L2254" s="56"/>
    </row>
    <row r="2255" spans="10:12" x14ac:dyDescent="0.25">
      <c r="J2255" s="54"/>
      <c r="L2255" s="56"/>
    </row>
    <row r="2256" spans="10:12" x14ac:dyDescent="0.25">
      <c r="J2256" s="54"/>
      <c r="L2256" s="56"/>
    </row>
    <row r="2257" spans="10:19" x14ac:dyDescent="0.25">
      <c r="J2257" s="54"/>
      <c r="L2257" s="56"/>
    </row>
    <row r="2258" spans="10:19" x14ac:dyDescent="0.25">
      <c r="J2258" s="54"/>
      <c r="L2258" s="56"/>
    </row>
    <row r="2259" spans="10:19" x14ac:dyDescent="0.25">
      <c r="J2259" s="54"/>
      <c r="L2259" s="56"/>
    </row>
    <row r="2260" spans="10:19" x14ac:dyDescent="0.25">
      <c r="J2260" s="54"/>
      <c r="L2260" s="56"/>
    </row>
    <row r="2261" spans="10:19" x14ac:dyDescent="0.25">
      <c r="J2261" s="54"/>
      <c r="L2261" s="56"/>
    </row>
    <row r="2262" spans="10:19" x14ac:dyDescent="0.25">
      <c r="J2262" s="54"/>
      <c r="L2262" s="56"/>
    </row>
    <row r="2263" spans="10:19" x14ac:dyDescent="0.25">
      <c r="J2263" s="54"/>
      <c r="L2263" s="56"/>
    </row>
    <row r="2264" spans="10:19" x14ac:dyDescent="0.25">
      <c r="J2264" s="54"/>
      <c r="L2264" s="56"/>
      <c r="S2264" s="381">
        <f>SUM(S730:S2263)</f>
        <v>68311.364340808883</v>
      </c>
    </row>
    <row r="2265" spans="10:19" x14ac:dyDescent="0.25">
      <c r="J2265" s="54"/>
      <c r="L2265" s="56"/>
    </row>
    <row r="2266" spans="10:19" x14ac:dyDescent="0.25">
      <c r="J2266" s="54"/>
      <c r="L2266" s="56"/>
    </row>
    <row r="2267" spans="10:19" x14ac:dyDescent="0.25">
      <c r="J2267" s="54"/>
      <c r="L2267" s="56"/>
    </row>
    <row r="2268" spans="10:19" x14ac:dyDescent="0.25">
      <c r="J2268" s="54"/>
      <c r="L2268" s="56"/>
    </row>
    <row r="2269" spans="10:19" x14ac:dyDescent="0.25">
      <c r="J2269" s="54"/>
      <c r="L2269" s="56"/>
    </row>
    <row r="2270" spans="10:19" x14ac:dyDescent="0.25">
      <c r="J2270" s="54"/>
      <c r="L2270" s="56"/>
    </row>
    <row r="2271" spans="10:19" x14ac:dyDescent="0.25">
      <c r="J2271" s="54"/>
      <c r="L2271" s="56"/>
    </row>
    <row r="2272" spans="10:19" x14ac:dyDescent="0.25">
      <c r="J2272" s="54"/>
      <c r="L2272" s="56"/>
    </row>
    <row r="2273" spans="10:12" x14ac:dyDescent="0.25">
      <c r="J2273" s="54"/>
      <c r="L2273" s="56"/>
    </row>
    <row r="2274" spans="10:12" x14ac:dyDescent="0.25">
      <c r="J2274" s="54"/>
      <c r="L2274" s="56"/>
    </row>
    <row r="2275" spans="10:12" x14ac:dyDescent="0.25">
      <c r="J2275" s="54"/>
      <c r="L2275" s="56"/>
    </row>
    <row r="2276" spans="10:12" x14ac:dyDescent="0.25">
      <c r="J2276" s="54"/>
      <c r="L2276" s="56"/>
    </row>
    <row r="2277" spans="10:12" x14ac:dyDescent="0.25">
      <c r="J2277" s="54"/>
      <c r="L2277" s="56"/>
    </row>
    <row r="2278" spans="10:12" x14ac:dyDescent="0.25">
      <c r="J2278" s="54"/>
      <c r="L2278" s="56"/>
    </row>
    <row r="2279" spans="10:12" x14ac:dyDescent="0.25">
      <c r="J2279" s="54"/>
      <c r="L2279" s="56"/>
    </row>
    <row r="2280" spans="10:12" x14ac:dyDescent="0.25">
      <c r="J2280" s="54"/>
      <c r="L2280" s="56"/>
    </row>
    <row r="2281" spans="10:12" x14ac:dyDescent="0.25">
      <c r="J2281" s="54"/>
      <c r="L2281" s="56"/>
    </row>
    <row r="2282" spans="10:12" x14ac:dyDescent="0.25">
      <c r="J2282" s="54"/>
      <c r="L2282" s="56"/>
    </row>
    <row r="2283" spans="10:12" x14ac:dyDescent="0.25">
      <c r="J2283" s="54"/>
      <c r="L2283" s="56"/>
    </row>
    <row r="2284" spans="10:12" x14ac:dyDescent="0.25">
      <c r="J2284" s="54"/>
      <c r="L2284" s="56"/>
    </row>
    <row r="2285" spans="10:12" x14ac:dyDescent="0.25">
      <c r="J2285" s="54"/>
      <c r="L2285" s="56"/>
    </row>
    <row r="2286" spans="10:12" x14ac:dyDescent="0.25">
      <c r="J2286" s="54"/>
      <c r="L2286" s="56"/>
    </row>
    <row r="2287" spans="10:12" x14ac:dyDescent="0.25">
      <c r="J2287" s="54"/>
      <c r="L2287" s="56"/>
    </row>
    <row r="2288" spans="10:12" x14ac:dyDescent="0.25">
      <c r="J2288" s="54"/>
      <c r="L2288" s="56"/>
    </row>
    <row r="2289" spans="10:12" x14ac:dyDescent="0.25">
      <c r="J2289" s="54"/>
      <c r="L2289" s="56"/>
    </row>
    <row r="2290" spans="10:12" x14ac:dyDescent="0.25">
      <c r="J2290" s="54"/>
      <c r="L2290" s="56"/>
    </row>
    <row r="2291" spans="10:12" x14ac:dyDescent="0.25">
      <c r="J2291" s="54"/>
      <c r="L2291" s="56"/>
    </row>
    <row r="2292" spans="10:12" x14ac:dyDescent="0.25">
      <c r="J2292" s="54"/>
      <c r="L2292" s="56"/>
    </row>
    <row r="2293" spans="10:12" x14ac:dyDescent="0.25">
      <c r="J2293" s="54"/>
      <c r="L2293" s="56"/>
    </row>
    <row r="2294" spans="10:12" x14ac:dyDescent="0.25">
      <c r="J2294" s="54"/>
      <c r="L2294" s="56"/>
    </row>
    <row r="2295" spans="10:12" x14ac:dyDescent="0.25">
      <c r="J2295" s="54"/>
      <c r="L2295" s="56"/>
    </row>
    <row r="2296" spans="10:12" x14ac:dyDescent="0.25">
      <c r="J2296" s="54"/>
      <c r="L2296" s="56"/>
    </row>
    <row r="2297" spans="10:12" x14ac:dyDescent="0.25">
      <c r="J2297" s="54"/>
      <c r="L2297" s="56"/>
    </row>
    <row r="2298" spans="10:12" x14ac:dyDescent="0.25">
      <c r="J2298" s="54"/>
      <c r="L2298" s="56"/>
    </row>
    <row r="2299" spans="10:12" x14ac:dyDescent="0.25">
      <c r="J2299" s="54"/>
      <c r="L2299" s="56"/>
    </row>
    <row r="2300" spans="10:12" x14ac:dyDescent="0.25">
      <c r="J2300" s="54"/>
      <c r="L2300" s="56"/>
    </row>
    <row r="2301" spans="10:12" x14ac:dyDescent="0.25">
      <c r="J2301" s="54"/>
      <c r="L2301" s="56"/>
    </row>
    <row r="2302" spans="10:12" x14ac:dyDescent="0.25">
      <c r="J2302" s="54"/>
      <c r="L2302" s="56"/>
    </row>
    <row r="2303" spans="10:12" x14ac:dyDescent="0.25">
      <c r="J2303" s="54"/>
      <c r="L2303" s="56"/>
    </row>
    <row r="2304" spans="10:12" x14ac:dyDescent="0.25">
      <c r="J2304" s="54"/>
      <c r="L2304" s="56"/>
    </row>
    <row r="2305" spans="10:12" x14ac:dyDescent="0.25">
      <c r="J2305" s="54"/>
      <c r="L2305" s="56"/>
    </row>
    <row r="2306" spans="10:12" x14ac:dyDescent="0.25">
      <c r="J2306" s="54"/>
      <c r="L2306" s="56"/>
    </row>
    <row r="2307" spans="10:12" x14ac:dyDescent="0.25">
      <c r="J2307" s="54"/>
      <c r="L2307" s="56"/>
    </row>
    <row r="2308" spans="10:12" x14ac:dyDescent="0.25">
      <c r="J2308" s="54"/>
      <c r="L2308" s="56"/>
    </row>
    <row r="2309" spans="10:12" x14ac:dyDescent="0.25">
      <c r="J2309" s="54"/>
      <c r="L2309" s="56"/>
    </row>
    <row r="2310" spans="10:12" x14ac:dyDescent="0.25">
      <c r="J2310" s="54"/>
      <c r="L2310" s="56"/>
    </row>
    <row r="2311" spans="10:12" x14ac:dyDescent="0.25">
      <c r="J2311" s="54"/>
      <c r="L2311" s="56"/>
    </row>
    <row r="2312" spans="10:12" x14ac:dyDescent="0.25">
      <c r="J2312" s="54"/>
      <c r="L2312" s="56"/>
    </row>
    <row r="2313" spans="10:12" x14ac:dyDescent="0.25">
      <c r="J2313" s="54"/>
      <c r="L2313" s="56"/>
    </row>
    <row r="2314" spans="10:12" x14ac:dyDescent="0.25">
      <c r="J2314" s="54"/>
      <c r="L2314" s="56"/>
    </row>
    <row r="2315" spans="10:12" x14ac:dyDescent="0.25">
      <c r="J2315" s="54"/>
      <c r="L2315" s="56"/>
    </row>
    <row r="2316" spans="10:12" x14ac:dyDescent="0.25">
      <c r="J2316" s="54"/>
      <c r="L2316" s="56"/>
    </row>
    <row r="2317" spans="10:12" x14ac:dyDescent="0.25">
      <c r="J2317" s="54"/>
      <c r="L2317" s="56"/>
    </row>
    <row r="2318" spans="10:12" x14ac:dyDescent="0.25">
      <c r="J2318" s="54"/>
      <c r="L2318" s="56"/>
    </row>
    <row r="2319" spans="10:12" x14ac:dyDescent="0.25">
      <c r="J2319" s="54"/>
      <c r="L2319" s="56"/>
    </row>
    <row r="2320" spans="10:12" x14ac:dyDescent="0.25">
      <c r="J2320" s="54"/>
      <c r="L2320" s="56"/>
    </row>
    <row r="2321" spans="10:12" x14ac:dyDescent="0.25">
      <c r="J2321" s="54"/>
      <c r="L2321" s="56"/>
    </row>
    <row r="2322" spans="10:12" x14ac:dyDescent="0.25">
      <c r="J2322" s="54"/>
      <c r="L2322" s="56"/>
    </row>
    <row r="2323" spans="10:12" x14ac:dyDescent="0.25">
      <c r="J2323" s="54"/>
      <c r="L2323" s="56"/>
    </row>
    <row r="2324" spans="10:12" x14ac:dyDescent="0.25">
      <c r="J2324" s="54"/>
      <c r="L2324" s="56"/>
    </row>
    <row r="2325" spans="10:12" x14ac:dyDescent="0.25">
      <c r="J2325" s="54"/>
      <c r="L2325" s="56"/>
    </row>
    <row r="2326" spans="10:12" x14ac:dyDescent="0.25">
      <c r="J2326" s="54"/>
      <c r="L2326" s="56"/>
    </row>
    <row r="2327" spans="10:12" x14ac:dyDescent="0.25">
      <c r="J2327" s="54"/>
      <c r="L2327" s="56"/>
    </row>
    <row r="2328" spans="10:12" x14ac:dyDescent="0.25">
      <c r="J2328" s="54"/>
      <c r="L2328" s="56"/>
    </row>
    <row r="2329" spans="10:12" x14ac:dyDescent="0.25">
      <c r="J2329" s="54"/>
      <c r="L2329" s="56"/>
    </row>
    <row r="2330" spans="10:12" x14ac:dyDescent="0.25">
      <c r="J2330" s="54"/>
      <c r="L2330" s="56"/>
    </row>
    <row r="2331" spans="10:12" x14ac:dyDescent="0.25">
      <c r="J2331" s="54"/>
      <c r="L2331" s="56"/>
    </row>
    <row r="2332" spans="10:12" x14ac:dyDescent="0.25">
      <c r="J2332" s="54"/>
      <c r="L2332" s="56"/>
    </row>
    <row r="2333" spans="10:12" x14ac:dyDescent="0.25">
      <c r="J2333" s="54"/>
      <c r="L2333" s="56"/>
    </row>
    <row r="2334" spans="10:12" x14ac:dyDescent="0.25">
      <c r="J2334" s="54"/>
      <c r="L2334" s="56"/>
    </row>
    <row r="2335" spans="10:12" x14ac:dyDescent="0.25">
      <c r="J2335" s="54"/>
      <c r="L2335" s="56"/>
    </row>
    <row r="2336" spans="10:12" x14ac:dyDescent="0.25">
      <c r="J2336" s="54"/>
      <c r="L2336" s="56"/>
    </row>
    <row r="2337" spans="10:12" x14ac:dyDescent="0.25">
      <c r="J2337" s="54"/>
      <c r="L2337" s="56"/>
    </row>
    <row r="2338" spans="10:12" x14ac:dyDescent="0.25">
      <c r="J2338" s="54"/>
      <c r="L2338" s="56"/>
    </row>
    <row r="2339" spans="10:12" x14ac:dyDescent="0.25">
      <c r="J2339" s="54"/>
      <c r="L2339" s="56"/>
    </row>
    <row r="2340" spans="10:12" x14ac:dyDescent="0.25">
      <c r="J2340" s="54"/>
      <c r="L2340" s="56"/>
    </row>
    <row r="2341" spans="10:12" x14ac:dyDescent="0.25">
      <c r="J2341" s="54"/>
      <c r="L2341" s="56"/>
    </row>
    <row r="2342" spans="10:12" x14ac:dyDescent="0.25">
      <c r="J2342" s="54"/>
      <c r="L2342" s="56"/>
    </row>
    <row r="2343" spans="10:12" x14ac:dyDescent="0.25">
      <c r="J2343" s="54"/>
      <c r="L2343" s="56"/>
    </row>
    <row r="2344" spans="10:12" x14ac:dyDescent="0.25">
      <c r="J2344" s="54"/>
      <c r="L2344" s="56"/>
    </row>
    <row r="2345" spans="10:12" x14ac:dyDescent="0.25">
      <c r="J2345" s="54"/>
      <c r="L2345" s="56"/>
    </row>
    <row r="2346" spans="10:12" x14ac:dyDescent="0.25">
      <c r="J2346" s="54"/>
      <c r="L2346" s="56"/>
    </row>
    <row r="2347" spans="10:12" x14ac:dyDescent="0.25">
      <c r="J2347" s="54"/>
      <c r="L2347" s="56"/>
    </row>
    <row r="2348" spans="10:12" x14ac:dyDescent="0.25">
      <c r="J2348" s="54"/>
      <c r="L2348" s="56"/>
    </row>
    <row r="2349" spans="10:12" x14ac:dyDescent="0.25">
      <c r="J2349" s="54"/>
      <c r="L2349" s="56"/>
    </row>
    <row r="2350" spans="10:12" x14ac:dyDescent="0.25">
      <c r="J2350" s="54"/>
      <c r="L2350" s="56"/>
    </row>
    <row r="2351" spans="10:12" x14ac:dyDescent="0.25">
      <c r="J2351" s="54"/>
      <c r="L2351" s="56"/>
    </row>
    <row r="2352" spans="10:12" x14ac:dyDescent="0.25">
      <c r="J2352" s="54"/>
      <c r="L2352" s="56"/>
    </row>
    <row r="2353" spans="10:12" x14ac:dyDescent="0.25">
      <c r="J2353" s="54"/>
      <c r="L2353" s="56"/>
    </row>
    <row r="2354" spans="10:12" x14ac:dyDescent="0.25">
      <c r="J2354" s="54"/>
      <c r="L2354" s="56"/>
    </row>
    <row r="2355" spans="10:12" x14ac:dyDescent="0.25">
      <c r="J2355" s="54"/>
      <c r="L2355" s="56"/>
    </row>
    <row r="2356" spans="10:12" x14ac:dyDescent="0.25">
      <c r="J2356" s="54"/>
      <c r="L2356" s="56"/>
    </row>
    <row r="2357" spans="10:12" x14ac:dyDescent="0.25">
      <c r="J2357" s="54"/>
      <c r="L2357" s="56"/>
    </row>
    <row r="2358" spans="10:12" x14ac:dyDescent="0.25">
      <c r="J2358" s="54"/>
      <c r="L2358" s="56"/>
    </row>
    <row r="2359" spans="10:12" x14ac:dyDescent="0.25">
      <c r="J2359" s="54"/>
      <c r="L2359" s="56"/>
    </row>
    <row r="2360" spans="10:12" x14ac:dyDescent="0.25">
      <c r="J2360" s="54"/>
      <c r="L2360" s="56"/>
    </row>
    <row r="2361" spans="10:12" x14ac:dyDescent="0.25">
      <c r="J2361" s="54"/>
      <c r="L2361" s="56"/>
    </row>
    <row r="2362" spans="10:12" x14ac:dyDescent="0.25">
      <c r="J2362" s="54"/>
      <c r="L2362" s="56"/>
    </row>
    <row r="2363" spans="10:12" x14ac:dyDescent="0.25">
      <c r="J2363" s="54"/>
      <c r="L2363" s="56"/>
    </row>
    <row r="2364" spans="10:12" x14ac:dyDescent="0.25">
      <c r="J2364" s="54"/>
      <c r="L2364" s="56"/>
    </row>
    <row r="2365" spans="10:12" x14ac:dyDescent="0.25">
      <c r="J2365" s="54"/>
      <c r="L2365" s="56"/>
    </row>
    <row r="2366" spans="10:12" x14ac:dyDescent="0.25">
      <c r="J2366" s="54"/>
      <c r="L2366" s="56"/>
    </row>
    <row r="2367" spans="10:12" x14ac:dyDescent="0.25">
      <c r="J2367" s="54"/>
      <c r="L2367" s="56"/>
    </row>
    <row r="2368" spans="10:12" x14ac:dyDescent="0.25">
      <c r="J2368" s="54"/>
      <c r="L2368" s="56"/>
    </row>
    <row r="2369" spans="10:12" x14ac:dyDescent="0.25">
      <c r="J2369" s="54"/>
      <c r="L2369" s="56"/>
    </row>
    <row r="2370" spans="10:12" x14ac:dyDescent="0.25">
      <c r="J2370" s="54"/>
      <c r="L2370" s="56"/>
    </row>
    <row r="2371" spans="10:12" x14ac:dyDescent="0.25">
      <c r="J2371" s="54"/>
      <c r="L2371" s="56"/>
    </row>
    <row r="2372" spans="10:12" x14ac:dyDescent="0.25">
      <c r="J2372" s="54"/>
      <c r="L2372" s="56"/>
    </row>
    <row r="2373" spans="10:12" x14ac:dyDescent="0.25">
      <c r="J2373" s="54"/>
      <c r="L2373" s="56"/>
    </row>
    <row r="2374" spans="10:12" x14ac:dyDescent="0.25">
      <c r="J2374" s="54"/>
      <c r="L2374" s="56"/>
    </row>
    <row r="2375" spans="10:12" x14ac:dyDescent="0.25">
      <c r="J2375" s="54"/>
      <c r="L2375" s="56"/>
    </row>
    <row r="2376" spans="10:12" x14ac:dyDescent="0.25">
      <c r="J2376" s="54"/>
      <c r="L2376" s="56"/>
    </row>
    <row r="2377" spans="10:12" x14ac:dyDescent="0.25">
      <c r="J2377" s="54"/>
      <c r="L2377" s="56"/>
    </row>
    <row r="2378" spans="10:12" x14ac:dyDescent="0.25">
      <c r="J2378" s="54"/>
      <c r="L2378" s="56"/>
    </row>
    <row r="2379" spans="10:12" x14ac:dyDescent="0.25">
      <c r="J2379" s="54"/>
      <c r="L2379" s="56"/>
    </row>
    <row r="2380" spans="10:12" x14ac:dyDescent="0.25">
      <c r="J2380" s="54"/>
      <c r="L2380" s="56"/>
    </row>
    <row r="2381" spans="10:12" x14ac:dyDescent="0.25">
      <c r="J2381" s="54"/>
      <c r="L2381" s="56"/>
    </row>
    <row r="2382" spans="10:12" x14ac:dyDescent="0.25">
      <c r="J2382" s="54"/>
      <c r="L2382" s="56"/>
    </row>
    <row r="2383" spans="10:12" x14ac:dyDescent="0.25">
      <c r="J2383" s="54"/>
      <c r="L2383" s="56"/>
    </row>
    <row r="2384" spans="10:12" x14ac:dyDescent="0.25">
      <c r="J2384" s="54"/>
      <c r="L2384" s="56"/>
    </row>
    <row r="2385" spans="10:12" x14ac:dyDescent="0.25">
      <c r="J2385" s="54"/>
      <c r="L2385" s="56"/>
    </row>
    <row r="2386" spans="10:12" x14ac:dyDescent="0.25">
      <c r="J2386" s="54"/>
      <c r="L2386" s="56"/>
    </row>
    <row r="2387" spans="10:12" x14ac:dyDescent="0.25">
      <c r="J2387" s="54"/>
      <c r="L2387" s="56"/>
    </row>
    <row r="2388" spans="10:12" x14ac:dyDescent="0.25">
      <c r="J2388" s="54"/>
      <c r="L2388" s="56"/>
    </row>
    <row r="2389" spans="10:12" x14ac:dyDescent="0.25">
      <c r="J2389" s="54"/>
      <c r="L2389" s="56"/>
    </row>
    <row r="2390" spans="10:12" x14ac:dyDescent="0.25">
      <c r="J2390" s="54"/>
      <c r="L2390" s="56"/>
    </row>
    <row r="2391" spans="10:12" x14ac:dyDescent="0.25">
      <c r="J2391" s="54"/>
      <c r="L2391" s="56"/>
    </row>
    <row r="2392" spans="10:12" x14ac:dyDescent="0.25">
      <c r="J2392" s="54"/>
      <c r="L2392" s="56"/>
    </row>
    <row r="2393" spans="10:12" x14ac:dyDescent="0.25">
      <c r="J2393" s="54"/>
      <c r="L2393" s="56"/>
    </row>
    <row r="2394" spans="10:12" x14ac:dyDescent="0.25">
      <c r="J2394" s="54"/>
      <c r="L2394" s="56"/>
    </row>
    <row r="2395" spans="10:12" x14ac:dyDescent="0.25">
      <c r="J2395" s="54"/>
      <c r="L2395" s="56"/>
    </row>
    <row r="2396" spans="10:12" x14ac:dyDescent="0.25">
      <c r="J2396" s="54"/>
      <c r="L2396" s="56"/>
    </row>
    <row r="2397" spans="10:12" x14ac:dyDescent="0.25">
      <c r="J2397" s="54"/>
      <c r="L2397" s="56"/>
    </row>
    <row r="2398" spans="10:12" x14ac:dyDescent="0.25">
      <c r="J2398" s="54"/>
      <c r="L2398" s="56"/>
    </row>
    <row r="2399" spans="10:12" x14ac:dyDescent="0.25">
      <c r="J2399" s="54"/>
      <c r="L2399" s="56"/>
    </row>
    <row r="2400" spans="10:12" x14ac:dyDescent="0.25">
      <c r="J2400" s="54"/>
      <c r="L2400" s="56"/>
    </row>
    <row r="2401" spans="10:12" x14ac:dyDescent="0.25">
      <c r="J2401" s="54"/>
      <c r="L2401" s="56"/>
    </row>
    <row r="2402" spans="10:12" x14ac:dyDescent="0.25">
      <c r="J2402" s="54"/>
      <c r="L2402" s="56"/>
    </row>
    <row r="2403" spans="10:12" x14ac:dyDescent="0.25">
      <c r="J2403" s="54"/>
      <c r="L2403" s="56"/>
    </row>
    <row r="2404" spans="10:12" x14ac:dyDescent="0.25">
      <c r="J2404" s="54"/>
      <c r="L2404" s="56"/>
    </row>
    <row r="2405" spans="10:12" x14ac:dyDescent="0.25">
      <c r="J2405" s="54"/>
      <c r="L2405" s="56"/>
    </row>
    <row r="2406" spans="10:12" x14ac:dyDescent="0.25">
      <c r="J2406" s="54"/>
      <c r="L2406" s="56"/>
    </row>
    <row r="2407" spans="10:12" x14ac:dyDescent="0.25">
      <c r="J2407" s="54"/>
      <c r="L2407" s="56"/>
    </row>
    <row r="2408" spans="10:12" x14ac:dyDescent="0.25">
      <c r="J2408" s="54"/>
      <c r="L2408" s="56"/>
    </row>
    <row r="2409" spans="10:12" x14ac:dyDescent="0.25">
      <c r="J2409" s="54"/>
      <c r="L2409" s="56"/>
    </row>
    <row r="2410" spans="10:12" x14ac:dyDescent="0.25">
      <c r="J2410" s="54"/>
      <c r="L2410" s="56"/>
    </row>
    <row r="2411" spans="10:12" x14ac:dyDescent="0.25">
      <c r="J2411" s="54"/>
      <c r="L2411" s="56"/>
    </row>
    <row r="2412" spans="10:12" x14ac:dyDescent="0.25">
      <c r="J2412" s="54"/>
      <c r="L2412" s="56"/>
    </row>
    <row r="2413" spans="10:12" x14ac:dyDescent="0.25">
      <c r="J2413" s="54"/>
      <c r="L2413" s="56"/>
    </row>
    <row r="2414" spans="10:12" x14ac:dyDescent="0.25">
      <c r="J2414" s="54"/>
      <c r="L2414" s="56"/>
    </row>
    <row r="2415" spans="10:12" x14ac:dyDescent="0.25">
      <c r="J2415" s="54"/>
      <c r="L2415" s="56"/>
    </row>
    <row r="2416" spans="10:12" x14ac:dyDescent="0.25">
      <c r="J2416" s="54"/>
      <c r="L2416" s="56"/>
    </row>
    <row r="2417" spans="10:12" x14ac:dyDescent="0.25">
      <c r="J2417" s="54"/>
      <c r="L2417" s="56"/>
    </row>
    <row r="2418" spans="10:12" x14ac:dyDescent="0.25">
      <c r="J2418" s="54"/>
      <c r="L2418" s="56"/>
    </row>
    <row r="2419" spans="10:12" x14ac:dyDescent="0.25">
      <c r="J2419" s="54"/>
      <c r="L2419" s="56"/>
    </row>
    <row r="2420" spans="10:12" x14ac:dyDescent="0.25">
      <c r="J2420" s="54"/>
      <c r="L2420" s="56"/>
    </row>
    <row r="2421" spans="10:12" x14ac:dyDescent="0.25">
      <c r="J2421" s="54"/>
      <c r="L2421" s="56"/>
    </row>
    <row r="2422" spans="10:12" x14ac:dyDescent="0.25">
      <c r="J2422" s="54"/>
      <c r="L2422" s="56"/>
    </row>
    <row r="2423" spans="10:12" x14ac:dyDescent="0.25">
      <c r="J2423" s="54"/>
      <c r="L2423" s="56"/>
    </row>
    <row r="2424" spans="10:12" x14ac:dyDescent="0.25">
      <c r="J2424" s="54"/>
      <c r="L2424" s="56"/>
    </row>
    <row r="2425" spans="10:12" x14ac:dyDescent="0.25">
      <c r="J2425" s="54"/>
      <c r="L2425" s="56"/>
    </row>
    <row r="2426" spans="10:12" x14ac:dyDescent="0.25">
      <c r="J2426" s="54"/>
      <c r="L2426" s="56"/>
    </row>
    <row r="2427" spans="10:12" x14ac:dyDescent="0.25">
      <c r="J2427" s="54"/>
      <c r="L2427" s="56"/>
    </row>
    <row r="2428" spans="10:12" x14ac:dyDescent="0.25">
      <c r="J2428" s="54"/>
      <c r="L2428" s="56"/>
    </row>
    <row r="2429" spans="10:12" x14ac:dyDescent="0.25">
      <c r="J2429" s="54"/>
      <c r="L2429" s="56"/>
    </row>
    <row r="2430" spans="10:12" x14ac:dyDescent="0.25">
      <c r="J2430" s="54"/>
      <c r="L2430" s="56"/>
    </row>
    <row r="2431" spans="10:12" x14ac:dyDescent="0.25">
      <c r="J2431" s="54"/>
      <c r="L2431" s="56"/>
    </row>
    <row r="2432" spans="10:12" x14ac:dyDescent="0.25">
      <c r="J2432" s="54"/>
      <c r="L2432" s="56"/>
    </row>
    <row r="2433" spans="10:12" x14ac:dyDescent="0.25">
      <c r="J2433" s="54"/>
      <c r="L2433" s="56"/>
    </row>
    <row r="2434" spans="10:12" x14ac:dyDescent="0.25">
      <c r="J2434" s="54"/>
      <c r="L2434" s="56"/>
    </row>
    <row r="2435" spans="10:12" x14ac:dyDescent="0.25">
      <c r="J2435" s="54"/>
      <c r="L2435" s="56"/>
    </row>
    <row r="2436" spans="10:12" x14ac:dyDescent="0.25">
      <c r="J2436" s="54"/>
      <c r="L2436" s="56"/>
    </row>
    <row r="2437" spans="10:12" x14ac:dyDescent="0.25">
      <c r="J2437" s="54"/>
      <c r="L2437" s="56"/>
    </row>
    <row r="2438" spans="10:12" x14ac:dyDescent="0.25">
      <c r="J2438" s="54"/>
      <c r="L2438" s="56"/>
    </row>
    <row r="2439" spans="10:12" x14ac:dyDescent="0.25">
      <c r="J2439" s="54"/>
      <c r="L2439" s="56"/>
    </row>
    <row r="2440" spans="10:12" x14ac:dyDescent="0.25">
      <c r="J2440" s="54"/>
      <c r="L2440" s="56"/>
    </row>
    <row r="2441" spans="10:12" x14ac:dyDescent="0.25">
      <c r="J2441" s="54"/>
      <c r="L2441" s="56"/>
    </row>
    <row r="2442" spans="10:12" x14ac:dyDescent="0.25">
      <c r="J2442" s="54"/>
      <c r="L2442" s="56"/>
    </row>
    <row r="2443" spans="10:12" x14ac:dyDescent="0.25">
      <c r="J2443" s="54"/>
      <c r="L2443" s="56"/>
    </row>
    <row r="2444" spans="10:12" x14ac:dyDescent="0.25">
      <c r="J2444" s="54"/>
      <c r="L2444" s="56"/>
    </row>
    <row r="2445" spans="10:12" x14ac:dyDescent="0.25">
      <c r="J2445" s="54"/>
      <c r="L2445" s="56"/>
    </row>
    <row r="2446" spans="10:12" x14ac:dyDescent="0.25">
      <c r="J2446" s="54"/>
      <c r="L2446" s="56"/>
    </row>
    <row r="2447" spans="10:12" x14ac:dyDescent="0.25">
      <c r="J2447" s="54"/>
      <c r="L2447" s="56"/>
    </row>
    <row r="2448" spans="10:12" x14ac:dyDescent="0.25">
      <c r="J2448" s="54"/>
      <c r="L2448" s="56"/>
    </row>
    <row r="2449" spans="10:12" x14ac:dyDescent="0.25">
      <c r="J2449" s="54"/>
      <c r="L2449" s="56"/>
    </row>
    <row r="2450" spans="10:12" x14ac:dyDescent="0.25">
      <c r="J2450" s="54"/>
      <c r="L2450" s="56"/>
    </row>
    <row r="2451" spans="10:12" x14ac:dyDescent="0.25">
      <c r="J2451" s="54"/>
      <c r="L2451" s="56"/>
    </row>
    <row r="2452" spans="10:12" x14ac:dyDescent="0.25">
      <c r="J2452" s="54"/>
      <c r="L2452" s="56"/>
    </row>
    <row r="2453" spans="10:12" x14ac:dyDescent="0.25">
      <c r="J2453" s="54"/>
      <c r="L2453" s="56"/>
    </row>
    <row r="2454" spans="10:12" x14ac:dyDescent="0.25">
      <c r="J2454" s="54"/>
      <c r="L2454" s="56"/>
    </row>
    <row r="2455" spans="10:12" x14ac:dyDescent="0.25">
      <c r="J2455" s="54"/>
      <c r="L2455" s="56"/>
    </row>
    <row r="2456" spans="10:12" x14ac:dyDescent="0.25">
      <c r="J2456" s="54"/>
      <c r="L2456" s="56"/>
    </row>
    <row r="2457" spans="10:12" x14ac:dyDescent="0.25">
      <c r="J2457" s="54"/>
      <c r="L2457" s="56"/>
    </row>
    <row r="2458" spans="10:12" x14ac:dyDescent="0.25">
      <c r="J2458" s="54"/>
      <c r="L2458" s="56"/>
    </row>
    <row r="2459" spans="10:12" x14ac:dyDescent="0.25">
      <c r="J2459" s="54"/>
      <c r="L2459" s="56"/>
    </row>
    <row r="2460" spans="10:12" x14ac:dyDescent="0.25">
      <c r="J2460" s="54"/>
      <c r="L2460" s="56"/>
    </row>
    <row r="2461" spans="10:12" x14ac:dyDescent="0.25">
      <c r="J2461" s="54"/>
      <c r="L2461" s="56"/>
    </row>
    <row r="2462" spans="10:12" x14ac:dyDescent="0.25">
      <c r="J2462" s="54"/>
      <c r="L2462" s="56"/>
    </row>
    <row r="2463" spans="10:12" x14ac:dyDescent="0.25">
      <c r="J2463" s="54"/>
      <c r="L2463" s="56"/>
    </row>
    <row r="2464" spans="10:12" x14ac:dyDescent="0.25">
      <c r="J2464" s="54"/>
      <c r="L2464" s="56"/>
    </row>
    <row r="2465" spans="10:12" x14ac:dyDescent="0.25">
      <c r="J2465" s="54"/>
      <c r="L2465" s="56"/>
    </row>
    <row r="2466" spans="10:12" x14ac:dyDescent="0.25">
      <c r="J2466" s="54"/>
      <c r="L2466" s="56"/>
    </row>
    <row r="2467" spans="10:12" x14ac:dyDescent="0.25">
      <c r="J2467" s="54"/>
      <c r="L2467" s="56"/>
    </row>
    <row r="2468" spans="10:12" x14ac:dyDescent="0.25">
      <c r="J2468" s="54"/>
      <c r="L2468" s="56"/>
    </row>
    <row r="2469" spans="10:12" x14ac:dyDescent="0.25">
      <c r="J2469" s="54"/>
      <c r="L2469" s="56"/>
    </row>
    <row r="2470" spans="10:12" x14ac:dyDescent="0.25">
      <c r="J2470" s="54"/>
      <c r="L2470" s="56"/>
    </row>
    <row r="2471" spans="10:12" x14ac:dyDescent="0.25">
      <c r="J2471" s="54"/>
      <c r="L2471" s="56"/>
    </row>
    <row r="2472" spans="10:12" x14ac:dyDescent="0.25">
      <c r="J2472" s="54"/>
      <c r="L2472" s="56"/>
    </row>
    <row r="2473" spans="10:12" x14ac:dyDescent="0.25">
      <c r="J2473" s="54"/>
      <c r="L2473" s="56"/>
    </row>
    <row r="2474" spans="10:12" x14ac:dyDescent="0.25">
      <c r="J2474" s="54"/>
      <c r="L2474" s="56"/>
    </row>
    <row r="2475" spans="10:12" x14ac:dyDescent="0.25">
      <c r="J2475" s="54"/>
      <c r="L2475" s="56"/>
    </row>
    <row r="2476" spans="10:12" x14ac:dyDescent="0.25">
      <c r="J2476" s="54"/>
      <c r="L2476" s="56"/>
    </row>
    <row r="2477" spans="10:12" x14ac:dyDescent="0.25">
      <c r="J2477" s="54"/>
      <c r="L2477" s="56"/>
    </row>
    <row r="2478" spans="10:12" x14ac:dyDescent="0.25">
      <c r="J2478" s="54"/>
      <c r="L2478" s="56"/>
    </row>
    <row r="2479" spans="10:12" x14ac:dyDescent="0.25">
      <c r="J2479" s="54"/>
      <c r="L2479" s="56"/>
    </row>
    <row r="2480" spans="10:12" x14ac:dyDescent="0.25">
      <c r="J2480" s="54"/>
      <c r="L2480" s="56"/>
    </row>
    <row r="2481" spans="10:12" x14ac:dyDescent="0.25">
      <c r="J2481" s="54"/>
      <c r="L2481" s="56"/>
    </row>
    <row r="2482" spans="10:12" x14ac:dyDescent="0.25">
      <c r="J2482" s="54"/>
      <c r="L2482" s="56"/>
    </row>
    <row r="2483" spans="10:12" x14ac:dyDescent="0.25">
      <c r="J2483" s="54"/>
      <c r="L2483" s="56"/>
    </row>
    <row r="2484" spans="10:12" x14ac:dyDescent="0.25">
      <c r="J2484" s="54"/>
      <c r="L2484" s="56"/>
    </row>
    <row r="2485" spans="10:12" x14ac:dyDescent="0.25">
      <c r="J2485" s="54"/>
      <c r="L2485" s="56"/>
    </row>
    <row r="2486" spans="10:12" x14ac:dyDescent="0.25">
      <c r="J2486" s="54"/>
      <c r="L2486" s="56"/>
    </row>
    <row r="2487" spans="10:12" x14ac:dyDescent="0.25">
      <c r="J2487" s="54"/>
      <c r="L2487" s="56"/>
    </row>
    <row r="2488" spans="10:12" x14ac:dyDescent="0.25">
      <c r="J2488" s="54"/>
      <c r="L2488" s="56"/>
    </row>
    <row r="2489" spans="10:12" x14ac:dyDescent="0.25">
      <c r="J2489" s="54"/>
      <c r="L2489" s="56"/>
    </row>
    <row r="2490" spans="10:12" x14ac:dyDescent="0.25">
      <c r="J2490" s="54"/>
      <c r="L2490" s="56"/>
    </row>
    <row r="2491" spans="10:12" x14ac:dyDescent="0.25">
      <c r="J2491" s="54"/>
      <c r="L2491" s="56"/>
    </row>
    <row r="2492" spans="10:12" x14ac:dyDescent="0.25">
      <c r="J2492" s="54"/>
      <c r="L2492" s="56"/>
    </row>
    <row r="2493" spans="10:12" x14ac:dyDescent="0.25">
      <c r="J2493" s="54"/>
      <c r="L2493" s="56"/>
    </row>
    <row r="2494" spans="10:12" x14ac:dyDescent="0.25">
      <c r="J2494" s="54"/>
      <c r="L2494" s="56"/>
    </row>
    <row r="2495" spans="10:12" x14ac:dyDescent="0.25">
      <c r="J2495" s="54"/>
      <c r="L2495" s="56"/>
    </row>
    <row r="2496" spans="10:12" x14ac:dyDescent="0.25">
      <c r="J2496" s="54"/>
      <c r="L2496" s="56"/>
    </row>
    <row r="2497" spans="10:12" x14ac:dyDescent="0.25">
      <c r="J2497" s="54"/>
      <c r="L2497" s="56"/>
    </row>
    <row r="2498" spans="10:12" x14ac:dyDescent="0.25">
      <c r="J2498" s="54"/>
      <c r="L2498" s="56"/>
    </row>
    <row r="2499" spans="10:12" x14ac:dyDescent="0.25">
      <c r="J2499" s="54"/>
      <c r="L2499" s="56"/>
    </row>
    <row r="2500" spans="10:12" x14ac:dyDescent="0.25">
      <c r="J2500" s="54"/>
      <c r="L2500" s="56"/>
    </row>
    <row r="2501" spans="10:12" x14ac:dyDescent="0.25">
      <c r="J2501" s="54"/>
      <c r="L2501" s="56"/>
    </row>
    <row r="2502" spans="10:12" x14ac:dyDescent="0.25">
      <c r="J2502" s="54"/>
      <c r="L2502" s="56"/>
    </row>
    <row r="2503" spans="10:12" x14ac:dyDescent="0.25">
      <c r="J2503" s="54"/>
      <c r="L2503" s="56"/>
    </row>
    <row r="2504" spans="10:12" x14ac:dyDescent="0.25">
      <c r="J2504" s="54"/>
      <c r="L2504" s="56"/>
    </row>
    <row r="2505" spans="10:12" x14ac:dyDescent="0.25">
      <c r="J2505" s="54"/>
      <c r="L2505" s="56"/>
    </row>
    <row r="2506" spans="10:12" x14ac:dyDescent="0.25">
      <c r="J2506" s="54"/>
      <c r="L2506" s="56"/>
    </row>
    <row r="2507" spans="10:12" x14ac:dyDescent="0.25">
      <c r="J2507" s="54"/>
      <c r="L2507" s="56"/>
    </row>
    <row r="2508" spans="10:12" x14ac:dyDescent="0.25">
      <c r="J2508" s="54"/>
      <c r="L2508" s="56"/>
    </row>
    <row r="2509" spans="10:12" x14ac:dyDescent="0.25">
      <c r="J2509" s="54"/>
      <c r="L2509" s="56"/>
    </row>
    <row r="2510" spans="10:12" x14ac:dyDescent="0.25">
      <c r="J2510" s="54"/>
      <c r="L2510" s="56"/>
    </row>
    <row r="2511" spans="10:12" x14ac:dyDescent="0.25">
      <c r="J2511" s="54"/>
      <c r="L2511" s="56"/>
    </row>
    <row r="2512" spans="10:12" x14ac:dyDescent="0.25">
      <c r="J2512" s="54"/>
      <c r="L2512" s="56"/>
    </row>
    <row r="2513" spans="10:12" x14ac:dyDescent="0.25">
      <c r="J2513" s="54"/>
      <c r="L2513" s="56"/>
    </row>
    <row r="2514" spans="10:12" x14ac:dyDescent="0.25">
      <c r="J2514" s="54"/>
      <c r="L2514" s="56"/>
    </row>
    <row r="2515" spans="10:12" x14ac:dyDescent="0.25">
      <c r="J2515" s="54"/>
      <c r="L2515" s="56"/>
    </row>
    <row r="2516" spans="10:12" x14ac:dyDescent="0.25">
      <c r="J2516" s="54"/>
      <c r="L2516" s="56"/>
    </row>
    <row r="2517" spans="10:12" x14ac:dyDescent="0.25">
      <c r="J2517" s="54"/>
      <c r="L2517" s="56"/>
    </row>
    <row r="2518" spans="10:12" x14ac:dyDescent="0.25">
      <c r="J2518" s="54"/>
      <c r="L2518" s="56"/>
    </row>
    <row r="2519" spans="10:12" x14ac:dyDescent="0.25">
      <c r="J2519" s="54"/>
      <c r="L2519" s="56"/>
    </row>
    <row r="2520" spans="10:12" x14ac:dyDescent="0.25">
      <c r="J2520" s="54"/>
      <c r="L2520" s="56"/>
    </row>
    <row r="2521" spans="10:12" x14ac:dyDescent="0.25">
      <c r="J2521" s="54"/>
      <c r="L2521" s="56"/>
    </row>
    <row r="2522" spans="10:12" x14ac:dyDescent="0.25">
      <c r="J2522" s="54"/>
      <c r="L2522" s="56"/>
    </row>
    <row r="2523" spans="10:12" x14ac:dyDescent="0.25">
      <c r="J2523" s="54"/>
      <c r="L2523" s="56"/>
    </row>
    <row r="2524" spans="10:12" x14ac:dyDescent="0.25">
      <c r="J2524" s="54"/>
      <c r="L2524" s="56"/>
    </row>
    <row r="2525" spans="10:12" x14ac:dyDescent="0.25">
      <c r="J2525" s="54"/>
      <c r="L2525" s="56"/>
    </row>
    <row r="2526" spans="10:12" x14ac:dyDescent="0.25">
      <c r="J2526" s="54"/>
      <c r="L2526" s="56"/>
    </row>
    <row r="2527" spans="10:12" x14ac:dyDescent="0.25">
      <c r="J2527" s="54"/>
      <c r="L2527" s="56"/>
    </row>
    <row r="2528" spans="10:12" x14ac:dyDescent="0.25">
      <c r="J2528" s="54"/>
      <c r="L2528" s="56"/>
    </row>
    <row r="2529" spans="10:12" x14ac:dyDescent="0.25">
      <c r="J2529" s="54"/>
      <c r="L2529" s="56"/>
    </row>
    <row r="2530" spans="10:12" x14ac:dyDescent="0.25">
      <c r="J2530" s="54"/>
      <c r="L2530" s="56"/>
    </row>
    <row r="2531" spans="10:12" x14ac:dyDescent="0.25">
      <c r="J2531" s="54"/>
      <c r="L2531" s="56"/>
    </row>
    <row r="2532" spans="10:12" x14ac:dyDescent="0.25">
      <c r="J2532" s="54"/>
      <c r="L2532" s="56"/>
    </row>
    <row r="2533" spans="10:12" x14ac:dyDescent="0.25">
      <c r="J2533" s="54"/>
      <c r="L2533" s="56"/>
    </row>
    <row r="2534" spans="10:12" x14ac:dyDescent="0.25">
      <c r="J2534" s="54"/>
      <c r="L2534" s="56"/>
    </row>
    <row r="2535" spans="10:12" x14ac:dyDescent="0.25">
      <c r="J2535" s="54"/>
      <c r="L2535" s="56"/>
    </row>
    <row r="2536" spans="10:12" x14ac:dyDescent="0.25">
      <c r="J2536" s="54"/>
      <c r="L2536" s="56"/>
    </row>
    <row r="2537" spans="10:12" x14ac:dyDescent="0.25">
      <c r="J2537" s="54"/>
      <c r="L2537" s="56"/>
    </row>
    <row r="2538" spans="10:12" x14ac:dyDescent="0.25">
      <c r="J2538" s="54"/>
      <c r="L2538" s="56"/>
    </row>
    <row r="2539" spans="10:12" x14ac:dyDescent="0.25">
      <c r="J2539" s="54"/>
      <c r="L2539" s="56"/>
    </row>
    <row r="2540" spans="10:12" x14ac:dyDescent="0.25">
      <c r="J2540" s="54"/>
      <c r="L2540" s="56"/>
    </row>
    <row r="2541" spans="10:12" x14ac:dyDescent="0.25">
      <c r="J2541" s="54"/>
      <c r="L2541" s="56"/>
    </row>
    <row r="2542" spans="10:12" x14ac:dyDescent="0.25">
      <c r="J2542" s="54"/>
      <c r="L2542" s="56"/>
    </row>
    <row r="2543" spans="10:12" x14ac:dyDescent="0.25">
      <c r="J2543" s="54"/>
      <c r="L2543" s="56"/>
    </row>
    <row r="2544" spans="10:12" x14ac:dyDescent="0.25">
      <c r="J2544" s="54"/>
      <c r="L2544" s="56"/>
    </row>
    <row r="2545" spans="10:12" x14ac:dyDescent="0.25">
      <c r="J2545" s="54"/>
      <c r="L2545" s="56"/>
    </row>
    <row r="2546" spans="10:12" x14ac:dyDescent="0.25">
      <c r="J2546" s="54"/>
      <c r="L2546" s="56"/>
    </row>
    <row r="2547" spans="10:12" x14ac:dyDescent="0.25">
      <c r="J2547" s="54"/>
      <c r="L2547" s="56"/>
    </row>
    <row r="2548" spans="10:12" x14ac:dyDescent="0.25">
      <c r="J2548" s="54"/>
      <c r="L2548" s="56"/>
    </row>
    <row r="2549" spans="10:12" x14ac:dyDescent="0.25">
      <c r="J2549" s="54"/>
      <c r="L2549" s="56"/>
    </row>
    <row r="2550" spans="10:12" x14ac:dyDescent="0.25">
      <c r="J2550" s="54"/>
      <c r="L2550" s="56"/>
    </row>
    <row r="2551" spans="10:12" x14ac:dyDescent="0.25">
      <c r="J2551" s="54"/>
      <c r="L2551" s="56"/>
    </row>
    <row r="2552" spans="10:12" x14ac:dyDescent="0.25">
      <c r="J2552" s="54"/>
      <c r="L2552" s="56"/>
    </row>
    <row r="2553" spans="10:12" x14ac:dyDescent="0.25">
      <c r="J2553" s="54"/>
      <c r="L2553" s="56"/>
    </row>
    <row r="2554" spans="10:12" x14ac:dyDescent="0.25">
      <c r="J2554" s="54"/>
      <c r="L2554" s="56"/>
    </row>
    <row r="2555" spans="10:12" x14ac:dyDescent="0.25">
      <c r="J2555" s="54"/>
      <c r="L2555" s="56"/>
    </row>
    <row r="2556" spans="10:12" x14ac:dyDescent="0.25">
      <c r="J2556" s="54"/>
      <c r="L2556" s="56"/>
    </row>
    <row r="2557" spans="10:12" x14ac:dyDescent="0.25">
      <c r="J2557" s="54"/>
      <c r="L2557" s="56"/>
    </row>
    <row r="2558" spans="10:12" x14ac:dyDescent="0.25">
      <c r="J2558" s="54"/>
      <c r="L2558" s="56"/>
    </row>
    <row r="2559" spans="10:12" x14ac:dyDescent="0.25">
      <c r="J2559" s="54"/>
      <c r="L2559" s="56"/>
    </row>
    <row r="2560" spans="10:12" x14ac:dyDescent="0.25">
      <c r="J2560" s="54"/>
      <c r="L2560" s="56"/>
    </row>
    <row r="2561" spans="10:12" x14ac:dyDescent="0.25">
      <c r="J2561" s="54"/>
      <c r="L2561" s="56"/>
    </row>
    <row r="2562" spans="10:12" x14ac:dyDescent="0.25">
      <c r="J2562" s="54"/>
      <c r="L2562" s="56"/>
    </row>
    <row r="2563" spans="10:12" x14ac:dyDescent="0.25">
      <c r="J2563" s="54"/>
      <c r="L2563" s="56"/>
    </row>
    <row r="2564" spans="10:12" x14ac:dyDescent="0.25">
      <c r="J2564" s="54"/>
      <c r="L2564" s="56"/>
    </row>
    <row r="2565" spans="10:12" x14ac:dyDescent="0.25">
      <c r="J2565" s="54"/>
      <c r="L2565" s="56"/>
    </row>
    <row r="2566" spans="10:12" x14ac:dyDescent="0.25">
      <c r="J2566" s="54"/>
      <c r="L2566" s="56"/>
    </row>
    <row r="2567" spans="10:12" x14ac:dyDescent="0.25">
      <c r="J2567" s="54"/>
      <c r="L2567" s="56"/>
    </row>
    <row r="2568" spans="10:12" x14ac:dyDescent="0.25">
      <c r="J2568" s="54"/>
      <c r="L2568" s="56"/>
    </row>
    <row r="2569" spans="10:12" x14ac:dyDescent="0.25">
      <c r="J2569" s="54"/>
      <c r="L2569" s="56"/>
    </row>
    <row r="2570" spans="10:12" x14ac:dyDescent="0.25">
      <c r="J2570" s="54"/>
      <c r="L2570" s="56"/>
    </row>
    <row r="2571" spans="10:12" x14ac:dyDescent="0.25">
      <c r="J2571" s="54"/>
      <c r="L2571" s="56"/>
    </row>
    <row r="2572" spans="10:12" x14ac:dyDescent="0.25">
      <c r="J2572" s="54"/>
      <c r="L2572" s="56"/>
    </row>
    <row r="2573" spans="10:12" x14ac:dyDescent="0.25">
      <c r="J2573" s="54"/>
      <c r="L2573" s="56"/>
    </row>
    <row r="2574" spans="10:12" x14ac:dyDescent="0.25">
      <c r="J2574" s="54"/>
      <c r="L2574" s="56"/>
    </row>
    <row r="2575" spans="10:12" x14ac:dyDescent="0.25">
      <c r="J2575" s="54"/>
      <c r="L2575" s="56"/>
    </row>
    <row r="2576" spans="10:12" x14ac:dyDescent="0.25">
      <c r="J2576" s="54"/>
      <c r="L2576" s="56"/>
    </row>
    <row r="2577" spans="10:12" x14ac:dyDescent="0.25">
      <c r="J2577" s="54"/>
      <c r="L2577" s="56"/>
    </row>
    <row r="2578" spans="10:12" x14ac:dyDescent="0.25">
      <c r="J2578" s="54"/>
      <c r="L2578" s="56"/>
    </row>
    <row r="2579" spans="10:12" x14ac:dyDescent="0.25">
      <c r="J2579" s="54"/>
      <c r="L2579" s="56"/>
    </row>
    <row r="2580" spans="10:12" x14ac:dyDescent="0.25">
      <c r="J2580" s="54"/>
      <c r="L2580" s="56"/>
    </row>
    <row r="2581" spans="10:12" x14ac:dyDescent="0.25">
      <c r="J2581" s="54"/>
      <c r="L2581" s="56"/>
    </row>
    <row r="2582" spans="10:12" x14ac:dyDescent="0.25">
      <c r="J2582" s="54"/>
      <c r="L2582" s="56"/>
    </row>
    <row r="2583" spans="10:12" x14ac:dyDescent="0.25">
      <c r="J2583" s="54"/>
      <c r="L2583" s="56"/>
    </row>
    <row r="2584" spans="10:12" x14ac:dyDescent="0.25">
      <c r="J2584" s="54"/>
      <c r="L2584" s="56"/>
    </row>
    <row r="2585" spans="10:12" x14ac:dyDescent="0.25">
      <c r="J2585" s="54"/>
      <c r="L2585" s="56"/>
    </row>
    <row r="2586" spans="10:12" x14ac:dyDescent="0.25">
      <c r="J2586" s="54"/>
      <c r="L2586" s="56"/>
    </row>
    <row r="2587" spans="10:12" x14ac:dyDescent="0.25">
      <c r="J2587" s="54"/>
      <c r="L2587" s="56"/>
    </row>
    <row r="2588" spans="10:12" x14ac:dyDescent="0.25">
      <c r="J2588" s="54"/>
      <c r="L2588" s="56"/>
    </row>
    <row r="2589" spans="10:12" x14ac:dyDescent="0.25">
      <c r="J2589" s="54"/>
      <c r="L2589" s="56"/>
    </row>
    <row r="2590" spans="10:12" x14ac:dyDescent="0.25">
      <c r="J2590" s="54"/>
      <c r="L2590" s="56"/>
    </row>
    <row r="2591" spans="10:12" x14ac:dyDescent="0.25">
      <c r="J2591" s="54"/>
      <c r="L2591" s="56"/>
    </row>
    <row r="2592" spans="10:12" x14ac:dyDescent="0.25">
      <c r="J2592" s="54"/>
      <c r="L2592" s="56"/>
    </row>
    <row r="2593" spans="10:12" x14ac:dyDescent="0.25">
      <c r="J2593" s="54"/>
      <c r="L2593" s="56"/>
    </row>
    <row r="2594" spans="10:12" x14ac:dyDescent="0.25">
      <c r="J2594" s="54"/>
      <c r="L2594" s="56"/>
    </row>
    <row r="2595" spans="10:12" x14ac:dyDescent="0.25">
      <c r="J2595" s="54"/>
      <c r="L2595" s="56"/>
    </row>
    <row r="2596" spans="10:12" x14ac:dyDescent="0.25">
      <c r="J2596" s="54"/>
      <c r="L2596" s="56"/>
    </row>
    <row r="2597" spans="10:12" x14ac:dyDescent="0.25">
      <c r="J2597" s="54"/>
      <c r="L2597" s="56"/>
    </row>
    <row r="2598" spans="10:12" x14ac:dyDescent="0.25">
      <c r="J2598" s="54"/>
      <c r="L2598" s="56"/>
    </row>
    <row r="2599" spans="10:12" x14ac:dyDescent="0.25">
      <c r="J2599" s="54"/>
      <c r="L2599" s="56"/>
    </row>
    <row r="2600" spans="10:12" x14ac:dyDescent="0.25">
      <c r="J2600" s="54"/>
      <c r="L2600" s="56"/>
    </row>
    <row r="2601" spans="10:12" x14ac:dyDescent="0.25">
      <c r="J2601" s="54"/>
      <c r="L2601" s="56"/>
    </row>
    <row r="2602" spans="10:12" x14ac:dyDescent="0.25">
      <c r="J2602" s="54"/>
      <c r="L2602" s="56"/>
    </row>
    <row r="2603" spans="10:12" x14ac:dyDescent="0.25">
      <c r="J2603" s="54"/>
      <c r="L2603" s="56"/>
    </row>
    <row r="2604" spans="10:12" x14ac:dyDescent="0.25">
      <c r="J2604" s="54"/>
      <c r="L2604" s="56"/>
    </row>
    <row r="2605" spans="10:12" x14ac:dyDescent="0.25">
      <c r="J2605" s="54"/>
      <c r="L2605" s="56"/>
    </row>
    <row r="2606" spans="10:12" x14ac:dyDescent="0.25">
      <c r="J2606" s="54"/>
      <c r="L2606" s="56"/>
    </row>
    <row r="2607" spans="10:12" x14ac:dyDescent="0.25">
      <c r="J2607" s="54"/>
      <c r="L2607" s="56"/>
    </row>
    <row r="2608" spans="10:12" x14ac:dyDescent="0.25">
      <c r="J2608" s="54"/>
      <c r="L2608" s="56"/>
    </row>
    <row r="2609" spans="10:12" x14ac:dyDescent="0.25">
      <c r="J2609" s="54"/>
      <c r="L2609" s="56"/>
    </row>
    <row r="2610" spans="10:12" x14ac:dyDescent="0.25">
      <c r="J2610" s="54"/>
      <c r="L2610" s="56"/>
    </row>
    <row r="2611" spans="10:12" x14ac:dyDescent="0.25">
      <c r="J2611" s="54"/>
      <c r="L2611" s="56"/>
    </row>
    <row r="2612" spans="10:12" x14ac:dyDescent="0.25">
      <c r="J2612" s="54"/>
      <c r="L2612" s="56"/>
    </row>
    <row r="2613" spans="10:12" x14ac:dyDescent="0.25">
      <c r="J2613" s="54"/>
      <c r="L2613" s="56"/>
    </row>
    <row r="2614" spans="10:12" x14ac:dyDescent="0.25">
      <c r="J2614" s="54"/>
      <c r="L2614" s="56"/>
    </row>
    <row r="2615" spans="10:12" x14ac:dyDescent="0.25">
      <c r="J2615" s="54"/>
      <c r="L2615" s="56"/>
    </row>
    <row r="2616" spans="10:12" x14ac:dyDescent="0.25">
      <c r="J2616" s="54"/>
      <c r="L2616" s="56"/>
    </row>
    <row r="2617" spans="10:12" x14ac:dyDescent="0.25">
      <c r="J2617" s="54"/>
      <c r="L2617" s="56"/>
    </row>
    <row r="2618" spans="10:12" x14ac:dyDescent="0.25">
      <c r="J2618" s="54"/>
      <c r="L2618" s="56"/>
    </row>
    <row r="2619" spans="10:12" x14ac:dyDescent="0.25">
      <c r="J2619" s="54"/>
      <c r="L2619" s="56"/>
    </row>
    <row r="2620" spans="10:12" x14ac:dyDescent="0.25">
      <c r="J2620" s="54"/>
      <c r="L2620" s="56"/>
    </row>
    <row r="2621" spans="10:12" x14ac:dyDescent="0.25">
      <c r="J2621" s="54"/>
      <c r="L2621" s="56"/>
    </row>
    <row r="2622" spans="10:12" x14ac:dyDescent="0.25">
      <c r="J2622" s="54"/>
      <c r="L2622" s="56"/>
    </row>
    <row r="2623" spans="10:12" x14ac:dyDescent="0.25">
      <c r="J2623" s="54"/>
      <c r="L2623" s="56"/>
    </row>
    <row r="2624" spans="10:12" x14ac:dyDescent="0.25">
      <c r="J2624" s="54"/>
      <c r="L2624" s="56"/>
    </row>
    <row r="2625" spans="10:12" x14ac:dyDescent="0.25">
      <c r="J2625" s="54"/>
      <c r="L2625" s="56"/>
    </row>
    <row r="2626" spans="10:12" x14ac:dyDescent="0.25">
      <c r="J2626" s="54"/>
      <c r="L2626" s="56"/>
    </row>
    <row r="2627" spans="10:12" x14ac:dyDescent="0.25">
      <c r="J2627" s="54"/>
      <c r="L2627" s="56"/>
    </row>
    <row r="2628" spans="10:12" x14ac:dyDescent="0.25">
      <c r="J2628" s="54"/>
      <c r="L2628" s="56"/>
    </row>
    <row r="2629" spans="10:12" x14ac:dyDescent="0.25">
      <c r="J2629" s="54"/>
      <c r="L2629" s="56"/>
    </row>
    <row r="2630" spans="10:12" x14ac:dyDescent="0.25">
      <c r="J2630" s="54"/>
      <c r="L2630" s="56"/>
    </row>
    <row r="2631" spans="10:12" x14ac:dyDescent="0.25">
      <c r="J2631" s="54"/>
      <c r="L2631" s="56"/>
    </row>
    <row r="2632" spans="10:12" x14ac:dyDescent="0.25">
      <c r="J2632" s="54"/>
      <c r="L2632" s="56"/>
    </row>
    <row r="2633" spans="10:12" x14ac:dyDescent="0.25">
      <c r="J2633" s="54"/>
      <c r="L2633" s="56"/>
    </row>
    <row r="2634" spans="10:12" x14ac:dyDescent="0.25">
      <c r="J2634" s="54"/>
      <c r="L2634" s="56"/>
    </row>
    <row r="2635" spans="10:12" x14ac:dyDescent="0.25">
      <c r="J2635" s="54"/>
      <c r="L2635" s="56"/>
    </row>
    <row r="2636" spans="10:12" x14ac:dyDescent="0.25">
      <c r="J2636" s="54"/>
      <c r="L2636" s="56"/>
    </row>
    <row r="2637" spans="10:12" x14ac:dyDescent="0.25">
      <c r="J2637" s="54"/>
      <c r="L2637" s="56"/>
    </row>
    <row r="2638" spans="10:12" x14ac:dyDescent="0.25">
      <c r="J2638" s="54"/>
      <c r="L2638" s="56"/>
    </row>
    <row r="2639" spans="10:12" x14ac:dyDescent="0.25">
      <c r="J2639" s="54"/>
      <c r="L2639" s="56"/>
    </row>
    <row r="2640" spans="10:12" x14ac:dyDescent="0.25">
      <c r="J2640" s="54"/>
      <c r="L2640" s="56"/>
    </row>
    <row r="2641" spans="10:12" x14ac:dyDescent="0.25">
      <c r="J2641" s="54"/>
      <c r="L2641" s="56"/>
    </row>
    <row r="2642" spans="10:12" x14ac:dyDescent="0.25">
      <c r="J2642" s="54"/>
      <c r="L2642" s="56"/>
    </row>
    <row r="2643" spans="10:12" x14ac:dyDescent="0.25">
      <c r="J2643" s="54"/>
      <c r="L2643" s="56"/>
    </row>
    <row r="2644" spans="10:12" x14ac:dyDescent="0.25">
      <c r="J2644" s="54"/>
      <c r="L2644" s="56"/>
    </row>
    <row r="2645" spans="10:12" x14ac:dyDescent="0.25">
      <c r="J2645" s="54"/>
      <c r="L2645" s="56"/>
    </row>
    <row r="2646" spans="10:12" x14ac:dyDescent="0.25">
      <c r="J2646" s="54"/>
      <c r="L2646" s="56"/>
    </row>
    <row r="2647" spans="10:12" x14ac:dyDescent="0.25">
      <c r="J2647" s="54"/>
      <c r="L2647" s="56"/>
    </row>
    <row r="2648" spans="10:12" x14ac:dyDescent="0.25">
      <c r="J2648" s="54"/>
      <c r="L2648" s="56"/>
    </row>
    <row r="2649" spans="10:12" x14ac:dyDescent="0.25">
      <c r="J2649" s="54"/>
      <c r="L2649" s="56"/>
    </row>
    <row r="2650" spans="10:12" x14ac:dyDescent="0.25">
      <c r="J2650" s="54"/>
      <c r="L2650" s="56"/>
    </row>
    <row r="2651" spans="10:12" x14ac:dyDescent="0.25">
      <c r="J2651" s="54"/>
      <c r="L2651" s="56"/>
    </row>
    <row r="2652" spans="10:12" x14ac:dyDescent="0.25">
      <c r="J2652" s="54"/>
      <c r="L2652" s="56"/>
    </row>
    <row r="2653" spans="10:12" x14ac:dyDescent="0.25">
      <c r="J2653" s="54"/>
      <c r="L2653" s="56"/>
    </row>
    <row r="2654" spans="10:12" x14ac:dyDescent="0.25">
      <c r="J2654" s="54"/>
      <c r="L2654" s="56"/>
    </row>
    <row r="2655" spans="10:12" x14ac:dyDescent="0.25">
      <c r="J2655" s="54"/>
      <c r="L2655" s="56"/>
    </row>
    <row r="2656" spans="10:12" x14ac:dyDescent="0.25">
      <c r="J2656" s="54"/>
      <c r="L2656" s="56"/>
    </row>
    <row r="2657" spans="10:12" x14ac:dyDescent="0.25">
      <c r="J2657" s="54"/>
      <c r="L2657" s="56"/>
    </row>
    <row r="2658" spans="10:12" x14ac:dyDescent="0.25">
      <c r="J2658" s="54"/>
      <c r="L2658" s="56"/>
    </row>
    <row r="2659" spans="10:12" x14ac:dyDescent="0.25">
      <c r="J2659" s="54"/>
      <c r="L2659" s="56"/>
    </row>
    <row r="2660" spans="10:12" x14ac:dyDescent="0.25">
      <c r="J2660" s="54"/>
      <c r="L2660" s="56"/>
    </row>
    <row r="2661" spans="10:12" x14ac:dyDescent="0.25">
      <c r="J2661" s="54"/>
      <c r="L2661" s="56"/>
    </row>
    <row r="2662" spans="10:12" x14ac:dyDescent="0.25">
      <c r="J2662" s="54"/>
      <c r="L2662" s="56"/>
    </row>
    <row r="2663" spans="10:12" x14ac:dyDescent="0.25">
      <c r="J2663" s="54"/>
      <c r="L2663" s="56"/>
    </row>
    <row r="2664" spans="10:12" x14ac:dyDescent="0.25">
      <c r="J2664" s="54"/>
      <c r="L2664" s="56"/>
    </row>
    <row r="2665" spans="10:12" x14ac:dyDescent="0.25">
      <c r="J2665" s="54"/>
      <c r="L2665" s="56"/>
    </row>
    <row r="2666" spans="10:12" x14ac:dyDescent="0.25">
      <c r="J2666" s="54"/>
      <c r="L2666" s="56"/>
    </row>
    <row r="2667" spans="10:12" x14ac:dyDescent="0.25">
      <c r="J2667" s="54"/>
      <c r="L2667" s="56"/>
    </row>
    <row r="2668" spans="10:12" x14ac:dyDescent="0.25">
      <c r="J2668" s="54"/>
      <c r="L2668" s="56"/>
    </row>
    <row r="2669" spans="10:12" x14ac:dyDescent="0.25">
      <c r="J2669" s="54"/>
      <c r="L2669" s="56"/>
    </row>
    <row r="2670" spans="10:12" x14ac:dyDescent="0.25">
      <c r="J2670" s="54"/>
      <c r="L2670" s="56"/>
    </row>
    <row r="2671" spans="10:12" x14ac:dyDescent="0.25">
      <c r="J2671" s="54"/>
      <c r="L2671" s="56"/>
    </row>
    <row r="2672" spans="10:12" x14ac:dyDescent="0.25">
      <c r="J2672" s="54"/>
      <c r="L2672" s="56"/>
    </row>
    <row r="2673" spans="10:12" x14ac:dyDescent="0.25">
      <c r="J2673" s="54"/>
      <c r="L2673" s="56"/>
    </row>
    <row r="2674" spans="10:12" x14ac:dyDescent="0.25">
      <c r="J2674" s="54"/>
      <c r="L2674" s="56"/>
    </row>
    <row r="2675" spans="10:12" x14ac:dyDescent="0.25">
      <c r="J2675" s="54"/>
      <c r="L2675" s="56"/>
    </row>
    <row r="2676" spans="10:12" x14ac:dyDescent="0.25">
      <c r="J2676" s="54"/>
      <c r="L2676" s="56"/>
    </row>
    <row r="2677" spans="10:12" x14ac:dyDescent="0.25">
      <c r="J2677" s="54"/>
      <c r="L2677" s="56"/>
    </row>
    <row r="2678" spans="10:12" x14ac:dyDescent="0.25">
      <c r="J2678" s="54"/>
      <c r="L2678" s="56"/>
    </row>
    <row r="2679" spans="10:12" x14ac:dyDescent="0.25">
      <c r="J2679" s="54"/>
      <c r="L2679" s="56"/>
    </row>
    <row r="2680" spans="10:12" x14ac:dyDescent="0.25">
      <c r="J2680" s="54"/>
      <c r="L2680" s="56"/>
    </row>
    <row r="2681" spans="10:12" x14ac:dyDescent="0.25">
      <c r="J2681" s="54"/>
      <c r="L2681" s="56"/>
    </row>
    <row r="2682" spans="10:12" x14ac:dyDescent="0.25">
      <c r="J2682" s="54"/>
      <c r="L2682" s="56"/>
    </row>
    <row r="2683" spans="10:12" x14ac:dyDescent="0.25">
      <c r="J2683" s="54"/>
      <c r="L2683" s="56"/>
    </row>
    <row r="2684" spans="10:12" x14ac:dyDescent="0.25">
      <c r="J2684" s="54"/>
      <c r="L2684" s="56"/>
    </row>
    <row r="2685" spans="10:12" x14ac:dyDescent="0.25">
      <c r="J2685" s="54"/>
      <c r="L2685" s="56"/>
    </row>
    <row r="2686" spans="10:12" x14ac:dyDescent="0.25">
      <c r="J2686" s="54"/>
      <c r="L2686" s="56"/>
    </row>
    <row r="2687" spans="10:12" x14ac:dyDescent="0.25">
      <c r="J2687" s="54"/>
      <c r="L2687" s="56"/>
    </row>
    <row r="2688" spans="10:12" x14ac:dyDescent="0.25">
      <c r="J2688" s="54"/>
      <c r="L2688" s="56"/>
    </row>
    <row r="2689" spans="10:12" x14ac:dyDescent="0.25">
      <c r="J2689" s="54"/>
      <c r="L2689" s="56"/>
    </row>
    <row r="2690" spans="10:12" x14ac:dyDescent="0.25">
      <c r="J2690" s="54"/>
      <c r="L2690" s="56"/>
    </row>
    <row r="2691" spans="10:12" x14ac:dyDescent="0.25">
      <c r="J2691" s="54"/>
      <c r="L2691" s="56"/>
    </row>
    <row r="2692" spans="10:12" x14ac:dyDescent="0.25">
      <c r="J2692" s="54"/>
      <c r="L2692" s="56"/>
    </row>
    <row r="2693" spans="10:12" x14ac:dyDescent="0.25">
      <c r="J2693" s="54"/>
      <c r="L2693" s="56"/>
    </row>
    <row r="2694" spans="10:12" x14ac:dyDescent="0.25">
      <c r="J2694" s="54"/>
      <c r="L2694" s="56"/>
    </row>
    <row r="2695" spans="10:12" x14ac:dyDescent="0.25">
      <c r="J2695" s="54"/>
      <c r="L2695" s="56"/>
    </row>
    <row r="2696" spans="10:12" x14ac:dyDescent="0.25">
      <c r="J2696" s="54"/>
      <c r="L2696" s="56"/>
    </row>
    <row r="2697" spans="10:12" x14ac:dyDescent="0.25">
      <c r="J2697" s="54"/>
      <c r="L2697" s="56"/>
    </row>
    <row r="2698" spans="10:12" x14ac:dyDescent="0.25">
      <c r="J2698" s="54"/>
      <c r="L2698" s="56"/>
    </row>
    <row r="2699" spans="10:12" x14ac:dyDescent="0.25">
      <c r="J2699" s="54"/>
      <c r="L2699" s="56"/>
    </row>
    <row r="2700" spans="10:12" x14ac:dyDescent="0.25">
      <c r="J2700" s="54"/>
      <c r="L2700" s="56"/>
    </row>
    <row r="2701" spans="10:12" x14ac:dyDescent="0.25">
      <c r="J2701" s="54"/>
      <c r="L2701" s="56"/>
    </row>
    <row r="2702" spans="10:12" x14ac:dyDescent="0.25">
      <c r="J2702" s="54"/>
      <c r="L2702" s="56"/>
    </row>
    <row r="2703" spans="10:12" x14ac:dyDescent="0.25">
      <c r="J2703" s="54"/>
      <c r="L2703" s="56"/>
    </row>
    <row r="2704" spans="10:12" x14ac:dyDescent="0.25">
      <c r="J2704" s="54"/>
      <c r="L2704" s="56"/>
    </row>
    <row r="2705" spans="10:12" x14ac:dyDescent="0.25">
      <c r="J2705" s="54"/>
      <c r="L2705" s="56"/>
    </row>
    <row r="2706" spans="10:12" x14ac:dyDescent="0.25">
      <c r="J2706" s="54"/>
      <c r="L2706" s="56"/>
    </row>
    <row r="2707" spans="10:12" x14ac:dyDescent="0.25">
      <c r="J2707" s="54"/>
      <c r="L2707" s="56"/>
    </row>
    <row r="2708" spans="10:12" x14ac:dyDescent="0.25">
      <c r="J2708" s="54"/>
      <c r="L2708" s="56"/>
    </row>
    <row r="2709" spans="10:12" x14ac:dyDescent="0.25">
      <c r="J2709" s="54"/>
      <c r="L2709" s="56"/>
    </row>
    <row r="2710" spans="10:12" x14ac:dyDescent="0.25">
      <c r="J2710" s="54"/>
      <c r="L2710" s="56"/>
    </row>
    <row r="2711" spans="10:12" x14ac:dyDescent="0.25">
      <c r="J2711" s="54"/>
      <c r="L2711" s="56"/>
    </row>
    <row r="2712" spans="10:12" x14ac:dyDescent="0.25">
      <c r="J2712" s="54"/>
      <c r="L2712" s="56"/>
    </row>
    <row r="2713" spans="10:12" x14ac:dyDescent="0.25">
      <c r="J2713" s="54"/>
      <c r="L2713" s="56"/>
    </row>
    <row r="2714" spans="10:12" x14ac:dyDescent="0.25">
      <c r="J2714" s="54"/>
      <c r="L2714" s="56"/>
    </row>
    <row r="2715" spans="10:12" x14ac:dyDescent="0.25">
      <c r="J2715" s="54"/>
      <c r="L2715" s="56"/>
    </row>
    <row r="2716" spans="10:12" x14ac:dyDescent="0.25">
      <c r="J2716" s="54"/>
      <c r="L2716" s="56"/>
    </row>
    <row r="2717" spans="10:12" x14ac:dyDescent="0.25">
      <c r="J2717" s="54"/>
      <c r="L2717" s="56"/>
    </row>
    <row r="2718" spans="10:12" x14ac:dyDescent="0.25">
      <c r="J2718" s="54"/>
      <c r="L2718" s="56"/>
    </row>
    <row r="2719" spans="10:12" x14ac:dyDescent="0.25">
      <c r="J2719" s="54"/>
      <c r="L2719" s="56"/>
    </row>
    <row r="2720" spans="10:12" x14ac:dyDescent="0.25">
      <c r="J2720" s="54"/>
      <c r="L2720" s="56"/>
    </row>
    <row r="2721" spans="10:12" x14ac:dyDescent="0.25">
      <c r="J2721" s="54"/>
      <c r="L2721" s="56"/>
    </row>
    <row r="2722" spans="10:12" x14ac:dyDescent="0.25">
      <c r="J2722" s="54"/>
      <c r="L2722" s="56"/>
    </row>
    <row r="2723" spans="10:12" x14ac:dyDescent="0.25">
      <c r="J2723" s="54"/>
      <c r="L2723" s="56"/>
    </row>
    <row r="2724" spans="10:12" x14ac:dyDescent="0.25">
      <c r="J2724" s="54"/>
      <c r="L2724" s="56"/>
    </row>
    <row r="2725" spans="10:12" x14ac:dyDescent="0.25">
      <c r="J2725" s="54"/>
      <c r="L2725" s="56"/>
    </row>
    <row r="2726" spans="10:12" x14ac:dyDescent="0.25">
      <c r="J2726" s="54"/>
      <c r="L2726" s="56"/>
    </row>
    <row r="2727" spans="10:12" x14ac:dyDescent="0.25">
      <c r="J2727" s="54"/>
      <c r="L2727" s="56"/>
    </row>
    <row r="2728" spans="10:12" x14ac:dyDescent="0.25">
      <c r="J2728" s="54"/>
      <c r="L2728" s="56"/>
    </row>
    <row r="2729" spans="10:12" x14ac:dyDescent="0.25">
      <c r="J2729" s="54"/>
      <c r="L2729" s="56"/>
    </row>
    <row r="2730" spans="10:12" x14ac:dyDescent="0.25">
      <c r="J2730" s="54"/>
      <c r="L2730" s="56"/>
    </row>
    <row r="2731" spans="10:12" x14ac:dyDescent="0.25">
      <c r="J2731" s="54"/>
      <c r="L2731" s="56"/>
    </row>
    <row r="2732" spans="10:12" x14ac:dyDescent="0.25">
      <c r="J2732" s="54"/>
      <c r="L2732" s="56"/>
    </row>
    <row r="2733" spans="10:12" x14ac:dyDescent="0.25">
      <c r="J2733" s="54"/>
      <c r="L2733" s="56"/>
    </row>
    <row r="2734" spans="10:12" x14ac:dyDescent="0.25">
      <c r="J2734" s="54"/>
      <c r="L2734" s="56"/>
    </row>
    <row r="2735" spans="10:12" x14ac:dyDescent="0.25">
      <c r="J2735" s="54"/>
      <c r="L2735" s="56"/>
    </row>
    <row r="2736" spans="10:12" x14ac:dyDescent="0.25">
      <c r="J2736" s="54"/>
      <c r="L2736" s="56"/>
    </row>
    <row r="2737" spans="10:12" x14ac:dyDescent="0.25">
      <c r="J2737" s="54"/>
      <c r="L2737" s="56"/>
    </row>
    <row r="2738" spans="10:12" x14ac:dyDescent="0.25">
      <c r="J2738" s="54"/>
      <c r="L2738" s="56"/>
    </row>
    <row r="2739" spans="10:12" x14ac:dyDescent="0.25">
      <c r="J2739" s="54"/>
      <c r="L2739" s="56"/>
    </row>
    <row r="2740" spans="10:12" x14ac:dyDescent="0.25">
      <c r="J2740" s="54"/>
      <c r="L2740" s="56"/>
    </row>
    <row r="2741" spans="10:12" x14ac:dyDescent="0.25">
      <c r="J2741" s="54"/>
      <c r="L2741" s="56"/>
    </row>
    <row r="2742" spans="10:12" x14ac:dyDescent="0.25">
      <c r="J2742" s="54"/>
      <c r="L2742" s="56"/>
    </row>
    <row r="2743" spans="10:12" x14ac:dyDescent="0.25">
      <c r="J2743" s="54"/>
      <c r="L2743" s="56"/>
    </row>
    <row r="2744" spans="10:12" x14ac:dyDescent="0.25">
      <c r="J2744" s="54"/>
      <c r="L2744" s="56"/>
    </row>
    <row r="2745" spans="10:12" x14ac:dyDescent="0.25">
      <c r="J2745" s="54"/>
      <c r="L2745" s="56"/>
    </row>
    <row r="2746" spans="10:12" x14ac:dyDescent="0.25">
      <c r="J2746" s="54"/>
      <c r="L2746" s="56"/>
    </row>
    <row r="2747" spans="10:12" x14ac:dyDescent="0.25">
      <c r="J2747" s="54"/>
      <c r="L2747" s="56"/>
    </row>
    <row r="2748" spans="10:12" x14ac:dyDescent="0.25">
      <c r="J2748" s="54"/>
      <c r="L2748" s="56"/>
    </row>
    <row r="2749" spans="10:12" x14ac:dyDescent="0.25">
      <c r="J2749" s="54"/>
      <c r="L2749" s="56"/>
    </row>
    <row r="2750" spans="10:12" x14ac:dyDescent="0.25">
      <c r="J2750" s="54"/>
      <c r="L2750" s="56"/>
    </row>
    <row r="2751" spans="10:12" x14ac:dyDescent="0.25">
      <c r="J2751" s="54"/>
      <c r="L2751" s="56"/>
    </row>
    <row r="2752" spans="10:12" x14ac:dyDescent="0.25">
      <c r="J2752" s="54"/>
      <c r="L2752" s="56"/>
    </row>
    <row r="2753" spans="10:12" x14ac:dyDescent="0.25">
      <c r="J2753" s="54"/>
      <c r="L2753" s="56"/>
    </row>
    <row r="2754" spans="10:12" x14ac:dyDescent="0.25">
      <c r="J2754" s="54"/>
      <c r="L2754" s="56"/>
    </row>
    <row r="2755" spans="10:12" x14ac:dyDescent="0.25">
      <c r="J2755" s="54"/>
      <c r="L2755" s="56"/>
    </row>
    <row r="2756" spans="10:12" x14ac:dyDescent="0.25">
      <c r="J2756" s="54"/>
      <c r="L2756" s="56"/>
    </row>
    <row r="2757" spans="10:12" x14ac:dyDescent="0.25">
      <c r="J2757" s="54"/>
      <c r="L2757" s="56"/>
    </row>
    <row r="2758" spans="10:12" x14ac:dyDescent="0.25">
      <c r="J2758" s="54"/>
      <c r="L2758" s="56"/>
    </row>
    <row r="2759" spans="10:12" x14ac:dyDescent="0.25">
      <c r="J2759" s="54"/>
      <c r="L2759" s="56"/>
    </row>
    <row r="2760" spans="10:12" x14ac:dyDescent="0.25">
      <c r="J2760" s="54"/>
      <c r="L2760" s="56"/>
    </row>
    <row r="2761" spans="10:12" x14ac:dyDescent="0.25">
      <c r="J2761" s="54"/>
      <c r="L2761" s="56"/>
    </row>
    <row r="2762" spans="10:12" x14ac:dyDescent="0.25">
      <c r="J2762" s="54"/>
      <c r="L2762" s="56"/>
    </row>
    <row r="2763" spans="10:12" x14ac:dyDescent="0.25">
      <c r="J2763" s="54"/>
      <c r="L2763" s="56"/>
    </row>
    <row r="2764" spans="10:12" x14ac:dyDescent="0.25">
      <c r="J2764" s="54"/>
      <c r="L2764" s="56"/>
    </row>
    <row r="2765" spans="10:12" x14ac:dyDescent="0.25">
      <c r="J2765" s="54"/>
      <c r="L2765" s="56"/>
    </row>
    <row r="2766" spans="10:12" x14ac:dyDescent="0.25">
      <c r="J2766" s="54"/>
      <c r="L2766" s="56"/>
    </row>
    <row r="2767" spans="10:12" x14ac:dyDescent="0.25">
      <c r="J2767" s="54"/>
      <c r="L2767" s="56"/>
    </row>
    <row r="2768" spans="10:12" x14ac:dyDescent="0.25">
      <c r="J2768" s="54"/>
      <c r="L2768" s="56"/>
    </row>
    <row r="2769" spans="10:12" x14ac:dyDescent="0.25">
      <c r="J2769" s="54"/>
      <c r="L2769" s="56"/>
    </row>
    <row r="2770" spans="10:12" x14ac:dyDescent="0.25">
      <c r="J2770" s="54"/>
      <c r="L2770" s="56"/>
    </row>
    <row r="2771" spans="10:12" x14ac:dyDescent="0.25">
      <c r="J2771" s="54"/>
      <c r="L2771" s="56"/>
    </row>
    <row r="2772" spans="10:12" x14ac:dyDescent="0.25">
      <c r="J2772" s="54"/>
      <c r="L2772" s="56"/>
    </row>
    <row r="2773" spans="10:12" x14ac:dyDescent="0.25">
      <c r="J2773" s="54"/>
      <c r="L2773" s="56"/>
    </row>
    <row r="2774" spans="10:12" x14ac:dyDescent="0.25">
      <c r="J2774" s="54"/>
      <c r="L2774" s="56"/>
    </row>
    <row r="2775" spans="10:12" x14ac:dyDescent="0.25">
      <c r="J2775" s="54"/>
      <c r="L2775" s="56"/>
    </row>
    <row r="2776" spans="10:12" x14ac:dyDescent="0.25">
      <c r="J2776" s="54"/>
      <c r="L2776" s="56"/>
    </row>
    <row r="2777" spans="10:12" x14ac:dyDescent="0.25">
      <c r="J2777" s="54"/>
      <c r="L2777" s="56"/>
    </row>
    <row r="2778" spans="10:12" x14ac:dyDescent="0.25">
      <c r="J2778" s="54"/>
      <c r="L2778" s="56"/>
    </row>
    <row r="2779" spans="10:12" x14ac:dyDescent="0.25">
      <c r="J2779" s="54"/>
      <c r="L2779" s="56"/>
    </row>
    <row r="2780" spans="10:12" x14ac:dyDescent="0.25">
      <c r="J2780" s="54"/>
      <c r="L2780" s="56"/>
    </row>
    <row r="2781" spans="10:12" x14ac:dyDescent="0.25">
      <c r="J2781" s="54"/>
      <c r="L2781" s="56"/>
    </row>
    <row r="2782" spans="10:12" x14ac:dyDescent="0.25">
      <c r="J2782" s="54"/>
      <c r="L2782" s="56"/>
    </row>
    <row r="2783" spans="10:12" x14ac:dyDescent="0.25">
      <c r="J2783" s="54"/>
      <c r="L2783" s="56"/>
    </row>
    <row r="2784" spans="10:12" x14ac:dyDescent="0.25">
      <c r="J2784" s="54"/>
      <c r="L2784" s="56"/>
    </row>
    <row r="2785" spans="10:12" x14ac:dyDescent="0.25">
      <c r="J2785" s="54"/>
      <c r="L2785" s="56"/>
    </row>
    <row r="2786" spans="10:12" x14ac:dyDescent="0.25">
      <c r="J2786" s="54"/>
      <c r="L2786" s="56"/>
    </row>
    <row r="2787" spans="10:12" x14ac:dyDescent="0.25">
      <c r="J2787" s="54"/>
      <c r="L2787" s="56"/>
    </row>
    <row r="2788" spans="10:12" x14ac:dyDescent="0.25">
      <c r="J2788" s="54"/>
      <c r="L2788" s="56"/>
    </row>
    <row r="2789" spans="10:12" x14ac:dyDescent="0.25">
      <c r="J2789" s="54"/>
      <c r="L2789" s="56"/>
    </row>
    <row r="2790" spans="10:12" x14ac:dyDescent="0.25">
      <c r="J2790" s="54"/>
      <c r="L2790" s="56"/>
    </row>
    <row r="2791" spans="10:12" x14ac:dyDescent="0.25">
      <c r="J2791" s="54"/>
      <c r="L2791" s="56"/>
    </row>
    <row r="2792" spans="10:12" x14ac:dyDescent="0.25">
      <c r="J2792" s="54"/>
      <c r="L2792" s="56"/>
    </row>
    <row r="2793" spans="10:12" x14ac:dyDescent="0.25">
      <c r="J2793" s="54"/>
      <c r="L2793" s="56"/>
    </row>
    <row r="2794" spans="10:12" x14ac:dyDescent="0.25">
      <c r="J2794" s="54"/>
      <c r="L2794" s="56"/>
    </row>
    <row r="2795" spans="10:12" x14ac:dyDescent="0.25">
      <c r="J2795" s="54"/>
      <c r="L2795" s="56"/>
    </row>
    <row r="2796" spans="10:12" x14ac:dyDescent="0.25">
      <c r="J2796" s="54"/>
      <c r="L2796" s="56"/>
    </row>
    <row r="2797" spans="10:12" x14ac:dyDescent="0.25">
      <c r="J2797" s="54"/>
      <c r="L2797" s="56"/>
    </row>
    <row r="2798" spans="10:12" x14ac:dyDescent="0.25">
      <c r="J2798" s="54"/>
      <c r="L2798" s="56"/>
    </row>
    <row r="2799" spans="10:12" x14ac:dyDescent="0.25">
      <c r="J2799" s="54"/>
      <c r="L2799" s="56"/>
    </row>
    <row r="2800" spans="10:12" x14ac:dyDescent="0.25">
      <c r="J2800" s="54"/>
      <c r="L2800" s="56"/>
    </row>
    <row r="2801" spans="10:12" x14ac:dyDescent="0.25">
      <c r="J2801" s="54"/>
      <c r="L2801" s="56"/>
    </row>
    <row r="2802" spans="10:12" x14ac:dyDescent="0.25">
      <c r="J2802" s="54"/>
      <c r="L2802" s="56"/>
    </row>
    <row r="2803" spans="10:12" x14ac:dyDescent="0.25">
      <c r="J2803" s="54"/>
      <c r="L2803" s="56"/>
    </row>
    <row r="2804" spans="10:12" x14ac:dyDescent="0.25">
      <c r="J2804" s="54"/>
      <c r="L2804" s="56"/>
    </row>
    <row r="2805" spans="10:12" x14ac:dyDescent="0.25">
      <c r="J2805" s="54"/>
      <c r="L2805" s="56"/>
    </row>
    <row r="2806" spans="10:12" x14ac:dyDescent="0.25">
      <c r="J2806" s="54"/>
      <c r="L2806" s="56"/>
    </row>
    <row r="2807" spans="10:12" x14ac:dyDescent="0.25">
      <c r="J2807" s="54"/>
      <c r="L2807" s="56"/>
    </row>
    <row r="2808" spans="10:12" x14ac:dyDescent="0.25">
      <c r="J2808" s="54"/>
      <c r="L2808" s="56"/>
    </row>
    <row r="2809" spans="10:12" x14ac:dyDescent="0.25">
      <c r="J2809" s="54"/>
      <c r="L2809" s="56"/>
    </row>
    <row r="2810" spans="10:12" x14ac:dyDescent="0.25">
      <c r="J2810" s="54"/>
      <c r="L2810" s="56"/>
    </row>
    <row r="2811" spans="10:12" x14ac:dyDescent="0.25">
      <c r="J2811" s="54"/>
      <c r="L2811" s="56"/>
    </row>
    <row r="2812" spans="10:12" x14ac:dyDescent="0.25">
      <c r="J2812" s="54"/>
      <c r="L2812" s="56"/>
    </row>
    <row r="2813" spans="10:12" x14ac:dyDescent="0.25">
      <c r="J2813" s="54"/>
      <c r="L2813" s="56"/>
    </row>
    <row r="2814" spans="10:12" x14ac:dyDescent="0.25">
      <c r="J2814" s="54"/>
      <c r="L2814" s="56"/>
    </row>
    <row r="2815" spans="10:12" x14ac:dyDescent="0.25">
      <c r="J2815" s="54"/>
      <c r="L2815" s="56"/>
    </row>
    <row r="2816" spans="10:12" x14ac:dyDescent="0.25">
      <c r="J2816" s="54"/>
      <c r="L2816" s="56"/>
    </row>
    <row r="2817" spans="10:12" x14ac:dyDescent="0.25">
      <c r="J2817" s="54"/>
      <c r="L2817" s="56"/>
    </row>
    <row r="2818" spans="10:12" x14ac:dyDescent="0.25">
      <c r="J2818" s="54"/>
      <c r="L2818" s="56"/>
    </row>
    <row r="2819" spans="10:12" x14ac:dyDescent="0.25">
      <c r="J2819" s="54"/>
      <c r="L2819" s="56"/>
    </row>
    <row r="2820" spans="10:12" x14ac:dyDescent="0.25">
      <c r="J2820" s="54"/>
      <c r="L2820" s="56"/>
    </row>
    <row r="2821" spans="10:12" x14ac:dyDescent="0.25">
      <c r="J2821" s="54"/>
      <c r="L2821" s="56"/>
    </row>
    <row r="2822" spans="10:12" x14ac:dyDescent="0.25">
      <c r="J2822" s="54"/>
      <c r="L2822" s="56"/>
    </row>
    <row r="2823" spans="10:12" x14ac:dyDescent="0.25">
      <c r="J2823" s="54"/>
      <c r="L2823" s="56"/>
    </row>
    <row r="2824" spans="10:12" x14ac:dyDescent="0.25">
      <c r="J2824" s="54"/>
      <c r="L2824" s="56"/>
    </row>
    <row r="2825" spans="10:12" x14ac:dyDescent="0.25">
      <c r="J2825" s="54"/>
      <c r="L2825" s="56"/>
    </row>
    <row r="2826" spans="10:12" x14ac:dyDescent="0.25">
      <c r="J2826" s="54"/>
      <c r="L2826" s="56"/>
    </row>
    <row r="2827" spans="10:12" x14ac:dyDescent="0.25">
      <c r="J2827" s="54"/>
      <c r="L2827" s="56"/>
    </row>
    <row r="2828" spans="10:12" x14ac:dyDescent="0.25">
      <c r="J2828" s="54"/>
      <c r="L2828" s="56"/>
    </row>
    <row r="2829" spans="10:12" x14ac:dyDescent="0.25">
      <c r="J2829" s="54"/>
      <c r="L2829" s="56"/>
    </row>
    <row r="2830" spans="10:12" x14ac:dyDescent="0.25">
      <c r="J2830" s="54"/>
      <c r="L2830" s="56"/>
    </row>
    <row r="2831" spans="10:12" x14ac:dyDescent="0.25">
      <c r="J2831" s="54"/>
      <c r="L2831" s="56"/>
    </row>
    <row r="2832" spans="10:12" x14ac:dyDescent="0.25">
      <c r="J2832" s="54"/>
      <c r="L2832" s="56"/>
    </row>
    <row r="2833" spans="10:12" x14ac:dyDescent="0.25">
      <c r="J2833" s="54"/>
      <c r="L2833" s="56"/>
    </row>
    <row r="2834" spans="10:12" x14ac:dyDescent="0.25">
      <c r="J2834" s="54"/>
      <c r="L2834" s="56"/>
    </row>
    <row r="2835" spans="10:12" x14ac:dyDescent="0.25">
      <c r="J2835" s="54"/>
      <c r="L2835" s="56"/>
    </row>
    <row r="2836" spans="10:12" x14ac:dyDescent="0.25">
      <c r="J2836" s="54"/>
      <c r="L2836" s="56"/>
    </row>
    <row r="2837" spans="10:12" x14ac:dyDescent="0.25">
      <c r="J2837" s="54"/>
      <c r="L2837" s="56"/>
    </row>
    <row r="2838" spans="10:12" x14ac:dyDescent="0.25">
      <c r="J2838" s="54"/>
      <c r="L2838" s="56"/>
    </row>
    <row r="2839" spans="10:12" x14ac:dyDescent="0.25">
      <c r="J2839" s="54"/>
      <c r="L2839" s="56"/>
    </row>
    <row r="2840" spans="10:12" x14ac:dyDescent="0.25">
      <c r="J2840" s="54"/>
      <c r="L2840" s="56"/>
    </row>
    <row r="2841" spans="10:12" x14ac:dyDescent="0.25">
      <c r="J2841" s="54"/>
      <c r="L2841" s="56"/>
    </row>
    <row r="2842" spans="10:12" x14ac:dyDescent="0.25">
      <c r="J2842" s="54"/>
      <c r="L2842" s="56"/>
    </row>
    <row r="2843" spans="10:12" x14ac:dyDescent="0.25">
      <c r="J2843" s="54"/>
      <c r="L2843" s="56"/>
    </row>
    <row r="2844" spans="10:12" x14ac:dyDescent="0.25">
      <c r="J2844" s="54"/>
      <c r="L2844" s="56"/>
    </row>
    <row r="2845" spans="10:12" x14ac:dyDescent="0.25">
      <c r="J2845" s="54"/>
      <c r="L2845" s="56"/>
    </row>
    <row r="2846" spans="10:12" x14ac:dyDescent="0.25">
      <c r="J2846" s="54"/>
      <c r="L2846" s="56"/>
    </row>
    <row r="2847" spans="10:12" x14ac:dyDescent="0.25">
      <c r="J2847" s="54"/>
      <c r="L2847" s="56"/>
    </row>
    <row r="2848" spans="10:12" x14ac:dyDescent="0.25">
      <c r="J2848" s="54"/>
      <c r="L2848" s="56"/>
    </row>
    <row r="2849" spans="10:12" x14ac:dyDescent="0.25">
      <c r="J2849" s="54"/>
      <c r="L2849" s="56"/>
    </row>
    <row r="2850" spans="10:12" x14ac:dyDescent="0.25">
      <c r="J2850" s="54"/>
      <c r="L2850" s="56"/>
    </row>
    <row r="2851" spans="10:12" x14ac:dyDescent="0.25">
      <c r="J2851" s="54"/>
      <c r="L2851" s="56"/>
    </row>
    <row r="2852" spans="10:12" x14ac:dyDescent="0.25">
      <c r="J2852" s="54"/>
      <c r="L2852" s="56"/>
    </row>
    <row r="2853" spans="10:12" x14ac:dyDescent="0.25">
      <c r="J2853" s="54"/>
      <c r="L2853" s="56"/>
    </row>
    <row r="2854" spans="10:12" x14ac:dyDescent="0.25">
      <c r="J2854" s="54"/>
      <c r="L2854" s="56"/>
    </row>
    <row r="2855" spans="10:12" x14ac:dyDescent="0.25">
      <c r="J2855" s="54"/>
      <c r="L2855" s="56"/>
    </row>
    <row r="2856" spans="10:12" x14ac:dyDescent="0.25">
      <c r="J2856" s="54"/>
      <c r="L2856" s="56"/>
    </row>
    <row r="2857" spans="10:12" x14ac:dyDescent="0.25">
      <c r="J2857" s="54"/>
      <c r="L2857" s="56"/>
    </row>
    <row r="2858" spans="10:12" x14ac:dyDescent="0.25">
      <c r="J2858" s="54"/>
      <c r="L2858" s="56"/>
    </row>
    <row r="2859" spans="10:12" x14ac:dyDescent="0.25">
      <c r="J2859" s="54"/>
      <c r="L2859" s="56"/>
    </row>
    <row r="2860" spans="10:12" x14ac:dyDescent="0.25">
      <c r="J2860" s="54"/>
      <c r="L2860" s="56"/>
    </row>
    <row r="2861" spans="10:12" x14ac:dyDescent="0.25">
      <c r="J2861" s="54"/>
      <c r="L2861" s="56"/>
    </row>
    <row r="2862" spans="10:12" x14ac:dyDescent="0.25">
      <c r="J2862" s="54"/>
      <c r="L2862" s="56"/>
    </row>
    <row r="2863" spans="10:12" x14ac:dyDescent="0.25">
      <c r="J2863" s="54"/>
      <c r="L2863" s="56"/>
    </row>
    <row r="2864" spans="10:12" x14ac:dyDescent="0.25">
      <c r="J2864" s="54"/>
      <c r="L2864" s="56"/>
    </row>
    <row r="2865" spans="10:12" x14ac:dyDescent="0.25">
      <c r="J2865" s="54"/>
      <c r="L2865" s="56"/>
    </row>
    <row r="2866" spans="10:12" x14ac:dyDescent="0.25">
      <c r="J2866" s="54"/>
      <c r="L2866" s="56"/>
    </row>
    <row r="2867" spans="10:12" x14ac:dyDescent="0.25">
      <c r="J2867" s="54"/>
      <c r="L2867" s="56"/>
    </row>
    <row r="2868" spans="10:12" x14ac:dyDescent="0.25">
      <c r="J2868" s="54"/>
      <c r="L2868" s="56"/>
    </row>
    <row r="2869" spans="10:12" x14ac:dyDescent="0.25">
      <c r="J2869" s="54"/>
      <c r="L2869" s="56"/>
    </row>
    <row r="2870" spans="10:12" x14ac:dyDescent="0.25">
      <c r="J2870" s="54"/>
      <c r="L2870" s="56"/>
    </row>
    <row r="2871" spans="10:12" x14ac:dyDescent="0.25">
      <c r="J2871" s="54"/>
      <c r="L2871" s="56"/>
    </row>
    <row r="2872" spans="10:12" x14ac:dyDescent="0.25">
      <c r="J2872" s="54"/>
      <c r="L2872" s="56"/>
    </row>
    <row r="2873" spans="10:12" x14ac:dyDescent="0.25">
      <c r="J2873" s="54"/>
      <c r="L2873" s="56"/>
    </row>
    <row r="2874" spans="10:12" x14ac:dyDescent="0.25">
      <c r="J2874" s="54"/>
      <c r="L2874" s="56"/>
    </row>
    <row r="2875" spans="10:12" x14ac:dyDescent="0.25">
      <c r="J2875" s="54"/>
      <c r="L2875" s="56"/>
    </row>
    <row r="2876" spans="10:12" x14ac:dyDescent="0.25">
      <c r="J2876" s="54"/>
      <c r="L2876" s="56"/>
    </row>
    <row r="2877" spans="10:12" x14ac:dyDescent="0.25">
      <c r="J2877" s="54"/>
      <c r="L2877" s="56"/>
    </row>
    <row r="2878" spans="10:12" x14ac:dyDescent="0.25">
      <c r="J2878" s="54"/>
      <c r="L2878" s="56"/>
    </row>
    <row r="2879" spans="10:12" x14ac:dyDescent="0.25">
      <c r="J2879" s="54"/>
      <c r="L2879" s="56"/>
    </row>
    <row r="2880" spans="10:12" x14ac:dyDescent="0.25">
      <c r="J2880" s="54"/>
      <c r="L2880" s="56"/>
    </row>
    <row r="2881" spans="10:12" x14ac:dyDescent="0.25">
      <c r="J2881" s="54"/>
      <c r="L2881" s="56"/>
    </row>
    <row r="2882" spans="10:12" x14ac:dyDescent="0.25">
      <c r="J2882" s="54"/>
      <c r="L2882" s="56"/>
    </row>
    <row r="2883" spans="10:12" x14ac:dyDescent="0.25">
      <c r="J2883" s="54"/>
      <c r="L2883" s="56"/>
    </row>
    <row r="2884" spans="10:12" x14ac:dyDescent="0.25">
      <c r="J2884" s="54"/>
      <c r="L2884" s="56"/>
    </row>
    <row r="2885" spans="10:12" x14ac:dyDescent="0.25">
      <c r="J2885" s="54"/>
      <c r="L2885" s="56"/>
    </row>
    <row r="2886" spans="10:12" x14ac:dyDescent="0.25">
      <c r="J2886" s="54"/>
      <c r="L2886" s="56"/>
    </row>
    <row r="2887" spans="10:12" x14ac:dyDescent="0.25">
      <c r="J2887" s="54"/>
      <c r="L2887" s="56"/>
    </row>
    <row r="2888" spans="10:12" x14ac:dyDescent="0.25">
      <c r="J2888" s="54"/>
      <c r="L2888" s="56"/>
    </row>
    <row r="2889" spans="10:12" x14ac:dyDescent="0.25">
      <c r="J2889" s="54"/>
      <c r="L2889" s="56"/>
    </row>
    <row r="2890" spans="10:12" x14ac:dyDescent="0.25">
      <c r="J2890" s="54"/>
      <c r="L2890" s="56"/>
    </row>
    <row r="2891" spans="10:12" x14ac:dyDescent="0.25">
      <c r="J2891" s="54"/>
      <c r="L2891" s="56"/>
    </row>
    <row r="2892" spans="10:12" x14ac:dyDescent="0.25">
      <c r="J2892" s="54"/>
      <c r="L2892" s="56"/>
    </row>
    <row r="2893" spans="10:12" x14ac:dyDescent="0.25">
      <c r="J2893" s="54"/>
      <c r="L2893" s="56"/>
    </row>
    <row r="2894" spans="10:12" x14ac:dyDescent="0.25">
      <c r="J2894" s="54"/>
      <c r="L2894" s="56"/>
    </row>
    <row r="2895" spans="10:12" x14ac:dyDescent="0.25">
      <c r="J2895" s="54"/>
      <c r="L2895" s="56"/>
    </row>
    <row r="2896" spans="10:12" x14ac:dyDescent="0.25">
      <c r="J2896" s="54"/>
      <c r="L2896" s="56"/>
    </row>
    <row r="2897" spans="10:12" x14ac:dyDescent="0.25">
      <c r="J2897" s="54"/>
      <c r="L2897" s="56"/>
    </row>
    <row r="2898" spans="10:12" x14ac:dyDescent="0.25">
      <c r="J2898" s="54"/>
      <c r="L2898" s="56"/>
    </row>
    <row r="2899" spans="10:12" x14ac:dyDescent="0.25">
      <c r="J2899" s="54"/>
      <c r="L2899" s="56"/>
    </row>
    <row r="2900" spans="10:12" x14ac:dyDescent="0.25">
      <c r="J2900" s="54"/>
      <c r="L2900" s="56"/>
    </row>
    <row r="2901" spans="10:12" x14ac:dyDescent="0.25">
      <c r="J2901" s="54"/>
      <c r="L2901" s="56"/>
    </row>
    <row r="2902" spans="10:12" x14ac:dyDescent="0.25">
      <c r="J2902" s="54"/>
      <c r="L2902" s="56"/>
    </row>
    <row r="2903" spans="10:12" x14ac:dyDescent="0.25">
      <c r="J2903" s="54"/>
      <c r="L2903" s="56"/>
    </row>
    <row r="2904" spans="10:12" x14ac:dyDescent="0.25">
      <c r="J2904" s="54"/>
      <c r="L2904" s="56"/>
    </row>
    <row r="2905" spans="10:12" x14ac:dyDescent="0.25">
      <c r="J2905" s="54"/>
      <c r="L2905" s="56"/>
    </row>
    <row r="2906" spans="10:12" x14ac:dyDescent="0.25">
      <c r="J2906" s="54"/>
      <c r="L2906" s="56"/>
    </row>
    <row r="2907" spans="10:12" x14ac:dyDescent="0.25">
      <c r="J2907" s="54"/>
      <c r="L2907" s="56"/>
    </row>
    <row r="2908" spans="10:12" x14ac:dyDescent="0.25">
      <c r="J2908" s="54"/>
      <c r="L2908" s="56"/>
    </row>
    <row r="2909" spans="10:12" x14ac:dyDescent="0.25">
      <c r="J2909" s="54"/>
      <c r="L2909" s="56"/>
    </row>
    <row r="2910" spans="10:12" x14ac:dyDescent="0.25">
      <c r="J2910" s="54"/>
      <c r="L2910" s="56"/>
    </row>
    <row r="2911" spans="10:12" x14ac:dyDescent="0.25">
      <c r="J2911" s="54"/>
      <c r="L2911" s="56"/>
    </row>
    <row r="2912" spans="10:12" x14ac:dyDescent="0.25">
      <c r="J2912" s="54"/>
      <c r="L2912" s="56"/>
    </row>
    <row r="2913" spans="10:12" x14ac:dyDescent="0.25">
      <c r="J2913" s="54"/>
      <c r="L2913" s="56"/>
    </row>
    <row r="2914" spans="10:12" x14ac:dyDescent="0.25">
      <c r="J2914" s="54"/>
      <c r="L2914" s="56"/>
    </row>
    <row r="2915" spans="10:12" x14ac:dyDescent="0.25">
      <c r="J2915" s="54"/>
      <c r="L2915" s="56"/>
    </row>
    <row r="2916" spans="10:12" x14ac:dyDescent="0.25">
      <c r="J2916" s="54"/>
      <c r="L2916" s="56"/>
    </row>
    <row r="2917" spans="10:12" x14ac:dyDescent="0.25">
      <c r="J2917" s="54"/>
      <c r="L2917" s="56"/>
    </row>
    <row r="2918" spans="10:12" x14ac:dyDescent="0.25">
      <c r="J2918" s="54"/>
      <c r="L2918" s="56"/>
    </row>
    <row r="2919" spans="10:12" x14ac:dyDescent="0.25">
      <c r="J2919" s="54"/>
      <c r="L2919" s="56"/>
    </row>
    <row r="2920" spans="10:12" x14ac:dyDescent="0.25">
      <c r="J2920" s="54"/>
      <c r="L2920" s="56"/>
    </row>
    <row r="2921" spans="10:12" x14ac:dyDescent="0.25">
      <c r="J2921" s="54"/>
      <c r="L2921" s="56"/>
    </row>
    <row r="2922" spans="10:12" x14ac:dyDescent="0.25">
      <c r="J2922" s="54"/>
      <c r="L2922" s="56"/>
    </row>
    <row r="2923" spans="10:12" x14ac:dyDescent="0.25">
      <c r="J2923" s="54"/>
      <c r="L2923" s="56"/>
    </row>
    <row r="2924" spans="10:12" x14ac:dyDescent="0.25">
      <c r="J2924" s="54"/>
      <c r="L2924" s="56"/>
    </row>
    <row r="2925" spans="10:12" x14ac:dyDescent="0.25">
      <c r="J2925" s="54"/>
      <c r="L2925" s="56"/>
    </row>
    <row r="2926" spans="10:12" x14ac:dyDescent="0.25">
      <c r="J2926" s="54"/>
      <c r="L2926" s="56"/>
    </row>
    <row r="2927" spans="10:12" x14ac:dyDescent="0.25">
      <c r="J2927" s="54"/>
      <c r="L2927" s="56"/>
    </row>
    <row r="2928" spans="10:12" x14ac:dyDescent="0.25">
      <c r="J2928" s="54"/>
      <c r="L2928" s="56"/>
    </row>
    <row r="2929" spans="10:12" x14ac:dyDescent="0.25">
      <c r="J2929" s="54"/>
      <c r="L2929" s="56"/>
    </row>
    <row r="2930" spans="10:12" x14ac:dyDescent="0.25">
      <c r="J2930" s="54"/>
      <c r="L2930" s="56"/>
    </row>
    <row r="2931" spans="10:12" x14ac:dyDescent="0.25">
      <c r="J2931" s="54"/>
      <c r="L2931" s="56"/>
    </row>
    <row r="2932" spans="10:12" x14ac:dyDescent="0.25">
      <c r="J2932" s="54"/>
      <c r="L2932" s="56"/>
    </row>
    <row r="2933" spans="10:12" x14ac:dyDescent="0.25">
      <c r="J2933" s="54"/>
      <c r="L2933" s="56"/>
    </row>
    <row r="2934" spans="10:12" x14ac:dyDescent="0.25">
      <c r="J2934" s="54"/>
      <c r="L2934" s="56"/>
    </row>
    <row r="2935" spans="10:12" x14ac:dyDescent="0.25">
      <c r="J2935" s="54"/>
      <c r="L2935" s="56"/>
    </row>
    <row r="2936" spans="10:12" x14ac:dyDescent="0.25">
      <c r="J2936" s="54"/>
      <c r="L2936" s="56"/>
    </row>
    <row r="2937" spans="10:12" x14ac:dyDescent="0.25">
      <c r="J2937" s="54"/>
      <c r="L2937" s="56"/>
    </row>
    <row r="2938" spans="10:12" x14ac:dyDescent="0.25">
      <c r="J2938" s="54"/>
      <c r="L2938" s="56"/>
    </row>
    <row r="2939" spans="10:12" x14ac:dyDescent="0.25">
      <c r="J2939" s="54"/>
      <c r="L2939" s="56"/>
    </row>
    <row r="2940" spans="10:12" x14ac:dyDescent="0.25">
      <c r="J2940" s="54"/>
      <c r="L2940" s="56"/>
    </row>
    <row r="2941" spans="10:12" x14ac:dyDescent="0.25">
      <c r="J2941" s="54"/>
      <c r="L2941" s="56"/>
    </row>
    <row r="2942" spans="10:12" x14ac:dyDescent="0.25">
      <c r="J2942" s="54"/>
      <c r="L2942" s="56"/>
    </row>
    <row r="2943" spans="10:12" x14ac:dyDescent="0.25">
      <c r="J2943" s="54"/>
      <c r="L2943" s="56"/>
    </row>
    <row r="2944" spans="10:12" x14ac:dyDescent="0.25">
      <c r="J2944" s="54"/>
      <c r="L2944" s="56"/>
    </row>
    <row r="2945" spans="10:12" x14ac:dyDescent="0.25">
      <c r="J2945" s="54"/>
      <c r="L2945" s="56"/>
    </row>
    <row r="2946" spans="10:12" x14ac:dyDescent="0.25">
      <c r="J2946" s="54"/>
      <c r="L2946" s="56"/>
    </row>
    <row r="2947" spans="10:12" x14ac:dyDescent="0.25">
      <c r="J2947" s="54"/>
      <c r="L2947" s="56"/>
    </row>
    <row r="2948" spans="10:12" x14ac:dyDescent="0.25">
      <c r="J2948" s="54"/>
      <c r="L2948" s="56"/>
    </row>
    <row r="2949" spans="10:12" x14ac:dyDescent="0.25">
      <c r="J2949" s="54"/>
      <c r="L2949" s="56"/>
    </row>
    <row r="2950" spans="10:12" x14ac:dyDescent="0.25">
      <c r="J2950" s="54"/>
      <c r="L2950" s="56"/>
    </row>
    <row r="2951" spans="10:12" x14ac:dyDescent="0.25">
      <c r="J2951" s="54"/>
      <c r="L2951" s="56"/>
    </row>
    <row r="2952" spans="10:12" x14ac:dyDescent="0.25">
      <c r="J2952" s="54"/>
      <c r="L2952" s="56"/>
    </row>
    <row r="2953" spans="10:12" x14ac:dyDescent="0.25">
      <c r="J2953" s="54"/>
      <c r="L2953" s="56"/>
    </row>
    <row r="2954" spans="10:12" x14ac:dyDescent="0.25">
      <c r="J2954" s="54"/>
      <c r="L2954" s="56"/>
    </row>
    <row r="2955" spans="10:12" x14ac:dyDescent="0.25">
      <c r="J2955" s="54"/>
      <c r="L2955" s="56"/>
    </row>
    <row r="2956" spans="10:12" x14ac:dyDescent="0.25">
      <c r="J2956" s="54"/>
      <c r="L2956" s="56"/>
    </row>
    <row r="2957" spans="10:12" x14ac:dyDescent="0.25">
      <c r="J2957" s="54"/>
      <c r="L2957" s="56"/>
    </row>
    <row r="2958" spans="10:12" x14ac:dyDescent="0.25">
      <c r="J2958" s="54"/>
      <c r="L2958" s="56"/>
    </row>
    <row r="2959" spans="10:12" x14ac:dyDescent="0.25">
      <c r="J2959" s="54"/>
      <c r="L2959" s="56"/>
    </row>
    <row r="2960" spans="10:12" x14ac:dyDescent="0.25">
      <c r="J2960" s="54"/>
      <c r="L2960" s="56"/>
    </row>
    <row r="2961" spans="10:12" x14ac:dyDescent="0.25">
      <c r="J2961" s="54"/>
      <c r="L2961" s="56"/>
    </row>
    <row r="2962" spans="10:12" x14ac:dyDescent="0.25">
      <c r="J2962" s="54"/>
      <c r="L2962" s="56"/>
    </row>
    <row r="2963" spans="10:12" x14ac:dyDescent="0.25">
      <c r="J2963" s="54"/>
      <c r="L2963" s="56"/>
    </row>
    <row r="2964" spans="10:12" x14ac:dyDescent="0.25">
      <c r="J2964" s="54"/>
      <c r="L2964" s="56"/>
    </row>
    <row r="2965" spans="10:12" x14ac:dyDescent="0.25">
      <c r="J2965" s="54"/>
      <c r="L2965" s="56"/>
    </row>
    <row r="2966" spans="10:12" x14ac:dyDescent="0.25">
      <c r="J2966" s="54"/>
      <c r="L2966" s="56"/>
    </row>
    <row r="2967" spans="10:12" x14ac:dyDescent="0.25">
      <c r="J2967" s="54"/>
      <c r="L2967" s="56"/>
    </row>
    <row r="2968" spans="10:12" x14ac:dyDescent="0.25">
      <c r="J2968" s="54"/>
      <c r="L2968" s="56"/>
    </row>
    <row r="2969" spans="10:12" x14ac:dyDescent="0.25">
      <c r="J2969" s="54"/>
      <c r="L2969" s="56"/>
    </row>
    <row r="2970" spans="10:12" x14ac:dyDescent="0.25">
      <c r="J2970" s="54"/>
      <c r="L2970" s="56"/>
    </row>
    <row r="2971" spans="10:12" x14ac:dyDescent="0.25">
      <c r="J2971" s="54"/>
      <c r="L2971" s="56"/>
    </row>
    <row r="2972" spans="10:12" x14ac:dyDescent="0.25">
      <c r="J2972" s="54"/>
      <c r="L2972" s="56"/>
    </row>
    <row r="2973" spans="10:12" x14ac:dyDescent="0.25">
      <c r="J2973" s="54"/>
      <c r="L2973" s="56"/>
    </row>
    <row r="2974" spans="10:12" x14ac:dyDescent="0.25">
      <c r="J2974" s="54"/>
      <c r="L2974" s="56"/>
    </row>
    <row r="2975" spans="10:12" x14ac:dyDescent="0.25">
      <c r="J2975" s="54"/>
      <c r="L2975" s="56"/>
    </row>
    <row r="2976" spans="10:12" x14ac:dyDescent="0.25">
      <c r="J2976" s="54"/>
      <c r="L2976" s="56"/>
    </row>
    <row r="2977" spans="10:12" x14ac:dyDescent="0.25">
      <c r="J2977" s="54"/>
      <c r="L2977" s="56"/>
    </row>
    <row r="2978" spans="10:12" x14ac:dyDescent="0.25">
      <c r="J2978" s="54"/>
      <c r="L2978" s="56"/>
    </row>
    <row r="2979" spans="10:12" x14ac:dyDescent="0.25">
      <c r="J2979" s="54"/>
      <c r="L2979" s="56"/>
    </row>
    <row r="2980" spans="10:12" x14ac:dyDescent="0.25">
      <c r="J2980" s="54"/>
      <c r="L2980" s="56"/>
    </row>
    <row r="2981" spans="10:12" x14ac:dyDescent="0.25">
      <c r="J2981" s="54"/>
      <c r="L2981" s="56"/>
    </row>
    <row r="2982" spans="10:12" x14ac:dyDescent="0.25">
      <c r="J2982" s="54"/>
      <c r="L2982" s="56"/>
    </row>
    <row r="2983" spans="10:12" x14ac:dyDescent="0.25">
      <c r="J2983" s="54"/>
      <c r="L2983" s="56"/>
    </row>
    <row r="2984" spans="10:12" x14ac:dyDescent="0.25">
      <c r="J2984" s="54"/>
      <c r="L2984" s="56"/>
    </row>
    <row r="2985" spans="10:12" x14ac:dyDescent="0.25">
      <c r="J2985" s="54"/>
      <c r="L2985" s="56"/>
    </row>
    <row r="2986" spans="10:12" x14ac:dyDescent="0.25">
      <c r="J2986" s="54"/>
      <c r="L2986" s="56"/>
    </row>
    <row r="2987" spans="10:12" x14ac:dyDescent="0.25">
      <c r="J2987" s="54"/>
      <c r="L2987" s="56"/>
    </row>
    <row r="2988" spans="10:12" x14ac:dyDescent="0.25">
      <c r="J2988" s="54"/>
      <c r="L2988" s="56"/>
    </row>
    <row r="2989" spans="10:12" x14ac:dyDescent="0.25">
      <c r="J2989" s="54"/>
      <c r="L2989" s="56"/>
    </row>
    <row r="2990" spans="10:12" x14ac:dyDescent="0.25">
      <c r="J2990" s="54"/>
      <c r="L2990" s="56"/>
    </row>
    <row r="2991" spans="10:12" x14ac:dyDescent="0.25">
      <c r="J2991" s="54"/>
      <c r="L2991" s="56"/>
    </row>
    <row r="2992" spans="10:12" x14ac:dyDescent="0.25">
      <c r="J2992" s="54"/>
      <c r="L2992" s="56"/>
    </row>
    <row r="2993" spans="10:12" x14ac:dyDescent="0.25">
      <c r="J2993" s="54"/>
      <c r="L2993" s="56"/>
    </row>
    <row r="2994" spans="10:12" x14ac:dyDescent="0.25">
      <c r="J2994" s="54"/>
      <c r="L2994" s="56"/>
    </row>
    <row r="2995" spans="10:12" x14ac:dyDescent="0.25">
      <c r="J2995" s="54"/>
      <c r="L2995" s="56"/>
    </row>
    <row r="2996" spans="10:12" x14ac:dyDescent="0.25">
      <c r="J2996" s="54"/>
      <c r="L2996" s="56"/>
    </row>
    <row r="2997" spans="10:12" x14ac:dyDescent="0.25">
      <c r="J2997" s="54"/>
      <c r="L2997" s="56"/>
    </row>
    <row r="2998" spans="10:12" x14ac:dyDescent="0.25">
      <c r="J2998" s="54"/>
      <c r="L2998" s="56"/>
    </row>
    <row r="2999" spans="10:12" x14ac:dyDescent="0.25">
      <c r="J2999" s="54"/>
      <c r="L2999" s="56"/>
    </row>
    <row r="3000" spans="10:12" x14ac:dyDescent="0.25">
      <c r="J3000" s="54"/>
      <c r="L3000" s="56"/>
    </row>
    <row r="3001" spans="10:12" x14ac:dyDescent="0.25">
      <c r="J3001" s="54"/>
      <c r="L3001" s="56"/>
    </row>
    <row r="3002" spans="10:12" x14ac:dyDescent="0.25">
      <c r="J3002" s="54"/>
      <c r="L3002" s="56"/>
    </row>
    <row r="3003" spans="10:12" x14ac:dyDescent="0.25">
      <c r="J3003" s="54"/>
      <c r="L3003" s="56"/>
    </row>
    <row r="3004" spans="10:12" x14ac:dyDescent="0.25">
      <c r="J3004" s="54"/>
      <c r="L3004" s="56"/>
    </row>
    <row r="3005" spans="10:12" x14ac:dyDescent="0.25">
      <c r="J3005" s="54"/>
      <c r="L3005" s="56"/>
    </row>
    <row r="3006" spans="10:12" x14ac:dyDescent="0.25">
      <c r="J3006" s="54"/>
      <c r="L3006" s="56"/>
    </row>
    <row r="3007" spans="10:12" x14ac:dyDescent="0.25">
      <c r="J3007" s="54"/>
      <c r="L3007" s="56"/>
    </row>
    <row r="3008" spans="10:12" x14ac:dyDescent="0.25">
      <c r="J3008" s="54"/>
      <c r="L3008" s="56"/>
    </row>
    <row r="3009" spans="10:12" x14ac:dyDescent="0.25">
      <c r="J3009" s="54"/>
      <c r="L3009" s="56"/>
    </row>
    <row r="3010" spans="10:12" x14ac:dyDescent="0.25">
      <c r="J3010" s="54"/>
      <c r="L3010" s="56"/>
    </row>
    <row r="3011" spans="10:12" x14ac:dyDescent="0.25">
      <c r="J3011" s="54"/>
      <c r="L3011" s="56"/>
    </row>
    <row r="3012" spans="10:12" x14ac:dyDescent="0.25">
      <c r="J3012" s="54"/>
      <c r="L3012" s="56"/>
    </row>
    <row r="3013" spans="10:12" x14ac:dyDescent="0.25">
      <c r="J3013" s="54"/>
      <c r="L3013" s="56"/>
    </row>
    <row r="3014" spans="10:12" x14ac:dyDescent="0.25">
      <c r="J3014" s="54"/>
      <c r="L3014" s="56"/>
    </row>
    <row r="3015" spans="10:12" x14ac:dyDescent="0.25">
      <c r="J3015" s="54"/>
      <c r="L3015" s="56"/>
    </row>
    <row r="3016" spans="10:12" x14ac:dyDescent="0.25">
      <c r="J3016" s="54"/>
      <c r="L3016" s="56"/>
    </row>
    <row r="3017" spans="10:12" x14ac:dyDescent="0.25">
      <c r="J3017" s="54"/>
      <c r="L3017" s="56"/>
    </row>
    <row r="3018" spans="10:12" x14ac:dyDescent="0.25">
      <c r="J3018" s="54"/>
      <c r="L3018" s="56"/>
    </row>
    <row r="3019" spans="10:12" x14ac:dyDescent="0.25">
      <c r="J3019" s="54"/>
      <c r="L3019" s="56"/>
    </row>
    <row r="3020" spans="10:12" x14ac:dyDescent="0.25">
      <c r="J3020" s="54"/>
      <c r="L3020" s="56"/>
    </row>
    <row r="3021" spans="10:12" x14ac:dyDescent="0.25">
      <c r="J3021" s="54"/>
      <c r="L3021" s="56"/>
    </row>
    <row r="3022" spans="10:12" x14ac:dyDescent="0.25">
      <c r="J3022" s="54"/>
      <c r="L3022" s="56"/>
    </row>
    <row r="3023" spans="10:12" x14ac:dyDescent="0.25">
      <c r="J3023" s="54"/>
      <c r="L3023" s="56"/>
    </row>
    <row r="3024" spans="10:12" x14ac:dyDescent="0.25">
      <c r="J3024" s="54"/>
      <c r="L3024" s="56"/>
    </row>
    <row r="3025" spans="10:12" x14ac:dyDescent="0.25">
      <c r="J3025" s="54"/>
      <c r="L3025" s="56"/>
    </row>
    <row r="3026" spans="10:12" x14ac:dyDescent="0.25">
      <c r="J3026" s="54"/>
      <c r="L3026" s="56"/>
    </row>
    <row r="3027" spans="10:12" x14ac:dyDescent="0.25">
      <c r="J3027" s="54"/>
      <c r="L3027" s="56"/>
    </row>
    <row r="3028" spans="10:12" x14ac:dyDescent="0.25">
      <c r="J3028" s="54"/>
      <c r="L3028" s="56"/>
    </row>
    <row r="3029" spans="10:12" x14ac:dyDescent="0.25">
      <c r="J3029" s="54"/>
      <c r="L3029" s="56"/>
    </row>
    <row r="3030" spans="10:12" x14ac:dyDescent="0.25">
      <c r="J3030" s="54"/>
      <c r="L3030" s="56"/>
    </row>
    <row r="3031" spans="10:12" x14ac:dyDescent="0.25">
      <c r="J3031" s="54"/>
      <c r="L3031" s="56"/>
    </row>
    <row r="3032" spans="10:12" x14ac:dyDescent="0.25">
      <c r="J3032" s="54"/>
      <c r="L3032" s="56"/>
    </row>
    <row r="3033" spans="10:12" x14ac:dyDescent="0.25">
      <c r="J3033" s="54"/>
      <c r="L3033" s="56"/>
    </row>
    <row r="3034" spans="10:12" x14ac:dyDescent="0.25">
      <c r="J3034" s="54"/>
      <c r="L3034" s="56"/>
    </row>
    <row r="3035" spans="10:12" x14ac:dyDescent="0.25">
      <c r="J3035" s="54"/>
      <c r="L3035" s="56"/>
    </row>
    <row r="3036" spans="10:12" x14ac:dyDescent="0.25">
      <c r="J3036" s="54"/>
      <c r="L3036" s="56"/>
    </row>
    <row r="3037" spans="10:12" x14ac:dyDescent="0.25">
      <c r="J3037" s="54"/>
      <c r="L3037" s="56"/>
    </row>
    <row r="3038" spans="10:12" x14ac:dyDescent="0.25">
      <c r="J3038" s="54"/>
      <c r="L3038" s="56"/>
    </row>
    <row r="3039" spans="10:12" x14ac:dyDescent="0.25">
      <c r="J3039" s="54"/>
      <c r="L3039" s="56"/>
    </row>
    <row r="3040" spans="10:12" x14ac:dyDescent="0.25">
      <c r="J3040" s="54"/>
      <c r="L3040" s="56"/>
    </row>
    <row r="3041" spans="10:12" x14ac:dyDescent="0.25">
      <c r="J3041" s="54"/>
      <c r="L3041" s="56"/>
    </row>
    <row r="3042" spans="10:12" x14ac:dyDescent="0.25">
      <c r="J3042" s="54"/>
      <c r="L3042" s="56"/>
    </row>
    <row r="3043" spans="10:12" x14ac:dyDescent="0.25">
      <c r="J3043" s="54"/>
      <c r="L3043" s="56"/>
    </row>
    <row r="3044" spans="10:12" x14ac:dyDescent="0.25">
      <c r="J3044" s="54"/>
      <c r="L3044" s="56"/>
    </row>
    <row r="3045" spans="10:12" x14ac:dyDescent="0.25">
      <c r="J3045" s="54"/>
      <c r="L3045" s="56"/>
    </row>
    <row r="3046" spans="10:12" x14ac:dyDescent="0.25">
      <c r="J3046" s="54"/>
      <c r="L3046" s="56"/>
    </row>
    <row r="3047" spans="10:12" x14ac:dyDescent="0.25">
      <c r="J3047" s="54"/>
      <c r="L3047" s="56"/>
    </row>
    <row r="3048" spans="10:12" x14ac:dyDescent="0.25">
      <c r="J3048" s="54"/>
      <c r="L3048" s="56"/>
    </row>
    <row r="3049" spans="10:12" x14ac:dyDescent="0.25">
      <c r="J3049" s="54"/>
      <c r="L3049" s="56"/>
    </row>
    <row r="3050" spans="10:12" x14ac:dyDescent="0.25">
      <c r="J3050" s="54"/>
      <c r="L3050" s="56"/>
    </row>
    <row r="3051" spans="10:12" x14ac:dyDescent="0.25">
      <c r="J3051" s="54"/>
      <c r="L3051" s="56"/>
    </row>
    <row r="3052" spans="10:12" x14ac:dyDescent="0.25">
      <c r="J3052" s="54"/>
      <c r="L3052" s="56"/>
    </row>
    <row r="3053" spans="10:12" x14ac:dyDescent="0.25">
      <c r="J3053" s="54"/>
      <c r="L3053" s="56"/>
    </row>
    <row r="3054" spans="10:12" x14ac:dyDescent="0.25">
      <c r="J3054" s="54"/>
      <c r="L3054" s="56"/>
    </row>
    <row r="3055" spans="10:12" x14ac:dyDescent="0.25">
      <c r="J3055" s="54"/>
      <c r="L3055" s="56"/>
    </row>
    <row r="3056" spans="10:12" x14ac:dyDescent="0.25">
      <c r="J3056" s="54"/>
      <c r="L3056" s="56"/>
    </row>
    <row r="3057" spans="10:12" x14ac:dyDescent="0.25">
      <c r="J3057" s="54"/>
      <c r="L3057" s="56"/>
    </row>
    <row r="3058" spans="10:12" x14ac:dyDescent="0.25">
      <c r="J3058" s="54"/>
      <c r="L3058" s="56"/>
    </row>
    <row r="3059" spans="10:12" x14ac:dyDescent="0.25">
      <c r="J3059" s="54"/>
      <c r="L3059" s="56"/>
    </row>
    <row r="3060" spans="10:12" x14ac:dyDescent="0.25">
      <c r="J3060" s="54"/>
      <c r="L3060" s="56"/>
    </row>
    <row r="3061" spans="10:12" x14ac:dyDescent="0.25">
      <c r="J3061" s="54"/>
      <c r="L3061" s="56"/>
    </row>
    <row r="3062" spans="10:12" x14ac:dyDescent="0.25">
      <c r="J3062" s="54"/>
      <c r="L3062" s="56"/>
    </row>
    <row r="3063" spans="10:12" x14ac:dyDescent="0.25">
      <c r="J3063" s="54"/>
      <c r="L3063" s="56"/>
    </row>
    <row r="3064" spans="10:12" x14ac:dyDescent="0.25">
      <c r="J3064" s="54"/>
      <c r="L3064" s="56"/>
    </row>
    <row r="3065" spans="10:12" x14ac:dyDescent="0.25">
      <c r="J3065" s="54"/>
      <c r="L3065" s="56"/>
    </row>
    <row r="3066" spans="10:12" x14ac:dyDescent="0.25">
      <c r="J3066" s="54"/>
      <c r="L3066" s="56"/>
    </row>
    <row r="3067" spans="10:12" x14ac:dyDescent="0.25">
      <c r="J3067" s="54"/>
      <c r="L3067" s="56"/>
    </row>
    <row r="3068" spans="10:12" x14ac:dyDescent="0.25">
      <c r="J3068" s="54"/>
      <c r="L3068" s="56"/>
    </row>
    <row r="3069" spans="10:12" x14ac:dyDescent="0.25">
      <c r="J3069" s="54"/>
      <c r="L3069" s="56"/>
    </row>
    <row r="3070" spans="10:12" x14ac:dyDescent="0.25">
      <c r="J3070" s="54"/>
      <c r="L3070" s="56"/>
    </row>
    <row r="3071" spans="10:12" x14ac:dyDescent="0.25">
      <c r="J3071" s="54"/>
      <c r="L3071" s="56"/>
    </row>
    <row r="3072" spans="10:12" x14ac:dyDescent="0.25">
      <c r="J3072" s="54"/>
      <c r="L3072" s="56"/>
    </row>
    <row r="3073" spans="10:12" x14ac:dyDescent="0.25">
      <c r="J3073" s="54"/>
      <c r="L3073" s="56"/>
    </row>
    <row r="3074" spans="10:12" x14ac:dyDescent="0.25">
      <c r="J3074" s="54"/>
      <c r="L3074" s="56"/>
    </row>
    <row r="3075" spans="10:12" x14ac:dyDescent="0.25">
      <c r="J3075" s="54"/>
      <c r="L3075" s="56"/>
    </row>
    <row r="3076" spans="10:12" x14ac:dyDescent="0.25">
      <c r="J3076" s="54"/>
      <c r="L3076" s="56"/>
    </row>
    <row r="3077" spans="10:12" x14ac:dyDescent="0.25">
      <c r="J3077" s="54"/>
      <c r="L3077" s="56"/>
    </row>
    <row r="3078" spans="10:12" x14ac:dyDescent="0.25">
      <c r="J3078" s="54"/>
      <c r="L3078" s="56"/>
    </row>
    <row r="3079" spans="10:12" x14ac:dyDescent="0.25">
      <c r="J3079" s="54"/>
      <c r="L3079" s="56"/>
    </row>
    <row r="3080" spans="10:12" x14ac:dyDescent="0.25">
      <c r="J3080" s="54"/>
      <c r="L3080" s="56"/>
    </row>
    <row r="3081" spans="10:12" x14ac:dyDescent="0.25">
      <c r="J3081" s="54"/>
      <c r="L3081" s="56"/>
    </row>
    <row r="3082" spans="10:12" x14ac:dyDescent="0.25">
      <c r="J3082" s="54"/>
      <c r="L3082" s="56"/>
    </row>
    <row r="3083" spans="10:12" x14ac:dyDescent="0.25">
      <c r="J3083" s="54"/>
      <c r="L3083" s="56"/>
    </row>
    <row r="3084" spans="10:12" x14ac:dyDescent="0.25">
      <c r="J3084" s="54"/>
      <c r="L3084" s="56"/>
    </row>
    <row r="3085" spans="10:12" x14ac:dyDescent="0.25">
      <c r="J3085" s="54"/>
      <c r="L3085" s="56"/>
    </row>
    <row r="3086" spans="10:12" x14ac:dyDescent="0.25">
      <c r="J3086" s="54"/>
      <c r="L3086" s="56"/>
    </row>
    <row r="3087" spans="10:12" x14ac:dyDescent="0.25">
      <c r="J3087" s="54"/>
      <c r="L3087" s="56"/>
    </row>
    <row r="3088" spans="10:12" x14ac:dyDescent="0.25">
      <c r="J3088" s="54"/>
      <c r="L3088" s="56"/>
    </row>
    <row r="3089" spans="10:12" x14ac:dyDescent="0.25">
      <c r="J3089" s="54"/>
      <c r="L3089" s="56"/>
    </row>
    <row r="3090" spans="10:12" x14ac:dyDescent="0.25">
      <c r="J3090" s="54"/>
      <c r="L3090" s="56"/>
    </row>
    <row r="3091" spans="10:12" x14ac:dyDescent="0.25">
      <c r="J3091" s="54"/>
      <c r="L3091" s="56"/>
    </row>
    <row r="3092" spans="10:12" x14ac:dyDescent="0.25">
      <c r="J3092" s="54"/>
      <c r="L3092" s="56"/>
    </row>
    <row r="3093" spans="10:12" x14ac:dyDescent="0.25">
      <c r="J3093" s="54"/>
      <c r="L3093" s="56"/>
    </row>
    <row r="3094" spans="10:12" x14ac:dyDescent="0.25">
      <c r="J3094" s="54"/>
      <c r="L3094" s="56"/>
    </row>
    <row r="3095" spans="10:12" x14ac:dyDescent="0.25">
      <c r="J3095" s="54"/>
      <c r="L3095" s="56"/>
    </row>
    <row r="3096" spans="10:12" x14ac:dyDescent="0.25">
      <c r="J3096" s="54"/>
      <c r="L3096" s="56"/>
    </row>
    <row r="3097" spans="10:12" x14ac:dyDescent="0.25">
      <c r="J3097" s="54"/>
      <c r="L3097" s="56"/>
    </row>
    <row r="3098" spans="10:12" x14ac:dyDescent="0.25">
      <c r="J3098" s="54"/>
      <c r="L3098" s="56"/>
    </row>
    <row r="3099" spans="10:12" x14ac:dyDescent="0.25">
      <c r="J3099" s="54"/>
      <c r="L3099" s="56"/>
    </row>
    <row r="3100" spans="10:12" x14ac:dyDescent="0.25">
      <c r="J3100" s="54"/>
      <c r="L3100" s="56"/>
    </row>
    <row r="3101" spans="10:12" x14ac:dyDescent="0.25">
      <c r="J3101" s="54"/>
      <c r="L3101" s="56"/>
    </row>
    <row r="3102" spans="10:12" x14ac:dyDescent="0.25">
      <c r="J3102" s="54"/>
      <c r="L3102" s="56"/>
    </row>
    <row r="3103" spans="10:12" x14ac:dyDescent="0.25">
      <c r="J3103" s="54"/>
      <c r="L3103" s="56"/>
    </row>
    <row r="3104" spans="10:12" x14ac:dyDescent="0.25">
      <c r="J3104" s="54"/>
      <c r="L3104" s="56"/>
    </row>
    <row r="3105" spans="10:12" x14ac:dyDescent="0.25">
      <c r="J3105" s="54"/>
      <c r="L3105" s="56"/>
    </row>
    <row r="3106" spans="10:12" x14ac:dyDescent="0.25">
      <c r="J3106" s="54"/>
      <c r="L3106" s="56"/>
    </row>
    <row r="3107" spans="10:12" x14ac:dyDescent="0.25">
      <c r="J3107" s="54"/>
      <c r="L3107" s="56"/>
    </row>
    <row r="3108" spans="10:12" x14ac:dyDescent="0.25">
      <c r="J3108" s="54"/>
      <c r="L3108" s="56"/>
    </row>
    <row r="3109" spans="10:12" x14ac:dyDescent="0.25">
      <c r="J3109" s="54"/>
      <c r="L3109" s="56"/>
    </row>
    <row r="3110" spans="10:12" x14ac:dyDescent="0.25">
      <c r="J3110" s="54"/>
      <c r="L3110" s="56"/>
    </row>
    <row r="3111" spans="10:12" x14ac:dyDescent="0.25">
      <c r="J3111" s="54"/>
      <c r="L3111" s="56"/>
    </row>
    <row r="3112" spans="10:12" x14ac:dyDescent="0.25">
      <c r="J3112" s="54"/>
      <c r="L3112" s="56"/>
    </row>
    <row r="3113" spans="10:12" x14ac:dyDescent="0.25">
      <c r="J3113" s="54"/>
      <c r="L3113" s="56"/>
    </row>
    <row r="3114" spans="10:12" x14ac:dyDescent="0.25">
      <c r="J3114" s="54"/>
      <c r="L3114" s="56"/>
    </row>
    <row r="3115" spans="10:12" x14ac:dyDescent="0.25">
      <c r="J3115" s="54"/>
      <c r="L3115" s="56"/>
    </row>
    <row r="3116" spans="10:12" x14ac:dyDescent="0.25">
      <c r="J3116" s="54"/>
      <c r="L3116" s="56"/>
    </row>
    <row r="3117" spans="10:12" x14ac:dyDescent="0.25">
      <c r="J3117" s="54"/>
      <c r="L3117" s="56"/>
    </row>
    <row r="3118" spans="10:12" x14ac:dyDescent="0.25">
      <c r="J3118" s="54"/>
      <c r="L3118" s="56"/>
    </row>
    <row r="3119" spans="10:12" x14ac:dyDescent="0.25">
      <c r="J3119" s="54"/>
      <c r="L3119" s="56"/>
    </row>
    <row r="3120" spans="10:12" x14ac:dyDescent="0.25">
      <c r="J3120" s="54"/>
      <c r="L3120" s="56"/>
    </row>
    <row r="3121" spans="10:12" x14ac:dyDescent="0.25">
      <c r="J3121" s="54"/>
      <c r="L3121" s="56"/>
    </row>
    <row r="3122" spans="10:12" x14ac:dyDescent="0.25">
      <c r="J3122" s="54"/>
      <c r="L3122" s="56"/>
    </row>
    <row r="3123" spans="10:12" x14ac:dyDescent="0.25">
      <c r="J3123" s="54"/>
      <c r="L3123" s="56"/>
    </row>
    <row r="3124" spans="10:12" x14ac:dyDescent="0.25">
      <c r="J3124" s="54"/>
      <c r="L3124" s="56"/>
    </row>
    <row r="3125" spans="10:12" x14ac:dyDescent="0.25">
      <c r="J3125" s="54"/>
      <c r="L3125" s="56"/>
    </row>
    <row r="3126" spans="10:12" x14ac:dyDescent="0.25">
      <c r="J3126" s="54"/>
      <c r="L3126" s="56"/>
    </row>
    <row r="3127" spans="10:12" x14ac:dyDescent="0.25">
      <c r="J3127" s="54"/>
      <c r="L3127" s="56"/>
    </row>
    <row r="3128" spans="10:12" x14ac:dyDescent="0.25">
      <c r="J3128" s="54"/>
      <c r="L3128" s="56"/>
    </row>
    <row r="3129" spans="10:12" x14ac:dyDescent="0.25">
      <c r="J3129" s="54"/>
      <c r="L3129" s="56"/>
    </row>
    <row r="3130" spans="10:12" x14ac:dyDescent="0.25">
      <c r="J3130" s="54"/>
      <c r="L3130" s="56"/>
    </row>
    <row r="3131" spans="10:12" x14ac:dyDescent="0.25">
      <c r="J3131" s="54"/>
      <c r="L3131" s="56"/>
    </row>
    <row r="3132" spans="10:12" x14ac:dyDescent="0.25">
      <c r="J3132" s="54"/>
      <c r="L3132" s="56"/>
    </row>
    <row r="3133" spans="10:12" x14ac:dyDescent="0.25">
      <c r="J3133" s="54"/>
      <c r="L3133" s="56"/>
    </row>
    <row r="3134" spans="10:12" x14ac:dyDescent="0.25">
      <c r="J3134" s="54"/>
      <c r="L3134" s="56"/>
    </row>
    <row r="3135" spans="10:12" x14ac:dyDescent="0.25">
      <c r="J3135" s="54"/>
      <c r="L3135" s="56"/>
    </row>
    <row r="3136" spans="10:12" x14ac:dyDescent="0.25">
      <c r="J3136" s="54"/>
      <c r="L3136" s="56"/>
    </row>
    <row r="3137" spans="10:12" x14ac:dyDescent="0.25">
      <c r="J3137" s="54"/>
      <c r="L3137" s="56"/>
    </row>
    <row r="3138" spans="10:12" x14ac:dyDescent="0.25">
      <c r="J3138" s="54"/>
      <c r="L3138" s="56"/>
    </row>
    <row r="3139" spans="10:12" x14ac:dyDescent="0.25">
      <c r="J3139" s="54"/>
      <c r="L3139" s="56"/>
    </row>
    <row r="3140" spans="10:12" x14ac:dyDescent="0.25">
      <c r="J3140" s="54"/>
      <c r="L3140" s="56"/>
    </row>
    <row r="3141" spans="10:12" x14ac:dyDescent="0.25">
      <c r="J3141" s="54"/>
      <c r="L3141" s="56"/>
    </row>
    <row r="3142" spans="10:12" x14ac:dyDescent="0.25">
      <c r="J3142" s="54"/>
      <c r="L3142" s="56"/>
    </row>
    <row r="3143" spans="10:12" x14ac:dyDescent="0.25">
      <c r="J3143" s="54"/>
      <c r="L3143" s="56"/>
    </row>
    <row r="3144" spans="10:12" x14ac:dyDescent="0.25">
      <c r="J3144" s="54"/>
      <c r="L3144" s="56"/>
    </row>
    <row r="3145" spans="10:12" x14ac:dyDescent="0.25">
      <c r="J3145" s="54"/>
      <c r="L3145" s="56"/>
    </row>
    <row r="3146" spans="10:12" x14ac:dyDescent="0.25">
      <c r="J3146" s="54"/>
      <c r="L3146" s="56"/>
    </row>
    <row r="3147" spans="10:12" x14ac:dyDescent="0.25">
      <c r="J3147" s="54"/>
      <c r="L3147" s="56"/>
    </row>
    <row r="3148" spans="10:12" x14ac:dyDescent="0.25">
      <c r="J3148" s="54"/>
      <c r="L3148" s="56"/>
    </row>
    <row r="3149" spans="10:12" x14ac:dyDescent="0.25">
      <c r="J3149" s="54"/>
      <c r="L3149" s="56"/>
    </row>
    <row r="3150" spans="10:12" x14ac:dyDescent="0.25">
      <c r="J3150" s="54"/>
      <c r="L3150" s="56"/>
    </row>
    <row r="3151" spans="10:12" x14ac:dyDescent="0.25">
      <c r="J3151" s="54"/>
      <c r="L3151" s="56"/>
    </row>
    <row r="3152" spans="10:12" x14ac:dyDescent="0.25">
      <c r="J3152" s="54"/>
      <c r="L3152" s="56"/>
    </row>
    <row r="3153" spans="10:12" x14ac:dyDescent="0.25">
      <c r="J3153" s="54"/>
      <c r="L3153" s="56"/>
    </row>
    <row r="3154" spans="10:12" x14ac:dyDescent="0.25">
      <c r="J3154" s="54"/>
      <c r="L3154" s="56"/>
    </row>
    <row r="3155" spans="10:12" x14ac:dyDescent="0.25">
      <c r="J3155" s="54"/>
      <c r="L3155" s="56"/>
    </row>
    <row r="3156" spans="10:12" x14ac:dyDescent="0.25">
      <c r="J3156" s="54"/>
      <c r="L3156" s="56"/>
    </row>
    <row r="3157" spans="10:12" x14ac:dyDescent="0.25">
      <c r="J3157" s="54"/>
      <c r="L3157" s="56"/>
    </row>
    <row r="3158" spans="10:12" x14ac:dyDescent="0.25">
      <c r="J3158" s="54"/>
      <c r="L3158" s="56"/>
    </row>
    <row r="3159" spans="10:12" x14ac:dyDescent="0.25">
      <c r="J3159" s="54"/>
      <c r="L3159" s="56"/>
    </row>
    <row r="3160" spans="10:12" x14ac:dyDescent="0.25">
      <c r="J3160" s="54"/>
      <c r="L3160" s="56"/>
    </row>
    <row r="3161" spans="10:12" x14ac:dyDescent="0.25">
      <c r="J3161" s="54"/>
      <c r="L3161" s="56"/>
    </row>
    <row r="3162" spans="10:12" x14ac:dyDescent="0.25">
      <c r="J3162" s="54"/>
      <c r="L3162" s="56"/>
    </row>
    <row r="3163" spans="10:12" x14ac:dyDescent="0.25">
      <c r="J3163" s="54"/>
      <c r="L3163" s="56"/>
    </row>
    <row r="3164" spans="10:12" x14ac:dyDescent="0.25">
      <c r="J3164" s="54"/>
      <c r="L3164" s="56"/>
    </row>
    <row r="3165" spans="10:12" x14ac:dyDescent="0.25">
      <c r="J3165" s="54"/>
      <c r="L3165" s="56"/>
    </row>
    <row r="3166" spans="10:12" x14ac:dyDescent="0.25">
      <c r="J3166" s="54"/>
      <c r="L3166" s="56"/>
    </row>
    <row r="3167" spans="10:12" x14ac:dyDescent="0.25">
      <c r="J3167" s="54"/>
      <c r="L3167" s="56"/>
    </row>
    <row r="3168" spans="10:12" x14ac:dyDescent="0.25">
      <c r="J3168" s="54"/>
      <c r="L3168" s="56"/>
    </row>
    <row r="3169" spans="10:12" x14ac:dyDescent="0.25">
      <c r="J3169" s="54"/>
      <c r="L3169" s="56"/>
    </row>
    <row r="3170" spans="10:12" x14ac:dyDescent="0.25">
      <c r="J3170" s="54"/>
      <c r="L3170" s="56"/>
    </row>
    <row r="3171" spans="10:12" x14ac:dyDescent="0.25">
      <c r="J3171" s="54"/>
      <c r="L3171" s="56"/>
    </row>
    <row r="3172" spans="10:12" x14ac:dyDescent="0.25">
      <c r="J3172" s="54"/>
      <c r="L3172" s="56"/>
    </row>
    <row r="3173" spans="10:12" x14ac:dyDescent="0.25">
      <c r="J3173" s="54"/>
      <c r="L3173" s="56"/>
    </row>
    <row r="3174" spans="10:12" x14ac:dyDescent="0.25">
      <c r="J3174" s="54"/>
      <c r="L3174" s="56"/>
    </row>
    <row r="3175" spans="10:12" x14ac:dyDescent="0.25">
      <c r="J3175" s="54"/>
      <c r="L3175" s="56"/>
    </row>
    <row r="3176" spans="10:12" x14ac:dyDescent="0.25">
      <c r="J3176" s="54"/>
      <c r="L3176" s="56"/>
    </row>
    <row r="3177" spans="10:12" x14ac:dyDescent="0.25">
      <c r="J3177" s="54"/>
      <c r="L3177" s="56"/>
    </row>
    <row r="3178" spans="10:12" x14ac:dyDescent="0.25">
      <c r="J3178" s="54"/>
      <c r="L3178" s="56"/>
    </row>
    <row r="3179" spans="10:12" x14ac:dyDescent="0.25">
      <c r="J3179" s="54"/>
      <c r="L3179" s="56"/>
    </row>
    <row r="3180" spans="10:12" x14ac:dyDescent="0.25">
      <c r="J3180" s="54"/>
      <c r="L3180" s="56"/>
    </row>
    <row r="3181" spans="10:12" x14ac:dyDescent="0.25">
      <c r="J3181" s="54"/>
      <c r="L3181" s="56"/>
    </row>
    <row r="3182" spans="10:12" x14ac:dyDescent="0.25">
      <c r="J3182" s="54"/>
      <c r="L3182" s="56"/>
    </row>
    <row r="3183" spans="10:12" x14ac:dyDescent="0.25">
      <c r="J3183" s="54"/>
      <c r="L3183" s="56"/>
    </row>
    <row r="3184" spans="10:12" x14ac:dyDescent="0.25">
      <c r="J3184" s="54"/>
      <c r="L3184" s="56"/>
    </row>
    <row r="3185" spans="10:12" x14ac:dyDescent="0.25">
      <c r="J3185" s="54"/>
      <c r="L3185" s="56"/>
    </row>
    <row r="3186" spans="10:12" x14ac:dyDescent="0.25">
      <c r="J3186" s="54"/>
      <c r="L3186" s="56"/>
    </row>
    <row r="3187" spans="10:12" x14ac:dyDescent="0.25">
      <c r="J3187" s="54"/>
      <c r="L3187" s="56"/>
    </row>
    <row r="3188" spans="10:12" x14ac:dyDescent="0.25">
      <c r="J3188" s="54"/>
      <c r="L3188" s="56"/>
    </row>
    <row r="3189" spans="10:12" x14ac:dyDescent="0.25">
      <c r="J3189" s="54"/>
      <c r="L3189" s="56"/>
    </row>
    <row r="3190" spans="10:12" x14ac:dyDescent="0.25">
      <c r="J3190" s="54"/>
      <c r="L3190" s="56"/>
    </row>
    <row r="3191" spans="10:12" x14ac:dyDescent="0.25">
      <c r="J3191" s="54"/>
      <c r="L3191" s="56"/>
    </row>
    <row r="3192" spans="10:12" x14ac:dyDescent="0.25">
      <c r="J3192" s="54"/>
      <c r="L3192" s="56"/>
    </row>
    <row r="3193" spans="10:12" x14ac:dyDescent="0.25">
      <c r="J3193" s="54"/>
      <c r="L3193" s="56"/>
    </row>
    <row r="3194" spans="10:12" x14ac:dyDescent="0.25">
      <c r="J3194" s="54"/>
      <c r="L3194" s="56"/>
    </row>
    <row r="3195" spans="10:12" x14ac:dyDescent="0.25">
      <c r="J3195" s="54"/>
      <c r="L3195" s="56"/>
    </row>
    <row r="3196" spans="10:12" x14ac:dyDescent="0.25">
      <c r="J3196" s="54"/>
      <c r="L3196" s="56"/>
    </row>
    <row r="3197" spans="10:12" x14ac:dyDescent="0.25">
      <c r="J3197" s="54"/>
      <c r="L3197" s="56"/>
    </row>
    <row r="3198" spans="10:12" x14ac:dyDescent="0.25">
      <c r="J3198" s="54"/>
      <c r="L3198" s="56"/>
    </row>
    <row r="3199" spans="10:12" x14ac:dyDescent="0.25">
      <c r="J3199" s="54"/>
      <c r="L3199" s="56"/>
    </row>
    <row r="3200" spans="10:12" x14ac:dyDescent="0.25">
      <c r="J3200" s="54"/>
      <c r="L3200" s="56"/>
    </row>
    <row r="3201" spans="10:12" x14ac:dyDescent="0.25">
      <c r="J3201" s="54"/>
      <c r="L3201" s="56"/>
    </row>
    <row r="3202" spans="10:12" x14ac:dyDescent="0.25">
      <c r="J3202" s="54"/>
      <c r="L3202" s="56"/>
    </row>
    <row r="3203" spans="10:12" x14ac:dyDescent="0.25">
      <c r="J3203" s="54"/>
      <c r="L3203" s="56"/>
    </row>
    <row r="3204" spans="10:12" x14ac:dyDescent="0.25">
      <c r="J3204" s="54"/>
      <c r="L3204" s="56"/>
    </row>
    <row r="3205" spans="10:12" x14ac:dyDescent="0.25">
      <c r="J3205" s="54"/>
      <c r="L3205" s="56"/>
    </row>
    <row r="3206" spans="10:12" x14ac:dyDescent="0.25">
      <c r="J3206" s="54"/>
      <c r="L3206" s="56"/>
    </row>
    <row r="3207" spans="10:12" x14ac:dyDescent="0.25">
      <c r="J3207" s="54"/>
      <c r="L3207" s="56"/>
    </row>
    <row r="3208" spans="10:12" x14ac:dyDescent="0.25">
      <c r="J3208" s="54"/>
      <c r="L3208" s="56"/>
    </row>
    <row r="3209" spans="10:12" x14ac:dyDescent="0.25">
      <c r="J3209" s="54"/>
      <c r="L3209" s="56"/>
    </row>
    <row r="3210" spans="10:12" x14ac:dyDescent="0.25">
      <c r="J3210" s="54"/>
      <c r="L3210" s="56"/>
    </row>
    <row r="3211" spans="10:12" x14ac:dyDescent="0.25">
      <c r="J3211" s="54"/>
      <c r="L3211" s="56"/>
    </row>
    <row r="3212" spans="10:12" x14ac:dyDescent="0.25">
      <c r="J3212" s="54"/>
      <c r="L3212" s="56"/>
    </row>
    <row r="3213" spans="10:12" x14ac:dyDescent="0.25">
      <c r="J3213" s="54"/>
      <c r="L3213" s="56"/>
    </row>
    <row r="3214" spans="10:12" x14ac:dyDescent="0.25">
      <c r="J3214" s="54"/>
      <c r="L3214" s="56"/>
    </row>
    <row r="3215" spans="10:12" x14ac:dyDescent="0.25">
      <c r="J3215" s="54"/>
      <c r="L3215" s="56"/>
    </row>
    <row r="3216" spans="10:12" x14ac:dyDescent="0.25">
      <c r="J3216" s="54"/>
      <c r="L3216" s="56"/>
    </row>
    <row r="3217" spans="10:12" x14ac:dyDescent="0.25">
      <c r="J3217" s="54"/>
      <c r="L3217" s="56"/>
    </row>
    <row r="3218" spans="10:12" x14ac:dyDescent="0.25">
      <c r="J3218" s="54"/>
      <c r="L3218" s="56"/>
    </row>
    <row r="3219" spans="10:12" x14ac:dyDescent="0.25">
      <c r="J3219" s="54"/>
      <c r="L3219" s="56"/>
    </row>
    <row r="3220" spans="10:12" x14ac:dyDescent="0.25">
      <c r="J3220" s="54"/>
      <c r="L3220" s="56"/>
    </row>
    <row r="3221" spans="10:12" x14ac:dyDescent="0.25">
      <c r="J3221" s="54"/>
      <c r="L3221" s="56"/>
    </row>
    <row r="3222" spans="10:12" x14ac:dyDescent="0.25">
      <c r="J3222" s="54"/>
      <c r="L3222" s="56"/>
    </row>
    <row r="3223" spans="10:12" x14ac:dyDescent="0.25">
      <c r="J3223" s="54"/>
      <c r="L3223" s="56"/>
    </row>
    <row r="3224" spans="10:12" x14ac:dyDescent="0.25">
      <c r="J3224" s="54"/>
      <c r="L3224" s="56"/>
    </row>
    <row r="3225" spans="10:12" x14ac:dyDescent="0.25">
      <c r="J3225" s="54"/>
      <c r="L3225" s="56"/>
    </row>
    <row r="3226" spans="10:12" x14ac:dyDescent="0.25">
      <c r="J3226" s="54"/>
      <c r="L3226" s="56"/>
    </row>
    <row r="3227" spans="10:12" x14ac:dyDescent="0.25">
      <c r="J3227" s="54"/>
      <c r="L3227" s="56"/>
    </row>
    <row r="3228" spans="10:12" x14ac:dyDescent="0.25">
      <c r="J3228" s="54"/>
      <c r="L3228" s="56"/>
    </row>
    <row r="3229" spans="10:12" x14ac:dyDescent="0.25">
      <c r="J3229" s="54"/>
      <c r="L3229" s="56"/>
    </row>
    <row r="3230" spans="10:12" x14ac:dyDescent="0.25">
      <c r="J3230" s="54"/>
      <c r="L3230" s="56"/>
    </row>
    <row r="3231" spans="10:12" x14ac:dyDescent="0.25">
      <c r="J3231" s="54"/>
      <c r="L3231" s="56"/>
    </row>
    <row r="3232" spans="10:12" x14ac:dyDescent="0.25">
      <c r="J3232" s="54"/>
      <c r="L3232" s="56"/>
    </row>
    <row r="3233" spans="10:12" x14ac:dyDescent="0.25">
      <c r="J3233" s="54"/>
      <c r="L3233" s="56"/>
    </row>
    <row r="3234" spans="10:12" x14ac:dyDescent="0.25">
      <c r="J3234" s="54"/>
      <c r="L3234" s="56"/>
    </row>
    <row r="3235" spans="10:12" x14ac:dyDescent="0.25">
      <c r="J3235" s="54"/>
      <c r="L3235" s="56"/>
    </row>
    <row r="3236" spans="10:12" x14ac:dyDescent="0.25">
      <c r="J3236" s="54"/>
      <c r="L3236" s="56"/>
    </row>
    <row r="3237" spans="10:12" x14ac:dyDescent="0.25">
      <c r="J3237" s="54"/>
      <c r="L3237" s="56"/>
    </row>
    <row r="3238" spans="10:12" x14ac:dyDescent="0.25">
      <c r="J3238" s="54"/>
      <c r="L3238" s="56"/>
    </row>
    <row r="3239" spans="10:12" x14ac:dyDescent="0.25">
      <c r="J3239" s="54"/>
      <c r="L3239" s="56"/>
    </row>
    <row r="3240" spans="10:12" x14ac:dyDescent="0.25">
      <c r="J3240" s="54"/>
      <c r="L3240" s="56"/>
    </row>
    <row r="3241" spans="10:12" x14ac:dyDescent="0.25">
      <c r="J3241" s="54"/>
      <c r="L3241" s="56"/>
    </row>
    <row r="3242" spans="10:12" x14ac:dyDescent="0.25">
      <c r="J3242" s="54"/>
      <c r="L3242" s="56"/>
    </row>
    <row r="3243" spans="10:12" x14ac:dyDescent="0.25">
      <c r="J3243" s="54"/>
      <c r="L3243" s="56"/>
    </row>
    <row r="3244" spans="10:12" x14ac:dyDescent="0.25">
      <c r="J3244" s="54"/>
      <c r="L3244" s="56"/>
    </row>
    <row r="3245" spans="10:12" x14ac:dyDescent="0.25">
      <c r="J3245" s="54"/>
      <c r="L3245" s="56"/>
    </row>
    <row r="3246" spans="10:12" x14ac:dyDescent="0.25">
      <c r="J3246" s="54"/>
      <c r="L3246" s="56"/>
    </row>
    <row r="3247" spans="10:12" x14ac:dyDescent="0.25">
      <c r="J3247" s="54"/>
      <c r="L3247" s="56"/>
    </row>
    <row r="3248" spans="10:12" x14ac:dyDescent="0.25">
      <c r="J3248" s="54"/>
      <c r="L3248" s="56"/>
    </row>
    <row r="3249" spans="10:12" x14ac:dyDescent="0.25">
      <c r="J3249" s="54"/>
      <c r="L3249" s="56"/>
    </row>
    <row r="3250" spans="10:12" x14ac:dyDescent="0.25">
      <c r="J3250" s="54"/>
      <c r="L3250" s="56"/>
    </row>
    <row r="3251" spans="10:12" x14ac:dyDescent="0.25">
      <c r="J3251" s="54"/>
      <c r="L3251" s="56"/>
    </row>
    <row r="3252" spans="10:12" x14ac:dyDescent="0.25">
      <c r="J3252" s="54"/>
      <c r="L3252" s="56"/>
    </row>
    <row r="3253" spans="10:12" x14ac:dyDescent="0.25">
      <c r="J3253" s="54"/>
      <c r="L3253" s="56"/>
    </row>
    <row r="3254" spans="10:12" x14ac:dyDescent="0.25">
      <c r="J3254" s="54"/>
      <c r="L3254" s="56"/>
    </row>
    <row r="3255" spans="10:12" x14ac:dyDescent="0.25">
      <c r="J3255" s="54"/>
      <c r="L3255" s="56"/>
    </row>
    <row r="3256" spans="10:12" x14ac:dyDescent="0.25">
      <c r="J3256" s="54"/>
      <c r="L3256" s="56"/>
    </row>
    <row r="3257" spans="10:12" x14ac:dyDescent="0.25">
      <c r="J3257" s="54"/>
      <c r="L3257" s="56"/>
    </row>
    <row r="3258" spans="10:12" x14ac:dyDescent="0.25">
      <c r="J3258" s="54"/>
      <c r="L3258" s="56"/>
    </row>
    <row r="3259" spans="10:12" x14ac:dyDescent="0.25">
      <c r="J3259" s="54"/>
      <c r="L3259" s="56"/>
    </row>
    <row r="3260" spans="10:12" x14ac:dyDescent="0.25">
      <c r="J3260" s="54"/>
      <c r="L3260" s="56"/>
    </row>
    <row r="3261" spans="10:12" x14ac:dyDescent="0.25">
      <c r="J3261" s="54"/>
      <c r="L3261" s="56"/>
    </row>
    <row r="3262" spans="10:12" x14ac:dyDescent="0.25">
      <c r="J3262" s="54"/>
      <c r="L3262" s="56"/>
    </row>
    <row r="3263" spans="10:12" x14ac:dyDescent="0.25">
      <c r="J3263" s="54"/>
      <c r="L3263" s="56"/>
    </row>
    <row r="3264" spans="10:12" x14ac:dyDescent="0.25">
      <c r="J3264" s="54"/>
      <c r="L3264" s="56"/>
    </row>
    <row r="3265" spans="10:12" x14ac:dyDescent="0.25">
      <c r="J3265" s="54"/>
      <c r="L3265" s="56"/>
    </row>
    <row r="3266" spans="10:12" x14ac:dyDescent="0.25">
      <c r="J3266" s="54"/>
      <c r="L3266" s="56"/>
    </row>
    <row r="3267" spans="10:12" x14ac:dyDescent="0.25">
      <c r="J3267" s="54"/>
      <c r="L3267" s="56"/>
    </row>
    <row r="3268" spans="10:12" x14ac:dyDescent="0.25">
      <c r="J3268" s="54"/>
      <c r="L3268" s="56"/>
    </row>
    <row r="3269" spans="10:12" x14ac:dyDescent="0.25">
      <c r="J3269" s="54"/>
      <c r="L3269" s="56"/>
    </row>
    <row r="3270" spans="10:12" x14ac:dyDescent="0.25">
      <c r="J3270" s="54"/>
      <c r="L3270" s="56"/>
    </row>
    <row r="3271" spans="10:12" x14ac:dyDescent="0.25">
      <c r="J3271" s="54"/>
      <c r="L3271" s="56"/>
    </row>
    <row r="3272" spans="10:12" x14ac:dyDescent="0.25">
      <c r="J3272" s="54"/>
      <c r="L3272" s="56"/>
    </row>
    <row r="3273" spans="10:12" x14ac:dyDescent="0.25">
      <c r="J3273" s="54"/>
      <c r="L3273" s="56"/>
    </row>
    <row r="3274" spans="10:12" x14ac:dyDescent="0.25">
      <c r="J3274" s="54"/>
      <c r="L3274" s="56"/>
    </row>
    <row r="3275" spans="10:12" x14ac:dyDescent="0.25">
      <c r="J3275" s="54"/>
      <c r="L3275" s="56"/>
    </row>
    <row r="3276" spans="10:12" x14ac:dyDescent="0.25">
      <c r="J3276" s="54"/>
      <c r="L3276" s="56"/>
    </row>
    <row r="3277" spans="10:12" x14ac:dyDescent="0.25">
      <c r="J3277" s="54"/>
      <c r="L3277" s="56"/>
    </row>
    <row r="3278" spans="10:12" x14ac:dyDescent="0.25">
      <c r="J3278" s="54"/>
      <c r="L3278" s="56"/>
    </row>
    <row r="3279" spans="10:12" x14ac:dyDescent="0.25">
      <c r="J3279" s="54"/>
      <c r="L3279" s="56"/>
    </row>
    <row r="3280" spans="10:12" x14ac:dyDescent="0.25">
      <c r="J3280" s="54"/>
      <c r="L3280" s="56"/>
    </row>
    <row r="3281" spans="10:12" x14ac:dyDescent="0.25">
      <c r="J3281" s="54"/>
      <c r="L3281" s="56"/>
    </row>
    <row r="3282" spans="10:12" x14ac:dyDescent="0.25">
      <c r="J3282" s="54"/>
      <c r="L3282" s="56"/>
    </row>
    <row r="3283" spans="10:12" x14ac:dyDescent="0.25">
      <c r="J3283" s="54"/>
      <c r="L3283" s="56"/>
    </row>
    <row r="3284" spans="10:12" x14ac:dyDescent="0.25">
      <c r="J3284" s="54"/>
      <c r="L3284" s="56"/>
    </row>
    <row r="3285" spans="10:12" x14ac:dyDescent="0.25">
      <c r="J3285" s="54"/>
      <c r="L3285" s="56"/>
    </row>
    <row r="3286" spans="10:12" x14ac:dyDescent="0.25">
      <c r="J3286" s="54"/>
      <c r="L3286" s="56"/>
    </row>
    <row r="3287" spans="10:12" x14ac:dyDescent="0.25">
      <c r="J3287" s="54"/>
      <c r="L3287" s="56"/>
    </row>
    <row r="3288" spans="10:12" x14ac:dyDescent="0.25">
      <c r="J3288" s="54"/>
      <c r="L3288" s="56"/>
    </row>
    <row r="3289" spans="10:12" x14ac:dyDescent="0.25">
      <c r="J3289" s="54"/>
      <c r="L3289" s="56"/>
    </row>
    <row r="3290" spans="10:12" x14ac:dyDescent="0.25">
      <c r="J3290" s="54"/>
      <c r="L3290" s="56"/>
    </row>
    <row r="3291" spans="10:12" x14ac:dyDescent="0.25">
      <c r="J3291" s="54"/>
      <c r="L3291" s="56"/>
    </row>
    <row r="3292" spans="10:12" x14ac:dyDescent="0.25">
      <c r="J3292" s="54"/>
      <c r="L3292" s="56"/>
    </row>
    <row r="3293" spans="10:12" x14ac:dyDescent="0.25">
      <c r="J3293" s="54"/>
      <c r="L3293" s="56"/>
    </row>
    <row r="3294" spans="10:12" x14ac:dyDescent="0.25">
      <c r="J3294" s="54"/>
      <c r="L3294" s="56"/>
    </row>
    <row r="3295" spans="10:12" x14ac:dyDescent="0.25">
      <c r="J3295" s="54"/>
      <c r="L3295" s="56"/>
    </row>
    <row r="3296" spans="10:12" x14ac:dyDescent="0.25">
      <c r="J3296" s="54"/>
      <c r="L3296" s="56"/>
    </row>
    <row r="3297" spans="10:12" x14ac:dyDescent="0.25">
      <c r="J3297" s="54"/>
      <c r="L3297" s="56"/>
    </row>
    <row r="3298" spans="10:12" x14ac:dyDescent="0.25">
      <c r="J3298" s="54"/>
      <c r="L3298" s="56"/>
    </row>
    <row r="3299" spans="10:12" x14ac:dyDescent="0.25">
      <c r="J3299" s="54"/>
      <c r="L3299" s="56"/>
    </row>
    <row r="3300" spans="10:12" x14ac:dyDescent="0.25">
      <c r="J3300" s="54"/>
      <c r="L3300" s="56"/>
    </row>
    <row r="3301" spans="10:12" x14ac:dyDescent="0.25">
      <c r="J3301" s="54"/>
      <c r="L3301" s="56"/>
    </row>
    <row r="3302" spans="10:12" x14ac:dyDescent="0.25">
      <c r="J3302" s="54"/>
      <c r="L3302" s="56"/>
    </row>
    <row r="3303" spans="10:12" x14ac:dyDescent="0.25">
      <c r="J3303" s="54"/>
      <c r="L3303" s="56"/>
    </row>
    <row r="3304" spans="10:12" x14ac:dyDescent="0.25">
      <c r="J3304" s="54"/>
      <c r="L3304" s="56"/>
    </row>
    <row r="3305" spans="10:12" x14ac:dyDescent="0.25">
      <c r="J3305" s="54"/>
      <c r="L3305" s="56"/>
    </row>
    <row r="3306" spans="10:12" x14ac:dyDescent="0.25">
      <c r="J3306" s="54"/>
      <c r="L3306" s="56"/>
    </row>
    <row r="3307" spans="10:12" x14ac:dyDescent="0.25">
      <c r="J3307" s="54"/>
      <c r="L3307" s="56"/>
    </row>
    <row r="3308" spans="10:12" x14ac:dyDescent="0.25">
      <c r="J3308" s="54"/>
      <c r="L3308" s="56"/>
    </row>
    <row r="3309" spans="10:12" x14ac:dyDescent="0.25">
      <c r="J3309" s="54"/>
      <c r="L3309" s="56"/>
    </row>
    <row r="3310" spans="10:12" x14ac:dyDescent="0.25">
      <c r="J3310" s="54"/>
      <c r="L3310" s="56"/>
    </row>
    <row r="3311" spans="10:12" x14ac:dyDescent="0.25">
      <c r="J3311" s="54"/>
      <c r="L3311" s="56"/>
    </row>
    <row r="3312" spans="10:12" x14ac:dyDescent="0.25">
      <c r="J3312" s="54"/>
      <c r="L3312" s="56"/>
    </row>
    <row r="3313" spans="10:12" x14ac:dyDescent="0.25">
      <c r="J3313" s="54"/>
      <c r="L3313" s="56"/>
    </row>
    <row r="3314" spans="10:12" x14ac:dyDescent="0.25">
      <c r="J3314" s="54"/>
      <c r="L3314" s="56"/>
    </row>
    <row r="3315" spans="10:12" x14ac:dyDescent="0.25">
      <c r="J3315" s="54"/>
      <c r="L3315" s="56"/>
    </row>
    <row r="3316" spans="10:12" x14ac:dyDescent="0.25">
      <c r="J3316" s="54"/>
      <c r="L3316" s="56"/>
    </row>
    <row r="3317" spans="10:12" x14ac:dyDescent="0.25">
      <c r="J3317" s="54"/>
      <c r="L3317" s="56"/>
    </row>
    <row r="3318" spans="10:12" x14ac:dyDescent="0.25">
      <c r="J3318" s="54"/>
      <c r="L3318" s="56"/>
    </row>
    <row r="3319" spans="10:12" x14ac:dyDescent="0.25">
      <c r="J3319" s="54"/>
      <c r="L3319" s="56"/>
    </row>
    <row r="3320" spans="10:12" x14ac:dyDescent="0.25">
      <c r="J3320" s="54"/>
      <c r="L3320" s="56"/>
    </row>
    <row r="3321" spans="10:12" x14ac:dyDescent="0.25">
      <c r="J3321" s="54"/>
      <c r="L3321" s="56"/>
    </row>
    <row r="3322" spans="10:12" x14ac:dyDescent="0.25">
      <c r="J3322" s="54"/>
      <c r="L3322" s="56"/>
    </row>
    <row r="3323" spans="10:12" x14ac:dyDescent="0.25">
      <c r="J3323" s="54"/>
      <c r="L3323" s="56"/>
    </row>
    <row r="3324" spans="10:12" x14ac:dyDescent="0.25">
      <c r="J3324" s="54"/>
      <c r="L3324" s="56"/>
    </row>
    <row r="3325" spans="10:12" x14ac:dyDescent="0.25">
      <c r="J3325" s="54"/>
      <c r="L3325" s="56"/>
    </row>
    <row r="3326" spans="10:12" x14ac:dyDescent="0.25">
      <c r="J3326" s="54"/>
      <c r="L3326" s="56"/>
    </row>
    <row r="3327" spans="10:12" x14ac:dyDescent="0.25">
      <c r="J3327" s="54"/>
      <c r="L3327" s="56"/>
    </row>
    <row r="3328" spans="10:12" x14ac:dyDescent="0.25">
      <c r="J3328" s="54"/>
      <c r="L3328" s="56"/>
    </row>
    <row r="3329" spans="10:12" x14ac:dyDescent="0.25">
      <c r="J3329" s="54"/>
      <c r="L3329" s="56"/>
    </row>
    <row r="3330" spans="10:12" x14ac:dyDescent="0.25">
      <c r="J3330" s="54"/>
      <c r="L3330" s="56"/>
    </row>
    <row r="3331" spans="10:12" x14ac:dyDescent="0.25">
      <c r="J3331" s="54"/>
      <c r="L3331" s="56"/>
    </row>
    <row r="3332" spans="10:12" x14ac:dyDescent="0.25">
      <c r="J3332" s="54"/>
      <c r="L3332" s="56"/>
    </row>
    <row r="3333" spans="10:12" x14ac:dyDescent="0.25">
      <c r="J3333" s="54"/>
      <c r="L3333" s="56"/>
    </row>
    <row r="3334" spans="10:12" x14ac:dyDescent="0.25">
      <c r="J3334" s="54"/>
      <c r="L3334" s="56"/>
    </row>
    <row r="3335" spans="10:12" x14ac:dyDescent="0.25">
      <c r="J3335" s="54"/>
      <c r="L3335" s="56"/>
    </row>
    <row r="3336" spans="10:12" x14ac:dyDescent="0.25">
      <c r="J3336" s="54"/>
      <c r="L3336" s="56"/>
    </row>
    <row r="3337" spans="10:12" x14ac:dyDescent="0.25">
      <c r="J3337" s="54"/>
      <c r="L3337" s="56"/>
    </row>
    <row r="3338" spans="10:12" x14ac:dyDescent="0.25">
      <c r="J3338" s="54"/>
      <c r="L3338" s="56"/>
    </row>
    <row r="3339" spans="10:12" x14ac:dyDescent="0.25">
      <c r="J3339" s="54"/>
      <c r="L3339" s="56"/>
    </row>
    <row r="3340" spans="10:12" x14ac:dyDescent="0.25">
      <c r="J3340" s="54"/>
      <c r="L3340" s="56"/>
    </row>
    <row r="3341" spans="10:12" x14ac:dyDescent="0.25">
      <c r="J3341" s="54"/>
      <c r="L3341" s="56"/>
    </row>
    <row r="3342" spans="10:12" x14ac:dyDescent="0.25">
      <c r="J3342" s="54"/>
      <c r="L3342" s="56"/>
    </row>
    <row r="3343" spans="10:12" x14ac:dyDescent="0.25">
      <c r="J3343" s="54"/>
      <c r="L3343" s="56"/>
    </row>
    <row r="3344" spans="10:12" x14ac:dyDescent="0.25">
      <c r="J3344" s="54"/>
      <c r="L3344" s="56"/>
    </row>
    <row r="3345" spans="10:12" x14ac:dyDescent="0.25">
      <c r="J3345" s="54"/>
      <c r="L3345" s="56"/>
    </row>
    <row r="3346" spans="10:12" x14ac:dyDescent="0.25">
      <c r="J3346" s="54"/>
      <c r="L3346" s="56"/>
    </row>
    <row r="3347" spans="10:12" x14ac:dyDescent="0.25">
      <c r="J3347" s="54"/>
      <c r="L3347" s="56"/>
    </row>
    <row r="3348" spans="10:12" x14ac:dyDescent="0.25">
      <c r="J3348" s="54"/>
      <c r="L3348" s="56"/>
    </row>
    <row r="3349" spans="10:12" x14ac:dyDescent="0.25">
      <c r="J3349" s="54"/>
      <c r="L3349" s="56"/>
    </row>
    <row r="3350" spans="10:12" x14ac:dyDescent="0.25">
      <c r="J3350" s="54"/>
      <c r="L3350" s="56"/>
    </row>
    <row r="3351" spans="10:12" x14ac:dyDescent="0.25">
      <c r="J3351" s="54"/>
      <c r="L3351" s="56"/>
    </row>
    <row r="3352" spans="10:12" x14ac:dyDescent="0.25">
      <c r="J3352" s="54"/>
      <c r="L3352" s="56"/>
    </row>
    <row r="3353" spans="10:12" x14ac:dyDescent="0.25">
      <c r="J3353" s="54"/>
      <c r="L3353" s="56"/>
    </row>
    <row r="3354" spans="10:12" x14ac:dyDescent="0.25">
      <c r="J3354" s="54"/>
      <c r="L3354" s="56"/>
    </row>
    <row r="3355" spans="10:12" x14ac:dyDescent="0.25">
      <c r="J3355" s="54"/>
      <c r="L3355" s="56"/>
    </row>
    <row r="3356" spans="10:12" x14ac:dyDescent="0.25">
      <c r="J3356" s="54"/>
      <c r="L3356" s="56"/>
    </row>
    <row r="3357" spans="10:12" x14ac:dyDescent="0.25">
      <c r="J3357" s="54"/>
      <c r="L3357" s="56"/>
    </row>
    <row r="3358" spans="10:12" x14ac:dyDescent="0.25">
      <c r="J3358" s="54"/>
      <c r="L3358" s="56"/>
    </row>
    <row r="3359" spans="10:12" x14ac:dyDescent="0.25">
      <c r="J3359" s="54"/>
      <c r="L3359" s="56"/>
    </row>
    <row r="3360" spans="10:12" x14ac:dyDescent="0.25">
      <c r="J3360" s="54"/>
      <c r="L3360" s="56"/>
    </row>
    <row r="3361" spans="10:12" x14ac:dyDescent="0.25">
      <c r="J3361" s="54"/>
      <c r="L3361" s="56"/>
    </row>
    <row r="3362" spans="10:12" x14ac:dyDescent="0.25">
      <c r="J3362" s="54"/>
      <c r="L3362" s="56"/>
    </row>
    <row r="3363" spans="10:12" x14ac:dyDescent="0.25">
      <c r="J3363" s="54"/>
      <c r="L3363" s="56"/>
    </row>
    <row r="3364" spans="10:12" x14ac:dyDescent="0.25">
      <c r="J3364" s="54"/>
      <c r="L3364" s="56"/>
    </row>
    <row r="3365" spans="10:12" x14ac:dyDescent="0.25">
      <c r="J3365" s="54"/>
      <c r="L3365" s="56"/>
    </row>
    <row r="3366" spans="10:12" x14ac:dyDescent="0.25">
      <c r="J3366" s="54"/>
      <c r="L3366" s="56"/>
    </row>
    <row r="3367" spans="10:12" x14ac:dyDescent="0.25">
      <c r="J3367" s="54"/>
      <c r="L3367" s="56"/>
    </row>
    <row r="3368" spans="10:12" x14ac:dyDescent="0.25">
      <c r="J3368" s="54"/>
      <c r="L3368" s="56"/>
    </row>
    <row r="3369" spans="10:12" x14ac:dyDescent="0.25">
      <c r="J3369" s="54"/>
      <c r="L3369" s="56"/>
    </row>
    <row r="3370" spans="10:12" x14ac:dyDescent="0.25">
      <c r="J3370" s="54"/>
      <c r="L3370" s="56"/>
    </row>
    <row r="3371" spans="10:12" x14ac:dyDescent="0.25">
      <c r="J3371" s="54"/>
      <c r="L3371" s="56"/>
    </row>
    <row r="3372" spans="10:12" x14ac:dyDescent="0.25">
      <c r="J3372" s="54"/>
      <c r="L3372" s="56"/>
    </row>
    <row r="3373" spans="10:12" x14ac:dyDescent="0.25">
      <c r="J3373" s="54"/>
      <c r="L3373" s="56"/>
    </row>
    <row r="3374" spans="10:12" x14ac:dyDescent="0.25">
      <c r="J3374" s="54"/>
      <c r="L3374" s="56"/>
    </row>
    <row r="3375" spans="10:12" x14ac:dyDescent="0.25">
      <c r="J3375" s="54"/>
      <c r="L3375" s="56"/>
    </row>
    <row r="3376" spans="10:12" x14ac:dyDescent="0.25">
      <c r="J3376" s="54"/>
      <c r="L3376" s="56"/>
    </row>
    <row r="3377" spans="10:12" x14ac:dyDescent="0.25">
      <c r="J3377" s="54"/>
      <c r="L3377" s="56"/>
    </row>
    <row r="3378" spans="10:12" x14ac:dyDescent="0.25">
      <c r="J3378" s="54"/>
      <c r="L3378" s="56"/>
    </row>
    <row r="3379" spans="10:12" x14ac:dyDescent="0.25">
      <c r="J3379" s="54"/>
      <c r="L3379" s="56"/>
    </row>
    <row r="3380" spans="10:12" x14ac:dyDescent="0.25">
      <c r="J3380" s="54"/>
      <c r="L3380" s="56"/>
    </row>
    <row r="3381" spans="10:12" x14ac:dyDescent="0.25">
      <c r="J3381" s="54"/>
      <c r="L3381" s="56"/>
    </row>
    <row r="3382" spans="10:12" x14ac:dyDescent="0.25">
      <c r="J3382" s="54"/>
      <c r="L3382" s="56"/>
    </row>
    <row r="3383" spans="10:12" x14ac:dyDescent="0.25">
      <c r="J3383" s="54"/>
      <c r="L3383" s="56"/>
    </row>
    <row r="3384" spans="10:12" x14ac:dyDescent="0.25">
      <c r="J3384" s="54"/>
      <c r="L3384" s="56"/>
    </row>
    <row r="3385" spans="10:12" x14ac:dyDescent="0.25">
      <c r="J3385" s="54"/>
      <c r="L3385" s="56"/>
    </row>
    <row r="3386" spans="10:12" x14ac:dyDescent="0.25">
      <c r="J3386" s="54"/>
      <c r="L3386" s="56"/>
    </row>
    <row r="3387" spans="10:12" x14ac:dyDescent="0.25">
      <c r="J3387" s="54"/>
      <c r="L3387" s="56"/>
    </row>
    <row r="3388" spans="10:12" x14ac:dyDescent="0.25">
      <c r="J3388" s="54"/>
      <c r="L3388" s="56"/>
    </row>
    <row r="3389" spans="10:12" x14ac:dyDescent="0.25">
      <c r="J3389" s="54"/>
      <c r="L3389" s="56"/>
    </row>
    <row r="3390" spans="10:12" x14ac:dyDescent="0.25">
      <c r="J3390" s="54"/>
      <c r="L3390" s="56"/>
    </row>
    <row r="3391" spans="10:12" x14ac:dyDescent="0.25">
      <c r="J3391" s="54"/>
      <c r="L3391" s="56"/>
    </row>
    <row r="3392" spans="10:12" x14ac:dyDescent="0.25">
      <c r="J3392" s="54"/>
      <c r="L3392" s="56"/>
    </row>
    <row r="3393" spans="10:12" x14ac:dyDescent="0.25">
      <c r="J3393" s="54"/>
      <c r="L3393" s="56"/>
    </row>
    <row r="3394" spans="10:12" x14ac:dyDescent="0.25">
      <c r="J3394" s="54"/>
      <c r="L3394" s="56"/>
    </row>
    <row r="3395" spans="10:12" x14ac:dyDescent="0.25">
      <c r="J3395" s="54"/>
      <c r="L3395" s="56"/>
    </row>
    <row r="3396" spans="10:12" x14ac:dyDescent="0.25">
      <c r="J3396" s="54"/>
      <c r="L3396" s="56"/>
    </row>
    <row r="3397" spans="10:12" x14ac:dyDescent="0.25">
      <c r="J3397" s="54"/>
      <c r="L3397" s="56"/>
    </row>
    <row r="3398" spans="10:12" x14ac:dyDescent="0.25">
      <c r="J3398" s="54"/>
      <c r="L3398" s="56"/>
    </row>
    <row r="3399" spans="10:12" x14ac:dyDescent="0.25">
      <c r="J3399" s="54"/>
      <c r="L3399" s="56"/>
    </row>
    <row r="3400" spans="10:12" x14ac:dyDescent="0.25">
      <c r="J3400" s="54"/>
      <c r="L3400" s="56"/>
    </row>
    <row r="3401" spans="10:12" x14ac:dyDescent="0.25">
      <c r="J3401" s="54"/>
      <c r="L3401" s="56"/>
    </row>
    <row r="3402" spans="10:12" x14ac:dyDescent="0.25">
      <c r="J3402" s="54"/>
      <c r="L3402" s="56"/>
    </row>
    <row r="3403" spans="10:12" x14ac:dyDescent="0.25">
      <c r="J3403" s="54"/>
      <c r="L3403" s="56"/>
    </row>
    <row r="3404" spans="10:12" x14ac:dyDescent="0.25">
      <c r="J3404" s="54"/>
      <c r="L3404" s="56"/>
    </row>
    <row r="3405" spans="10:12" x14ac:dyDescent="0.25">
      <c r="J3405" s="54"/>
      <c r="L3405" s="56"/>
    </row>
    <row r="3406" spans="10:12" x14ac:dyDescent="0.25">
      <c r="J3406" s="54"/>
      <c r="L3406" s="56"/>
    </row>
    <row r="3407" spans="10:12" x14ac:dyDescent="0.25">
      <c r="J3407" s="54"/>
      <c r="L3407" s="56"/>
    </row>
    <row r="3408" spans="10:12" x14ac:dyDescent="0.25">
      <c r="J3408" s="54"/>
      <c r="L3408" s="56"/>
    </row>
    <row r="3409" spans="10:12" x14ac:dyDescent="0.25">
      <c r="J3409" s="54"/>
      <c r="L3409" s="56"/>
    </row>
    <row r="3410" spans="10:12" x14ac:dyDescent="0.25">
      <c r="J3410" s="54"/>
      <c r="L3410" s="56"/>
    </row>
    <row r="3411" spans="10:12" x14ac:dyDescent="0.25">
      <c r="J3411" s="54"/>
      <c r="L3411" s="56"/>
    </row>
    <row r="3412" spans="10:12" x14ac:dyDescent="0.25">
      <c r="J3412" s="54"/>
      <c r="L3412" s="56"/>
    </row>
    <row r="3413" spans="10:12" x14ac:dyDescent="0.25">
      <c r="J3413" s="54"/>
      <c r="L3413" s="56"/>
    </row>
    <row r="3414" spans="10:12" x14ac:dyDescent="0.25">
      <c r="J3414" s="54"/>
      <c r="L3414" s="56"/>
    </row>
    <row r="3415" spans="10:12" x14ac:dyDescent="0.25">
      <c r="J3415" s="54"/>
      <c r="L3415" s="56"/>
    </row>
    <row r="3416" spans="10:12" x14ac:dyDescent="0.25">
      <c r="J3416" s="54"/>
      <c r="L3416" s="56"/>
    </row>
    <row r="3417" spans="10:12" x14ac:dyDescent="0.25">
      <c r="J3417" s="54"/>
      <c r="L3417" s="56"/>
    </row>
    <row r="3418" spans="10:12" x14ac:dyDescent="0.25">
      <c r="J3418" s="54"/>
      <c r="L3418" s="56"/>
    </row>
    <row r="3419" spans="10:12" x14ac:dyDescent="0.25">
      <c r="J3419" s="54"/>
      <c r="L3419" s="56"/>
    </row>
    <row r="3420" spans="10:12" x14ac:dyDescent="0.25">
      <c r="J3420" s="54"/>
      <c r="L3420" s="56"/>
    </row>
    <row r="3421" spans="10:12" x14ac:dyDescent="0.25">
      <c r="J3421" s="54"/>
      <c r="L3421" s="56"/>
    </row>
    <row r="3422" spans="10:12" x14ac:dyDescent="0.25">
      <c r="J3422" s="54"/>
      <c r="L3422" s="56"/>
    </row>
    <row r="3423" spans="10:12" x14ac:dyDescent="0.25">
      <c r="J3423" s="54"/>
      <c r="L3423" s="56"/>
    </row>
    <row r="3424" spans="10:12" x14ac:dyDescent="0.25">
      <c r="J3424" s="54"/>
      <c r="L3424" s="56"/>
    </row>
    <row r="3425" spans="10:12" x14ac:dyDescent="0.25">
      <c r="J3425" s="54"/>
      <c r="L3425" s="56"/>
    </row>
    <row r="3426" spans="10:12" x14ac:dyDescent="0.25">
      <c r="J3426" s="54"/>
      <c r="L3426" s="56"/>
    </row>
    <row r="3427" spans="10:12" x14ac:dyDescent="0.25">
      <c r="J3427" s="54"/>
      <c r="L3427" s="56"/>
    </row>
    <row r="3428" spans="10:12" x14ac:dyDescent="0.25">
      <c r="J3428" s="54"/>
      <c r="L3428" s="56"/>
    </row>
    <row r="3429" spans="10:12" x14ac:dyDescent="0.25">
      <c r="J3429" s="54"/>
      <c r="L3429" s="56"/>
    </row>
    <row r="3430" spans="10:12" x14ac:dyDescent="0.25">
      <c r="J3430" s="54"/>
      <c r="L3430" s="56"/>
    </row>
    <row r="3431" spans="10:12" x14ac:dyDescent="0.25">
      <c r="J3431" s="54"/>
      <c r="L3431" s="56"/>
    </row>
    <row r="3432" spans="10:12" x14ac:dyDescent="0.25">
      <c r="J3432" s="54"/>
      <c r="L3432" s="56"/>
    </row>
    <row r="3433" spans="10:12" x14ac:dyDescent="0.25">
      <c r="J3433" s="54"/>
      <c r="L3433" s="56"/>
    </row>
    <row r="3434" spans="10:12" x14ac:dyDescent="0.25">
      <c r="J3434" s="54"/>
      <c r="L3434" s="56"/>
    </row>
    <row r="3435" spans="10:12" x14ac:dyDescent="0.25">
      <c r="J3435" s="54"/>
      <c r="L3435" s="56"/>
    </row>
    <row r="3436" spans="10:12" x14ac:dyDescent="0.25">
      <c r="J3436" s="54"/>
      <c r="L3436" s="56"/>
    </row>
    <row r="3437" spans="10:12" x14ac:dyDescent="0.25">
      <c r="J3437" s="54"/>
      <c r="L3437" s="56"/>
    </row>
    <row r="3438" spans="10:12" x14ac:dyDescent="0.25">
      <c r="J3438" s="54"/>
      <c r="L3438" s="56"/>
    </row>
    <row r="3439" spans="10:12" x14ac:dyDescent="0.25">
      <c r="J3439" s="54"/>
      <c r="L3439" s="56"/>
    </row>
    <row r="3440" spans="10:12" x14ac:dyDescent="0.25">
      <c r="J3440" s="54"/>
      <c r="L3440" s="56"/>
    </row>
    <row r="3441" spans="10:12" x14ac:dyDescent="0.25">
      <c r="J3441" s="54"/>
      <c r="L3441" s="56"/>
    </row>
    <row r="3442" spans="10:12" x14ac:dyDescent="0.25">
      <c r="J3442" s="54"/>
      <c r="L3442" s="56"/>
    </row>
    <row r="3443" spans="10:12" x14ac:dyDescent="0.25">
      <c r="J3443" s="54"/>
      <c r="L3443" s="56"/>
    </row>
    <row r="3444" spans="10:12" x14ac:dyDescent="0.25">
      <c r="J3444" s="54"/>
      <c r="L3444" s="56"/>
    </row>
    <row r="3445" spans="10:12" x14ac:dyDescent="0.25">
      <c r="J3445" s="54"/>
      <c r="L3445" s="56"/>
    </row>
    <row r="3446" spans="10:12" x14ac:dyDescent="0.25">
      <c r="J3446" s="54"/>
      <c r="L3446" s="56"/>
    </row>
    <row r="3447" spans="10:12" x14ac:dyDescent="0.25">
      <c r="J3447" s="54"/>
      <c r="L3447" s="56"/>
    </row>
    <row r="3448" spans="10:12" x14ac:dyDescent="0.25">
      <c r="J3448" s="54"/>
      <c r="L3448" s="56"/>
    </row>
    <row r="3449" spans="10:12" x14ac:dyDescent="0.25">
      <c r="J3449" s="54"/>
      <c r="L3449" s="56"/>
    </row>
    <row r="3450" spans="10:12" x14ac:dyDescent="0.25">
      <c r="J3450" s="54"/>
      <c r="L3450" s="56"/>
    </row>
    <row r="3451" spans="10:12" x14ac:dyDescent="0.25">
      <c r="J3451" s="54"/>
      <c r="L3451" s="56"/>
    </row>
    <row r="3452" spans="10:12" x14ac:dyDescent="0.25">
      <c r="J3452" s="54"/>
      <c r="L3452" s="56"/>
    </row>
    <row r="3453" spans="10:12" x14ac:dyDescent="0.25">
      <c r="J3453" s="54"/>
      <c r="L3453" s="56"/>
    </row>
    <row r="3454" spans="10:12" x14ac:dyDescent="0.25">
      <c r="J3454" s="54"/>
      <c r="L3454" s="56"/>
    </row>
    <row r="3455" spans="10:12" x14ac:dyDescent="0.25">
      <c r="J3455" s="54"/>
      <c r="L3455" s="56"/>
    </row>
    <row r="3456" spans="10:12" x14ac:dyDescent="0.25">
      <c r="J3456" s="54"/>
      <c r="L3456" s="56"/>
    </row>
    <row r="3457" spans="10:12" x14ac:dyDescent="0.25">
      <c r="J3457" s="54"/>
      <c r="L3457" s="56"/>
    </row>
    <row r="3458" spans="10:12" x14ac:dyDescent="0.25">
      <c r="J3458" s="54"/>
      <c r="L3458" s="56"/>
    </row>
    <row r="3459" spans="10:12" x14ac:dyDescent="0.25">
      <c r="J3459" s="54"/>
      <c r="L3459" s="56"/>
    </row>
    <row r="3460" spans="10:12" x14ac:dyDescent="0.25">
      <c r="J3460" s="54"/>
      <c r="L3460" s="56"/>
    </row>
    <row r="3461" spans="10:12" x14ac:dyDescent="0.25">
      <c r="J3461" s="54"/>
      <c r="L3461" s="56"/>
    </row>
    <row r="3462" spans="10:12" x14ac:dyDescent="0.25">
      <c r="J3462" s="54"/>
      <c r="L3462" s="56"/>
    </row>
    <row r="3463" spans="10:12" x14ac:dyDescent="0.25">
      <c r="J3463" s="54"/>
      <c r="L3463" s="56"/>
    </row>
    <row r="3464" spans="10:12" x14ac:dyDescent="0.25">
      <c r="J3464" s="54"/>
      <c r="L3464" s="56"/>
    </row>
    <row r="3465" spans="10:12" x14ac:dyDescent="0.25">
      <c r="J3465" s="54"/>
      <c r="L3465" s="56"/>
    </row>
    <row r="3466" spans="10:12" x14ac:dyDescent="0.25">
      <c r="J3466" s="54"/>
      <c r="L3466" s="56"/>
    </row>
    <row r="3467" spans="10:12" x14ac:dyDescent="0.25">
      <c r="J3467" s="54"/>
      <c r="L3467" s="56"/>
    </row>
    <row r="3468" spans="10:12" x14ac:dyDescent="0.25">
      <c r="J3468" s="54"/>
      <c r="L3468" s="56"/>
    </row>
    <row r="3469" spans="10:12" x14ac:dyDescent="0.25">
      <c r="J3469" s="54"/>
      <c r="L3469" s="56"/>
    </row>
    <row r="3470" spans="10:12" x14ac:dyDescent="0.25">
      <c r="J3470" s="54"/>
      <c r="L3470" s="56"/>
    </row>
    <row r="3471" spans="10:12" x14ac:dyDescent="0.25">
      <c r="J3471" s="54"/>
      <c r="L3471" s="56"/>
    </row>
    <row r="3472" spans="10:12" x14ac:dyDescent="0.25">
      <c r="J3472" s="54"/>
      <c r="L3472" s="56"/>
    </row>
    <row r="3473" spans="10:12" x14ac:dyDescent="0.25">
      <c r="J3473" s="54"/>
      <c r="L3473" s="56"/>
    </row>
    <row r="3474" spans="10:12" x14ac:dyDescent="0.25">
      <c r="J3474" s="54"/>
      <c r="L3474" s="56"/>
    </row>
    <row r="3475" spans="10:12" x14ac:dyDescent="0.25">
      <c r="J3475" s="54"/>
      <c r="L3475" s="56"/>
    </row>
    <row r="3476" spans="10:12" x14ac:dyDescent="0.25">
      <c r="J3476" s="54"/>
      <c r="L3476" s="56"/>
    </row>
    <row r="3477" spans="10:12" x14ac:dyDescent="0.25">
      <c r="J3477" s="54"/>
      <c r="L3477" s="56"/>
    </row>
    <row r="3478" spans="10:12" x14ac:dyDescent="0.25">
      <c r="J3478" s="54"/>
      <c r="L3478" s="56"/>
    </row>
    <row r="3479" spans="10:12" x14ac:dyDescent="0.25">
      <c r="J3479" s="54"/>
      <c r="L3479" s="56"/>
    </row>
    <row r="3480" spans="10:12" x14ac:dyDescent="0.25">
      <c r="J3480" s="54"/>
      <c r="L3480" s="56"/>
    </row>
    <row r="3481" spans="10:12" x14ac:dyDescent="0.25">
      <c r="J3481" s="54"/>
      <c r="L3481" s="56"/>
    </row>
    <row r="3482" spans="10:12" x14ac:dyDescent="0.25">
      <c r="J3482" s="54"/>
      <c r="L3482" s="56"/>
    </row>
    <row r="3483" spans="10:12" x14ac:dyDescent="0.25">
      <c r="J3483" s="54"/>
      <c r="L3483" s="56"/>
    </row>
    <row r="3484" spans="10:12" x14ac:dyDescent="0.25">
      <c r="J3484" s="54"/>
      <c r="L3484" s="56"/>
    </row>
    <row r="3485" spans="10:12" x14ac:dyDescent="0.25">
      <c r="J3485" s="54"/>
      <c r="L3485" s="56"/>
    </row>
    <row r="3486" spans="10:12" x14ac:dyDescent="0.25">
      <c r="J3486" s="54"/>
      <c r="L3486" s="56"/>
    </row>
    <row r="3487" spans="10:12" x14ac:dyDescent="0.25">
      <c r="J3487" s="54"/>
      <c r="L3487" s="56"/>
    </row>
    <row r="3488" spans="10:12" x14ac:dyDescent="0.25">
      <c r="J3488" s="54"/>
      <c r="L3488" s="56"/>
    </row>
    <row r="3489" spans="10:12" x14ac:dyDescent="0.25">
      <c r="J3489" s="54"/>
      <c r="L3489" s="56"/>
    </row>
    <row r="3490" spans="10:12" x14ac:dyDescent="0.25">
      <c r="J3490" s="54"/>
      <c r="L3490" s="56"/>
    </row>
    <row r="3491" spans="10:12" x14ac:dyDescent="0.25">
      <c r="J3491" s="54"/>
      <c r="L3491" s="56"/>
    </row>
    <row r="3492" spans="10:12" x14ac:dyDescent="0.25">
      <c r="J3492" s="54"/>
      <c r="L3492" s="56"/>
    </row>
    <row r="3493" spans="10:12" x14ac:dyDescent="0.25">
      <c r="J3493" s="54"/>
      <c r="L3493" s="56"/>
    </row>
    <row r="3494" spans="10:12" x14ac:dyDescent="0.25">
      <c r="J3494" s="54"/>
      <c r="L3494" s="56"/>
    </row>
    <row r="3495" spans="10:12" x14ac:dyDescent="0.25">
      <c r="J3495" s="54"/>
      <c r="L3495" s="56"/>
    </row>
    <row r="3496" spans="10:12" x14ac:dyDescent="0.25">
      <c r="J3496" s="54"/>
      <c r="L3496" s="56"/>
    </row>
    <row r="3497" spans="10:12" x14ac:dyDescent="0.25">
      <c r="J3497" s="54"/>
      <c r="L3497" s="56"/>
    </row>
    <row r="3498" spans="10:12" x14ac:dyDescent="0.25">
      <c r="J3498" s="54"/>
      <c r="L3498" s="56"/>
    </row>
    <row r="3499" spans="10:12" x14ac:dyDescent="0.25">
      <c r="J3499" s="54"/>
      <c r="L3499" s="56"/>
    </row>
    <row r="3500" spans="10:12" x14ac:dyDescent="0.25">
      <c r="J3500" s="54"/>
      <c r="L3500" s="56"/>
    </row>
    <row r="3501" spans="10:12" x14ac:dyDescent="0.25">
      <c r="J3501" s="54"/>
      <c r="L3501" s="56"/>
    </row>
    <row r="3502" spans="10:12" x14ac:dyDescent="0.25">
      <c r="J3502" s="54"/>
      <c r="L3502" s="56"/>
    </row>
    <row r="3503" spans="10:12" x14ac:dyDescent="0.25">
      <c r="J3503" s="54"/>
      <c r="L3503" s="56"/>
    </row>
    <row r="3504" spans="10:12" x14ac:dyDescent="0.25">
      <c r="J3504" s="54"/>
      <c r="L3504" s="56"/>
    </row>
    <row r="3505" spans="10:12" x14ac:dyDescent="0.25">
      <c r="J3505" s="54"/>
      <c r="L3505" s="56"/>
    </row>
    <row r="3506" spans="10:12" x14ac:dyDescent="0.25">
      <c r="J3506" s="54"/>
      <c r="L3506" s="56"/>
    </row>
    <row r="3507" spans="10:12" x14ac:dyDescent="0.25">
      <c r="J3507" s="54"/>
      <c r="L3507" s="56"/>
    </row>
    <row r="3508" spans="10:12" x14ac:dyDescent="0.25">
      <c r="J3508" s="54"/>
      <c r="L3508" s="56"/>
    </row>
    <row r="3509" spans="10:12" x14ac:dyDescent="0.25">
      <c r="J3509" s="54"/>
      <c r="L3509" s="56"/>
    </row>
    <row r="3510" spans="10:12" x14ac:dyDescent="0.25">
      <c r="J3510" s="54"/>
      <c r="L3510" s="56"/>
    </row>
    <row r="3511" spans="10:12" x14ac:dyDescent="0.25">
      <c r="J3511" s="54"/>
      <c r="L3511" s="56"/>
    </row>
    <row r="3512" spans="10:12" x14ac:dyDescent="0.25">
      <c r="J3512" s="54"/>
      <c r="L3512" s="56"/>
    </row>
    <row r="3513" spans="10:12" x14ac:dyDescent="0.25">
      <c r="J3513" s="54"/>
      <c r="L3513" s="56"/>
    </row>
    <row r="3514" spans="10:12" x14ac:dyDescent="0.25">
      <c r="J3514" s="54"/>
      <c r="L3514" s="56"/>
    </row>
    <row r="3515" spans="10:12" x14ac:dyDescent="0.25">
      <c r="J3515" s="54"/>
      <c r="L3515" s="56"/>
    </row>
    <row r="3516" spans="10:12" x14ac:dyDescent="0.25">
      <c r="J3516" s="54"/>
      <c r="L3516" s="56"/>
    </row>
    <row r="3517" spans="10:12" x14ac:dyDescent="0.25">
      <c r="J3517" s="54"/>
      <c r="L3517" s="56"/>
    </row>
    <row r="3518" spans="10:12" x14ac:dyDescent="0.25">
      <c r="J3518" s="54"/>
      <c r="L3518" s="56"/>
    </row>
    <row r="3519" spans="10:12" x14ac:dyDescent="0.25">
      <c r="J3519" s="54"/>
      <c r="L3519" s="56"/>
    </row>
    <row r="3520" spans="10:12" x14ac:dyDescent="0.25">
      <c r="J3520" s="54"/>
      <c r="L3520" s="56"/>
    </row>
    <row r="3521" spans="10:12" x14ac:dyDescent="0.25">
      <c r="J3521" s="54"/>
      <c r="L3521" s="56"/>
    </row>
    <row r="3522" spans="10:12" x14ac:dyDescent="0.25">
      <c r="J3522" s="54"/>
      <c r="L3522" s="56"/>
    </row>
    <row r="3523" spans="10:12" x14ac:dyDescent="0.25">
      <c r="J3523" s="54"/>
      <c r="L3523" s="56"/>
    </row>
    <row r="3524" spans="10:12" x14ac:dyDescent="0.25">
      <c r="J3524" s="54"/>
      <c r="L3524" s="56"/>
    </row>
    <row r="3525" spans="10:12" x14ac:dyDescent="0.25">
      <c r="J3525" s="54"/>
      <c r="L3525" s="56"/>
    </row>
    <row r="3526" spans="10:12" x14ac:dyDescent="0.25">
      <c r="J3526" s="54"/>
      <c r="L3526" s="56"/>
    </row>
    <row r="3527" spans="10:12" x14ac:dyDescent="0.25">
      <c r="J3527" s="54"/>
      <c r="L3527" s="56"/>
    </row>
    <row r="3528" spans="10:12" x14ac:dyDescent="0.25">
      <c r="J3528" s="54"/>
      <c r="L3528" s="56"/>
    </row>
    <row r="3529" spans="10:12" x14ac:dyDescent="0.25">
      <c r="J3529" s="54"/>
      <c r="L3529" s="56"/>
    </row>
    <row r="3530" spans="10:12" x14ac:dyDescent="0.25">
      <c r="J3530" s="54"/>
      <c r="L3530" s="56"/>
    </row>
    <row r="3531" spans="10:12" x14ac:dyDescent="0.25">
      <c r="J3531" s="54"/>
      <c r="L3531" s="56"/>
    </row>
    <row r="3532" spans="10:12" x14ac:dyDescent="0.25">
      <c r="J3532" s="54"/>
      <c r="L3532" s="56"/>
    </row>
    <row r="3533" spans="10:12" x14ac:dyDescent="0.25">
      <c r="J3533" s="54"/>
      <c r="L3533" s="56"/>
    </row>
    <row r="3534" spans="10:12" x14ac:dyDescent="0.25">
      <c r="J3534" s="54"/>
      <c r="L3534" s="56"/>
    </row>
    <row r="3535" spans="10:12" x14ac:dyDescent="0.25">
      <c r="J3535" s="54"/>
      <c r="L3535" s="56"/>
    </row>
    <row r="3536" spans="10:12" x14ac:dyDescent="0.25">
      <c r="J3536" s="54"/>
      <c r="L3536" s="56"/>
    </row>
    <row r="3537" spans="10:12" x14ac:dyDescent="0.25">
      <c r="J3537" s="54"/>
      <c r="L3537" s="56"/>
    </row>
    <row r="3538" spans="10:12" x14ac:dyDescent="0.25">
      <c r="J3538" s="54"/>
      <c r="L3538" s="56"/>
    </row>
    <row r="3539" spans="10:12" x14ac:dyDescent="0.25">
      <c r="J3539" s="54"/>
      <c r="L3539" s="56"/>
    </row>
    <row r="3540" spans="10:12" x14ac:dyDescent="0.25">
      <c r="J3540" s="54"/>
      <c r="L3540" s="56"/>
    </row>
    <row r="3541" spans="10:12" x14ac:dyDescent="0.25">
      <c r="J3541" s="54"/>
      <c r="L3541" s="56"/>
    </row>
    <row r="3542" spans="10:12" x14ac:dyDescent="0.25">
      <c r="J3542" s="54"/>
      <c r="L3542" s="56"/>
    </row>
    <row r="3543" spans="10:12" x14ac:dyDescent="0.25">
      <c r="J3543" s="54"/>
      <c r="L3543" s="56"/>
    </row>
    <row r="3544" spans="10:12" x14ac:dyDescent="0.25">
      <c r="J3544" s="54"/>
      <c r="L3544" s="56"/>
    </row>
    <row r="3545" spans="10:12" x14ac:dyDescent="0.25">
      <c r="J3545" s="54"/>
      <c r="L3545" s="56"/>
    </row>
    <row r="3546" spans="10:12" x14ac:dyDescent="0.25">
      <c r="J3546" s="54"/>
      <c r="L3546" s="56"/>
    </row>
    <row r="3547" spans="10:12" x14ac:dyDescent="0.25">
      <c r="J3547" s="54"/>
      <c r="L3547" s="56"/>
    </row>
    <row r="3548" spans="10:12" x14ac:dyDescent="0.25">
      <c r="J3548" s="54"/>
      <c r="L3548" s="56"/>
    </row>
    <row r="3549" spans="10:12" x14ac:dyDescent="0.25">
      <c r="J3549" s="54"/>
      <c r="L3549" s="56"/>
    </row>
    <row r="3550" spans="10:12" x14ac:dyDescent="0.25">
      <c r="J3550" s="54"/>
      <c r="L3550" s="56"/>
    </row>
    <row r="3551" spans="10:12" x14ac:dyDescent="0.25">
      <c r="J3551" s="54"/>
      <c r="L3551" s="56"/>
    </row>
    <row r="3552" spans="10:12" x14ac:dyDescent="0.25">
      <c r="J3552" s="54"/>
      <c r="L3552" s="56"/>
    </row>
    <row r="3553" spans="10:12" x14ac:dyDescent="0.25">
      <c r="J3553" s="54"/>
      <c r="L3553" s="56"/>
    </row>
    <row r="3554" spans="10:12" x14ac:dyDescent="0.25">
      <c r="J3554" s="54"/>
      <c r="L3554" s="56"/>
    </row>
    <row r="3555" spans="10:12" x14ac:dyDescent="0.25">
      <c r="J3555" s="54"/>
      <c r="L3555" s="56"/>
    </row>
    <row r="3556" spans="10:12" x14ac:dyDescent="0.25">
      <c r="J3556" s="54"/>
      <c r="L3556" s="56"/>
    </row>
    <row r="3557" spans="10:12" x14ac:dyDescent="0.25">
      <c r="J3557" s="54"/>
      <c r="L3557" s="56"/>
    </row>
    <row r="3558" spans="10:12" x14ac:dyDescent="0.25">
      <c r="J3558" s="54"/>
      <c r="L3558" s="56"/>
    </row>
    <row r="3559" spans="10:12" x14ac:dyDescent="0.25">
      <c r="J3559" s="54"/>
      <c r="L3559" s="56"/>
    </row>
    <row r="3560" spans="10:12" x14ac:dyDescent="0.25">
      <c r="J3560" s="54"/>
      <c r="L3560" s="56"/>
    </row>
    <row r="3561" spans="10:12" x14ac:dyDescent="0.25">
      <c r="J3561" s="54"/>
      <c r="L3561" s="56"/>
    </row>
    <row r="3562" spans="10:12" x14ac:dyDescent="0.25">
      <c r="J3562" s="54"/>
      <c r="L3562" s="56"/>
    </row>
    <row r="3563" spans="10:12" x14ac:dyDescent="0.25">
      <c r="J3563" s="54"/>
      <c r="L3563" s="56"/>
    </row>
    <row r="3564" spans="10:12" x14ac:dyDescent="0.25">
      <c r="J3564" s="54"/>
      <c r="L3564" s="56"/>
    </row>
    <row r="3565" spans="10:12" x14ac:dyDescent="0.25">
      <c r="J3565" s="54"/>
      <c r="L3565" s="56"/>
    </row>
    <row r="3566" spans="10:12" x14ac:dyDescent="0.25">
      <c r="J3566" s="54"/>
      <c r="L3566" s="56"/>
    </row>
    <row r="3567" spans="10:12" x14ac:dyDescent="0.25">
      <c r="J3567" s="54"/>
      <c r="L3567" s="56"/>
    </row>
    <row r="3568" spans="10:12" x14ac:dyDescent="0.25">
      <c r="J3568" s="54"/>
      <c r="L3568" s="56"/>
    </row>
    <row r="3569" spans="10:12" x14ac:dyDescent="0.25">
      <c r="J3569" s="54"/>
      <c r="L3569" s="56"/>
    </row>
    <row r="3570" spans="10:12" x14ac:dyDescent="0.25">
      <c r="J3570" s="54"/>
      <c r="L3570" s="56"/>
    </row>
    <row r="3571" spans="10:12" x14ac:dyDescent="0.25">
      <c r="J3571" s="54"/>
      <c r="L3571" s="56"/>
    </row>
    <row r="3572" spans="10:12" x14ac:dyDescent="0.25">
      <c r="J3572" s="54"/>
      <c r="L3572" s="56"/>
    </row>
    <row r="3573" spans="10:12" x14ac:dyDescent="0.25">
      <c r="J3573" s="54"/>
      <c r="L3573" s="56"/>
    </row>
    <row r="3574" spans="10:12" x14ac:dyDescent="0.25">
      <c r="J3574" s="54"/>
      <c r="L3574" s="56"/>
    </row>
    <row r="3575" spans="10:12" x14ac:dyDescent="0.25">
      <c r="J3575" s="54"/>
      <c r="L3575" s="56"/>
    </row>
    <row r="3576" spans="10:12" x14ac:dyDescent="0.25">
      <c r="J3576" s="54"/>
      <c r="L3576" s="56"/>
    </row>
    <row r="3577" spans="10:12" x14ac:dyDescent="0.25">
      <c r="J3577" s="54"/>
      <c r="L3577" s="56"/>
    </row>
    <row r="3578" spans="10:12" x14ac:dyDescent="0.25">
      <c r="J3578" s="54"/>
      <c r="L3578" s="56"/>
    </row>
    <row r="3579" spans="10:12" x14ac:dyDescent="0.25">
      <c r="J3579" s="54"/>
      <c r="L3579" s="56"/>
    </row>
    <row r="3580" spans="10:12" x14ac:dyDescent="0.25">
      <c r="J3580" s="54"/>
      <c r="L3580" s="56"/>
    </row>
    <row r="3581" spans="10:12" x14ac:dyDescent="0.25">
      <c r="J3581" s="54"/>
      <c r="L3581" s="56"/>
    </row>
    <row r="3582" spans="10:12" x14ac:dyDescent="0.25">
      <c r="J3582" s="54"/>
      <c r="L3582" s="56"/>
    </row>
    <row r="3583" spans="10:12" x14ac:dyDescent="0.25">
      <c r="J3583" s="54"/>
      <c r="L3583" s="56"/>
    </row>
    <row r="3584" spans="10:12" x14ac:dyDescent="0.25">
      <c r="J3584" s="54"/>
      <c r="L3584" s="56"/>
    </row>
    <row r="3585" spans="10:12" x14ac:dyDescent="0.25">
      <c r="J3585" s="54"/>
      <c r="L3585" s="56"/>
    </row>
    <row r="3586" spans="10:12" x14ac:dyDescent="0.25">
      <c r="J3586" s="54"/>
      <c r="L3586" s="56"/>
    </row>
    <row r="3587" spans="10:12" x14ac:dyDescent="0.25">
      <c r="J3587" s="54"/>
      <c r="L3587" s="56"/>
    </row>
    <row r="3588" spans="10:12" x14ac:dyDescent="0.25">
      <c r="J3588" s="54"/>
      <c r="L3588" s="56"/>
    </row>
    <row r="3589" spans="10:12" x14ac:dyDescent="0.25">
      <c r="J3589" s="54"/>
      <c r="L3589" s="56"/>
    </row>
    <row r="3590" spans="10:12" x14ac:dyDescent="0.25">
      <c r="J3590" s="54"/>
      <c r="L3590" s="56"/>
    </row>
    <row r="3591" spans="10:12" x14ac:dyDescent="0.25">
      <c r="J3591" s="54"/>
      <c r="L3591" s="56"/>
    </row>
    <row r="3592" spans="10:12" x14ac:dyDescent="0.25">
      <c r="J3592" s="54"/>
      <c r="L3592" s="56"/>
    </row>
    <row r="3593" spans="10:12" x14ac:dyDescent="0.25">
      <c r="J3593" s="54"/>
      <c r="L3593" s="56"/>
    </row>
    <row r="3594" spans="10:12" x14ac:dyDescent="0.25">
      <c r="J3594" s="54"/>
      <c r="L3594" s="56"/>
    </row>
    <row r="3595" spans="10:12" x14ac:dyDescent="0.25">
      <c r="J3595" s="54"/>
      <c r="L3595" s="56"/>
    </row>
    <row r="3596" spans="10:12" x14ac:dyDescent="0.25">
      <c r="J3596" s="54"/>
      <c r="L3596" s="56"/>
    </row>
    <row r="3597" spans="10:12" x14ac:dyDescent="0.25">
      <c r="J3597" s="54"/>
      <c r="L3597" s="56"/>
    </row>
    <row r="3598" spans="10:12" x14ac:dyDescent="0.25">
      <c r="J3598" s="54"/>
      <c r="L3598" s="56"/>
    </row>
    <row r="3599" spans="10:12" x14ac:dyDescent="0.25">
      <c r="J3599" s="54"/>
      <c r="L3599" s="56"/>
    </row>
    <row r="3600" spans="10:12" x14ac:dyDescent="0.25">
      <c r="J3600" s="54"/>
      <c r="L3600" s="56"/>
    </row>
    <row r="3601" spans="10:12" x14ac:dyDescent="0.25">
      <c r="J3601" s="54"/>
      <c r="L3601" s="56"/>
    </row>
    <row r="3602" spans="10:12" x14ac:dyDescent="0.25">
      <c r="J3602" s="54"/>
      <c r="L3602" s="56"/>
    </row>
    <row r="3603" spans="10:12" x14ac:dyDescent="0.25">
      <c r="J3603" s="54"/>
      <c r="L3603" s="56"/>
    </row>
    <row r="3604" spans="10:12" x14ac:dyDescent="0.25">
      <c r="J3604" s="54"/>
      <c r="L3604" s="56"/>
    </row>
    <row r="3605" spans="10:12" x14ac:dyDescent="0.25">
      <c r="J3605" s="54"/>
      <c r="L3605" s="56"/>
    </row>
    <row r="3606" spans="10:12" x14ac:dyDescent="0.25">
      <c r="J3606" s="54"/>
      <c r="L3606" s="56"/>
    </row>
    <row r="3607" spans="10:12" x14ac:dyDescent="0.25">
      <c r="J3607" s="54"/>
      <c r="L3607" s="56"/>
    </row>
    <row r="3608" spans="10:12" x14ac:dyDescent="0.25">
      <c r="J3608" s="54"/>
      <c r="L3608" s="56"/>
    </row>
    <row r="3609" spans="10:12" x14ac:dyDescent="0.25">
      <c r="J3609" s="54"/>
      <c r="L3609" s="56"/>
    </row>
    <row r="3610" spans="10:12" x14ac:dyDescent="0.25">
      <c r="J3610" s="54"/>
      <c r="L3610" s="56"/>
    </row>
    <row r="3611" spans="10:12" x14ac:dyDescent="0.25">
      <c r="J3611" s="54"/>
      <c r="L3611" s="56"/>
    </row>
    <row r="3612" spans="10:12" x14ac:dyDescent="0.25">
      <c r="J3612" s="54"/>
      <c r="L3612" s="56"/>
    </row>
    <row r="3613" spans="10:12" x14ac:dyDescent="0.25">
      <c r="J3613" s="54"/>
      <c r="L3613" s="56"/>
    </row>
    <row r="3614" spans="10:12" x14ac:dyDescent="0.25">
      <c r="J3614" s="54"/>
      <c r="L3614" s="56"/>
    </row>
    <row r="3615" spans="10:12" x14ac:dyDescent="0.25">
      <c r="J3615" s="54"/>
      <c r="L3615" s="56"/>
    </row>
    <row r="3616" spans="10:12" x14ac:dyDescent="0.25">
      <c r="J3616" s="54"/>
      <c r="L3616" s="56"/>
    </row>
    <row r="3617" spans="10:12" x14ac:dyDescent="0.25">
      <c r="J3617" s="54"/>
      <c r="L3617" s="56"/>
    </row>
    <row r="3618" spans="10:12" x14ac:dyDescent="0.25">
      <c r="J3618" s="54"/>
      <c r="L3618" s="56"/>
    </row>
    <row r="3619" spans="10:12" x14ac:dyDescent="0.25">
      <c r="J3619" s="54"/>
      <c r="L3619" s="56"/>
    </row>
    <row r="3620" spans="10:12" x14ac:dyDescent="0.25">
      <c r="J3620" s="54"/>
      <c r="L3620" s="56"/>
    </row>
    <row r="3621" spans="10:12" x14ac:dyDescent="0.25">
      <c r="J3621" s="54"/>
      <c r="L3621" s="56"/>
    </row>
    <row r="3622" spans="10:12" x14ac:dyDescent="0.25">
      <c r="J3622" s="54"/>
      <c r="L3622" s="56"/>
    </row>
    <row r="3623" spans="10:12" x14ac:dyDescent="0.25">
      <c r="J3623" s="54"/>
      <c r="L3623" s="56"/>
    </row>
    <row r="3624" spans="10:12" x14ac:dyDescent="0.25">
      <c r="J3624" s="54"/>
      <c r="L3624" s="56"/>
    </row>
    <row r="3625" spans="10:12" x14ac:dyDescent="0.25">
      <c r="J3625" s="54"/>
      <c r="L3625" s="56"/>
    </row>
    <row r="3626" spans="10:12" x14ac:dyDescent="0.25">
      <c r="J3626" s="54"/>
      <c r="L3626" s="56"/>
    </row>
    <row r="3627" spans="10:12" x14ac:dyDescent="0.25">
      <c r="J3627" s="54"/>
      <c r="L3627" s="56"/>
    </row>
    <row r="3628" spans="10:12" x14ac:dyDescent="0.25">
      <c r="J3628" s="54"/>
      <c r="L3628" s="56"/>
    </row>
    <row r="3629" spans="10:12" x14ac:dyDescent="0.25">
      <c r="J3629" s="54"/>
      <c r="L3629" s="56"/>
    </row>
    <row r="3630" spans="10:12" x14ac:dyDescent="0.25">
      <c r="J3630" s="54"/>
      <c r="L3630" s="56"/>
    </row>
    <row r="3631" spans="10:12" x14ac:dyDescent="0.25">
      <c r="J3631" s="54"/>
      <c r="L3631" s="56"/>
    </row>
    <row r="3632" spans="10:12" x14ac:dyDescent="0.25">
      <c r="J3632" s="54"/>
      <c r="L3632" s="56"/>
    </row>
    <row r="3633" spans="10:12" x14ac:dyDescent="0.25">
      <c r="J3633" s="54"/>
      <c r="L3633" s="56"/>
    </row>
    <row r="3634" spans="10:12" x14ac:dyDescent="0.25">
      <c r="J3634" s="54"/>
      <c r="L3634" s="56"/>
    </row>
    <row r="3635" spans="10:12" x14ac:dyDescent="0.25">
      <c r="J3635" s="54"/>
      <c r="L3635" s="56"/>
    </row>
    <row r="3636" spans="10:12" x14ac:dyDescent="0.25">
      <c r="J3636" s="54"/>
      <c r="L3636" s="56"/>
    </row>
    <row r="3637" spans="10:12" x14ac:dyDescent="0.25">
      <c r="J3637" s="54"/>
      <c r="L3637" s="56"/>
    </row>
    <row r="3638" spans="10:12" x14ac:dyDescent="0.25">
      <c r="J3638" s="54"/>
      <c r="L3638" s="56"/>
    </row>
    <row r="3639" spans="10:12" x14ac:dyDescent="0.25">
      <c r="J3639" s="54"/>
      <c r="L3639" s="56"/>
    </row>
    <row r="3640" spans="10:12" x14ac:dyDescent="0.25">
      <c r="J3640" s="54"/>
      <c r="L3640" s="56"/>
    </row>
    <row r="3641" spans="10:12" x14ac:dyDescent="0.25">
      <c r="J3641" s="54"/>
      <c r="L3641" s="56"/>
    </row>
    <row r="3642" spans="10:12" x14ac:dyDescent="0.25">
      <c r="J3642" s="54"/>
      <c r="L3642" s="56"/>
    </row>
    <row r="3643" spans="10:12" x14ac:dyDescent="0.25">
      <c r="J3643" s="54"/>
      <c r="L3643" s="56"/>
    </row>
    <row r="3644" spans="10:12" x14ac:dyDescent="0.25">
      <c r="J3644" s="54"/>
      <c r="L3644" s="56"/>
    </row>
    <row r="3645" spans="10:12" x14ac:dyDescent="0.25">
      <c r="J3645" s="54"/>
      <c r="L3645" s="56"/>
    </row>
    <row r="3646" spans="10:12" x14ac:dyDescent="0.25">
      <c r="J3646" s="54"/>
      <c r="L3646" s="56"/>
    </row>
    <row r="3647" spans="10:12" x14ac:dyDescent="0.25">
      <c r="J3647" s="54"/>
      <c r="L3647" s="56"/>
    </row>
    <row r="3648" spans="10:12" x14ac:dyDescent="0.25">
      <c r="J3648" s="54"/>
      <c r="L3648" s="56"/>
    </row>
    <row r="3649" spans="10:12" x14ac:dyDescent="0.25">
      <c r="J3649" s="54"/>
      <c r="L3649" s="56"/>
    </row>
    <row r="3650" spans="10:12" x14ac:dyDescent="0.25">
      <c r="J3650" s="54"/>
      <c r="L3650" s="56"/>
    </row>
    <row r="3651" spans="10:12" x14ac:dyDescent="0.25">
      <c r="J3651" s="54"/>
      <c r="L3651" s="56"/>
    </row>
    <row r="3652" spans="10:12" x14ac:dyDescent="0.25">
      <c r="J3652" s="54"/>
      <c r="L3652" s="56"/>
    </row>
    <row r="3653" spans="10:12" x14ac:dyDescent="0.25">
      <c r="J3653" s="54"/>
      <c r="L3653" s="56"/>
    </row>
    <row r="3654" spans="10:12" x14ac:dyDescent="0.25">
      <c r="J3654" s="54"/>
      <c r="L3654" s="56"/>
    </row>
    <row r="3655" spans="10:12" x14ac:dyDescent="0.25">
      <c r="J3655" s="54"/>
      <c r="L3655" s="56"/>
    </row>
    <row r="3656" spans="10:12" x14ac:dyDescent="0.25">
      <c r="J3656" s="54"/>
      <c r="L3656" s="56"/>
    </row>
    <row r="3657" spans="10:12" x14ac:dyDescent="0.25">
      <c r="J3657" s="54"/>
      <c r="L3657" s="56"/>
    </row>
    <row r="3658" spans="10:12" x14ac:dyDescent="0.25">
      <c r="J3658" s="54"/>
      <c r="L3658" s="56"/>
    </row>
    <row r="3659" spans="10:12" x14ac:dyDescent="0.25">
      <c r="J3659" s="54"/>
      <c r="L3659" s="56"/>
    </row>
    <row r="3660" spans="10:12" x14ac:dyDescent="0.25">
      <c r="J3660" s="54"/>
      <c r="L3660" s="56"/>
    </row>
    <row r="3661" spans="10:12" x14ac:dyDescent="0.25">
      <c r="J3661" s="54"/>
      <c r="L3661" s="56"/>
    </row>
    <row r="3662" spans="10:12" x14ac:dyDescent="0.25">
      <c r="J3662" s="54"/>
      <c r="L3662" s="56"/>
    </row>
    <row r="3663" spans="10:12" x14ac:dyDescent="0.25">
      <c r="J3663" s="54"/>
      <c r="L3663" s="56"/>
    </row>
    <row r="3664" spans="10:12" x14ac:dyDescent="0.25">
      <c r="J3664" s="54"/>
      <c r="L3664" s="56"/>
    </row>
    <row r="3665" spans="10:12" x14ac:dyDescent="0.25">
      <c r="J3665" s="54"/>
      <c r="L3665" s="56"/>
    </row>
    <row r="3666" spans="10:12" x14ac:dyDescent="0.25">
      <c r="J3666" s="54"/>
      <c r="L3666" s="56"/>
    </row>
    <row r="3667" spans="10:12" x14ac:dyDescent="0.25">
      <c r="J3667" s="54"/>
      <c r="L3667" s="56"/>
    </row>
    <row r="3668" spans="10:12" x14ac:dyDescent="0.25">
      <c r="J3668" s="54"/>
      <c r="L3668" s="56"/>
    </row>
    <row r="3669" spans="10:12" x14ac:dyDescent="0.25">
      <c r="J3669" s="54"/>
      <c r="L3669" s="56"/>
    </row>
    <row r="3670" spans="10:12" x14ac:dyDescent="0.25">
      <c r="J3670" s="54"/>
      <c r="L3670" s="56"/>
    </row>
    <row r="3671" spans="10:12" x14ac:dyDescent="0.25">
      <c r="J3671" s="54"/>
      <c r="L3671" s="56"/>
    </row>
    <row r="3672" spans="10:12" x14ac:dyDescent="0.25">
      <c r="J3672" s="54"/>
      <c r="L3672" s="56"/>
    </row>
    <row r="3673" spans="10:12" x14ac:dyDescent="0.25">
      <c r="J3673" s="54"/>
      <c r="L3673" s="56"/>
    </row>
    <row r="3674" spans="10:12" x14ac:dyDescent="0.25">
      <c r="J3674" s="54"/>
      <c r="L3674" s="56"/>
    </row>
    <row r="3675" spans="10:12" x14ac:dyDescent="0.25">
      <c r="J3675" s="54"/>
      <c r="L3675" s="56"/>
    </row>
    <row r="3676" spans="10:12" x14ac:dyDescent="0.25">
      <c r="J3676" s="54"/>
      <c r="L3676" s="56"/>
    </row>
    <row r="3677" spans="10:12" x14ac:dyDescent="0.25">
      <c r="J3677" s="54"/>
      <c r="L3677" s="56"/>
    </row>
    <row r="3678" spans="10:12" x14ac:dyDescent="0.25">
      <c r="J3678" s="54"/>
      <c r="L3678" s="56"/>
    </row>
    <row r="3679" spans="10:12" x14ac:dyDescent="0.25">
      <c r="J3679" s="54"/>
      <c r="L3679" s="56"/>
    </row>
    <row r="3680" spans="10:12" x14ac:dyDescent="0.25">
      <c r="J3680" s="54"/>
      <c r="L3680" s="56"/>
    </row>
    <row r="3681" spans="10:12" x14ac:dyDescent="0.25">
      <c r="J3681" s="54"/>
      <c r="L3681" s="56"/>
    </row>
    <row r="3682" spans="10:12" x14ac:dyDescent="0.25">
      <c r="J3682" s="54"/>
      <c r="L3682" s="56"/>
    </row>
    <row r="3683" spans="10:12" x14ac:dyDescent="0.25">
      <c r="J3683" s="54"/>
      <c r="L3683" s="56"/>
    </row>
    <row r="3684" spans="10:12" x14ac:dyDescent="0.25">
      <c r="J3684" s="54"/>
      <c r="L3684" s="56"/>
    </row>
    <row r="3685" spans="10:12" x14ac:dyDescent="0.25">
      <c r="J3685" s="54"/>
      <c r="L3685" s="56"/>
    </row>
    <row r="3686" spans="10:12" x14ac:dyDescent="0.25">
      <c r="J3686" s="54"/>
      <c r="L3686" s="56"/>
    </row>
    <row r="3687" spans="10:12" x14ac:dyDescent="0.25">
      <c r="J3687" s="54"/>
      <c r="L3687" s="56"/>
    </row>
    <row r="3688" spans="10:12" x14ac:dyDescent="0.25">
      <c r="J3688" s="54"/>
      <c r="L3688" s="56"/>
    </row>
    <row r="3689" spans="10:12" x14ac:dyDescent="0.25">
      <c r="J3689" s="54"/>
      <c r="L3689" s="56"/>
    </row>
    <row r="3690" spans="10:12" x14ac:dyDescent="0.25">
      <c r="J3690" s="54"/>
      <c r="L3690" s="56"/>
    </row>
    <row r="3691" spans="10:12" x14ac:dyDescent="0.25">
      <c r="J3691" s="54"/>
      <c r="L3691" s="56"/>
    </row>
    <row r="3692" spans="10:12" x14ac:dyDescent="0.25">
      <c r="J3692" s="54"/>
      <c r="L3692" s="56"/>
    </row>
    <row r="3693" spans="10:12" x14ac:dyDescent="0.25">
      <c r="J3693" s="54"/>
      <c r="L3693" s="56"/>
    </row>
    <row r="3694" spans="10:12" x14ac:dyDescent="0.25">
      <c r="J3694" s="54"/>
      <c r="L3694" s="56"/>
    </row>
    <row r="3695" spans="10:12" x14ac:dyDescent="0.25">
      <c r="J3695" s="54"/>
      <c r="L3695" s="56"/>
    </row>
    <row r="3696" spans="10:12" x14ac:dyDescent="0.25">
      <c r="J3696" s="54"/>
      <c r="L3696" s="56"/>
    </row>
    <row r="3697" spans="10:12" x14ac:dyDescent="0.25">
      <c r="J3697" s="54"/>
      <c r="L3697" s="56"/>
    </row>
    <row r="3698" spans="10:12" x14ac:dyDescent="0.25">
      <c r="J3698" s="54"/>
      <c r="L3698" s="56"/>
    </row>
    <row r="3699" spans="10:12" x14ac:dyDescent="0.25">
      <c r="J3699" s="54"/>
      <c r="L3699" s="56"/>
    </row>
    <row r="3700" spans="10:12" x14ac:dyDescent="0.25">
      <c r="J3700" s="54"/>
      <c r="L3700" s="56"/>
    </row>
    <row r="3701" spans="10:12" x14ac:dyDescent="0.25">
      <c r="J3701" s="54"/>
      <c r="L3701" s="56"/>
    </row>
    <row r="3702" spans="10:12" x14ac:dyDescent="0.25">
      <c r="J3702" s="54"/>
      <c r="L3702" s="56"/>
    </row>
    <row r="3703" spans="10:12" x14ac:dyDescent="0.25">
      <c r="J3703" s="54"/>
      <c r="L3703" s="56"/>
    </row>
    <row r="3704" spans="10:12" x14ac:dyDescent="0.25">
      <c r="J3704" s="54"/>
      <c r="L3704" s="56"/>
    </row>
    <row r="3705" spans="10:12" x14ac:dyDescent="0.25">
      <c r="J3705" s="54"/>
      <c r="L3705" s="56"/>
    </row>
    <row r="3706" spans="10:12" x14ac:dyDescent="0.25">
      <c r="J3706" s="54"/>
      <c r="L3706" s="56"/>
    </row>
    <row r="3707" spans="10:12" x14ac:dyDescent="0.25">
      <c r="J3707" s="54"/>
      <c r="L3707" s="56"/>
    </row>
    <row r="3708" spans="10:12" x14ac:dyDescent="0.25">
      <c r="J3708" s="54"/>
      <c r="L3708" s="56"/>
    </row>
    <row r="3709" spans="10:12" x14ac:dyDescent="0.25">
      <c r="J3709" s="54"/>
      <c r="L3709" s="56"/>
    </row>
    <row r="3710" spans="10:12" x14ac:dyDescent="0.25">
      <c r="J3710" s="54"/>
      <c r="L3710" s="56"/>
    </row>
    <row r="3711" spans="10:12" x14ac:dyDescent="0.25">
      <c r="J3711" s="54"/>
      <c r="L3711" s="56"/>
    </row>
    <row r="3712" spans="10:12" x14ac:dyDescent="0.25">
      <c r="J3712" s="54"/>
      <c r="L3712" s="56"/>
    </row>
    <row r="3713" spans="10:12" x14ac:dyDescent="0.25">
      <c r="J3713" s="54"/>
      <c r="L3713" s="56"/>
    </row>
    <row r="3714" spans="10:12" x14ac:dyDescent="0.25">
      <c r="J3714" s="54"/>
      <c r="L3714" s="56"/>
    </row>
    <row r="3715" spans="10:12" x14ac:dyDescent="0.25">
      <c r="J3715" s="54"/>
      <c r="L3715" s="56"/>
    </row>
    <row r="3716" spans="10:12" x14ac:dyDescent="0.25">
      <c r="J3716" s="54"/>
      <c r="L3716" s="56"/>
    </row>
    <row r="3717" spans="10:12" x14ac:dyDescent="0.25">
      <c r="J3717" s="54"/>
      <c r="L3717" s="56"/>
    </row>
    <row r="3718" spans="10:12" x14ac:dyDescent="0.25">
      <c r="J3718" s="54"/>
      <c r="L3718" s="56"/>
    </row>
    <row r="3719" spans="10:12" x14ac:dyDescent="0.25">
      <c r="J3719" s="54"/>
      <c r="L3719" s="56"/>
    </row>
    <row r="3720" spans="10:12" x14ac:dyDescent="0.25">
      <c r="J3720" s="54"/>
      <c r="L3720" s="56"/>
    </row>
    <row r="3721" spans="10:12" x14ac:dyDescent="0.25">
      <c r="J3721" s="54"/>
      <c r="L3721" s="56"/>
    </row>
    <row r="3722" spans="10:12" x14ac:dyDescent="0.25">
      <c r="J3722" s="54"/>
      <c r="L3722" s="56"/>
    </row>
    <row r="3723" spans="10:12" x14ac:dyDescent="0.25">
      <c r="J3723" s="54"/>
      <c r="L3723" s="56"/>
    </row>
    <row r="3724" spans="10:12" x14ac:dyDescent="0.25">
      <c r="J3724" s="54"/>
      <c r="L3724" s="56"/>
    </row>
    <row r="3725" spans="10:12" x14ac:dyDescent="0.25">
      <c r="J3725" s="54"/>
      <c r="L3725" s="56"/>
    </row>
    <row r="3726" spans="10:12" x14ac:dyDescent="0.25">
      <c r="J3726" s="54"/>
      <c r="L3726" s="56"/>
    </row>
    <row r="3727" spans="10:12" x14ac:dyDescent="0.25">
      <c r="J3727" s="54"/>
      <c r="L3727" s="56"/>
    </row>
    <row r="3728" spans="10:12" x14ac:dyDescent="0.25">
      <c r="J3728" s="54"/>
      <c r="L3728" s="56"/>
    </row>
    <row r="3729" spans="10:12" x14ac:dyDescent="0.25">
      <c r="J3729" s="54"/>
      <c r="L3729" s="56"/>
    </row>
    <row r="3730" spans="10:12" x14ac:dyDescent="0.25">
      <c r="J3730" s="54"/>
      <c r="L3730" s="56"/>
    </row>
    <row r="3731" spans="10:12" x14ac:dyDescent="0.25">
      <c r="J3731" s="54"/>
      <c r="L3731" s="56"/>
    </row>
    <row r="3732" spans="10:12" x14ac:dyDescent="0.25">
      <c r="J3732" s="54"/>
      <c r="L3732" s="56"/>
    </row>
    <row r="3733" spans="10:12" x14ac:dyDescent="0.25">
      <c r="J3733" s="54"/>
      <c r="L3733" s="56"/>
    </row>
    <row r="3734" spans="10:12" x14ac:dyDescent="0.25">
      <c r="J3734" s="54"/>
      <c r="L3734" s="56"/>
    </row>
    <row r="3735" spans="10:12" x14ac:dyDescent="0.25">
      <c r="J3735" s="54"/>
      <c r="L3735" s="56"/>
    </row>
    <row r="3736" spans="10:12" x14ac:dyDescent="0.25">
      <c r="J3736" s="54"/>
      <c r="L3736" s="56"/>
    </row>
    <row r="3737" spans="10:12" x14ac:dyDescent="0.25">
      <c r="J3737" s="54"/>
      <c r="L3737" s="56"/>
    </row>
    <row r="3738" spans="10:12" x14ac:dyDescent="0.25">
      <c r="J3738" s="54"/>
      <c r="L3738" s="56"/>
    </row>
    <row r="3739" spans="10:12" x14ac:dyDescent="0.25">
      <c r="J3739" s="54"/>
      <c r="L3739" s="56"/>
    </row>
    <row r="3740" spans="10:12" x14ac:dyDescent="0.25">
      <c r="J3740" s="54"/>
      <c r="L3740" s="56"/>
    </row>
    <row r="3741" spans="10:12" x14ac:dyDescent="0.25">
      <c r="J3741" s="54"/>
      <c r="L3741" s="56"/>
    </row>
    <row r="3742" spans="10:12" x14ac:dyDescent="0.25">
      <c r="J3742" s="54"/>
      <c r="L3742" s="56"/>
    </row>
    <row r="3743" spans="10:12" x14ac:dyDescent="0.25">
      <c r="J3743" s="54"/>
      <c r="L3743" s="56"/>
    </row>
    <row r="3744" spans="10:12" x14ac:dyDescent="0.25">
      <c r="J3744" s="54"/>
      <c r="L3744" s="56"/>
    </row>
    <row r="3745" spans="10:12" x14ac:dyDescent="0.25">
      <c r="J3745" s="54"/>
      <c r="L3745" s="56"/>
    </row>
    <row r="3746" spans="10:12" x14ac:dyDescent="0.25">
      <c r="J3746" s="54"/>
      <c r="L3746" s="56"/>
    </row>
    <row r="3747" spans="10:12" x14ac:dyDescent="0.25">
      <c r="J3747" s="54"/>
      <c r="L3747" s="56"/>
    </row>
    <row r="3748" spans="10:12" x14ac:dyDescent="0.25">
      <c r="J3748" s="54"/>
      <c r="L3748" s="56"/>
    </row>
    <row r="3749" spans="10:12" x14ac:dyDescent="0.25">
      <c r="J3749" s="54"/>
      <c r="L3749" s="56"/>
    </row>
    <row r="3750" spans="10:12" x14ac:dyDescent="0.25">
      <c r="J3750" s="54"/>
      <c r="L3750" s="56"/>
    </row>
    <row r="3751" spans="10:12" x14ac:dyDescent="0.25">
      <c r="J3751" s="54"/>
      <c r="L3751" s="56"/>
    </row>
    <row r="3752" spans="10:12" x14ac:dyDescent="0.25">
      <c r="J3752" s="54"/>
      <c r="L3752" s="56"/>
    </row>
    <row r="3753" spans="10:12" x14ac:dyDescent="0.25">
      <c r="J3753" s="54"/>
      <c r="L3753" s="56"/>
    </row>
    <row r="3754" spans="10:12" x14ac:dyDescent="0.25">
      <c r="J3754" s="54"/>
      <c r="L3754" s="56"/>
    </row>
    <row r="3755" spans="10:12" x14ac:dyDescent="0.25">
      <c r="J3755" s="54"/>
      <c r="L3755" s="56"/>
    </row>
    <row r="3756" spans="10:12" x14ac:dyDescent="0.25">
      <c r="J3756" s="54"/>
      <c r="L3756" s="56"/>
    </row>
    <row r="3757" spans="10:12" x14ac:dyDescent="0.25">
      <c r="J3757" s="54"/>
      <c r="L3757" s="56"/>
    </row>
    <row r="3758" spans="10:12" x14ac:dyDescent="0.25">
      <c r="J3758" s="54"/>
      <c r="L3758" s="56"/>
    </row>
    <row r="3759" spans="10:12" x14ac:dyDescent="0.25">
      <c r="J3759" s="54"/>
      <c r="L3759" s="56"/>
    </row>
    <row r="3760" spans="10:12" x14ac:dyDescent="0.25">
      <c r="J3760" s="54"/>
      <c r="L3760" s="56"/>
    </row>
    <row r="3761" spans="10:12" x14ac:dyDescent="0.25">
      <c r="J3761" s="54"/>
      <c r="L3761" s="56"/>
    </row>
    <row r="3762" spans="10:12" x14ac:dyDescent="0.25">
      <c r="J3762" s="54"/>
      <c r="L3762" s="56"/>
    </row>
    <row r="3763" spans="10:12" x14ac:dyDescent="0.25">
      <c r="J3763" s="54"/>
      <c r="L3763" s="56"/>
    </row>
    <row r="3764" spans="10:12" x14ac:dyDescent="0.25">
      <c r="J3764" s="54"/>
      <c r="L3764" s="56"/>
    </row>
    <row r="3765" spans="10:12" x14ac:dyDescent="0.25">
      <c r="J3765" s="54"/>
      <c r="L3765" s="56"/>
    </row>
    <row r="3766" spans="10:12" x14ac:dyDescent="0.25">
      <c r="J3766" s="54"/>
      <c r="L3766" s="56"/>
    </row>
    <row r="3767" spans="10:12" x14ac:dyDescent="0.25">
      <c r="J3767" s="54"/>
      <c r="L3767" s="56"/>
    </row>
    <row r="3768" spans="10:12" x14ac:dyDescent="0.25">
      <c r="J3768" s="54"/>
      <c r="L3768" s="56"/>
    </row>
    <row r="3769" spans="10:12" x14ac:dyDescent="0.25">
      <c r="J3769" s="54"/>
      <c r="L3769" s="56"/>
    </row>
    <row r="3770" spans="10:12" x14ac:dyDescent="0.25">
      <c r="J3770" s="54"/>
      <c r="L3770" s="56"/>
    </row>
    <row r="3771" spans="10:12" x14ac:dyDescent="0.25">
      <c r="J3771" s="54"/>
      <c r="L3771" s="56"/>
    </row>
    <row r="3772" spans="10:12" x14ac:dyDescent="0.25">
      <c r="J3772" s="54"/>
      <c r="L3772" s="56"/>
    </row>
    <row r="3773" spans="10:12" x14ac:dyDescent="0.25">
      <c r="J3773" s="54"/>
      <c r="L3773" s="56"/>
    </row>
    <row r="3774" spans="10:12" x14ac:dyDescent="0.25">
      <c r="J3774" s="54"/>
      <c r="L3774" s="56"/>
    </row>
    <row r="3775" spans="10:12" x14ac:dyDescent="0.25">
      <c r="J3775" s="54"/>
      <c r="L3775" s="56"/>
    </row>
    <row r="3776" spans="10:12" x14ac:dyDescent="0.25">
      <c r="J3776" s="54"/>
      <c r="L3776" s="56"/>
    </row>
    <row r="3777" spans="10:12" x14ac:dyDescent="0.25">
      <c r="J3777" s="54"/>
      <c r="L3777" s="56"/>
    </row>
    <row r="3778" spans="10:12" x14ac:dyDescent="0.25">
      <c r="J3778" s="54"/>
      <c r="L3778" s="56"/>
    </row>
    <row r="3779" spans="10:12" x14ac:dyDescent="0.25">
      <c r="J3779" s="54"/>
      <c r="L3779" s="56"/>
    </row>
    <row r="3780" spans="10:12" x14ac:dyDescent="0.25">
      <c r="J3780" s="54"/>
      <c r="L3780" s="56"/>
    </row>
    <row r="3781" spans="10:12" x14ac:dyDescent="0.25">
      <c r="J3781" s="54"/>
      <c r="L3781" s="56"/>
    </row>
    <row r="3782" spans="10:12" x14ac:dyDescent="0.25">
      <c r="J3782" s="54"/>
      <c r="L3782" s="56"/>
    </row>
    <row r="3783" spans="10:12" x14ac:dyDescent="0.25">
      <c r="J3783" s="54"/>
      <c r="L3783" s="56"/>
    </row>
    <row r="3784" spans="10:12" x14ac:dyDescent="0.25">
      <c r="J3784" s="54"/>
      <c r="L3784" s="56"/>
    </row>
    <row r="3785" spans="10:12" x14ac:dyDescent="0.25">
      <c r="J3785" s="54"/>
      <c r="L3785" s="56"/>
    </row>
    <row r="3786" spans="10:12" x14ac:dyDescent="0.25">
      <c r="J3786" s="54"/>
      <c r="L3786" s="56"/>
    </row>
    <row r="3787" spans="10:12" x14ac:dyDescent="0.25">
      <c r="J3787" s="54"/>
      <c r="L3787" s="56"/>
    </row>
    <row r="3788" spans="10:12" x14ac:dyDescent="0.25">
      <c r="J3788" s="54"/>
      <c r="L3788" s="56"/>
    </row>
    <row r="3789" spans="10:12" x14ac:dyDescent="0.25">
      <c r="J3789" s="54"/>
      <c r="L3789" s="56"/>
    </row>
    <row r="3790" spans="10:12" x14ac:dyDescent="0.25">
      <c r="J3790" s="54"/>
      <c r="L3790" s="56"/>
    </row>
    <row r="3791" spans="10:12" x14ac:dyDescent="0.25">
      <c r="J3791" s="54"/>
      <c r="L3791" s="56"/>
    </row>
    <row r="3792" spans="10:12" x14ac:dyDescent="0.25">
      <c r="J3792" s="54"/>
      <c r="L3792" s="56"/>
    </row>
    <row r="3793" spans="10:12" x14ac:dyDescent="0.25">
      <c r="J3793" s="54"/>
      <c r="L3793" s="56"/>
    </row>
    <row r="3794" spans="10:12" x14ac:dyDescent="0.25">
      <c r="J3794" s="54"/>
      <c r="L3794" s="56"/>
    </row>
    <row r="3795" spans="10:12" x14ac:dyDescent="0.25">
      <c r="J3795" s="54"/>
      <c r="L3795" s="56"/>
    </row>
    <row r="3796" spans="10:12" x14ac:dyDescent="0.25">
      <c r="J3796" s="54"/>
      <c r="L3796" s="56"/>
    </row>
    <row r="3797" spans="10:12" x14ac:dyDescent="0.25">
      <c r="J3797" s="54"/>
      <c r="L3797" s="56"/>
    </row>
    <row r="3798" spans="10:12" x14ac:dyDescent="0.25">
      <c r="J3798" s="54"/>
      <c r="L3798" s="56"/>
    </row>
    <row r="3799" spans="10:12" x14ac:dyDescent="0.25">
      <c r="J3799" s="54"/>
      <c r="L3799" s="56"/>
    </row>
    <row r="3800" spans="10:12" x14ac:dyDescent="0.25">
      <c r="J3800" s="54"/>
      <c r="L3800" s="56"/>
    </row>
    <row r="3801" spans="10:12" x14ac:dyDescent="0.25">
      <c r="J3801" s="54"/>
      <c r="L3801" s="56"/>
    </row>
    <row r="3802" spans="10:12" x14ac:dyDescent="0.25">
      <c r="J3802" s="54"/>
      <c r="L3802" s="56"/>
    </row>
    <row r="3803" spans="10:12" x14ac:dyDescent="0.25">
      <c r="J3803" s="54"/>
      <c r="L3803" s="56"/>
    </row>
    <row r="3804" spans="10:12" x14ac:dyDescent="0.25">
      <c r="J3804" s="54"/>
      <c r="L3804" s="56"/>
    </row>
    <row r="3805" spans="10:12" x14ac:dyDescent="0.25">
      <c r="J3805" s="54"/>
      <c r="L3805" s="56"/>
    </row>
    <row r="3806" spans="10:12" x14ac:dyDescent="0.25">
      <c r="J3806" s="54"/>
      <c r="L3806" s="56"/>
    </row>
    <row r="3807" spans="10:12" x14ac:dyDescent="0.25">
      <c r="J3807" s="54"/>
      <c r="L3807" s="56"/>
    </row>
    <row r="3808" spans="10:12" x14ac:dyDescent="0.25">
      <c r="J3808" s="54"/>
      <c r="L3808" s="56"/>
    </row>
    <row r="3809" spans="10:12" x14ac:dyDescent="0.25">
      <c r="J3809" s="54"/>
      <c r="L3809" s="56"/>
    </row>
    <row r="3810" spans="10:12" x14ac:dyDescent="0.25">
      <c r="J3810" s="54"/>
      <c r="L3810" s="56"/>
    </row>
    <row r="3811" spans="10:12" x14ac:dyDescent="0.25">
      <c r="J3811" s="54"/>
      <c r="L3811" s="56"/>
    </row>
    <row r="3812" spans="10:12" x14ac:dyDescent="0.25">
      <c r="J3812" s="54"/>
      <c r="L3812" s="56"/>
    </row>
    <row r="3813" spans="10:12" x14ac:dyDescent="0.25">
      <c r="J3813" s="54"/>
      <c r="L3813" s="56"/>
    </row>
    <row r="3814" spans="10:12" x14ac:dyDescent="0.25">
      <c r="J3814" s="54"/>
      <c r="L3814" s="56"/>
    </row>
    <row r="3815" spans="10:12" x14ac:dyDescent="0.25">
      <c r="J3815" s="54"/>
      <c r="L3815" s="56"/>
    </row>
    <row r="3816" spans="10:12" x14ac:dyDescent="0.25">
      <c r="J3816" s="54"/>
      <c r="L3816" s="56"/>
    </row>
    <row r="3817" spans="10:12" x14ac:dyDescent="0.25">
      <c r="J3817" s="54"/>
      <c r="L3817" s="56"/>
    </row>
    <row r="3818" spans="10:12" x14ac:dyDescent="0.25">
      <c r="J3818" s="54"/>
      <c r="L3818" s="56"/>
    </row>
    <row r="3819" spans="10:12" x14ac:dyDescent="0.25">
      <c r="J3819" s="54"/>
      <c r="L3819" s="56"/>
    </row>
    <row r="3820" spans="10:12" x14ac:dyDescent="0.25">
      <c r="J3820" s="54"/>
      <c r="L3820" s="56"/>
    </row>
    <row r="3821" spans="10:12" x14ac:dyDescent="0.25">
      <c r="J3821" s="54"/>
      <c r="L3821" s="56"/>
    </row>
    <row r="3822" spans="10:12" x14ac:dyDescent="0.25">
      <c r="J3822" s="54"/>
      <c r="L3822" s="56"/>
    </row>
    <row r="3823" spans="10:12" x14ac:dyDescent="0.25">
      <c r="J3823" s="54"/>
      <c r="L3823" s="56"/>
    </row>
    <row r="3824" spans="10:12" x14ac:dyDescent="0.25">
      <c r="J3824" s="54"/>
      <c r="L3824" s="56"/>
    </row>
    <row r="3825" spans="10:12" x14ac:dyDescent="0.25">
      <c r="J3825" s="54"/>
      <c r="L3825" s="56"/>
    </row>
    <row r="3826" spans="10:12" x14ac:dyDescent="0.25">
      <c r="J3826" s="54"/>
      <c r="L3826" s="56"/>
    </row>
    <row r="3827" spans="10:12" x14ac:dyDescent="0.25">
      <c r="J3827" s="54"/>
      <c r="L3827" s="56"/>
    </row>
    <row r="3828" spans="10:12" x14ac:dyDescent="0.25">
      <c r="J3828" s="54"/>
      <c r="L3828" s="56"/>
    </row>
    <row r="3829" spans="10:12" x14ac:dyDescent="0.25">
      <c r="J3829" s="54"/>
      <c r="L3829" s="56"/>
    </row>
    <row r="3830" spans="10:12" x14ac:dyDescent="0.25">
      <c r="J3830" s="54"/>
      <c r="L3830" s="56"/>
    </row>
    <row r="3831" spans="10:12" x14ac:dyDescent="0.25">
      <c r="J3831" s="54"/>
      <c r="L3831" s="56"/>
    </row>
    <row r="3832" spans="10:12" x14ac:dyDescent="0.25">
      <c r="J3832" s="54"/>
      <c r="L3832" s="56"/>
    </row>
    <row r="3833" spans="10:12" x14ac:dyDescent="0.25">
      <c r="J3833" s="54"/>
      <c r="L3833" s="56"/>
    </row>
    <row r="3834" spans="10:12" x14ac:dyDescent="0.25">
      <c r="J3834" s="54"/>
      <c r="L3834" s="56"/>
    </row>
    <row r="3835" spans="10:12" x14ac:dyDescent="0.25">
      <c r="J3835" s="54"/>
      <c r="L3835" s="56"/>
    </row>
    <row r="3836" spans="10:12" x14ac:dyDescent="0.25">
      <c r="J3836" s="54"/>
      <c r="L3836" s="56"/>
    </row>
    <row r="3837" spans="10:12" x14ac:dyDescent="0.25">
      <c r="J3837" s="54"/>
      <c r="L3837" s="56"/>
    </row>
    <row r="3838" spans="10:12" x14ac:dyDescent="0.25">
      <c r="J3838" s="54"/>
      <c r="L3838" s="56"/>
    </row>
    <row r="3839" spans="10:12" x14ac:dyDescent="0.25">
      <c r="J3839" s="54"/>
      <c r="L3839" s="56"/>
    </row>
    <row r="3840" spans="10:12" x14ac:dyDescent="0.25">
      <c r="J3840" s="54"/>
      <c r="L3840" s="56"/>
    </row>
    <row r="3841" spans="10:12" x14ac:dyDescent="0.25">
      <c r="J3841" s="54"/>
      <c r="L3841" s="56"/>
    </row>
    <row r="3842" spans="10:12" x14ac:dyDescent="0.25">
      <c r="J3842" s="54"/>
      <c r="L3842" s="56"/>
    </row>
    <row r="3843" spans="10:12" x14ac:dyDescent="0.25">
      <c r="J3843" s="54"/>
      <c r="L3843" s="56"/>
    </row>
    <row r="3844" spans="10:12" x14ac:dyDescent="0.25">
      <c r="J3844" s="54"/>
      <c r="L3844" s="56"/>
    </row>
    <row r="3845" spans="10:12" x14ac:dyDescent="0.25">
      <c r="J3845" s="54"/>
      <c r="L3845" s="56"/>
    </row>
    <row r="3846" spans="10:12" x14ac:dyDescent="0.25">
      <c r="J3846" s="54"/>
      <c r="L3846" s="56"/>
    </row>
    <row r="3847" spans="10:12" x14ac:dyDescent="0.25">
      <c r="J3847" s="54"/>
      <c r="L3847" s="56"/>
    </row>
    <row r="3848" spans="10:12" x14ac:dyDescent="0.25">
      <c r="J3848" s="54"/>
      <c r="L3848" s="56"/>
    </row>
    <row r="3849" spans="10:12" x14ac:dyDescent="0.25">
      <c r="J3849" s="54"/>
      <c r="L3849" s="56"/>
    </row>
    <row r="3850" spans="10:12" x14ac:dyDescent="0.25">
      <c r="J3850" s="54"/>
      <c r="L3850" s="56"/>
    </row>
    <row r="3851" spans="10:12" x14ac:dyDescent="0.25">
      <c r="J3851" s="54"/>
      <c r="L3851" s="56"/>
    </row>
    <row r="3852" spans="10:12" x14ac:dyDescent="0.25">
      <c r="J3852" s="54"/>
      <c r="L3852" s="56"/>
    </row>
    <row r="3853" spans="10:12" x14ac:dyDescent="0.25">
      <c r="J3853" s="54"/>
      <c r="L3853" s="56"/>
    </row>
    <row r="3854" spans="10:12" x14ac:dyDescent="0.25">
      <c r="J3854" s="54"/>
      <c r="L3854" s="56"/>
    </row>
    <row r="3855" spans="10:12" x14ac:dyDescent="0.25">
      <c r="J3855" s="54"/>
      <c r="L3855" s="56"/>
    </row>
    <row r="3856" spans="10:12" x14ac:dyDescent="0.25">
      <c r="J3856" s="54"/>
      <c r="L3856" s="56"/>
    </row>
    <row r="3857" spans="10:12" x14ac:dyDescent="0.25">
      <c r="J3857" s="54"/>
      <c r="L3857" s="56"/>
    </row>
    <row r="3858" spans="10:12" x14ac:dyDescent="0.25">
      <c r="J3858" s="54"/>
      <c r="L3858" s="56"/>
    </row>
    <row r="3859" spans="10:12" x14ac:dyDescent="0.25">
      <c r="J3859" s="54"/>
      <c r="L3859" s="56"/>
    </row>
    <row r="3860" spans="10:12" x14ac:dyDescent="0.25">
      <c r="J3860" s="54"/>
      <c r="L3860" s="56"/>
    </row>
    <row r="3861" spans="10:12" x14ac:dyDescent="0.25">
      <c r="J3861" s="54"/>
      <c r="L3861" s="56"/>
    </row>
    <row r="3862" spans="10:12" x14ac:dyDescent="0.25">
      <c r="J3862" s="54"/>
      <c r="L3862" s="56"/>
    </row>
    <row r="3863" spans="10:12" x14ac:dyDescent="0.25">
      <c r="J3863" s="54"/>
      <c r="L3863" s="56"/>
    </row>
    <row r="3864" spans="10:12" x14ac:dyDescent="0.25">
      <c r="J3864" s="54"/>
      <c r="L3864" s="56"/>
    </row>
    <row r="3865" spans="10:12" x14ac:dyDescent="0.25">
      <c r="J3865" s="54"/>
      <c r="L3865" s="56"/>
    </row>
    <row r="3866" spans="10:12" x14ac:dyDescent="0.25">
      <c r="J3866" s="54"/>
      <c r="L3866" s="56"/>
    </row>
    <row r="3867" spans="10:12" x14ac:dyDescent="0.25">
      <c r="J3867" s="54"/>
      <c r="L3867" s="56"/>
    </row>
    <row r="3868" spans="10:12" x14ac:dyDescent="0.25">
      <c r="J3868" s="54"/>
      <c r="L3868" s="56"/>
    </row>
    <row r="3869" spans="10:12" x14ac:dyDescent="0.25">
      <c r="J3869" s="54"/>
      <c r="L3869" s="56"/>
    </row>
    <row r="3870" spans="10:12" x14ac:dyDescent="0.25">
      <c r="J3870" s="54"/>
      <c r="L3870" s="56"/>
    </row>
    <row r="3871" spans="10:12" x14ac:dyDescent="0.25">
      <c r="J3871" s="54"/>
      <c r="L3871" s="56"/>
    </row>
    <row r="3872" spans="10:12" x14ac:dyDescent="0.25">
      <c r="J3872" s="54"/>
      <c r="L3872" s="56"/>
    </row>
    <row r="3873" spans="10:12" x14ac:dyDescent="0.25">
      <c r="J3873" s="54"/>
      <c r="L3873" s="56"/>
    </row>
    <row r="3874" spans="10:12" x14ac:dyDescent="0.25">
      <c r="J3874" s="54"/>
      <c r="L3874" s="56"/>
    </row>
    <row r="3875" spans="10:12" x14ac:dyDescent="0.25">
      <c r="J3875" s="54"/>
      <c r="L3875" s="56"/>
    </row>
    <row r="3876" spans="10:12" x14ac:dyDescent="0.25">
      <c r="J3876" s="54"/>
      <c r="L3876" s="56"/>
    </row>
    <row r="3877" spans="10:12" x14ac:dyDescent="0.25">
      <c r="J3877" s="54"/>
      <c r="L3877" s="56"/>
    </row>
    <row r="3878" spans="10:12" x14ac:dyDescent="0.25">
      <c r="J3878" s="54"/>
      <c r="L3878" s="56"/>
    </row>
    <row r="3879" spans="10:12" x14ac:dyDescent="0.25">
      <c r="J3879" s="54"/>
      <c r="L3879" s="56"/>
    </row>
    <row r="3880" spans="10:12" x14ac:dyDescent="0.25">
      <c r="J3880" s="54"/>
      <c r="L3880" s="56"/>
    </row>
    <row r="3881" spans="10:12" x14ac:dyDescent="0.25">
      <c r="J3881" s="54"/>
      <c r="L3881" s="56"/>
    </row>
    <row r="3882" spans="10:12" x14ac:dyDescent="0.25">
      <c r="J3882" s="54"/>
      <c r="L3882" s="56"/>
    </row>
    <row r="3883" spans="10:12" x14ac:dyDescent="0.25">
      <c r="J3883" s="54"/>
      <c r="L3883" s="56"/>
    </row>
    <row r="3884" spans="10:12" x14ac:dyDescent="0.25">
      <c r="J3884" s="54"/>
      <c r="L3884" s="56"/>
    </row>
    <row r="3885" spans="10:12" x14ac:dyDescent="0.25">
      <c r="J3885" s="54"/>
      <c r="L3885" s="56"/>
    </row>
    <row r="3886" spans="10:12" x14ac:dyDescent="0.25">
      <c r="J3886" s="54"/>
      <c r="L3886" s="56"/>
    </row>
    <row r="3887" spans="10:12" x14ac:dyDescent="0.25">
      <c r="J3887" s="54"/>
      <c r="L3887" s="56"/>
    </row>
    <row r="3888" spans="10:12" x14ac:dyDescent="0.25">
      <c r="J3888" s="54"/>
      <c r="L3888" s="56"/>
    </row>
    <row r="3889" spans="10:12" x14ac:dyDescent="0.25">
      <c r="J3889" s="54"/>
      <c r="L3889" s="56"/>
    </row>
    <row r="3890" spans="10:12" x14ac:dyDescent="0.25">
      <c r="J3890" s="54"/>
      <c r="L3890" s="56"/>
    </row>
    <row r="3891" spans="10:12" x14ac:dyDescent="0.25">
      <c r="J3891" s="54"/>
      <c r="L3891" s="56"/>
    </row>
    <row r="3892" spans="10:12" x14ac:dyDescent="0.25">
      <c r="J3892" s="54"/>
      <c r="L3892" s="56"/>
    </row>
    <row r="3893" spans="10:12" x14ac:dyDescent="0.25">
      <c r="J3893" s="54"/>
      <c r="L3893" s="56"/>
    </row>
    <row r="3894" spans="10:12" x14ac:dyDescent="0.25">
      <c r="J3894" s="54"/>
      <c r="L3894" s="56"/>
    </row>
    <row r="3895" spans="10:12" x14ac:dyDescent="0.25">
      <c r="J3895" s="54"/>
      <c r="L3895" s="56"/>
    </row>
    <row r="3896" spans="10:12" x14ac:dyDescent="0.25">
      <c r="J3896" s="54"/>
      <c r="L3896" s="56"/>
    </row>
    <row r="3897" spans="10:12" x14ac:dyDescent="0.25">
      <c r="J3897" s="54"/>
      <c r="L3897" s="56"/>
    </row>
    <row r="3898" spans="10:12" x14ac:dyDescent="0.25">
      <c r="J3898" s="54"/>
      <c r="L3898" s="56"/>
    </row>
    <row r="3899" spans="10:12" x14ac:dyDescent="0.25">
      <c r="J3899" s="54"/>
      <c r="L3899" s="56"/>
    </row>
    <row r="3900" spans="10:12" x14ac:dyDescent="0.25">
      <c r="J3900" s="54"/>
      <c r="L3900" s="56"/>
    </row>
    <row r="3901" spans="10:12" x14ac:dyDescent="0.25">
      <c r="J3901" s="54"/>
      <c r="L3901" s="56"/>
    </row>
    <row r="3902" spans="10:12" x14ac:dyDescent="0.25">
      <c r="J3902" s="54"/>
      <c r="L3902" s="56"/>
    </row>
    <row r="3903" spans="10:12" x14ac:dyDescent="0.25">
      <c r="J3903" s="54"/>
      <c r="L3903" s="56"/>
    </row>
    <row r="3904" spans="10:12" x14ac:dyDescent="0.25">
      <c r="J3904" s="54"/>
      <c r="L3904" s="56"/>
    </row>
    <row r="3905" spans="10:12" x14ac:dyDescent="0.25">
      <c r="J3905" s="54"/>
      <c r="L3905" s="56"/>
    </row>
    <row r="3906" spans="10:12" x14ac:dyDescent="0.25">
      <c r="J3906" s="54"/>
      <c r="L3906" s="56"/>
    </row>
    <row r="3907" spans="10:12" x14ac:dyDescent="0.25">
      <c r="J3907" s="54"/>
      <c r="L3907" s="56"/>
    </row>
    <row r="3908" spans="10:12" x14ac:dyDescent="0.25">
      <c r="J3908" s="54"/>
      <c r="L3908" s="56"/>
    </row>
    <row r="3909" spans="10:12" x14ac:dyDescent="0.25">
      <c r="J3909" s="54"/>
      <c r="L3909" s="56"/>
    </row>
    <row r="3910" spans="10:12" x14ac:dyDescent="0.25">
      <c r="J3910" s="54"/>
      <c r="L3910" s="56"/>
    </row>
    <row r="3911" spans="10:12" x14ac:dyDescent="0.25">
      <c r="J3911" s="54"/>
      <c r="L3911" s="56"/>
    </row>
    <row r="3912" spans="10:12" x14ac:dyDescent="0.25">
      <c r="J3912" s="54"/>
      <c r="L3912" s="56"/>
    </row>
    <row r="3913" spans="10:12" x14ac:dyDescent="0.25">
      <c r="J3913" s="54"/>
      <c r="L3913" s="56"/>
    </row>
    <row r="3914" spans="10:12" x14ac:dyDescent="0.25">
      <c r="J3914" s="54"/>
      <c r="L3914" s="56"/>
    </row>
    <row r="3915" spans="10:12" x14ac:dyDescent="0.25">
      <c r="J3915" s="54"/>
      <c r="L3915" s="56"/>
    </row>
    <row r="3916" spans="10:12" x14ac:dyDescent="0.25">
      <c r="J3916" s="54"/>
      <c r="L3916" s="56"/>
    </row>
    <row r="3917" spans="10:12" x14ac:dyDescent="0.25">
      <c r="J3917" s="54"/>
      <c r="L3917" s="56"/>
    </row>
    <row r="3918" spans="10:12" x14ac:dyDescent="0.25">
      <c r="J3918" s="54"/>
      <c r="L3918" s="56"/>
    </row>
    <row r="3919" spans="10:12" x14ac:dyDescent="0.25">
      <c r="J3919" s="54"/>
      <c r="L3919" s="56"/>
    </row>
    <row r="3920" spans="10:12" x14ac:dyDescent="0.25">
      <c r="J3920" s="54"/>
      <c r="L3920" s="56"/>
    </row>
    <row r="3921" spans="10:12" x14ac:dyDescent="0.25">
      <c r="J3921" s="54"/>
      <c r="L3921" s="56"/>
    </row>
    <row r="3922" spans="10:12" x14ac:dyDescent="0.25">
      <c r="J3922" s="54"/>
      <c r="L3922" s="56"/>
    </row>
    <row r="3923" spans="10:12" x14ac:dyDescent="0.25">
      <c r="J3923" s="54"/>
      <c r="L3923" s="56"/>
    </row>
    <row r="3924" spans="10:12" x14ac:dyDescent="0.25">
      <c r="J3924" s="54"/>
      <c r="L3924" s="56"/>
    </row>
    <row r="3925" spans="10:12" x14ac:dyDescent="0.25">
      <c r="J3925" s="54"/>
      <c r="L3925" s="56"/>
    </row>
    <row r="3926" spans="10:12" x14ac:dyDescent="0.25">
      <c r="J3926" s="54"/>
      <c r="L3926" s="56"/>
    </row>
    <row r="3927" spans="10:12" x14ac:dyDescent="0.25">
      <c r="J3927" s="54"/>
      <c r="L3927" s="56"/>
    </row>
    <row r="3928" spans="10:12" x14ac:dyDescent="0.25">
      <c r="J3928" s="54"/>
      <c r="L3928" s="56"/>
    </row>
    <row r="3929" spans="10:12" x14ac:dyDescent="0.25">
      <c r="J3929" s="54"/>
      <c r="L3929" s="56"/>
    </row>
    <row r="3930" spans="10:12" x14ac:dyDescent="0.25">
      <c r="J3930" s="54"/>
      <c r="L3930" s="56"/>
    </row>
    <row r="3931" spans="10:12" x14ac:dyDescent="0.25">
      <c r="J3931" s="54"/>
      <c r="L3931" s="56"/>
    </row>
    <row r="3932" spans="10:12" x14ac:dyDescent="0.25">
      <c r="J3932" s="54"/>
      <c r="L3932" s="56"/>
    </row>
    <row r="3933" spans="10:12" x14ac:dyDescent="0.25">
      <c r="J3933" s="54"/>
      <c r="L3933" s="56"/>
    </row>
    <row r="3934" spans="10:12" x14ac:dyDescent="0.25">
      <c r="J3934" s="54"/>
      <c r="L3934" s="56"/>
    </row>
    <row r="3935" spans="10:12" x14ac:dyDescent="0.25">
      <c r="J3935" s="54"/>
      <c r="L3935" s="56"/>
    </row>
    <row r="3936" spans="10:12" x14ac:dyDescent="0.25">
      <c r="J3936" s="54"/>
      <c r="L3936" s="56"/>
    </row>
    <row r="3937" spans="10:12" x14ac:dyDescent="0.25">
      <c r="J3937" s="54"/>
      <c r="L3937" s="56"/>
    </row>
    <row r="3938" spans="10:12" x14ac:dyDescent="0.25">
      <c r="J3938" s="54"/>
      <c r="L3938" s="56"/>
    </row>
    <row r="3939" spans="10:12" x14ac:dyDescent="0.25">
      <c r="J3939" s="54"/>
      <c r="L3939" s="56"/>
    </row>
    <row r="3940" spans="10:12" x14ac:dyDescent="0.25">
      <c r="J3940" s="54"/>
      <c r="L3940" s="56"/>
    </row>
    <row r="3941" spans="10:12" x14ac:dyDescent="0.25">
      <c r="J3941" s="54"/>
      <c r="L3941" s="56"/>
    </row>
    <row r="3942" spans="10:12" x14ac:dyDescent="0.25">
      <c r="J3942" s="54"/>
      <c r="L3942" s="56"/>
    </row>
    <row r="3943" spans="10:12" x14ac:dyDescent="0.25">
      <c r="J3943" s="54"/>
      <c r="L3943" s="56"/>
    </row>
    <row r="3944" spans="10:12" x14ac:dyDescent="0.25">
      <c r="J3944" s="54"/>
      <c r="L3944" s="56"/>
    </row>
    <row r="3945" spans="10:12" x14ac:dyDescent="0.25">
      <c r="J3945" s="54"/>
      <c r="L3945" s="56"/>
    </row>
    <row r="3946" spans="10:12" x14ac:dyDescent="0.25">
      <c r="J3946" s="54"/>
      <c r="L3946" s="56"/>
    </row>
    <row r="3947" spans="10:12" x14ac:dyDescent="0.25">
      <c r="J3947" s="54"/>
      <c r="L3947" s="56"/>
    </row>
    <row r="3948" spans="10:12" x14ac:dyDescent="0.25">
      <c r="J3948" s="54"/>
      <c r="L3948" s="56"/>
    </row>
    <row r="3949" spans="10:12" x14ac:dyDescent="0.25">
      <c r="J3949" s="54"/>
      <c r="L3949" s="56"/>
    </row>
    <row r="3950" spans="10:12" x14ac:dyDescent="0.25">
      <c r="J3950" s="54"/>
      <c r="L3950" s="56"/>
    </row>
    <row r="3951" spans="10:12" x14ac:dyDescent="0.25">
      <c r="J3951" s="54"/>
      <c r="L3951" s="56"/>
    </row>
    <row r="3952" spans="10:12" x14ac:dyDescent="0.25">
      <c r="J3952" s="54"/>
      <c r="L3952" s="56"/>
    </row>
    <row r="3953" spans="10:12" x14ac:dyDescent="0.25">
      <c r="J3953" s="54"/>
      <c r="L3953" s="56"/>
    </row>
    <row r="3954" spans="10:12" x14ac:dyDescent="0.25">
      <c r="J3954" s="54"/>
      <c r="L3954" s="56"/>
    </row>
    <row r="3955" spans="10:12" x14ac:dyDescent="0.25">
      <c r="J3955" s="54"/>
      <c r="L3955" s="56"/>
    </row>
    <row r="3956" spans="10:12" x14ac:dyDescent="0.25">
      <c r="J3956" s="54"/>
      <c r="L3956" s="56"/>
    </row>
    <row r="3957" spans="10:12" x14ac:dyDescent="0.25">
      <c r="J3957" s="54"/>
      <c r="L3957" s="56"/>
    </row>
    <row r="3958" spans="10:12" x14ac:dyDescent="0.25">
      <c r="J3958" s="54"/>
      <c r="L3958" s="56"/>
    </row>
    <row r="3959" spans="10:12" x14ac:dyDescent="0.25">
      <c r="J3959" s="54"/>
      <c r="L3959" s="56"/>
    </row>
    <row r="3960" spans="10:12" x14ac:dyDescent="0.25">
      <c r="J3960" s="54"/>
      <c r="L3960" s="56"/>
    </row>
    <row r="3961" spans="10:12" x14ac:dyDescent="0.25">
      <c r="J3961" s="54"/>
      <c r="L3961" s="56"/>
    </row>
    <row r="3962" spans="10:12" x14ac:dyDescent="0.25">
      <c r="J3962" s="54"/>
      <c r="L3962" s="56"/>
    </row>
    <row r="3963" spans="10:12" x14ac:dyDescent="0.25">
      <c r="J3963" s="54"/>
      <c r="L3963" s="56"/>
    </row>
    <row r="3964" spans="10:12" x14ac:dyDescent="0.25">
      <c r="J3964" s="54"/>
      <c r="L3964" s="56"/>
    </row>
    <row r="3965" spans="10:12" x14ac:dyDescent="0.25">
      <c r="J3965" s="54"/>
      <c r="L3965" s="56"/>
    </row>
    <row r="3966" spans="10:12" x14ac:dyDescent="0.25">
      <c r="J3966" s="54"/>
      <c r="L3966" s="56"/>
    </row>
    <row r="3967" spans="10:12" x14ac:dyDescent="0.25">
      <c r="J3967" s="54"/>
      <c r="L3967" s="56"/>
    </row>
    <row r="3968" spans="10:12" x14ac:dyDescent="0.25">
      <c r="J3968" s="54"/>
      <c r="L3968" s="56"/>
    </row>
    <row r="3969" spans="10:12" x14ac:dyDescent="0.25">
      <c r="J3969" s="54"/>
      <c r="L3969" s="56"/>
    </row>
    <row r="3970" spans="10:12" x14ac:dyDescent="0.25">
      <c r="J3970" s="54"/>
      <c r="L3970" s="56"/>
    </row>
    <row r="3971" spans="10:12" x14ac:dyDescent="0.25">
      <c r="J3971" s="54"/>
      <c r="L3971" s="56"/>
    </row>
    <row r="3972" spans="10:12" x14ac:dyDescent="0.25">
      <c r="J3972" s="54"/>
      <c r="L3972" s="56"/>
    </row>
    <row r="3973" spans="10:12" x14ac:dyDescent="0.25">
      <c r="J3973" s="54"/>
      <c r="L3973" s="56"/>
    </row>
    <row r="3974" spans="10:12" x14ac:dyDescent="0.25">
      <c r="J3974" s="54"/>
      <c r="L3974" s="56"/>
    </row>
    <row r="3975" spans="10:12" x14ac:dyDescent="0.25">
      <c r="J3975" s="54"/>
      <c r="L3975" s="56"/>
    </row>
    <row r="3976" spans="10:12" x14ac:dyDescent="0.25">
      <c r="J3976" s="54"/>
      <c r="L3976" s="56"/>
    </row>
    <row r="3977" spans="10:12" x14ac:dyDescent="0.25">
      <c r="J3977" s="54"/>
      <c r="L3977" s="56"/>
    </row>
    <row r="3978" spans="10:12" x14ac:dyDescent="0.25">
      <c r="J3978" s="54"/>
      <c r="L3978" s="56"/>
    </row>
    <row r="3979" spans="10:12" x14ac:dyDescent="0.25">
      <c r="J3979" s="54"/>
      <c r="L3979" s="56"/>
    </row>
    <row r="3980" spans="10:12" x14ac:dyDescent="0.25">
      <c r="J3980" s="54"/>
      <c r="L3980" s="56"/>
    </row>
    <row r="3981" spans="10:12" x14ac:dyDescent="0.25">
      <c r="J3981" s="54"/>
      <c r="L3981" s="56"/>
    </row>
    <row r="3982" spans="10:12" x14ac:dyDescent="0.25">
      <c r="J3982" s="54"/>
      <c r="L3982" s="56"/>
    </row>
    <row r="3983" spans="10:12" x14ac:dyDescent="0.25">
      <c r="J3983" s="54"/>
      <c r="L3983" s="56"/>
    </row>
    <row r="3984" spans="10:12" x14ac:dyDescent="0.25">
      <c r="J3984" s="54"/>
      <c r="L3984" s="56"/>
    </row>
    <row r="3985" spans="10:12" x14ac:dyDescent="0.25">
      <c r="J3985" s="54"/>
      <c r="L3985" s="56"/>
    </row>
    <row r="3986" spans="10:12" x14ac:dyDescent="0.25">
      <c r="J3986" s="54"/>
      <c r="L3986" s="56"/>
    </row>
    <row r="3987" spans="10:12" x14ac:dyDescent="0.25">
      <c r="J3987" s="54"/>
      <c r="L3987" s="56"/>
    </row>
    <row r="3988" spans="10:12" x14ac:dyDescent="0.25">
      <c r="J3988" s="54"/>
      <c r="L3988" s="56"/>
    </row>
    <row r="3989" spans="10:12" x14ac:dyDescent="0.25">
      <c r="J3989" s="54"/>
      <c r="L3989" s="56"/>
    </row>
    <row r="3990" spans="10:12" x14ac:dyDescent="0.25">
      <c r="J3990" s="54"/>
      <c r="L3990" s="56"/>
    </row>
    <row r="3991" spans="10:12" x14ac:dyDescent="0.25">
      <c r="J3991" s="54"/>
      <c r="L3991" s="56"/>
    </row>
    <row r="3992" spans="10:12" x14ac:dyDescent="0.25">
      <c r="J3992" s="54"/>
      <c r="L3992" s="56"/>
    </row>
    <row r="3993" spans="10:12" x14ac:dyDescent="0.25">
      <c r="J3993" s="54"/>
      <c r="L3993" s="56"/>
    </row>
    <row r="3994" spans="10:12" x14ac:dyDescent="0.25">
      <c r="J3994" s="54"/>
      <c r="L3994" s="56"/>
    </row>
    <row r="3995" spans="10:12" x14ac:dyDescent="0.25">
      <c r="J3995" s="54"/>
      <c r="L3995" s="56"/>
    </row>
    <row r="3996" spans="10:12" x14ac:dyDescent="0.25">
      <c r="J3996" s="54"/>
      <c r="L3996" s="56"/>
    </row>
    <row r="3997" spans="10:12" x14ac:dyDescent="0.25">
      <c r="J3997" s="54"/>
      <c r="L3997" s="56"/>
    </row>
    <row r="3998" spans="10:12" x14ac:dyDescent="0.25">
      <c r="J3998" s="54"/>
      <c r="L3998" s="56"/>
    </row>
    <row r="3999" spans="10:12" x14ac:dyDescent="0.25">
      <c r="J3999" s="54"/>
      <c r="L3999" s="56"/>
    </row>
    <row r="4000" spans="10:12" x14ac:dyDescent="0.25">
      <c r="J4000" s="54"/>
      <c r="L4000" s="56"/>
    </row>
    <row r="4001" spans="10:12" x14ac:dyDescent="0.25">
      <c r="J4001" s="54"/>
      <c r="L4001" s="56"/>
    </row>
    <row r="4002" spans="10:12" x14ac:dyDescent="0.25">
      <c r="J4002" s="54"/>
      <c r="L4002" s="56"/>
    </row>
    <row r="4003" spans="10:12" x14ac:dyDescent="0.25">
      <c r="J4003" s="54"/>
      <c r="L4003" s="56"/>
    </row>
    <row r="4004" spans="10:12" x14ac:dyDescent="0.25">
      <c r="J4004" s="54"/>
      <c r="L4004" s="56"/>
    </row>
    <row r="4005" spans="10:12" x14ac:dyDescent="0.25">
      <c r="J4005" s="54"/>
      <c r="L4005" s="56"/>
    </row>
    <row r="4006" spans="10:12" x14ac:dyDescent="0.25">
      <c r="J4006" s="54"/>
      <c r="L4006" s="56"/>
    </row>
    <row r="4007" spans="10:12" x14ac:dyDescent="0.25">
      <c r="J4007" s="54"/>
      <c r="L4007" s="56"/>
    </row>
    <row r="4008" spans="10:12" x14ac:dyDescent="0.25">
      <c r="J4008" s="54"/>
      <c r="L4008" s="56"/>
    </row>
    <row r="4009" spans="10:12" x14ac:dyDescent="0.25">
      <c r="J4009" s="54"/>
      <c r="L4009" s="56"/>
    </row>
    <row r="4010" spans="10:12" x14ac:dyDescent="0.25">
      <c r="J4010" s="54"/>
      <c r="L4010" s="56"/>
    </row>
    <row r="4011" spans="10:12" x14ac:dyDescent="0.25">
      <c r="J4011" s="54"/>
      <c r="L4011" s="56"/>
    </row>
    <row r="4012" spans="10:12" x14ac:dyDescent="0.25">
      <c r="J4012" s="54"/>
      <c r="L4012" s="56"/>
    </row>
    <row r="4013" spans="10:12" x14ac:dyDescent="0.25">
      <c r="J4013" s="54"/>
      <c r="L4013" s="56"/>
    </row>
    <row r="4014" spans="10:12" x14ac:dyDescent="0.25">
      <c r="J4014" s="54"/>
      <c r="L4014" s="56"/>
    </row>
    <row r="4015" spans="10:12" x14ac:dyDescent="0.25">
      <c r="J4015" s="54"/>
      <c r="L4015" s="56"/>
    </row>
    <row r="4016" spans="10:12" x14ac:dyDescent="0.25">
      <c r="J4016" s="54"/>
      <c r="L4016" s="56"/>
    </row>
    <row r="4017" spans="10:12" x14ac:dyDescent="0.25">
      <c r="J4017" s="54"/>
      <c r="L4017" s="56"/>
    </row>
    <row r="4018" spans="10:12" x14ac:dyDescent="0.25">
      <c r="J4018" s="54"/>
      <c r="L4018" s="56"/>
    </row>
    <row r="4019" spans="10:12" x14ac:dyDescent="0.25">
      <c r="J4019" s="54"/>
      <c r="L4019" s="56"/>
    </row>
    <row r="4020" spans="10:12" x14ac:dyDescent="0.25">
      <c r="J4020" s="54"/>
      <c r="L4020" s="56"/>
    </row>
    <row r="4021" spans="10:12" x14ac:dyDescent="0.25">
      <c r="J4021" s="54"/>
      <c r="L4021" s="56"/>
    </row>
    <row r="4022" spans="10:12" x14ac:dyDescent="0.25">
      <c r="J4022" s="54"/>
      <c r="L4022" s="56"/>
    </row>
    <row r="4023" spans="10:12" x14ac:dyDescent="0.25">
      <c r="J4023" s="54"/>
      <c r="L4023" s="56"/>
    </row>
    <row r="4024" spans="10:12" x14ac:dyDescent="0.25">
      <c r="J4024" s="54"/>
      <c r="L4024" s="56"/>
    </row>
    <row r="4025" spans="10:12" x14ac:dyDescent="0.25">
      <c r="J4025" s="54"/>
      <c r="L4025" s="56"/>
    </row>
    <row r="4026" spans="10:12" x14ac:dyDescent="0.25">
      <c r="J4026" s="54"/>
      <c r="L4026" s="56"/>
    </row>
    <row r="4027" spans="10:12" x14ac:dyDescent="0.25">
      <c r="J4027" s="54"/>
      <c r="L4027" s="56"/>
    </row>
    <row r="4028" spans="10:12" x14ac:dyDescent="0.25">
      <c r="J4028" s="54"/>
      <c r="L4028" s="56"/>
    </row>
    <row r="4029" spans="10:12" x14ac:dyDescent="0.25">
      <c r="J4029" s="54"/>
      <c r="L4029" s="56"/>
    </row>
    <row r="4030" spans="10:12" x14ac:dyDescent="0.25">
      <c r="J4030" s="54"/>
      <c r="L4030" s="56"/>
    </row>
    <row r="4031" spans="10:12" x14ac:dyDescent="0.25">
      <c r="J4031" s="54"/>
      <c r="L4031" s="56"/>
    </row>
    <row r="4032" spans="10:12" x14ac:dyDescent="0.25">
      <c r="J4032" s="54"/>
      <c r="L4032" s="56"/>
    </row>
    <row r="4033" spans="10:12" x14ac:dyDescent="0.25">
      <c r="J4033" s="54"/>
      <c r="L4033" s="56"/>
    </row>
    <row r="4034" spans="10:12" x14ac:dyDescent="0.25">
      <c r="J4034" s="54"/>
      <c r="L4034" s="56"/>
    </row>
    <row r="4035" spans="10:12" x14ac:dyDescent="0.25">
      <c r="J4035" s="54"/>
      <c r="L4035" s="56"/>
    </row>
    <row r="4036" spans="10:12" x14ac:dyDescent="0.25">
      <c r="J4036" s="54"/>
      <c r="L4036" s="56"/>
    </row>
    <row r="4037" spans="10:12" x14ac:dyDescent="0.25">
      <c r="J4037" s="54"/>
      <c r="L4037" s="56"/>
    </row>
    <row r="4038" spans="10:12" x14ac:dyDescent="0.25">
      <c r="J4038" s="54"/>
      <c r="L4038" s="56"/>
    </row>
    <row r="4039" spans="10:12" x14ac:dyDescent="0.25">
      <c r="J4039" s="54"/>
      <c r="L4039" s="56"/>
    </row>
    <row r="4040" spans="10:12" x14ac:dyDescent="0.25">
      <c r="J4040" s="54"/>
      <c r="L4040" s="56"/>
    </row>
    <row r="4041" spans="10:12" x14ac:dyDescent="0.25">
      <c r="J4041" s="54"/>
      <c r="L4041" s="56"/>
    </row>
    <row r="4042" spans="10:12" x14ac:dyDescent="0.25">
      <c r="J4042" s="54"/>
      <c r="L4042" s="56"/>
    </row>
    <row r="4043" spans="10:12" x14ac:dyDescent="0.25">
      <c r="J4043" s="54"/>
      <c r="L4043" s="56"/>
    </row>
    <row r="4044" spans="10:12" x14ac:dyDescent="0.25">
      <c r="J4044" s="54"/>
      <c r="L4044" s="56"/>
    </row>
    <row r="4045" spans="10:12" x14ac:dyDescent="0.25">
      <c r="J4045" s="54"/>
      <c r="L4045" s="56"/>
    </row>
    <row r="4046" spans="10:12" x14ac:dyDescent="0.25">
      <c r="J4046" s="54"/>
      <c r="L4046" s="56"/>
    </row>
    <row r="4047" spans="10:12" x14ac:dyDescent="0.25">
      <c r="J4047" s="54"/>
      <c r="L4047" s="56"/>
    </row>
    <row r="4048" spans="10:12" x14ac:dyDescent="0.25">
      <c r="J4048" s="54"/>
      <c r="L4048" s="56"/>
    </row>
    <row r="4049" spans="10:12" x14ac:dyDescent="0.25">
      <c r="J4049" s="54"/>
      <c r="L4049" s="56"/>
    </row>
    <row r="4050" spans="10:12" x14ac:dyDescent="0.25">
      <c r="J4050" s="54"/>
      <c r="L4050" s="56"/>
    </row>
    <row r="4051" spans="10:12" x14ac:dyDescent="0.25">
      <c r="J4051" s="54"/>
      <c r="L4051" s="56"/>
    </row>
    <row r="4052" spans="10:12" x14ac:dyDescent="0.25">
      <c r="J4052" s="54"/>
      <c r="L4052" s="56"/>
    </row>
    <row r="4053" spans="10:12" x14ac:dyDescent="0.25">
      <c r="J4053" s="54"/>
      <c r="L4053" s="56"/>
    </row>
    <row r="4054" spans="10:12" x14ac:dyDescent="0.25">
      <c r="J4054" s="54"/>
      <c r="L4054" s="56"/>
    </row>
    <row r="4055" spans="10:12" x14ac:dyDescent="0.25">
      <c r="J4055" s="54"/>
      <c r="L4055" s="56"/>
    </row>
    <row r="4056" spans="10:12" x14ac:dyDescent="0.25">
      <c r="J4056" s="54"/>
      <c r="L4056" s="56"/>
    </row>
    <row r="4057" spans="10:12" x14ac:dyDescent="0.25">
      <c r="J4057" s="54"/>
      <c r="L4057" s="56"/>
    </row>
    <row r="4058" spans="10:12" x14ac:dyDescent="0.25">
      <c r="J4058" s="54"/>
      <c r="L4058" s="56"/>
    </row>
    <row r="4059" spans="10:12" x14ac:dyDescent="0.25">
      <c r="J4059" s="54"/>
      <c r="L4059" s="56"/>
    </row>
    <row r="4060" spans="10:12" x14ac:dyDescent="0.25">
      <c r="J4060" s="54"/>
      <c r="L4060" s="56"/>
    </row>
    <row r="4061" spans="10:12" x14ac:dyDescent="0.25">
      <c r="J4061" s="54"/>
      <c r="L4061" s="56"/>
    </row>
    <row r="4062" spans="10:12" x14ac:dyDescent="0.25">
      <c r="J4062" s="54"/>
      <c r="L4062" s="56"/>
    </row>
    <row r="4063" spans="10:12" x14ac:dyDescent="0.25">
      <c r="J4063" s="54"/>
      <c r="L4063" s="56"/>
    </row>
    <row r="4064" spans="10:12" x14ac:dyDescent="0.25">
      <c r="J4064" s="54"/>
      <c r="L4064" s="56"/>
    </row>
    <row r="4065" spans="10:12" x14ac:dyDescent="0.25">
      <c r="J4065" s="54"/>
      <c r="L4065" s="56"/>
    </row>
    <row r="4066" spans="10:12" x14ac:dyDescent="0.25">
      <c r="J4066" s="54"/>
      <c r="L4066" s="56"/>
    </row>
    <row r="4067" spans="10:12" x14ac:dyDescent="0.25">
      <c r="J4067" s="54"/>
      <c r="L4067" s="56"/>
    </row>
    <row r="4068" spans="10:12" x14ac:dyDescent="0.25">
      <c r="J4068" s="54"/>
      <c r="L4068" s="56"/>
    </row>
    <row r="4069" spans="10:12" x14ac:dyDescent="0.25">
      <c r="J4069" s="54"/>
      <c r="L4069" s="56"/>
    </row>
    <row r="4070" spans="10:12" x14ac:dyDescent="0.25">
      <c r="J4070" s="54"/>
      <c r="L4070" s="56"/>
    </row>
    <row r="4071" spans="10:12" x14ac:dyDescent="0.25">
      <c r="J4071" s="54"/>
      <c r="L4071" s="56"/>
    </row>
    <row r="4072" spans="10:12" x14ac:dyDescent="0.25">
      <c r="J4072" s="54"/>
      <c r="L4072" s="56"/>
    </row>
    <row r="4073" spans="10:12" x14ac:dyDescent="0.25">
      <c r="J4073" s="54"/>
      <c r="L4073" s="56"/>
    </row>
    <row r="4074" spans="10:12" x14ac:dyDescent="0.25">
      <c r="J4074" s="54"/>
      <c r="L4074" s="56"/>
    </row>
    <row r="4075" spans="10:12" x14ac:dyDescent="0.25">
      <c r="J4075" s="54"/>
      <c r="L4075" s="56"/>
    </row>
    <row r="4076" spans="10:12" x14ac:dyDescent="0.25">
      <c r="J4076" s="54"/>
      <c r="L4076" s="56"/>
    </row>
    <row r="4077" spans="10:12" x14ac:dyDescent="0.25">
      <c r="J4077" s="54"/>
      <c r="L4077" s="56"/>
    </row>
    <row r="4078" spans="10:12" x14ac:dyDescent="0.25">
      <c r="J4078" s="54"/>
      <c r="L4078" s="56"/>
    </row>
    <row r="4079" spans="10:12" x14ac:dyDescent="0.25">
      <c r="J4079" s="54"/>
      <c r="L4079" s="56"/>
    </row>
    <row r="4080" spans="10:12" x14ac:dyDescent="0.25">
      <c r="J4080" s="54"/>
      <c r="L4080" s="56"/>
    </row>
    <row r="4081" spans="10:12" x14ac:dyDescent="0.25">
      <c r="J4081" s="54"/>
      <c r="L4081" s="56"/>
    </row>
    <row r="4082" spans="10:12" x14ac:dyDescent="0.25">
      <c r="J4082" s="54"/>
      <c r="L4082" s="56"/>
    </row>
    <row r="4083" spans="10:12" x14ac:dyDescent="0.25">
      <c r="J4083" s="54"/>
      <c r="L4083" s="56"/>
    </row>
    <row r="4084" spans="10:12" x14ac:dyDescent="0.25">
      <c r="J4084" s="54"/>
      <c r="L4084" s="56"/>
    </row>
    <row r="4085" spans="10:12" x14ac:dyDescent="0.25">
      <c r="J4085" s="54"/>
      <c r="L4085" s="56"/>
    </row>
    <row r="4086" spans="10:12" x14ac:dyDescent="0.25">
      <c r="J4086" s="54"/>
      <c r="L4086" s="56"/>
    </row>
    <row r="4087" spans="10:12" x14ac:dyDescent="0.25">
      <c r="J4087" s="54"/>
      <c r="L4087" s="56"/>
    </row>
    <row r="4088" spans="10:12" x14ac:dyDescent="0.25">
      <c r="J4088" s="54"/>
      <c r="L4088" s="56"/>
    </row>
    <row r="4089" spans="10:12" x14ac:dyDescent="0.25">
      <c r="J4089" s="54"/>
      <c r="L4089" s="56"/>
    </row>
    <row r="4090" spans="10:12" x14ac:dyDescent="0.25">
      <c r="J4090" s="54"/>
      <c r="L4090" s="56"/>
    </row>
    <row r="4091" spans="10:12" x14ac:dyDescent="0.25">
      <c r="J4091" s="54"/>
      <c r="L4091" s="56"/>
    </row>
    <row r="4092" spans="10:12" x14ac:dyDescent="0.25">
      <c r="J4092" s="54"/>
      <c r="L4092" s="56"/>
    </row>
    <row r="4093" spans="10:12" x14ac:dyDescent="0.25">
      <c r="J4093" s="54"/>
      <c r="L4093" s="56"/>
    </row>
    <row r="4094" spans="10:12" x14ac:dyDescent="0.25">
      <c r="J4094" s="54"/>
      <c r="L4094" s="56"/>
    </row>
    <row r="4095" spans="10:12" x14ac:dyDescent="0.25">
      <c r="J4095" s="54"/>
      <c r="L4095" s="56"/>
    </row>
    <row r="4096" spans="10:12" x14ac:dyDescent="0.25">
      <c r="J4096" s="54"/>
      <c r="L4096" s="56"/>
    </row>
    <row r="4097" spans="10:12" x14ac:dyDescent="0.25">
      <c r="J4097" s="54"/>
      <c r="L4097" s="56"/>
    </row>
    <row r="4098" spans="10:12" x14ac:dyDescent="0.25">
      <c r="J4098" s="54"/>
      <c r="L4098" s="56"/>
    </row>
    <row r="4099" spans="10:12" x14ac:dyDescent="0.25">
      <c r="J4099" s="54"/>
      <c r="L4099" s="56"/>
    </row>
    <row r="4100" spans="10:12" x14ac:dyDescent="0.25">
      <c r="J4100" s="54"/>
      <c r="L4100" s="56"/>
    </row>
    <row r="4101" spans="10:12" x14ac:dyDescent="0.25">
      <c r="J4101" s="54"/>
      <c r="L4101" s="56"/>
    </row>
    <row r="4102" spans="10:12" x14ac:dyDescent="0.25">
      <c r="J4102" s="54"/>
      <c r="L4102" s="56"/>
    </row>
    <row r="4103" spans="10:12" x14ac:dyDescent="0.25">
      <c r="J4103" s="54"/>
      <c r="L4103" s="56"/>
    </row>
    <row r="4104" spans="10:12" x14ac:dyDescent="0.25">
      <c r="J4104" s="54"/>
      <c r="L4104" s="56"/>
    </row>
    <row r="4105" spans="10:12" x14ac:dyDescent="0.25">
      <c r="J4105" s="54"/>
      <c r="L4105" s="56"/>
    </row>
    <row r="4106" spans="10:12" x14ac:dyDescent="0.25">
      <c r="J4106" s="54"/>
      <c r="L4106" s="56"/>
    </row>
    <row r="4107" spans="10:12" x14ac:dyDescent="0.25">
      <c r="J4107" s="54"/>
      <c r="L4107" s="56"/>
    </row>
    <row r="4108" spans="10:12" x14ac:dyDescent="0.25">
      <c r="J4108" s="54"/>
      <c r="L4108" s="56"/>
    </row>
    <row r="4109" spans="10:12" x14ac:dyDescent="0.25">
      <c r="J4109" s="54"/>
      <c r="L4109" s="56"/>
    </row>
    <row r="4110" spans="10:12" x14ac:dyDescent="0.25">
      <c r="J4110" s="54"/>
      <c r="L4110" s="56"/>
    </row>
    <row r="4111" spans="10:12" x14ac:dyDescent="0.25">
      <c r="J4111" s="54"/>
      <c r="L4111" s="56"/>
    </row>
    <row r="4112" spans="10:12" x14ac:dyDescent="0.25">
      <c r="J4112" s="54"/>
      <c r="L4112" s="56"/>
    </row>
    <row r="4113" spans="10:12" x14ac:dyDescent="0.25">
      <c r="J4113" s="54"/>
      <c r="L4113" s="56"/>
    </row>
    <row r="4114" spans="10:12" x14ac:dyDescent="0.25">
      <c r="J4114" s="54"/>
      <c r="L4114" s="56"/>
    </row>
    <row r="4115" spans="10:12" x14ac:dyDescent="0.25">
      <c r="J4115" s="54"/>
      <c r="L4115" s="56"/>
    </row>
    <row r="4116" spans="10:12" x14ac:dyDescent="0.25">
      <c r="J4116" s="54"/>
      <c r="L4116" s="56"/>
    </row>
    <row r="4117" spans="10:12" x14ac:dyDescent="0.25">
      <c r="J4117" s="54"/>
      <c r="L4117" s="56"/>
    </row>
    <row r="4118" spans="10:12" x14ac:dyDescent="0.25">
      <c r="J4118" s="54"/>
      <c r="L4118" s="56"/>
    </row>
    <row r="4119" spans="10:12" x14ac:dyDescent="0.25">
      <c r="J4119" s="54"/>
      <c r="L4119" s="56"/>
    </row>
    <row r="4120" spans="10:12" x14ac:dyDescent="0.25">
      <c r="J4120" s="54"/>
      <c r="L4120" s="56"/>
    </row>
    <row r="4121" spans="10:12" x14ac:dyDescent="0.25">
      <c r="J4121" s="54"/>
      <c r="L4121" s="56"/>
    </row>
    <row r="4122" spans="10:12" x14ac:dyDescent="0.25">
      <c r="J4122" s="54"/>
      <c r="L4122" s="56"/>
    </row>
    <row r="4123" spans="10:12" x14ac:dyDescent="0.25">
      <c r="J4123" s="54"/>
      <c r="L4123" s="56"/>
    </row>
    <row r="4124" spans="10:12" x14ac:dyDescent="0.25">
      <c r="J4124" s="54"/>
      <c r="L4124" s="56"/>
    </row>
    <row r="4125" spans="10:12" x14ac:dyDescent="0.25">
      <c r="J4125" s="54"/>
      <c r="L4125" s="56"/>
    </row>
    <row r="4126" spans="10:12" x14ac:dyDescent="0.25">
      <c r="J4126" s="54"/>
      <c r="L4126" s="56"/>
    </row>
    <row r="4127" spans="10:12" x14ac:dyDescent="0.25">
      <c r="J4127" s="54"/>
      <c r="L4127" s="56"/>
    </row>
    <row r="4128" spans="10:12" x14ac:dyDescent="0.25">
      <c r="J4128" s="54"/>
      <c r="L4128" s="56"/>
    </row>
    <row r="4129" spans="10:12" x14ac:dyDescent="0.25">
      <c r="J4129" s="54"/>
      <c r="L4129" s="56"/>
    </row>
    <row r="4130" spans="10:12" x14ac:dyDescent="0.25">
      <c r="J4130" s="54"/>
      <c r="L4130" s="56"/>
    </row>
    <row r="4131" spans="10:12" x14ac:dyDescent="0.25">
      <c r="J4131" s="54"/>
      <c r="L4131" s="56"/>
    </row>
    <row r="4132" spans="10:12" x14ac:dyDescent="0.25">
      <c r="J4132" s="54"/>
      <c r="L4132" s="56"/>
    </row>
    <row r="4133" spans="10:12" x14ac:dyDescent="0.25">
      <c r="J4133" s="54"/>
      <c r="L4133" s="56"/>
    </row>
    <row r="4134" spans="10:12" x14ac:dyDescent="0.25">
      <c r="J4134" s="54"/>
      <c r="L4134" s="56"/>
    </row>
    <row r="4135" spans="10:12" x14ac:dyDescent="0.25">
      <c r="J4135" s="54"/>
      <c r="L4135" s="56"/>
    </row>
    <row r="4136" spans="10:12" x14ac:dyDescent="0.25">
      <c r="J4136" s="54"/>
      <c r="L4136" s="56"/>
    </row>
    <row r="4137" spans="10:12" x14ac:dyDescent="0.25">
      <c r="J4137" s="54"/>
      <c r="L4137" s="56"/>
    </row>
    <row r="4138" spans="10:12" x14ac:dyDescent="0.25">
      <c r="J4138" s="54"/>
      <c r="L4138" s="56"/>
    </row>
    <row r="4139" spans="10:12" x14ac:dyDescent="0.25">
      <c r="J4139" s="54"/>
      <c r="L4139" s="56"/>
    </row>
    <row r="4140" spans="10:12" x14ac:dyDescent="0.25">
      <c r="J4140" s="54"/>
      <c r="L4140" s="56"/>
    </row>
    <row r="4141" spans="10:12" x14ac:dyDescent="0.25">
      <c r="J4141" s="54"/>
      <c r="L4141" s="56"/>
    </row>
    <row r="4142" spans="10:12" x14ac:dyDescent="0.25">
      <c r="J4142" s="54"/>
      <c r="L4142" s="56"/>
    </row>
    <row r="4143" spans="10:12" x14ac:dyDescent="0.25">
      <c r="J4143" s="54"/>
      <c r="L4143" s="56"/>
    </row>
    <row r="4144" spans="10:12" x14ac:dyDescent="0.25">
      <c r="J4144" s="54"/>
      <c r="L4144" s="56"/>
    </row>
    <row r="4145" spans="10:12" x14ac:dyDescent="0.25">
      <c r="J4145" s="54"/>
      <c r="L4145" s="56"/>
    </row>
    <row r="4146" spans="10:12" x14ac:dyDescent="0.25">
      <c r="J4146" s="54"/>
      <c r="L4146" s="56"/>
    </row>
    <row r="4147" spans="10:12" x14ac:dyDescent="0.25">
      <c r="J4147" s="54"/>
      <c r="L4147" s="56"/>
    </row>
    <row r="4148" spans="10:12" x14ac:dyDescent="0.25">
      <c r="J4148" s="54"/>
      <c r="L4148" s="56"/>
    </row>
    <row r="4149" spans="10:12" x14ac:dyDescent="0.25">
      <c r="J4149" s="54"/>
      <c r="L4149" s="56"/>
    </row>
    <row r="4150" spans="10:12" x14ac:dyDescent="0.25">
      <c r="J4150" s="54"/>
      <c r="L4150" s="56"/>
    </row>
    <row r="4151" spans="10:12" x14ac:dyDescent="0.25">
      <c r="J4151" s="54"/>
      <c r="L4151" s="56"/>
    </row>
    <row r="4152" spans="10:12" x14ac:dyDescent="0.25">
      <c r="J4152" s="54"/>
      <c r="L4152" s="56"/>
    </row>
    <row r="4153" spans="10:12" x14ac:dyDescent="0.25">
      <c r="J4153" s="54"/>
      <c r="L4153" s="56"/>
    </row>
    <row r="4154" spans="10:12" x14ac:dyDescent="0.25">
      <c r="J4154" s="54"/>
      <c r="L4154" s="56"/>
    </row>
    <row r="4155" spans="10:12" x14ac:dyDescent="0.25">
      <c r="J4155" s="54"/>
      <c r="L4155" s="56"/>
    </row>
    <row r="4156" spans="10:12" x14ac:dyDescent="0.25">
      <c r="J4156" s="54"/>
      <c r="L4156" s="56"/>
    </row>
    <row r="4157" spans="10:12" x14ac:dyDescent="0.25">
      <c r="J4157" s="54"/>
      <c r="L4157" s="56"/>
    </row>
    <row r="4158" spans="10:12" x14ac:dyDescent="0.25">
      <c r="J4158" s="54"/>
      <c r="L4158" s="56"/>
    </row>
    <row r="4159" spans="10:12" x14ac:dyDescent="0.25">
      <c r="J4159" s="54"/>
      <c r="L4159" s="56"/>
    </row>
    <row r="4160" spans="10:12" x14ac:dyDescent="0.25">
      <c r="J4160" s="54"/>
      <c r="L4160" s="56"/>
    </row>
    <row r="4161" spans="10:12" x14ac:dyDescent="0.25">
      <c r="J4161" s="54"/>
      <c r="L4161" s="56"/>
    </row>
    <row r="4162" spans="10:12" x14ac:dyDescent="0.25">
      <c r="J4162" s="54"/>
      <c r="L4162" s="56"/>
    </row>
    <row r="4163" spans="10:12" x14ac:dyDescent="0.25">
      <c r="J4163" s="54"/>
      <c r="L4163" s="56"/>
    </row>
    <row r="4164" spans="10:12" x14ac:dyDescent="0.25">
      <c r="J4164" s="54"/>
      <c r="L4164" s="56"/>
    </row>
    <row r="4165" spans="10:12" x14ac:dyDescent="0.25">
      <c r="J4165" s="54"/>
      <c r="L4165" s="56"/>
    </row>
    <row r="4166" spans="10:12" x14ac:dyDescent="0.25">
      <c r="J4166" s="54"/>
      <c r="L4166" s="56"/>
    </row>
    <row r="4167" spans="10:12" x14ac:dyDescent="0.25">
      <c r="J4167" s="54"/>
      <c r="L4167" s="56"/>
    </row>
    <row r="4168" spans="10:12" x14ac:dyDescent="0.25">
      <c r="J4168" s="54"/>
      <c r="L4168" s="56"/>
    </row>
    <row r="4169" spans="10:12" x14ac:dyDescent="0.25">
      <c r="J4169" s="54"/>
      <c r="L4169" s="56"/>
    </row>
    <row r="4170" spans="10:12" x14ac:dyDescent="0.25">
      <c r="J4170" s="54"/>
      <c r="L4170" s="56"/>
    </row>
    <row r="4171" spans="10:12" x14ac:dyDescent="0.25">
      <c r="J4171" s="54"/>
      <c r="L4171" s="56"/>
    </row>
    <row r="4172" spans="10:12" x14ac:dyDescent="0.25">
      <c r="J4172" s="54"/>
      <c r="L4172" s="56"/>
    </row>
    <row r="4173" spans="10:12" x14ac:dyDescent="0.25">
      <c r="J4173" s="54"/>
      <c r="L4173" s="56"/>
    </row>
    <row r="4174" spans="10:12" x14ac:dyDescent="0.25">
      <c r="J4174" s="54"/>
      <c r="L4174" s="56"/>
    </row>
    <row r="4175" spans="10:12" x14ac:dyDescent="0.25">
      <c r="J4175" s="54"/>
      <c r="L4175" s="56"/>
    </row>
    <row r="4176" spans="10:12" x14ac:dyDescent="0.25">
      <c r="J4176" s="54"/>
      <c r="L4176" s="56"/>
    </row>
    <row r="4177" spans="10:12" x14ac:dyDescent="0.25">
      <c r="J4177" s="54"/>
      <c r="L4177" s="56"/>
    </row>
    <row r="4178" spans="10:12" x14ac:dyDescent="0.25">
      <c r="J4178" s="54"/>
      <c r="L4178" s="56"/>
    </row>
    <row r="4179" spans="10:12" x14ac:dyDescent="0.25">
      <c r="J4179" s="54"/>
      <c r="L4179" s="56"/>
    </row>
    <row r="4180" spans="10:12" x14ac:dyDescent="0.25">
      <c r="J4180" s="54"/>
      <c r="L4180" s="56"/>
    </row>
    <row r="4181" spans="10:12" x14ac:dyDescent="0.25">
      <c r="J4181" s="54"/>
      <c r="L4181" s="56"/>
    </row>
    <row r="4182" spans="10:12" x14ac:dyDescent="0.25">
      <c r="J4182" s="54"/>
      <c r="L4182" s="56"/>
    </row>
    <row r="4183" spans="10:12" x14ac:dyDescent="0.25">
      <c r="J4183" s="54"/>
      <c r="L4183" s="56"/>
    </row>
    <row r="4184" spans="10:12" x14ac:dyDescent="0.25">
      <c r="J4184" s="54"/>
      <c r="L4184" s="56"/>
    </row>
    <row r="4185" spans="10:12" x14ac:dyDescent="0.25">
      <c r="J4185" s="54"/>
      <c r="L4185" s="56"/>
    </row>
    <row r="4186" spans="10:12" x14ac:dyDescent="0.25">
      <c r="J4186" s="54"/>
      <c r="L4186" s="56"/>
    </row>
    <row r="4187" spans="10:12" x14ac:dyDescent="0.25">
      <c r="J4187" s="54"/>
      <c r="L4187" s="56"/>
    </row>
    <row r="4188" spans="10:12" x14ac:dyDescent="0.25">
      <c r="J4188" s="54"/>
      <c r="L4188" s="56"/>
    </row>
    <row r="4189" spans="10:12" x14ac:dyDescent="0.25">
      <c r="J4189" s="54"/>
      <c r="L4189" s="56"/>
    </row>
    <row r="4190" spans="10:12" x14ac:dyDescent="0.25">
      <c r="J4190" s="54"/>
      <c r="L4190" s="56"/>
    </row>
    <row r="4191" spans="10:12" x14ac:dyDescent="0.25">
      <c r="J4191" s="54"/>
      <c r="L4191" s="56"/>
    </row>
    <row r="4192" spans="10:12" x14ac:dyDescent="0.25">
      <c r="J4192" s="54"/>
      <c r="L4192" s="56"/>
    </row>
    <row r="4193" spans="10:12" x14ac:dyDescent="0.25">
      <c r="J4193" s="54"/>
      <c r="L4193" s="56"/>
    </row>
    <row r="4194" spans="10:12" x14ac:dyDescent="0.25">
      <c r="J4194" s="54"/>
      <c r="L4194" s="56"/>
    </row>
    <row r="4195" spans="10:12" x14ac:dyDescent="0.25">
      <c r="J4195" s="54"/>
      <c r="L4195" s="56"/>
    </row>
    <row r="4196" spans="10:12" x14ac:dyDescent="0.25">
      <c r="J4196" s="54"/>
      <c r="L4196" s="56"/>
    </row>
    <row r="4197" spans="10:12" x14ac:dyDescent="0.25">
      <c r="J4197" s="54"/>
      <c r="L4197" s="56"/>
    </row>
    <row r="4198" spans="10:12" x14ac:dyDescent="0.25">
      <c r="J4198" s="54"/>
      <c r="L4198" s="56"/>
    </row>
    <row r="4199" spans="10:12" x14ac:dyDescent="0.25">
      <c r="J4199" s="54"/>
      <c r="L4199" s="56"/>
    </row>
    <row r="4200" spans="10:12" x14ac:dyDescent="0.25">
      <c r="J4200" s="54"/>
      <c r="L4200" s="56"/>
    </row>
    <row r="4201" spans="10:12" x14ac:dyDescent="0.25">
      <c r="J4201" s="54"/>
      <c r="L4201" s="56"/>
    </row>
    <row r="4202" spans="10:12" x14ac:dyDescent="0.25">
      <c r="J4202" s="54"/>
      <c r="L4202" s="56"/>
    </row>
    <row r="4203" spans="10:12" x14ac:dyDescent="0.25">
      <c r="J4203" s="54"/>
      <c r="L4203" s="56"/>
    </row>
    <row r="4204" spans="10:12" x14ac:dyDescent="0.25">
      <c r="J4204" s="54"/>
      <c r="L4204" s="56"/>
    </row>
    <row r="4205" spans="10:12" x14ac:dyDescent="0.25">
      <c r="J4205" s="54"/>
      <c r="L4205" s="56"/>
    </row>
    <row r="4206" spans="10:12" x14ac:dyDescent="0.25">
      <c r="J4206" s="54"/>
      <c r="L4206" s="56"/>
    </row>
    <row r="4207" spans="10:12" x14ac:dyDescent="0.25">
      <c r="J4207" s="54"/>
      <c r="L4207" s="56"/>
    </row>
    <row r="4208" spans="10:12" x14ac:dyDescent="0.25">
      <c r="J4208" s="54"/>
      <c r="L4208" s="56"/>
    </row>
    <row r="4209" spans="10:12" x14ac:dyDescent="0.25">
      <c r="J4209" s="54"/>
      <c r="L4209" s="56"/>
    </row>
    <row r="4210" spans="10:12" x14ac:dyDescent="0.25">
      <c r="J4210" s="54"/>
      <c r="L4210" s="56"/>
    </row>
    <row r="4211" spans="10:12" x14ac:dyDescent="0.25">
      <c r="J4211" s="54"/>
      <c r="L4211" s="56"/>
    </row>
    <row r="4212" spans="10:12" x14ac:dyDescent="0.25">
      <c r="J4212" s="54"/>
      <c r="L4212" s="56"/>
    </row>
    <row r="4213" spans="10:12" x14ac:dyDescent="0.25">
      <c r="J4213" s="54"/>
      <c r="L4213" s="56"/>
    </row>
    <row r="4214" spans="10:12" x14ac:dyDescent="0.25">
      <c r="J4214" s="54"/>
      <c r="L4214" s="56"/>
    </row>
    <row r="4215" spans="10:12" x14ac:dyDescent="0.25">
      <c r="J4215" s="54"/>
      <c r="L4215" s="56"/>
    </row>
    <row r="4216" spans="10:12" x14ac:dyDescent="0.25">
      <c r="J4216" s="54"/>
      <c r="L4216" s="56"/>
    </row>
    <row r="4217" spans="10:12" x14ac:dyDescent="0.25">
      <c r="J4217" s="54"/>
      <c r="L4217" s="56"/>
    </row>
    <row r="4218" spans="10:12" x14ac:dyDescent="0.25">
      <c r="J4218" s="54"/>
      <c r="L4218" s="56"/>
    </row>
    <row r="4219" spans="10:12" x14ac:dyDescent="0.25">
      <c r="J4219" s="54"/>
      <c r="L4219" s="56"/>
    </row>
    <row r="4220" spans="10:12" x14ac:dyDescent="0.25">
      <c r="J4220" s="54"/>
      <c r="L4220" s="56"/>
    </row>
    <row r="4221" spans="10:12" x14ac:dyDescent="0.25">
      <c r="J4221" s="54"/>
      <c r="L4221" s="56"/>
    </row>
    <row r="4222" spans="10:12" x14ac:dyDescent="0.25">
      <c r="J4222" s="54"/>
      <c r="L4222" s="56"/>
    </row>
    <row r="4223" spans="10:12" x14ac:dyDescent="0.25">
      <c r="J4223" s="54"/>
      <c r="L4223" s="56"/>
    </row>
    <row r="4224" spans="10:12" x14ac:dyDescent="0.25">
      <c r="J4224" s="54"/>
      <c r="L4224" s="56"/>
    </row>
    <row r="4225" spans="10:12" x14ac:dyDescent="0.25">
      <c r="J4225" s="54"/>
      <c r="L4225" s="56"/>
    </row>
    <row r="4226" spans="10:12" x14ac:dyDescent="0.25">
      <c r="J4226" s="54"/>
      <c r="L4226" s="56"/>
    </row>
    <row r="4227" spans="10:12" x14ac:dyDescent="0.25">
      <c r="J4227" s="54"/>
      <c r="L4227" s="56"/>
    </row>
    <row r="4228" spans="10:12" x14ac:dyDescent="0.25">
      <c r="J4228" s="54"/>
      <c r="L4228" s="56"/>
    </row>
    <row r="4229" spans="10:12" x14ac:dyDescent="0.25">
      <c r="J4229" s="54"/>
      <c r="L4229" s="56"/>
    </row>
    <row r="4230" spans="10:12" x14ac:dyDescent="0.25">
      <c r="J4230" s="54"/>
      <c r="L4230" s="56"/>
    </row>
    <row r="4231" spans="10:12" x14ac:dyDescent="0.25">
      <c r="J4231" s="54"/>
      <c r="L4231" s="56"/>
    </row>
    <row r="4232" spans="10:12" x14ac:dyDescent="0.25">
      <c r="J4232" s="54"/>
      <c r="L4232" s="56"/>
    </row>
    <row r="4233" spans="10:12" x14ac:dyDescent="0.25">
      <c r="J4233" s="54"/>
      <c r="L4233" s="56"/>
    </row>
    <row r="4234" spans="10:12" x14ac:dyDescent="0.25">
      <c r="J4234" s="54"/>
      <c r="L4234" s="56"/>
    </row>
    <row r="4235" spans="10:12" x14ac:dyDescent="0.25">
      <c r="J4235" s="54"/>
      <c r="L4235" s="56"/>
    </row>
    <row r="4236" spans="10:12" x14ac:dyDescent="0.25">
      <c r="J4236" s="54"/>
      <c r="L4236" s="56"/>
    </row>
    <row r="4237" spans="10:12" x14ac:dyDescent="0.25">
      <c r="J4237" s="54"/>
      <c r="L4237" s="56"/>
    </row>
    <row r="4238" spans="10:12" x14ac:dyDescent="0.25">
      <c r="J4238" s="54"/>
      <c r="L4238" s="56"/>
    </row>
    <row r="4239" spans="10:12" x14ac:dyDescent="0.25">
      <c r="J4239" s="54"/>
      <c r="L4239" s="56"/>
    </row>
    <row r="4240" spans="10:12" x14ac:dyDescent="0.25">
      <c r="J4240" s="54"/>
      <c r="L4240" s="56"/>
    </row>
    <row r="4241" spans="10:12" x14ac:dyDescent="0.25">
      <c r="J4241" s="54"/>
      <c r="L4241" s="56"/>
    </row>
    <row r="4242" spans="10:12" x14ac:dyDescent="0.25">
      <c r="J4242" s="54"/>
      <c r="L4242" s="56"/>
    </row>
    <row r="4243" spans="10:12" x14ac:dyDescent="0.25">
      <c r="J4243" s="54"/>
      <c r="L4243" s="56"/>
    </row>
    <row r="4244" spans="10:12" x14ac:dyDescent="0.25">
      <c r="J4244" s="54"/>
      <c r="L4244" s="56"/>
    </row>
    <row r="4245" spans="10:12" x14ac:dyDescent="0.25">
      <c r="J4245" s="54"/>
      <c r="L4245" s="56"/>
    </row>
    <row r="4246" spans="10:12" x14ac:dyDescent="0.25">
      <c r="J4246" s="54"/>
      <c r="L4246" s="56"/>
    </row>
    <row r="4247" spans="10:12" x14ac:dyDescent="0.25">
      <c r="J4247" s="54"/>
      <c r="L4247" s="56"/>
    </row>
    <row r="4248" spans="10:12" x14ac:dyDescent="0.25">
      <c r="J4248" s="54"/>
      <c r="L4248" s="56"/>
    </row>
    <row r="4249" spans="10:12" x14ac:dyDescent="0.25">
      <c r="J4249" s="54"/>
      <c r="L4249" s="56"/>
    </row>
    <row r="4250" spans="10:12" x14ac:dyDescent="0.25">
      <c r="J4250" s="54"/>
      <c r="L4250" s="56"/>
    </row>
    <row r="4251" spans="10:12" x14ac:dyDescent="0.25">
      <c r="J4251" s="54"/>
      <c r="L4251" s="56"/>
    </row>
    <row r="4252" spans="10:12" x14ac:dyDescent="0.25">
      <c r="J4252" s="54"/>
      <c r="L4252" s="56"/>
    </row>
    <row r="4253" spans="10:12" x14ac:dyDescent="0.25">
      <c r="J4253" s="54"/>
      <c r="L4253" s="56"/>
    </row>
    <row r="4254" spans="10:12" x14ac:dyDescent="0.25">
      <c r="J4254" s="54"/>
      <c r="L4254" s="56"/>
    </row>
    <row r="4255" spans="10:12" x14ac:dyDescent="0.25">
      <c r="J4255" s="54"/>
      <c r="L4255" s="56"/>
    </row>
    <row r="4256" spans="10:12" x14ac:dyDescent="0.25">
      <c r="J4256" s="54"/>
      <c r="L4256" s="56"/>
    </row>
    <row r="4257" spans="10:12" x14ac:dyDescent="0.25">
      <c r="J4257" s="54"/>
      <c r="L4257" s="56"/>
    </row>
    <row r="4258" spans="10:12" x14ac:dyDescent="0.25">
      <c r="J4258" s="54"/>
      <c r="L4258" s="56"/>
    </row>
    <row r="4259" spans="10:12" x14ac:dyDescent="0.25">
      <c r="J4259" s="54"/>
      <c r="L4259" s="56"/>
    </row>
    <row r="4260" spans="10:12" x14ac:dyDescent="0.25">
      <c r="J4260" s="54"/>
      <c r="L4260" s="56"/>
    </row>
    <row r="4261" spans="10:12" x14ac:dyDescent="0.25">
      <c r="J4261" s="54"/>
      <c r="L4261" s="56"/>
    </row>
    <row r="4262" spans="10:12" x14ac:dyDescent="0.25">
      <c r="J4262" s="54"/>
      <c r="L4262" s="56"/>
    </row>
    <row r="4263" spans="10:12" x14ac:dyDescent="0.25">
      <c r="J4263" s="54"/>
      <c r="L4263" s="56"/>
    </row>
    <row r="4264" spans="10:12" x14ac:dyDescent="0.25">
      <c r="J4264" s="54"/>
      <c r="L4264" s="56"/>
    </row>
    <row r="4265" spans="10:12" x14ac:dyDescent="0.25">
      <c r="J4265" s="54"/>
      <c r="L4265" s="56"/>
    </row>
    <row r="4266" spans="10:12" x14ac:dyDescent="0.25">
      <c r="J4266" s="54"/>
      <c r="L4266" s="56"/>
    </row>
    <row r="4267" spans="10:12" x14ac:dyDescent="0.25">
      <c r="J4267" s="54"/>
      <c r="L4267" s="56"/>
    </row>
    <row r="4268" spans="10:12" x14ac:dyDescent="0.25">
      <c r="J4268" s="54"/>
      <c r="L4268" s="56"/>
    </row>
    <row r="4269" spans="10:12" x14ac:dyDescent="0.25">
      <c r="J4269" s="54"/>
      <c r="L4269" s="56"/>
    </row>
    <row r="4270" spans="10:12" x14ac:dyDescent="0.25">
      <c r="J4270" s="54"/>
      <c r="L4270" s="56"/>
    </row>
    <row r="4271" spans="10:12" x14ac:dyDescent="0.25">
      <c r="J4271" s="54"/>
      <c r="L4271" s="56"/>
    </row>
    <row r="4272" spans="10:12" x14ac:dyDescent="0.25">
      <c r="J4272" s="54"/>
      <c r="L4272" s="56"/>
    </row>
    <row r="4273" spans="10:12" x14ac:dyDescent="0.25">
      <c r="J4273" s="54"/>
      <c r="L4273" s="56"/>
    </row>
    <row r="4274" spans="10:12" x14ac:dyDescent="0.25">
      <c r="J4274" s="54"/>
      <c r="L4274" s="56"/>
    </row>
    <row r="4275" spans="10:12" x14ac:dyDescent="0.25">
      <c r="J4275" s="54"/>
      <c r="L4275" s="56"/>
    </row>
    <row r="4276" spans="10:12" x14ac:dyDescent="0.25">
      <c r="J4276" s="54"/>
      <c r="L4276" s="56"/>
    </row>
    <row r="4277" spans="10:12" x14ac:dyDescent="0.25">
      <c r="J4277" s="54"/>
      <c r="L4277" s="56"/>
    </row>
    <row r="4278" spans="10:12" x14ac:dyDescent="0.25">
      <c r="J4278" s="54"/>
      <c r="L4278" s="56"/>
    </row>
    <row r="4279" spans="10:12" x14ac:dyDescent="0.25">
      <c r="J4279" s="54"/>
      <c r="L4279" s="56"/>
    </row>
    <row r="4280" spans="10:12" x14ac:dyDescent="0.25">
      <c r="J4280" s="54"/>
      <c r="L4280" s="56"/>
    </row>
    <row r="4281" spans="10:12" x14ac:dyDescent="0.25">
      <c r="J4281" s="54"/>
      <c r="L4281" s="56"/>
    </row>
    <row r="4282" spans="10:12" x14ac:dyDescent="0.25">
      <c r="J4282" s="54"/>
      <c r="L4282" s="56"/>
    </row>
    <row r="4283" spans="10:12" x14ac:dyDescent="0.25">
      <c r="J4283" s="54"/>
      <c r="L4283" s="56"/>
    </row>
    <row r="4284" spans="10:12" x14ac:dyDescent="0.25">
      <c r="J4284" s="54"/>
      <c r="L4284" s="56"/>
    </row>
    <row r="4285" spans="10:12" x14ac:dyDescent="0.25">
      <c r="J4285" s="54"/>
      <c r="L4285" s="56"/>
    </row>
    <row r="4286" spans="10:12" x14ac:dyDescent="0.25">
      <c r="J4286" s="54"/>
      <c r="L4286" s="56"/>
    </row>
    <row r="4287" spans="10:12" x14ac:dyDescent="0.25">
      <c r="J4287" s="54"/>
      <c r="L4287" s="56"/>
    </row>
    <row r="4288" spans="10:12" x14ac:dyDescent="0.25">
      <c r="J4288" s="54"/>
      <c r="L4288" s="56"/>
    </row>
    <row r="4289" spans="10:12" x14ac:dyDescent="0.25">
      <c r="J4289" s="54"/>
      <c r="L4289" s="56"/>
    </row>
    <row r="4290" spans="10:12" x14ac:dyDescent="0.25">
      <c r="J4290" s="54"/>
      <c r="L4290" s="56"/>
    </row>
    <row r="4291" spans="10:12" x14ac:dyDescent="0.25">
      <c r="J4291" s="54"/>
      <c r="L4291" s="56"/>
    </row>
    <row r="4292" spans="10:12" x14ac:dyDescent="0.25">
      <c r="J4292" s="54"/>
      <c r="L4292" s="56"/>
    </row>
    <row r="4293" spans="10:12" x14ac:dyDescent="0.25">
      <c r="J4293" s="54"/>
      <c r="L4293" s="56"/>
    </row>
    <row r="4294" spans="10:12" x14ac:dyDescent="0.25">
      <c r="J4294" s="54"/>
      <c r="L4294" s="56"/>
    </row>
    <row r="4295" spans="10:12" x14ac:dyDescent="0.25">
      <c r="J4295" s="54"/>
      <c r="L4295" s="56"/>
    </row>
    <row r="4296" spans="10:12" x14ac:dyDescent="0.25">
      <c r="J4296" s="54"/>
      <c r="L4296" s="56"/>
    </row>
    <row r="4297" spans="10:12" x14ac:dyDescent="0.25">
      <c r="J4297" s="54"/>
      <c r="L4297" s="56"/>
    </row>
    <row r="4298" spans="10:12" x14ac:dyDescent="0.25">
      <c r="J4298" s="54"/>
      <c r="L4298" s="56"/>
    </row>
    <row r="4299" spans="10:12" x14ac:dyDescent="0.25">
      <c r="J4299" s="54"/>
      <c r="L4299" s="56"/>
    </row>
    <row r="4300" spans="10:12" x14ac:dyDescent="0.25">
      <c r="J4300" s="54"/>
      <c r="L4300" s="56"/>
    </row>
    <row r="4301" spans="10:12" x14ac:dyDescent="0.25">
      <c r="J4301" s="54"/>
      <c r="L4301" s="56"/>
    </row>
    <row r="4302" spans="10:12" x14ac:dyDescent="0.25">
      <c r="J4302" s="54"/>
      <c r="L4302" s="56"/>
    </row>
    <row r="4303" spans="10:12" x14ac:dyDescent="0.25">
      <c r="J4303" s="54"/>
      <c r="L4303" s="56"/>
    </row>
    <row r="4304" spans="10:12" x14ac:dyDescent="0.25">
      <c r="J4304" s="54"/>
      <c r="L4304" s="56"/>
    </row>
    <row r="4305" spans="10:12" x14ac:dyDescent="0.25">
      <c r="J4305" s="54"/>
      <c r="L4305" s="56"/>
    </row>
    <row r="4306" spans="10:12" x14ac:dyDescent="0.25">
      <c r="J4306" s="54"/>
      <c r="L4306" s="56"/>
    </row>
    <row r="4307" spans="10:12" x14ac:dyDescent="0.25">
      <c r="J4307" s="54"/>
      <c r="L4307" s="56"/>
    </row>
    <row r="4308" spans="10:12" x14ac:dyDescent="0.25">
      <c r="J4308" s="54"/>
      <c r="L4308" s="56"/>
    </row>
    <row r="4309" spans="10:12" x14ac:dyDescent="0.25">
      <c r="J4309" s="54"/>
      <c r="L4309" s="56"/>
    </row>
    <row r="4310" spans="10:12" x14ac:dyDescent="0.25">
      <c r="J4310" s="54"/>
      <c r="L4310" s="56"/>
    </row>
    <row r="4311" spans="10:12" x14ac:dyDescent="0.25">
      <c r="J4311" s="54"/>
      <c r="L4311" s="56"/>
    </row>
    <row r="4312" spans="10:12" x14ac:dyDescent="0.25">
      <c r="J4312" s="54"/>
      <c r="L4312" s="56"/>
    </row>
    <row r="4313" spans="10:12" x14ac:dyDescent="0.25">
      <c r="J4313" s="54"/>
      <c r="L4313" s="56"/>
    </row>
    <row r="4314" spans="10:12" x14ac:dyDescent="0.25">
      <c r="J4314" s="54"/>
      <c r="L4314" s="56"/>
    </row>
    <row r="4315" spans="10:12" x14ac:dyDescent="0.25">
      <c r="J4315" s="54"/>
      <c r="L4315" s="56"/>
    </row>
    <row r="4316" spans="10:12" x14ac:dyDescent="0.25">
      <c r="J4316" s="54"/>
      <c r="L4316" s="56"/>
    </row>
    <row r="4317" spans="10:12" x14ac:dyDescent="0.25">
      <c r="J4317" s="54"/>
      <c r="L4317" s="56"/>
    </row>
    <row r="4318" spans="10:12" x14ac:dyDescent="0.25">
      <c r="J4318" s="54"/>
      <c r="L4318" s="56"/>
    </row>
    <row r="4319" spans="10:12" x14ac:dyDescent="0.25">
      <c r="J4319" s="54"/>
      <c r="L4319" s="56"/>
    </row>
    <row r="4320" spans="10:12" x14ac:dyDescent="0.25">
      <c r="J4320" s="54"/>
      <c r="L4320" s="56"/>
    </row>
    <row r="4321" spans="10:12" x14ac:dyDescent="0.25">
      <c r="J4321" s="54"/>
      <c r="L4321" s="56"/>
    </row>
    <row r="4322" spans="10:12" x14ac:dyDescent="0.25">
      <c r="J4322" s="54"/>
      <c r="L4322" s="56"/>
    </row>
    <row r="4323" spans="10:12" x14ac:dyDescent="0.25">
      <c r="J4323" s="54"/>
      <c r="L4323" s="56"/>
    </row>
    <row r="4324" spans="10:12" x14ac:dyDescent="0.25">
      <c r="J4324" s="54"/>
      <c r="L4324" s="56"/>
    </row>
    <row r="4325" spans="10:12" x14ac:dyDescent="0.25">
      <c r="J4325" s="54"/>
      <c r="L4325" s="56"/>
    </row>
    <row r="4326" spans="10:12" x14ac:dyDescent="0.25">
      <c r="J4326" s="54"/>
      <c r="L4326" s="56"/>
    </row>
    <row r="4327" spans="10:12" x14ac:dyDescent="0.25">
      <c r="J4327" s="54"/>
      <c r="L4327" s="56"/>
    </row>
    <row r="4328" spans="10:12" x14ac:dyDescent="0.25">
      <c r="J4328" s="54"/>
      <c r="L4328" s="56"/>
    </row>
    <row r="4329" spans="10:12" x14ac:dyDescent="0.25">
      <c r="J4329" s="54"/>
      <c r="L4329" s="56"/>
    </row>
    <row r="4330" spans="10:12" x14ac:dyDescent="0.25">
      <c r="J4330" s="54"/>
      <c r="L4330" s="56"/>
    </row>
    <row r="4331" spans="10:12" x14ac:dyDescent="0.25">
      <c r="J4331" s="54"/>
      <c r="L4331" s="56"/>
    </row>
    <row r="4332" spans="10:12" x14ac:dyDescent="0.25">
      <c r="J4332" s="54"/>
      <c r="L4332" s="56"/>
    </row>
    <row r="4333" spans="10:12" x14ac:dyDescent="0.25">
      <c r="J4333" s="54"/>
      <c r="L4333" s="56"/>
    </row>
    <row r="4334" spans="10:12" x14ac:dyDescent="0.25">
      <c r="J4334" s="54"/>
      <c r="L4334" s="56"/>
    </row>
    <row r="4335" spans="10:12" x14ac:dyDescent="0.25">
      <c r="J4335" s="54"/>
      <c r="L4335" s="56"/>
    </row>
    <row r="4336" spans="10:12" x14ac:dyDescent="0.25">
      <c r="J4336" s="54"/>
      <c r="L4336" s="56"/>
    </row>
    <row r="4337" spans="10:12" x14ac:dyDescent="0.25">
      <c r="J4337" s="54"/>
      <c r="L4337" s="56"/>
    </row>
    <row r="4338" spans="10:12" x14ac:dyDescent="0.25">
      <c r="J4338" s="54"/>
      <c r="L4338" s="56"/>
    </row>
    <row r="4339" spans="10:12" x14ac:dyDescent="0.25">
      <c r="J4339" s="54"/>
      <c r="L4339" s="56"/>
    </row>
    <row r="4340" spans="10:12" x14ac:dyDescent="0.25">
      <c r="J4340" s="54"/>
      <c r="L4340" s="56"/>
    </row>
    <row r="4341" spans="10:12" x14ac:dyDescent="0.25">
      <c r="J4341" s="54"/>
      <c r="L4341" s="56"/>
    </row>
    <row r="4342" spans="10:12" x14ac:dyDescent="0.25">
      <c r="J4342" s="54"/>
      <c r="L4342" s="56"/>
    </row>
    <row r="4343" spans="10:12" x14ac:dyDescent="0.25">
      <c r="J4343" s="54"/>
      <c r="L4343" s="56"/>
    </row>
    <row r="4344" spans="10:12" x14ac:dyDescent="0.25">
      <c r="J4344" s="54"/>
      <c r="L4344" s="56"/>
    </row>
    <row r="4345" spans="10:12" x14ac:dyDescent="0.25">
      <c r="J4345" s="54"/>
      <c r="L4345" s="56"/>
    </row>
    <row r="4346" spans="10:12" x14ac:dyDescent="0.25">
      <c r="J4346" s="54"/>
      <c r="L4346" s="56"/>
    </row>
    <row r="4347" spans="10:12" x14ac:dyDescent="0.25">
      <c r="J4347" s="54"/>
      <c r="L4347" s="56"/>
    </row>
    <row r="4348" spans="10:12" x14ac:dyDescent="0.25">
      <c r="J4348" s="54"/>
      <c r="L4348" s="56"/>
    </row>
    <row r="4349" spans="10:12" x14ac:dyDescent="0.25">
      <c r="J4349" s="54"/>
      <c r="L4349" s="56"/>
    </row>
    <row r="4350" spans="10:12" x14ac:dyDescent="0.25">
      <c r="J4350" s="54"/>
      <c r="L4350" s="56"/>
    </row>
    <row r="4351" spans="10:12" x14ac:dyDescent="0.25">
      <c r="J4351" s="54"/>
      <c r="L4351" s="56"/>
    </row>
    <row r="4352" spans="10:12" x14ac:dyDescent="0.25">
      <c r="J4352" s="54"/>
      <c r="L4352" s="56"/>
    </row>
    <row r="4353" spans="10:12" x14ac:dyDescent="0.25">
      <c r="J4353" s="54"/>
      <c r="L4353" s="56"/>
    </row>
    <row r="4354" spans="10:12" x14ac:dyDescent="0.25">
      <c r="J4354" s="54"/>
      <c r="L4354" s="56"/>
    </row>
    <row r="4355" spans="10:12" x14ac:dyDescent="0.25">
      <c r="J4355" s="54"/>
      <c r="L4355" s="56"/>
    </row>
    <row r="4356" spans="10:12" x14ac:dyDescent="0.25">
      <c r="J4356" s="54"/>
      <c r="L4356" s="56"/>
    </row>
    <row r="4357" spans="10:12" x14ac:dyDescent="0.25">
      <c r="J4357" s="54"/>
      <c r="L4357" s="56"/>
    </row>
    <row r="4358" spans="10:12" x14ac:dyDescent="0.25">
      <c r="J4358" s="54"/>
      <c r="L4358" s="56"/>
    </row>
    <row r="4359" spans="10:12" x14ac:dyDescent="0.25">
      <c r="J4359" s="54"/>
      <c r="L4359" s="56"/>
    </row>
    <row r="4360" spans="10:12" x14ac:dyDescent="0.25">
      <c r="J4360" s="54"/>
      <c r="L4360" s="56"/>
    </row>
    <row r="4361" spans="10:12" x14ac:dyDescent="0.25">
      <c r="J4361" s="54"/>
      <c r="L4361" s="56"/>
    </row>
    <row r="4362" spans="10:12" x14ac:dyDescent="0.25">
      <c r="J4362" s="54"/>
      <c r="L4362" s="56"/>
    </row>
    <row r="4363" spans="10:12" x14ac:dyDescent="0.25">
      <c r="J4363" s="54"/>
      <c r="L4363" s="56"/>
    </row>
    <row r="4364" spans="10:12" x14ac:dyDescent="0.25">
      <c r="J4364" s="54"/>
      <c r="L4364" s="56"/>
    </row>
    <row r="4365" spans="10:12" x14ac:dyDescent="0.25">
      <c r="J4365" s="54"/>
      <c r="L4365" s="56"/>
    </row>
    <row r="4366" spans="10:12" x14ac:dyDescent="0.25">
      <c r="J4366" s="54"/>
      <c r="L4366" s="56"/>
    </row>
    <row r="4367" spans="10:12" x14ac:dyDescent="0.25">
      <c r="J4367" s="54"/>
      <c r="L4367" s="56"/>
    </row>
    <row r="4368" spans="10:12" x14ac:dyDescent="0.25">
      <c r="J4368" s="54"/>
      <c r="L4368" s="56"/>
    </row>
    <row r="4369" spans="10:12" x14ac:dyDescent="0.25">
      <c r="J4369" s="54"/>
      <c r="L4369" s="56"/>
    </row>
    <row r="4370" spans="10:12" x14ac:dyDescent="0.25">
      <c r="J4370" s="54"/>
      <c r="L4370" s="56"/>
    </row>
    <row r="4371" spans="10:12" x14ac:dyDescent="0.25">
      <c r="J4371" s="54"/>
      <c r="L4371" s="56"/>
    </row>
    <row r="4372" spans="10:12" x14ac:dyDescent="0.25">
      <c r="J4372" s="54"/>
      <c r="L4372" s="56"/>
    </row>
    <row r="4373" spans="10:12" x14ac:dyDescent="0.25">
      <c r="J4373" s="54"/>
      <c r="L4373" s="56"/>
    </row>
    <row r="4374" spans="10:12" x14ac:dyDescent="0.25">
      <c r="J4374" s="54"/>
      <c r="L4374" s="56"/>
    </row>
    <row r="4375" spans="10:12" x14ac:dyDescent="0.25">
      <c r="J4375" s="54"/>
      <c r="L4375" s="56"/>
    </row>
    <row r="4376" spans="10:12" x14ac:dyDescent="0.25">
      <c r="J4376" s="54"/>
      <c r="L4376" s="56"/>
    </row>
    <row r="4377" spans="10:12" x14ac:dyDescent="0.25">
      <c r="J4377" s="54"/>
      <c r="L4377" s="56"/>
    </row>
    <row r="4378" spans="10:12" x14ac:dyDescent="0.25">
      <c r="J4378" s="54"/>
      <c r="L4378" s="56"/>
    </row>
    <row r="4379" spans="10:12" x14ac:dyDescent="0.25">
      <c r="J4379" s="54"/>
      <c r="L4379" s="56"/>
    </row>
    <row r="4380" spans="10:12" x14ac:dyDescent="0.25">
      <c r="J4380" s="54"/>
      <c r="L4380" s="56"/>
    </row>
    <row r="4381" spans="10:12" x14ac:dyDescent="0.25">
      <c r="J4381" s="54"/>
      <c r="L4381" s="56"/>
    </row>
    <row r="4382" spans="10:12" x14ac:dyDescent="0.25">
      <c r="J4382" s="54"/>
      <c r="L4382" s="56"/>
    </row>
    <row r="4383" spans="10:12" x14ac:dyDescent="0.25">
      <c r="J4383" s="54"/>
      <c r="L4383" s="56"/>
    </row>
    <row r="4384" spans="10:12" x14ac:dyDescent="0.25">
      <c r="J4384" s="54"/>
      <c r="L4384" s="56"/>
    </row>
    <row r="4385" spans="10:12" x14ac:dyDescent="0.25">
      <c r="J4385" s="54"/>
      <c r="L4385" s="56"/>
    </row>
    <row r="4386" spans="10:12" x14ac:dyDescent="0.25">
      <c r="J4386" s="54"/>
      <c r="L4386" s="56"/>
    </row>
    <row r="4387" spans="10:12" x14ac:dyDescent="0.25">
      <c r="J4387" s="54"/>
      <c r="L4387" s="56"/>
    </row>
    <row r="4388" spans="10:12" x14ac:dyDescent="0.25">
      <c r="J4388" s="54"/>
      <c r="L4388" s="56"/>
    </row>
    <row r="4389" spans="10:12" x14ac:dyDescent="0.25">
      <c r="J4389" s="54"/>
      <c r="L4389" s="56"/>
    </row>
    <row r="4390" spans="10:12" x14ac:dyDescent="0.25">
      <c r="J4390" s="54"/>
      <c r="L4390" s="56"/>
    </row>
    <row r="4391" spans="10:12" x14ac:dyDescent="0.25">
      <c r="J4391" s="54"/>
      <c r="L4391" s="56"/>
    </row>
    <row r="4392" spans="10:12" x14ac:dyDescent="0.25">
      <c r="J4392" s="54"/>
      <c r="L4392" s="56"/>
    </row>
    <row r="4393" spans="10:12" x14ac:dyDescent="0.25">
      <c r="J4393" s="54"/>
      <c r="L4393" s="56"/>
    </row>
    <row r="4394" spans="10:12" x14ac:dyDescent="0.25">
      <c r="J4394" s="54"/>
      <c r="L4394" s="56"/>
    </row>
    <row r="4395" spans="10:12" x14ac:dyDescent="0.25">
      <c r="J4395" s="54"/>
      <c r="L4395" s="56"/>
    </row>
    <row r="4396" spans="10:12" x14ac:dyDescent="0.25">
      <c r="J4396" s="54"/>
      <c r="L4396" s="56"/>
    </row>
    <row r="4397" spans="10:12" x14ac:dyDescent="0.25">
      <c r="J4397" s="54"/>
      <c r="L4397" s="56"/>
    </row>
    <row r="4398" spans="10:12" x14ac:dyDescent="0.25">
      <c r="J4398" s="54"/>
      <c r="L4398" s="56"/>
    </row>
    <row r="4399" spans="10:12" x14ac:dyDescent="0.25">
      <c r="J4399" s="54"/>
      <c r="L4399" s="56"/>
    </row>
    <row r="4400" spans="10:12" x14ac:dyDescent="0.25">
      <c r="J4400" s="54"/>
      <c r="L4400" s="56"/>
    </row>
    <row r="4401" spans="10:12" x14ac:dyDescent="0.25">
      <c r="J4401" s="54"/>
      <c r="L4401" s="56"/>
    </row>
    <row r="4402" spans="10:12" x14ac:dyDescent="0.25">
      <c r="J4402" s="54"/>
      <c r="L4402" s="56"/>
    </row>
    <row r="4403" spans="10:12" x14ac:dyDescent="0.25">
      <c r="J4403" s="54"/>
      <c r="L4403" s="56"/>
    </row>
    <row r="4404" spans="10:12" x14ac:dyDescent="0.25">
      <c r="J4404" s="54"/>
      <c r="L4404" s="56"/>
    </row>
    <row r="4405" spans="10:12" x14ac:dyDescent="0.25">
      <c r="J4405" s="54"/>
      <c r="L4405" s="56"/>
    </row>
    <row r="4406" spans="10:12" x14ac:dyDescent="0.25">
      <c r="J4406" s="54"/>
      <c r="L4406" s="56"/>
    </row>
    <row r="4407" spans="10:12" x14ac:dyDescent="0.25">
      <c r="J4407" s="54"/>
      <c r="L4407" s="56"/>
    </row>
    <row r="4408" spans="10:12" x14ac:dyDescent="0.25">
      <c r="J4408" s="54"/>
      <c r="L4408" s="56"/>
    </row>
    <row r="4409" spans="10:12" x14ac:dyDescent="0.25">
      <c r="J4409" s="54"/>
      <c r="L4409" s="56"/>
    </row>
    <row r="4410" spans="10:12" x14ac:dyDescent="0.25">
      <c r="J4410" s="54"/>
      <c r="L4410" s="56"/>
    </row>
    <row r="4411" spans="10:12" x14ac:dyDescent="0.25">
      <c r="J4411" s="54"/>
      <c r="L4411" s="56"/>
    </row>
    <row r="4412" spans="10:12" x14ac:dyDescent="0.25">
      <c r="J4412" s="54"/>
      <c r="L4412" s="56"/>
    </row>
    <row r="4413" spans="10:12" x14ac:dyDescent="0.25">
      <c r="J4413" s="54"/>
      <c r="L4413" s="56"/>
    </row>
    <row r="4414" spans="10:12" x14ac:dyDescent="0.25">
      <c r="J4414" s="54"/>
      <c r="L4414" s="56"/>
    </row>
    <row r="4415" spans="10:12" x14ac:dyDescent="0.25">
      <c r="J4415" s="54"/>
      <c r="L4415" s="56"/>
    </row>
    <row r="4416" spans="10:12" x14ac:dyDescent="0.25">
      <c r="J4416" s="54"/>
      <c r="L4416" s="56"/>
    </row>
    <row r="4417" spans="10:12" x14ac:dyDescent="0.25">
      <c r="J4417" s="54"/>
      <c r="L4417" s="56"/>
    </row>
    <row r="4418" spans="10:12" x14ac:dyDescent="0.25">
      <c r="J4418" s="54"/>
      <c r="L4418" s="56"/>
    </row>
    <row r="4419" spans="10:12" x14ac:dyDescent="0.25">
      <c r="J4419" s="54"/>
      <c r="L4419" s="56"/>
    </row>
    <row r="4420" spans="10:12" x14ac:dyDescent="0.25">
      <c r="J4420" s="54"/>
      <c r="L4420" s="56"/>
    </row>
    <row r="4421" spans="10:12" x14ac:dyDescent="0.25">
      <c r="J4421" s="54"/>
      <c r="L4421" s="56"/>
    </row>
    <row r="4422" spans="10:12" x14ac:dyDescent="0.25">
      <c r="J4422" s="54"/>
      <c r="L4422" s="56"/>
    </row>
    <row r="4423" spans="10:12" x14ac:dyDescent="0.25">
      <c r="J4423" s="54"/>
      <c r="L4423" s="56"/>
    </row>
    <row r="4424" spans="10:12" x14ac:dyDescent="0.25">
      <c r="J4424" s="54"/>
      <c r="L4424" s="56"/>
    </row>
    <row r="4425" spans="10:12" x14ac:dyDescent="0.25">
      <c r="J4425" s="54"/>
      <c r="L4425" s="56"/>
    </row>
    <row r="4426" spans="10:12" x14ac:dyDescent="0.25">
      <c r="J4426" s="54"/>
      <c r="L4426" s="56"/>
    </row>
    <row r="4427" spans="10:12" x14ac:dyDescent="0.25">
      <c r="J4427" s="54"/>
      <c r="L4427" s="56"/>
    </row>
    <row r="4428" spans="10:12" x14ac:dyDescent="0.25">
      <c r="J4428" s="54"/>
      <c r="L4428" s="56"/>
    </row>
    <row r="4429" spans="10:12" x14ac:dyDescent="0.25">
      <c r="J4429" s="54"/>
      <c r="L4429" s="56"/>
    </row>
    <row r="4430" spans="10:12" x14ac:dyDescent="0.25">
      <c r="J4430" s="54"/>
      <c r="L4430" s="56"/>
    </row>
    <row r="4431" spans="10:12" x14ac:dyDescent="0.25">
      <c r="J4431" s="54"/>
      <c r="L4431" s="56"/>
    </row>
    <row r="4432" spans="10:12" x14ac:dyDescent="0.25">
      <c r="J4432" s="54"/>
      <c r="L4432" s="56"/>
    </row>
    <row r="4433" spans="10:12" x14ac:dyDescent="0.25">
      <c r="J4433" s="54"/>
      <c r="L4433" s="56"/>
    </row>
    <row r="4434" spans="10:12" x14ac:dyDescent="0.25">
      <c r="J4434" s="54"/>
      <c r="L4434" s="56"/>
    </row>
    <row r="4435" spans="10:12" x14ac:dyDescent="0.25">
      <c r="J4435" s="54"/>
      <c r="L4435" s="56"/>
    </row>
    <row r="4436" spans="10:12" x14ac:dyDescent="0.25">
      <c r="J4436" s="54"/>
      <c r="L4436" s="56"/>
    </row>
    <row r="4437" spans="10:12" x14ac:dyDescent="0.25">
      <c r="J4437" s="54"/>
      <c r="L4437" s="56"/>
    </row>
    <row r="4438" spans="10:12" x14ac:dyDescent="0.25">
      <c r="J4438" s="54"/>
      <c r="L4438" s="56"/>
    </row>
    <row r="4439" spans="10:12" x14ac:dyDescent="0.25">
      <c r="J4439" s="54"/>
      <c r="L4439" s="56"/>
    </row>
    <row r="4440" spans="10:12" x14ac:dyDescent="0.25">
      <c r="J4440" s="54"/>
      <c r="L4440" s="56"/>
    </row>
    <row r="4441" spans="10:12" x14ac:dyDescent="0.25">
      <c r="J4441" s="54"/>
      <c r="L4441" s="56"/>
    </row>
    <row r="4442" spans="10:12" x14ac:dyDescent="0.25">
      <c r="J4442" s="54"/>
      <c r="L4442" s="56"/>
    </row>
    <row r="4443" spans="10:12" x14ac:dyDescent="0.25">
      <c r="J4443" s="54"/>
      <c r="L4443" s="56"/>
    </row>
    <row r="4444" spans="10:12" x14ac:dyDescent="0.25">
      <c r="J4444" s="54"/>
      <c r="L4444" s="56"/>
    </row>
    <row r="4445" spans="10:12" x14ac:dyDescent="0.25">
      <c r="J4445" s="54"/>
      <c r="L4445" s="56"/>
    </row>
    <row r="4446" spans="10:12" x14ac:dyDescent="0.25">
      <c r="J4446" s="54"/>
      <c r="L4446" s="56"/>
    </row>
    <row r="4447" spans="10:12" x14ac:dyDescent="0.25">
      <c r="J4447" s="54"/>
      <c r="L4447" s="56"/>
    </row>
    <row r="4448" spans="10:12" x14ac:dyDescent="0.25">
      <c r="J4448" s="54"/>
      <c r="L4448" s="56"/>
    </row>
    <row r="4449" spans="10:12" x14ac:dyDescent="0.25">
      <c r="J4449" s="54"/>
      <c r="L4449" s="56"/>
    </row>
    <row r="4450" spans="10:12" x14ac:dyDescent="0.25">
      <c r="J4450" s="54"/>
      <c r="L4450" s="56"/>
    </row>
    <row r="4451" spans="10:12" x14ac:dyDescent="0.25">
      <c r="J4451" s="54"/>
      <c r="L4451" s="56"/>
    </row>
    <row r="4452" spans="10:12" x14ac:dyDescent="0.25">
      <c r="J4452" s="54"/>
      <c r="L4452" s="56"/>
    </row>
    <row r="4453" spans="10:12" x14ac:dyDescent="0.25">
      <c r="J4453" s="54"/>
      <c r="L4453" s="56"/>
    </row>
    <row r="4454" spans="10:12" x14ac:dyDescent="0.25">
      <c r="J4454" s="54"/>
      <c r="L4454" s="56"/>
    </row>
    <row r="4455" spans="10:12" x14ac:dyDescent="0.25">
      <c r="J4455" s="54"/>
      <c r="L4455" s="56"/>
    </row>
    <row r="4456" spans="10:12" x14ac:dyDescent="0.25">
      <c r="J4456" s="54"/>
      <c r="L4456" s="56"/>
    </row>
    <row r="4457" spans="10:12" x14ac:dyDescent="0.25">
      <c r="J4457" s="54"/>
      <c r="L4457" s="56"/>
    </row>
    <row r="4458" spans="10:12" x14ac:dyDescent="0.25">
      <c r="J4458" s="54"/>
      <c r="L4458" s="56"/>
    </row>
    <row r="4459" spans="10:12" x14ac:dyDescent="0.25">
      <c r="J4459" s="54"/>
      <c r="L4459" s="56"/>
    </row>
    <row r="4460" spans="10:12" x14ac:dyDescent="0.25">
      <c r="J4460" s="54"/>
      <c r="L4460" s="56"/>
    </row>
    <row r="4461" spans="10:12" x14ac:dyDescent="0.25">
      <c r="J4461" s="54"/>
      <c r="L4461" s="56"/>
    </row>
    <row r="4462" spans="10:12" x14ac:dyDescent="0.25">
      <c r="J4462" s="54"/>
      <c r="L4462" s="56"/>
    </row>
    <row r="4463" spans="10:12" x14ac:dyDescent="0.25">
      <c r="J4463" s="54"/>
      <c r="L4463" s="56"/>
    </row>
    <row r="4464" spans="10:12" x14ac:dyDescent="0.25">
      <c r="J4464" s="54"/>
      <c r="L4464" s="56"/>
    </row>
    <row r="4465" spans="10:12" x14ac:dyDescent="0.25">
      <c r="J4465" s="54"/>
      <c r="L4465" s="56"/>
    </row>
    <row r="4466" spans="10:12" x14ac:dyDescent="0.25">
      <c r="J4466" s="54"/>
      <c r="L4466" s="56"/>
    </row>
    <row r="4467" spans="10:12" x14ac:dyDescent="0.25">
      <c r="J4467" s="54"/>
      <c r="L4467" s="56"/>
    </row>
    <row r="4468" spans="10:12" x14ac:dyDescent="0.25">
      <c r="J4468" s="54"/>
      <c r="L4468" s="56"/>
    </row>
    <row r="4469" spans="10:12" x14ac:dyDescent="0.25">
      <c r="J4469" s="54"/>
      <c r="L4469" s="56"/>
    </row>
    <row r="4470" spans="10:12" x14ac:dyDescent="0.25">
      <c r="J4470" s="54"/>
      <c r="L4470" s="56"/>
    </row>
    <row r="4471" spans="10:12" x14ac:dyDescent="0.25">
      <c r="J4471" s="54"/>
      <c r="L4471" s="56"/>
    </row>
    <row r="4472" spans="10:12" x14ac:dyDescent="0.25">
      <c r="J4472" s="54"/>
      <c r="L4472" s="56"/>
    </row>
    <row r="4473" spans="10:12" x14ac:dyDescent="0.25">
      <c r="J4473" s="54"/>
      <c r="L4473" s="56"/>
    </row>
    <row r="4474" spans="10:12" x14ac:dyDescent="0.25">
      <c r="J4474" s="54"/>
      <c r="L4474" s="56"/>
    </row>
    <row r="4475" spans="10:12" x14ac:dyDescent="0.25">
      <c r="J4475" s="54"/>
      <c r="L4475" s="56"/>
    </row>
    <row r="4476" spans="10:12" x14ac:dyDescent="0.25">
      <c r="J4476" s="54"/>
      <c r="L4476" s="56"/>
    </row>
    <row r="4477" spans="10:12" x14ac:dyDescent="0.25">
      <c r="J4477" s="54"/>
      <c r="L4477" s="56"/>
    </row>
    <row r="4478" spans="10:12" x14ac:dyDescent="0.25">
      <c r="J4478" s="54"/>
      <c r="L4478" s="56"/>
    </row>
    <row r="4479" spans="10:12" x14ac:dyDescent="0.25">
      <c r="J4479" s="54"/>
      <c r="L4479" s="56"/>
    </row>
    <row r="4480" spans="10:12" x14ac:dyDescent="0.25">
      <c r="J4480" s="54"/>
      <c r="L4480" s="56"/>
    </row>
    <row r="4481" spans="10:12" x14ac:dyDescent="0.25">
      <c r="J4481" s="54"/>
      <c r="L4481" s="56"/>
    </row>
    <row r="4482" spans="10:12" x14ac:dyDescent="0.25">
      <c r="J4482" s="54"/>
      <c r="L4482" s="56"/>
    </row>
    <row r="4483" spans="10:12" x14ac:dyDescent="0.25">
      <c r="J4483" s="54"/>
      <c r="L4483" s="56"/>
    </row>
    <row r="4484" spans="10:12" x14ac:dyDescent="0.25">
      <c r="J4484" s="54"/>
      <c r="L4484" s="56"/>
    </row>
    <row r="4485" spans="10:12" x14ac:dyDescent="0.25">
      <c r="J4485" s="54"/>
      <c r="L4485" s="56"/>
    </row>
    <row r="4486" spans="10:12" x14ac:dyDescent="0.25">
      <c r="J4486" s="54"/>
      <c r="L4486" s="56"/>
    </row>
    <row r="4487" spans="10:12" x14ac:dyDescent="0.25">
      <c r="J4487" s="54"/>
      <c r="L4487" s="56"/>
    </row>
    <row r="4488" spans="10:12" x14ac:dyDescent="0.25">
      <c r="J4488" s="54"/>
      <c r="L4488" s="56"/>
    </row>
    <row r="4489" spans="10:12" x14ac:dyDescent="0.25">
      <c r="J4489" s="54"/>
      <c r="L4489" s="56"/>
    </row>
    <row r="4490" spans="10:12" x14ac:dyDescent="0.25">
      <c r="J4490" s="54"/>
      <c r="L4490" s="56"/>
    </row>
    <row r="4491" spans="10:12" x14ac:dyDescent="0.25">
      <c r="J4491" s="54"/>
      <c r="L4491" s="56"/>
    </row>
    <row r="4492" spans="10:12" x14ac:dyDescent="0.25">
      <c r="J4492" s="54"/>
      <c r="L4492" s="56"/>
    </row>
    <row r="4493" spans="10:12" x14ac:dyDescent="0.25">
      <c r="J4493" s="54"/>
      <c r="L4493" s="56"/>
    </row>
    <row r="4494" spans="10:12" x14ac:dyDescent="0.25">
      <c r="J4494" s="54"/>
      <c r="L4494" s="56"/>
    </row>
    <row r="4495" spans="10:12" x14ac:dyDescent="0.25">
      <c r="J4495" s="54"/>
      <c r="L4495" s="56"/>
    </row>
    <row r="4496" spans="10:12" x14ac:dyDescent="0.25">
      <c r="J4496" s="54"/>
      <c r="L4496" s="56"/>
    </row>
    <row r="4497" spans="10:12" x14ac:dyDescent="0.25">
      <c r="J4497" s="54"/>
      <c r="L4497" s="56"/>
    </row>
    <row r="4498" spans="10:12" x14ac:dyDescent="0.25">
      <c r="J4498" s="54"/>
      <c r="L4498" s="56"/>
    </row>
    <row r="4499" spans="10:12" x14ac:dyDescent="0.25">
      <c r="J4499" s="54"/>
      <c r="L4499" s="56"/>
    </row>
    <row r="4500" spans="10:12" x14ac:dyDescent="0.25">
      <c r="J4500" s="54"/>
      <c r="L4500" s="56"/>
    </row>
    <row r="4501" spans="10:12" x14ac:dyDescent="0.25">
      <c r="J4501" s="54"/>
      <c r="L4501" s="56"/>
    </row>
    <row r="4502" spans="10:12" x14ac:dyDescent="0.25">
      <c r="J4502" s="54"/>
      <c r="L4502" s="56"/>
    </row>
    <row r="4503" spans="10:12" x14ac:dyDescent="0.25">
      <c r="J4503" s="54"/>
      <c r="L4503" s="56"/>
    </row>
    <row r="4504" spans="10:12" x14ac:dyDescent="0.25">
      <c r="J4504" s="54"/>
      <c r="L4504" s="56"/>
    </row>
    <row r="4505" spans="10:12" x14ac:dyDescent="0.25">
      <c r="J4505" s="54"/>
      <c r="L4505" s="56"/>
    </row>
    <row r="4506" spans="10:12" x14ac:dyDescent="0.25">
      <c r="J4506" s="54"/>
      <c r="L4506" s="56"/>
    </row>
    <row r="4507" spans="10:12" x14ac:dyDescent="0.25">
      <c r="J4507" s="54"/>
      <c r="L4507" s="56"/>
    </row>
    <row r="4508" spans="10:12" x14ac:dyDescent="0.25">
      <c r="J4508" s="54"/>
      <c r="L4508" s="56"/>
    </row>
    <row r="4509" spans="10:12" x14ac:dyDescent="0.25">
      <c r="J4509" s="54"/>
      <c r="L4509" s="56"/>
    </row>
    <row r="4510" spans="10:12" x14ac:dyDescent="0.25">
      <c r="J4510" s="54"/>
      <c r="L4510" s="56"/>
    </row>
    <row r="4511" spans="10:12" x14ac:dyDescent="0.25">
      <c r="J4511" s="54"/>
      <c r="L4511" s="56"/>
    </row>
    <row r="4512" spans="10:12" x14ac:dyDescent="0.25">
      <c r="J4512" s="54"/>
      <c r="L4512" s="56"/>
    </row>
    <row r="4513" spans="10:12" x14ac:dyDescent="0.25">
      <c r="J4513" s="54"/>
      <c r="L4513" s="56"/>
    </row>
    <row r="4514" spans="10:12" x14ac:dyDescent="0.25">
      <c r="J4514" s="54"/>
      <c r="L4514" s="56"/>
    </row>
    <row r="4515" spans="10:12" x14ac:dyDescent="0.25">
      <c r="J4515" s="54"/>
      <c r="L4515" s="56"/>
    </row>
    <row r="4516" spans="10:12" x14ac:dyDescent="0.25">
      <c r="J4516" s="54"/>
      <c r="L4516" s="56"/>
    </row>
    <row r="4517" spans="10:12" x14ac:dyDescent="0.25">
      <c r="J4517" s="54"/>
      <c r="L4517" s="56"/>
    </row>
    <row r="4518" spans="10:12" x14ac:dyDescent="0.25">
      <c r="J4518" s="54"/>
      <c r="L4518" s="56"/>
    </row>
    <row r="4519" spans="10:12" x14ac:dyDescent="0.25">
      <c r="J4519" s="54"/>
      <c r="L4519" s="56"/>
    </row>
    <row r="4520" spans="10:12" x14ac:dyDescent="0.25">
      <c r="J4520" s="54"/>
      <c r="L4520" s="56"/>
    </row>
    <row r="4521" spans="10:12" x14ac:dyDescent="0.25">
      <c r="J4521" s="54"/>
      <c r="L4521" s="56"/>
    </row>
    <row r="4522" spans="10:12" x14ac:dyDescent="0.25">
      <c r="J4522" s="54"/>
      <c r="L4522" s="56"/>
    </row>
    <row r="4523" spans="10:12" x14ac:dyDescent="0.25">
      <c r="J4523" s="54"/>
      <c r="L4523" s="56"/>
    </row>
    <row r="4524" spans="10:12" x14ac:dyDescent="0.25">
      <c r="J4524" s="54"/>
      <c r="L4524" s="56"/>
    </row>
    <row r="4525" spans="10:12" x14ac:dyDescent="0.25">
      <c r="J4525" s="54"/>
      <c r="L4525" s="56"/>
    </row>
    <row r="4526" spans="10:12" x14ac:dyDescent="0.25">
      <c r="J4526" s="54"/>
      <c r="L4526" s="56"/>
    </row>
    <row r="4527" spans="10:12" x14ac:dyDescent="0.25">
      <c r="J4527" s="54"/>
      <c r="L4527" s="56"/>
    </row>
    <row r="4528" spans="10:12" x14ac:dyDescent="0.25">
      <c r="J4528" s="54"/>
      <c r="L4528" s="56"/>
    </row>
    <row r="4529" spans="10:12" x14ac:dyDescent="0.25">
      <c r="J4529" s="54"/>
      <c r="L4529" s="56"/>
    </row>
    <row r="4530" spans="10:12" x14ac:dyDescent="0.25">
      <c r="J4530" s="54"/>
      <c r="L4530" s="56"/>
    </row>
    <row r="4531" spans="10:12" x14ac:dyDescent="0.25">
      <c r="J4531" s="54"/>
      <c r="L4531" s="56"/>
    </row>
    <row r="4532" spans="10:12" x14ac:dyDescent="0.25">
      <c r="J4532" s="54"/>
      <c r="L4532" s="56"/>
    </row>
    <row r="4533" spans="10:12" x14ac:dyDescent="0.25">
      <c r="J4533" s="54"/>
      <c r="L4533" s="56"/>
    </row>
    <row r="4534" spans="10:12" x14ac:dyDescent="0.25">
      <c r="J4534" s="54"/>
      <c r="L4534" s="56"/>
    </row>
    <row r="4535" spans="10:12" x14ac:dyDescent="0.25">
      <c r="J4535" s="54"/>
      <c r="L4535" s="56"/>
    </row>
    <row r="4536" spans="10:12" x14ac:dyDescent="0.25">
      <c r="J4536" s="54"/>
      <c r="L4536" s="56"/>
    </row>
    <row r="4537" spans="10:12" x14ac:dyDescent="0.25">
      <c r="J4537" s="54"/>
      <c r="L4537" s="56"/>
    </row>
    <row r="4538" spans="10:12" x14ac:dyDescent="0.25">
      <c r="J4538" s="54"/>
      <c r="L4538" s="56"/>
    </row>
    <row r="4539" spans="10:12" x14ac:dyDescent="0.25">
      <c r="J4539" s="54"/>
      <c r="L4539" s="56"/>
    </row>
    <row r="4540" spans="10:12" x14ac:dyDescent="0.25">
      <c r="J4540" s="54"/>
      <c r="L4540" s="56"/>
    </row>
    <row r="4541" spans="10:12" x14ac:dyDescent="0.25">
      <c r="J4541" s="54"/>
      <c r="L4541" s="56"/>
    </row>
    <row r="4542" spans="10:12" x14ac:dyDescent="0.25">
      <c r="J4542" s="54"/>
      <c r="L4542" s="56"/>
    </row>
    <row r="4543" spans="10:12" x14ac:dyDescent="0.25">
      <c r="J4543" s="54"/>
      <c r="L4543" s="56"/>
    </row>
    <row r="4544" spans="10:12" x14ac:dyDescent="0.25">
      <c r="J4544" s="54"/>
      <c r="L4544" s="56"/>
    </row>
    <row r="4545" spans="10:12" x14ac:dyDescent="0.25">
      <c r="J4545" s="54"/>
      <c r="L4545" s="56"/>
    </row>
    <row r="4546" spans="10:12" x14ac:dyDescent="0.25">
      <c r="J4546" s="54"/>
      <c r="L4546" s="56"/>
    </row>
    <row r="4547" spans="10:12" x14ac:dyDescent="0.25">
      <c r="J4547" s="54"/>
      <c r="L4547" s="56"/>
    </row>
    <row r="4548" spans="10:12" x14ac:dyDescent="0.25">
      <c r="J4548" s="54"/>
      <c r="L4548" s="56"/>
    </row>
    <row r="4549" spans="10:12" x14ac:dyDescent="0.25">
      <c r="J4549" s="54"/>
      <c r="L4549" s="56"/>
    </row>
    <row r="4550" spans="10:12" x14ac:dyDescent="0.25">
      <c r="J4550" s="54"/>
      <c r="L4550" s="56"/>
    </row>
    <row r="4551" spans="10:12" x14ac:dyDescent="0.25">
      <c r="J4551" s="54"/>
      <c r="L4551" s="56"/>
    </row>
    <row r="4552" spans="10:12" x14ac:dyDescent="0.25">
      <c r="J4552" s="54"/>
      <c r="L4552" s="56"/>
    </row>
    <row r="4553" spans="10:12" x14ac:dyDescent="0.25">
      <c r="J4553" s="54"/>
      <c r="L4553" s="56"/>
    </row>
    <row r="4554" spans="10:12" x14ac:dyDescent="0.25">
      <c r="J4554" s="54"/>
      <c r="L4554" s="56"/>
    </row>
    <row r="4555" spans="10:12" x14ac:dyDescent="0.25">
      <c r="J4555" s="54"/>
      <c r="L4555" s="56"/>
    </row>
    <row r="4556" spans="10:12" x14ac:dyDescent="0.25">
      <c r="J4556" s="54"/>
      <c r="L4556" s="56"/>
    </row>
    <row r="4557" spans="10:12" x14ac:dyDescent="0.25">
      <c r="J4557" s="54"/>
      <c r="L4557" s="56"/>
    </row>
    <row r="4558" spans="10:12" x14ac:dyDescent="0.25">
      <c r="J4558" s="54"/>
      <c r="L4558" s="56"/>
    </row>
    <row r="4559" spans="10:12" x14ac:dyDescent="0.25">
      <c r="J4559" s="54"/>
      <c r="L4559" s="56"/>
    </row>
    <row r="4560" spans="10:12" x14ac:dyDescent="0.25">
      <c r="J4560" s="54"/>
      <c r="L4560" s="56"/>
    </row>
    <row r="4561" spans="10:12" x14ac:dyDescent="0.25">
      <c r="J4561" s="54"/>
      <c r="L4561" s="56"/>
    </row>
    <row r="4562" spans="10:12" x14ac:dyDescent="0.25">
      <c r="J4562" s="54"/>
      <c r="L4562" s="56"/>
    </row>
    <row r="4563" spans="10:12" x14ac:dyDescent="0.25">
      <c r="J4563" s="54"/>
      <c r="L4563" s="56"/>
    </row>
    <row r="4564" spans="10:12" x14ac:dyDescent="0.25">
      <c r="J4564" s="54"/>
      <c r="L4564" s="56"/>
    </row>
    <row r="4565" spans="10:12" x14ac:dyDescent="0.25">
      <c r="J4565" s="54"/>
      <c r="L4565" s="56"/>
    </row>
    <row r="4566" spans="10:12" x14ac:dyDescent="0.25">
      <c r="J4566" s="54"/>
      <c r="L4566" s="56"/>
    </row>
    <row r="4567" spans="10:12" x14ac:dyDescent="0.25">
      <c r="J4567" s="54"/>
      <c r="L4567" s="56"/>
    </row>
    <row r="4568" spans="10:12" x14ac:dyDescent="0.25">
      <c r="J4568" s="54"/>
      <c r="L4568" s="56"/>
    </row>
    <row r="4569" spans="10:12" x14ac:dyDescent="0.25">
      <c r="J4569" s="54"/>
      <c r="L4569" s="56"/>
    </row>
    <row r="4570" spans="10:12" x14ac:dyDescent="0.25">
      <c r="J4570" s="54"/>
      <c r="L4570" s="56"/>
    </row>
    <row r="4571" spans="10:12" x14ac:dyDescent="0.25">
      <c r="J4571" s="54"/>
      <c r="L4571" s="56"/>
    </row>
    <row r="4572" spans="10:12" x14ac:dyDescent="0.25">
      <c r="J4572" s="54"/>
      <c r="L4572" s="56"/>
    </row>
    <row r="4573" spans="10:12" x14ac:dyDescent="0.25">
      <c r="J4573" s="54"/>
      <c r="L4573" s="56"/>
    </row>
    <row r="4574" spans="10:12" x14ac:dyDescent="0.25">
      <c r="J4574" s="54"/>
      <c r="L4574" s="56"/>
    </row>
    <row r="4575" spans="10:12" x14ac:dyDescent="0.25">
      <c r="J4575" s="54"/>
      <c r="L4575" s="56"/>
    </row>
    <row r="4576" spans="10:12" x14ac:dyDescent="0.25">
      <c r="J4576" s="54"/>
      <c r="L4576" s="56"/>
    </row>
    <row r="4577" spans="10:12" x14ac:dyDescent="0.25">
      <c r="J4577" s="54"/>
      <c r="L4577" s="56"/>
    </row>
    <row r="4578" spans="10:12" x14ac:dyDescent="0.25">
      <c r="J4578" s="54"/>
      <c r="L4578" s="56"/>
    </row>
    <row r="4579" spans="10:12" x14ac:dyDescent="0.25">
      <c r="J4579" s="54"/>
      <c r="L4579" s="56"/>
    </row>
    <row r="4580" spans="10:12" x14ac:dyDescent="0.25">
      <c r="J4580" s="54"/>
      <c r="L4580" s="56"/>
    </row>
    <row r="4581" spans="10:12" x14ac:dyDescent="0.25">
      <c r="J4581" s="54"/>
      <c r="L4581" s="56"/>
    </row>
    <row r="4582" spans="10:12" x14ac:dyDescent="0.25">
      <c r="J4582" s="54"/>
      <c r="L4582" s="56"/>
    </row>
    <row r="4583" spans="10:12" x14ac:dyDescent="0.25">
      <c r="J4583" s="54"/>
      <c r="L4583" s="56"/>
    </row>
    <row r="4584" spans="10:12" x14ac:dyDescent="0.25">
      <c r="J4584" s="54"/>
      <c r="L4584" s="56"/>
    </row>
    <row r="4585" spans="10:12" x14ac:dyDescent="0.25">
      <c r="J4585" s="54"/>
      <c r="L4585" s="56"/>
    </row>
    <row r="4586" spans="10:12" x14ac:dyDescent="0.25">
      <c r="J4586" s="54"/>
      <c r="L4586" s="56"/>
    </row>
    <row r="4587" spans="10:12" x14ac:dyDescent="0.25">
      <c r="J4587" s="54"/>
      <c r="L4587" s="56"/>
    </row>
    <row r="4588" spans="10:12" x14ac:dyDescent="0.25">
      <c r="J4588" s="54"/>
      <c r="L4588" s="56"/>
    </row>
    <row r="4589" spans="10:12" x14ac:dyDescent="0.25">
      <c r="J4589" s="54"/>
      <c r="L4589" s="56"/>
    </row>
    <row r="4590" spans="10:12" x14ac:dyDescent="0.25">
      <c r="J4590" s="54"/>
      <c r="L4590" s="56"/>
    </row>
    <row r="4591" spans="10:12" x14ac:dyDescent="0.25">
      <c r="J4591" s="54"/>
      <c r="L4591" s="56"/>
    </row>
    <row r="4592" spans="10:12" x14ac:dyDescent="0.25">
      <c r="J4592" s="54"/>
      <c r="L4592" s="56"/>
    </row>
    <row r="4593" spans="10:12" x14ac:dyDescent="0.25">
      <c r="J4593" s="54"/>
      <c r="L4593" s="56"/>
    </row>
    <row r="4594" spans="10:12" x14ac:dyDescent="0.25">
      <c r="J4594" s="54"/>
      <c r="L4594" s="56"/>
    </row>
    <row r="4595" spans="10:12" x14ac:dyDescent="0.25">
      <c r="J4595" s="54"/>
      <c r="L4595" s="56"/>
    </row>
    <row r="4596" spans="10:12" x14ac:dyDescent="0.25">
      <c r="J4596" s="54"/>
      <c r="L4596" s="56"/>
    </row>
    <row r="4597" spans="10:12" x14ac:dyDescent="0.25">
      <c r="J4597" s="54"/>
      <c r="L4597" s="56"/>
    </row>
    <row r="4598" spans="10:12" x14ac:dyDescent="0.25">
      <c r="J4598" s="54"/>
      <c r="L4598" s="56"/>
    </row>
    <row r="4599" spans="10:12" x14ac:dyDescent="0.25">
      <c r="J4599" s="54"/>
      <c r="L4599" s="56"/>
    </row>
    <row r="4600" spans="10:12" x14ac:dyDescent="0.25">
      <c r="J4600" s="54"/>
      <c r="L4600" s="56"/>
    </row>
    <row r="4601" spans="10:12" x14ac:dyDescent="0.25">
      <c r="J4601" s="54"/>
      <c r="L4601" s="56"/>
    </row>
    <row r="4602" spans="10:12" x14ac:dyDescent="0.25">
      <c r="J4602" s="54"/>
      <c r="L4602" s="56"/>
    </row>
    <row r="4603" spans="10:12" x14ac:dyDescent="0.25">
      <c r="J4603" s="54"/>
      <c r="L4603" s="56"/>
    </row>
    <row r="4604" spans="10:12" x14ac:dyDescent="0.25">
      <c r="J4604" s="54"/>
      <c r="L4604" s="56"/>
    </row>
    <row r="4605" spans="10:12" x14ac:dyDescent="0.25">
      <c r="J4605" s="54"/>
      <c r="L4605" s="56"/>
    </row>
    <row r="4606" spans="10:12" x14ac:dyDescent="0.25">
      <c r="J4606" s="54"/>
      <c r="L4606" s="56"/>
    </row>
    <row r="4607" spans="10:12" x14ac:dyDescent="0.25">
      <c r="J4607" s="54"/>
      <c r="L4607" s="56"/>
    </row>
    <row r="4608" spans="10:12" x14ac:dyDescent="0.25">
      <c r="J4608" s="54"/>
      <c r="L4608" s="56"/>
    </row>
    <row r="4609" spans="10:12" x14ac:dyDescent="0.25">
      <c r="J4609" s="54"/>
      <c r="L4609" s="56"/>
    </row>
    <row r="4610" spans="10:12" x14ac:dyDescent="0.25">
      <c r="J4610" s="54"/>
      <c r="L4610" s="56"/>
    </row>
    <row r="4611" spans="10:12" x14ac:dyDescent="0.25">
      <c r="J4611" s="54"/>
      <c r="L4611" s="56"/>
    </row>
    <row r="4612" spans="10:12" x14ac:dyDescent="0.25">
      <c r="J4612" s="54"/>
      <c r="L4612" s="56"/>
    </row>
    <row r="4613" spans="10:12" x14ac:dyDescent="0.25">
      <c r="J4613" s="54"/>
      <c r="L4613" s="56"/>
    </row>
    <row r="4614" spans="10:12" x14ac:dyDescent="0.25">
      <c r="J4614" s="54"/>
      <c r="L4614" s="56"/>
    </row>
    <row r="4615" spans="10:12" x14ac:dyDescent="0.25">
      <c r="J4615" s="54"/>
      <c r="L4615" s="56"/>
    </row>
    <row r="4616" spans="10:12" x14ac:dyDescent="0.25">
      <c r="J4616" s="54"/>
      <c r="L4616" s="56"/>
    </row>
    <row r="4617" spans="10:12" x14ac:dyDescent="0.25">
      <c r="J4617" s="54"/>
      <c r="L4617" s="56"/>
    </row>
    <row r="4618" spans="10:12" x14ac:dyDescent="0.25">
      <c r="J4618" s="54"/>
      <c r="L4618" s="56"/>
    </row>
    <row r="4619" spans="10:12" x14ac:dyDescent="0.25">
      <c r="J4619" s="54"/>
      <c r="L4619" s="56"/>
    </row>
    <row r="4620" spans="10:12" x14ac:dyDescent="0.25">
      <c r="J4620" s="54"/>
      <c r="L4620" s="56"/>
    </row>
    <row r="4621" spans="10:12" x14ac:dyDescent="0.25">
      <c r="J4621" s="54"/>
      <c r="L4621" s="56"/>
    </row>
    <row r="4622" spans="10:12" x14ac:dyDescent="0.25">
      <c r="J4622" s="54"/>
      <c r="L4622" s="56"/>
    </row>
    <row r="4623" spans="10:12" x14ac:dyDescent="0.25">
      <c r="J4623" s="54"/>
      <c r="L4623" s="56"/>
    </row>
    <row r="4624" spans="10:12" x14ac:dyDescent="0.25">
      <c r="J4624" s="54"/>
      <c r="L4624" s="56"/>
    </row>
    <row r="4625" spans="10:12" x14ac:dyDescent="0.25">
      <c r="J4625" s="54"/>
      <c r="L4625" s="56"/>
    </row>
    <row r="4626" spans="10:12" x14ac:dyDescent="0.25">
      <c r="J4626" s="54"/>
      <c r="L4626" s="56"/>
    </row>
    <row r="4627" spans="10:12" x14ac:dyDescent="0.25">
      <c r="J4627" s="54"/>
      <c r="L4627" s="56"/>
    </row>
    <row r="4628" spans="10:12" x14ac:dyDescent="0.25">
      <c r="J4628" s="54"/>
      <c r="L4628" s="56"/>
    </row>
    <row r="4629" spans="10:12" x14ac:dyDescent="0.25">
      <c r="J4629" s="54"/>
      <c r="L4629" s="56"/>
    </row>
    <row r="4630" spans="10:12" x14ac:dyDescent="0.25">
      <c r="J4630" s="54"/>
      <c r="L4630" s="56"/>
    </row>
    <row r="4631" spans="10:12" x14ac:dyDescent="0.25">
      <c r="J4631" s="54"/>
      <c r="L4631" s="56"/>
    </row>
    <row r="4632" spans="10:12" x14ac:dyDescent="0.25">
      <c r="J4632" s="54"/>
      <c r="L4632" s="56"/>
    </row>
    <row r="4633" spans="10:12" x14ac:dyDescent="0.25">
      <c r="J4633" s="54"/>
      <c r="L4633" s="56"/>
    </row>
    <row r="4634" spans="10:12" x14ac:dyDescent="0.25">
      <c r="J4634" s="54"/>
      <c r="L4634" s="56"/>
    </row>
    <row r="4635" spans="10:12" x14ac:dyDescent="0.25">
      <c r="J4635" s="54"/>
      <c r="L4635" s="56"/>
    </row>
    <row r="4636" spans="10:12" x14ac:dyDescent="0.25">
      <c r="J4636" s="54"/>
      <c r="L4636" s="56"/>
    </row>
    <row r="4637" spans="10:12" x14ac:dyDescent="0.25">
      <c r="J4637" s="54"/>
      <c r="L4637" s="56"/>
    </row>
    <row r="4638" spans="10:12" x14ac:dyDescent="0.25">
      <c r="J4638" s="54"/>
      <c r="L4638" s="56"/>
    </row>
    <row r="4639" spans="10:12" x14ac:dyDescent="0.25">
      <c r="J4639" s="54"/>
      <c r="L4639" s="56"/>
    </row>
    <row r="4640" spans="10:12" x14ac:dyDescent="0.25">
      <c r="J4640" s="54"/>
      <c r="L4640" s="56"/>
    </row>
    <row r="4641" spans="10:12" x14ac:dyDescent="0.25">
      <c r="J4641" s="54"/>
      <c r="L4641" s="56"/>
    </row>
    <row r="4642" spans="10:12" x14ac:dyDescent="0.25">
      <c r="J4642" s="54"/>
      <c r="L4642" s="56"/>
    </row>
    <row r="4643" spans="10:12" x14ac:dyDescent="0.25">
      <c r="J4643" s="54"/>
      <c r="L4643" s="56"/>
    </row>
    <row r="4644" spans="10:12" x14ac:dyDescent="0.25">
      <c r="J4644" s="54"/>
      <c r="L4644" s="56"/>
    </row>
    <row r="4645" spans="10:12" x14ac:dyDescent="0.25">
      <c r="J4645" s="54"/>
      <c r="L4645" s="56"/>
    </row>
    <row r="4646" spans="10:12" x14ac:dyDescent="0.25">
      <c r="J4646" s="54"/>
      <c r="L4646" s="56"/>
    </row>
    <row r="4647" spans="10:12" x14ac:dyDescent="0.25">
      <c r="J4647" s="54"/>
      <c r="L4647" s="56"/>
    </row>
    <row r="4648" spans="10:12" x14ac:dyDescent="0.25">
      <c r="J4648" s="54"/>
      <c r="L4648" s="56"/>
    </row>
    <row r="4649" spans="10:12" x14ac:dyDescent="0.25">
      <c r="J4649" s="54"/>
      <c r="L4649" s="56"/>
    </row>
    <row r="4650" spans="10:12" x14ac:dyDescent="0.25">
      <c r="J4650" s="54"/>
      <c r="L4650" s="56"/>
    </row>
    <row r="4651" spans="10:12" x14ac:dyDescent="0.25">
      <c r="J4651" s="54"/>
      <c r="L4651" s="56"/>
    </row>
    <row r="4652" spans="10:12" x14ac:dyDescent="0.25">
      <c r="J4652" s="54"/>
      <c r="L4652" s="56"/>
    </row>
    <row r="4653" spans="10:12" x14ac:dyDescent="0.25">
      <c r="J4653" s="54"/>
      <c r="L4653" s="56"/>
    </row>
    <row r="4654" spans="10:12" x14ac:dyDescent="0.25">
      <c r="J4654" s="54"/>
      <c r="L4654" s="56"/>
    </row>
    <row r="4655" spans="10:12" x14ac:dyDescent="0.25">
      <c r="J4655" s="54"/>
      <c r="L4655" s="56"/>
    </row>
    <row r="4656" spans="10:12" x14ac:dyDescent="0.25">
      <c r="J4656" s="54"/>
      <c r="L4656" s="56"/>
    </row>
    <row r="4657" spans="10:12" x14ac:dyDescent="0.25">
      <c r="J4657" s="54"/>
      <c r="L4657" s="56"/>
    </row>
    <row r="4658" spans="10:12" x14ac:dyDescent="0.25">
      <c r="J4658" s="54"/>
      <c r="L4658" s="56"/>
    </row>
    <row r="4659" spans="10:12" x14ac:dyDescent="0.25">
      <c r="J4659" s="54"/>
      <c r="L4659" s="56"/>
    </row>
    <row r="4660" spans="10:12" x14ac:dyDescent="0.25">
      <c r="J4660" s="54"/>
      <c r="L4660" s="56"/>
    </row>
    <row r="4661" spans="10:12" x14ac:dyDescent="0.25">
      <c r="J4661" s="54"/>
      <c r="L4661" s="56"/>
    </row>
    <row r="4662" spans="10:12" x14ac:dyDescent="0.25">
      <c r="J4662" s="54"/>
      <c r="L4662" s="56"/>
    </row>
    <row r="4663" spans="10:12" x14ac:dyDescent="0.25">
      <c r="J4663" s="54"/>
      <c r="L4663" s="56"/>
    </row>
    <row r="4664" spans="10:12" x14ac:dyDescent="0.25">
      <c r="J4664" s="54"/>
      <c r="L4664" s="56"/>
    </row>
    <row r="4665" spans="10:12" x14ac:dyDescent="0.25">
      <c r="J4665" s="54"/>
      <c r="L4665" s="56"/>
    </row>
    <row r="4666" spans="10:12" x14ac:dyDescent="0.25">
      <c r="J4666" s="54"/>
      <c r="L4666" s="56"/>
    </row>
    <row r="4667" spans="10:12" x14ac:dyDescent="0.25">
      <c r="J4667" s="54"/>
      <c r="L4667" s="56"/>
    </row>
    <row r="4668" spans="10:12" x14ac:dyDescent="0.25">
      <c r="J4668" s="54"/>
      <c r="L4668" s="56"/>
    </row>
    <row r="4669" spans="10:12" x14ac:dyDescent="0.25">
      <c r="J4669" s="54"/>
      <c r="L4669" s="56"/>
    </row>
    <row r="4670" spans="10:12" x14ac:dyDescent="0.25">
      <c r="J4670" s="54"/>
      <c r="L4670" s="56"/>
    </row>
    <row r="4671" spans="10:12" x14ac:dyDescent="0.25">
      <c r="J4671" s="54"/>
      <c r="L4671" s="56"/>
    </row>
    <row r="4672" spans="10:12" x14ac:dyDescent="0.25">
      <c r="J4672" s="54"/>
      <c r="L4672" s="56"/>
    </row>
    <row r="4673" spans="10:12" x14ac:dyDescent="0.25">
      <c r="J4673" s="54"/>
      <c r="L4673" s="56"/>
    </row>
    <row r="4674" spans="10:12" x14ac:dyDescent="0.25">
      <c r="J4674" s="54"/>
      <c r="L4674" s="56"/>
    </row>
    <row r="4675" spans="10:12" x14ac:dyDescent="0.25">
      <c r="J4675" s="54"/>
      <c r="L4675" s="56"/>
    </row>
    <row r="4676" spans="10:12" x14ac:dyDescent="0.25">
      <c r="J4676" s="54"/>
      <c r="L4676" s="56"/>
    </row>
    <row r="4677" spans="10:12" x14ac:dyDescent="0.25">
      <c r="J4677" s="54"/>
      <c r="L4677" s="56"/>
    </row>
    <row r="4678" spans="10:12" x14ac:dyDescent="0.25">
      <c r="J4678" s="54"/>
      <c r="L4678" s="56"/>
    </row>
    <row r="4679" spans="10:12" x14ac:dyDescent="0.25">
      <c r="J4679" s="54"/>
      <c r="L4679" s="56"/>
    </row>
    <row r="4680" spans="10:12" x14ac:dyDescent="0.25">
      <c r="J4680" s="54"/>
      <c r="L4680" s="56"/>
    </row>
    <row r="4681" spans="10:12" x14ac:dyDescent="0.25">
      <c r="J4681" s="54"/>
      <c r="L4681" s="56"/>
    </row>
    <row r="4682" spans="10:12" x14ac:dyDescent="0.25">
      <c r="J4682" s="54"/>
      <c r="L4682" s="56"/>
    </row>
    <row r="4683" spans="10:12" x14ac:dyDescent="0.25">
      <c r="J4683" s="54"/>
      <c r="L4683" s="56"/>
    </row>
    <row r="4684" spans="10:12" x14ac:dyDescent="0.25">
      <c r="J4684" s="54"/>
      <c r="L4684" s="56"/>
    </row>
    <row r="4685" spans="10:12" x14ac:dyDescent="0.25">
      <c r="J4685" s="54"/>
      <c r="L4685" s="56"/>
    </row>
    <row r="4686" spans="10:12" x14ac:dyDescent="0.25">
      <c r="J4686" s="54"/>
      <c r="L4686" s="56"/>
    </row>
    <row r="4687" spans="10:12" x14ac:dyDescent="0.25">
      <c r="J4687" s="54"/>
      <c r="L4687" s="56"/>
    </row>
    <row r="4688" spans="10:12" x14ac:dyDescent="0.25">
      <c r="J4688" s="54"/>
      <c r="L4688" s="56"/>
    </row>
    <row r="4689" spans="10:12" x14ac:dyDescent="0.25">
      <c r="J4689" s="54"/>
      <c r="L4689" s="56"/>
    </row>
    <row r="4690" spans="10:12" x14ac:dyDescent="0.25">
      <c r="J4690" s="54"/>
      <c r="L4690" s="56"/>
    </row>
    <row r="4691" spans="10:12" x14ac:dyDescent="0.25">
      <c r="J4691" s="54"/>
      <c r="L4691" s="56"/>
    </row>
    <row r="4692" spans="10:12" x14ac:dyDescent="0.25">
      <c r="J4692" s="54"/>
      <c r="L4692" s="56"/>
    </row>
    <row r="4693" spans="10:12" x14ac:dyDescent="0.25">
      <c r="J4693" s="54"/>
      <c r="L4693" s="56"/>
    </row>
    <row r="4694" spans="10:12" x14ac:dyDescent="0.25">
      <c r="J4694" s="54"/>
      <c r="L4694" s="56"/>
    </row>
    <row r="4695" spans="10:12" x14ac:dyDescent="0.25">
      <c r="J4695" s="54"/>
      <c r="L4695" s="56"/>
    </row>
    <row r="4696" spans="10:12" x14ac:dyDescent="0.25">
      <c r="J4696" s="54"/>
      <c r="L4696" s="56"/>
    </row>
    <row r="4697" spans="10:12" x14ac:dyDescent="0.25">
      <c r="J4697" s="54"/>
      <c r="L4697" s="56"/>
    </row>
    <row r="4698" spans="10:12" x14ac:dyDescent="0.25">
      <c r="J4698" s="54"/>
      <c r="L4698" s="56"/>
    </row>
    <row r="4699" spans="10:12" x14ac:dyDescent="0.25">
      <c r="J4699" s="54"/>
      <c r="L4699" s="56"/>
    </row>
    <row r="4700" spans="10:12" x14ac:dyDescent="0.25">
      <c r="J4700" s="54"/>
      <c r="L4700" s="56"/>
    </row>
    <row r="4701" spans="10:12" x14ac:dyDescent="0.25">
      <c r="J4701" s="54"/>
      <c r="L4701" s="56"/>
    </row>
    <row r="4702" spans="10:12" x14ac:dyDescent="0.25">
      <c r="J4702" s="54"/>
      <c r="L4702" s="56"/>
    </row>
    <row r="4703" spans="10:12" x14ac:dyDescent="0.25">
      <c r="J4703" s="54"/>
      <c r="L4703" s="56"/>
    </row>
    <row r="4704" spans="10:12" x14ac:dyDescent="0.25">
      <c r="J4704" s="54"/>
      <c r="L4704" s="56"/>
    </row>
    <row r="4705" spans="10:12" x14ac:dyDescent="0.25">
      <c r="J4705" s="54"/>
      <c r="L4705" s="56"/>
    </row>
    <row r="4706" spans="10:12" x14ac:dyDescent="0.25">
      <c r="J4706" s="54"/>
      <c r="L4706" s="56"/>
    </row>
    <row r="4707" spans="10:12" x14ac:dyDescent="0.25">
      <c r="J4707" s="54"/>
      <c r="L4707" s="56"/>
    </row>
    <row r="4708" spans="10:12" x14ac:dyDescent="0.25">
      <c r="J4708" s="54"/>
      <c r="L4708" s="56"/>
    </row>
    <row r="4709" spans="10:12" x14ac:dyDescent="0.25">
      <c r="J4709" s="54"/>
      <c r="L4709" s="56"/>
    </row>
    <row r="4710" spans="10:12" x14ac:dyDescent="0.25">
      <c r="J4710" s="54"/>
      <c r="L4710" s="56"/>
    </row>
    <row r="4711" spans="10:12" x14ac:dyDescent="0.25">
      <c r="J4711" s="54"/>
      <c r="L4711" s="56"/>
    </row>
    <row r="4712" spans="10:12" x14ac:dyDescent="0.25">
      <c r="J4712" s="54"/>
      <c r="L4712" s="56"/>
    </row>
    <row r="4713" spans="10:12" x14ac:dyDescent="0.25">
      <c r="J4713" s="54"/>
      <c r="L4713" s="56"/>
    </row>
    <row r="4714" spans="10:12" x14ac:dyDescent="0.25">
      <c r="J4714" s="54"/>
      <c r="L4714" s="56"/>
    </row>
    <row r="4715" spans="10:12" x14ac:dyDescent="0.25">
      <c r="J4715" s="54"/>
      <c r="L4715" s="56"/>
    </row>
    <row r="4716" spans="10:12" x14ac:dyDescent="0.25">
      <c r="J4716" s="54"/>
      <c r="L4716" s="56"/>
    </row>
    <row r="4717" spans="10:12" x14ac:dyDescent="0.25">
      <c r="J4717" s="54"/>
      <c r="L4717" s="56"/>
    </row>
    <row r="4718" spans="10:12" x14ac:dyDescent="0.25">
      <c r="J4718" s="54"/>
      <c r="L4718" s="56"/>
    </row>
    <row r="4719" spans="10:12" x14ac:dyDescent="0.25">
      <c r="J4719" s="54"/>
      <c r="L4719" s="56"/>
    </row>
    <row r="4720" spans="10:12" x14ac:dyDescent="0.25">
      <c r="J4720" s="54"/>
      <c r="L4720" s="56"/>
    </row>
    <row r="4721" spans="10:12" x14ac:dyDescent="0.25">
      <c r="J4721" s="54"/>
      <c r="L4721" s="56"/>
    </row>
    <row r="4722" spans="10:12" x14ac:dyDescent="0.25">
      <c r="J4722" s="54"/>
      <c r="L4722" s="56"/>
    </row>
    <row r="4723" spans="10:12" x14ac:dyDescent="0.25">
      <c r="J4723" s="54"/>
      <c r="L4723" s="56"/>
    </row>
    <row r="4724" spans="10:12" x14ac:dyDescent="0.25">
      <c r="J4724" s="54"/>
      <c r="L4724" s="56"/>
    </row>
    <row r="4725" spans="10:12" x14ac:dyDescent="0.25">
      <c r="J4725" s="54"/>
      <c r="L4725" s="56"/>
    </row>
    <row r="4726" spans="10:12" x14ac:dyDescent="0.25">
      <c r="J4726" s="54"/>
      <c r="L4726" s="56"/>
    </row>
    <row r="4727" spans="10:12" x14ac:dyDescent="0.25">
      <c r="J4727" s="54"/>
      <c r="L4727" s="56"/>
    </row>
    <row r="4728" spans="10:12" x14ac:dyDescent="0.25">
      <c r="J4728" s="54"/>
      <c r="L4728" s="56"/>
    </row>
    <row r="4729" spans="10:12" x14ac:dyDescent="0.25">
      <c r="J4729" s="54"/>
      <c r="L4729" s="56"/>
    </row>
    <row r="4730" spans="10:12" x14ac:dyDescent="0.25">
      <c r="J4730" s="54"/>
      <c r="L4730" s="56"/>
    </row>
    <row r="4731" spans="10:12" x14ac:dyDescent="0.25">
      <c r="J4731" s="54"/>
      <c r="L4731" s="56"/>
    </row>
    <row r="4732" spans="10:12" x14ac:dyDescent="0.25">
      <c r="J4732" s="54"/>
      <c r="L4732" s="56"/>
    </row>
    <row r="4733" spans="10:12" x14ac:dyDescent="0.25">
      <c r="J4733" s="54"/>
      <c r="L4733" s="56"/>
    </row>
    <row r="4734" spans="10:12" x14ac:dyDescent="0.25">
      <c r="J4734" s="54"/>
      <c r="L4734" s="56"/>
    </row>
    <row r="4735" spans="10:12" x14ac:dyDescent="0.25">
      <c r="J4735" s="54"/>
      <c r="L4735" s="56"/>
    </row>
    <row r="4736" spans="10:12" x14ac:dyDescent="0.25">
      <c r="J4736" s="54"/>
      <c r="L4736" s="56"/>
    </row>
    <row r="4737" spans="10:12" x14ac:dyDescent="0.25">
      <c r="J4737" s="54"/>
      <c r="L4737" s="56"/>
    </row>
    <row r="4738" spans="10:12" x14ac:dyDescent="0.25">
      <c r="J4738" s="54"/>
      <c r="L4738" s="56"/>
    </row>
    <row r="4739" spans="10:12" x14ac:dyDescent="0.25">
      <c r="J4739" s="54"/>
      <c r="L4739" s="56"/>
    </row>
    <row r="4740" spans="10:12" x14ac:dyDescent="0.25">
      <c r="J4740" s="54"/>
      <c r="L4740" s="56"/>
    </row>
    <row r="4741" spans="10:12" x14ac:dyDescent="0.25">
      <c r="J4741" s="54"/>
      <c r="L4741" s="56"/>
    </row>
    <row r="4742" spans="10:12" x14ac:dyDescent="0.25">
      <c r="J4742" s="54"/>
      <c r="L4742" s="56"/>
    </row>
    <row r="4743" spans="10:12" x14ac:dyDescent="0.25">
      <c r="J4743" s="54"/>
      <c r="L4743" s="56"/>
    </row>
    <row r="4744" spans="10:12" x14ac:dyDescent="0.25">
      <c r="J4744" s="54"/>
      <c r="L4744" s="56"/>
    </row>
    <row r="4745" spans="10:12" x14ac:dyDescent="0.25">
      <c r="J4745" s="54"/>
      <c r="L4745" s="56"/>
    </row>
    <row r="4746" spans="10:12" x14ac:dyDescent="0.25">
      <c r="J4746" s="54"/>
      <c r="L4746" s="56"/>
    </row>
    <row r="4747" spans="10:12" x14ac:dyDescent="0.25">
      <c r="J4747" s="54"/>
      <c r="L4747" s="56"/>
    </row>
    <row r="4748" spans="10:12" x14ac:dyDescent="0.25">
      <c r="J4748" s="54"/>
      <c r="L4748" s="56"/>
    </row>
    <row r="4749" spans="10:12" x14ac:dyDescent="0.25">
      <c r="J4749" s="54"/>
      <c r="L4749" s="56"/>
    </row>
    <row r="4750" spans="10:12" x14ac:dyDescent="0.25">
      <c r="J4750" s="54"/>
      <c r="L4750" s="56"/>
    </row>
    <row r="4751" spans="10:12" x14ac:dyDescent="0.25">
      <c r="J4751" s="54"/>
      <c r="L4751" s="56"/>
    </row>
    <row r="4752" spans="10:12" x14ac:dyDescent="0.25">
      <c r="J4752" s="54"/>
      <c r="L4752" s="56"/>
    </row>
    <row r="4753" spans="10:12" x14ac:dyDescent="0.25">
      <c r="J4753" s="54"/>
      <c r="L4753" s="56"/>
    </row>
    <row r="4754" spans="10:12" x14ac:dyDescent="0.25">
      <c r="J4754" s="54"/>
      <c r="L4754" s="56"/>
    </row>
    <row r="4755" spans="10:12" x14ac:dyDescent="0.25">
      <c r="J4755" s="54"/>
      <c r="L4755" s="56"/>
    </row>
    <row r="4756" spans="10:12" x14ac:dyDescent="0.25">
      <c r="J4756" s="54"/>
      <c r="L4756" s="56"/>
    </row>
    <row r="4757" spans="10:12" x14ac:dyDescent="0.25">
      <c r="J4757" s="54"/>
      <c r="L4757" s="56"/>
    </row>
    <row r="4758" spans="10:12" x14ac:dyDescent="0.25">
      <c r="J4758" s="54"/>
      <c r="L4758" s="56"/>
    </row>
    <row r="4759" spans="10:12" x14ac:dyDescent="0.25">
      <c r="J4759" s="54"/>
      <c r="L4759" s="56"/>
    </row>
    <row r="4760" spans="10:12" x14ac:dyDescent="0.25">
      <c r="J4760" s="54"/>
      <c r="L4760" s="56"/>
    </row>
    <row r="4761" spans="10:12" x14ac:dyDescent="0.25">
      <c r="J4761" s="54"/>
      <c r="L4761" s="56"/>
    </row>
    <row r="4762" spans="10:12" x14ac:dyDescent="0.25">
      <c r="J4762" s="54"/>
      <c r="L4762" s="56"/>
    </row>
    <row r="4763" spans="10:12" x14ac:dyDescent="0.25">
      <c r="J4763" s="54"/>
      <c r="L4763" s="56"/>
    </row>
    <row r="4764" spans="10:12" x14ac:dyDescent="0.25">
      <c r="J4764" s="54"/>
      <c r="L4764" s="56"/>
    </row>
    <row r="4765" spans="10:12" x14ac:dyDescent="0.25">
      <c r="J4765" s="54"/>
      <c r="L4765" s="56"/>
    </row>
    <row r="4766" spans="10:12" x14ac:dyDescent="0.25">
      <c r="J4766" s="54"/>
      <c r="L4766" s="56"/>
    </row>
    <row r="4767" spans="10:12" x14ac:dyDescent="0.25">
      <c r="J4767" s="54"/>
      <c r="L4767" s="56"/>
    </row>
    <row r="4768" spans="10:12" x14ac:dyDescent="0.25">
      <c r="J4768" s="54"/>
      <c r="L4768" s="56"/>
    </row>
    <row r="4769" spans="10:12" x14ac:dyDescent="0.25">
      <c r="J4769" s="54"/>
      <c r="L4769" s="56"/>
    </row>
    <row r="4770" spans="10:12" x14ac:dyDescent="0.25">
      <c r="J4770" s="54"/>
      <c r="L4770" s="56"/>
    </row>
    <row r="4771" spans="10:12" x14ac:dyDescent="0.25">
      <c r="J4771" s="54"/>
      <c r="L4771" s="56"/>
    </row>
    <row r="4772" spans="10:12" x14ac:dyDescent="0.25">
      <c r="J4772" s="54"/>
      <c r="L4772" s="56"/>
    </row>
    <row r="4773" spans="10:12" x14ac:dyDescent="0.25">
      <c r="J4773" s="54"/>
      <c r="L4773" s="56"/>
    </row>
    <row r="4774" spans="10:12" x14ac:dyDescent="0.25">
      <c r="J4774" s="54"/>
      <c r="L4774" s="56"/>
    </row>
    <row r="4775" spans="10:12" x14ac:dyDescent="0.25">
      <c r="J4775" s="54"/>
      <c r="L4775" s="56"/>
    </row>
    <row r="4776" spans="10:12" x14ac:dyDescent="0.25">
      <c r="J4776" s="54"/>
      <c r="L4776" s="56"/>
    </row>
    <row r="4777" spans="10:12" x14ac:dyDescent="0.25">
      <c r="J4777" s="54"/>
      <c r="L4777" s="56"/>
    </row>
    <row r="4778" spans="10:12" x14ac:dyDescent="0.25">
      <c r="J4778" s="54"/>
      <c r="L4778" s="56"/>
    </row>
    <row r="4779" spans="10:12" x14ac:dyDescent="0.25">
      <c r="J4779" s="54"/>
      <c r="L4779" s="56"/>
    </row>
    <row r="4780" spans="10:12" x14ac:dyDescent="0.25">
      <c r="J4780" s="54"/>
      <c r="L4780" s="56"/>
    </row>
    <row r="4781" spans="10:12" x14ac:dyDescent="0.25">
      <c r="J4781" s="54"/>
      <c r="L4781" s="56"/>
    </row>
    <row r="4782" spans="10:12" x14ac:dyDescent="0.25">
      <c r="J4782" s="54"/>
      <c r="L4782" s="56"/>
    </row>
    <row r="4783" spans="10:12" x14ac:dyDescent="0.25">
      <c r="J4783" s="54"/>
      <c r="L4783" s="56"/>
    </row>
    <row r="4784" spans="10:12" x14ac:dyDescent="0.25">
      <c r="J4784" s="54"/>
      <c r="L4784" s="56"/>
    </row>
    <row r="4785" spans="10:12" x14ac:dyDescent="0.25">
      <c r="J4785" s="54"/>
      <c r="L4785" s="56"/>
    </row>
    <row r="4786" spans="10:12" x14ac:dyDescent="0.25">
      <c r="J4786" s="54"/>
      <c r="L4786" s="56"/>
    </row>
    <row r="4787" spans="10:12" x14ac:dyDescent="0.25">
      <c r="J4787" s="54"/>
      <c r="L4787" s="56"/>
    </row>
    <row r="4788" spans="10:12" x14ac:dyDescent="0.25">
      <c r="J4788" s="54"/>
      <c r="L4788" s="56"/>
    </row>
    <row r="4789" spans="10:12" x14ac:dyDescent="0.25">
      <c r="J4789" s="54"/>
      <c r="L4789" s="56"/>
    </row>
    <row r="4790" spans="10:12" x14ac:dyDescent="0.25">
      <c r="J4790" s="54"/>
      <c r="L4790" s="56"/>
    </row>
    <row r="4791" spans="10:12" x14ac:dyDescent="0.25">
      <c r="J4791" s="54"/>
      <c r="L4791" s="56"/>
    </row>
    <row r="4792" spans="10:12" x14ac:dyDescent="0.25">
      <c r="J4792" s="54"/>
      <c r="L4792" s="56"/>
    </row>
    <row r="4793" spans="10:12" x14ac:dyDescent="0.25">
      <c r="J4793" s="54"/>
      <c r="L4793" s="56"/>
    </row>
    <row r="4794" spans="10:12" x14ac:dyDescent="0.25">
      <c r="J4794" s="54"/>
      <c r="L4794" s="56"/>
    </row>
    <row r="4795" spans="10:12" x14ac:dyDescent="0.25">
      <c r="J4795" s="54"/>
      <c r="L4795" s="56"/>
    </row>
    <row r="4796" spans="10:12" x14ac:dyDescent="0.25">
      <c r="J4796" s="54"/>
      <c r="L4796" s="56"/>
    </row>
    <row r="4797" spans="10:12" x14ac:dyDescent="0.25">
      <c r="J4797" s="54"/>
      <c r="L4797" s="56"/>
    </row>
    <row r="4798" spans="10:12" x14ac:dyDescent="0.25">
      <c r="J4798" s="54"/>
      <c r="L4798" s="56"/>
    </row>
    <row r="4799" spans="10:12" x14ac:dyDescent="0.25">
      <c r="J4799" s="54"/>
      <c r="L4799" s="56"/>
    </row>
    <row r="4800" spans="10:12" x14ac:dyDescent="0.25">
      <c r="J4800" s="54"/>
      <c r="L4800" s="56"/>
    </row>
    <row r="4801" spans="10:12" x14ac:dyDescent="0.25">
      <c r="J4801" s="54"/>
      <c r="L4801" s="56"/>
    </row>
    <row r="4802" spans="10:12" x14ac:dyDescent="0.25">
      <c r="J4802" s="54"/>
      <c r="L4802" s="56"/>
    </row>
    <row r="4803" spans="10:12" x14ac:dyDescent="0.25">
      <c r="J4803" s="54"/>
      <c r="L4803" s="56"/>
    </row>
    <row r="4804" spans="10:12" x14ac:dyDescent="0.25">
      <c r="J4804" s="54"/>
      <c r="L4804" s="56"/>
    </row>
    <row r="4805" spans="10:12" x14ac:dyDescent="0.25">
      <c r="J4805" s="54"/>
      <c r="L4805" s="56"/>
    </row>
    <row r="4806" spans="10:12" x14ac:dyDescent="0.25">
      <c r="J4806" s="54"/>
      <c r="L4806" s="56"/>
    </row>
    <row r="4807" spans="10:12" x14ac:dyDescent="0.25">
      <c r="J4807" s="54"/>
      <c r="L4807" s="56"/>
    </row>
    <row r="4808" spans="10:12" x14ac:dyDescent="0.25">
      <c r="J4808" s="54"/>
      <c r="L4808" s="56"/>
    </row>
    <row r="4809" spans="10:12" x14ac:dyDescent="0.25">
      <c r="J4809" s="54"/>
      <c r="L4809" s="56"/>
    </row>
    <row r="4810" spans="10:12" x14ac:dyDescent="0.25">
      <c r="J4810" s="54"/>
      <c r="L4810" s="56"/>
    </row>
    <row r="4811" spans="10:12" x14ac:dyDescent="0.25">
      <c r="J4811" s="54"/>
      <c r="L4811" s="56"/>
    </row>
    <row r="4812" spans="10:12" x14ac:dyDescent="0.25">
      <c r="J4812" s="54"/>
      <c r="L4812" s="56"/>
    </row>
    <row r="4813" spans="10:12" x14ac:dyDescent="0.25">
      <c r="J4813" s="54"/>
      <c r="L4813" s="56"/>
    </row>
    <row r="4814" spans="10:12" x14ac:dyDescent="0.25">
      <c r="J4814" s="54"/>
      <c r="L4814" s="56"/>
    </row>
    <row r="4815" spans="10:12" x14ac:dyDescent="0.25">
      <c r="J4815" s="54"/>
      <c r="L4815" s="56"/>
    </row>
    <row r="4816" spans="10:12" x14ac:dyDescent="0.25">
      <c r="J4816" s="54"/>
      <c r="L4816" s="56"/>
    </row>
    <row r="4817" spans="10:12" x14ac:dyDescent="0.25">
      <c r="J4817" s="54"/>
      <c r="L4817" s="56"/>
    </row>
    <row r="4818" spans="10:12" x14ac:dyDescent="0.25">
      <c r="J4818" s="54"/>
      <c r="L4818" s="56"/>
    </row>
    <row r="4819" spans="10:12" x14ac:dyDescent="0.25">
      <c r="J4819" s="54"/>
      <c r="L4819" s="56"/>
    </row>
    <row r="4820" spans="10:12" x14ac:dyDescent="0.25">
      <c r="J4820" s="54"/>
      <c r="L4820" s="56"/>
    </row>
    <row r="4821" spans="10:12" x14ac:dyDescent="0.25">
      <c r="J4821" s="54"/>
      <c r="L4821" s="56"/>
    </row>
    <row r="4822" spans="10:12" x14ac:dyDescent="0.25">
      <c r="J4822" s="54"/>
      <c r="L4822" s="56"/>
    </row>
    <row r="4823" spans="10:12" x14ac:dyDescent="0.25">
      <c r="J4823" s="54"/>
      <c r="L4823" s="56"/>
    </row>
    <row r="4824" spans="10:12" x14ac:dyDescent="0.25">
      <c r="J4824" s="54"/>
      <c r="L4824" s="56"/>
    </row>
    <row r="4825" spans="10:12" x14ac:dyDescent="0.25">
      <c r="J4825" s="54"/>
      <c r="L4825" s="56"/>
    </row>
    <row r="4826" spans="10:12" x14ac:dyDescent="0.25">
      <c r="J4826" s="54"/>
      <c r="L4826" s="56"/>
    </row>
    <row r="4827" spans="10:12" x14ac:dyDescent="0.25">
      <c r="J4827" s="54"/>
      <c r="L4827" s="56"/>
    </row>
    <row r="4828" spans="10:12" x14ac:dyDescent="0.25">
      <c r="J4828" s="54"/>
      <c r="L4828" s="56"/>
    </row>
    <row r="4829" spans="10:12" x14ac:dyDescent="0.25">
      <c r="J4829" s="54"/>
      <c r="L4829" s="56"/>
    </row>
    <row r="4830" spans="10:12" x14ac:dyDescent="0.25">
      <c r="J4830" s="54"/>
      <c r="L4830" s="56"/>
    </row>
    <row r="4831" spans="10:12" x14ac:dyDescent="0.25">
      <c r="J4831" s="54"/>
      <c r="L4831" s="56"/>
    </row>
    <row r="4832" spans="10:12" x14ac:dyDescent="0.25">
      <c r="J4832" s="54"/>
      <c r="L4832" s="56"/>
    </row>
    <row r="4833" spans="10:12" x14ac:dyDescent="0.25">
      <c r="J4833" s="54"/>
      <c r="L4833" s="56"/>
    </row>
    <row r="4834" spans="10:12" x14ac:dyDescent="0.25">
      <c r="J4834" s="54"/>
      <c r="L4834" s="56"/>
    </row>
    <row r="4835" spans="10:12" x14ac:dyDescent="0.25">
      <c r="J4835" s="54"/>
      <c r="L4835" s="56"/>
    </row>
    <row r="4836" spans="10:12" x14ac:dyDescent="0.25">
      <c r="J4836" s="54"/>
      <c r="L4836" s="56"/>
    </row>
    <row r="4837" spans="10:12" x14ac:dyDescent="0.25">
      <c r="J4837" s="54"/>
      <c r="L4837" s="56"/>
    </row>
    <row r="4838" spans="10:12" x14ac:dyDescent="0.25">
      <c r="J4838" s="54"/>
      <c r="L4838" s="56"/>
    </row>
    <row r="4839" spans="10:12" x14ac:dyDescent="0.25">
      <c r="J4839" s="54"/>
      <c r="L4839" s="56"/>
    </row>
    <row r="4840" spans="10:12" x14ac:dyDescent="0.25">
      <c r="J4840" s="54"/>
      <c r="L4840" s="56"/>
    </row>
    <row r="4841" spans="10:12" x14ac:dyDescent="0.25">
      <c r="J4841" s="54"/>
      <c r="L4841" s="56"/>
    </row>
    <row r="4842" spans="10:12" x14ac:dyDescent="0.25">
      <c r="J4842" s="54"/>
      <c r="L4842" s="56"/>
    </row>
    <row r="4843" spans="10:12" x14ac:dyDescent="0.25">
      <c r="J4843" s="54"/>
      <c r="L4843" s="56"/>
    </row>
    <row r="4844" spans="10:12" x14ac:dyDescent="0.25">
      <c r="J4844" s="54"/>
      <c r="L4844" s="56"/>
    </row>
    <row r="4845" spans="10:12" x14ac:dyDescent="0.25">
      <c r="J4845" s="54"/>
      <c r="L4845" s="56"/>
    </row>
    <row r="4846" spans="10:12" x14ac:dyDescent="0.25">
      <c r="J4846" s="54"/>
      <c r="L4846" s="56"/>
    </row>
    <row r="4847" spans="10:12" x14ac:dyDescent="0.25">
      <c r="J4847" s="54"/>
      <c r="L4847" s="56"/>
    </row>
    <row r="4848" spans="10:12" x14ac:dyDescent="0.25">
      <c r="J4848" s="54"/>
      <c r="L4848" s="56"/>
    </row>
    <row r="4849" spans="10:12" x14ac:dyDescent="0.25">
      <c r="J4849" s="54"/>
      <c r="L4849" s="56"/>
    </row>
    <row r="4850" spans="10:12" x14ac:dyDescent="0.25">
      <c r="J4850" s="54"/>
      <c r="L4850" s="56"/>
    </row>
    <row r="4851" spans="10:12" x14ac:dyDescent="0.25">
      <c r="J4851" s="54"/>
      <c r="L4851" s="56"/>
    </row>
    <row r="4852" spans="10:12" x14ac:dyDescent="0.25">
      <c r="J4852" s="54"/>
      <c r="L4852" s="56"/>
    </row>
    <row r="4853" spans="10:12" x14ac:dyDescent="0.25">
      <c r="J4853" s="54"/>
      <c r="L4853" s="56"/>
    </row>
    <row r="4854" spans="10:12" x14ac:dyDescent="0.25">
      <c r="J4854" s="54"/>
      <c r="L4854" s="56"/>
    </row>
    <row r="4855" spans="10:12" x14ac:dyDescent="0.25">
      <c r="J4855" s="54"/>
      <c r="L4855" s="56"/>
    </row>
    <row r="4856" spans="10:12" x14ac:dyDescent="0.25">
      <c r="J4856" s="54"/>
      <c r="L4856" s="56"/>
    </row>
    <row r="4857" spans="10:12" x14ac:dyDescent="0.25">
      <c r="J4857" s="54"/>
      <c r="L4857" s="56"/>
    </row>
    <row r="4858" spans="10:12" x14ac:dyDescent="0.25">
      <c r="J4858" s="54"/>
      <c r="L4858" s="56"/>
    </row>
    <row r="4859" spans="10:12" x14ac:dyDescent="0.25">
      <c r="J4859" s="54"/>
      <c r="L4859" s="56"/>
    </row>
    <row r="4860" spans="10:12" x14ac:dyDescent="0.25">
      <c r="J4860" s="54"/>
      <c r="L4860" s="56"/>
    </row>
    <row r="4861" spans="10:12" x14ac:dyDescent="0.25">
      <c r="J4861" s="54"/>
      <c r="L4861" s="56"/>
    </row>
    <row r="4862" spans="10:12" x14ac:dyDescent="0.25">
      <c r="J4862" s="54"/>
      <c r="L4862" s="56"/>
    </row>
    <row r="4863" spans="10:12" x14ac:dyDescent="0.25">
      <c r="J4863" s="54"/>
      <c r="L4863" s="56"/>
    </row>
    <row r="4864" spans="10:12" x14ac:dyDescent="0.25">
      <c r="J4864" s="54"/>
      <c r="L4864" s="56"/>
    </row>
    <row r="4865" spans="10:12" x14ac:dyDescent="0.25">
      <c r="J4865" s="54"/>
      <c r="L4865" s="56"/>
    </row>
    <row r="4866" spans="10:12" x14ac:dyDescent="0.25">
      <c r="J4866" s="54"/>
      <c r="L4866" s="56"/>
    </row>
    <row r="4867" spans="10:12" x14ac:dyDescent="0.25">
      <c r="J4867" s="54"/>
      <c r="L4867" s="56"/>
    </row>
    <row r="4868" spans="10:12" x14ac:dyDescent="0.25">
      <c r="J4868" s="54"/>
      <c r="L4868" s="56"/>
    </row>
    <row r="4869" spans="10:12" x14ac:dyDescent="0.25">
      <c r="J4869" s="54"/>
      <c r="L4869" s="56"/>
    </row>
    <row r="4870" spans="10:12" x14ac:dyDescent="0.25">
      <c r="J4870" s="54"/>
      <c r="L4870" s="56"/>
    </row>
    <row r="4871" spans="10:12" x14ac:dyDescent="0.25">
      <c r="J4871" s="54"/>
      <c r="L4871" s="56"/>
    </row>
    <row r="4872" spans="10:12" x14ac:dyDescent="0.25">
      <c r="J4872" s="54"/>
      <c r="L4872" s="56"/>
    </row>
    <row r="4873" spans="10:12" x14ac:dyDescent="0.25">
      <c r="J4873" s="54"/>
      <c r="L4873" s="56"/>
    </row>
    <row r="4874" spans="10:12" x14ac:dyDescent="0.25">
      <c r="J4874" s="54"/>
      <c r="L4874" s="56"/>
    </row>
    <row r="4875" spans="10:12" x14ac:dyDescent="0.25">
      <c r="J4875" s="54"/>
      <c r="L4875" s="56"/>
    </row>
    <row r="4876" spans="10:12" x14ac:dyDescent="0.25">
      <c r="J4876" s="54"/>
      <c r="L4876" s="56"/>
    </row>
    <row r="4877" spans="10:12" x14ac:dyDescent="0.25">
      <c r="J4877" s="54"/>
      <c r="L4877" s="56"/>
    </row>
    <row r="4878" spans="10:12" x14ac:dyDescent="0.25">
      <c r="J4878" s="54"/>
      <c r="L4878" s="56"/>
    </row>
    <row r="4879" spans="10:12" x14ac:dyDescent="0.25">
      <c r="J4879" s="54"/>
      <c r="L4879" s="56"/>
    </row>
    <row r="4880" spans="10:12" x14ac:dyDescent="0.25">
      <c r="J4880" s="54"/>
      <c r="L4880" s="56"/>
    </row>
    <row r="4881" spans="10:12" x14ac:dyDescent="0.25">
      <c r="J4881" s="54"/>
      <c r="L4881" s="56"/>
    </row>
    <row r="4882" spans="10:12" x14ac:dyDescent="0.25">
      <c r="J4882" s="54"/>
      <c r="L4882" s="56"/>
    </row>
    <row r="4883" spans="10:12" x14ac:dyDescent="0.25">
      <c r="J4883" s="54"/>
      <c r="L4883" s="56"/>
    </row>
    <row r="4884" spans="10:12" x14ac:dyDescent="0.25">
      <c r="J4884" s="54"/>
      <c r="L4884" s="56"/>
    </row>
    <row r="4885" spans="10:12" x14ac:dyDescent="0.25">
      <c r="J4885" s="54"/>
      <c r="L4885" s="56"/>
    </row>
    <row r="4886" spans="10:12" x14ac:dyDescent="0.25">
      <c r="J4886" s="54"/>
      <c r="L4886" s="56"/>
    </row>
    <row r="4887" spans="10:12" x14ac:dyDescent="0.25">
      <c r="J4887" s="54"/>
      <c r="L4887" s="56"/>
    </row>
    <row r="4888" spans="10:12" x14ac:dyDescent="0.25">
      <c r="J4888" s="54"/>
      <c r="L4888" s="56"/>
    </row>
    <row r="4889" spans="10:12" x14ac:dyDescent="0.25">
      <c r="J4889" s="54"/>
      <c r="L4889" s="56"/>
    </row>
    <row r="4890" spans="10:12" x14ac:dyDescent="0.25">
      <c r="J4890" s="54"/>
      <c r="L4890" s="56"/>
    </row>
    <row r="4891" spans="10:12" x14ac:dyDescent="0.25">
      <c r="J4891" s="54"/>
      <c r="L4891" s="56"/>
    </row>
    <row r="4892" spans="10:12" x14ac:dyDescent="0.25">
      <c r="J4892" s="54"/>
      <c r="L4892" s="56"/>
    </row>
    <row r="4893" spans="10:12" x14ac:dyDescent="0.25">
      <c r="J4893" s="54"/>
      <c r="L4893" s="56"/>
    </row>
    <row r="4894" spans="10:12" x14ac:dyDescent="0.25">
      <c r="J4894" s="54"/>
      <c r="L4894" s="56"/>
    </row>
    <row r="4895" spans="10:12" x14ac:dyDescent="0.25">
      <c r="J4895" s="54"/>
      <c r="L4895" s="56"/>
    </row>
    <row r="4896" spans="10:12" x14ac:dyDescent="0.25">
      <c r="J4896" s="54"/>
      <c r="L4896" s="56"/>
    </row>
    <row r="4897" spans="10:12" x14ac:dyDescent="0.25">
      <c r="J4897" s="54"/>
      <c r="L4897" s="56"/>
    </row>
    <row r="4898" spans="10:12" x14ac:dyDescent="0.25">
      <c r="J4898" s="54"/>
      <c r="L4898" s="56"/>
    </row>
    <row r="4899" spans="10:12" x14ac:dyDescent="0.25">
      <c r="J4899" s="54"/>
      <c r="L4899" s="56"/>
    </row>
    <row r="4900" spans="10:12" x14ac:dyDescent="0.25">
      <c r="J4900" s="54"/>
      <c r="L4900" s="56"/>
    </row>
    <row r="4901" spans="10:12" x14ac:dyDescent="0.25">
      <c r="J4901" s="54"/>
      <c r="L4901" s="56"/>
    </row>
    <row r="4902" spans="10:12" x14ac:dyDescent="0.25">
      <c r="J4902" s="54"/>
      <c r="L4902" s="56"/>
    </row>
    <row r="4903" spans="10:12" x14ac:dyDescent="0.25">
      <c r="J4903" s="54"/>
      <c r="L4903" s="56"/>
    </row>
    <row r="4904" spans="10:12" x14ac:dyDescent="0.25">
      <c r="J4904" s="54"/>
      <c r="L4904" s="56"/>
    </row>
    <row r="4905" spans="10:12" x14ac:dyDescent="0.25">
      <c r="J4905" s="54"/>
      <c r="L4905" s="56"/>
    </row>
    <row r="4906" spans="10:12" x14ac:dyDescent="0.25">
      <c r="J4906" s="54"/>
      <c r="L4906" s="56"/>
    </row>
    <row r="4907" spans="10:12" x14ac:dyDescent="0.25">
      <c r="J4907" s="54"/>
      <c r="L4907" s="56"/>
    </row>
    <row r="4908" spans="10:12" x14ac:dyDescent="0.25">
      <c r="J4908" s="54"/>
      <c r="L4908" s="56"/>
    </row>
    <row r="4909" spans="10:12" x14ac:dyDescent="0.25">
      <c r="J4909" s="54"/>
      <c r="L4909" s="56"/>
    </row>
    <row r="4910" spans="10:12" x14ac:dyDescent="0.25">
      <c r="J4910" s="54"/>
      <c r="L4910" s="56"/>
    </row>
    <row r="4911" spans="10:12" x14ac:dyDescent="0.25">
      <c r="J4911" s="54"/>
      <c r="L4911" s="56"/>
    </row>
    <row r="4912" spans="10:12" x14ac:dyDescent="0.25">
      <c r="J4912" s="54"/>
      <c r="L4912" s="56"/>
    </row>
    <row r="4913" spans="10:12" x14ac:dyDescent="0.25">
      <c r="J4913" s="54"/>
      <c r="L4913" s="56"/>
    </row>
    <row r="4914" spans="10:12" x14ac:dyDescent="0.25">
      <c r="J4914" s="54"/>
      <c r="L4914" s="56"/>
    </row>
    <row r="4915" spans="10:12" x14ac:dyDescent="0.25">
      <c r="J4915" s="54"/>
      <c r="L4915" s="56"/>
    </row>
    <row r="4916" spans="10:12" x14ac:dyDescent="0.25">
      <c r="J4916" s="54"/>
      <c r="L4916" s="56"/>
    </row>
    <row r="4917" spans="10:12" x14ac:dyDescent="0.25">
      <c r="J4917" s="54"/>
      <c r="L4917" s="56"/>
    </row>
    <row r="4918" spans="10:12" x14ac:dyDescent="0.25">
      <c r="J4918" s="54"/>
      <c r="L4918" s="56"/>
    </row>
    <row r="4919" spans="10:12" x14ac:dyDescent="0.25">
      <c r="J4919" s="54"/>
      <c r="L4919" s="56"/>
    </row>
    <row r="4920" spans="10:12" x14ac:dyDescent="0.25">
      <c r="J4920" s="54"/>
      <c r="L4920" s="56"/>
    </row>
    <row r="4921" spans="10:12" x14ac:dyDescent="0.25">
      <c r="J4921" s="54"/>
      <c r="L4921" s="56"/>
    </row>
    <row r="4922" spans="10:12" x14ac:dyDescent="0.25">
      <c r="J4922" s="54"/>
      <c r="L4922" s="56"/>
    </row>
    <row r="4923" spans="10:12" x14ac:dyDescent="0.25">
      <c r="J4923" s="54"/>
      <c r="L4923" s="56"/>
    </row>
    <row r="4924" spans="10:12" x14ac:dyDescent="0.25">
      <c r="J4924" s="54"/>
      <c r="L4924" s="56"/>
    </row>
    <row r="4925" spans="10:12" x14ac:dyDescent="0.25">
      <c r="J4925" s="54"/>
      <c r="L4925" s="56"/>
    </row>
    <row r="4926" spans="10:12" x14ac:dyDescent="0.25">
      <c r="J4926" s="54"/>
      <c r="L4926" s="56"/>
    </row>
    <row r="4927" spans="10:12" x14ac:dyDescent="0.25">
      <c r="J4927" s="54"/>
      <c r="L4927" s="56"/>
    </row>
    <row r="4928" spans="10:12" x14ac:dyDescent="0.25">
      <c r="J4928" s="54"/>
      <c r="L4928" s="56"/>
    </row>
    <row r="4929" spans="10:12" x14ac:dyDescent="0.25">
      <c r="J4929" s="54"/>
      <c r="L4929" s="56"/>
    </row>
    <row r="4930" spans="10:12" x14ac:dyDescent="0.25">
      <c r="J4930" s="54"/>
      <c r="L4930" s="56"/>
    </row>
    <row r="4931" spans="10:12" x14ac:dyDescent="0.25">
      <c r="J4931" s="54"/>
      <c r="L4931" s="56"/>
    </row>
    <row r="4932" spans="10:12" x14ac:dyDescent="0.25">
      <c r="J4932" s="54"/>
      <c r="L4932" s="56"/>
    </row>
    <row r="4933" spans="10:12" x14ac:dyDescent="0.25">
      <c r="J4933" s="54"/>
      <c r="L4933" s="56"/>
    </row>
    <row r="4934" spans="10:12" x14ac:dyDescent="0.25">
      <c r="J4934" s="54"/>
      <c r="L4934" s="56"/>
    </row>
    <row r="4935" spans="10:12" x14ac:dyDescent="0.25">
      <c r="J4935" s="54"/>
      <c r="L4935" s="56"/>
    </row>
    <row r="4936" spans="10:12" x14ac:dyDescent="0.25">
      <c r="J4936" s="54"/>
      <c r="L4936" s="56"/>
    </row>
    <row r="4937" spans="10:12" x14ac:dyDescent="0.25">
      <c r="J4937" s="54"/>
      <c r="L4937" s="56"/>
    </row>
    <row r="4938" spans="10:12" x14ac:dyDescent="0.25">
      <c r="J4938" s="54"/>
      <c r="L4938" s="56"/>
    </row>
    <row r="4939" spans="10:12" x14ac:dyDescent="0.25">
      <c r="J4939" s="54"/>
      <c r="L4939" s="56"/>
    </row>
    <row r="4940" spans="10:12" x14ac:dyDescent="0.25">
      <c r="J4940" s="54"/>
      <c r="L4940" s="56"/>
    </row>
    <row r="4941" spans="10:12" x14ac:dyDescent="0.25">
      <c r="J4941" s="54"/>
      <c r="L4941" s="56"/>
    </row>
    <row r="4942" spans="10:12" x14ac:dyDescent="0.25">
      <c r="J4942" s="54"/>
      <c r="L4942" s="56"/>
    </row>
    <row r="4943" spans="10:12" x14ac:dyDescent="0.25">
      <c r="J4943" s="54"/>
      <c r="L4943" s="56"/>
    </row>
    <row r="4944" spans="10:12" x14ac:dyDescent="0.25">
      <c r="J4944" s="54"/>
      <c r="L4944" s="56"/>
    </row>
    <row r="4945" spans="10:12" x14ac:dyDescent="0.25">
      <c r="J4945" s="54"/>
      <c r="L4945" s="56"/>
    </row>
    <row r="4946" spans="10:12" x14ac:dyDescent="0.25">
      <c r="J4946" s="54"/>
      <c r="L4946" s="56"/>
    </row>
    <row r="4947" spans="10:12" x14ac:dyDescent="0.25">
      <c r="J4947" s="54"/>
      <c r="L4947" s="56"/>
    </row>
    <row r="4948" spans="10:12" x14ac:dyDescent="0.25">
      <c r="J4948" s="54"/>
      <c r="L4948" s="56"/>
    </row>
    <row r="4949" spans="10:12" x14ac:dyDescent="0.25">
      <c r="J4949" s="54"/>
      <c r="L4949" s="56"/>
    </row>
    <row r="4950" spans="10:12" x14ac:dyDescent="0.25">
      <c r="J4950" s="54"/>
      <c r="L4950" s="56"/>
    </row>
    <row r="4951" spans="10:12" x14ac:dyDescent="0.25">
      <c r="J4951" s="54"/>
      <c r="L4951" s="56"/>
    </row>
    <row r="4952" spans="10:12" x14ac:dyDescent="0.25">
      <c r="J4952" s="54"/>
      <c r="L4952" s="56"/>
    </row>
    <row r="4953" spans="10:12" x14ac:dyDescent="0.25">
      <c r="J4953" s="54"/>
      <c r="L4953" s="56"/>
    </row>
    <row r="4954" spans="10:12" x14ac:dyDescent="0.25">
      <c r="J4954" s="54"/>
      <c r="L4954" s="56"/>
    </row>
    <row r="4955" spans="10:12" x14ac:dyDescent="0.25">
      <c r="J4955" s="54"/>
      <c r="L4955" s="56"/>
    </row>
    <row r="4956" spans="10:12" x14ac:dyDescent="0.25">
      <c r="J4956" s="54"/>
      <c r="L4956" s="56"/>
    </row>
    <row r="4957" spans="10:12" x14ac:dyDescent="0.25">
      <c r="J4957" s="54"/>
      <c r="L4957" s="56"/>
    </row>
    <row r="4958" spans="10:12" x14ac:dyDescent="0.25">
      <c r="J4958" s="54"/>
      <c r="L4958" s="56"/>
    </row>
    <row r="4959" spans="10:12" x14ac:dyDescent="0.25">
      <c r="J4959" s="54"/>
      <c r="L4959" s="56"/>
    </row>
    <row r="4960" spans="10:12" x14ac:dyDescent="0.25">
      <c r="J4960" s="54"/>
      <c r="L4960" s="56"/>
    </row>
    <row r="4961" spans="10:12" x14ac:dyDescent="0.25">
      <c r="J4961" s="54"/>
      <c r="L4961" s="56"/>
    </row>
    <row r="4962" spans="10:12" x14ac:dyDescent="0.25">
      <c r="J4962" s="54"/>
      <c r="L4962" s="56"/>
    </row>
    <row r="4963" spans="10:12" x14ac:dyDescent="0.25">
      <c r="J4963" s="54"/>
      <c r="L4963" s="56"/>
    </row>
    <row r="4964" spans="10:12" x14ac:dyDescent="0.25">
      <c r="J4964" s="54"/>
      <c r="L4964" s="56"/>
    </row>
    <row r="4965" spans="10:12" x14ac:dyDescent="0.25">
      <c r="J4965" s="54"/>
      <c r="L4965" s="56"/>
    </row>
    <row r="4966" spans="10:12" x14ac:dyDescent="0.25">
      <c r="J4966" s="54"/>
      <c r="L4966" s="56"/>
    </row>
    <row r="4967" spans="10:12" x14ac:dyDescent="0.25">
      <c r="J4967" s="54"/>
      <c r="L4967" s="56"/>
    </row>
    <row r="4968" spans="10:12" x14ac:dyDescent="0.25">
      <c r="J4968" s="54"/>
      <c r="L4968" s="56"/>
    </row>
    <row r="4969" spans="10:12" x14ac:dyDescent="0.25">
      <c r="J4969" s="54"/>
      <c r="L4969" s="56"/>
    </row>
    <row r="4970" spans="10:12" x14ac:dyDescent="0.25">
      <c r="J4970" s="54"/>
      <c r="L4970" s="56"/>
    </row>
    <row r="4971" spans="10:12" x14ac:dyDescent="0.25">
      <c r="J4971" s="54"/>
      <c r="L4971" s="56"/>
    </row>
    <row r="4972" spans="10:12" x14ac:dyDescent="0.25">
      <c r="J4972" s="54"/>
      <c r="L4972" s="56"/>
    </row>
    <row r="4973" spans="10:12" x14ac:dyDescent="0.25">
      <c r="J4973" s="54"/>
      <c r="L4973" s="56"/>
    </row>
    <row r="4974" spans="10:12" x14ac:dyDescent="0.25">
      <c r="J4974" s="54"/>
      <c r="L4974" s="56"/>
    </row>
    <row r="4975" spans="10:12" x14ac:dyDescent="0.25">
      <c r="J4975" s="54"/>
      <c r="L4975" s="56"/>
    </row>
    <row r="4976" spans="10:12" x14ac:dyDescent="0.25">
      <c r="J4976" s="54"/>
      <c r="L4976" s="56"/>
    </row>
    <row r="4977" spans="10:12" x14ac:dyDescent="0.25">
      <c r="J4977" s="54"/>
      <c r="L4977" s="56"/>
    </row>
    <row r="4978" spans="10:12" x14ac:dyDescent="0.25">
      <c r="J4978" s="54"/>
      <c r="L4978" s="56"/>
    </row>
    <row r="4979" spans="10:12" x14ac:dyDescent="0.25">
      <c r="J4979" s="54"/>
      <c r="L4979" s="56"/>
    </row>
    <row r="4980" spans="10:12" x14ac:dyDescent="0.25">
      <c r="J4980" s="54"/>
      <c r="L4980" s="56"/>
    </row>
    <row r="4981" spans="10:12" x14ac:dyDescent="0.25">
      <c r="J4981" s="54"/>
      <c r="L4981" s="56"/>
    </row>
    <row r="4982" spans="10:12" x14ac:dyDescent="0.25">
      <c r="J4982" s="54"/>
      <c r="L4982" s="56"/>
    </row>
    <row r="4983" spans="10:12" x14ac:dyDescent="0.25">
      <c r="J4983" s="54"/>
      <c r="L4983" s="56"/>
    </row>
    <row r="4984" spans="10:12" x14ac:dyDescent="0.25">
      <c r="J4984" s="54"/>
      <c r="L4984" s="56"/>
    </row>
    <row r="4985" spans="10:12" x14ac:dyDescent="0.25">
      <c r="J4985" s="54"/>
      <c r="L4985" s="56"/>
    </row>
    <row r="4986" spans="10:12" x14ac:dyDescent="0.25">
      <c r="J4986" s="54"/>
      <c r="L4986" s="56"/>
    </row>
    <row r="4987" spans="10:12" x14ac:dyDescent="0.25">
      <c r="J4987" s="54"/>
      <c r="L4987" s="56"/>
    </row>
    <row r="4988" spans="10:12" x14ac:dyDescent="0.25">
      <c r="J4988" s="54"/>
      <c r="L4988" s="56"/>
    </row>
    <row r="4989" spans="10:12" x14ac:dyDescent="0.25">
      <c r="J4989" s="54"/>
      <c r="L4989" s="56"/>
    </row>
    <row r="4990" spans="10:12" x14ac:dyDescent="0.25">
      <c r="J4990" s="54"/>
      <c r="L4990" s="56"/>
    </row>
    <row r="4991" spans="10:12" x14ac:dyDescent="0.25">
      <c r="J4991" s="54"/>
      <c r="L4991" s="56"/>
    </row>
    <row r="4992" spans="10:12" x14ac:dyDescent="0.25">
      <c r="J4992" s="54"/>
      <c r="L4992" s="56"/>
    </row>
    <row r="4993" spans="10:12" x14ac:dyDescent="0.25">
      <c r="J4993" s="54"/>
      <c r="L4993" s="56"/>
    </row>
    <row r="4994" spans="10:12" x14ac:dyDescent="0.25">
      <c r="J4994" s="54"/>
      <c r="L4994" s="56"/>
    </row>
    <row r="4995" spans="10:12" x14ac:dyDescent="0.25">
      <c r="J4995" s="54"/>
      <c r="L4995" s="56"/>
    </row>
    <row r="4996" spans="10:12" x14ac:dyDescent="0.25">
      <c r="J4996" s="54"/>
      <c r="L4996" s="56"/>
    </row>
    <row r="4997" spans="10:12" x14ac:dyDescent="0.25">
      <c r="J4997" s="54"/>
      <c r="L4997" s="56"/>
    </row>
    <row r="4998" spans="10:12" x14ac:dyDescent="0.25">
      <c r="J4998" s="54"/>
      <c r="L4998" s="56"/>
    </row>
    <row r="4999" spans="10:12" x14ac:dyDescent="0.25">
      <c r="J4999" s="54"/>
      <c r="L4999" s="56"/>
    </row>
    <row r="5000" spans="10:12" x14ac:dyDescent="0.25">
      <c r="J5000" s="54"/>
      <c r="L5000" s="56"/>
    </row>
    <row r="5001" spans="10:12" x14ac:dyDescent="0.25">
      <c r="J5001" s="54"/>
      <c r="L5001" s="56"/>
    </row>
    <row r="5002" spans="10:12" x14ac:dyDescent="0.25">
      <c r="J5002" s="54"/>
      <c r="L5002" s="56"/>
    </row>
    <row r="5003" spans="10:12" x14ac:dyDescent="0.25">
      <c r="J5003" s="54"/>
      <c r="L5003" s="56"/>
    </row>
    <row r="5004" spans="10:12" x14ac:dyDescent="0.25">
      <c r="J5004" s="54"/>
      <c r="L5004" s="56"/>
    </row>
    <row r="5005" spans="10:12" x14ac:dyDescent="0.25">
      <c r="J5005" s="54"/>
      <c r="L5005" s="56"/>
    </row>
    <row r="5006" spans="10:12" x14ac:dyDescent="0.25">
      <c r="J5006" s="54"/>
      <c r="L5006" s="56"/>
    </row>
    <row r="5007" spans="10:12" x14ac:dyDescent="0.25">
      <c r="J5007" s="54"/>
      <c r="L5007" s="56"/>
    </row>
    <row r="5008" spans="10:12" x14ac:dyDescent="0.25">
      <c r="J5008" s="54"/>
      <c r="L5008" s="56"/>
    </row>
    <row r="5009" spans="10:12" x14ac:dyDescent="0.25">
      <c r="J5009" s="54"/>
      <c r="L5009" s="56"/>
    </row>
    <row r="5010" spans="10:12" x14ac:dyDescent="0.25">
      <c r="J5010" s="54"/>
      <c r="L5010" s="56"/>
    </row>
    <row r="5011" spans="10:12" x14ac:dyDescent="0.25">
      <c r="J5011" s="54"/>
      <c r="L5011" s="56"/>
    </row>
    <row r="5012" spans="10:12" x14ac:dyDescent="0.25">
      <c r="J5012" s="54"/>
      <c r="L5012" s="56"/>
    </row>
    <row r="5013" spans="10:12" x14ac:dyDescent="0.25">
      <c r="J5013" s="54"/>
      <c r="L5013" s="56"/>
    </row>
    <row r="5014" spans="10:12" x14ac:dyDescent="0.25">
      <c r="J5014" s="54"/>
      <c r="L5014" s="56"/>
    </row>
    <row r="5015" spans="10:12" x14ac:dyDescent="0.25">
      <c r="J5015" s="54"/>
      <c r="L5015" s="56"/>
    </row>
    <row r="5016" spans="10:12" x14ac:dyDescent="0.25">
      <c r="J5016" s="54"/>
      <c r="L5016" s="56"/>
    </row>
    <row r="5017" spans="10:12" x14ac:dyDescent="0.25">
      <c r="J5017" s="54"/>
      <c r="L5017" s="56"/>
    </row>
    <row r="5018" spans="10:12" x14ac:dyDescent="0.25">
      <c r="J5018" s="54"/>
      <c r="L5018" s="56"/>
    </row>
    <row r="5019" spans="10:12" x14ac:dyDescent="0.25">
      <c r="J5019" s="54"/>
      <c r="L5019" s="56"/>
    </row>
    <row r="5020" spans="10:12" x14ac:dyDescent="0.25">
      <c r="J5020" s="54"/>
      <c r="L5020" s="56"/>
    </row>
    <row r="5021" spans="10:12" x14ac:dyDescent="0.25">
      <c r="J5021" s="54"/>
      <c r="L5021" s="56"/>
    </row>
    <row r="5022" spans="10:12" x14ac:dyDescent="0.25">
      <c r="J5022" s="54"/>
      <c r="L5022" s="56"/>
    </row>
    <row r="5023" spans="10:12" x14ac:dyDescent="0.25">
      <c r="J5023" s="54"/>
      <c r="L5023" s="56"/>
    </row>
    <row r="5024" spans="10:12" x14ac:dyDescent="0.25">
      <c r="J5024" s="54"/>
      <c r="L5024" s="56"/>
    </row>
    <row r="5025" spans="10:12" x14ac:dyDescent="0.25">
      <c r="J5025" s="54"/>
      <c r="L5025" s="56"/>
    </row>
    <row r="5026" spans="10:12" x14ac:dyDescent="0.25">
      <c r="J5026" s="54"/>
      <c r="L5026" s="56"/>
    </row>
    <row r="5027" spans="10:12" x14ac:dyDescent="0.25">
      <c r="J5027" s="54"/>
      <c r="L5027" s="56"/>
    </row>
    <row r="5028" spans="10:12" x14ac:dyDescent="0.25">
      <c r="J5028" s="54"/>
      <c r="L5028" s="56"/>
    </row>
    <row r="5029" spans="10:12" x14ac:dyDescent="0.25">
      <c r="J5029" s="54"/>
      <c r="L5029" s="56"/>
    </row>
    <row r="5030" spans="10:12" x14ac:dyDescent="0.25">
      <c r="J5030" s="54"/>
      <c r="L5030" s="56"/>
    </row>
    <row r="5031" spans="10:12" x14ac:dyDescent="0.25">
      <c r="J5031" s="54"/>
      <c r="L5031" s="56"/>
    </row>
    <row r="5032" spans="10:12" x14ac:dyDescent="0.25">
      <c r="J5032" s="54"/>
      <c r="L5032" s="56"/>
    </row>
    <row r="5033" spans="10:12" x14ac:dyDescent="0.25">
      <c r="J5033" s="54"/>
      <c r="L5033" s="56"/>
    </row>
    <row r="5034" spans="10:12" x14ac:dyDescent="0.25">
      <c r="J5034" s="54"/>
      <c r="L5034" s="56"/>
    </row>
    <row r="5035" spans="10:12" x14ac:dyDescent="0.25">
      <c r="J5035" s="54"/>
      <c r="L5035" s="56"/>
    </row>
    <row r="5036" spans="10:12" x14ac:dyDescent="0.25">
      <c r="J5036" s="54"/>
      <c r="L5036" s="56"/>
    </row>
    <row r="5037" spans="10:12" x14ac:dyDescent="0.25">
      <c r="J5037" s="54"/>
      <c r="L5037" s="56"/>
    </row>
    <row r="5038" spans="10:12" x14ac:dyDescent="0.25">
      <c r="J5038" s="54"/>
      <c r="L5038" s="56"/>
    </row>
    <row r="5039" spans="10:12" x14ac:dyDescent="0.25">
      <c r="J5039" s="54"/>
      <c r="L5039" s="56"/>
    </row>
    <row r="5040" spans="10:12" x14ac:dyDescent="0.25">
      <c r="J5040" s="54"/>
      <c r="L5040" s="56"/>
    </row>
    <row r="5041" spans="10:12" x14ac:dyDescent="0.25">
      <c r="J5041" s="54"/>
      <c r="L5041" s="56"/>
    </row>
    <row r="5042" spans="10:12" x14ac:dyDescent="0.25">
      <c r="J5042" s="54"/>
      <c r="L5042" s="56"/>
    </row>
    <row r="5043" spans="10:12" x14ac:dyDescent="0.25">
      <c r="J5043" s="54"/>
      <c r="L5043" s="56"/>
    </row>
    <row r="5044" spans="10:12" x14ac:dyDescent="0.25">
      <c r="J5044" s="54"/>
      <c r="L5044" s="56"/>
    </row>
    <row r="5045" spans="10:12" x14ac:dyDescent="0.25">
      <c r="J5045" s="54"/>
      <c r="L5045" s="56"/>
    </row>
    <row r="5046" spans="10:12" x14ac:dyDescent="0.25">
      <c r="J5046" s="54"/>
      <c r="L5046" s="56"/>
    </row>
    <row r="5047" spans="10:12" x14ac:dyDescent="0.25">
      <c r="J5047" s="54"/>
      <c r="L5047" s="56"/>
    </row>
    <row r="5048" spans="10:12" x14ac:dyDescent="0.25">
      <c r="J5048" s="54"/>
      <c r="L5048" s="56"/>
    </row>
    <row r="5049" spans="10:12" x14ac:dyDescent="0.25">
      <c r="J5049" s="54"/>
      <c r="L5049" s="56"/>
    </row>
    <row r="5050" spans="10:12" x14ac:dyDescent="0.25">
      <c r="J5050" s="54"/>
      <c r="L5050" s="56"/>
    </row>
    <row r="5051" spans="10:12" x14ac:dyDescent="0.25">
      <c r="J5051" s="54"/>
      <c r="L5051" s="56"/>
    </row>
    <row r="5052" spans="10:12" x14ac:dyDescent="0.25">
      <c r="J5052" s="54"/>
      <c r="L5052" s="56"/>
    </row>
    <row r="5053" spans="10:12" x14ac:dyDescent="0.25">
      <c r="J5053" s="54"/>
      <c r="L5053" s="56"/>
    </row>
    <row r="5054" spans="10:12" x14ac:dyDescent="0.25">
      <c r="J5054" s="54"/>
      <c r="L5054" s="56"/>
    </row>
    <row r="5055" spans="10:12" x14ac:dyDescent="0.25">
      <c r="J5055" s="54"/>
      <c r="L5055" s="56"/>
    </row>
    <row r="5056" spans="10:12" x14ac:dyDescent="0.25">
      <c r="J5056" s="54"/>
      <c r="L5056" s="56"/>
    </row>
    <row r="5057" spans="10:12" x14ac:dyDescent="0.25">
      <c r="J5057" s="54"/>
      <c r="L5057" s="56"/>
    </row>
    <row r="5058" spans="10:12" x14ac:dyDescent="0.25">
      <c r="J5058" s="54"/>
      <c r="L5058" s="56"/>
    </row>
    <row r="5059" spans="10:12" x14ac:dyDescent="0.25">
      <c r="J5059" s="54"/>
      <c r="L5059" s="56"/>
    </row>
    <row r="5060" spans="10:12" x14ac:dyDescent="0.25">
      <c r="J5060" s="54"/>
      <c r="L5060" s="56"/>
    </row>
    <row r="5061" spans="10:12" x14ac:dyDescent="0.25">
      <c r="J5061" s="54"/>
      <c r="L5061" s="56"/>
    </row>
    <row r="5062" spans="10:12" x14ac:dyDescent="0.25">
      <c r="J5062" s="54"/>
      <c r="L5062" s="56"/>
    </row>
    <row r="5063" spans="10:12" x14ac:dyDescent="0.25">
      <c r="J5063" s="54"/>
      <c r="L5063" s="56"/>
    </row>
    <row r="5064" spans="10:12" x14ac:dyDescent="0.25">
      <c r="J5064" s="54"/>
      <c r="L5064" s="56"/>
    </row>
    <row r="5065" spans="10:12" x14ac:dyDescent="0.25">
      <c r="J5065" s="54"/>
      <c r="L5065" s="56"/>
    </row>
    <row r="5066" spans="10:12" x14ac:dyDescent="0.25">
      <c r="J5066" s="54"/>
      <c r="L5066" s="56"/>
    </row>
    <row r="5067" spans="10:12" x14ac:dyDescent="0.25">
      <c r="J5067" s="54"/>
      <c r="L5067" s="56"/>
    </row>
    <row r="5068" spans="10:12" x14ac:dyDescent="0.25">
      <c r="J5068" s="54"/>
      <c r="L5068" s="56"/>
    </row>
    <row r="5069" spans="10:12" x14ac:dyDescent="0.25">
      <c r="J5069" s="54"/>
      <c r="L5069" s="56"/>
    </row>
    <row r="5070" spans="10:12" x14ac:dyDescent="0.25">
      <c r="J5070" s="54"/>
      <c r="L5070" s="56"/>
    </row>
    <row r="5071" spans="10:12" x14ac:dyDescent="0.25">
      <c r="J5071" s="54"/>
      <c r="L5071" s="56"/>
    </row>
    <row r="5072" spans="10:12" x14ac:dyDescent="0.25">
      <c r="J5072" s="54"/>
      <c r="L5072" s="56"/>
    </row>
    <row r="5073" spans="10:12" x14ac:dyDescent="0.25">
      <c r="J5073" s="54"/>
      <c r="L5073" s="56"/>
    </row>
    <row r="5074" spans="10:12" x14ac:dyDescent="0.25">
      <c r="J5074" s="54"/>
      <c r="L5074" s="56"/>
    </row>
    <row r="5075" spans="10:12" x14ac:dyDescent="0.25">
      <c r="J5075" s="54"/>
      <c r="L5075" s="56"/>
    </row>
    <row r="5076" spans="10:12" x14ac:dyDescent="0.25">
      <c r="J5076" s="54"/>
      <c r="L5076" s="56"/>
    </row>
    <row r="5077" spans="10:12" x14ac:dyDescent="0.25">
      <c r="J5077" s="54"/>
      <c r="L5077" s="56"/>
    </row>
    <row r="5078" spans="10:12" x14ac:dyDescent="0.25">
      <c r="J5078" s="54"/>
      <c r="L5078" s="56"/>
    </row>
    <row r="5079" spans="10:12" x14ac:dyDescent="0.25">
      <c r="J5079" s="54"/>
      <c r="L5079" s="56"/>
    </row>
    <row r="5080" spans="10:12" x14ac:dyDescent="0.25">
      <c r="J5080" s="54"/>
      <c r="L5080" s="56"/>
    </row>
    <row r="5081" spans="10:12" x14ac:dyDescent="0.25">
      <c r="J5081" s="54"/>
      <c r="L5081" s="56"/>
    </row>
    <row r="5082" spans="10:12" x14ac:dyDescent="0.25">
      <c r="J5082" s="54"/>
      <c r="L5082" s="56"/>
    </row>
    <row r="5083" spans="10:12" x14ac:dyDescent="0.25">
      <c r="J5083" s="54"/>
      <c r="L5083" s="56"/>
    </row>
    <row r="5084" spans="10:12" x14ac:dyDescent="0.25">
      <c r="J5084" s="54"/>
      <c r="L5084" s="56"/>
    </row>
    <row r="5085" spans="10:12" x14ac:dyDescent="0.25">
      <c r="J5085" s="54"/>
      <c r="L5085" s="56"/>
    </row>
    <row r="5086" spans="10:12" x14ac:dyDescent="0.25">
      <c r="J5086" s="54"/>
      <c r="L5086" s="56"/>
    </row>
    <row r="5087" spans="10:12" x14ac:dyDescent="0.25">
      <c r="J5087" s="54"/>
      <c r="L5087" s="56"/>
    </row>
    <row r="5088" spans="10:12" x14ac:dyDescent="0.25">
      <c r="J5088" s="54"/>
      <c r="L5088" s="56"/>
    </row>
    <row r="5089" spans="10:12" x14ac:dyDescent="0.25">
      <c r="J5089" s="54"/>
      <c r="L5089" s="56"/>
    </row>
    <row r="5090" spans="10:12" x14ac:dyDescent="0.25">
      <c r="J5090" s="54"/>
      <c r="L5090" s="56"/>
    </row>
    <row r="5091" spans="10:12" x14ac:dyDescent="0.25">
      <c r="J5091" s="54"/>
      <c r="L5091" s="56"/>
    </row>
    <row r="5092" spans="10:12" x14ac:dyDescent="0.25">
      <c r="J5092" s="54"/>
      <c r="L5092" s="56"/>
    </row>
    <row r="5093" spans="10:12" x14ac:dyDescent="0.25">
      <c r="J5093" s="54"/>
      <c r="L5093" s="56"/>
    </row>
    <row r="5094" spans="10:12" x14ac:dyDescent="0.25">
      <c r="J5094" s="54"/>
      <c r="L5094" s="56"/>
    </row>
    <row r="5095" spans="10:12" x14ac:dyDescent="0.25">
      <c r="J5095" s="54"/>
      <c r="L5095" s="56"/>
    </row>
    <row r="5096" spans="10:12" x14ac:dyDescent="0.25">
      <c r="J5096" s="54"/>
      <c r="L5096" s="56"/>
    </row>
    <row r="5097" spans="10:12" x14ac:dyDescent="0.25">
      <c r="J5097" s="54"/>
      <c r="L5097" s="56"/>
    </row>
    <row r="5098" spans="10:12" x14ac:dyDescent="0.25">
      <c r="J5098" s="54"/>
      <c r="L5098" s="56"/>
    </row>
    <row r="5099" spans="10:12" x14ac:dyDescent="0.25">
      <c r="J5099" s="54"/>
      <c r="L5099" s="56"/>
    </row>
    <row r="5100" spans="10:12" x14ac:dyDescent="0.25">
      <c r="J5100" s="54"/>
      <c r="L5100" s="56"/>
    </row>
    <row r="5101" spans="10:12" x14ac:dyDescent="0.25">
      <c r="J5101" s="54"/>
      <c r="L5101" s="56"/>
    </row>
    <row r="5102" spans="10:12" x14ac:dyDescent="0.25">
      <c r="J5102" s="54"/>
      <c r="L5102" s="56"/>
    </row>
    <row r="5103" spans="10:12" x14ac:dyDescent="0.25">
      <c r="J5103" s="54"/>
      <c r="L5103" s="56"/>
    </row>
    <row r="5104" spans="10:12" x14ac:dyDescent="0.25">
      <c r="J5104" s="54"/>
      <c r="L5104" s="56"/>
    </row>
    <row r="5105" spans="10:12" x14ac:dyDescent="0.25">
      <c r="J5105" s="54"/>
      <c r="L5105" s="56"/>
    </row>
    <row r="5106" spans="10:12" x14ac:dyDescent="0.25">
      <c r="J5106" s="54"/>
      <c r="L5106" s="56"/>
    </row>
    <row r="5107" spans="10:12" x14ac:dyDescent="0.25">
      <c r="J5107" s="54"/>
      <c r="L5107" s="56"/>
    </row>
    <row r="5108" spans="10:12" x14ac:dyDescent="0.25">
      <c r="J5108" s="54"/>
      <c r="L5108" s="56"/>
    </row>
    <row r="5109" spans="10:12" x14ac:dyDescent="0.25">
      <c r="J5109" s="54"/>
      <c r="L5109" s="56"/>
    </row>
    <row r="5110" spans="10:12" x14ac:dyDescent="0.25">
      <c r="J5110" s="54"/>
      <c r="L5110" s="56"/>
    </row>
    <row r="5111" spans="10:12" x14ac:dyDescent="0.25">
      <c r="J5111" s="54"/>
      <c r="L5111" s="56"/>
    </row>
    <row r="5112" spans="10:12" x14ac:dyDescent="0.25">
      <c r="J5112" s="54"/>
      <c r="L5112" s="56"/>
    </row>
    <row r="5113" spans="10:12" x14ac:dyDescent="0.25">
      <c r="J5113" s="54"/>
      <c r="L5113" s="56"/>
    </row>
    <row r="5114" spans="10:12" x14ac:dyDescent="0.25">
      <c r="J5114" s="54"/>
      <c r="L5114" s="56"/>
    </row>
    <row r="5115" spans="10:12" x14ac:dyDescent="0.25">
      <c r="J5115" s="54"/>
      <c r="L5115" s="56"/>
    </row>
    <row r="5116" spans="10:12" x14ac:dyDescent="0.25">
      <c r="J5116" s="54"/>
      <c r="L5116" s="56"/>
    </row>
    <row r="5117" spans="10:12" x14ac:dyDescent="0.25">
      <c r="J5117" s="54"/>
      <c r="L5117" s="56"/>
    </row>
    <row r="5118" spans="10:12" x14ac:dyDescent="0.25">
      <c r="J5118" s="54"/>
      <c r="L5118" s="56"/>
    </row>
    <row r="5119" spans="10:12" x14ac:dyDescent="0.25">
      <c r="J5119" s="54"/>
      <c r="L5119" s="56"/>
    </row>
    <row r="5120" spans="10:12" x14ac:dyDescent="0.25">
      <c r="J5120" s="54"/>
      <c r="L5120" s="56"/>
    </row>
    <row r="5121" spans="10:12" x14ac:dyDescent="0.25">
      <c r="J5121" s="54"/>
      <c r="L5121" s="56"/>
    </row>
    <row r="5122" spans="10:12" x14ac:dyDescent="0.25">
      <c r="J5122" s="54"/>
      <c r="L5122" s="56"/>
    </row>
    <row r="5123" spans="10:12" x14ac:dyDescent="0.25">
      <c r="J5123" s="54"/>
      <c r="L5123" s="56"/>
    </row>
    <row r="5124" spans="10:12" x14ac:dyDescent="0.25">
      <c r="J5124" s="54"/>
      <c r="L5124" s="56"/>
    </row>
    <row r="5125" spans="10:12" x14ac:dyDescent="0.25">
      <c r="J5125" s="54"/>
      <c r="L5125" s="56"/>
    </row>
    <row r="5126" spans="10:12" x14ac:dyDescent="0.25">
      <c r="J5126" s="54"/>
      <c r="L5126" s="56"/>
    </row>
    <row r="5127" spans="10:12" x14ac:dyDescent="0.25">
      <c r="J5127" s="54"/>
      <c r="L5127" s="56"/>
    </row>
    <row r="5128" spans="10:12" x14ac:dyDescent="0.25">
      <c r="J5128" s="54"/>
      <c r="L5128" s="56"/>
    </row>
    <row r="5129" spans="10:12" x14ac:dyDescent="0.25">
      <c r="J5129" s="54"/>
      <c r="L5129" s="56"/>
    </row>
    <row r="5130" spans="10:12" x14ac:dyDescent="0.25">
      <c r="J5130" s="54"/>
      <c r="L5130" s="56"/>
    </row>
    <row r="5131" spans="10:12" x14ac:dyDescent="0.25">
      <c r="J5131" s="54"/>
      <c r="L5131" s="56"/>
    </row>
    <row r="5132" spans="10:12" x14ac:dyDescent="0.25">
      <c r="J5132" s="54"/>
      <c r="L5132" s="56"/>
    </row>
    <row r="5133" spans="10:12" x14ac:dyDescent="0.25">
      <c r="J5133" s="54"/>
      <c r="L5133" s="56"/>
    </row>
    <row r="5134" spans="10:12" x14ac:dyDescent="0.25">
      <c r="J5134" s="54"/>
      <c r="L5134" s="56"/>
    </row>
    <row r="5135" spans="10:12" x14ac:dyDescent="0.25">
      <c r="J5135" s="54"/>
      <c r="L5135" s="56"/>
    </row>
    <row r="5136" spans="10:12" x14ac:dyDescent="0.25">
      <c r="J5136" s="54"/>
      <c r="L5136" s="56"/>
    </row>
    <row r="5137" spans="10:12" x14ac:dyDescent="0.25">
      <c r="J5137" s="54"/>
      <c r="L5137" s="56"/>
    </row>
    <row r="5138" spans="10:12" x14ac:dyDescent="0.25">
      <c r="J5138" s="54"/>
      <c r="L5138" s="56"/>
    </row>
    <row r="5139" spans="10:12" x14ac:dyDescent="0.25">
      <c r="J5139" s="54"/>
      <c r="L5139" s="56"/>
    </row>
    <row r="5140" spans="10:12" x14ac:dyDescent="0.25">
      <c r="J5140" s="54"/>
      <c r="L5140" s="56"/>
    </row>
    <row r="5141" spans="10:12" x14ac:dyDescent="0.25">
      <c r="J5141" s="54"/>
      <c r="L5141" s="56"/>
    </row>
    <row r="5142" spans="10:12" x14ac:dyDescent="0.25">
      <c r="J5142" s="54"/>
      <c r="L5142" s="56"/>
    </row>
    <row r="5143" spans="10:12" x14ac:dyDescent="0.25">
      <c r="J5143" s="54"/>
      <c r="L5143" s="56"/>
    </row>
    <row r="5144" spans="10:12" x14ac:dyDescent="0.25">
      <c r="J5144" s="54"/>
      <c r="L5144" s="56"/>
    </row>
    <row r="5145" spans="10:12" x14ac:dyDescent="0.25">
      <c r="J5145" s="54"/>
      <c r="L5145" s="56"/>
    </row>
    <row r="5146" spans="10:12" x14ac:dyDescent="0.25">
      <c r="J5146" s="54"/>
      <c r="L5146" s="56"/>
    </row>
    <row r="5147" spans="10:12" x14ac:dyDescent="0.25">
      <c r="J5147" s="54"/>
      <c r="L5147" s="56"/>
    </row>
    <row r="5148" spans="10:12" x14ac:dyDescent="0.25">
      <c r="J5148" s="54"/>
      <c r="L5148" s="56"/>
    </row>
    <row r="5149" spans="10:12" x14ac:dyDescent="0.25">
      <c r="J5149" s="54"/>
      <c r="L5149" s="56"/>
    </row>
    <row r="5150" spans="10:12" x14ac:dyDescent="0.25">
      <c r="J5150" s="54"/>
      <c r="L5150" s="56"/>
    </row>
    <row r="5151" spans="10:12" x14ac:dyDescent="0.25">
      <c r="J5151" s="54"/>
      <c r="L5151" s="56"/>
    </row>
    <row r="5152" spans="10:12" x14ac:dyDescent="0.25">
      <c r="J5152" s="54"/>
      <c r="L5152" s="56"/>
    </row>
    <row r="5153" spans="10:12" x14ac:dyDescent="0.25">
      <c r="J5153" s="54"/>
      <c r="L5153" s="56"/>
    </row>
    <row r="5154" spans="10:12" x14ac:dyDescent="0.25">
      <c r="J5154" s="54"/>
      <c r="L5154" s="56"/>
    </row>
    <row r="5155" spans="10:12" x14ac:dyDescent="0.25">
      <c r="J5155" s="54"/>
      <c r="L5155" s="56"/>
    </row>
    <row r="5156" spans="10:12" x14ac:dyDescent="0.25">
      <c r="J5156" s="54"/>
      <c r="L5156" s="56"/>
    </row>
    <row r="5157" spans="10:12" x14ac:dyDescent="0.25">
      <c r="J5157" s="54"/>
      <c r="L5157" s="56"/>
    </row>
    <row r="5158" spans="10:12" x14ac:dyDescent="0.25">
      <c r="J5158" s="54"/>
      <c r="L5158" s="56"/>
    </row>
    <row r="5159" spans="10:12" x14ac:dyDescent="0.25">
      <c r="J5159" s="54"/>
      <c r="L5159" s="56"/>
    </row>
    <row r="5160" spans="10:12" x14ac:dyDescent="0.25">
      <c r="J5160" s="54"/>
      <c r="L5160" s="56"/>
    </row>
    <row r="5161" spans="10:12" x14ac:dyDescent="0.25">
      <c r="J5161" s="54"/>
      <c r="L5161" s="56"/>
    </row>
    <row r="5162" spans="10:12" x14ac:dyDescent="0.25">
      <c r="J5162" s="54"/>
      <c r="L5162" s="56"/>
    </row>
    <row r="5163" spans="10:12" x14ac:dyDescent="0.25">
      <c r="J5163" s="54"/>
      <c r="L5163" s="56"/>
    </row>
    <row r="5164" spans="10:12" x14ac:dyDescent="0.25">
      <c r="J5164" s="54"/>
      <c r="L5164" s="56"/>
    </row>
    <row r="5165" spans="10:12" x14ac:dyDescent="0.25">
      <c r="J5165" s="54"/>
      <c r="L5165" s="56"/>
    </row>
    <row r="5166" spans="10:12" x14ac:dyDescent="0.25">
      <c r="J5166" s="54"/>
      <c r="L5166" s="56"/>
    </row>
    <row r="5167" spans="10:12" x14ac:dyDescent="0.25">
      <c r="J5167" s="54"/>
      <c r="L5167" s="56"/>
    </row>
    <row r="5168" spans="10:12" x14ac:dyDescent="0.25">
      <c r="J5168" s="54"/>
      <c r="L5168" s="56"/>
    </row>
    <row r="5169" spans="10:12" x14ac:dyDescent="0.25">
      <c r="J5169" s="54"/>
      <c r="L5169" s="56"/>
    </row>
    <row r="5170" spans="10:12" x14ac:dyDescent="0.25">
      <c r="J5170" s="54"/>
      <c r="L5170" s="56"/>
    </row>
    <row r="5171" spans="10:12" x14ac:dyDescent="0.25">
      <c r="J5171" s="54"/>
      <c r="L5171" s="56"/>
    </row>
    <row r="5172" spans="10:12" x14ac:dyDescent="0.25">
      <c r="J5172" s="54"/>
      <c r="L5172" s="56"/>
    </row>
    <row r="5173" spans="10:12" x14ac:dyDescent="0.25">
      <c r="J5173" s="54"/>
      <c r="L5173" s="56"/>
    </row>
    <row r="5174" spans="10:12" x14ac:dyDescent="0.25">
      <c r="J5174" s="54"/>
      <c r="L5174" s="56"/>
    </row>
    <row r="5175" spans="10:12" x14ac:dyDescent="0.25">
      <c r="J5175" s="54"/>
      <c r="L5175" s="56"/>
    </row>
    <row r="5176" spans="10:12" x14ac:dyDescent="0.25">
      <c r="J5176" s="54"/>
      <c r="L5176" s="56"/>
    </row>
    <row r="5177" spans="10:12" x14ac:dyDescent="0.25">
      <c r="J5177" s="54"/>
      <c r="L5177" s="56"/>
    </row>
    <row r="5178" spans="10:12" x14ac:dyDescent="0.25">
      <c r="J5178" s="54"/>
      <c r="L5178" s="56"/>
    </row>
    <row r="5179" spans="10:12" x14ac:dyDescent="0.25">
      <c r="J5179" s="54"/>
      <c r="L5179" s="56"/>
    </row>
    <row r="5180" spans="10:12" x14ac:dyDescent="0.25">
      <c r="J5180" s="54"/>
      <c r="L5180" s="56"/>
    </row>
    <row r="5181" spans="10:12" x14ac:dyDescent="0.25">
      <c r="J5181" s="54"/>
      <c r="L5181" s="56"/>
    </row>
    <row r="5182" spans="10:12" x14ac:dyDescent="0.25">
      <c r="J5182" s="54"/>
      <c r="L5182" s="56"/>
    </row>
    <row r="5183" spans="10:12" x14ac:dyDescent="0.25">
      <c r="J5183" s="54"/>
      <c r="L5183" s="56"/>
    </row>
    <row r="5184" spans="10:12" x14ac:dyDescent="0.25">
      <c r="J5184" s="54"/>
      <c r="L5184" s="56"/>
    </row>
    <row r="5185" spans="10:12" x14ac:dyDescent="0.25">
      <c r="J5185" s="54"/>
      <c r="L5185" s="56"/>
    </row>
    <row r="5186" spans="10:12" x14ac:dyDescent="0.25">
      <c r="J5186" s="54"/>
      <c r="L5186" s="56"/>
    </row>
    <row r="5187" spans="10:12" x14ac:dyDescent="0.25">
      <c r="J5187" s="54"/>
      <c r="L5187" s="56"/>
    </row>
    <row r="5188" spans="10:12" x14ac:dyDescent="0.25">
      <c r="J5188" s="54"/>
      <c r="L5188" s="56"/>
    </row>
    <row r="5189" spans="10:12" x14ac:dyDescent="0.25">
      <c r="J5189" s="54"/>
      <c r="L5189" s="56"/>
    </row>
    <row r="5190" spans="10:12" x14ac:dyDescent="0.25">
      <c r="J5190" s="54"/>
      <c r="L5190" s="56"/>
    </row>
    <row r="5191" spans="10:12" x14ac:dyDescent="0.25">
      <c r="J5191" s="54"/>
      <c r="L5191" s="56"/>
    </row>
    <row r="5192" spans="10:12" x14ac:dyDescent="0.25">
      <c r="J5192" s="54"/>
      <c r="L5192" s="56"/>
    </row>
    <row r="5193" spans="10:12" x14ac:dyDescent="0.25">
      <c r="J5193" s="54"/>
      <c r="L5193" s="56"/>
    </row>
    <row r="5194" spans="10:12" x14ac:dyDescent="0.25">
      <c r="J5194" s="54"/>
      <c r="L5194" s="56"/>
    </row>
    <row r="5195" spans="10:12" x14ac:dyDescent="0.25">
      <c r="J5195" s="54"/>
      <c r="L5195" s="56"/>
    </row>
    <row r="5196" spans="10:12" x14ac:dyDescent="0.25">
      <c r="J5196" s="54"/>
      <c r="L5196" s="56"/>
    </row>
    <row r="5197" spans="10:12" x14ac:dyDescent="0.25">
      <c r="J5197" s="54"/>
      <c r="L5197" s="56"/>
    </row>
    <row r="5198" spans="10:12" x14ac:dyDescent="0.25">
      <c r="J5198" s="54"/>
      <c r="L5198" s="56"/>
    </row>
    <row r="5199" spans="10:12" x14ac:dyDescent="0.25">
      <c r="J5199" s="54"/>
      <c r="L5199" s="56"/>
    </row>
    <row r="5200" spans="10:12" x14ac:dyDescent="0.25">
      <c r="J5200" s="54"/>
      <c r="L5200" s="56"/>
    </row>
    <row r="5201" spans="10:12" x14ac:dyDescent="0.25">
      <c r="J5201" s="54"/>
      <c r="L5201" s="56"/>
    </row>
    <row r="5202" spans="10:12" x14ac:dyDescent="0.25">
      <c r="J5202" s="54"/>
      <c r="L5202" s="56"/>
    </row>
    <row r="5203" spans="10:12" x14ac:dyDescent="0.25">
      <c r="J5203" s="54"/>
      <c r="L5203" s="56"/>
    </row>
    <row r="5204" spans="10:12" x14ac:dyDescent="0.25">
      <c r="J5204" s="54"/>
      <c r="L5204" s="56"/>
    </row>
    <row r="5205" spans="10:12" x14ac:dyDescent="0.25">
      <c r="J5205" s="54"/>
      <c r="L5205" s="56"/>
    </row>
    <row r="5206" spans="10:12" x14ac:dyDescent="0.25">
      <c r="J5206" s="54"/>
      <c r="L5206" s="56"/>
    </row>
    <row r="5207" spans="10:12" x14ac:dyDescent="0.25">
      <c r="J5207" s="54"/>
      <c r="L5207" s="56"/>
    </row>
    <row r="5208" spans="10:12" x14ac:dyDescent="0.25">
      <c r="J5208" s="54"/>
      <c r="L5208" s="56"/>
    </row>
    <row r="5209" spans="10:12" x14ac:dyDescent="0.25">
      <c r="J5209" s="54"/>
      <c r="L5209" s="56"/>
    </row>
    <row r="5210" spans="10:12" x14ac:dyDescent="0.25">
      <c r="J5210" s="54"/>
      <c r="L5210" s="56"/>
    </row>
    <row r="5211" spans="10:12" x14ac:dyDescent="0.25">
      <c r="J5211" s="54"/>
      <c r="L5211" s="56"/>
    </row>
    <row r="5212" spans="10:12" x14ac:dyDescent="0.25">
      <c r="J5212" s="54"/>
      <c r="L5212" s="56"/>
    </row>
    <row r="5213" spans="10:12" x14ac:dyDescent="0.25">
      <c r="J5213" s="54"/>
      <c r="L5213" s="56"/>
    </row>
    <row r="5214" spans="10:12" x14ac:dyDescent="0.25">
      <c r="J5214" s="54"/>
      <c r="L5214" s="56"/>
    </row>
    <row r="5215" spans="10:12" x14ac:dyDescent="0.25">
      <c r="J5215" s="54"/>
      <c r="L5215" s="56"/>
    </row>
    <row r="5216" spans="10:12" x14ac:dyDescent="0.25">
      <c r="J5216" s="54"/>
      <c r="L5216" s="56"/>
    </row>
    <row r="5217" spans="10:12" x14ac:dyDescent="0.25">
      <c r="J5217" s="54"/>
      <c r="L5217" s="56"/>
    </row>
    <row r="5218" spans="10:12" x14ac:dyDescent="0.25">
      <c r="J5218" s="54"/>
      <c r="L5218" s="56"/>
    </row>
    <row r="5219" spans="10:12" x14ac:dyDescent="0.25">
      <c r="J5219" s="54"/>
      <c r="L5219" s="56"/>
    </row>
    <row r="5220" spans="10:12" x14ac:dyDescent="0.25">
      <c r="J5220" s="54"/>
      <c r="L5220" s="56"/>
    </row>
    <row r="5221" spans="10:12" x14ac:dyDescent="0.25">
      <c r="J5221" s="54"/>
      <c r="L5221" s="56"/>
    </row>
    <row r="5222" spans="10:12" x14ac:dyDescent="0.25">
      <c r="J5222" s="54"/>
      <c r="L5222" s="56"/>
    </row>
    <row r="5223" spans="10:12" x14ac:dyDescent="0.25">
      <c r="J5223" s="54"/>
      <c r="L5223" s="56"/>
    </row>
    <row r="5224" spans="10:12" x14ac:dyDescent="0.25">
      <c r="J5224" s="54"/>
      <c r="L5224" s="56"/>
    </row>
    <row r="5225" spans="10:12" x14ac:dyDescent="0.25">
      <c r="J5225" s="54"/>
      <c r="L5225" s="56"/>
    </row>
    <row r="5226" spans="10:12" x14ac:dyDescent="0.25">
      <c r="J5226" s="54"/>
      <c r="L5226" s="56"/>
    </row>
    <row r="5227" spans="10:12" x14ac:dyDescent="0.25">
      <c r="J5227" s="54"/>
      <c r="L5227" s="56"/>
    </row>
    <row r="5228" spans="10:12" x14ac:dyDescent="0.25">
      <c r="J5228" s="54"/>
      <c r="L5228" s="56"/>
    </row>
    <row r="5229" spans="10:12" x14ac:dyDescent="0.25">
      <c r="J5229" s="54"/>
      <c r="L5229" s="56"/>
    </row>
    <row r="5230" spans="10:12" x14ac:dyDescent="0.25">
      <c r="J5230" s="54"/>
      <c r="L5230" s="56"/>
    </row>
    <row r="5231" spans="10:12" x14ac:dyDescent="0.25">
      <c r="J5231" s="54"/>
      <c r="L5231" s="56"/>
    </row>
    <row r="5232" spans="10:12" x14ac:dyDescent="0.25">
      <c r="J5232" s="54"/>
      <c r="L5232" s="56"/>
    </row>
    <row r="5233" spans="10:12" x14ac:dyDescent="0.25">
      <c r="J5233" s="54"/>
      <c r="L5233" s="56"/>
    </row>
    <row r="5234" spans="10:12" x14ac:dyDescent="0.25">
      <c r="J5234" s="54"/>
      <c r="L5234" s="56"/>
    </row>
    <row r="5235" spans="10:12" x14ac:dyDescent="0.25">
      <c r="J5235" s="54"/>
      <c r="L5235" s="56"/>
    </row>
    <row r="5236" spans="10:12" x14ac:dyDescent="0.25">
      <c r="J5236" s="54"/>
      <c r="L5236" s="56"/>
    </row>
    <row r="5237" spans="10:12" x14ac:dyDescent="0.25">
      <c r="J5237" s="54"/>
      <c r="L5237" s="56"/>
    </row>
    <row r="5238" spans="10:12" x14ac:dyDescent="0.25">
      <c r="J5238" s="54"/>
      <c r="L5238" s="56"/>
    </row>
    <row r="5239" spans="10:12" x14ac:dyDescent="0.25">
      <c r="J5239" s="54"/>
      <c r="L5239" s="56"/>
    </row>
    <row r="5240" spans="10:12" x14ac:dyDescent="0.25">
      <c r="J5240" s="54"/>
      <c r="L5240" s="56"/>
    </row>
    <row r="5241" spans="10:12" x14ac:dyDescent="0.25">
      <c r="J5241" s="54"/>
      <c r="L5241" s="56"/>
    </row>
    <row r="5242" spans="10:12" x14ac:dyDescent="0.25">
      <c r="J5242" s="54"/>
      <c r="L5242" s="56"/>
    </row>
    <row r="5243" spans="10:12" x14ac:dyDescent="0.25">
      <c r="J5243" s="54"/>
      <c r="L5243" s="56"/>
    </row>
    <row r="5244" spans="10:12" x14ac:dyDescent="0.25">
      <c r="J5244" s="54"/>
      <c r="L5244" s="56"/>
    </row>
    <row r="5245" spans="10:12" x14ac:dyDescent="0.25">
      <c r="J5245" s="54"/>
      <c r="L5245" s="56"/>
    </row>
    <row r="5246" spans="10:12" x14ac:dyDescent="0.25">
      <c r="J5246" s="54"/>
      <c r="L5246" s="56"/>
    </row>
    <row r="5247" spans="10:12" x14ac:dyDescent="0.25">
      <c r="J5247" s="54"/>
      <c r="L5247" s="56"/>
    </row>
    <row r="5248" spans="10:12" x14ac:dyDescent="0.25">
      <c r="J5248" s="54"/>
      <c r="L5248" s="56"/>
    </row>
    <row r="5249" spans="10:12" x14ac:dyDescent="0.25">
      <c r="J5249" s="54"/>
      <c r="L5249" s="56"/>
    </row>
    <row r="5250" spans="10:12" x14ac:dyDescent="0.25">
      <c r="J5250" s="54"/>
      <c r="L5250" s="56"/>
    </row>
    <row r="5251" spans="10:12" x14ac:dyDescent="0.25">
      <c r="J5251" s="54"/>
      <c r="L5251" s="56"/>
    </row>
    <row r="5252" spans="10:12" x14ac:dyDescent="0.25">
      <c r="J5252" s="54"/>
      <c r="L5252" s="56"/>
    </row>
    <row r="5253" spans="10:12" x14ac:dyDescent="0.25">
      <c r="J5253" s="54"/>
      <c r="L5253" s="56"/>
    </row>
    <row r="5254" spans="10:12" x14ac:dyDescent="0.25">
      <c r="J5254" s="54"/>
      <c r="L5254" s="56"/>
    </row>
    <row r="5255" spans="10:12" x14ac:dyDescent="0.25">
      <c r="J5255" s="54"/>
      <c r="L5255" s="56"/>
    </row>
    <row r="5256" spans="10:12" x14ac:dyDescent="0.25">
      <c r="J5256" s="54"/>
      <c r="L5256" s="56"/>
    </row>
    <row r="5257" spans="10:12" x14ac:dyDescent="0.25">
      <c r="J5257" s="54"/>
      <c r="L5257" s="56"/>
    </row>
    <row r="5258" spans="10:12" x14ac:dyDescent="0.25">
      <c r="J5258" s="54"/>
      <c r="L5258" s="56"/>
    </row>
    <row r="5259" spans="10:12" x14ac:dyDescent="0.25">
      <c r="J5259" s="54"/>
      <c r="L5259" s="56"/>
    </row>
    <row r="5260" spans="10:12" x14ac:dyDescent="0.25">
      <c r="J5260" s="54"/>
      <c r="L5260" s="56"/>
    </row>
    <row r="5261" spans="10:12" x14ac:dyDescent="0.25">
      <c r="J5261" s="54"/>
      <c r="L5261" s="56"/>
    </row>
    <row r="5262" spans="10:12" x14ac:dyDescent="0.25">
      <c r="J5262" s="54"/>
      <c r="L5262" s="56"/>
    </row>
    <row r="5263" spans="10:12" x14ac:dyDescent="0.25">
      <c r="J5263" s="54"/>
      <c r="L5263" s="56"/>
    </row>
    <row r="5264" spans="10:12" x14ac:dyDescent="0.25">
      <c r="J5264" s="54"/>
      <c r="L5264" s="56"/>
    </row>
    <row r="5265" spans="10:12" x14ac:dyDescent="0.25">
      <c r="J5265" s="54"/>
      <c r="L5265" s="56"/>
    </row>
    <row r="5266" spans="10:12" x14ac:dyDescent="0.25">
      <c r="J5266" s="54"/>
      <c r="L5266" s="56"/>
    </row>
    <row r="5267" spans="10:12" x14ac:dyDescent="0.25">
      <c r="J5267" s="54"/>
      <c r="L5267" s="56"/>
    </row>
    <row r="5268" spans="10:12" x14ac:dyDescent="0.25">
      <c r="J5268" s="54"/>
      <c r="L5268" s="56"/>
    </row>
    <row r="5269" spans="10:12" x14ac:dyDescent="0.25">
      <c r="J5269" s="54"/>
      <c r="L5269" s="56"/>
    </row>
    <row r="5270" spans="10:12" x14ac:dyDescent="0.25">
      <c r="J5270" s="54"/>
      <c r="L5270" s="56"/>
    </row>
    <row r="5271" spans="10:12" x14ac:dyDescent="0.25">
      <c r="J5271" s="54"/>
      <c r="L5271" s="56"/>
    </row>
    <row r="5272" spans="10:12" x14ac:dyDescent="0.25">
      <c r="J5272" s="54"/>
      <c r="L5272" s="56"/>
    </row>
    <row r="5273" spans="10:12" x14ac:dyDescent="0.25">
      <c r="J5273" s="54"/>
      <c r="L5273" s="56"/>
    </row>
    <row r="5274" spans="10:12" x14ac:dyDescent="0.25">
      <c r="J5274" s="54"/>
      <c r="L5274" s="56"/>
    </row>
    <row r="5275" spans="10:12" x14ac:dyDescent="0.25">
      <c r="J5275" s="54"/>
      <c r="L5275" s="56"/>
    </row>
    <row r="5276" spans="10:12" x14ac:dyDescent="0.25">
      <c r="J5276" s="54"/>
      <c r="L5276" s="56"/>
    </row>
    <row r="5277" spans="10:12" x14ac:dyDescent="0.25">
      <c r="J5277" s="54"/>
      <c r="L5277" s="56"/>
    </row>
    <row r="5278" spans="10:12" x14ac:dyDescent="0.25">
      <c r="J5278" s="54"/>
      <c r="L5278" s="56"/>
    </row>
    <row r="5279" spans="10:12" x14ac:dyDescent="0.25">
      <c r="J5279" s="54"/>
      <c r="L5279" s="56"/>
    </row>
    <row r="5280" spans="10:12" x14ac:dyDescent="0.25">
      <c r="J5280" s="54"/>
      <c r="L5280" s="56"/>
    </row>
    <row r="5281" spans="10:12" x14ac:dyDescent="0.25">
      <c r="J5281" s="54"/>
      <c r="L5281" s="56"/>
    </row>
    <row r="5282" spans="10:12" x14ac:dyDescent="0.25">
      <c r="J5282" s="54"/>
      <c r="L5282" s="56"/>
    </row>
    <row r="5283" spans="10:12" x14ac:dyDescent="0.25">
      <c r="J5283" s="54"/>
      <c r="L5283" s="56"/>
    </row>
    <row r="5284" spans="10:12" x14ac:dyDescent="0.25">
      <c r="J5284" s="54"/>
      <c r="L5284" s="56"/>
    </row>
    <row r="5285" spans="10:12" x14ac:dyDescent="0.25">
      <c r="J5285" s="54"/>
      <c r="L5285" s="56"/>
    </row>
    <row r="5286" spans="10:12" x14ac:dyDescent="0.25">
      <c r="J5286" s="54"/>
      <c r="L5286" s="56"/>
    </row>
    <row r="5287" spans="10:12" x14ac:dyDescent="0.25">
      <c r="J5287" s="54"/>
      <c r="L5287" s="56"/>
    </row>
    <row r="5288" spans="10:12" x14ac:dyDescent="0.25">
      <c r="J5288" s="54"/>
      <c r="L5288" s="56"/>
    </row>
    <row r="5289" spans="10:12" x14ac:dyDescent="0.25">
      <c r="J5289" s="54"/>
      <c r="L5289" s="56"/>
    </row>
    <row r="5290" spans="10:12" x14ac:dyDescent="0.25">
      <c r="J5290" s="54"/>
      <c r="L5290" s="56"/>
    </row>
    <row r="5291" spans="10:12" x14ac:dyDescent="0.25">
      <c r="J5291" s="54"/>
      <c r="L5291" s="56"/>
    </row>
    <row r="5292" spans="10:12" x14ac:dyDescent="0.25">
      <c r="J5292" s="54"/>
      <c r="L5292" s="56"/>
    </row>
    <row r="5293" spans="10:12" x14ac:dyDescent="0.25">
      <c r="J5293" s="54"/>
      <c r="L5293" s="56"/>
    </row>
    <row r="5294" spans="10:12" x14ac:dyDescent="0.25">
      <c r="J5294" s="54"/>
      <c r="L5294" s="56"/>
    </row>
    <row r="5295" spans="10:12" x14ac:dyDescent="0.25">
      <c r="J5295" s="54"/>
      <c r="L5295" s="56"/>
    </row>
    <row r="5296" spans="10:12" x14ac:dyDescent="0.25">
      <c r="J5296" s="54"/>
      <c r="L5296" s="56"/>
    </row>
    <row r="5297" spans="10:12" x14ac:dyDescent="0.25">
      <c r="J5297" s="54"/>
      <c r="L5297" s="56"/>
    </row>
    <row r="5298" spans="10:12" x14ac:dyDescent="0.25">
      <c r="J5298" s="54"/>
      <c r="L5298" s="56"/>
    </row>
    <row r="5299" spans="10:12" x14ac:dyDescent="0.25">
      <c r="J5299" s="54"/>
      <c r="L5299" s="56"/>
    </row>
    <row r="5300" spans="10:12" x14ac:dyDescent="0.25">
      <c r="J5300" s="54"/>
      <c r="L5300" s="56"/>
    </row>
    <row r="5301" spans="10:12" x14ac:dyDescent="0.25">
      <c r="J5301" s="54"/>
      <c r="L5301" s="56"/>
    </row>
    <row r="5302" spans="10:12" x14ac:dyDescent="0.25">
      <c r="J5302" s="54"/>
      <c r="L5302" s="56"/>
    </row>
    <row r="5303" spans="10:12" x14ac:dyDescent="0.25">
      <c r="J5303" s="54"/>
      <c r="L5303" s="56"/>
    </row>
    <row r="5304" spans="10:12" x14ac:dyDescent="0.25">
      <c r="J5304" s="54"/>
      <c r="L5304" s="56"/>
    </row>
    <row r="5305" spans="10:12" x14ac:dyDescent="0.25">
      <c r="J5305" s="54"/>
      <c r="L5305" s="56"/>
    </row>
    <row r="5306" spans="10:12" x14ac:dyDescent="0.25">
      <c r="J5306" s="54"/>
      <c r="L5306" s="56"/>
    </row>
    <row r="5307" spans="10:12" x14ac:dyDescent="0.25">
      <c r="J5307" s="54"/>
      <c r="L5307" s="56"/>
    </row>
    <row r="5308" spans="10:12" x14ac:dyDescent="0.25">
      <c r="J5308" s="54"/>
      <c r="L5308" s="56"/>
    </row>
    <row r="5309" spans="10:12" x14ac:dyDescent="0.25">
      <c r="J5309" s="54"/>
      <c r="L5309" s="56"/>
    </row>
    <row r="5310" spans="10:12" x14ac:dyDescent="0.25">
      <c r="J5310" s="54"/>
      <c r="L5310" s="56"/>
    </row>
    <row r="5311" spans="10:12" x14ac:dyDescent="0.25">
      <c r="J5311" s="54"/>
      <c r="L5311" s="56"/>
    </row>
    <row r="5312" spans="10:12" x14ac:dyDescent="0.25">
      <c r="J5312" s="54"/>
      <c r="L5312" s="56"/>
    </row>
    <row r="5313" spans="10:12" x14ac:dyDescent="0.25">
      <c r="J5313" s="54"/>
      <c r="L5313" s="56"/>
    </row>
    <row r="5314" spans="10:12" x14ac:dyDescent="0.25">
      <c r="J5314" s="54"/>
      <c r="L5314" s="56"/>
    </row>
    <row r="5315" spans="10:12" x14ac:dyDescent="0.25">
      <c r="J5315" s="54"/>
      <c r="L5315" s="56"/>
    </row>
    <row r="5316" spans="10:12" x14ac:dyDescent="0.25">
      <c r="J5316" s="54"/>
      <c r="L5316" s="56"/>
    </row>
    <row r="5317" spans="10:12" x14ac:dyDescent="0.25">
      <c r="J5317" s="54"/>
      <c r="L5317" s="56"/>
    </row>
    <row r="5318" spans="10:12" x14ac:dyDescent="0.25">
      <c r="J5318" s="54"/>
      <c r="L5318" s="56"/>
    </row>
    <row r="5319" spans="10:12" x14ac:dyDescent="0.25">
      <c r="J5319" s="54"/>
      <c r="L5319" s="56"/>
    </row>
    <row r="5320" spans="10:12" x14ac:dyDescent="0.25">
      <c r="J5320" s="54"/>
      <c r="L5320" s="56"/>
    </row>
    <row r="5321" spans="10:12" x14ac:dyDescent="0.25">
      <c r="J5321" s="54"/>
      <c r="L5321" s="56"/>
    </row>
    <row r="5322" spans="10:12" x14ac:dyDescent="0.25">
      <c r="J5322" s="54"/>
      <c r="L5322" s="56"/>
    </row>
    <row r="5323" spans="10:12" x14ac:dyDescent="0.25">
      <c r="J5323" s="54"/>
      <c r="L5323" s="56"/>
    </row>
    <row r="5324" spans="10:12" x14ac:dyDescent="0.25">
      <c r="J5324" s="54"/>
      <c r="L5324" s="56"/>
    </row>
    <row r="5325" spans="10:12" x14ac:dyDescent="0.25">
      <c r="J5325" s="54"/>
      <c r="L5325" s="56"/>
    </row>
    <row r="5326" spans="10:12" x14ac:dyDescent="0.25">
      <c r="J5326" s="54"/>
      <c r="L5326" s="56"/>
    </row>
    <row r="5327" spans="10:12" x14ac:dyDescent="0.25">
      <c r="J5327" s="54"/>
      <c r="L5327" s="56"/>
    </row>
    <row r="5328" spans="10:12" x14ac:dyDescent="0.25">
      <c r="J5328" s="54"/>
      <c r="L5328" s="56"/>
    </row>
    <row r="5329" spans="10:12" x14ac:dyDescent="0.25">
      <c r="J5329" s="54"/>
      <c r="L5329" s="56"/>
    </row>
    <row r="5330" spans="10:12" x14ac:dyDescent="0.25">
      <c r="J5330" s="54"/>
      <c r="L5330" s="56"/>
    </row>
    <row r="5331" spans="10:12" x14ac:dyDescent="0.25">
      <c r="J5331" s="54"/>
      <c r="L5331" s="56"/>
    </row>
    <row r="5332" spans="10:12" x14ac:dyDescent="0.25">
      <c r="J5332" s="54"/>
      <c r="L5332" s="56"/>
    </row>
    <row r="5333" spans="10:12" x14ac:dyDescent="0.25">
      <c r="J5333" s="54"/>
      <c r="L5333" s="56"/>
    </row>
    <row r="5334" spans="10:12" x14ac:dyDescent="0.25">
      <c r="J5334" s="54"/>
      <c r="L5334" s="56"/>
    </row>
    <row r="5335" spans="10:12" x14ac:dyDescent="0.25">
      <c r="J5335" s="54"/>
      <c r="L5335" s="56"/>
    </row>
    <row r="5336" spans="10:12" x14ac:dyDescent="0.25">
      <c r="J5336" s="54"/>
      <c r="L5336" s="56"/>
    </row>
    <row r="5337" spans="10:12" x14ac:dyDescent="0.25">
      <c r="J5337" s="54"/>
      <c r="L5337" s="56"/>
    </row>
    <row r="5338" spans="10:12" x14ac:dyDescent="0.25">
      <c r="J5338" s="54"/>
      <c r="L5338" s="56"/>
    </row>
    <row r="5339" spans="10:12" x14ac:dyDescent="0.25">
      <c r="J5339" s="54"/>
      <c r="L5339" s="56"/>
    </row>
    <row r="5340" spans="10:12" x14ac:dyDescent="0.25">
      <c r="J5340" s="54"/>
      <c r="L5340" s="56"/>
    </row>
    <row r="5341" spans="10:12" x14ac:dyDescent="0.25">
      <c r="J5341" s="54"/>
      <c r="L5341" s="56"/>
    </row>
    <row r="5342" spans="10:12" x14ac:dyDescent="0.25">
      <c r="J5342" s="54"/>
      <c r="L5342" s="56"/>
    </row>
    <row r="5343" spans="10:12" x14ac:dyDescent="0.25">
      <c r="J5343" s="54"/>
      <c r="L5343" s="56"/>
    </row>
    <row r="5344" spans="10:12" x14ac:dyDescent="0.25">
      <c r="J5344" s="54"/>
      <c r="L5344" s="56"/>
    </row>
    <row r="5345" spans="10:12" x14ac:dyDescent="0.25">
      <c r="J5345" s="54"/>
      <c r="L5345" s="56"/>
    </row>
    <row r="5346" spans="10:12" x14ac:dyDescent="0.25">
      <c r="J5346" s="54"/>
      <c r="L5346" s="56"/>
    </row>
    <row r="5347" spans="10:12" x14ac:dyDescent="0.25">
      <c r="J5347" s="54"/>
      <c r="L5347" s="56"/>
    </row>
    <row r="5348" spans="10:12" x14ac:dyDescent="0.25">
      <c r="J5348" s="54"/>
      <c r="L5348" s="56"/>
    </row>
    <row r="5349" spans="10:12" x14ac:dyDescent="0.25">
      <c r="J5349" s="54"/>
      <c r="L5349" s="56"/>
    </row>
    <row r="5350" spans="10:12" x14ac:dyDescent="0.25">
      <c r="J5350" s="54"/>
      <c r="L5350" s="56"/>
    </row>
    <row r="5351" spans="10:12" x14ac:dyDescent="0.25">
      <c r="J5351" s="54"/>
      <c r="L5351" s="56"/>
    </row>
    <row r="5352" spans="10:12" x14ac:dyDescent="0.25">
      <c r="J5352" s="54"/>
      <c r="L5352" s="56"/>
    </row>
    <row r="5353" spans="10:12" x14ac:dyDescent="0.25">
      <c r="J5353" s="54"/>
      <c r="L5353" s="56"/>
    </row>
    <row r="5354" spans="10:12" x14ac:dyDescent="0.25">
      <c r="J5354" s="54"/>
      <c r="L5354" s="56"/>
    </row>
    <row r="5355" spans="10:12" x14ac:dyDescent="0.25">
      <c r="J5355" s="54"/>
      <c r="L5355" s="56"/>
    </row>
    <row r="5356" spans="10:12" x14ac:dyDescent="0.25">
      <c r="J5356" s="54"/>
      <c r="L5356" s="56"/>
    </row>
    <row r="5357" spans="10:12" x14ac:dyDescent="0.25">
      <c r="J5357" s="54"/>
      <c r="L5357" s="56"/>
    </row>
    <row r="5358" spans="10:12" x14ac:dyDescent="0.25">
      <c r="J5358" s="54"/>
      <c r="L5358" s="56"/>
    </row>
    <row r="5359" spans="10:12" x14ac:dyDescent="0.25">
      <c r="J5359" s="54"/>
      <c r="L5359" s="56"/>
    </row>
    <row r="5360" spans="10:12" x14ac:dyDescent="0.25">
      <c r="J5360" s="54"/>
      <c r="L5360" s="56"/>
    </row>
    <row r="5361" spans="10:12" x14ac:dyDescent="0.25">
      <c r="J5361" s="54"/>
      <c r="L5361" s="56"/>
    </row>
    <row r="5362" spans="10:12" x14ac:dyDescent="0.25">
      <c r="J5362" s="54"/>
      <c r="L5362" s="56"/>
    </row>
    <row r="5363" spans="10:12" x14ac:dyDescent="0.25">
      <c r="J5363" s="54"/>
      <c r="L5363" s="56"/>
    </row>
    <row r="5364" spans="10:12" x14ac:dyDescent="0.25">
      <c r="J5364" s="54"/>
      <c r="L5364" s="56"/>
    </row>
    <row r="5365" spans="10:12" x14ac:dyDescent="0.25">
      <c r="J5365" s="54"/>
      <c r="L5365" s="56"/>
    </row>
    <row r="5366" spans="10:12" x14ac:dyDescent="0.25">
      <c r="J5366" s="54"/>
      <c r="L5366" s="56"/>
    </row>
    <row r="5367" spans="10:12" x14ac:dyDescent="0.25">
      <c r="J5367" s="54"/>
      <c r="L5367" s="56"/>
    </row>
    <row r="5368" spans="10:12" x14ac:dyDescent="0.25">
      <c r="J5368" s="54"/>
      <c r="L5368" s="56"/>
    </row>
    <row r="5369" spans="10:12" x14ac:dyDescent="0.25">
      <c r="J5369" s="54"/>
      <c r="L5369" s="56"/>
    </row>
    <row r="5370" spans="10:12" x14ac:dyDescent="0.25">
      <c r="J5370" s="54"/>
      <c r="L5370" s="56"/>
    </row>
    <row r="5371" spans="10:12" x14ac:dyDescent="0.25">
      <c r="J5371" s="54"/>
      <c r="L5371" s="56"/>
    </row>
    <row r="5372" spans="10:12" x14ac:dyDescent="0.25">
      <c r="J5372" s="54"/>
      <c r="L5372" s="56"/>
    </row>
    <row r="5373" spans="10:12" x14ac:dyDescent="0.25">
      <c r="J5373" s="54"/>
      <c r="L5373" s="56"/>
    </row>
    <row r="5374" spans="10:12" x14ac:dyDescent="0.25">
      <c r="J5374" s="54"/>
      <c r="L5374" s="56"/>
    </row>
    <row r="5375" spans="10:12" x14ac:dyDescent="0.25">
      <c r="J5375" s="54"/>
      <c r="L5375" s="56"/>
    </row>
    <row r="5376" spans="10:12" x14ac:dyDescent="0.25">
      <c r="J5376" s="54"/>
      <c r="L5376" s="56"/>
    </row>
    <row r="5377" spans="10:12" x14ac:dyDescent="0.25">
      <c r="J5377" s="54"/>
      <c r="L5377" s="56"/>
    </row>
    <row r="5378" spans="10:12" x14ac:dyDescent="0.25">
      <c r="J5378" s="54"/>
      <c r="L5378" s="56"/>
    </row>
    <row r="5379" spans="10:12" x14ac:dyDescent="0.25">
      <c r="J5379" s="54"/>
      <c r="L5379" s="56"/>
    </row>
    <row r="5380" spans="10:12" x14ac:dyDescent="0.25">
      <c r="J5380" s="54"/>
      <c r="L5380" s="56"/>
    </row>
    <row r="5381" spans="10:12" x14ac:dyDescent="0.25">
      <c r="J5381" s="54"/>
      <c r="L5381" s="56"/>
    </row>
    <row r="5382" spans="10:12" x14ac:dyDescent="0.25">
      <c r="J5382" s="54"/>
      <c r="L5382" s="56"/>
    </row>
    <row r="5383" spans="10:12" x14ac:dyDescent="0.25">
      <c r="J5383" s="54"/>
      <c r="L5383" s="56"/>
    </row>
    <row r="5384" spans="10:12" x14ac:dyDescent="0.25">
      <c r="J5384" s="54"/>
      <c r="L5384" s="56"/>
    </row>
    <row r="5385" spans="10:12" x14ac:dyDescent="0.25">
      <c r="J5385" s="54"/>
      <c r="L5385" s="56"/>
    </row>
    <row r="5386" spans="10:12" x14ac:dyDescent="0.25">
      <c r="J5386" s="54"/>
      <c r="L5386" s="56"/>
    </row>
    <row r="5387" spans="10:12" x14ac:dyDescent="0.25">
      <c r="J5387" s="54"/>
      <c r="L5387" s="56"/>
    </row>
    <row r="5388" spans="10:12" x14ac:dyDescent="0.25">
      <c r="J5388" s="54"/>
      <c r="L5388" s="56"/>
    </row>
    <row r="5389" spans="10:12" x14ac:dyDescent="0.25">
      <c r="J5389" s="54"/>
      <c r="L5389" s="56"/>
    </row>
    <row r="5390" spans="10:12" x14ac:dyDescent="0.25">
      <c r="J5390" s="54"/>
      <c r="L5390" s="56"/>
    </row>
    <row r="5391" spans="10:12" x14ac:dyDescent="0.25">
      <c r="J5391" s="54"/>
      <c r="L5391" s="56"/>
    </row>
    <row r="5392" spans="10:12" x14ac:dyDescent="0.25">
      <c r="J5392" s="54"/>
      <c r="L5392" s="56"/>
    </row>
    <row r="5393" spans="10:12" x14ac:dyDescent="0.25">
      <c r="J5393" s="54"/>
      <c r="L5393" s="56"/>
    </row>
    <row r="5394" spans="10:12" x14ac:dyDescent="0.25">
      <c r="J5394" s="54"/>
      <c r="L5394" s="56"/>
    </row>
    <row r="5395" spans="10:12" x14ac:dyDescent="0.25">
      <c r="J5395" s="54"/>
      <c r="L5395" s="56"/>
    </row>
    <row r="5396" spans="10:12" x14ac:dyDescent="0.25">
      <c r="J5396" s="54"/>
      <c r="L5396" s="56"/>
    </row>
    <row r="5397" spans="10:12" x14ac:dyDescent="0.25">
      <c r="J5397" s="54"/>
      <c r="L5397" s="56"/>
    </row>
    <row r="5398" spans="10:12" x14ac:dyDescent="0.25">
      <c r="J5398" s="54"/>
      <c r="L5398" s="56"/>
    </row>
    <row r="5399" spans="10:12" x14ac:dyDescent="0.25">
      <c r="J5399" s="54"/>
      <c r="L5399" s="56"/>
    </row>
    <row r="5400" spans="10:12" x14ac:dyDescent="0.25">
      <c r="J5400" s="54"/>
      <c r="L5400" s="56"/>
    </row>
    <row r="5401" spans="10:12" x14ac:dyDescent="0.25">
      <c r="J5401" s="54"/>
      <c r="L5401" s="56"/>
    </row>
    <row r="5402" spans="10:12" x14ac:dyDescent="0.25">
      <c r="J5402" s="54"/>
      <c r="L5402" s="56"/>
    </row>
    <row r="5403" spans="10:12" x14ac:dyDescent="0.25">
      <c r="J5403" s="54"/>
      <c r="L5403" s="56"/>
    </row>
    <row r="5404" spans="10:12" x14ac:dyDescent="0.25">
      <c r="J5404" s="54"/>
      <c r="L5404" s="56"/>
    </row>
    <row r="5405" spans="10:12" x14ac:dyDescent="0.25">
      <c r="J5405" s="54"/>
      <c r="L5405" s="56"/>
    </row>
    <row r="5406" spans="10:12" x14ac:dyDescent="0.25">
      <c r="J5406" s="54"/>
      <c r="L5406" s="56"/>
    </row>
    <row r="5407" spans="10:12" x14ac:dyDescent="0.25">
      <c r="J5407" s="54"/>
      <c r="L5407" s="56"/>
    </row>
    <row r="5408" spans="10:12" x14ac:dyDescent="0.25">
      <c r="J5408" s="54"/>
      <c r="L5408" s="56"/>
    </row>
    <row r="5409" spans="10:12" x14ac:dyDescent="0.25">
      <c r="J5409" s="54"/>
      <c r="L5409" s="56"/>
    </row>
    <row r="5410" spans="10:12" x14ac:dyDescent="0.25">
      <c r="J5410" s="54"/>
      <c r="L5410" s="56"/>
    </row>
    <row r="5411" spans="10:12" x14ac:dyDescent="0.25">
      <c r="J5411" s="54"/>
      <c r="L5411" s="56"/>
    </row>
    <row r="5412" spans="10:12" x14ac:dyDescent="0.25">
      <c r="J5412" s="54"/>
      <c r="L5412" s="56"/>
    </row>
    <row r="5413" spans="10:12" x14ac:dyDescent="0.25">
      <c r="J5413" s="54"/>
      <c r="L5413" s="56"/>
    </row>
    <row r="5414" spans="10:12" x14ac:dyDescent="0.25">
      <c r="J5414" s="54"/>
      <c r="L5414" s="56"/>
    </row>
    <row r="5415" spans="10:12" x14ac:dyDescent="0.25">
      <c r="J5415" s="54"/>
      <c r="L5415" s="56"/>
    </row>
    <row r="5416" spans="10:12" x14ac:dyDescent="0.25">
      <c r="J5416" s="54"/>
      <c r="L5416" s="56"/>
    </row>
    <row r="5417" spans="10:12" x14ac:dyDescent="0.25">
      <c r="J5417" s="54"/>
      <c r="L5417" s="56"/>
    </row>
    <row r="5418" spans="10:12" x14ac:dyDescent="0.25">
      <c r="J5418" s="54"/>
      <c r="L5418" s="56"/>
    </row>
    <row r="5419" spans="10:12" x14ac:dyDescent="0.25">
      <c r="J5419" s="54"/>
      <c r="L5419" s="56"/>
    </row>
    <row r="5420" spans="10:12" x14ac:dyDescent="0.25">
      <c r="J5420" s="54"/>
      <c r="L5420" s="56"/>
    </row>
    <row r="5421" spans="10:12" x14ac:dyDescent="0.25">
      <c r="J5421" s="54"/>
      <c r="L5421" s="56"/>
    </row>
    <row r="5422" spans="10:12" x14ac:dyDescent="0.25">
      <c r="J5422" s="54"/>
      <c r="L5422" s="56"/>
    </row>
    <row r="5423" spans="10:12" x14ac:dyDescent="0.25">
      <c r="J5423" s="54"/>
      <c r="L5423" s="56"/>
    </row>
    <row r="5424" spans="10:12" x14ac:dyDescent="0.25">
      <c r="J5424" s="54"/>
      <c r="L5424" s="56"/>
    </row>
    <row r="5425" spans="10:12" x14ac:dyDescent="0.25">
      <c r="J5425" s="54"/>
      <c r="L5425" s="56"/>
    </row>
    <row r="5426" spans="10:12" x14ac:dyDescent="0.25">
      <c r="J5426" s="54"/>
      <c r="L5426" s="56"/>
    </row>
    <row r="5427" spans="10:12" x14ac:dyDescent="0.25">
      <c r="J5427" s="54"/>
      <c r="L5427" s="56"/>
    </row>
    <row r="5428" spans="10:12" x14ac:dyDescent="0.25">
      <c r="J5428" s="54"/>
      <c r="L5428" s="56"/>
    </row>
    <row r="5429" spans="10:12" x14ac:dyDescent="0.25">
      <c r="J5429" s="54"/>
      <c r="L5429" s="56"/>
    </row>
    <row r="5430" spans="10:12" x14ac:dyDescent="0.25">
      <c r="J5430" s="54"/>
      <c r="L5430" s="56"/>
    </row>
    <row r="5431" spans="10:12" x14ac:dyDescent="0.25">
      <c r="J5431" s="54"/>
      <c r="L5431" s="56"/>
    </row>
    <row r="5432" spans="10:12" x14ac:dyDescent="0.25">
      <c r="J5432" s="54"/>
      <c r="L5432" s="56"/>
    </row>
    <row r="5433" spans="10:12" x14ac:dyDescent="0.25">
      <c r="J5433" s="54"/>
      <c r="L5433" s="56"/>
    </row>
    <row r="5434" spans="10:12" x14ac:dyDescent="0.25">
      <c r="J5434" s="54"/>
      <c r="L5434" s="56"/>
    </row>
    <row r="5435" spans="10:12" x14ac:dyDescent="0.25">
      <c r="J5435" s="54"/>
      <c r="L5435" s="56"/>
    </row>
    <row r="5436" spans="10:12" x14ac:dyDescent="0.25">
      <c r="J5436" s="54"/>
      <c r="L5436" s="56"/>
    </row>
    <row r="5437" spans="10:12" x14ac:dyDescent="0.25">
      <c r="J5437" s="54"/>
      <c r="L5437" s="56"/>
    </row>
    <row r="5438" spans="10:12" x14ac:dyDescent="0.25">
      <c r="J5438" s="54"/>
      <c r="L5438" s="56"/>
    </row>
    <row r="5439" spans="10:12" x14ac:dyDescent="0.25">
      <c r="J5439" s="54"/>
      <c r="L5439" s="56"/>
    </row>
    <row r="5440" spans="10:12" x14ac:dyDescent="0.25">
      <c r="J5440" s="54"/>
      <c r="L5440" s="56"/>
    </row>
    <row r="5441" spans="10:12" x14ac:dyDescent="0.25">
      <c r="J5441" s="54"/>
      <c r="L5441" s="56"/>
    </row>
    <row r="5442" spans="10:12" x14ac:dyDescent="0.25">
      <c r="J5442" s="54"/>
      <c r="L5442" s="56"/>
    </row>
    <row r="5443" spans="10:12" x14ac:dyDescent="0.25">
      <c r="J5443" s="54"/>
      <c r="L5443" s="56"/>
    </row>
    <row r="5444" spans="10:12" x14ac:dyDescent="0.25">
      <c r="J5444" s="54"/>
      <c r="L5444" s="56"/>
    </row>
    <row r="5445" spans="10:12" x14ac:dyDescent="0.25">
      <c r="J5445" s="54"/>
      <c r="L5445" s="56"/>
    </row>
    <row r="5446" spans="10:12" x14ac:dyDescent="0.25">
      <c r="J5446" s="54"/>
      <c r="L5446" s="56"/>
    </row>
    <row r="5447" spans="10:12" x14ac:dyDescent="0.25">
      <c r="J5447" s="54"/>
      <c r="L5447" s="56"/>
    </row>
    <row r="5448" spans="10:12" x14ac:dyDescent="0.25">
      <c r="J5448" s="54"/>
      <c r="L5448" s="56"/>
    </row>
    <row r="5449" spans="10:12" x14ac:dyDescent="0.25">
      <c r="J5449" s="54"/>
      <c r="L5449" s="56"/>
    </row>
    <row r="5450" spans="10:12" x14ac:dyDescent="0.25">
      <c r="J5450" s="54"/>
      <c r="L5450" s="56"/>
    </row>
    <row r="5451" spans="10:12" x14ac:dyDescent="0.25">
      <c r="J5451" s="54"/>
      <c r="L5451" s="56"/>
    </row>
    <row r="5452" spans="10:12" x14ac:dyDescent="0.25">
      <c r="J5452" s="54"/>
      <c r="L5452" s="56"/>
    </row>
    <row r="5453" spans="10:12" x14ac:dyDescent="0.25">
      <c r="J5453" s="54"/>
      <c r="L5453" s="56"/>
    </row>
    <row r="5454" spans="10:12" x14ac:dyDescent="0.25">
      <c r="J5454" s="54"/>
      <c r="L5454" s="56"/>
    </row>
    <row r="5455" spans="10:12" x14ac:dyDescent="0.25">
      <c r="J5455" s="54"/>
      <c r="L5455" s="56"/>
    </row>
    <row r="5456" spans="10:12" x14ac:dyDescent="0.25">
      <c r="J5456" s="54"/>
      <c r="L5456" s="56"/>
    </row>
    <row r="5457" spans="10:12" x14ac:dyDescent="0.25">
      <c r="J5457" s="54"/>
      <c r="L5457" s="56"/>
    </row>
    <row r="5458" spans="10:12" x14ac:dyDescent="0.25">
      <c r="J5458" s="54"/>
      <c r="L5458" s="56"/>
    </row>
    <row r="5459" spans="10:12" x14ac:dyDescent="0.25">
      <c r="J5459" s="54"/>
      <c r="L5459" s="56"/>
    </row>
    <row r="5460" spans="10:12" x14ac:dyDescent="0.25">
      <c r="J5460" s="54"/>
      <c r="L5460" s="56"/>
    </row>
    <row r="5461" spans="10:12" x14ac:dyDescent="0.25">
      <c r="J5461" s="54"/>
      <c r="L5461" s="56"/>
    </row>
    <row r="5462" spans="10:12" x14ac:dyDescent="0.25">
      <c r="J5462" s="54"/>
      <c r="L5462" s="56"/>
    </row>
    <row r="5463" spans="10:12" x14ac:dyDescent="0.25">
      <c r="J5463" s="54"/>
      <c r="L5463" s="56"/>
    </row>
    <row r="5464" spans="10:12" x14ac:dyDescent="0.25">
      <c r="J5464" s="54"/>
      <c r="L5464" s="56"/>
    </row>
    <row r="5465" spans="10:12" x14ac:dyDescent="0.25">
      <c r="J5465" s="54"/>
      <c r="L5465" s="56"/>
    </row>
    <row r="5466" spans="10:12" x14ac:dyDescent="0.25">
      <c r="J5466" s="54"/>
      <c r="L5466" s="56"/>
    </row>
    <row r="5467" spans="10:12" x14ac:dyDescent="0.25">
      <c r="J5467" s="54"/>
      <c r="L5467" s="56"/>
    </row>
    <row r="5468" spans="10:12" x14ac:dyDescent="0.25">
      <c r="J5468" s="54"/>
      <c r="L5468" s="56"/>
    </row>
    <row r="5469" spans="10:12" x14ac:dyDescent="0.25">
      <c r="J5469" s="54"/>
      <c r="L5469" s="56"/>
    </row>
    <row r="5470" spans="10:12" x14ac:dyDescent="0.25">
      <c r="J5470" s="54"/>
      <c r="L5470" s="56"/>
    </row>
    <row r="5471" spans="10:12" x14ac:dyDescent="0.25">
      <c r="J5471" s="54"/>
      <c r="L5471" s="56"/>
    </row>
    <row r="5472" spans="10:12" x14ac:dyDescent="0.25">
      <c r="J5472" s="54"/>
      <c r="L5472" s="56"/>
    </row>
    <row r="5473" spans="10:12" x14ac:dyDescent="0.25">
      <c r="J5473" s="54"/>
      <c r="L5473" s="56"/>
    </row>
    <row r="5474" spans="10:12" x14ac:dyDescent="0.25">
      <c r="J5474" s="54"/>
      <c r="L5474" s="56"/>
    </row>
    <row r="5475" spans="10:12" x14ac:dyDescent="0.25">
      <c r="J5475" s="54"/>
      <c r="L5475" s="56"/>
    </row>
    <row r="5476" spans="10:12" x14ac:dyDescent="0.25">
      <c r="J5476" s="54"/>
      <c r="L5476" s="56"/>
    </row>
    <row r="5477" spans="10:12" x14ac:dyDescent="0.25">
      <c r="J5477" s="54"/>
      <c r="L5477" s="56"/>
    </row>
    <row r="5478" spans="10:12" x14ac:dyDescent="0.25">
      <c r="J5478" s="54"/>
      <c r="L5478" s="56"/>
    </row>
    <row r="5479" spans="10:12" x14ac:dyDescent="0.25">
      <c r="J5479" s="54"/>
      <c r="L5479" s="56"/>
    </row>
    <row r="5480" spans="10:12" x14ac:dyDescent="0.25">
      <c r="J5480" s="54"/>
      <c r="L5480" s="56"/>
    </row>
    <row r="5481" spans="10:12" x14ac:dyDescent="0.25">
      <c r="J5481" s="54"/>
      <c r="L5481" s="56"/>
    </row>
    <row r="5482" spans="10:12" x14ac:dyDescent="0.25">
      <c r="J5482" s="54"/>
      <c r="L5482" s="56"/>
    </row>
    <row r="5483" spans="10:12" x14ac:dyDescent="0.25">
      <c r="J5483" s="54"/>
      <c r="L5483" s="56"/>
    </row>
    <row r="5484" spans="10:12" x14ac:dyDescent="0.25">
      <c r="J5484" s="54"/>
      <c r="L5484" s="56"/>
    </row>
    <row r="5485" spans="10:12" x14ac:dyDescent="0.25">
      <c r="J5485" s="54"/>
      <c r="L5485" s="56"/>
    </row>
    <row r="5486" spans="10:12" x14ac:dyDescent="0.25">
      <c r="J5486" s="54"/>
      <c r="L5486" s="56"/>
    </row>
    <row r="5487" spans="10:12" x14ac:dyDescent="0.25">
      <c r="J5487" s="54"/>
      <c r="L5487" s="56"/>
    </row>
    <row r="5488" spans="10:12" x14ac:dyDescent="0.25">
      <c r="J5488" s="54"/>
      <c r="L5488" s="56"/>
    </row>
    <row r="5489" spans="10:12" x14ac:dyDescent="0.25">
      <c r="J5489" s="54"/>
      <c r="L5489" s="56"/>
    </row>
    <row r="5490" spans="10:12" x14ac:dyDescent="0.25">
      <c r="J5490" s="54"/>
      <c r="L5490" s="56"/>
    </row>
    <row r="5491" spans="10:12" x14ac:dyDescent="0.25">
      <c r="J5491" s="54"/>
      <c r="L5491" s="56"/>
    </row>
    <row r="5492" spans="10:12" x14ac:dyDescent="0.25">
      <c r="J5492" s="54"/>
      <c r="L5492" s="56"/>
    </row>
    <row r="5493" spans="10:12" x14ac:dyDescent="0.25">
      <c r="J5493" s="54"/>
      <c r="L5493" s="56"/>
    </row>
    <row r="5494" spans="10:12" x14ac:dyDescent="0.25">
      <c r="J5494" s="54"/>
      <c r="L5494" s="56"/>
    </row>
    <row r="5495" spans="10:12" x14ac:dyDescent="0.25">
      <c r="J5495" s="54"/>
      <c r="L5495" s="56"/>
    </row>
    <row r="5496" spans="10:12" x14ac:dyDescent="0.25">
      <c r="J5496" s="54"/>
      <c r="L5496" s="56"/>
    </row>
    <row r="5497" spans="10:12" x14ac:dyDescent="0.25">
      <c r="J5497" s="54"/>
      <c r="L5497" s="56"/>
    </row>
    <row r="5498" spans="10:12" x14ac:dyDescent="0.25">
      <c r="J5498" s="54"/>
      <c r="L5498" s="56"/>
    </row>
    <row r="5499" spans="10:12" x14ac:dyDescent="0.25">
      <c r="J5499" s="54"/>
      <c r="L5499" s="56"/>
    </row>
    <row r="5500" spans="10:12" x14ac:dyDescent="0.25">
      <c r="J5500" s="54"/>
      <c r="L5500" s="56"/>
    </row>
    <row r="5501" spans="10:12" x14ac:dyDescent="0.25">
      <c r="J5501" s="54"/>
      <c r="L5501" s="56"/>
    </row>
    <row r="5502" spans="10:12" x14ac:dyDescent="0.25">
      <c r="J5502" s="54"/>
      <c r="L5502" s="56"/>
    </row>
    <row r="5503" spans="10:12" x14ac:dyDescent="0.25">
      <c r="J5503" s="54"/>
      <c r="L5503" s="56"/>
    </row>
    <row r="5504" spans="10:12" x14ac:dyDescent="0.25">
      <c r="J5504" s="54"/>
      <c r="L5504" s="56"/>
    </row>
    <row r="5505" spans="10:12" x14ac:dyDescent="0.25">
      <c r="J5505" s="54"/>
      <c r="L5505" s="56"/>
    </row>
    <row r="5506" spans="10:12" x14ac:dyDescent="0.25">
      <c r="J5506" s="54"/>
      <c r="L5506" s="56"/>
    </row>
    <row r="5507" spans="10:12" x14ac:dyDescent="0.25">
      <c r="J5507" s="54"/>
      <c r="L5507" s="56"/>
    </row>
    <row r="5508" spans="10:12" x14ac:dyDescent="0.25">
      <c r="J5508" s="54"/>
      <c r="L5508" s="56"/>
    </row>
    <row r="5509" spans="10:12" x14ac:dyDescent="0.25">
      <c r="J5509" s="54"/>
      <c r="L5509" s="56"/>
    </row>
    <row r="5510" spans="10:12" x14ac:dyDescent="0.25">
      <c r="J5510" s="54"/>
      <c r="L5510" s="56"/>
    </row>
    <row r="5511" spans="10:12" x14ac:dyDescent="0.25">
      <c r="J5511" s="54"/>
      <c r="L5511" s="56"/>
    </row>
    <row r="5512" spans="10:12" x14ac:dyDescent="0.25">
      <c r="J5512" s="54"/>
      <c r="L5512" s="56"/>
    </row>
    <row r="5513" spans="10:12" x14ac:dyDescent="0.25">
      <c r="J5513" s="54"/>
      <c r="L5513" s="56"/>
    </row>
    <row r="5514" spans="10:12" x14ac:dyDescent="0.25">
      <c r="J5514" s="54"/>
      <c r="L5514" s="56"/>
    </row>
    <row r="5515" spans="10:12" x14ac:dyDescent="0.25">
      <c r="J5515" s="54"/>
      <c r="L5515" s="56"/>
    </row>
    <row r="5516" spans="10:12" x14ac:dyDescent="0.25">
      <c r="J5516" s="54"/>
      <c r="L5516" s="56"/>
    </row>
    <row r="5517" spans="10:12" x14ac:dyDescent="0.25">
      <c r="J5517" s="54"/>
      <c r="L5517" s="56"/>
    </row>
    <row r="5518" spans="10:12" x14ac:dyDescent="0.25">
      <c r="J5518" s="54"/>
      <c r="L5518" s="56"/>
    </row>
    <row r="5519" spans="10:12" x14ac:dyDescent="0.25">
      <c r="J5519" s="54"/>
      <c r="L5519" s="56"/>
    </row>
    <row r="5520" spans="10:12" x14ac:dyDescent="0.25">
      <c r="J5520" s="54"/>
      <c r="L5520" s="56"/>
    </row>
    <row r="5521" spans="10:12" x14ac:dyDescent="0.25">
      <c r="J5521" s="54"/>
      <c r="L5521" s="56"/>
    </row>
    <row r="5522" spans="10:12" x14ac:dyDescent="0.25">
      <c r="J5522" s="54"/>
      <c r="L5522" s="56"/>
    </row>
    <row r="5523" spans="10:12" x14ac:dyDescent="0.25">
      <c r="J5523" s="54"/>
      <c r="L5523" s="56"/>
    </row>
    <row r="5524" spans="10:12" x14ac:dyDescent="0.25">
      <c r="J5524" s="54"/>
      <c r="L5524" s="56"/>
    </row>
    <row r="5525" spans="10:12" x14ac:dyDescent="0.25">
      <c r="J5525" s="54"/>
      <c r="L5525" s="56"/>
    </row>
    <row r="5526" spans="10:12" x14ac:dyDescent="0.25">
      <c r="J5526" s="54"/>
      <c r="L5526" s="56"/>
    </row>
    <row r="5527" spans="10:12" x14ac:dyDescent="0.25">
      <c r="J5527" s="54"/>
      <c r="L5527" s="56"/>
    </row>
    <row r="5528" spans="10:12" x14ac:dyDescent="0.25">
      <c r="J5528" s="54"/>
      <c r="L5528" s="56"/>
    </row>
    <row r="5529" spans="10:12" x14ac:dyDescent="0.25">
      <c r="J5529" s="54"/>
      <c r="L5529" s="56"/>
    </row>
    <row r="5530" spans="10:12" x14ac:dyDescent="0.25">
      <c r="J5530" s="54"/>
      <c r="L5530" s="56"/>
    </row>
    <row r="5531" spans="10:12" x14ac:dyDescent="0.25">
      <c r="J5531" s="54"/>
      <c r="L5531" s="56"/>
    </row>
    <row r="5532" spans="10:12" x14ac:dyDescent="0.25">
      <c r="J5532" s="54"/>
      <c r="L5532" s="56"/>
    </row>
    <row r="5533" spans="10:12" x14ac:dyDescent="0.25">
      <c r="J5533" s="54"/>
      <c r="L5533" s="56"/>
    </row>
    <row r="5534" spans="10:12" x14ac:dyDescent="0.25">
      <c r="J5534" s="54"/>
      <c r="L5534" s="56"/>
    </row>
    <row r="5535" spans="10:12" x14ac:dyDescent="0.25">
      <c r="J5535" s="54"/>
      <c r="L5535" s="56"/>
    </row>
    <row r="5536" spans="10:12" x14ac:dyDescent="0.25">
      <c r="J5536" s="54"/>
      <c r="L5536" s="56"/>
    </row>
    <row r="5537" spans="10:12" x14ac:dyDescent="0.25">
      <c r="J5537" s="54"/>
      <c r="L5537" s="56"/>
    </row>
    <row r="5538" spans="10:12" x14ac:dyDescent="0.25">
      <c r="J5538" s="54"/>
      <c r="L5538" s="56"/>
    </row>
    <row r="5539" spans="10:12" x14ac:dyDescent="0.25">
      <c r="J5539" s="54"/>
      <c r="L5539" s="56"/>
    </row>
    <row r="5540" spans="10:12" x14ac:dyDescent="0.25">
      <c r="J5540" s="54"/>
      <c r="L5540" s="56"/>
    </row>
    <row r="5541" spans="10:12" x14ac:dyDescent="0.25">
      <c r="J5541" s="54"/>
      <c r="L5541" s="56"/>
    </row>
    <row r="5542" spans="10:12" x14ac:dyDescent="0.25">
      <c r="J5542" s="54"/>
      <c r="L5542" s="56"/>
    </row>
    <row r="5543" spans="10:12" x14ac:dyDescent="0.25">
      <c r="J5543" s="54"/>
      <c r="L5543" s="56"/>
    </row>
    <row r="5544" spans="10:12" x14ac:dyDescent="0.25">
      <c r="J5544" s="54"/>
      <c r="L5544" s="56"/>
    </row>
    <row r="5545" spans="10:12" x14ac:dyDescent="0.25">
      <c r="J5545" s="54"/>
      <c r="L5545" s="56"/>
    </row>
    <row r="5546" spans="10:12" x14ac:dyDescent="0.25">
      <c r="J5546" s="54"/>
      <c r="L5546" s="56"/>
    </row>
    <row r="5547" spans="10:12" x14ac:dyDescent="0.25">
      <c r="J5547" s="54"/>
      <c r="L5547" s="56"/>
    </row>
    <row r="5548" spans="10:12" x14ac:dyDescent="0.25">
      <c r="J5548" s="54"/>
      <c r="L5548" s="56"/>
    </row>
    <row r="5549" spans="10:12" x14ac:dyDescent="0.25">
      <c r="J5549" s="54"/>
      <c r="L5549" s="56"/>
    </row>
    <row r="5550" spans="10:12" x14ac:dyDescent="0.25">
      <c r="J5550" s="54"/>
      <c r="L5550" s="56"/>
    </row>
    <row r="5551" spans="10:12" x14ac:dyDescent="0.25">
      <c r="J5551" s="54"/>
      <c r="L5551" s="56"/>
    </row>
    <row r="5552" spans="10:12" x14ac:dyDescent="0.25">
      <c r="J5552" s="54"/>
      <c r="L5552" s="56"/>
    </row>
    <row r="5553" spans="10:12" x14ac:dyDescent="0.25">
      <c r="J5553" s="54"/>
      <c r="L5553" s="56"/>
    </row>
    <row r="5554" spans="10:12" x14ac:dyDescent="0.25">
      <c r="J5554" s="54"/>
      <c r="L5554" s="56"/>
    </row>
    <row r="5555" spans="10:12" x14ac:dyDescent="0.25">
      <c r="J5555" s="54"/>
      <c r="L5555" s="56"/>
    </row>
    <row r="5556" spans="10:12" x14ac:dyDescent="0.25">
      <c r="J5556" s="54"/>
      <c r="L5556" s="56"/>
    </row>
    <row r="5557" spans="10:12" x14ac:dyDescent="0.25">
      <c r="J5557" s="54"/>
      <c r="L5557" s="56"/>
    </row>
    <row r="5558" spans="10:12" x14ac:dyDescent="0.25">
      <c r="J5558" s="54"/>
      <c r="L5558" s="56"/>
    </row>
    <row r="5559" spans="10:12" x14ac:dyDescent="0.25">
      <c r="J5559" s="54"/>
      <c r="L5559" s="56"/>
    </row>
    <row r="5560" spans="10:12" x14ac:dyDescent="0.25">
      <c r="J5560" s="54"/>
      <c r="L5560" s="56"/>
    </row>
    <row r="5561" spans="10:12" x14ac:dyDescent="0.25">
      <c r="J5561" s="54"/>
      <c r="L5561" s="56"/>
    </row>
    <row r="5562" spans="10:12" x14ac:dyDescent="0.25">
      <c r="J5562" s="54"/>
      <c r="L5562" s="56"/>
    </row>
    <row r="5563" spans="10:12" x14ac:dyDescent="0.25">
      <c r="J5563" s="54"/>
      <c r="L5563" s="56"/>
    </row>
    <row r="5564" spans="10:12" x14ac:dyDescent="0.25">
      <c r="J5564" s="54"/>
      <c r="L5564" s="56"/>
    </row>
    <row r="5565" spans="10:12" x14ac:dyDescent="0.25">
      <c r="J5565" s="54"/>
      <c r="L5565" s="56"/>
    </row>
    <row r="5566" spans="10:12" x14ac:dyDescent="0.25">
      <c r="J5566" s="54"/>
      <c r="L5566" s="56"/>
    </row>
    <row r="5567" spans="10:12" x14ac:dyDescent="0.25">
      <c r="J5567" s="54"/>
      <c r="L5567" s="56"/>
    </row>
    <row r="5568" spans="10:12" x14ac:dyDescent="0.25">
      <c r="J5568" s="54"/>
      <c r="L5568" s="56"/>
    </row>
    <row r="5569" spans="10:12" x14ac:dyDescent="0.25">
      <c r="J5569" s="54"/>
      <c r="L5569" s="56"/>
    </row>
    <row r="5570" spans="10:12" x14ac:dyDescent="0.25">
      <c r="J5570" s="54"/>
      <c r="L5570" s="56"/>
    </row>
    <row r="5571" spans="10:12" x14ac:dyDescent="0.25">
      <c r="J5571" s="54"/>
      <c r="L5571" s="56"/>
    </row>
    <row r="5572" spans="10:12" x14ac:dyDescent="0.25">
      <c r="J5572" s="54"/>
      <c r="L5572" s="56"/>
    </row>
    <row r="5573" spans="10:12" x14ac:dyDescent="0.25">
      <c r="J5573" s="54"/>
      <c r="L5573" s="56"/>
    </row>
    <row r="5574" spans="10:12" x14ac:dyDescent="0.25">
      <c r="J5574" s="54"/>
      <c r="L5574" s="56"/>
    </row>
    <row r="5575" spans="10:12" x14ac:dyDescent="0.25">
      <c r="J5575" s="54"/>
      <c r="L5575" s="56"/>
    </row>
    <row r="5576" spans="10:12" x14ac:dyDescent="0.25">
      <c r="J5576" s="54"/>
      <c r="L5576" s="56"/>
    </row>
    <row r="5577" spans="10:12" x14ac:dyDescent="0.25">
      <c r="J5577" s="54"/>
      <c r="L5577" s="56"/>
    </row>
    <row r="5578" spans="10:12" x14ac:dyDescent="0.25">
      <c r="J5578" s="54"/>
      <c r="L5578" s="56"/>
    </row>
    <row r="5579" spans="10:12" x14ac:dyDescent="0.25">
      <c r="J5579" s="54"/>
      <c r="L5579" s="56"/>
    </row>
    <row r="5580" spans="10:12" x14ac:dyDescent="0.25">
      <c r="J5580" s="54"/>
      <c r="L5580" s="56"/>
    </row>
    <row r="5581" spans="10:12" x14ac:dyDescent="0.25">
      <c r="J5581" s="54"/>
      <c r="L5581" s="56"/>
    </row>
    <row r="5582" spans="10:12" x14ac:dyDescent="0.25">
      <c r="J5582" s="54"/>
      <c r="L5582" s="56"/>
    </row>
    <row r="5583" spans="10:12" x14ac:dyDescent="0.25">
      <c r="J5583" s="54"/>
      <c r="L5583" s="56"/>
    </row>
    <row r="5584" spans="10:12" x14ac:dyDescent="0.25">
      <c r="J5584" s="54"/>
      <c r="L5584" s="56"/>
    </row>
    <row r="5585" spans="10:12" x14ac:dyDescent="0.25">
      <c r="J5585" s="54"/>
      <c r="L5585" s="56"/>
    </row>
    <row r="5586" spans="10:12" x14ac:dyDescent="0.25">
      <c r="J5586" s="54"/>
      <c r="L5586" s="56"/>
    </row>
    <row r="5587" spans="10:12" x14ac:dyDescent="0.25">
      <c r="J5587" s="54"/>
      <c r="L5587" s="56"/>
    </row>
    <row r="5588" spans="10:12" x14ac:dyDescent="0.25">
      <c r="J5588" s="54"/>
      <c r="L5588" s="56"/>
    </row>
    <row r="5589" spans="10:12" x14ac:dyDescent="0.25">
      <c r="J5589" s="54"/>
      <c r="L5589" s="56"/>
    </row>
    <row r="5590" spans="10:12" x14ac:dyDescent="0.25">
      <c r="J5590" s="54"/>
      <c r="L5590" s="56"/>
    </row>
    <row r="5591" spans="10:12" x14ac:dyDescent="0.25">
      <c r="J5591" s="54"/>
      <c r="L5591" s="56"/>
    </row>
    <row r="5592" spans="10:12" x14ac:dyDescent="0.25">
      <c r="J5592" s="54"/>
      <c r="L5592" s="56"/>
    </row>
    <row r="5593" spans="10:12" x14ac:dyDescent="0.25">
      <c r="J5593" s="54"/>
      <c r="L5593" s="56"/>
    </row>
    <row r="5594" spans="10:12" x14ac:dyDescent="0.25">
      <c r="J5594" s="54"/>
      <c r="L5594" s="56"/>
    </row>
    <row r="5595" spans="10:12" x14ac:dyDescent="0.25">
      <c r="J5595" s="54"/>
      <c r="L5595" s="56"/>
    </row>
    <row r="5596" spans="10:12" x14ac:dyDescent="0.25">
      <c r="J5596" s="54"/>
      <c r="L5596" s="56"/>
    </row>
    <row r="5597" spans="10:12" x14ac:dyDescent="0.25">
      <c r="J5597" s="54"/>
      <c r="L5597" s="56"/>
    </row>
    <row r="5598" spans="10:12" x14ac:dyDescent="0.25">
      <c r="J5598" s="54"/>
      <c r="L5598" s="56"/>
    </row>
    <row r="5599" spans="10:12" x14ac:dyDescent="0.25">
      <c r="J5599" s="54"/>
      <c r="L5599" s="56"/>
    </row>
    <row r="5600" spans="10:12" x14ac:dyDescent="0.25">
      <c r="J5600" s="54"/>
      <c r="L5600" s="56"/>
    </row>
    <row r="5601" spans="10:12" x14ac:dyDescent="0.25">
      <c r="J5601" s="54"/>
      <c r="L5601" s="56"/>
    </row>
    <row r="5602" spans="10:12" x14ac:dyDescent="0.25">
      <c r="J5602" s="54"/>
      <c r="L5602" s="56"/>
    </row>
    <row r="5603" spans="10:12" x14ac:dyDescent="0.25">
      <c r="J5603" s="54"/>
      <c r="L5603" s="56"/>
    </row>
    <row r="5604" spans="10:12" x14ac:dyDescent="0.25">
      <c r="J5604" s="54"/>
      <c r="L5604" s="56"/>
    </row>
    <row r="5605" spans="10:12" x14ac:dyDescent="0.25">
      <c r="J5605" s="54"/>
      <c r="L5605" s="56"/>
    </row>
    <row r="5606" spans="10:12" x14ac:dyDescent="0.25">
      <c r="J5606" s="54"/>
      <c r="L5606" s="56"/>
    </row>
    <row r="5607" spans="10:12" x14ac:dyDescent="0.25">
      <c r="J5607" s="54"/>
      <c r="L5607" s="56"/>
    </row>
    <row r="5608" spans="10:12" x14ac:dyDescent="0.25">
      <c r="J5608" s="54"/>
      <c r="L5608" s="56"/>
    </row>
    <row r="5609" spans="10:12" x14ac:dyDescent="0.25">
      <c r="J5609" s="54"/>
      <c r="L5609" s="56"/>
    </row>
    <row r="5610" spans="10:12" x14ac:dyDescent="0.25">
      <c r="J5610" s="54"/>
      <c r="L5610" s="56"/>
    </row>
    <row r="5611" spans="10:12" x14ac:dyDescent="0.25">
      <c r="J5611" s="54"/>
      <c r="L5611" s="56"/>
    </row>
    <row r="5612" spans="10:12" x14ac:dyDescent="0.25">
      <c r="J5612" s="54"/>
      <c r="L5612" s="56"/>
    </row>
    <row r="5613" spans="10:12" x14ac:dyDescent="0.25">
      <c r="J5613" s="54"/>
      <c r="L5613" s="56"/>
    </row>
    <row r="5614" spans="10:12" x14ac:dyDescent="0.25">
      <c r="J5614" s="54"/>
      <c r="L5614" s="56"/>
    </row>
    <row r="5615" spans="10:12" x14ac:dyDescent="0.25">
      <c r="J5615" s="54"/>
      <c r="L5615" s="56"/>
    </row>
    <row r="5616" spans="10:12" x14ac:dyDescent="0.25">
      <c r="J5616" s="54"/>
      <c r="L5616" s="56"/>
    </row>
    <row r="5617" spans="10:12" x14ac:dyDescent="0.25">
      <c r="J5617" s="54"/>
      <c r="L5617" s="56"/>
    </row>
    <row r="5618" spans="10:12" x14ac:dyDescent="0.25">
      <c r="J5618" s="54"/>
      <c r="L5618" s="56"/>
    </row>
    <row r="5619" spans="10:12" x14ac:dyDescent="0.25">
      <c r="J5619" s="54"/>
      <c r="L5619" s="56"/>
    </row>
    <row r="5620" spans="10:12" x14ac:dyDescent="0.25">
      <c r="J5620" s="54"/>
      <c r="L5620" s="56"/>
    </row>
    <row r="5621" spans="10:12" x14ac:dyDescent="0.25">
      <c r="J5621" s="54"/>
      <c r="L5621" s="56"/>
    </row>
    <row r="5622" spans="10:12" x14ac:dyDescent="0.25">
      <c r="J5622" s="54"/>
      <c r="L5622" s="56"/>
    </row>
    <row r="5623" spans="10:12" x14ac:dyDescent="0.25">
      <c r="J5623" s="54"/>
      <c r="L5623" s="56"/>
    </row>
    <row r="5624" spans="10:12" x14ac:dyDescent="0.25">
      <c r="J5624" s="54"/>
      <c r="L5624" s="56"/>
    </row>
    <row r="5625" spans="10:12" x14ac:dyDescent="0.25">
      <c r="J5625" s="54"/>
      <c r="L5625" s="56"/>
    </row>
    <row r="5626" spans="10:12" x14ac:dyDescent="0.25">
      <c r="J5626" s="54"/>
      <c r="L5626" s="56"/>
    </row>
    <row r="5627" spans="10:12" x14ac:dyDescent="0.25">
      <c r="J5627" s="54"/>
      <c r="L5627" s="56"/>
    </row>
    <row r="5628" spans="10:12" x14ac:dyDescent="0.25">
      <c r="J5628" s="54"/>
      <c r="L5628" s="56"/>
    </row>
    <row r="5629" spans="10:12" x14ac:dyDescent="0.25">
      <c r="J5629" s="54"/>
      <c r="L5629" s="56"/>
    </row>
    <row r="5630" spans="10:12" x14ac:dyDescent="0.25">
      <c r="J5630" s="54"/>
      <c r="L5630" s="56"/>
    </row>
    <row r="5631" spans="10:12" x14ac:dyDescent="0.25">
      <c r="J5631" s="54"/>
      <c r="L5631" s="56"/>
    </row>
    <row r="5632" spans="10:12" x14ac:dyDescent="0.25">
      <c r="J5632" s="54"/>
      <c r="L5632" s="56"/>
    </row>
    <row r="5633" spans="10:12" x14ac:dyDescent="0.25">
      <c r="J5633" s="54"/>
      <c r="L5633" s="56"/>
    </row>
    <row r="5634" spans="10:12" x14ac:dyDescent="0.25">
      <c r="J5634" s="54"/>
      <c r="L5634" s="56"/>
    </row>
    <row r="5635" spans="10:12" x14ac:dyDescent="0.25">
      <c r="J5635" s="54"/>
      <c r="L5635" s="56"/>
    </row>
    <row r="5636" spans="10:12" x14ac:dyDescent="0.25">
      <c r="J5636" s="54"/>
      <c r="L5636" s="56"/>
    </row>
    <row r="5637" spans="10:12" x14ac:dyDescent="0.25">
      <c r="J5637" s="54"/>
      <c r="L5637" s="56"/>
    </row>
    <row r="5638" spans="10:12" x14ac:dyDescent="0.25">
      <c r="J5638" s="54"/>
      <c r="L5638" s="56"/>
    </row>
    <row r="5639" spans="10:12" x14ac:dyDescent="0.25">
      <c r="J5639" s="54"/>
      <c r="L5639" s="56"/>
    </row>
    <row r="5640" spans="10:12" x14ac:dyDescent="0.25">
      <c r="J5640" s="54"/>
      <c r="L5640" s="56"/>
    </row>
    <row r="5641" spans="10:12" x14ac:dyDescent="0.25">
      <c r="J5641" s="54"/>
      <c r="L5641" s="56"/>
    </row>
    <row r="5642" spans="10:12" x14ac:dyDescent="0.25">
      <c r="J5642" s="54"/>
      <c r="L5642" s="56"/>
    </row>
    <row r="5643" spans="10:12" x14ac:dyDescent="0.25">
      <c r="J5643" s="54"/>
      <c r="L5643" s="56"/>
    </row>
    <row r="5644" spans="10:12" x14ac:dyDescent="0.25">
      <c r="J5644" s="54"/>
      <c r="L5644" s="56"/>
    </row>
    <row r="5645" spans="10:12" x14ac:dyDescent="0.25">
      <c r="J5645" s="54"/>
      <c r="L5645" s="56"/>
    </row>
    <row r="5646" spans="10:12" x14ac:dyDescent="0.25">
      <c r="J5646" s="54"/>
      <c r="L5646" s="56"/>
    </row>
    <row r="5647" spans="10:12" x14ac:dyDescent="0.25">
      <c r="J5647" s="54"/>
      <c r="L5647" s="56"/>
    </row>
    <row r="5648" spans="10:12" x14ac:dyDescent="0.25">
      <c r="J5648" s="54"/>
      <c r="L5648" s="56"/>
    </row>
    <row r="5649" spans="10:12" x14ac:dyDescent="0.25">
      <c r="J5649" s="54"/>
      <c r="L5649" s="56"/>
    </row>
    <row r="5650" spans="10:12" x14ac:dyDescent="0.25">
      <c r="J5650" s="54"/>
      <c r="L5650" s="56"/>
    </row>
    <row r="5651" spans="10:12" x14ac:dyDescent="0.25">
      <c r="J5651" s="54"/>
      <c r="L5651" s="56"/>
    </row>
    <row r="5652" spans="10:12" x14ac:dyDescent="0.25">
      <c r="J5652" s="54"/>
      <c r="L5652" s="56"/>
    </row>
    <row r="5653" spans="10:12" x14ac:dyDescent="0.25">
      <c r="J5653" s="54"/>
      <c r="L5653" s="56"/>
    </row>
    <row r="5654" spans="10:12" x14ac:dyDescent="0.25">
      <c r="J5654" s="54"/>
      <c r="L5654" s="56"/>
    </row>
    <row r="5655" spans="10:12" x14ac:dyDescent="0.25">
      <c r="J5655" s="54"/>
      <c r="L5655" s="56"/>
    </row>
    <row r="5656" spans="10:12" x14ac:dyDescent="0.25">
      <c r="J5656" s="54"/>
      <c r="L5656" s="56"/>
    </row>
    <row r="5657" spans="10:12" x14ac:dyDescent="0.25">
      <c r="J5657" s="54"/>
      <c r="L5657" s="56"/>
    </row>
    <row r="5658" spans="10:12" x14ac:dyDescent="0.25">
      <c r="J5658" s="54"/>
      <c r="L5658" s="56"/>
    </row>
    <row r="5659" spans="10:12" x14ac:dyDescent="0.25">
      <c r="J5659" s="54"/>
      <c r="L5659" s="56"/>
    </row>
    <row r="5660" spans="10:12" x14ac:dyDescent="0.25">
      <c r="J5660" s="54"/>
      <c r="L5660" s="56"/>
    </row>
    <row r="5661" spans="10:12" x14ac:dyDescent="0.25">
      <c r="J5661" s="54"/>
      <c r="L5661" s="56"/>
    </row>
    <row r="5662" spans="10:12" x14ac:dyDescent="0.25">
      <c r="J5662" s="54"/>
      <c r="L5662" s="56"/>
    </row>
    <row r="5663" spans="10:12" x14ac:dyDescent="0.25">
      <c r="J5663" s="54"/>
      <c r="L5663" s="56"/>
    </row>
    <row r="5664" spans="10:12" x14ac:dyDescent="0.25">
      <c r="J5664" s="54"/>
      <c r="L5664" s="56"/>
    </row>
    <row r="5665" spans="10:12" x14ac:dyDescent="0.25">
      <c r="J5665" s="54"/>
      <c r="L5665" s="56"/>
    </row>
    <row r="5666" spans="10:12" x14ac:dyDescent="0.25">
      <c r="J5666" s="54"/>
      <c r="L5666" s="56"/>
    </row>
    <row r="5667" spans="10:12" x14ac:dyDescent="0.25">
      <c r="J5667" s="54"/>
      <c r="L5667" s="56"/>
    </row>
    <row r="5668" spans="10:12" x14ac:dyDescent="0.25">
      <c r="J5668" s="54"/>
      <c r="L5668" s="56"/>
    </row>
    <row r="5669" spans="10:12" x14ac:dyDescent="0.25">
      <c r="J5669" s="54"/>
      <c r="L5669" s="56"/>
    </row>
    <row r="5670" spans="10:12" x14ac:dyDescent="0.25">
      <c r="J5670" s="54"/>
      <c r="L5670" s="56"/>
    </row>
    <row r="5671" spans="10:12" x14ac:dyDescent="0.25">
      <c r="J5671" s="54"/>
      <c r="L5671" s="56"/>
    </row>
    <row r="5672" spans="10:12" x14ac:dyDescent="0.25">
      <c r="J5672" s="54"/>
      <c r="L5672" s="56"/>
    </row>
    <row r="5673" spans="10:12" x14ac:dyDescent="0.25">
      <c r="J5673" s="54"/>
      <c r="L5673" s="56"/>
    </row>
    <row r="5674" spans="10:12" x14ac:dyDescent="0.25">
      <c r="J5674" s="54"/>
      <c r="L5674" s="56"/>
    </row>
    <row r="5675" spans="10:12" x14ac:dyDescent="0.25">
      <c r="J5675" s="54"/>
      <c r="L5675" s="56"/>
    </row>
    <row r="5676" spans="10:12" x14ac:dyDescent="0.25">
      <c r="J5676" s="54"/>
      <c r="L5676" s="56"/>
    </row>
    <row r="5677" spans="10:12" x14ac:dyDescent="0.25">
      <c r="J5677" s="54"/>
      <c r="L5677" s="56"/>
    </row>
    <row r="5678" spans="10:12" x14ac:dyDescent="0.25">
      <c r="J5678" s="54"/>
      <c r="L5678" s="56"/>
    </row>
    <row r="5679" spans="10:12" x14ac:dyDescent="0.25">
      <c r="J5679" s="54"/>
      <c r="L5679" s="56"/>
    </row>
    <row r="5680" spans="10:12" x14ac:dyDescent="0.25">
      <c r="J5680" s="54"/>
      <c r="L5680" s="56"/>
    </row>
    <row r="5681" spans="10:12" x14ac:dyDescent="0.25">
      <c r="J5681" s="54"/>
      <c r="L5681" s="56"/>
    </row>
    <row r="5682" spans="10:12" x14ac:dyDescent="0.25">
      <c r="J5682" s="54"/>
      <c r="L5682" s="56"/>
    </row>
    <row r="5683" spans="10:12" x14ac:dyDescent="0.25">
      <c r="J5683" s="54"/>
      <c r="L5683" s="56"/>
    </row>
    <row r="5684" spans="10:12" x14ac:dyDescent="0.25">
      <c r="J5684" s="54"/>
      <c r="L5684" s="56"/>
    </row>
    <row r="5685" spans="10:12" x14ac:dyDescent="0.25">
      <c r="J5685" s="54"/>
      <c r="L5685" s="56"/>
    </row>
    <row r="5686" spans="10:12" x14ac:dyDescent="0.25">
      <c r="J5686" s="54"/>
      <c r="L5686" s="56"/>
    </row>
    <row r="5687" spans="10:12" x14ac:dyDescent="0.25">
      <c r="J5687" s="54"/>
      <c r="L5687" s="56"/>
    </row>
    <row r="5688" spans="10:12" x14ac:dyDescent="0.25">
      <c r="J5688" s="54"/>
      <c r="L5688" s="56"/>
    </row>
    <row r="5689" spans="10:12" x14ac:dyDescent="0.25">
      <c r="J5689" s="54"/>
      <c r="L5689" s="56"/>
    </row>
    <row r="5690" spans="10:12" x14ac:dyDescent="0.25">
      <c r="J5690" s="54"/>
      <c r="L5690" s="56"/>
    </row>
    <row r="5691" spans="10:12" x14ac:dyDescent="0.25">
      <c r="J5691" s="54"/>
      <c r="L5691" s="56"/>
    </row>
    <row r="5692" spans="10:12" x14ac:dyDescent="0.25">
      <c r="J5692" s="54"/>
      <c r="L5692" s="56"/>
    </row>
    <row r="5693" spans="10:12" x14ac:dyDescent="0.25">
      <c r="J5693" s="54"/>
      <c r="L5693" s="56"/>
    </row>
    <row r="5694" spans="10:12" x14ac:dyDescent="0.25">
      <c r="J5694" s="54"/>
      <c r="L5694" s="56"/>
    </row>
    <row r="5695" spans="10:12" x14ac:dyDescent="0.25">
      <c r="J5695" s="54"/>
      <c r="L5695" s="56"/>
    </row>
    <row r="5696" spans="10:12" x14ac:dyDescent="0.25">
      <c r="J5696" s="54"/>
      <c r="L5696" s="56"/>
    </row>
    <row r="5697" spans="10:12" x14ac:dyDescent="0.25">
      <c r="J5697" s="54"/>
      <c r="L5697" s="56"/>
    </row>
    <row r="5698" spans="10:12" x14ac:dyDescent="0.25">
      <c r="J5698" s="54"/>
      <c r="L5698" s="56"/>
    </row>
    <row r="5699" spans="10:12" x14ac:dyDescent="0.25">
      <c r="J5699" s="54"/>
      <c r="L5699" s="56"/>
    </row>
    <row r="5700" spans="10:12" x14ac:dyDescent="0.25">
      <c r="J5700" s="54"/>
      <c r="L5700" s="56"/>
    </row>
    <row r="5701" spans="10:12" x14ac:dyDescent="0.25">
      <c r="J5701" s="54"/>
      <c r="L5701" s="56"/>
    </row>
    <row r="5702" spans="10:12" x14ac:dyDescent="0.25">
      <c r="J5702" s="54"/>
      <c r="L5702" s="56"/>
    </row>
    <row r="5703" spans="10:12" x14ac:dyDescent="0.25">
      <c r="J5703" s="54"/>
      <c r="L5703" s="56"/>
    </row>
    <row r="5704" spans="10:12" x14ac:dyDescent="0.25">
      <c r="J5704" s="54"/>
      <c r="L5704" s="56"/>
    </row>
    <row r="5705" spans="10:12" x14ac:dyDescent="0.25">
      <c r="J5705" s="54"/>
      <c r="L5705" s="56"/>
    </row>
    <row r="5706" spans="10:12" x14ac:dyDescent="0.25">
      <c r="J5706" s="54"/>
      <c r="L5706" s="56"/>
    </row>
    <row r="5707" spans="10:12" x14ac:dyDescent="0.25">
      <c r="J5707" s="54"/>
      <c r="L5707" s="56"/>
    </row>
    <row r="5708" spans="10:12" x14ac:dyDescent="0.25">
      <c r="J5708" s="54"/>
      <c r="L5708" s="56"/>
    </row>
    <row r="5709" spans="10:12" x14ac:dyDescent="0.25">
      <c r="J5709" s="54"/>
      <c r="L5709" s="56"/>
    </row>
    <row r="5710" spans="10:12" x14ac:dyDescent="0.25">
      <c r="J5710" s="54"/>
      <c r="L5710" s="56"/>
    </row>
    <row r="5711" spans="10:12" x14ac:dyDescent="0.25">
      <c r="J5711" s="54"/>
      <c r="L5711" s="56"/>
    </row>
    <row r="5712" spans="10:12" x14ac:dyDescent="0.25">
      <c r="J5712" s="54"/>
      <c r="L5712" s="56"/>
    </row>
    <row r="5713" spans="10:12" x14ac:dyDescent="0.25">
      <c r="J5713" s="54"/>
      <c r="L5713" s="56"/>
    </row>
    <row r="5714" spans="10:12" x14ac:dyDescent="0.25">
      <c r="J5714" s="54"/>
      <c r="L5714" s="56"/>
    </row>
    <row r="5715" spans="10:12" x14ac:dyDescent="0.25">
      <c r="J5715" s="54"/>
      <c r="L5715" s="56"/>
    </row>
    <row r="5716" spans="10:12" x14ac:dyDescent="0.25">
      <c r="J5716" s="54"/>
      <c r="L5716" s="56"/>
    </row>
    <row r="5717" spans="10:12" x14ac:dyDescent="0.25">
      <c r="J5717" s="54"/>
      <c r="L5717" s="56"/>
    </row>
    <row r="5718" spans="10:12" x14ac:dyDescent="0.25">
      <c r="J5718" s="54"/>
      <c r="L5718" s="56"/>
    </row>
    <row r="5719" spans="10:12" x14ac:dyDescent="0.25">
      <c r="J5719" s="54"/>
      <c r="L5719" s="56"/>
    </row>
    <row r="5720" spans="10:12" x14ac:dyDescent="0.25">
      <c r="J5720" s="54"/>
      <c r="L5720" s="56"/>
    </row>
    <row r="5721" spans="10:12" x14ac:dyDescent="0.25">
      <c r="J5721" s="54"/>
      <c r="L5721" s="56"/>
    </row>
    <row r="5722" spans="10:12" x14ac:dyDescent="0.25">
      <c r="J5722" s="54"/>
      <c r="L5722" s="56"/>
    </row>
    <row r="5723" spans="10:12" x14ac:dyDescent="0.25">
      <c r="J5723" s="54"/>
      <c r="L5723" s="56"/>
    </row>
    <row r="5724" spans="10:12" x14ac:dyDescent="0.25">
      <c r="J5724" s="54"/>
      <c r="L5724" s="56"/>
    </row>
    <row r="5725" spans="10:12" x14ac:dyDescent="0.25">
      <c r="J5725" s="54"/>
      <c r="L5725" s="56"/>
    </row>
    <row r="5726" spans="10:12" x14ac:dyDescent="0.25">
      <c r="J5726" s="54"/>
      <c r="L5726" s="56"/>
    </row>
    <row r="5727" spans="10:12" x14ac:dyDescent="0.25">
      <c r="J5727" s="54"/>
      <c r="L5727" s="56"/>
    </row>
    <row r="5728" spans="10:12" x14ac:dyDescent="0.25">
      <c r="J5728" s="54"/>
      <c r="L5728" s="56"/>
    </row>
    <row r="5729" spans="10:12" x14ac:dyDescent="0.25">
      <c r="J5729" s="54"/>
      <c r="L5729" s="56"/>
    </row>
    <row r="5730" spans="10:12" x14ac:dyDescent="0.25">
      <c r="J5730" s="54"/>
      <c r="L5730" s="56"/>
    </row>
    <row r="5731" spans="10:12" x14ac:dyDescent="0.25">
      <c r="J5731" s="54"/>
      <c r="L5731" s="56"/>
    </row>
    <row r="5732" spans="10:12" x14ac:dyDescent="0.25">
      <c r="J5732" s="54"/>
      <c r="L5732" s="56"/>
    </row>
    <row r="5733" spans="10:12" x14ac:dyDescent="0.25">
      <c r="J5733" s="54"/>
      <c r="L5733" s="56"/>
    </row>
    <row r="5734" spans="10:12" x14ac:dyDescent="0.25">
      <c r="J5734" s="54"/>
      <c r="L5734" s="56"/>
    </row>
    <row r="5735" spans="10:12" x14ac:dyDescent="0.25">
      <c r="J5735" s="54"/>
      <c r="L5735" s="56"/>
    </row>
    <row r="5736" spans="10:12" x14ac:dyDescent="0.25">
      <c r="J5736" s="54"/>
      <c r="L5736" s="56"/>
    </row>
    <row r="5737" spans="10:12" x14ac:dyDescent="0.25">
      <c r="J5737" s="54"/>
      <c r="L5737" s="56"/>
    </row>
    <row r="5738" spans="10:12" x14ac:dyDescent="0.25">
      <c r="J5738" s="54"/>
      <c r="L5738" s="56"/>
    </row>
    <row r="5739" spans="10:12" x14ac:dyDescent="0.25">
      <c r="J5739" s="54"/>
      <c r="L5739" s="56"/>
    </row>
    <row r="5740" spans="10:12" x14ac:dyDescent="0.25">
      <c r="J5740" s="54"/>
      <c r="L5740" s="56"/>
    </row>
    <row r="5741" spans="10:12" x14ac:dyDescent="0.25">
      <c r="J5741" s="54"/>
      <c r="L5741" s="56"/>
    </row>
    <row r="5742" spans="10:12" x14ac:dyDescent="0.25">
      <c r="J5742" s="54"/>
      <c r="L5742" s="56"/>
    </row>
    <row r="5743" spans="10:12" x14ac:dyDescent="0.25">
      <c r="J5743" s="54"/>
      <c r="L5743" s="56"/>
    </row>
    <row r="5744" spans="10:12" x14ac:dyDescent="0.25">
      <c r="J5744" s="54"/>
      <c r="L5744" s="56"/>
    </row>
    <row r="5745" spans="10:12" x14ac:dyDescent="0.25">
      <c r="J5745" s="54"/>
      <c r="L5745" s="56"/>
    </row>
    <row r="5746" spans="10:12" x14ac:dyDescent="0.25">
      <c r="J5746" s="54"/>
      <c r="L5746" s="56"/>
    </row>
    <row r="5747" spans="10:12" x14ac:dyDescent="0.25">
      <c r="J5747" s="54"/>
      <c r="L5747" s="56"/>
    </row>
    <row r="5748" spans="10:12" x14ac:dyDescent="0.25">
      <c r="J5748" s="54"/>
      <c r="L5748" s="56"/>
    </row>
    <row r="5749" spans="10:12" x14ac:dyDescent="0.25">
      <c r="J5749" s="54"/>
      <c r="L5749" s="56"/>
    </row>
    <row r="5750" spans="10:12" x14ac:dyDescent="0.25">
      <c r="J5750" s="54"/>
      <c r="L5750" s="56"/>
    </row>
    <row r="5751" spans="10:12" x14ac:dyDescent="0.25">
      <c r="J5751" s="54"/>
      <c r="L5751" s="56"/>
    </row>
    <row r="5752" spans="10:12" x14ac:dyDescent="0.25">
      <c r="J5752" s="54"/>
      <c r="L5752" s="56"/>
    </row>
    <row r="5753" spans="10:12" x14ac:dyDescent="0.25">
      <c r="J5753" s="54"/>
      <c r="L5753" s="56"/>
    </row>
    <row r="5754" spans="10:12" x14ac:dyDescent="0.25">
      <c r="J5754" s="54"/>
      <c r="L5754" s="56"/>
    </row>
    <row r="5755" spans="10:12" x14ac:dyDescent="0.25">
      <c r="J5755" s="54"/>
      <c r="L5755" s="56"/>
    </row>
    <row r="5756" spans="10:12" x14ac:dyDescent="0.25">
      <c r="J5756" s="54"/>
      <c r="L5756" s="56"/>
    </row>
    <row r="5757" spans="10:12" x14ac:dyDescent="0.25">
      <c r="J5757" s="54"/>
      <c r="L5757" s="56"/>
    </row>
    <row r="5758" spans="10:12" x14ac:dyDescent="0.25">
      <c r="J5758" s="54"/>
      <c r="L5758" s="56"/>
    </row>
    <row r="5759" spans="10:12" x14ac:dyDescent="0.25">
      <c r="J5759" s="54"/>
      <c r="L5759" s="56"/>
    </row>
    <row r="5760" spans="10:12" x14ac:dyDescent="0.25">
      <c r="J5760" s="54"/>
      <c r="L5760" s="56"/>
    </row>
    <row r="5761" spans="10:12" x14ac:dyDescent="0.25">
      <c r="J5761" s="54"/>
      <c r="L5761" s="56"/>
    </row>
    <row r="5762" spans="10:12" x14ac:dyDescent="0.25">
      <c r="J5762" s="54"/>
      <c r="L5762" s="56"/>
    </row>
    <row r="5763" spans="10:12" x14ac:dyDescent="0.25">
      <c r="J5763" s="54"/>
      <c r="L5763" s="56"/>
    </row>
    <row r="5764" spans="10:12" x14ac:dyDescent="0.25">
      <c r="J5764" s="54"/>
      <c r="L5764" s="56"/>
    </row>
    <row r="5765" spans="10:12" x14ac:dyDescent="0.25">
      <c r="J5765" s="54"/>
      <c r="L5765" s="56"/>
    </row>
    <row r="5766" spans="10:12" x14ac:dyDescent="0.25">
      <c r="J5766" s="54"/>
      <c r="L5766" s="56"/>
    </row>
    <row r="5767" spans="10:12" x14ac:dyDescent="0.25">
      <c r="J5767" s="54"/>
      <c r="L5767" s="56"/>
    </row>
    <row r="5768" spans="10:12" x14ac:dyDescent="0.25">
      <c r="J5768" s="54"/>
      <c r="L5768" s="56"/>
    </row>
    <row r="5769" spans="10:12" x14ac:dyDescent="0.25">
      <c r="J5769" s="54"/>
      <c r="L5769" s="56"/>
    </row>
    <row r="5770" spans="10:12" x14ac:dyDescent="0.25">
      <c r="J5770" s="54"/>
      <c r="L5770" s="56"/>
    </row>
    <row r="5771" spans="10:12" x14ac:dyDescent="0.25">
      <c r="J5771" s="54"/>
      <c r="L5771" s="56"/>
    </row>
    <row r="5772" spans="10:12" x14ac:dyDescent="0.25">
      <c r="J5772" s="54"/>
      <c r="L5772" s="56"/>
    </row>
    <row r="5773" spans="10:12" x14ac:dyDescent="0.25">
      <c r="J5773" s="54"/>
      <c r="L5773" s="56"/>
    </row>
    <row r="5774" spans="10:12" x14ac:dyDescent="0.25">
      <c r="J5774" s="54"/>
      <c r="L5774" s="56"/>
    </row>
    <row r="5775" spans="10:12" x14ac:dyDescent="0.25">
      <c r="J5775" s="54"/>
      <c r="L5775" s="56"/>
    </row>
    <row r="5776" spans="10:12" x14ac:dyDescent="0.25">
      <c r="J5776" s="54"/>
      <c r="L5776" s="56"/>
    </row>
    <row r="5777" spans="10:12" x14ac:dyDescent="0.25">
      <c r="J5777" s="54"/>
      <c r="L5777" s="56"/>
    </row>
    <row r="5778" spans="10:12" x14ac:dyDescent="0.25">
      <c r="J5778" s="54"/>
      <c r="L5778" s="56"/>
    </row>
    <row r="5779" spans="10:12" x14ac:dyDescent="0.25">
      <c r="J5779" s="54"/>
      <c r="L5779" s="56"/>
    </row>
    <row r="5780" spans="10:12" x14ac:dyDescent="0.25">
      <c r="J5780" s="54"/>
      <c r="L5780" s="56"/>
    </row>
    <row r="5781" spans="10:12" x14ac:dyDescent="0.25">
      <c r="J5781" s="54"/>
      <c r="L5781" s="56"/>
    </row>
    <row r="5782" spans="10:12" x14ac:dyDescent="0.25">
      <c r="J5782" s="54"/>
      <c r="L5782" s="56"/>
    </row>
    <row r="5783" spans="10:12" x14ac:dyDescent="0.25">
      <c r="J5783" s="54"/>
      <c r="L5783" s="56"/>
    </row>
    <row r="5784" spans="10:12" x14ac:dyDescent="0.25">
      <c r="J5784" s="54"/>
      <c r="L5784" s="56"/>
    </row>
    <row r="5785" spans="10:12" x14ac:dyDescent="0.25">
      <c r="J5785" s="54"/>
      <c r="L5785" s="56"/>
    </row>
    <row r="5786" spans="10:12" x14ac:dyDescent="0.25">
      <c r="J5786" s="54"/>
      <c r="L5786" s="56"/>
    </row>
    <row r="5787" spans="10:12" x14ac:dyDescent="0.25">
      <c r="J5787" s="54"/>
      <c r="L5787" s="56"/>
    </row>
    <row r="5788" spans="10:12" x14ac:dyDescent="0.25">
      <c r="J5788" s="54"/>
      <c r="L5788" s="56"/>
    </row>
    <row r="5789" spans="10:12" x14ac:dyDescent="0.25">
      <c r="J5789" s="54"/>
      <c r="L5789" s="56"/>
    </row>
    <row r="5790" spans="10:12" x14ac:dyDescent="0.25">
      <c r="J5790" s="54"/>
      <c r="L5790" s="56"/>
    </row>
    <row r="5791" spans="10:12" x14ac:dyDescent="0.25">
      <c r="J5791" s="54"/>
      <c r="L5791" s="56"/>
    </row>
    <row r="5792" spans="10:12" x14ac:dyDescent="0.25">
      <c r="J5792" s="54"/>
      <c r="L5792" s="56"/>
    </row>
    <row r="5793" spans="10:12" x14ac:dyDescent="0.25">
      <c r="J5793" s="54"/>
      <c r="L5793" s="56"/>
    </row>
    <row r="5794" spans="10:12" x14ac:dyDescent="0.25">
      <c r="J5794" s="54"/>
      <c r="L5794" s="56"/>
    </row>
    <row r="5795" spans="10:12" x14ac:dyDescent="0.25">
      <c r="J5795" s="54"/>
      <c r="L5795" s="56"/>
    </row>
    <row r="5796" spans="10:12" x14ac:dyDescent="0.25">
      <c r="J5796" s="54"/>
      <c r="L5796" s="56"/>
    </row>
    <row r="5797" spans="10:12" x14ac:dyDescent="0.25">
      <c r="J5797" s="54"/>
      <c r="L5797" s="56"/>
    </row>
    <row r="5798" spans="10:12" x14ac:dyDescent="0.25">
      <c r="J5798" s="54"/>
      <c r="L5798" s="56"/>
    </row>
    <row r="5799" spans="10:12" x14ac:dyDescent="0.25">
      <c r="J5799" s="54"/>
      <c r="L5799" s="56"/>
    </row>
    <row r="5800" spans="10:12" x14ac:dyDescent="0.25">
      <c r="J5800" s="54"/>
      <c r="L5800" s="56"/>
    </row>
    <row r="5801" spans="10:12" x14ac:dyDescent="0.25">
      <c r="J5801" s="54"/>
      <c r="L5801" s="56"/>
    </row>
    <row r="5802" spans="10:12" x14ac:dyDescent="0.25">
      <c r="J5802" s="54"/>
      <c r="L5802" s="56"/>
    </row>
    <row r="5803" spans="10:12" x14ac:dyDescent="0.25">
      <c r="J5803" s="54"/>
      <c r="L5803" s="56"/>
    </row>
    <row r="5804" spans="10:12" x14ac:dyDescent="0.25">
      <c r="J5804" s="54"/>
      <c r="L5804" s="56"/>
    </row>
    <row r="5805" spans="10:12" x14ac:dyDescent="0.25">
      <c r="J5805" s="54"/>
      <c r="L5805" s="56"/>
    </row>
    <row r="5806" spans="10:12" x14ac:dyDescent="0.25">
      <c r="J5806" s="54"/>
      <c r="L5806" s="56"/>
    </row>
    <row r="5807" spans="10:12" x14ac:dyDescent="0.25">
      <c r="J5807" s="54"/>
      <c r="L5807" s="56"/>
    </row>
    <row r="5808" spans="10:12" x14ac:dyDescent="0.25">
      <c r="J5808" s="54"/>
      <c r="L5808" s="56"/>
    </row>
    <row r="5809" spans="10:12" x14ac:dyDescent="0.25">
      <c r="J5809" s="54"/>
      <c r="L5809" s="56"/>
    </row>
    <row r="5810" spans="10:12" x14ac:dyDescent="0.25">
      <c r="J5810" s="54"/>
      <c r="L5810" s="56"/>
    </row>
    <row r="5811" spans="10:12" x14ac:dyDescent="0.25">
      <c r="J5811" s="54"/>
      <c r="L5811" s="56"/>
    </row>
    <row r="5812" spans="10:12" x14ac:dyDescent="0.25">
      <c r="J5812" s="54"/>
      <c r="L5812" s="56"/>
    </row>
    <row r="5813" spans="10:12" x14ac:dyDescent="0.25">
      <c r="J5813" s="54"/>
      <c r="L5813" s="56"/>
    </row>
    <row r="5814" spans="10:12" x14ac:dyDescent="0.25">
      <c r="J5814" s="54"/>
      <c r="L5814" s="56"/>
    </row>
    <row r="5815" spans="10:12" x14ac:dyDescent="0.25">
      <c r="J5815" s="54"/>
      <c r="L5815" s="56"/>
    </row>
    <row r="5816" spans="10:12" x14ac:dyDescent="0.25">
      <c r="J5816" s="54"/>
      <c r="L5816" s="56"/>
    </row>
    <row r="5817" spans="10:12" x14ac:dyDescent="0.25">
      <c r="J5817" s="54"/>
      <c r="L5817" s="56"/>
    </row>
    <row r="5818" spans="10:12" x14ac:dyDescent="0.25">
      <c r="J5818" s="54"/>
      <c r="L5818" s="56"/>
    </row>
    <row r="5819" spans="10:12" x14ac:dyDescent="0.25">
      <c r="J5819" s="54"/>
      <c r="L5819" s="56"/>
    </row>
    <row r="5820" spans="10:12" x14ac:dyDescent="0.25">
      <c r="J5820" s="54"/>
      <c r="L5820" s="56"/>
    </row>
    <row r="5821" spans="10:12" x14ac:dyDescent="0.25">
      <c r="J5821" s="54"/>
      <c r="L5821" s="56"/>
    </row>
    <row r="5822" spans="10:12" x14ac:dyDescent="0.25">
      <c r="J5822" s="54"/>
      <c r="L5822" s="56"/>
    </row>
    <row r="5823" spans="10:12" x14ac:dyDescent="0.25">
      <c r="J5823" s="54"/>
      <c r="L5823" s="56"/>
    </row>
    <row r="5824" spans="10:12" x14ac:dyDescent="0.25">
      <c r="J5824" s="54"/>
      <c r="L5824" s="56"/>
    </row>
    <row r="5825" spans="10:12" x14ac:dyDescent="0.25">
      <c r="J5825" s="54"/>
      <c r="L5825" s="56"/>
    </row>
    <row r="5826" spans="10:12" x14ac:dyDescent="0.25">
      <c r="J5826" s="54"/>
      <c r="L5826" s="56"/>
    </row>
    <row r="5827" spans="10:12" x14ac:dyDescent="0.25">
      <c r="J5827" s="54"/>
      <c r="L5827" s="56"/>
    </row>
    <row r="5828" spans="10:12" x14ac:dyDescent="0.25">
      <c r="J5828" s="54"/>
      <c r="L5828" s="56"/>
    </row>
    <row r="5829" spans="10:12" x14ac:dyDescent="0.25">
      <c r="J5829" s="54"/>
      <c r="L5829" s="56"/>
    </row>
    <row r="5830" spans="10:12" x14ac:dyDescent="0.25">
      <c r="J5830" s="54"/>
      <c r="L5830" s="56"/>
    </row>
    <row r="5831" spans="10:12" x14ac:dyDescent="0.25">
      <c r="J5831" s="54"/>
      <c r="L5831" s="56"/>
    </row>
    <row r="5832" spans="10:12" x14ac:dyDescent="0.25">
      <c r="J5832" s="54"/>
      <c r="L5832" s="56"/>
    </row>
    <row r="5833" spans="10:12" x14ac:dyDescent="0.25">
      <c r="J5833" s="54"/>
      <c r="L5833" s="56"/>
    </row>
    <row r="5834" spans="10:12" x14ac:dyDescent="0.25">
      <c r="J5834" s="54"/>
      <c r="L5834" s="56"/>
    </row>
    <row r="5835" spans="10:12" x14ac:dyDescent="0.25">
      <c r="J5835" s="54"/>
      <c r="L5835" s="56"/>
    </row>
    <row r="5836" spans="10:12" x14ac:dyDescent="0.25">
      <c r="J5836" s="54"/>
      <c r="L5836" s="56"/>
    </row>
    <row r="5837" spans="10:12" x14ac:dyDescent="0.25">
      <c r="J5837" s="54"/>
      <c r="L5837" s="56"/>
    </row>
    <row r="5838" spans="10:12" x14ac:dyDescent="0.25">
      <c r="J5838" s="54"/>
      <c r="L5838" s="56"/>
    </row>
    <row r="5839" spans="10:12" x14ac:dyDescent="0.25">
      <c r="J5839" s="54"/>
      <c r="L5839" s="56"/>
    </row>
    <row r="5840" spans="10:12" x14ac:dyDescent="0.25">
      <c r="J5840" s="54"/>
      <c r="L5840" s="56"/>
    </row>
    <row r="5841" spans="10:12" x14ac:dyDescent="0.25">
      <c r="J5841" s="54"/>
      <c r="L5841" s="56"/>
    </row>
    <row r="5842" spans="10:12" x14ac:dyDescent="0.25">
      <c r="J5842" s="54"/>
      <c r="L5842" s="56"/>
    </row>
    <row r="5843" spans="10:12" x14ac:dyDescent="0.25">
      <c r="J5843" s="54"/>
      <c r="L5843" s="56"/>
    </row>
    <row r="5844" spans="10:12" x14ac:dyDescent="0.25">
      <c r="J5844" s="54"/>
      <c r="L5844" s="56"/>
    </row>
    <row r="5845" spans="10:12" x14ac:dyDescent="0.25">
      <c r="J5845" s="54"/>
      <c r="L5845" s="56"/>
    </row>
    <row r="5846" spans="10:12" x14ac:dyDescent="0.25">
      <c r="J5846" s="54"/>
      <c r="L5846" s="56"/>
    </row>
    <row r="5847" spans="10:12" x14ac:dyDescent="0.25">
      <c r="J5847" s="54"/>
      <c r="L5847" s="56"/>
    </row>
    <row r="5848" spans="10:12" x14ac:dyDescent="0.25">
      <c r="J5848" s="54"/>
      <c r="L5848" s="56"/>
    </row>
    <row r="5849" spans="10:12" x14ac:dyDescent="0.25">
      <c r="J5849" s="54"/>
      <c r="L5849" s="56"/>
    </row>
    <row r="5850" spans="10:12" x14ac:dyDescent="0.25">
      <c r="J5850" s="54"/>
      <c r="L5850" s="56"/>
    </row>
    <row r="5851" spans="10:12" x14ac:dyDescent="0.25">
      <c r="J5851" s="54"/>
      <c r="L5851" s="56"/>
    </row>
    <row r="5852" spans="10:12" x14ac:dyDescent="0.25">
      <c r="J5852" s="54"/>
      <c r="L5852" s="56"/>
    </row>
    <row r="5853" spans="10:12" x14ac:dyDescent="0.25">
      <c r="J5853" s="54"/>
      <c r="L5853" s="56"/>
    </row>
    <row r="5854" spans="10:12" x14ac:dyDescent="0.25">
      <c r="J5854" s="54"/>
      <c r="L5854" s="56"/>
    </row>
    <row r="5855" spans="10:12" x14ac:dyDescent="0.25">
      <c r="J5855" s="54"/>
      <c r="L5855" s="56"/>
    </row>
    <row r="5856" spans="10:12" x14ac:dyDescent="0.25">
      <c r="J5856" s="54"/>
      <c r="L5856" s="56"/>
    </row>
    <row r="5857" spans="10:12" x14ac:dyDescent="0.25">
      <c r="J5857" s="54"/>
      <c r="L5857" s="56"/>
    </row>
    <row r="5858" spans="10:12" x14ac:dyDescent="0.25">
      <c r="J5858" s="54"/>
      <c r="L5858" s="56"/>
    </row>
    <row r="5859" spans="10:12" x14ac:dyDescent="0.25">
      <c r="J5859" s="54"/>
      <c r="L5859" s="56"/>
    </row>
    <row r="5860" spans="10:12" x14ac:dyDescent="0.25">
      <c r="J5860" s="54"/>
      <c r="L5860" s="56"/>
    </row>
    <row r="5861" spans="10:12" x14ac:dyDescent="0.25">
      <c r="J5861" s="54"/>
      <c r="L5861" s="56"/>
    </row>
    <row r="5862" spans="10:12" x14ac:dyDescent="0.25">
      <c r="J5862" s="54"/>
      <c r="L5862" s="56"/>
    </row>
    <row r="5863" spans="10:12" x14ac:dyDescent="0.25">
      <c r="J5863" s="54"/>
      <c r="L5863" s="56"/>
    </row>
    <row r="5864" spans="10:12" x14ac:dyDescent="0.25">
      <c r="J5864" s="54"/>
      <c r="L5864" s="56"/>
    </row>
    <row r="5865" spans="10:12" x14ac:dyDescent="0.25">
      <c r="J5865" s="54"/>
      <c r="L5865" s="56"/>
    </row>
    <row r="5866" spans="10:12" x14ac:dyDescent="0.25">
      <c r="J5866" s="54"/>
      <c r="L5866" s="56"/>
    </row>
    <row r="5867" spans="10:12" x14ac:dyDescent="0.25">
      <c r="J5867" s="54"/>
      <c r="L5867" s="56"/>
    </row>
    <row r="5868" spans="10:12" x14ac:dyDescent="0.25">
      <c r="J5868" s="54"/>
      <c r="L5868" s="56"/>
    </row>
    <row r="5869" spans="10:12" x14ac:dyDescent="0.25">
      <c r="J5869" s="54"/>
      <c r="L5869" s="56"/>
    </row>
    <row r="5870" spans="10:12" x14ac:dyDescent="0.25">
      <c r="J5870" s="54"/>
      <c r="L5870" s="56"/>
    </row>
    <row r="5871" spans="10:12" x14ac:dyDescent="0.25">
      <c r="J5871" s="54"/>
      <c r="L5871" s="56"/>
    </row>
    <row r="5872" spans="10:12" x14ac:dyDescent="0.25">
      <c r="J5872" s="54"/>
      <c r="L5872" s="56"/>
    </row>
    <row r="5873" spans="10:12" x14ac:dyDescent="0.25">
      <c r="J5873" s="54"/>
      <c r="L5873" s="56"/>
    </row>
    <row r="5874" spans="10:12" x14ac:dyDescent="0.25">
      <c r="J5874" s="54"/>
      <c r="L5874" s="56"/>
    </row>
    <row r="5875" spans="10:12" x14ac:dyDescent="0.25">
      <c r="J5875" s="54"/>
      <c r="L5875" s="56"/>
    </row>
    <row r="5876" spans="10:12" x14ac:dyDescent="0.25">
      <c r="J5876" s="54"/>
      <c r="L5876" s="56"/>
    </row>
    <row r="5877" spans="10:12" x14ac:dyDescent="0.25">
      <c r="J5877" s="54"/>
      <c r="L5877" s="56"/>
    </row>
    <row r="5878" spans="10:12" x14ac:dyDescent="0.25">
      <c r="J5878" s="54"/>
      <c r="L5878" s="56"/>
    </row>
    <row r="5879" spans="10:12" x14ac:dyDescent="0.25">
      <c r="J5879" s="54"/>
      <c r="L5879" s="56"/>
    </row>
    <row r="5880" spans="10:12" x14ac:dyDescent="0.25">
      <c r="J5880" s="54"/>
      <c r="L5880" s="56"/>
    </row>
    <row r="5881" spans="10:12" x14ac:dyDescent="0.25">
      <c r="J5881" s="54"/>
      <c r="L5881" s="56"/>
    </row>
    <row r="5882" spans="10:12" x14ac:dyDescent="0.25">
      <c r="J5882" s="54"/>
      <c r="L5882" s="56"/>
    </row>
    <row r="5883" spans="10:12" x14ac:dyDescent="0.25">
      <c r="J5883" s="54"/>
      <c r="L5883" s="56"/>
    </row>
    <row r="5884" spans="10:12" x14ac:dyDescent="0.25">
      <c r="J5884" s="54"/>
      <c r="L5884" s="56"/>
    </row>
    <row r="5885" spans="10:12" x14ac:dyDescent="0.25">
      <c r="J5885" s="54"/>
      <c r="L5885" s="56"/>
    </row>
    <row r="5886" spans="10:12" x14ac:dyDescent="0.25">
      <c r="J5886" s="54"/>
      <c r="L5886" s="56"/>
    </row>
    <row r="5887" spans="10:12" x14ac:dyDescent="0.25">
      <c r="J5887" s="54"/>
      <c r="L5887" s="56"/>
    </row>
    <row r="5888" spans="10:12" x14ac:dyDescent="0.25">
      <c r="J5888" s="54"/>
      <c r="L5888" s="56"/>
    </row>
    <row r="5889" spans="10:12" x14ac:dyDescent="0.25">
      <c r="J5889" s="54"/>
      <c r="L5889" s="56"/>
    </row>
    <row r="5890" spans="10:12" x14ac:dyDescent="0.25">
      <c r="J5890" s="54"/>
      <c r="L5890" s="56"/>
    </row>
    <row r="5891" spans="10:12" x14ac:dyDescent="0.25">
      <c r="J5891" s="54"/>
      <c r="L5891" s="56"/>
    </row>
    <row r="5892" spans="10:12" x14ac:dyDescent="0.25">
      <c r="J5892" s="54"/>
      <c r="L5892" s="56"/>
    </row>
    <row r="5893" spans="10:12" x14ac:dyDescent="0.25">
      <c r="J5893" s="54"/>
      <c r="L5893" s="56"/>
    </row>
    <row r="5894" spans="10:12" x14ac:dyDescent="0.25">
      <c r="J5894" s="54"/>
      <c r="L5894" s="56"/>
    </row>
    <row r="5895" spans="10:12" x14ac:dyDescent="0.25">
      <c r="J5895" s="54"/>
      <c r="L5895" s="56"/>
    </row>
    <row r="5896" spans="10:12" x14ac:dyDescent="0.25">
      <c r="J5896" s="54"/>
      <c r="L5896" s="56"/>
    </row>
    <row r="5897" spans="10:12" x14ac:dyDescent="0.25">
      <c r="J5897" s="54"/>
      <c r="L5897" s="56"/>
    </row>
    <row r="5898" spans="10:12" x14ac:dyDescent="0.25">
      <c r="J5898" s="54"/>
      <c r="L5898" s="56"/>
    </row>
    <row r="5899" spans="10:12" x14ac:dyDescent="0.25">
      <c r="J5899" s="54"/>
      <c r="L5899" s="56"/>
    </row>
    <row r="5900" spans="10:12" x14ac:dyDescent="0.25">
      <c r="J5900" s="54"/>
      <c r="L5900" s="56"/>
    </row>
    <row r="5901" spans="10:12" x14ac:dyDescent="0.25">
      <c r="J5901" s="54"/>
      <c r="L5901" s="56"/>
    </row>
    <row r="5902" spans="10:12" x14ac:dyDescent="0.25">
      <c r="J5902" s="54"/>
      <c r="L5902" s="56"/>
    </row>
    <row r="5903" spans="10:12" x14ac:dyDescent="0.25">
      <c r="J5903" s="54"/>
      <c r="L5903" s="56"/>
    </row>
    <row r="5904" spans="10:12" x14ac:dyDescent="0.25">
      <c r="J5904" s="54"/>
      <c r="L5904" s="56"/>
    </row>
    <row r="5905" spans="10:12" x14ac:dyDescent="0.25">
      <c r="J5905" s="54"/>
      <c r="L5905" s="56"/>
    </row>
    <row r="5906" spans="10:12" x14ac:dyDescent="0.25">
      <c r="J5906" s="54"/>
      <c r="L5906" s="56"/>
    </row>
    <row r="5907" spans="10:12" x14ac:dyDescent="0.25">
      <c r="J5907" s="54"/>
      <c r="L5907" s="56"/>
    </row>
    <row r="5908" spans="10:12" x14ac:dyDescent="0.25">
      <c r="J5908" s="54"/>
      <c r="L5908" s="56"/>
    </row>
    <row r="5909" spans="10:12" x14ac:dyDescent="0.25">
      <c r="J5909" s="54"/>
      <c r="L5909" s="56"/>
    </row>
    <row r="5910" spans="10:12" x14ac:dyDescent="0.25">
      <c r="J5910" s="54"/>
      <c r="L5910" s="56"/>
    </row>
    <row r="5911" spans="10:12" x14ac:dyDescent="0.25">
      <c r="J5911" s="54"/>
      <c r="L5911" s="56"/>
    </row>
    <row r="5912" spans="10:12" x14ac:dyDescent="0.25">
      <c r="J5912" s="54"/>
      <c r="L5912" s="56"/>
    </row>
    <row r="5913" spans="10:12" x14ac:dyDescent="0.25">
      <c r="J5913" s="54"/>
      <c r="L5913" s="56"/>
    </row>
    <row r="5914" spans="10:12" x14ac:dyDescent="0.25">
      <c r="J5914" s="54"/>
      <c r="L5914" s="56"/>
    </row>
    <row r="5915" spans="10:12" x14ac:dyDescent="0.25">
      <c r="J5915" s="54"/>
      <c r="L5915" s="56"/>
    </row>
    <row r="5916" spans="10:12" x14ac:dyDescent="0.25">
      <c r="J5916" s="54"/>
      <c r="L5916" s="56"/>
    </row>
    <row r="5917" spans="10:12" x14ac:dyDescent="0.25">
      <c r="J5917" s="54"/>
      <c r="L5917" s="56"/>
    </row>
    <row r="5918" spans="10:12" x14ac:dyDescent="0.25">
      <c r="J5918" s="54"/>
      <c r="L5918" s="56"/>
    </row>
    <row r="5919" spans="10:12" x14ac:dyDescent="0.25">
      <c r="J5919" s="54"/>
      <c r="L5919" s="56"/>
    </row>
    <row r="5920" spans="10:12" x14ac:dyDescent="0.25">
      <c r="J5920" s="54"/>
      <c r="L5920" s="56"/>
    </row>
    <row r="5921" spans="10:12" x14ac:dyDescent="0.25">
      <c r="J5921" s="54"/>
      <c r="L5921" s="56"/>
    </row>
    <row r="5922" spans="10:12" x14ac:dyDescent="0.25">
      <c r="J5922" s="54"/>
      <c r="L5922" s="56"/>
    </row>
    <row r="5923" spans="10:12" x14ac:dyDescent="0.25">
      <c r="J5923" s="54"/>
      <c r="L5923" s="56"/>
    </row>
    <row r="5924" spans="10:12" x14ac:dyDescent="0.25">
      <c r="J5924" s="54"/>
      <c r="L5924" s="56"/>
    </row>
    <row r="5925" spans="10:12" x14ac:dyDescent="0.25">
      <c r="J5925" s="54"/>
      <c r="L5925" s="56"/>
    </row>
    <row r="5926" spans="10:12" x14ac:dyDescent="0.25">
      <c r="J5926" s="54"/>
      <c r="L5926" s="56"/>
    </row>
    <row r="5927" spans="10:12" x14ac:dyDescent="0.25">
      <c r="J5927" s="54"/>
      <c r="L5927" s="56"/>
    </row>
    <row r="5928" spans="10:12" x14ac:dyDescent="0.25">
      <c r="J5928" s="54"/>
      <c r="L5928" s="56"/>
    </row>
    <row r="5929" spans="10:12" x14ac:dyDescent="0.25">
      <c r="J5929" s="54"/>
      <c r="L5929" s="56"/>
    </row>
    <row r="5930" spans="10:12" x14ac:dyDescent="0.25">
      <c r="J5930" s="54"/>
      <c r="L5930" s="56"/>
    </row>
    <row r="5931" spans="10:12" x14ac:dyDescent="0.25">
      <c r="J5931" s="54"/>
      <c r="L5931" s="56"/>
    </row>
    <row r="5932" spans="10:12" x14ac:dyDescent="0.25">
      <c r="J5932" s="54"/>
      <c r="L5932" s="56"/>
    </row>
    <row r="5933" spans="10:12" x14ac:dyDescent="0.25">
      <c r="J5933" s="54"/>
      <c r="L5933" s="56"/>
    </row>
    <row r="5934" spans="10:12" x14ac:dyDescent="0.25">
      <c r="J5934" s="54"/>
      <c r="L5934" s="56"/>
    </row>
    <row r="5935" spans="10:12" x14ac:dyDescent="0.25">
      <c r="J5935" s="54"/>
      <c r="L5935" s="56"/>
    </row>
    <row r="5936" spans="10:12" x14ac:dyDescent="0.25">
      <c r="J5936" s="54"/>
      <c r="L5936" s="56"/>
    </row>
    <row r="5937" spans="10:12" x14ac:dyDescent="0.25">
      <c r="J5937" s="54"/>
      <c r="L5937" s="56"/>
    </row>
    <row r="5938" spans="10:12" x14ac:dyDescent="0.25">
      <c r="J5938" s="54"/>
      <c r="L5938" s="56"/>
    </row>
    <row r="5939" spans="10:12" x14ac:dyDescent="0.25">
      <c r="J5939" s="54"/>
      <c r="L5939" s="56"/>
    </row>
    <row r="5940" spans="10:12" x14ac:dyDescent="0.25">
      <c r="J5940" s="54"/>
      <c r="L5940" s="56"/>
    </row>
    <row r="5941" spans="10:12" x14ac:dyDescent="0.25">
      <c r="J5941" s="54"/>
      <c r="L5941" s="56"/>
    </row>
    <row r="5942" spans="10:12" x14ac:dyDescent="0.25">
      <c r="J5942" s="54"/>
      <c r="L5942" s="56"/>
    </row>
    <row r="5943" spans="10:12" x14ac:dyDescent="0.25">
      <c r="J5943" s="54"/>
      <c r="L5943" s="56"/>
    </row>
    <row r="5944" spans="10:12" x14ac:dyDescent="0.25">
      <c r="J5944" s="54"/>
      <c r="L5944" s="56"/>
    </row>
    <row r="5945" spans="10:12" x14ac:dyDescent="0.25">
      <c r="J5945" s="54"/>
      <c r="L5945" s="56"/>
    </row>
    <row r="5946" spans="10:12" x14ac:dyDescent="0.25">
      <c r="J5946" s="54"/>
      <c r="L5946" s="56"/>
    </row>
    <row r="5947" spans="10:12" x14ac:dyDescent="0.25">
      <c r="J5947" s="54"/>
      <c r="L5947" s="56"/>
    </row>
    <row r="5948" spans="10:12" x14ac:dyDescent="0.25">
      <c r="J5948" s="54"/>
      <c r="L5948" s="56"/>
    </row>
    <row r="5949" spans="10:12" x14ac:dyDescent="0.25">
      <c r="J5949" s="54"/>
      <c r="L5949" s="56"/>
    </row>
    <row r="5950" spans="10:12" x14ac:dyDescent="0.25">
      <c r="J5950" s="54"/>
      <c r="L5950" s="56"/>
    </row>
    <row r="5951" spans="10:12" x14ac:dyDescent="0.25">
      <c r="J5951" s="54"/>
      <c r="L5951" s="56"/>
    </row>
    <row r="5952" spans="10:12" x14ac:dyDescent="0.25">
      <c r="J5952" s="54"/>
      <c r="L5952" s="56"/>
    </row>
    <row r="5953" spans="10:12" x14ac:dyDescent="0.25">
      <c r="J5953" s="54"/>
      <c r="L5953" s="56"/>
    </row>
    <row r="5954" spans="10:12" x14ac:dyDescent="0.25">
      <c r="J5954" s="54"/>
      <c r="L5954" s="56"/>
    </row>
    <row r="5955" spans="10:12" x14ac:dyDescent="0.25">
      <c r="J5955" s="54"/>
      <c r="L5955" s="56"/>
    </row>
    <row r="5956" spans="10:12" x14ac:dyDescent="0.25">
      <c r="J5956" s="54"/>
      <c r="L5956" s="56"/>
    </row>
    <row r="5957" spans="10:12" x14ac:dyDescent="0.25">
      <c r="J5957" s="54"/>
      <c r="L5957" s="56"/>
    </row>
    <row r="5958" spans="10:12" x14ac:dyDescent="0.25">
      <c r="J5958" s="54"/>
      <c r="L5958" s="56"/>
    </row>
    <row r="5959" spans="10:12" x14ac:dyDescent="0.25">
      <c r="J5959" s="54"/>
      <c r="L5959" s="56"/>
    </row>
    <row r="5960" spans="10:12" x14ac:dyDescent="0.25">
      <c r="J5960" s="54"/>
      <c r="L5960" s="56"/>
    </row>
    <row r="5961" spans="10:12" x14ac:dyDescent="0.25">
      <c r="J5961" s="54"/>
      <c r="L5961" s="56"/>
    </row>
    <row r="5962" spans="10:12" x14ac:dyDescent="0.25">
      <c r="J5962" s="54"/>
      <c r="L5962" s="56"/>
    </row>
    <row r="5963" spans="10:12" x14ac:dyDescent="0.25">
      <c r="J5963" s="54"/>
      <c r="L5963" s="56"/>
    </row>
    <row r="5964" spans="10:12" x14ac:dyDescent="0.25">
      <c r="J5964" s="54"/>
      <c r="L5964" s="56"/>
    </row>
    <row r="5965" spans="10:12" x14ac:dyDescent="0.25">
      <c r="J5965" s="54"/>
      <c r="L5965" s="56"/>
    </row>
    <row r="5966" spans="10:12" x14ac:dyDescent="0.25">
      <c r="J5966" s="54"/>
      <c r="L5966" s="56"/>
    </row>
    <row r="5967" spans="10:12" x14ac:dyDescent="0.25">
      <c r="J5967" s="54"/>
      <c r="L5967" s="56"/>
    </row>
    <row r="5968" spans="10:12" x14ac:dyDescent="0.25">
      <c r="J5968" s="54"/>
      <c r="L5968" s="56"/>
    </row>
    <row r="5969" spans="10:12" x14ac:dyDescent="0.25">
      <c r="J5969" s="54"/>
      <c r="L5969" s="56"/>
    </row>
    <row r="5970" spans="10:12" x14ac:dyDescent="0.25">
      <c r="J5970" s="54"/>
      <c r="L5970" s="56"/>
    </row>
    <row r="5971" spans="10:12" x14ac:dyDescent="0.25">
      <c r="J5971" s="54"/>
      <c r="L5971" s="56"/>
    </row>
    <row r="5972" spans="10:12" x14ac:dyDescent="0.25">
      <c r="J5972" s="54"/>
      <c r="L5972" s="56"/>
    </row>
    <row r="5973" spans="10:12" x14ac:dyDescent="0.25">
      <c r="J5973" s="54"/>
      <c r="L5973" s="56"/>
    </row>
    <row r="5974" spans="10:12" x14ac:dyDescent="0.25">
      <c r="J5974" s="54"/>
      <c r="L5974" s="56"/>
    </row>
    <row r="5975" spans="10:12" x14ac:dyDescent="0.25">
      <c r="J5975" s="54"/>
      <c r="L5975" s="56"/>
    </row>
    <row r="5976" spans="10:12" x14ac:dyDescent="0.25">
      <c r="J5976" s="54"/>
      <c r="L5976" s="56"/>
    </row>
    <row r="5977" spans="10:12" x14ac:dyDescent="0.25">
      <c r="J5977" s="54"/>
      <c r="L5977" s="56"/>
    </row>
    <row r="5978" spans="10:12" x14ac:dyDescent="0.25">
      <c r="J5978" s="54"/>
      <c r="L5978" s="56"/>
    </row>
    <row r="5979" spans="10:12" x14ac:dyDescent="0.25">
      <c r="J5979" s="54"/>
      <c r="L5979" s="56"/>
    </row>
    <row r="5980" spans="10:12" x14ac:dyDescent="0.25">
      <c r="J5980" s="54"/>
      <c r="L5980" s="56"/>
    </row>
    <row r="5981" spans="10:12" x14ac:dyDescent="0.25">
      <c r="J5981" s="54"/>
      <c r="L5981" s="56"/>
    </row>
    <row r="5982" spans="10:12" x14ac:dyDescent="0.25">
      <c r="J5982" s="54"/>
      <c r="L5982" s="56"/>
    </row>
    <row r="5983" spans="10:12" x14ac:dyDescent="0.25">
      <c r="J5983" s="54"/>
      <c r="L5983" s="56"/>
    </row>
    <row r="5984" spans="10:12" x14ac:dyDescent="0.25">
      <c r="J5984" s="54"/>
      <c r="L5984" s="56"/>
    </row>
    <row r="5985" spans="10:12" x14ac:dyDescent="0.25">
      <c r="J5985" s="54"/>
      <c r="L5985" s="56"/>
    </row>
    <row r="5986" spans="10:12" x14ac:dyDescent="0.25">
      <c r="J5986" s="54"/>
      <c r="L5986" s="56"/>
    </row>
    <row r="5987" spans="10:12" x14ac:dyDescent="0.25">
      <c r="J5987" s="54"/>
      <c r="L5987" s="56"/>
    </row>
    <row r="5988" spans="10:12" x14ac:dyDescent="0.25">
      <c r="J5988" s="54"/>
      <c r="L5988" s="56"/>
    </row>
    <row r="5989" spans="10:12" x14ac:dyDescent="0.25">
      <c r="J5989" s="54"/>
      <c r="L5989" s="56"/>
    </row>
    <row r="5990" spans="10:12" x14ac:dyDescent="0.25">
      <c r="J5990" s="54"/>
      <c r="L5990" s="56"/>
    </row>
    <row r="5991" spans="10:12" x14ac:dyDescent="0.25">
      <c r="J5991" s="54"/>
      <c r="L5991" s="56"/>
    </row>
    <row r="5992" spans="10:12" x14ac:dyDescent="0.25">
      <c r="J5992" s="54"/>
      <c r="L5992" s="56"/>
    </row>
    <row r="5993" spans="10:12" x14ac:dyDescent="0.25">
      <c r="J5993" s="54"/>
      <c r="L5993" s="56"/>
    </row>
    <row r="5994" spans="10:12" x14ac:dyDescent="0.25">
      <c r="J5994" s="54"/>
      <c r="L5994" s="56"/>
    </row>
    <row r="5995" spans="10:12" x14ac:dyDescent="0.25">
      <c r="J5995" s="54"/>
      <c r="L5995" s="56"/>
    </row>
    <row r="5996" spans="10:12" x14ac:dyDescent="0.25">
      <c r="J5996" s="54"/>
      <c r="L5996" s="56"/>
    </row>
    <row r="5997" spans="10:12" x14ac:dyDescent="0.25">
      <c r="J5997" s="54"/>
      <c r="L5997" s="56"/>
    </row>
    <row r="5998" spans="10:12" x14ac:dyDescent="0.25">
      <c r="J5998" s="54"/>
      <c r="L5998" s="56"/>
    </row>
    <row r="5999" spans="10:12" x14ac:dyDescent="0.25">
      <c r="J5999" s="54"/>
      <c r="L5999" s="56"/>
    </row>
    <row r="6000" spans="10:12" x14ac:dyDescent="0.25">
      <c r="J6000" s="54"/>
      <c r="L6000" s="56"/>
    </row>
    <row r="6001" spans="10:12" x14ac:dyDescent="0.25">
      <c r="J6001" s="54"/>
      <c r="L6001" s="56"/>
    </row>
    <row r="6002" spans="10:12" x14ac:dyDescent="0.25">
      <c r="J6002" s="54"/>
      <c r="L6002" s="56"/>
    </row>
    <row r="6003" spans="10:12" x14ac:dyDescent="0.25">
      <c r="J6003" s="54"/>
      <c r="L6003" s="56"/>
    </row>
    <row r="6004" spans="10:12" x14ac:dyDescent="0.25">
      <c r="J6004" s="54"/>
      <c r="L6004" s="56"/>
    </row>
    <row r="6005" spans="10:12" x14ac:dyDescent="0.25">
      <c r="J6005" s="54"/>
      <c r="L6005" s="56"/>
    </row>
    <row r="6006" spans="10:12" x14ac:dyDescent="0.25">
      <c r="J6006" s="54"/>
      <c r="L6006" s="56"/>
    </row>
    <row r="6007" spans="10:12" x14ac:dyDescent="0.25">
      <c r="J6007" s="54"/>
      <c r="L6007" s="56"/>
    </row>
    <row r="6008" spans="10:12" x14ac:dyDescent="0.25">
      <c r="J6008" s="54"/>
      <c r="L6008" s="56"/>
    </row>
    <row r="6009" spans="10:12" x14ac:dyDescent="0.25">
      <c r="J6009" s="54"/>
      <c r="L6009" s="56"/>
    </row>
    <row r="6010" spans="10:12" x14ac:dyDescent="0.25">
      <c r="J6010" s="54"/>
      <c r="L6010" s="56"/>
    </row>
    <row r="6011" spans="10:12" x14ac:dyDescent="0.25">
      <c r="J6011" s="54"/>
      <c r="L6011" s="56"/>
    </row>
    <row r="6012" spans="10:12" x14ac:dyDescent="0.25">
      <c r="J6012" s="54"/>
      <c r="L6012" s="56"/>
    </row>
    <row r="6013" spans="10:12" x14ac:dyDescent="0.25">
      <c r="J6013" s="54"/>
      <c r="L6013" s="56"/>
    </row>
    <row r="6014" spans="10:12" x14ac:dyDescent="0.25">
      <c r="J6014" s="54"/>
      <c r="L6014" s="56"/>
    </row>
    <row r="6015" spans="10:12" x14ac:dyDescent="0.25">
      <c r="J6015" s="54"/>
      <c r="L6015" s="56"/>
    </row>
    <row r="6016" spans="10:12" x14ac:dyDescent="0.25">
      <c r="J6016" s="54"/>
      <c r="L6016" s="56"/>
    </row>
    <row r="6017" spans="10:12" x14ac:dyDescent="0.25">
      <c r="J6017" s="54"/>
      <c r="L6017" s="56"/>
    </row>
    <row r="6018" spans="10:12" x14ac:dyDescent="0.25">
      <c r="J6018" s="54"/>
      <c r="L6018" s="56"/>
    </row>
    <row r="6019" spans="10:12" x14ac:dyDescent="0.25">
      <c r="J6019" s="54"/>
      <c r="L6019" s="56"/>
    </row>
    <row r="6020" spans="10:12" x14ac:dyDescent="0.25">
      <c r="J6020" s="54"/>
      <c r="L6020" s="56"/>
    </row>
    <row r="6021" spans="10:12" x14ac:dyDescent="0.25">
      <c r="J6021" s="54"/>
      <c r="L6021" s="56"/>
    </row>
    <row r="6022" spans="10:12" x14ac:dyDescent="0.25">
      <c r="J6022" s="54"/>
      <c r="L6022" s="56"/>
    </row>
    <row r="6023" spans="10:12" x14ac:dyDescent="0.25">
      <c r="J6023" s="54"/>
      <c r="L6023" s="56"/>
    </row>
    <row r="6024" spans="10:12" x14ac:dyDescent="0.25">
      <c r="J6024" s="54"/>
      <c r="L6024" s="56"/>
    </row>
    <row r="6025" spans="10:12" x14ac:dyDescent="0.25">
      <c r="J6025" s="54"/>
      <c r="L6025" s="56"/>
    </row>
    <row r="6026" spans="10:12" x14ac:dyDescent="0.25">
      <c r="J6026" s="54"/>
      <c r="L6026" s="56"/>
    </row>
    <row r="6027" spans="10:12" x14ac:dyDescent="0.25">
      <c r="J6027" s="54"/>
      <c r="L6027" s="56"/>
    </row>
    <row r="6028" spans="10:12" x14ac:dyDescent="0.25">
      <c r="J6028" s="54"/>
      <c r="L6028" s="56"/>
    </row>
    <row r="6029" spans="10:12" x14ac:dyDescent="0.25">
      <c r="J6029" s="54"/>
      <c r="L6029" s="56"/>
    </row>
    <row r="6030" spans="10:12" x14ac:dyDescent="0.25">
      <c r="J6030" s="54"/>
      <c r="L6030" s="56"/>
    </row>
    <row r="6031" spans="10:12" x14ac:dyDescent="0.25">
      <c r="J6031" s="54"/>
      <c r="L6031" s="56"/>
    </row>
    <row r="6032" spans="10:12" x14ac:dyDescent="0.25">
      <c r="J6032" s="54"/>
      <c r="L6032" s="56"/>
    </row>
    <row r="6033" spans="10:12" x14ac:dyDescent="0.25">
      <c r="J6033" s="54"/>
      <c r="L6033" s="56"/>
    </row>
    <row r="6034" spans="10:12" x14ac:dyDescent="0.25">
      <c r="J6034" s="54"/>
      <c r="L6034" s="56"/>
    </row>
    <row r="6035" spans="10:12" x14ac:dyDescent="0.25">
      <c r="J6035" s="54"/>
      <c r="L6035" s="56"/>
    </row>
    <row r="6036" spans="10:12" x14ac:dyDescent="0.25">
      <c r="J6036" s="54"/>
      <c r="L6036" s="56"/>
    </row>
    <row r="6037" spans="10:12" x14ac:dyDescent="0.25">
      <c r="J6037" s="54"/>
      <c r="L6037" s="56"/>
    </row>
    <row r="6038" spans="10:12" x14ac:dyDescent="0.25">
      <c r="J6038" s="54"/>
      <c r="L6038" s="56"/>
    </row>
    <row r="6039" spans="10:12" x14ac:dyDescent="0.25">
      <c r="J6039" s="54"/>
      <c r="L6039" s="56"/>
    </row>
    <row r="6040" spans="10:12" x14ac:dyDescent="0.25">
      <c r="J6040" s="54"/>
      <c r="L6040" s="56"/>
    </row>
    <row r="6041" spans="10:12" x14ac:dyDescent="0.25">
      <c r="J6041" s="54"/>
      <c r="L6041" s="56"/>
    </row>
    <row r="6042" spans="10:12" x14ac:dyDescent="0.25">
      <c r="J6042" s="54"/>
      <c r="L6042" s="56"/>
    </row>
    <row r="6043" spans="10:12" x14ac:dyDescent="0.25">
      <c r="J6043" s="54"/>
      <c r="L6043" s="56"/>
    </row>
    <row r="6044" spans="10:12" x14ac:dyDescent="0.25">
      <c r="J6044" s="54"/>
      <c r="L6044" s="56"/>
    </row>
    <row r="6045" spans="10:12" x14ac:dyDescent="0.25">
      <c r="J6045" s="54"/>
      <c r="L6045" s="56"/>
    </row>
    <row r="6046" spans="10:12" x14ac:dyDescent="0.25">
      <c r="J6046" s="54"/>
      <c r="L6046" s="56"/>
    </row>
    <row r="6047" spans="10:12" x14ac:dyDescent="0.25">
      <c r="J6047" s="54"/>
      <c r="L6047" s="56"/>
    </row>
    <row r="6048" spans="10:12" x14ac:dyDescent="0.25">
      <c r="J6048" s="54"/>
      <c r="L6048" s="56"/>
    </row>
    <row r="6049" spans="10:12" x14ac:dyDescent="0.25">
      <c r="J6049" s="54"/>
      <c r="L6049" s="56"/>
    </row>
    <row r="6050" spans="10:12" x14ac:dyDescent="0.25">
      <c r="J6050" s="54"/>
      <c r="L6050" s="56"/>
    </row>
    <row r="6051" spans="10:12" x14ac:dyDescent="0.25">
      <c r="J6051" s="54"/>
      <c r="L6051" s="56"/>
    </row>
    <row r="6052" spans="10:12" x14ac:dyDescent="0.25">
      <c r="J6052" s="54"/>
      <c r="L6052" s="56"/>
    </row>
    <row r="6053" spans="10:12" x14ac:dyDescent="0.25">
      <c r="J6053" s="54"/>
      <c r="L6053" s="56"/>
    </row>
    <row r="6054" spans="10:12" x14ac:dyDescent="0.25">
      <c r="J6054" s="54"/>
      <c r="L6054" s="56"/>
    </row>
    <row r="6055" spans="10:12" x14ac:dyDescent="0.25">
      <c r="J6055" s="54"/>
      <c r="L6055" s="56"/>
    </row>
    <row r="6056" spans="10:12" x14ac:dyDescent="0.25">
      <c r="J6056" s="54"/>
      <c r="L6056" s="56"/>
    </row>
    <row r="6057" spans="10:12" x14ac:dyDescent="0.25">
      <c r="J6057" s="54"/>
      <c r="L6057" s="56"/>
    </row>
    <row r="6058" spans="10:12" x14ac:dyDescent="0.25">
      <c r="J6058" s="54"/>
      <c r="L6058" s="56"/>
    </row>
    <row r="6059" spans="10:12" x14ac:dyDescent="0.25">
      <c r="J6059" s="54"/>
      <c r="L6059" s="56"/>
    </row>
    <row r="6060" spans="10:12" x14ac:dyDescent="0.25">
      <c r="J6060" s="54"/>
      <c r="L6060" s="56"/>
    </row>
    <row r="6061" spans="10:12" x14ac:dyDescent="0.25">
      <c r="J6061" s="54"/>
      <c r="L6061" s="56"/>
    </row>
    <row r="6062" spans="10:12" x14ac:dyDescent="0.25">
      <c r="J6062" s="54"/>
      <c r="L6062" s="56"/>
    </row>
    <row r="6063" spans="10:12" x14ac:dyDescent="0.25">
      <c r="J6063" s="54"/>
      <c r="L6063" s="56"/>
    </row>
    <row r="6064" spans="10:12" x14ac:dyDescent="0.25">
      <c r="J6064" s="54"/>
      <c r="L6064" s="56"/>
    </row>
    <row r="6065" spans="10:12" x14ac:dyDescent="0.25">
      <c r="J6065" s="54"/>
      <c r="L6065" s="56"/>
    </row>
    <row r="6066" spans="10:12" x14ac:dyDescent="0.25">
      <c r="J6066" s="54"/>
      <c r="L6066" s="56"/>
    </row>
    <row r="6067" spans="10:12" x14ac:dyDescent="0.25">
      <c r="J6067" s="54"/>
      <c r="L6067" s="56"/>
    </row>
    <row r="6068" spans="10:12" x14ac:dyDescent="0.25">
      <c r="J6068" s="54"/>
      <c r="L6068" s="56"/>
    </row>
    <row r="6069" spans="10:12" x14ac:dyDescent="0.25">
      <c r="J6069" s="54"/>
      <c r="L6069" s="56"/>
    </row>
    <row r="6070" spans="10:12" x14ac:dyDescent="0.25">
      <c r="J6070" s="54"/>
      <c r="L6070" s="56"/>
    </row>
    <row r="6071" spans="10:12" x14ac:dyDescent="0.25">
      <c r="J6071" s="54"/>
      <c r="L6071" s="56"/>
    </row>
    <row r="6072" spans="10:12" x14ac:dyDescent="0.25">
      <c r="J6072" s="54"/>
      <c r="L6072" s="56"/>
    </row>
    <row r="6073" spans="10:12" x14ac:dyDescent="0.25">
      <c r="J6073" s="54"/>
      <c r="L6073" s="56"/>
    </row>
    <row r="6074" spans="10:12" x14ac:dyDescent="0.25">
      <c r="J6074" s="54"/>
      <c r="L6074" s="56"/>
    </row>
    <row r="6075" spans="10:12" x14ac:dyDescent="0.25">
      <c r="J6075" s="54"/>
      <c r="L6075" s="56"/>
    </row>
    <row r="6076" spans="10:12" x14ac:dyDescent="0.25">
      <c r="J6076" s="54"/>
      <c r="L6076" s="56"/>
    </row>
    <row r="6077" spans="10:12" x14ac:dyDescent="0.25">
      <c r="J6077" s="54"/>
      <c r="L6077" s="56"/>
    </row>
    <row r="6078" spans="10:12" x14ac:dyDescent="0.25">
      <c r="J6078" s="54"/>
      <c r="L6078" s="56"/>
    </row>
    <row r="6079" spans="10:12" x14ac:dyDescent="0.25">
      <c r="J6079" s="54"/>
      <c r="L6079" s="56"/>
    </row>
    <row r="6080" spans="10:12" x14ac:dyDescent="0.25">
      <c r="J6080" s="54"/>
      <c r="L6080" s="56"/>
    </row>
    <row r="6081" spans="10:12" x14ac:dyDescent="0.25">
      <c r="J6081" s="54"/>
      <c r="L6081" s="56"/>
    </row>
    <row r="6082" spans="10:12" x14ac:dyDescent="0.25">
      <c r="J6082" s="54"/>
      <c r="L6082" s="56"/>
    </row>
    <row r="6083" spans="10:12" x14ac:dyDescent="0.25">
      <c r="J6083" s="54"/>
      <c r="L6083" s="56"/>
    </row>
    <row r="6084" spans="10:12" x14ac:dyDescent="0.25">
      <c r="J6084" s="54"/>
      <c r="L6084" s="56"/>
    </row>
    <row r="6085" spans="10:12" x14ac:dyDescent="0.25">
      <c r="J6085" s="54"/>
      <c r="L6085" s="56"/>
    </row>
    <row r="6086" spans="10:12" x14ac:dyDescent="0.25">
      <c r="J6086" s="54"/>
      <c r="L6086" s="56"/>
    </row>
    <row r="6087" spans="10:12" x14ac:dyDescent="0.25">
      <c r="J6087" s="54"/>
      <c r="L6087" s="56"/>
    </row>
    <row r="6088" spans="10:12" x14ac:dyDescent="0.25">
      <c r="J6088" s="54"/>
      <c r="L6088" s="56"/>
    </row>
    <row r="6089" spans="10:12" x14ac:dyDescent="0.25">
      <c r="J6089" s="54"/>
      <c r="L6089" s="56"/>
    </row>
    <row r="6090" spans="10:12" x14ac:dyDescent="0.25">
      <c r="J6090" s="54"/>
      <c r="L6090" s="56"/>
    </row>
    <row r="6091" spans="10:12" x14ac:dyDescent="0.25">
      <c r="J6091" s="54"/>
      <c r="L6091" s="56"/>
    </row>
    <row r="6092" spans="10:12" x14ac:dyDescent="0.25">
      <c r="J6092" s="54"/>
      <c r="L6092" s="56"/>
    </row>
    <row r="6093" spans="10:12" x14ac:dyDescent="0.25">
      <c r="J6093" s="54"/>
      <c r="L6093" s="56"/>
    </row>
    <row r="6094" spans="10:12" x14ac:dyDescent="0.25">
      <c r="J6094" s="54"/>
      <c r="L6094" s="56"/>
    </row>
    <row r="6095" spans="10:12" x14ac:dyDescent="0.25">
      <c r="J6095" s="54"/>
      <c r="L6095" s="56"/>
    </row>
    <row r="6096" spans="10:12" x14ac:dyDescent="0.25">
      <c r="J6096" s="54"/>
      <c r="L6096" s="56"/>
    </row>
    <row r="6097" spans="10:12" x14ac:dyDescent="0.25">
      <c r="J6097" s="54"/>
      <c r="L6097" s="56"/>
    </row>
    <row r="6098" spans="10:12" x14ac:dyDescent="0.25">
      <c r="J6098" s="54"/>
      <c r="L6098" s="56"/>
    </row>
    <row r="6099" spans="10:12" x14ac:dyDescent="0.25">
      <c r="J6099" s="54"/>
      <c r="L6099" s="56"/>
    </row>
    <row r="6100" spans="10:12" x14ac:dyDescent="0.25">
      <c r="J6100" s="54"/>
      <c r="L6100" s="56"/>
    </row>
    <row r="6101" spans="10:12" x14ac:dyDescent="0.25">
      <c r="J6101" s="54"/>
      <c r="L6101" s="56"/>
    </row>
    <row r="6102" spans="10:12" x14ac:dyDescent="0.25">
      <c r="J6102" s="54"/>
      <c r="L6102" s="56"/>
    </row>
    <row r="6103" spans="10:12" x14ac:dyDescent="0.25">
      <c r="J6103" s="54"/>
      <c r="L6103" s="56"/>
    </row>
    <row r="6104" spans="10:12" x14ac:dyDescent="0.25">
      <c r="J6104" s="54"/>
      <c r="L6104" s="56"/>
    </row>
    <row r="6105" spans="10:12" x14ac:dyDescent="0.25">
      <c r="J6105" s="54"/>
      <c r="L6105" s="56"/>
    </row>
    <row r="6106" spans="10:12" x14ac:dyDescent="0.25">
      <c r="J6106" s="54"/>
      <c r="L6106" s="56"/>
    </row>
    <row r="6107" spans="10:12" x14ac:dyDescent="0.25">
      <c r="J6107" s="54"/>
      <c r="L6107" s="56"/>
    </row>
    <row r="6108" spans="10:12" x14ac:dyDescent="0.25">
      <c r="J6108" s="54"/>
      <c r="L6108" s="56"/>
    </row>
    <row r="6109" spans="10:12" x14ac:dyDescent="0.25">
      <c r="J6109" s="54"/>
      <c r="L6109" s="56"/>
    </row>
    <row r="6110" spans="10:12" x14ac:dyDescent="0.25">
      <c r="J6110" s="54"/>
      <c r="L6110" s="56"/>
    </row>
    <row r="6111" spans="10:12" x14ac:dyDescent="0.25">
      <c r="J6111" s="54"/>
      <c r="L6111" s="56"/>
    </row>
    <row r="6112" spans="10:12" x14ac:dyDescent="0.25">
      <c r="J6112" s="54"/>
      <c r="L6112" s="56"/>
    </row>
    <row r="6113" spans="10:12" x14ac:dyDescent="0.25">
      <c r="J6113" s="54"/>
      <c r="L6113" s="56"/>
    </row>
    <row r="6114" spans="10:12" x14ac:dyDescent="0.25">
      <c r="J6114" s="54"/>
      <c r="L6114" s="56"/>
    </row>
    <row r="6115" spans="10:12" x14ac:dyDescent="0.25">
      <c r="J6115" s="54"/>
      <c r="L6115" s="56"/>
    </row>
    <row r="6116" spans="10:12" x14ac:dyDescent="0.25">
      <c r="J6116" s="54"/>
      <c r="L6116" s="56"/>
    </row>
    <row r="6117" spans="10:12" x14ac:dyDescent="0.25">
      <c r="J6117" s="54"/>
      <c r="L6117" s="56"/>
    </row>
    <row r="6118" spans="10:12" x14ac:dyDescent="0.25">
      <c r="J6118" s="54"/>
      <c r="L6118" s="56"/>
    </row>
    <row r="6119" spans="10:12" x14ac:dyDescent="0.25">
      <c r="J6119" s="54"/>
      <c r="L6119" s="56"/>
    </row>
    <row r="6120" spans="10:12" x14ac:dyDescent="0.25">
      <c r="J6120" s="54"/>
      <c r="L6120" s="56"/>
    </row>
    <row r="6121" spans="10:12" x14ac:dyDescent="0.25">
      <c r="J6121" s="54"/>
      <c r="L6121" s="56"/>
    </row>
    <row r="6122" spans="10:12" x14ac:dyDescent="0.25">
      <c r="J6122" s="54"/>
      <c r="L6122" s="56"/>
    </row>
    <row r="6123" spans="10:12" x14ac:dyDescent="0.25">
      <c r="J6123" s="54"/>
      <c r="L6123" s="56"/>
    </row>
    <row r="6124" spans="10:12" x14ac:dyDescent="0.25">
      <c r="J6124" s="54"/>
      <c r="L6124" s="56"/>
    </row>
    <row r="6125" spans="10:12" x14ac:dyDescent="0.25">
      <c r="J6125" s="54"/>
      <c r="L6125" s="56"/>
    </row>
    <row r="6126" spans="10:12" x14ac:dyDescent="0.25">
      <c r="J6126" s="54"/>
      <c r="L6126" s="56"/>
    </row>
    <row r="6127" spans="10:12" x14ac:dyDescent="0.25">
      <c r="J6127" s="54"/>
      <c r="L6127" s="56"/>
    </row>
    <row r="6128" spans="10:12" x14ac:dyDescent="0.25">
      <c r="J6128" s="54"/>
      <c r="L6128" s="56"/>
    </row>
    <row r="6129" spans="10:12" x14ac:dyDescent="0.25">
      <c r="J6129" s="54"/>
      <c r="L6129" s="56"/>
    </row>
    <row r="6130" spans="10:12" x14ac:dyDescent="0.25">
      <c r="J6130" s="54"/>
      <c r="L6130" s="56"/>
    </row>
    <row r="6131" spans="10:12" x14ac:dyDescent="0.25">
      <c r="J6131" s="54"/>
      <c r="L6131" s="56"/>
    </row>
    <row r="6132" spans="10:12" x14ac:dyDescent="0.25">
      <c r="J6132" s="54"/>
      <c r="L6132" s="56"/>
    </row>
    <row r="6133" spans="10:12" x14ac:dyDescent="0.25">
      <c r="J6133" s="54"/>
      <c r="L6133" s="56"/>
    </row>
    <row r="6134" spans="10:12" x14ac:dyDescent="0.25">
      <c r="J6134" s="54"/>
      <c r="L6134" s="56"/>
    </row>
    <row r="6135" spans="10:12" x14ac:dyDescent="0.25">
      <c r="J6135" s="54"/>
      <c r="L6135" s="56"/>
    </row>
    <row r="6136" spans="10:12" x14ac:dyDescent="0.25">
      <c r="J6136" s="54"/>
      <c r="L6136" s="56"/>
    </row>
    <row r="6137" spans="10:12" x14ac:dyDescent="0.25">
      <c r="J6137" s="54"/>
      <c r="L6137" s="56"/>
    </row>
    <row r="6138" spans="10:12" x14ac:dyDescent="0.25">
      <c r="J6138" s="54"/>
      <c r="L6138" s="56"/>
    </row>
    <row r="6139" spans="10:12" x14ac:dyDescent="0.25">
      <c r="J6139" s="54"/>
      <c r="L6139" s="56"/>
    </row>
    <row r="6140" spans="10:12" x14ac:dyDescent="0.25">
      <c r="J6140" s="54"/>
      <c r="L6140" s="56"/>
    </row>
    <row r="6141" spans="10:12" x14ac:dyDescent="0.25">
      <c r="J6141" s="54"/>
      <c r="L6141" s="56"/>
    </row>
    <row r="6142" spans="10:12" x14ac:dyDescent="0.25">
      <c r="J6142" s="54"/>
      <c r="L6142" s="56"/>
    </row>
    <row r="6143" spans="10:12" x14ac:dyDescent="0.25">
      <c r="J6143" s="54"/>
      <c r="L6143" s="56"/>
    </row>
    <row r="6144" spans="10:12" x14ac:dyDescent="0.25">
      <c r="J6144" s="54"/>
      <c r="L6144" s="56"/>
    </row>
    <row r="6145" spans="10:12" x14ac:dyDescent="0.25">
      <c r="J6145" s="54"/>
      <c r="L6145" s="56"/>
    </row>
    <row r="6146" spans="10:12" x14ac:dyDescent="0.25">
      <c r="J6146" s="54"/>
      <c r="L6146" s="56"/>
    </row>
    <row r="6147" spans="10:12" x14ac:dyDescent="0.25">
      <c r="J6147" s="54"/>
      <c r="L6147" s="56"/>
    </row>
    <row r="6148" spans="10:12" x14ac:dyDescent="0.25">
      <c r="J6148" s="54"/>
      <c r="L6148" s="56"/>
    </row>
    <row r="6149" spans="10:12" x14ac:dyDescent="0.25">
      <c r="J6149" s="54"/>
      <c r="L6149" s="56"/>
    </row>
    <row r="6150" spans="10:12" x14ac:dyDescent="0.25">
      <c r="J6150" s="54"/>
      <c r="L6150" s="56"/>
    </row>
    <row r="6151" spans="10:12" x14ac:dyDescent="0.25">
      <c r="J6151" s="54"/>
      <c r="L6151" s="56"/>
    </row>
    <row r="6152" spans="10:12" x14ac:dyDescent="0.25">
      <c r="J6152" s="54"/>
      <c r="L6152" s="56"/>
    </row>
    <row r="6153" spans="10:12" x14ac:dyDescent="0.25">
      <c r="J6153" s="54"/>
      <c r="L6153" s="56"/>
    </row>
    <row r="6154" spans="10:12" x14ac:dyDescent="0.25">
      <c r="J6154" s="54"/>
      <c r="L6154" s="56"/>
    </row>
    <row r="6155" spans="10:12" x14ac:dyDescent="0.25">
      <c r="J6155" s="54"/>
      <c r="L6155" s="56"/>
    </row>
    <row r="6156" spans="10:12" x14ac:dyDescent="0.25">
      <c r="J6156" s="54"/>
      <c r="L6156" s="56"/>
    </row>
    <row r="6157" spans="10:12" x14ac:dyDescent="0.25">
      <c r="J6157" s="54"/>
      <c r="L6157" s="56"/>
    </row>
    <row r="6158" spans="10:12" x14ac:dyDescent="0.25">
      <c r="J6158" s="54"/>
      <c r="L6158" s="56"/>
    </row>
    <row r="6159" spans="10:12" x14ac:dyDescent="0.25">
      <c r="J6159" s="54"/>
      <c r="L6159" s="56"/>
    </row>
    <row r="6160" spans="10:12" x14ac:dyDescent="0.25">
      <c r="J6160" s="54"/>
      <c r="L6160" s="56"/>
    </row>
    <row r="6161" spans="10:12" x14ac:dyDescent="0.25">
      <c r="J6161" s="54"/>
      <c r="L6161" s="56"/>
    </row>
    <row r="6162" spans="10:12" x14ac:dyDescent="0.25">
      <c r="J6162" s="54"/>
      <c r="L6162" s="56"/>
    </row>
    <row r="6163" spans="10:12" x14ac:dyDescent="0.25">
      <c r="J6163" s="54"/>
      <c r="L6163" s="56"/>
    </row>
    <row r="6164" spans="10:12" x14ac:dyDescent="0.25">
      <c r="J6164" s="54"/>
      <c r="L6164" s="56"/>
    </row>
    <row r="6165" spans="10:12" x14ac:dyDescent="0.25">
      <c r="J6165" s="54"/>
      <c r="L6165" s="56"/>
    </row>
    <row r="6166" spans="10:12" x14ac:dyDescent="0.25">
      <c r="J6166" s="54"/>
      <c r="L6166" s="56"/>
    </row>
    <row r="6167" spans="10:12" x14ac:dyDescent="0.25">
      <c r="J6167" s="54"/>
      <c r="L6167" s="56"/>
    </row>
    <row r="6168" spans="10:12" x14ac:dyDescent="0.25">
      <c r="J6168" s="54"/>
      <c r="L6168" s="56"/>
    </row>
    <row r="6169" spans="10:12" x14ac:dyDescent="0.25">
      <c r="J6169" s="54"/>
      <c r="L6169" s="56"/>
    </row>
    <row r="6170" spans="10:12" x14ac:dyDescent="0.25">
      <c r="J6170" s="54"/>
      <c r="L6170" s="56"/>
    </row>
    <row r="6171" spans="10:12" x14ac:dyDescent="0.25">
      <c r="J6171" s="54"/>
      <c r="L6171" s="56"/>
    </row>
    <row r="6172" spans="10:12" x14ac:dyDescent="0.25">
      <c r="J6172" s="54"/>
      <c r="L6172" s="56"/>
    </row>
    <row r="6173" spans="10:12" x14ac:dyDescent="0.25">
      <c r="J6173" s="54"/>
      <c r="L6173" s="56"/>
    </row>
    <row r="6174" spans="10:12" x14ac:dyDescent="0.25">
      <c r="J6174" s="54"/>
      <c r="L6174" s="56"/>
    </row>
    <row r="6175" spans="10:12" x14ac:dyDescent="0.25">
      <c r="J6175" s="54"/>
      <c r="L6175" s="56"/>
    </row>
    <row r="6176" spans="10:12" x14ac:dyDescent="0.25">
      <c r="J6176" s="54"/>
      <c r="L6176" s="56"/>
    </row>
    <row r="6177" spans="10:12" x14ac:dyDescent="0.25">
      <c r="J6177" s="54"/>
      <c r="L6177" s="56"/>
    </row>
    <row r="6178" spans="10:12" x14ac:dyDescent="0.25">
      <c r="J6178" s="54"/>
      <c r="L6178" s="56"/>
    </row>
    <row r="6179" spans="10:12" x14ac:dyDescent="0.25">
      <c r="J6179" s="54"/>
      <c r="L6179" s="56"/>
    </row>
    <row r="6180" spans="10:12" x14ac:dyDescent="0.25">
      <c r="J6180" s="54"/>
      <c r="L6180" s="56"/>
    </row>
    <row r="6181" spans="10:12" x14ac:dyDescent="0.25">
      <c r="J6181" s="54"/>
      <c r="L6181" s="56"/>
    </row>
    <row r="6182" spans="10:12" x14ac:dyDescent="0.25">
      <c r="J6182" s="54"/>
      <c r="L6182" s="56"/>
    </row>
    <row r="6183" spans="10:12" x14ac:dyDescent="0.25">
      <c r="J6183" s="54"/>
      <c r="L6183" s="56"/>
    </row>
    <row r="6184" spans="10:12" x14ac:dyDescent="0.25">
      <c r="J6184" s="54"/>
      <c r="L6184" s="56"/>
    </row>
    <row r="6185" spans="10:12" x14ac:dyDescent="0.25">
      <c r="J6185" s="54"/>
      <c r="L6185" s="56"/>
    </row>
    <row r="6186" spans="10:12" x14ac:dyDescent="0.25">
      <c r="J6186" s="54"/>
      <c r="L6186" s="56"/>
    </row>
    <row r="6187" spans="10:12" x14ac:dyDescent="0.25">
      <c r="J6187" s="54"/>
      <c r="L6187" s="56"/>
    </row>
    <row r="6188" spans="10:12" x14ac:dyDescent="0.25">
      <c r="J6188" s="54"/>
      <c r="L6188" s="56"/>
    </row>
    <row r="6189" spans="10:12" x14ac:dyDescent="0.25">
      <c r="J6189" s="54"/>
      <c r="L6189" s="56"/>
    </row>
    <row r="6190" spans="10:12" x14ac:dyDescent="0.25">
      <c r="J6190" s="54"/>
      <c r="L6190" s="56"/>
    </row>
    <row r="6191" spans="10:12" x14ac:dyDescent="0.25">
      <c r="J6191" s="54"/>
      <c r="L6191" s="56"/>
    </row>
    <row r="6192" spans="10:12" x14ac:dyDescent="0.25">
      <c r="J6192" s="54"/>
      <c r="L6192" s="56"/>
    </row>
    <row r="6193" spans="10:12" x14ac:dyDescent="0.25">
      <c r="J6193" s="54"/>
      <c r="L6193" s="56"/>
    </row>
    <row r="6194" spans="10:12" x14ac:dyDescent="0.25">
      <c r="J6194" s="54"/>
      <c r="L6194" s="56"/>
    </row>
    <row r="6195" spans="10:12" x14ac:dyDescent="0.25">
      <c r="J6195" s="54"/>
      <c r="L6195" s="56"/>
    </row>
    <row r="6196" spans="10:12" x14ac:dyDescent="0.25">
      <c r="J6196" s="54"/>
      <c r="L6196" s="56"/>
    </row>
    <row r="6197" spans="10:12" x14ac:dyDescent="0.25">
      <c r="J6197" s="54"/>
      <c r="L6197" s="56"/>
    </row>
    <row r="6198" spans="10:12" x14ac:dyDescent="0.25">
      <c r="J6198" s="54"/>
      <c r="L6198" s="56"/>
    </row>
    <row r="6199" spans="10:12" x14ac:dyDescent="0.25">
      <c r="J6199" s="54"/>
      <c r="L6199" s="56"/>
    </row>
    <row r="6200" spans="10:12" x14ac:dyDescent="0.25">
      <c r="J6200" s="54"/>
      <c r="L6200" s="56"/>
    </row>
    <row r="6201" spans="10:12" x14ac:dyDescent="0.25">
      <c r="J6201" s="54"/>
      <c r="L6201" s="56"/>
    </row>
    <row r="6202" spans="10:12" x14ac:dyDescent="0.25">
      <c r="J6202" s="54"/>
      <c r="L6202" s="56"/>
    </row>
    <row r="6203" spans="10:12" x14ac:dyDescent="0.25">
      <c r="J6203" s="54"/>
      <c r="L6203" s="56"/>
    </row>
    <row r="6204" spans="10:12" x14ac:dyDescent="0.25">
      <c r="J6204" s="54"/>
      <c r="L6204" s="56"/>
    </row>
    <row r="6205" spans="10:12" x14ac:dyDescent="0.25">
      <c r="J6205" s="54"/>
      <c r="L6205" s="56"/>
    </row>
    <row r="6206" spans="10:12" x14ac:dyDescent="0.25">
      <c r="J6206" s="54"/>
      <c r="L6206" s="56"/>
    </row>
    <row r="6207" spans="10:12" x14ac:dyDescent="0.25">
      <c r="J6207" s="54"/>
      <c r="L6207" s="56"/>
    </row>
    <row r="6208" spans="10:12" x14ac:dyDescent="0.25">
      <c r="J6208" s="54"/>
      <c r="L6208" s="56"/>
    </row>
    <row r="6209" spans="10:12" x14ac:dyDescent="0.25">
      <c r="J6209" s="54"/>
      <c r="L6209" s="56"/>
    </row>
    <row r="6210" spans="10:12" x14ac:dyDescent="0.25">
      <c r="J6210" s="54"/>
      <c r="L6210" s="56"/>
    </row>
    <row r="6211" spans="10:12" x14ac:dyDescent="0.25">
      <c r="J6211" s="54"/>
      <c r="L6211" s="56"/>
    </row>
    <row r="6212" spans="10:12" x14ac:dyDescent="0.25">
      <c r="J6212" s="54"/>
      <c r="L6212" s="56"/>
    </row>
    <row r="6213" spans="10:12" x14ac:dyDescent="0.25">
      <c r="J6213" s="54"/>
      <c r="L6213" s="56"/>
    </row>
    <row r="6214" spans="10:12" x14ac:dyDescent="0.25">
      <c r="J6214" s="54"/>
      <c r="L6214" s="56"/>
    </row>
    <row r="6215" spans="10:12" x14ac:dyDescent="0.25">
      <c r="J6215" s="54"/>
      <c r="L6215" s="56"/>
    </row>
    <row r="6216" spans="10:12" x14ac:dyDescent="0.25">
      <c r="J6216" s="54"/>
      <c r="L6216" s="56"/>
    </row>
    <row r="6217" spans="10:12" x14ac:dyDescent="0.25">
      <c r="J6217" s="54"/>
      <c r="L6217" s="56"/>
    </row>
    <row r="6218" spans="10:12" x14ac:dyDescent="0.25">
      <c r="J6218" s="54"/>
      <c r="L6218" s="56"/>
    </row>
    <row r="6219" spans="10:12" x14ac:dyDescent="0.25">
      <c r="J6219" s="54"/>
      <c r="L6219" s="56"/>
    </row>
    <row r="6220" spans="10:12" x14ac:dyDescent="0.25">
      <c r="J6220" s="54"/>
      <c r="L6220" s="56"/>
    </row>
    <row r="6221" spans="10:12" x14ac:dyDescent="0.25">
      <c r="J6221" s="54"/>
      <c r="L6221" s="56"/>
    </row>
    <row r="6222" spans="10:12" x14ac:dyDescent="0.25">
      <c r="J6222" s="54"/>
      <c r="L6222" s="56"/>
    </row>
    <row r="6223" spans="10:12" x14ac:dyDescent="0.25">
      <c r="J6223" s="54"/>
      <c r="L6223" s="56"/>
    </row>
    <row r="6224" spans="10:12" x14ac:dyDescent="0.25">
      <c r="J6224" s="54"/>
      <c r="L6224" s="56"/>
    </row>
    <row r="6225" spans="10:12" x14ac:dyDescent="0.25">
      <c r="J6225" s="54"/>
      <c r="L6225" s="56"/>
    </row>
    <row r="6226" spans="10:12" x14ac:dyDescent="0.25">
      <c r="J6226" s="54"/>
      <c r="L6226" s="56"/>
    </row>
    <row r="6227" spans="10:12" x14ac:dyDescent="0.25">
      <c r="J6227" s="54"/>
      <c r="L6227" s="56"/>
    </row>
    <row r="6228" spans="10:12" x14ac:dyDescent="0.25">
      <c r="J6228" s="54"/>
      <c r="L6228" s="56"/>
    </row>
    <row r="6229" spans="10:12" x14ac:dyDescent="0.25">
      <c r="J6229" s="54"/>
      <c r="L6229" s="56"/>
    </row>
    <row r="6230" spans="10:12" x14ac:dyDescent="0.25">
      <c r="J6230" s="54"/>
      <c r="L6230" s="56"/>
    </row>
    <row r="6231" spans="10:12" x14ac:dyDescent="0.25">
      <c r="J6231" s="54"/>
      <c r="L6231" s="56"/>
    </row>
    <row r="6232" spans="10:12" x14ac:dyDescent="0.25">
      <c r="J6232" s="54"/>
      <c r="L6232" s="56"/>
    </row>
    <row r="6233" spans="10:12" x14ac:dyDescent="0.25">
      <c r="J6233" s="54"/>
      <c r="L6233" s="56"/>
    </row>
    <row r="6234" spans="10:12" x14ac:dyDescent="0.25">
      <c r="J6234" s="54"/>
      <c r="L6234" s="56"/>
    </row>
    <row r="6235" spans="10:12" x14ac:dyDescent="0.25">
      <c r="J6235" s="54"/>
      <c r="L6235" s="56"/>
    </row>
    <row r="6236" spans="10:12" x14ac:dyDescent="0.25">
      <c r="J6236" s="54"/>
      <c r="L6236" s="56"/>
    </row>
    <row r="6237" spans="10:12" x14ac:dyDescent="0.25">
      <c r="J6237" s="54"/>
      <c r="L6237" s="56"/>
    </row>
    <row r="6238" spans="10:12" x14ac:dyDescent="0.25">
      <c r="J6238" s="54"/>
      <c r="L6238" s="56"/>
    </row>
    <row r="6239" spans="10:12" x14ac:dyDescent="0.25">
      <c r="J6239" s="54"/>
      <c r="L6239" s="56"/>
    </row>
    <row r="6240" spans="10:12" x14ac:dyDescent="0.25">
      <c r="J6240" s="54"/>
      <c r="L6240" s="56"/>
    </row>
    <row r="6241" spans="10:12" x14ac:dyDescent="0.25">
      <c r="J6241" s="54"/>
      <c r="L6241" s="56"/>
    </row>
    <row r="6242" spans="10:12" x14ac:dyDescent="0.25">
      <c r="J6242" s="54"/>
      <c r="L6242" s="56"/>
    </row>
    <row r="6243" spans="10:12" x14ac:dyDescent="0.25">
      <c r="J6243" s="54"/>
      <c r="L6243" s="56"/>
    </row>
    <row r="6244" spans="10:12" x14ac:dyDescent="0.25">
      <c r="J6244" s="54"/>
      <c r="L6244" s="56"/>
    </row>
    <row r="6245" spans="10:12" x14ac:dyDescent="0.25">
      <c r="J6245" s="54"/>
      <c r="L6245" s="56"/>
    </row>
    <row r="6246" spans="10:12" x14ac:dyDescent="0.25">
      <c r="J6246" s="54"/>
      <c r="L6246" s="56"/>
    </row>
    <row r="6247" spans="10:12" x14ac:dyDescent="0.25">
      <c r="J6247" s="54"/>
      <c r="L6247" s="56"/>
    </row>
    <row r="6248" spans="10:12" x14ac:dyDescent="0.25">
      <c r="J6248" s="54"/>
      <c r="L6248" s="56"/>
    </row>
    <row r="6249" spans="10:12" x14ac:dyDescent="0.25">
      <c r="J6249" s="54"/>
      <c r="L6249" s="56"/>
    </row>
    <row r="6250" spans="10:12" x14ac:dyDescent="0.25">
      <c r="J6250" s="54"/>
      <c r="L6250" s="56"/>
    </row>
    <row r="6251" spans="10:12" x14ac:dyDescent="0.25">
      <c r="J6251" s="54"/>
      <c r="L6251" s="56"/>
    </row>
    <row r="6252" spans="10:12" x14ac:dyDescent="0.25">
      <c r="J6252" s="54"/>
      <c r="L6252" s="56"/>
    </row>
    <row r="6253" spans="10:12" x14ac:dyDescent="0.25">
      <c r="J6253" s="54"/>
      <c r="L6253" s="56"/>
    </row>
    <row r="6254" spans="10:12" x14ac:dyDescent="0.25">
      <c r="J6254" s="54"/>
      <c r="L6254" s="56"/>
    </row>
    <row r="6255" spans="10:12" x14ac:dyDescent="0.25">
      <c r="J6255" s="54"/>
      <c r="L6255" s="56"/>
    </row>
    <row r="6256" spans="10:12" x14ac:dyDescent="0.25">
      <c r="J6256" s="54"/>
      <c r="L6256" s="56"/>
    </row>
    <row r="6257" spans="10:12" x14ac:dyDescent="0.25">
      <c r="J6257" s="54"/>
      <c r="L6257" s="56"/>
    </row>
    <row r="6258" spans="10:12" x14ac:dyDescent="0.25">
      <c r="J6258" s="54"/>
      <c r="L6258" s="56"/>
    </row>
    <row r="6259" spans="10:12" x14ac:dyDescent="0.25">
      <c r="J6259" s="54"/>
      <c r="L6259" s="56"/>
    </row>
    <row r="6260" spans="10:12" x14ac:dyDescent="0.25">
      <c r="J6260" s="54"/>
      <c r="L6260" s="56"/>
    </row>
    <row r="6261" spans="10:12" x14ac:dyDescent="0.25">
      <c r="J6261" s="54"/>
      <c r="L6261" s="56"/>
    </row>
    <row r="6262" spans="10:12" x14ac:dyDescent="0.25">
      <c r="J6262" s="54"/>
      <c r="L6262" s="56"/>
    </row>
    <row r="6263" spans="10:12" x14ac:dyDescent="0.25">
      <c r="J6263" s="54"/>
      <c r="L6263" s="56"/>
    </row>
    <row r="6264" spans="10:12" x14ac:dyDescent="0.25">
      <c r="J6264" s="54"/>
      <c r="L6264" s="56"/>
    </row>
    <row r="6265" spans="10:12" x14ac:dyDescent="0.25">
      <c r="J6265" s="54"/>
      <c r="L6265" s="56"/>
    </row>
    <row r="6266" spans="10:12" x14ac:dyDescent="0.25">
      <c r="J6266" s="54"/>
      <c r="L6266" s="56"/>
    </row>
    <row r="6267" spans="10:12" x14ac:dyDescent="0.25">
      <c r="J6267" s="54"/>
      <c r="L6267" s="56"/>
    </row>
    <row r="6268" spans="10:12" x14ac:dyDescent="0.25">
      <c r="J6268" s="54"/>
      <c r="L6268" s="56"/>
    </row>
    <row r="6269" spans="10:12" x14ac:dyDescent="0.25">
      <c r="J6269" s="54"/>
      <c r="L6269" s="56"/>
    </row>
    <row r="6270" spans="10:12" x14ac:dyDescent="0.25">
      <c r="J6270" s="54"/>
      <c r="L6270" s="56"/>
    </row>
    <row r="6271" spans="10:12" x14ac:dyDescent="0.25">
      <c r="J6271" s="54"/>
      <c r="L6271" s="56"/>
    </row>
    <row r="6272" spans="10:12" x14ac:dyDescent="0.25">
      <c r="J6272" s="54"/>
      <c r="L6272" s="56"/>
    </row>
    <row r="6273" spans="10:12" x14ac:dyDescent="0.25">
      <c r="J6273" s="54"/>
      <c r="L6273" s="56"/>
    </row>
    <row r="6274" spans="10:12" x14ac:dyDescent="0.25">
      <c r="J6274" s="54"/>
      <c r="L6274" s="56"/>
    </row>
    <row r="6275" spans="10:12" x14ac:dyDescent="0.25">
      <c r="J6275" s="54"/>
      <c r="L6275" s="56"/>
    </row>
    <row r="6276" spans="10:12" x14ac:dyDescent="0.25">
      <c r="J6276" s="54"/>
      <c r="L6276" s="56"/>
    </row>
    <row r="6277" spans="10:12" x14ac:dyDescent="0.25">
      <c r="J6277" s="54"/>
      <c r="L6277" s="56"/>
    </row>
    <row r="6278" spans="10:12" x14ac:dyDescent="0.25">
      <c r="J6278" s="54"/>
      <c r="L6278" s="56"/>
    </row>
    <row r="6279" spans="10:12" x14ac:dyDescent="0.25">
      <c r="J6279" s="54"/>
      <c r="L6279" s="56"/>
    </row>
    <row r="6280" spans="10:12" x14ac:dyDescent="0.25">
      <c r="J6280" s="54"/>
      <c r="L6280" s="56"/>
    </row>
    <row r="6281" spans="10:12" x14ac:dyDescent="0.25">
      <c r="J6281" s="54"/>
      <c r="L6281" s="56"/>
    </row>
    <row r="6282" spans="10:12" x14ac:dyDescent="0.25">
      <c r="J6282" s="54"/>
      <c r="L6282" s="56"/>
    </row>
    <row r="6283" spans="10:12" x14ac:dyDescent="0.25">
      <c r="J6283" s="54"/>
      <c r="L6283" s="56"/>
    </row>
    <row r="6284" spans="10:12" x14ac:dyDescent="0.25">
      <c r="J6284" s="54"/>
      <c r="L6284" s="56"/>
    </row>
    <row r="6285" spans="10:12" x14ac:dyDescent="0.25">
      <c r="J6285" s="54"/>
      <c r="L6285" s="56"/>
    </row>
    <row r="6286" spans="10:12" x14ac:dyDescent="0.25">
      <c r="J6286" s="54"/>
      <c r="L6286" s="56"/>
    </row>
    <row r="6287" spans="10:12" x14ac:dyDescent="0.25">
      <c r="J6287" s="54"/>
      <c r="L6287" s="56"/>
    </row>
    <row r="6288" spans="10:12" x14ac:dyDescent="0.25">
      <c r="J6288" s="54"/>
      <c r="L6288" s="56"/>
    </row>
    <row r="6289" spans="10:12" x14ac:dyDescent="0.25">
      <c r="J6289" s="54"/>
      <c r="L6289" s="56"/>
    </row>
    <row r="6290" spans="10:12" x14ac:dyDescent="0.25">
      <c r="J6290" s="54"/>
      <c r="L6290" s="56"/>
    </row>
    <row r="6291" spans="10:12" x14ac:dyDescent="0.25">
      <c r="J6291" s="54"/>
      <c r="L6291" s="56"/>
    </row>
    <row r="6292" spans="10:12" x14ac:dyDescent="0.25">
      <c r="J6292" s="54"/>
      <c r="L6292" s="56"/>
    </row>
    <row r="6293" spans="10:12" x14ac:dyDescent="0.25">
      <c r="J6293" s="54"/>
      <c r="L6293" s="56"/>
    </row>
    <row r="6294" spans="10:12" x14ac:dyDescent="0.25">
      <c r="J6294" s="54"/>
      <c r="L6294" s="56"/>
    </row>
    <row r="6295" spans="10:12" x14ac:dyDescent="0.25">
      <c r="J6295" s="54"/>
      <c r="L6295" s="56"/>
    </row>
    <row r="6296" spans="10:12" x14ac:dyDescent="0.25">
      <c r="J6296" s="54"/>
      <c r="L6296" s="56"/>
    </row>
    <row r="6297" spans="10:12" x14ac:dyDescent="0.25">
      <c r="J6297" s="54"/>
      <c r="L6297" s="56"/>
    </row>
    <row r="6298" spans="10:12" x14ac:dyDescent="0.25">
      <c r="J6298" s="54"/>
      <c r="L6298" s="56"/>
    </row>
    <row r="6299" spans="10:12" x14ac:dyDescent="0.25">
      <c r="J6299" s="54"/>
      <c r="L6299" s="56"/>
    </row>
    <row r="6300" spans="10:12" x14ac:dyDescent="0.25">
      <c r="J6300" s="54"/>
      <c r="L6300" s="56"/>
    </row>
    <row r="6301" spans="10:12" x14ac:dyDescent="0.25">
      <c r="J6301" s="54"/>
      <c r="L6301" s="56"/>
    </row>
    <row r="6302" spans="10:12" x14ac:dyDescent="0.25">
      <c r="J6302" s="54"/>
      <c r="L6302" s="56"/>
    </row>
    <row r="6303" spans="10:12" x14ac:dyDescent="0.25">
      <c r="J6303" s="54"/>
      <c r="L6303" s="56"/>
    </row>
    <row r="6304" spans="10:12" x14ac:dyDescent="0.25">
      <c r="J6304" s="54"/>
      <c r="L6304" s="56"/>
    </row>
    <row r="6305" spans="10:12" x14ac:dyDescent="0.25">
      <c r="J6305" s="54"/>
      <c r="L6305" s="56"/>
    </row>
    <row r="6306" spans="10:12" x14ac:dyDescent="0.25">
      <c r="J6306" s="54"/>
      <c r="L6306" s="56"/>
    </row>
    <row r="6307" spans="10:12" x14ac:dyDescent="0.25">
      <c r="J6307" s="54"/>
      <c r="L6307" s="56"/>
    </row>
    <row r="6308" spans="10:12" x14ac:dyDescent="0.25">
      <c r="J6308" s="54"/>
      <c r="L6308" s="56"/>
    </row>
    <row r="6309" spans="10:12" x14ac:dyDescent="0.25">
      <c r="J6309" s="54"/>
      <c r="L6309" s="56"/>
    </row>
    <row r="6310" spans="10:12" x14ac:dyDescent="0.25">
      <c r="J6310" s="54"/>
      <c r="L6310" s="56"/>
    </row>
    <row r="6311" spans="10:12" x14ac:dyDescent="0.25">
      <c r="J6311" s="54"/>
      <c r="L6311" s="56"/>
    </row>
    <row r="6312" spans="10:12" x14ac:dyDescent="0.25">
      <c r="J6312" s="54"/>
      <c r="L6312" s="56"/>
    </row>
    <row r="6313" spans="10:12" x14ac:dyDescent="0.25">
      <c r="J6313" s="54"/>
      <c r="L6313" s="56"/>
    </row>
    <row r="6314" spans="10:12" x14ac:dyDescent="0.25">
      <c r="J6314" s="54"/>
      <c r="L6314" s="56"/>
    </row>
    <row r="6315" spans="10:12" x14ac:dyDescent="0.25">
      <c r="J6315" s="54"/>
      <c r="L6315" s="56"/>
    </row>
    <row r="6316" spans="10:12" x14ac:dyDescent="0.25">
      <c r="J6316" s="54"/>
      <c r="L6316" s="56"/>
    </row>
    <row r="6317" spans="10:12" x14ac:dyDescent="0.25">
      <c r="J6317" s="54"/>
      <c r="L6317" s="56"/>
    </row>
    <row r="6318" spans="10:12" x14ac:dyDescent="0.25">
      <c r="J6318" s="54"/>
      <c r="L6318" s="56"/>
    </row>
    <row r="6319" spans="10:12" x14ac:dyDescent="0.25">
      <c r="J6319" s="54"/>
      <c r="L6319" s="56"/>
    </row>
    <row r="6320" spans="10:12" x14ac:dyDescent="0.25">
      <c r="J6320" s="54"/>
      <c r="L6320" s="56"/>
    </row>
    <row r="6321" spans="10:12" x14ac:dyDescent="0.25">
      <c r="J6321" s="54"/>
      <c r="L6321" s="56"/>
    </row>
    <row r="6322" spans="10:12" x14ac:dyDescent="0.25">
      <c r="J6322" s="54"/>
      <c r="L6322" s="56"/>
    </row>
    <row r="6323" spans="10:12" x14ac:dyDescent="0.25">
      <c r="J6323" s="54"/>
      <c r="L6323" s="56"/>
    </row>
    <row r="6324" spans="10:12" x14ac:dyDescent="0.25">
      <c r="J6324" s="54"/>
      <c r="L6324" s="56"/>
    </row>
    <row r="6325" spans="10:12" x14ac:dyDescent="0.25">
      <c r="J6325" s="54"/>
      <c r="L6325" s="56"/>
    </row>
    <row r="6326" spans="10:12" x14ac:dyDescent="0.25">
      <c r="J6326" s="54"/>
      <c r="L6326" s="56"/>
    </row>
    <row r="6327" spans="10:12" x14ac:dyDescent="0.25">
      <c r="J6327" s="54"/>
      <c r="L6327" s="56"/>
    </row>
    <row r="6328" spans="10:12" x14ac:dyDescent="0.25">
      <c r="J6328" s="54"/>
      <c r="L6328" s="56"/>
    </row>
    <row r="6329" spans="10:12" x14ac:dyDescent="0.25">
      <c r="J6329" s="54"/>
      <c r="L6329" s="56"/>
    </row>
    <row r="6330" spans="10:12" x14ac:dyDescent="0.25">
      <c r="J6330" s="54"/>
      <c r="L6330" s="56"/>
    </row>
    <row r="6331" spans="10:12" x14ac:dyDescent="0.25">
      <c r="J6331" s="54"/>
      <c r="L6331" s="56"/>
    </row>
    <row r="6332" spans="10:12" x14ac:dyDescent="0.25">
      <c r="J6332" s="54"/>
      <c r="L6332" s="56"/>
    </row>
    <row r="6333" spans="10:12" x14ac:dyDescent="0.25">
      <c r="J6333" s="54"/>
      <c r="L6333" s="56"/>
    </row>
    <row r="6334" spans="10:12" x14ac:dyDescent="0.25">
      <c r="J6334" s="54"/>
      <c r="L6334" s="56"/>
    </row>
    <row r="6335" spans="10:12" x14ac:dyDescent="0.25">
      <c r="J6335" s="54"/>
      <c r="L6335" s="56"/>
    </row>
    <row r="6336" spans="10:12" x14ac:dyDescent="0.25">
      <c r="J6336" s="54"/>
      <c r="L6336" s="56"/>
    </row>
    <row r="6337" spans="10:12" x14ac:dyDescent="0.25">
      <c r="J6337" s="54"/>
      <c r="L6337" s="56"/>
    </row>
    <row r="6338" spans="10:12" x14ac:dyDescent="0.25">
      <c r="J6338" s="54"/>
      <c r="L6338" s="56"/>
    </row>
    <row r="6339" spans="10:12" x14ac:dyDescent="0.25">
      <c r="J6339" s="54"/>
      <c r="L6339" s="56"/>
    </row>
    <row r="6340" spans="10:12" x14ac:dyDescent="0.25">
      <c r="J6340" s="54"/>
      <c r="L6340" s="56"/>
    </row>
    <row r="6341" spans="10:12" x14ac:dyDescent="0.25">
      <c r="J6341" s="54"/>
      <c r="L6341" s="56"/>
    </row>
    <row r="6342" spans="10:12" x14ac:dyDescent="0.25">
      <c r="J6342" s="54"/>
      <c r="L6342" s="56"/>
    </row>
    <row r="6343" spans="10:12" x14ac:dyDescent="0.25">
      <c r="J6343" s="54"/>
      <c r="L6343" s="56"/>
    </row>
    <row r="6344" spans="10:12" x14ac:dyDescent="0.25">
      <c r="J6344" s="54"/>
      <c r="L6344" s="56"/>
    </row>
    <row r="6345" spans="10:12" x14ac:dyDescent="0.25">
      <c r="J6345" s="54"/>
      <c r="L6345" s="56"/>
    </row>
    <row r="6346" spans="10:12" x14ac:dyDescent="0.25">
      <c r="J6346" s="54"/>
      <c r="L6346" s="56"/>
    </row>
    <row r="6347" spans="10:12" x14ac:dyDescent="0.25">
      <c r="J6347" s="54"/>
      <c r="L6347" s="56"/>
    </row>
    <row r="6348" spans="10:12" x14ac:dyDescent="0.25">
      <c r="J6348" s="54"/>
      <c r="L6348" s="56"/>
    </row>
    <row r="6349" spans="10:12" x14ac:dyDescent="0.25">
      <c r="J6349" s="54"/>
      <c r="L6349" s="56"/>
    </row>
    <row r="6350" spans="10:12" x14ac:dyDescent="0.25">
      <c r="J6350" s="54"/>
      <c r="L6350" s="56"/>
    </row>
    <row r="6351" spans="10:12" x14ac:dyDescent="0.25">
      <c r="J6351" s="54"/>
      <c r="L6351" s="56"/>
    </row>
    <row r="6352" spans="10:12" x14ac:dyDescent="0.25">
      <c r="J6352" s="54"/>
      <c r="L6352" s="56"/>
    </row>
    <row r="6353" spans="10:12" x14ac:dyDescent="0.25">
      <c r="J6353" s="54"/>
      <c r="L6353" s="56"/>
    </row>
    <row r="6354" spans="10:12" x14ac:dyDescent="0.25">
      <c r="J6354" s="54"/>
      <c r="L6354" s="56"/>
    </row>
    <row r="6355" spans="10:12" x14ac:dyDescent="0.25">
      <c r="J6355" s="54"/>
      <c r="L6355" s="56"/>
    </row>
    <row r="6356" spans="10:12" x14ac:dyDescent="0.25">
      <c r="J6356" s="54"/>
      <c r="L6356" s="56"/>
    </row>
    <row r="6357" spans="10:12" x14ac:dyDescent="0.25">
      <c r="J6357" s="54"/>
      <c r="L6357" s="56"/>
    </row>
    <row r="6358" spans="10:12" x14ac:dyDescent="0.25">
      <c r="J6358" s="54"/>
      <c r="L6358" s="56"/>
    </row>
    <row r="6359" spans="10:12" x14ac:dyDescent="0.25">
      <c r="J6359" s="54"/>
      <c r="L6359" s="56"/>
    </row>
    <row r="6360" spans="10:12" x14ac:dyDescent="0.25">
      <c r="J6360" s="54"/>
      <c r="L6360" s="56"/>
    </row>
    <row r="6361" spans="10:12" x14ac:dyDescent="0.25">
      <c r="J6361" s="54"/>
      <c r="L6361" s="56"/>
    </row>
    <row r="6362" spans="10:12" x14ac:dyDescent="0.25">
      <c r="J6362" s="54"/>
      <c r="L6362" s="56"/>
    </row>
    <row r="6363" spans="10:12" x14ac:dyDescent="0.25">
      <c r="J6363" s="54"/>
      <c r="L6363" s="56"/>
    </row>
    <row r="6364" spans="10:12" x14ac:dyDescent="0.25">
      <c r="J6364" s="54"/>
      <c r="L6364" s="56"/>
    </row>
    <row r="6365" spans="10:12" x14ac:dyDescent="0.25">
      <c r="J6365" s="54"/>
      <c r="L6365" s="56"/>
    </row>
    <row r="6366" spans="10:12" x14ac:dyDescent="0.25">
      <c r="J6366" s="54"/>
      <c r="L6366" s="56"/>
    </row>
    <row r="6367" spans="10:12" x14ac:dyDescent="0.25">
      <c r="J6367" s="54"/>
      <c r="L6367" s="56"/>
    </row>
    <row r="6368" spans="10:12" x14ac:dyDescent="0.25">
      <c r="J6368" s="54"/>
      <c r="L6368" s="56"/>
    </row>
    <row r="6369" spans="10:12" x14ac:dyDescent="0.25">
      <c r="J6369" s="54"/>
      <c r="L6369" s="56"/>
    </row>
    <row r="6370" spans="10:12" x14ac:dyDescent="0.25">
      <c r="J6370" s="54"/>
      <c r="L6370" s="56"/>
    </row>
    <row r="6371" spans="10:12" x14ac:dyDescent="0.25">
      <c r="J6371" s="54"/>
      <c r="L6371" s="56"/>
    </row>
    <row r="6372" spans="10:12" x14ac:dyDescent="0.25">
      <c r="J6372" s="54"/>
      <c r="L6372" s="56"/>
    </row>
    <row r="6373" spans="10:12" x14ac:dyDescent="0.25">
      <c r="J6373" s="54"/>
      <c r="L6373" s="56"/>
    </row>
    <row r="6374" spans="10:12" x14ac:dyDescent="0.25">
      <c r="J6374" s="54"/>
      <c r="L6374" s="56"/>
    </row>
    <row r="6375" spans="10:12" x14ac:dyDescent="0.25">
      <c r="J6375" s="54"/>
      <c r="L6375" s="56"/>
    </row>
    <row r="6376" spans="10:12" x14ac:dyDescent="0.25">
      <c r="J6376" s="54"/>
      <c r="L6376" s="56"/>
    </row>
    <row r="6377" spans="10:12" x14ac:dyDescent="0.25">
      <c r="J6377" s="54"/>
      <c r="L6377" s="56"/>
    </row>
    <row r="6378" spans="10:12" x14ac:dyDescent="0.25">
      <c r="J6378" s="54"/>
      <c r="L6378" s="56"/>
    </row>
    <row r="6379" spans="10:12" x14ac:dyDescent="0.25">
      <c r="J6379" s="54"/>
      <c r="L6379" s="56"/>
    </row>
    <row r="6380" spans="10:12" x14ac:dyDescent="0.25">
      <c r="J6380" s="54"/>
      <c r="L6380" s="56"/>
    </row>
    <row r="6381" spans="10:12" x14ac:dyDescent="0.25">
      <c r="J6381" s="54"/>
      <c r="L6381" s="56"/>
    </row>
    <row r="6382" spans="10:12" x14ac:dyDescent="0.25">
      <c r="J6382" s="54"/>
      <c r="L6382" s="56"/>
    </row>
    <row r="6383" spans="10:12" x14ac:dyDescent="0.25">
      <c r="J6383" s="54"/>
      <c r="L6383" s="56"/>
    </row>
    <row r="6384" spans="10:12" x14ac:dyDescent="0.25">
      <c r="J6384" s="54"/>
      <c r="L6384" s="56"/>
    </row>
    <row r="6385" spans="10:12" x14ac:dyDescent="0.25">
      <c r="J6385" s="54"/>
      <c r="L6385" s="56"/>
    </row>
    <row r="6386" spans="10:12" x14ac:dyDescent="0.25">
      <c r="J6386" s="54"/>
      <c r="L6386" s="56"/>
    </row>
    <row r="6387" spans="10:12" x14ac:dyDescent="0.25">
      <c r="J6387" s="54"/>
      <c r="L6387" s="56"/>
    </row>
    <row r="6388" spans="10:12" x14ac:dyDescent="0.25">
      <c r="J6388" s="54"/>
      <c r="L6388" s="56"/>
    </row>
    <row r="6389" spans="10:12" x14ac:dyDescent="0.25">
      <c r="J6389" s="54"/>
      <c r="L6389" s="56"/>
    </row>
    <row r="6390" spans="10:12" x14ac:dyDescent="0.25">
      <c r="J6390" s="54"/>
      <c r="L6390" s="56"/>
    </row>
    <row r="6391" spans="10:12" x14ac:dyDescent="0.25">
      <c r="J6391" s="54"/>
      <c r="L6391" s="56"/>
    </row>
    <row r="6392" spans="10:12" x14ac:dyDescent="0.25">
      <c r="J6392" s="54"/>
      <c r="L6392" s="56"/>
    </row>
    <row r="6393" spans="10:12" x14ac:dyDescent="0.25">
      <c r="J6393" s="54"/>
      <c r="L6393" s="56"/>
    </row>
    <row r="6394" spans="10:12" x14ac:dyDescent="0.25">
      <c r="J6394" s="54"/>
      <c r="L6394" s="56"/>
    </row>
    <row r="6395" spans="10:12" x14ac:dyDescent="0.25">
      <c r="J6395" s="54"/>
      <c r="L6395" s="56"/>
    </row>
    <row r="6396" spans="10:12" x14ac:dyDescent="0.25">
      <c r="J6396" s="54"/>
      <c r="L6396" s="56"/>
    </row>
    <row r="6397" spans="10:12" x14ac:dyDescent="0.25">
      <c r="J6397" s="54"/>
      <c r="L6397" s="56"/>
    </row>
    <row r="6398" spans="10:12" x14ac:dyDescent="0.25">
      <c r="J6398" s="54"/>
      <c r="L6398" s="56"/>
    </row>
    <row r="6399" spans="10:12" x14ac:dyDescent="0.25">
      <c r="J6399" s="54"/>
      <c r="L6399" s="56"/>
    </row>
    <row r="6400" spans="10:12" x14ac:dyDescent="0.25">
      <c r="J6400" s="54"/>
      <c r="L6400" s="56"/>
    </row>
    <row r="6401" spans="10:12" x14ac:dyDescent="0.25">
      <c r="J6401" s="54"/>
      <c r="L6401" s="56"/>
    </row>
    <row r="6402" spans="10:12" x14ac:dyDescent="0.25">
      <c r="J6402" s="54"/>
      <c r="L6402" s="56"/>
    </row>
    <row r="6403" spans="10:12" x14ac:dyDescent="0.25">
      <c r="J6403" s="54"/>
      <c r="L6403" s="56"/>
    </row>
    <row r="6404" spans="10:12" x14ac:dyDescent="0.25">
      <c r="J6404" s="54"/>
      <c r="L6404" s="56"/>
    </row>
    <row r="6405" spans="10:12" x14ac:dyDescent="0.25">
      <c r="J6405" s="54"/>
      <c r="L6405" s="56"/>
    </row>
    <row r="6406" spans="10:12" x14ac:dyDescent="0.25">
      <c r="J6406" s="54"/>
      <c r="L6406" s="56"/>
    </row>
    <row r="6407" spans="10:12" x14ac:dyDescent="0.25">
      <c r="J6407" s="54"/>
      <c r="L6407" s="56"/>
    </row>
    <row r="6408" spans="10:12" x14ac:dyDescent="0.25">
      <c r="J6408" s="54"/>
      <c r="L6408" s="56"/>
    </row>
    <row r="6409" spans="10:12" x14ac:dyDescent="0.25">
      <c r="J6409" s="54"/>
      <c r="L6409" s="56"/>
    </row>
    <row r="6410" spans="10:12" x14ac:dyDescent="0.25">
      <c r="J6410" s="54"/>
      <c r="L6410" s="56"/>
    </row>
    <row r="6411" spans="10:12" x14ac:dyDescent="0.25">
      <c r="J6411" s="54"/>
      <c r="L6411" s="56"/>
    </row>
    <row r="6412" spans="10:12" x14ac:dyDescent="0.25">
      <c r="J6412" s="54"/>
      <c r="L6412" s="56"/>
    </row>
    <row r="6413" spans="10:12" x14ac:dyDescent="0.25">
      <c r="J6413" s="54"/>
      <c r="L6413" s="56"/>
    </row>
    <row r="6414" spans="10:12" x14ac:dyDescent="0.25">
      <c r="J6414" s="54"/>
      <c r="L6414" s="56"/>
    </row>
    <row r="6415" spans="10:12" x14ac:dyDescent="0.25">
      <c r="J6415" s="54"/>
      <c r="L6415" s="56"/>
    </row>
    <row r="6416" spans="10:12" x14ac:dyDescent="0.25">
      <c r="J6416" s="54"/>
      <c r="L6416" s="56"/>
    </row>
    <row r="6417" spans="10:12" x14ac:dyDescent="0.25">
      <c r="J6417" s="54"/>
      <c r="L6417" s="56"/>
    </row>
    <row r="6418" spans="10:12" x14ac:dyDescent="0.25">
      <c r="J6418" s="54"/>
      <c r="L6418" s="56"/>
    </row>
    <row r="6419" spans="10:12" x14ac:dyDescent="0.25">
      <c r="J6419" s="54"/>
      <c r="L6419" s="56"/>
    </row>
    <row r="6420" spans="10:12" x14ac:dyDescent="0.25">
      <c r="J6420" s="54"/>
      <c r="L6420" s="56"/>
    </row>
    <row r="6421" spans="10:12" x14ac:dyDescent="0.25">
      <c r="J6421" s="54"/>
      <c r="L6421" s="56"/>
    </row>
    <row r="6422" spans="10:12" x14ac:dyDescent="0.25">
      <c r="J6422" s="54"/>
      <c r="L6422" s="56"/>
    </row>
    <row r="6423" spans="10:12" x14ac:dyDescent="0.25">
      <c r="J6423" s="54"/>
      <c r="L6423" s="56"/>
    </row>
    <row r="6424" spans="10:12" x14ac:dyDescent="0.25">
      <c r="J6424" s="54"/>
      <c r="L6424" s="56"/>
    </row>
    <row r="6425" spans="10:12" x14ac:dyDescent="0.25">
      <c r="J6425" s="54"/>
      <c r="L6425" s="56"/>
    </row>
    <row r="6426" spans="10:12" x14ac:dyDescent="0.25">
      <c r="J6426" s="54"/>
      <c r="L6426" s="56"/>
    </row>
    <row r="6427" spans="10:12" x14ac:dyDescent="0.25">
      <c r="J6427" s="54"/>
      <c r="L6427" s="56"/>
    </row>
    <row r="6428" spans="10:12" x14ac:dyDescent="0.25">
      <c r="J6428" s="54"/>
      <c r="L6428" s="56"/>
    </row>
    <row r="6429" spans="10:12" x14ac:dyDescent="0.25">
      <c r="J6429" s="54"/>
      <c r="L6429" s="56"/>
    </row>
    <row r="6430" spans="10:12" x14ac:dyDescent="0.25">
      <c r="J6430" s="54"/>
      <c r="L6430" s="56"/>
    </row>
    <row r="6431" spans="10:12" x14ac:dyDescent="0.25">
      <c r="J6431" s="54"/>
      <c r="L6431" s="56"/>
    </row>
    <row r="6432" spans="10:12" x14ac:dyDescent="0.25">
      <c r="J6432" s="54"/>
      <c r="L6432" s="56"/>
    </row>
    <row r="6433" spans="10:12" x14ac:dyDescent="0.25">
      <c r="J6433" s="54"/>
      <c r="L6433" s="56"/>
    </row>
    <row r="6434" spans="10:12" x14ac:dyDescent="0.25">
      <c r="J6434" s="54"/>
      <c r="L6434" s="56"/>
    </row>
    <row r="6435" spans="10:12" x14ac:dyDescent="0.25">
      <c r="J6435" s="54"/>
      <c r="L6435" s="56"/>
    </row>
    <row r="6436" spans="10:12" x14ac:dyDescent="0.25">
      <c r="J6436" s="54"/>
      <c r="L6436" s="56"/>
    </row>
    <row r="6437" spans="10:12" x14ac:dyDescent="0.25">
      <c r="J6437" s="54"/>
      <c r="L6437" s="56"/>
    </row>
    <row r="6438" spans="10:12" x14ac:dyDescent="0.25">
      <c r="J6438" s="54"/>
      <c r="L6438" s="56"/>
    </row>
    <row r="6439" spans="10:12" x14ac:dyDescent="0.25">
      <c r="J6439" s="54"/>
      <c r="L6439" s="56"/>
    </row>
    <row r="6440" spans="10:12" x14ac:dyDescent="0.25">
      <c r="J6440" s="54"/>
      <c r="L6440" s="56"/>
    </row>
    <row r="6441" spans="10:12" x14ac:dyDescent="0.25">
      <c r="J6441" s="54"/>
      <c r="L6441" s="56"/>
    </row>
    <row r="6442" spans="10:12" x14ac:dyDescent="0.25">
      <c r="J6442" s="54"/>
      <c r="L6442" s="56"/>
    </row>
    <row r="6443" spans="10:12" x14ac:dyDescent="0.25">
      <c r="J6443" s="54"/>
      <c r="L6443" s="56"/>
    </row>
    <row r="6444" spans="10:12" x14ac:dyDescent="0.25">
      <c r="J6444" s="54"/>
      <c r="L6444" s="56"/>
    </row>
    <row r="6445" spans="10:12" x14ac:dyDescent="0.25">
      <c r="J6445" s="54"/>
      <c r="L6445" s="56"/>
    </row>
    <row r="6446" spans="10:12" x14ac:dyDescent="0.25">
      <c r="J6446" s="54"/>
      <c r="L6446" s="56"/>
    </row>
    <row r="6447" spans="10:12" x14ac:dyDescent="0.25">
      <c r="J6447" s="54"/>
      <c r="L6447" s="56"/>
    </row>
    <row r="6448" spans="10:12" x14ac:dyDescent="0.25">
      <c r="J6448" s="54"/>
      <c r="L6448" s="56"/>
    </row>
    <row r="6449" spans="10:12" x14ac:dyDescent="0.25">
      <c r="J6449" s="54"/>
      <c r="L6449" s="56"/>
    </row>
    <row r="6450" spans="10:12" x14ac:dyDescent="0.25">
      <c r="J6450" s="54"/>
      <c r="L6450" s="56"/>
    </row>
    <row r="6451" spans="10:12" x14ac:dyDescent="0.25">
      <c r="J6451" s="54"/>
      <c r="L6451" s="56"/>
    </row>
    <row r="6452" spans="10:12" x14ac:dyDescent="0.25">
      <c r="J6452" s="54"/>
      <c r="L6452" s="56"/>
    </row>
    <row r="6453" spans="10:12" x14ac:dyDescent="0.25">
      <c r="J6453" s="54"/>
      <c r="L6453" s="56"/>
    </row>
    <row r="6454" spans="10:12" x14ac:dyDescent="0.25">
      <c r="J6454" s="54"/>
      <c r="L6454" s="56"/>
    </row>
    <row r="6455" spans="10:12" x14ac:dyDescent="0.25">
      <c r="J6455" s="54"/>
      <c r="L6455" s="56"/>
    </row>
    <row r="6456" spans="10:12" x14ac:dyDescent="0.25">
      <c r="J6456" s="54"/>
      <c r="L6456" s="56"/>
    </row>
    <row r="6457" spans="10:12" x14ac:dyDescent="0.25">
      <c r="J6457" s="54"/>
      <c r="L6457" s="56"/>
    </row>
    <row r="6458" spans="10:12" x14ac:dyDescent="0.25">
      <c r="J6458" s="54"/>
      <c r="L6458" s="56"/>
    </row>
    <row r="6459" spans="10:12" x14ac:dyDescent="0.25">
      <c r="J6459" s="54"/>
      <c r="L6459" s="56"/>
    </row>
    <row r="6460" spans="10:12" x14ac:dyDescent="0.25">
      <c r="J6460" s="54"/>
      <c r="L6460" s="56"/>
    </row>
    <row r="6461" spans="10:12" x14ac:dyDescent="0.25">
      <c r="J6461" s="54"/>
      <c r="L6461" s="56"/>
    </row>
    <row r="6462" spans="10:12" x14ac:dyDescent="0.25">
      <c r="J6462" s="54"/>
      <c r="L6462" s="56"/>
    </row>
    <row r="6463" spans="10:12" x14ac:dyDescent="0.25">
      <c r="J6463" s="54"/>
      <c r="L6463" s="56"/>
    </row>
    <row r="6464" spans="10:12" x14ac:dyDescent="0.25">
      <c r="J6464" s="54"/>
      <c r="L6464" s="56"/>
    </row>
    <row r="6465" spans="10:12" x14ac:dyDescent="0.25">
      <c r="J6465" s="54"/>
      <c r="L6465" s="56"/>
    </row>
    <row r="6466" spans="10:12" x14ac:dyDescent="0.25">
      <c r="J6466" s="54"/>
      <c r="L6466" s="56"/>
    </row>
    <row r="6467" spans="10:12" x14ac:dyDescent="0.25">
      <c r="J6467" s="54"/>
      <c r="L6467" s="56"/>
    </row>
    <row r="6468" spans="10:12" x14ac:dyDescent="0.25">
      <c r="J6468" s="54"/>
      <c r="L6468" s="56"/>
    </row>
    <row r="6469" spans="10:12" x14ac:dyDescent="0.25">
      <c r="J6469" s="54"/>
      <c r="L6469" s="56"/>
    </row>
    <row r="6470" spans="10:12" x14ac:dyDescent="0.25">
      <c r="J6470" s="54"/>
      <c r="L6470" s="56"/>
    </row>
    <row r="6471" spans="10:12" x14ac:dyDescent="0.25">
      <c r="J6471" s="54"/>
      <c r="L6471" s="56"/>
    </row>
    <row r="6472" spans="10:12" x14ac:dyDescent="0.25">
      <c r="J6472" s="54"/>
      <c r="L6472" s="56"/>
    </row>
    <row r="6473" spans="10:12" x14ac:dyDescent="0.25">
      <c r="J6473" s="54"/>
      <c r="L6473" s="56"/>
    </row>
    <row r="6474" spans="10:12" x14ac:dyDescent="0.25">
      <c r="J6474" s="54"/>
      <c r="L6474" s="56"/>
    </row>
    <row r="6475" spans="10:12" x14ac:dyDescent="0.25">
      <c r="J6475" s="54"/>
      <c r="L6475" s="56"/>
    </row>
    <row r="6476" spans="10:12" x14ac:dyDescent="0.25">
      <c r="J6476" s="54"/>
      <c r="L6476" s="56"/>
    </row>
    <row r="6477" spans="10:12" x14ac:dyDescent="0.25">
      <c r="J6477" s="54"/>
      <c r="L6477" s="56"/>
    </row>
    <row r="6478" spans="10:12" x14ac:dyDescent="0.25">
      <c r="J6478" s="54"/>
      <c r="L6478" s="56"/>
    </row>
    <row r="6479" spans="10:12" x14ac:dyDescent="0.25">
      <c r="J6479" s="54"/>
      <c r="L6479" s="56"/>
    </row>
    <row r="6480" spans="10:12" x14ac:dyDescent="0.25">
      <c r="J6480" s="54"/>
      <c r="L6480" s="56"/>
    </row>
    <row r="6481" spans="10:12" x14ac:dyDescent="0.25">
      <c r="J6481" s="54"/>
      <c r="L6481" s="56"/>
    </row>
    <row r="6482" spans="10:12" x14ac:dyDescent="0.25">
      <c r="J6482" s="54"/>
      <c r="L6482" s="56"/>
    </row>
    <row r="6483" spans="10:12" x14ac:dyDescent="0.25">
      <c r="J6483" s="54"/>
      <c r="L6483" s="56"/>
    </row>
    <row r="6484" spans="10:12" x14ac:dyDescent="0.25">
      <c r="J6484" s="54"/>
      <c r="L6484" s="56"/>
    </row>
    <row r="6485" spans="10:12" x14ac:dyDescent="0.25">
      <c r="J6485" s="54"/>
      <c r="L6485" s="56"/>
    </row>
    <row r="6486" spans="10:12" x14ac:dyDescent="0.25">
      <c r="J6486" s="54"/>
      <c r="L6486" s="56"/>
    </row>
    <row r="6487" spans="10:12" x14ac:dyDescent="0.25">
      <c r="J6487" s="54"/>
      <c r="L6487" s="56"/>
    </row>
    <row r="6488" spans="10:12" x14ac:dyDescent="0.25">
      <c r="J6488" s="54"/>
      <c r="L6488" s="56"/>
    </row>
    <row r="6489" spans="10:12" x14ac:dyDescent="0.25">
      <c r="J6489" s="54"/>
      <c r="L6489" s="56"/>
    </row>
    <row r="6490" spans="10:12" x14ac:dyDescent="0.25">
      <c r="J6490" s="54"/>
      <c r="L6490" s="56"/>
    </row>
    <row r="6491" spans="10:12" x14ac:dyDescent="0.25">
      <c r="J6491" s="54"/>
      <c r="L6491" s="56"/>
    </row>
    <row r="6492" spans="10:12" x14ac:dyDescent="0.25">
      <c r="J6492" s="54"/>
      <c r="L6492" s="56"/>
    </row>
    <row r="6493" spans="10:12" x14ac:dyDescent="0.25">
      <c r="J6493" s="54"/>
      <c r="L6493" s="56"/>
    </row>
    <row r="6494" spans="10:12" x14ac:dyDescent="0.25">
      <c r="J6494" s="54"/>
      <c r="L6494" s="56"/>
    </row>
    <row r="6495" spans="10:12" x14ac:dyDescent="0.25">
      <c r="J6495" s="54"/>
      <c r="L6495" s="56"/>
    </row>
    <row r="6496" spans="10:12" x14ac:dyDescent="0.25">
      <c r="J6496" s="54"/>
      <c r="L6496" s="56"/>
    </row>
    <row r="6497" spans="10:12" x14ac:dyDescent="0.25">
      <c r="J6497" s="54"/>
      <c r="L6497" s="56"/>
    </row>
    <row r="6498" spans="10:12" x14ac:dyDescent="0.25">
      <c r="J6498" s="54"/>
      <c r="L6498" s="56"/>
    </row>
    <row r="6499" spans="10:12" x14ac:dyDescent="0.25">
      <c r="J6499" s="54"/>
      <c r="L6499" s="56"/>
    </row>
    <row r="6500" spans="10:12" x14ac:dyDescent="0.25">
      <c r="J6500" s="54"/>
      <c r="L6500" s="56"/>
    </row>
    <row r="6501" spans="10:12" x14ac:dyDescent="0.25">
      <c r="J6501" s="54"/>
      <c r="L6501" s="56"/>
    </row>
    <row r="6502" spans="10:12" x14ac:dyDescent="0.25">
      <c r="J6502" s="54"/>
      <c r="L6502" s="56"/>
    </row>
    <row r="6503" spans="10:12" x14ac:dyDescent="0.25">
      <c r="J6503" s="54"/>
      <c r="L6503" s="56"/>
    </row>
    <row r="6504" spans="10:12" x14ac:dyDescent="0.25">
      <c r="J6504" s="54"/>
      <c r="L6504" s="56"/>
    </row>
    <row r="6505" spans="10:12" x14ac:dyDescent="0.25">
      <c r="J6505" s="54"/>
      <c r="L6505" s="56"/>
    </row>
    <row r="6506" spans="10:12" x14ac:dyDescent="0.25">
      <c r="J6506" s="54"/>
      <c r="L6506" s="56"/>
    </row>
    <row r="6507" spans="10:12" x14ac:dyDescent="0.25">
      <c r="J6507" s="54"/>
      <c r="L6507" s="56"/>
    </row>
    <row r="6508" spans="10:12" x14ac:dyDescent="0.25">
      <c r="J6508" s="54"/>
      <c r="L6508" s="56"/>
    </row>
    <row r="6509" spans="10:12" x14ac:dyDescent="0.25">
      <c r="J6509" s="54"/>
      <c r="L6509" s="56"/>
    </row>
    <row r="6510" spans="10:12" x14ac:dyDescent="0.25">
      <c r="J6510" s="54"/>
      <c r="L6510" s="56"/>
    </row>
    <row r="6511" spans="10:12" x14ac:dyDescent="0.25">
      <c r="J6511" s="54"/>
      <c r="L6511" s="56"/>
    </row>
    <row r="6512" spans="10:12" x14ac:dyDescent="0.25">
      <c r="J6512" s="54"/>
      <c r="L6512" s="56"/>
    </row>
    <row r="6513" spans="10:12" x14ac:dyDescent="0.25">
      <c r="J6513" s="54"/>
      <c r="L6513" s="56"/>
    </row>
    <row r="6514" spans="10:12" x14ac:dyDescent="0.25">
      <c r="J6514" s="54"/>
      <c r="L6514" s="56"/>
    </row>
    <row r="6515" spans="10:12" x14ac:dyDescent="0.25">
      <c r="J6515" s="54"/>
      <c r="L6515" s="56"/>
    </row>
    <row r="6516" spans="10:12" x14ac:dyDescent="0.25">
      <c r="J6516" s="54"/>
      <c r="L6516" s="56"/>
    </row>
    <row r="6517" spans="10:12" x14ac:dyDescent="0.25">
      <c r="J6517" s="54"/>
      <c r="L6517" s="56"/>
    </row>
    <row r="6518" spans="10:12" x14ac:dyDescent="0.25">
      <c r="J6518" s="54"/>
      <c r="L6518" s="56"/>
    </row>
    <row r="6519" spans="10:12" x14ac:dyDescent="0.25">
      <c r="J6519" s="54"/>
      <c r="L6519" s="56"/>
    </row>
    <row r="6520" spans="10:12" x14ac:dyDescent="0.25">
      <c r="J6520" s="54"/>
      <c r="L6520" s="56"/>
    </row>
    <row r="6521" spans="10:12" x14ac:dyDescent="0.25">
      <c r="J6521" s="54"/>
      <c r="L6521" s="56"/>
    </row>
    <row r="6522" spans="10:12" x14ac:dyDescent="0.25">
      <c r="J6522" s="54"/>
      <c r="L6522" s="56"/>
    </row>
    <row r="6523" spans="10:12" x14ac:dyDescent="0.25">
      <c r="J6523" s="54"/>
      <c r="L6523" s="56"/>
    </row>
    <row r="6524" spans="10:12" x14ac:dyDescent="0.25">
      <c r="J6524" s="54"/>
      <c r="L6524" s="56"/>
    </row>
    <row r="6525" spans="10:12" x14ac:dyDescent="0.25">
      <c r="J6525" s="54"/>
      <c r="L6525" s="56"/>
    </row>
    <row r="6526" spans="10:12" x14ac:dyDescent="0.25">
      <c r="J6526" s="54"/>
      <c r="L6526" s="56"/>
    </row>
    <row r="6527" spans="10:12" x14ac:dyDescent="0.25">
      <c r="J6527" s="54"/>
      <c r="L6527" s="56"/>
    </row>
    <row r="6528" spans="10:12" x14ac:dyDescent="0.25">
      <c r="J6528" s="54"/>
      <c r="L6528" s="56"/>
    </row>
    <row r="6529" spans="10:12" x14ac:dyDescent="0.25">
      <c r="J6529" s="54"/>
      <c r="L6529" s="56"/>
    </row>
    <row r="6530" spans="10:12" x14ac:dyDescent="0.25">
      <c r="J6530" s="54"/>
      <c r="L6530" s="56"/>
    </row>
    <row r="6531" spans="10:12" x14ac:dyDescent="0.25">
      <c r="J6531" s="54"/>
      <c r="L6531" s="56"/>
    </row>
    <row r="6532" spans="10:12" x14ac:dyDescent="0.25">
      <c r="J6532" s="54"/>
      <c r="L6532" s="56"/>
    </row>
    <row r="6533" spans="10:12" x14ac:dyDescent="0.25">
      <c r="J6533" s="54"/>
      <c r="L6533" s="56"/>
    </row>
    <row r="6534" spans="10:12" x14ac:dyDescent="0.25">
      <c r="J6534" s="54"/>
      <c r="L6534" s="56"/>
    </row>
    <row r="6535" spans="10:12" x14ac:dyDescent="0.25">
      <c r="J6535" s="54"/>
      <c r="L6535" s="56"/>
    </row>
    <row r="6536" spans="10:12" x14ac:dyDescent="0.25">
      <c r="J6536" s="54"/>
      <c r="L6536" s="56"/>
    </row>
    <row r="6537" spans="10:12" x14ac:dyDescent="0.25">
      <c r="J6537" s="54"/>
      <c r="L6537" s="56"/>
    </row>
    <row r="6538" spans="10:12" x14ac:dyDescent="0.25">
      <c r="J6538" s="54"/>
      <c r="L6538" s="56"/>
    </row>
    <row r="6539" spans="10:12" x14ac:dyDescent="0.25">
      <c r="J6539" s="54"/>
      <c r="L6539" s="56"/>
    </row>
    <row r="6540" spans="10:12" x14ac:dyDescent="0.25">
      <c r="J6540" s="54"/>
      <c r="L6540" s="56"/>
    </row>
    <row r="6541" spans="10:12" x14ac:dyDescent="0.25">
      <c r="J6541" s="54"/>
      <c r="L6541" s="56"/>
    </row>
    <row r="6542" spans="10:12" x14ac:dyDescent="0.25">
      <c r="J6542" s="54"/>
      <c r="L6542" s="56"/>
    </row>
    <row r="6543" spans="10:12" x14ac:dyDescent="0.25">
      <c r="J6543" s="54"/>
      <c r="L6543" s="56"/>
    </row>
    <row r="6544" spans="10:12" x14ac:dyDescent="0.25">
      <c r="J6544" s="54"/>
      <c r="L6544" s="56"/>
    </row>
    <row r="6545" spans="10:12" x14ac:dyDescent="0.25">
      <c r="J6545" s="54"/>
      <c r="L6545" s="56"/>
    </row>
    <row r="6546" spans="10:12" x14ac:dyDescent="0.25">
      <c r="J6546" s="54"/>
      <c r="L6546" s="56"/>
    </row>
    <row r="6547" spans="10:12" x14ac:dyDescent="0.25">
      <c r="J6547" s="54"/>
      <c r="L6547" s="56"/>
    </row>
    <row r="6548" spans="10:12" x14ac:dyDescent="0.25">
      <c r="J6548" s="54"/>
      <c r="L6548" s="56"/>
    </row>
    <row r="6549" spans="10:12" x14ac:dyDescent="0.25">
      <c r="J6549" s="54"/>
      <c r="L6549" s="56"/>
    </row>
    <row r="6550" spans="10:12" x14ac:dyDescent="0.25">
      <c r="J6550" s="54"/>
      <c r="L6550" s="56"/>
    </row>
    <row r="6551" spans="10:12" x14ac:dyDescent="0.25">
      <c r="J6551" s="54"/>
      <c r="L6551" s="56"/>
    </row>
    <row r="6552" spans="10:12" x14ac:dyDescent="0.25">
      <c r="J6552" s="54"/>
      <c r="L6552" s="56"/>
    </row>
    <row r="6553" spans="10:12" x14ac:dyDescent="0.25">
      <c r="J6553" s="54"/>
      <c r="L6553" s="56"/>
    </row>
    <row r="6554" spans="10:12" x14ac:dyDescent="0.25">
      <c r="J6554" s="54"/>
      <c r="L6554" s="56"/>
    </row>
    <row r="6555" spans="10:12" x14ac:dyDescent="0.25">
      <c r="J6555" s="54"/>
      <c r="L6555" s="56"/>
    </row>
    <row r="6556" spans="10:12" x14ac:dyDescent="0.25">
      <c r="J6556" s="54"/>
      <c r="L6556" s="56"/>
    </row>
    <row r="6557" spans="10:12" x14ac:dyDescent="0.25">
      <c r="J6557" s="54"/>
      <c r="L6557" s="56"/>
    </row>
    <row r="6558" spans="10:12" x14ac:dyDescent="0.25">
      <c r="J6558" s="54"/>
      <c r="L6558" s="56"/>
    </row>
    <row r="6559" spans="10:12" x14ac:dyDescent="0.25">
      <c r="J6559" s="54"/>
      <c r="L6559" s="56"/>
    </row>
    <row r="6560" spans="10:12" x14ac:dyDescent="0.25">
      <c r="J6560" s="54"/>
      <c r="L6560" s="56"/>
    </row>
    <row r="6561" spans="10:12" x14ac:dyDescent="0.25">
      <c r="J6561" s="54"/>
      <c r="L6561" s="56"/>
    </row>
    <row r="6562" spans="10:12" x14ac:dyDescent="0.25">
      <c r="J6562" s="54"/>
      <c r="L6562" s="56"/>
    </row>
    <row r="6563" spans="10:12" x14ac:dyDescent="0.25">
      <c r="J6563" s="54"/>
      <c r="L6563" s="56"/>
    </row>
    <row r="6564" spans="10:12" x14ac:dyDescent="0.25">
      <c r="J6564" s="54"/>
      <c r="L6564" s="56"/>
    </row>
    <row r="6565" spans="10:12" x14ac:dyDescent="0.25">
      <c r="J6565" s="54"/>
      <c r="L6565" s="56"/>
    </row>
    <row r="6566" spans="10:12" x14ac:dyDescent="0.25">
      <c r="J6566" s="54"/>
      <c r="L6566" s="56"/>
    </row>
    <row r="6567" spans="10:12" x14ac:dyDescent="0.25">
      <c r="J6567" s="54"/>
      <c r="L6567" s="56"/>
    </row>
    <row r="6568" spans="10:12" x14ac:dyDescent="0.25">
      <c r="J6568" s="54"/>
      <c r="L6568" s="56"/>
    </row>
    <row r="6569" spans="10:12" x14ac:dyDescent="0.25">
      <c r="J6569" s="54"/>
      <c r="L6569" s="56"/>
    </row>
    <row r="6570" spans="10:12" x14ac:dyDescent="0.25">
      <c r="J6570" s="54"/>
      <c r="L6570" s="56"/>
    </row>
    <row r="6571" spans="10:12" x14ac:dyDescent="0.25">
      <c r="J6571" s="54"/>
      <c r="L6571" s="56"/>
    </row>
    <row r="6572" spans="10:12" x14ac:dyDescent="0.25">
      <c r="J6572" s="54"/>
      <c r="L6572" s="56"/>
    </row>
    <row r="6573" spans="10:12" x14ac:dyDescent="0.25">
      <c r="J6573" s="54"/>
      <c r="L6573" s="56"/>
    </row>
    <row r="6574" spans="10:12" x14ac:dyDescent="0.25">
      <c r="J6574" s="54"/>
      <c r="L6574" s="56"/>
    </row>
    <row r="6575" spans="10:12" x14ac:dyDescent="0.25">
      <c r="J6575" s="54"/>
      <c r="L6575" s="56"/>
    </row>
    <row r="6576" spans="10:12" x14ac:dyDescent="0.25">
      <c r="J6576" s="54"/>
      <c r="L6576" s="56"/>
    </row>
    <row r="6577" spans="10:12" x14ac:dyDescent="0.25">
      <c r="J6577" s="54"/>
      <c r="L6577" s="56"/>
    </row>
    <row r="6578" spans="10:12" x14ac:dyDescent="0.25">
      <c r="J6578" s="54"/>
      <c r="L6578" s="56"/>
    </row>
    <row r="6579" spans="10:12" x14ac:dyDescent="0.25">
      <c r="J6579" s="54"/>
      <c r="L6579" s="56"/>
    </row>
    <row r="6580" spans="10:12" x14ac:dyDescent="0.25">
      <c r="J6580" s="54"/>
      <c r="L6580" s="56"/>
    </row>
    <row r="6581" spans="10:12" x14ac:dyDescent="0.25">
      <c r="J6581" s="54"/>
      <c r="L6581" s="56"/>
    </row>
    <row r="6582" spans="10:12" x14ac:dyDescent="0.25">
      <c r="J6582" s="54"/>
      <c r="L6582" s="56"/>
    </row>
    <row r="6583" spans="10:12" x14ac:dyDescent="0.25">
      <c r="J6583" s="54"/>
      <c r="L6583" s="56"/>
    </row>
    <row r="6584" spans="10:12" x14ac:dyDescent="0.25">
      <c r="J6584" s="54"/>
      <c r="L6584" s="56"/>
    </row>
    <row r="6585" spans="10:12" x14ac:dyDescent="0.25">
      <c r="J6585" s="54"/>
      <c r="L6585" s="56"/>
    </row>
    <row r="6586" spans="10:12" x14ac:dyDescent="0.25">
      <c r="J6586" s="54"/>
      <c r="L6586" s="56"/>
    </row>
    <row r="6587" spans="10:12" x14ac:dyDescent="0.25">
      <c r="J6587" s="54"/>
      <c r="L6587" s="56"/>
    </row>
    <row r="6588" spans="10:12" x14ac:dyDescent="0.25">
      <c r="J6588" s="54"/>
      <c r="L6588" s="56"/>
    </row>
    <row r="6589" spans="10:12" x14ac:dyDescent="0.25">
      <c r="J6589" s="54"/>
      <c r="L6589" s="56"/>
    </row>
    <row r="6590" spans="10:12" x14ac:dyDescent="0.25">
      <c r="J6590" s="54"/>
      <c r="L6590" s="56"/>
    </row>
    <row r="6591" spans="10:12" x14ac:dyDescent="0.25">
      <c r="J6591" s="54"/>
      <c r="L6591" s="56"/>
    </row>
    <row r="6592" spans="10:12" x14ac:dyDescent="0.25">
      <c r="J6592" s="54"/>
      <c r="L6592" s="56"/>
    </row>
    <row r="6593" spans="10:12" x14ac:dyDescent="0.25">
      <c r="J6593" s="54"/>
      <c r="L6593" s="56"/>
    </row>
    <row r="6594" spans="10:12" x14ac:dyDescent="0.25">
      <c r="J6594" s="54"/>
      <c r="L6594" s="56"/>
    </row>
    <row r="6595" spans="10:12" x14ac:dyDescent="0.25">
      <c r="J6595" s="54"/>
      <c r="L6595" s="56"/>
    </row>
    <row r="6596" spans="10:12" x14ac:dyDescent="0.25">
      <c r="J6596" s="54"/>
      <c r="L6596" s="56"/>
    </row>
    <row r="6597" spans="10:12" x14ac:dyDescent="0.25">
      <c r="J6597" s="54"/>
      <c r="L6597" s="56"/>
    </row>
    <row r="6598" spans="10:12" x14ac:dyDescent="0.25">
      <c r="J6598" s="54"/>
      <c r="L6598" s="56"/>
    </row>
    <row r="6599" spans="10:12" x14ac:dyDescent="0.25">
      <c r="J6599" s="54"/>
      <c r="L6599" s="56"/>
    </row>
    <row r="6600" spans="10:12" x14ac:dyDescent="0.25">
      <c r="J6600" s="54"/>
      <c r="L6600" s="56"/>
    </row>
    <row r="6601" spans="10:12" x14ac:dyDescent="0.25">
      <c r="J6601" s="54"/>
      <c r="L6601" s="56"/>
    </row>
    <row r="6602" spans="10:12" x14ac:dyDescent="0.25">
      <c r="J6602" s="54"/>
      <c r="L6602" s="56"/>
    </row>
    <row r="6603" spans="10:12" x14ac:dyDescent="0.25">
      <c r="J6603" s="54"/>
      <c r="L6603" s="56"/>
    </row>
    <row r="6604" spans="10:12" x14ac:dyDescent="0.25">
      <c r="J6604" s="54"/>
      <c r="L6604" s="56"/>
    </row>
    <row r="6605" spans="10:12" x14ac:dyDescent="0.25">
      <c r="J6605" s="54"/>
      <c r="L6605" s="56"/>
    </row>
    <row r="6606" spans="10:12" x14ac:dyDescent="0.25">
      <c r="J6606" s="54"/>
      <c r="L6606" s="56"/>
    </row>
    <row r="6607" spans="10:12" x14ac:dyDescent="0.25">
      <c r="J6607" s="54"/>
      <c r="L6607" s="56"/>
    </row>
    <row r="6608" spans="10:12" x14ac:dyDescent="0.25">
      <c r="J6608" s="54"/>
      <c r="L6608" s="56"/>
    </row>
    <row r="6609" spans="10:12" x14ac:dyDescent="0.25">
      <c r="J6609" s="54"/>
      <c r="L6609" s="56"/>
    </row>
    <row r="6610" spans="10:12" x14ac:dyDescent="0.25">
      <c r="J6610" s="54"/>
      <c r="L6610" s="56"/>
    </row>
    <row r="6611" spans="10:12" x14ac:dyDescent="0.25">
      <c r="J6611" s="54"/>
      <c r="L6611" s="56"/>
    </row>
    <row r="6612" spans="10:12" x14ac:dyDescent="0.25">
      <c r="J6612" s="54"/>
      <c r="L6612" s="56"/>
    </row>
    <row r="6613" spans="10:12" x14ac:dyDescent="0.25">
      <c r="J6613" s="54"/>
      <c r="L6613" s="56"/>
    </row>
    <row r="6614" spans="10:12" x14ac:dyDescent="0.25">
      <c r="J6614" s="54"/>
      <c r="L6614" s="56"/>
    </row>
    <row r="6615" spans="10:12" x14ac:dyDescent="0.25">
      <c r="J6615" s="54"/>
      <c r="L6615" s="56"/>
    </row>
    <row r="6616" spans="10:12" x14ac:dyDescent="0.25">
      <c r="J6616" s="54"/>
      <c r="L6616" s="56"/>
    </row>
    <row r="6617" spans="10:12" x14ac:dyDescent="0.25">
      <c r="J6617" s="54"/>
      <c r="L6617" s="56"/>
    </row>
    <row r="6618" spans="10:12" x14ac:dyDescent="0.25">
      <c r="J6618" s="54"/>
      <c r="L6618" s="56"/>
    </row>
    <row r="6619" spans="10:12" x14ac:dyDescent="0.25">
      <c r="J6619" s="54"/>
      <c r="L6619" s="56"/>
    </row>
    <row r="6620" spans="10:12" x14ac:dyDescent="0.25">
      <c r="J6620" s="54"/>
      <c r="L6620" s="56"/>
    </row>
    <row r="6621" spans="10:12" x14ac:dyDescent="0.25">
      <c r="J6621" s="54"/>
      <c r="L6621" s="56"/>
    </row>
    <row r="6622" spans="10:12" x14ac:dyDescent="0.25">
      <c r="J6622" s="54"/>
      <c r="L6622" s="56"/>
    </row>
    <row r="6623" spans="10:12" x14ac:dyDescent="0.25">
      <c r="J6623" s="54"/>
      <c r="L6623" s="56"/>
    </row>
    <row r="6624" spans="10:12" x14ac:dyDescent="0.25">
      <c r="J6624" s="54"/>
      <c r="L6624" s="56"/>
    </row>
    <row r="6625" spans="10:12" x14ac:dyDescent="0.25">
      <c r="J6625" s="54"/>
      <c r="L6625" s="56"/>
    </row>
    <row r="6626" spans="10:12" x14ac:dyDescent="0.25">
      <c r="J6626" s="54"/>
      <c r="L6626" s="56"/>
    </row>
    <row r="6627" spans="10:12" x14ac:dyDescent="0.25">
      <c r="J6627" s="54"/>
      <c r="L6627" s="56"/>
    </row>
    <row r="6628" spans="10:12" x14ac:dyDescent="0.25">
      <c r="J6628" s="54"/>
      <c r="L6628" s="56"/>
    </row>
    <row r="6629" spans="10:12" x14ac:dyDescent="0.25">
      <c r="J6629" s="54"/>
      <c r="L6629" s="56"/>
    </row>
    <row r="6630" spans="10:12" x14ac:dyDescent="0.25">
      <c r="J6630" s="54"/>
      <c r="L6630" s="56"/>
    </row>
    <row r="6631" spans="10:12" x14ac:dyDescent="0.25">
      <c r="J6631" s="54"/>
      <c r="L6631" s="56"/>
    </row>
    <row r="6632" spans="10:12" x14ac:dyDescent="0.25">
      <c r="J6632" s="54"/>
      <c r="L6632" s="56"/>
    </row>
    <row r="6633" spans="10:12" x14ac:dyDescent="0.25">
      <c r="J6633" s="54"/>
      <c r="L6633" s="56"/>
    </row>
    <row r="6634" spans="10:12" x14ac:dyDescent="0.25">
      <c r="J6634" s="54"/>
      <c r="L6634" s="56"/>
    </row>
    <row r="6635" spans="10:12" x14ac:dyDescent="0.25">
      <c r="J6635" s="54"/>
      <c r="L6635" s="56"/>
    </row>
    <row r="6636" spans="10:12" x14ac:dyDescent="0.25">
      <c r="J6636" s="54"/>
      <c r="L6636" s="56"/>
    </row>
    <row r="6637" spans="10:12" x14ac:dyDescent="0.25">
      <c r="J6637" s="54"/>
      <c r="L6637" s="56"/>
    </row>
    <row r="6638" spans="10:12" x14ac:dyDescent="0.25">
      <c r="J6638" s="54"/>
      <c r="L6638" s="56"/>
    </row>
    <row r="6639" spans="10:12" x14ac:dyDescent="0.25">
      <c r="J6639" s="54"/>
      <c r="L6639" s="56"/>
    </row>
    <row r="6640" spans="10:12" x14ac:dyDescent="0.25">
      <c r="J6640" s="54"/>
      <c r="L6640" s="56"/>
    </row>
    <row r="6641" spans="10:12" x14ac:dyDescent="0.25">
      <c r="J6641" s="54"/>
      <c r="L6641" s="56"/>
    </row>
    <row r="6642" spans="10:12" x14ac:dyDescent="0.25">
      <c r="J6642" s="54"/>
      <c r="L6642" s="56"/>
    </row>
    <row r="6643" spans="10:12" x14ac:dyDescent="0.25">
      <c r="J6643" s="54"/>
      <c r="L6643" s="56"/>
    </row>
    <row r="6644" spans="10:12" x14ac:dyDescent="0.25">
      <c r="J6644" s="54"/>
      <c r="L6644" s="56"/>
    </row>
    <row r="6645" spans="10:12" x14ac:dyDescent="0.25">
      <c r="J6645" s="54"/>
      <c r="L6645" s="56"/>
    </row>
    <row r="6646" spans="10:12" x14ac:dyDescent="0.25">
      <c r="J6646" s="54"/>
      <c r="L6646" s="56"/>
    </row>
    <row r="6647" spans="10:12" x14ac:dyDescent="0.25">
      <c r="J6647" s="54"/>
      <c r="L6647" s="56"/>
    </row>
    <row r="6648" spans="10:12" x14ac:dyDescent="0.25">
      <c r="J6648" s="54"/>
      <c r="L6648" s="56"/>
    </row>
    <row r="6649" spans="10:12" x14ac:dyDescent="0.25">
      <c r="J6649" s="54"/>
      <c r="L6649" s="56"/>
    </row>
    <row r="6650" spans="10:12" x14ac:dyDescent="0.25">
      <c r="J6650" s="54"/>
      <c r="L6650" s="56"/>
    </row>
    <row r="6651" spans="10:12" x14ac:dyDescent="0.25">
      <c r="J6651" s="54"/>
      <c r="L6651" s="56"/>
    </row>
    <row r="6652" spans="10:12" x14ac:dyDescent="0.25">
      <c r="J6652" s="54"/>
      <c r="L6652" s="56"/>
    </row>
    <row r="6653" spans="10:12" x14ac:dyDescent="0.25">
      <c r="J6653" s="54"/>
      <c r="L6653" s="56"/>
    </row>
    <row r="6654" spans="10:12" x14ac:dyDescent="0.25">
      <c r="J6654" s="54"/>
      <c r="L6654" s="56"/>
    </row>
    <row r="6655" spans="10:12" x14ac:dyDescent="0.25">
      <c r="J6655" s="54"/>
      <c r="L6655" s="56"/>
    </row>
    <row r="6656" spans="10:12" x14ac:dyDescent="0.25">
      <c r="J6656" s="54"/>
      <c r="L6656" s="56"/>
    </row>
    <row r="6657" spans="10:12" x14ac:dyDescent="0.25">
      <c r="J6657" s="54"/>
      <c r="L6657" s="56"/>
    </row>
    <row r="6658" spans="10:12" x14ac:dyDescent="0.25">
      <c r="J6658" s="54"/>
      <c r="L6658" s="56"/>
    </row>
    <row r="6659" spans="10:12" x14ac:dyDescent="0.25">
      <c r="J6659" s="54"/>
      <c r="L6659" s="56"/>
    </row>
    <row r="6660" spans="10:12" x14ac:dyDescent="0.25">
      <c r="J6660" s="54"/>
      <c r="L6660" s="56"/>
    </row>
    <row r="6661" spans="10:12" x14ac:dyDescent="0.25">
      <c r="J6661" s="54"/>
      <c r="L6661" s="56"/>
    </row>
    <row r="6662" spans="10:12" x14ac:dyDescent="0.25">
      <c r="J6662" s="54"/>
      <c r="L6662" s="56"/>
    </row>
    <row r="6663" spans="10:12" x14ac:dyDescent="0.25">
      <c r="J6663" s="54"/>
      <c r="L6663" s="56"/>
    </row>
    <row r="6664" spans="10:12" x14ac:dyDescent="0.25">
      <c r="J6664" s="54"/>
      <c r="L6664" s="56"/>
    </row>
    <row r="6665" spans="10:12" x14ac:dyDescent="0.25">
      <c r="J6665" s="54"/>
      <c r="L6665" s="56"/>
    </row>
    <row r="6666" spans="10:12" x14ac:dyDescent="0.25">
      <c r="J6666" s="54"/>
      <c r="L6666" s="56"/>
    </row>
    <row r="6667" spans="10:12" x14ac:dyDescent="0.25">
      <c r="J6667" s="54"/>
      <c r="L6667" s="56"/>
    </row>
    <row r="6668" spans="10:12" x14ac:dyDescent="0.25">
      <c r="J6668" s="54"/>
      <c r="L6668" s="56"/>
    </row>
    <row r="6669" spans="10:12" x14ac:dyDescent="0.25">
      <c r="J6669" s="54"/>
      <c r="L6669" s="56"/>
    </row>
    <row r="6670" spans="10:12" x14ac:dyDescent="0.25">
      <c r="J6670" s="54"/>
      <c r="L6670" s="56"/>
    </row>
    <row r="6671" spans="10:12" x14ac:dyDescent="0.25">
      <c r="J6671" s="54"/>
      <c r="L6671" s="56"/>
    </row>
    <row r="6672" spans="10:12" x14ac:dyDescent="0.25">
      <c r="J6672" s="54"/>
      <c r="L6672" s="56"/>
    </row>
    <row r="6673" spans="10:12" x14ac:dyDescent="0.25">
      <c r="J6673" s="54"/>
      <c r="L6673" s="56"/>
    </row>
    <row r="6674" spans="10:12" x14ac:dyDescent="0.25">
      <c r="J6674" s="54"/>
      <c r="L6674" s="56"/>
    </row>
    <row r="6675" spans="10:12" x14ac:dyDescent="0.25">
      <c r="J6675" s="54"/>
      <c r="L6675" s="56"/>
    </row>
    <row r="6676" spans="10:12" x14ac:dyDescent="0.25">
      <c r="J6676" s="54"/>
      <c r="L6676" s="56"/>
    </row>
    <row r="6677" spans="10:12" x14ac:dyDescent="0.25">
      <c r="J6677" s="54"/>
      <c r="L6677" s="56"/>
    </row>
    <row r="6678" spans="10:12" x14ac:dyDescent="0.25">
      <c r="J6678" s="54"/>
      <c r="L6678" s="56"/>
    </row>
    <row r="6679" spans="10:12" x14ac:dyDescent="0.25">
      <c r="J6679" s="54"/>
      <c r="L6679" s="56"/>
    </row>
    <row r="6680" spans="10:12" x14ac:dyDescent="0.25">
      <c r="J6680" s="54"/>
      <c r="L6680" s="56"/>
    </row>
    <row r="6681" spans="10:12" x14ac:dyDescent="0.25">
      <c r="J6681" s="54"/>
      <c r="L6681" s="56"/>
    </row>
    <row r="6682" spans="10:12" x14ac:dyDescent="0.25">
      <c r="J6682" s="54"/>
      <c r="L6682" s="56"/>
    </row>
    <row r="6683" spans="10:12" x14ac:dyDescent="0.25">
      <c r="J6683" s="54"/>
      <c r="L6683" s="56"/>
    </row>
    <row r="6684" spans="10:12" x14ac:dyDescent="0.25">
      <c r="J6684" s="54"/>
      <c r="L6684" s="56"/>
    </row>
    <row r="6685" spans="10:12" x14ac:dyDescent="0.25">
      <c r="J6685" s="54"/>
      <c r="L6685" s="56"/>
    </row>
    <row r="6686" spans="10:12" x14ac:dyDescent="0.25">
      <c r="J6686" s="54"/>
      <c r="L6686" s="56"/>
    </row>
    <row r="6687" spans="10:12" x14ac:dyDescent="0.25">
      <c r="J6687" s="54"/>
      <c r="L6687" s="56"/>
    </row>
    <row r="6688" spans="10:12" x14ac:dyDescent="0.25">
      <c r="J6688" s="54"/>
      <c r="L6688" s="56"/>
    </row>
    <row r="6689" spans="10:12" x14ac:dyDescent="0.25">
      <c r="J6689" s="54"/>
      <c r="L6689" s="56"/>
    </row>
    <row r="6690" spans="10:12" x14ac:dyDescent="0.25">
      <c r="J6690" s="54"/>
      <c r="L6690" s="56"/>
    </row>
    <row r="6691" spans="10:12" x14ac:dyDescent="0.25">
      <c r="J6691" s="54"/>
      <c r="L6691" s="56"/>
    </row>
    <row r="6692" spans="10:12" x14ac:dyDescent="0.25">
      <c r="J6692" s="54"/>
      <c r="L6692" s="56"/>
    </row>
    <row r="6693" spans="10:12" x14ac:dyDescent="0.25">
      <c r="J6693" s="54"/>
      <c r="L6693" s="56"/>
    </row>
    <row r="6694" spans="10:12" x14ac:dyDescent="0.25">
      <c r="J6694" s="54"/>
      <c r="L6694" s="56"/>
    </row>
    <row r="6695" spans="10:12" x14ac:dyDescent="0.25">
      <c r="J6695" s="54"/>
      <c r="L6695" s="56"/>
    </row>
    <row r="6696" spans="10:12" x14ac:dyDescent="0.25">
      <c r="J6696" s="54"/>
      <c r="L6696" s="56"/>
    </row>
    <row r="6697" spans="10:12" x14ac:dyDescent="0.25">
      <c r="J6697" s="54"/>
      <c r="L6697" s="56"/>
    </row>
    <row r="6698" spans="10:12" x14ac:dyDescent="0.25">
      <c r="J6698" s="54"/>
      <c r="L6698" s="56"/>
    </row>
    <row r="6699" spans="10:12" x14ac:dyDescent="0.25">
      <c r="J6699" s="54"/>
      <c r="L6699" s="56"/>
    </row>
    <row r="6700" spans="10:12" x14ac:dyDescent="0.25">
      <c r="J6700" s="54"/>
      <c r="L6700" s="56"/>
    </row>
    <row r="6701" spans="10:12" x14ac:dyDescent="0.25">
      <c r="J6701" s="54"/>
      <c r="L6701" s="56"/>
    </row>
    <row r="6702" spans="10:12" x14ac:dyDescent="0.25">
      <c r="J6702" s="54"/>
      <c r="L6702" s="56"/>
    </row>
    <row r="6703" spans="10:12" x14ac:dyDescent="0.25">
      <c r="J6703" s="54"/>
      <c r="L6703" s="56"/>
    </row>
    <row r="6704" spans="10:12" x14ac:dyDescent="0.25">
      <c r="J6704" s="54"/>
      <c r="L6704" s="56"/>
    </row>
    <row r="6705" spans="10:12" x14ac:dyDescent="0.25">
      <c r="J6705" s="54"/>
      <c r="L6705" s="56"/>
    </row>
    <row r="6706" spans="10:12" x14ac:dyDescent="0.25">
      <c r="J6706" s="54"/>
      <c r="L6706" s="56"/>
    </row>
    <row r="6707" spans="10:12" x14ac:dyDescent="0.25">
      <c r="J6707" s="54"/>
      <c r="L6707" s="56"/>
    </row>
    <row r="6708" spans="10:12" x14ac:dyDescent="0.25">
      <c r="J6708" s="54"/>
      <c r="L6708" s="56"/>
    </row>
    <row r="6709" spans="10:12" x14ac:dyDescent="0.25">
      <c r="J6709" s="54"/>
      <c r="L6709" s="56"/>
    </row>
    <row r="6710" spans="10:12" x14ac:dyDescent="0.25">
      <c r="J6710" s="54"/>
      <c r="L6710" s="56"/>
    </row>
    <row r="6711" spans="10:12" x14ac:dyDescent="0.25">
      <c r="J6711" s="54"/>
      <c r="L6711" s="56"/>
    </row>
    <row r="6712" spans="10:12" x14ac:dyDescent="0.25">
      <c r="J6712" s="54"/>
      <c r="L6712" s="56"/>
    </row>
    <row r="6713" spans="10:12" x14ac:dyDescent="0.25">
      <c r="J6713" s="54"/>
      <c r="L6713" s="56"/>
    </row>
    <row r="6714" spans="10:12" x14ac:dyDescent="0.25">
      <c r="J6714" s="54"/>
      <c r="L6714" s="56"/>
    </row>
    <row r="6715" spans="10:12" x14ac:dyDescent="0.25">
      <c r="J6715" s="54"/>
      <c r="L6715" s="56"/>
    </row>
    <row r="6716" spans="10:12" x14ac:dyDescent="0.25">
      <c r="J6716" s="54"/>
      <c r="L6716" s="56"/>
    </row>
    <row r="6717" spans="10:12" x14ac:dyDescent="0.25">
      <c r="J6717" s="54"/>
      <c r="L6717" s="56"/>
    </row>
    <row r="6718" spans="10:12" x14ac:dyDescent="0.25">
      <c r="J6718" s="54"/>
      <c r="L6718" s="56"/>
    </row>
    <row r="6719" spans="10:12" x14ac:dyDescent="0.25">
      <c r="J6719" s="54"/>
      <c r="L6719" s="56"/>
    </row>
    <row r="6720" spans="10:12" x14ac:dyDescent="0.25">
      <c r="J6720" s="54"/>
      <c r="L6720" s="56"/>
    </row>
    <row r="6721" spans="10:12" x14ac:dyDescent="0.25">
      <c r="J6721" s="54"/>
      <c r="L6721" s="56"/>
    </row>
    <row r="6722" spans="10:12" x14ac:dyDescent="0.25">
      <c r="J6722" s="54"/>
      <c r="L6722" s="56"/>
    </row>
    <row r="6723" spans="10:12" x14ac:dyDescent="0.25">
      <c r="J6723" s="54"/>
      <c r="L6723" s="56"/>
    </row>
    <row r="6724" spans="10:12" x14ac:dyDescent="0.25">
      <c r="J6724" s="54"/>
      <c r="L6724" s="56"/>
    </row>
    <row r="6725" spans="10:12" x14ac:dyDescent="0.25">
      <c r="J6725" s="54"/>
      <c r="L6725" s="56"/>
    </row>
    <row r="6726" spans="10:12" x14ac:dyDescent="0.25">
      <c r="J6726" s="54"/>
      <c r="L6726" s="56"/>
    </row>
    <row r="6727" spans="10:12" x14ac:dyDescent="0.25">
      <c r="J6727" s="54"/>
      <c r="L6727" s="56"/>
    </row>
    <row r="6728" spans="10:12" x14ac:dyDescent="0.25">
      <c r="J6728" s="54"/>
      <c r="L6728" s="56"/>
    </row>
    <row r="6729" spans="10:12" x14ac:dyDescent="0.25">
      <c r="J6729" s="54"/>
      <c r="L6729" s="56"/>
    </row>
    <row r="6730" spans="10:12" x14ac:dyDescent="0.25">
      <c r="J6730" s="54"/>
      <c r="L6730" s="56"/>
    </row>
    <row r="6731" spans="10:12" x14ac:dyDescent="0.25">
      <c r="J6731" s="54"/>
      <c r="L6731" s="56"/>
    </row>
    <row r="6732" spans="10:12" x14ac:dyDescent="0.25">
      <c r="J6732" s="54"/>
      <c r="L6732" s="56"/>
    </row>
    <row r="6733" spans="10:12" x14ac:dyDescent="0.25">
      <c r="J6733" s="54"/>
      <c r="L6733" s="56"/>
    </row>
    <row r="6734" spans="10:12" x14ac:dyDescent="0.25">
      <c r="J6734" s="54"/>
      <c r="L6734" s="56"/>
    </row>
    <row r="6735" spans="10:12" x14ac:dyDescent="0.25">
      <c r="J6735" s="54"/>
      <c r="L6735" s="56"/>
    </row>
    <row r="6736" spans="10:12" x14ac:dyDescent="0.25">
      <c r="J6736" s="54"/>
      <c r="L6736" s="56"/>
    </row>
    <row r="6737" spans="10:12" x14ac:dyDescent="0.25">
      <c r="J6737" s="54"/>
      <c r="L6737" s="56"/>
    </row>
    <row r="6738" spans="10:12" x14ac:dyDescent="0.25">
      <c r="J6738" s="54"/>
      <c r="L6738" s="56"/>
    </row>
    <row r="6739" spans="10:12" x14ac:dyDescent="0.25">
      <c r="J6739" s="54"/>
      <c r="L6739" s="56"/>
    </row>
    <row r="6740" spans="10:12" x14ac:dyDescent="0.25">
      <c r="J6740" s="54"/>
      <c r="L6740" s="56"/>
    </row>
    <row r="6741" spans="10:12" x14ac:dyDescent="0.25">
      <c r="J6741" s="54"/>
      <c r="L6741" s="56"/>
    </row>
    <row r="6742" spans="10:12" x14ac:dyDescent="0.25">
      <c r="J6742" s="54"/>
      <c r="L6742" s="56"/>
    </row>
    <row r="6743" spans="10:12" x14ac:dyDescent="0.25">
      <c r="J6743" s="54"/>
      <c r="L6743" s="56"/>
    </row>
    <row r="6744" spans="10:12" x14ac:dyDescent="0.25">
      <c r="J6744" s="54"/>
      <c r="L6744" s="56"/>
    </row>
    <row r="6745" spans="10:12" x14ac:dyDescent="0.25">
      <c r="J6745" s="54"/>
      <c r="L6745" s="56"/>
    </row>
    <row r="6746" spans="10:12" x14ac:dyDescent="0.25">
      <c r="J6746" s="54"/>
      <c r="L6746" s="56"/>
    </row>
    <row r="6747" spans="10:12" x14ac:dyDescent="0.25">
      <c r="J6747" s="54"/>
      <c r="L6747" s="56"/>
    </row>
    <row r="6748" spans="10:12" x14ac:dyDescent="0.25">
      <c r="J6748" s="54"/>
      <c r="L6748" s="56"/>
    </row>
    <row r="6749" spans="10:12" x14ac:dyDescent="0.25">
      <c r="J6749" s="54"/>
      <c r="L6749" s="56"/>
    </row>
    <row r="6750" spans="10:12" x14ac:dyDescent="0.25">
      <c r="J6750" s="54"/>
      <c r="L6750" s="56"/>
    </row>
    <row r="6751" spans="10:12" x14ac:dyDescent="0.25">
      <c r="J6751" s="54"/>
      <c r="L6751" s="56"/>
    </row>
    <row r="6752" spans="10:12" x14ac:dyDescent="0.25">
      <c r="J6752" s="54"/>
      <c r="L6752" s="56"/>
    </row>
    <row r="6753" spans="10:12" x14ac:dyDescent="0.25">
      <c r="J6753" s="54"/>
      <c r="L6753" s="56"/>
    </row>
    <row r="6754" spans="10:12" x14ac:dyDescent="0.25">
      <c r="J6754" s="54"/>
      <c r="L6754" s="56"/>
    </row>
    <row r="6755" spans="10:12" x14ac:dyDescent="0.25">
      <c r="J6755" s="54"/>
      <c r="L6755" s="56"/>
    </row>
    <row r="6756" spans="10:12" x14ac:dyDescent="0.25">
      <c r="J6756" s="54"/>
      <c r="L6756" s="56"/>
    </row>
    <row r="6757" spans="10:12" x14ac:dyDescent="0.25">
      <c r="J6757" s="54"/>
      <c r="L6757" s="56"/>
    </row>
    <row r="6758" spans="10:12" x14ac:dyDescent="0.25">
      <c r="J6758" s="54"/>
      <c r="L6758" s="56"/>
    </row>
    <row r="6759" spans="10:12" x14ac:dyDescent="0.25">
      <c r="J6759" s="54"/>
      <c r="L6759" s="56"/>
    </row>
    <row r="6760" spans="10:12" x14ac:dyDescent="0.25">
      <c r="J6760" s="54"/>
      <c r="L6760" s="56"/>
    </row>
    <row r="6761" spans="10:12" x14ac:dyDescent="0.25">
      <c r="J6761" s="54"/>
      <c r="L6761" s="56"/>
    </row>
    <row r="6762" spans="10:12" x14ac:dyDescent="0.25">
      <c r="J6762" s="54"/>
      <c r="L6762" s="56"/>
    </row>
    <row r="6763" spans="10:12" x14ac:dyDescent="0.25">
      <c r="J6763" s="54"/>
      <c r="L6763" s="56"/>
    </row>
    <row r="6764" spans="10:12" x14ac:dyDescent="0.25">
      <c r="J6764" s="54"/>
      <c r="L6764" s="56"/>
    </row>
    <row r="6765" spans="10:12" x14ac:dyDescent="0.25">
      <c r="J6765" s="54"/>
      <c r="L6765" s="56"/>
    </row>
    <row r="6766" spans="10:12" x14ac:dyDescent="0.25">
      <c r="J6766" s="54"/>
      <c r="L6766" s="56"/>
    </row>
    <row r="6767" spans="10:12" x14ac:dyDescent="0.25">
      <c r="J6767" s="54"/>
      <c r="L6767" s="56"/>
    </row>
    <row r="6768" spans="10:12" x14ac:dyDescent="0.25">
      <c r="J6768" s="54"/>
      <c r="L6768" s="56"/>
    </row>
    <row r="6769" spans="10:12" x14ac:dyDescent="0.25">
      <c r="J6769" s="54"/>
      <c r="L6769" s="56"/>
    </row>
    <row r="6770" spans="10:12" x14ac:dyDescent="0.25">
      <c r="J6770" s="54"/>
      <c r="L6770" s="56"/>
    </row>
    <row r="6771" spans="10:12" x14ac:dyDescent="0.25">
      <c r="J6771" s="54"/>
      <c r="L6771" s="56"/>
    </row>
    <row r="6772" spans="10:12" x14ac:dyDescent="0.25">
      <c r="J6772" s="54"/>
      <c r="L6772" s="56"/>
    </row>
    <row r="6773" spans="10:12" x14ac:dyDescent="0.25">
      <c r="J6773" s="54"/>
      <c r="L6773" s="56"/>
    </row>
    <row r="6774" spans="10:12" x14ac:dyDescent="0.25">
      <c r="J6774" s="54"/>
      <c r="L6774" s="56"/>
    </row>
    <row r="6775" spans="10:12" x14ac:dyDescent="0.25">
      <c r="J6775" s="54"/>
      <c r="L6775" s="56"/>
    </row>
    <row r="6776" spans="10:12" x14ac:dyDescent="0.25">
      <c r="J6776" s="54"/>
      <c r="L6776" s="56"/>
    </row>
    <row r="6777" spans="10:12" x14ac:dyDescent="0.25">
      <c r="J6777" s="54"/>
      <c r="L6777" s="56"/>
    </row>
    <row r="6778" spans="10:12" x14ac:dyDescent="0.25">
      <c r="J6778" s="54"/>
      <c r="L6778" s="56"/>
    </row>
    <row r="6779" spans="10:12" x14ac:dyDescent="0.25">
      <c r="J6779" s="54"/>
      <c r="L6779" s="56"/>
    </row>
    <row r="6780" spans="10:12" x14ac:dyDescent="0.25">
      <c r="J6780" s="54"/>
      <c r="L6780" s="56"/>
    </row>
    <row r="6781" spans="10:12" x14ac:dyDescent="0.25">
      <c r="J6781" s="54"/>
      <c r="L6781" s="56"/>
    </row>
    <row r="6782" spans="10:12" x14ac:dyDescent="0.25">
      <c r="J6782" s="54"/>
      <c r="L6782" s="56"/>
    </row>
    <row r="6783" spans="10:12" x14ac:dyDescent="0.25">
      <c r="J6783" s="54"/>
      <c r="L6783" s="56"/>
    </row>
    <row r="6784" spans="10:12" x14ac:dyDescent="0.25">
      <c r="J6784" s="54"/>
      <c r="L6784" s="56"/>
    </row>
    <row r="6785" spans="10:12" x14ac:dyDescent="0.25">
      <c r="J6785" s="54"/>
      <c r="L6785" s="56"/>
    </row>
    <row r="6786" spans="10:12" x14ac:dyDescent="0.25">
      <c r="J6786" s="54"/>
      <c r="L6786" s="56"/>
    </row>
    <row r="6787" spans="10:12" x14ac:dyDescent="0.25">
      <c r="J6787" s="54"/>
      <c r="L6787" s="56"/>
    </row>
    <row r="6788" spans="10:12" x14ac:dyDescent="0.25">
      <c r="J6788" s="54"/>
      <c r="L6788" s="56"/>
    </row>
    <row r="6789" spans="10:12" x14ac:dyDescent="0.25">
      <c r="J6789" s="54"/>
      <c r="L6789" s="56"/>
    </row>
    <row r="6790" spans="10:12" x14ac:dyDescent="0.25">
      <c r="J6790" s="54"/>
      <c r="L6790" s="56"/>
    </row>
    <row r="6791" spans="10:12" x14ac:dyDescent="0.25">
      <c r="J6791" s="54"/>
      <c r="L6791" s="56"/>
    </row>
    <row r="6792" spans="10:12" x14ac:dyDescent="0.25">
      <c r="J6792" s="54"/>
      <c r="L6792" s="56"/>
    </row>
    <row r="6793" spans="10:12" x14ac:dyDescent="0.25">
      <c r="J6793" s="54"/>
      <c r="L6793" s="56"/>
    </row>
    <row r="6794" spans="10:12" x14ac:dyDescent="0.25">
      <c r="J6794" s="54"/>
      <c r="L6794" s="56"/>
    </row>
    <row r="6795" spans="10:12" x14ac:dyDescent="0.25">
      <c r="J6795" s="54"/>
      <c r="L6795" s="56"/>
    </row>
    <row r="6796" spans="10:12" x14ac:dyDescent="0.25">
      <c r="J6796" s="54"/>
      <c r="L6796" s="56"/>
    </row>
    <row r="6797" spans="10:12" x14ac:dyDescent="0.25">
      <c r="J6797" s="54"/>
      <c r="L6797" s="56"/>
    </row>
    <row r="6798" spans="10:12" x14ac:dyDescent="0.25">
      <c r="J6798" s="54"/>
      <c r="L6798" s="56"/>
    </row>
    <row r="6799" spans="10:12" x14ac:dyDescent="0.25">
      <c r="J6799" s="54"/>
      <c r="L6799" s="56"/>
    </row>
    <row r="6800" spans="10:12" x14ac:dyDescent="0.25">
      <c r="J6800" s="54"/>
      <c r="L6800" s="56"/>
    </row>
    <row r="6801" spans="10:12" x14ac:dyDescent="0.25">
      <c r="J6801" s="54"/>
      <c r="L6801" s="56"/>
    </row>
    <row r="6802" spans="10:12" x14ac:dyDescent="0.25">
      <c r="J6802" s="54"/>
      <c r="L6802" s="56"/>
    </row>
    <row r="6803" spans="10:12" x14ac:dyDescent="0.25">
      <c r="J6803" s="54"/>
      <c r="L6803" s="56"/>
    </row>
    <row r="6804" spans="10:12" x14ac:dyDescent="0.25">
      <c r="J6804" s="54"/>
      <c r="L6804" s="56"/>
    </row>
    <row r="6805" spans="10:12" x14ac:dyDescent="0.25">
      <c r="J6805" s="54"/>
      <c r="L6805" s="56"/>
    </row>
    <row r="6806" spans="10:12" x14ac:dyDescent="0.25">
      <c r="J6806" s="54"/>
      <c r="L6806" s="56"/>
    </row>
    <row r="6807" spans="10:12" x14ac:dyDescent="0.25">
      <c r="J6807" s="54"/>
      <c r="L6807" s="56"/>
    </row>
    <row r="6808" spans="10:12" x14ac:dyDescent="0.25">
      <c r="J6808" s="54"/>
      <c r="L6808" s="56"/>
    </row>
    <row r="6809" spans="10:12" x14ac:dyDescent="0.25">
      <c r="J6809" s="54"/>
      <c r="L6809" s="56"/>
    </row>
    <row r="6810" spans="10:12" x14ac:dyDescent="0.25">
      <c r="J6810" s="54"/>
      <c r="L6810" s="56"/>
    </row>
    <row r="6811" spans="10:12" x14ac:dyDescent="0.25">
      <c r="J6811" s="54"/>
      <c r="L6811" s="56"/>
    </row>
    <row r="6812" spans="10:12" x14ac:dyDescent="0.25">
      <c r="J6812" s="54"/>
      <c r="L6812" s="56"/>
    </row>
    <row r="6813" spans="10:12" x14ac:dyDescent="0.25">
      <c r="J6813" s="54"/>
      <c r="L6813" s="56"/>
    </row>
    <row r="6814" spans="10:12" x14ac:dyDescent="0.25">
      <c r="J6814" s="54"/>
      <c r="L6814" s="56"/>
    </row>
    <row r="6815" spans="10:12" x14ac:dyDescent="0.25">
      <c r="J6815" s="54"/>
      <c r="L6815" s="56"/>
    </row>
    <row r="6816" spans="10:12" x14ac:dyDescent="0.25">
      <c r="J6816" s="54"/>
      <c r="L6816" s="56"/>
    </row>
    <row r="6817" spans="10:12" x14ac:dyDescent="0.25">
      <c r="J6817" s="54"/>
      <c r="L6817" s="56"/>
    </row>
    <row r="6818" spans="10:12" x14ac:dyDescent="0.25">
      <c r="J6818" s="54"/>
      <c r="L6818" s="56"/>
    </row>
    <row r="6819" spans="10:12" x14ac:dyDescent="0.25">
      <c r="J6819" s="54"/>
      <c r="L6819" s="56"/>
    </row>
    <row r="6820" spans="10:12" x14ac:dyDescent="0.25">
      <c r="J6820" s="54"/>
      <c r="L6820" s="56"/>
    </row>
    <row r="6821" spans="10:12" x14ac:dyDescent="0.25">
      <c r="J6821" s="54"/>
      <c r="L6821" s="56"/>
    </row>
    <row r="6822" spans="10:12" x14ac:dyDescent="0.25">
      <c r="J6822" s="54"/>
      <c r="L6822" s="56"/>
    </row>
    <row r="6823" spans="10:12" x14ac:dyDescent="0.25">
      <c r="J6823" s="54"/>
      <c r="L6823" s="56"/>
    </row>
    <row r="6824" spans="10:12" x14ac:dyDescent="0.25">
      <c r="J6824" s="54"/>
      <c r="L6824" s="56"/>
    </row>
    <row r="6825" spans="10:12" x14ac:dyDescent="0.25">
      <c r="J6825" s="54"/>
      <c r="L6825" s="56"/>
    </row>
    <row r="6826" spans="10:12" x14ac:dyDescent="0.25">
      <c r="J6826" s="54"/>
      <c r="L6826" s="56"/>
    </row>
    <row r="6827" spans="10:12" x14ac:dyDescent="0.25">
      <c r="J6827" s="54"/>
      <c r="L6827" s="56"/>
    </row>
    <row r="6828" spans="10:12" x14ac:dyDescent="0.25">
      <c r="J6828" s="54"/>
      <c r="L6828" s="56"/>
    </row>
    <row r="6829" spans="10:12" x14ac:dyDescent="0.25">
      <c r="J6829" s="54"/>
      <c r="L6829" s="56"/>
    </row>
    <row r="6830" spans="10:12" x14ac:dyDescent="0.25">
      <c r="J6830" s="54"/>
      <c r="L6830" s="56"/>
    </row>
    <row r="6831" spans="10:12" x14ac:dyDescent="0.25">
      <c r="J6831" s="54"/>
      <c r="L6831" s="56"/>
    </row>
    <row r="6832" spans="10:12" x14ac:dyDescent="0.25">
      <c r="J6832" s="54"/>
      <c r="L6832" s="56"/>
    </row>
    <row r="6833" spans="10:12" x14ac:dyDescent="0.25">
      <c r="J6833" s="54"/>
      <c r="L6833" s="56"/>
    </row>
    <row r="6834" spans="10:12" x14ac:dyDescent="0.25">
      <c r="J6834" s="54"/>
      <c r="L6834" s="56"/>
    </row>
    <row r="6835" spans="10:12" x14ac:dyDescent="0.25">
      <c r="J6835" s="54"/>
      <c r="L6835" s="56"/>
    </row>
    <row r="6836" spans="10:12" x14ac:dyDescent="0.25">
      <c r="J6836" s="54"/>
      <c r="L6836" s="56"/>
    </row>
    <row r="6837" spans="10:12" x14ac:dyDescent="0.25">
      <c r="J6837" s="54"/>
      <c r="L6837" s="56"/>
    </row>
    <row r="6838" spans="10:12" x14ac:dyDescent="0.25">
      <c r="J6838" s="54"/>
      <c r="L6838" s="56"/>
    </row>
    <row r="6839" spans="10:12" x14ac:dyDescent="0.25">
      <c r="J6839" s="54"/>
      <c r="L6839" s="56"/>
    </row>
    <row r="6840" spans="10:12" x14ac:dyDescent="0.25">
      <c r="J6840" s="54"/>
      <c r="L6840" s="56"/>
    </row>
    <row r="6841" spans="10:12" x14ac:dyDescent="0.25">
      <c r="J6841" s="54"/>
      <c r="L6841" s="56"/>
    </row>
    <row r="6842" spans="10:12" x14ac:dyDescent="0.25">
      <c r="J6842" s="54"/>
      <c r="L6842" s="56"/>
    </row>
    <row r="6843" spans="10:12" x14ac:dyDescent="0.25">
      <c r="J6843" s="54"/>
      <c r="L6843" s="56"/>
    </row>
    <row r="6844" spans="10:12" x14ac:dyDescent="0.25">
      <c r="J6844" s="54"/>
      <c r="L6844" s="56"/>
    </row>
    <row r="6845" spans="10:12" x14ac:dyDescent="0.25">
      <c r="J6845" s="54"/>
      <c r="L6845" s="56"/>
    </row>
    <row r="6846" spans="10:12" x14ac:dyDescent="0.25">
      <c r="J6846" s="54"/>
      <c r="L6846" s="56"/>
    </row>
    <row r="6847" spans="10:12" x14ac:dyDescent="0.25">
      <c r="J6847" s="54"/>
      <c r="L6847" s="56"/>
    </row>
    <row r="6848" spans="10:12" x14ac:dyDescent="0.25">
      <c r="J6848" s="54"/>
      <c r="L6848" s="56"/>
    </row>
    <row r="6849" spans="10:12" x14ac:dyDescent="0.25">
      <c r="J6849" s="54"/>
      <c r="L6849" s="56"/>
    </row>
    <row r="6850" spans="10:12" x14ac:dyDescent="0.25">
      <c r="J6850" s="54"/>
      <c r="L6850" s="56"/>
    </row>
    <row r="6851" spans="10:12" x14ac:dyDescent="0.25">
      <c r="J6851" s="54"/>
      <c r="L6851" s="56"/>
    </row>
    <row r="6852" spans="10:12" x14ac:dyDescent="0.25">
      <c r="J6852" s="54"/>
      <c r="L6852" s="56"/>
    </row>
    <row r="6853" spans="10:12" x14ac:dyDescent="0.25">
      <c r="J6853" s="54"/>
      <c r="L6853" s="56"/>
    </row>
    <row r="6854" spans="10:12" x14ac:dyDescent="0.25">
      <c r="J6854" s="54"/>
      <c r="L6854" s="56"/>
    </row>
    <row r="6855" spans="10:12" x14ac:dyDescent="0.25">
      <c r="J6855" s="54"/>
      <c r="L6855" s="56"/>
    </row>
    <row r="6856" spans="10:12" x14ac:dyDescent="0.25">
      <c r="J6856" s="54"/>
      <c r="L6856" s="56"/>
    </row>
    <row r="6857" spans="10:12" x14ac:dyDescent="0.25">
      <c r="J6857" s="54"/>
      <c r="L6857" s="56"/>
    </row>
    <row r="6858" spans="10:12" x14ac:dyDescent="0.25">
      <c r="J6858" s="54"/>
      <c r="L6858" s="56"/>
    </row>
    <row r="6859" spans="10:12" x14ac:dyDescent="0.25">
      <c r="J6859" s="54"/>
      <c r="L6859" s="56"/>
    </row>
    <row r="6860" spans="10:12" x14ac:dyDescent="0.25">
      <c r="J6860" s="54"/>
      <c r="L6860" s="56"/>
    </row>
    <row r="6861" spans="10:12" x14ac:dyDescent="0.25">
      <c r="J6861" s="54"/>
      <c r="L6861" s="56"/>
    </row>
    <row r="6862" spans="10:12" x14ac:dyDescent="0.25">
      <c r="J6862" s="54"/>
      <c r="L6862" s="56"/>
    </row>
    <row r="6863" spans="10:12" x14ac:dyDescent="0.25">
      <c r="J6863" s="54"/>
      <c r="L6863" s="56"/>
    </row>
    <row r="6864" spans="10:12" x14ac:dyDescent="0.25">
      <c r="J6864" s="54"/>
      <c r="L6864" s="56"/>
    </row>
    <row r="6865" spans="10:12" x14ac:dyDescent="0.25">
      <c r="J6865" s="54"/>
      <c r="L6865" s="56"/>
    </row>
    <row r="6866" spans="10:12" x14ac:dyDescent="0.25">
      <c r="J6866" s="54"/>
      <c r="L6866" s="56"/>
    </row>
    <row r="6867" spans="10:12" x14ac:dyDescent="0.25">
      <c r="J6867" s="54"/>
      <c r="L6867" s="56"/>
    </row>
    <row r="6868" spans="10:12" x14ac:dyDescent="0.25">
      <c r="J6868" s="54"/>
      <c r="L6868" s="56"/>
    </row>
    <row r="6869" spans="10:12" x14ac:dyDescent="0.25">
      <c r="J6869" s="54"/>
      <c r="L6869" s="56"/>
    </row>
    <row r="6870" spans="10:12" x14ac:dyDescent="0.25">
      <c r="J6870" s="54"/>
      <c r="L6870" s="56"/>
    </row>
    <row r="6871" spans="10:12" x14ac:dyDescent="0.25">
      <c r="J6871" s="54"/>
      <c r="L6871" s="56"/>
    </row>
    <row r="6872" spans="10:12" x14ac:dyDescent="0.25">
      <c r="J6872" s="54"/>
      <c r="L6872" s="56"/>
    </row>
    <row r="6873" spans="10:12" x14ac:dyDescent="0.25">
      <c r="J6873" s="54"/>
      <c r="L6873" s="56"/>
    </row>
    <row r="6874" spans="10:12" x14ac:dyDescent="0.25">
      <c r="J6874" s="54"/>
      <c r="L6874" s="56"/>
    </row>
    <row r="6875" spans="10:12" x14ac:dyDescent="0.25">
      <c r="J6875" s="54"/>
      <c r="L6875" s="56"/>
    </row>
    <row r="6876" spans="10:12" x14ac:dyDescent="0.25">
      <c r="J6876" s="54"/>
      <c r="L6876" s="56"/>
    </row>
    <row r="6877" spans="10:12" x14ac:dyDescent="0.25">
      <c r="J6877" s="54"/>
      <c r="L6877" s="56"/>
    </row>
    <row r="6878" spans="10:12" x14ac:dyDescent="0.25">
      <c r="J6878" s="54"/>
      <c r="L6878" s="56"/>
    </row>
    <row r="6879" spans="10:12" x14ac:dyDescent="0.25">
      <c r="J6879" s="54"/>
      <c r="L6879" s="56"/>
    </row>
    <row r="6880" spans="10:12" x14ac:dyDescent="0.25">
      <c r="J6880" s="54"/>
      <c r="L6880" s="56"/>
    </row>
    <row r="6881" spans="10:12" x14ac:dyDescent="0.25">
      <c r="J6881" s="54"/>
      <c r="L6881" s="56"/>
    </row>
    <row r="6882" spans="10:12" x14ac:dyDescent="0.25">
      <c r="J6882" s="54"/>
      <c r="L6882" s="56"/>
    </row>
    <row r="6883" spans="10:12" x14ac:dyDescent="0.25">
      <c r="J6883" s="54"/>
      <c r="L6883" s="56"/>
    </row>
    <row r="6884" spans="10:12" x14ac:dyDescent="0.25">
      <c r="J6884" s="54"/>
      <c r="L6884" s="56"/>
    </row>
    <row r="6885" spans="10:12" x14ac:dyDescent="0.25">
      <c r="J6885" s="54"/>
      <c r="L6885" s="56"/>
    </row>
    <row r="6886" spans="10:12" x14ac:dyDescent="0.25">
      <c r="J6886" s="54"/>
      <c r="L6886" s="56"/>
    </row>
    <row r="6887" spans="10:12" x14ac:dyDescent="0.25">
      <c r="J6887" s="54"/>
      <c r="L6887" s="56"/>
    </row>
    <row r="6888" spans="10:12" x14ac:dyDescent="0.25">
      <c r="J6888" s="54"/>
      <c r="L6888" s="56"/>
    </row>
    <row r="6889" spans="10:12" x14ac:dyDescent="0.25">
      <c r="J6889" s="54"/>
      <c r="L6889" s="56"/>
    </row>
    <row r="6890" spans="10:12" x14ac:dyDescent="0.25">
      <c r="J6890" s="54"/>
      <c r="L6890" s="56"/>
    </row>
    <row r="6891" spans="10:12" x14ac:dyDescent="0.25">
      <c r="J6891" s="54"/>
      <c r="L6891" s="56"/>
    </row>
    <row r="6892" spans="10:12" x14ac:dyDescent="0.25">
      <c r="J6892" s="54"/>
      <c r="L6892" s="56"/>
    </row>
    <row r="6893" spans="10:12" x14ac:dyDescent="0.25">
      <c r="J6893" s="54"/>
      <c r="L6893" s="56"/>
    </row>
    <row r="6894" spans="10:12" x14ac:dyDescent="0.25">
      <c r="J6894" s="54"/>
      <c r="L6894" s="56"/>
    </row>
    <row r="6895" spans="10:12" x14ac:dyDescent="0.25">
      <c r="J6895" s="54"/>
      <c r="L6895" s="56"/>
    </row>
    <row r="6896" spans="10:12" x14ac:dyDescent="0.25">
      <c r="J6896" s="54"/>
      <c r="L6896" s="56"/>
    </row>
    <row r="6897" spans="10:12" x14ac:dyDescent="0.25">
      <c r="J6897" s="54"/>
      <c r="L6897" s="56"/>
    </row>
    <row r="6898" spans="10:12" x14ac:dyDescent="0.25">
      <c r="J6898" s="54"/>
      <c r="L6898" s="56"/>
    </row>
    <row r="6899" spans="10:12" x14ac:dyDescent="0.25">
      <c r="J6899" s="54"/>
      <c r="L6899" s="56"/>
    </row>
    <row r="6900" spans="10:12" x14ac:dyDescent="0.25">
      <c r="J6900" s="54"/>
      <c r="L6900" s="56"/>
    </row>
    <row r="6901" spans="10:12" x14ac:dyDescent="0.25">
      <c r="J6901" s="54"/>
      <c r="L6901" s="56"/>
    </row>
    <row r="6902" spans="10:12" x14ac:dyDescent="0.25">
      <c r="J6902" s="54"/>
      <c r="L6902" s="56"/>
    </row>
    <row r="6903" spans="10:12" x14ac:dyDescent="0.25">
      <c r="J6903" s="54"/>
      <c r="L6903" s="56"/>
    </row>
    <row r="6904" spans="10:12" x14ac:dyDescent="0.25">
      <c r="J6904" s="54"/>
      <c r="L6904" s="56"/>
    </row>
    <row r="6905" spans="10:12" x14ac:dyDescent="0.25">
      <c r="J6905" s="54"/>
      <c r="L6905" s="56"/>
    </row>
    <row r="6906" spans="10:12" x14ac:dyDescent="0.25">
      <c r="J6906" s="54"/>
      <c r="L6906" s="56"/>
    </row>
    <row r="6907" spans="10:12" x14ac:dyDescent="0.25">
      <c r="J6907" s="54"/>
      <c r="L6907" s="56"/>
    </row>
    <row r="6908" spans="10:12" x14ac:dyDescent="0.25">
      <c r="J6908" s="54"/>
      <c r="L6908" s="56"/>
    </row>
    <row r="6909" spans="10:12" x14ac:dyDescent="0.25">
      <c r="J6909" s="54"/>
      <c r="L6909" s="56"/>
    </row>
    <row r="6910" spans="10:12" x14ac:dyDescent="0.25">
      <c r="J6910" s="54"/>
      <c r="L6910" s="56"/>
    </row>
    <row r="6911" spans="10:12" x14ac:dyDescent="0.25">
      <c r="J6911" s="54"/>
      <c r="L6911" s="56"/>
    </row>
    <row r="6912" spans="10:12" x14ac:dyDescent="0.25">
      <c r="J6912" s="54"/>
      <c r="L6912" s="56"/>
    </row>
    <row r="6913" spans="10:12" x14ac:dyDescent="0.25">
      <c r="J6913" s="54"/>
      <c r="L6913" s="56"/>
    </row>
    <row r="6914" spans="10:12" x14ac:dyDescent="0.25">
      <c r="J6914" s="54"/>
      <c r="L6914" s="56"/>
    </row>
    <row r="6915" spans="10:12" x14ac:dyDescent="0.25">
      <c r="J6915" s="54"/>
      <c r="L6915" s="56"/>
    </row>
    <row r="6916" spans="10:12" x14ac:dyDescent="0.25">
      <c r="J6916" s="54"/>
      <c r="L6916" s="56"/>
    </row>
    <row r="6917" spans="10:12" x14ac:dyDescent="0.25">
      <c r="J6917" s="54"/>
      <c r="L6917" s="56"/>
    </row>
    <row r="6918" spans="10:12" x14ac:dyDescent="0.25">
      <c r="J6918" s="54"/>
      <c r="L6918" s="56"/>
    </row>
    <row r="6919" spans="10:12" x14ac:dyDescent="0.25">
      <c r="J6919" s="54"/>
      <c r="L6919" s="56"/>
    </row>
    <row r="6920" spans="10:12" x14ac:dyDescent="0.25">
      <c r="J6920" s="54"/>
      <c r="L6920" s="56"/>
    </row>
    <row r="6921" spans="10:12" x14ac:dyDescent="0.25">
      <c r="J6921" s="54"/>
      <c r="L6921" s="56"/>
    </row>
    <row r="6922" spans="10:12" x14ac:dyDescent="0.25">
      <c r="J6922" s="54"/>
      <c r="L6922" s="56"/>
    </row>
    <row r="6923" spans="10:12" x14ac:dyDescent="0.25">
      <c r="J6923" s="54"/>
      <c r="L6923" s="56"/>
    </row>
    <row r="6924" spans="10:12" x14ac:dyDescent="0.25">
      <c r="J6924" s="54"/>
      <c r="L6924" s="56"/>
    </row>
    <row r="6925" spans="10:12" x14ac:dyDescent="0.25">
      <c r="J6925" s="54"/>
      <c r="L6925" s="56"/>
    </row>
    <row r="6926" spans="10:12" x14ac:dyDescent="0.25">
      <c r="J6926" s="54"/>
      <c r="L6926" s="56"/>
    </row>
    <row r="6927" spans="10:12" x14ac:dyDescent="0.25">
      <c r="J6927" s="54"/>
      <c r="L6927" s="56"/>
    </row>
    <row r="6928" spans="10:12" x14ac:dyDescent="0.25">
      <c r="J6928" s="54"/>
      <c r="L6928" s="56"/>
    </row>
    <row r="6929" spans="10:12" x14ac:dyDescent="0.25">
      <c r="J6929" s="54"/>
      <c r="L6929" s="56"/>
    </row>
    <row r="6930" spans="10:12" x14ac:dyDescent="0.25">
      <c r="J6930" s="54"/>
      <c r="L6930" s="56"/>
    </row>
    <row r="6931" spans="10:12" x14ac:dyDescent="0.25">
      <c r="J6931" s="54"/>
      <c r="L6931" s="56"/>
    </row>
    <row r="6932" spans="10:12" x14ac:dyDescent="0.25">
      <c r="J6932" s="54"/>
      <c r="L6932" s="56"/>
    </row>
    <row r="6933" spans="10:12" x14ac:dyDescent="0.25">
      <c r="J6933" s="54"/>
      <c r="L6933" s="56"/>
    </row>
    <row r="6934" spans="10:12" x14ac:dyDescent="0.25">
      <c r="J6934" s="54"/>
      <c r="L6934" s="56"/>
    </row>
    <row r="6935" spans="10:12" x14ac:dyDescent="0.25">
      <c r="J6935" s="54"/>
      <c r="L6935" s="56"/>
    </row>
    <row r="6936" spans="10:12" x14ac:dyDescent="0.25">
      <c r="J6936" s="54"/>
      <c r="L6936" s="56"/>
    </row>
    <row r="6937" spans="10:12" x14ac:dyDescent="0.25">
      <c r="J6937" s="54"/>
      <c r="L6937" s="56"/>
    </row>
    <row r="6938" spans="10:12" x14ac:dyDescent="0.25">
      <c r="J6938" s="54"/>
      <c r="L6938" s="56"/>
    </row>
    <row r="6939" spans="10:12" x14ac:dyDescent="0.25">
      <c r="J6939" s="54"/>
      <c r="L6939" s="56"/>
    </row>
    <row r="6940" spans="10:12" x14ac:dyDescent="0.25">
      <c r="J6940" s="54"/>
      <c r="L6940" s="56"/>
    </row>
    <row r="6941" spans="10:12" x14ac:dyDescent="0.25">
      <c r="J6941" s="54"/>
      <c r="L6941" s="56"/>
    </row>
    <row r="6942" spans="10:12" x14ac:dyDescent="0.25">
      <c r="J6942" s="54"/>
      <c r="L6942" s="56"/>
    </row>
    <row r="6943" spans="10:12" x14ac:dyDescent="0.25">
      <c r="J6943" s="54"/>
      <c r="L6943" s="56"/>
    </row>
    <row r="6944" spans="10:12" x14ac:dyDescent="0.25">
      <c r="J6944" s="54"/>
      <c r="L6944" s="56"/>
    </row>
    <row r="6945" spans="10:12" x14ac:dyDescent="0.25">
      <c r="J6945" s="54"/>
      <c r="L6945" s="56"/>
    </row>
    <row r="6946" spans="10:12" x14ac:dyDescent="0.25">
      <c r="J6946" s="54"/>
      <c r="L6946" s="56"/>
    </row>
    <row r="6947" spans="10:12" x14ac:dyDescent="0.25">
      <c r="J6947" s="54"/>
      <c r="L6947" s="56"/>
    </row>
    <row r="6948" spans="10:12" x14ac:dyDescent="0.25">
      <c r="J6948" s="54"/>
      <c r="L6948" s="56"/>
    </row>
    <row r="6949" spans="10:12" x14ac:dyDescent="0.25">
      <c r="J6949" s="54"/>
      <c r="L6949" s="56"/>
    </row>
    <row r="6950" spans="10:12" x14ac:dyDescent="0.25">
      <c r="J6950" s="54"/>
      <c r="L6950" s="56"/>
    </row>
    <row r="6951" spans="10:12" x14ac:dyDescent="0.25">
      <c r="J6951" s="54"/>
      <c r="L6951" s="56"/>
    </row>
    <row r="6952" spans="10:12" x14ac:dyDescent="0.25">
      <c r="J6952" s="54"/>
      <c r="L6952" s="56"/>
    </row>
    <row r="6953" spans="10:12" x14ac:dyDescent="0.25">
      <c r="J6953" s="54"/>
      <c r="L6953" s="56"/>
    </row>
    <row r="6954" spans="10:12" x14ac:dyDescent="0.25">
      <c r="J6954" s="54"/>
      <c r="L6954" s="56"/>
    </row>
    <row r="6955" spans="10:12" x14ac:dyDescent="0.25">
      <c r="J6955" s="54"/>
      <c r="L6955" s="56"/>
    </row>
    <row r="6956" spans="10:12" x14ac:dyDescent="0.25">
      <c r="J6956" s="54"/>
      <c r="L6956" s="56"/>
    </row>
    <row r="6957" spans="10:12" x14ac:dyDescent="0.25">
      <c r="J6957" s="54"/>
      <c r="L6957" s="56"/>
    </row>
    <row r="6958" spans="10:12" x14ac:dyDescent="0.25">
      <c r="J6958" s="54"/>
      <c r="L6958" s="56"/>
    </row>
    <row r="6959" spans="10:12" x14ac:dyDescent="0.25">
      <c r="J6959" s="54"/>
      <c r="L6959" s="56"/>
    </row>
    <row r="6960" spans="10:12" x14ac:dyDescent="0.25">
      <c r="J6960" s="54"/>
      <c r="L6960" s="56"/>
    </row>
    <row r="6961" spans="10:12" x14ac:dyDescent="0.25">
      <c r="J6961" s="54"/>
      <c r="L6961" s="56"/>
    </row>
    <row r="6962" spans="10:12" x14ac:dyDescent="0.25">
      <c r="J6962" s="54"/>
      <c r="L6962" s="56"/>
    </row>
    <row r="6963" spans="10:12" x14ac:dyDescent="0.25">
      <c r="J6963" s="54"/>
      <c r="L6963" s="56"/>
    </row>
    <row r="6964" spans="10:12" x14ac:dyDescent="0.25">
      <c r="J6964" s="54"/>
      <c r="L6964" s="56"/>
    </row>
    <row r="6965" spans="10:12" x14ac:dyDescent="0.25">
      <c r="J6965" s="54"/>
      <c r="L6965" s="56"/>
    </row>
    <row r="6966" spans="10:12" x14ac:dyDescent="0.25">
      <c r="J6966" s="54"/>
      <c r="L6966" s="56"/>
    </row>
    <row r="6967" spans="10:12" x14ac:dyDescent="0.25">
      <c r="J6967" s="54"/>
      <c r="L6967" s="56"/>
    </row>
    <row r="6968" spans="10:12" x14ac:dyDescent="0.25">
      <c r="J6968" s="54"/>
      <c r="L6968" s="56"/>
    </row>
    <row r="6969" spans="10:12" x14ac:dyDescent="0.25">
      <c r="J6969" s="54"/>
      <c r="L6969" s="56"/>
    </row>
    <row r="6970" spans="10:12" x14ac:dyDescent="0.25">
      <c r="J6970" s="54"/>
      <c r="L6970" s="56"/>
    </row>
    <row r="6971" spans="10:12" x14ac:dyDescent="0.25">
      <c r="J6971" s="54"/>
      <c r="L6971" s="56"/>
    </row>
    <row r="6972" spans="10:12" x14ac:dyDescent="0.25">
      <c r="J6972" s="54"/>
      <c r="L6972" s="56"/>
    </row>
    <row r="6973" spans="10:12" x14ac:dyDescent="0.25">
      <c r="J6973" s="54"/>
      <c r="L6973" s="56"/>
    </row>
    <row r="6974" spans="10:12" x14ac:dyDescent="0.25">
      <c r="J6974" s="54"/>
      <c r="L6974" s="56"/>
    </row>
    <row r="6975" spans="10:12" x14ac:dyDescent="0.25">
      <c r="J6975" s="54"/>
      <c r="L6975" s="56"/>
    </row>
    <row r="6976" spans="10:12" x14ac:dyDescent="0.25">
      <c r="J6976" s="54"/>
      <c r="L6976" s="56"/>
    </row>
    <row r="6977" spans="10:12" x14ac:dyDescent="0.25">
      <c r="J6977" s="54"/>
      <c r="L6977" s="56"/>
    </row>
    <row r="6978" spans="10:12" x14ac:dyDescent="0.25">
      <c r="J6978" s="54"/>
      <c r="L6978" s="56"/>
    </row>
    <row r="6979" spans="10:12" x14ac:dyDescent="0.25">
      <c r="J6979" s="54"/>
      <c r="L6979" s="56"/>
    </row>
    <row r="6980" spans="10:12" x14ac:dyDescent="0.25">
      <c r="J6980" s="54"/>
      <c r="L6980" s="56"/>
    </row>
    <row r="6981" spans="10:12" x14ac:dyDescent="0.25">
      <c r="J6981" s="54"/>
      <c r="L6981" s="56"/>
    </row>
    <row r="6982" spans="10:12" x14ac:dyDescent="0.25">
      <c r="J6982" s="54"/>
      <c r="L6982" s="56"/>
    </row>
    <row r="6983" spans="10:12" x14ac:dyDescent="0.25">
      <c r="J6983" s="54"/>
      <c r="L6983" s="56"/>
    </row>
    <row r="6984" spans="10:12" x14ac:dyDescent="0.25">
      <c r="J6984" s="54"/>
      <c r="L6984" s="56"/>
    </row>
    <row r="6985" spans="10:12" x14ac:dyDescent="0.25">
      <c r="J6985" s="54"/>
      <c r="L6985" s="56"/>
    </row>
    <row r="6986" spans="10:12" x14ac:dyDescent="0.25">
      <c r="J6986" s="54"/>
      <c r="L6986" s="56"/>
    </row>
    <row r="6987" spans="10:12" x14ac:dyDescent="0.25">
      <c r="J6987" s="54"/>
      <c r="L6987" s="56"/>
    </row>
    <row r="6988" spans="10:12" x14ac:dyDescent="0.25">
      <c r="J6988" s="54"/>
      <c r="L6988" s="56"/>
    </row>
    <row r="6989" spans="10:12" x14ac:dyDescent="0.25">
      <c r="J6989" s="54"/>
      <c r="L6989" s="56"/>
    </row>
    <row r="6990" spans="10:12" x14ac:dyDescent="0.25">
      <c r="J6990" s="54"/>
      <c r="L6990" s="56"/>
    </row>
    <row r="6991" spans="10:12" x14ac:dyDescent="0.25">
      <c r="J6991" s="54"/>
      <c r="L6991" s="56"/>
    </row>
    <row r="6992" spans="10:12" x14ac:dyDescent="0.25">
      <c r="J6992" s="54"/>
      <c r="L6992" s="56"/>
    </row>
    <row r="6993" spans="10:12" x14ac:dyDescent="0.25">
      <c r="J6993" s="54"/>
      <c r="L6993" s="56"/>
    </row>
    <row r="6994" spans="10:12" x14ac:dyDescent="0.25">
      <c r="J6994" s="54"/>
      <c r="L6994" s="56"/>
    </row>
    <row r="6995" spans="10:12" x14ac:dyDescent="0.25">
      <c r="J6995" s="54"/>
      <c r="L6995" s="56"/>
    </row>
    <row r="6996" spans="10:12" x14ac:dyDescent="0.25">
      <c r="J6996" s="54"/>
      <c r="L6996" s="56"/>
    </row>
    <row r="6997" spans="10:12" x14ac:dyDescent="0.25">
      <c r="J6997" s="54"/>
      <c r="L6997" s="56"/>
    </row>
    <row r="6998" spans="10:12" x14ac:dyDescent="0.25">
      <c r="J6998" s="54"/>
      <c r="L6998" s="56"/>
    </row>
    <row r="6999" spans="10:12" x14ac:dyDescent="0.25">
      <c r="J6999" s="54"/>
      <c r="L6999" s="56"/>
    </row>
    <row r="7000" spans="10:12" x14ac:dyDescent="0.25">
      <c r="J7000" s="54"/>
      <c r="L7000" s="56"/>
    </row>
    <row r="7001" spans="10:12" x14ac:dyDescent="0.25">
      <c r="J7001" s="54"/>
      <c r="L7001" s="56"/>
    </row>
    <row r="7002" spans="10:12" x14ac:dyDescent="0.25">
      <c r="J7002" s="54"/>
      <c r="L7002" s="56"/>
    </row>
    <row r="7003" spans="10:12" x14ac:dyDescent="0.25">
      <c r="J7003" s="54"/>
      <c r="L7003" s="56"/>
    </row>
    <row r="7004" spans="10:12" x14ac:dyDescent="0.25">
      <c r="J7004" s="54"/>
      <c r="L7004" s="56"/>
    </row>
    <row r="7005" spans="10:12" x14ac:dyDescent="0.25">
      <c r="J7005" s="54"/>
      <c r="L7005" s="56"/>
    </row>
    <row r="7006" spans="10:12" x14ac:dyDescent="0.25">
      <c r="J7006" s="54"/>
      <c r="L7006" s="56"/>
    </row>
    <row r="7007" spans="10:12" x14ac:dyDescent="0.25">
      <c r="J7007" s="54"/>
      <c r="L7007" s="56"/>
    </row>
    <row r="7008" spans="10:12" x14ac:dyDescent="0.25">
      <c r="J7008" s="54"/>
      <c r="L7008" s="56"/>
    </row>
    <row r="7009" spans="10:12" x14ac:dyDescent="0.25">
      <c r="J7009" s="54"/>
      <c r="L7009" s="56"/>
    </row>
    <row r="7010" spans="10:12" x14ac:dyDescent="0.25">
      <c r="J7010" s="54"/>
      <c r="L7010" s="56"/>
    </row>
    <row r="7011" spans="10:12" x14ac:dyDescent="0.25">
      <c r="J7011" s="54"/>
      <c r="L7011" s="56"/>
    </row>
    <row r="7012" spans="10:12" x14ac:dyDescent="0.25">
      <c r="J7012" s="54"/>
      <c r="L7012" s="56"/>
    </row>
    <row r="7013" spans="10:12" x14ac:dyDescent="0.25">
      <c r="J7013" s="54"/>
      <c r="L7013" s="56"/>
    </row>
    <row r="7014" spans="10:12" x14ac:dyDescent="0.25">
      <c r="J7014" s="54"/>
      <c r="L7014" s="56"/>
    </row>
    <row r="7015" spans="10:12" x14ac:dyDescent="0.25">
      <c r="J7015" s="54"/>
      <c r="L7015" s="56"/>
    </row>
    <row r="7016" spans="10:12" x14ac:dyDescent="0.25">
      <c r="J7016" s="54"/>
      <c r="L7016" s="56"/>
    </row>
    <row r="7017" spans="10:12" x14ac:dyDescent="0.25">
      <c r="J7017" s="54"/>
      <c r="L7017" s="56"/>
    </row>
    <row r="7018" spans="10:12" x14ac:dyDescent="0.25">
      <c r="J7018" s="54"/>
      <c r="L7018" s="56"/>
    </row>
    <row r="7019" spans="10:12" x14ac:dyDescent="0.25">
      <c r="J7019" s="54"/>
      <c r="L7019" s="56"/>
    </row>
    <row r="7020" spans="10:12" x14ac:dyDescent="0.25">
      <c r="J7020" s="54"/>
      <c r="L7020" s="56"/>
    </row>
    <row r="7021" spans="10:12" x14ac:dyDescent="0.25">
      <c r="J7021" s="54"/>
      <c r="L7021" s="56"/>
    </row>
    <row r="7022" spans="10:12" x14ac:dyDescent="0.25">
      <c r="J7022" s="54"/>
      <c r="L7022" s="56"/>
    </row>
    <row r="7023" spans="10:12" x14ac:dyDescent="0.25">
      <c r="J7023" s="54"/>
      <c r="L7023" s="56"/>
    </row>
    <row r="7024" spans="10:12" x14ac:dyDescent="0.25">
      <c r="J7024" s="54"/>
      <c r="L7024" s="56"/>
    </row>
    <row r="7025" spans="10:12" x14ac:dyDescent="0.25">
      <c r="J7025" s="54"/>
      <c r="L7025" s="56"/>
    </row>
    <row r="7026" spans="10:12" x14ac:dyDescent="0.25">
      <c r="J7026" s="54"/>
      <c r="L7026" s="56"/>
    </row>
    <row r="7027" spans="10:12" x14ac:dyDescent="0.25">
      <c r="J7027" s="54"/>
      <c r="L7027" s="56"/>
    </row>
    <row r="7028" spans="10:12" x14ac:dyDescent="0.25">
      <c r="J7028" s="54"/>
      <c r="L7028" s="56"/>
    </row>
    <row r="7029" spans="10:12" x14ac:dyDescent="0.25">
      <c r="J7029" s="54"/>
      <c r="L7029" s="56"/>
    </row>
    <row r="7030" spans="10:12" x14ac:dyDescent="0.25">
      <c r="J7030" s="54"/>
      <c r="L7030" s="56"/>
    </row>
    <row r="7031" spans="10:12" x14ac:dyDescent="0.25">
      <c r="J7031" s="54"/>
      <c r="L7031" s="56"/>
    </row>
    <row r="7032" spans="10:12" x14ac:dyDescent="0.25">
      <c r="J7032" s="54"/>
      <c r="L7032" s="56"/>
    </row>
    <row r="7033" spans="10:12" x14ac:dyDescent="0.25">
      <c r="J7033" s="54"/>
      <c r="L7033" s="56"/>
    </row>
    <row r="7034" spans="10:12" x14ac:dyDescent="0.25">
      <c r="J7034" s="54"/>
      <c r="L7034" s="56"/>
    </row>
    <row r="7035" spans="10:12" x14ac:dyDescent="0.25">
      <c r="J7035" s="54"/>
      <c r="L7035" s="56"/>
    </row>
    <row r="7036" spans="10:12" x14ac:dyDescent="0.25">
      <c r="J7036" s="54"/>
      <c r="L7036" s="56"/>
    </row>
    <row r="7037" spans="10:12" x14ac:dyDescent="0.25">
      <c r="J7037" s="54"/>
      <c r="L7037" s="56"/>
    </row>
    <row r="7038" spans="10:12" x14ac:dyDescent="0.25">
      <c r="J7038" s="54"/>
      <c r="L7038" s="56"/>
    </row>
    <row r="7039" spans="10:12" x14ac:dyDescent="0.25">
      <c r="J7039" s="54"/>
      <c r="L7039" s="56"/>
    </row>
    <row r="7040" spans="10:12" x14ac:dyDescent="0.25">
      <c r="J7040" s="54"/>
      <c r="L7040" s="56"/>
    </row>
    <row r="7041" spans="10:12" x14ac:dyDescent="0.25">
      <c r="J7041" s="54"/>
      <c r="L7041" s="56"/>
    </row>
    <row r="7042" spans="10:12" x14ac:dyDescent="0.25">
      <c r="J7042" s="54"/>
      <c r="L7042" s="56"/>
    </row>
    <row r="7043" spans="10:12" x14ac:dyDescent="0.25">
      <c r="J7043" s="54"/>
      <c r="L7043" s="56"/>
    </row>
    <row r="7044" spans="10:12" x14ac:dyDescent="0.25">
      <c r="J7044" s="54"/>
      <c r="L7044" s="56"/>
    </row>
    <row r="7045" spans="10:12" x14ac:dyDescent="0.25">
      <c r="J7045" s="54"/>
      <c r="L7045" s="56"/>
    </row>
    <row r="7046" spans="10:12" x14ac:dyDescent="0.25">
      <c r="J7046" s="54"/>
      <c r="L7046" s="56"/>
    </row>
    <row r="7047" spans="10:12" x14ac:dyDescent="0.25">
      <c r="J7047" s="54"/>
      <c r="L7047" s="56"/>
    </row>
    <row r="7048" spans="10:12" x14ac:dyDescent="0.25">
      <c r="J7048" s="54"/>
      <c r="L7048" s="56"/>
    </row>
    <row r="7049" spans="10:12" x14ac:dyDescent="0.25">
      <c r="J7049" s="54"/>
      <c r="L7049" s="56"/>
    </row>
    <row r="7050" spans="10:12" x14ac:dyDescent="0.25">
      <c r="J7050" s="54"/>
      <c r="L7050" s="56"/>
    </row>
    <row r="7051" spans="10:12" x14ac:dyDescent="0.25">
      <c r="J7051" s="54"/>
      <c r="L7051" s="56"/>
    </row>
    <row r="7052" spans="10:12" x14ac:dyDescent="0.25">
      <c r="J7052" s="54"/>
      <c r="L7052" s="56"/>
    </row>
    <row r="7053" spans="10:12" x14ac:dyDescent="0.25">
      <c r="J7053" s="54"/>
      <c r="L7053" s="56"/>
    </row>
    <row r="7054" spans="10:12" x14ac:dyDescent="0.25">
      <c r="J7054" s="54"/>
      <c r="L7054" s="56"/>
    </row>
    <row r="7055" spans="10:12" x14ac:dyDescent="0.25">
      <c r="J7055" s="54"/>
      <c r="L7055" s="56"/>
    </row>
    <row r="7056" spans="10:12" x14ac:dyDescent="0.25">
      <c r="J7056" s="54"/>
      <c r="L7056" s="56"/>
    </row>
    <row r="7057" spans="10:12" x14ac:dyDescent="0.25">
      <c r="J7057" s="54"/>
      <c r="L7057" s="56"/>
    </row>
    <row r="7058" spans="10:12" x14ac:dyDescent="0.25">
      <c r="J7058" s="54"/>
      <c r="L7058" s="56"/>
    </row>
    <row r="7059" spans="10:12" x14ac:dyDescent="0.25">
      <c r="J7059" s="54"/>
      <c r="L7059" s="56"/>
    </row>
    <row r="7060" spans="10:12" x14ac:dyDescent="0.25">
      <c r="J7060" s="54"/>
      <c r="L7060" s="56"/>
    </row>
    <row r="7061" spans="10:12" x14ac:dyDescent="0.25">
      <c r="J7061" s="54"/>
      <c r="L7061" s="56"/>
    </row>
    <row r="7062" spans="10:12" x14ac:dyDescent="0.25">
      <c r="J7062" s="54"/>
      <c r="L7062" s="56"/>
    </row>
    <row r="7063" spans="10:12" x14ac:dyDescent="0.25">
      <c r="J7063" s="54"/>
      <c r="L7063" s="56"/>
    </row>
    <row r="7064" spans="10:12" x14ac:dyDescent="0.25">
      <c r="J7064" s="54"/>
      <c r="L7064" s="56"/>
    </row>
    <row r="7065" spans="10:12" x14ac:dyDescent="0.25">
      <c r="J7065" s="54"/>
      <c r="L7065" s="56"/>
    </row>
    <row r="7066" spans="10:12" x14ac:dyDescent="0.25">
      <c r="J7066" s="54"/>
      <c r="L7066" s="56"/>
    </row>
    <row r="7067" spans="10:12" x14ac:dyDescent="0.25">
      <c r="J7067" s="54"/>
      <c r="L7067" s="56"/>
    </row>
    <row r="7068" spans="10:12" x14ac:dyDescent="0.25">
      <c r="J7068" s="54"/>
      <c r="L7068" s="56"/>
    </row>
    <row r="7069" spans="10:12" x14ac:dyDescent="0.25">
      <c r="J7069" s="54"/>
      <c r="L7069" s="56"/>
    </row>
    <row r="7070" spans="10:12" x14ac:dyDescent="0.25">
      <c r="J7070" s="54"/>
      <c r="L7070" s="56"/>
    </row>
    <row r="7071" spans="10:12" x14ac:dyDescent="0.25">
      <c r="J7071" s="54"/>
      <c r="L7071" s="56"/>
    </row>
    <row r="7072" spans="10:12" x14ac:dyDescent="0.25">
      <c r="J7072" s="54"/>
      <c r="L7072" s="56"/>
    </row>
    <row r="7073" spans="10:12" x14ac:dyDescent="0.25">
      <c r="J7073" s="54"/>
      <c r="L7073" s="56"/>
    </row>
    <row r="7074" spans="10:12" x14ac:dyDescent="0.25">
      <c r="J7074" s="54"/>
      <c r="L7074" s="56"/>
    </row>
    <row r="7075" spans="10:12" x14ac:dyDescent="0.25">
      <c r="J7075" s="54"/>
      <c r="L7075" s="56"/>
    </row>
    <row r="7076" spans="10:12" x14ac:dyDescent="0.25">
      <c r="J7076" s="54"/>
      <c r="L7076" s="56"/>
    </row>
    <row r="7077" spans="10:12" x14ac:dyDescent="0.25">
      <c r="J7077" s="54"/>
      <c r="L7077" s="56"/>
    </row>
    <row r="7078" spans="10:12" x14ac:dyDescent="0.25">
      <c r="J7078" s="54"/>
      <c r="L7078" s="56"/>
    </row>
    <row r="7079" spans="10:12" x14ac:dyDescent="0.25">
      <c r="J7079" s="54"/>
      <c r="L7079" s="56"/>
    </row>
    <row r="7080" spans="10:12" x14ac:dyDescent="0.25">
      <c r="J7080" s="54"/>
      <c r="L7080" s="56"/>
    </row>
    <row r="7081" spans="10:12" x14ac:dyDescent="0.25">
      <c r="J7081" s="54"/>
      <c r="L7081" s="56"/>
    </row>
    <row r="7082" spans="10:12" x14ac:dyDescent="0.25">
      <c r="J7082" s="54"/>
      <c r="L7082" s="56"/>
    </row>
    <row r="7083" spans="10:12" x14ac:dyDescent="0.25">
      <c r="J7083" s="54"/>
      <c r="L7083" s="56"/>
    </row>
    <row r="7084" spans="10:12" x14ac:dyDescent="0.25">
      <c r="J7084" s="54"/>
      <c r="L7084" s="56"/>
    </row>
    <row r="7085" spans="10:12" x14ac:dyDescent="0.25">
      <c r="J7085" s="54"/>
      <c r="L7085" s="56"/>
    </row>
    <row r="7086" spans="10:12" x14ac:dyDescent="0.25">
      <c r="J7086" s="54"/>
      <c r="L7086" s="56"/>
    </row>
    <row r="7087" spans="10:12" x14ac:dyDescent="0.25">
      <c r="J7087" s="54"/>
      <c r="L7087" s="56"/>
    </row>
    <row r="7088" spans="10:12" x14ac:dyDescent="0.25">
      <c r="J7088" s="54"/>
      <c r="L7088" s="56"/>
    </row>
    <row r="7089" spans="10:12" x14ac:dyDescent="0.25">
      <c r="J7089" s="54"/>
      <c r="L7089" s="56"/>
    </row>
    <row r="7090" spans="10:12" x14ac:dyDescent="0.25">
      <c r="J7090" s="54"/>
      <c r="L7090" s="56"/>
    </row>
    <row r="7091" spans="10:12" x14ac:dyDescent="0.25">
      <c r="J7091" s="54"/>
      <c r="L7091" s="56"/>
    </row>
    <row r="7092" spans="10:12" x14ac:dyDescent="0.25">
      <c r="J7092" s="54"/>
      <c r="L7092" s="56"/>
    </row>
    <row r="7093" spans="10:12" x14ac:dyDescent="0.25">
      <c r="J7093" s="54"/>
      <c r="L7093" s="56"/>
    </row>
    <row r="7094" spans="10:12" x14ac:dyDescent="0.25">
      <c r="J7094" s="54"/>
      <c r="L7094" s="56"/>
    </row>
    <row r="7095" spans="10:12" x14ac:dyDescent="0.25">
      <c r="J7095" s="54"/>
      <c r="L7095" s="56"/>
    </row>
    <row r="7096" spans="10:12" x14ac:dyDescent="0.25">
      <c r="J7096" s="54"/>
      <c r="L7096" s="56"/>
    </row>
    <row r="7097" spans="10:12" x14ac:dyDescent="0.25">
      <c r="J7097" s="54"/>
      <c r="L7097" s="56"/>
    </row>
    <row r="7098" spans="10:12" x14ac:dyDescent="0.25">
      <c r="J7098" s="54"/>
      <c r="L7098" s="56"/>
    </row>
    <row r="7099" spans="10:12" x14ac:dyDescent="0.25">
      <c r="J7099" s="54"/>
      <c r="L7099" s="56"/>
    </row>
    <row r="7100" spans="10:12" x14ac:dyDescent="0.25">
      <c r="J7100" s="54"/>
      <c r="L7100" s="56"/>
    </row>
    <row r="7101" spans="10:12" x14ac:dyDescent="0.25">
      <c r="J7101" s="54"/>
      <c r="L7101" s="56"/>
    </row>
    <row r="7102" spans="10:12" x14ac:dyDescent="0.25">
      <c r="J7102" s="54"/>
      <c r="L7102" s="56"/>
    </row>
    <row r="7103" spans="10:12" x14ac:dyDescent="0.25">
      <c r="J7103" s="54"/>
      <c r="L7103" s="56"/>
    </row>
    <row r="7104" spans="10:12" x14ac:dyDescent="0.25">
      <c r="J7104" s="54"/>
      <c r="L7104" s="56"/>
    </row>
    <row r="7105" spans="10:12" x14ac:dyDescent="0.25">
      <c r="J7105" s="54"/>
      <c r="L7105" s="56"/>
    </row>
    <row r="7106" spans="10:12" x14ac:dyDescent="0.25">
      <c r="J7106" s="54"/>
      <c r="L7106" s="56"/>
    </row>
    <row r="7107" spans="10:12" x14ac:dyDescent="0.25">
      <c r="J7107" s="54"/>
      <c r="L7107" s="56"/>
    </row>
    <row r="7108" spans="10:12" x14ac:dyDescent="0.25">
      <c r="J7108" s="54"/>
      <c r="L7108" s="56"/>
    </row>
    <row r="7109" spans="10:12" x14ac:dyDescent="0.25">
      <c r="J7109" s="54"/>
      <c r="L7109" s="56"/>
    </row>
    <row r="7110" spans="10:12" x14ac:dyDescent="0.25">
      <c r="J7110" s="54"/>
      <c r="L7110" s="56"/>
    </row>
    <row r="7111" spans="10:12" x14ac:dyDescent="0.25">
      <c r="J7111" s="54"/>
      <c r="L7111" s="56"/>
    </row>
    <row r="7112" spans="10:12" x14ac:dyDescent="0.25">
      <c r="J7112" s="54"/>
      <c r="L7112" s="56"/>
    </row>
    <row r="7113" spans="10:12" x14ac:dyDescent="0.25">
      <c r="J7113" s="54"/>
      <c r="L7113" s="56"/>
    </row>
    <row r="7114" spans="10:12" x14ac:dyDescent="0.25">
      <c r="J7114" s="54"/>
      <c r="L7114" s="56"/>
    </row>
    <row r="7115" spans="10:12" x14ac:dyDescent="0.25">
      <c r="J7115" s="54"/>
      <c r="L7115" s="56"/>
    </row>
    <row r="7116" spans="10:12" x14ac:dyDescent="0.25">
      <c r="J7116" s="54"/>
      <c r="L7116" s="56"/>
    </row>
    <row r="7117" spans="10:12" x14ac:dyDescent="0.25">
      <c r="J7117" s="54"/>
      <c r="L7117" s="56"/>
    </row>
    <row r="7118" spans="10:12" x14ac:dyDescent="0.25">
      <c r="J7118" s="54"/>
      <c r="L7118" s="56"/>
    </row>
    <row r="7119" spans="10:12" x14ac:dyDescent="0.25">
      <c r="J7119" s="54"/>
      <c r="L7119" s="56"/>
    </row>
    <row r="7120" spans="10:12" x14ac:dyDescent="0.25">
      <c r="J7120" s="54"/>
      <c r="L7120" s="56"/>
    </row>
    <row r="7121" spans="10:12" x14ac:dyDescent="0.25">
      <c r="J7121" s="54"/>
      <c r="L7121" s="56"/>
    </row>
    <row r="7122" spans="10:12" x14ac:dyDescent="0.25">
      <c r="J7122" s="54"/>
      <c r="L7122" s="56"/>
    </row>
    <row r="7123" spans="10:12" x14ac:dyDescent="0.25">
      <c r="J7123" s="54"/>
      <c r="L7123" s="56"/>
    </row>
    <row r="7124" spans="10:12" x14ac:dyDescent="0.25">
      <c r="J7124" s="54"/>
      <c r="L7124" s="56"/>
    </row>
    <row r="7125" spans="10:12" x14ac:dyDescent="0.25">
      <c r="J7125" s="54"/>
      <c r="L7125" s="56"/>
    </row>
    <row r="7126" spans="10:12" x14ac:dyDescent="0.25">
      <c r="J7126" s="54"/>
      <c r="L7126" s="56"/>
    </row>
    <row r="7127" spans="10:12" x14ac:dyDescent="0.25">
      <c r="J7127" s="54"/>
      <c r="L7127" s="56"/>
    </row>
    <row r="7128" spans="10:12" x14ac:dyDescent="0.25">
      <c r="J7128" s="54"/>
      <c r="L7128" s="56"/>
    </row>
    <row r="7129" spans="10:12" x14ac:dyDescent="0.25">
      <c r="J7129" s="54"/>
      <c r="L7129" s="56"/>
    </row>
    <row r="7130" spans="10:12" x14ac:dyDescent="0.25">
      <c r="J7130" s="54"/>
      <c r="L7130" s="56"/>
    </row>
    <row r="7131" spans="10:12" x14ac:dyDescent="0.25">
      <c r="J7131" s="54"/>
      <c r="L7131" s="56"/>
    </row>
    <row r="7132" spans="10:12" x14ac:dyDescent="0.25">
      <c r="J7132" s="54"/>
      <c r="L7132" s="56"/>
    </row>
    <row r="7133" spans="10:12" x14ac:dyDescent="0.25">
      <c r="J7133" s="54"/>
      <c r="L7133" s="56"/>
    </row>
    <row r="7134" spans="10:12" x14ac:dyDescent="0.25">
      <c r="J7134" s="54"/>
      <c r="L7134" s="56"/>
    </row>
    <row r="7135" spans="10:12" x14ac:dyDescent="0.25">
      <c r="J7135" s="54"/>
      <c r="L7135" s="56"/>
    </row>
    <row r="7136" spans="10:12" x14ac:dyDescent="0.25">
      <c r="J7136" s="54"/>
      <c r="L7136" s="56"/>
    </row>
    <row r="7137" spans="10:12" x14ac:dyDescent="0.25">
      <c r="J7137" s="54"/>
      <c r="L7137" s="56"/>
    </row>
    <row r="7138" spans="10:12" x14ac:dyDescent="0.25">
      <c r="J7138" s="54"/>
      <c r="L7138" s="56"/>
    </row>
    <row r="7139" spans="10:12" x14ac:dyDescent="0.25">
      <c r="J7139" s="54"/>
      <c r="L7139" s="56"/>
    </row>
    <row r="7140" spans="10:12" x14ac:dyDescent="0.25">
      <c r="J7140" s="54"/>
      <c r="L7140" s="56"/>
    </row>
    <row r="7141" spans="10:12" x14ac:dyDescent="0.25">
      <c r="J7141" s="54"/>
      <c r="L7141" s="56"/>
    </row>
    <row r="7142" spans="10:12" x14ac:dyDescent="0.25">
      <c r="J7142" s="54"/>
      <c r="L7142" s="56"/>
    </row>
    <row r="7143" spans="10:12" x14ac:dyDescent="0.25">
      <c r="J7143" s="54"/>
      <c r="L7143" s="56"/>
    </row>
    <row r="7144" spans="10:12" x14ac:dyDescent="0.25">
      <c r="J7144" s="54"/>
      <c r="L7144" s="56"/>
    </row>
    <row r="7145" spans="10:12" x14ac:dyDescent="0.25">
      <c r="J7145" s="54"/>
      <c r="L7145" s="56"/>
    </row>
    <row r="7146" spans="10:12" x14ac:dyDescent="0.25">
      <c r="J7146" s="54"/>
      <c r="L7146" s="56"/>
    </row>
    <row r="7147" spans="10:12" x14ac:dyDescent="0.25">
      <c r="J7147" s="54"/>
      <c r="L7147" s="56"/>
    </row>
    <row r="7148" spans="10:12" x14ac:dyDescent="0.25">
      <c r="J7148" s="54"/>
      <c r="L7148" s="56"/>
    </row>
    <row r="7149" spans="10:12" x14ac:dyDescent="0.25">
      <c r="J7149" s="54"/>
      <c r="L7149" s="56"/>
    </row>
    <row r="7150" spans="10:12" x14ac:dyDescent="0.25">
      <c r="J7150" s="54"/>
      <c r="L7150" s="56"/>
    </row>
    <row r="7151" spans="10:12" x14ac:dyDescent="0.25">
      <c r="J7151" s="54"/>
      <c r="L7151" s="56"/>
    </row>
    <row r="7152" spans="10:12" x14ac:dyDescent="0.25">
      <c r="J7152" s="54"/>
      <c r="L7152" s="56"/>
    </row>
    <row r="7153" spans="10:12" x14ac:dyDescent="0.25">
      <c r="J7153" s="54"/>
      <c r="L7153" s="56"/>
    </row>
    <row r="7154" spans="10:12" x14ac:dyDescent="0.25">
      <c r="J7154" s="54"/>
      <c r="L7154" s="56"/>
    </row>
    <row r="7155" spans="10:12" x14ac:dyDescent="0.25">
      <c r="J7155" s="54"/>
      <c r="L7155" s="56"/>
    </row>
    <row r="7156" spans="10:12" x14ac:dyDescent="0.25">
      <c r="J7156" s="54"/>
      <c r="L7156" s="56"/>
    </row>
    <row r="7157" spans="10:12" x14ac:dyDescent="0.25">
      <c r="J7157" s="54"/>
      <c r="L7157" s="56"/>
    </row>
    <row r="7158" spans="10:12" x14ac:dyDescent="0.25">
      <c r="J7158" s="54"/>
      <c r="L7158" s="56"/>
    </row>
    <row r="7159" spans="10:12" x14ac:dyDescent="0.25">
      <c r="J7159" s="54"/>
      <c r="L7159" s="56"/>
    </row>
    <row r="7160" spans="10:12" x14ac:dyDescent="0.25">
      <c r="J7160" s="54"/>
      <c r="L7160" s="56"/>
    </row>
    <row r="7161" spans="10:12" x14ac:dyDescent="0.25">
      <c r="J7161" s="54"/>
      <c r="L7161" s="56"/>
    </row>
    <row r="7162" spans="10:12" x14ac:dyDescent="0.25">
      <c r="J7162" s="54"/>
      <c r="L7162" s="56"/>
    </row>
    <row r="7163" spans="10:12" x14ac:dyDescent="0.25">
      <c r="J7163" s="54"/>
      <c r="L7163" s="56"/>
    </row>
    <row r="7164" spans="10:12" x14ac:dyDescent="0.25">
      <c r="J7164" s="54"/>
      <c r="L7164" s="56"/>
    </row>
    <row r="7165" spans="10:12" x14ac:dyDescent="0.25">
      <c r="J7165" s="54"/>
      <c r="L7165" s="56"/>
    </row>
    <row r="7166" spans="10:12" x14ac:dyDescent="0.25">
      <c r="J7166" s="54"/>
      <c r="L7166" s="56"/>
    </row>
    <row r="7167" spans="10:12" x14ac:dyDescent="0.25">
      <c r="J7167" s="54"/>
      <c r="L7167" s="56"/>
    </row>
    <row r="7168" spans="10:12" x14ac:dyDescent="0.25">
      <c r="J7168" s="54"/>
      <c r="L7168" s="56"/>
    </row>
    <row r="7169" spans="10:12" x14ac:dyDescent="0.25">
      <c r="J7169" s="54"/>
      <c r="L7169" s="56"/>
    </row>
    <row r="7170" spans="10:12" x14ac:dyDescent="0.25">
      <c r="J7170" s="54"/>
      <c r="L7170" s="56"/>
    </row>
    <row r="7171" spans="10:12" x14ac:dyDescent="0.25">
      <c r="J7171" s="54"/>
      <c r="L7171" s="56"/>
    </row>
    <row r="7172" spans="10:12" x14ac:dyDescent="0.25">
      <c r="J7172" s="54"/>
      <c r="L7172" s="56"/>
    </row>
    <row r="7173" spans="10:12" x14ac:dyDescent="0.25">
      <c r="J7173" s="54"/>
      <c r="L7173" s="56"/>
    </row>
    <row r="7174" spans="10:12" x14ac:dyDescent="0.25">
      <c r="J7174" s="54"/>
      <c r="L7174" s="56"/>
    </row>
    <row r="7175" spans="10:12" x14ac:dyDescent="0.25">
      <c r="J7175" s="54"/>
      <c r="L7175" s="56"/>
    </row>
    <row r="7176" spans="10:12" x14ac:dyDescent="0.25">
      <c r="J7176" s="54"/>
      <c r="L7176" s="56"/>
    </row>
    <row r="7177" spans="10:12" x14ac:dyDescent="0.25">
      <c r="J7177" s="54"/>
      <c r="L7177" s="56"/>
    </row>
    <row r="7178" spans="10:12" x14ac:dyDescent="0.25">
      <c r="J7178" s="54"/>
      <c r="L7178" s="56"/>
    </row>
    <row r="7179" spans="10:12" x14ac:dyDescent="0.25">
      <c r="J7179" s="54"/>
      <c r="L7179" s="56"/>
    </row>
    <row r="7180" spans="10:12" x14ac:dyDescent="0.25">
      <c r="J7180" s="54"/>
      <c r="L7180" s="56"/>
    </row>
    <row r="7181" spans="10:12" x14ac:dyDescent="0.25">
      <c r="J7181" s="54"/>
      <c r="L7181" s="56"/>
    </row>
    <row r="7182" spans="10:12" x14ac:dyDescent="0.25">
      <c r="J7182" s="54"/>
      <c r="L7182" s="56"/>
    </row>
    <row r="7183" spans="10:12" x14ac:dyDescent="0.25">
      <c r="J7183" s="54"/>
      <c r="L7183" s="56"/>
    </row>
    <row r="7184" spans="10:12" x14ac:dyDescent="0.25">
      <c r="J7184" s="54"/>
      <c r="L7184" s="56"/>
    </row>
    <row r="7185" spans="10:12" x14ac:dyDescent="0.25">
      <c r="J7185" s="54"/>
      <c r="L7185" s="56"/>
    </row>
    <row r="7186" spans="10:12" x14ac:dyDescent="0.25">
      <c r="J7186" s="54"/>
      <c r="L7186" s="56"/>
    </row>
    <row r="7187" spans="10:12" x14ac:dyDescent="0.25">
      <c r="J7187" s="54"/>
      <c r="L7187" s="56"/>
    </row>
    <row r="7188" spans="10:12" x14ac:dyDescent="0.25">
      <c r="J7188" s="54"/>
      <c r="L7188" s="56"/>
    </row>
    <row r="7189" spans="10:12" x14ac:dyDescent="0.25">
      <c r="J7189" s="54"/>
      <c r="L7189" s="56"/>
    </row>
    <row r="7190" spans="10:12" x14ac:dyDescent="0.25">
      <c r="J7190" s="54"/>
      <c r="L7190" s="56"/>
    </row>
    <row r="7191" spans="10:12" x14ac:dyDescent="0.25">
      <c r="J7191" s="54"/>
      <c r="L7191" s="56"/>
    </row>
    <row r="7192" spans="10:12" x14ac:dyDescent="0.25">
      <c r="J7192" s="54"/>
      <c r="L7192" s="56"/>
    </row>
    <row r="7193" spans="10:12" x14ac:dyDescent="0.25">
      <c r="J7193" s="54"/>
      <c r="L7193" s="56"/>
    </row>
    <row r="7194" spans="10:12" x14ac:dyDescent="0.25">
      <c r="J7194" s="54"/>
      <c r="L7194" s="56"/>
    </row>
    <row r="7195" spans="10:12" x14ac:dyDescent="0.25">
      <c r="J7195" s="54"/>
      <c r="L7195" s="56"/>
    </row>
    <row r="7196" spans="10:12" x14ac:dyDescent="0.25">
      <c r="J7196" s="54"/>
      <c r="L7196" s="56"/>
    </row>
    <row r="7197" spans="10:12" x14ac:dyDescent="0.25">
      <c r="J7197" s="54"/>
      <c r="L7197" s="56"/>
    </row>
    <row r="7198" spans="10:12" x14ac:dyDescent="0.25">
      <c r="J7198" s="54"/>
      <c r="L7198" s="56"/>
    </row>
    <row r="7199" spans="10:12" x14ac:dyDescent="0.25">
      <c r="J7199" s="54"/>
      <c r="L7199" s="56"/>
    </row>
    <row r="7200" spans="10:12" x14ac:dyDescent="0.25">
      <c r="J7200" s="54"/>
      <c r="L7200" s="56"/>
    </row>
    <row r="7201" spans="10:12" x14ac:dyDescent="0.25">
      <c r="J7201" s="54"/>
      <c r="L7201" s="56"/>
    </row>
    <row r="7202" spans="10:12" x14ac:dyDescent="0.25">
      <c r="J7202" s="54"/>
      <c r="L7202" s="56"/>
    </row>
    <row r="7203" spans="10:12" x14ac:dyDescent="0.25">
      <c r="J7203" s="54"/>
      <c r="L7203" s="56"/>
    </row>
    <row r="7204" spans="10:12" x14ac:dyDescent="0.25">
      <c r="J7204" s="54"/>
      <c r="L7204" s="56"/>
    </row>
    <row r="7205" spans="10:12" x14ac:dyDescent="0.25">
      <c r="J7205" s="54"/>
      <c r="L7205" s="56"/>
    </row>
    <row r="7206" spans="10:12" x14ac:dyDescent="0.25">
      <c r="J7206" s="54"/>
      <c r="L7206" s="56"/>
    </row>
    <row r="7207" spans="10:12" x14ac:dyDescent="0.25">
      <c r="J7207" s="54"/>
      <c r="L7207" s="56"/>
    </row>
    <row r="7208" spans="10:12" x14ac:dyDescent="0.25">
      <c r="J7208" s="54"/>
      <c r="L7208" s="56"/>
    </row>
    <row r="7209" spans="10:12" x14ac:dyDescent="0.25">
      <c r="J7209" s="54"/>
      <c r="L7209" s="56"/>
    </row>
    <row r="7210" spans="10:12" x14ac:dyDescent="0.25">
      <c r="J7210" s="54"/>
      <c r="L7210" s="56"/>
    </row>
    <row r="7211" spans="10:12" x14ac:dyDescent="0.25">
      <c r="J7211" s="54"/>
      <c r="L7211" s="56"/>
    </row>
    <row r="7212" spans="10:12" x14ac:dyDescent="0.25">
      <c r="J7212" s="54"/>
      <c r="L7212" s="56"/>
    </row>
    <row r="7213" spans="10:12" x14ac:dyDescent="0.25">
      <c r="J7213" s="54"/>
      <c r="L7213" s="56"/>
    </row>
    <row r="7214" spans="10:12" x14ac:dyDescent="0.25">
      <c r="J7214" s="54"/>
      <c r="L7214" s="56"/>
    </row>
    <row r="7215" spans="10:12" x14ac:dyDescent="0.25">
      <c r="J7215" s="54"/>
      <c r="L7215" s="56"/>
    </row>
    <row r="7216" spans="10:12" x14ac:dyDescent="0.25">
      <c r="J7216" s="54"/>
      <c r="L7216" s="56"/>
    </row>
    <row r="7217" spans="10:12" x14ac:dyDescent="0.25">
      <c r="J7217" s="54"/>
      <c r="L7217" s="56"/>
    </row>
    <row r="7218" spans="10:12" x14ac:dyDescent="0.25">
      <c r="J7218" s="54"/>
      <c r="L7218" s="56"/>
    </row>
    <row r="7219" spans="10:12" x14ac:dyDescent="0.25">
      <c r="J7219" s="54"/>
      <c r="L7219" s="56"/>
    </row>
    <row r="7220" spans="10:12" x14ac:dyDescent="0.25">
      <c r="J7220" s="54"/>
      <c r="L7220" s="56"/>
    </row>
    <row r="7221" spans="10:12" x14ac:dyDescent="0.25">
      <c r="J7221" s="54"/>
      <c r="L7221" s="56"/>
    </row>
    <row r="7222" spans="10:12" x14ac:dyDescent="0.25">
      <c r="J7222" s="54"/>
      <c r="L7222" s="56"/>
    </row>
    <row r="7223" spans="10:12" x14ac:dyDescent="0.25">
      <c r="J7223" s="54"/>
      <c r="L7223" s="56"/>
    </row>
    <row r="7224" spans="10:12" x14ac:dyDescent="0.25">
      <c r="J7224" s="54"/>
      <c r="L7224" s="56"/>
    </row>
    <row r="7225" spans="10:12" x14ac:dyDescent="0.25">
      <c r="J7225" s="54"/>
      <c r="L7225" s="56"/>
    </row>
    <row r="7226" spans="10:12" x14ac:dyDescent="0.25">
      <c r="J7226" s="54"/>
      <c r="L7226" s="56"/>
    </row>
    <row r="7227" spans="10:12" x14ac:dyDescent="0.25">
      <c r="J7227" s="54"/>
      <c r="L7227" s="56"/>
    </row>
    <row r="7228" spans="10:12" x14ac:dyDescent="0.25">
      <c r="J7228" s="54"/>
      <c r="L7228" s="56"/>
    </row>
    <row r="7229" spans="10:12" x14ac:dyDescent="0.25">
      <c r="J7229" s="54"/>
      <c r="L7229" s="56"/>
    </row>
    <row r="7230" spans="10:12" x14ac:dyDescent="0.25">
      <c r="J7230" s="54"/>
      <c r="L7230" s="56"/>
    </row>
    <row r="7231" spans="10:12" x14ac:dyDescent="0.25">
      <c r="J7231" s="54"/>
      <c r="L7231" s="56"/>
    </row>
    <row r="7232" spans="10:12" x14ac:dyDescent="0.25">
      <c r="J7232" s="54"/>
      <c r="L7232" s="56"/>
    </row>
    <row r="7233" spans="10:12" x14ac:dyDescent="0.25">
      <c r="J7233" s="54"/>
      <c r="L7233" s="56"/>
    </row>
    <row r="7234" spans="10:12" x14ac:dyDescent="0.25">
      <c r="J7234" s="54"/>
      <c r="L7234" s="56"/>
    </row>
    <row r="7235" spans="10:12" x14ac:dyDescent="0.25">
      <c r="J7235" s="54"/>
      <c r="L7235" s="56"/>
    </row>
    <row r="7236" spans="10:12" x14ac:dyDescent="0.25">
      <c r="J7236" s="54"/>
      <c r="L7236" s="56"/>
    </row>
    <row r="7237" spans="10:12" x14ac:dyDescent="0.25">
      <c r="J7237" s="54"/>
      <c r="L7237" s="56"/>
    </row>
    <row r="7238" spans="10:12" x14ac:dyDescent="0.25">
      <c r="J7238" s="54"/>
      <c r="L7238" s="56"/>
    </row>
    <row r="7239" spans="10:12" x14ac:dyDescent="0.25">
      <c r="J7239" s="54"/>
      <c r="L7239" s="56"/>
    </row>
    <row r="7240" spans="10:12" x14ac:dyDescent="0.25">
      <c r="J7240" s="54"/>
      <c r="L7240" s="56"/>
    </row>
    <row r="7241" spans="10:12" x14ac:dyDescent="0.25">
      <c r="J7241" s="54"/>
      <c r="L7241" s="56"/>
    </row>
    <row r="7242" spans="10:12" x14ac:dyDescent="0.25">
      <c r="J7242" s="54"/>
      <c r="L7242" s="56"/>
    </row>
    <row r="7243" spans="10:12" x14ac:dyDescent="0.25">
      <c r="J7243" s="54"/>
      <c r="L7243" s="56"/>
    </row>
    <row r="7244" spans="10:12" x14ac:dyDescent="0.25">
      <c r="J7244" s="54"/>
      <c r="L7244" s="56"/>
    </row>
    <row r="7245" spans="10:12" x14ac:dyDescent="0.25">
      <c r="J7245" s="54"/>
      <c r="L7245" s="56"/>
    </row>
    <row r="7246" spans="10:12" x14ac:dyDescent="0.25">
      <c r="J7246" s="54"/>
      <c r="L7246" s="56"/>
    </row>
    <row r="7247" spans="10:12" x14ac:dyDescent="0.25">
      <c r="J7247" s="54"/>
      <c r="L7247" s="56"/>
    </row>
    <row r="7248" spans="10:12" x14ac:dyDescent="0.25">
      <c r="J7248" s="54"/>
      <c r="L7248" s="56"/>
    </row>
    <row r="7249" spans="10:12" x14ac:dyDescent="0.25">
      <c r="J7249" s="54"/>
      <c r="L7249" s="56"/>
    </row>
    <row r="7250" spans="10:12" x14ac:dyDescent="0.25">
      <c r="J7250" s="54"/>
      <c r="L7250" s="56"/>
    </row>
    <row r="7251" spans="10:12" x14ac:dyDescent="0.25">
      <c r="J7251" s="54"/>
      <c r="L7251" s="56"/>
    </row>
    <row r="7252" spans="10:12" x14ac:dyDescent="0.25">
      <c r="J7252" s="54"/>
      <c r="L7252" s="56"/>
    </row>
    <row r="7253" spans="10:12" x14ac:dyDescent="0.25">
      <c r="J7253" s="54"/>
      <c r="L7253" s="56"/>
    </row>
    <row r="7254" spans="10:12" x14ac:dyDescent="0.25">
      <c r="J7254" s="54"/>
      <c r="L7254" s="56"/>
    </row>
    <row r="7255" spans="10:12" x14ac:dyDescent="0.25">
      <c r="J7255" s="54"/>
      <c r="L7255" s="56"/>
    </row>
    <row r="7256" spans="10:12" x14ac:dyDescent="0.25">
      <c r="J7256" s="54"/>
      <c r="L7256" s="56"/>
    </row>
    <row r="7257" spans="10:12" x14ac:dyDescent="0.25">
      <c r="J7257" s="54"/>
      <c r="L7257" s="56"/>
    </row>
    <row r="7258" spans="10:12" x14ac:dyDescent="0.25">
      <c r="J7258" s="54"/>
      <c r="L7258" s="56"/>
    </row>
    <row r="7259" spans="10:12" x14ac:dyDescent="0.25">
      <c r="J7259" s="54"/>
      <c r="L7259" s="56"/>
    </row>
    <row r="7260" spans="10:12" x14ac:dyDescent="0.25">
      <c r="J7260" s="54"/>
      <c r="L7260" s="56"/>
    </row>
    <row r="7261" spans="10:12" x14ac:dyDescent="0.25">
      <c r="J7261" s="54"/>
      <c r="L7261" s="56"/>
    </row>
    <row r="7262" spans="10:12" x14ac:dyDescent="0.25">
      <c r="J7262" s="54"/>
      <c r="L7262" s="56"/>
    </row>
    <row r="7263" spans="10:12" x14ac:dyDescent="0.25">
      <c r="J7263" s="54"/>
      <c r="L7263" s="56"/>
    </row>
    <row r="7264" spans="10:12" x14ac:dyDescent="0.25">
      <c r="J7264" s="54"/>
      <c r="L7264" s="56"/>
    </row>
    <row r="7265" spans="10:12" x14ac:dyDescent="0.25">
      <c r="J7265" s="54"/>
      <c r="L7265" s="56"/>
    </row>
    <row r="7266" spans="10:12" x14ac:dyDescent="0.25">
      <c r="J7266" s="54"/>
      <c r="L7266" s="56"/>
    </row>
    <row r="7267" spans="10:12" x14ac:dyDescent="0.25">
      <c r="J7267" s="54"/>
      <c r="L7267" s="56"/>
    </row>
    <row r="7268" spans="10:12" x14ac:dyDescent="0.25">
      <c r="J7268" s="54"/>
      <c r="L7268" s="56"/>
    </row>
    <row r="7269" spans="10:12" x14ac:dyDescent="0.25">
      <c r="J7269" s="54"/>
      <c r="L7269" s="56"/>
    </row>
    <row r="7270" spans="10:12" x14ac:dyDescent="0.25">
      <c r="J7270" s="54"/>
      <c r="L7270" s="56"/>
    </row>
    <row r="7271" spans="10:12" x14ac:dyDescent="0.25">
      <c r="J7271" s="54"/>
      <c r="L7271" s="56"/>
    </row>
    <row r="7272" spans="10:12" x14ac:dyDescent="0.25">
      <c r="J7272" s="54"/>
      <c r="L7272" s="56"/>
    </row>
    <row r="7273" spans="10:12" x14ac:dyDescent="0.25">
      <c r="J7273" s="54"/>
      <c r="L7273" s="56"/>
    </row>
    <row r="7274" spans="10:12" x14ac:dyDescent="0.25">
      <c r="J7274" s="54"/>
      <c r="L7274" s="56"/>
    </row>
    <row r="7275" spans="10:12" x14ac:dyDescent="0.25">
      <c r="J7275" s="54"/>
      <c r="L7275" s="56"/>
    </row>
    <row r="7276" spans="10:12" x14ac:dyDescent="0.25">
      <c r="J7276" s="54"/>
      <c r="L7276" s="56"/>
    </row>
    <row r="7277" spans="10:12" x14ac:dyDescent="0.25">
      <c r="J7277" s="54"/>
      <c r="L7277" s="56"/>
    </row>
    <row r="7278" spans="10:12" x14ac:dyDescent="0.25">
      <c r="J7278" s="54"/>
      <c r="L7278" s="56"/>
    </row>
    <row r="7279" spans="10:12" x14ac:dyDescent="0.25">
      <c r="J7279" s="54"/>
      <c r="L7279" s="56"/>
    </row>
    <row r="7280" spans="10:12" x14ac:dyDescent="0.25">
      <c r="J7280" s="54"/>
      <c r="L7280" s="56"/>
    </row>
    <row r="7281" spans="10:12" x14ac:dyDescent="0.25">
      <c r="J7281" s="54"/>
      <c r="L7281" s="56"/>
    </row>
    <row r="7282" spans="10:12" x14ac:dyDescent="0.25">
      <c r="J7282" s="54"/>
      <c r="L7282" s="56"/>
    </row>
    <row r="7283" spans="10:12" x14ac:dyDescent="0.25">
      <c r="J7283" s="54"/>
      <c r="L7283" s="56"/>
    </row>
    <row r="7284" spans="10:12" x14ac:dyDescent="0.25">
      <c r="J7284" s="54"/>
      <c r="L7284" s="56"/>
    </row>
    <row r="7285" spans="10:12" x14ac:dyDescent="0.25">
      <c r="J7285" s="54"/>
      <c r="L7285" s="56"/>
    </row>
    <row r="7286" spans="10:12" x14ac:dyDescent="0.25">
      <c r="J7286" s="54"/>
      <c r="L7286" s="56"/>
    </row>
    <row r="7287" spans="10:12" x14ac:dyDescent="0.25">
      <c r="J7287" s="54"/>
      <c r="L7287" s="56"/>
    </row>
    <row r="7288" spans="10:12" x14ac:dyDescent="0.25">
      <c r="J7288" s="54"/>
      <c r="L7288" s="56"/>
    </row>
    <row r="7289" spans="10:12" x14ac:dyDescent="0.25">
      <c r="J7289" s="54"/>
      <c r="L7289" s="56"/>
    </row>
    <row r="7290" spans="10:12" x14ac:dyDescent="0.25">
      <c r="J7290" s="54"/>
      <c r="L7290" s="56"/>
    </row>
    <row r="7291" spans="10:12" x14ac:dyDescent="0.25">
      <c r="J7291" s="54"/>
      <c r="L7291" s="56"/>
    </row>
    <row r="7292" spans="10:12" x14ac:dyDescent="0.25">
      <c r="J7292" s="54"/>
      <c r="L7292" s="56"/>
    </row>
    <row r="7293" spans="10:12" x14ac:dyDescent="0.25">
      <c r="J7293" s="54"/>
      <c r="L7293" s="56"/>
    </row>
    <row r="7294" spans="10:12" x14ac:dyDescent="0.25">
      <c r="J7294" s="54"/>
      <c r="L7294" s="56"/>
    </row>
    <row r="7295" spans="10:12" x14ac:dyDescent="0.25">
      <c r="J7295" s="54"/>
      <c r="L7295" s="56"/>
    </row>
    <row r="7296" spans="10:12" x14ac:dyDescent="0.25">
      <c r="J7296" s="54"/>
      <c r="L7296" s="56"/>
    </row>
    <row r="7297" spans="10:12" x14ac:dyDescent="0.25">
      <c r="J7297" s="54"/>
      <c r="L7297" s="56"/>
    </row>
    <row r="7298" spans="10:12" x14ac:dyDescent="0.25">
      <c r="J7298" s="54"/>
      <c r="L7298" s="56"/>
    </row>
    <row r="7299" spans="10:12" x14ac:dyDescent="0.25">
      <c r="J7299" s="54"/>
      <c r="L7299" s="56"/>
    </row>
    <row r="7300" spans="10:12" x14ac:dyDescent="0.25">
      <c r="J7300" s="54"/>
      <c r="L7300" s="56"/>
    </row>
    <row r="7301" spans="10:12" x14ac:dyDescent="0.25">
      <c r="J7301" s="54"/>
      <c r="L7301" s="56"/>
    </row>
    <row r="7302" spans="10:12" x14ac:dyDescent="0.25">
      <c r="J7302" s="54"/>
      <c r="L7302" s="56"/>
    </row>
    <row r="7303" spans="10:12" x14ac:dyDescent="0.25">
      <c r="J7303" s="54"/>
      <c r="L7303" s="56"/>
    </row>
    <row r="7304" spans="10:12" x14ac:dyDescent="0.25">
      <c r="J7304" s="54"/>
      <c r="L7304" s="56"/>
    </row>
    <row r="7305" spans="10:12" x14ac:dyDescent="0.25">
      <c r="J7305" s="54"/>
      <c r="L7305" s="56"/>
    </row>
    <row r="7306" spans="10:12" x14ac:dyDescent="0.25">
      <c r="J7306" s="54"/>
      <c r="L7306" s="56"/>
    </row>
    <row r="7307" spans="10:12" x14ac:dyDescent="0.25">
      <c r="J7307" s="54"/>
      <c r="L7307" s="56"/>
    </row>
    <row r="7308" spans="10:12" x14ac:dyDescent="0.25">
      <c r="J7308" s="54"/>
      <c r="L7308" s="56"/>
    </row>
    <row r="7309" spans="10:12" x14ac:dyDescent="0.25">
      <c r="J7309" s="54"/>
      <c r="L7309" s="56"/>
    </row>
    <row r="7310" spans="10:12" x14ac:dyDescent="0.25">
      <c r="J7310" s="54"/>
      <c r="L7310" s="56"/>
    </row>
    <row r="7311" spans="10:12" x14ac:dyDescent="0.25">
      <c r="J7311" s="54"/>
      <c r="L7311" s="56"/>
    </row>
    <row r="7312" spans="10:12" x14ac:dyDescent="0.25">
      <c r="J7312" s="54"/>
      <c r="L7312" s="56"/>
    </row>
    <row r="7313" spans="10:12" x14ac:dyDescent="0.25">
      <c r="J7313" s="54"/>
      <c r="L7313" s="56"/>
    </row>
    <row r="7314" spans="10:12" x14ac:dyDescent="0.25">
      <c r="J7314" s="54"/>
      <c r="L7314" s="56"/>
    </row>
    <row r="7315" spans="10:12" x14ac:dyDescent="0.25">
      <c r="J7315" s="54"/>
      <c r="L7315" s="56"/>
    </row>
    <row r="7316" spans="10:12" x14ac:dyDescent="0.25">
      <c r="J7316" s="54"/>
      <c r="L7316" s="56"/>
    </row>
    <row r="7317" spans="10:12" x14ac:dyDescent="0.25">
      <c r="J7317" s="54"/>
      <c r="L7317" s="56"/>
    </row>
    <row r="7318" spans="10:12" x14ac:dyDescent="0.25">
      <c r="J7318" s="54"/>
      <c r="L7318" s="56"/>
    </row>
    <row r="7319" spans="10:12" x14ac:dyDescent="0.25">
      <c r="J7319" s="54"/>
      <c r="L7319" s="56"/>
    </row>
    <row r="7320" spans="10:12" x14ac:dyDescent="0.25">
      <c r="J7320" s="54"/>
      <c r="L7320" s="56"/>
    </row>
    <row r="7321" spans="10:12" x14ac:dyDescent="0.25">
      <c r="J7321" s="54"/>
      <c r="L7321" s="56"/>
    </row>
    <row r="7322" spans="10:12" x14ac:dyDescent="0.25">
      <c r="J7322" s="54"/>
      <c r="L7322" s="56"/>
    </row>
    <row r="7323" spans="10:12" x14ac:dyDescent="0.25">
      <c r="J7323" s="54"/>
      <c r="L7323" s="56"/>
    </row>
    <row r="7324" spans="10:12" x14ac:dyDescent="0.25">
      <c r="J7324" s="54"/>
      <c r="L7324" s="56"/>
    </row>
    <row r="7325" spans="10:12" x14ac:dyDescent="0.25">
      <c r="J7325" s="54"/>
      <c r="L7325" s="56"/>
    </row>
    <row r="7326" spans="10:12" x14ac:dyDescent="0.25">
      <c r="J7326" s="54"/>
      <c r="L7326" s="56"/>
    </row>
    <row r="7327" spans="10:12" x14ac:dyDescent="0.25">
      <c r="J7327" s="54"/>
      <c r="L7327" s="56"/>
    </row>
    <row r="7328" spans="10:12" x14ac:dyDescent="0.25">
      <c r="J7328" s="54"/>
      <c r="L7328" s="56"/>
    </row>
    <row r="7329" spans="10:12" x14ac:dyDescent="0.25">
      <c r="J7329" s="54"/>
      <c r="L7329" s="56"/>
    </row>
    <row r="7330" spans="10:12" x14ac:dyDescent="0.25">
      <c r="J7330" s="54"/>
      <c r="L7330" s="56"/>
    </row>
    <row r="7331" spans="10:12" x14ac:dyDescent="0.25">
      <c r="J7331" s="54"/>
      <c r="L7331" s="56"/>
    </row>
    <row r="7332" spans="10:12" x14ac:dyDescent="0.25">
      <c r="J7332" s="54"/>
      <c r="L7332" s="56"/>
    </row>
    <row r="7333" spans="10:12" x14ac:dyDescent="0.25">
      <c r="J7333" s="54"/>
      <c r="L7333" s="56"/>
    </row>
    <row r="7334" spans="10:12" x14ac:dyDescent="0.25">
      <c r="J7334" s="54"/>
      <c r="L7334" s="56"/>
    </row>
    <row r="7335" spans="10:12" x14ac:dyDescent="0.25">
      <c r="J7335" s="54"/>
      <c r="L7335" s="56"/>
    </row>
    <row r="7336" spans="10:12" x14ac:dyDescent="0.25">
      <c r="J7336" s="54"/>
      <c r="L7336" s="56"/>
    </row>
    <row r="7337" spans="10:12" x14ac:dyDescent="0.25">
      <c r="J7337" s="54"/>
      <c r="L7337" s="56"/>
    </row>
    <row r="7338" spans="10:12" x14ac:dyDescent="0.25">
      <c r="J7338" s="54"/>
      <c r="L7338" s="56"/>
    </row>
    <row r="7339" spans="10:12" x14ac:dyDescent="0.25">
      <c r="J7339" s="54"/>
      <c r="L7339" s="56"/>
    </row>
    <row r="7340" spans="10:12" x14ac:dyDescent="0.25">
      <c r="J7340" s="54"/>
      <c r="L7340" s="56"/>
    </row>
    <row r="7341" spans="10:12" x14ac:dyDescent="0.25">
      <c r="J7341" s="54"/>
      <c r="L7341" s="56"/>
    </row>
    <row r="7342" spans="10:12" x14ac:dyDescent="0.25">
      <c r="J7342" s="54"/>
      <c r="L7342" s="56"/>
    </row>
    <row r="7343" spans="10:12" x14ac:dyDescent="0.25">
      <c r="J7343" s="54"/>
      <c r="L7343" s="56"/>
    </row>
    <row r="7344" spans="10:12" x14ac:dyDescent="0.25">
      <c r="J7344" s="54"/>
      <c r="L7344" s="56"/>
    </row>
    <row r="7345" spans="10:12" x14ac:dyDescent="0.25">
      <c r="J7345" s="54"/>
      <c r="L7345" s="56"/>
    </row>
    <row r="7346" spans="10:12" x14ac:dyDescent="0.25">
      <c r="J7346" s="54"/>
      <c r="L7346" s="56"/>
    </row>
    <row r="7347" spans="10:12" x14ac:dyDescent="0.25">
      <c r="J7347" s="54"/>
      <c r="L7347" s="56"/>
    </row>
    <row r="7348" spans="10:12" x14ac:dyDescent="0.25">
      <c r="J7348" s="54"/>
      <c r="L7348" s="56"/>
    </row>
    <row r="7349" spans="10:12" x14ac:dyDescent="0.25">
      <c r="J7349" s="54"/>
      <c r="L7349" s="56"/>
    </row>
    <row r="7350" spans="10:12" x14ac:dyDescent="0.25">
      <c r="J7350" s="54"/>
      <c r="L7350" s="56"/>
    </row>
    <row r="7351" spans="10:12" x14ac:dyDescent="0.25">
      <c r="J7351" s="54"/>
      <c r="L7351" s="56"/>
    </row>
    <row r="7352" spans="10:12" x14ac:dyDescent="0.25">
      <c r="J7352" s="54"/>
      <c r="L7352" s="56"/>
    </row>
    <row r="7353" spans="10:12" x14ac:dyDescent="0.25">
      <c r="J7353" s="54"/>
      <c r="L7353" s="56"/>
    </row>
    <row r="7354" spans="10:12" x14ac:dyDescent="0.25">
      <c r="J7354" s="54"/>
      <c r="L7354" s="56"/>
    </row>
    <row r="7355" spans="10:12" x14ac:dyDescent="0.25">
      <c r="J7355" s="54"/>
      <c r="L7355" s="56"/>
    </row>
    <row r="7356" spans="10:12" x14ac:dyDescent="0.25">
      <c r="J7356" s="54"/>
      <c r="L7356" s="56"/>
    </row>
    <row r="7357" spans="10:12" x14ac:dyDescent="0.25">
      <c r="J7357" s="54"/>
      <c r="L7357" s="56"/>
    </row>
    <row r="7358" spans="10:12" x14ac:dyDescent="0.25">
      <c r="J7358" s="54"/>
      <c r="L7358" s="56"/>
    </row>
    <row r="7359" spans="10:12" x14ac:dyDescent="0.25">
      <c r="J7359" s="54"/>
      <c r="L7359" s="56"/>
    </row>
    <row r="7360" spans="10:12" x14ac:dyDescent="0.25">
      <c r="J7360" s="54"/>
      <c r="L7360" s="56"/>
    </row>
    <row r="7361" spans="10:12" x14ac:dyDescent="0.25">
      <c r="J7361" s="54"/>
      <c r="L7361" s="56"/>
    </row>
    <row r="7362" spans="10:12" x14ac:dyDescent="0.25">
      <c r="J7362" s="54"/>
      <c r="L7362" s="56"/>
    </row>
    <row r="7363" spans="10:12" x14ac:dyDescent="0.25">
      <c r="J7363" s="54"/>
      <c r="L7363" s="56"/>
    </row>
    <row r="7364" spans="10:12" x14ac:dyDescent="0.25">
      <c r="J7364" s="54"/>
      <c r="L7364" s="56"/>
    </row>
    <row r="7365" spans="10:12" x14ac:dyDescent="0.25">
      <c r="J7365" s="54"/>
      <c r="L7365" s="56"/>
    </row>
    <row r="7366" spans="10:12" x14ac:dyDescent="0.25">
      <c r="J7366" s="54"/>
      <c r="L7366" s="56"/>
    </row>
    <row r="7367" spans="10:12" x14ac:dyDescent="0.25">
      <c r="J7367" s="54"/>
      <c r="L7367" s="56"/>
    </row>
    <row r="7368" spans="10:12" x14ac:dyDescent="0.25">
      <c r="J7368" s="54"/>
      <c r="L7368" s="56"/>
    </row>
    <row r="7369" spans="10:12" x14ac:dyDescent="0.25">
      <c r="J7369" s="54"/>
      <c r="L7369" s="56"/>
    </row>
    <row r="7370" spans="10:12" x14ac:dyDescent="0.25">
      <c r="J7370" s="54"/>
      <c r="L7370" s="56"/>
    </row>
    <row r="7371" spans="10:12" x14ac:dyDescent="0.25">
      <c r="J7371" s="54"/>
      <c r="L7371" s="56"/>
    </row>
    <row r="7372" spans="10:12" x14ac:dyDescent="0.25">
      <c r="J7372" s="54"/>
      <c r="L7372" s="56"/>
    </row>
    <row r="7373" spans="10:12" x14ac:dyDescent="0.25">
      <c r="J7373" s="54"/>
      <c r="L7373" s="56"/>
    </row>
    <row r="7374" spans="10:12" x14ac:dyDescent="0.25">
      <c r="J7374" s="54"/>
      <c r="L7374" s="56"/>
    </row>
    <row r="7375" spans="10:12" x14ac:dyDescent="0.25">
      <c r="J7375" s="54"/>
      <c r="L7375" s="56"/>
    </row>
    <row r="7376" spans="10:12" x14ac:dyDescent="0.25">
      <c r="J7376" s="54"/>
      <c r="L7376" s="56"/>
    </row>
    <row r="7377" spans="10:12" x14ac:dyDescent="0.25">
      <c r="J7377" s="54"/>
      <c r="L7377" s="56"/>
    </row>
    <row r="7378" spans="10:12" x14ac:dyDescent="0.25">
      <c r="J7378" s="54"/>
      <c r="L7378" s="56"/>
    </row>
    <row r="7379" spans="10:12" x14ac:dyDescent="0.25">
      <c r="J7379" s="54"/>
      <c r="L7379" s="56"/>
    </row>
    <row r="7380" spans="10:12" x14ac:dyDescent="0.25">
      <c r="J7380" s="54"/>
      <c r="L7380" s="56"/>
    </row>
    <row r="7381" spans="10:12" x14ac:dyDescent="0.25">
      <c r="J7381" s="54"/>
      <c r="L7381" s="56"/>
    </row>
    <row r="7382" spans="10:12" x14ac:dyDescent="0.25">
      <c r="J7382" s="54"/>
      <c r="L7382" s="56"/>
    </row>
    <row r="7383" spans="10:12" x14ac:dyDescent="0.25">
      <c r="J7383" s="54"/>
      <c r="L7383" s="56"/>
    </row>
    <row r="7384" spans="10:12" x14ac:dyDescent="0.25">
      <c r="J7384" s="54"/>
      <c r="L7384" s="56"/>
    </row>
    <row r="7385" spans="10:12" x14ac:dyDescent="0.25">
      <c r="J7385" s="54"/>
      <c r="L7385" s="56"/>
    </row>
    <row r="7386" spans="10:12" x14ac:dyDescent="0.25">
      <c r="J7386" s="54"/>
      <c r="L7386" s="56"/>
    </row>
    <row r="7387" spans="10:12" x14ac:dyDescent="0.25">
      <c r="J7387" s="54"/>
      <c r="L7387" s="56"/>
    </row>
    <row r="7388" spans="10:12" x14ac:dyDescent="0.25">
      <c r="J7388" s="54"/>
      <c r="L7388" s="56"/>
    </row>
    <row r="7389" spans="10:12" x14ac:dyDescent="0.25">
      <c r="J7389" s="54"/>
      <c r="L7389" s="56"/>
    </row>
    <row r="7390" spans="10:12" x14ac:dyDescent="0.25">
      <c r="J7390" s="54"/>
      <c r="L7390" s="56"/>
    </row>
    <row r="7391" spans="10:12" x14ac:dyDescent="0.25">
      <c r="J7391" s="54"/>
      <c r="L7391" s="56"/>
    </row>
    <row r="7392" spans="10:12" x14ac:dyDescent="0.25">
      <c r="J7392" s="54"/>
      <c r="L7392" s="56"/>
    </row>
    <row r="7393" spans="10:12" x14ac:dyDescent="0.25">
      <c r="J7393" s="54"/>
      <c r="L7393" s="56"/>
    </row>
    <row r="7394" spans="10:12" x14ac:dyDescent="0.25">
      <c r="J7394" s="54"/>
      <c r="L7394" s="56"/>
    </row>
    <row r="7395" spans="10:12" x14ac:dyDescent="0.25">
      <c r="J7395" s="54"/>
      <c r="L7395" s="56"/>
    </row>
    <row r="7396" spans="10:12" x14ac:dyDescent="0.25">
      <c r="J7396" s="54"/>
      <c r="L7396" s="56"/>
    </row>
    <row r="7397" spans="10:12" x14ac:dyDescent="0.25">
      <c r="J7397" s="54"/>
      <c r="L7397" s="56"/>
    </row>
    <row r="7398" spans="10:12" x14ac:dyDescent="0.25">
      <c r="J7398" s="54"/>
      <c r="L7398" s="56"/>
    </row>
    <row r="7399" spans="10:12" x14ac:dyDescent="0.25">
      <c r="J7399" s="54"/>
      <c r="L7399" s="56"/>
    </row>
    <row r="7400" spans="10:12" x14ac:dyDescent="0.25">
      <c r="J7400" s="54"/>
      <c r="L7400" s="56"/>
    </row>
    <row r="7401" spans="10:12" x14ac:dyDescent="0.25">
      <c r="J7401" s="54"/>
      <c r="L7401" s="56"/>
    </row>
    <row r="7402" spans="10:12" x14ac:dyDescent="0.25">
      <c r="J7402" s="54"/>
      <c r="L7402" s="56"/>
    </row>
    <row r="7403" spans="10:12" x14ac:dyDescent="0.25">
      <c r="J7403" s="54"/>
      <c r="L7403" s="56"/>
    </row>
    <row r="7404" spans="10:12" x14ac:dyDescent="0.25">
      <c r="J7404" s="54"/>
      <c r="L7404" s="56"/>
    </row>
    <row r="7405" spans="10:12" x14ac:dyDescent="0.25">
      <c r="J7405" s="54"/>
      <c r="L7405" s="56"/>
    </row>
    <row r="7406" spans="10:12" x14ac:dyDescent="0.25">
      <c r="J7406" s="54"/>
      <c r="L7406" s="56"/>
    </row>
    <row r="7407" spans="10:12" x14ac:dyDescent="0.25">
      <c r="J7407" s="54"/>
      <c r="L7407" s="56"/>
    </row>
    <row r="7408" spans="10:12" x14ac:dyDescent="0.25">
      <c r="J7408" s="54"/>
      <c r="L7408" s="56"/>
    </row>
    <row r="7409" spans="10:12" x14ac:dyDescent="0.25">
      <c r="J7409" s="54"/>
      <c r="L7409" s="56"/>
    </row>
    <row r="7410" spans="10:12" x14ac:dyDescent="0.25">
      <c r="J7410" s="54"/>
      <c r="L7410" s="56"/>
    </row>
    <row r="7411" spans="10:12" x14ac:dyDescent="0.25">
      <c r="J7411" s="54"/>
      <c r="L7411" s="56"/>
    </row>
    <row r="7412" spans="10:12" x14ac:dyDescent="0.25">
      <c r="J7412" s="54"/>
      <c r="L7412" s="56"/>
    </row>
    <row r="7413" spans="10:12" x14ac:dyDescent="0.25">
      <c r="J7413" s="54"/>
      <c r="L7413" s="56"/>
    </row>
    <row r="7414" spans="10:12" x14ac:dyDescent="0.25">
      <c r="J7414" s="54"/>
      <c r="L7414" s="56"/>
    </row>
    <row r="7415" spans="10:12" x14ac:dyDescent="0.25">
      <c r="J7415" s="54"/>
      <c r="L7415" s="56"/>
    </row>
    <row r="7416" spans="10:12" x14ac:dyDescent="0.25">
      <c r="J7416" s="54"/>
      <c r="L7416" s="56"/>
    </row>
    <row r="7417" spans="10:12" x14ac:dyDescent="0.25">
      <c r="J7417" s="54"/>
      <c r="L7417" s="56"/>
    </row>
    <row r="7418" spans="10:12" x14ac:dyDescent="0.25">
      <c r="J7418" s="54"/>
      <c r="L7418" s="56"/>
    </row>
    <row r="7419" spans="10:12" x14ac:dyDescent="0.25">
      <c r="J7419" s="54"/>
      <c r="L7419" s="56"/>
    </row>
    <row r="7420" spans="10:12" x14ac:dyDescent="0.25">
      <c r="J7420" s="54"/>
      <c r="L7420" s="56"/>
    </row>
    <row r="7421" spans="10:12" x14ac:dyDescent="0.25">
      <c r="J7421" s="54"/>
      <c r="L7421" s="56"/>
    </row>
    <row r="7422" spans="10:12" x14ac:dyDescent="0.25">
      <c r="J7422" s="54"/>
      <c r="L7422" s="56"/>
    </row>
    <row r="7423" spans="10:12" x14ac:dyDescent="0.25">
      <c r="J7423" s="54"/>
      <c r="L7423" s="56"/>
    </row>
    <row r="7424" spans="10:12" x14ac:dyDescent="0.25">
      <c r="J7424" s="54"/>
      <c r="L7424" s="56"/>
    </row>
    <row r="7425" spans="10:12" x14ac:dyDescent="0.25">
      <c r="J7425" s="54"/>
      <c r="L7425" s="56"/>
    </row>
    <row r="7426" spans="10:12" x14ac:dyDescent="0.25">
      <c r="J7426" s="54"/>
      <c r="L7426" s="56"/>
    </row>
    <row r="7427" spans="10:12" x14ac:dyDescent="0.25">
      <c r="J7427" s="54"/>
      <c r="L7427" s="56"/>
    </row>
    <row r="7428" spans="10:12" x14ac:dyDescent="0.25">
      <c r="J7428" s="54"/>
      <c r="L7428" s="56"/>
    </row>
    <row r="7429" spans="10:12" x14ac:dyDescent="0.25">
      <c r="J7429" s="54"/>
      <c r="L7429" s="56"/>
    </row>
    <row r="7430" spans="10:12" x14ac:dyDescent="0.25">
      <c r="J7430" s="54"/>
      <c r="L7430" s="56"/>
    </row>
    <row r="7431" spans="10:12" x14ac:dyDescent="0.25">
      <c r="J7431" s="54"/>
      <c r="L7431" s="56"/>
    </row>
    <row r="7432" spans="10:12" x14ac:dyDescent="0.25">
      <c r="J7432" s="54"/>
      <c r="L7432" s="56"/>
    </row>
    <row r="7433" spans="10:12" x14ac:dyDescent="0.25">
      <c r="J7433" s="54"/>
      <c r="L7433" s="56"/>
    </row>
    <row r="7434" spans="10:12" x14ac:dyDescent="0.25">
      <c r="J7434" s="54"/>
      <c r="L7434" s="56"/>
    </row>
    <row r="7435" spans="10:12" x14ac:dyDescent="0.25">
      <c r="J7435" s="54"/>
      <c r="L7435" s="56"/>
    </row>
    <row r="7436" spans="10:12" x14ac:dyDescent="0.25">
      <c r="J7436" s="54"/>
      <c r="L7436" s="56"/>
    </row>
    <row r="7437" spans="10:12" x14ac:dyDescent="0.25">
      <c r="J7437" s="54"/>
      <c r="L7437" s="56"/>
    </row>
    <row r="7438" spans="10:12" x14ac:dyDescent="0.25">
      <c r="J7438" s="54"/>
      <c r="L7438" s="56"/>
    </row>
    <row r="7439" spans="10:12" x14ac:dyDescent="0.25">
      <c r="J7439" s="54"/>
      <c r="L7439" s="56"/>
    </row>
    <row r="7440" spans="10:12" x14ac:dyDescent="0.25">
      <c r="J7440" s="54"/>
      <c r="L7440" s="56"/>
    </row>
    <row r="7441" spans="10:12" x14ac:dyDescent="0.25">
      <c r="J7441" s="54"/>
      <c r="L7441" s="56"/>
    </row>
    <row r="7442" spans="10:12" x14ac:dyDescent="0.25">
      <c r="J7442" s="54"/>
      <c r="L7442" s="56"/>
    </row>
    <row r="7443" spans="10:12" x14ac:dyDescent="0.25">
      <c r="J7443" s="54"/>
      <c r="L7443" s="56"/>
    </row>
    <row r="7444" spans="10:12" x14ac:dyDescent="0.25">
      <c r="J7444" s="54"/>
      <c r="L7444" s="56"/>
    </row>
    <row r="7445" spans="10:12" x14ac:dyDescent="0.25">
      <c r="J7445" s="54"/>
      <c r="L7445" s="56"/>
    </row>
    <row r="7446" spans="10:12" x14ac:dyDescent="0.25">
      <c r="J7446" s="54"/>
      <c r="L7446" s="56"/>
    </row>
    <row r="7447" spans="10:12" x14ac:dyDescent="0.25">
      <c r="J7447" s="54"/>
      <c r="L7447" s="56"/>
    </row>
    <row r="7448" spans="10:12" x14ac:dyDescent="0.25">
      <c r="J7448" s="54"/>
      <c r="L7448" s="56"/>
    </row>
    <row r="7449" spans="10:12" x14ac:dyDescent="0.25">
      <c r="J7449" s="54"/>
      <c r="L7449" s="56"/>
    </row>
    <row r="7450" spans="10:12" x14ac:dyDescent="0.25">
      <c r="J7450" s="54"/>
      <c r="L7450" s="56"/>
    </row>
    <row r="7451" spans="10:12" x14ac:dyDescent="0.25">
      <c r="J7451" s="54"/>
      <c r="L7451" s="56"/>
    </row>
    <row r="7452" spans="10:12" x14ac:dyDescent="0.25">
      <c r="J7452" s="54"/>
      <c r="L7452" s="56"/>
    </row>
    <row r="7453" spans="10:12" x14ac:dyDescent="0.25">
      <c r="J7453" s="54"/>
      <c r="L7453" s="56"/>
    </row>
    <row r="7454" spans="10:12" x14ac:dyDescent="0.25">
      <c r="J7454" s="54"/>
      <c r="L7454" s="56"/>
    </row>
    <row r="7455" spans="10:12" x14ac:dyDescent="0.25">
      <c r="J7455" s="54"/>
      <c r="L7455" s="56"/>
    </row>
    <row r="7456" spans="10:12" x14ac:dyDescent="0.25">
      <c r="J7456" s="54"/>
      <c r="L7456" s="56"/>
    </row>
    <row r="7457" spans="10:12" x14ac:dyDescent="0.25">
      <c r="J7457" s="54"/>
      <c r="L7457" s="56"/>
    </row>
    <row r="7458" spans="10:12" x14ac:dyDescent="0.25">
      <c r="J7458" s="54"/>
      <c r="L7458" s="56"/>
    </row>
    <row r="7459" spans="10:12" x14ac:dyDescent="0.25">
      <c r="J7459" s="54"/>
      <c r="L7459" s="56"/>
    </row>
    <row r="7460" spans="10:12" x14ac:dyDescent="0.25">
      <c r="J7460" s="54"/>
      <c r="L7460" s="56"/>
    </row>
    <row r="7461" spans="10:12" x14ac:dyDescent="0.25">
      <c r="J7461" s="54"/>
      <c r="L7461" s="56"/>
    </row>
    <row r="7462" spans="10:12" x14ac:dyDescent="0.25">
      <c r="J7462" s="54"/>
      <c r="L7462" s="56"/>
    </row>
    <row r="7463" spans="10:12" x14ac:dyDescent="0.25">
      <c r="J7463" s="54"/>
      <c r="L7463" s="56"/>
    </row>
    <row r="7464" spans="10:12" x14ac:dyDescent="0.25">
      <c r="J7464" s="54"/>
      <c r="L7464" s="56"/>
    </row>
    <row r="7465" spans="10:12" x14ac:dyDescent="0.25">
      <c r="J7465" s="54"/>
      <c r="L7465" s="56"/>
    </row>
    <row r="7466" spans="10:12" x14ac:dyDescent="0.25">
      <c r="J7466" s="54"/>
      <c r="L7466" s="56"/>
    </row>
    <row r="7467" spans="10:12" x14ac:dyDescent="0.25">
      <c r="J7467" s="54"/>
      <c r="L7467" s="56"/>
    </row>
    <row r="7468" spans="10:12" x14ac:dyDescent="0.25">
      <c r="J7468" s="54"/>
      <c r="L7468" s="56"/>
    </row>
    <row r="7469" spans="10:12" x14ac:dyDescent="0.25">
      <c r="J7469" s="54"/>
      <c r="L7469" s="56"/>
    </row>
    <row r="7470" spans="10:12" x14ac:dyDescent="0.25">
      <c r="J7470" s="54"/>
      <c r="L7470" s="56"/>
    </row>
    <row r="7471" spans="10:12" x14ac:dyDescent="0.25">
      <c r="J7471" s="54"/>
      <c r="L7471" s="56"/>
    </row>
    <row r="7472" spans="10:12" x14ac:dyDescent="0.25">
      <c r="J7472" s="54"/>
      <c r="L7472" s="56"/>
    </row>
    <row r="7473" spans="10:12" x14ac:dyDescent="0.25">
      <c r="J7473" s="54"/>
      <c r="L7473" s="56"/>
    </row>
    <row r="7474" spans="10:12" x14ac:dyDescent="0.25">
      <c r="J7474" s="54"/>
      <c r="L7474" s="56"/>
    </row>
    <row r="7475" spans="10:12" x14ac:dyDescent="0.25">
      <c r="J7475" s="54"/>
      <c r="L7475" s="56"/>
    </row>
    <row r="7476" spans="10:12" x14ac:dyDescent="0.25">
      <c r="J7476" s="54"/>
      <c r="L7476" s="56"/>
    </row>
    <row r="7477" spans="10:12" x14ac:dyDescent="0.25">
      <c r="J7477" s="54"/>
      <c r="L7477" s="56"/>
    </row>
    <row r="7478" spans="10:12" x14ac:dyDescent="0.25">
      <c r="J7478" s="54"/>
      <c r="L7478" s="56"/>
    </row>
    <row r="7479" spans="10:12" x14ac:dyDescent="0.25">
      <c r="J7479" s="54"/>
      <c r="L7479" s="56"/>
    </row>
    <row r="7480" spans="10:12" x14ac:dyDescent="0.25">
      <c r="J7480" s="54"/>
      <c r="L7480" s="56"/>
    </row>
    <row r="7481" spans="10:12" x14ac:dyDescent="0.25">
      <c r="J7481" s="54"/>
      <c r="L7481" s="56"/>
    </row>
    <row r="7482" spans="10:12" x14ac:dyDescent="0.25">
      <c r="J7482" s="54"/>
      <c r="L7482" s="56"/>
    </row>
    <row r="7483" spans="10:12" x14ac:dyDescent="0.25">
      <c r="J7483" s="54"/>
      <c r="L7483" s="56"/>
    </row>
    <row r="7484" spans="10:12" x14ac:dyDescent="0.25">
      <c r="J7484" s="54"/>
      <c r="L7484" s="56"/>
    </row>
    <row r="7485" spans="10:12" x14ac:dyDescent="0.25">
      <c r="J7485" s="54"/>
      <c r="L7485" s="56"/>
    </row>
    <row r="7486" spans="10:12" x14ac:dyDescent="0.25">
      <c r="J7486" s="54"/>
      <c r="L7486" s="56"/>
    </row>
    <row r="7487" spans="10:12" x14ac:dyDescent="0.25">
      <c r="J7487" s="54"/>
      <c r="L7487" s="56"/>
    </row>
    <row r="7488" spans="10:12" x14ac:dyDescent="0.25">
      <c r="J7488" s="54"/>
      <c r="L7488" s="56"/>
    </row>
    <row r="7489" spans="10:12" x14ac:dyDescent="0.25">
      <c r="J7489" s="54"/>
      <c r="L7489" s="56"/>
    </row>
    <row r="7490" spans="10:12" x14ac:dyDescent="0.25">
      <c r="J7490" s="54"/>
      <c r="L7490" s="56"/>
    </row>
    <row r="7491" spans="10:12" x14ac:dyDescent="0.25">
      <c r="J7491" s="54"/>
      <c r="L7491" s="56"/>
    </row>
    <row r="7492" spans="10:12" x14ac:dyDescent="0.25">
      <c r="J7492" s="54"/>
      <c r="L7492" s="56"/>
    </row>
    <row r="7493" spans="10:12" x14ac:dyDescent="0.25">
      <c r="J7493" s="54"/>
      <c r="L7493" s="56"/>
    </row>
    <row r="7494" spans="10:12" x14ac:dyDescent="0.25">
      <c r="J7494" s="54"/>
      <c r="L7494" s="56"/>
    </row>
    <row r="7495" spans="10:12" x14ac:dyDescent="0.25">
      <c r="J7495" s="54"/>
      <c r="L7495" s="56"/>
    </row>
    <row r="7496" spans="10:12" x14ac:dyDescent="0.25">
      <c r="J7496" s="54"/>
      <c r="L7496" s="56"/>
    </row>
    <row r="7497" spans="10:12" x14ac:dyDescent="0.25">
      <c r="J7497" s="54"/>
      <c r="L7497" s="56"/>
    </row>
    <row r="7498" spans="10:12" x14ac:dyDescent="0.25">
      <c r="J7498" s="54"/>
      <c r="L7498" s="56"/>
    </row>
    <row r="7499" spans="10:12" x14ac:dyDescent="0.25">
      <c r="J7499" s="54"/>
      <c r="L7499" s="56"/>
    </row>
    <row r="7500" spans="10:12" x14ac:dyDescent="0.25">
      <c r="J7500" s="54"/>
      <c r="L7500" s="56"/>
    </row>
    <row r="7501" spans="10:12" x14ac:dyDescent="0.25">
      <c r="J7501" s="54"/>
      <c r="L7501" s="56"/>
    </row>
    <row r="7502" spans="10:12" x14ac:dyDescent="0.25">
      <c r="J7502" s="54"/>
      <c r="L7502" s="56"/>
    </row>
    <row r="7503" spans="10:12" x14ac:dyDescent="0.25">
      <c r="J7503" s="54"/>
      <c r="L7503" s="56"/>
    </row>
    <row r="7504" spans="10:12" x14ac:dyDescent="0.25">
      <c r="J7504" s="54"/>
      <c r="L7504" s="56"/>
    </row>
    <row r="7505" spans="10:12" x14ac:dyDescent="0.25">
      <c r="J7505" s="54"/>
      <c r="L7505" s="56"/>
    </row>
    <row r="7506" spans="10:12" x14ac:dyDescent="0.25">
      <c r="J7506" s="54"/>
      <c r="L7506" s="56"/>
    </row>
    <row r="7507" spans="10:12" x14ac:dyDescent="0.25">
      <c r="J7507" s="54"/>
      <c r="L7507" s="56"/>
    </row>
    <row r="7508" spans="10:12" x14ac:dyDescent="0.25">
      <c r="J7508" s="54"/>
      <c r="L7508" s="56"/>
    </row>
    <row r="7509" spans="10:12" x14ac:dyDescent="0.25">
      <c r="J7509" s="54"/>
      <c r="L7509" s="56"/>
    </row>
    <row r="7510" spans="10:12" x14ac:dyDescent="0.25">
      <c r="J7510" s="54"/>
      <c r="L7510" s="56"/>
    </row>
    <row r="7511" spans="10:12" x14ac:dyDescent="0.25">
      <c r="J7511" s="54"/>
      <c r="L7511" s="56"/>
    </row>
    <row r="7512" spans="10:12" x14ac:dyDescent="0.25">
      <c r="J7512" s="54"/>
      <c r="L7512" s="56"/>
    </row>
    <row r="7513" spans="10:12" x14ac:dyDescent="0.25">
      <c r="J7513" s="54"/>
      <c r="L7513" s="56"/>
    </row>
    <row r="7514" spans="10:12" x14ac:dyDescent="0.25">
      <c r="J7514" s="54"/>
      <c r="L7514" s="56"/>
    </row>
    <row r="7515" spans="10:12" x14ac:dyDescent="0.25">
      <c r="J7515" s="54"/>
      <c r="L7515" s="56"/>
    </row>
    <row r="7516" spans="10:12" x14ac:dyDescent="0.25">
      <c r="J7516" s="54"/>
      <c r="L7516" s="56"/>
    </row>
    <row r="7517" spans="10:12" x14ac:dyDescent="0.25">
      <c r="J7517" s="54"/>
      <c r="L7517" s="56"/>
    </row>
    <row r="7518" spans="10:12" x14ac:dyDescent="0.25">
      <c r="J7518" s="54"/>
      <c r="L7518" s="56"/>
    </row>
    <row r="7519" spans="10:12" x14ac:dyDescent="0.25">
      <c r="J7519" s="54"/>
      <c r="L7519" s="56"/>
    </row>
    <row r="7520" spans="10:12" x14ac:dyDescent="0.25">
      <c r="J7520" s="54"/>
      <c r="L7520" s="56"/>
    </row>
    <row r="7521" spans="10:12" x14ac:dyDescent="0.25">
      <c r="J7521" s="54"/>
      <c r="L7521" s="56"/>
    </row>
    <row r="7522" spans="10:12" x14ac:dyDescent="0.25">
      <c r="J7522" s="54"/>
      <c r="L7522" s="56"/>
    </row>
    <row r="7523" spans="10:12" x14ac:dyDescent="0.25">
      <c r="J7523" s="54"/>
      <c r="L7523" s="56"/>
    </row>
    <row r="7524" spans="10:12" x14ac:dyDescent="0.25">
      <c r="J7524" s="54"/>
      <c r="L7524" s="56"/>
    </row>
    <row r="7525" spans="10:12" x14ac:dyDescent="0.25">
      <c r="J7525" s="54"/>
      <c r="L7525" s="56"/>
    </row>
    <row r="7526" spans="10:12" x14ac:dyDescent="0.25">
      <c r="J7526" s="54"/>
      <c r="L7526" s="56"/>
    </row>
    <row r="7527" spans="10:12" x14ac:dyDescent="0.25">
      <c r="J7527" s="54"/>
      <c r="L7527" s="56"/>
    </row>
    <row r="7528" spans="10:12" x14ac:dyDescent="0.25">
      <c r="J7528" s="54"/>
      <c r="L7528" s="56"/>
    </row>
    <row r="7529" spans="10:12" x14ac:dyDescent="0.25">
      <c r="J7529" s="54"/>
      <c r="L7529" s="56"/>
    </row>
    <row r="7530" spans="10:12" x14ac:dyDescent="0.25">
      <c r="J7530" s="54"/>
      <c r="L7530" s="56"/>
    </row>
    <row r="7531" spans="10:12" x14ac:dyDescent="0.25">
      <c r="J7531" s="54"/>
      <c r="L7531" s="56"/>
    </row>
    <row r="7532" spans="10:12" x14ac:dyDescent="0.25">
      <c r="J7532" s="54"/>
      <c r="L7532" s="56"/>
    </row>
    <row r="7533" spans="10:12" x14ac:dyDescent="0.25">
      <c r="J7533" s="54"/>
      <c r="L7533" s="56"/>
    </row>
    <row r="7534" spans="10:12" x14ac:dyDescent="0.25">
      <c r="J7534" s="54"/>
      <c r="L7534" s="56"/>
    </row>
    <row r="7535" spans="10:12" x14ac:dyDescent="0.25">
      <c r="J7535" s="54"/>
      <c r="L7535" s="56"/>
    </row>
    <row r="7536" spans="10:12" x14ac:dyDescent="0.25">
      <c r="J7536" s="54"/>
      <c r="L7536" s="56"/>
    </row>
    <row r="7537" spans="10:12" x14ac:dyDescent="0.25">
      <c r="J7537" s="54"/>
      <c r="L7537" s="56"/>
    </row>
    <row r="7538" spans="10:12" x14ac:dyDescent="0.25">
      <c r="J7538" s="54"/>
      <c r="L7538" s="56"/>
    </row>
    <row r="7539" spans="10:12" x14ac:dyDescent="0.25">
      <c r="J7539" s="54"/>
      <c r="L7539" s="56"/>
    </row>
    <row r="7540" spans="10:12" x14ac:dyDescent="0.25">
      <c r="J7540" s="54"/>
      <c r="L7540" s="56"/>
    </row>
    <row r="7541" spans="10:12" x14ac:dyDescent="0.25">
      <c r="J7541" s="54"/>
      <c r="L7541" s="56"/>
    </row>
    <row r="7542" spans="10:12" x14ac:dyDescent="0.25">
      <c r="J7542" s="54"/>
      <c r="L7542" s="56"/>
    </row>
    <row r="7543" spans="10:12" x14ac:dyDescent="0.25">
      <c r="J7543" s="54"/>
      <c r="L7543" s="56"/>
    </row>
    <row r="7544" spans="10:12" x14ac:dyDescent="0.25">
      <c r="J7544" s="54"/>
      <c r="L7544" s="56"/>
    </row>
    <row r="7545" spans="10:12" x14ac:dyDescent="0.25">
      <c r="J7545" s="54"/>
      <c r="L7545" s="56"/>
    </row>
    <row r="7546" spans="10:12" x14ac:dyDescent="0.25">
      <c r="J7546" s="54"/>
      <c r="L7546" s="56"/>
    </row>
    <row r="7547" spans="10:12" x14ac:dyDescent="0.25">
      <c r="J7547" s="54"/>
      <c r="L7547" s="56"/>
    </row>
    <row r="7548" spans="10:12" x14ac:dyDescent="0.25">
      <c r="J7548" s="54"/>
      <c r="L7548" s="56"/>
    </row>
    <row r="7549" spans="10:12" x14ac:dyDescent="0.25">
      <c r="J7549" s="54"/>
      <c r="L7549" s="56"/>
    </row>
    <row r="7550" spans="10:12" x14ac:dyDescent="0.25">
      <c r="J7550" s="54"/>
      <c r="L7550" s="56"/>
    </row>
    <row r="7551" spans="10:12" x14ac:dyDescent="0.25">
      <c r="J7551" s="54"/>
      <c r="L7551" s="56"/>
    </row>
    <row r="7552" spans="10:12" x14ac:dyDescent="0.25">
      <c r="J7552" s="54"/>
      <c r="L7552" s="56"/>
    </row>
    <row r="7553" spans="10:12" x14ac:dyDescent="0.25">
      <c r="J7553" s="54"/>
      <c r="L7553" s="56"/>
    </row>
    <row r="7554" spans="10:12" x14ac:dyDescent="0.25">
      <c r="J7554" s="54"/>
      <c r="L7554" s="56"/>
    </row>
    <row r="7555" spans="10:12" x14ac:dyDescent="0.25">
      <c r="J7555" s="54"/>
      <c r="L7555" s="56"/>
    </row>
    <row r="7556" spans="10:12" x14ac:dyDescent="0.25">
      <c r="J7556" s="54"/>
      <c r="L7556" s="56"/>
    </row>
    <row r="7557" spans="10:12" x14ac:dyDescent="0.25">
      <c r="J7557" s="54"/>
      <c r="L7557" s="56"/>
    </row>
    <row r="7558" spans="10:12" x14ac:dyDescent="0.25">
      <c r="J7558" s="54"/>
      <c r="L7558" s="56"/>
    </row>
    <row r="7559" spans="10:12" x14ac:dyDescent="0.25">
      <c r="J7559" s="54"/>
      <c r="L7559" s="56"/>
    </row>
    <row r="7560" spans="10:12" x14ac:dyDescent="0.25">
      <c r="J7560" s="54"/>
      <c r="L7560" s="56"/>
    </row>
    <row r="7561" spans="10:12" x14ac:dyDescent="0.25">
      <c r="J7561" s="54"/>
      <c r="L7561" s="56"/>
    </row>
    <row r="7562" spans="10:12" x14ac:dyDescent="0.25">
      <c r="J7562" s="54"/>
      <c r="L7562" s="56"/>
    </row>
    <row r="7563" spans="10:12" x14ac:dyDescent="0.25">
      <c r="J7563" s="54"/>
      <c r="L7563" s="56"/>
    </row>
    <row r="7564" spans="10:12" x14ac:dyDescent="0.25">
      <c r="J7564" s="54"/>
      <c r="L7564" s="56"/>
    </row>
    <row r="7565" spans="10:12" x14ac:dyDescent="0.25">
      <c r="J7565" s="54"/>
      <c r="L7565" s="56"/>
    </row>
    <row r="7566" spans="10:12" x14ac:dyDescent="0.25">
      <c r="J7566" s="54"/>
      <c r="L7566" s="56"/>
    </row>
    <row r="7567" spans="10:12" x14ac:dyDescent="0.25">
      <c r="J7567" s="54"/>
      <c r="L7567" s="56"/>
    </row>
    <row r="7568" spans="10:12" x14ac:dyDescent="0.25">
      <c r="J7568" s="54"/>
      <c r="L7568" s="56"/>
    </row>
    <row r="7569" spans="10:12" x14ac:dyDescent="0.25">
      <c r="J7569" s="54"/>
      <c r="L7569" s="56"/>
    </row>
    <row r="7570" spans="10:12" x14ac:dyDescent="0.25">
      <c r="J7570" s="54"/>
      <c r="L7570" s="56"/>
    </row>
    <row r="7571" spans="10:12" x14ac:dyDescent="0.25">
      <c r="J7571" s="54"/>
      <c r="L7571" s="56"/>
    </row>
    <row r="7572" spans="10:12" x14ac:dyDescent="0.25">
      <c r="J7572" s="54"/>
      <c r="L7572" s="56"/>
    </row>
    <row r="7573" spans="10:12" x14ac:dyDescent="0.25">
      <c r="J7573" s="54"/>
      <c r="L7573" s="56"/>
    </row>
    <row r="7574" spans="10:12" x14ac:dyDescent="0.25">
      <c r="J7574" s="54"/>
      <c r="L7574" s="56"/>
    </row>
    <row r="7575" spans="10:12" x14ac:dyDescent="0.25">
      <c r="J7575" s="54"/>
      <c r="L7575" s="56"/>
    </row>
    <row r="7576" spans="10:12" x14ac:dyDescent="0.25">
      <c r="J7576" s="54"/>
      <c r="L7576" s="56"/>
    </row>
    <row r="7577" spans="10:12" x14ac:dyDescent="0.25">
      <c r="J7577" s="54"/>
      <c r="L7577" s="56"/>
    </row>
    <row r="7578" spans="10:12" x14ac:dyDescent="0.25">
      <c r="J7578" s="54"/>
      <c r="L7578" s="56"/>
    </row>
    <row r="7579" spans="10:12" x14ac:dyDescent="0.25">
      <c r="J7579" s="54"/>
      <c r="L7579" s="56"/>
    </row>
    <row r="7580" spans="10:12" x14ac:dyDescent="0.25">
      <c r="J7580" s="54"/>
      <c r="L7580" s="56"/>
    </row>
    <row r="7581" spans="10:12" x14ac:dyDescent="0.25">
      <c r="J7581" s="54"/>
      <c r="L7581" s="56"/>
    </row>
    <row r="7582" spans="10:12" x14ac:dyDescent="0.25">
      <c r="J7582" s="54"/>
      <c r="L7582" s="56"/>
    </row>
    <row r="7583" spans="10:12" x14ac:dyDescent="0.25">
      <c r="J7583" s="54"/>
      <c r="L7583" s="56"/>
    </row>
    <row r="7584" spans="10:12" x14ac:dyDescent="0.25">
      <c r="J7584" s="54"/>
      <c r="L7584" s="56"/>
    </row>
    <row r="7585" spans="10:12" x14ac:dyDescent="0.25">
      <c r="J7585" s="54"/>
      <c r="L7585" s="56"/>
    </row>
    <row r="7586" spans="10:12" x14ac:dyDescent="0.25">
      <c r="J7586" s="54"/>
      <c r="L7586" s="56"/>
    </row>
    <row r="7587" spans="10:12" x14ac:dyDescent="0.25">
      <c r="J7587" s="54"/>
      <c r="L7587" s="56"/>
    </row>
    <row r="7588" spans="10:12" x14ac:dyDescent="0.25">
      <c r="J7588" s="54"/>
      <c r="L7588" s="56"/>
    </row>
    <row r="7589" spans="10:12" x14ac:dyDescent="0.25">
      <c r="J7589" s="54"/>
      <c r="L7589" s="56"/>
    </row>
    <row r="7590" spans="10:12" x14ac:dyDescent="0.25">
      <c r="J7590" s="54"/>
      <c r="L7590" s="56"/>
    </row>
    <row r="7591" spans="10:12" x14ac:dyDescent="0.25">
      <c r="J7591" s="54"/>
      <c r="L7591" s="56"/>
    </row>
    <row r="7592" spans="10:12" x14ac:dyDescent="0.25">
      <c r="J7592" s="54"/>
      <c r="L7592" s="56"/>
    </row>
    <row r="7593" spans="10:12" x14ac:dyDescent="0.25">
      <c r="J7593" s="54"/>
      <c r="L7593" s="56"/>
    </row>
    <row r="7594" spans="10:12" x14ac:dyDescent="0.25">
      <c r="J7594" s="54"/>
      <c r="L7594" s="56"/>
    </row>
    <row r="7595" spans="10:12" x14ac:dyDescent="0.25">
      <c r="J7595" s="54"/>
      <c r="L7595" s="56"/>
    </row>
    <row r="7596" spans="10:12" x14ac:dyDescent="0.25">
      <c r="J7596" s="54"/>
      <c r="L7596" s="56"/>
    </row>
    <row r="7597" spans="10:12" x14ac:dyDescent="0.25">
      <c r="J7597" s="54"/>
      <c r="L7597" s="56"/>
    </row>
    <row r="7598" spans="10:12" x14ac:dyDescent="0.25">
      <c r="J7598" s="54"/>
      <c r="L7598" s="56"/>
    </row>
    <row r="7599" spans="10:12" x14ac:dyDescent="0.25">
      <c r="J7599" s="54"/>
      <c r="L7599" s="56"/>
    </row>
    <row r="7600" spans="10:12" x14ac:dyDescent="0.25">
      <c r="J7600" s="54"/>
      <c r="L7600" s="56"/>
    </row>
    <row r="7601" spans="10:12" x14ac:dyDescent="0.25">
      <c r="J7601" s="54"/>
      <c r="L7601" s="56"/>
    </row>
    <row r="7602" spans="10:12" x14ac:dyDescent="0.25">
      <c r="J7602" s="54"/>
      <c r="L7602" s="56"/>
    </row>
    <row r="7603" spans="10:12" x14ac:dyDescent="0.25">
      <c r="J7603" s="54"/>
      <c r="L7603" s="56"/>
    </row>
    <row r="7604" spans="10:12" x14ac:dyDescent="0.25">
      <c r="J7604" s="54"/>
      <c r="L7604" s="56"/>
    </row>
    <row r="7605" spans="10:12" x14ac:dyDescent="0.25">
      <c r="J7605" s="54"/>
      <c r="L7605" s="56"/>
    </row>
    <row r="7606" spans="10:12" x14ac:dyDescent="0.25">
      <c r="J7606" s="54"/>
      <c r="L7606" s="56"/>
    </row>
    <row r="7607" spans="10:12" x14ac:dyDescent="0.25">
      <c r="J7607" s="54"/>
      <c r="L7607" s="56"/>
    </row>
    <row r="7608" spans="10:12" x14ac:dyDescent="0.25">
      <c r="J7608" s="54"/>
      <c r="L7608" s="56"/>
    </row>
    <row r="7609" spans="10:12" x14ac:dyDescent="0.25">
      <c r="J7609" s="54"/>
      <c r="L7609" s="56"/>
    </row>
    <row r="7610" spans="10:12" x14ac:dyDescent="0.25">
      <c r="J7610" s="54"/>
      <c r="L7610" s="56"/>
    </row>
    <row r="7611" spans="10:12" x14ac:dyDescent="0.25">
      <c r="J7611" s="54"/>
      <c r="L7611" s="56"/>
    </row>
    <row r="7612" spans="10:12" x14ac:dyDescent="0.25">
      <c r="J7612" s="54"/>
      <c r="L7612" s="56"/>
    </row>
    <row r="7613" spans="10:12" x14ac:dyDescent="0.25">
      <c r="J7613" s="54"/>
      <c r="L7613" s="56"/>
    </row>
    <row r="7614" spans="10:12" x14ac:dyDescent="0.25">
      <c r="J7614" s="54"/>
      <c r="L7614" s="56"/>
    </row>
    <row r="7615" spans="10:12" x14ac:dyDescent="0.25">
      <c r="J7615" s="54"/>
      <c r="L7615" s="56"/>
    </row>
    <row r="7616" spans="10:12" x14ac:dyDescent="0.25">
      <c r="J7616" s="54"/>
      <c r="L7616" s="56"/>
    </row>
    <row r="7617" spans="10:12" x14ac:dyDescent="0.25">
      <c r="J7617" s="54"/>
      <c r="L7617" s="56"/>
    </row>
    <row r="7618" spans="10:12" x14ac:dyDescent="0.25">
      <c r="J7618" s="54"/>
      <c r="L7618" s="56"/>
    </row>
    <row r="7619" spans="10:12" x14ac:dyDescent="0.25">
      <c r="J7619" s="54"/>
      <c r="L7619" s="56"/>
    </row>
    <row r="7620" spans="10:12" x14ac:dyDescent="0.25">
      <c r="J7620" s="54"/>
      <c r="L7620" s="56"/>
    </row>
    <row r="7621" spans="10:12" x14ac:dyDescent="0.25">
      <c r="J7621" s="54"/>
      <c r="L7621" s="56"/>
    </row>
    <row r="7622" spans="10:12" x14ac:dyDescent="0.25">
      <c r="J7622" s="54"/>
      <c r="L7622" s="56"/>
    </row>
    <row r="7623" spans="10:12" x14ac:dyDescent="0.25">
      <c r="J7623" s="54"/>
      <c r="L7623" s="56"/>
    </row>
    <row r="7624" spans="10:12" x14ac:dyDescent="0.25">
      <c r="J7624" s="54"/>
      <c r="L7624" s="56"/>
    </row>
    <row r="7625" spans="10:12" x14ac:dyDescent="0.25">
      <c r="J7625" s="54"/>
      <c r="L7625" s="56"/>
    </row>
    <row r="7626" spans="10:12" x14ac:dyDescent="0.25">
      <c r="J7626" s="54"/>
      <c r="L7626" s="56"/>
    </row>
    <row r="7627" spans="10:12" x14ac:dyDescent="0.25">
      <c r="J7627" s="54"/>
      <c r="L7627" s="56"/>
    </row>
    <row r="7628" spans="10:12" x14ac:dyDescent="0.25">
      <c r="J7628" s="54"/>
      <c r="L7628" s="56"/>
    </row>
    <row r="7629" spans="10:12" x14ac:dyDescent="0.25">
      <c r="J7629" s="54"/>
      <c r="L7629" s="56"/>
    </row>
    <row r="7630" spans="10:12" x14ac:dyDescent="0.25">
      <c r="J7630" s="54"/>
      <c r="L7630" s="56"/>
    </row>
    <row r="7631" spans="10:12" x14ac:dyDescent="0.25">
      <c r="J7631" s="54"/>
      <c r="L7631" s="56"/>
    </row>
    <row r="7632" spans="10:12" x14ac:dyDescent="0.25">
      <c r="J7632" s="54"/>
      <c r="L7632" s="56"/>
    </row>
    <row r="7633" spans="10:12" x14ac:dyDescent="0.25">
      <c r="J7633" s="54"/>
      <c r="L7633" s="56"/>
    </row>
    <row r="7634" spans="10:12" x14ac:dyDescent="0.25">
      <c r="J7634" s="54"/>
      <c r="L7634" s="56"/>
    </row>
    <row r="7635" spans="10:12" x14ac:dyDescent="0.25">
      <c r="J7635" s="54"/>
      <c r="L7635" s="56"/>
    </row>
    <row r="7636" spans="10:12" x14ac:dyDescent="0.25">
      <c r="J7636" s="54"/>
      <c r="L7636" s="56"/>
    </row>
    <row r="7637" spans="10:12" x14ac:dyDescent="0.25">
      <c r="J7637" s="54"/>
      <c r="L7637" s="56"/>
    </row>
    <row r="7638" spans="10:12" x14ac:dyDescent="0.25">
      <c r="J7638" s="54"/>
      <c r="L7638" s="56"/>
    </row>
    <row r="7639" spans="10:12" x14ac:dyDescent="0.25">
      <c r="J7639" s="54"/>
      <c r="L7639" s="56"/>
    </row>
    <row r="7640" spans="10:12" x14ac:dyDescent="0.25">
      <c r="J7640" s="54"/>
      <c r="L7640" s="56"/>
    </row>
    <row r="7641" spans="10:12" x14ac:dyDescent="0.25">
      <c r="J7641" s="54"/>
      <c r="L7641" s="56"/>
    </row>
    <row r="7642" spans="10:12" x14ac:dyDescent="0.25">
      <c r="J7642" s="54"/>
      <c r="L7642" s="56"/>
    </row>
    <row r="7643" spans="10:12" x14ac:dyDescent="0.25">
      <c r="J7643" s="54"/>
      <c r="L7643" s="56"/>
    </row>
    <row r="7644" spans="10:12" x14ac:dyDescent="0.25">
      <c r="J7644" s="54"/>
      <c r="L7644" s="56"/>
    </row>
    <row r="7645" spans="10:12" x14ac:dyDescent="0.25">
      <c r="J7645" s="54"/>
      <c r="L7645" s="56"/>
    </row>
    <row r="7646" spans="10:12" x14ac:dyDescent="0.25">
      <c r="J7646" s="54"/>
      <c r="L7646" s="56"/>
    </row>
    <row r="7647" spans="10:12" x14ac:dyDescent="0.25">
      <c r="J7647" s="54"/>
      <c r="L7647" s="56"/>
    </row>
    <row r="7648" spans="10:12" x14ac:dyDescent="0.25">
      <c r="J7648" s="54"/>
      <c r="L7648" s="56"/>
    </row>
    <row r="7649" spans="10:12" x14ac:dyDescent="0.25">
      <c r="J7649" s="54"/>
      <c r="L7649" s="56"/>
    </row>
    <row r="7650" spans="10:12" x14ac:dyDescent="0.25">
      <c r="J7650" s="54"/>
      <c r="L7650" s="56"/>
    </row>
    <row r="7651" spans="10:12" x14ac:dyDescent="0.25">
      <c r="J7651" s="54"/>
      <c r="L7651" s="56"/>
    </row>
    <row r="7652" spans="10:12" x14ac:dyDescent="0.25">
      <c r="J7652" s="54"/>
      <c r="L7652" s="56"/>
    </row>
    <row r="7653" spans="10:12" x14ac:dyDescent="0.25">
      <c r="J7653" s="54"/>
      <c r="L7653" s="56"/>
    </row>
    <row r="7654" spans="10:12" x14ac:dyDescent="0.25">
      <c r="J7654" s="54"/>
      <c r="L7654" s="56"/>
    </row>
    <row r="7655" spans="10:12" x14ac:dyDescent="0.25">
      <c r="J7655" s="54"/>
      <c r="L7655" s="56"/>
    </row>
    <row r="7656" spans="10:12" x14ac:dyDescent="0.25">
      <c r="J7656" s="54"/>
      <c r="L7656" s="56"/>
    </row>
    <row r="7657" spans="10:12" x14ac:dyDescent="0.25">
      <c r="J7657" s="54"/>
      <c r="L7657" s="56"/>
    </row>
    <row r="7658" spans="10:12" x14ac:dyDescent="0.25">
      <c r="J7658" s="54"/>
      <c r="L7658" s="56"/>
    </row>
    <row r="7659" spans="10:12" x14ac:dyDescent="0.25">
      <c r="J7659" s="54"/>
      <c r="L7659" s="56"/>
    </row>
    <row r="7660" spans="10:12" x14ac:dyDescent="0.25">
      <c r="J7660" s="54"/>
      <c r="L7660" s="56"/>
    </row>
    <row r="7661" spans="10:12" x14ac:dyDescent="0.25">
      <c r="J7661" s="54"/>
      <c r="L7661" s="56"/>
    </row>
    <row r="7662" spans="10:12" x14ac:dyDescent="0.25">
      <c r="J7662" s="54"/>
      <c r="L7662" s="56"/>
    </row>
    <row r="7663" spans="10:12" x14ac:dyDescent="0.25">
      <c r="J7663" s="54"/>
      <c r="L7663" s="56"/>
    </row>
    <row r="7664" spans="10:12" x14ac:dyDescent="0.25">
      <c r="J7664" s="54"/>
      <c r="L7664" s="56"/>
    </row>
    <row r="7665" spans="10:12" x14ac:dyDescent="0.25">
      <c r="J7665" s="54"/>
      <c r="L7665" s="56"/>
    </row>
    <row r="7666" spans="10:12" x14ac:dyDescent="0.25">
      <c r="J7666" s="54"/>
      <c r="L7666" s="56"/>
    </row>
    <row r="7667" spans="10:12" x14ac:dyDescent="0.25">
      <c r="J7667" s="54"/>
      <c r="L7667" s="56"/>
    </row>
    <row r="7668" spans="10:12" x14ac:dyDescent="0.25">
      <c r="J7668" s="54"/>
      <c r="L7668" s="56"/>
    </row>
    <row r="7669" spans="10:12" x14ac:dyDescent="0.25">
      <c r="J7669" s="54"/>
      <c r="L7669" s="56"/>
    </row>
    <row r="7670" spans="10:12" x14ac:dyDescent="0.25">
      <c r="J7670" s="54"/>
      <c r="L7670" s="56"/>
    </row>
    <row r="7671" spans="10:12" x14ac:dyDescent="0.25">
      <c r="J7671" s="54"/>
      <c r="L7671" s="56"/>
    </row>
    <row r="7672" spans="10:12" x14ac:dyDescent="0.25">
      <c r="J7672" s="54"/>
      <c r="L7672" s="56"/>
    </row>
    <row r="7673" spans="10:12" x14ac:dyDescent="0.25">
      <c r="J7673" s="54"/>
      <c r="L7673" s="56"/>
    </row>
    <row r="7674" spans="10:12" x14ac:dyDescent="0.25">
      <c r="J7674" s="54"/>
      <c r="L7674" s="56"/>
    </row>
    <row r="7675" spans="10:12" x14ac:dyDescent="0.25">
      <c r="J7675" s="54"/>
      <c r="L7675" s="56"/>
    </row>
    <row r="7676" spans="10:12" x14ac:dyDescent="0.25">
      <c r="J7676" s="54"/>
      <c r="L7676" s="56"/>
    </row>
    <row r="7677" spans="10:12" x14ac:dyDescent="0.25">
      <c r="J7677" s="54"/>
      <c r="L7677" s="56"/>
    </row>
    <row r="7678" spans="10:12" x14ac:dyDescent="0.25">
      <c r="J7678" s="54"/>
      <c r="L7678" s="56"/>
    </row>
    <row r="7679" spans="10:12" x14ac:dyDescent="0.25">
      <c r="J7679" s="54"/>
      <c r="L7679" s="56"/>
    </row>
    <row r="7680" spans="10:12" x14ac:dyDescent="0.25">
      <c r="J7680" s="54"/>
      <c r="L7680" s="56"/>
    </row>
    <row r="7681" spans="10:12" x14ac:dyDescent="0.25">
      <c r="J7681" s="54"/>
      <c r="L7681" s="56"/>
    </row>
    <row r="7682" spans="10:12" x14ac:dyDescent="0.25">
      <c r="J7682" s="54"/>
      <c r="L7682" s="56"/>
    </row>
    <row r="7683" spans="10:12" x14ac:dyDescent="0.25">
      <c r="J7683" s="54"/>
      <c r="L7683" s="56"/>
    </row>
    <row r="7684" spans="10:12" x14ac:dyDescent="0.25">
      <c r="J7684" s="54"/>
      <c r="L7684" s="56"/>
    </row>
    <row r="7685" spans="10:12" x14ac:dyDescent="0.25">
      <c r="J7685" s="54"/>
      <c r="L7685" s="56"/>
    </row>
    <row r="7686" spans="10:12" x14ac:dyDescent="0.25">
      <c r="J7686" s="54"/>
      <c r="L7686" s="56"/>
    </row>
    <row r="7687" spans="10:12" x14ac:dyDescent="0.25">
      <c r="J7687" s="54"/>
      <c r="L7687" s="56"/>
    </row>
    <row r="7688" spans="10:12" x14ac:dyDescent="0.25">
      <c r="J7688" s="54"/>
      <c r="L7688" s="56"/>
    </row>
    <row r="7689" spans="10:12" x14ac:dyDescent="0.25">
      <c r="J7689" s="54"/>
      <c r="L7689" s="56"/>
    </row>
    <row r="7690" spans="10:12" x14ac:dyDescent="0.25">
      <c r="J7690" s="54"/>
      <c r="L7690" s="56"/>
    </row>
    <row r="7691" spans="10:12" x14ac:dyDescent="0.25">
      <c r="J7691" s="54"/>
      <c r="L7691" s="56"/>
    </row>
    <row r="7692" spans="10:12" x14ac:dyDescent="0.25">
      <c r="J7692" s="54"/>
      <c r="L7692" s="56"/>
    </row>
    <row r="7693" spans="10:12" x14ac:dyDescent="0.25">
      <c r="J7693" s="54"/>
      <c r="L7693" s="56"/>
    </row>
    <row r="7694" spans="10:12" x14ac:dyDescent="0.25">
      <c r="J7694" s="54"/>
      <c r="L7694" s="56"/>
    </row>
    <row r="7695" spans="10:12" x14ac:dyDescent="0.25">
      <c r="J7695" s="54"/>
      <c r="L7695" s="56"/>
    </row>
    <row r="7696" spans="10:12" x14ac:dyDescent="0.25">
      <c r="J7696" s="54"/>
      <c r="L7696" s="56"/>
    </row>
    <row r="7697" spans="10:12" x14ac:dyDescent="0.25">
      <c r="J7697" s="54"/>
      <c r="L7697" s="56"/>
    </row>
    <row r="7698" spans="10:12" x14ac:dyDescent="0.25">
      <c r="J7698" s="54"/>
      <c r="L7698" s="56"/>
    </row>
    <row r="7699" spans="10:12" x14ac:dyDescent="0.25">
      <c r="J7699" s="54"/>
      <c r="L7699" s="56"/>
    </row>
    <row r="7700" spans="10:12" x14ac:dyDescent="0.25">
      <c r="J7700" s="54"/>
      <c r="L7700" s="56"/>
    </row>
    <row r="7701" spans="10:12" x14ac:dyDescent="0.25">
      <c r="J7701" s="54"/>
      <c r="L7701" s="56"/>
    </row>
    <row r="7702" spans="10:12" x14ac:dyDescent="0.25">
      <c r="J7702" s="54"/>
      <c r="L7702" s="56"/>
    </row>
    <row r="7703" spans="10:12" x14ac:dyDescent="0.25">
      <c r="J7703" s="54"/>
      <c r="L7703" s="56"/>
    </row>
    <row r="7704" spans="10:12" x14ac:dyDescent="0.25">
      <c r="J7704" s="54"/>
      <c r="L7704" s="56"/>
    </row>
    <row r="7705" spans="10:12" x14ac:dyDescent="0.25">
      <c r="J7705" s="54"/>
      <c r="L7705" s="56"/>
    </row>
    <row r="7706" spans="10:12" x14ac:dyDescent="0.25">
      <c r="J7706" s="54"/>
      <c r="L7706" s="56"/>
    </row>
    <row r="7707" spans="10:12" x14ac:dyDescent="0.25">
      <c r="J7707" s="54"/>
      <c r="L7707" s="56"/>
    </row>
    <row r="7708" spans="10:12" x14ac:dyDescent="0.25">
      <c r="J7708" s="54"/>
      <c r="L7708" s="56"/>
    </row>
    <row r="7709" spans="10:12" x14ac:dyDescent="0.25">
      <c r="J7709" s="54"/>
      <c r="L7709" s="56"/>
    </row>
    <row r="7710" spans="10:12" x14ac:dyDescent="0.25">
      <c r="J7710" s="54"/>
      <c r="L7710" s="56"/>
    </row>
    <row r="7711" spans="10:12" x14ac:dyDescent="0.25">
      <c r="J7711" s="54"/>
      <c r="L7711" s="56"/>
    </row>
    <row r="7712" spans="10:12" x14ac:dyDescent="0.25">
      <c r="J7712" s="54"/>
      <c r="L7712" s="56"/>
    </row>
    <row r="7713" spans="10:12" x14ac:dyDescent="0.25">
      <c r="J7713" s="54"/>
      <c r="L7713" s="56"/>
    </row>
    <row r="7714" spans="10:12" x14ac:dyDescent="0.25">
      <c r="J7714" s="54"/>
      <c r="L7714" s="56"/>
    </row>
    <row r="7715" spans="10:12" x14ac:dyDescent="0.25">
      <c r="J7715" s="54"/>
      <c r="L7715" s="56"/>
    </row>
    <row r="7716" spans="10:12" x14ac:dyDescent="0.25">
      <c r="J7716" s="54"/>
      <c r="L7716" s="56"/>
    </row>
    <row r="7717" spans="10:12" x14ac:dyDescent="0.25">
      <c r="J7717" s="54"/>
      <c r="L7717" s="56"/>
    </row>
    <row r="7718" spans="10:12" x14ac:dyDescent="0.25">
      <c r="J7718" s="54"/>
      <c r="L7718" s="56"/>
    </row>
    <row r="7719" spans="10:12" x14ac:dyDescent="0.25">
      <c r="J7719" s="54"/>
      <c r="L7719" s="56"/>
    </row>
    <row r="7720" spans="10:12" x14ac:dyDescent="0.25">
      <c r="J7720" s="54"/>
      <c r="L7720" s="56"/>
    </row>
    <row r="7721" spans="10:12" x14ac:dyDescent="0.25">
      <c r="J7721" s="54"/>
      <c r="L7721" s="56"/>
    </row>
    <row r="7722" spans="10:12" x14ac:dyDescent="0.25">
      <c r="J7722" s="54"/>
      <c r="L7722" s="56"/>
    </row>
    <row r="7723" spans="10:12" x14ac:dyDescent="0.25">
      <c r="J7723" s="54"/>
      <c r="L7723" s="56"/>
    </row>
    <row r="7724" spans="10:12" x14ac:dyDescent="0.25">
      <c r="J7724" s="54"/>
      <c r="L7724" s="56"/>
    </row>
    <row r="7725" spans="10:12" x14ac:dyDescent="0.25">
      <c r="J7725" s="54"/>
      <c r="L7725" s="56"/>
    </row>
    <row r="7726" spans="10:12" x14ac:dyDescent="0.25">
      <c r="J7726" s="54"/>
      <c r="L7726" s="56"/>
    </row>
    <row r="7727" spans="10:12" x14ac:dyDescent="0.25">
      <c r="J7727" s="54"/>
      <c r="L7727" s="56"/>
    </row>
    <row r="7728" spans="10:12" x14ac:dyDescent="0.25">
      <c r="J7728" s="54"/>
      <c r="L7728" s="56"/>
    </row>
    <row r="7729" spans="10:12" x14ac:dyDescent="0.25">
      <c r="J7729" s="54"/>
      <c r="L7729" s="56"/>
    </row>
    <row r="7730" spans="10:12" x14ac:dyDescent="0.25">
      <c r="J7730" s="54"/>
      <c r="L7730" s="56"/>
    </row>
    <row r="7731" spans="10:12" x14ac:dyDescent="0.25">
      <c r="J7731" s="54"/>
      <c r="L7731" s="56"/>
    </row>
    <row r="7732" spans="10:12" x14ac:dyDescent="0.25">
      <c r="J7732" s="54"/>
      <c r="L7732" s="56"/>
    </row>
    <row r="7733" spans="10:12" x14ac:dyDescent="0.25">
      <c r="J7733" s="54"/>
      <c r="L7733" s="56"/>
    </row>
    <row r="7734" spans="10:12" x14ac:dyDescent="0.25">
      <c r="J7734" s="54"/>
      <c r="L7734" s="56"/>
    </row>
    <row r="7735" spans="10:12" x14ac:dyDescent="0.25">
      <c r="J7735" s="54"/>
      <c r="L7735" s="56"/>
    </row>
    <row r="7736" spans="10:12" x14ac:dyDescent="0.25">
      <c r="J7736" s="54"/>
      <c r="L7736" s="56"/>
    </row>
    <row r="7737" spans="10:12" x14ac:dyDescent="0.25">
      <c r="J7737" s="54"/>
      <c r="L7737" s="56"/>
    </row>
    <row r="7738" spans="10:12" x14ac:dyDescent="0.25">
      <c r="J7738" s="54"/>
      <c r="L7738" s="56"/>
    </row>
    <row r="7739" spans="10:12" x14ac:dyDescent="0.25">
      <c r="J7739" s="54"/>
      <c r="L7739" s="56"/>
    </row>
    <row r="7740" spans="10:12" x14ac:dyDescent="0.25">
      <c r="J7740" s="54"/>
      <c r="L7740" s="56"/>
    </row>
    <row r="7741" spans="10:12" x14ac:dyDescent="0.25">
      <c r="J7741" s="54"/>
      <c r="L7741" s="56"/>
    </row>
    <row r="7742" spans="10:12" x14ac:dyDescent="0.25">
      <c r="J7742" s="54"/>
      <c r="L7742" s="56"/>
    </row>
    <row r="7743" spans="10:12" x14ac:dyDescent="0.25">
      <c r="J7743" s="54"/>
      <c r="L7743" s="56"/>
    </row>
    <row r="7744" spans="10:12" x14ac:dyDescent="0.25">
      <c r="J7744" s="54"/>
      <c r="L7744" s="56"/>
    </row>
    <row r="7745" spans="10:12" x14ac:dyDescent="0.25">
      <c r="J7745" s="54"/>
      <c r="L7745" s="56"/>
    </row>
    <row r="7746" spans="10:12" x14ac:dyDescent="0.25">
      <c r="J7746" s="54"/>
      <c r="L7746" s="56"/>
    </row>
    <row r="7747" spans="10:12" x14ac:dyDescent="0.25">
      <c r="J7747" s="54"/>
      <c r="L7747" s="56"/>
    </row>
    <row r="7748" spans="10:12" x14ac:dyDescent="0.25">
      <c r="J7748" s="54"/>
      <c r="L7748" s="56"/>
    </row>
    <row r="7749" spans="10:12" x14ac:dyDescent="0.25">
      <c r="J7749" s="54"/>
      <c r="L7749" s="56"/>
    </row>
    <row r="7750" spans="10:12" x14ac:dyDescent="0.25">
      <c r="J7750" s="54"/>
      <c r="L7750" s="56"/>
    </row>
    <row r="7751" spans="10:12" x14ac:dyDescent="0.25">
      <c r="J7751" s="54"/>
      <c r="L7751" s="56"/>
    </row>
    <row r="7752" spans="10:12" x14ac:dyDescent="0.25">
      <c r="J7752" s="54"/>
      <c r="L7752" s="56"/>
    </row>
    <row r="7753" spans="10:12" x14ac:dyDescent="0.25">
      <c r="J7753" s="54"/>
      <c r="L7753" s="56"/>
    </row>
    <row r="7754" spans="10:12" x14ac:dyDescent="0.25">
      <c r="J7754" s="54"/>
      <c r="L7754" s="56"/>
    </row>
    <row r="7755" spans="10:12" x14ac:dyDescent="0.25">
      <c r="J7755" s="54"/>
      <c r="L7755" s="56"/>
    </row>
    <row r="7756" spans="10:12" x14ac:dyDescent="0.25">
      <c r="J7756" s="54"/>
      <c r="L7756" s="56"/>
    </row>
    <row r="7757" spans="10:12" x14ac:dyDescent="0.25">
      <c r="J7757" s="54"/>
      <c r="L7757" s="56"/>
    </row>
    <row r="7758" spans="10:12" x14ac:dyDescent="0.25">
      <c r="J7758" s="54"/>
      <c r="L7758" s="56"/>
    </row>
    <row r="7759" spans="10:12" x14ac:dyDescent="0.25">
      <c r="J7759" s="54"/>
      <c r="L7759" s="56"/>
    </row>
    <row r="7760" spans="10:12" x14ac:dyDescent="0.25">
      <c r="J7760" s="54"/>
      <c r="L7760" s="56"/>
    </row>
    <row r="7761" spans="10:12" x14ac:dyDescent="0.25">
      <c r="J7761" s="54"/>
      <c r="L7761" s="56"/>
    </row>
    <row r="7762" spans="10:12" x14ac:dyDescent="0.25">
      <c r="J7762" s="54"/>
      <c r="L7762" s="56"/>
    </row>
    <row r="7763" spans="10:12" x14ac:dyDescent="0.25">
      <c r="J7763" s="54"/>
      <c r="L7763" s="56"/>
    </row>
    <row r="7764" spans="10:12" x14ac:dyDescent="0.25">
      <c r="J7764" s="54"/>
      <c r="L7764" s="56"/>
    </row>
    <row r="7765" spans="10:12" x14ac:dyDescent="0.25">
      <c r="J7765" s="54"/>
      <c r="L7765" s="56"/>
    </row>
    <row r="7766" spans="10:12" x14ac:dyDescent="0.25">
      <c r="J7766" s="54"/>
      <c r="L7766" s="56"/>
    </row>
    <row r="7767" spans="10:12" x14ac:dyDescent="0.25">
      <c r="J7767" s="54"/>
      <c r="L7767" s="56"/>
    </row>
    <row r="7768" spans="10:12" x14ac:dyDescent="0.25">
      <c r="J7768" s="54"/>
      <c r="L7768" s="56"/>
    </row>
    <row r="7769" spans="10:12" x14ac:dyDescent="0.25">
      <c r="J7769" s="54"/>
      <c r="L7769" s="56"/>
    </row>
    <row r="7770" spans="10:12" x14ac:dyDescent="0.25">
      <c r="J7770" s="54"/>
      <c r="L7770" s="56"/>
    </row>
    <row r="7771" spans="10:12" x14ac:dyDescent="0.25">
      <c r="J7771" s="54"/>
      <c r="L7771" s="56"/>
    </row>
    <row r="7772" spans="10:12" x14ac:dyDescent="0.25">
      <c r="J7772" s="54"/>
      <c r="L7772" s="56"/>
    </row>
    <row r="7773" spans="10:12" x14ac:dyDescent="0.25">
      <c r="J7773" s="54"/>
      <c r="L7773" s="56"/>
    </row>
    <row r="7774" spans="10:12" x14ac:dyDescent="0.25">
      <c r="J7774" s="54"/>
      <c r="L7774" s="56"/>
    </row>
    <row r="7775" spans="10:12" x14ac:dyDescent="0.25">
      <c r="J7775" s="54"/>
      <c r="L7775" s="56"/>
    </row>
    <row r="7776" spans="10:12" x14ac:dyDescent="0.25">
      <c r="J7776" s="54"/>
      <c r="L7776" s="56"/>
    </row>
    <row r="7777" spans="10:12" x14ac:dyDescent="0.25">
      <c r="J7777" s="54"/>
      <c r="L7777" s="56"/>
    </row>
    <row r="7778" spans="10:12" x14ac:dyDescent="0.25">
      <c r="J7778" s="54"/>
      <c r="L7778" s="56"/>
    </row>
    <row r="7779" spans="10:12" x14ac:dyDescent="0.25">
      <c r="J7779" s="54"/>
      <c r="L7779" s="56"/>
    </row>
    <row r="7780" spans="10:12" x14ac:dyDescent="0.25">
      <c r="J7780" s="54"/>
      <c r="L7780" s="56"/>
    </row>
    <row r="7781" spans="10:12" x14ac:dyDescent="0.25">
      <c r="J7781" s="54"/>
      <c r="L7781" s="56"/>
    </row>
    <row r="7782" spans="10:12" x14ac:dyDescent="0.25">
      <c r="J7782" s="54"/>
      <c r="L7782" s="56"/>
    </row>
    <row r="7783" spans="10:12" x14ac:dyDescent="0.25">
      <c r="J7783" s="54"/>
      <c r="L7783" s="56"/>
    </row>
    <row r="7784" spans="10:12" x14ac:dyDescent="0.25">
      <c r="J7784" s="54"/>
      <c r="L7784" s="56"/>
    </row>
    <row r="7785" spans="10:12" x14ac:dyDescent="0.25">
      <c r="J7785" s="54"/>
      <c r="L7785" s="56"/>
    </row>
    <row r="7786" spans="10:12" x14ac:dyDescent="0.25">
      <c r="J7786" s="54"/>
      <c r="L7786" s="56"/>
    </row>
    <row r="7787" spans="10:12" x14ac:dyDescent="0.25">
      <c r="J7787" s="54"/>
      <c r="L7787" s="56"/>
    </row>
    <row r="7788" spans="10:12" x14ac:dyDescent="0.25">
      <c r="J7788" s="54"/>
      <c r="L7788" s="56"/>
    </row>
    <row r="7789" spans="10:12" x14ac:dyDescent="0.25">
      <c r="J7789" s="54"/>
      <c r="L7789" s="56"/>
    </row>
    <row r="7790" spans="10:12" x14ac:dyDescent="0.25">
      <c r="J7790" s="54"/>
      <c r="L7790" s="56"/>
    </row>
    <row r="7791" spans="10:12" x14ac:dyDescent="0.25">
      <c r="J7791" s="54"/>
      <c r="L7791" s="56"/>
    </row>
    <row r="7792" spans="10:12" x14ac:dyDescent="0.25">
      <c r="J7792" s="54"/>
      <c r="L7792" s="56"/>
    </row>
    <row r="7793" spans="10:12" x14ac:dyDescent="0.25">
      <c r="J7793" s="54"/>
      <c r="L7793" s="56"/>
    </row>
    <row r="7794" spans="10:12" x14ac:dyDescent="0.25">
      <c r="J7794" s="54"/>
      <c r="L7794" s="56"/>
    </row>
    <row r="7795" spans="10:12" x14ac:dyDescent="0.25">
      <c r="J7795" s="54"/>
      <c r="L7795" s="56"/>
    </row>
    <row r="7796" spans="10:12" x14ac:dyDescent="0.25">
      <c r="J7796" s="54"/>
      <c r="L7796" s="56"/>
    </row>
    <row r="7797" spans="10:12" x14ac:dyDescent="0.25">
      <c r="J7797" s="54"/>
      <c r="L7797" s="56"/>
    </row>
    <row r="7798" spans="10:12" x14ac:dyDescent="0.25">
      <c r="J7798" s="54"/>
      <c r="L7798" s="56"/>
    </row>
    <row r="7799" spans="10:12" x14ac:dyDescent="0.25">
      <c r="J7799" s="54"/>
      <c r="L7799" s="56"/>
    </row>
    <row r="7800" spans="10:12" x14ac:dyDescent="0.25">
      <c r="J7800" s="54"/>
      <c r="L7800" s="56"/>
    </row>
    <row r="7801" spans="10:12" x14ac:dyDescent="0.25">
      <c r="J7801" s="54"/>
      <c r="L7801" s="56"/>
    </row>
    <row r="7802" spans="10:12" x14ac:dyDescent="0.25">
      <c r="J7802" s="54"/>
      <c r="L7802" s="56"/>
    </row>
    <row r="7803" spans="10:12" x14ac:dyDescent="0.25">
      <c r="J7803" s="54"/>
      <c r="L7803" s="56"/>
    </row>
    <row r="7804" spans="10:12" x14ac:dyDescent="0.25">
      <c r="J7804" s="54"/>
      <c r="L7804" s="56"/>
    </row>
    <row r="7805" spans="10:12" x14ac:dyDescent="0.25">
      <c r="J7805" s="54"/>
      <c r="L7805" s="56"/>
    </row>
    <row r="7806" spans="10:12" x14ac:dyDescent="0.25">
      <c r="J7806" s="54"/>
      <c r="L7806" s="56"/>
    </row>
    <row r="7807" spans="10:12" x14ac:dyDescent="0.25">
      <c r="J7807" s="54"/>
      <c r="L7807" s="56"/>
    </row>
    <row r="7808" spans="10:12" x14ac:dyDescent="0.25">
      <c r="J7808" s="54"/>
      <c r="L7808" s="56"/>
    </row>
    <row r="7809" spans="10:12" x14ac:dyDescent="0.25">
      <c r="J7809" s="54"/>
      <c r="L7809" s="56"/>
    </row>
    <row r="7810" spans="10:12" x14ac:dyDescent="0.25">
      <c r="J7810" s="54"/>
      <c r="L7810" s="56"/>
    </row>
    <row r="7811" spans="10:12" x14ac:dyDescent="0.25">
      <c r="J7811" s="54"/>
      <c r="L7811" s="56"/>
    </row>
    <row r="7812" spans="10:12" x14ac:dyDescent="0.25">
      <c r="J7812" s="54"/>
      <c r="L7812" s="56"/>
    </row>
    <row r="7813" spans="10:12" x14ac:dyDescent="0.25">
      <c r="J7813" s="54"/>
      <c r="L7813" s="56"/>
    </row>
    <row r="7814" spans="10:12" x14ac:dyDescent="0.25">
      <c r="J7814" s="54"/>
      <c r="L7814" s="56"/>
    </row>
    <row r="7815" spans="10:12" x14ac:dyDescent="0.25">
      <c r="J7815" s="54"/>
      <c r="L7815" s="56"/>
    </row>
    <row r="7816" spans="10:12" x14ac:dyDescent="0.25">
      <c r="J7816" s="54"/>
      <c r="L7816" s="56"/>
    </row>
    <row r="7817" spans="10:12" x14ac:dyDescent="0.25">
      <c r="J7817" s="54"/>
      <c r="L7817" s="56"/>
    </row>
    <row r="7818" spans="10:12" x14ac:dyDescent="0.25">
      <c r="J7818" s="54"/>
      <c r="L7818" s="56"/>
    </row>
    <row r="7819" spans="10:12" x14ac:dyDescent="0.25">
      <c r="J7819" s="54"/>
      <c r="L7819" s="56"/>
    </row>
    <row r="7820" spans="10:12" x14ac:dyDescent="0.25">
      <c r="J7820" s="54"/>
      <c r="L7820" s="56"/>
    </row>
    <row r="7821" spans="10:12" x14ac:dyDescent="0.25">
      <c r="J7821" s="54"/>
      <c r="L7821" s="56"/>
    </row>
    <row r="7822" spans="10:12" x14ac:dyDescent="0.25">
      <c r="J7822" s="54"/>
      <c r="L7822" s="56"/>
    </row>
    <row r="7823" spans="10:12" x14ac:dyDescent="0.25">
      <c r="J7823" s="54"/>
      <c r="L7823" s="56"/>
    </row>
    <row r="7824" spans="10:12" x14ac:dyDescent="0.25">
      <c r="J7824" s="54"/>
      <c r="L7824" s="56"/>
    </row>
    <row r="7825" spans="10:12" x14ac:dyDescent="0.25">
      <c r="J7825" s="54"/>
      <c r="L7825" s="56"/>
    </row>
    <row r="7826" spans="10:12" x14ac:dyDescent="0.25">
      <c r="J7826" s="54"/>
      <c r="L7826" s="56"/>
    </row>
    <row r="7827" spans="10:12" x14ac:dyDescent="0.25">
      <c r="J7827" s="54"/>
      <c r="L7827" s="56"/>
    </row>
    <row r="7828" spans="10:12" x14ac:dyDescent="0.25">
      <c r="J7828" s="54"/>
      <c r="L7828" s="56"/>
    </row>
    <row r="7829" spans="10:12" x14ac:dyDescent="0.25">
      <c r="J7829" s="54"/>
      <c r="L7829" s="56"/>
    </row>
    <row r="7830" spans="10:12" x14ac:dyDescent="0.25">
      <c r="J7830" s="54"/>
      <c r="L7830" s="56"/>
    </row>
    <row r="7831" spans="10:12" x14ac:dyDescent="0.25">
      <c r="J7831" s="54"/>
      <c r="L7831" s="56"/>
    </row>
    <row r="7832" spans="10:12" x14ac:dyDescent="0.25">
      <c r="J7832" s="54"/>
      <c r="L7832" s="56"/>
    </row>
    <row r="7833" spans="10:12" x14ac:dyDescent="0.25">
      <c r="J7833" s="54"/>
      <c r="L7833" s="56"/>
    </row>
    <row r="7834" spans="10:12" x14ac:dyDescent="0.25">
      <c r="J7834" s="54"/>
      <c r="L7834" s="56"/>
    </row>
    <row r="7835" spans="10:12" x14ac:dyDescent="0.25">
      <c r="J7835" s="54"/>
      <c r="L7835" s="56"/>
    </row>
    <row r="7836" spans="10:12" x14ac:dyDescent="0.25">
      <c r="J7836" s="54"/>
      <c r="L7836" s="56"/>
    </row>
    <row r="7837" spans="10:12" x14ac:dyDescent="0.25">
      <c r="J7837" s="54"/>
      <c r="L7837" s="56"/>
    </row>
    <row r="7838" spans="10:12" x14ac:dyDescent="0.25">
      <c r="J7838" s="54"/>
      <c r="L7838" s="56"/>
    </row>
    <row r="7839" spans="10:12" x14ac:dyDescent="0.25">
      <c r="J7839" s="54"/>
      <c r="L7839" s="56"/>
    </row>
    <row r="7840" spans="10:12" x14ac:dyDescent="0.25">
      <c r="J7840" s="54"/>
      <c r="L7840" s="56"/>
    </row>
    <row r="7841" spans="10:12" x14ac:dyDescent="0.25">
      <c r="J7841" s="54"/>
      <c r="L7841" s="56"/>
    </row>
    <row r="7842" spans="10:12" x14ac:dyDescent="0.25">
      <c r="J7842" s="54"/>
      <c r="L7842" s="56"/>
    </row>
    <row r="7843" spans="10:12" x14ac:dyDescent="0.25">
      <c r="J7843" s="54"/>
      <c r="L7843" s="56"/>
    </row>
    <row r="7844" spans="10:12" x14ac:dyDescent="0.25">
      <c r="J7844" s="54"/>
      <c r="L7844" s="56"/>
    </row>
    <row r="7845" spans="10:12" x14ac:dyDescent="0.25">
      <c r="J7845" s="54"/>
      <c r="L7845" s="56"/>
    </row>
    <row r="7846" spans="10:12" x14ac:dyDescent="0.25">
      <c r="J7846" s="54"/>
      <c r="L7846" s="56"/>
    </row>
    <row r="7847" spans="10:12" x14ac:dyDescent="0.25">
      <c r="J7847" s="54"/>
      <c r="L7847" s="56"/>
    </row>
    <row r="7848" spans="10:12" x14ac:dyDescent="0.25">
      <c r="J7848" s="54"/>
      <c r="L7848" s="56"/>
    </row>
    <row r="7849" spans="10:12" x14ac:dyDescent="0.25">
      <c r="J7849" s="54"/>
      <c r="L7849" s="56"/>
    </row>
    <row r="7850" spans="10:12" x14ac:dyDescent="0.25">
      <c r="J7850" s="54"/>
      <c r="L7850" s="56"/>
    </row>
    <row r="7851" spans="10:12" x14ac:dyDescent="0.25">
      <c r="J7851" s="54"/>
      <c r="L7851" s="56"/>
    </row>
    <row r="7852" spans="10:12" x14ac:dyDescent="0.25">
      <c r="J7852" s="54"/>
      <c r="L7852" s="56"/>
    </row>
    <row r="7853" spans="10:12" x14ac:dyDescent="0.25">
      <c r="J7853" s="54"/>
      <c r="L7853" s="56"/>
    </row>
    <row r="7854" spans="10:12" x14ac:dyDescent="0.25">
      <c r="J7854" s="54"/>
      <c r="L7854" s="56"/>
    </row>
    <row r="7855" spans="10:12" x14ac:dyDescent="0.25">
      <c r="J7855" s="54"/>
      <c r="L7855" s="56"/>
    </row>
    <row r="7856" spans="10:12" x14ac:dyDescent="0.25">
      <c r="J7856" s="54"/>
      <c r="L7856" s="56"/>
    </row>
    <row r="7857" spans="10:12" x14ac:dyDescent="0.25">
      <c r="J7857" s="54"/>
      <c r="L7857" s="56"/>
    </row>
    <row r="7858" spans="10:12" x14ac:dyDescent="0.25">
      <c r="J7858" s="54"/>
      <c r="L7858" s="56"/>
    </row>
    <row r="7859" spans="10:12" x14ac:dyDescent="0.25">
      <c r="J7859" s="54"/>
      <c r="L7859" s="56"/>
    </row>
    <row r="7860" spans="10:12" x14ac:dyDescent="0.25">
      <c r="J7860" s="54"/>
      <c r="L7860" s="56"/>
    </row>
    <row r="7861" spans="10:12" x14ac:dyDescent="0.25">
      <c r="J7861" s="54"/>
      <c r="L7861" s="56"/>
    </row>
    <row r="7862" spans="10:12" x14ac:dyDescent="0.25">
      <c r="J7862" s="54"/>
      <c r="L7862" s="56"/>
    </row>
    <row r="7863" spans="10:12" x14ac:dyDescent="0.25">
      <c r="J7863" s="54"/>
      <c r="L7863" s="56"/>
    </row>
    <row r="7864" spans="10:12" x14ac:dyDescent="0.25">
      <c r="J7864" s="54"/>
      <c r="L7864" s="56"/>
    </row>
    <row r="7865" spans="10:12" x14ac:dyDescent="0.25">
      <c r="J7865" s="54"/>
      <c r="L7865" s="56"/>
    </row>
    <row r="7866" spans="10:12" x14ac:dyDescent="0.25">
      <c r="J7866" s="54"/>
      <c r="L7866" s="56"/>
    </row>
    <row r="7867" spans="10:12" x14ac:dyDescent="0.25">
      <c r="J7867" s="54"/>
      <c r="L7867" s="56"/>
    </row>
    <row r="7868" spans="10:12" x14ac:dyDescent="0.25">
      <c r="J7868" s="54"/>
      <c r="L7868" s="56"/>
    </row>
    <row r="7869" spans="10:12" x14ac:dyDescent="0.25">
      <c r="J7869" s="54"/>
      <c r="L7869" s="56"/>
    </row>
    <row r="7870" spans="10:12" x14ac:dyDescent="0.25">
      <c r="J7870" s="54"/>
      <c r="L7870" s="56"/>
    </row>
    <row r="7871" spans="10:12" x14ac:dyDescent="0.25">
      <c r="J7871" s="54"/>
      <c r="L7871" s="56"/>
    </row>
    <row r="7872" spans="10:12" x14ac:dyDescent="0.25">
      <c r="J7872" s="54"/>
      <c r="L7872" s="56"/>
    </row>
    <row r="7873" spans="10:12" x14ac:dyDescent="0.25">
      <c r="J7873" s="54"/>
      <c r="L7873" s="56"/>
    </row>
    <row r="7874" spans="10:12" x14ac:dyDescent="0.25">
      <c r="J7874" s="54"/>
      <c r="L7874" s="56"/>
    </row>
    <row r="7875" spans="10:12" x14ac:dyDescent="0.25">
      <c r="J7875" s="54"/>
      <c r="L7875" s="56"/>
    </row>
    <row r="7876" spans="10:12" x14ac:dyDescent="0.25">
      <c r="J7876" s="54"/>
      <c r="L7876" s="56"/>
    </row>
    <row r="7877" spans="10:12" x14ac:dyDescent="0.25">
      <c r="J7877" s="54"/>
      <c r="L7877" s="56"/>
    </row>
    <row r="7878" spans="10:12" x14ac:dyDescent="0.25">
      <c r="J7878" s="54"/>
      <c r="L7878" s="56"/>
    </row>
    <row r="7879" spans="10:12" x14ac:dyDescent="0.25">
      <c r="J7879" s="54"/>
      <c r="L7879" s="56"/>
    </row>
    <row r="7880" spans="10:12" x14ac:dyDescent="0.25">
      <c r="J7880" s="54"/>
      <c r="L7880" s="56"/>
    </row>
    <row r="7881" spans="10:12" x14ac:dyDescent="0.25">
      <c r="J7881" s="54"/>
      <c r="L7881" s="56"/>
    </row>
    <row r="7882" spans="10:12" x14ac:dyDescent="0.25">
      <c r="J7882" s="54"/>
      <c r="L7882" s="56"/>
    </row>
    <row r="7883" spans="10:12" x14ac:dyDescent="0.25">
      <c r="J7883" s="54"/>
      <c r="L7883" s="56"/>
    </row>
    <row r="7884" spans="10:12" x14ac:dyDescent="0.25">
      <c r="J7884" s="54"/>
      <c r="L7884" s="56"/>
    </row>
    <row r="7885" spans="10:12" x14ac:dyDescent="0.25">
      <c r="J7885" s="54"/>
      <c r="L7885" s="56"/>
    </row>
    <row r="7886" spans="10:12" x14ac:dyDescent="0.25">
      <c r="J7886" s="54"/>
      <c r="L7886" s="56"/>
    </row>
    <row r="7887" spans="10:12" x14ac:dyDescent="0.25">
      <c r="J7887" s="54"/>
      <c r="L7887" s="56"/>
    </row>
    <row r="7888" spans="10:12" x14ac:dyDescent="0.25">
      <c r="J7888" s="54"/>
      <c r="L7888" s="56"/>
    </row>
    <row r="7889" spans="10:12" x14ac:dyDescent="0.25">
      <c r="J7889" s="54"/>
      <c r="L7889" s="56"/>
    </row>
    <row r="7890" spans="10:12" x14ac:dyDescent="0.25">
      <c r="J7890" s="54"/>
      <c r="L7890" s="56"/>
    </row>
    <row r="7891" spans="10:12" x14ac:dyDescent="0.25">
      <c r="J7891" s="54"/>
      <c r="L7891" s="56"/>
    </row>
    <row r="7892" spans="10:12" x14ac:dyDescent="0.25">
      <c r="J7892" s="54"/>
      <c r="L7892" s="56"/>
    </row>
    <row r="7893" spans="10:12" x14ac:dyDescent="0.25">
      <c r="J7893" s="54"/>
      <c r="L7893" s="56"/>
    </row>
    <row r="7894" spans="10:12" x14ac:dyDescent="0.25">
      <c r="J7894" s="54"/>
      <c r="L7894" s="56"/>
    </row>
    <row r="7895" spans="10:12" x14ac:dyDescent="0.25">
      <c r="J7895" s="54"/>
      <c r="L7895" s="56"/>
    </row>
    <row r="7896" spans="10:12" x14ac:dyDescent="0.25">
      <c r="J7896" s="54"/>
      <c r="L7896" s="56"/>
    </row>
    <row r="7897" spans="10:12" x14ac:dyDescent="0.25">
      <c r="J7897" s="54"/>
      <c r="L7897" s="56"/>
    </row>
    <row r="7898" spans="10:12" x14ac:dyDescent="0.25">
      <c r="J7898" s="54"/>
      <c r="L7898" s="56"/>
    </row>
    <row r="7899" spans="10:12" x14ac:dyDescent="0.25">
      <c r="J7899" s="54"/>
      <c r="L7899" s="56"/>
    </row>
    <row r="7900" spans="10:12" x14ac:dyDescent="0.25">
      <c r="J7900" s="54"/>
      <c r="L7900" s="56"/>
    </row>
    <row r="7901" spans="10:12" x14ac:dyDescent="0.25">
      <c r="J7901" s="54"/>
      <c r="L7901" s="56"/>
    </row>
    <row r="7902" spans="10:12" x14ac:dyDescent="0.25">
      <c r="J7902" s="54"/>
      <c r="L7902" s="56"/>
    </row>
    <row r="7903" spans="10:12" x14ac:dyDescent="0.25">
      <c r="J7903" s="54"/>
      <c r="L7903" s="56"/>
    </row>
    <row r="7904" spans="10:12" x14ac:dyDescent="0.25">
      <c r="J7904" s="54"/>
      <c r="L7904" s="56"/>
    </row>
    <row r="7905" spans="10:12" x14ac:dyDescent="0.25">
      <c r="J7905" s="54"/>
      <c r="L7905" s="56"/>
    </row>
    <row r="7906" spans="10:12" x14ac:dyDescent="0.25">
      <c r="J7906" s="54"/>
      <c r="L7906" s="56"/>
    </row>
    <row r="7907" spans="10:12" x14ac:dyDescent="0.25">
      <c r="J7907" s="54"/>
      <c r="L7907" s="56"/>
    </row>
    <row r="7908" spans="10:12" x14ac:dyDescent="0.25">
      <c r="J7908" s="54"/>
      <c r="L7908" s="56"/>
    </row>
    <row r="7909" spans="10:12" x14ac:dyDescent="0.25">
      <c r="J7909" s="54"/>
      <c r="L7909" s="56"/>
    </row>
    <row r="7910" spans="10:12" x14ac:dyDescent="0.25">
      <c r="J7910" s="54"/>
      <c r="L7910" s="56"/>
    </row>
    <row r="7911" spans="10:12" x14ac:dyDescent="0.25">
      <c r="J7911" s="54"/>
      <c r="L7911" s="56"/>
    </row>
    <row r="7912" spans="10:12" x14ac:dyDescent="0.25">
      <c r="J7912" s="54"/>
      <c r="L7912" s="56"/>
    </row>
    <row r="7913" spans="10:12" x14ac:dyDescent="0.25">
      <c r="J7913" s="54"/>
      <c r="L7913" s="56"/>
    </row>
    <row r="7914" spans="10:12" x14ac:dyDescent="0.25">
      <c r="J7914" s="54"/>
      <c r="L7914" s="56"/>
    </row>
    <row r="7915" spans="10:12" x14ac:dyDescent="0.25">
      <c r="J7915" s="54"/>
      <c r="L7915" s="56"/>
    </row>
    <row r="7916" spans="10:12" x14ac:dyDescent="0.25">
      <c r="J7916" s="54"/>
      <c r="L7916" s="56"/>
    </row>
    <row r="7917" spans="10:12" x14ac:dyDescent="0.25">
      <c r="J7917" s="54"/>
      <c r="L7917" s="56"/>
    </row>
    <row r="7918" spans="10:12" x14ac:dyDescent="0.25">
      <c r="J7918" s="54"/>
      <c r="L7918" s="56"/>
    </row>
    <row r="7919" spans="10:12" x14ac:dyDescent="0.25">
      <c r="J7919" s="54"/>
      <c r="L7919" s="56"/>
    </row>
    <row r="7920" spans="10:12" x14ac:dyDescent="0.25">
      <c r="J7920" s="54"/>
      <c r="L7920" s="56"/>
    </row>
    <row r="7921" spans="10:12" x14ac:dyDescent="0.25">
      <c r="J7921" s="54"/>
      <c r="L7921" s="56"/>
    </row>
    <row r="7922" spans="10:12" x14ac:dyDescent="0.25">
      <c r="J7922" s="54"/>
      <c r="L7922" s="56"/>
    </row>
    <row r="7923" spans="10:12" x14ac:dyDescent="0.25">
      <c r="J7923" s="54"/>
      <c r="L7923" s="56"/>
    </row>
    <row r="7924" spans="10:12" x14ac:dyDescent="0.25">
      <c r="J7924" s="54"/>
      <c r="L7924" s="56"/>
    </row>
    <row r="7925" spans="10:12" x14ac:dyDescent="0.25">
      <c r="J7925" s="54"/>
      <c r="L7925" s="56"/>
    </row>
    <row r="7926" spans="10:12" x14ac:dyDescent="0.25">
      <c r="J7926" s="54"/>
      <c r="L7926" s="56"/>
    </row>
    <row r="7927" spans="10:12" x14ac:dyDescent="0.25">
      <c r="J7927" s="54"/>
      <c r="L7927" s="56"/>
    </row>
    <row r="7928" spans="10:12" x14ac:dyDescent="0.25">
      <c r="J7928" s="54"/>
      <c r="L7928" s="56"/>
    </row>
    <row r="7929" spans="10:12" x14ac:dyDescent="0.25">
      <c r="J7929" s="54"/>
      <c r="L7929" s="56"/>
    </row>
    <row r="7930" spans="10:12" x14ac:dyDescent="0.25">
      <c r="J7930" s="54"/>
      <c r="L7930" s="56"/>
    </row>
    <row r="7931" spans="10:12" x14ac:dyDescent="0.25">
      <c r="J7931" s="54"/>
      <c r="L7931" s="56"/>
    </row>
    <row r="7932" spans="10:12" x14ac:dyDescent="0.25">
      <c r="J7932" s="54"/>
      <c r="L7932" s="56"/>
    </row>
    <row r="7933" spans="10:12" x14ac:dyDescent="0.25">
      <c r="J7933" s="54"/>
      <c r="L7933" s="56"/>
    </row>
    <row r="7934" spans="10:12" x14ac:dyDescent="0.25">
      <c r="J7934" s="54"/>
      <c r="L7934" s="56"/>
    </row>
    <row r="7935" spans="10:12" x14ac:dyDescent="0.25">
      <c r="J7935" s="54"/>
      <c r="L7935" s="56"/>
    </row>
    <row r="7936" spans="10:12" x14ac:dyDescent="0.25">
      <c r="J7936" s="54"/>
      <c r="L7936" s="56"/>
    </row>
    <row r="7937" spans="10:12" x14ac:dyDescent="0.25">
      <c r="J7937" s="54"/>
      <c r="L7937" s="56"/>
    </row>
    <row r="7938" spans="10:12" x14ac:dyDescent="0.25">
      <c r="J7938" s="54"/>
      <c r="L7938" s="56"/>
    </row>
    <row r="7939" spans="10:12" x14ac:dyDescent="0.25">
      <c r="J7939" s="54"/>
      <c r="L7939" s="56"/>
    </row>
    <row r="7940" spans="10:12" x14ac:dyDescent="0.25">
      <c r="J7940" s="54"/>
      <c r="L7940" s="56"/>
    </row>
    <row r="7941" spans="10:12" x14ac:dyDescent="0.25">
      <c r="J7941" s="54"/>
      <c r="L7941" s="56"/>
    </row>
    <row r="7942" spans="10:12" x14ac:dyDescent="0.25">
      <c r="J7942" s="54"/>
      <c r="L7942" s="56"/>
    </row>
    <row r="7943" spans="10:12" x14ac:dyDescent="0.25">
      <c r="J7943" s="54"/>
      <c r="L7943" s="56"/>
    </row>
    <row r="7944" spans="10:12" x14ac:dyDescent="0.25">
      <c r="J7944" s="54"/>
      <c r="L7944" s="56"/>
    </row>
    <row r="7945" spans="10:12" x14ac:dyDescent="0.25">
      <c r="J7945" s="54"/>
      <c r="L7945" s="56"/>
    </row>
    <row r="7946" spans="10:12" x14ac:dyDescent="0.25">
      <c r="J7946" s="54"/>
      <c r="L7946" s="56"/>
    </row>
    <row r="7947" spans="10:12" x14ac:dyDescent="0.25">
      <c r="J7947" s="54"/>
      <c r="L7947" s="56"/>
    </row>
    <row r="7948" spans="10:12" x14ac:dyDescent="0.25">
      <c r="J7948" s="54"/>
      <c r="L7948" s="56"/>
    </row>
    <row r="7949" spans="10:12" x14ac:dyDescent="0.25">
      <c r="J7949" s="54"/>
      <c r="L7949" s="56"/>
    </row>
    <row r="7950" spans="10:12" x14ac:dyDescent="0.25">
      <c r="J7950" s="54"/>
      <c r="L7950" s="56"/>
    </row>
    <row r="7951" spans="10:12" x14ac:dyDescent="0.25">
      <c r="J7951" s="54"/>
      <c r="L7951" s="56"/>
    </row>
    <row r="7952" spans="10:12" x14ac:dyDescent="0.25">
      <c r="J7952" s="54"/>
      <c r="L7952" s="56"/>
    </row>
    <row r="7953" spans="10:12" x14ac:dyDescent="0.25">
      <c r="J7953" s="54"/>
      <c r="L7953" s="56"/>
    </row>
    <row r="7954" spans="10:12" x14ac:dyDescent="0.25">
      <c r="J7954" s="54"/>
      <c r="L7954" s="56"/>
    </row>
    <row r="7955" spans="10:12" x14ac:dyDescent="0.25">
      <c r="J7955" s="54"/>
      <c r="L7955" s="56"/>
    </row>
    <row r="7956" spans="10:12" x14ac:dyDescent="0.25">
      <c r="J7956" s="54"/>
      <c r="L7956" s="56"/>
    </row>
    <row r="7957" spans="10:12" x14ac:dyDescent="0.25">
      <c r="J7957" s="54"/>
      <c r="L7957" s="56"/>
    </row>
    <row r="7958" spans="10:12" x14ac:dyDescent="0.25">
      <c r="J7958" s="54"/>
      <c r="L7958" s="56"/>
    </row>
    <row r="7959" spans="10:12" x14ac:dyDescent="0.25">
      <c r="J7959" s="54"/>
      <c r="L7959" s="56"/>
    </row>
    <row r="7960" spans="10:12" x14ac:dyDescent="0.25">
      <c r="J7960" s="54"/>
      <c r="L7960" s="56"/>
    </row>
    <row r="7961" spans="10:12" x14ac:dyDescent="0.25">
      <c r="J7961" s="54"/>
      <c r="L7961" s="56"/>
    </row>
    <row r="7962" spans="10:12" x14ac:dyDescent="0.25">
      <c r="J7962" s="54"/>
      <c r="L7962" s="56"/>
    </row>
    <row r="7963" spans="10:12" x14ac:dyDescent="0.25">
      <c r="J7963" s="54"/>
      <c r="L7963" s="56"/>
    </row>
    <row r="7964" spans="10:12" x14ac:dyDescent="0.25">
      <c r="J7964" s="54"/>
      <c r="L7964" s="56"/>
    </row>
    <row r="7965" spans="10:12" x14ac:dyDescent="0.25">
      <c r="J7965" s="54"/>
      <c r="L7965" s="56"/>
    </row>
    <row r="7966" spans="10:12" x14ac:dyDescent="0.25">
      <c r="J7966" s="54"/>
      <c r="L7966" s="56"/>
    </row>
    <row r="7967" spans="10:12" x14ac:dyDescent="0.25">
      <c r="J7967" s="54"/>
      <c r="L7967" s="56"/>
    </row>
    <row r="7968" spans="10:12" x14ac:dyDescent="0.25">
      <c r="J7968" s="54"/>
      <c r="L7968" s="56"/>
    </row>
    <row r="7969" spans="10:12" x14ac:dyDescent="0.25">
      <c r="J7969" s="54"/>
      <c r="L7969" s="56"/>
    </row>
    <row r="7970" spans="10:12" x14ac:dyDescent="0.25">
      <c r="J7970" s="54"/>
      <c r="L7970" s="56"/>
    </row>
    <row r="7971" spans="10:12" x14ac:dyDescent="0.25">
      <c r="J7971" s="54"/>
      <c r="L7971" s="56"/>
    </row>
    <row r="7972" spans="10:12" x14ac:dyDescent="0.25">
      <c r="J7972" s="54"/>
      <c r="L7972" s="56"/>
    </row>
    <row r="7973" spans="10:12" x14ac:dyDescent="0.25">
      <c r="J7973" s="54"/>
      <c r="L7973" s="56"/>
    </row>
    <row r="7974" spans="10:12" x14ac:dyDescent="0.25">
      <c r="J7974" s="54"/>
      <c r="L7974" s="56"/>
    </row>
    <row r="7975" spans="10:12" x14ac:dyDescent="0.25">
      <c r="J7975" s="54"/>
      <c r="L7975" s="56"/>
    </row>
    <row r="7976" spans="10:12" x14ac:dyDescent="0.25">
      <c r="J7976" s="54"/>
      <c r="L7976" s="56"/>
    </row>
    <row r="7977" spans="10:12" x14ac:dyDescent="0.25">
      <c r="J7977" s="54"/>
      <c r="L7977" s="56"/>
    </row>
    <row r="7978" spans="10:12" x14ac:dyDescent="0.25">
      <c r="J7978" s="54"/>
      <c r="L7978" s="56"/>
    </row>
    <row r="7979" spans="10:12" x14ac:dyDescent="0.25">
      <c r="J7979" s="54"/>
      <c r="L7979" s="56"/>
    </row>
    <row r="7980" spans="10:12" x14ac:dyDescent="0.25">
      <c r="J7980" s="54"/>
      <c r="L7980" s="56"/>
    </row>
    <row r="7981" spans="10:12" x14ac:dyDescent="0.25">
      <c r="J7981" s="54"/>
      <c r="L7981" s="56"/>
    </row>
    <row r="7982" spans="10:12" x14ac:dyDescent="0.25">
      <c r="J7982" s="54"/>
      <c r="L7982" s="56"/>
    </row>
    <row r="7983" spans="10:12" x14ac:dyDescent="0.25">
      <c r="J7983" s="54"/>
      <c r="L7983" s="56"/>
    </row>
    <row r="7984" spans="10:12" x14ac:dyDescent="0.25">
      <c r="J7984" s="54"/>
      <c r="L7984" s="56"/>
    </row>
    <row r="7985" spans="10:12" x14ac:dyDescent="0.25">
      <c r="J7985" s="54"/>
      <c r="L7985" s="56"/>
    </row>
    <row r="7986" spans="10:12" x14ac:dyDescent="0.25">
      <c r="J7986" s="54"/>
      <c r="L7986" s="56"/>
    </row>
    <row r="7987" spans="10:12" x14ac:dyDescent="0.25">
      <c r="J7987" s="54"/>
      <c r="L7987" s="56"/>
    </row>
    <row r="7988" spans="10:12" x14ac:dyDescent="0.25">
      <c r="J7988" s="54"/>
      <c r="L7988" s="56"/>
    </row>
    <row r="7989" spans="10:12" x14ac:dyDescent="0.25">
      <c r="J7989" s="54"/>
      <c r="L7989" s="56"/>
    </row>
    <row r="7990" spans="10:12" x14ac:dyDescent="0.25">
      <c r="J7990" s="54"/>
      <c r="L7990" s="56"/>
    </row>
    <row r="7991" spans="10:12" x14ac:dyDescent="0.25">
      <c r="J7991" s="54"/>
      <c r="L7991" s="56"/>
    </row>
    <row r="7992" spans="10:12" x14ac:dyDescent="0.25">
      <c r="J7992" s="54"/>
      <c r="L7992" s="56"/>
    </row>
    <row r="7993" spans="10:12" x14ac:dyDescent="0.25">
      <c r="J7993" s="54"/>
      <c r="L7993" s="56"/>
    </row>
    <row r="7994" spans="10:12" x14ac:dyDescent="0.25">
      <c r="J7994" s="54"/>
      <c r="L7994" s="56"/>
    </row>
    <row r="7995" spans="10:12" x14ac:dyDescent="0.25">
      <c r="J7995" s="54"/>
      <c r="L7995" s="56"/>
    </row>
    <row r="7996" spans="10:12" x14ac:dyDescent="0.25">
      <c r="J7996" s="54"/>
      <c r="L7996" s="56"/>
    </row>
    <row r="7997" spans="10:12" x14ac:dyDescent="0.25">
      <c r="J7997" s="54"/>
      <c r="L7997" s="56"/>
    </row>
    <row r="7998" spans="10:12" x14ac:dyDescent="0.25">
      <c r="J7998" s="54"/>
      <c r="L7998" s="56"/>
    </row>
    <row r="7999" spans="10:12" x14ac:dyDescent="0.25">
      <c r="J7999" s="54"/>
      <c r="L7999" s="56"/>
    </row>
    <row r="8000" spans="10:12" x14ac:dyDescent="0.25">
      <c r="J8000" s="54"/>
      <c r="L8000" s="56"/>
    </row>
    <row r="8001" spans="10:12" x14ac:dyDescent="0.25">
      <c r="J8001" s="54"/>
      <c r="L8001" s="56"/>
    </row>
    <row r="8002" spans="10:12" x14ac:dyDescent="0.25">
      <c r="J8002" s="54"/>
      <c r="L8002" s="56"/>
    </row>
    <row r="8003" spans="10:12" x14ac:dyDescent="0.25">
      <c r="J8003" s="54"/>
      <c r="L8003" s="56"/>
    </row>
    <row r="8004" spans="10:12" x14ac:dyDescent="0.25">
      <c r="J8004" s="54"/>
      <c r="L8004" s="56"/>
    </row>
    <row r="8005" spans="10:12" x14ac:dyDescent="0.25">
      <c r="J8005" s="54"/>
      <c r="L8005" s="56"/>
    </row>
    <row r="8006" spans="10:12" x14ac:dyDescent="0.25">
      <c r="J8006" s="54"/>
      <c r="L8006" s="56"/>
    </row>
    <row r="8007" spans="10:12" x14ac:dyDescent="0.25">
      <c r="J8007" s="54"/>
      <c r="L8007" s="56"/>
    </row>
    <row r="8008" spans="10:12" x14ac:dyDescent="0.25">
      <c r="J8008" s="54"/>
      <c r="L8008" s="56"/>
    </row>
    <row r="8009" spans="10:12" x14ac:dyDescent="0.25">
      <c r="J8009" s="54"/>
      <c r="L8009" s="56"/>
    </row>
    <row r="8010" spans="10:12" x14ac:dyDescent="0.25">
      <c r="J8010" s="54"/>
      <c r="L8010" s="56"/>
    </row>
    <row r="8011" spans="10:12" x14ac:dyDescent="0.25">
      <c r="J8011" s="54"/>
      <c r="L8011" s="56"/>
    </row>
    <row r="8012" spans="10:12" x14ac:dyDescent="0.25">
      <c r="J8012" s="54"/>
      <c r="L8012" s="56"/>
    </row>
    <row r="8013" spans="10:12" x14ac:dyDescent="0.25">
      <c r="J8013" s="54"/>
      <c r="L8013" s="56"/>
    </row>
    <row r="8014" spans="10:12" x14ac:dyDescent="0.25">
      <c r="J8014" s="54"/>
      <c r="L8014" s="56"/>
    </row>
    <row r="8015" spans="10:12" x14ac:dyDescent="0.25">
      <c r="J8015" s="54"/>
      <c r="L8015" s="56"/>
    </row>
    <row r="8016" spans="10:12" x14ac:dyDescent="0.25">
      <c r="J8016" s="54"/>
      <c r="L8016" s="56"/>
    </row>
    <row r="8017" spans="10:12" x14ac:dyDescent="0.25">
      <c r="J8017" s="54"/>
      <c r="L8017" s="56"/>
    </row>
    <row r="8018" spans="10:12" x14ac:dyDescent="0.25">
      <c r="J8018" s="54"/>
      <c r="L8018" s="56"/>
    </row>
    <row r="8019" spans="10:12" x14ac:dyDescent="0.25">
      <c r="J8019" s="54"/>
      <c r="L8019" s="56"/>
    </row>
    <row r="8020" spans="10:12" x14ac:dyDescent="0.25">
      <c r="J8020" s="54"/>
      <c r="L8020" s="56"/>
    </row>
    <row r="8021" spans="10:12" x14ac:dyDescent="0.25">
      <c r="J8021" s="54"/>
      <c r="L8021" s="56"/>
    </row>
    <row r="8022" spans="10:12" x14ac:dyDescent="0.25">
      <c r="J8022" s="54"/>
      <c r="L8022" s="56"/>
    </row>
    <row r="8023" spans="10:12" x14ac:dyDescent="0.25">
      <c r="J8023" s="54"/>
      <c r="L8023" s="56"/>
    </row>
    <row r="8024" spans="10:12" x14ac:dyDescent="0.25">
      <c r="J8024" s="54"/>
      <c r="L8024" s="56"/>
    </row>
    <row r="8025" spans="10:12" x14ac:dyDescent="0.25">
      <c r="J8025" s="54"/>
      <c r="L8025" s="56"/>
    </row>
    <row r="8026" spans="10:12" x14ac:dyDescent="0.25">
      <c r="J8026" s="54"/>
      <c r="L8026" s="56"/>
    </row>
    <row r="8027" spans="10:12" x14ac:dyDescent="0.25">
      <c r="J8027" s="54"/>
      <c r="L8027" s="56"/>
    </row>
    <row r="8028" spans="10:12" x14ac:dyDescent="0.25">
      <c r="J8028" s="54"/>
      <c r="L8028" s="56"/>
    </row>
    <row r="8029" spans="10:12" x14ac:dyDescent="0.25">
      <c r="J8029" s="54"/>
      <c r="L8029" s="56"/>
    </row>
    <row r="8030" spans="10:12" x14ac:dyDescent="0.25">
      <c r="J8030" s="54"/>
      <c r="L8030" s="56"/>
    </row>
    <row r="8031" spans="10:12" x14ac:dyDescent="0.25">
      <c r="J8031" s="54"/>
      <c r="L8031" s="56"/>
    </row>
    <row r="8032" spans="10:12" x14ac:dyDescent="0.25">
      <c r="J8032" s="54"/>
      <c r="L8032" s="56"/>
    </row>
    <row r="8033" spans="10:12" x14ac:dyDescent="0.25">
      <c r="J8033" s="54"/>
      <c r="L8033" s="56"/>
    </row>
    <row r="8034" spans="10:12" x14ac:dyDescent="0.25">
      <c r="J8034" s="54"/>
      <c r="L8034" s="56"/>
    </row>
    <row r="8035" spans="10:12" x14ac:dyDescent="0.25">
      <c r="J8035" s="54"/>
      <c r="L8035" s="56"/>
    </row>
    <row r="8036" spans="10:12" x14ac:dyDescent="0.25">
      <c r="J8036" s="54"/>
      <c r="L8036" s="56"/>
    </row>
    <row r="8037" spans="10:12" x14ac:dyDescent="0.25">
      <c r="J8037" s="54"/>
      <c r="L8037" s="56"/>
    </row>
    <row r="8038" spans="10:12" x14ac:dyDescent="0.25">
      <c r="J8038" s="54"/>
      <c r="L8038" s="56"/>
    </row>
    <row r="8039" spans="10:12" x14ac:dyDescent="0.25">
      <c r="J8039" s="54"/>
      <c r="L8039" s="56"/>
    </row>
    <row r="8040" spans="10:12" x14ac:dyDescent="0.25">
      <c r="J8040" s="54"/>
      <c r="L8040" s="56"/>
    </row>
    <row r="8041" spans="10:12" x14ac:dyDescent="0.25">
      <c r="J8041" s="54"/>
      <c r="L8041" s="56"/>
    </row>
    <row r="8042" spans="10:12" x14ac:dyDescent="0.25">
      <c r="J8042" s="54"/>
      <c r="L8042" s="56"/>
    </row>
    <row r="8043" spans="10:12" x14ac:dyDescent="0.25">
      <c r="J8043" s="54"/>
      <c r="L8043" s="56"/>
    </row>
    <row r="8044" spans="10:12" x14ac:dyDescent="0.25">
      <c r="J8044" s="54"/>
      <c r="L8044" s="56"/>
    </row>
    <row r="8045" spans="10:12" x14ac:dyDescent="0.25">
      <c r="J8045" s="54"/>
      <c r="L8045" s="56"/>
    </row>
    <row r="8046" spans="10:12" x14ac:dyDescent="0.25">
      <c r="J8046" s="54"/>
      <c r="L8046" s="56"/>
    </row>
    <row r="8047" spans="10:12" x14ac:dyDescent="0.25">
      <c r="J8047" s="54"/>
      <c r="L8047" s="56"/>
    </row>
    <row r="8048" spans="10:12" x14ac:dyDescent="0.25">
      <c r="J8048" s="54"/>
      <c r="L8048" s="56"/>
    </row>
    <row r="8049" spans="10:12" x14ac:dyDescent="0.25">
      <c r="J8049" s="54"/>
      <c r="L8049" s="56"/>
    </row>
    <row r="8050" spans="10:12" x14ac:dyDescent="0.25">
      <c r="J8050" s="54"/>
      <c r="L8050" s="56"/>
    </row>
    <row r="8051" spans="10:12" x14ac:dyDescent="0.25">
      <c r="J8051" s="54"/>
      <c r="L8051" s="56"/>
    </row>
    <row r="8052" spans="10:12" x14ac:dyDescent="0.25">
      <c r="J8052" s="54"/>
      <c r="L8052" s="56"/>
    </row>
    <row r="8053" spans="10:12" x14ac:dyDescent="0.25">
      <c r="J8053" s="54"/>
      <c r="L8053" s="56"/>
    </row>
    <row r="8054" spans="10:12" x14ac:dyDescent="0.25">
      <c r="J8054" s="54"/>
      <c r="L8054" s="56"/>
    </row>
    <row r="8055" spans="10:12" x14ac:dyDescent="0.25">
      <c r="J8055" s="54"/>
      <c r="L8055" s="56"/>
    </row>
    <row r="8056" spans="10:12" x14ac:dyDescent="0.25">
      <c r="J8056" s="54"/>
      <c r="L8056" s="56"/>
    </row>
    <row r="8057" spans="10:12" x14ac:dyDescent="0.25">
      <c r="J8057" s="54"/>
      <c r="L8057" s="56"/>
    </row>
    <row r="8058" spans="10:12" x14ac:dyDescent="0.25">
      <c r="J8058" s="54"/>
      <c r="L8058" s="56"/>
    </row>
    <row r="8059" spans="10:12" x14ac:dyDescent="0.25">
      <c r="J8059" s="54"/>
      <c r="L8059" s="56"/>
    </row>
    <row r="8060" spans="10:12" x14ac:dyDescent="0.25">
      <c r="J8060" s="54"/>
      <c r="L8060" s="56"/>
    </row>
    <row r="8061" spans="10:12" x14ac:dyDescent="0.25">
      <c r="J8061" s="54"/>
      <c r="L8061" s="56"/>
    </row>
    <row r="8062" spans="10:12" x14ac:dyDescent="0.25">
      <c r="J8062" s="54"/>
      <c r="L8062" s="56"/>
    </row>
    <row r="8063" spans="10:12" x14ac:dyDescent="0.25">
      <c r="J8063" s="54"/>
      <c r="L8063" s="56"/>
    </row>
    <row r="8064" spans="10:12" x14ac:dyDescent="0.25">
      <c r="J8064" s="54"/>
      <c r="L8064" s="56"/>
    </row>
    <row r="8065" spans="10:12" x14ac:dyDescent="0.25">
      <c r="J8065" s="54"/>
      <c r="L8065" s="56"/>
    </row>
    <row r="8066" spans="10:12" x14ac:dyDescent="0.25">
      <c r="J8066" s="54"/>
      <c r="L8066" s="56"/>
    </row>
    <row r="8067" spans="10:12" x14ac:dyDescent="0.25">
      <c r="J8067" s="54"/>
      <c r="L8067" s="56"/>
    </row>
    <row r="8068" spans="10:12" x14ac:dyDescent="0.25">
      <c r="J8068" s="54"/>
      <c r="L8068" s="56"/>
    </row>
    <row r="8069" spans="10:12" x14ac:dyDescent="0.25">
      <c r="J8069" s="54"/>
      <c r="L8069" s="56"/>
    </row>
    <row r="8070" spans="10:12" x14ac:dyDescent="0.25">
      <c r="J8070" s="54"/>
      <c r="L8070" s="56"/>
    </row>
    <row r="8071" spans="10:12" x14ac:dyDescent="0.25">
      <c r="J8071" s="54"/>
      <c r="L8071" s="56"/>
    </row>
    <row r="8072" spans="10:12" x14ac:dyDescent="0.25">
      <c r="J8072" s="54"/>
      <c r="L8072" s="56"/>
    </row>
    <row r="8073" spans="10:12" x14ac:dyDescent="0.25">
      <c r="J8073" s="54"/>
      <c r="L8073" s="56"/>
    </row>
    <row r="8074" spans="10:12" x14ac:dyDescent="0.25">
      <c r="J8074" s="54"/>
      <c r="L8074" s="56"/>
    </row>
    <row r="8075" spans="10:12" x14ac:dyDescent="0.25">
      <c r="J8075" s="54"/>
      <c r="L8075" s="56"/>
    </row>
    <row r="8076" spans="10:12" x14ac:dyDescent="0.25">
      <c r="J8076" s="54"/>
      <c r="L8076" s="56"/>
    </row>
    <row r="8077" spans="10:12" x14ac:dyDescent="0.25">
      <c r="J8077" s="54"/>
      <c r="L8077" s="56"/>
    </row>
    <row r="8078" spans="10:12" x14ac:dyDescent="0.25">
      <c r="J8078" s="54"/>
      <c r="L8078" s="56"/>
    </row>
    <row r="8079" spans="10:12" x14ac:dyDescent="0.25">
      <c r="J8079" s="54"/>
      <c r="L8079" s="56"/>
    </row>
    <row r="8080" spans="10:12" x14ac:dyDescent="0.25">
      <c r="J8080" s="54"/>
      <c r="L8080" s="56"/>
    </row>
    <row r="8081" spans="10:12" x14ac:dyDescent="0.25">
      <c r="J8081" s="54"/>
      <c r="L8081" s="56"/>
    </row>
    <row r="8082" spans="10:12" x14ac:dyDescent="0.25">
      <c r="J8082" s="54"/>
      <c r="L8082" s="56"/>
    </row>
    <row r="8083" spans="10:12" x14ac:dyDescent="0.25">
      <c r="J8083" s="54"/>
      <c r="L8083" s="56"/>
    </row>
    <row r="8084" spans="10:12" x14ac:dyDescent="0.25">
      <c r="J8084" s="54"/>
      <c r="L8084" s="56"/>
    </row>
    <row r="8085" spans="10:12" x14ac:dyDescent="0.25">
      <c r="J8085" s="54"/>
      <c r="L8085" s="56"/>
    </row>
    <row r="8086" spans="10:12" x14ac:dyDescent="0.25">
      <c r="J8086" s="54"/>
      <c r="L8086" s="56"/>
    </row>
    <row r="8087" spans="10:12" x14ac:dyDescent="0.25">
      <c r="J8087" s="54"/>
      <c r="L8087" s="56"/>
    </row>
    <row r="8088" spans="10:12" x14ac:dyDescent="0.25">
      <c r="J8088" s="54"/>
      <c r="L8088" s="56"/>
    </row>
    <row r="8089" spans="10:12" x14ac:dyDescent="0.25">
      <c r="J8089" s="54"/>
      <c r="L8089" s="56"/>
    </row>
    <row r="8090" spans="10:12" x14ac:dyDescent="0.25">
      <c r="J8090" s="54"/>
      <c r="L8090" s="56"/>
    </row>
    <row r="8091" spans="10:12" x14ac:dyDescent="0.25">
      <c r="J8091" s="54"/>
      <c r="L8091" s="56"/>
    </row>
    <row r="8092" spans="10:12" x14ac:dyDescent="0.25">
      <c r="J8092" s="54"/>
      <c r="L8092" s="56"/>
    </row>
    <row r="8093" spans="10:12" x14ac:dyDescent="0.25">
      <c r="J8093" s="54"/>
      <c r="L8093" s="56"/>
    </row>
    <row r="8094" spans="10:12" x14ac:dyDescent="0.25">
      <c r="J8094" s="54"/>
      <c r="L8094" s="56"/>
    </row>
    <row r="8095" spans="10:12" x14ac:dyDescent="0.25">
      <c r="J8095" s="54"/>
      <c r="L8095" s="56"/>
    </row>
    <row r="8096" spans="10:12" x14ac:dyDescent="0.25">
      <c r="J8096" s="54"/>
      <c r="L8096" s="56"/>
    </row>
    <row r="8097" spans="10:12" x14ac:dyDescent="0.25">
      <c r="J8097" s="54"/>
      <c r="L8097" s="56"/>
    </row>
    <row r="8098" spans="10:12" x14ac:dyDescent="0.25">
      <c r="J8098" s="54"/>
      <c r="L8098" s="56"/>
    </row>
    <row r="8099" spans="10:12" x14ac:dyDescent="0.25">
      <c r="J8099" s="54"/>
      <c r="L8099" s="56"/>
    </row>
    <row r="8100" spans="10:12" x14ac:dyDescent="0.25">
      <c r="J8100" s="54"/>
      <c r="L8100" s="56"/>
    </row>
    <row r="8101" spans="10:12" x14ac:dyDescent="0.25">
      <c r="J8101" s="54"/>
      <c r="L8101" s="56"/>
    </row>
    <row r="8102" spans="10:12" x14ac:dyDescent="0.25">
      <c r="J8102" s="54"/>
      <c r="L8102" s="56"/>
    </row>
    <row r="8103" spans="10:12" x14ac:dyDescent="0.25">
      <c r="J8103" s="54"/>
      <c r="L8103" s="56"/>
    </row>
    <row r="8104" spans="10:12" x14ac:dyDescent="0.25">
      <c r="J8104" s="54"/>
      <c r="L8104" s="56"/>
    </row>
    <row r="8105" spans="10:12" x14ac:dyDescent="0.25">
      <c r="J8105" s="54"/>
      <c r="L8105" s="56"/>
    </row>
    <row r="8106" spans="10:12" x14ac:dyDescent="0.25">
      <c r="J8106" s="54"/>
      <c r="L8106" s="56"/>
    </row>
    <row r="8107" spans="10:12" x14ac:dyDescent="0.25">
      <c r="J8107" s="54"/>
      <c r="L8107" s="56"/>
    </row>
    <row r="8108" spans="10:12" x14ac:dyDescent="0.25">
      <c r="J8108" s="54"/>
      <c r="L8108" s="56"/>
    </row>
    <row r="8109" spans="10:12" x14ac:dyDescent="0.25">
      <c r="J8109" s="54"/>
      <c r="L8109" s="56"/>
    </row>
    <row r="8110" spans="10:12" x14ac:dyDescent="0.25">
      <c r="J8110" s="54"/>
      <c r="L8110" s="56"/>
    </row>
    <row r="8111" spans="10:12" x14ac:dyDescent="0.25">
      <c r="J8111" s="54"/>
      <c r="L8111" s="56"/>
    </row>
    <row r="8112" spans="10:12" x14ac:dyDescent="0.25">
      <c r="J8112" s="54"/>
      <c r="L8112" s="56"/>
    </row>
    <row r="8113" spans="10:12" x14ac:dyDescent="0.25">
      <c r="J8113" s="54"/>
      <c r="L8113" s="56"/>
    </row>
    <row r="8114" spans="10:12" x14ac:dyDescent="0.25">
      <c r="J8114" s="54"/>
      <c r="L8114" s="56"/>
    </row>
    <row r="8115" spans="10:12" x14ac:dyDescent="0.25">
      <c r="J8115" s="54"/>
      <c r="L8115" s="56"/>
    </row>
    <row r="8116" spans="10:12" x14ac:dyDescent="0.25">
      <c r="J8116" s="54"/>
      <c r="L8116" s="56"/>
    </row>
    <row r="8117" spans="10:12" x14ac:dyDescent="0.25">
      <c r="J8117" s="54"/>
      <c r="L8117" s="56"/>
    </row>
    <row r="8118" spans="10:12" x14ac:dyDescent="0.25">
      <c r="J8118" s="54"/>
      <c r="L8118" s="56"/>
    </row>
    <row r="8119" spans="10:12" x14ac:dyDescent="0.25">
      <c r="J8119" s="54"/>
      <c r="L8119" s="56"/>
    </row>
    <row r="8120" spans="10:12" x14ac:dyDescent="0.25">
      <c r="J8120" s="54"/>
      <c r="L8120" s="56"/>
    </row>
    <row r="8121" spans="10:12" x14ac:dyDescent="0.25">
      <c r="J8121" s="54"/>
      <c r="L8121" s="56"/>
    </row>
    <row r="8122" spans="10:12" x14ac:dyDescent="0.25">
      <c r="J8122" s="54"/>
      <c r="L8122" s="56"/>
    </row>
    <row r="8123" spans="10:12" x14ac:dyDescent="0.25">
      <c r="J8123" s="54"/>
      <c r="L8123" s="56"/>
    </row>
    <row r="8124" spans="10:12" x14ac:dyDescent="0.25">
      <c r="J8124" s="54"/>
      <c r="L8124" s="56"/>
    </row>
    <row r="8125" spans="10:12" x14ac:dyDescent="0.25">
      <c r="J8125" s="54"/>
      <c r="L8125" s="56"/>
    </row>
    <row r="8126" spans="10:12" x14ac:dyDescent="0.25">
      <c r="J8126" s="54"/>
      <c r="L8126" s="56"/>
    </row>
    <row r="8127" spans="10:12" x14ac:dyDescent="0.25">
      <c r="J8127" s="54"/>
      <c r="L8127" s="56"/>
    </row>
    <row r="8128" spans="10:12" x14ac:dyDescent="0.25">
      <c r="J8128" s="54"/>
      <c r="L8128" s="56"/>
    </row>
    <row r="8129" spans="10:12" x14ac:dyDescent="0.25">
      <c r="J8129" s="54"/>
      <c r="L8129" s="56"/>
    </row>
    <row r="8130" spans="10:12" x14ac:dyDescent="0.25">
      <c r="J8130" s="54"/>
      <c r="L8130" s="56"/>
    </row>
    <row r="8131" spans="10:12" x14ac:dyDescent="0.25">
      <c r="J8131" s="54"/>
      <c r="L8131" s="56"/>
    </row>
    <row r="8132" spans="10:12" x14ac:dyDescent="0.25">
      <c r="J8132" s="54"/>
      <c r="L8132" s="56"/>
    </row>
    <row r="8133" spans="10:12" x14ac:dyDescent="0.25">
      <c r="J8133" s="54"/>
      <c r="L8133" s="56"/>
    </row>
    <row r="8134" spans="10:12" x14ac:dyDescent="0.25">
      <c r="J8134" s="54"/>
      <c r="L8134" s="56"/>
    </row>
    <row r="8135" spans="10:12" x14ac:dyDescent="0.25">
      <c r="J8135" s="54"/>
      <c r="L8135" s="56"/>
    </row>
    <row r="8136" spans="10:12" x14ac:dyDescent="0.25">
      <c r="J8136" s="54"/>
      <c r="L8136" s="56"/>
    </row>
    <row r="8137" spans="10:12" x14ac:dyDescent="0.25">
      <c r="J8137" s="54"/>
      <c r="L8137" s="56"/>
    </row>
    <row r="8138" spans="10:12" x14ac:dyDescent="0.25">
      <c r="J8138" s="54"/>
      <c r="L8138" s="56"/>
    </row>
    <row r="8139" spans="10:12" x14ac:dyDescent="0.25">
      <c r="J8139" s="54"/>
      <c r="L8139" s="56"/>
    </row>
    <row r="8140" spans="10:12" x14ac:dyDescent="0.25">
      <c r="J8140" s="54"/>
      <c r="L8140" s="56"/>
    </row>
    <row r="8141" spans="10:12" x14ac:dyDescent="0.25">
      <c r="J8141" s="54"/>
      <c r="L8141" s="56"/>
    </row>
    <row r="8142" spans="10:12" x14ac:dyDescent="0.25">
      <c r="J8142" s="54"/>
      <c r="L8142" s="56"/>
    </row>
    <row r="8143" spans="10:12" x14ac:dyDescent="0.25">
      <c r="J8143" s="54"/>
      <c r="L8143" s="56"/>
    </row>
    <row r="8144" spans="10:12" x14ac:dyDescent="0.25">
      <c r="J8144" s="54"/>
      <c r="L8144" s="56"/>
    </row>
    <row r="8145" spans="10:12" x14ac:dyDescent="0.25">
      <c r="J8145" s="54"/>
      <c r="L8145" s="56"/>
    </row>
    <row r="8146" spans="10:12" x14ac:dyDescent="0.25">
      <c r="J8146" s="54"/>
      <c r="L8146" s="56"/>
    </row>
    <row r="8147" spans="10:12" x14ac:dyDescent="0.25">
      <c r="J8147" s="54"/>
      <c r="L8147" s="56"/>
    </row>
    <row r="8148" spans="10:12" x14ac:dyDescent="0.25">
      <c r="J8148" s="54"/>
      <c r="L8148" s="56"/>
    </row>
    <row r="8149" spans="10:12" x14ac:dyDescent="0.25">
      <c r="J8149" s="54"/>
      <c r="L8149" s="56"/>
    </row>
    <row r="8150" spans="10:12" x14ac:dyDescent="0.25">
      <c r="J8150" s="54"/>
      <c r="L8150" s="56"/>
    </row>
    <row r="8151" spans="10:12" x14ac:dyDescent="0.25">
      <c r="J8151" s="54"/>
      <c r="L8151" s="56"/>
    </row>
    <row r="8152" spans="10:12" x14ac:dyDescent="0.25">
      <c r="J8152" s="54"/>
      <c r="L8152" s="56"/>
    </row>
    <row r="8153" spans="10:12" x14ac:dyDescent="0.25">
      <c r="J8153" s="54"/>
      <c r="L8153" s="56"/>
    </row>
    <row r="8154" spans="10:12" x14ac:dyDescent="0.25">
      <c r="J8154" s="54"/>
      <c r="L8154" s="56"/>
    </row>
    <row r="8155" spans="10:12" x14ac:dyDescent="0.25">
      <c r="J8155" s="54"/>
      <c r="L8155" s="56"/>
    </row>
    <row r="8156" spans="10:12" x14ac:dyDescent="0.25">
      <c r="J8156" s="54"/>
      <c r="L8156" s="56"/>
    </row>
    <row r="8157" spans="10:12" x14ac:dyDescent="0.25">
      <c r="J8157" s="54"/>
      <c r="L8157" s="56"/>
    </row>
    <row r="8158" spans="10:12" x14ac:dyDescent="0.25">
      <c r="J8158" s="54"/>
      <c r="L8158" s="56"/>
    </row>
    <row r="8159" spans="10:12" x14ac:dyDescent="0.25">
      <c r="J8159" s="54"/>
      <c r="L8159" s="56"/>
    </row>
    <row r="8160" spans="10:12" x14ac:dyDescent="0.25">
      <c r="J8160" s="54"/>
      <c r="L8160" s="56"/>
    </row>
    <row r="8161" spans="10:12" x14ac:dyDescent="0.25">
      <c r="J8161" s="54"/>
      <c r="L8161" s="56"/>
    </row>
    <row r="8162" spans="10:12" x14ac:dyDescent="0.25">
      <c r="J8162" s="54"/>
      <c r="L8162" s="56"/>
    </row>
    <row r="8163" spans="10:12" x14ac:dyDescent="0.25">
      <c r="J8163" s="54"/>
      <c r="L8163" s="56"/>
    </row>
    <row r="8164" spans="10:12" x14ac:dyDescent="0.25">
      <c r="J8164" s="54"/>
      <c r="L8164" s="56"/>
    </row>
    <row r="8165" spans="10:12" x14ac:dyDescent="0.25">
      <c r="J8165" s="54"/>
      <c r="L8165" s="56"/>
    </row>
    <row r="8166" spans="10:12" x14ac:dyDescent="0.25">
      <c r="J8166" s="54"/>
      <c r="L8166" s="56"/>
    </row>
    <row r="8167" spans="10:12" x14ac:dyDescent="0.25">
      <c r="J8167" s="54"/>
      <c r="L8167" s="56"/>
    </row>
    <row r="8168" spans="10:12" x14ac:dyDescent="0.25">
      <c r="J8168" s="54"/>
      <c r="L8168" s="56"/>
    </row>
    <row r="8169" spans="10:12" x14ac:dyDescent="0.25">
      <c r="J8169" s="54"/>
      <c r="L8169" s="56"/>
    </row>
    <row r="8170" spans="10:12" x14ac:dyDescent="0.25">
      <c r="J8170" s="54"/>
      <c r="L8170" s="56"/>
    </row>
    <row r="8171" spans="10:12" x14ac:dyDescent="0.25">
      <c r="J8171" s="54"/>
      <c r="L8171" s="56"/>
    </row>
    <row r="8172" spans="10:12" x14ac:dyDescent="0.25">
      <c r="J8172" s="54"/>
      <c r="L8172" s="56"/>
    </row>
    <row r="8173" spans="10:12" x14ac:dyDescent="0.25">
      <c r="J8173" s="54"/>
      <c r="L8173" s="56"/>
    </row>
    <row r="8174" spans="10:12" x14ac:dyDescent="0.25">
      <c r="J8174" s="54"/>
      <c r="L8174" s="56"/>
    </row>
    <row r="8175" spans="10:12" x14ac:dyDescent="0.25">
      <c r="J8175" s="54"/>
      <c r="L8175" s="56"/>
    </row>
    <row r="8176" spans="10:12" x14ac:dyDescent="0.25">
      <c r="J8176" s="54"/>
      <c r="L8176" s="56"/>
    </row>
    <row r="8177" spans="10:12" x14ac:dyDescent="0.25">
      <c r="J8177" s="54"/>
      <c r="L8177" s="56"/>
    </row>
    <row r="8178" spans="10:12" x14ac:dyDescent="0.25">
      <c r="J8178" s="54"/>
      <c r="L8178" s="56"/>
    </row>
    <row r="8179" spans="10:12" x14ac:dyDescent="0.25">
      <c r="J8179" s="54"/>
      <c r="L8179" s="56"/>
    </row>
    <row r="8180" spans="10:12" x14ac:dyDescent="0.25">
      <c r="J8180" s="54"/>
      <c r="L8180" s="56"/>
    </row>
    <row r="8181" spans="10:12" x14ac:dyDescent="0.25">
      <c r="J8181" s="54"/>
      <c r="L8181" s="56"/>
    </row>
    <row r="8182" spans="10:12" x14ac:dyDescent="0.25">
      <c r="J8182" s="54"/>
      <c r="L8182" s="56"/>
    </row>
    <row r="8183" spans="10:12" x14ac:dyDescent="0.25">
      <c r="J8183" s="54"/>
      <c r="L8183" s="56"/>
    </row>
    <row r="8184" spans="10:12" x14ac:dyDescent="0.25">
      <c r="J8184" s="54"/>
      <c r="L8184" s="56"/>
    </row>
    <row r="8185" spans="10:12" x14ac:dyDescent="0.25">
      <c r="J8185" s="54"/>
      <c r="L8185" s="56"/>
    </row>
    <row r="8186" spans="10:12" x14ac:dyDescent="0.25">
      <c r="J8186" s="54"/>
      <c r="L8186" s="56"/>
    </row>
    <row r="8187" spans="10:12" x14ac:dyDescent="0.25">
      <c r="J8187" s="54"/>
      <c r="L8187" s="56"/>
    </row>
    <row r="8188" spans="10:12" x14ac:dyDescent="0.25">
      <c r="J8188" s="54"/>
      <c r="L8188" s="56"/>
    </row>
    <row r="8189" spans="10:12" x14ac:dyDescent="0.25">
      <c r="J8189" s="54"/>
      <c r="L8189" s="56"/>
    </row>
    <row r="8190" spans="10:12" x14ac:dyDescent="0.25">
      <c r="J8190" s="54"/>
      <c r="L8190" s="56"/>
    </row>
    <row r="8191" spans="10:12" x14ac:dyDescent="0.25">
      <c r="J8191" s="54"/>
      <c r="L8191" s="56"/>
    </row>
    <row r="8192" spans="10:12" x14ac:dyDescent="0.25">
      <c r="J8192" s="54"/>
      <c r="L8192" s="56"/>
    </row>
    <row r="8193" spans="10:12" x14ac:dyDescent="0.25">
      <c r="J8193" s="54"/>
      <c r="L8193" s="56"/>
    </row>
    <row r="8194" spans="10:12" x14ac:dyDescent="0.25">
      <c r="J8194" s="54"/>
      <c r="L8194" s="56"/>
    </row>
    <row r="8195" spans="10:12" x14ac:dyDescent="0.25">
      <c r="J8195" s="54"/>
      <c r="L8195" s="56"/>
    </row>
    <row r="8196" spans="10:12" x14ac:dyDescent="0.25">
      <c r="J8196" s="54"/>
      <c r="L8196" s="56"/>
    </row>
    <row r="8197" spans="10:12" x14ac:dyDescent="0.25">
      <c r="J8197" s="54"/>
      <c r="L8197" s="56"/>
    </row>
    <row r="8198" spans="10:12" x14ac:dyDescent="0.25">
      <c r="J8198" s="54"/>
      <c r="L8198" s="56"/>
    </row>
    <row r="8199" spans="10:12" x14ac:dyDescent="0.25">
      <c r="J8199" s="54"/>
      <c r="L8199" s="56"/>
    </row>
    <row r="8200" spans="10:12" x14ac:dyDescent="0.25">
      <c r="J8200" s="54"/>
      <c r="L8200" s="56"/>
    </row>
    <row r="8201" spans="10:12" x14ac:dyDescent="0.25">
      <c r="J8201" s="54"/>
      <c r="L8201" s="56"/>
    </row>
    <row r="8202" spans="10:12" x14ac:dyDescent="0.25">
      <c r="J8202" s="54"/>
      <c r="L8202" s="56"/>
    </row>
    <row r="8203" spans="10:12" x14ac:dyDescent="0.25">
      <c r="J8203" s="54"/>
      <c r="L8203" s="56"/>
    </row>
    <row r="8204" spans="10:12" x14ac:dyDescent="0.25">
      <c r="J8204" s="54"/>
      <c r="L8204" s="56"/>
    </row>
    <row r="8205" spans="10:12" x14ac:dyDescent="0.25">
      <c r="J8205" s="54"/>
      <c r="L8205" s="56"/>
    </row>
    <row r="8206" spans="10:12" x14ac:dyDescent="0.25">
      <c r="J8206" s="54"/>
      <c r="L8206" s="56"/>
    </row>
    <row r="8207" spans="10:12" x14ac:dyDescent="0.25">
      <c r="J8207" s="54"/>
      <c r="L8207" s="56"/>
    </row>
    <row r="8208" spans="10:12" x14ac:dyDescent="0.25">
      <c r="J8208" s="54"/>
      <c r="L8208" s="56"/>
    </row>
    <row r="8209" spans="10:12" x14ac:dyDescent="0.25">
      <c r="J8209" s="54"/>
      <c r="L8209" s="56"/>
    </row>
    <row r="8210" spans="10:12" x14ac:dyDescent="0.25">
      <c r="J8210" s="54"/>
      <c r="L8210" s="56"/>
    </row>
    <row r="8211" spans="10:12" x14ac:dyDescent="0.25">
      <c r="J8211" s="54"/>
      <c r="L8211" s="56"/>
    </row>
    <row r="8212" spans="10:12" x14ac:dyDescent="0.25">
      <c r="J8212" s="54"/>
      <c r="L8212" s="56"/>
    </row>
    <row r="8213" spans="10:12" x14ac:dyDescent="0.25">
      <c r="J8213" s="54"/>
      <c r="L8213" s="56"/>
    </row>
    <row r="8214" spans="10:12" x14ac:dyDescent="0.25">
      <c r="J8214" s="54"/>
      <c r="L8214" s="56"/>
    </row>
    <row r="8215" spans="10:12" x14ac:dyDescent="0.25">
      <c r="J8215" s="54"/>
      <c r="L8215" s="56"/>
    </row>
    <row r="8216" spans="10:12" x14ac:dyDescent="0.25">
      <c r="J8216" s="54"/>
      <c r="L8216" s="56"/>
    </row>
    <row r="8217" spans="10:12" x14ac:dyDescent="0.25">
      <c r="J8217" s="54"/>
      <c r="L8217" s="56"/>
    </row>
    <row r="8218" spans="10:12" x14ac:dyDescent="0.25">
      <c r="J8218" s="54"/>
      <c r="L8218" s="56"/>
    </row>
    <row r="8219" spans="10:12" x14ac:dyDescent="0.25">
      <c r="J8219" s="54"/>
      <c r="L8219" s="56"/>
    </row>
    <row r="8220" spans="10:12" x14ac:dyDescent="0.25">
      <c r="J8220" s="54"/>
      <c r="L8220" s="56"/>
    </row>
    <row r="8221" spans="10:12" x14ac:dyDescent="0.25">
      <c r="J8221" s="54"/>
      <c r="L8221" s="56"/>
    </row>
    <row r="8222" spans="10:12" x14ac:dyDescent="0.25">
      <c r="J8222" s="54"/>
      <c r="L8222" s="56"/>
    </row>
    <row r="8223" spans="10:12" x14ac:dyDescent="0.25">
      <c r="J8223" s="54"/>
      <c r="L8223" s="56"/>
    </row>
    <row r="8224" spans="10:12" x14ac:dyDescent="0.25">
      <c r="J8224" s="54"/>
      <c r="L8224" s="56"/>
    </row>
    <row r="8225" spans="10:12" x14ac:dyDescent="0.25">
      <c r="J8225" s="54"/>
      <c r="L8225" s="56"/>
    </row>
    <row r="8226" spans="10:12" x14ac:dyDescent="0.25">
      <c r="J8226" s="54"/>
      <c r="L8226" s="56"/>
    </row>
    <row r="8227" spans="10:12" x14ac:dyDescent="0.25">
      <c r="J8227" s="54"/>
      <c r="L8227" s="56"/>
    </row>
    <row r="8228" spans="10:12" x14ac:dyDescent="0.25">
      <c r="J8228" s="54"/>
      <c r="L8228" s="56"/>
    </row>
    <row r="8229" spans="10:12" x14ac:dyDescent="0.25">
      <c r="J8229" s="54"/>
      <c r="L8229" s="56"/>
    </row>
    <row r="8230" spans="10:12" x14ac:dyDescent="0.25">
      <c r="J8230" s="54"/>
      <c r="L8230" s="56"/>
    </row>
    <row r="8231" spans="10:12" x14ac:dyDescent="0.25">
      <c r="J8231" s="54"/>
      <c r="L8231" s="56"/>
    </row>
    <row r="8232" spans="10:12" x14ac:dyDescent="0.25">
      <c r="J8232" s="54"/>
      <c r="L8232" s="56"/>
    </row>
    <row r="8233" spans="10:12" x14ac:dyDescent="0.25">
      <c r="J8233" s="54"/>
      <c r="L8233" s="56"/>
    </row>
    <row r="8234" spans="10:12" x14ac:dyDescent="0.25">
      <c r="J8234" s="54"/>
      <c r="L8234" s="56"/>
    </row>
    <row r="8235" spans="10:12" x14ac:dyDescent="0.25">
      <c r="J8235" s="54"/>
      <c r="L8235" s="56"/>
    </row>
    <row r="8236" spans="10:12" x14ac:dyDescent="0.25">
      <c r="J8236" s="54"/>
      <c r="L8236" s="56"/>
    </row>
    <row r="8237" spans="10:12" x14ac:dyDescent="0.25">
      <c r="J8237" s="54"/>
      <c r="L8237" s="56"/>
    </row>
    <row r="8238" spans="10:12" x14ac:dyDescent="0.25">
      <c r="J8238" s="54"/>
      <c r="L8238" s="56"/>
    </row>
    <row r="8239" spans="10:12" x14ac:dyDescent="0.25">
      <c r="J8239" s="54"/>
      <c r="L8239" s="56"/>
    </row>
    <row r="8240" spans="10:12" x14ac:dyDescent="0.25">
      <c r="J8240" s="54"/>
      <c r="L8240" s="56"/>
    </row>
    <row r="8241" spans="10:12" x14ac:dyDescent="0.25">
      <c r="J8241" s="54"/>
      <c r="L8241" s="56"/>
    </row>
    <row r="8242" spans="10:12" x14ac:dyDescent="0.25">
      <c r="J8242" s="54"/>
      <c r="L8242" s="56"/>
    </row>
    <row r="8243" spans="10:12" x14ac:dyDescent="0.25">
      <c r="J8243" s="54"/>
      <c r="L8243" s="56"/>
    </row>
    <row r="8244" spans="10:12" x14ac:dyDescent="0.25">
      <c r="J8244" s="54"/>
      <c r="L8244" s="56"/>
    </row>
    <row r="8245" spans="10:12" x14ac:dyDescent="0.25">
      <c r="J8245" s="54"/>
      <c r="L8245" s="56"/>
    </row>
    <row r="8246" spans="10:12" x14ac:dyDescent="0.25">
      <c r="J8246" s="54"/>
      <c r="L8246" s="56"/>
    </row>
    <row r="8247" spans="10:12" x14ac:dyDescent="0.25">
      <c r="J8247" s="54"/>
      <c r="L8247" s="56"/>
    </row>
    <row r="8248" spans="10:12" x14ac:dyDescent="0.25">
      <c r="J8248" s="54"/>
      <c r="L8248" s="56"/>
    </row>
    <row r="8249" spans="10:12" x14ac:dyDescent="0.25">
      <c r="J8249" s="54"/>
      <c r="L8249" s="56"/>
    </row>
    <row r="8250" spans="10:12" x14ac:dyDescent="0.25">
      <c r="J8250" s="54"/>
      <c r="L8250" s="56"/>
    </row>
    <row r="8251" spans="10:12" x14ac:dyDescent="0.25">
      <c r="J8251" s="54"/>
      <c r="L8251" s="56"/>
    </row>
    <row r="8252" spans="10:12" x14ac:dyDescent="0.25">
      <c r="J8252" s="54"/>
      <c r="L8252" s="56"/>
    </row>
    <row r="8253" spans="10:12" x14ac:dyDescent="0.25">
      <c r="J8253" s="54"/>
      <c r="L8253" s="56"/>
    </row>
    <row r="8254" spans="10:12" x14ac:dyDescent="0.25">
      <c r="J8254" s="54"/>
      <c r="L8254" s="56"/>
    </row>
    <row r="8255" spans="10:12" x14ac:dyDescent="0.25">
      <c r="J8255" s="54"/>
      <c r="L8255" s="56"/>
    </row>
    <row r="8256" spans="10:12" x14ac:dyDescent="0.25">
      <c r="J8256" s="54"/>
      <c r="L8256" s="56"/>
    </row>
    <row r="8257" spans="10:12" x14ac:dyDescent="0.25">
      <c r="J8257" s="54"/>
      <c r="L8257" s="56"/>
    </row>
    <row r="8258" spans="10:12" x14ac:dyDescent="0.25">
      <c r="J8258" s="54"/>
      <c r="L8258" s="56"/>
    </row>
    <row r="8259" spans="10:12" x14ac:dyDescent="0.25">
      <c r="J8259" s="54"/>
      <c r="L8259" s="56"/>
    </row>
    <row r="8260" spans="10:12" x14ac:dyDescent="0.25">
      <c r="J8260" s="54"/>
      <c r="L8260" s="56"/>
    </row>
    <row r="8261" spans="10:12" x14ac:dyDescent="0.25">
      <c r="J8261" s="54"/>
      <c r="L8261" s="56"/>
    </row>
    <row r="8262" spans="10:12" x14ac:dyDescent="0.25">
      <c r="J8262" s="54"/>
      <c r="L8262" s="56"/>
    </row>
    <row r="8263" spans="10:12" x14ac:dyDescent="0.25">
      <c r="J8263" s="54"/>
      <c r="L8263" s="56"/>
    </row>
    <row r="8264" spans="10:12" x14ac:dyDescent="0.25">
      <c r="J8264" s="54"/>
      <c r="L8264" s="56"/>
    </row>
    <row r="8265" spans="10:12" x14ac:dyDescent="0.25">
      <c r="J8265" s="54"/>
      <c r="L8265" s="56"/>
    </row>
    <row r="8266" spans="10:12" x14ac:dyDescent="0.25">
      <c r="J8266" s="54"/>
      <c r="L8266" s="56"/>
    </row>
    <row r="8267" spans="10:12" x14ac:dyDescent="0.25">
      <c r="J8267" s="54"/>
      <c r="L8267" s="56"/>
    </row>
    <row r="8268" spans="10:12" x14ac:dyDescent="0.25">
      <c r="J8268" s="54"/>
      <c r="L8268" s="56"/>
    </row>
    <row r="8269" spans="10:12" x14ac:dyDescent="0.25">
      <c r="J8269" s="54"/>
      <c r="L8269" s="56"/>
    </row>
    <row r="8270" spans="10:12" x14ac:dyDescent="0.25">
      <c r="J8270" s="54"/>
      <c r="L8270" s="56"/>
    </row>
    <row r="8271" spans="10:12" x14ac:dyDescent="0.25">
      <c r="J8271" s="54"/>
      <c r="L8271" s="56"/>
    </row>
    <row r="8272" spans="10:12" x14ac:dyDescent="0.25">
      <c r="J8272" s="54"/>
      <c r="L8272" s="56"/>
    </row>
    <row r="8273" spans="10:12" x14ac:dyDescent="0.25">
      <c r="J8273" s="54"/>
      <c r="L8273" s="56"/>
    </row>
    <row r="8274" spans="10:12" x14ac:dyDescent="0.25">
      <c r="J8274" s="54"/>
      <c r="L8274" s="56"/>
    </row>
    <row r="8275" spans="10:12" x14ac:dyDescent="0.25">
      <c r="J8275" s="54"/>
      <c r="L8275" s="56"/>
    </row>
    <row r="8276" spans="10:12" x14ac:dyDescent="0.25">
      <c r="J8276" s="54"/>
      <c r="L8276" s="56"/>
    </row>
    <row r="8277" spans="10:12" x14ac:dyDescent="0.25">
      <c r="J8277" s="54"/>
      <c r="L8277" s="56"/>
    </row>
    <row r="8278" spans="10:12" x14ac:dyDescent="0.25">
      <c r="J8278" s="54"/>
      <c r="L8278" s="56"/>
    </row>
    <row r="8279" spans="10:12" x14ac:dyDescent="0.25">
      <c r="J8279" s="54"/>
      <c r="L8279" s="56"/>
    </row>
    <row r="8280" spans="10:12" x14ac:dyDescent="0.25">
      <c r="J8280" s="54"/>
      <c r="L8280" s="56"/>
    </row>
    <row r="8281" spans="10:12" x14ac:dyDescent="0.25">
      <c r="J8281" s="54"/>
      <c r="L8281" s="56"/>
    </row>
    <row r="8282" spans="10:12" x14ac:dyDescent="0.25">
      <c r="J8282" s="54"/>
      <c r="L8282" s="56"/>
    </row>
    <row r="8283" spans="10:12" x14ac:dyDescent="0.25">
      <c r="J8283" s="54"/>
      <c r="L8283" s="56"/>
    </row>
    <row r="8284" spans="10:12" x14ac:dyDescent="0.25">
      <c r="J8284" s="54"/>
      <c r="L8284" s="56"/>
    </row>
    <row r="8285" spans="10:12" x14ac:dyDescent="0.25">
      <c r="J8285" s="54"/>
      <c r="L8285" s="56"/>
    </row>
    <row r="8286" spans="10:12" x14ac:dyDescent="0.25">
      <c r="J8286" s="54"/>
      <c r="L8286" s="56"/>
    </row>
    <row r="8287" spans="10:12" x14ac:dyDescent="0.25">
      <c r="J8287" s="54"/>
      <c r="L8287" s="56"/>
    </row>
    <row r="8288" spans="10:12" x14ac:dyDescent="0.25">
      <c r="J8288" s="54"/>
      <c r="L8288" s="56"/>
    </row>
    <row r="8289" spans="10:12" x14ac:dyDescent="0.25">
      <c r="J8289" s="54"/>
      <c r="L8289" s="56"/>
    </row>
    <row r="8290" spans="10:12" x14ac:dyDescent="0.25">
      <c r="J8290" s="54"/>
      <c r="L8290" s="56"/>
    </row>
    <row r="8291" spans="10:12" x14ac:dyDescent="0.25">
      <c r="J8291" s="54"/>
      <c r="L8291" s="56"/>
    </row>
    <row r="8292" spans="10:12" x14ac:dyDescent="0.25">
      <c r="J8292" s="54"/>
      <c r="L8292" s="56"/>
    </row>
    <row r="8293" spans="10:12" x14ac:dyDescent="0.25">
      <c r="J8293" s="54"/>
      <c r="L8293" s="56"/>
    </row>
    <row r="8294" spans="10:12" x14ac:dyDescent="0.25">
      <c r="J8294" s="54"/>
      <c r="L8294" s="56"/>
    </row>
    <row r="8295" spans="10:12" x14ac:dyDescent="0.25">
      <c r="J8295" s="54"/>
      <c r="L8295" s="56"/>
    </row>
    <row r="8296" spans="10:12" x14ac:dyDescent="0.25">
      <c r="J8296" s="54"/>
      <c r="L8296" s="56"/>
    </row>
    <row r="8297" spans="10:12" x14ac:dyDescent="0.25">
      <c r="J8297" s="54"/>
      <c r="L8297" s="56"/>
    </row>
    <row r="8298" spans="10:12" x14ac:dyDescent="0.25">
      <c r="J8298" s="54"/>
      <c r="L8298" s="56"/>
    </row>
    <row r="8299" spans="10:12" x14ac:dyDescent="0.25">
      <c r="J8299" s="54"/>
      <c r="L8299" s="56"/>
    </row>
    <row r="8300" spans="10:12" x14ac:dyDescent="0.25">
      <c r="J8300" s="54"/>
      <c r="L8300" s="56"/>
    </row>
    <row r="8301" spans="10:12" x14ac:dyDescent="0.25">
      <c r="J8301" s="54"/>
      <c r="L8301" s="56"/>
    </row>
    <row r="8302" spans="10:12" x14ac:dyDescent="0.25">
      <c r="J8302" s="54"/>
      <c r="L8302" s="56"/>
    </row>
    <row r="8303" spans="10:12" x14ac:dyDescent="0.25">
      <c r="J8303" s="54"/>
      <c r="L8303" s="56"/>
    </row>
    <row r="8304" spans="10:12" x14ac:dyDescent="0.25">
      <c r="J8304" s="54"/>
      <c r="L8304" s="56"/>
    </row>
    <row r="8305" spans="10:12" x14ac:dyDescent="0.25">
      <c r="J8305" s="54"/>
      <c r="L8305" s="56"/>
    </row>
    <row r="8306" spans="10:12" x14ac:dyDescent="0.25">
      <c r="J8306" s="54"/>
      <c r="L8306" s="56"/>
    </row>
    <row r="8307" spans="10:12" x14ac:dyDescent="0.25">
      <c r="J8307" s="54"/>
      <c r="L8307" s="56"/>
    </row>
    <row r="8308" spans="10:12" x14ac:dyDescent="0.25">
      <c r="J8308" s="54"/>
      <c r="L8308" s="56"/>
    </row>
    <row r="8309" spans="10:12" x14ac:dyDescent="0.25">
      <c r="J8309" s="54"/>
      <c r="L8309" s="56"/>
    </row>
    <row r="8310" spans="10:12" x14ac:dyDescent="0.25">
      <c r="J8310" s="54"/>
      <c r="L8310" s="56"/>
    </row>
    <row r="8311" spans="10:12" x14ac:dyDescent="0.25">
      <c r="J8311" s="54"/>
      <c r="L8311" s="56"/>
    </row>
    <row r="8312" spans="10:12" x14ac:dyDescent="0.25">
      <c r="J8312" s="54"/>
      <c r="L8312" s="56"/>
    </row>
    <row r="8313" spans="10:12" x14ac:dyDescent="0.25">
      <c r="J8313" s="54"/>
      <c r="L8313" s="56"/>
    </row>
    <row r="8314" spans="10:12" x14ac:dyDescent="0.25">
      <c r="J8314" s="54"/>
      <c r="L8314" s="56"/>
    </row>
    <row r="8315" spans="10:12" x14ac:dyDescent="0.25">
      <c r="J8315" s="54"/>
      <c r="L8315" s="56"/>
    </row>
    <row r="8316" spans="10:12" x14ac:dyDescent="0.25">
      <c r="J8316" s="54"/>
      <c r="L8316" s="56"/>
    </row>
    <row r="8317" spans="10:12" x14ac:dyDescent="0.25">
      <c r="J8317" s="54"/>
      <c r="L8317" s="56"/>
    </row>
    <row r="8318" spans="10:12" x14ac:dyDescent="0.25">
      <c r="J8318" s="54"/>
      <c r="L8318" s="56"/>
    </row>
    <row r="8319" spans="10:12" x14ac:dyDescent="0.25">
      <c r="J8319" s="54"/>
      <c r="L8319" s="56"/>
    </row>
    <row r="8320" spans="10:12" x14ac:dyDescent="0.25">
      <c r="J8320" s="54"/>
      <c r="L8320" s="56"/>
    </row>
    <row r="8321" spans="10:12" x14ac:dyDescent="0.25">
      <c r="J8321" s="54"/>
      <c r="L8321" s="56"/>
    </row>
    <row r="8322" spans="10:12" x14ac:dyDescent="0.25">
      <c r="J8322" s="54"/>
      <c r="L8322" s="56"/>
    </row>
    <row r="8323" spans="10:12" x14ac:dyDescent="0.25">
      <c r="J8323" s="54"/>
      <c r="L8323" s="56"/>
    </row>
    <row r="8324" spans="10:12" x14ac:dyDescent="0.25">
      <c r="J8324" s="54"/>
      <c r="L8324" s="56"/>
    </row>
    <row r="8325" spans="10:12" x14ac:dyDescent="0.25">
      <c r="J8325" s="54"/>
      <c r="L8325" s="56"/>
    </row>
    <row r="8326" spans="10:12" x14ac:dyDescent="0.25">
      <c r="J8326" s="54"/>
      <c r="L8326" s="56"/>
    </row>
    <row r="8327" spans="10:12" x14ac:dyDescent="0.25">
      <c r="J8327" s="54"/>
      <c r="L8327" s="56"/>
    </row>
    <row r="8328" spans="10:12" x14ac:dyDescent="0.25">
      <c r="J8328" s="54"/>
      <c r="L8328" s="56"/>
    </row>
    <row r="8329" spans="10:12" x14ac:dyDescent="0.25">
      <c r="J8329" s="54"/>
      <c r="L8329" s="56"/>
    </row>
    <row r="8330" spans="10:12" x14ac:dyDescent="0.25">
      <c r="J8330" s="54"/>
      <c r="L8330" s="56"/>
    </row>
    <row r="8331" spans="10:12" x14ac:dyDescent="0.25">
      <c r="J8331" s="54"/>
      <c r="L8331" s="56"/>
    </row>
    <row r="8332" spans="10:12" x14ac:dyDescent="0.25">
      <c r="J8332" s="54"/>
      <c r="L8332" s="56"/>
    </row>
    <row r="8333" spans="10:12" x14ac:dyDescent="0.25">
      <c r="J8333" s="54"/>
      <c r="L8333" s="56"/>
    </row>
    <row r="8334" spans="10:12" x14ac:dyDescent="0.25">
      <c r="J8334" s="54"/>
      <c r="L8334" s="56"/>
    </row>
    <row r="8335" spans="10:12" x14ac:dyDescent="0.25">
      <c r="J8335" s="54"/>
      <c r="L8335" s="56"/>
    </row>
    <row r="8336" spans="10:12" x14ac:dyDescent="0.25">
      <c r="J8336" s="54"/>
      <c r="L8336" s="56"/>
    </row>
    <row r="8337" spans="10:12" x14ac:dyDescent="0.25">
      <c r="J8337" s="54"/>
      <c r="L8337" s="56"/>
    </row>
    <row r="8338" spans="10:12" x14ac:dyDescent="0.25">
      <c r="J8338" s="54"/>
      <c r="L8338" s="56"/>
    </row>
    <row r="8339" spans="10:12" x14ac:dyDescent="0.25">
      <c r="J8339" s="54"/>
      <c r="L8339" s="56"/>
    </row>
    <row r="8340" spans="10:12" x14ac:dyDescent="0.25">
      <c r="J8340" s="54"/>
      <c r="L8340" s="56"/>
    </row>
    <row r="8341" spans="10:12" x14ac:dyDescent="0.25">
      <c r="J8341" s="54"/>
      <c r="L8341" s="56"/>
    </row>
    <row r="8342" spans="10:12" x14ac:dyDescent="0.25">
      <c r="J8342" s="54"/>
      <c r="L8342" s="56"/>
    </row>
    <row r="8343" spans="10:12" x14ac:dyDescent="0.25">
      <c r="J8343" s="54"/>
      <c r="L8343" s="56"/>
    </row>
    <row r="8344" spans="10:12" x14ac:dyDescent="0.25">
      <c r="J8344" s="54"/>
      <c r="L8344" s="56"/>
    </row>
    <row r="8345" spans="10:12" x14ac:dyDescent="0.25">
      <c r="J8345" s="54"/>
      <c r="L8345" s="56"/>
    </row>
    <row r="8346" spans="10:12" x14ac:dyDescent="0.25">
      <c r="J8346" s="54"/>
      <c r="L8346" s="56"/>
    </row>
    <row r="8347" spans="10:12" x14ac:dyDescent="0.25">
      <c r="J8347" s="54"/>
      <c r="L8347" s="56"/>
    </row>
    <row r="8348" spans="10:12" x14ac:dyDescent="0.25">
      <c r="J8348" s="54"/>
      <c r="L8348" s="56"/>
    </row>
    <row r="8349" spans="10:12" x14ac:dyDescent="0.25">
      <c r="J8349" s="54"/>
      <c r="L8349" s="56"/>
    </row>
    <row r="8350" spans="10:12" x14ac:dyDescent="0.25">
      <c r="J8350" s="54"/>
      <c r="L8350" s="56"/>
    </row>
    <row r="8351" spans="10:12" x14ac:dyDescent="0.25">
      <c r="J8351" s="54"/>
      <c r="L8351" s="56"/>
    </row>
    <row r="8352" spans="10:12" x14ac:dyDescent="0.25">
      <c r="J8352" s="54"/>
      <c r="L8352" s="56"/>
    </row>
    <row r="8353" spans="10:12" x14ac:dyDescent="0.25">
      <c r="J8353" s="54"/>
      <c r="L8353" s="56"/>
    </row>
    <row r="8354" spans="10:12" x14ac:dyDescent="0.25">
      <c r="J8354" s="54"/>
      <c r="L8354" s="56"/>
    </row>
    <row r="8355" spans="10:12" x14ac:dyDescent="0.25">
      <c r="J8355" s="54"/>
      <c r="L8355" s="56"/>
    </row>
    <row r="8356" spans="10:12" x14ac:dyDescent="0.25">
      <c r="J8356" s="54"/>
      <c r="L8356" s="56"/>
    </row>
    <row r="8357" spans="10:12" x14ac:dyDescent="0.25">
      <c r="J8357" s="54"/>
      <c r="L8357" s="56"/>
    </row>
    <row r="8358" spans="10:12" x14ac:dyDescent="0.25">
      <c r="J8358" s="54"/>
      <c r="L8358" s="56"/>
    </row>
    <row r="8359" spans="10:12" x14ac:dyDescent="0.25">
      <c r="J8359" s="54"/>
      <c r="L8359" s="56"/>
    </row>
    <row r="8360" spans="10:12" x14ac:dyDescent="0.25">
      <c r="J8360" s="54"/>
      <c r="L8360" s="56"/>
    </row>
    <row r="8361" spans="10:12" x14ac:dyDescent="0.25">
      <c r="J8361" s="54"/>
      <c r="L8361" s="56"/>
    </row>
    <row r="8362" spans="10:12" x14ac:dyDescent="0.25">
      <c r="J8362" s="54"/>
      <c r="L8362" s="56"/>
    </row>
    <row r="8363" spans="10:12" x14ac:dyDescent="0.25">
      <c r="J8363" s="54"/>
      <c r="L8363" s="56"/>
    </row>
    <row r="8364" spans="10:12" x14ac:dyDescent="0.25">
      <c r="J8364" s="54"/>
      <c r="L8364" s="56"/>
    </row>
    <row r="8365" spans="10:12" x14ac:dyDescent="0.25">
      <c r="J8365" s="54"/>
      <c r="L8365" s="56"/>
    </row>
    <row r="8366" spans="10:12" x14ac:dyDescent="0.25">
      <c r="J8366" s="54"/>
      <c r="L8366" s="56"/>
    </row>
    <row r="8367" spans="10:12" x14ac:dyDescent="0.25">
      <c r="J8367" s="54"/>
      <c r="L8367" s="56"/>
    </row>
    <row r="8368" spans="10:12" x14ac:dyDescent="0.25">
      <c r="J8368" s="54"/>
      <c r="L8368" s="56"/>
    </row>
    <row r="8369" spans="10:12" x14ac:dyDescent="0.25">
      <c r="J8369" s="54"/>
      <c r="L8369" s="56"/>
    </row>
    <row r="8370" spans="10:12" x14ac:dyDescent="0.25">
      <c r="J8370" s="54"/>
      <c r="L8370" s="56"/>
    </row>
    <row r="8371" spans="10:12" x14ac:dyDescent="0.25">
      <c r="J8371" s="54"/>
      <c r="L8371" s="56"/>
    </row>
    <row r="8372" spans="10:12" x14ac:dyDescent="0.25">
      <c r="J8372" s="54"/>
      <c r="L8372" s="56"/>
    </row>
    <row r="8373" spans="10:12" x14ac:dyDescent="0.25">
      <c r="J8373" s="54"/>
      <c r="L8373" s="56"/>
    </row>
    <row r="8374" spans="10:12" x14ac:dyDescent="0.25">
      <c r="J8374" s="54"/>
      <c r="L8374" s="56"/>
    </row>
    <row r="8375" spans="10:12" x14ac:dyDescent="0.25">
      <c r="J8375" s="54"/>
      <c r="L8375" s="56"/>
    </row>
    <row r="8376" spans="10:12" x14ac:dyDescent="0.25">
      <c r="J8376" s="54"/>
      <c r="L8376" s="56"/>
    </row>
    <row r="8377" spans="10:12" x14ac:dyDescent="0.25">
      <c r="J8377" s="54"/>
      <c r="L8377" s="56"/>
    </row>
    <row r="8378" spans="10:12" x14ac:dyDescent="0.25">
      <c r="J8378" s="54"/>
      <c r="L8378" s="56"/>
    </row>
    <row r="8379" spans="10:12" x14ac:dyDescent="0.25">
      <c r="J8379" s="54"/>
      <c r="L8379" s="56"/>
    </row>
    <row r="8380" spans="10:12" x14ac:dyDescent="0.25">
      <c r="J8380" s="54"/>
      <c r="L8380" s="56"/>
    </row>
    <row r="8381" spans="10:12" x14ac:dyDescent="0.25">
      <c r="J8381" s="54"/>
      <c r="L8381" s="56"/>
    </row>
    <row r="8382" spans="10:12" x14ac:dyDescent="0.25">
      <c r="J8382" s="54"/>
      <c r="L8382" s="56"/>
    </row>
    <row r="8383" spans="10:12" x14ac:dyDescent="0.25">
      <c r="J8383" s="54"/>
      <c r="L8383" s="56"/>
    </row>
    <row r="8384" spans="10:12" x14ac:dyDescent="0.25">
      <c r="J8384" s="54"/>
      <c r="L8384" s="56"/>
    </row>
    <row r="8385" spans="10:12" x14ac:dyDescent="0.25">
      <c r="J8385" s="54"/>
      <c r="L8385" s="56"/>
    </row>
    <row r="8386" spans="10:12" x14ac:dyDescent="0.25">
      <c r="J8386" s="54"/>
      <c r="L8386" s="56"/>
    </row>
    <row r="8387" spans="10:12" x14ac:dyDescent="0.25">
      <c r="J8387" s="54"/>
      <c r="L8387" s="56"/>
    </row>
    <row r="8388" spans="10:12" x14ac:dyDescent="0.25">
      <c r="J8388" s="54"/>
      <c r="L8388" s="56"/>
    </row>
    <row r="8389" spans="10:12" x14ac:dyDescent="0.25">
      <c r="J8389" s="54"/>
      <c r="L8389" s="56"/>
    </row>
    <row r="8390" spans="10:12" x14ac:dyDescent="0.25">
      <c r="J8390" s="54"/>
      <c r="L8390" s="56"/>
    </row>
    <row r="8391" spans="10:12" x14ac:dyDescent="0.25">
      <c r="J8391" s="54"/>
      <c r="L8391" s="56"/>
    </row>
    <row r="8392" spans="10:12" x14ac:dyDescent="0.25">
      <c r="J8392" s="54"/>
      <c r="L8392" s="56"/>
    </row>
    <row r="8393" spans="10:12" x14ac:dyDescent="0.25">
      <c r="J8393" s="54"/>
      <c r="L8393" s="56"/>
    </row>
    <row r="8394" spans="10:12" x14ac:dyDescent="0.25">
      <c r="J8394" s="54"/>
      <c r="L8394" s="56"/>
    </row>
    <row r="8395" spans="10:12" x14ac:dyDescent="0.25">
      <c r="J8395" s="54"/>
      <c r="L8395" s="56"/>
    </row>
    <row r="8396" spans="10:12" x14ac:dyDescent="0.25">
      <c r="J8396" s="54"/>
      <c r="L8396" s="56"/>
    </row>
    <row r="8397" spans="10:12" x14ac:dyDescent="0.25">
      <c r="J8397" s="54"/>
      <c r="L8397" s="56"/>
    </row>
    <row r="8398" spans="10:12" x14ac:dyDescent="0.25">
      <c r="J8398" s="54"/>
      <c r="L8398" s="56"/>
    </row>
    <row r="8399" spans="10:12" x14ac:dyDescent="0.25">
      <c r="J8399" s="54"/>
      <c r="L8399" s="56"/>
    </row>
    <row r="8400" spans="10:12" x14ac:dyDescent="0.25">
      <c r="J8400" s="54"/>
      <c r="L8400" s="56"/>
    </row>
    <row r="8401" spans="10:12" x14ac:dyDescent="0.25">
      <c r="J8401" s="54"/>
      <c r="L8401" s="56"/>
    </row>
    <row r="8402" spans="10:12" x14ac:dyDescent="0.25">
      <c r="J8402" s="54"/>
      <c r="L8402" s="56"/>
    </row>
    <row r="8403" spans="10:12" x14ac:dyDescent="0.25">
      <c r="J8403" s="54"/>
      <c r="L8403" s="56"/>
    </row>
    <row r="8404" spans="10:12" x14ac:dyDescent="0.25">
      <c r="J8404" s="54"/>
      <c r="L8404" s="56"/>
    </row>
    <row r="8405" spans="10:12" x14ac:dyDescent="0.25">
      <c r="J8405" s="54"/>
      <c r="L8405" s="56"/>
    </row>
    <row r="8406" spans="10:12" x14ac:dyDescent="0.25">
      <c r="J8406" s="54"/>
      <c r="L8406" s="56"/>
    </row>
    <row r="8407" spans="10:12" x14ac:dyDescent="0.25">
      <c r="J8407" s="54"/>
      <c r="L8407" s="56"/>
    </row>
    <row r="8408" spans="10:12" x14ac:dyDescent="0.25">
      <c r="J8408" s="54"/>
      <c r="L8408" s="56"/>
    </row>
    <row r="8409" spans="10:12" x14ac:dyDescent="0.25">
      <c r="J8409" s="54"/>
      <c r="L8409" s="56"/>
    </row>
    <row r="8410" spans="10:12" x14ac:dyDescent="0.25">
      <c r="J8410" s="54"/>
      <c r="L8410" s="56"/>
    </row>
    <row r="8411" spans="10:12" x14ac:dyDescent="0.25">
      <c r="J8411" s="54"/>
      <c r="L8411" s="56"/>
    </row>
    <row r="8412" spans="10:12" x14ac:dyDescent="0.25">
      <c r="J8412" s="54"/>
      <c r="L8412" s="56"/>
    </row>
    <row r="8413" spans="10:12" x14ac:dyDescent="0.25">
      <c r="J8413" s="54"/>
      <c r="L8413" s="56"/>
    </row>
    <row r="8414" spans="10:12" x14ac:dyDescent="0.25">
      <c r="J8414" s="54"/>
      <c r="L8414" s="56"/>
    </row>
    <row r="8415" spans="10:12" x14ac:dyDescent="0.25">
      <c r="J8415" s="54"/>
      <c r="L8415" s="56"/>
    </row>
    <row r="8416" spans="10:12" x14ac:dyDescent="0.25">
      <c r="J8416" s="54"/>
      <c r="L8416" s="56"/>
    </row>
    <row r="8417" spans="10:12" x14ac:dyDescent="0.25">
      <c r="J8417" s="54"/>
      <c r="L8417" s="56"/>
    </row>
    <row r="8418" spans="10:12" x14ac:dyDescent="0.25">
      <c r="J8418" s="54"/>
      <c r="L8418" s="56"/>
    </row>
    <row r="8419" spans="10:12" x14ac:dyDescent="0.25">
      <c r="J8419" s="54"/>
      <c r="L8419" s="56"/>
    </row>
    <row r="8420" spans="10:12" x14ac:dyDescent="0.25">
      <c r="J8420" s="54"/>
      <c r="L8420" s="56"/>
    </row>
    <row r="8421" spans="10:12" x14ac:dyDescent="0.25">
      <c r="J8421" s="54"/>
      <c r="L8421" s="56"/>
    </row>
    <row r="8422" spans="10:12" x14ac:dyDescent="0.25">
      <c r="J8422" s="54"/>
      <c r="L8422" s="56"/>
    </row>
    <row r="8423" spans="10:12" x14ac:dyDescent="0.25">
      <c r="J8423" s="54"/>
      <c r="L8423" s="56"/>
    </row>
    <row r="8424" spans="10:12" x14ac:dyDescent="0.25">
      <c r="J8424" s="54"/>
      <c r="L8424" s="56"/>
    </row>
    <row r="8425" spans="10:12" x14ac:dyDescent="0.25">
      <c r="J8425" s="54"/>
      <c r="L8425" s="56"/>
    </row>
    <row r="8426" spans="10:12" x14ac:dyDescent="0.25">
      <c r="J8426" s="54"/>
      <c r="L8426" s="56"/>
    </row>
    <row r="8427" spans="10:12" x14ac:dyDescent="0.25">
      <c r="J8427" s="54"/>
      <c r="L8427" s="56"/>
    </row>
    <row r="8428" spans="10:12" x14ac:dyDescent="0.25">
      <c r="J8428" s="54"/>
      <c r="L8428" s="56"/>
    </row>
    <row r="8429" spans="10:12" x14ac:dyDescent="0.25">
      <c r="J8429" s="54"/>
      <c r="L8429" s="56"/>
    </row>
    <row r="8430" spans="10:12" x14ac:dyDescent="0.25">
      <c r="J8430" s="54"/>
      <c r="L8430" s="56"/>
    </row>
    <row r="8431" spans="10:12" x14ac:dyDescent="0.25">
      <c r="J8431" s="54"/>
      <c r="L8431" s="56"/>
    </row>
    <row r="8432" spans="10:12" x14ac:dyDescent="0.25">
      <c r="J8432" s="54"/>
      <c r="L8432" s="56"/>
    </row>
    <row r="8433" spans="10:12" x14ac:dyDescent="0.25">
      <c r="J8433" s="54"/>
      <c r="L8433" s="56"/>
    </row>
    <row r="8434" spans="10:12" x14ac:dyDescent="0.25">
      <c r="J8434" s="54"/>
      <c r="L8434" s="56"/>
    </row>
    <row r="8435" spans="10:12" x14ac:dyDescent="0.25">
      <c r="J8435" s="54"/>
      <c r="L8435" s="56"/>
    </row>
    <row r="8436" spans="10:12" x14ac:dyDescent="0.25">
      <c r="J8436" s="54"/>
      <c r="L8436" s="56"/>
    </row>
    <row r="8437" spans="10:12" x14ac:dyDescent="0.25">
      <c r="J8437" s="54"/>
      <c r="L8437" s="56"/>
    </row>
    <row r="8438" spans="10:12" x14ac:dyDescent="0.25">
      <c r="J8438" s="54"/>
      <c r="L8438" s="56"/>
    </row>
    <row r="8439" spans="10:12" x14ac:dyDescent="0.25">
      <c r="J8439" s="54"/>
      <c r="L8439" s="56"/>
    </row>
    <row r="8440" spans="10:12" x14ac:dyDescent="0.25">
      <c r="J8440" s="54"/>
      <c r="L8440" s="56"/>
    </row>
    <row r="8441" spans="10:12" x14ac:dyDescent="0.25">
      <c r="J8441" s="54"/>
      <c r="L8441" s="56"/>
    </row>
    <row r="8442" spans="10:12" x14ac:dyDescent="0.25">
      <c r="J8442" s="54"/>
      <c r="L8442" s="56"/>
    </row>
    <row r="8443" spans="10:12" x14ac:dyDescent="0.25">
      <c r="J8443" s="54"/>
      <c r="L8443" s="56"/>
    </row>
    <row r="8444" spans="10:12" x14ac:dyDescent="0.25">
      <c r="J8444" s="54"/>
      <c r="L8444" s="56"/>
    </row>
    <row r="8445" spans="10:12" x14ac:dyDescent="0.25">
      <c r="J8445" s="54"/>
      <c r="L8445" s="56"/>
    </row>
    <row r="8446" spans="10:12" x14ac:dyDescent="0.25">
      <c r="J8446" s="54"/>
      <c r="L8446" s="56"/>
    </row>
    <row r="8447" spans="10:12" x14ac:dyDescent="0.25">
      <c r="J8447" s="54"/>
      <c r="L8447" s="56"/>
    </row>
    <row r="8448" spans="10:12" x14ac:dyDescent="0.25">
      <c r="J8448" s="54"/>
      <c r="L8448" s="56"/>
    </row>
    <row r="8449" spans="10:12" x14ac:dyDescent="0.25">
      <c r="J8449" s="54"/>
      <c r="L8449" s="56"/>
    </row>
    <row r="8450" spans="10:12" x14ac:dyDescent="0.25">
      <c r="J8450" s="54"/>
      <c r="L8450" s="56"/>
    </row>
    <row r="8451" spans="10:12" x14ac:dyDescent="0.25">
      <c r="J8451" s="54"/>
      <c r="L8451" s="56"/>
    </row>
    <row r="8452" spans="10:12" x14ac:dyDescent="0.25">
      <c r="J8452" s="54"/>
      <c r="L8452" s="56"/>
    </row>
    <row r="8453" spans="10:12" x14ac:dyDescent="0.25">
      <c r="J8453" s="54"/>
      <c r="L8453" s="56"/>
    </row>
    <row r="8454" spans="10:12" x14ac:dyDescent="0.25">
      <c r="J8454" s="54"/>
      <c r="L8454" s="56"/>
    </row>
    <row r="8455" spans="10:12" x14ac:dyDescent="0.25">
      <c r="J8455" s="54"/>
      <c r="L8455" s="56"/>
    </row>
    <row r="8456" spans="10:12" x14ac:dyDescent="0.25">
      <c r="J8456" s="54"/>
      <c r="L8456" s="56"/>
    </row>
    <row r="8457" spans="10:12" x14ac:dyDescent="0.25">
      <c r="J8457" s="54"/>
      <c r="L8457" s="56"/>
    </row>
    <row r="8458" spans="10:12" x14ac:dyDescent="0.25">
      <c r="J8458" s="54"/>
      <c r="L8458" s="56"/>
    </row>
    <row r="8459" spans="10:12" x14ac:dyDescent="0.25">
      <c r="J8459" s="54"/>
      <c r="L8459" s="56"/>
    </row>
    <row r="8460" spans="10:12" x14ac:dyDescent="0.25">
      <c r="J8460" s="54"/>
      <c r="L8460" s="56"/>
    </row>
    <row r="8461" spans="10:12" x14ac:dyDescent="0.25">
      <c r="J8461" s="54"/>
      <c r="L8461" s="56"/>
    </row>
    <row r="8462" spans="10:12" x14ac:dyDescent="0.25">
      <c r="J8462" s="54"/>
      <c r="L8462" s="56"/>
    </row>
    <row r="8463" spans="10:12" x14ac:dyDescent="0.25">
      <c r="J8463" s="54"/>
      <c r="L8463" s="56"/>
    </row>
    <row r="8464" spans="10:12" x14ac:dyDescent="0.25">
      <c r="J8464" s="54"/>
      <c r="L8464" s="56"/>
    </row>
    <row r="8465" spans="10:12" x14ac:dyDescent="0.25">
      <c r="J8465" s="54"/>
      <c r="L8465" s="56"/>
    </row>
    <row r="8466" spans="10:12" x14ac:dyDescent="0.25">
      <c r="J8466" s="54"/>
      <c r="L8466" s="56"/>
    </row>
    <row r="8467" spans="10:12" x14ac:dyDescent="0.25">
      <c r="J8467" s="54"/>
      <c r="L8467" s="56"/>
    </row>
    <row r="8468" spans="10:12" x14ac:dyDescent="0.25">
      <c r="J8468" s="54"/>
      <c r="L8468" s="56"/>
    </row>
    <row r="8469" spans="10:12" x14ac:dyDescent="0.25">
      <c r="J8469" s="54"/>
      <c r="L8469" s="56"/>
    </row>
    <row r="8470" spans="10:12" x14ac:dyDescent="0.25">
      <c r="J8470" s="54"/>
      <c r="L8470" s="56"/>
    </row>
    <row r="8471" spans="10:12" x14ac:dyDescent="0.25">
      <c r="J8471" s="54"/>
      <c r="L8471" s="56"/>
    </row>
    <row r="8472" spans="10:12" x14ac:dyDescent="0.25">
      <c r="J8472" s="54"/>
      <c r="L8472" s="56"/>
    </row>
    <row r="8473" spans="10:12" x14ac:dyDescent="0.25">
      <c r="J8473" s="54"/>
      <c r="L8473" s="56"/>
    </row>
    <row r="8474" spans="10:12" x14ac:dyDescent="0.25">
      <c r="J8474" s="54"/>
      <c r="L8474" s="56"/>
    </row>
    <row r="8475" spans="10:12" x14ac:dyDescent="0.25">
      <c r="J8475" s="54"/>
      <c r="L8475" s="56"/>
    </row>
    <row r="8476" spans="10:12" x14ac:dyDescent="0.25">
      <c r="J8476" s="54"/>
      <c r="L8476" s="56"/>
    </row>
    <row r="8477" spans="10:12" x14ac:dyDescent="0.25">
      <c r="J8477" s="54"/>
      <c r="L8477" s="56"/>
    </row>
    <row r="8478" spans="10:12" x14ac:dyDescent="0.25">
      <c r="J8478" s="54"/>
      <c r="L8478" s="56"/>
    </row>
    <row r="8479" spans="10:12" x14ac:dyDescent="0.25">
      <c r="J8479" s="54"/>
      <c r="L8479" s="56"/>
    </row>
    <row r="8480" spans="10:12" x14ac:dyDescent="0.25">
      <c r="J8480" s="54"/>
      <c r="L8480" s="56"/>
    </row>
    <row r="8481" spans="10:12" x14ac:dyDescent="0.25">
      <c r="J8481" s="54"/>
      <c r="L8481" s="56"/>
    </row>
    <row r="8482" spans="10:12" x14ac:dyDescent="0.25">
      <c r="J8482" s="54"/>
      <c r="L8482" s="56"/>
    </row>
    <row r="8483" spans="10:12" x14ac:dyDescent="0.25">
      <c r="J8483" s="54"/>
      <c r="L8483" s="56"/>
    </row>
    <row r="8484" spans="10:12" x14ac:dyDescent="0.25">
      <c r="J8484" s="54"/>
      <c r="L8484" s="56"/>
    </row>
    <row r="8485" spans="10:12" x14ac:dyDescent="0.25">
      <c r="J8485" s="54"/>
      <c r="L8485" s="56"/>
    </row>
    <row r="8486" spans="10:12" x14ac:dyDescent="0.25">
      <c r="J8486" s="54"/>
      <c r="L8486" s="56"/>
    </row>
    <row r="8487" spans="10:12" x14ac:dyDescent="0.25">
      <c r="J8487" s="54"/>
      <c r="L8487" s="56"/>
    </row>
    <row r="8488" spans="10:12" x14ac:dyDescent="0.25">
      <c r="J8488" s="54"/>
      <c r="L8488" s="56"/>
    </row>
    <row r="8489" spans="10:12" x14ac:dyDescent="0.25">
      <c r="J8489" s="54"/>
      <c r="L8489" s="56"/>
    </row>
    <row r="8490" spans="10:12" x14ac:dyDescent="0.25">
      <c r="J8490" s="54"/>
      <c r="L8490" s="56"/>
    </row>
    <row r="8491" spans="10:12" x14ac:dyDescent="0.25">
      <c r="J8491" s="54"/>
      <c r="L8491" s="56"/>
    </row>
    <row r="8492" spans="10:12" x14ac:dyDescent="0.25">
      <c r="J8492" s="54"/>
      <c r="L8492" s="56"/>
    </row>
    <row r="8493" spans="10:12" x14ac:dyDescent="0.25">
      <c r="J8493" s="54"/>
      <c r="L8493" s="56"/>
    </row>
    <row r="8494" spans="10:12" x14ac:dyDescent="0.25">
      <c r="J8494" s="54"/>
      <c r="L8494" s="56"/>
    </row>
    <row r="8495" spans="10:12" x14ac:dyDescent="0.25">
      <c r="J8495" s="54"/>
      <c r="L8495" s="56"/>
    </row>
    <row r="8496" spans="10:12" x14ac:dyDescent="0.25">
      <c r="J8496" s="54"/>
      <c r="L8496" s="56"/>
    </row>
    <row r="8497" spans="10:12" x14ac:dyDescent="0.25">
      <c r="J8497" s="54"/>
      <c r="L8497" s="56"/>
    </row>
    <row r="8498" spans="10:12" x14ac:dyDescent="0.25">
      <c r="J8498" s="54"/>
      <c r="L8498" s="56"/>
    </row>
    <row r="8499" spans="10:12" x14ac:dyDescent="0.25">
      <c r="J8499" s="54"/>
      <c r="L8499" s="56"/>
    </row>
    <row r="8500" spans="10:12" x14ac:dyDescent="0.25">
      <c r="J8500" s="54"/>
      <c r="L8500" s="56"/>
    </row>
    <row r="8501" spans="10:12" x14ac:dyDescent="0.25">
      <c r="J8501" s="54"/>
      <c r="L8501" s="56"/>
    </row>
    <row r="8502" spans="10:12" x14ac:dyDescent="0.25">
      <c r="J8502" s="54"/>
      <c r="L8502" s="56"/>
    </row>
    <row r="8503" spans="10:12" x14ac:dyDescent="0.25">
      <c r="J8503" s="54"/>
      <c r="L8503" s="56"/>
    </row>
    <row r="8504" spans="10:12" x14ac:dyDescent="0.25">
      <c r="J8504" s="54"/>
      <c r="L8504" s="56"/>
    </row>
    <row r="8505" spans="10:12" x14ac:dyDescent="0.25">
      <c r="J8505" s="54"/>
      <c r="L8505" s="56"/>
    </row>
    <row r="8506" spans="10:12" x14ac:dyDescent="0.25">
      <c r="J8506" s="54"/>
      <c r="L8506" s="56"/>
    </row>
    <row r="8507" spans="10:12" x14ac:dyDescent="0.25">
      <c r="J8507" s="54"/>
      <c r="L8507" s="56"/>
    </row>
    <row r="8508" spans="10:12" x14ac:dyDescent="0.25">
      <c r="J8508" s="54"/>
      <c r="L8508" s="56"/>
    </row>
    <row r="8509" spans="10:12" x14ac:dyDescent="0.25">
      <c r="J8509" s="54"/>
      <c r="L8509" s="56"/>
    </row>
    <row r="8510" spans="10:12" x14ac:dyDescent="0.25">
      <c r="J8510" s="54"/>
      <c r="L8510" s="56"/>
    </row>
    <row r="8511" spans="10:12" x14ac:dyDescent="0.25">
      <c r="J8511" s="54"/>
      <c r="L8511" s="56"/>
    </row>
    <row r="8512" spans="10:12" x14ac:dyDescent="0.25">
      <c r="J8512" s="54"/>
      <c r="L8512" s="56"/>
    </row>
    <row r="8513" spans="10:12" x14ac:dyDescent="0.25">
      <c r="J8513" s="54"/>
      <c r="L8513" s="56"/>
    </row>
    <row r="8514" spans="10:12" x14ac:dyDescent="0.25">
      <c r="J8514" s="54"/>
      <c r="L8514" s="56"/>
    </row>
    <row r="8515" spans="10:12" x14ac:dyDescent="0.25">
      <c r="J8515" s="54"/>
      <c r="L8515" s="56"/>
    </row>
    <row r="8516" spans="10:12" x14ac:dyDescent="0.25">
      <c r="J8516" s="54"/>
      <c r="L8516" s="56"/>
    </row>
    <row r="8517" spans="10:12" x14ac:dyDescent="0.25">
      <c r="J8517" s="54"/>
      <c r="L8517" s="56"/>
    </row>
    <row r="8518" spans="10:12" x14ac:dyDescent="0.25">
      <c r="J8518" s="54"/>
      <c r="L8518" s="56"/>
    </row>
    <row r="8519" spans="10:12" x14ac:dyDescent="0.25">
      <c r="J8519" s="54"/>
      <c r="L8519" s="56"/>
    </row>
    <row r="8520" spans="10:12" x14ac:dyDescent="0.25">
      <c r="J8520" s="54"/>
      <c r="L8520" s="56"/>
    </row>
    <row r="8521" spans="10:12" x14ac:dyDescent="0.25">
      <c r="J8521" s="54"/>
      <c r="L8521" s="56"/>
    </row>
    <row r="8522" spans="10:12" x14ac:dyDescent="0.25">
      <c r="J8522" s="54"/>
      <c r="L8522" s="56"/>
    </row>
    <row r="8523" spans="10:12" x14ac:dyDescent="0.25">
      <c r="J8523" s="54"/>
      <c r="L8523" s="56"/>
    </row>
    <row r="8524" spans="10:12" x14ac:dyDescent="0.25">
      <c r="J8524" s="54"/>
      <c r="L8524" s="56"/>
    </row>
    <row r="8525" spans="10:12" x14ac:dyDescent="0.25">
      <c r="J8525" s="54"/>
      <c r="L8525" s="56"/>
    </row>
    <row r="8526" spans="10:12" x14ac:dyDescent="0.25">
      <c r="J8526" s="54"/>
      <c r="L8526" s="56"/>
    </row>
    <row r="8527" spans="10:12" x14ac:dyDescent="0.25">
      <c r="J8527" s="54"/>
      <c r="L8527" s="56"/>
    </row>
    <row r="8528" spans="10:12" x14ac:dyDescent="0.25">
      <c r="J8528" s="54"/>
      <c r="L8528" s="56"/>
    </row>
    <row r="8529" spans="10:12" x14ac:dyDescent="0.25">
      <c r="J8529" s="54"/>
      <c r="L8529" s="56"/>
    </row>
    <row r="8530" spans="10:12" x14ac:dyDescent="0.25">
      <c r="J8530" s="54"/>
      <c r="L8530" s="56"/>
    </row>
    <row r="8531" spans="10:12" x14ac:dyDescent="0.25">
      <c r="J8531" s="54"/>
      <c r="L8531" s="56"/>
    </row>
    <row r="8532" spans="10:12" x14ac:dyDescent="0.25">
      <c r="J8532" s="54"/>
      <c r="L8532" s="56"/>
    </row>
    <row r="8533" spans="10:12" x14ac:dyDescent="0.25">
      <c r="J8533" s="54"/>
      <c r="L8533" s="56"/>
    </row>
    <row r="8534" spans="10:12" x14ac:dyDescent="0.25">
      <c r="J8534" s="54"/>
      <c r="L8534" s="56"/>
    </row>
    <row r="8535" spans="10:12" x14ac:dyDescent="0.25">
      <c r="J8535" s="54"/>
      <c r="L8535" s="56"/>
    </row>
    <row r="8536" spans="10:12" x14ac:dyDescent="0.25">
      <c r="J8536" s="54"/>
      <c r="L8536" s="56"/>
    </row>
    <row r="8537" spans="10:12" x14ac:dyDescent="0.25">
      <c r="J8537" s="54"/>
      <c r="L8537" s="56"/>
    </row>
    <row r="8538" spans="10:12" x14ac:dyDescent="0.25">
      <c r="J8538" s="54"/>
      <c r="L8538" s="56"/>
    </row>
    <row r="8539" spans="10:12" x14ac:dyDescent="0.25">
      <c r="J8539" s="54"/>
      <c r="L8539" s="56"/>
    </row>
    <row r="8540" spans="10:12" x14ac:dyDescent="0.25">
      <c r="J8540" s="54"/>
      <c r="L8540" s="56"/>
    </row>
    <row r="8541" spans="10:12" x14ac:dyDescent="0.25">
      <c r="J8541" s="54"/>
      <c r="L8541" s="56"/>
    </row>
    <row r="8542" spans="10:12" x14ac:dyDescent="0.25">
      <c r="J8542" s="54"/>
      <c r="L8542" s="56"/>
    </row>
    <row r="8543" spans="10:12" x14ac:dyDescent="0.25">
      <c r="J8543" s="54"/>
      <c r="L8543" s="56"/>
    </row>
    <row r="8544" spans="10:12" x14ac:dyDescent="0.25">
      <c r="J8544" s="54"/>
      <c r="L8544" s="56"/>
    </row>
    <row r="8545" spans="10:12" x14ac:dyDescent="0.25">
      <c r="J8545" s="54"/>
      <c r="L8545" s="56"/>
    </row>
    <row r="8546" spans="10:12" x14ac:dyDescent="0.25">
      <c r="J8546" s="54"/>
      <c r="L8546" s="56"/>
    </row>
    <row r="8547" spans="10:12" x14ac:dyDescent="0.25">
      <c r="J8547" s="54"/>
      <c r="L8547" s="56"/>
    </row>
    <row r="8548" spans="10:12" x14ac:dyDescent="0.25">
      <c r="J8548" s="54"/>
      <c r="L8548" s="56"/>
    </row>
    <row r="8549" spans="10:12" x14ac:dyDescent="0.25">
      <c r="J8549" s="54"/>
      <c r="L8549" s="56"/>
    </row>
    <row r="8550" spans="10:12" x14ac:dyDescent="0.25">
      <c r="J8550" s="54"/>
      <c r="L8550" s="56"/>
    </row>
    <row r="8551" spans="10:12" x14ac:dyDescent="0.25">
      <c r="J8551" s="54"/>
      <c r="L8551" s="56"/>
    </row>
    <row r="8552" spans="10:12" x14ac:dyDescent="0.25">
      <c r="J8552" s="54"/>
      <c r="L8552" s="56"/>
    </row>
    <row r="8553" spans="10:12" x14ac:dyDescent="0.25">
      <c r="J8553" s="54"/>
      <c r="L8553" s="56"/>
    </row>
    <row r="8554" spans="10:12" x14ac:dyDescent="0.25">
      <c r="J8554" s="54"/>
      <c r="L8554" s="56"/>
    </row>
    <row r="8555" spans="10:12" x14ac:dyDescent="0.25">
      <c r="J8555" s="54"/>
      <c r="L8555" s="56"/>
    </row>
    <row r="8556" spans="10:12" x14ac:dyDescent="0.25">
      <c r="J8556" s="54"/>
      <c r="L8556" s="56"/>
    </row>
    <row r="8557" spans="10:12" x14ac:dyDescent="0.25">
      <c r="J8557" s="54"/>
      <c r="L8557" s="56"/>
    </row>
    <row r="8558" spans="10:12" x14ac:dyDescent="0.25">
      <c r="J8558" s="54"/>
      <c r="L8558" s="56"/>
    </row>
    <row r="8559" spans="10:12" x14ac:dyDescent="0.25">
      <c r="J8559" s="54"/>
      <c r="L8559" s="56"/>
    </row>
    <row r="8560" spans="10:12" x14ac:dyDescent="0.25">
      <c r="J8560" s="54"/>
      <c r="L8560" s="56"/>
    </row>
    <row r="8561" spans="10:12" x14ac:dyDescent="0.25">
      <c r="J8561" s="54"/>
      <c r="L8561" s="56"/>
    </row>
    <row r="8562" spans="10:12" x14ac:dyDescent="0.25">
      <c r="J8562" s="54"/>
      <c r="L8562" s="56"/>
    </row>
    <row r="8563" spans="10:12" x14ac:dyDescent="0.25">
      <c r="J8563" s="54"/>
      <c r="L8563" s="56"/>
    </row>
    <row r="8564" spans="10:12" x14ac:dyDescent="0.25">
      <c r="J8564" s="54"/>
      <c r="L8564" s="56"/>
    </row>
    <row r="8565" spans="10:12" x14ac:dyDescent="0.25">
      <c r="J8565" s="54"/>
      <c r="L8565" s="56"/>
    </row>
    <row r="8566" spans="10:12" x14ac:dyDescent="0.25">
      <c r="J8566" s="54"/>
      <c r="L8566" s="56"/>
    </row>
    <row r="8567" spans="10:12" x14ac:dyDescent="0.25">
      <c r="J8567" s="54"/>
      <c r="L8567" s="56"/>
    </row>
    <row r="8568" spans="10:12" x14ac:dyDescent="0.25">
      <c r="J8568" s="54"/>
      <c r="L8568" s="56"/>
    </row>
    <row r="8569" spans="10:12" x14ac:dyDescent="0.25">
      <c r="J8569" s="54"/>
      <c r="L8569" s="56"/>
    </row>
    <row r="8570" spans="10:12" x14ac:dyDescent="0.25">
      <c r="J8570" s="54"/>
      <c r="L8570" s="56"/>
    </row>
    <row r="8571" spans="10:12" x14ac:dyDescent="0.25">
      <c r="J8571" s="54"/>
      <c r="L8571" s="56"/>
    </row>
    <row r="8572" spans="10:12" x14ac:dyDescent="0.25">
      <c r="J8572" s="54"/>
      <c r="L8572" s="56"/>
    </row>
    <row r="8573" spans="10:12" x14ac:dyDescent="0.25">
      <c r="J8573" s="54"/>
      <c r="L8573" s="56"/>
    </row>
    <row r="8574" spans="10:12" x14ac:dyDescent="0.25">
      <c r="J8574" s="54"/>
      <c r="L8574" s="56"/>
    </row>
    <row r="8575" spans="10:12" x14ac:dyDescent="0.25">
      <c r="J8575" s="54"/>
      <c r="L8575" s="56"/>
    </row>
    <row r="8576" spans="10:12" x14ac:dyDescent="0.25">
      <c r="J8576" s="54"/>
      <c r="L8576" s="56"/>
    </row>
    <row r="8577" spans="10:12" x14ac:dyDescent="0.25">
      <c r="J8577" s="54"/>
      <c r="L8577" s="56"/>
    </row>
    <row r="8578" spans="10:12" x14ac:dyDescent="0.25">
      <c r="J8578" s="54"/>
      <c r="L8578" s="56"/>
    </row>
    <row r="8579" spans="10:12" x14ac:dyDescent="0.25">
      <c r="J8579" s="54"/>
      <c r="L8579" s="56"/>
    </row>
    <row r="8580" spans="10:12" x14ac:dyDescent="0.25">
      <c r="J8580" s="54"/>
      <c r="L8580" s="56"/>
    </row>
    <row r="8581" spans="10:12" x14ac:dyDescent="0.25">
      <c r="J8581" s="54"/>
      <c r="L8581" s="56"/>
    </row>
    <row r="8582" spans="10:12" x14ac:dyDescent="0.25">
      <c r="J8582" s="54"/>
      <c r="L8582" s="56"/>
    </row>
    <row r="8583" spans="10:12" x14ac:dyDescent="0.25">
      <c r="J8583" s="54"/>
      <c r="L8583" s="56"/>
    </row>
    <row r="8584" spans="10:12" x14ac:dyDescent="0.25">
      <c r="J8584" s="54"/>
      <c r="L8584" s="56"/>
    </row>
    <row r="8585" spans="10:12" x14ac:dyDescent="0.25">
      <c r="J8585" s="54"/>
      <c r="L8585" s="56"/>
    </row>
    <row r="8586" spans="10:12" x14ac:dyDescent="0.25">
      <c r="J8586" s="54"/>
      <c r="L8586" s="56"/>
    </row>
    <row r="8587" spans="10:12" x14ac:dyDescent="0.25">
      <c r="J8587" s="54"/>
      <c r="L8587" s="56"/>
    </row>
    <row r="8588" spans="10:12" x14ac:dyDescent="0.25">
      <c r="J8588" s="54"/>
      <c r="L8588" s="56"/>
    </row>
    <row r="8589" spans="10:12" x14ac:dyDescent="0.25">
      <c r="J8589" s="54"/>
      <c r="L8589" s="56"/>
    </row>
    <row r="8590" spans="10:12" x14ac:dyDescent="0.25">
      <c r="J8590" s="54"/>
      <c r="L8590" s="56"/>
    </row>
    <row r="8591" spans="10:12" x14ac:dyDescent="0.25">
      <c r="J8591" s="54"/>
      <c r="L8591" s="56"/>
    </row>
    <row r="8592" spans="10:12" x14ac:dyDescent="0.25">
      <c r="J8592" s="54"/>
      <c r="L8592" s="56"/>
    </row>
    <row r="8593" spans="10:12" x14ac:dyDescent="0.25">
      <c r="J8593" s="54"/>
      <c r="L8593" s="56"/>
    </row>
    <row r="8594" spans="10:12" x14ac:dyDescent="0.25">
      <c r="J8594" s="54"/>
      <c r="L8594" s="56"/>
    </row>
    <row r="8595" spans="10:12" x14ac:dyDescent="0.25">
      <c r="J8595" s="54"/>
      <c r="L8595" s="56"/>
    </row>
    <row r="8596" spans="10:12" x14ac:dyDescent="0.25">
      <c r="J8596" s="54"/>
      <c r="L8596" s="56"/>
    </row>
    <row r="8597" spans="10:12" x14ac:dyDescent="0.25">
      <c r="J8597" s="54"/>
      <c r="L8597" s="56"/>
    </row>
    <row r="8598" spans="10:12" x14ac:dyDescent="0.25">
      <c r="J8598" s="54"/>
      <c r="L8598" s="56"/>
    </row>
    <row r="8599" spans="10:12" x14ac:dyDescent="0.25">
      <c r="J8599" s="54"/>
      <c r="L8599" s="56"/>
    </row>
    <row r="8600" spans="10:12" x14ac:dyDescent="0.25">
      <c r="J8600" s="54"/>
      <c r="L8600" s="56"/>
    </row>
    <row r="8601" spans="10:12" x14ac:dyDescent="0.25">
      <c r="J8601" s="54"/>
      <c r="L8601" s="56"/>
    </row>
    <row r="8602" spans="10:12" x14ac:dyDescent="0.25">
      <c r="J8602" s="54"/>
      <c r="L8602" s="56"/>
    </row>
    <row r="8603" spans="10:12" x14ac:dyDescent="0.25">
      <c r="J8603" s="54"/>
      <c r="L8603" s="56"/>
    </row>
    <row r="8604" spans="10:12" x14ac:dyDescent="0.25">
      <c r="J8604" s="54"/>
      <c r="L8604" s="56"/>
    </row>
    <row r="8605" spans="10:12" x14ac:dyDescent="0.25">
      <c r="J8605" s="54"/>
      <c r="L8605" s="56"/>
    </row>
    <row r="8606" spans="10:12" x14ac:dyDescent="0.25">
      <c r="J8606" s="54"/>
      <c r="L8606" s="56"/>
    </row>
    <row r="8607" spans="10:12" x14ac:dyDescent="0.25">
      <c r="J8607" s="54"/>
      <c r="L8607" s="56"/>
    </row>
    <row r="8608" spans="10:12" x14ac:dyDescent="0.25">
      <c r="J8608" s="54"/>
      <c r="L8608" s="56"/>
    </row>
    <row r="8609" spans="10:12" x14ac:dyDescent="0.25">
      <c r="J8609" s="54"/>
      <c r="L8609" s="56"/>
    </row>
    <row r="8610" spans="10:12" x14ac:dyDescent="0.25">
      <c r="J8610" s="54"/>
      <c r="L8610" s="56"/>
    </row>
    <row r="8611" spans="10:12" x14ac:dyDescent="0.25">
      <c r="J8611" s="54"/>
      <c r="L8611" s="56"/>
    </row>
    <row r="8612" spans="10:12" x14ac:dyDescent="0.25">
      <c r="J8612" s="54"/>
      <c r="L8612" s="56"/>
    </row>
    <row r="8613" spans="10:12" x14ac:dyDescent="0.25">
      <c r="J8613" s="54"/>
      <c r="L8613" s="56"/>
    </row>
    <row r="8614" spans="10:12" x14ac:dyDescent="0.25">
      <c r="J8614" s="54"/>
      <c r="L8614" s="56"/>
    </row>
    <row r="8615" spans="10:12" x14ac:dyDescent="0.25">
      <c r="J8615" s="54"/>
      <c r="L8615" s="56"/>
    </row>
    <row r="8616" spans="10:12" x14ac:dyDescent="0.25">
      <c r="J8616" s="54"/>
      <c r="L8616" s="56"/>
    </row>
    <row r="8617" spans="10:12" x14ac:dyDescent="0.25">
      <c r="J8617" s="54"/>
      <c r="L8617" s="56"/>
    </row>
    <row r="8618" spans="10:12" x14ac:dyDescent="0.25">
      <c r="J8618" s="54"/>
      <c r="L8618" s="56"/>
    </row>
    <row r="8619" spans="10:12" x14ac:dyDescent="0.25">
      <c r="J8619" s="54"/>
      <c r="L8619" s="56"/>
    </row>
    <row r="8620" spans="10:12" x14ac:dyDescent="0.25">
      <c r="J8620" s="54"/>
      <c r="L8620" s="56"/>
    </row>
    <row r="8621" spans="10:12" x14ac:dyDescent="0.25">
      <c r="J8621" s="54"/>
      <c r="L8621" s="56"/>
    </row>
    <row r="8622" spans="10:12" x14ac:dyDescent="0.25">
      <c r="J8622" s="54"/>
      <c r="L8622" s="56"/>
    </row>
    <row r="8623" spans="10:12" x14ac:dyDescent="0.25">
      <c r="J8623" s="54"/>
      <c r="L8623" s="56"/>
    </row>
    <row r="8624" spans="10:12" x14ac:dyDescent="0.25">
      <c r="J8624" s="54"/>
      <c r="L8624" s="56"/>
    </row>
    <row r="8625" spans="10:12" x14ac:dyDescent="0.25">
      <c r="J8625" s="54"/>
      <c r="L8625" s="56"/>
    </row>
    <row r="8626" spans="10:12" x14ac:dyDescent="0.25">
      <c r="J8626" s="54"/>
      <c r="L8626" s="56"/>
    </row>
    <row r="8627" spans="10:12" x14ac:dyDescent="0.25">
      <c r="J8627" s="54"/>
      <c r="L8627" s="56"/>
    </row>
    <row r="8628" spans="10:12" x14ac:dyDescent="0.25">
      <c r="J8628" s="54"/>
      <c r="L8628" s="56"/>
    </row>
    <row r="8629" spans="10:12" x14ac:dyDescent="0.25">
      <c r="J8629" s="54"/>
      <c r="L8629" s="56"/>
    </row>
    <row r="8630" spans="10:12" x14ac:dyDescent="0.25">
      <c r="J8630" s="54"/>
      <c r="L8630" s="56"/>
    </row>
    <row r="8631" spans="10:12" x14ac:dyDescent="0.25">
      <c r="J8631" s="54"/>
      <c r="L8631" s="56"/>
    </row>
    <row r="8632" spans="10:12" x14ac:dyDescent="0.25">
      <c r="J8632" s="54"/>
      <c r="L8632" s="56"/>
    </row>
    <row r="8633" spans="10:12" x14ac:dyDescent="0.25">
      <c r="J8633" s="54"/>
      <c r="L8633" s="56"/>
    </row>
    <row r="8634" spans="10:12" x14ac:dyDescent="0.25">
      <c r="J8634" s="54"/>
      <c r="L8634" s="56"/>
    </row>
    <row r="8635" spans="10:12" x14ac:dyDescent="0.25">
      <c r="J8635" s="54"/>
      <c r="L8635" s="56"/>
    </row>
    <row r="8636" spans="10:12" x14ac:dyDescent="0.25">
      <c r="J8636" s="54"/>
      <c r="L8636" s="56"/>
    </row>
    <row r="8637" spans="10:12" x14ac:dyDescent="0.25">
      <c r="J8637" s="54"/>
      <c r="L8637" s="56"/>
    </row>
    <row r="8638" spans="10:12" x14ac:dyDescent="0.25">
      <c r="J8638" s="54"/>
      <c r="L8638" s="56"/>
    </row>
    <row r="8639" spans="10:12" x14ac:dyDescent="0.25">
      <c r="J8639" s="54"/>
      <c r="L8639" s="56"/>
    </row>
    <row r="8640" spans="10:12" x14ac:dyDescent="0.25">
      <c r="J8640" s="54"/>
      <c r="L8640" s="56"/>
    </row>
    <row r="8641" spans="10:12" x14ac:dyDescent="0.25">
      <c r="J8641" s="54"/>
      <c r="L8641" s="56"/>
    </row>
    <row r="8642" spans="10:12" x14ac:dyDescent="0.25">
      <c r="J8642" s="54"/>
      <c r="L8642" s="56"/>
    </row>
    <row r="8643" spans="10:12" x14ac:dyDescent="0.25">
      <c r="J8643" s="54"/>
      <c r="L8643" s="56"/>
    </row>
    <row r="8644" spans="10:12" x14ac:dyDescent="0.25">
      <c r="J8644" s="54"/>
      <c r="L8644" s="56"/>
    </row>
    <row r="8645" spans="10:12" x14ac:dyDescent="0.25">
      <c r="J8645" s="54"/>
      <c r="L8645" s="56"/>
    </row>
    <row r="8646" spans="10:12" x14ac:dyDescent="0.25">
      <c r="J8646" s="54"/>
      <c r="L8646" s="56"/>
    </row>
    <row r="8647" spans="10:12" x14ac:dyDescent="0.25">
      <c r="J8647" s="54"/>
      <c r="L8647" s="56"/>
    </row>
    <row r="8648" spans="10:12" x14ac:dyDescent="0.25">
      <c r="J8648" s="54"/>
      <c r="L8648" s="56"/>
    </row>
    <row r="8649" spans="10:12" x14ac:dyDescent="0.25">
      <c r="J8649" s="54"/>
      <c r="L8649" s="56"/>
    </row>
    <row r="8650" spans="10:12" x14ac:dyDescent="0.25">
      <c r="J8650" s="54"/>
      <c r="L8650" s="56"/>
    </row>
    <row r="8651" spans="10:12" x14ac:dyDescent="0.25">
      <c r="J8651" s="54"/>
      <c r="L8651" s="56"/>
    </row>
    <row r="8652" spans="10:12" x14ac:dyDescent="0.25">
      <c r="J8652" s="54"/>
      <c r="L8652" s="56"/>
    </row>
    <row r="8653" spans="10:12" x14ac:dyDescent="0.25">
      <c r="J8653" s="54"/>
      <c r="L8653" s="56"/>
    </row>
    <row r="8654" spans="10:12" x14ac:dyDescent="0.25">
      <c r="J8654" s="54"/>
      <c r="L8654" s="56"/>
    </row>
    <row r="8655" spans="10:12" x14ac:dyDescent="0.25">
      <c r="J8655" s="54"/>
      <c r="L8655" s="56"/>
    </row>
    <row r="8656" spans="10:12" x14ac:dyDescent="0.25">
      <c r="J8656" s="54"/>
      <c r="L8656" s="56"/>
    </row>
    <row r="8657" spans="10:12" x14ac:dyDescent="0.25">
      <c r="J8657" s="54"/>
      <c r="L8657" s="56"/>
    </row>
    <row r="8658" spans="10:12" x14ac:dyDescent="0.25">
      <c r="J8658" s="54"/>
      <c r="L8658" s="56"/>
    </row>
    <row r="8659" spans="10:12" x14ac:dyDescent="0.25">
      <c r="J8659" s="54"/>
      <c r="L8659" s="56"/>
    </row>
    <row r="8660" spans="10:12" x14ac:dyDescent="0.25">
      <c r="J8660" s="54"/>
      <c r="L8660" s="56"/>
    </row>
    <row r="8661" spans="10:12" x14ac:dyDescent="0.25">
      <c r="J8661" s="54"/>
      <c r="L8661" s="56"/>
    </row>
    <row r="8662" spans="10:12" x14ac:dyDescent="0.25">
      <c r="J8662" s="54"/>
      <c r="L8662" s="56"/>
    </row>
    <row r="8663" spans="10:12" x14ac:dyDescent="0.25">
      <c r="J8663" s="54"/>
      <c r="L8663" s="56"/>
    </row>
    <row r="8664" spans="10:12" x14ac:dyDescent="0.25">
      <c r="J8664" s="54"/>
      <c r="L8664" s="56"/>
    </row>
    <row r="8665" spans="10:12" x14ac:dyDescent="0.25">
      <c r="J8665" s="54"/>
      <c r="L8665" s="56"/>
    </row>
    <row r="8666" spans="10:12" x14ac:dyDescent="0.25">
      <c r="J8666" s="54"/>
      <c r="L8666" s="56"/>
    </row>
    <row r="8667" spans="10:12" x14ac:dyDescent="0.25">
      <c r="J8667" s="54"/>
      <c r="L8667" s="56"/>
    </row>
    <row r="8668" spans="10:12" x14ac:dyDescent="0.25">
      <c r="J8668" s="54"/>
      <c r="L8668" s="56"/>
    </row>
    <row r="8669" spans="10:12" x14ac:dyDescent="0.25">
      <c r="J8669" s="54"/>
      <c r="L8669" s="56"/>
    </row>
    <row r="8670" spans="10:12" x14ac:dyDescent="0.25">
      <c r="J8670" s="54"/>
      <c r="L8670" s="56"/>
    </row>
    <row r="8671" spans="10:12" x14ac:dyDescent="0.25">
      <c r="J8671" s="54"/>
      <c r="L8671" s="56"/>
    </row>
    <row r="8672" spans="10:12" x14ac:dyDescent="0.25">
      <c r="J8672" s="54"/>
      <c r="L8672" s="56"/>
    </row>
    <row r="8673" spans="10:12" x14ac:dyDescent="0.25">
      <c r="J8673" s="54"/>
      <c r="L8673" s="56"/>
    </row>
    <row r="8674" spans="10:12" x14ac:dyDescent="0.25">
      <c r="J8674" s="54"/>
      <c r="L8674" s="56"/>
    </row>
    <row r="8675" spans="10:12" x14ac:dyDescent="0.25">
      <c r="J8675" s="54"/>
      <c r="L8675" s="56"/>
    </row>
    <row r="8676" spans="10:12" x14ac:dyDescent="0.25">
      <c r="J8676" s="54"/>
      <c r="L8676" s="56"/>
    </row>
    <row r="8677" spans="10:12" x14ac:dyDescent="0.25">
      <c r="J8677" s="54"/>
      <c r="L8677" s="56"/>
    </row>
    <row r="8678" spans="10:12" x14ac:dyDescent="0.25">
      <c r="J8678" s="54"/>
      <c r="L8678" s="56"/>
    </row>
    <row r="8679" spans="10:12" x14ac:dyDescent="0.25">
      <c r="J8679" s="54"/>
      <c r="L8679" s="56"/>
    </row>
    <row r="8680" spans="10:12" x14ac:dyDescent="0.25">
      <c r="J8680" s="54"/>
      <c r="L8680" s="56"/>
    </row>
    <row r="8681" spans="10:12" x14ac:dyDescent="0.25">
      <c r="J8681" s="54"/>
      <c r="L8681" s="56"/>
    </row>
    <row r="8682" spans="10:12" x14ac:dyDescent="0.25">
      <c r="J8682" s="54"/>
      <c r="L8682" s="56"/>
    </row>
    <row r="8683" spans="10:12" x14ac:dyDescent="0.25">
      <c r="J8683" s="54"/>
      <c r="L8683" s="56"/>
    </row>
    <row r="8684" spans="10:12" x14ac:dyDescent="0.25">
      <c r="J8684" s="54"/>
      <c r="L8684" s="56"/>
    </row>
    <row r="8685" spans="10:12" x14ac:dyDescent="0.25">
      <c r="J8685" s="54"/>
      <c r="L8685" s="56"/>
    </row>
    <row r="8686" spans="10:12" x14ac:dyDescent="0.25">
      <c r="J8686" s="54"/>
      <c r="L8686" s="56"/>
    </row>
    <row r="8687" spans="10:12" x14ac:dyDescent="0.25">
      <c r="J8687" s="54"/>
      <c r="L8687" s="56"/>
    </row>
    <row r="8688" spans="10:12" x14ac:dyDescent="0.25">
      <c r="J8688" s="54"/>
      <c r="L8688" s="56"/>
    </row>
    <row r="8689" spans="10:12" x14ac:dyDescent="0.25">
      <c r="J8689" s="54"/>
      <c r="L8689" s="56"/>
    </row>
    <row r="8690" spans="10:12" x14ac:dyDescent="0.25">
      <c r="J8690" s="54"/>
      <c r="L8690" s="56"/>
    </row>
    <row r="8691" spans="10:12" x14ac:dyDescent="0.25">
      <c r="J8691" s="54"/>
      <c r="L8691" s="56"/>
    </row>
    <row r="8692" spans="10:12" x14ac:dyDescent="0.25">
      <c r="J8692" s="54"/>
      <c r="L8692" s="56"/>
    </row>
    <row r="8693" spans="10:12" x14ac:dyDescent="0.25">
      <c r="J8693" s="54"/>
      <c r="L8693" s="56"/>
    </row>
    <row r="8694" spans="10:12" x14ac:dyDescent="0.25">
      <c r="J8694" s="54"/>
      <c r="L8694" s="56"/>
    </row>
    <row r="8695" spans="10:12" x14ac:dyDescent="0.25">
      <c r="J8695" s="54"/>
      <c r="L8695" s="56"/>
    </row>
    <row r="8696" spans="10:12" x14ac:dyDescent="0.25">
      <c r="J8696" s="54"/>
      <c r="L8696" s="56"/>
    </row>
    <row r="8697" spans="10:12" x14ac:dyDescent="0.25">
      <c r="J8697" s="54"/>
      <c r="L8697" s="56"/>
    </row>
    <row r="8698" spans="10:12" x14ac:dyDescent="0.25">
      <c r="J8698" s="54"/>
      <c r="L8698" s="56"/>
    </row>
    <row r="8699" spans="10:12" x14ac:dyDescent="0.25">
      <c r="J8699" s="54"/>
      <c r="L8699" s="56"/>
    </row>
    <row r="8700" spans="10:12" x14ac:dyDescent="0.25">
      <c r="J8700" s="54"/>
      <c r="L8700" s="56"/>
    </row>
    <row r="8701" spans="10:12" x14ac:dyDescent="0.25">
      <c r="J8701" s="54"/>
      <c r="L8701" s="56"/>
    </row>
    <row r="8702" spans="10:12" x14ac:dyDescent="0.25">
      <c r="J8702" s="54"/>
      <c r="L8702" s="56"/>
    </row>
    <row r="8703" spans="10:12" x14ac:dyDescent="0.25">
      <c r="J8703" s="54"/>
      <c r="L8703" s="56"/>
    </row>
    <row r="8704" spans="10:12" x14ac:dyDescent="0.25">
      <c r="J8704" s="54"/>
      <c r="L8704" s="56"/>
    </row>
    <row r="8705" spans="10:12" x14ac:dyDescent="0.25">
      <c r="J8705" s="54"/>
      <c r="L8705" s="56"/>
    </row>
    <row r="8706" spans="10:12" x14ac:dyDescent="0.25">
      <c r="J8706" s="54"/>
      <c r="L8706" s="56"/>
    </row>
    <row r="8707" spans="10:12" x14ac:dyDescent="0.25">
      <c r="J8707" s="54"/>
      <c r="L8707" s="56"/>
    </row>
    <row r="8708" spans="10:12" x14ac:dyDescent="0.25">
      <c r="J8708" s="54"/>
      <c r="L8708" s="56"/>
    </row>
    <row r="8709" spans="10:12" x14ac:dyDescent="0.25">
      <c r="J8709" s="54"/>
      <c r="L8709" s="56"/>
    </row>
    <row r="8710" spans="10:12" x14ac:dyDescent="0.25">
      <c r="J8710" s="54"/>
      <c r="L8710" s="56"/>
    </row>
    <row r="8711" spans="10:12" x14ac:dyDescent="0.25">
      <c r="J8711" s="54"/>
      <c r="L8711" s="56"/>
    </row>
    <row r="8712" spans="10:12" x14ac:dyDescent="0.25">
      <c r="J8712" s="54"/>
      <c r="L8712" s="56"/>
    </row>
    <row r="8713" spans="10:12" x14ac:dyDescent="0.25">
      <c r="J8713" s="54"/>
      <c r="L8713" s="56"/>
    </row>
    <row r="8714" spans="10:12" x14ac:dyDescent="0.25">
      <c r="J8714" s="54"/>
      <c r="L8714" s="56"/>
    </row>
    <row r="8715" spans="10:12" x14ac:dyDescent="0.25">
      <c r="J8715" s="54"/>
      <c r="L8715" s="56"/>
    </row>
    <row r="8716" spans="10:12" x14ac:dyDescent="0.25">
      <c r="J8716" s="54"/>
      <c r="L8716" s="56"/>
    </row>
    <row r="8717" spans="10:12" x14ac:dyDescent="0.25">
      <c r="J8717" s="54"/>
      <c r="L8717" s="56"/>
    </row>
    <row r="8718" spans="10:12" x14ac:dyDescent="0.25">
      <c r="J8718" s="54"/>
      <c r="L8718" s="56"/>
    </row>
    <row r="8719" spans="10:12" x14ac:dyDescent="0.25">
      <c r="J8719" s="54"/>
      <c r="L8719" s="56"/>
    </row>
    <row r="8720" spans="10:12" x14ac:dyDescent="0.25">
      <c r="J8720" s="54"/>
      <c r="L8720" s="56"/>
    </row>
    <row r="8721" spans="10:12" x14ac:dyDescent="0.25">
      <c r="J8721" s="54"/>
      <c r="L8721" s="56"/>
    </row>
    <row r="8722" spans="10:12" x14ac:dyDescent="0.25">
      <c r="J8722" s="54"/>
      <c r="L8722" s="56"/>
    </row>
    <row r="8723" spans="10:12" x14ac:dyDescent="0.25">
      <c r="J8723" s="54"/>
      <c r="L8723" s="56"/>
    </row>
    <row r="8724" spans="10:12" x14ac:dyDescent="0.25">
      <c r="J8724" s="54"/>
      <c r="L8724" s="56"/>
    </row>
    <row r="8725" spans="10:12" x14ac:dyDescent="0.25">
      <c r="J8725" s="54"/>
      <c r="L8725" s="56"/>
    </row>
    <row r="8726" spans="10:12" x14ac:dyDescent="0.25">
      <c r="J8726" s="54"/>
      <c r="L8726" s="56"/>
    </row>
    <row r="8727" spans="10:12" x14ac:dyDescent="0.25">
      <c r="J8727" s="54"/>
      <c r="L8727" s="56"/>
    </row>
    <row r="8728" spans="10:12" x14ac:dyDescent="0.25">
      <c r="J8728" s="54"/>
      <c r="L8728" s="56"/>
    </row>
    <row r="8729" spans="10:12" x14ac:dyDescent="0.25">
      <c r="J8729" s="54"/>
      <c r="L8729" s="56"/>
    </row>
    <row r="8730" spans="10:12" x14ac:dyDescent="0.25">
      <c r="J8730" s="54"/>
      <c r="L8730" s="56"/>
    </row>
    <row r="8731" spans="10:12" x14ac:dyDescent="0.25">
      <c r="J8731" s="54"/>
      <c r="L8731" s="56"/>
    </row>
    <row r="8732" spans="10:12" x14ac:dyDescent="0.25">
      <c r="J8732" s="54"/>
      <c r="L8732" s="56"/>
    </row>
    <row r="8733" spans="10:12" x14ac:dyDescent="0.25">
      <c r="J8733" s="54"/>
      <c r="L8733" s="56"/>
    </row>
    <row r="8734" spans="10:12" x14ac:dyDescent="0.25">
      <c r="J8734" s="54"/>
      <c r="L8734" s="56"/>
    </row>
    <row r="8735" spans="10:12" x14ac:dyDescent="0.25">
      <c r="J8735" s="54"/>
      <c r="L8735" s="56"/>
    </row>
    <row r="8736" spans="10:12" x14ac:dyDescent="0.25">
      <c r="J8736" s="54"/>
      <c r="L8736" s="56"/>
    </row>
    <row r="8737" spans="10:12" x14ac:dyDescent="0.25">
      <c r="J8737" s="54"/>
      <c r="L8737" s="56"/>
    </row>
    <row r="8738" spans="10:12" x14ac:dyDescent="0.25">
      <c r="J8738" s="54"/>
      <c r="L8738" s="56"/>
    </row>
    <row r="8739" spans="10:12" x14ac:dyDescent="0.25">
      <c r="J8739" s="54"/>
      <c r="L8739" s="56"/>
    </row>
    <row r="8740" spans="10:12" x14ac:dyDescent="0.25">
      <c r="J8740" s="54"/>
      <c r="L8740" s="56"/>
    </row>
    <row r="8741" spans="10:12" x14ac:dyDescent="0.25">
      <c r="J8741" s="54"/>
      <c r="L8741" s="56"/>
    </row>
    <row r="8742" spans="10:12" x14ac:dyDescent="0.25">
      <c r="J8742" s="54"/>
      <c r="L8742" s="56"/>
    </row>
    <row r="8743" spans="10:12" x14ac:dyDescent="0.25">
      <c r="J8743" s="54"/>
      <c r="L8743" s="56"/>
    </row>
    <row r="8744" spans="10:12" x14ac:dyDescent="0.25">
      <c r="J8744" s="54"/>
      <c r="L8744" s="56"/>
    </row>
    <row r="8745" spans="10:12" x14ac:dyDescent="0.25">
      <c r="J8745" s="54"/>
      <c r="L8745" s="56"/>
    </row>
    <row r="8746" spans="10:12" x14ac:dyDescent="0.25">
      <c r="J8746" s="54"/>
      <c r="L8746" s="56"/>
    </row>
    <row r="8747" spans="10:12" x14ac:dyDescent="0.25">
      <c r="J8747" s="54"/>
      <c r="L8747" s="56"/>
    </row>
    <row r="8748" spans="10:12" x14ac:dyDescent="0.25">
      <c r="J8748" s="54"/>
      <c r="L8748" s="56"/>
    </row>
    <row r="8749" spans="10:12" x14ac:dyDescent="0.25">
      <c r="J8749" s="54"/>
      <c r="L8749" s="56"/>
    </row>
    <row r="8750" spans="10:12" x14ac:dyDescent="0.25">
      <c r="J8750" s="54"/>
      <c r="L8750" s="56"/>
    </row>
    <row r="8751" spans="10:12" x14ac:dyDescent="0.25">
      <c r="J8751" s="54"/>
      <c r="L8751" s="56"/>
    </row>
    <row r="8752" spans="10:12" x14ac:dyDescent="0.25">
      <c r="J8752" s="54"/>
      <c r="L8752" s="56"/>
    </row>
    <row r="8753" spans="10:12" x14ac:dyDescent="0.25">
      <c r="J8753" s="54"/>
      <c r="L8753" s="56"/>
    </row>
    <row r="8754" spans="10:12" x14ac:dyDescent="0.25">
      <c r="J8754" s="54"/>
      <c r="L8754" s="56"/>
    </row>
    <row r="8755" spans="10:12" x14ac:dyDescent="0.25">
      <c r="J8755" s="54"/>
      <c r="L8755" s="56"/>
    </row>
    <row r="8756" spans="10:12" x14ac:dyDescent="0.25">
      <c r="J8756" s="54"/>
      <c r="L8756" s="56"/>
    </row>
    <row r="8757" spans="10:12" x14ac:dyDescent="0.25">
      <c r="J8757" s="54"/>
      <c r="L8757" s="56"/>
    </row>
    <row r="8758" spans="10:12" x14ac:dyDescent="0.25">
      <c r="J8758" s="54"/>
      <c r="L8758" s="56"/>
    </row>
    <row r="8759" spans="10:12" x14ac:dyDescent="0.25">
      <c r="J8759" s="54"/>
      <c r="L8759" s="56"/>
    </row>
    <row r="8760" spans="10:12" x14ac:dyDescent="0.25">
      <c r="J8760" s="54"/>
      <c r="L8760" s="56"/>
    </row>
    <row r="8761" spans="10:12" x14ac:dyDescent="0.25">
      <c r="J8761" s="54"/>
      <c r="L8761" s="56"/>
    </row>
    <row r="8762" spans="10:12" x14ac:dyDescent="0.25">
      <c r="J8762" s="54"/>
      <c r="L8762" s="56"/>
    </row>
    <row r="8763" spans="10:12" x14ac:dyDescent="0.25">
      <c r="J8763" s="54"/>
      <c r="L8763" s="56"/>
    </row>
    <row r="8764" spans="10:12" x14ac:dyDescent="0.25">
      <c r="J8764" s="54"/>
      <c r="L8764" s="56"/>
    </row>
    <row r="8765" spans="10:12" x14ac:dyDescent="0.25">
      <c r="J8765" s="54"/>
      <c r="L8765" s="56"/>
    </row>
    <row r="8766" spans="10:12" x14ac:dyDescent="0.25">
      <c r="J8766" s="54"/>
      <c r="L8766" s="56"/>
    </row>
    <row r="8767" spans="10:12" x14ac:dyDescent="0.25">
      <c r="J8767" s="54"/>
      <c r="L8767" s="56"/>
    </row>
    <row r="8768" spans="10:12" x14ac:dyDescent="0.25">
      <c r="J8768" s="54"/>
      <c r="L8768" s="56"/>
    </row>
    <row r="8769" spans="10:12" x14ac:dyDescent="0.25">
      <c r="J8769" s="54"/>
      <c r="L8769" s="56"/>
    </row>
    <row r="8770" spans="10:12" x14ac:dyDescent="0.25">
      <c r="J8770" s="54"/>
      <c r="L8770" s="56"/>
    </row>
    <row r="8771" spans="10:12" x14ac:dyDescent="0.25">
      <c r="J8771" s="54"/>
      <c r="L8771" s="56"/>
    </row>
    <row r="8772" spans="10:12" x14ac:dyDescent="0.25">
      <c r="J8772" s="54"/>
      <c r="L8772" s="56"/>
    </row>
    <row r="8773" spans="10:12" x14ac:dyDescent="0.25">
      <c r="J8773" s="54"/>
      <c r="L8773" s="56"/>
    </row>
    <row r="8774" spans="10:12" x14ac:dyDescent="0.25">
      <c r="J8774" s="54"/>
      <c r="L8774" s="56"/>
    </row>
    <row r="8775" spans="10:12" x14ac:dyDescent="0.25">
      <c r="J8775" s="54"/>
      <c r="L8775" s="56"/>
    </row>
    <row r="8776" spans="10:12" x14ac:dyDescent="0.25">
      <c r="J8776" s="54"/>
      <c r="L8776" s="56"/>
    </row>
    <row r="8777" spans="10:12" x14ac:dyDescent="0.25">
      <c r="J8777" s="54"/>
      <c r="L8777" s="56"/>
    </row>
    <row r="8778" spans="10:12" x14ac:dyDescent="0.25">
      <c r="J8778" s="54"/>
      <c r="L8778" s="56"/>
    </row>
    <row r="8779" spans="10:12" x14ac:dyDescent="0.25">
      <c r="J8779" s="54"/>
      <c r="L8779" s="56"/>
    </row>
    <row r="8780" spans="10:12" x14ac:dyDescent="0.25">
      <c r="J8780" s="54"/>
      <c r="L8780" s="56"/>
    </row>
    <row r="8781" spans="10:12" x14ac:dyDescent="0.25">
      <c r="J8781" s="54"/>
      <c r="L8781" s="56"/>
    </row>
    <row r="8782" spans="10:12" x14ac:dyDescent="0.25">
      <c r="J8782" s="54"/>
      <c r="L8782" s="56"/>
    </row>
    <row r="8783" spans="10:12" x14ac:dyDescent="0.25">
      <c r="J8783" s="54"/>
      <c r="L8783" s="56"/>
    </row>
    <row r="8784" spans="10:12" x14ac:dyDescent="0.25">
      <c r="J8784" s="54"/>
      <c r="L8784" s="56"/>
    </row>
    <row r="8785" spans="10:12" x14ac:dyDescent="0.25">
      <c r="J8785" s="54"/>
      <c r="L8785" s="56"/>
    </row>
    <row r="8786" spans="10:12" x14ac:dyDescent="0.25">
      <c r="J8786" s="54"/>
      <c r="L8786" s="56"/>
    </row>
    <row r="8787" spans="10:12" x14ac:dyDescent="0.25">
      <c r="J8787" s="54"/>
      <c r="L8787" s="56"/>
    </row>
    <row r="8788" spans="10:12" x14ac:dyDescent="0.25">
      <c r="J8788" s="54"/>
      <c r="L8788" s="56"/>
    </row>
    <row r="8789" spans="10:12" x14ac:dyDescent="0.25">
      <c r="J8789" s="54"/>
      <c r="L8789" s="56"/>
    </row>
    <row r="8790" spans="10:12" x14ac:dyDescent="0.25">
      <c r="J8790" s="54"/>
      <c r="L8790" s="56"/>
    </row>
    <row r="8791" spans="10:12" x14ac:dyDescent="0.25">
      <c r="J8791" s="54"/>
      <c r="L8791" s="56"/>
    </row>
    <row r="8792" spans="10:12" x14ac:dyDescent="0.25">
      <c r="J8792" s="54"/>
      <c r="L8792" s="56"/>
    </row>
    <row r="8793" spans="10:12" x14ac:dyDescent="0.25">
      <c r="J8793" s="54"/>
      <c r="L8793" s="56"/>
    </row>
    <row r="8794" spans="10:12" x14ac:dyDescent="0.25">
      <c r="J8794" s="54"/>
      <c r="L8794" s="56"/>
    </row>
    <row r="8795" spans="10:12" x14ac:dyDescent="0.25">
      <c r="J8795" s="54"/>
      <c r="L8795" s="56"/>
    </row>
    <row r="8796" spans="10:12" x14ac:dyDescent="0.25">
      <c r="J8796" s="54"/>
      <c r="L8796" s="56"/>
    </row>
    <row r="8797" spans="10:12" x14ac:dyDescent="0.25">
      <c r="J8797" s="54"/>
      <c r="L8797" s="56"/>
    </row>
    <row r="8798" spans="10:12" x14ac:dyDescent="0.25">
      <c r="J8798" s="54"/>
      <c r="L8798" s="56"/>
    </row>
    <row r="8799" spans="10:12" x14ac:dyDescent="0.25">
      <c r="J8799" s="54"/>
      <c r="L8799" s="56"/>
    </row>
    <row r="8800" spans="10:12" x14ac:dyDescent="0.25">
      <c r="J8800" s="54"/>
      <c r="L8800" s="56"/>
    </row>
    <row r="8801" spans="10:12" x14ac:dyDescent="0.25">
      <c r="J8801" s="54"/>
      <c r="L8801" s="56"/>
    </row>
    <row r="8802" spans="10:12" x14ac:dyDescent="0.25">
      <c r="J8802" s="54"/>
      <c r="L8802" s="56"/>
    </row>
    <row r="8803" spans="10:12" x14ac:dyDescent="0.25">
      <c r="J8803" s="54"/>
      <c r="L8803" s="56"/>
    </row>
    <row r="8804" spans="10:12" x14ac:dyDescent="0.25">
      <c r="J8804" s="54"/>
      <c r="L8804" s="56"/>
    </row>
    <row r="8805" spans="10:12" x14ac:dyDescent="0.25">
      <c r="J8805" s="54"/>
      <c r="L8805" s="56"/>
    </row>
    <row r="8806" spans="10:12" x14ac:dyDescent="0.25">
      <c r="J8806" s="54"/>
      <c r="L8806" s="56"/>
    </row>
    <row r="8807" spans="10:12" x14ac:dyDescent="0.25">
      <c r="J8807" s="54"/>
      <c r="L8807" s="56"/>
    </row>
    <row r="8808" spans="10:12" x14ac:dyDescent="0.25">
      <c r="J8808" s="54"/>
      <c r="L8808" s="56"/>
    </row>
    <row r="8809" spans="10:12" x14ac:dyDescent="0.25">
      <c r="J8809" s="54"/>
      <c r="L8809" s="56"/>
    </row>
    <row r="8810" spans="10:12" x14ac:dyDescent="0.25">
      <c r="J8810" s="54"/>
      <c r="L8810" s="56"/>
    </row>
    <row r="8811" spans="10:12" x14ac:dyDescent="0.25">
      <c r="J8811" s="54"/>
      <c r="L8811" s="56"/>
    </row>
    <row r="8812" spans="10:12" x14ac:dyDescent="0.25">
      <c r="J8812" s="54"/>
      <c r="L8812" s="56"/>
    </row>
    <row r="8813" spans="10:12" x14ac:dyDescent="0.25">
      <c r="J8813" s="54"/>
      <c r="L8813" s="56"/>
    </row>
    <row r="8814" spans="10:12" x14ac:dyDescent="0.25">
      <c r="J8814" s="54"/>
      <c r="L8814" s="56"/>
    </row>
    <row r="8815" spans="10:12" x14ac:dyDescent="0.25">
      <c r="J8815" s="54"/>
      <c r="L8815" s="56"/>
    </row>
    <row r="8816" spans="10:12" x14ac:dyDescent="0.25">
      <c r="J8816" s="54"/>
      <c r="L8816" s="56"/>
    </row>
    <row r="8817" spans="10:12" x14ac:dyDescent="0.25">
      <c r="J8817" s="54"/>
      <c r="L8817" s="56"/>
    </row>
    <row r="8818" spans="10:12" x14ac:dyDescent="0.25">
      <c r="J8818" s="54"/>
      <c r="L8818" s="56"/>
    </row>
    <row r="8819" spans="10:12" x14ac:dyDescent="0.25">
      <c r="J8819" s="54"/>
      <c r="L8819" s="56"/>
    </row>
    <row r="8820" spans="10:12" x14ac:dyDescent="0.25">
      <c r="J8820" s="54"/>
      <c r="L8820" s="56"/>
    </row>
    <row r="8821" spans="10:12" x14ac:dyDescent="0.25">
      <c r="J8821" s="54"/>
      <c r="L8821" s="56"/>
    </row>
    <row r="8822" spans="10:12" x14ac:dyDescent="0.25">
      <c r="J8822" s="54"/>
      <c r="L8822" s="56"/>
    </row>
    <row r="8823" spans="10:12" x14ac:dyDescent="0.25">
      <c r="J8823" s="54"/>
      <c r="L8823" s="56"/>
    </row>
    <row r="8824" spans="10:12" x14ac:dyDescent="0.25">
      <c r="J8824" s="54"/>
      <c r="L8824" s="56"/>
    </row>
    <row r="8825" spans="10:12" x14ac:dyDescent="0.25">
      <c r="J8825" s="54"/>
      <c r="L8825" s="56"/>
    </row>
    <row r="8826" spans="10:12" x14ac:dyDescent="0.25">
      <c r="J8826" s="54"/>
      <c r="L8826" s="56"/>
    </row>
    <row r="8827" spans="10:12" x14ac:dyDescent="0.25">
      <c r="J8827" s="54"/>
      <c r="L8827" s="56"/>
    </row>
    <row r="8828" spans="10:12" x14ac:dyDescent="0.25">
      <c r="J8828" s="54"/>
      <c r="L8828" s="56"/>
    </row>
    <row r="8829" spans="10:12" x14ac:dyDescent="0.25">
      <c r="J8829" s="54"/>
      <c r="L8829" s="56"/>
    </row>
    <row r="8830" spans="10:12" x14ac:dyDescent="0.25">
      <c r="J8830" s="54"/>
      <c r="L8830" s="56"/>
    </row>
    <row r="8831" spans="10:12" x14ac:dyDescent="0.25">
      <c r="J8831" s="54"/>
      <c r="L8831" s="56"/>
    </row>
    <row r="8832" spans="10:12" x14ac:dyDescent="0.25">
      <c r="J8832" s="54"/>
      <c r="L8832" s="56"/>
    </row>
    <row r="8833" spans="10:12" x14ac:dyDescent="0.25">
      <c r="J8833" s="54"/>
      <c r="L8833" s="56"/>
    </row>
    <row r="8834" spans="10:12" x14ac:dyDescent="0.25">
      <c r="J8834" s="54"/>
      <c r="L8834" s="56"/>
    </row>
    <row r="8835" spans="10:12" x14ac:dyDescent="0.25">
      <c r="J8835" s="54"/>
      <c r="L8835" s="56"/>
    </row>
    <row r="8836" spans="10:12" x14ac:dyDescent="0.25">
      <c r="J8836" s="54"/>
      <c r="L8836" s="56"/>
    </row>
    <row r="8837" spans="10:12" x14ac:dyDescent="0.25">
      <c r="J8837" s="54"/>
      <c r="L8837" s="56"/>
    </row>
    <row r="8838" spans="10:12" x14ac:dyDescent="0.25">
      <c r="J8838" s="54"/>
      <c r="L8838" s="56"/>
    </row>
    <row r="8839" spans="10:12" x14ac:dyDescent="0.25">
      <c r="J8839" s="54"/>
      <c r="L8839" s="56"/>
    </row>
    <row r="8840" spans="10:12" x14ac:dyDescent="0.25">
      <c r="J8840" s="54"/>
      <c r="L8840" s="56"/>
    </row>
    <row r="8841" spans="10:12" x14ac:dyDescent="0.25">
      <c r="J8841" s="54"/>
      <c r="L8841" s="56"/>
    </row>
    <row r="8842" spans="10:12" x14ac:dyDescent="0.25">
      <c r="J8842" s="54"/>
      <c r="L8842" s="56"/>
    </row>
    <row r="8843" spans="10:12" x14ac:dyDescent="0.25">
      <c r="J8843" s="54"/>
      <c r="L8843" s="56"/>
    </row>
    <row r="8844" spans="10:12" x14ac:dyDescent="0.25">
      <c r="J8844" s="54"/>
      <c r="L8844" s="56"/>
    </row>
    <row r="8845" spans="10:12" x14ac:dyDescent="0.25">
      <c r="J8845" s="54"/>
      <c r="L8845" s="56"/>
    </row>
    <row r="8846" spans="10:12" x14ac:dyDescent="0.25">
      <c r="J8846" s="54"/>
      <c r="L8846" s="56"/>
    </row>
    <row r="8847" spans="10:12" x14ac:dyDescent="0.25">
      <c r="J8847" s="54"/>
      <c r="L8847" s="56"/>
    </row>
    <row r="8848" spans="10:12" x14ac:dyDescent="0.25">
      <c r="J8848" s="54"/>
      <c r="L8848" s="56"/>
    </row>
    <row r="8849" spans="10:12" x14ac:dyDescent="0.25">
      <c r="J8849" s="54"/>
      <c r="L8849" s="56"/>
    </row>
    <row r="8850" spans="10:12" x14ac:dyDescent="0.25">
      <c r="J8850" s="54"/>
      <c r="L8850" s="56"/>
    </row>
    <row r="8851" spans="10:12" x14ac:dyDescent="0.25">
      <c r="J8851" s="54"/>
      <c r="L8851" s="56"/>
    </row>
    <row r="8852" spans="10:12" x14ac:dyDescent="0.25">
      <c r="J8852" s="54"/>
      <c r="L8852" s="56"/>
    </row>
    <row r="8853" spans="10:12" x14ac:dyDescent="0.25">
      <c r="J8853" s="54"/>
      <c r="L8853" s="56"/>
    </row>
    <row r="8854" spans="10:12" x14ac:dyDescent="0.25">
      <c r="J8854" s="54"/>
      <c r="L8854" s="56"/>
    </row>
    <row r="8855" spans="10:12" x14ac:dyDescent="0.25">
      <c r="J8855" s="54"/>
      <c r="L8855" s="56"/>
    </row>
    <row r="8856" spans="10:12" x14ac:dyDescent="0.25">
      <c r="J8856" s="54"/>
      <c r="L8856" s="56"/>
    </row>
    <row r="8857" spans="10:12" x14ac:dyDescent="0.25">
      <c r="J8857" s="54"/>
      <c r="L8857" s="56"/>
    </row>
    <row r="8858" spans="10:12" x14ac:dyDescent="0.25">
      <c r="J8858" s="54"/>
      <c r="L8858" s="56"/>
    </row>
    <row r="8859" spans="10:12" x14ac:dyDescent="0.25">
      <c r="J8859" s="54"/>
      <c r="L8859" s="56"/>
    </row>
    <row r="8860" spans="10:12" x14ac:dyDescent="0.25">
      <c r="J8860" s="54"/>
      <c r="L8860" s="56"/>
    </row>
    <row r="8861" spans="10:12" x14ac:dyDescent="0.25">
      <c r="J8861" s="54"/>
      <c r="L8861" s="56"/>
    </row>
    <row r="8862" spans="10:12" x14ac:dyDescent="0.25">
      <c r="J8862" s="54"/>
      <c r="L8862" s="56"/>
    </row>
    <row r="8863" spans="10:12" x14ac:dyDescent="0.25">
      <c r="J8863" s="54"/>
      <c r="L8863" s="56"/>
    </row>
    <row r="8864" spans="10:12" x14ac:dyDescent="0.25">
      <c r="J8864" s="54"/>
      <c r="L8864" s="56"/>
    </row>
    <row r="8865" spans="10:12" x14ac:dyDescent="0.25">
      <c r="J8865" s="54"/>
      <c r="L8865" s="56"/>
    </row>
    <row r="8866" spans="10:12" x14ac:dyDescent="0.25">
      <c r="J8866" s="54"/>
      <c r="L8866" s="56"/>
    </row>
    <row r="8867" spans="10:12" x14ac:dyDescent="0.25">
      <c r="J8867" s="54"/>
      <c r="L8867" s="56"/>
    </row>
    <row r="8868" spans="10:12" x14ac:dyDescent="0.25">
      <c r="J8868" s="54"/>
      <c r="L8868" s="56"/>
    </row>
    <row r="8869" spans="10:12" x14ac:dyDescent="0.25">
      <c r="J8869" s="54"/>
      <c r="L8869" s="56"/>
    </row>
    <row r="8870" spans="10:12" x14ac:dyDescent="0.25">
      <c r="J8870" s="54"/>
      <c r="L8870" s="56"/>
    </row>
    <row r="8871" spans="10:12" x14ac:dyDescent="0.25">
      <c r="J8871" s="54"/>
      <c r="L8871" s="56"/>
    </row>
    <row r="8872" spans="10:12" x14ac:dyDescent="0.25">
      <c r="J8872" s="54"/>
      <c r="L8872" s="56"/>
    </row>
    <row r="8873" spans="10:12" x14ac:dyDescent="0.25">
      <c r="J8873" s="54"/>
      <c r="L8873" s="56"/>
    </row>
    <row r="8874" spans="10:12" x14ac:dyDescent="0.25">
      <c r="J8874" s="54"/>
      <c r="L8874" s="56"/>
    </row>
    <row r="8875" spans="10:12" x14ac:dyDescent="0.25">
      <c r="J8875" s="54"/>
      <c r="L8875" s="56"/>
    </row>
    <row r="8876" spans="10:12" x14ac:dyDescent="0.25">
      <c r="J8876" s="54"/>
      <c r="L8876" s="56"/>
    </row>
    <row r="8877" spans="10:12" x14ac:dyDescent="0.25">
      <c r="J8877" s="54"/>
      <c r="L8877" s="56"/>
    </row>
    <row r="8878" spans="10:12" x14ac:dyDescent="0.25">
      <c r="J8878" s="54"/>
      <c r="L8878" s="56"/>
    </row>
    <row r="8879" spans="10:12" x14ac:dyDescent="0.25">
      <c r="J8879" s="54"/>
      <c r="L8879" s="56"/>
    </row>
    <row r="8880" spans="10:12" x14ac:dyDescent="0.25">
      <c r="J8880" s="54"/>
      <c r="L8880" s="56"/>
    </row>
    <row r="8881" spans="10:12" x14ac:dyDescent="0.25">
      <c r="J8881" s="54"/>
      <c r="L8881" s="56"/>
    </row>
    <row r="8882" spans="10:12" x14ac:dyDescent="0.25">
      <c r="J8882" s="54"/>
      <c r="L8882" s="56"/>
    </row>
    <row r="8883" spans="10:12" x14ac:dyDescent="0.25">
      <c r="J8883" s="54"/>
      <c r="L8883" s="56"/>
    </row>
    <row r="8884" spans="10:12" x14ac:dyDescent="0.25">
      <c r="J8884" s="54"/>
      <c r="L8884" s="56"/>
    </row>
    <row r="8885" spans="10:12" x14ac:dyDescent="0.25">
      <c r="J8885" s="54"/>
      <c r="L8885" s="56"/>
    </row>
    <row r="8886" spans="10:12" x14ac:dyDescent="0.25">
      <c r="J8886" s="54"/>
      <c r="L8886" s="56"/>
    </row>
    <row r="8887" spans="10:12" x14ac:dyDescent="0.25">
      <c r="J8887" s="54"/>
      <c r="L8887" s="56"/>
    </row>
    <row r="8888" spans="10:12" x14ac:dyDescent="0.25">
      <c r="J8888" s="54"/>
      <c r="L8888" s="56"/>
    </row>
    <row r="8889" spans="10:12" x14ac:dyDescent="0.25">
      <c r="J8889" s="54"/>
      <c r="L8889" s="56"/>
    </row>
    <row r="8890" spans="10:12" x14ac:dyDescent="0.25">
      <c r="J8890" s="54"/>
      <c r="L8890" s="56"/>
    </row>
    <row r="8891" spans="10:12" x14ac:dyDescent="0.25">
      <c r="J8891" s="54"/>
      <c r="L8891" s="56"/>
    </row>
    <row r="8892" spans="10:12" x14ac:dyDescent="0.25">
      <c r="J8892" s="54"/>
      <c r="L8892" s="56"/>
    </row>
    <row r="8893" spans="10:12" x14ac:dyDescent="0.25">
      <c r="J8893" s="54"/>
      <c r="L8893" s="56"/>
    </row>
    <row r="8894" spans="10:12" x14ac:dyDescent="0.25">
      <c r="J8894" s="54"/>
      <c r="L8894" s="56"/>
    </row>
    <row r="8895" spans="10:12" x14ac:dyDescent="0.25">
      <c r="J8895" s="54"/>
      <c r="L8895" s="56"/>
    </row>
    <row r="8896" spans="10:12" x14ac:dyDescent="0.25">
      <c r="J8896" s="54"/>
      <c r="L8896" s="56"/>
    </row>
    <row r="8897" spans="10:12" x14ac:dyDescent="0.25">
      <c r="J8897" s="54"/>
      <c r="L8897" s="56"/>
    </row>
    <row r="8898" spans="10:12" x14ac:dyDescent="0.25">
      <c r="J8898" s="54"/>
      <c r="L8898" s="56"/>
    </row>
    <row r="8899" spans="10:12" x14ac:dyDescent="0.25">
      <c r="J8899" s="54"/>
      <c r="L8899" s="56"/>
    </row>
    <row r="8900" spans="10:12" x14ac:dyDescent="0.25">
      <c r="J8900" s="54"/>
      <c r="L8900" s="56"/>
    </row>
    <row r="8901" spans="10:12" x14ac:dyDescent="0.25">
      <c r="J8901" s="54"/>
      <c r="L8901" s="56"/>
    </row>
    <row r="8902" spans="10:12" x14ac:dyDescent="0.25">
      <c r="J8902" s="54"/>
      <c r="L8902" s="56"/>
    </row>
    <row r="8903" spans="10:12" x14ac:dyDescent="0.25">
      <c r="J8903" s="54"/>
      <c r="L8903" s="56"/>
    </row>
    <row r="8904" spans="10:12" x14ac:dyDescent="0.25">
      <c r="J8904" s="54"/>
      <c r="L8904" s="56"/>
    </row>
    <row r="8905" spans="10:12" x14ac:dyDescent="0.25">
      <c r="J8905" s="54"/>
      <c r="L8905" s="56"/>
    </row>
    <row r="8906" spans="10:12" x14ac:dyDescent="0.25">
      <c r="J8906" s="54"/>
      <c r="L8906" s="56"/>
    </row>
    <row r="8907" spans="10:12" x14ac:dyDescent="0.25">
      <c r="J8907" s="54"/>
      <c r="L8907" s="56"/>
    </row>
    <row r="8908" spans="10:12" x14ac:dyDescent="0.25">
      <c r="J8908" s="54"/>
      <c r="L8908" s="56"/>
    </row>
    <row r="8909" spans="10:12" x14ac:dyDescent="0.25">
      <c r="J8909" s="54"/>
      <c r="L8909" s="56"/>
    </row>
    <row r="8910" spans="10:12" x14ac:dyDescent="0.25">
      <c r="J8910" s="54"/>
      <c r="L8910" s="56"/>
    </row>
    <row r="8911" spans="10:12" x14ac:dyDescent="0.25">
      <c r="J8911" s="54"/>
      <c r="L8911" s="56"/>
    </row>
    <row r="8912" spans="10:12" x14ac:dyDescent="0.25">
      <c r="J8912" s="54"/>
      <c r="L8912" s="56"/>
    </row>
    <row r="8913" spans="10:12" x14ac:dyDescent="0.25">
      <c r="J8913" s="54"/>
      <c r="L8913" s="56"/>
    </row>
    <row r="8914" spans="10:12" x14ac:dyDescent="0.25">
      <c r="J8914" s="54"/>
      <c r="L8914" s="56"/>
    </row>
    <row r="8915" spans="10:12" x14ac:dyDescent="0.25">
      <c r="J8915" s="54"/>
      <c r="L8915" s="56"/>
    </row>
    <row r="8916" spans="10:12" x14ac:dyDescent="0.25">
      <c r="J8916" s="54"/>
      <c r="L8916" s="56"/>
    </row>
    <row r="8917" spans="10:12" x14ac:dyDescent="0.25">
      <c r="J8917" s="54"/>
      <c r="L8917" s="56"/>
    </row>
    <row r="8918" spans="10:12" x14ac:dyDescent="0.25">
      <c r="J8918" s="54"/>
      <c r="L8918" s="56"/>
    </row>
    <row r="8919" spans="10:12" x14ac:dyDescent="0.25">
      <c r="J8919" s="54"/>
      <c r="L8919" s="56"/>
    </row>
    <row r="8920" spans="10:12" x14ac:dyDescent="0.25">
      <c r="J8920" s="54"/>
      <c r="L8920" s="56"/>
    </row>
    <row r="8921" spans="10:12" x14ac:dyDescent="0.25">
      <c r="J8921" s="54"/>
      <c r="L8921" s="56"/>
    </row>
    <row r="8922" spans="10:12" x14ac:dyDescent="0.25">
      <c r="J8922" s="54"/>
      <c r="L8922" s="56"/>
    </row>
    <row r="8923" spans="10:12" x14ac:dyDescent="0.25">
      <c r="J8923" s="54"/>
      <c r="L8923" s="56"/>
    </row>
    <row r="8924" spans="10:12" x14ac:dyDescent="0.25">
      <c r="J8924" s="54"/>
      <c r="L8924" s="56"/>
    </row>
    <row r="8925" spans="10:12" x14ac:dyDescent="0.25">
      <c r="J8925" s="54"/>
      <c r="L8925" s="56"/>
    </row>
    <row r="8926" spans="10:12" x14ac:dyDescent="0.25">
      <c r="J8926" s="54"/>
      <c r="L8926" s="56"/>
    </row>
    <row r="8927" spans="10:12" x14ac:dyDescent="0.25">
      <c r="J8927" s="54"/>
      <c r="L8927" s="56"/>
    </row>
    <row r="8928" spans="10:12" x14ac:dyDescent="0.25">
      <c r="J8928" s="54"/>
      <c r="L8928" s="56"/>
    </row>
    <row r="8929" spans="10:12" x14ac:dyDescent="0.25">
      <c r="J8929" s="54"/>
      <c r="L8929" s="56"/>
    </row>
    <row r="8930" spans="10:12" x14ac:dyDescent="0.25">
      <c r="J8930" s="54"/>
      <c r="L8930" s="56"/>
    </row>
    <row r="8931" spans="10:12" x14ac:dyDescent="0.25">
      <c r="J8931" s="54"/>
      <c r="L8931" s="56"/>
    </row>
    <row r="8932" spans="10:12" x14ac:dyDescent="0.25">
      <c r="J8932" s="54"/>
      <c r="L8932" s="56"/>
    </row>
    <row r="8933" spans="10:12" x14ac:dyDescent="0.25">
      <c r="J8933" s="54"/>
      <c r="L8933" s="56"/>
    </row>
    <row r="8934" spans="10:12" x14ac:dyDescent="0.25">
      <c r="J8934" s="54"/>
      <c r="L8934" s="56"/>
    </row>
    <row r="8935" spans="10:12" x14ac:dyDescent="0.25">
      <c r="J8935" s="54"/>
      <c r="L8935" s="56"/>
    </row>
    <row r="8936" spans="10:12" x14ac:dyDescent="0.25">
      <c r="J8936" s="54"/>
      <c r="L8936" s="56"/>
    </row>
    <row r="8937" spans="10:12" x14ac:dyDescent="0.25">
      <c r="J8937" s="54"/>
      <c r="L8937" s="56"/>
    </row>
    <row r="8938" spans="10:12" x14ac:dyDescent="0.25">
      <c r="J8938" s="54"/>
      <c r="L8938" s="56"/>
    </row>
    <row r="8939" spans="10:12" x14ac:dyDescent="0.25">
      <c r="J8939" s="54"/>
      <c r="L8939" s="56"/>
    </row>
    <row r="8940" spans="10:12" x14ac:dyDescent="0.25">
      <c r="J8940" s="54"/>
      <c r="L8940" s="56"/>
    </row>
    <row r="8941" spans="10:12" x14ac:dyDescent="0.25">
      <c r="J8941" s="54"/>
      <c r="L8941" s="56"/>
    </row>
    <row r="8942" spans="10:12" x14ac:dyDescent="0.25">
      <c r="J8942" s="54"/>
      <c r="L8942" s="56"/>
    </row>
    <row r="8943" spans="10:12" x14ac:dyDescent="0.25">
      <c r="J8943" s="54"/>
      <c r="L8943" s="56"/>
    </row>
    <row r="8944" spans="10:12" x14ac:dyDescent="0.25">
      <c r="J8944" s="54"/>
      <c r="L8944" s="56"/>
    </row>
    <row r="8945" spans="10:12" x14ac:dyDescent="0.25">
      <c r="J8945" s="54"/>
      <c r="L8945" s="56"/>
    </row>
    <row r="8946" spans="10:12" x14ac:dyDescent="0.25">
      <c r="J8946" s="54"/>
      <c r="L8946" s="56"/>
    </row>
    <row r="8947" spans="10:12" x14ac:dyDescent="0.25">
      <c r="J8947" s="54"/>
      <c r="L8947" s="56"/>
    </row>
    <row r="8948" spans="10:12" x14ac:dyDescent="0.25">
      <c r="J8948" s="54"/>
      <c r="L8948" s="56"/>
    </row>
    <row r="8949" spans="10:12" x14ac:dyDescent="0.25">
      <c r="J8949" s="54"/>
      <c r="L8949" s="56"/>
    </row>
    <row r="8950" spans="10:12" x14ac:dyDescent="0.25">
      <c r="J8950" s="54"/>
      <c r="L8950" s="56"/>
    </row>
    <row r="8951" spans="10:12" x14ac:dyDescent="0.25">
      <c r="J8951" s="54"/>
      <c r="L8951" s="56"/>
    </row>
    <row r="8952" spans="10:12" x14ac:dyDescent="0.25">
      <c r="J8952" s="54"/>
      <c r="L8952" s="56"/>
    </row>
    <row r="8953" spans="10:12" x14ac:dyDescent="0.25">
      <c r="J8953" s="54"/>
      <c r="L8953" s="56"/>
    </row>
    <row r="8954" spans="10:12" x14ac:dyDescent="0.25">
      <c r="J8954" s="54"/>
      <c r="L8954" s="56"/>
    </row>
    <row r="8955" spans="10:12" x14ac:dyDescent="0.25">
      <c r="J8955" s="54"/>
      <c r="L8955" s="56"/>
    </row>
    <row r="8956" spans="10:12" x14ac:dyDescent="0.25">
      <c r="J8956" s="54"/>
      <c r="L8956" s="56"/>
    </row>
    <row r="8957" spans="10:12" x14ac:dyDescent="0.25">
      <c r="J8957" s="54"/>
      <c r="L8957" s="56"/>
    </row>
    <row r="8958" spans="10:12" x14ac:dyDescent="0.25">
      <c r="J8958" s="54"/>
      <c r="L8958" s="56"/>
    </row>
    <row r="8959" spans="10:12" x14ac:dyDescent="0.25">
      <c r="J8959" s="54"/>
      <c r="L8959" s="56"/>
    </row>
    <row r="8960" spans="10:12" x14ac:dyDescent="0.25">
      <c r="J8960" s="54"/>
      <c r="L8960" s="56"/>
    </row>
    <row r="8961" spans="10:12" x14ac:dyDescent="0.25">
      <c r="J8961" s="54"/>
      <c r="L8961" s="56"/>
    </row>
    <row r="8962" spans="10:12" x14ac:dyDescent="0.25">
      <c r="J8962" s="54"/>
      <c r="L8962" s="56"/>
    </row>
    <row r="8963" spans="10:12" x14ac:dyDescent="0.25">
      <c r="J8963" s="54"/>
      <c r="L8963" s="56"/>
    </row>
    <row r="8964" spans="10:12" x14ac:dyDescent="0.25">
      <c r="J8964" s="54"/>
      <c r="L8964" s="56"/>
    </row>
    <row r="8965" spans="10:12" x14ac:dyDescent="0.25">
      <c r="J8965" s="54"/>
      <c r="L8965" s="56"/>
    </row>
    <row r="8966" spans="10:12" x14ac:dyDescent="0.25">
      <c r="J8966" s="54"/>
      <c r="L8966" s="56"/>
    </row>
    <row r="8967" spans="10:12" x14ac:dyDescent="0.25">
      <c r="J8967" s="54"/>
      <c r="L8967" s="56"/>
    </row>
    <row r="8968" spans="10:12" x14ac:dyDescent="0.25">
      <c r="J8968" s="54"/>
      <c r="L8968" s="56"/>
    </row>
    <row r="8969" spans="10:12" x14ac:dyDescent="0.25">
      <c r="J8969" s="54"/>
      <c r="L8969" s="56"/>
    </row>
    <row r="8970" spans="10:12" x14ac:dyDescent="0.25">
      <c r="J8970" s="54"/>
      <c r="L8970" s="56"/>
    </row>
    <row r="8971" spans="10:12" x14ac:dyDescent="0.25">
      <c r="J8971" s="54"/>
      <c r="L8971" s="56"/>
    </row>
    <row r="8972" spans="10:12" x14ac:dyDescent="0.25">
      <c r="J8972" s="54"/>
      <c r="L8972" s="56"/>
    </row>
    <row r="8973" spans="10:12" x14ac:dyDescent="0.25">
      <c r="J8973" s="54"/>
      <c r="L8973" s="56"/>
    </row>
    <row r="8974" spans="10:12" x14ac:dyDescent="0.25">
      <c r="J8974" s="54"/>
      <c r="L8974" s="56"/>
    </row>
    <row r="8975" spans="10:12" x14ac:dyDescent="0.25">
      <c r="J8975" s="54"/>
      <c r="L8975" s="56"/>
    </row>
    <row r="8976" spans="10:12" x14ac:dyDescent="0.25">
      <c r="J8976" s="54"/>
      <c r="L8976" s="56"/>
    </row>
    <row r="8977" spans="10:12" x14ac:dyDescent="0.25">
      <c r="J8977" s="54"/>
      <c r="L8977" s="56"/>
    </row>
    <row r="8978" spans="10:12" x14ac:dyDescent="0.25">
      <c r="J8978" s="54"/>
      <c r="L8978" s="56"/>
    </row>
    <row r="8979" spans="10:12" x14ac:dyDescent="0.25">
      <c r="J8979" s="54"/>
      <c r="L8979" s="56"/>
    </row>
    <row r="8980" spans="10:12" x14ac:dyDescent="0.25">
      <c r="J8980" s="54"/>
      <c r="L8980" s="56"/>
    </row>
    <row r="8981" spans="10:12" x14ac:dyDescent="0.25">
      <c r="J8981" s="54"/>
      <c r="L8981" s="56"/>
    </row>
    <row r="8982" spans="10:12" x14ac:dyDescent="0.25">
      <c r="J8982" s="54"/>
      <c r="L8982" s="56"/>
    </row>
    <row r="8983" spans="10:12" x14ac:dyDescent="0.25">
      <c r="J8983" s="54"/>
      <c r="L8983" s="56"/>
    </row>
    <row r="8984" spans="10:12" x14ac:dyDescent="0.25">
      <c r="J8984" s="54"/>
      <c r="L8984" s="56"/>
    </row>
    <row r="8985" spans="10:12" x14ac:dyDescent="0.25">
      <c r="J8985" s="54"/>
      <c r="L8985" s="56"/>
    </row>
    <row r="8986" spans="10:12" x14ac:dyDescent="0.25">
      <c r="J8986" s="54"/>
      <c r="L8986" s="56"/>
    </row>
    <row r="8987" spans="10:12" x14ac:dyDescent="0.25">
      <c r="J8987" s="54"/>
      <c r="L8987" s="56"/>
    </row>
    <row r="8988" spans="10:12" x14ac:dyDescent="0.25">
      <c r="J8988" s="54"/>
      <c r="L8988" s="56"/>
    </row>
    <row r="8989" spans="10:12" x14ac:dyDescent="0.25">
      <c r="J8989" s="54"/>
      <c r="L8989" s="56"/>
    </row>
    <row r="8990" spans="10:12" x14ac:dyDescent="0.25">
      <c r="J8990" s="54"/>
      <c r="L8990" s="56"/>
    </row>
    <row r="8991" spans="10:12" x14ac:dyDescent="0.25">
      <c r="J8991" s="54"/>
      <c r="L8991" s="56"/>
    </row>
    <row r="8992" spans="10:12" x14ac:dyDescent="0.25">
      <c r="J8992" s="54"/>
      <c r="L8992" s="56"/>
    </row>
    <row r="8993" spans="10:12" x14ac:dyDescent="0.25">
      <c r="J8993" s="54"/>
      <c r="L8993" s="56"/>
    </row>
    <row r="8994" spans="10:12" x14ac:dyDescent="0.25">
      <c r="J8994" s="54"/>
      <c r="L8994" s="56"/>
    </row>
    <row r="8995" spans="10:12" x14ac:dyDescent="0.25">
      <c r="J8995" s="54"/>
      <c r="L8995" s="56"/>
    </row>
    <row r="8996" spans="10:12" x14ac:dyDescent="0.25">
      <c r="J8996" s="54"/>
      <c r="L8996" s="56"/>
    </row>
    <row r="8997" spans="10:12" x14ac:dyDescent="0.25">
      <c r="J8997" s="54"/>
      <c r="L8997" s="56"/>
    </row>
    <row r="8998" spans="10:12" x14ac:dyDescent="0.25">
      <c r="J8998" s="54"/>
      <c r="L8998" s="56"/>
    </row>
    <row r="8999" spans="10:12" x14ac:dyDescent="0.25">
      <c r="J8999" s="54"/>
      <c r="L8999" s="56"/>
    </row>
    <row r="9000" spans="10:12" x14ac:dyDescent="0.25">
      <c r="J9000" s="54"/>
      <c r="L9000" s="56"/>
    </row>
    <row r="9001" spans="10:12" x14ac:dyDescent="0.25">
      <c r="J9001" s="54"/>
      <c r="L9001" s="56"/>
    </row>
    <row r="9002" spans="10:12" x14ac:dyDescent="0.25">
      <c r="J9002" s="54"/>
      <c r="L9002" s="56"/>
    </row>
    <row r="9003" spans="10:12" x14ac:dyDescent="0.25">
      <c r="J9003" s="54"/>
      <c r="L9003" s="56"/>
    </row>
    <row r="9004" spans="10:12" x14ac:dyDescent="0.25">
      <c r="J9004" s="54"/>
      <c r="L9004" s="56"/>
    </row>
    <row r="9005" spans="10:12" x14ac:dyDescent="0.25">
      <c r="J9005" s="54"/>
      <c r="L9005" s="56"/>
    </row>
    <row r="9006" spans="10:12" x14ac:dyDescent="0.25">
      <c r="J9006" s="54"/>
      <c r="L9006" s="56"/>
    </row>
    <row r="9007" spans="10:12" x14ac:dyDescent="0.25">
      <c r="J9007" s="54"/>
      <c r="L9007" s="56"/>
    </row>
    <row r="9008" spans="10:12" x14ac:dyDescent="0.25">
      <c r="J9008" s="54"/>
      <c r="L9008" s="56"/>
    </row>
    <row r="9009" spans="10:12" x14ac:dyDescent="0.25">
      <c r="J9009" s="54"/>
      <c r="L9009" s="56"/>
    </row>
    <row r="9010" spans="10:12" x14ac:dyDescent="0.25">
      <c r="J9010" s="54"/>
      <c r="L9010" s="56"/>
    </row>
    <row r="9011" spans="10:12" x14ac:dyDescent="0.25">
      <c r="J9011" s="54"/>
      <c r="L9011" s="56"/>
    </row>
    <row r="9012" spans="10:12" x14ac:dyDescent="0.25">
      <c r="J9012" s="54"/>
      <c r="L9012" s="56"/>
    </row>
    <row r="9013" spans="10:12" x14ac:dyDescent="0.25">
      <c r="J9013" s="54"/>
      <c r="L9013" s="56"/>
    </row>
    <row r="9014" spans="10:12" x14ac:dyDescent="0.25">
      <c r="J9014" s="54"/>
      <c r="L9014" s="56"/>
    </row>
    <row r="9015" spans="10:12" x14ac:dyDescent="0.25">
      <c r="J9015" s="54"/>
      <c r="L9015" s="56"/>
    </row>
    <row r="9016" spans="10:12" x14ac:dyDescent="0.25">
      <c r="J9016" s="54"/>
      <c r="L9016" s="56"/>
    </row>
    <row r="9017" spans="10:12" x14ac:dyDescent="0.25">
      <c r="J9017" s="54"/>
      <c r="L9017" s="56"/>
    </row>
    <row r="9018" spans="10:12" x14ac:dyDescent="0.25">
      <c r="J9018" s="54"/>
      <c r="L9018" s="56"/>
    </row>
    <row r="9019" spans="10:12" x14ac:dyDescent="0.25">
      <c r="J9019" s="54"/>
      <c r="L9019" s="56"/>
    </row>
    <row r="9020" spans="10:12" x14ac:dyDescent="0.25">
      <c r="J9020" s="54"/>
      <c r="L9020" s="56"/>
    </row>
    <row r="9021" spans="10:12" x14ac:dyDescent="0.25">
      <c r="J9021" s="54"/>
      <c r="L9021" s="56"/>
    </row>
    <row r="9022" spans="10:12" x14ac:dyDescent="0.25">
      <c r="J9022" s="54"/>
      <c r="L9022" s="56"/>
    </row>
    <row r="9023" spans="10:12" x14ac:dyDescent="0.25">
      <c r="J9023" s="54"/>
      <c r="L9023" s="56"/>
    </row>
    <row r="9024" spans="10:12" x14ac:dyDescent="0.25">
      <c r="J9024" s="54"/>
      <c r="L9024" s="56"/>
    </row>
    <row r="9025" spans="10:12" x14ac:dyDescent="0.25">
      <c r="J9025" s="54"/>
      <c r="L9025" s="56"/>
    </row>
    <row r="9026" spans="10:12" x14ac:dyDescent="0.25">
      <c r="J9026" s="54"/>
      <c r="L9026" s="56"/>
    </row>
    <row r="9027" spans="10:12" x14ac:dyDescent="0.25">
      <c r="J9027" s="54"/>
      <c r="L9027" s="56"/>
    </row>
    <row r="9028" spans="10:12" x14ac:dyDescent="0.25">
      <c r="J9028" s="54"/>
      <c r="L9028" s="56"/>
    </row>
    <row r="9029" spans="10:12" x14ac:dyDescent="0.25">
      <c r="J9029" s="54"/>
      <c r="L9029" s="56"/>
    </row>
    <row r="9030" spans="10:12" x14ac:dyDescent="0.25">
      <c r="J9030" s="54"/>
      <c r="L9030" s="56"/>
    </row>
    <row r="9031" spans="10:12" x14ac:dyDescent="0.25">
      <c r="J9031" s="54"/>
      <c r="L9031" s="56"/>
    </row>
    <row r="9032" spans="10:12" x14ac:dyDescent="0.25">
      <c r="J9032" s="54"/>
      <c r="L9032" s="56"/>
    </row>
    <row r="9033" spans="10:12" x14ac:dyDescent="0.25">
      <c r="J9033" s="54"/>
      <c r="L9033" s="56"/>
    </row>
    <row r="9034" spans="10:12" x14ac:dyDescent="0.25">
      <c r="J9034" s="54"/>
      <c r="L9034" s="56"/>
    </row>
    <row r="9035" spans="10:12" x14ac:dyDescent="0.25">
      <c r="J9035" s="54"/>
      <c r="L9035" s="56"/>
    </row>
    <row r="9036" spans="10:12" x14ac:dyDescent="0.25">
      <c r="J9036" s="54"/>
      <c r="L9036" s="56"/>
    </row>
    <row r="9037" spans="10:12" x14ac:dyDescent="0.25">
      <c r="J9037" s="54"/>
      <c r="L9037" s="56"/>
    </row>
    <row r="9038" spans="10:12" x14ac:dyDescent="0.25">
      <c r="J9038" s="54"/>
      <c r="L9038" s="56"/>
    </row>
    <row r="9039" spans="10:12" x14ac:dyDescent="0.25">
      <c r="J9039" s="54"/>
      <c r="L9039" s="56"/>
    </row>
    <row r="9040" spans="10:12" x14ac:dyDescent="0.25">
      <c r="J9040" s="54"/>
      <c r="L9040" s="56"/>
    </row>
    <row r="9041" spans="10:12" x14ac:dyDescent="0.25">
      <c r="J9041" s="54"/>
      <c r="L9041" s="56"/>
    </row>
    <row r="9042" spans="10:12" x14ac:dyDescent="0.25">
      <c r="J9042" s="54"/>
      <c r="L9042" s="56"/>
    </row>
    <row r="9043" spans="10:12" x14ac:dyDescent="0.25">
      <c r="J9043" s="54"/>
      <c r="L9043" s="56"/>
    </row>
    <row r="9044" spans="10:12" x14ac:dyDescent="0.25">
      <c r="J9044" s="54"/>
      <c r="L9044" s="56"/>
    </row>
    <row r="9045" spans="10:12" x14ac:dyDescent="0.25">
      <c r="J9045" s="54"/>
      <c r="L9045" s="56"/>
    </row>
    <row r="9046" spans="10:12" x14ac:dyDescent="0.25">
      <c r="J9046" s="54"/>
      <c r="L9046" s="56"/>
    </row>
    <row r="9047" spans="10:12" x14ac:dyDescent="0.25">
      <c r="J9047" s="54"/>
      <c r="L9047" s="56"/>
    </row>
    <row r="9048" spans="10:12" x14ac:dyDescent="0.25">
      <c r="J9048" s="54"/>
      <c r="L9048" s="56"/>
    </row>
    <row r="9049" spans="10:12" x14ac:dyDescent="0.25">
      <c r="J9049" s="54"/>
      <c r="L9049" s="56"/>
    </row>
    <row r="9050" spans="10:12" x14ac:dyDescent="0.25">
      <c r="J9050" s="54"/>
      <c r="L9050" s="56"/>
    </row>
    <row r="9051" spans="10:12" x14ac:dyDescent="0.25">
      <c r="J9051" s="54"/>
      <c r="L9051" s="56"/>
    </row>
    <row r="9052" spans="10:12" x14ac:dyDescent="0.25">
      <c r="J9052" s="54"/>
      <c r="L9052" s="56"/>
    </row>
    <row r="9053" spans="10:12" x14ac:dyDescent="0.25">
      <c r="J9053" s="54"/>
      <c r="L9053" s="56"/>
    </row>
    <row r="9054" spans="10:12" x14ac:dyDescent="0.25">
      <c r="J9054" s="54"/>
      <c r="L9054" s="56"/>
    </row>
    <row r="9055" spans="10:12" x14ac:dyDescent="0.25">
      <c r="J9055" s="54"/>
      <c r="L9055" s="56"/>
    </row>
    <row r="9056" spans="10:12" x14ac:dyDescent="0.25">
      <c r="J9056" s="54"/>
      <c r="L9056" s="56"/>
    </row>
    <row r="9057" spans="10:12" x14ac:dyDescent="0.25">
      <c r="J9057" s="54"/>
      <c r="L9057" s="56"/>
    </row>
    <row r="9058" spans="10:12" x14ac:dyDescent="0.25">
      <c r="J9058" s="54"/>
      <c r="L9058" s="56"/>
    </row>
    <row r="9059" spans="10:12" x14ac:dyDescent="0.25">
      <c r="J9059" s="54"/>
      <c r="L9059" s="56"/>
    </row>
    <row r="9060" spans="10:12" x14ac:dyDescent="0.25">
      <c r="J9060" s="54"/>
      <c r="L9060" s="56"/>
    </row>
    <row r="9061" spans="10:12" x14ac:dyDescent="0.25">
      <c r="J9061" s="54"/>
      <c r="L9061" s="56"/>
    </row>
    <row r="9062" spans="10:12" x14ac:dyDescent="0.25">
      <c r="J9062" s="54"/>
      <c r="L9062" s="56"/>
    </row>
    <row r="9063" spans="10:12" x14ac:dyDescent="0.25">
      <c r="J9063" s="54"/>
      <c r="L9063" s="56"/>
    </row>
    <row r="9064" spans="10:12" x14ac:dyDescent="0.25">
      <c r="J9064" s="54"/>
      <c r="L9064" s="56"/>
    </row>
    <row r="9065" spans="10:12" x14ac:dyDescent="0.25">
      <c r="J9065" s="54"/>
      <c r="L9065" s="56"/>
    </row>
    <row r="9066" spans="10:12" x14ac:dyDescent="0.25">
      <c r="J9066" s="54"/>
      <c r="L9066" s="56"/>
    </row>
    <row r="9067" spans="10:12" x14ac:dyDescent="0.25">
      <c r="J9067" s="54"/>
      <c r="L9067" s="56"/>
    </row>
    <row r="9068" spans="10:12" x14ac:dyDescent="0.25">
      <c r="J9068" s="54"/>
      <c r="L9068" s="56"/>
    </row>
    <row r="9069" spans="10:12" x14ac:dyDescent="0.25">
      <c r="J9069" s="54"/>
      <c r="L9069" s="56"/>
    </row>
    <row r="9070" spans="10:12" x14ac:dyDescent="0.25">
      <c r="J9070" s="54"/>
      <c r="L9070" s="56"/>
    </row>
    <row r="9071" spans="10:12" x14ac:dyDescent="0.25">
      <c r="J9071" s="54"/>
      <c r="L9071" s="56"/>
    </row>
    <row r="9072" spans="10:12" x14ac:dyDescent="0.25">
      <c r="J9072" s="54"/>
      <c r="L9072" s="56"/>
    </row>
    <row r="9073" spans="10:12" x14ac:dyDescent="0.25">
      <c r="J9073" s="54"/>
      <c r="L9073" s="56"/>
    </row>
    <row r="9074" spans="10:12" x14ac:dyDescent="0.25">
      <c r="J9074" s="54"/>
      <c r="L9074" s="56"/>
    </row>
    <row r="9075" spans="10:12" x14ac:dyDescent="0.25">
      <c r="J9075" s="54"/>
      <c r="L9075" s="56"/>
    </row>
    <row r="9076" spans="10:12" x14ac:dyDescent="0.25">
      <c r="J9076" s="54"/>
      <c r="L9076" s="56"/>
    </row>
    <row r="9077" spans="10:12" x14ac:dyDescent="0.25">
      <c r="J9077" s="54"/>
      <c r="L9077" s="56"/>
    </row>
    <row r="9078" spans="10:12" x14ac:dyDescent="0.25">
      <c r="J9078" s="54"/>
      <c r="L9078" s="56"/>
    </row>
    <row r="9079" spans="10:12" x14ac:dyDescent="0.25">
      <c r="J9079" s="54"/>
      <c r="L9079" s="56"/>
    </row>
    <row r="9080" spans="10:12" x14ac:dyDescent="0.25">
      <c r="J9080" s="54"/>
      <c r="L9080" s="56"/>
    </row>
    <row r="9081" spans="10:12" x14ac:dyDescent="0.25">
      <c r="J9081" s="54"/>
      <c r="L9081" s="56"/>
    </row>
    <row r="9082" spans="10:12" x14ac:dyDescent="0.25">
      <c r="J9082" s="54"/>
      <c r="L9082" s="56"/>
    </row>
    <row r="9083" spans="10:12" x14ac:dyDescent="0.25">
      <c r="J9083" s="54"/>
      <c r="L9083" s="56"/>
    </row>
    <row r="9084" spans="10:12" x14ac:dyDescent="0.25">
      <c r="J9084" s="54"/>
      <c r="L9084" s="56"/>
    </row>
    <row r="9085" spans="10:12" x14ac:dyDescent="0.25">
      <c r="J9085" s="54"/>
      <c r="L9085" s="56"/>
    </row>
    <row r="9086" spans="10:12" x14ac:dyDescent="0.25">
      <c r="J9086" s="54"/>
      <c r="L9086" s="56"/>
    </row>
    <row r="9087" spans="10:12" x14ac:dyDescent="0.25">
      <c r="J9087" s="54"/>
      <c r="L9087" s="56"/>
    </row>
    <row r="9088" spans="10:12" x14ac:dyDescent="0.25">
      <c r="J9088" s="54"/>
      <c r="L9088" s="56"/>
    </row>
    <row r="9089" spans="10:12" x14ac:dyDescent="0.25">
      <c r="J9089" s="54"/>
      <c r="L9089" s="56"/>
    </row>
    <row r="9090" spans="10:12" x14ac:dyDescent="0.25">
      <c r="J9090" s="54"/>
      <c r="L9090" s="56"/>
    </row>
    <row r="9091" spans="10:12" x14ac:dyDescent="0.25">
      <c r="J9091" s="54"/>
      <c r="L9091" s="56"/>
    </row>
    <row r="9092" spans="10:12" x14ac:dyDescent="0.25">
      <c r="J9092" s="54"/>
      <c r="L9092" s="56"/>
    </row>
    <row r="9093" spans="10:12" x14ac:dyDescent="0.25">
      <c r="J9093" s="54"/>
      <c r="L9093" s="56"/>
    </row>
    <row r="9094" spans="10:12" x14ac:dyDescent="0.25">
      <c r="J9094" s="54"/>
      <c r="L9094" s="56"/>
    </row>
    <row r="9095" spans="10:12" x14ac:dyDescent="0.25">
      <c r="J9095" s="54"/>
      <c r="L9095" s="56"/>
    </row>
    <row r="9096" spans="10:12" x14ac:dyDescent="0.25">
      <c r="J9096" s="54"/>
      <c r="L9096" s="56"/>
    </row>
    <row r="9097" spans="10:12" x14ac:dyDescent="0.25">
      <c r="J9097" s="54"/>
      <c r="L9097" s="56"/>
    </row>
    <row r="9098" spans="10:12" x14ac:dyDescent="0.25">
      <c r="J9098" s="54"/>
      <c r="L9098" s="56"/>
    </row>
    <row r="9099" spans="10:12" x14ac:dyDescent="0.25">
      <c r="J9099" s="54"/>
      <c r="L9099" s="56"/>
    </row>
    <row r="9100" spans="10:12" x14ac:dyDescent="0.25">
      <c r="J9100" s="54"/>
      <c r="L9100" s="56"/>
    </row>
    <row r="9101" spans="10:12" x14ac:dyDescent="0.25">
      <c r="J9101" s="54"/>
      <c r="L9101" s="56"/>
    </row>
    <row r="9102" spans="10:12" x14ac:dyDescent="0.25">
      <c r="J9102" s="54"/>
      <c r="L9102" s="56"/>
    </row>
    <row r="9103" spans="10:12" x14ac:dyDescent="0.25">
      <c r="J9103" s="54"/>
      <c r="L9103" s="56"/>
    </row>
    <row r="9104" spans="10:12" x14ac:dyDescent="0.25">
      <c r="J9104" s="54"/>
      <c r="L9104" s="56"/>
    </row>
    <row r="9105" spans="10:12" x14ac:dyDescent="0.25">
      <c r="J9105" s="54"/>
      <c r="L9105" s="56"/>
    </row>
    <row r="9106" spans="10:12" x14ac:dyDescent="0.25">
      <c r="J9106" s="54"/>
      <c r="L9106" s="56"/>
    </row>
    <row r="9107" spans="10:12" x14ac:dyDescent="0.25">
      <c r="J9107" s="54"/>
      <c r="L9107" s="56"/>
    </row>
    <row r="9108" spans="10:12" x14ac:dyDescent="0.25">
      <c r="J9108" s="54"/>
      <c r="L9108" s="56"/>
    </row>
    <row r="9109" spans="10:12" x14ac:dyDescent="0.25">
      <c r="J9109" s="54"/>
      <c r="L9109" s="56"/>
    </row>
    <row r="9110" spans="10:12" x14ac:dyDescent="0.25">
      <c r="J9110" s="54"/>
      <c r="L9110" s="56"/>
    </row>
    <row r="9111" spans="10:12" x14ac:dyDescent="0.25">
      <c r="J9111" s="54"/>
      <c r="L9111" s="56"/>
    </row>
    <row r="9112" spans="10:12" x14ac:dyDescent="0.25">
      <c r="J9112" s="54"/>
      <c r="L9112" s="56"/>
    </row>
    <row r="9113" spans="10:12" x14ac:dyDescent="0.25">
      <c r="J9113" s="54"/>
      <c r="L9113" s="56"/>
    </row>
    <row r="9114" spans="10:12" x14ac:dyDescent="0.25">
      <c r="J9114" s="54"/>
      <c r="L9114" s="56"/>
    </row>
    <row r="9115" spans="10:12" x14ac:dyDescent="0.25">
      <c r="J9115" s="54"/>
      <c r="L9115" s="56"/>
    </row>
    <row r="9116" spans="10:12" x14ac:dyDescent="0.25">
      <c r="J9116" s="54"/>
      <c r="L9116" s="56"/>
    </row>
    <row r="9117" spans="10:12" x14ac:dyDescent="0.25">
      <c r="J9117" s="54"/>
      <c r="L9117" s="56"/>
    </row>
    <row r="9118" spans="10:12" x14ac:dyDescent="0.25">
      <c r="J9118" s="54"/>
      <c r="L9118" s="56"/>
    </row>
    <row r="9119" spans="10:12" x14ac:dyDescent="0.25">
      <c r="J9119" s="54"/>
      <c r="L9119" s="56"/>
    </row>
    <row r="9120" spans="10:12" x14ac:dyDescent="0.25">
      <c r="J9120" s="54"/>
      <c r="L9120" s="56"/>
    </row>
    <row r="9121" spans="10:12" x14ac:dyDescent="0.25">
      <c r="J9121" s="54"/>
      <c r="L9121" s="56"/>
    </row>
    <row r="9122" spans="10:12" x14ac:dyDescent="0.25">
      <c r="J9122" s="54"/>
      <c r="L9122" s="56"/>
    </row>
    <row r="9123" spans="10:12" x14ac:dyDescent="0.25">
      <c r="J9123" s="54"/>
      <c r="L9123" s="56"/>
    </row>
    <row r="9124" spans="10:12" x14ac:dyDescent="0.25">
      <c r="J9124" s="54"/>
      <c r="L9124" s="56"/>
    </row>
    <row r="9125" spans="10:12" x14ac:dyDescent="0.25">
      <c r="J9125" s="54"/>
      <c r="L9125" s="56"/>
    </row>
    <row r="9126" spans="10:12" x14ac:dyDescent="0.25">
      <c r="J9126" s="54"/>
      <c r="L9126" s="56"/>
    </row>
    <row r="9127" spans="10:12" x14ac:dyDescent="0.25">
      <c r="J9127" s="54"/>
      <c r="L9127" s="56"/>
    </row>
    <row r="9128" spans="10:12" x14ac:dyDescent="0.25">
      <c r="J9128" s="54"/>
      <c r="L9128" s="56"/>
    </row>
    <row r="9129" spans="10:12" x14ac:dyDescent="0.25">
      <c r="J9129" s="54"/>
      <c r="L9129" s="56"/>
    </row>
    <row r="9130" spans="10:12" x14ac:dyDescent="0.25">
      <c r="J9130" s="54"/>
      <c r="L9130" s="56"/>
    </row>
    <row r="9131" spans="10:12" x14ac:dyDescent="0.25">
      <c r="J9131" s="54"/>
      <c r="L9131" s="56"/>
    </row>
    <row r="9132" spans="10:12" x14ac:dyDescent="0.25">
      <c r="J9132" s="54"/>
      <c r="L9132" s="56"/>
    </row>
    <row r="9133" spans="10:12" x14ac:dyDescent="0.25">
      <c r="J9133" s="54"/>
      <c r="L9133" s="56"/>
    </row>
    <row r="9134" spans="10:12" x14ac:dyDescent="0.25">
      <c r="J9134" s="54"/>
      <c r="L9134" s="56"/>
    </row>
    <row r="9135" spans="10:12" x14ac:dyDescent="0.25">
      <c r="J9135" s="54"/>
      <c r="L9135" s="56"/>
    </row>
    <row r="9136" spans="10:12" x14ac:dyDescent="0.25">
      <c r="J9136" s="54"/>
      <c r="L9136" s="56"/>
    </row>
    <row r="9137" spans="10:12" x14ac:dyDescent="0.25">
      <c r="J9137" s="54"/>
      <c r="L9137" s="56"/>
    </row>
    <row r="9138" spans="10:12" x14ac:dyDescent="0.25">
      <c r="J9138" s="54"/>
      <c r="L9138" s="56"/>
    </row>
    <row r="9139" spans="10:12" x14ac:dyDescent="0.25">
      <c r="J9139" s="54"/>
      <c r="L9139" s="56"/>
    </row>
    <row r="9140" spans="10:12" x14ac:dyDescent="0.25">
      <c r="J9140" s="54"/>
      <c r="L9140" s="56"/>
    </row>
    <row r="9141" spans="10:12" x14ac:dyDescent="0.25">
      <c r="J9141" s="54"/>
      <c r="L9141" s="56"/>
    </row>
    <row r="9142" spans="10:12" x14ac:dyDescent="0.25">
      <c r="J9142" s="54"/>
      <c r="L9142" s="56"/>
    </row>
    <row r="9143" spans="10:12" x14ac:dyDescent="0.25">
      <c r="J9143" s="54"/>
      <c r="L9143" s="56"/>
    </row>
    <row r="9144" spans="10:12" x14ac:dyDescent="0.25">
      <c r="J9144" s="54"/>
      <c r="L9144" s="56"/>
    </row>
    <row r="9145" spans="10:12" x14ac:dyDescent="0.25">
      <c r="J9145" s="54"/>
      <c r="L9145" s="56"/>
    </row>
    <row r="9146" spans="10:12" x14ac:dyDescent="0.25">
      <c r="J9146" s="54"/>
      <c r="L9146" s="56"/>
    </row>
    <row r="9147" spans="10:12" x14ac:dyDescent="0.25">
      <c r="J9147" s="54"/>
      <c r="L9147" s="56"/>
    </row>
    <row r="9148" spans="10:12" x14ac:dyDescent="0.25">
      <c r="J9148" s="54"/>
      <c r="L9148" s="56"/>
    </row>
    <row r="9149" spans="10:12" x14ac:dyDescent="0.25">
      <c r="J9149" s="54"/>
      <c r="L9149" s="56"/>
    </row>
    <row r="9150" spans="10:12" x14ac:dyDescent="0.25">
      <c r="J9150" s="54"/>
      <c r="L9150" s="56"/>
    </row>
    <row r="9151" spans="10:12" x14ac:dyDescent="0.25">
      <c r="J9151" s="54"/>
      <c r="L9151" s="56"/>
    </row>
    <row r="9152" spans="10:12" x14ac:dyDescent="0.25">
      <c r="J9152" s="54"/>
      <c r="L9152" s="56"/>
    </row>
    <row r="9153" spans="10:12" x14ac:dyDescent="0.25">
      <c r="J9153" s="54"/>
      <c r="L9153" s="56"/>
    </row>
    <row r="9154" spans="10:12" x14ac:dyDescent="0.25">
      <c r="J9154" s="54"/>
      <c r="L9154" s="56"/>
    </row>
    <row r="9155" spans="10:12" x14ac:dyDescent="0.25">
      <c r="J9155" s="54"/>
      <c r="L9155" s="56"/>
    </row>
    <row r="9156" spans="10:12" x14ac:dyDescent="0.25">
      <c r="J9156" s="54"/>
      <c r="L9156" s="56"/>
    </row>
    <row r="9157" spans="10:12" x14ac:dyDescent="0.25">
      <c r="J9157" s="54"/>
      <c r="L9157" s="56"/>
    </row>
    <row r="9158" spans="10:12" x14ac:dyDescent="0.25">
      <c r="J9158" s="54"/>
      <c r="L9158" s="56"/>
    </row>
    <row r="9159" spans="10:12" x14ac:dyDescent="0.25">
      <c r="J9159" s="54"/>
      <c r="L9159" s="56"/>
    </row>
    <row r="9160" spans="10:12" x14ac:dyDescent="0.25">
      <c r="J9160" s="54"/>
      <c r="L9160" s="56"/>
    </row>
    <row r="9161" spans="10:12" x14ac:dyDescent="0.25">
      <c r="J9161" s="54"/>
      <c r="L9161" s="56"/>
    </row>
    <row r="9162" spans="10:12" x14ac:dyDescent="0.25">
      <c r="J9162" s="54"/>
      <c r="L9162" s="56"/>
    </row>
    <row r="9163" spans="10:12" x14ac:dyDescent="0.25">
      <c r="J9163" s="54"/>
      <c r="L9163" s="56"/>
    </row>
    <row r="9164" spans="10:12" x14ac:dyDescent="0.25">
      <c r="J9164" s="54"/>
      <c r="L9164" s="56"/>
    </row>
    <row r="9165" spans="10:12" x14ac:dyDescent="0.25">
      <c r="J9165" s="54"/>
      <c r="L9165" s="56"/>
    </row>
    <row r="9166" spans="10:12" x14ac:dyDescent="0.25">
      <c r="J9166" s="54"/>
      <c r="L9166" s="56"/>
    </row>
    <row r="9167" spans="10:12" x14ac:dyDescent="0.25">
      <c r="J9167" s="54"/>
      <c r="L9167" s="56"/>
    </row>
    <row r="9168" spans="10:12" x14ac:dyDescent="0.25">
      <c r="J9168" s="54"/>
      <c r="L9168" s="56"/>
    </row>
    <row r="9169" spans="10:12" x14ac:dyDescent="0.25">
      <c r="J9169" s="54"/>
      <c r="L9169" s="56"/>
    </row>
    <row r="9170" spans="10:12" x14ac:dyDescent="0.25">
      <c r="J9170" s="54"/>
      <c r="L9170" s="56"/>
    </row>
    <row r="9171" spans="10:12" x14ac:dyDescent="0.25">
      <c r="J9171" s="54"/>
      <c r="L9171" s="56"/>
    </row>
    <row r="9172" spans="10:12" x14ac:dyDescent="0.25">
      <c r="J9172" s="54"/>
      <c r="L9172" s="56"/>
    </row>
    <row r="9173" spans="10:12" x14ac:dyDescent="0.25">
      <c r="J9173" s="54"/>
      <c r="L9173" s="56"/>
    </row>
    <row r="9174" spans="10:12" x14ac:dyDescent="0.25">
      <c r="J9174" s="54"/>
      <c r="L9174" s="56"/>
    </row>
    <row r="9175" spans="10:12" x14ac:dyDescent="0.25">
      <c r="J9175" s="54"/>
      <c r="L9175" s="56"/>
    </row>
    <row r="9176" spans="10:12" x14ac:dyDescent="0.25">
      <c r="J9176" s="54"/>
      <c r="L9176" s="56"/>
    </row>
    <row r="9177" spans="10:12" x14ac:dyDescent="0.25">
      <c r="J9177" s="54"/>
      <c r="L9177" s="56"/>
    </row>
    <row r="9178" spans="10:12" x14ac:dyDescent="0.25">
      <c r="J9178" s="54"/>
      <c r="L9178" s="56"/>
    </row>
    <row r="9179" spans="10:12" x14ac:dyDescent="0.25">
      <c r="J9179" s="54"/>
      <c r="L9179" s="56"/>
    </row>
    <row r="9180" spans="10:12" x14ac:dyDescent="0.25">
      <c r="J9180" s="54"/>
      <c r="L9180" s="56"/>
    </row>
    <row r="9181" spans="10:12" x14ac:dyDescent="0.25">
      <c r="J9181" s="54"/>
      <c r="L9181" s="56"/>
    </row>
    <row r="9182" spans="10:12" x14ac:dyDescent="0.25">
      <c r="J9182" s="54"/>
      <c r="L9182" s="56"/>
    </row>
    <row r="9183" spans="10:12" x14ac:dyDescent="0.25">
      <c r="J9183" s="54"/>
      <c r="L9183" s="56"/>
    </row>
    <row r="9184" spans="10:12" x14ac:dyDescent="0.25">
      <c r="J9184" s="54"/>
      <c r="L9184" s="56"/>
    </row>
    <row r="9185" spans="10:12" x14ac:dyDescent="0.25">
      <c r="J9185" s="54"/>
      <c r="L9185" s="56"/>
    </row>
    <row r="9186" spans="10:12" x14ac:dyDescent="0.25">
      <c r="J9186" s="54"/>
      <c r="L9186" s="56"/>
    </row>
    <row r="9187" spans="10:12" x14ac:dyDescent="0.25">
      <c r="J9187" s="54"/>
      <c r="L9187" s="56"/>
    </row>
    <row r="9188" spans="10:12" x14ac:dyDescent="0.25">
      <c r="J9188" s="54"/>
      <c r="L9188" s="56"/>
    </row>
    <row r="9189" spans="10:12" x14ac:dyDescent="0.25">
      <c r="J9189" s="54"/>
      <c r="L9189" s="56"/>
    </row>
    <row r="9190" spans="10:12" x14ac:dyDescent="0.25">
      <c r="J9190" s="54"/>
      <c r="L9190" s="56"/>
    </row>
    <row r="9191" spans="10:12" x14ac:dyDescent="0.25">
      <c r="J9191" s="54"/>
      <c r="L9191" s="56"/>
    </row>
    <row r="9192" spans="10:12" x14ac:dyDescent="0.25">
      <c r="J9192" s="54"/>
      <c r="L9192" s="56"/>
    </row>
    <row r="9193" spans="10:12" x14ac:dyDescent="0.25">
      <c r="J9193" s="54"/>
      <c r="L9193" s="56"/>
    </row>
    <row r="9194" spans="10:12" x14ac:dyDescent="0.25">
      <c r="J9194" s="54"/>
      <c r="L9194" s="56"/>
    </row>
    <row r="9195" spans="10:12" x14ac:dyDescent="0.25">
      <c r="J9195" s="54"/>
      <c r="L9195" s="56"/>
    </row>
    <row r="9196" spans="10:12" x14ac:dyDescent="0.25">
      <c r="J9196" s="54"/>
      <c r="L9196" s="56"/>
    </row>
    <row r="9197" spans="10:12" x14ac:dyDescent="0.25">
      <c r="J9197" s="54"/>
      <c r="L9197" s="56"/>
    </row>
    <row r="9198" spans="10:12" x14ac:dyDescent="0.25">
      <c r="J9198" s="54"/>
      <c r="L9198" s="56"/>
    </row>
    <row r="9199" spans="10:12" x14ac:dyDescent="0.25">
      <c r="J9199" s="54"/>
      <c r="L9199" s="56"/>
    </row>
    <row r="9200" spans="10:12" x14ac:dyDescent="0.25">
      <c r="J9200" s="54"/>
      <c r="L9200" s="56"/>
    </row>
    <row r="9201" spans="10:12" x14ac:dyDescent="0.25">
      <c r="J9201" s="54"/>
      <c r="L9201" s="56"/>
    </row>
    <row r="9202" spans="10:12" x14ac:dyDescent="0.25">
      <c r="J9202" s="54"/>
      <c r="L9202" s="56"/>
    </row>
    <row r="9203" spans="10:12" x14ac:dyDescent="0.25">
      <c r="J9203" s="54"/>
      <c r="L9203" s="56"/>
    </row>
    <row r="9204" spans="10:12" x14ac:dyDescent="0.25">
      <c r="J9204" s="54"/>
      <c r="L9204" s="56"/>
    </row>
    <row r="9205" spans="10:12" x14ac:dyDescent="0.25">
      <c r="J9205" s="54"/>
      <c r="L9205" s="56"/>
    </row>
    <row r="9206" spans="10:12" x14ac:dyDescent="0.25">
      <c r="J9206" s="54"/>
      <c r="L9206" s="56"/>
    </row>
    <row r="9207" spans="10:12" x14ac:dyDescent="0.25">
      <c r="J9207" s="54"/>
      <c r="L9207" s="56"/>
    </row>
    <row r="9208" spans="10:12" x14ac:dyDescent="0.25">
      <c r="J9208" s="54"/>
      <c r="L9208" s="56"/>
    </row>
    <row r="9209" spans="10:12" x14ac:dyDescent="0.25">
      <c r="J9209" s="54"/>
      <c r="L9209" s="56"/>
    </row>
    <row r="9210" spans="10:12" x14ac:dyDescent="0.25">
      <c r="J9210" s="54"/>
      <c r="L9210" s="56"/>
    </row>
    <row r="9211" spans="10:12" x14ac:dyDescent="0.25">
      <c r="J9211" s="54"/>
      <c r="L9211" s="56"/>
    </row>
    <row r="9212" spans="10:12" x14ac:dyDescent="0.25">
      <c r="J9212" s="54"/>
      <c r="L9212" s="56"/>
    </row>
    <row r="9213" spans="10:12" x14ac:dyDescent="0.25">
      <c r="J9213" s="54"/>
      <c r="L9213" s="56"/>
    </row>
    <row r="9214" spans="10:12" x14ac:dyDescent="0.25">
      <c r="J9214" s="54"/>
      <c r="L9214" s="56"/>
    </row>
    <row r="9215" spans="10:12" x14ac:dyDescent="0.25">
      <c r="J9215" s="54"/>
      <c r="L9215" s="56"/>
    </row>
    <row r="9216" spans="10:12" x14ac:dyDescent="0.25">
      <c r="J9216" s="54"/>
      <c r="L9216" s="56"/>
    </row>
    <row r="9217" spans="10:12" x14ac:dyDescent="0.25">
      <c r="J9217" s="54"/>
      <c r="L9217" s="56"/>
    </row>
    <row r="9218" spans="10:12" x14ac:dyDescent="0.25">
      <c r="J9218" s="54"/>
      <c r="L9218" s="56"/>
    </row>
    <row r="9219" spans="10:12" x14ac:dyDescent="0.25">
      <c r="J9219" s="54"/>
      <c r="L9219" s="56"/>
    </row>
    <row r="9220" spans="10:12" x14ac:dyDescent="0.25">
      <c r="J9220" s="54"/>
      <c r="L9220" s="56"/>
    </row>
    <row r="9221" spans="10:12" x14ac:dyDescent="0.25">
      <c r="J9221" s="54"/>
      <c r="L9221" s="56"/>
    </row>
    <row r="9222" spans="10:12" x14ac:dyDescent="0.25">
      <c r="J9222" s="54"/>
      <c r="L9222" s="56"/>
    </row>
    <row r="9223" spans="10:12" x14ac:dyDescent="0.25">
      <c r="J9223" s="54"/>
      <c r="L9223" s="56"/>
    </row>
    <row r="9224" spans="10:12" x14ac:dyDescent="0.25">
      <c r="J9224" s="54"/>
      <c r="L9224" s="56"/>
    </row>
    <row r="9225" spans="10:12" x14ac:dyDescent="0.25">
      <c r="J9225" s="54"/>
      <c r="L9225" s="56"/>
    </row>
    <row r="9226" spans="10:12" x14ac:dyDescent="0.25">
      <c r="J9226" s="54"/>
      <c r="L9226" s="56"/>
    </row>
    <row r="9227" spans="10:12" x14ac:dyDescent="0.25">
      <c r="J9227" s="54"/>
      <c r="L9227" s="56"/>
    </row>
    <row r="9228" spans="10:12" x14ac:dyDescent="0.25">
      <c r="J9228" s="54"/>
      <c r="L9228" s="56"/>
    </row>
    <row r="9229" spans="10:12" x14ac:dyDescent="0.25">
      <c r="J9229" s="54"/>
      <c r="L9229" s="56"/>
    </row>
    <row r="9230" spans="10:12" x14ac:dyDescent="0.25">
      <c r="J9230" s="54"/>
      <c r="L9230" s="56"/>
    </row>
    <row r="9231" spans="10:12" x14ac:dyDescent="0.25">
      <c r="J9231" s="54"/>
      <c r="L9231" s="56"/>
    </row>
    <row r="9232" spans="10:12" x14ac:dyDescent="0.25">
      <c r="J9232" s="54"/>
      <c r="L9232" s="56"/>
    </row>
    <row r="9233" spans="10:12" x14ac:dyDescent="0.25">
      <c r="J9233" s="54"/>
      <c r="L9233" s="56"/>
    </row>
    <row r="9234" spans="10:12" x14ac:dyDescent="0.25">
      <c r="J9234" s="54"/>
      <c r="L9234" s="56"/>
    </row>
    <row r="9235" spans="10:12" x14ac:dyDescent="0.25">
      <c r="J9235" s="54"/>
      <c r="L9235" s="56"/>
    </row>
    <row r="9236" spans="10:12" x14ac:dyDescent="0.25">
      <c r="J9236" s="54"/>
      <c r="L9236" s="56"/>
    </row>
    <row r="9237" spans="10:12" x14ac:dyDescent="0.25">
      <c r="J9237" s="54"/>
      <c r="L9237" s="56"/>
    </row>
    <row r="9238" spans="10:12" x14ac:dyDescent="0.25">
      <c r="J9238" s="54"/>
      <c r="L9238" s="56"/>
    </row>
    <row r="9239" spans="10:12" x14ac:dyDescent="0.25">
      <c r="J9239" s="54"/>
      <c r="L9239" s="56"/>
    </row>
    <row r="9240" spans="10:12" x14ac:dyDescent="0.25">
      <c r="J9240" s="54"/>
      <c r="L9240" s="56"/>
    </row>
    <row r="9241" spans="10:12" x14ac:dyDescent="0.25">
      <c r="J9241" s="54"/>
      <c r="L9241" s="56"/>
    </row>
    <row r="9242" spans="10:12" x14ac:dyDescent="0.25">
      <c r="J9242" s="54"/>
      <c r="L9242" s="56"/>
    </row>
    <row r="9243" spans="10:12" x14ac:dyDescent="0.25">
      <c r="J9243" s="54"/>
      <c r="L9243" s="56"/>
    </row>
    <row r="9244" spans="10:12" x14ac:dyDescent="0.25">
      <c r="J9244" s="54"/>
      <c r="L9244" s="56"/>
    </row>
    <row r="9245" spans="10:12" x14ac:dyDescent="0.25">
      <c r="J9245" s="54"/>
      <c r="L9245" s="56"/>
    </row>
    <row r="9246" spans="10:12" x14ac:dyDescent="0.25">
      <c r="J9246" s="54"/>
      <c r="L9246" s="56"/>
    </row>
    <row r="9247" spans="10:12" x14ac:dyDescent="0.25">
      <c r="J9247" s="54"/>
      <c r="L9247" s="56"/>
    </row>
    <row r="9248" spans="10:12" x14ac:dyDescent="0.25">
      <c r="J9248" s="54"/>
      <c r="L9248" s="56"/>
    </row>
    <row r="9249" spans="10:12" x14ac:dyDescent="0.25">
      <c r="J9249" s="54"/>
      <c r="L9249" s="56"/>
    </row>
    <row r="9250" spans="10:12" x14ac:dyDescent="0.25">
      <c r="J9250" s="54"/>
      <c r="L9250" s="56"/>
    </row>
    <row r="9251" spans="10:12" x14ac:dyDescent="0.25">
      <c r="J9251" s="54"/>
      <c r="L9251" s="56"/>
    </row>
    <row r="9252" spans="10:12" x14ac:dyDescent="0.25">
      <c r="J9252" s="54"/>
      <c r="L9252" s="56"/>
    </row>
    <row r="9253" spans="10:12" x14ac:dyDescent="0.25">
      <c r="J9253" s="54"/>
      <c r="L9253" s="56"/>
    </row>
    <row r="9254" spans="10:12" x14ac:dyDescent="0.25">
      <c r="J9254" s="54"/>
      <c r="L9254" s="56"/>
    </row>
    <row r="9255" spans="10:12" x14ac:dyDescent="0.25">
      <c r="J9255" s="54"/>
      <c r="L9255" s="56"/>
    </row>
    <row r="9256" spans="10:12" x14ac:dyDescent="0.25">
      <c r="J9256" s="54"/>
      <c r="L9256" s="56"/>
    </row>
    <row r="9257" spans="10:12" x14ac:dyDescent="0.25">
      <c r="J9257" s="54"/>
      <c r="L9257" s="56"/>
    </row>
    <row r="9258" spans="10:12" x14ac:dyDescent="0.25">
      <c r="J9258" s="54"/>
      <c r="L9258" s="56"/>
    </row>
    <row r="9259" spans="10:12" x14ac:dyDescent="0.25">
      <c r="J9259" s="54"/>
      <c r="L9259" s="56"/>
    </row>
    <row r="9260" spans="10:12" x14ac:dyDescent="0.25">
      <c r="J9260" s="54"/>
      <c r="L9260" s="56"/>
    </row>
    <row r="9261" spans="10:12" x14ac:dyDescent="0.25">
      <c r="J9261" s="54"/>
      <c r="L9261" s="56"/>
    </row>
    <row r="9262" spans="10:12" x14ac:dyDescent="0.25">
      <c r="J9262" s="54"/>
      <c r="L9262" s="56"/>
    </row>
    <row r="9263" spans="10:12" x14ac:dyDescent="0.25">
      <c r="J9263" s="54"/>
      <c r="L9263" s="56"/>
    </row>
    <row r="9264" spans="10:12" x14ac:dyDescent="0.25">
      <c r="J9264" s="54"/>
      <c r="L9264" s="56"/>
    </row>
    <row r="9265" spans="10:12" x14ac:dyDescent="0.25">
      <c r="J9265" s="54"/>
      <c r="L9265" s="56"/>
    </row>
    <row r="9266" spans="10:12" x14ac:dyDescent="0.25">
      <c r="J9266" s="54"/>
      <c r="L9266" s="56"/>
    </row>
    <row r="9267" spans="10:12" x14ac:dyDescent="0.25">
      <c r="J9267" s="54"/>
      <c r="L9267" s="56"/>
    </row>
    <row r="9268" spans="10:12" x14ac:dyDescent="0.25">
      <c r="J9268" s="54"/>
      <c r="L9268" s="56"/>
    </row>
    <row r="9269" spans="10:12" x14ac:dyDescent="0.25">
      <c r="J9269" s="54"/>
      <c r="L9269" s="56"/>
    </row>
    <row r="9270" spans="10:12" x14ac:dyDescent="0.25">
      <c r="J9270" s="54"/>
      <c r="L9270" s="56"/>
    </row>
    <row r="9271" spans="10:12" x14ac:dyDescent="0.25">
      <c r="J9271" s="54"/>
      <c r="L9271" s="56"/>
    </row>
    <row r="9272" spans="10:12" x14ac:dyDescent="0.25">
      <c r="J9272" s="54"/>
      <c r="L9272" s="56"/>
    </row>
    <row r="9273" spans="10:12" x14ac:dyDescent="0.25">
      <c r="J9273" s="54"/>
      <c r="L9273" s="56"/>
    </row>
    <row r="9274" spans="10:12" x14ac:dyDescent="0.25">
      <c r="J9274" s="54"/>
      <c r="L9274" s="56"/>
    </row>
    <row r="9275" spans="10:12" x14ac:dyDescent="0.25">
      <c r="J9275" s="54"/>
      <c r="L9275" s="56"/>
    </row>
    <row r="9276" spans="10:12" x14ac:dyDescent="0.25">
      <c r="J9276" s="54"/>
      <c r="L9276" s="56"/>
    </row>
    <row r="9277" spans="10:12" x14ac:dyDescent="0.25">
      <c r="J9277" s="54"/>
      <c r="L9277" s="56"/>
    </row>
    <row r="9278" spans="10:12" x14ac:dyDescent="0.25">
      <c r="J9278" s="54"/>
      <c r="L9278" s="56"/>
    </row>
    <row r="9279" spans="10:12" x14ac:dyDescent="0.25">
      <c r="J9279" s="54"/>
      <c r="L9279" s="56"/>
    </row>
    <row r="9280" spans="10:12" x14ac:dyDescent="0.25">
      <c r="J9280" s="54"/>
      <c r="L9280" s="56"/>
    </row>
    <row r="9281" spans="10:12" x14ac:dyDescent="0.25">
      <c r="J9281" s="54"/>
      <c r="L9281" s="56"/>
    </row>
    <row r="9282" spans="10:12" x14ac:dyDescent="0.25">
      <c r="J9282" s="54"/>
      <c r="L9282" s="56"/>
    </row>
    <row r="9283" spans="10:12" x14ac:dyDescent="0.25">
      <c r="J9283" s="54"/>
      <c r="L9283" s="56"/>
    </row>
    <row r="9284" spans="10:12" x14ac:dyDescent="0.25">
      <c r="J9284" s="54"/>
      <c r="L9284" s="56"/>
    </row>
    <row r="9285" spans="10:12" x14ac:dyDescent="0.25">
      <c r="J9285" s="54"/>
      <c r="L9285" s="56"/>
    </row>
    <row r="9286" spans="10:12" x14ac:dyDescent="0.25">
      <c r="J9286" s="54"/>
      <c r="L9286" s="56"/>
    </row>
    <row r="9287" spans="10:12" x14ac:dyDescent="0.25">
      <c r="J9287" s="54"/>
      <c r="L9287" s="56"/>
    </row>
    <row r="9288" spans="10:12" x14ac:dyDescent="0.25">
      <c r="J9288" s="54"/>
      <c r="L9288" s="56"/>
    </row>
    <row r="9289" spans="10:12" x14ac:dyDescent="0.25">
      <c r="J9289" s="54"/>
      <c r="L9289" s="56"/>
    </row>
    <row r="9290" spans="10:12" x14ac:dyDescent="0.25">
      <c r="J9290" s="54"/>
      <c r="L9290" s="56"/>
    </row>
    <row r="9291" spans="10:12" x14ac:dyDescent="0.25">
      <c r="J9291" s="54"/>
      <c r="L9291" s="56"/>
    </row>
    <row r="9292" spans="10:12" x14ac:dyDescent="0.25">
      <c r="J9292" s="54"/>
      <c r="L9292" s="56"/>
    </row>
    <row r="9293" spans="10:12" x14ac:dyDescent="0.25">
      <c r="J9293" s="54"/>
      <c r="L9293" s="56"/>
    </row>
    <row r="9294" spans="10:12" x14ac:dyDescent="0.25">
      <c r="J9294" s="54"/>
      <c r="L9294" s="56"/>
    </row>
    <row r="9295" spans="10:12" x14ac:dyDescent="0.25">
      <c r="J9295" s="54"/>
      <c r="L9295" s="56"/>
    </row>
    <row r="9296" spans="10:12" x14ac:dyDescent="0.25">
      <c r="J9296" s="54"/>
      <c r="L9296" s="56"/>
    </row>
    <row r="9297" spans="10:12" x14ac:dyDescent="0.25">
      <c r="J9297" s="54"/>
      <c r="L9297" s="56"/>
    </row>
    <row r="9298" spans="10:12" x14ac:dyDescent="0.25">
      <c r="J9298" s="54"/>
      <c r="L9298" s="56"/>
    </row>
    <row r="9299" spans="10:12" x14ac:dyDescent="0.25">
      <c r="J9299" s="54"/>
      <c r="L9299" s="56"/>
    </row>
    <row r="9300" spans="10:12" x14ac:dyDescent="0.25">
      <c r="J9300" s="54"/>
      <c r="L9300" s="56"/>
    </row>
    <row r="9301" spans="10:12" x14ac:dyDescent="0.25">
      <c r="J9301" s="54"/>
      <c r="L9301" s="56"/>
    </row>
    <row r="9302" spans="10:12" x14ac:dyDescent="0.25">
      <c r="J9302" s="54"/>
      <c r="L9302" s="56"/>
    </row>
    <row r="9303" spans="10:12" x14ac:dyDescent="0.25">
      <c r="J9303" s="54"/>
      <c r="L9303" s="56"/>
    </row>
    <row r="9304" spans="10:12" x14ac:dyDescent="0.25">
      <c r="J9304" s="54"/>
      <c r="L9304" s="56"/>
    </row>
    <row r="9305" spans="10:12" x14ac:dyDescent="0.25">
      <c r="J9305" s="54"/>
      <c r="L9305" s="56"/>
    </row>
    <row r="9306" spans="10:12" x14ac:dyDescent="0.25">
      <c r="J9306" s="54"/>
      <c r="L9306" s="56"/>
    </row>
    <row r="9307" spans="10:12" x14ac:dyDescent="0.25">
      <c r="J9307" s="54"/>
      <c r="L9307" s="56"/>
    </row>
    <row r="9308" spans="10:12" x14ac:dyDescent="0.25">
      <c r="J9308" s="54"/>
      <c r="L9308" s="56"/>
    </row>
    <row r="9309" spans="10:12" x14ac:dyDescent="0.25">
      <c r="J9309" s="54"/>
      <c r="L9309" s="56"/>
    </row>
    <row r="9310" spans="10:12" x14ac:dyDescent="0.25">
      <c r="J9310" s="54"/>
      <c r="L9310" s="56"/>
    </row>
    <row r="9311" spans="10:12" x14ac:dyDescent="0.25">
      <c r="J9311" s="54"/>
      <c r="L9311" s="56"/>
    </row>
    <row r="9312" spans="10:12" x14ac:dyDescent="0.25">
      <c r="J9312" s="54"/>
      <c r="L9312" s="56"/>
    </row>
    <row r="9313" spans="10:12" x14ac:dyDescent="0.25">
      <c r="J9313" s="54"/>
      <c r="L9313" s="56"/>
    </row>
    <row r="9314" spans="10:12" x14ac:dyDescent="0.25">
      <c r="J9314" s="54"/>
      <c r="L9314" s="56"/>
    </row>
    <row r="9315" spans="10:12" x14ac:dyDescent="0.25">
      <c r="J9315" s="54"/>
      <c r="L9315" s="56"/>
    </row>
    <row r="9316" spans="10:12" x14ac:dyDescent="0.25">
      <c r="J9316" s="54"/>
      <c r="L9316" s="56"/>
    </row>
    <row r="9317" spans="10:12" x14ac:dyDescent="0.25">
      <c r="J9317" s="54"/>
      <c r="L9317" s="56"/>
    </row>
    <row r="9318" spans="10:12" x14ac:dyDescent="0.25">
      <c r="J9318" s="54"/>
      <c r="L9318" s="56"/>
    </row>
    <row r="9319" spans="10:12" x14ac:dyDescent="0.25">
      <c r="J9319" s="54"/>
      <c r="L9319" s="56"/>
    </row>
    <row r="9320" spans="10:12" x14ac:dyDescent="0.25">
      <c r="J9320" s="54"/>
      <c r="L9320" s="56"/>
    </row>
    <row r="9321" spans="10:12" x14ac:dyDescent="0.25">
      <c r="J9321" s="54"/>
      <c r="L9321" s="56"/>
    </row>
    <row r="9322" spans="10:12" x14ac:dyDescent="0.25">
      <c r="J9322" s="54"/>
      <c r="L9322" s="56"/>
    </row>
    <row r="9323" spans="10:12" x14ac:dyDescent="0.25">
      <c r="J9323" s="54"/>
      <c r="L9323" s="56"/>
    </row>
    <row r="9324" spans="10:12" x14ac:dyDescent="0.25">
      <c r="J9324" s="54"/>
      <c r="L9324" s="56"/>
    </row>
    <row r="9325" spans="10:12" x14ac:dyDescent="0.25">
      <c r="J9325" s="54"/>
      <c r="L9325" s="56"/>
    </row>
    <row r="9326" spans="10:12" x14ac:dyDescent="0.25">
      <c r="J9326" s="54"/>
      <c r="L9326" s="56"/>
    </row>
    <row r="9327" spans="10:12" x14ac:dyDescent="0.25">
      <c r="J9327" s="54"/>
      <c r="L9327" s="56"/>
    </row>
    <row r="9328" spans="10:12" x14ac:dyDescent="0.25">
      <c r="J9328" s="54"/>
      <c r="L9328" s="56"/>
    </row>
    <row r="9329" spans="10:12" x14ac:dyDescent="0.25">
      <c r="J9329" s="54"/>
      <c r="L9329" s="56"/>
    </row>
    <row r="9330" spans="10:12" x14ac:dyDescent="0.25">
      <c r="J9330" s="54"/>
      <c r="L9330" s="56"/>
    </row>
    <row r="9331" spans="10:12" x14ac:dyDescent="0.25">
      <c r="J9331" s="54"/>
      <c r="L9331" s="56"/>
    </row>
    <row r="9332" spans="10:12" x14ac:dyDescent="0.25">
      <c r="J9332" s="54"/>
      <c r="L9332" s="56"/>
    </row>
    <row r="9333" spans="10:12" x14ac:dyDescent="0.25">
      <c r="J9333" s="54"/>
      <c r="L9333" s="56"/>
    </row>
    <row r="9334" spans="10:12" x14ac:dyDescent="0.25">
      <c r="J9334" s="54"/>
      <c r="L9334" s="56"/>
    </row>
    <row r="9335" spans="10:12" x14ac:dyDescent="0.25">
      <c r="J9335" s="54"/>
      <c r="L9335" s="56"/>
    </row>
    <row r="9336" spans="10:12" x14ac:dyDescent="0.25">
      <c r="J9336" s="54"/>
      <c r="L9336" s="56"/>
    </row>
    <row r="9337" spans="10:12" x14ac:dyDescent="0.25">
      <c r="J9337" s="54"/>
      <c r="L9337" s="56"/>
    </row>
    <row r="9338" spans="10:12" x14ac:dyDescent="0.25">
      <c r="J9338" s="54"/>
      <c r="L9338" s="56"/>
    </row>
    <row r="9339" spans="10:12" x14ac:dyDescent="0.25">
      <c r="J9339" s="54"/>
      <c r="L9339" s="56"/>
    </row>
    <row r="9340" spans="10:12" x14ac:dyDescent="0.25">
      <c r="J9340" s="54"/>
      <c r="L9340" s="56"/>
    </row>
    <row r="9341" spans="10:12" x14ac:dyDescent="0.25">
      <c r="J9341" s="54"/>
      <c r="L9341" s="56"/>
    </row>
    <row r="9342" spans="10:12" x14ac:dyDescent="0.25">
      <c r="J9342" s="54"/>
      <c r="L9342" s="56"/>
    </row>
    <row r="9343" spans="10:12" x14ac:dyDescent="0.25">
      <c r="J9343" s="54"/>
      <c r="L9343" s="56"/>
    </row>
    <row r="9344" spans="10:12" x14ac:dyDescent="0.25">
      <c r="J9344" s="54"/>
      <c r="L9344" s="56"/>
    </row>
    <row r="9345" spans="10:12" x14ac:dyDescent="0.25">
      <c r="J9345" s="54"/>
      <c r="L9345" s="56"/>
    </row>
    <row r="9346" spans="10:12" x14ac:dyDescent="0.25">
      <c r="J9346" s="54"/>
      <c r="L9346" s="56"/>
    </row>
    <row r="9347" spans="10:12" x14ac:dyDescent="0.25">
      <c r="J9347" s="54"/>
      <c r="L9347" s="56"/>
    </row>
    <row r="9348" spans="10:12" x14ac:dyDescent="0.25">
      <c r="J9348" s="54"/>
      <c r="L9348" s="56"/>
    </row>
    <row r="9349" spans="10:12" x14ac:dyDescent="0.25">
      <c r="J9349" s="54"/>
      <c r="L9349" s="56"/>
    </row>
    <row r="9350" spans="10:12" x14ac:dyDescent="0.25">
      <c r="J9350" s="54"/>
      <c r="L9350" s="56"/>
    </row>
    <row r="9351" spans="10:12" x14ac:dyDescent="0.25">
      <c r="J9351" s="54"/>
      <c r="L9351" s="56"/>
    </row>
    <row r="9352" spans="10:12" x14ac:dyDescent="0.25">
      <c r="J9352" s="54"/>
      <c r="L9352" s="56"/>
    </row>
    <row r="9353" spans="10:12" x14ac:dyDescent="0.25">
      <c r="J9353" s="54"/>
      <c r="L9353" s="56"/>
    </row>
    <row r="9354" spans="10:12" x14ac:dyDescent="0.25">
      <c r="J9354" s="54"/>
      <c r="L9354" s="56"/>
    </row>
    <row r="9355" spans="10:12" x14ac:dyDescent="0.25">
      <c r="J9355" s="54"/>
      <c r="L9355" s="56"/>
    </row>
    <row r="9356" spans="10:12" x14ac:dyDescent="0.25">
      <c r="J9356" s="54"/>
      <c r="L9356" s="56"/>
    </row>
    <row r="9357" spans="10:12" x14ac:dyDescent="0.25">
      <c r="J9357" s="54"/>
      <c r="L9357" s="56"/>
    </row>
    <row r="9358" spans="10:12" x14ac:dyDescent="0.25">
      <c r="J9358" s="54"/>
      <c r="L9358" s="56"/>
    </row>
    <row r="9359" spans="10:12" x14ac:dyDescent="0.25">
      <c r="J9359" s="54"/>
      <c r="L9359" s="56"/>
    </row>
    <row r="9360" spans="10:12" x14ac:dyDescent="0.25">
      <c r="J9360" s="54"/>
      <c r="L9360" s="56"/>
    </row>
    <row r="9361" spans="10:12" x14ac:dyDescent="0.25">
      <c r="J9361" s="54"/>
      <c r="L9361" s="56"/>
    </row>
    <row r="9362" spans="10:12" x14ac:dyDescent="0.25">
      <c r="J9362" s="54"/>
      <c r="L9362" s="56"/>
    </row>
    <row r="9363" spans="10:12" x14ac:dyDescent="0.25">
      <c r="J9363" s="54"/>
      <c r="L9363" s="56"/>
    </row>
    <row r="9364" spans="10:12" x14ac:dyDescent="0.25">
      <c r="J9364" s="54"/>
      <c r="L9364" s="56"/>
    </row>
    <row r="9365" spans="10:12" x14ac:dyDescent="0.25">
      <c r="J9365" s="54"/>
      <c r="L9365" s="56"/>
    </row>
    <row r="9366" spans="10:12" x14ac:dyDescent="0.25">
      <c r="J9366" s="54"/>
      <c r="L9366" s="56"/>
    </row>
    <row r="9367" spans="10:12" x14ac:dyDescent="0.25">
      <c r="J9367" s="54"/>
      <c r="L9367" s="56"/>
    </row>
    <row r="9368" spans="10:12" x14ac:dyDescent="0.25">
      <c r="J9368" s="54"/>
      <c r="L9368" s="56"/>
    </row>
    <row r="9369" spans="10:12" x14ac:dyDescent="0.25">
      <c r="J9369" s="54"/>
      <c r="L9369" s="56"/>
    </row>
    <row r="9370" spans="10:12" x14ac:dyDescent="0.25">
      <c r="J9370" s="54"/>
      <c r="L9370" s="56"/>
    </row>
    <row r="9371" spans="10:12" x14ac:dyDescent="0.25">
      <c r="J9371" s="54"/>
      <c r="L9371" s="56"/>
    </row>
    <row r="9372" spans="10:12" x14ac:dyDescent="0.25">
      <c r="J9372" s="54"/>
      <c r="L9372" s="56"/>
    </row>
    <row r="9373" spans="10:12" x14ac:dyDescent="0.25">
      <c r="J9373" s="54"/>
      <c r="L9373" s="56"/>
    </row>
    <row r="9374" spans="10:12" x14ac:dyDescent="0.25">
      <c r="J9374" s="54"/>
      <c r="L9374" s="56"/>
    </row>
    <row r="9375" spans="10:12" x14ac:dyDescent="0.25">
      <c r="J9375" s="54"/>
      <c r="L9375" s="56"/>
    </row>
    <row r="9376" spans="10:12" x14ac:dyDescent="0.25">
      <c r="J9376" s="54"/>
      <c r="L9376" s="56"/>
    </row>
    <row r="9377" spans="10:12" x14ac:dyDescent="0.25">
      <c r="J9377" s="54"/>
      <c r="L9377" s="56"/>
    </row>
    <row r="9378" spans="10:12" x14ac:dyDescent="0.25">
      <c r="J9378" s="54"/>
      <c r="L9378" s="56"/>
    </row>
    <row r="9379" spans="10:12" x14ac:dyDescent="0.25">
      <c r="J9379" s="54"/>
      <c r="L9379" s="56"/>
    </row>
    <row r="9380" spans="10:12" x14ac:dyDescent="0.25">
      <c r="J9380" s="54"/>
      <c r="L9380" s="56"/>
    </row>
    <row r="9381" spans="10:12" x14ac:dyDescent="0.25">
      <c r="J9381" s="54"/>
      <c r="L9381" s="56"/>
    </row>
    <row r="9382" spans="10:12" x14ac:dyDescent="0.25">
      <c r="J9382" s="54"/>
      <c r="L9382" s="56"/>
    </row>
    <row r="9383" spans="10:12" x14ac:dyDescent="0.25">
      <c r="J9383" s="54"/>
      <c r="L9383" s="56"/>
    </row>
    <row r="9384" spans="10:12" x14ac:dyDescent="0.25">
      <c r="J9384" s="54"/>
      <c r="L9384" s="56"/>
    </row>
    <row r="9385" spans="10:12" x14ac:dyDescent="0.25">
      <c r="J9385" s="54"/>
      <c r="L9385" s="56"/>
    </row>
    <row r="9386" spans="10:12" x14ac:dyDescent="0.25">
      <c r="J9386" s="54"/>
      <c r="L9386" s="56"/>
    </row>
    <row r="9387" spans="10:12" x14ac:dyDescent="0.25">
      <c r="J9387" s="54"/>
      <c r="L9387" s="56"/>
    </row>
    <row r="9388" spans="10:12" x14ac:dyDescent="0.25">
      <c r="J9388" s="54"/>
      <c r="L9388" s="56"/>
    </row>
    <row r="9389" spans="10:12" x14ac:dyDescent="0.25">
      <c r="J9389" s="54"/>
      <c r="L9389" s="56"/>
    </row>
    <row r="9390" spans="10:12" x14ac:dyDescent="0.25">
      <c r="J9390" s="54"/>
      <c r="L9390" s="56"/>
    </row>
    <row r="9391" spans="10:12" x14ac:dyDescent="0.25">
      <c r="J9391" s="54"/>
      <c r="L9391" s="56"/>
    </row>
    <row r="9392" spans="10:12" x14ac:dyDescent="0.25">
      <c r="J9392" s="54"/>
      <c r="L9392" s="56"/>
    </row>
    <row r="9393" spans="10:12" x14ac:dyDescent="0.25">
      <c r="J9393" s="54"/>
      <c r="L9393" s="56"/>
    </row>
    <row r="9394" spans="10:12" x14ac:dyDescent="0.25">
      <c r="J9394" s="54"/>
      <c r="L9394" s="56"/>
    </row>
    <row r="9395" spans="10:12" x14ac:dyDescent="0.25">
      <c r="J9395" s="54"/>
      <c r="L9395" s="56"/>
    </row>
    <row r="9396" spans="10:12" x14ac:dyDescent="0.25">
      <c r="J9396" s="54"/>
      <c r="L9396" s="56"/>
    </row>
    <row r="9397" spans="10:12" x14ac:dyDescent="0.25">
      <c r="J9397" s="54"/>
      <c r="L9397" s="56"/>
    </row>
    <row r="9398" spans="10:12" x14ac:dyDescent="0.25">
      <c r="J9398" s="54"/>
      <c r="L9398" s="56"/>
    </row>
    <row r="9399" spans="10:12" x14ac:dyDescent="0.25">
      <c r="J9399" s="54"/>
      <c r="L9399" s="56"/>
    </row>
    <row r="9400" spans="10:12" x14ac:dyDescent="0.25">
      <c r="J9400" s="54"/>
      <c r="L9400" s="56"/>
    </row>
    <row r="9401" spans="10:12" x14ac:dyDescent="0.25">
      <c r="J9401" s="54"/>
      <c r="L9401" s="56"/>
    </row>
    <row r="9402" spans="10:12" x14ac:dyDescent="0.25">
      <c r="J9402" s="54"/>
      <c r="L9402" s="56"/>
    </row>
    <row r="9403" spans="10:12" x14ac:dyDescent="0.25">
      <c r="J9403" s="54"/>
      <c r="L9403" s="56"/>
    </row>
    <row r="9404" spans="10:12" x14ac:dyDescent="0.25">
      <c r="J9404" s="54"/>
      <c r="L9404" s="56"/>
    </row>
    <row r="9405" spans="10:12" x14ac:dyDescent="0.25">
      <c r="J9405" s="54"/>
      <c r="L9405" s="56"/>
    </row>
    <row r="9406" spans="10:12" x14ac:dyDescent="0.25">
      <c r="J9406" s="54"/>
      <c r="L9406" s="56"/>
    </row>
    <row r="9407" spans="10:12" x14ac:dyDescent="0.25">
      <c r="J9407" s="54"/>
      <c r="L9407" s="56"/>
    </row>
    <row r="9408" spans="10:12" x14ac:dyDescent="0.25">
      <c r="J9408" s="54"/>
      <c r="L9408" s="56"/>
    </row>
    <row r="9409" spans="10:12" x14ac:dyDescent="0.25">
      <c r="J9409" s="54"/>
      <c r="L9409" s="56"/>
    </row>
    <row r="9410" spans="10:12" x14ac:dyDescent="0.25">
      <c r="J9410" s="54"/>
      <c r="L9410" s="56"/>
    </row>
    <row r="9411" spans="10:12" x14ac:dyDescent="0.25">
      <c r="J9411" s="54"/>
      <c r="L9411" s="56"/>
    </row>
    <row r="9412" spans="10:12" x14ac:dyDescent="0.25">
      <c r="J9412" s="54"/>
      <c r="L9412" s="56"/>
    </row>
    <row r="9413" spans="10:12" x14ac:dyDescent="0.25">
      <c r="J9413" s="54"/>
      <c r="L9413" s="56"/>
    </row>
    <row r="9414" spans="10:12" x14ac:dyDescent="0.25">
      <c r="J9414" s="54"/>
      <c r="L9414" s="56"/>
    </row>
    <row r="9415" spans="10:12" x14ac:dyDescent="0.25">
      <c r="J9415" s="54"/>
      <c r="L9415" s="56"/>
    </row>
    <row r="9416" spans="10:12" x14ac:dyDescent="0.25">
      <c r="J9416" s="54"/>
      <c r="L9416" s="56"/>
    </row>
    <row r="9417" spans="10:12" x14ac:dyDescent="0.25">
      <c r="J9417" s="54"/>
      <c r="L9417" s="56"/>
    </row>
    <row r="9418" spans="10:12" x14ac:dyDescent="0.25">
      <c r="J9418" s="54"/>
      <c r="L9418" s="56"/>
    </row>
    <row r="9419" spans="10:12" x14ac:dyDescent="0.25">
      <c r="J9419" s="54"/>
      <c r="L9419" s="56"/>
    </row>
    <row r="9420" spans="10:12" x14ac:dyDescent="0.25">
      <c r="J9420" s="54"/>
      <c r="L9420" s="56"/>
    </row>
    <row r="9421" spans="10:12" x14ac:dyDescent="0.25">
      <c r="J9421" s="54"/>
      <c r="L9421" s="56"/>
    </row>
    <row r="9422" spans="10:12" x14ac:dyDescent="0.25">
      <c r="J9422" s="54"/>
      <c r="L9422" s="56"/>
    </row>
    <row r="9423" spans="10:12" x14ac:dyDescent="0.25">
      <c r="J9423" s="54"/>
      <c r="L9423" s="56"/>
    </row>
    <row r="9424" spans="10:12" x14ac:dyDescent="0.25">
      <c r="J9424" s="54"/>
      <c r="L9424" s="56"/>
    </row>
    <row r="9425" spans="10:12" x14ac:dyDescent="0.25">
      <c r="J9425" s="54"/>
      <c r="L9425" s="56"/>
    </row>
    <row r="9426" spans="10:12" x14ac:dyDescent="0.25">
      <c r="J9426" s="54"/>
      <c r="L9426" s="56"/>
    </row>
    <row r="9427" spans="10:12" x14ac:dyDescent="0.25">
      <c r="J9427" s="54"/>
      <c r="L9427" s="56"/>
    </row>
    <row r="9428" spans="10:12" x14ac:dyDescent="0.25">
      <c r="J9428" s="54"/>
      <c r="L9428" s="56"/>
    </row>
    <row r="9429" spans="10:12" x14ac:dyDescent="0.25">
      <c r="J9429" s="54"/>
      <c r="L9429" s="56"/>
    </row>
    <row r="9430" spans="10:12" x14ac:dyDescent="0.25">
      <c r="J9430" s="54"/>
      <c r="L9430" s="56"/>
    </row>
    <row r="9431" spans="10:12" x14ac:dyDescent="0.25">
      <c r="J9431" s="54"/>
      <c r="L9431" s="56"/>
    </row>
    <row r="9432" spans="10:12" x14ac:dyDescent="0.25">
      <c r="J9432" s="54"/>
      <c r="L9432" s="56"/>
    </row>
    <row r="9433" spans="10:12" x14ac:dyDescent="0.25">
      <c r="J9433" s="54"/>
      <c r="L9433" s="56"/>
    </row>
    <row r="9434" spans="10:12" x14ac:dyDescent="0.25">
      <c r="J9434" s="54"/>
      <c r="L9434" s="56"/>
    </row>
    <row r="9435" spans="10:12" x14ac:dyDescent="0.25">
      <c r="J9435" s="54"/>
      <c r="L9435" s="56"/>
    </row>
    <row r="9436" spans="10:12" x14ac:dyDescent="0.25">
      <c r="J9436" s="54"/>
      <c r="L9436" s="56"/>
    </row>
    <row r="9437" spans="10:12" x14ac:dyDescent="0.25">
      <c r="J9437" s="54"/>
      <c r="L9437" s="56"/>
    </row>
    <row r="9438" spans="10:12" x14ac:dyDescent="0.25">
      <c r="J9438" s="54"/>
      <c r="L9438" s="56"/>
    </row>
    <row r="9439" spans="10:12" x14ac:dyDescent="0.25">
      <c r="J9439" s="54"/>
      <c r="L9439" s="56"/>
    </row>
    <row r="9440" spans="10:12" x14ac:dyDescent="0.25">
      <c r="J9440" s="54"/>
      <c r="L9440" s="56"/>
    </row>
    <row r="9441" spans="10:12" x14ac:dyDescent="0.25">
      <c r="J9441" s="54"/>
      <c r="L9441" s="56"/>
    </row>
    <row r="9442" spans="10:12" x14ac:dyDescent="0.25">
      <c r="J9442" s="54"/>
      <c r="L9442" s="56"/>
    </row>
    <row r="9443" spans="10:12" x14ac:dyDescent="0.25">
      <c r="J9443" s="54"/>
      <c r="L9443" s="56"/>
    </row>
    <row r="9444" spans="10:12" x14ac:dyDescent="0.25">
      <c r="J9444" s="54"/>
      <c r="L9444" s="56"/>
    </row>
    <row r="9445" spans="10:12" x14ac:dyDescent="0.25">
      <c r="J9445" s="54"/>
      <c r="L9445" s="56"/>
    </row>
    <row r="9446" spans="10:12" x14ac:dyDescent="0.25">
      <c r="J9446" s="54"/>
      <c r="L9446" s="56"/>
    </row>
    <row r="9447" spans="10:12" x14ac:dyDescent="0.25">
      <c r="J9447" s="54"/>
      <c r="L9447" s="56"/>
    </row>
    <row r="9448" spans="10:12" x14ac:dyDescent="0.25">
      <c r="J9448" s="54"/>
      <c r="L9448" s="56"/>
    </row>
    <row r="9449" spans="10:12" x14ac:dyDescent="0.25">
      <c r="J9449" s="54"/>
      <c r="L9449" s="56"/>
    </row>
    <row r="9450" spans="10:12" x14ac:dyDescent="0.25">
      <c r="J9450" s="54"/>
      <c r="L9450" s="56"/>
    </row>
    <row r="9451" spans="10:12" x14ac:dyDescent="0.25">
      <c r="J9451" s="54"/>
      <c r="L9451" s="56"/>
    </row>
    <row r="9452" spans="10:12" x14ac:dyDescent="0.25">
      <c r="J9452" s="54"/>
      <c r="L9452" s="56"/>
    </row>
    <row r="9453" spans="10:12" x14ac:dyDescent="0.25">
      <c r="J9453" s="54"/>
      <c r="L9453" s="56"/>
    </row>
    <row r="9454" spans="10:12" x14ac:dyDescent="0.25">
      <c r="J9454" s="54"/>
      <c r="L9454" s="56"/>
    </row>
    <row r="9455" spans="10:12" x14ac:dyDescent="0.25">
      <c r="J9455" s="54"/>
      <c r="L9455" s="56"/>
    </row>
    <row r="9456" spans="10:12" x14ac:dyDescent="0.25">
      <c r="J9456" s="54"/>
      <c r="L9456" s="56"/>
    </row>
    <row r="9457" spans="10:12" x14ac:dyDescent="0.25">
      <c r="J9457" s="54"/>
      <c r="L9457" s="56"/>
    </row>
    <row r="9458" spans="10:12" x14ac:dyDescent="0.25">
      <c r="J9458" s="54"/>
      <c r="L9458" s="56"/>
    </row>
    <row r="9459" spans="10:12" x14ac:dyDescent="0.25">
      <c r="J9459" s="54"/>
      <c r="L9459" s="56"/>
    </row>
    <row r="9460" spans="10:12" x14ac:dyDescent="0.25">
      <c r="J9460" s="54"/>
      <c r="L9460" s="56"/>
    </row>
    <row r="9461" spans="10:12" x14ac:dyDescent="0.25">
      <c r="J9461" s="54"/>
      <c r="L9461" s="56"/>
    </row>
    <row r="9462" spans="10:12" x14ac:dyDescent="0.25">
      <c r="J9462" s="54"/>
      <c r="L9462" s="56"/>
    </row>
    <row r="9463" spans="10:12" x14ac:dyDescent="0.25">
      <c r="J9463" s="54"/>
      <c r="L9463" s="56"/>
    </row>
    <row r="9464" spans="10:12" x14ac:dyDescent="0.25">
      <c r="J9464" s="54"/>
      <c r="L9464" s="56"/>
    </row>
    <row r="9465" spans="10:12" x14ac:dyDescent="0.25">
      <c r="J9465" s="54"/>
      <c r="L9465" s="56"/>
    </row>
    <row r="9466" spans="10:12" x14ac:dyDescent="0.25">
      <c r="J9466" s="54"/>
      <c r="L9466" s="56"/>
    </row>
    <row r="9467" spans="10:12" x14ac:dyDescent="0.25">
      <c r="J9467" s="54"/>
      <c r="L9467" s="56"/>
    </row>
    <row r="9468" spans="10:12" x14ac:dyDescent="0.25">
      <c r="J9468" s="54"/>
      <c r="L9468" s="56"/>
    </row>
    <row r="9469" spans="10:12" x14ac:dyDescent="0.25">
      <c r="J9469" s="54"/>
      <c r="L9469" s="56"/>
    </row>
    <row r="9470" spans="10:12" x14ac:dyDescent="0.25">
      <c r="J9470" s="54"/>
      <c r="L9470" s="56"/>
    </row>
    <row r="9471" spans="10:12" x14ac:dyDescent="0.25">
      <c r="J9471" s="54"/>
      <c r="L9471" s="56"/>
    </row>
    <row r="9472" spans="10:12" x14ac:dyDescent="0.25">
      <c r="J9472" s="54"/>
      <c r="L9472" s="56"/>
    </row>
    <row r="9473" spans="10:12" x14ac:dyDescent="0.25">
      <c r="J9473" s="54"/>
      <c r="L9473" s="56"/>
    </row>
    <row r="9474" spans="10:12" x14ac:dyDescent="0.25">
      <c r="J9474" s="54"/>
      <c r="L9474" s="56"/>
    </row>
    <row r="9475" spans="10:12" x14ac:dyDescent="0.25">
      <c r="J9475" s="54"/>
      <c r="L9475" s="56"/>
    </row>
    <row r="9476" spans="10:12" x14ac:dyDescent="0.25">
      <c r="J9476" s="54"/>
      <c r="L9476" s="56"/>
    </row>
    <row r="9477" spans="10:12" x14ac:dyDescent="0.25">
      <c r="J9477" s="54"/>
      <c r="L9477" s="56"/>
    </row>
    <row r="9478" spans="10:12" x14ac:dyDescent="0.25">
      <c r="J9478" s="54"/>
      <c r="L9478" s="56"/>
    </row>
    <row r="9479" spans="10:12" x14ac:dyDescent="0.25">
      <c r="J9479" s="54"/>
      <c r="L9479" s="56"/>
    </row>
    <row r="9480" spans="10:12" x14ac:dyDescent="0.25">
      <c r="J9480" s="54"/>
      <c r="L9480" s="56"/>
    </row>
    <row r="9481" spans="10:12" x14ac:dyDescent="0.25">
      <c r="J9481" s="54"/>
      <c r="L9481" s="56"/>
    </row>
    <row r="9482" spans="10:12" x14ac:dyDescent="0.25">
      <c r="J9482" s="54"/>
      <c r="L9482" s="56"/>
    </row>
    <row r="9483" spans="10:12" x14ac:dyDescent="0.25">
      <c r="J9483" s="54"/>
      <c r="L9483" s="56"/>
    </row>
    <row r="9484" spans="10:12" x14ac:dyDescent="0.25">
      <c r="J9484" s="54"/>
      <c r="L9484" s="56"/>
    </row>
    <row r="9485" spans="10:12" x14ac:dyDescent="0.25">
      <c r="J9485" s="54"/>
      <c r="L9485" s="56"/>
    </row>
    <row r="9486" spans="10:12" x14ac:dyDescent="0.25">
      <c r="J9486" s="54"/>
      <c r="L9486" s="56"/>
    </row>
    <row r="9487" spans="10:12" x14ac:dyDescent="0.25">
      <c r="J9487" s="54"/>
      <c r="L9487" s="56"/>
    </row>
    <row r="9488" spans="10:12" x14ac:dyDescent="0.25">
      <c r="J9488" s="54"/>
      <c r="L9488" s="56"/>
    </row>
    <row r="9489" spans="10:12" x14ac:dyDescent="0.25">
      <c r="J9489" s="54"/>
      <c r="L9489" s="56"/>
    </row>
    <row r="9490" spans="10:12" x14ac:dyDescent="0.25">
      <c r="J9490" s="54"/>
      <c r="L9490" s="56"/>
    </row>
    <row r="9491" spans="10:12" x14ac:dyDescent="0.25">
      <c r="J9491" s="54"/>
      <c r="L9491" s="56"/>
    </row>
    <row r="9492" spans="10:12" x14ac:dyDescent="0.25">
      <c r="J9492" s="54"/>
      <c r="L9492" s="56"/>
    </row>
    <row r="9493" spans="10:12" x14ac:dyDescent="0.25">
      <c r="J9493" s="54"/>
      <c r="L9493" s="56"/>
    </row>
    <row r="9494" spans="10:12" x14ac:dyDescent="0.25">
      <c r="J9494" s="54"/>
      <c r="L9494" s="56"/>
    </row>
    <row r="9495" spans="10:12" x14ac:dyDescent="0.25">
      <c r="J9495" s="54"/>
      <c r="L9495" s="56"/>
    </row>
    <row r="9496" spans="10:12" x14ac:dyDescent="0.25">
      <c r="J9496" s="54"/>
      <c r="L9496" s="56"/>
    </row>
    <row r="9497" spans="10:12" x14ac:dyDescent="0.25">
      <c r="J9497" s="54"/>
      <c r="L9497" s="56"/>
    </row>
    <row r="9498" spans="10:12" x14ac:dyDescent="0.25">
      <c r="J9498" s="54"/>
      <c r="L9498" s="56"/>
    </row>
    <row r="9499" spans="10:12" x14ac:dyDescent="0.25">
      <c r="J9499" s="54"/>
      <c r="L9499" s="56"/>
    </row>
    <row r="9500" spans="10:12" x14ac:dyDescent="0.25">
      <c r="J9500" s="54"/>
      <c r="L9500" s="56"/>
    </row>
    <row r="9501" spans="10:12" x14ac:dyDescent="0.25">
      <c r="J9501" s="54"/>
      <c r="L9501" s="56"/>
    </row>
    <row r="9502" spans="10:12" x14ac:dyDescent="0.25">
      <c r="J9502" s="54"/>
      <c r="L9502" s="56"/>
    </row>
    <row r="9503" spans="10:12" x14ac:dyDescent="0.25">
      <c r="J9503" s="54"/>
      <c r="L9503" s="56"/>
    </row>
    <row r="9504" spans="10:12" x14ac:dyDescent="0.25">
      <c r="J9504" s="54"/>
      <c r="L9504" s="56"/>
    </row>
    <row r="9505" spans="10:12" x14ac:dyDescent="0.25">
      <c r="J9505" s="54"/>
      <c r="L9505" s="56"/>
    </row>
    <row r="9506" spans="10:12" x14ac:dyDescent="0.25">
      <c r="J9506" s="54"/>
      <c r="L9506" s="56"/>
    </row>
    <row r="9507" spans="10:12" x14ac:dyDescent="0.25">
      <c r="J9507" s="54"/>
      <c r="L9507" s="56"/>
    </row>
    <row r="9508" spans="10:12" x14ac:dyDescent="0.25">
      <c r="J9508" s="54"/>
      <c r="L9508" s="56"/>
    </row>
    <row r="9509" spans="10:12" x14ac:dyDescent="0.25">
      <c r="J9509" s="54"/>
      <c r="L9509" s="56"/>
    </row>
    <row r="9510" spans="10:12" x14ac:dyDescent="0.25">
      <c r="J9510" s="54"/>
      <c r="L9510" s="56"/>
    </row>
    <row r="9511" spans="10:12" x14ac:dyDescent="0.25">
      <c r="J9511" s="54"/>
      <c r="L9511" s="56"/>
    </row>
    <row r="9512" spans="10:12" x14ac:dyDescent="0.25">
      <c r="J9512" s="54"/>
      <c r="L9512" s="56"/>
    </row>
    <row r="9513" spans="10:12" x14ac:dyDescent="0.25">
      <c r="J9513" s="54"/>
      <c r="L9513" s="56"/>
    </row>
    <row r="9514" spans="10:12" x14ac:dyDescent="0.25">
      <c r="J9514" s="54"/>
      <c r="L9514" s="56"/>
    </row>
    <row r="9515" spans="10:12" x14ac:dyDescent="0.25">
      <c r="J9515" s="54"/>
      <c r="L9515" s="56"/>
    </row>
    <row r="9516" spans="10:12" x14ac:dyDescent="0.25">
      <c r="J9516" s="54"/>
      <c r="L9516" s="56"/>
    </row>
    <row r="9517" spans="10:12" x14ac:dyDescent="0.25">
      <c r="J9517" s="54"/>
      <c r="L9517" s="56"/>
    </row>
    <row r="9518" spans="10:12" x14ac:dyDescent="0.25">
      <c r="J9518" s="54"/>
      <c r="L9518" s="56"/>
    </row>
    <row r="9519" spans="10:12" x14ac:dyDescent="0.25">
      <c r="J9519" s="54"/>
      <c r="L9519" s="56"/>
    </row>
    <row r="9520" spans="10:12" x14ac:dyDescent="0.25">
      <c r="J9520" s="54"/>
      <c r="L9520" s="56"/>
    </row>
    <row r="9521" spans="10:12" x14ac:dyDescent="0.25">
      <c r="J9521" s="54"/>
      <c r="L9521" s="56"/>
    </row>
    <row r="9522" spans="10:12" x14ac:dyDescent="0.25">
      <c r="J9522" s="54"/>
      <c r="L9522" s="56"/>
    </row>
    <row r="9523" spans="10:12" x14ac:dyDescent="0.25">
      <c r="J9523" s="54"/>
      <c r="L9523" s="56"/>
    </row>
    <row r="9524" spans="10:12" x14ac:dyDescent="0.25">
      <c r="J9524" s="54"/>
      <c r="L9524" s="56"/>
    </row>
    <row r="9525" spans="10:12" x14ac:dyDescent="0.25">
      <c r="J9525" s="54"/>
      <c r="L9525" s="56"/>
    </row>
    <row r="9526" spans="10:12" x14ac:dyDescent="0.25">
      <c r="J9526" s="54"/>
      <c r="L9526" s="56"/>
    </row>
    <row r="9527" spans="10:12" x14ac:dyDescent="0.25">
      <c r="J9527" s="54"/>
      <c r="L9527" s="56"/>
    </row>
    <row r="9528" spans="10:12" x14ac:dyDescent="0.25">
      <c r="J9528" s="54"/>
      <c r="L9528" s="56"/>
    </row>
    <row r="9529" spans="10:12" x14ac:dyDescent="0.25">
      <c r="J9529" s="54"/>
      <c r="L9529" s="56"/>
    </row>
    <row r="9530" spans="10:12" x14ac:dyDescent="0.25">
      <c r="J9530" s="54"/>
      <c r="L9530" s="56"/>
    </row>
    <row r="9531" spans="10:12" x14ac:dyDescent="0.25">
      <c r="J9531" s="54"/>
      <c r="L9531" s="56"/>
    </row>
    <row r="9532" spans="10:12" x14ac:dyDescent="0.25">
      <c r="J9532" s="54"/>
      <c r="L9532" s="56"/>
    </row>
    <row r="9533" spans="10:12" x14ac:dyDescent="0.25">
      <c r="J9533" s="54"/>
      <c r="L9533" s="56"/>
    </row>
    <row r="9534" spans="10:12" x14ac:dyDescent="0.25">
      <c r="J9534" s="54"/>
      <c r="L9534" s="56"/>
    </row>
    <row r="9535" spans="10:12" x14ac:dyDescent="0.25">
      <c r="J9535" s="54"/>
      <c r="L9535" s="56"/>
    </row>
    <row r="9536" spans="10:12" x14ac:dyDescent="0.25">
      <c r="J9536" s="54"/>
      <c r="L9536" s="56"/>
    </row>
    <row r="9537" spans="10:12" x14ac:dyDescent="0.25">
      <c r="J9537" s="54"/>
      <c r="L9537" s="56"/>
    </row>
    <row r="9538" spans="10:12" x14ac:dyDescent="0.25">
      <c r="J9538" s="54"/>
      <c r="L9538" s="56"/>
    </row>
    <row r="9539" spans="10:12" x14ac:dyDescent="0.25">
      <c r="J9539" s="54"/>
      <c r="L9539" s="56"/>
    </row>
    <row r="9540" spans="10:12" x14ac:dyDescent="0.25">
      <c r="J9540" s="54"/>
      <c r="L9540" s="56"/>
    </row>
    <row r="9541" spans="10:12" x14ac:dyDescent="0.25">
      <c r="J9541" s="54"/>
      <c r="L9541" s="56"/>
    </row>
    <row r="9542" spans="10:12" x14ac:dyDescent="0.25">
      <c r="J9542" s="54"/>
      <c r="L9542" s="56"/>
    </row>
    <row r="9543" spans="10:12" x14ac:dyDescent="0.25">
      <c r="J9543" s="54"/>
      <c r="L9543" s="56"/>
    </row>
    <row r="9544" spans="10:12" x14ac:dyDescent="0.25">
      <c r="J9544" s="54"/>
      <c r="L9544" s="56"/>
    </row>
    <row r="9545" spans="10:12" x14ac:dyDescent="0.25">
      <c r="J9545" s="54"/>
      <c r="L9545" s="56"/>
    </row>
    <row r="9546" spans="10:12" x14ac:dyDescent="0.25">
      <c r="J9546" s="54"/>
      <c r="L9546" s="56"/>
    </row>
    <row r="9547" spans="10:12" x14ac:dyDescent="0.25">
      <c r="J9547" s="54"/>
      <c r="L9547" s="56"/>
    </row>
    <row r="9548" spans="10:12" x14ac:dyDescent="0.25">
      <c r="J9548" s="54"/>
      <c r="L9548" s="56"/>
    </row>
    <row r="9549" spans="10:12" x14ac:dyDescent="0.25">
      <c r="J9549" s="54"/>
      <c r="L9549" s="56"/>
    </row>
    <row r="9550" spans="10:12" x14ac:dyDescent="0.25">
      <c r="J9550" s="54"/>
      <c r="L9550" s="56"/>
    </row>
    <row r="9551" spans="10:12" x14ac:dyDescent="0.25">
      <c r="J9551" s="54"/>
      <c r="L9551" s="56"/>
    </row>
    <row r="9552" spans="10:12" x14ac:dyDescent="0.25">
      <c r="J9552" s="54"/>
      <c r="L9552" s="56"/>
    </row>
    <row r="9553" spans="10:12" x14ac:dyDescent="0.25">
      <c r="J9553" s="54"/>
      <c r="L9553" s="56"/>
    </row>
    <row r="9554" spans="10:12" x14ac:dyDescent="0.25">
      <c r="J9554" s="54"/>
      <c r="L9554" s="56"/>
    </row>
    <row r="9555" spans="10:12" x14ac:dyDescent="0.25">
      <c r="J9555" s="54"/>
      <c r="L9555" s="56"/>
    </row>
    <row r="9556" spans="10:12" x14ac:dyDescent="0.25">
      <c r="J9556" s="54"/>
      <c r="L9556" s="56"/>
    </row>
    <row r="9557" spans="10:12" x14ac:dyDescent="0.25">
      <c r="J9557" s="54"/>
      <c r="L9557" s="56"/>
    </row>
    <row r="9558" spans="10:12" x14ac:dyDescent="0.25">
      <c r="J9558" s="54"/>
      <c r="L9558" s="56"/>
    </row>
    <row r="9559" spans="10:12" x14ac:dyDescent="0.25">
      <c r="J9559" s="54"/>
      <c r="L9559" s="56"/>
    </row>
    <row r="9560" spans="10:12" x14ac:dyDescent="0.25">
      <c r="J9560" s="54"/>
      <c r="L9560" s="56"/>
    </row>
    <row r="9561" spans="10:12" x14ac:dyDescent="0.25">
      <c r="J9561" s="54"/>
      <c r="L9561" s="56"/>
    </row>
    <row r="9562" spans="10:12" x14ac:dyDescent="0.25">
      <c r="J9562" s="54"/>
      <c r="L9562" s="56"/>
    </row>
    <row r="9563" spans="10:12" x14ac:dyDescent="0.25">
      <c r="J9563" s="54"/>
      <c r="L9563" s="56"/>
    </row>
    <row r="9564" spans="10:12" x14ac:dyDescent="0.25">
      <c r="J9564" s="54"/>
      <c r="L9564" s="56"/>
    </row>
    <row r="9565" spans="10:12" x14ac:dyDescent="0.25">
      <c r="J9565" s="54"/>
      <c r="L9565" s="56"/>
    </row>
    <row r="9566" spans="10:12" x14ac:dyDescent="0.25">
      <c r="J9566" s="54"/>
      <c r="L9566" s="56"/>
    </row>
    <row r="9567" spans="10:12" x14ac:dyDescent="0.25">
      <c r="J9567" s="54"/>
      <c r="L9567" s="56"/>
    </row>
    <row r="9568" spans="10:12" x14ac:dyDescent="0.25">
      <c r="J9568" s="54"/>
      <c r="L9568" s="56"/>
    </row>
    <row r="9569" spans="10:12" x14ac:dyDescent="0.25">
      <c r="J9569" s="54"/>
      <c r="L9569" s="56"/>
    </row>
    <row r="9570" spans="10:12" x14ac:dyDescent="0.25">
      <c r="J9570" s="54"/>
      <c r="L9570" s="56"/>
    </row>
    <row r="9571" spans="10:12" x14ac:dyDescent="0.25">
      <c r="J9571" s="54"/>
      <c r="L9571" s="56"/>
    </row>
    <row r="9572" spans="10:12" x14ac:dyDescent="0.25">
      <c r="J9572" s="54"/>
      <c r="L9572" s="56"/>
    </row>
    <row r="9573" spans="10:12" x14ac:dyDescent="0.25">
      <c r="J9573" s="54"/>
      <c r="L9573" s="56"/>
    </row>
    <row r="9574" spans="10:12" x14ac:dyDescent="0.25">
      <c r="J9574" s="54"/>
      <c r="L9574" s="56"/>
    </row>
    <row r="9575" spans="10:12" x14ac:dyDescent="0.25">
      <c r="J9575" s="54"/>
      <c r="L9575" s="56"/>
    </row>
    <row r="9576" spans="10:12" x14ac:dyDescent="0.25">
      <c r="J9576" s="54"/>
      <c r="L9576" s="56"/>
    </row>
    <row r="9577" spans="10:12" x14ac:dyDescent="0.25">
      <c r="J9577" s="54"/>
      <c r="L9577" s="56"/>
    </row>
    <row r="9578" spans="10:12" x14ac:dyDescent="0.25">
      <c r="J9578" s="54"/>
      <c r="L9578" s="56"/>
    </row>
    <row r="9579" spans="10:12" x14ac:dyDescent="0.25">
      <c r="J9579" s="54"/>
      <c r="L9579" s="56"/>
    </row>
    <row r="9580" spans="10:12" x14ac:dyDescent="0.25">
      <c r="J9580" s="54"/>
      <c r="L9580" s="56"/>
    </row>
    <row r="9581" spans="10:12" x14ac:dyDescent="0.25">
      <c r="J9581" s="54"/>
      <c r="L9581" s="56"/>
    </row>
    <row r="9582" spans="10:12" x14ac:dyDescent="0.25">
      <c r="J9582" s="54"/>
      <c r="L9582" s="56"/>
    </row>
    <row r="9583" spans="10:12" x14ac:dyDescent="0.25">
      <c r="J9583" s="54"/>
      <c r="L9583" s="56"/>
    </row>
    <row r="9584" spans="10:12" x14ac:dyDescent="0.25">
      <c r="J9584" s="54"/>
      <c r="L9584" s="56"/>
    </row>
    <row r="9585" spans="10:12" x14ac:dyDescent="0.25">
      <c r="J9585" s="54"/>
      <c r="L9585" s="56"/>
    </row>
    <row r="9586" spans="10:12" x14ac:dyDescent="0.25">
      <c r="J9586" s="54"/>
      <c r="L9586" s="56"/>
    </row>
    <row r="9587" spans="10:12" x14ac:dyDescent="0.25">
      <c r="J9587" s="54"/>
      <c r="L9587" s="56"/>
    </row>
    <row r="9588" spans="10:12" x14ac:dyDescent="0.25">
      <c r="J9588" s="54"/>
      <c r="L9588" s="56"/>
    </row>
    <row r="9589" spans="10:12" x14ac:dyDescent="0.25">
      <c r="J9589" s="54"/>
      <c r="L9589" s="56"/>
    </row>
    <row r="9590" spans="10:12" x14ac:dyDescent="0.25">
      <c r="J9590" s="54"/>
      <c r="L9590" s="56"/>
    </row>
    <row r="9591" spans="10:12" x14ac:dyDescent="0.25">
      <c r="J9591" s="54"/>
      <c r="L9591" s="56"/>
    </row>
    <row r="9592" spans="10:12" x14ac:dyDescent="0.25">
      <c r="J9592" s="54"/>
      <c r="L9592" s="56"/>
    </row>
    <row r="9593" spans="10:12" x14ac:dyDescent="0.25">
      <c r="J9593" s="54"/>
      <c r="L9593" s="56"/>
    </row>
    <row r="9594" spans="10:12" x14ac:dyDescent="0.25">
      <c r="J9594" s="54"/>
      <c r="L9594" s="56"/>
    </row>
    <row r="9595" spans="10:12" x14ac:dyDescent="0.25">
      <c r="J9595" s="54"/>
      <c r="L9595" s="56"/>
    </row>
    <row r="9596" spans="10:12" x14ac:dyDescent="0.25">
      <c r="J9596" s="54"/>
      <c r="L9596" s="56"/>
    </row>
    <row r="9597" spans="10:12" x14ac:dyDescent="0.25">
      <c r="J9597" s="54"/>
      <c r="L9597" s="56"/>
    </row>
    <row r="9598" spans="10:12" x14ac:dyDescent="0.25">
      <c r="J9598" s="54"/>
      <c r="L9598" s="56"/>
    </row>
    <row r="9599" spans="10:12" x14ac:dyDescent="0.25">
      <c r="J9599" s="54"/>
      <c r="L9599" s="56"/>
    </row>
    <row r="9600" spans="10:12" x14ac:dyDescent="0.25">
      <c r="J9600" s="54"/>
      <c r="L9600" s="56"/>
    </row>
    <row r="9601" spans="10:12" x14ac:dyDescent="0.25">
      <c r="J9601" s="54"/>
      <c r="L9601" s="56"/>
    </row>
    <row r="9602" spans="10:12" x14ac:dyDescent="0.25">
      <c r="J9602" s="54"/>
      <c r="L9602" s="56"/>
    </row>
    <row r="9603" spans="10:12" x14ac:dyDescent="0.25">
      <c r="J9603" s="54"/>
      <c r="L9603" s="56"/>
    </row>
    <row r="9604" spans="10:12" x14ac:dyDescent="0.25">
      <c r="J9604" s="54"/>
      <c r="L9604" s="56"/>
    </row>
    <row r="9605" spans="10:12" x14ac:dyDescent="0.25">
      <c r="J9605" s="54"/>
      <c r="L9605" s="56"/>
    </row>
    <row r="9606" spans="10:12" x14ac:dyDescent="0.25">
      <c r="J9606" s="54"/>
      <c r="L9606" s="56"/>
    </row>
    <row r="9607" spans="10:12" x14ac:dyDescent="0.25">
      <c r="J9607" s="54"/>
      <c r="L9607" s="56"/>
    </row>
    <row r="9608" spans="10:12" x14ac:dyDescent="0.25">
      <c r="J9608" s="54"/>
      <c r="L9608" s="56"/>
    </row>
    <row r="9609" spans="10:12" x14ac:dyDescent="0.25">
      <c r="J9609" s="54"/>
      <c r="L9609" s="56"/>
    </row>
    <row r="9610" spans="10:12" x14ac:dyDescent="0.25">
      <c r="J9610" s="54"/>
      <c r="L9610" s="56"/>
    </row>
    <row r="9611" spans="10:12" x14ac:dyDescent="0.25">
      <c r="J9611" s="54"/>
      <c r="L9611" s="56"/>
    </row>
    <row r="9612" spans="10:12" x14ac:dyDescent="0.25">
      <c r="J9612" s="54"/>
      <c r="L9612" s="56"/>
    </row>
    <row r="9613" spans="10:12" x14ac:dyDescent="0.25">
      <c r="J9613" s="54"/>
      <c r="L9613" s="56"/>
    </row>
    <row r="9614" spans="10:12" x14ac:dyDescent="0.25">
      <c r="J9614" s="54"/>
      <c r="L9614" s="56"/>
    </row>
    <row r="9615" spans="10:12" x14ac:dyDescent="0.25">
      <c r="J9615" s="54"/>
      <c r="L9615" s="56"/>
    </row>
    <row r="9616" spans="10:12" x14ac:dyDescent="0.25">
      <c r="J9616" s="54"/>
      <c r="L9616" s="56"/>
    </row>
    <row r="9617" spans="10:12" x14ac:dyDescent="0.25">
      <c r="J9617" s="54"/>
      <c r="L9617" s="56"/>
    </row>
    <row r="9618" spans="10:12" x14ac:dyDescent="0.25">
      <c r="J9618" s="54"/>
      <c r="L9618" s="56"/>
    </row>
    <row r="9619" spans="10:12" x14ac:dyDescent="0.25">
      <c r="J9619" s="54"/>
      <c r="L9619" s="56"/>
    </row>
    <row r="9620" spans="10:12" x14ac:dyDescent="0.25">
      <c r="J9620" s="54"/>
      <c r="L9620" s="56"/>
    </row>
    <row r="9621" spans="10:12" x14ac:dyDescent="0.25">
      <c r="J9621" s="54"/>
      <c r="L9621" s="56"/>
    </row>
    <row r="9622" spans="10:12" x14ac:dyDescent="0.25">
      <c r="J9622" s="54"/>
      <c r="L9622" s="56"/>
    </row>
    <row r="9623" spans="10:12" x14ac:dyDescent="0.25">
      <c r="J9623" s="54"/>
      <c r="L9623" s="56"/>
    </row>
    <row r="9624" spans="10:12" x14ac:dyDescent="0.25">
      <c r="J9624" s="54"/>
      <c r="L9624" s="56"/>
    </row>
    <row r="9625" spans="10:12" x14ac:dyDescent="0.25">
      <c r="J9625" s="54"/>
      <c r="L9625" s="56"/>
    </row>
    <row r="9626" spans="10:12" x14ac:dyDescent="0.25">
      <c r="J9626" s="54"/>
      <c r="L9626" s="56"/>
    </row>
    <row r="9627" spans="10:12" x14ac:dyDescent="0.25">
      <c r="J9627" s="54"/>
      <c r="L9627" s="56"/>
    </row>
    <row r="9628" spans="10:12" x14ac:dyDescent="0.25">
      <c r="J9628" s="54"/>
      <c r="L9628" s="56"/>
    </row>
    <row r="9629" spans="10:12" x14ac:dyDescent="0.25">
      <c r="J9629" s="54"/>
      <c r="L9629" s="56"/>
    </row>
    <row r="9630" spans="10:12" x14ac:dyDescent="0.25">
      <c r="J9630" s="54"/>
      <c r="L9630" s="56"/>
    </row>
    <row r="9631" spans="10:12" x14ac:dyDescent="0.25">
      <c r="J9631" s="54"/>
      <c r="L9631" s="56"/>
    </row>
    <row r="9632" spans="10:12" x14ac:dyDescent="0.25">
      <c r="J9632" s="54"/>
      <c r="L9632" s="56"/>
    </row>
    <row r="9633" spans="10:12" x14ac:dyDescent="0.25">
      <c r="J9633" s="54"/>
      <c r="L9633" s="56"/>
    </row>
    <row r="9634" spans="10:12" x14ac:dyDescent="0.25">
      <c r="J9634" s="54"/>
      <c r="L9634" s="56"/>
    </row>
    <row r="9635" spans="10:12" x14ac:dyDescent="0.25">
      <c r="J9635" s="54"/>
      <c r="L9635" s="56"/>
    </row>
    <row r="9636" spans="10:12" x14ac:dyDescent="0.25">
      <c r="J9636" s="54"/>
      <c r="L9636" s="56"/>
    </row>
    <row r="9637" spans="10:12" x14ac:dyDescent="0.25">
      <c r="J9637" s="54"/>
      <c r="L9637" s="56"/>
    </row>
    <row r="9638" spans="10:12" x14ac:dyDescent="0.25">
      <c r="J9638" s="54"/>
      <c r="L9638" s="56"/>
    </row>
    <row r="9639" spans="10:12" x14ac:dyDescent="0.25">
      <c r="J9639" s="54"/>
      <c r="L9639" s="56"/>
    </row>
    <row r="9640" spans="10:12" x14ac:dyDescent="0.25">
      <c r="J9640" s="54"/>
      <c r="L9640" s="56"/>
    </row>
    <row r="9641" spans="10:12" x14ac:dyDescent="0.25">
      <c r="J9641" s="54"/>
      <c r="L9641" s="56"/>
    </row>
    <row r="9642" spans="10:12" x14ac:dyDescent="0.25">
      <c r="J9642" s="54"/>
      <c r="L9642" s="56"/>
    </row>
    <row r="9643" spans="10:12" x14ac:dyDescent="0.25">
      <c r="J9643" s="54"/>
      <c r="L9643" s="56"/>
    </row>
    <row r="9644" spans="10:12" x14ac:dyDescent="0.25">
      <c r="J9644" s="54"/>
      <c r="L9644" s="56"/>
    </row>
    <row r="9645" spans="10:12" x14ac:dyDescent="0.25">
      <c r="J9645" s="54"/>
      <c r="L9645" s="56"/>
    </row>
    <row r="9646" spans="10:12" x14ac:dyDescent="0.25">
      <c r="J9646" s="54"/>
      <c r="L9646" s="56"/>
    </row>
    <row r="9647" spans="10:12" x14ac:dyDescent="0.25">
      <c r="J9647" s="54"/>
      <c r="L9647" s="56"/>
    </row>
    <row r="9648" spans="10:12" x14ac:dyDescent="0.25">
      <c r="J9648" s="54"/>
      <c r="L9648" s="56"/>
    </row>
    <row r="9649" spans="10:12" x14ac:dyDescent="0.25">
      <c r="J9649" s="54"/>
      <c r="L9649" s="56"/>
    </row>
    <row r="9650" spans="10:12" x14ac:dyDescent="0.25">
      <c r="J9650" s="54"/>
      <c r="L9650" s="56"/>
    </row>
    <row r="9651" spans="10:12" x14ac:dyDescent="0.25">
      <c r="J9651" s="54"/>
      <c r="L9651" s="56"/>
    </row>
    <row r="9652" spans="10:12" x14ac:dyDescent="0.25">
      <c r="J9652" s="54"/>
      <c r="L9652" s="56"/>
    </row>
    <row r="9653" spans="10:12" x14ac:dyDescent="0.25">
      <c r="J9653" s="54"/>
      <c r="L9653" s="56"/>
    </row>
    <row r="9654" spans="10:12" x14ac:dyDescent="0.25">
      <c r="J9654" s="54"/>
      <c r="L9654" s="56"/>
    </row>
    <row r="9655" spans="10:12" x14ac:dyDescent="0.25">
      <c r="J9655" s="54"/>
      <c r="L9655" s="56"/>
    </row>
    <row r="9656" spans="10:12" x14ac:dyDescent="0.25">
      <c r="J9656" s="54"/>
      <c r="L9656" s="56"/>
    </row>
    <row r="9657" spans="10:12" x14ac:dyDescent="0.25">
      <c r="J9657" s="54"/>
      <c r="L9657" s="56"/>
    </row>
    <row r="9658" spans="10:12" x14ac:dyDescent="0.25">
      <c r="J9658" s="54"/>
      <c r="L9658" s="56"/>
    </row>
    <row r="9659" spans="10:12" x14ac:dyDescent="0.25">
      <c r="J9659" s="54"/>
      <c r="L9659" s="56"/>
    </row>
    <row r="9660" spans="10:12" x14ac:dyDescent="0.25">
      <c r="J9660" s="54"/>
      <c r="L9660" s="56"/>
    </row>
    <row r="9661" spans="10:12" x14ac:dyDescent="0.25">
      <c r="J9661" s="54"/>
      <c r="L9661" s="56"/>
    </row>
    <row r="9662" spans="10:12" x14ac:dyDescent="0.25">
      <c r="J9662" s="54"/>
      <c r="L9662" s="56"/>
    </row>
    <row r="9663" spans="10:12" x14ac:dyDescent="0.25">
      <c r="J9663" s="54"/>
      <c r="L9663" s="56"/>
    </row>
    <row r="9664" spans="10:12" x14ac:dyDescent="0.25">
      <c r="J9664" s="54"/>
      <c r="L9664" s="56"/>
    </row>
    <row r="9665" spans="10:12" x14ac:dyDescent="0.25">
      <c r="J9665" s="54"/>
      <c r="L9665" s="56"/>
    </row>
    <row r="9666" spans="10:12" x14ac:dyDescent="0.25">
      <c r="J9666" s="54"/>
      <c r="L9666" s="56"/>
    </row>
    <row r="9667" spans="10:12" x14ac:dyDescent="0.25">
      <c r="J9667" s="54"/>
      <c r="L9667" s="56"/>
    </row>
    <row r="9668" spans="10:12" x14ac:dyDescent="0.25">
      <c r="J9668" s="54"/>
      <c r="L9668" s="56"/>
    </row>
    <row r="9669" spans="10:12" x14ac:dyDescent="0.25">
      <c r="J9669" s="54"/>
      <c r="L9669" s="56"/>
    </row>
    <row r="9670" spans="10:12" x14ac:dyDescent="0.25">
      <c r="J9670" s="54"/>
      <c r="L9670" s="56"/>
    </row>
    <row r="9671" spans="10:12" x14ac:dyDescent="0.25">
      <c r="J9671" s="54"/>
      <c r="L9671" s="56"/>
    </row>
    <row r="9672" spans="10:12" x14ac:dyDescent="0.25">
      <c r="J9672" s="54"/>
      <c r="L9672" s="56"/>
    </row>
    <row r="9673" spans="10:12" x14ac:dyDescent="0.25">
      <c r="J9673" s="54"/>
      <c r="L9673" s="56"/>
    </row>
    <row r="9674" spans="10:12" x14ac:dyDescent="0.25">
      <c r="J9674" s="54"/>
      <c r="L9674" s="56"/>
    </row>
    <row r="9675" spans="10:12" x14ac:dyDescent="0.25">
      <c r="J9675" s="54"/>
      <c r="L9675" s="56"/>
    </row>
    <row r="9676" spans="10:12" x14ac:dyDescent="0.25">
      <c r="J9676" s="54"/>
      <c r="L9676" s="56"/>
    </row>
    <row r="9677" spans="10:12" x14ac:dyDescent="0.25">
      <c r="J9677" s="54"/>
      <c r="L9677" s="56"/>
    </row>
    <row r="9678" spans="10:12" x14ac:dyDescent="0.25">
      <c r="J9678" s="54"/>
      <c r="L9678" s="56"/>
    </row>
    <row r="9679" spans="10:12" x14ac:dyDescent="0.25">
      <c r="J9679" s="54"/>
      <c r="L9679" s="56"/>
    </row>
    <row r="9680" spans="10:12" x14ac:dyDescent="0.25">
      <c r="J9680" s="54"/>
      <c r="L9680" s="56"/>
    </row>
    <row r="9681" spans="10:12" x14ac:dyDescent="0.25">
      <c r="J9681" s="54"/>
      <c r="L9681" s="56"/>
    </row>
    <row r="9682" spans="10:12" x14ac:dyDescent="0.25">
      <c r="J9682" s="54"/>
      <c r="L9682" s="56"/>
    </row>
    <row r="9683" spans="10:12" x14ac:dyDescent="0.25">
      <c r="J9683" s="54"/>
      <c r="L9683" s="56"/>
    </row>
    <row r="9684" spans="10:12" x14ac:dyDescent="0.25">
      <c r="J9684" s="54"/>
      <c r="L9684" s="56"/>
    </row>
    <row r="9685" spans="10:12" x14ac:dyDescent="0.25">
      <c r="J9685" s="54"/>
      <c r="L9685" s="56"/>
    </row>
    <row r="9686" spans="10:12" x14ac:dyDescent="0.25">
      <c r="J9686" s="54"/>
      <c r="L9686" s="56"/>
    </row>
    <row r="9687" spans="10:12" x14ac:dyDescent="0.25">
      <c r="J9687" s="54"/>
      <c r="L9687" s="56"/>
    </row>
    <row r="9688" spans="10:12" x14ac:dyDescent="0.25">
      <c r="J9688" s="54"/>
      <c r="L9688" s="56"/>
    </row>
    <row r="9689" spans="10:12" x14ac:dyDescent="0.25">
      <c r="J9689" s="54"/>
      <c r="L9689" s="56"/>
    </row>
    <row r="9690" spans="10:12" x14ac:dyDescent="0.25">
      <c r="J9690" s="54"/>
      <c r="L9690" s="56"/>
    </row>
    <row r="9691" spans="10:12" x14ac:dyDescent="0.25">
      <c r="J9691" s="54"/>
      <c r="L9691" s="56"/>
    </row>
    <row r="9692" spans="10:12" x14ac:dyDescent="0.25">
      <c r="J9692" s="54"/>
      <c r="L9692" s="56"/>
    </row>
    <row r="9693" spans="10:12" x14ac:dyDescent="0.25">
      <c r="J9693" s="54"/>
      <c r="L9693" s="56"/>
    </row>
    <row r="9694" spans="10:12" x14ac:dyDescent="0.25">
      <c r="J9694" s="54"/>
      <c r="L9694" s="56"/>
    </row>
    <row r="9695" spans="10:12" x14ac:dyDescent="0.25">
      <c r="J9695" s="54"/>
      <c r="L9695" s="56"/>
    </row>
    <row r="9696" spans="10:12" x14ac:dyDescent="0.25">
      <c r="J9696" s="54"/>
      <c r="L9696" s="56"/>
    </row>
    <row r="9697" spans="10:12" x14ac:dyDescent="0.25">
      <c r="J9697" s="54"/>
      <c r="L9697" s="56"/>
    </row>
    <row r="9698" spans="10:12" x14ac:dyDescent="0.25">
      <c r="J9698" s="54"/>
      <c r="L9698" s="56"/>
    </row>
    <row r="9699" spans="10:12" x14ac:dyDescent="0.25">
      <c r="J9699" s="54"/>
      <c r="L9699" s="56"/>
    </row>
    <row r="9700" spans="10:12" x14ac:dyDescent="0.25">
      <c r="J9700" s="54"/>
      <c r="L9700" s="56"/>
    </row>
    <row r="9701" spans="10:12" x14ac:dyDescent="0.25">
      <c r="J9701" s="54"/>
      <c r="L9701" s="56"/>
    </row>
    <row r="9702" spans="10:12" x14ac:dyDescent="0.25">
      <c r="J9702" s="54"/>
      <c r="L9702" s="56"/>
    </row>
    <row r="9703" spans="10:12" x14ac:dyDescent="0.25">
      <c r="J9703" s="54"/>
      <c r="L9703" s="56"/>
    </row>
    <row r="9704" spans="10:12" x14ac:dyDescent="0.25">
      <c r="J9704" s="54"/>
      <c r="L9704" s="56"/>
    </row>
    <row r="9705" spans="10:12" x14ac:dyDescent="0.25">
      <c r="J9705" s="54"/>
      <c r="L9705" s="56"/>
    </row>
    <row r="9706" spans="10:12" x14ac:dyDescent="0.25">
      <c r="J9706" s="54"/>
      <c r="L9706" s="56"/>
    </row>
    <row r="9707" spans="10:12" x14ac:dyDescent="0.25">
      <c r="J9707" s="54"/>
      <c r="L9707" s="56"/>
    </row>
    <row r="9708" spans="10:12" x14ac:dyDescent="0.25">
      <c r="J9708" s="54"/>
      <c r="L9708" s="56"/>
    </row>
    <row r="9709" spans="10:12" x14ac:dyDescent="0.25">
      <c r="J9709" s="54"/>
      <c r="L9709" s="56"/>
    </row>
    <row r="9710" spans="10:12" x14ac:dyDescent="0.25">
      <c r="J9710" s="54"/>
      <c r="L9710" s="56"/>
    </row>
    <row r="9711" spans="10:12" x14ac:dyDescent="0.25">
      <c r="J9711" s="54"/>
      <c r="L9711" s="56"/>
    </row>
    <row r="9712" spans="10:12" x14ac:dyDescent="0.25">
      <c r="J9712" s="54"/>
      <c r="L9712" s="56"/>
    </row>
    <row r="9713" spans="10:12" x14ac:dyDescent="0.25">
      <c r="J9713" s="54"/>
      <c r="L9713" s="56"/>
    </row>
    <row r="9714" spans="10:12" x14ac:dyDescent="0.25">
      <c r="J9714" s="54"/>
      <c r="L9714" s="56"/>
    </row>
    <row r="9715" spans="10:12" x14ac:dyDescent="0.25">
      <c r="J9715" s="54"/>
      <c r="L9715" s="56"/>
    </row>
    <row r="9716" spans="10:12" x14ac:dyDescent="0.25">
      <c r="J9716" s="54"/>
      <c r="L9716" s="56"/>
    </row>
    <row r="9717" spans="10:12" x14ac:dyDescent="0.25">
      <c r="J9717" s="54"/>
      <c r="L9717" s="56"/>
    </row>
    <row r="9718" spans="10:12" x14ac:dyDescent="0.25">
      <c r="J9718" s="54"/>
      <c r="L9718" s="56"/>
    </row>
    <row r="9719" spans="10:12" x14ac:dyDescent="0.25">
      <c r="J9719" s="54"/>
      <c r="L9719" s="56"/>
    </row>
    <row r="9720" spans="10:12" x14ac:dyDescent="0.25">
      <c r="J9720" s="54"/>
      <c r="L9720" s="56"/>
    </row>
    <row r="9721" spans="10:12" x14ac:dyDescent="0.25">
      <c r="J9721" s="54"/>
      <c r="L9721" s="56"/>
    </row>
    <row r="9722" spans="10:12" x14ac:dyDescent="0.25">
      <c r="J9722" s="54"/>
      <c r="L9722" s="56"/>
    </row>
    <row r="9723" spans="10:12" x14ac:dyDescent="0.25">
      <c r="J9723" s="54"/>
      <c r="L9723" s="56"/>
    </row>
    <row r="9724" spans="10:12" x14ac:dyDescent="0.25">
      <c r="J9724" s="54"/>
      <c r="L9724" s="56"/>
    </row>
    <row r="9725" spans="10:12" x14ac:dyDescent="0.25">
      <c r="J9725" s="54"/>
      <c r="L9725" s="56"/>
    </row>
    <row r="9726" spans="10:12" x14ac:dyDescent="0.25">
      <c r="J9726" s="54"/>
      <c r="L9726" s="56"/>
    </row>
    <row r="9727" spans="10:12" x14ac:dyDescent="0.25">
      <c r="J9727" s="54"/>
      <c r="L9727" s="56"/>
    </row>
    <row r="9728" spans="10:12" x14ac:dyDescent="0.25">
      <c r="J9728" s="54"/>
      <c r="L9728" s="56"/>
    </row>
    <row r="9729" spans="10:12" x14ac:dyDescent="0.25">
      <c r="J9729" s="54"/>
      <c r="L9729" s="56"/>
    </row>
    <row r="9730" spans="10:12" x14ac:dyDescent="0.25">
      <c r="J9730" s="54"/>
      <c r="L9730" s="56"/>
    </row>
    <row r="9731" spans="10:12" x14ac:dyDescent="0.25">
      <c r="J9731" s="54"/>
      <c r="L9731" s="56"/>
    </row>
    <row r="9732" spans="10:12" x14ac:dyDescent="0.25">
      <c r="J9732" s="54"/>
      <c r="L9732" s="56"/>
    </row>
    <row r="9733" spans="10:12" x14ac:dyDescent="0.25">
      <c r="J9733" s="54"/>
      <c r="L9733" s="56"/>
    </row>
    <row r="9734" spans="10:12" x14ac:dyDescent="0.25">
      <c r="J9734" s="54"/>
      <c r="L9734" s="56"/>
    </row>
    <row r="9735" spans="10:12" x14ac:dyDescent="0.25">
      <c r="J9735" s="54"/>
      <c r="L9735" s="56"/>
    </row>
    <row r="9736" spans="10:12" x14ac:dyDescent="0.25">
      <c r="J9736" s="54"/>
      <c r="L9736" s="56"/>
    </row>
    <row r="9737" spans="10:12" x14ac:dyDescent="0.25">
      <c r="J9737" s="54"/>
      <c r="L9737" s="56"/>
    </row>
    <row r="9738" spans="10:12" x14ac:dyDescent="0.25">
      <c r="J9738" s="54"/>
      <c r="L9738" s="56"/>
    </row>
    <row r="9739" spans="10:12" x14ac:dyDescent="0.25">
      <c r="J9739" s="54"/>
      <c r="L9739" s="56"/>
    </row>
    <row r="9740" spans="10:12" x14ac:dyDescent="0.25">
      <c r="J9740" s="54"/>
      <c r="L9740" s="56"/>
    </row>
    <row r="9741" spans="10:12" x14ac:dyDescent="0.25">
      <c r="J9741" s="54"/>
      <c r="L9741" s="56"/>
    </row>
    <row r="9742" spans="10:12" x14ac:dyDescent="0.25">
      <c r="J9742" s="54"/>
      <c r="L9742" s="56"/>
    </row>
    <row r="9743" spans="10:12" x14ac:dyDescent="0.25">
      <c r="J9743" s="54"/>
      <c r="L9743" s="56"/>
    </row>
    <row r="9744" spans="10:12" x14ac:dyDescent="0.25">
      <c r="J9744" s="54"/>
      <c r="L9744" s="56"/>
    </row>
    <row r="9745" spans="10:12" x14ac:dyDescent="0.25">
      <c r="J9745" s="54"/>
      <c r="L9745" s="56"/>
    </row>
    <row r="9746" spans="10:12" x14ac:dyDescent="0.25">
      <c r="J9746" s="54"/>
      <c r="L9746" s="56"/>
    </row>
    <row r="9747" spans="10:12" x14ac:dyDescent="0.25">
      <c r="J9747" s="54"/>
      <c r="L9747" s="56"/>
    </row>
    <row r="9748" spans="10:12" x14ac:dyDescent="0.25">
      <c r="J9748" s="54"/>
      <c r="L9748" s="56"/>
    </row>
    <row r="9749" spans="10:12" x14ac:dyDescent="0.25">
      <c r="J9749" s="54"/>
      <c r="L9749" s="56"/>
    </row>
    <row r="9750" spans="10:12" x14ac:dyDescent="0.25">
      <c r="J9750" s="54"/>
      <c r="L9750" s="56"/>
    </row>
    <row r="9751" spans="10:12" x14ac:dyDescent="0.25">
      <c r="J9751" s="54"/>
      <c r="L9751" s="56"/>
    </row>
    <row r="9752" spans="10:12" x14ac:dyDescent="0.25">
      <c r="J9752" s="54"/>
      <c r="L9752" s="56"/>
    </row>
    <row r="9753" spans="10:12" x14ac:dyDescent="0.25">
      <c r="J9753" s="54"/>
      <c r="L9753" s="56"/>
    </row>
    <row r="9754" spans="10:12" x14ac:dyDescent="0.25">
      <c r="J9754" s="54"/>
      <c r="L9754" s="56"/>
    </row>
    <row r="9755" spans="10:12" x14ac:dyDescent="0.25">
      <c r="J9755" s="54"/>
      <c r="L9755" s="56"/>
    </row>
    <row r="9756" spans="10:12" x14ac:dyDescent="0.25">
      <c r="J9756" s="54"/>
      <c r="L9756" s="56"/>
    </row>
    <row r="9757" spans="10:12" x14ac:dyDescent="0.25">
      <c r="J9757" s="54"/>
      <c r="L9757" s="56"/>
    </row>
    <row r="9758" spans="10:12" x14ac:dyDescent="0.25">
      <c r="J9758" s="54"/>
      <c r="L9758" s="56"/>
    </row>
    <row r="9759" spans="10:12" x14ac:dyDescent="0.25">
      <c r="J9759" s="54"/>
      <c r="L9759" s="56"/>
    </row>
    <row r="9760" spans="10:12" x14ac:dyDescent="0.25">
      <c r="J9760" s="54"/>
      <c r="L9760" s="56"/>
    </row>
    <row r="9761" spans="10:12" x14ac:dyDescent="0.25">
      <c r="J9761" s="54"/>
      <c r="L9761" s="56"/>
    </row>
    <row r="9762" spans="10:12" x14ac:dyDescent="0.25">
      <c r="J9762" s="54"/>
      <c r="L9762" s="56"/>
    </row>
    <row r="9763" spans="10:12" x14ac:dyDescent="0.25">
      <c r="J9763" s="54"/>
      <c r="L9763" s="56"/>
    </row>
    <row r="9764" spans="10:12" x14ac:dyDescent="0.25">
      <c r="J9764" s="54"/>
      <c r="L9764" s="56"/>
    </row>
    <row r="9765" spans="10:12" x14ac:dyDescent="0.25">
      <c r="J9765" s="54"/>
      <c r="L9765" s="56"/>
    </row>
    <row r="9766" spans="10:12" x14ac:dyDescent="0.25">
      <c r="J9766" s="54"/>
      <c r="L9766" s="56"/>
    </row>
    <row r="9767" spans="10:12" x14ac:dyDescent="0.25">
      <c r="J9767" s="54"/>
      <c r="L9767" s="56"/>
    </row>
    <row r="9768" spans="10:12" x14ac:dyDescent="0.25">
      <c r="L9768" s="56"/>
    </row>
    <row r="9769" spans="10:12" x14ac:dyDescent="0.25">
      <c r="L9769" s="56"/>
    </row>
    <row r="9770" spans="10:12" x14ac:dyDescent="0.25">
      <c r="L9770" s="56"/>
    </row>
    <row r="9771" spans="10:12" x14ac:dyDescent="0.25">
      <c r="L9771" s="56"/>
    </row>
    <row r="9772" spans="10:12" x14ac:dyDescent="0.25">
      <c r="L9772" s="56"/>
    </row>
    <row r="9773" spans="10:12" x14ac:dyDescent="0.25">
      <c r="L9773" s="56"/>
    </row>
    <row r="9774" spans="10:12" x14ac:dyDescent="0.25">
      <c r="L9774" s="56"/>
    </row>
    <row r="9775" spans="10:12" x14ac:dyDescent="0.25">
      <c r="L9775" s="56"/>
    </row>
    <row r="9776" spans="10:12" x14ac:dyDescent="0.25">
      <c r="L9776" s="56"/>
    </row>
    <row r="9777" spans="12:12" x14ac:dyDescent="0.25">
      <c r="L9777" s="56"/>
    </row>
    <row r="9778" spans="12:12" x14ac:dyDescent="0.25">
      <c r="L9778" s="56"/>
    </row>
    <row r="9779" spans="12:12" x14ac:dyDescent="0.25">
      <c r="L9779" s="56"/>
    </row>
    <row r="9780" spans="12:12" x14ac:dyDescent="0.25">
      <c r="L9780" s="56"/>
    </row>
    <row r="9781" spans="12:12" x14ac:dyDescent="0.25">
      <c r="L9781" s="56"/>
    </row>
    <row r="9782" spans="12:12" x14ac:dyDescent="0.25">
      <c r="L9782" s="56"/>
    </row>
    <row r="9783" spans="12:12" x14ac:dyDescent="0.25">
      <c r="L9783" s="56"/>
    </row>
    <row r="9784" spans="12:12" x14ac:dyDescent="0.25">
      <c r="L9784" s="56"/>
    </row>
    <row r="9785" spans="12:12" x14ac:dyDescent="0.25">
      <c r="L9785" s="56"/>
    </row>
    <row r="9786" spans="12:12" x14ac:dyDescent="0.25">
      <c r="L9786" s="56"/>
    </row>
    <row r="9787" spans="12:12" x14ac:dyDescent="0.25">
      <c r="L9787" s="56"/>
    </row>
    <row r="9788" spans="12:12" x14ac:dyDescent="0.25">
      <c r="L9788" s="56"/>
    </row>
    <row r="9789" spans="12:12" x14ac:dyDescent="0.25">
      <c r="L9789" s="56"/>
    </row>
    <row r="9790" spans="12:12" x14ac:dyDescent="0.25">
      <c r="L9790" s="56"/>
    </row>
    <row r="9791" spans="12:12" x14ac:dyDescent="0.25">
      <c r="L9791" s="56"/>
    </row>
    <row r="9792" spans="12:12" x14ac:dyDescent="0.25">
      <c r="L9792" s="56"/>
    </row>
    <row r="9793" spans="12:12" x14ac:dyDescent="0.25">
      <c r="L9793" s="56"/>
    </row>
    <row r="9794" spans="12:12" x14ac:dyDescent="0.25">
      <c r="L9794" s="56"/>
    </row>
    <row r="9795" spans="12:12" x14ac:dyDescent="0.25">
      <c r="L9795" s="56"/>
    </row>
    <row r="9796" spans="12:12" x14ac:dyDescent="0.25">
      <c r="L9796" s="56"/>
    </row>
    <row r="9797" spans="12:12" x14ac:dyDescent="0.25">
      <c r="L9797" s="56"/>
    </row>
    <row r="9798" spans="12:12" x14ac:dyDescent="0.25">
      <c r="L9798" s="56"/>
    </row>
    <row r="9799" spans="12:12" x14ac:dyDescent="0.25">
      <c r="L9799" s="56"/>
    </row>
    <row r="9800" spans="12:12" x14ac:dyDescent="0.25">
      <c r="L9800" s="56"/>
    </row>
    <row r="9801" spans="12:12" x14ac:dyDescent="0.25">
      <c r="L9801" s="56"/>
    </row>
    <row r="9802" spans="12:12" x14ac:dyDescent="0.25">
      <c r="L9802" s="56"/>
    </row>
    <row r="9803" spans="12:12" x14ac:dyDescent="0.25">
      <c r="L9803" s="56"/>
    </row>
    <row r="9804" spans="12:12" x14ac:dyDescent="0.25">
      <c r="L9804" s="56"/>
    </row>
    <row r="9805" spans="12:12" x14ac:dyDescent="0.25">
      <c r="L9805" s="56"/>
    </row>
    <row r="9806" spans="12:12" x14ac:dyDescent="0.25">
      <c r="L9806" s="56"/>
    </row>
    <row r="9807" spans="12:12" x14ac:dyDescent="0.25">
      <c r="L9807" s="56"/>
    </row>
    <row r="9808" spans="12:12" x14ac:dyDescent="0.25">
      <c r="L9808" s="56"/>
    </row>
    <row r="9809" spans="12:12" x14ac:dyDescent="0.25">
      <c r="L9809" s="56"/>
    </row>
    <row r="9810" spans="12:12" x14ac:dyDescent="0.25">
      <c r="L9810" s="56"/>
    </row>
    <row r="9811" spans="12:12" x14ac:dyDescent="0.25">
      <c r="L9811" s="56"/>
    </row>
    <row r="9812" spans="12:12" x14ac:dyDescent="0.25">
      <c r="L9812" s="56"/>
    </row>
    <row r="9813" spans="12:12" x14ac:dyDescent="0.25">
      <c r="L9813" s="56"/>
    </row>
    <row r="9814" spans="12:12" x14ac:dyDescent="0.25">
      <c r="L9814" s="56"/>
    </row>
    <row r="9815" spans="12:12" x14ac:dyDescent="0.25">
      <c r="L9815" s="56"/>
    </row>
    <row r="9816" spans="12:12" x14ac:dyDescent="0.25">
      <c r="L9816" s="56"/>
    </row>
    <row r="9817" spans="12:12" x14ac:dyDescent="0.25">
      <c r="L9817" s="56"/>
    </row>
    <row r="9818" spans="12:12" x14ac:dyDescent="0.25">
      <c r="L9818" s="56"/>
    </row>
    <row r="9819" spans="12:12" x14ac:dyDescent="0.25">
      <c r="L9819" s="56"/>
    </row>
    <row r="9820" spans="12:12" x14ac:dyDescent="0.25">
      <c r="L9820" s="56"/>
    </row>
    <row r="9821" spans="12:12" x14ac:dyDescent="0.25">
      <c r="L9821" s="56"/>
    </row>
    <row r="9822" spans="12:12" x14ac:dyDescent="0.25">
      <c r="L9822" s="56"/>
    </row>
    <row r="9823" spans="12:12" x14ac:dyDescent="0.25">
      <c r="L9823" s="56"/>
    </row>
    <row r="9824" spans="12:12" x14ac:dyDescent="0.25">
      <c r="L9824" s="56"/>
    </row>
    <row r="9825" spans="12:12" x14ac:dyDescent="0.25">
      <c r="L9825" s="56"/>
    </row>
    <row r="9826" spans="12:12" x14ac:dyDescent="0.25">
      <c r="L9826" s="56"/>
    </row>
    <row r="9827" spans="12:12" x14ac:dyDescent="0.25">
      <c r="L9827" s="56"/>
    </row>
    <row r="9828" spans="12:12" x14ac:dyDescent="0.25">
      <c r="L9828" s="56"/>
    </row>
    <row r="9829" spans="12:12" x14ac:dyDescent="0.25">
      <c r="L9829" s="56"/>
    </row>
    <row r="9830" spans="12:12" x14ac:dyDescent="0.25">
      <c r="L9830" s="56"/>
    </row>
    <row r="9831" spans="12:12" x14ac:dyDescent="0.25">
      <c r="L9831" s="56"/>
    </row>
    <row r="9832" spans="12:12" x14ac:dyDescent="0.25">
      <c r="L9832" s="56"/>
    </row>
    <row r="9833" spans="12:12" x14ac:dyDescent="0.25">
      <c r="L9833" s="56"/>
    </row>
    <row r="9834" spans="12:12" x14ac:dyDescent="0.25">
      <c r="L9834" s="56"/>
    </row>
    <row r="9835" spans="12:12" x14ac:dyDescent="0.25">
      <c r="L9835" s="56"/>
    </row>
    <row r="9836" spans="12:12" x14ac:dyDescent="0.25">
      <c r="L9836" s="56"/>
    </row>
    <row r="9837" spans="12:12" x14ac:dyDescent="0.25">
      <c r="L9837" s="56"/>
    </row>
    <row r="9838" spans="12:12" x14ac:dyDescent="0.25">
      <c r="L9838" s="56"/>
    </row>
    <row r="9839" spans="12:12" x14ac:dyDescent="0.25">
      <c r="L9839" s="56"/>
    </row>
    <row r="9840" spans="12:12" x14ac:dyDescent="0.25">
      <c r="L9840" s="56"/>
    </row>
    <row r="9841" spans="12:12" x14ac:dyDescent="0.25">
      <c r="L9841" s="56"/>
    </row>
    <row r="9842" spans="12:12" x14ac:dyDescent="0.25">
      <c r="L9842" s="56"/>
    </row>
    <row r="9843" spans="12:12" x14ac:dyDescent="0.25">
      <c r="L9843" s="56"/>
    </row>
    <row r="9844" spans="12:12" x14ac:dyDescent="0.25">
      <c r="L9844" s="56"/>
    </row>
    <row r="9845" spans="12:12" x14ac:dyDescent="0.25">
      <c r="L9845" s="56"/>
    </row>
    <row r="9846" spans="12:12" x14ac:dyDescent="0.25">
      <c r="L9846" s="56"/>
    </row>
    <row r="9847" spans="12:12" x14ac:dyDescent="0.25">
      <c r="L9847" s="56"/>
    </row>
    <row r="9848" spans="12:12" x14ac:dyDescent="0.25">
      <c r="L9848" s="56"/>
    </row>
    <row r="9849" spans="12:12" x14ac:dyDescent="0.25">
      <c r="L9849" s="56"/>
    </row>
    <row r="9850" spans="12:12" x14ac:dyDescent="0.25">
      <c r="L9850" s="56"/>
    </row>
    <row r="9851" spans="12:12" x14ac:dyDescent="0.25">
      <c r="L9851" s="56"/>
    </row>
    <row r="9852" spans="12:12" x14ac:dyDescent="0.25">
      <c r="L9852" s="56"/>
    </row>
    <row r="9853" spans="12:12" x14ac:dyDescent="0.25">
      <c r="L9853" s="56"/>
    </row>
    <row r="9854" spans="12:12" x14ac:dyDescent="0.25">
      <c r="L9854" s="56"/>
    </row>
    <row r="9855" spans="12:12" x14ac:dyDescent="0.25">
      <c r="L9855" s="56"/>
    </row>
    <row r="9856" spans="12:12" x14ac:dyDescent="0.25">
      <c r="L9856" s="56"/>
    </row>
    <row r="9857" spans="12:12" x14ac:dyDescent="0.25">
      <c r="L9857" s="56"/>
    </row>
    <row r="9858" spans="12:12" x14ac:dyDescent="0.25">
      <c r="L9858" s="56"/>
    </row>
    <row r="9859" spans="12:12" x14ac:dyDescent="0.25">
      <c r="L9859" s="56"/>
    </row>
    <row r="9860" spans="12:12" x14ac:dyDescent="0.25">
      <c r="L9860" s="56"/>
    </row>
    <row r="9861" spans="12:12" x14ac:dyDescent="0.25">
      <c r="L9861" s="56"/>
    </row>
    <row r="9862" spans="12:12" x14ac:dyDescent="0.25">
      <c r="L9862" s="56"/>
    </row>
    <row r="9863" spans="12:12" x14ac:dyDescent="0.25">
      <c r="L9863" s="56"/>
    </row>
    <row r="9864" spans="12:12" x14ac:dyDescent="0.25">
      <c r="L9864" s="56"/>
    </row>
    <row r="9865" spans="12:12" x14ac:dyDescent="0.25">
      <c r="L9865" s="56"/>
    </row>
    <row r="9866" spans="12:12" x14ac:dyDescent="0.25">
      <c r="L9866" s="56"/>
    </row>
    <row r="9867" spans="12:12" x14ac:dyDescent="0.25">
      <c r="L9867" s="56"/>
    </row>
    <row r="9868" spans="12:12" x14ac:dyDescent="0.25">
      <c r="L9868" s="56"/>
    </row>
    <row r="9869" spans="12:12" x14ac:dyDescent="0.25">
      <c r="L9869" s="56"/>
    </row>
    <row r="9870" spans="12:12" x14ac:dyDescent="0.25">
      <c r="L9870" s="56"/>
    </row>
    <row r="9871" spans="12:12" x14ac:dyDescent="0.25">
      <c r="L9871" s="56"/>
    </row>
    <row r="9872" spans="12:12" x14ac:dyDescent="0.25">
      <c r="L9872" s="56"/>
    </row>
    <row r="9873" spans="12:12" x14ac:dyDescent="0.25">
      <c r="L9873" s="56"/>
    </row>
    <row r="9874" spans="12:12" x14ac:dyDescent="0.25">
      <c r="L9874" s="56"/>
    </row>
    <row r="9875" spans="12:12" x14ac:dyDescent="0.25">
      <c r="L9875" s="56"/>
    </row>
    <row r="9876" spans="12:12" x14ac:dyDescent="0.25">
      <c r="L9876" s="56"/>
    </row>
    <row r="9877" spans="12:12" x14ac:dyDescent="0.25">
      <c r="L9877" s="56"/>
    </row>
    <row r="9878" spans="12:12" x14ac:dyDescent="0.25">
      <c r="L9878" s="56"/>
    </row>
    <row r="9879" spans="12:12" x14ac:dyDescent="0.25">
      <c r="L9879" s="56"/>
    </row>
    <row r="9880" spans="12:12" x14ac:dyDescent="0.25">
      <c r="L9880" s="56"/>
    </row>
    <row r="9881" spans="12:12" x14ac:dyDescent="0.25">
      <c r="L9881" s="56"/>
    </row>
    <row r="9882" spans="12:12" x14ac:dyDescent="0.25">
      <c r="L9882" s="56"/>
    </row>
    <row r="9883" spans="12:12" x14ac:dyDescent="0.25">
      <c r="L9883" s="56"/>
    </row>
    <row r="9884" spans="12:12" x14ac:dyDescent="0.25">
      <c r="L9884" s="56"/>
    </row>
    <row r="9885" spans="12:12" x14ac:dyDescent="0.25">
      <c r="L9885" s="56"/>
    </row>
    <row r="9886" spans="12:12" x14ac:dyDescent="0.25">
      <c r="L9886" s="56"/>
    </row>
    <row r="9887" spans="12:12" x14ac:dyDescent="0.25">
      <c r="L9887" s="56"/>
    </row>
    <row r="9888" spans="12:12" x14ac:dyDescent="0.25">
      <c r="L9888" s="56"/>
    </row>
    <row r="9889" spans="12:12" x14ac:dyDescent="0.25">
      <c r="L9889" s="56"/>
    </row>
    <row r="9890" spans="12:12" x14ac:dyDescent="0.25">
      <c r="L9890" s="56"/>
    </row>
    <row r="9891" spans="12:12" x14ac:dyDescent="0.25">
      <c r="L9891" s="56"/>
    </row>
    <row r="9892" spans="12:12" x14ac:dyDescent="0.25">
      <c r="L9892" s="56"/>
    </row>
    <row r="9893" spans="12:12" x14ac:dyDescent="0.25">
      <c r="L9893" s="56"/>
    </row>
    <row r="9894" spans="12:12" x14ac:dyDescent="0.25">
      <c r="L9894" s="56"/>
    </row>
    <row r="9895" spans="12:12" x14ac:dyDescent="0.25">
      <c r="L9895" s="56"/>
    </row>
    <row r="9896" spans="12:12" x14ac:dyDescent="0.25">
      <c r="L9896" s="56"/>
    </row>
    <row r="9897" spans="12:12" x14ac:dyDescent="0.25">
      <c r="L9897" s="56"/>
    </row>
    <row r="9898" spans="12:12" x14ac:dyDescent="0.25">
      <c r="L9898" s="56"/>
    </row>
    <row r="9899" spans="12:12" x14ac:dyDescent="0.25">
      <c r="L9899" s="56"/>
    </row>
    <row r="9900" spans="12:12" x14ac:dyDescent="0.25">
      <c r="L9900" s="56"/>
    </row>
    <row r="9901" spans="12:12" x14ac:dyDescent="0.25">
      <c r="L9901" s="56"/>
    </row>
    <row r="9902" spans="12:12" x14ac:dyDescent="0.25">
      <c r="L9902" s="56"/>
    </row>
    <row r="9903" spans="12:12" x14ac:dyDescent="0.25">
      <c r="L9903" s="56"/>
    </row>
    <row r="9904" spans="12:12" x14ac:dyDescent="0.25">
      <c r="L9904" s="56"/>
    </row>
    <row r="9905" spans="12:12" x14ac:dyDescent="0.25">
      <c r="L9905" s="56"/>
    </row>
    <row r="9906" spans="12:12" x14ac:dyDescent="0.25">
      <c r="L9906" s="56"/>
    </row>
    <row r="9907" spans="12:12" x14ac:dyDescent="0.25">
      <c r="L9907" s="56"/>
    </row>
    <row r="9908" spans="12:12" x14ac:dyDescent="0.25">
      <c r="L9908" s="56"/>
    </row>
    <row r="9909" spans="12:12" x14ac:dyDescent="0.25">
      <c r="L9909" s="56"/>
    </row>
    <row r="9910" spans="12:12" x14ac:dyDescent="0.25">
      <c r="L9910" s="56"/>
    </row>
    <row r="9911" spans="12:12" x14ac:dyDescent="0.25">
      <c r="L9911" s="56"/>
    </row>
    <row r="9912" spans="12:12" x14ac:dyDescent="0.25">
      <c r="L9912" s="56"/>
    </row>
    <row r="9913" spans="12:12" x14ac:dyDescent="0.25">
      <c r="L9913" s="56"/>
    </row>
    <row r="9914" spans="12:12" x14ac:dyDescent="0.25">
      <c r="L9914" s="56"/>
    </row>
    <row r="9915" spans="12:12" x14ac:dyDescent="0.25">
      <c r="L9915" s="56"/>
    </row>
    <row r="9916" spans="12:12" x14ac:dyDescent="0.25">
      <c r="L9916" s="56"/>
    </row>
    <row r="9917" spans="12:12" x14ac:dyDescent="0.25">
      <c r="L9917" s="56"/>
    </row>
    <row r="9918" spans="12:12" x14ac:dyDescent="0.25">
      <c r="L9918" s="56"/>
    </row>
    <row r="9919" spans="12:12" x14ac:dyDescent="0.25">
      <c r="L9919" s="56"/>
    </row>
    <row r="9920" spans="12:12" x14ac:dyDescent="0.25">
      <c r="L9920" s="56"/>
    </row>
    <row r="9921" spans="12:12" x14ac:dyDescent="0.25">
      <c r="L9921" s="56"/>
    </row>
    <row r="9922" spans="12:12" x14ac:dyDescent="0.25">
      <c r="L9922" s="56"/>
    </row>
    <row r="9923" spans="12:12" x14ac:dyDescent="0.25">
      <c r="L9923" s="56"/>
    </row>
    <row r="9924" spans="12:12" x14ac:dyDescent="0.25">
      <c r="L9924" s="56"/>
    </row>
    <row r="9925" spans="12:12" x14ac:dyDescent="0.25">
      <c r="L9925" s="56"/>
    </row>
    <row r="9926" spans="12:12" x14ac:dyDescent="0.25">
      <c r="L9926" s="56"/>
    </row>
    <row r="9927" spans="12:12" x14ac:dyDescent="0.25">
      <c r="L9927" s="56"/>
    </row>
    <row r="9928" spans="12:12" x14ac:dyDescent="0.25">
      <c r="L9928" s="56"/>
    </row>
    <row r="9929" spans="12:12" x14ac:dyDescent="0.25">
      <c r="L9929" s="56"/>
    </row>
    <row r="9930" spans="12:12" x14ac:dyDescent="0.25">
      <c r="L9930" s="56"/>
    </row>
    <row r="9931" spans="12:12" x14ac:dyDescent="0.25">
      <c r="L9931" s="56"/>
    </row>
    <row r="9932" spans="12:12" x14ac:dyDescent="0.25">
      <c r="L9932" s="56"/>
    </row>
    <row r="9933" spans="12:12" x14ac:dyDescent="0.25">
      <c r="L9933" s="56"/>
    </row>
    <row r="9934" spans="12:12" x14ac:dyDescent="0.25">
      <c r="L9934" s="56"/>
    </row>
    <row r="9935" spans="12:12" x14ac:dyDescent="0.25">
      <c r="L9935" s="56"/>
    </row>
    <row r="9936" spans="12:12" x14ac:dyDescent="0.25">
      <c r="L9936" s="56"/>
    </row>
    <row r="9937" spans="12:12" x14ac:dyDescent="0.25">
      <c r="L9937" s="56"/>
    </row>
    <row r="9938" spans="12:12" x14ac:dyDescent="0.25">
      <c r="L9938" s="56"/>
    </row>
    <row r="9939" spans="12:12" x14ac:dyDescent="0.25">
      <c r="L9939" s="56"/>
    </row>
    <row r="9940" spans="12:12" x14ac:dyDescent="0.25">
      <c r="L9940" s="56"/>
    </row>
    <row r="9941" spans="12:12" x14ac:dyDescent="0.25">
      <c r="L9941" s="56"/>
    </row>
    <row r="9942" spans="12:12" x14ac:dyDescent="0.25">
      <c r="L9942" s="56"/>
    </row>
    <row r="9943" spans="12:12" x14ac:dyDescent="0.25">
      <c r="L9943" s="56"/>
    </row>
    <row r="9944" spans="12:12" x14ac:dyDescent="0.25">
      <c r="L9944" s="56"/>
    </row>
    <row r="9945" spans="12:12" x14ac:dyDescent="0.25">
      <c r="L9945" s="56"/>
    </row>
    <row r="9946" spans="12:12" x14ac:dyDescent="0.25">
      <c r="L9946" s="56"/>
    </row>
    <row r="9947" spans="12:12" x14ac:dyDescent="0.25">
      <c r="L9947" s="56"/>
    </row>
    <row r="9948" spans="12:12" x14ac:dyDescent="0.25">
      <c r="L9948" s="56"/>
    </row>
    <row r="9949" spans="12:12" x14ac:dyDescent="0.25">
      <c r="L9949" s="56"/>
    </row>
    <row r="9950" spans="12:12" x14ac:dyDescent="0.25">
      <c r="L9950" s="56"/>
    </row>
    <row r="9951" spans="12:12" x14ac:dyDescent="0.25">
      <c r="L9951" s="56"/>
    </row>
    <row r="9952" spans="12:12" x14ac:dyDescent="0.25">
      <c r="L9952" s="56"/>
    </row>
    <row r="9953" spans="12:12" x14ac:dyDescent="0.25">
      <c r="L9953" s="56"/>
    </row>
    <row r="9954" spans="12:12" x14ac:dyDescent="0.25">
      <c r="L9954" s="56"/>
    </row>
    <row r="9955" spans="12:12" x14ac:dyDescent="0.25">
      <c r="L9955" s="56"/>
    </row>
    <row r="9956" spans="12:12" x14ac:dyDescent="0.25">
      <c r="L9956" s="56"/>
    </row>
    <row r="9957" spans="12:12" x14ac:dyDescent="0.25">
      <c r="L9957" s="56"/>
    </row>
    <row r="9958" spans="12:12" x14ac:dyDescent="0.25">
      <c r="L9958" s="56"/>
    </row>
    <row r="9959" spans="12:12" x14ac:dyDescent="0.25">
      <c r="L9959" s="56"/>
    </row>
    <row r="9960" spans="12:12" x14ac:dyDescent="0.25">
      <c r="L9960" s="56"/>
    </row>
    <row r="9961" spans="12:12" x14ac:dyDescent="0.25">
      <c r="L9961" s="56"/>
    </row>
    <row r="9962" spans="12:12" x14ac:dyDescent="0.25">
      <c r="L9962" s="56"/>
    </row>
    <row r="9963" spans="12:12" x14ac:dyDescent="0.25">
      <c r="L9963" s="56"/>
    </row>
    <row r="9964" spans="12:12" x14ac:dyDescent="0.25">
      <c r="L9964" s="56"/>
    </row>
    <row r="9965" spans="12:12" x14ac:dyDescent="0.25">
      <c r="L9965" s="56"/>
    </row>
    <row r="9966" spans="12:12" x14ac:dyDescent="0.25">
      <c r="L9966" s="56"/>
    </row>
    <row r="9967" spans="12:12" x14ac:dyDescent="0.25">
      <c r="L9967" s="56"/>
    </row>
    <row r="9968" spans="12:12" x14ac:dyDescent="0.25">
      <c r="L9968" s="56"/>
    </row>
    <row r="9969" spans="12:12" x14ac:dyDescent="0.25">
      <c r="L9969" s="56"/>
    </row>
    <row r="9970" spans="12:12" x14ac:dyDescent="0.25">
      <c r="L9970" s="56"/>
    </row>
    <row r="9971" spans="12:12" x14ac:dyDescent="0.25">
      <c r="L9971" s="56"/>
    </row>
    <row r="9972" spans="12:12" x14ac:dyDescent="0.25">
      <c r="L9972" s="56"/>
    </row>
    <row r="9973" spans="12:12" x14ac:dyDescent="0.25">
      <c r="L9973" s="56"/>
    </row>
    <row r="9974" spans="12:12" x14ac:dyDescent="0.25">
      <c r="L9974" s="56"/>
    </row>
    <row r="9975" spans="12:12" x14ac:dyDescent="0.25">
      <c r="L9975" s="56"/>
    </row>
    <row r="9976" spans="12:12" x14ac:dyDescent="0.25">
      <c r="L9976" s="56"/>
    </row>
    <row r="9977" spans="12:12" x14ac:dyDescent="0.25">
      <c r="L9977" s="56"/>
    </row>
    <row r="9978" spans="12:12" x14ac:dyDescent="0.25">
      <c r="L9978" s="56"/>
    </row>
    <row r="9979" spans="12:12" x14ac:dyDescent="0.25">
      <c r="L9979" s="56"/>
    </row>
    <row r="9980" spans="12:12" x14ac:dyDescent="0.25">
      <c r="L9980" s="56"/>
    </row>
    <row r="9981" spans="12:12" x14ac:dyDescent="0.25">
      <c r="L9981" s="56"/>
    </row>
    <row r="9982" spans="12:12" x14ac:dyDescent="0.25">
      <c r="L9982" s="56"/>
    </row>
    <row r="9983" spans="12:12" x14ac:dyDescent="0.25">
      <c r="L9983" s="56"/>
    </row>
    <row r="9984" spans="12:12" x14ac:dyDescent="0.25">
      <c r="L9984" s="56"/>
    </row>
    <row r="9985" spans="12:12" x14ac:dyDescent="0.25">
      <c r="L9985" s="56"/>
    </row>
    <row r="9986" spans="12:12" x14ac:dyDescent="0.25">
      <c r="L9986" s="56"/>
    </row>
    <row r="9987" spans="12:12" x14ac:dyDescent="0.25">
      <c r="L9987" s="56"/>
    </row>
    <row r="9988" spans="12:12" x14ac:dyDescent="0.25">
      <c r="L9988" s="56"/>
    </row>
    <row r="9989" spans="12:12" x14ac:dyDescent="0.25">
      <c r="L9989" s="56"/>
    </row>
    <row r="9990" spans="12:12" x14ac:dyDescent="0.25">
      <c r="L9990" s="56"/>
    </row>
    <row r="9991" spans="12:12" x14ac:dyDescent="0.25">
      <c r="L9991" s="56"/>
    </row>
    <row r="9992" spans="12:12" x14ac:dyDescent="0.25">
      <c r="L9992" s="56"/>
    </row>
    <row r="9993" spans="12:12" x14ac:dyDescent="0.25">
      <c r="L9993" s="56"/>
    </row>
    <row r="9994" spans="12:12" x14ac:dyDescent="0.25">
      <c r="L9994" s="56"/>
    </row>
    <row r="9995" spans="12:12" x14ac:dyDescent="0.25">
      <c r="L9995" s="56"/>
    </row>
    <row r="9996" spans="12:12" x14ac:dyDescent="0.25">
      <c r="L9996" s="56"/>
    </row>
    <row r="9997" spans="12:12" x14ac:dyDescent="0.25">
      <c r="L9997" s="56"/>
    </row>
    <row r="9998" spans="12:12" x14ac:dyDescent="0.25">
      <c r="L9998" s="56"/>
    </row>
    <row r="9999" spans="12:12" x14ac:dyDescent="0.25">
      <c r="L9999" s="56"/>
    </row>
    <row r="10000" spans="12:12" x14ac:dyDescent="0.25">
      <c r="L10000" s="56"/>
    </row>
    <row r="10001" spans="12:12" x14ac:dyDescent="0.25">
      <c r="L10001" s="56"/>
    </row>
    <row r="10002" spans="12:12" x14ac:dyDescent="0.25">
      <c r="L10002" s="56"/>
    </row>
    <row r="10003" spans="12:12" x14ac:dyDescent="0.25">
      <c r="L10003" s="56"/>
    </row>
    <row r="10004" spans="12:12" x14ac:dyDescent="0.25">
      <c r="L10004" s="56"/>
    </row>
    <row r="10005" spans="12:12" x14ac:dyDescent="0.25">
      <c r="L10005" s="56"/>
    </row>
    <row r="10006" spans="12:12" x14ac:dyDescent="0.25">
      <c r="L10006" s="56"/>
    </row>
    <row r="10007" spans="12:12" x14ac:dyDescent="0.25">
      <c r="L10007" s="56"/>
    </row>
    <row r="10008" spans="12:12" x14ac:dyDescent="0.25">
      <c r="L10008" s="56"/>
    </row>
    <row r="10009" spans="12:12" x14ac:dyDescent="0.25">
      <c r="L10009" s="56"/>
    </row>
    <row r="10010" spans="12:12" x14ac:dyDescent="0.25">
      <c r="L10010" s="56"/>
    </row>
    <row r="10011" spans="12:12" x14ac:dyDescent="0.25">
      <c r="L10011" s="56"/>
    </row>
    <row r="10012" spans="12:12" x14ac:dyDescent="0.25">
      <c r="L10012" s="56"/>
    </row>
    <row r="10013" spans="12:12" x14ac:dyDescent="0.25">
      <c r="L10013" s="56"/>
    </row>
    <row r="10014" spans="12:12" x14ac:dyDescent="0.25">
      <c r="L10014" s="56"/>
    </row>
    <row r="10015" spans="12:12" x14ac:dyDescent="0.25">
      <c r="L10015" s="56"/>
    </row>
    <row r="10016" spans="12:12" x14ac:dyDescent="0.25">
      <c r="L10016" s="56"/>
    </row>
    <row r="10017" spans="12:12" x14ac:dyDescent="0.25">
      <c r="L10017" s="56"/>
    </row>
    <row r="10018" spans="12:12" x14ac:dyDescent="0.25">
      <c r="L10018" s="56"/>
    </row>
    <row r="10019" spans="12:12" x14ac:dyDescent="0.25">
      <c r="L10019" s="56"/>
    </row>
    <row r="10020" spans="12:12" x14ac:dyDescent="0.25">
      <c r="L10020" s="56"/>
    </row>
    <row r="10021" spans="12:12" x14ac:dyDescent="0.25">
      <c r="L10021" s="56"/>
    </row>
    <row r="10022" spans="12:12" x14ac:dyDescent="0.25">
      <c r="L10022" s="56"/>
    </row>
    <row r="10023" spans="12:12" x14ac:dyDescent="0.25">
      <c r="L10023" s="56"/>
    </row>
    <row r="10024" spans="12:12" x14ac:dyDescent="0.25">
      <c r="L10024" s="56"/>
    </row>
    <row r="10025" spans="12:12" x14ac:dyDescent="0.25">
      <c r="L10025" s="56"/>
    </row>
    <row r="10026" spans="12:12" x14ac:dyDescent="0.25">
      <c r="L10026" s="56"/>
    </row>
    <row r="10027" spans="12:12" x14ac:dyDescent="0.25">
      <c r="L10027" s="56"/>
    </row>
    <row r="10028" spans="12:12" x14ac:dyDescent="0.25">
      <c r="L10028" s="56"/>
    </row>
    <row r="10029" spans="12:12" x14ac:dyDescent="0.25">
      <c r="L10029" s="56"/>
    </row>
    <row r="10030" spans="12:12" x14ac:dyDescent="0.25">
      <c r="L10030" s="56"/>
    </row>
    <row r="10031" spans="12:12" x14ac:dyDescent="0.25">
      <c r="L10031" s="56"/>
    </row>
    <row r="10032" spans="12:12" x14ac:dyDescent="0.25">
      <c r="L10032" s="56"/>
    </row>
    <row r="10033" spans="12:12" x14ac:dyDescent="0.25">
      <c r="L10033" s="56"/>
    </row>
    <row r="10034" spans="12:12" x14ac:dyDescent="0.25">
      <c r="L10034" s="56"/>
    </row>
    <row r="10035" spans="12:12" x14ac:dyDescent="0.25">
      <c r="L10035" s="56"/>
    </row>
    <row r="10036" spans="12:12" x14ac:dyDescent="0.25">
      <c r="L10036" s="56"/>
    </row>
    <row r="10037" spans="12:12" x14ac:dyDescent="0.25">
      <c r="L10037" s="56"/>
    </row>
    <row r="10038" spans="12:12" x14ac:dyDescent="0.25">
      <c r="L10038" s="56"/>
    </row>
    <row r="10039" spans="12:12" x14ac:dyDescent="0.25">
      <c r="L10039" s="56"/>
    </row>
    <row r="10040" spans="12:12" x14ac:dyDescent="0.25">
      <c r="L10040" s="56"/>
    </row>
    <row r="10041" spans="12:12" x14ac:dyDescent="0.25">
      <c r="L10041" s="56"/>
    </row>
    <row r="10042" spans="12:12" x14ac:dyDescent="0.25">
      <c r="L10042" s="56"/>
    </row>
    <row r="10043" spans="12:12" x14ac:dyDescent="0.25">
      <c r="L10043" s="56"/>
    </row>
    <row r="10044" spans="12:12" x14ac:dyDescent="0.25">
      <c r="L10044" s="56"/>
    </row>
    <row r="10045" spans="12:12" x14ac:dyDescent="0.25">
      <c r="L10045" s="56"/>
    </row>
    <row r="10046" spans="12:12" x14ac:dyDescent="0.25">
      <c r="L10046" s="56"/>
    </row>
    <row r="10047" spans="12:12" x14ac:dyDescent="0.25">
      <c r="L10047" s="56"/>
    </row>
    <row r="10048" spans="12:12" x14ac:dyDescent="0.25">
      <c r="L10048" s="56"/>
    </row>
    <row r="10049" spans="12:12" x14ac:dyDescent="0.25">
      <c r="L10049" s="56"/>
    </row>
    <row r="10050" spans="12:12" x14ac:dyDescent="0.25">
      <c r="L10050" s="56"/>
    </row>
    <row r="10051" spans="12:12" x14ac:dyDescent="0.25">
      <c r="L10051" s="56"/>
    </row>
    <row r="10052" spans="12:12" x14ac:dyDescent="0.25">
      <c r="L10052" s="56"/>
    </row>
    <row r="10053" spans="12:12" x14ac:dyDescent="0.25">
      <c r="L10053" s="56"/>
    </row>
    <row r="10054" spans="12:12" x14ac:dyDescent="0.25">
      <c r="L10054" s="56"/>
    </row>
    <row r="10055" spans="12:12" x14ac:dyDescent="0.25">
      <c r="L10055" s="56"/>
    </row>
    <row r="10056" spans="12:12" x14ac:dyDescent="0.25">
      <c r="L10056" s="56"/>
    </row>
    <row r="10057" spans="12:12" x14ac:dyDescent="0.25">
      <c r="L10057" s="56"/>
    </row>
    <row r="10058" spans="12:12" x14ac:dyDescent="0.25">
      <c r="L10058" s="56"/>
    </row>
    <row r="10059" spans="12:12" x14ac:dyDescent="0.25">
      <c r="L10059" s="56"/>
    </row>
    <row r="10060" spans="12:12" x14ac:dyDescent="0.25">
      <c r="L10060" s="56"/>
    </row>
    <row r="10061" spans="12:12" x14ac:dyDescent="0.25">
      <c r="L10061" s="56"/>
    </row>
    <row r="10062" spans="12:12" x14ac:dyDescent="0.25">
      <c r="L10062" s="56"/>
    </row>
    <row r="10063" spans="12:12" x14ac:dyDescent="0.25">
      <c r="L10063" s="56"/>
    </row>
    <row r="10064" spans="12:12" x14ac:dyDescent="0.25">
      <c r="L10064" s="56"/>
    </row>
    <row r="10065" spans="12:12" x14ac:dyDescent="0.25">
      <c r="L10065" s="56"/>
    </row>
    <row r="10066" spans="12:12" x14ac:dyDescent="0.25">
      <c r="L10066" s="56"/>
    </row>
    <row r="10067" spans="12:12" x14ac:dyDescent="0.25">
      <c r="L10067" s="56"/>
    </row>
    <row r="10068" spans="12:12" x14ac:dyDescent="0.25">
      <c r="L10068" s="56"/>
    </row>
    <row r="10069" spans="12:12" x14ac:dyDescent="0.25">
      <c r="L10069" s="56"/>
    </row>
    <row r="10070" spans="12:12" x14ac:dyDescent="0.25">
      <c r="L10070" s="56"/>
    </row>
    <row r="10071" spans="12:12" x14ac:dyDescent="0.25">
      <c r="L10071" s="56"/>
    </row>
    <row r="10072" spans="12:12" x14ac:dyDescent="0.25">
      <c r="L10072" s="56"/>
    </row>
    <row r="10073" spans="12:12" x14ac:dyDescent="0.25">
      <c r="L10073" s="56"/>
    </row>
    <row r="10074" spans="12:12" x14ac:dyDescent="0.25">
      <c r="L10074" s="56"/>
    </row>
    <row r="10075" spans="12:12" x14ac:dyDescent="0.25">
      <c r="L10075" s="56"/>
    </row>
    <row r="10076" spans="12:12" x14ac:dyDescent="0.25">
      <c r="L10076" s="56"/>
    </row>
    <row r="10077" spans="12:12" x14ac:dyDescent="0.25">
      <c r="L10077" s="56"/>
    </row>
    <row r="10078" spans="12:12" x14ac:dyDescent="0.25">
      <c r="L10078" s="56"/>
    </row>
    <row r="10079" spans="12:12" x14ac:dyDescent="0.25">
      <c r="L10079" s="56"/>
    </row>
    <row r="10080" spans="12:12" x14ac:dyDescent="0.25">
      <c r="L10080" s="56"/>
    </row>
    <row r="10081" spans="12:12" x14ac:dyDescent="0.25">
      <c r="L10081" s="56"/>
    </row>
    <row r="10082" spans="12:12" x14ac:dyDescent="0.25">
      <c r="L10082" s="56"/>
    </row>
    <row r="10083" spans="12:12" x14ac:dyDescent="0.25">
      <c r="L10083" s="56"/>
    </row>
    <row r="10084" spans="12:12" x14ac:dyDescent="0.25">
      <c r="L10084" s="56"/>
    </row>
    <row r="10085" spans="12:12" x14ac:dyDescent="0.25">
      <c r="L10085" s="56"/>
    </row>
    <row r="10086" spans="12:12" x14ac:dyDescent="0.25">
      <c r="L10086" s="56"/>
    </row>
    <row r="10087" spans="12:12" x14ac:dyDescent="0.25">
      <c r="L10087" s="56"/>
    </row>
    <row r="10088" spans="12:12" x14ac:dyDescent="0.25">
      <c r="L10088" s="56"/>
    </row>
    <row r="10089" spans="12:12" x14ac:dyDescent="0.25">
      <c r="L10089" s="56"/>
    </row>
    <row r="10090" spans="12:12" x14ac:dyDescent="0.25">
      <c r="L10090" s="56"/>
    </row>
    <row r="10091" spans="12:12" x14ac:dyDescent="0.25">
      <c r="L10091" s="56"/>
    </row>
    <row r="10092" spans="12:12" x14ac:dyDescent="0.25">
      <c r="L10092" s="56"/>
    </row>
    <row r="10093" spans="12:12" x14ac:dyDescent="0.25">
      <c r="L10093" s="56"/>
    </row>
    <row r="10094" spans="12:12" x14ac:dyDescent="0.25">
      <c r="L10094" s="56"/>
    </row>
    <row r="10095" spans="12:12" x14ac:dyDescent="0.25">
      <c r="L10095" s="56"/>
    </row>
    <row r="10096" spans="12:12" x14ac:dyDescent="0.25">
      <c r="L10096" s="56"/>
    </row>
    <row r="10097" spans="12:12" x14ac:dyDescent="0.25">
      <c r="L10097" s="56"/>
    </row>
    <row r="10098" spans="12:12" x14ac:dyDescent="0.25">
      <c r="L10098" s="56"/>
    </row>
    <row r="10099" spans="12:12" x14ac:dyDescent="0.25">
      <c r="L10099" s="56"/>
    </row>
    <row r="10100" spans="12:12" x14ac:dyDescent="0.25">
      <c r="L10100" s="56"/>
    </row>
    <row r="10101" spans="12:12" x14ac:dyDescent="0.25">
      <c r="L10101" s="56"/>
    </row>
    <row r="10102" spans="12:12" x14ac:dyDescent="0.25">
      <c r="L10102" s="56"/>
    </row>
    <row r="10103" spans="12:12" x14ac:dyDescent="0.25">
      <c r="L10103" s="56"/>
    </row>
    <row r="10104" spans="12:12" x14ac:dyDescent="0.25">
      <c r="L10104" s="56"/>
    </row>
    <row r="10105" spans="12:12" x14ac:dyDescent="0.25">
      <c r="L10105" s="56"/>
    </row>
    <row r="10106" spans="12:12" x14ac:dyDescent="0.25">
      <c r="L10106" s="56"/>
    </row>
    <row r="10107" spans="12:12" x14ac:dyDescent="0.25">
      <c r="L10107" s="56"/>
    </row>
    <row r="10108" spans="12:12" x14ac:dyDescent="0.25">
      <c r="L10108" s="56"/>
    </row>
    <row r="10109" spans="12:12" x14ac:dyDescent="0.25">
      <c r="L10109" s="56"/>
    </row>
    <row r="10110" spans="12:12" x14ac:dyDescent="0.25">
      <c r="L10110" s="56"/>
    </row>
    <row r="10111" spans="12:12" x14ac:dyDescent="0.25">
      <c r="L10111" s="56"/>
    </row>
    <row r="10112" spans="12:12" x14ac:dyDescent="0.25">
      <c r="L10112" s="56"/>
    </row>
    <row r="10113" spans="12:12" x14ac:dyDescent="0.25">
      <c r="L10113" s="56"/>
    </row>
    <row r="10114" spans="12:12" x14ac:dyDescent="0.25">
      <c r="L10114" s="56"/>
    </row>
    <row r="10115" spans="12:12" x14ac:dyDescent="0.25">
      <c r="L10115" s="56"/>
    </row>
    <row r="10116" spans="12:12" x14ac:dyDescent="0.25">
      <c r="L10116" s="56"/>
    </row>
    <row r="10117" spans="12:12" x14ac:dyDescent="0.25">
      <c r="L10117" s="56"/>
    </row>
    <row r="10118" spans="12:12" x14ac:dyDescent="0.25">
      <c r="L10118" s="56"/>
    </row>
    <row r="10119" spans="12:12" x14ac:dyDescent="0.25">
      <c r="L10119" s="56"/>
    </row>
    <row r="10120" spans="12:12" x14ac:dyDescent="0.25">
      <c r="L10120" s="56"/>
    </row>
    <row r="10121" spans="12:12" x14ac:dyDescent="0.25">
      <c r="L10121" s="56"/>
    </row>
    <row r="10122" spans="12:12" x14ac:dyDescent="0.25">
      <c r="L10122" s="56"/>
    </row>
    <row r="10123" spans="12:12" x14ac:dyDescent="0.25">
      <c r="L10123" s="56"/>
    </row>
    <row r="10124" spans="12:12" x14ac:dyDescent="0.25">
      <c r="L10124" s="56"/>
    </row>
    <row r="10125" spans="12:12" x14ac:dyDescent="0.25">
      <c r="L10125" s="56"/>
    </row>
    <row r="10126" spans="12:12" x14ac:dyDescent="0.25">
      <c r="L10126" s="56"/>
    </row>
    <row r="10127" spans="12:12" x14ac:dyDescent="0.25">
      <c r="L10127" s="56"/>
    </row>
    <row r="10128" spans="12:12" x14ac:dyDescent="0.25">
      <c r="L10128" s="56"/>
    </row>
    <row r="10129" spans="12:12" x14ac:dyDescent="0.25">
      <c r="L10129" s="56"/>
    </row>
    <row r="10130" spans="12:12" x14ac:dyDescent="0.25">
      <c r="L10130" s="56"/>
    </row>
    <row r="10131" spans="12:12" x14ac:dyDescent="0.25">
      <c r="L10131" s="56"/>
    </row>
    <row r="10132" spans="12:12" x14ac:dyDescent="0.25">
      <c r="L10132" s="56"/>
    </row>
    <row r="10133" spans="12:12" x14ac:dyDescent="0.25">
      <c r="L10133" s="56"/>
    </row>
    <row r="10134" spans="12:12" x14ac:dyDescent="0.25">
      <c r="L10134" s="56"/>
    </row>
    <row r="10135" spans="12:12" x14ac:dyDescent="0.25">
      <c r="L10135" s="56"/>
    </row>
    <row r="10136" spans="12:12" x14ac:dyDescent="0.25">
      <c r="L10136" s="56"/>
    </row>
    <row r="10137" spans="12:12" x14ac:dyDescent="0.25">
      <c r="L10137" s="56"/>
    </row>
    <row r="10138" spans="12:12" x14ac:dyDescent="0.25">
      <c r="L10138" s="56"/>
    </row>
    <row r="10139" spans="12:12" x14ac:dyDescent="0.25">
      <c r="L10139" s="56"/>
    </row>
    <row r="10140" spans="12:12" x14ac:dyDescent="0.25">
      <c r="L10140" s="56"/>
    </row>
    <row r="10141" spans="12:12" x14ac:dyDescent="0.25">
      <c r="L10141" s="56"/>
    </row>
    <row r="10142" spans="12:12" x14ac:dyDescent="0.25">
      <c r="L10142" s="56"/>
    </row>
    <row r="10143" spans="12:12" x14ac:dyDescent="0.25">
      <c r="L10143" s="56"/>
    </row>
    <row r="10144" spans="12:12" x14ac:dyDescent="0.25">
      <c r="L10144" s="56"/>
    </row>
    <row r="10145" spans="12:12" x14ac:dyDescent="0.25">
      <c r="L10145" s="56"/>
    </row>
    <row r="10146" spans="12:12" x14ac:dyDescent="0.25">
      <c r="L10146" s="56"/>
    </row>
    <row r="10147" spans="12:12" x14ac:dyDescent="0.25">
      <c r="L10147" s="56"/>
    </row>
    <row r="10148" spans="12:12" x14ac:dyDescent="0.25">
      <c r="L10148" s="56"/>
    </row>
    <row r="10149" spans="12:12" x14ac:dyDescent="0.25">
      <c r="L10149" s="56"/>
    </row>
    <row r="10150" spans="12:12" x14ac:dyDescent="0.25">
      <c r="L10150" s="56"/>
    </row>
    <row r="10151" spans="12:12" x14ac:dyDescent="0.25">
      <c r="L10151" s="56"/>
    </row>
    <row r="10152" spans="12:12" x14ac:dyDescent="0.25">
      <c r="L10152" s="56"/>
    </row>
    <row r="10153" spans="12:12" x14ac:dyDescent="0.25">
      <c r="L10153" s="56"/>
    </row>
    <row r="10154" spans="12:12" x14ac:dyDescent="0.25">
      <c r="L10154" s="56"/>
    </row>
    <row r="10155" spans="12:12" x14ac:dyDescent="0.25">
      <c r="L10155" s="56"/>
    </row>
    <row r="10156" spans="12:12" x14ac:dyDescent="0.25">
      <c r="L10156" s="56"/>
    </row>
    <row r="10157" spans="12:12" x14ac:dyDescent="0.25">
      <c r="L10157" s="56"/>
    </row>
    <row r="10158" spans="12:12" x14ac:dyDescent="0.25">
      <c r="L10158" s="56"/>
    </row>
    <row r="10159" spans="12:12" x14ac:dyDescent="0.25">
      <c r="L10159" s="56"/>
    </row>
    <row r="10160" spans="12:12" x14ac:dyDescent="0.25">
      <c r="L10160" s="56"/>
    </row>
    <row r="10161" spans="12:12" x14ac:dyDescent="0.25">
      <c r="L10161" s="56"/>
    </row>
    <row r="10162" spans="12:12" x14ac:dyDescent="0.25">
      <c r="L10162" s="56"/>
    </row>
    <row r="10163" spans="12:12" x14ac:dyDescent="0.25">
      <c r="L10163" s="56"/>
    </row>
    <row r="10164" spans="12:12" x14ac:dyDescent="0.25">
      <c r="L10164" s="56"/>
    </row>
    <row r="10165" spans="12:12" x14ac:dyDescent="0.25">
      <c r="L10165" s="56"/>
    </row>
    <row r="10166" spans="12:12" x14ac:dyDescent="0.25">
      <c r="L10166" s="56"/>
    </row>
    <row r="10167" spans="12:12" x14ac:dyDescent="0.25">
      <c r="L10167" s="56"/>
    </row>
    <row r="10168" spans="12:12" x14ac:dyDescent="0.25">
      <c r="L10168" s="56"/>
    </row>
    <row r="10169" spans="12:12" x14ac:dyDescent="0.25">
      <c r="L10169" s="56"/>
    </row>
    <row r="10170" spans="12:12" x14ac:dyDescent="0.25">
      <c r="L10170" s="56"/>
    </row>
    <row r="10171" spans="12:12" x14ac:dyDescent="0.25">
      <c r="L10171" s="56"/>
    </row>
    <row r="10172" spans="12:12" x14ac:dyDescent="0.25">
      <c r="L10172" s="56"/>
    </row>
    <row r="10173" spans="12:12" x14ac:dyDescent="0.25">
      <c r="L10173" s="56"/>
    </row>
    <row r="10174" spans="12:12" x14ac:dyDescent="0.25">
      <c r="L10174" s="56"/>
    </row>
    <row r="10175" spans="12:12" x14ac:dyDescent="0.25">
      <c r="L10175" s="56"/>
    </row>
    <row r="10176" spans="12:12" x14ac:dyDescent="0.25">
      <c r="L10176" s="56"/>
    </row>
    <row r="10177" spans="12:12" x14ac:dyDescent="0.25">
      <c r="L10177" s="56"/>
    </row>
    <row r="10178" spans="12:12" x14ac:dyDescent="0.25">
      <c r="L10178" s="56"/>
    </row>
    <row r="10179" spans="12:12" x14ac:dyDescent="0.25">
      <c r="L10179" s="56"/>
    </row>
    <row r="10180" spans="12:12" x14ac:dyDescent="0.25">
      <c r="L10180" s="56"/>
    </row>
    <row r="10181" spans="12:12" x14ac:dyDescent="0.25">
      <c r="L10181" s="56"/>
    </row>
    <row r="10182" spans="12:12" x14ac:dyDescent="0.25">
      <c r="L10182" s="56"/>
    </row>
    <row r="10183" spans="12:12" x14ac:dyDescent="0.25">
      <c r="L10183" s="56"/>
    </row>
    <row r="10184" spans="12:12" x14ac:dyDescent="0.25">
      <c r="L10184" s="56"/>
    </row>
    <row r="10185" spans="12:12" x14ac:dyDescent="0.25">
      <c r="L10185" s="56"/>
    </row>
    <row r="10186" spans="12:12" x14ac:dyDescent="0.25">
      <c r="L10186" s="56"/>
    </row>
    <row r="10187" spans="12:12" x14ac:dyDescent="0.25">
      <c r="L10187" s="56"/>
    </row>
    <row r="10188" spans="12:12" x14ac:dyDescent="0.25">
      <c r="L10188" s="56"/>
    </row>
    <row r="10189" spans="12:12" x14ac:dyDescent="0.25">
      <c r="L10189" s="56"/>
    </row>
    <row r="10190" spans="12:12" x14ac:dyDescent="0.25">
      <c r="L10190" s="56"/>
    </row>
    <row r="10191" spans="12:12" x14ac:dyDescent="0.25">
      <c r="L10191" s="56"/>
    </row>
    <row r="10192" spans="12:12" x14ac:dyDescent="0.25">
      <c r="L10192" s="56"/>
    </row>
    <row r="10193" spans="12:12" x14ac:dyDescent="0.25">
      <c r="L10193" s="56"/>
    </row>
    <row r="10194" spans="12:12" x14ac:dyDescent="0.25">
      <c r="L10194" s="56"/>
    </row>
    <row r="10195" spans="12:12" x14ac:dyDescent="0.25">
      <c r="L10195" s="56"/>
    </row>
    <row r="10196" spans="12:12" x14ac:dyDescent="0.25">
      <c r="L10196" s="56"/>
    </row>
    <row r="10197" spans="12:12" x14ac:dyDescent="0.25">
      <c r="L10197" s="56"/>
    </row>
    <row r="10198" spans="12:12" x14ac:dyDescent="0.25">
      <c r="L10198" s="56"/>
    </row>
    <row r="10199" spans="12:12" x14ac:dyDescent="0.25">
      <c r="L10199" s="56"/>
    </row>
    <row r="10200" spans="12:12" x14ac:dyDescent="0.25">
      <c r="L10200" s="56"/>
    </row>
    <row r="10201" spans="12:12" x14ac:dyDescent="0.25">
      <c r="L10201" s="56"/>
    </row>
    <row r="10202" spans="12:12" x14ac:dyDescent="0.25">
      <c r="L10202" s="56"/>
    </row>
    <row r="10203" spans="12:12" x14ac:dyDescent="0.25">
      <c r="L10203" s="56"/>
    </row>
    <row r="10204" spans="12:12" x14ac:dyDescent="0.25">
      <c r="L10204" s="56"/>
    </row>
    <row r="10205" spans="12:12" x14ac:dyDescent="0.25">
      <c r="L10205" s="56"/>
    </row>
    <row r="10206" spans="12:12" x14ac:dyDescent="0.25">
      <c r="L10206" s="56"/>
    </row>
    <row r="10207" spans="12:12" x14ac:dyDescent="0.25">
      <c r="L10207" s="56"/>
    </row>
    <row r="10208" spans="12:12" x14ac:dyDescent="0.25">
      <c r="L10208" s="56"/>
    </row>
    <row r="10209" spans="12:12" x14ac:dyDescent="0.25">
      <c r="L10209" s="56"/>
    </row>
    <row r="10210" spans="12:12" x14ac:dyDescent="0.25">
      <c r="L10210" s="56"/>
    </row>
    <row r="10211" spans="12:12" x14ac:dyDescent="0.25">
      <c r="L10211" s="56"/>
    </row>
    <row r="10212" spans="12:12" x14ac:dyDescent="0.25">
      <c r="L10212" s="56"/>
    </row>
    <row r="10213" spans="12:12" x14ac:dyDescent="0.25">
      <c r="L10213" s="56"/>
    </row>
    <row r="10214" spans="12:12" x14ac:dyDescent="0.25">
      <c r="L10214" s="56"/>
    </row>
    <row r="10215" spans="12:12" x14ac:dyDescent="0.25">
      <c r="L10215" s="56"/>
    </row>
    <row r="10216" spans="12:12" x14ac:dyDescent="0.25">
      <c r="L10216" s="56"/>
    </row>
    <row r="10217" spans="12:12" x14ac:dyDescent="0.25">
      <c r="L10217" s="56"/>
    </row>
    <row r="10218" spans="12:12" x14ac:dyDescent="0.25">
      <c r="L10218" s="56"/>
    </row>
    <row r="10219" spans="12:12" x14ac:dyDescent="0.25">
      <c r="L10219" s="56"/>
    </row>
    <row r="10220" spans="12:12" x14ac:dyDescent="0.25">
      <c r="L10220" s="56"/>
    </row>
    <row r="10221" spans="12:12" x14ac:dyDescent="0.25">
      <c r="L10221" s="56"/>
    </row>
    <row r="10222" spans="12:12" x14ac:dyDescent="0.25">
      <c r="L10222" s="56"/>
    </row>
    <row r="10223" spans="12:12" x14ac:dyDescent="0.25">
      <c r="L10223" s="56"/>
    </row>
    <row r="10224" spans="12:12" x14ac:dyDescent="0.25">
      <c r="L10224" s="56"/>
    </row>
    <row r="10225" spans="12:12" x14ac:dyDescent="0.25">
      <c r="L10225" s="56"/>
    </row>
    <row r="10226" spans="12:12" x14ac:dyDescent="0.25">
      <c r="L10226" s="56"/>
    </row>
    <row r="10227" spans="12:12" x14ac:dyDescent="0.25">
      <c r="L10227" s="56"/>
    </row>
    <row r="10228" spans="12:12" x14ac:dyDescent="0.25">
      <c r="L10228" s="56"/>
    </row>
    <row r="10229" spans="12:12" x14ac:dyDescent="0.25">
      <c r="L10229" s="56"/>
    </row>
    <row r="10230" spans="12:12" x14ac:dyDescent="0.25">
      <c r="L10230" s="56"/>
    </row>
    <row r="10231" spans="12:12" x14ac:dyDescent="0.25">
      <c r="L10231" s="56"/>
    </row>
    <row r="10232" spans="12:12" x14ac:dyDescent="0.25">
      <c r="L10232" s="56"/>
    </row>
    <row r="10233" spans="12:12" x14ac:dyDescent="0.25">
      <c r="L10233" s="56"/>
    </row>
    <row r="10234" spans="12:12" x14ac:dyDescent="0.25">
      <c r="L10234" s="56"/>
    </row>
    <row r="10235" spans="12:12" x14ac:dyDescent="0.25">
      <c r="L10235" s="56"/>
    </row>
    <row r="10236" spans="12:12" x14ac:dyDescent="0.25">
      <c r="L10236" s="56"/>
    </row>
    <row r="10237" spans="12:12" x14ac:dyDescent="0.25">
      <c r="L10237" s="56"/>
    </row>
    <row r="10238" spans="12:12" x14ac:dyDescent="0.25">
      <c r="L10238" s="56"/>
    </row>
    <row r="10239" spans="12:12" x14ac:dyDescent="0.25">
      <c r="L10239" s="56"/>
    </row>
    <row r="10240" spans="12:12" x14ac:dyDescent="0.25">
      <c r="L10240" s="56"/>
    </row>
    <row r="10241" spans="12:12" x14ac:dyDescent="0.25">
      <c r="L10241" s="56"/>
    </row>
    <row r="10242" spans="12:12" x14ac:dyDescent="0.25">
      <c r="L10242" s="56"/>
    </row>
    <row r="10243" spans="12:12" x14ac:dyDescent="0.25">
      <c r="L10243" s="56"/>
    </row>
    <row r="10244" spans="12:12" x14ac:dyDescent="0.25">
      <c r="L10244" s="56"/>
    </row>
    <row r="10245" spans="12:12" x14ac:dyDescent="0.25">
      <c r="L10245" s="56"/>
    </row>
    <row r="10246" spans="12:12" x14ac:dyDescent="0.25">
      <c r="L10246" s="56"/>
    </row>
    <row r="10247" spans="12:12" x14ac:dyDescent="0.25">
      <c r="L10247" s="56"/>
    </row>
    <row r="10248" spans="12:12" x14ac:dyDescent="0.25">
      <c r="L10248" s="56"/>
    </row>
    <row r="10249" spans="12:12" x14ac:dyDescent="0.25">
      <c r="L10249" s="56"/>
    </row>
    <row r="10250" spans="12:12" x14ac:dyDescent="0.25">
      <c r="L10250" s="56"/>
    </row>
    <row r="10251" spans="12:12" x14ac:dyDescent="0.25">
      <c r="L10251" s="56"/>
    </row>
    <row r="10252" spans="12:12" x14ac:dyDescent="0.25">
      <c r="L10252" s="56"/>
    </row>
    <row r="10253" spans="12:12" x14ac:dyDescent="0.25">
      <c r="L10253" s="56"/>
    </row>
    <row r="10254" spans="12:12" x14ac:dyDescent="0.25">
      <c r="L10254" s="56"/>
    </row>
    <row r="10255" spans="12:12" x14ac:dyDescent="0.25">
      <c r="L10255" s="56"/>
    </row>
    <row r="10256" spans="12:12" x14ac:dyDescent="0.25">
      <c r="L10256" s="56"/>
    </row>
    <row r="10257" spans="12:12" x14ac:dyDescent="0.25">
      <c r="L10257" s="56"/>
    </row>
    <row r="10258" spans="12:12" x14ac:dyDescent="0.25">
      <c r="L10258" s="56"/>
    </row>
    <row r="10259" spans="12:12" x14ac:dyDescent="0.25">
      <c r="L10259" s="56"/>
    </row>
    <row r="10260" spans="12:12" x14ac:dyDescent="0.25">
      <c r="L10260" s="56"/>
    </row>
    <row r="10261" spans="12:12" x14ac:dyDescent="0.25">
      <c r="L10261" s="56"/>
    </row>
    <row r="10262" spans="12:12" x14ac:dyDescent="0.25">
      <c r="L10262" s="56"/>
    </row>
    <row r="10263" spans="12:12" x14ac:dyDescent="0.25">
      <c r="L10263" s="56"/>
    </row>
    <row r="10264" spans="12:12" x14ac:dyDescent="0.25">
      <c r="L10264" s="56"/>
    </row>
    <row r="10265" spans="12:12" x14ac:dyDescent="0.25">
      <c r="L10265" s="56"/>
    </row>
    <row r="10266" spans="12:12" x14ac:dyDescent="0.25">
      <c r="L10266" s="56"/>
    </row>
    <row r="10267" spans="12:12" x14ac:dyDescent="0.25">
      <c r="L10267" s="56"/>
    </row>
    <row r="10268" spans="12:12" x14ac:dyDescent="0.25">
      <c r="L10268" s="56"/>
    </row>
    <row r="10269" spans="12:12" x14ac:dyDescent="0.25">
      <c r="L10269" s="56"/>
    </row>
    <row r="10270" spans="12:12" x14ac:dyDescent="0.25">
      <c r="L10270" s="56"/>
    </row>
    <row r="10271" spans="12:12" x14ac:dyDescent="0.25">
      <c r="L10271" s="56"/>
    </row>
    <row r="10272" spans="12:12" x14ac:dyDescent="0.25">
      <c r="L10272" s="56"/>
    </row>
    <row r="10273" spans="12:12" x14ac:dyDescent="0.25">
      <c r="L10273" s="56"/>
    </row>
    <row r="10274" spans="12:12" x14ac:dyDescent="0.25">
      <c r="L10274" s="56"/>
    </row>
    <row r="10275" spans="12:12" x14ac:dyDescent="0.25">
      <c r="L10275" s="56"/>
    </row>
    <row r="10276" spans="12:12" x14ac:dyDescent="0.25">
      <c r="L10276" s="56"/>
    </row>
    <row r="10277" spans="12:12" x14ac:dyDescent="0.25">
      <c r="L10277" s="56"/>
    </row>
    <row r="10278" spans="12:12" x14ac:dyDescent="0.25">
      <c r="L10278" s="56"/>
    </row>
    <row r="10279" spans="12:12" x14ac:dyDescent="0.25">
      <c r="L10279" s="56"/>
    </row>
    <row r="10280" spans="12:12" x14ac:dyDescent="0.25">
      <c r="L10280" s="56"/>
    </row>
    <row r="10281" spans="12:12" x14ac:dyDescent="0.25">
      <c r="L10281" s="56"/>
    </row>
    <row r="10282" spans="12:12" x14ac:dyDescent="0.25">
      <c r="L10282" s="56"/>
    </row>
    <row r="10283" spans="12:12" x14ac:dyDescent="0.25">
      <c r="L10283" s="56"/>
    </row>
    <row r="10284" spans="12:12" x14ac:dyDescent="0.25">
      <c r="L10284" s="56"/>
    </row>
    <row r="10285" spans="12:12" x14ac:dyDescent="0.25">
      <c r="L10285" s="56"/>
    </row>
    <row r="10286" spans="12:12" x14ac:dyDescent="0.25">
      <c r="L10286" s="56"/>
    </row>
    <row r="10287" spans="12:12" x14ac:dyDescent="0.25">
      <c r="L10287" s="56"/>
    </row>
    <row r="10288" spans="12:12" x14ac:dyDescent="0.25">
      <c r="L10288" s="56"/>
    </row>
    <row r="10289" spans="12:12" x14ac:dyDescent="0.25">
      <c r="L10289" s="56"/>
    </row>
    <row r="10290" spans="12:12" x14ac:dyDescent="0.25">
      <c r="L10290" s="56"/>
    </row>
    <row r="10291" spans="12:12" x14ac:dyDescent="0.25">
      <c r="L10291" s="56"/>
    </row>
    <row r="10292" spans="12:12" x14ac:dyDescent="0.25">
      <c r="L10292" s="56"/>
    </row>
    <row r="10293" spans="12:12" x14ac:dyDescent="0.25">
      <c r="L10293" s="56"/>
    </row>
    <row r="10294" spans="12:12" x14ac:dyDescent="0.25">
      <c r="L10294" s="56"/>
    </row>
    <row r="10295" spans="12:12" x14ac:dyDescent="0.25">
      <c r="L10295" s="56"/>
    </row>
    <row r="10296" spans="12:12" x14ac:dyDescent="0.25">
      <c r="L10296" s="56"/>
    </row>
    <row r="10297" spans="12:12" x14ac:dyDescent="0.25">
      <c r="L10297" s="56"/>
    </row>
    <row r="10298" spans="12:12" x14ac:dyDescent="0.25">
      <c r="L10298" s="56"/>
    </row>
    <row r="10299" spans="12:12" x14ac:dyDescent="0.25">
      <c r="L10299" s="56"/>
    </row>
    <row r="10300" spans="12:12" x14ac:dyDescent="0.25">
      <c r="L10300" s="56"/>
    </row>
    <row r="10301" spans="12:12" x14ac:dyDescent="0.25">
      <c r="L10301" s="56"/>
    </row>
    <row r="10302" spans="12:12" x14ac:dyDescent="0.25">
      <c r="L10302" s="56"/>
    </row>
    <row r="10303" spans="12:12" x14ac:dyDescent="0.25">
      <c r="L10303" s="56"/>
    </row>
    <row r="10304" spans="12:12" x14ac:dyDescent="0.25">
      <c r="L10304" s="56"/>
    </row>
    <row r="10305" spans="12:12" x14ac:dyDescent="0.25">
      <c r="L10305" s="56"/>
    </row>
    <row r="10306" spans="12:12" x14ac:dyDescent="0.25">
      <c r="L10306" s="56"/>
    </row>
    <row r="10307" spans="12:12" x14ac:dyDescent="0.25">
      <c r="L10307" s="56"/>
    </row>
    <row r="10308" spans="12:12" x14ac:dyDescent="0.25">
      <c r="L10308" s="56"/>
    </row>
    <row r="10309" spans="12:12" x14ac:dyDescent="0.25">
      <c r="L10309" s="56"/>
    </row>
    <row r="10310" spans="12:12" x14ac:dyDescent="0.25">
      <c r="L10310" s="56"/>
    </row>
    <row r="10311" spans="12:12" x14ac:dyDescent="0.25">
      <c r="L10311" s="56"/>
    </row>
    <row r="10312" spans="12:12" x14ac:dyDescent="0.25">
      <c r="L10312" s="56"/>
    </row>
    <row r="10313" spans="12:12" x14ac:dyDescent="0.25">
      <c r="L10313" s="56"/>
    </row>
    <row r="10314" spans="12:12" x14ac:dyDescent="0.25">
      <c r="L10314" s="56"/>
    </row>
    <row r="10315" spans="12:12" x14ac:dyDescent="0.25">
      <c r="L10315" s="56"/>
    </row>
    <row r="10316" spans="12:12" x14ac:dyDescent="0.25">
      <c r="L10316" s="56"/>
    </row>
    <row r="10317" spans="12:12" x14ac:dyDescent="0.25">
      <c r="L10317" s="56"/>
    </row>
    <row r="10318" spans="12:12" x14ac:dyDescent="0.25">
      <c r="L10318" s="56"/>
    </row>
    <row r="10319" spans="12:12" x14ac:dyDescent="0.25">
      <c r="L10319" s="56"/>
    </row>
    <row r="10320" spans="12:12" x14ac:dyDescent="0.25">
      <c r="L10320" s="56"/>
    </row>
    <row r="10321" spans="12:12" x14ac:dyDescent="0.25">
      <c r="L10321" s="56"/>
    </row>
    <row r="10322" spans="12:12" x14ac:dyDescent="0.25">
      <c r="L10322" s="56"/>
    </row>
    <row r="10323" spans="12:12" x14ac:dyDescent="0.25">
      <c r="L10323" s="56"/>
    </row>
    <row r="10324" spans="12:12" x14ac:dyDescent="0.25">
      <c r="L10324" s="56"/>
    </row>
    <row r="10325" spans="12:12" x14ac:dyDescent="0.25">
      <c r="L10325" s="56"/>
    </row>
    <row r="10326" spans="12:12" x14ac:dyDescent="0.25">
      <c r="L10326" s="56"/>
    </row>
    <row r="10327" spans="12:12" x14ac:dyDescent="0.25">
      <c r="L10327" s="56"/>
    </row>
    <row r="10328" spans="12:12" x14ac:dyDescent="0.25">
      <c r="L10328" s="56"/>
    </row>
    <row r="10329" spans="12:12" x14ac:dyDescent="0.25">
      <c r="L10329" s="56"/>
    </row>
    <row r="10330" spans="12:12" x14ac:dyDescent="0.25">
      <c r="L10330" s="56"/>
    </row>
    <row r="10331" spans="12:12" x14ac:dyDescent="0.25">
      <c r="L10331" s="56"/>
    </row>
    <row r="10332" spans="12:12" x14ac:dyDescent="0.25">
      <c r="L10332" s="56"/>
    </row>
    <row r="10333" spans="12:12" x14ac:dyDescent="0.25">
      <c r="L10333" s="56"/>
    </row>
    <row r="10334" spans="12:12" x14ac:dyDescent="0.25">
      <c r="L10334" s="56"/>
    </row>
    <row r="10335" spans="12:12" x14ac:dyDescent="0.25">
      <c r="L10335" s="56"/>
    </row>
    <row r="10336" spans="12:12" x14ac:dyDescent="0.25">
      <c r="L10336" s="56"/>
    </row>
    <row r="10337" spans="12:12" x14ac:dyDescent="0.25">
      <c r="L10337" s="56"/>
    </row>
    <row r="10338" spans="12:12" x14ac:dyDescent="0.25">
      <c r="L10338" s="56"/>
    </row>
    <row r="10339" spans="12:12" x14ac:dyDescent="0.25">
      <c r="L10339" s="56"/>
    </row>
    <row r="10340" spans="12:12" x14ac:dyDescent="0.25">
      <c r="L10340" s="56"/>
    </row>
    <row r="10341" spans="12:12" x14ac:dyDescent="0.25">
      <c r="L10341" s="56"/>
    </row>
    <row r="10342" spans="12:12" x14ac:dyDescent="0.25">
      <c r="L10342" s="56"/>
    </row>
    <row r="10343" spans="12:12" x14ac:dyDescent="0.25">
      <c r="L10343" s="56"/>
    </row>
    <row r="10344" spans="12:12" x14ac:dyDescent="0.25">
      <c r="L10344" s="56"/>
    </row>
    <row r="10345" spans="12:12" x14ac:dyDescent="0.25">
      <c r="L10345" s="56"/>
    </row>
    <row r="10346" spans="12:12" x14ac:dyDescent="0.25">
      <c r="L10346" s="56"/>
    </row>
    <row r="10347" spans="12:12" x14ac:dyDescent="0.25">
      <c r="L10347" s="56"/>
    </row>
    <row r="10348" spans="12:12" x14ac:dyDescent="0.25">
      <c r="L10348" s="56"/>
    </row>
    <row r="10349" spans="12:12" x14ac:dyDescent="0.25">
      <c r="L10349" s="56"/>
    </row>
    <row r="10350" spans="12:12" x14ac:dyDescent="0.25">
      <c r="L10350" s="56"/>
    </row>
    <row r="10351" spans="12:12" x14ac:dyDescent="0.25">
      <c r="L10351" s="56"/>
    </row>
    <row r="10352" spans="12:12" x14ac:dyDescent="0.25">
      <c r="L10352" s="56"/>
    </row>
    <row r="10353" spans="12:12" x14ac:dyDescent="0.25">
      <c r="L10353" s="56"/>
    </row>
    <row r="10354" spans="12:12" x14ac:dyDescent="0.25">
      <c r="L10354" s="56"/>
    </row>
    <row r="10355" spans="12:12" x14ac:dyDescent="0.25">
      <c r="L10355" s="56"/>
    </row>
    <row r="10356" spans="12:12" x14ac:dyDescent="0.25">
      <c r="L10356" s="56"/>
    </row>
    <row r="10357" spans="12:12" x14ac:dyDescent="0.25">
      <c r="L10357" s="56"/>
    </row>
    <row r="10358" spans="12:12" x14ac:dyDescent="0.25">
      <c r="L10358" s="56"/>
    </row>
    <row r="10359" spans="12:12" x14ac:dyDescent="0.25">
      <c r="L10359" s="56"/>
    </row>
    <row r="10360" spans="12:12" x14ac:dyDescent="0.25">
      <c r="L10360" s="56"/>
    </row>
    <row r="10361" spans="12:12" x14ac:dyDescent="0.25">
      <c r="L10361" s="56"/>
    </row>
    <row r="10362" spans="12:12" x14ac:dyDescent="0.25">
      <c r="L10362" s="56"/>
    </row>
    <row r="10363" spans="12:12" x14ac:dyDescent="0.25">
      <c r="L10363" s="56"/>
    </row>
    <row r="10364" spans="12:12" x14ac:dyDescent="0.25">
      <c r="L10364" s="56"/>
    </row>
    <row r="10365" spans="12:12" x14ac:dyDescent="0.25">
      <c r="L10365" s="56"/>
    </row>
    <row r="10366" spans="12:12" x14ac:dyDescent="0.25">
      <c r="L10366" s="56"/>
    </row>
    <row r="10367" spans="12:12" x14ac:dyDescent="0.25">
      <c r="L10367" s="56"/>
    </row>
    <row r="10368" spans="12:12" x14ac:dyDescent="0.25">
      <c r="L10368" s="56"/>
    </row>
    <row r="10369" spans="12:12" x14ac:dyDescent="0.25">
      <c r="L10369" s="56"/>
    </row>
    <row r="10370" spans="12:12" x14ac:dyDescent="0.25">
      <c r="L10370" s="56"/>
    </row>
    <row r="10371" spans="12:12" x14ac:dyDescent="0.25">
      <c r="L10371" s="56"/>
    </row>
    <row r="10372" spans="12:12" x14ac:dyDescent="0.25">
      <c r="L10372" s="56"/>
    </row>
    <row r="10373" spans="12:12" x14ac:dyDescent="0.25">
      <c r="L10373" s="56"/>
    </row>
    <row r="10374" spans="12:12" x14ac:dyDescent="0.25">
      <c r="L10374" s="56"/>
    </row>
    <row r="10375" spans="12:12" x14ac:dyDescent="0.25">
      <c r="L10375" s="56"/>
    </row>
    <row r="10376" spans="12:12" x14ac:dyDescent="0.25">
      <c r="L10376" s="56"/>
    </row>
    <row r="10377" spans="12:12" x14ac:dyDescent="0.25">
      <c r="L10377" s="56"/>
    </row>
    <row r="10378" spans="12:12" x14ac:dyDescent="0.25">
      <c r="L10378" s="56"/>
    </row>
    <row r="10379" spans="12:12" x14ac:dyDescent="0.25">
      <c r="L10379" s="56"/>
    </row>
    <row r="10380" spans="12:12" x14ac:dyDescent="0.25">
      <c r="L10380" s="56"/>
    </row>
    <row r="10381" spans="12:12" x14ac:dyDescent="0.25">
      <c r="L10381" s="56"/>
    </row>
    <row r="10382" spans="12:12" x14ac:dyDescent="0.25">
      <c r="L10382" s="56"/>
    </row>
    <row r="10383" spans="12:12" x14ac:dyDescent="0.25">
      <c r="L10383" s="56"/>
    </row>
    <row r="10384" spans="12:12" x14ac:dyDescent="0.25">
      <c r="L10384" s="56"/>
    </row>
    <row r="10385" spans="12:12" x14ac:dyDescent="0.25">
      <c r="L10385" s="56"/>
    </row>
    <row r="10386" spans="12:12" x14ac:dyDescent="0.25">
      <c r="L10386" s="56"/>
    </row>
    <row r="10387" spans="12:12" x14ac:dyDescent="0.25">
      <c r="L10387" s="56"/>
    </row>
    <row r="10388" spans="12:12" x14ac:dyDescent="0.25">
      <c r="L10388" s="56"/>
    </row>
    <row r="10389" spans="12:12" x14ac:dyDescent="0.25">
      <c r="L10389" s="56"/>
    </row>
    <row r="10390" spans="12:12" x14ac:dyDescent="0.25">
      <c r="L10390" s="56"/>
    </row>
    <row r="10391" spans="12:12" x14ac:dyDescent="0.25">
      <c r="L10391" s="56"/>
    </row>
    <row r="10392" spans="12:12" x14ac:dyDescent="0.25">
      <c r="L10392" s="56"/>
    </row>
    <row r="10393" spans="12:12" x14ac:dyDescent="0.25">
      <c r="L10393" s="56"/>
    </row>
    <row r="10394" spans="12:12" x14ac:dyDescent="0.25">
      <c r="L10394" s="56"/>
    </row>
    <row r="10395" spans="12:12" x14ac:dyDescent="0.25">
      <c r="L10395" s="56"/>
    </row>
    <row r="10396" spans="12:12" x14ac:dyDescent="0.25">
      <c r="L10396" s="56"/>
    </row>
    <row r="10397" spans="12:12" x14ac:dyDescent="0.25">
      <c r="L10397" s="56"/>
    </row>
    <row r="10398" spans="12:12" x14ac:dyDescent="0.25">
      <c r="L10398" s="56"/>
    </row>
    <row r="10399" spans="12:12" x14ac:dyDescent="0.25">
      <c r="L10399" s="56"/>
    </row>
    <row r="10400" spans="12:12" x14ac:dyDescent="0.25">
      <c r="L10400" s="56"/>
    </row>
    <row r="10401" spans="12:12" x14ac:dyDescent="0.25">
      <c r="L10401" s="56"/>
    </row>
    <row r="10402" spans="12:12" x14ac:dyDescent="0.25">
      <c r="L10402" s="56"/>
    </row>
    <row r="10403" spans="12:12" x14ac:dyDescent="0.25">
      <c r="L10403" s="56"/>
    </row>
    <row r="10404" spans="12:12" x14ac:dyDescent="0.25">
      <c r="L10404" s="56"/>
    </row>
    <row r="10405" spans="12:12" x14ac:dyDescent="0.25">
      <c r="L10405" s="56"/>
    </row>
    <row r="10406" spans="12:12" x14ac:dyDescent="0.25">
      <c r="L10406" s="56"/>
    </row>
    <row r="10407" spans="12:12" x14ac:dyDescent="0.25">
      <c r="L10407" s="56"/>
    </row>
    <row r="10408" spans="12:12" x14ac:dyDescent="0.25">
      <c r="L10408" s="56"/>
    </row>
    <row r="10409" spans="12:12" x14ac:dyDescent="0.25">
      <c r="L10409" s="56"/>
    </row>
    <row r="10410" spans="12:12" x14ac:dyDescent="0.25">
      <c r="L10410" s="56"/>
    </row>
    <row r="10411" spans="12:12" x14ac:dyDescent="0.25">
      <c r="L10411" s="56"/>
    </row>
    <row r="10412" spans="12:12" x14ac:dyDescent="0.25">
      <c r="L10412" s="56"/>
    </row>
    <row r="10413" spans="12:12" x14ac:dyDescent="0.25">
      <c r="L10413" s="56"/>
    </row>
    <row r="10414" spans="12:12" x14ac:dyDescent="0.25">
      <c r="L10414" s="56"/>
    </row>
    <row r="10415" spans="12:12" x14ac:dyDescent="0.25">
      <c r="L10415" s="56"/>
    </row>
    <row r="10416" spans="12:12" x14ac:dyDescent="0.25">
      <c r="L10416" s="56"/>
    </row>
    <row r="10417" spans="12:12" x14ac:dyDescent="0.25">
      <c r="L10417" s="56"/>
    </row>
    <row r="10418" spans="12:12" x14ac:dyDescent="0.25">
      <c r="L10418" s="56"/>
    </row>
    <row r="10419" spans="12:12" x14ac:dyDescent="0.25">
      <c r="L10419" s="56"/>
    </row>
    <row r="10420" spans="12:12" x14ac:dyDescent="0.25">
      <c r="L10420" s="56"/>
    </row>
    <row r="10421" spans="12:12" x14ac:dyDescent="0.25">
      <c r="L10421" s="56"/>
    </row>
    <row r="10422" spans="12:12" x14ac:dyDescent="0.25">
      <c r="L10422" s="56"/>
    </row>
    <row r="10423" spans="12:12" x14ac:dyDescent="0.25">
      <c r="L10423" s="56"/>
    </row>
    <row r="10424" spans="12:12" x14ac:dyDescent="0.25">
      <c r="L10424" s="56"/>
    </row>
    <row r="10425" spans="12:12" x14ac:dyDescent="0.25">
      <c r="L10425" s="56"/>
    </row>
    <row r="10426" spans="12:12" x14ac:dyDescent="0.25">
      <c r="L10426" s="56"/>
    </row>
    <row r="10427" spans="12:12" x14ac:dyDescent="0.25">
      <c r="L10427" s="56"/>
    </row>
    <row r="10428" spans="12:12" x14ac:dyDescent="0.25">
      <c r="L10428" s="56"/>
    </row>
    <row r="10429" spans="12:12" x14ac:dyDescent="0.25">
      <c r="L10429" s="56"/>
    </row>
    <row r="10430" spans="12:12" x14ac:dyDescent="0.25">
      <c r="L10430" s="56"/>
    </row>
    <row r="10431" spans="12:12" x14ac:dyDescent="0.25">
      <c r="L10431" s="56"/>
    </row>
    <row r="10432" spans="12:12" x14ac:dyDescent="0.25">
      <c r="L10432" s="56"/>
    </row>
    <row r="10433" spans="12:12" x14ac:dyDescent="0.25">
      <c r="L10433" s="56"/>
    </row>
    <row r="10434" spans="12:12" x14ac:dyDescent="0.25">
      <c r="L10434" s="56"/>
    </row>
    <row r="10435" spans="12:12" x14ac:dyDescent="0.25">
      <c r="L10435" s="56"/>
    </row>
    <row r="10436" spans="12:12" x14ac:dyDescent="0.25">
      <c r="L10436" s="56"/>
    </row>
    <row r="10437" spans="12:12" x14ac:dyDescent="0.25">
      <c r="L10437" s="56"/>
    </row>
    <row r="10438" spans="12:12" x14ac:dyDescent="0.25">
      <c r="L10438" s="56"/>
    </row>
    <row r="10439" spans="12:12" x14ac:dyDescent="0.25">
      <c r="L10439" s="56"/>
    </row>
    <row r="10440" spans="12:12" x14ac:dyDescent="0.25">
      <c r="L10440" s="56"/>
    </row>
    <row r="10441" spans="12:12" x14ac:dyDescent="0.25">
      <c r="L10441" s="56"/>
    </row>
    <row r="10442" spans="12:12" x14ac:dyDescent="0.25">
      <c r="L10442" s="56"/>
    </row>
    <row r="10443" spans="12:12" x14ac:dyDescent="0.25">
      <c r="L10443" s="56"/>
    </row>
    <row r="10444" spans="12:12" x14ac:dyDescent="0.25">
      <c r="L10444" s="56"/>
    </row>
    <row r="10445" spans="12:12" x14ac:dyDescent="0.25">
      <c r="L10445" s="56"/>
    </row>
    <row r="10446" spans="12:12" x14ac:dyDescent="0.25">
      <c r="L10446" s="56"/>
    </row>
    <row r="10447" spans="12:12" x14ac:dyDescent="0.25">
      <c r="L10447" s="56"/>
    </row>
    <row r="10448" spans="12:12" x14ac:dyDescent="0.25">
      <c r="L10448" s="56"/>
    </row>
    <row r="10449" spans="12:12" x14ac:dyDescent="0.25">
      <c r="L10449" s="56"/>
    </row>
    <row r="10450" spans="12:12" x14ac:dyDescent="0.25">
      <c r="L10450" s="56"/>
    </row>
    <row r="10451" spans="12:12" x14ac:dyDescent="0.25">
      <c r="L10451" s="56"/>
    </row>
    <row r="10452" spans="12:12" x14ac:dyDescent="0.25">
      <c r="L10452" s="56"/>
    </row>
    <row r="10453" spans="12:12" x14ac:dyDescent="0.25">
      <c r="L10453" s="56"/>
    </row>
    <row r="10454" spans="12:12" x14ac:dyDescent="0.25">
      <c r="L10454" s="56"/>
    </row>
    <row r="10455" spans="12:12" x14ac:dyDescent="0.25">
      <c r="L10455" s="56"/>
    </row>
    <row r="10456" spans="12:12" x14ac:dyDescent="0.25">
      <c r="L10456" s="56"/>
    </row>
    <row r="10457" spans="12:12" x14ac:dyDescent="0.25">
      <c r="L10457" s="56"/>
    </row>
    <row r="10458" spans="12:12" x14ac:dyDescent="0.25">
      <c r="L10458" s="56"/>
    </row>
    <row r="10459" spans="12:12" x14ac:dyDescent="0.25">
      <c r="L10459" s="56"/>
    </row>
    <row r="10460" spans="12:12" x14ac:dyDescent="0.25">
      <c r="L10460" s="56"/>
    </row>
    <row r="10461" spans="12:12" x14ac:dyDescent="0.25">
      <c r="L10461" s="56"/>
    </row>
    <row r="10462" spans="12:12" x14ac:dyDescent="0.25">
      <c r="L10462" s="56"/>
    </row>
    <row r="10463" spans="12:12" x14ac:dyDescent="0.25">
      <c r="L10463" s="56"/>
    </row>
    <row r="10464" spans="12:12" x14ac:dyDescent="0.25">
      <c r="L10464" s="56"/>
    </row>
    <row r="10465" spans="12:12" x14ac:dyDescent="0.25">
      <c r="L10465" s="56"/>
    </row>
    <row r="10466" spans="12:12" x14ac:dyDescent="0.25">
      <c r="L10466" s="56"/>
    </row>
    <row r="10467" spans="12:12" x14ac:dyDescent="0.25">
      <c r="L10467" s="56"/>
    </row>
    <row r="10468" spans="12:12" x14ac:dyDescent="0.25">
      <c r="L10468" s="56"/>
    </row>
    <row r="10469" spans="12:12" x14ac:dyDescent="0.25">
      <c r="L10469" s="56"/>
    </row>
    <row r="10470" spans="12:12" x14ac:dyDescent="0.25">
      <c r="L10470" s="56"/>
    </row>
    <row r="10471" spans="12:12" x14ac:dyDescent="0.25">
      <c r="L10471" s="56"/>
    </row>
    <row r="10472" spans="12:12" x14ac:dyDescent="0.25">
      <c r="L10472" s="56"/>
    </row>
    <row r="10473" spans="12:12" x14ac:dyDescent="0.25">
      <c r="L10473" s="56"/>
    </row>
    <row r="10474" spans="12:12" x14ac:dyDescent="0.25">
      <c r="L10474" s="56"/>
    </row>
    <row r="10475" spans="12:12" x14ac:dyDescent="0.25">
      <c r="L10475" s="56"/>
    </row>
    <row r="10476" spans="12:12" x14ac:dyDescent="0.25">
      <c r="L10476" s="56"/>
    </row>
    <row r="10477" spans="12:12" x14ac:dyDescent="0.25">
      <c r="L10477" s="56"/>
    </row>
    <row r="10478" spans="12:12" x14ac:dyDescent="0.25">
      <c r="L10478" s="56"/>
    </row>
    <row r="10479" spans="12:12" x14ac:dyDescent="0.25">
      <c r="L10479" s="56"/>
    </row>
    <row r="10480" spans="12:12" x14ac:dyDescent="0.25">
      <c r="L10480" s="56"/>
    </row>
    <row r="10481" spans="12:12" x14ac:dyDescent="0.25">
      <c r="L10481" s="56"/>
    </row>
    <row r="10482" spans="12:12" x14ac:dyDescent="0.25">
      <c r="L10482" s="56"/>
    </row>
    <row r="10483" spans="12:12" x14ac:dyDescent="0.25">
      <c r="L10483" s="56"/>
    </row>
    <row r="10484" spans="12:12" x14ac:dyDescent="0.25">
      <c r="L10484" s="56"/>
    </row>
    <row r="10485" spans="12:12" x14ac:dyDescent="0.25">
      <c r="L10485" s="56"/>
    </row>
    <row r="10486" spans="12:12" x14ac:dyDescent="0.25">
      <c r="L10486" s="56"/>
    </row>
    <row r="10487" spans="12:12" x14ac:dyDescent="0.25">
      <c r="L10487" s="56"/>
    </row>
    <row r="10488" spans="12:12" x14ac:dyDescent="0.25">
      <c r="L10488" s="56"/>
    </row>
    <row r="10489" spans="12:12" x14ac:dyDescent="0.25">
      <c r="L10489" s="56"/>
    </row>
    <row r="10490" spans="12:12" x14ac:dyDescent="0.25">
      <c r="L10490" s="56"/>
    </row>
    <row r="10491" spans="12:12" x14ac:dyDescent="0.25">
      <c r="L10491" s="56"/>
    </row>
    <row r="10492" spans="12:12" x14ac:dyDescent="0.25">
      <c r="L10492" s="56"/>
    </row>
    <row r="10493" spans="12:12" x14ac:dyDescent="0.25">
      <c r="L10493" s="56"/>
    </row>
    <row r="10494" spans="12:12" x14ac:dyDescent="0.25">
      <c r="L10494" s="56"/>
    </row>
    <row r="10495" spans="12:12" x14ac:dyDescent="0.25">
      <c r="L10495" s="56"/>
    </row>
    <row r="10496" spans="12:12" x14ac:dyDescent="0.25">
      <c r="L10496" s="56"/>
    </row>
    <row r="10497" spans="12:12" x14ac:dyDescent="0.25">
      <c r="L10497" s="56"/>
    </row>
    <row r="10498" spans="12:12" x14ac:dyDescent="0.25">
      <c r="L10498" s="56"/>
    </row>
    <row r="10499" spans="12:12" x14ac:dyDescent="0.25">
      <c r="L10499" s="56"/>
    </row>
    <row r="10500" spans="12:12" x14ac:dyDescent="0.25">
      <c r="L10500" s="56"/>
    </row>
    <row r="10501" spans="12:12" x14ac:dyDescent="0.25">
      <c r="L10501" s="56"/>
    </row>
    <row r="10502" spans="12:12" x14ac:dyDescent="0.25">
      <c r="L10502" s="56"/>
    </row>
    <row r="10503" spans="12:12" x14ac:dyDescent="0.25">
      <c r="L10503" s="56"/>
    </row>
    <row r="10504" spans="12:12" x14ac:dyDescent="0.25">
      <c r="L10504" s="56"/>
    </row>
    <row r="10505" spans="12:12" x14ac:dyDescent="0.25">
      <c r="L10505" s="56"/>
    </row>
    <row r="10506" spans="12:12" x14ac:dyDescent="0.25">
      <c r="L10506" s="56"/>
    </row>
    <row r="10507" spans="12:12" x14ac:dyDescent="0.25">
      <c r="L10507" s="56"/>
    </row>
    <row r="10508" spans="12:12" x14ac:dyDescent="0.25">
      <c r="L10508" s="56"/>
    </row>
    <row r="10509" spans="12:12" x14ac:dyDescent="0.25">
      <c r="L10509" s="56"/>
    </row>
    <row r="10510" spans="12:12" x14ac:dyDescent="0.25">
      <c r="L10510" s="56"/>
    </row>
    <row r="10511" spans="12:12" x14ac:dyDescent="0.25">
      <c r="L10511" s="56"/>
    </row>
    <row r="10512" spans="12:12" x14ac:dyDescent="0.25">
      <c r="L10512" s="56"/>
    </row>
    <row r="10513" spans="12:12" x14ac:dyDescent="0.25">
      <c r="L10513" s="56"/>
    </row>
    <row r="10514" spans="12:12" x14ac:dyDescent="0.25">
      <c r="L10514" s="56"/>
    </row>
    <row r="10515" spans="12:12" x14ac:dyDescent="0.25">
      <c r="L10515" s="56"/>
    </row>
    <row r="10516" spans="12:12" x14ac:dyDescent="0.25">
      <c r="L10516" s="56"/>
    </row>
    <row r="10517" spans="12:12" x14ac:dyDescent="0.25">
      <c r="L10517" s="56"/>
    </row>
    <row r="10518" spans="12:12" x14ac:dyDescent="0.25">
      <c r="L10518" s="56"/>
    </row>
    <row r="10519" spans="12:12" x14ac:dyDescent="0.25">
      <c r="L10519" s="56"/>
    </row>
    <row r="10520" spans="12:12" x14ac:dyDescent="0.25">
      <c r="L10520" s="56"/>
    </row>
    <row r="10521" spans="12:12" x14ac:dyDescent="0.25">
      <c r="L10521" s="56"/>
    </row>
    <row r="10522" spans="12:12" x14ac:dyDescent="0.25">
      <c r="L10522" s="56"/>
    </row>
    <row r="10523" spans="12:12" x14ac:dyDescent="0.25">
      <c r="L10523" s="56"/>
    </row>
    <row r="10524" spans="12:12" x14ac:dyDescent="0.25">
      <c r="L10524" s="56"/>
    </row>
    <row r="10525" spans="12:12" x14ac:dyDescent="0.25">
      <c r="L10525" s="56"/>
    </row>
    <row r="10526" spans="12:12" x14ac:dyDescent="0.25">
      <c r="L10526" s="56"/>
    </row>
    <row r="10527" spans="12:12" x14ac:dyDescent="0.25">
      <c r="L10527" s="56"/>
    </row>
    <row r="10528" spans="12:12" x14ac:dyDescent="0.25">
      <c r="L10528" s="56"/>
    </row>
    <row r="10529" spans="12:12" x14ac:dyDescent="0.25">
      <c r="L10529" s="56"/>
    </row>
    <row r="10530" spans="12:12" x14ac:dyDescent="0.25">
      <c r="L10530" s="56"/>
    </row>
    <row r="10531" spans="12:12" x14ac:dyDescent="0.25">
      <c r="L10531" s="56"/>
    </row>
    <row r="10532" spans="12:12" x14ac:dyDescent="0.25">
      <c r="L10532" s="56"/>
    </row>
    <row r="10533" spans="12:12" x14ac:dyDescent="0.25">
      <c r="L10533" s="56"/>
    </row>
    <row r="10534" spans="12:12" x14ac:dyDescent="0.25">
      <c r="L10534" s="56"/>
    </row>
    <row r="10535" spans="12:12" x14ac:dyDescent="0.25">
      <c r="L10535" s="56"/>
    </row>
    <row r="10536" spans="12:12" x14ac:dyDescent="0.25">
      <c r="L10536" s="56"/>
    </row>
    <row r="10537" spans="12:12" x14ac:dyDescent="0.25">
      <c r="L10537" s="56"/>
    </row>
    <row r="10538" spans="12:12" x14ac:dyDescent="0.25">
      <c r="L10538" s="56"/>
    </row>
    <row r="10539" spans="12:12" x14ac:dyDescent="0.25">
      <c r="L10539" s="56"/>
    </row>
    <row r="10540" spans="12:12" x14ac:dyDescent="0.25">
      <c r="L10540" s="56"/>
    </row>
    <row r="10541" spans="12:12" x14ac:dyDescent="0.25">
      <c r="L10541" s="56"/>
    </row>
    <row r="10542" spans="12:12" x14ac:dyDescent="0.25">
      <c r="L10542" s="56"/>
    </row>
    <row r="10543" spans="12:12" x14ac:dyDescent="0.25">
      <c r="L10543" s="56"/>
    </row>
    <row r="10544" spans="12:12" x14ac:dyDescent="0.25">
      <c r="L10544" s="56"/>
    </row>
    <row r="10545" spans="12:12" x14ac:dyDescent="0.25">
      <c r="L10545" s="56"/>
    </row>
    <row r="10546" spans="12:12" x14ac:dyDescent="0.25">
      <c r="L10546" s="56"/>
    </row>
    <row r="10547" spans="12:12" x14ac:dyDescent="0.25">
      <c r="L10547" s="56"/>
    </row>
    <row r="10548" spans="12:12" x14ac:dyDescent="0.25">
      <c r="L10548" s="56"/>
    </row>
    <row r="10549" spans="12:12" x14ac:dyDescent="0.25">
      <c r="L10549" s="56"/>
    </row>
    <row r="10550" spans="12:12" x14ac:dyDescent="0.25">
      <c r="L10550" s="56"/>
    </row>
    <row r="10551" spans="12:12" x14ac:dyDescent="0.25">
      <c r="L10551" s="56"/>
    </row>
    <row r="10552" spans="12:12" x14ac:dyDescent="0.25">
      <c r="L10552" s="56"/>
    </row>
    <row r="10553" spans="12:12" x14ac:dyDescent="0.25">
      <c r="L10553" s="56"/>
    </row>
    <row r="10554" spans="12:12" x14ac:dyDescent="0.25">
      <c r="L10554" s="56"/>
    </row>
    <row r="10555" spans="12:12" x14ac:dyDescent="0.25">
      <c r="L10555" s="56"/>
    </row>
    <row r="1048574" spans="10:10" x14ac:dyDescent="0.25">
      <c r="J1048574" s="266">
        <v>41409</v>
      </c>
    </row>
  </sheetData>
  <autoFilter ref="A2:R2263">
    <sortState ref="A3:R2263">
      <sortCondition ref="A2:A2263"/>
    </sortState>
  </autoFilter>
  <sortState ref="A3:XFD861">
    <sortCondition ref="A3:A861"/>
    <sortCondition ref="B3:B861"/>
  </sortState>
  <phoneticPr fontId="0" type="noConversion"/>
  <conditionalFormatting sqref="G555:I558 E585 F588:H588 F606:F611 G595:I605 E556:F558 G566:H574 F566:F573 F595:F596 D606:D611 C628:D635 C600:I600 C595:C611 D598:D604 F604 C555:D558 E566:E569 F575:F579 C581:D585 F581:H585 C587:D588 E595:E611 E630:I635 C643:I646 C660:I662 C688:I690 C693:I695 C698:I699 C708:I711 C719 E719:I719 C721:I721 E722:I723 C724:I727 C730:E735 G730:I735 C715:I716 C566:D579 I566:I588 C619:I621 G626:I626 C626:E626 F626:F627 C748:I749 C736:I744 C752:I754 G576:H580 H575 E587:F587 H586:H587 G607:I611 H606:I606 C637:F637 H637:I637 C649:I655 C648:F648 H648:I648 C674:F674 H674:I674 C701:I703 C700:F700 H700:I700 C714:F714 H714:I714 C755:F755 H755:I755 C757:I766 C769:I780 D767:I767 C675:I686 C783:I791 C800:I802 C819:I821 C833:I834 F628:I629 F636:I636 C647:D647 F647:I647 C657:I658 C656:D656 F656:I656 C666:I671 C665:D665 F665:I665 C673:I673 C672:D672 F672:I672 C756:D756 F756:I756 C799:D799 F799:I799 C805:I816 C803:D804 F803:I804 C817:D817 F817:I817 C823:I828 C822:D822 F822:I822 C830:I830 C829:D829 F829:I829 C836:I836 C835:D835 F835:I835 C842:I847 C664:I664 C663 E663:I663 C704:C707 E705:I707 C849:I854 G856:I857 C856:D857 C858:I4998 C837:E838 G837:I838">
    <cfRule type="expression" dxfId="71" priority="83">
      <formula>$L555&gt;0</formula>
    </cfRule>
  </conditionalFormatting>
  <conditionalFormatting sqref="C580:D580 F580">
    <cfRule type="expression" dxfId="70" priority="82">
      <formula>$L580&gt;0</formula>
    </cfRule>
  </conditionalFormatting>
  <conditionalFormatting sqref="C586:G586">
    <cfRule type="expression" dxfId="69" priority="81">
      <formula>$L586&gt;0</formula>
    </cfRule>
  </conditionalFormatting>
  <conditionalFormatting sqref="C601:E601">
    <cfRule type="expression" dxfId="68" priority="78">
      <formula>$N601&gt;0</formula>
    </cfRule>
  </conditionalFormatting>
  <conditionalFormatting sqref="G602:I602">
    <cfRule type="expression" dxfId="67" priority="77">
      <formula>$L602&gt;0</formula>
    </cfRule>
  </conditionalFormatting>
  <conditionalFormatting sqref="C602:E602">
    <cfRule type="expression" dxfId="66" priority="76">
      <formula>$N602&gt;0</formula>
    </cfRule>
  </conditionalFormatting>
  <conditionalFormatting sqref="C601:E601">
    <cfRule type="expression" dxfId="65" priority="75">
      <formula>$L601&gt;0</formula>
    </cfRule>
  </conditionalFormatting>
  <conditionalFormatting sqref="C602:E602">
    <cfRule type="expression" dxfId="64" priority="74">
      <formula>$L602&gt;0</formula>
    </cfRule>
  </conditionalFormatting>
  <conditionalFormatting sqref="C627:I627">
    <cfRule type="expression" dxfId="63" priority="73">
      <formula>$L627&gt;0</formula>
    </cfRule>
  </conditionalFormatting>
  <conditionalFormatting sqref="C636:D636 F636:I636">
    <cfRule type="expression" dxfId="62" priority="72">
      <formula>$L636&gt;0</formula>
    </cfRule>
  </conditionalFormatting>
  <conditionalFormatting sqref="G406">
    <cfRule type="expression" dxfId="61" priority="69">
      <formula>$L406&gt;0</formula>
    </cfRule>
  </conditionalFormatting>
  <conditionalFormatting sqref="G397">
    <cfRule type="expression" dxfId="60" priority="67">
      <formula>$L397&gt;0</formula>
    </cfRule>
  </conditionalFormatting>
  <conditionalFormatting sqref="E192 E215 E226 E251 E253 E260 E263 E271 E277 E280 E287:E288 E292 E297 E299 E312 E314:E315 E318 E362 E372 E374:E375 E417 E422:E423 E427 E517:E519 E580:E581 E590:E591 E628:E629 E636 E647 E656 E665 E672 E697 E756 E782 E796 E798:E799 E803:E804 E817:E818 E822">
    <cfRule type="expression" dxfId="59" priority="66">
      <formula>$L192&gt;0</formula>
    </cfRule>
  </conditionalFormatting>
  <conditionalFormatting sqref="F574">
    <cfRule type="expression" dxfId="58" priority="64">
      <formula>$L574&gt;0</formula>
    </cfRule>
  </conditionalFormatting>
  <conditionalFormatting sqref="E66">
    <cfRule type="expression" dxfId="57" priority="62">
      <formula>$L66&gt;0</formula>
    </cfRule>
  </conditionalFormatting>
  <conditionalFormatting sqref="C659:I659">
    <cfRule type="expression" dxfId="56" priority="59">
      <formula>$L659&gt;0</formula>
    </cfRule>
  </conditionalFormatting>
  <conditionalFormatting sqref="G541:G542">
    <cfRule type="expression" dxfId="55" priority="58">
      <formula>$L541&gt;0</formula>
    </cfRule>
  </conditionalFormatting>
  <conditionalFormatting sqref="C687:I687">
    <cfRule type="expression" dxfId="54" priority="57">
      <formula>$L687&gt;0</formula>
    </cfRule>
  </conditionalFormatting>
  <conditionalFormatting sqref="C691:I691">
    <cfRule type="expression" dxfId="53" priority="56">
      <formula>$L691&gt;0</formula>
    </cfRule>
  </conditionalFormatting>
  <conditionalFormatting sqref="C692:I692">
    <cfRule type="expression" dxfId="52" priority="55">
      <formula>$L692&gt;0</formula>
    </cfRule>
  </conditionalFormatting>
  <conditionalFormatting sqref="D704:I704">
    <cfRule type="expression" dxfId="51" priority="53">
      <formula>$L704&gt;0</formula>
    </cfRule>
  </conditionalFormatting>
  <conditionalFormatting sqref="C717:I717">
    <cfRule type="expression" dxfId="50" priority="52">
      <formula>$L717&gt;0</formula>
    </cfRule>
  </conditionalFormatting>
  <conditionalFormatting sqref="H718:I718">
    <cfRule type="expression" dxfId="49" priority="51">
      <formula>$L718&gt;0</formula>
    </cfRule>
  </conditionalFormatting>
  <conditionalFormatting sqref="C718:G718">
    <cfRule type="expression" dxfId="48" priority="50">
      <formula>$L718&gt;0</formula>
    </cfRule>
  </conditionalFormatting>
  <conditionalFormatting sqref="C720 E720:I720">
    <cfRule type="expression" dxfId="47" priority="49">
      <formula>$L720&gt;0</formula>
    </cfRule>
  </conditionalFormatting>
  <conditionalFormatting sqref="D719:D720">
    <cfRule type="expression" dxfId="46" priority="48">
      <formula>$L719&gt;0</formula>
    </cfRule>
  </conditionalFormatting>
  <conditionalFormatting sqref="F601:F603">
    <cfRule type="expression" dxfId="45" priority="47">
      <formula>$L601&gt;0</formula>
    </cfRule>
  </conditionalFormatting>
  <conditionalFormatting sqref="C722:C723">
    <cfRule type="expression" dxfId="44" priority="46">
      <formula>$L722&gt;0</formula>
    </cfRule>
  </conditionalFormatting>
  <conditionalFormatting sqref="D722:D723">
    <cfRule type="expression" dxfId="43" priority="45">
      <formula>$L722&gt;0</formula>
    </cfRule>
  </conditionalFormatting>
  <conditionalFormatting sqref="C728:I728">
    <cfRule type="expression" dxfId="42" priority="44">
      <formula>$L728&gt;0</formula>
    </cfRule>
  </conditionalFormatting>
  <conditionalFormatting sqref="C729:I729">
    <cfRule type="expression" dxfId="41" priority="43">
      <formula>$L729&gt;0</formula>
    </cfRule>
  </conditionalFormatting>
  <conditionalFormatting sqref="F730:F735">
    <cfRule type="expression" dxfId="40" priority="42">
      <formula>$L730&gt;0</formula>
    </cfRule>
  </conditionalFormatting>
  <conditionalFormatting sqref="H364:H365">
    <cfRule type="expression" dxfId="39" priority="41">
      <formula>$L364&gt;0</formula>
    </cfRule>
  </conditionalFormatting>
  <conditionalFormatting sqref="D605">
    <cfRule type="expression" dxfId="38" priority="37">
      <formula>$L605&gt;0</formula>
    </cfRule>
  </conditionalFormatting>
  <conditionalFormatting sqref="F598:F599">
    <cfRule type="expression" dxfId="37" priority="36">
      <formula>$L598&gt;0</formula>
    </cfRule>
  </conditionalFormatting>
  <conditionalFormatting sqref="E570:E579 E582:E584">
    <cfRule type="expression" dxfId="36" priority="35">
      <formula>$L570&gt;0</formula>
    </cfRule>
  </conditionalFormatting>
  <conditionalFormatting sqref="C712:I713">
    <cfRule type="expression" dxfId="35" priority="34">
      <formula>$L712&gt;0</formula>
    </cfRule>
  </conditionalFormatting>
  <conditionalFormatting sqref="C559:I565">
    <cfRule type="expression" dxfId="34" priority="33">
      <formula>$L559&gt;0</formula>
    </cfRule>
  </conditionalFormatting>
  <conditionalFormatting sqref="C589:I589 C592:I594 C590:D591 F590:I591">
    <cfRule type="expression" dxfId="33" priority="32">
      <formula>$L589&gt;0</formula>
    </cfRule>
  </conditionalFormatting>
  <conditionalFormatting sqref="C612:I613 C615:I618 C614:E614 G614:I614">
    <cfRule type="expression" dxfId="32" priority="31">
      <formula>$L612&gt;0</formula>
    </cfRule>
  </conditionalFormatting>
  <conditionalFormatting sqref="C622:I624 C625:F625 H625:I625">
    <cfRule type="expression" dxfId="31" priority="30">
      <formula>$L622&gt;0</formula>
    </cfRule>
  </conditionalFormatting>
  <conditionalFormatting sqref="C638:I642">
    <cfRule type="expression" dxfId="30" priority="29">
      <formula>$L638&gt;0</formula>
    </cfRule>
  </conditionalFormatting>
  <conditionalFormatting sqref="C696:I696 C697:D697 F697:I697">
    <cfRule type="expression" dxfId="29" priority="28">
      <formula>$L696&gt;0</formula>
    </cfRule>
  </conditionalFormatting>
  <conditionalFormatting sqref="C747:I747 C745:D746 F745:I745">
    <cfRule type="expression" dxfId="28" priority="27">
      <formula>$L745&gt;0</formula>
    </cfRule>
  </conditionalFormatting>
  <conditionalFormatting sqref="E745:E746">
    <cfRule type="expression" dxfId="27" priority="26">
      <formula>$L745&gt;0</formula>
    </cfRule>
  </conditionalFormatting>
  <conditionalFormatting sqref="F746:I746">
    <cfRule type="expression" dxfId="26" priority="25">
      <formula>$L746&gt;0</formula>
    </cfRule>
  </conditionalFormatting>
  <conditionalFormatting sqref="C751:I751">
    <cfRule type="expression" dxfId="25" priority="24">
      <formula>$L751&gt;0</formula>
    </cfRule>
  </conditionalFormatting>
  <conditionalFormatting sqref="C750:I750">
    <cfRule type="expression" dxfId="24" priority="23">
      <formula>$L750&gt;0</formula>
    </cfRule>
  </conditionalFormatting>
  <conditionalFormatting sqref="C768:I768">
    <cfRule type="expression" dxfId="23" priority="22">
      <formula>$L768&gt;0</formula>
    </cfRule>
  </conditionalFormatting>
  <conditionalFormatting sqref="F614">
    <cfRule type="expression" dxfId="22" priority="21">
      <formula>$L614&gt;0</formula>
    </cfRule>
  </conditionalFormatting>
  <conditionalFormatting sqref="C767">
    <cfRule type="expression" dxfId="21" priority="20">
      <formula>$L767&gt;0</formula>
    </cfRule>
  </conditionalFormatting>
  <conditionalFormatting sqref="C781:F781 H781:I781">
    <cfRule type="expression" dxfId="20" priority="19">
      <formula>$L781&gt;0</formula>
    </cfRule>
  </conditionalFormatting>
  <conditionalFormatting sqref="G781">
    <cfRule type="expression" dxfId="19" priority="18">
      <formula>$L781&gt;0</formula>
    </cfRule>
  </conditionalFormatting>
  <conditionalFormatting sqref="C782:D782 F782:I782">
    <cfRule type="expression" dxfId="18" priority="17">
      <formula>$L782&gt;0</formula>
    </cfRule>
  </conditionalFormatting>
  <conditionalFormatting sqref="C792:I795 C797:I797 C796:D796 F796:I796 C798:D798 F798:I798">
    <cfRule type="expression" dxfId="17" priority="14">
      <formula>$L792&gt;0</formula>
    </cfRule>
  </conditionalFormatting>
  <conditionalFormatting sqref="C818:D818 F818:I818">
    <cfRule type="expression" dxfId="16" priority="13">
      <formula>$L818&gt;0</formula>
    </cfRule>
  </conditionalFormatting>
  <conditionalFormatting sqref="C831:I832 F837:F841">
    <cfRule type="expression" dxfId="15" priority="12">
      <formula>$L831&gt;0</formula>
    </cfRule>
  </conditionalFormatting>
  <conditionalFormatting sqref="E835">
    <cfRule type="expression" dxfId="14" priority="11">
      <formula>$L835&gt;0</formula>
    </cfRule>
  </conditionalFormatting>
  <conditionalFormatting sqref="E829">
    <cfRule type="expression" dxfId="13" priority="10">
      <formula>$L829&gt;0</formula>
    </cfRule>
  </conditionalFormatting>
  <conditionalFormatting sqref="C839:E839 G839:I839">
    <cfRule type="expression" dxfId="12" priority="9">
      <formula>$L839&gt;0</formula>
    </cfRule>
  </conditionalFormatting>
  <conditionalFormatting sqref="C840:E840 G840:I840">
    <cfRule type="expression" dxfId="11" priority="8">
      <formula>$L840&gt;0</formula>
    </cfRule>
  </conditionalFormatting>
  <conditionalFormatting sqref="C841:E841 G841:I841">
    <cfRule type="expression" dxfId="10" priority="7">
      <formula>$L841&gt;0</formula>
    </cfRule>
  </conditionalFormatting>
  <conditionalFormatting sqref="C848:I848">
    <cfRule type="expression" dxfId="9" priority="6">
      <formula>$L848&gt;0</formula>
    </cfRule>
  </conditionalFormatting>
  <conditionalFormatting sqref="C855:I855 E856:F857">
    <cfRule type="expression" dxfId="8" priority="5">
      <formula>$L855&gt;0</formula>
    </cfRule>
  </conditionalFormatting>
  <conditionalFormatting sqref="G755">
    <cfRule type="expression" dxfId="7" priority="4">
      <formula>$L755&gt;0</formula>
    </cfRule>
  </conditionalFormatting>
  <conditionalFormatting sqref="G674">
    <cfRule type="expression" dxfId="6" priority="3">
      <formula>$L674&gt;0</formula>
    </cfRule>
  </conditionalFormatting>
  <conditionalFormatting sqref="G637">
    <cfRule type="expression" dxfId="5" priority="2">
      <formula>$L637&gt;0</formula>
    </cfRule>
  </conditionalFormatting>
  <conditionalFormatting sqref="G637">
    <cfRule type="expression" dxfId="4" priority="1">
      <formula>$L637&gt;0</formula>
    </cfRule>
  </conditionalFormatting>
  <dataValidations count="2">
    <dataValidation type="list" allowBlank="1" showInputMessage="1" showErrorMessage="1" sqref="P4431:P14998">
      <formula1>$XFD$3:$XFD$11</formula1>
    </dataValidation>
    <dataValidation type="list" allowBlank="1" showInputMessage="1" showErrorMessage="1" sqref="O710 P3:P4430">
      <formula1>$XFD$3:$XFD$12</formula1>
    </dataValidation>
  </dataValidations>
  <hyperlinks>
    <hyperlink ref="I379" r:id="rId1" display="221@4x8/15@5x12"/>
  </hyperlinks>
  <printOptions horizontalCentered="1"/>
  <pageMargins left="0" right="0" top="0" bottom="0.37" header="0" footer="0"/>
  <pageSetup paperSize="3" scale="80" orientation="landscape" r:id="rId2"/>
  <headerFooter>
    <oddFooter>&amp;L&amp;D&amp;T&amp;C&amp;F&amp;R&amp;A</oddFooter>
  </headerFooter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248"/>
  <sheetViews>
    <sheetView zoomScale="90" zoomScaleNormal="90" zoomScaleSheetLayoutView="70" workbookViewId="0">
      <pane xSplit="2" ySplit="6" topLeftCell="C1165" activePane="bottomRight" state="frozen"/>
      <selection pane="topRight" activeCell="C1" sqref="C1"/>
      <selection pane="bottomLeft" activeCell="A7" sqref="A7"/>
      <selection pane="bottomRight" activeCell="H1188" sqref="H1188"/>
    </sheetView>
  </sheetViews>
  <sheetFormatPr defaultColWidth="12" defaultRowHeight="15" x14ac:dyDescent="0.25"/>
  <cols>
    <col min="1" max="1" width="13.85546875" style="38" customWidth="1"/>
    <col min="2" max="2" width="9.42578125" style="125" customWidth="1"/>
    <col min="3" max="3" width="39.42578125" style="125" customWidth="1"/>
    <col min="4" max="4" width="56" style="36" customWidth="1"/>
    <col min="5" max="5" width="24" style="36" customWidth="1"/>
    <col min="6" max="6" width="12" style="112"/>
    <col min="7" max="7" width="33.7109375" style="36" customWidth="1"/>
    <col min="8" max="8" width="76.140625" style="82" customWidth="1"/>
    <col min="9" max="9" width="20.28515625" style="82" customWidth="1"/>
    <col min="10" max="10" width="16.140625" style="82" customWidth="1"/>
    <col min="11" max="11" width="14.7109375" style="113" customWidth="1"/>
    <col min="12" max="12" width="19.28515625" style="108" customWidth="1"/>
    <col min="13" max="13" width="12" style="97"/>
    <col min="14" max="14" width="12" style="85"/>
    <col min="15" max="20" width="12" style="29"/>
    <col min="21" max="16384" width="12" style="85"/>
  </cols>
  <sheetData>
    <row r="1" spans="1:20" ht="23.25" x14ac:dyDescent="0.25">
      <c r="A1" s="28" t="s">
        <v>711</v>
      </c>
      <c r="B1" s="122"/>
      <c r="C1" s="122"/>
      <c r="D1" s="29"/>
      <c r="E1" s="29"/>
      <c r="F1" s="29"/>
      <c r="G1" s="29"/>
      <c r="H1" s="29"/>
      <c r="I1" s="30"/>
      <c r="J1" s="83"/>
      <c r="K1" s="31"/>
      <c r="L1" s="84"/>
      <c r="M1" s="29"/>
      <c r="N1" s="29"/>
      <c r="S1" s="85"/>
      <c r="T1" s="85"/>
    </row>
    <row r="2" spans="1:20" x14ac:dyDescent="0.25">
      <c r="A2" s="86"/>
      <c r="B2" s="122"/>
      <c r="C2" s="122"/>
      <c r="D2" s="29"/>
      <c r="E2" s="29"/>
      <c r="F2" s="87"/>
      <c r="G2" s="29"/>
      <c r="H2" s="29"/>
      <c r="I2" s="29"/>
      <c r="J2" s="29"/>
      <c r="K2" s="88"/>
      <c r="L2" s="88"/>
      <c r="M2" s="35"/>
    </row>
    <row r="3" spans="1:20" x14ac:dyDescent="0.25">
      <c r="A3" s="86"/>
      <c r="B3" s="122"/>
      <c r="C3" s="122"/>
      <c r="D3" s="29"/>
      <c r="E3" s="29"/>
      <c r="F3" s="87"/>
      <c r="G3" s="29"/>
      <c r="H3" s="29"/>
      <c r="I3" s="29"/>
      <c r="J3" s="29"/>
      <c r="K3" s="88"/>
      <c r="L3" s="88"/>
      <c r="M3" s="35"/>
    </row>
    <row r="4" spans="1:20" ht="21" x14ac:dyDescent="0.25">
      <c r="A4" s="32" t="s">
        <v>10401</v>
      </c>
      <c r="B4" s="123"/>
      <c r="C4" s="123"/>
      <c r="D4" s="32"/>
      <c r="E4" s="32"/>
      <c r="F4" s="32"/>
      <c r="G4" s="32"/>
      <c r="H4" s="33"/>
      <c r="I4" s="34"/>
      <c r="J4" s="88"/>
      <c r="K4" s="37"/>
      <c r="L4" s="85"/>
      <c r="M4" s="84"/>
      <c r="N4" s="84"/>
      <c r="O4" s="84"/>
      <c r="S4" s="85"/>
      <c r="T4" s="85"/>
    </row>
    <row r="5" spans="1:20" s="94" customFormat="1" x14ac:dyDescent="0.25">
      <c r="A5" s="89" t="s">
        <v>1818</v>
      </c>
      <c r="B5" s="191" t="s">
        <v>1137</v>
      </c>
      <c r="C5" s="191" t="s">
        <v>12679</v>
      </c>
      <c r="D5" s="81" t="s">
        <v>1817</v>
      </c>
      <c r="E5" s="81" t="s">
        <v>10402</v>
      </c>
      <c r="F5" s="90" t="s">
        <v>10403</v>
      </c>
      <c r="G5" s="81" t="s">
        <v>2136</v>
      </c>
      <c r="H5" s="81" t="s">
        <v>3821</v>
      </c>
      <c r="I5" s="81" t="s">
        <v>6319</v>
      </c>
      <c r="J5" s="89" t="s">
        <v>14209</v>
      </c>
      <c r="K5" s="91" t="s">
        <v>14208</v>
      </c>
      <c r="L5" s="92" t="s">
        <v>14210</v>
      </c>
      <c r="M5" s="93" t="s">
        <v>6236</v>
      </c>
    </row>
    <row r="6" spans="1:20" s="94" customFormat="1" x14ac:dyDescent="0.25">
      <c r="A6" s="89"/>
      <c r="B6" s="124"/>
      <c r="C6" s="124"/>
      <c r="D6" s="81"/>
      <c r="E6" s="81"/>
      <c r="F6" s="90"/>
      <c r="G6" s="81"/>
      <c r="H6" s="81"/>
      <c r="I6" s="81"/>
      <c r="J6" s="89"/>
      <c r="K6" s="95"/>
      <c r="L6" s="96"/>
      <c r="M6" s="97"/>
    </row>
    <row r="7" spans="1:20" x14ac:dyDescent="0.25">
      <c r="A7" s="38">
        <v>39799</v>
      </c>
      <c r="B7" s="125">
        <v>1</v>
      </c>
      <c r="D7" s="164" t="s">
        <v>3466</v>
      </c>
      <c r="E7" s="164" t="s">
        <v>1843</v>
      </c>
      <c r="F7" s="165">
        <v>4591</v>
      </c>
      <c r="G7" s="164" t="s">
        <v>4747</v>
      </c>
      <c r="H7" s="164"/>
      <c r="I7" s="164"/>
      <c r="J7" s="167">
        <v>39811</v>
      </c>
      <c r="K7" s="98"/>
      <c r="L7" s="96">
        <v>40132</v>
      </c>
      <c r="N7" s="196" t="s">
        <v>8334</v>
      </c>
    </row>
    <row r="8" spans="1:20" x14ac:dyDescent="0.25">
      <c r="A8" s="38">
        <v>39799</v>
      </c>
      <c r="B8" s="125">
        <v>2</v>
      </c>
      <c r="D8" s="164" t="s">
        <v>4602</v>
      </c>
      <c r="E8" s="164" t="s">
        <v>6656</v>
      </c>
      <c r="F8" s="165">
        <v>4516</v>
      </c>
      <c r="G8" s="164" t="s">
        <v>5894</v>
      </c>
      <c r="H8" s="166"/>
      <c r="I8" s="164"/>
      <c r="J8" s="167">
        <v>39811</v>
      </c>
      <c r="K8" s="98"/>
      <c r="L8" s="96">
        <v>39462</v>
      </c>
      <c r="M8" s="97" t="s">
        <v>791</v>
      </c>
    </row>
    <row r="9" spans="1:20" x14ac:dyDescent="0.25">
      <c r="A9" s="38">
        <v>39738</v>
      </c>
      <c r="B9" s="125">
        <v>3</v>
      </c>
      <c r="D9" s="164" t="s">
        <v>5895</v>
      </c>
      <c r="E9" s="164" t="s">
        <v>6656</v>
      </c>
      <c r="F9" s="165">
        <v>4516</v>
      </c>
      <c r="G9" s="164" t="s">
        <v>3446</v>
      </c>
      <c r="H9" s="166"/>
      <c r="I9" s="164"/>
      <c r="J9" s="167">
        <v>39811</v>
      </c>
      <c r="K9" s="98"/>
      <c r="L9" s="96">
        <v>39818</v>
      </c>
      <c r="M9" s="97" t="s">
        <v>3447</v>
      </c>
    </row>
    <row r="10" spans="1:20" x14ac:dyDescent="0.25">
      <c r="A10" s="38">
        <v>39799</v>
      </c>
      <c r="B10" s="125">
        <v>4</v>
      </c>
      <c r="D10" s="164" t="s">
        <v>3448</v>
      </c>
      <c r="E10" s="164" t="s">
        <v>6656</v>
      </c>
      <c r="F10" s="165">
        <v>4516</v>
      </c>
      <c r="G10" s="164" t="s">
        <v>5063</v>
      </c>
      <c r="H10" s="166"/>
      <c r="I10" s="164"/>
      <c r="J10" s="167">
        <v>39818</v>
      </c>
      <c r="K10" s="98"/>
      <c r="L10" s="96">
        <v>39819</v>
      </c>
      <c r="M10" s="97" t="s">
        <v>5064</v>
      </c>
    </row>
    <row r="11" spans="1:20" x14ac:dyDescent="0.25">
      <c r="A11" s="38">
        <v>39799</v>
      </c>
      <c r="B11" s="125">
        <v>5</v>
      </c>
      <c r="D11" s="164" t="s">
        <v>5895</v>
      </c>
      <c r="E11" s="164" t="s">
        <v>6656</v>
      </c>
      <c r="F11" s="165">
        <v>4516</v>
      </c>
      <c r="G11" s="164" t="s">
        <v>3337</v>
      </c>
      <c r="H11" s="166"/>
      <c r="I11" s="164"/>
      <c r="J11" s="167">
        <v>39811</v>
      </c>
      <c r="K11" s="98"/>
      <c r="L11" s="96">
        <v>39819</v>
      </c>
      <c r="M11" s="97" t="s">
        <v>5064</v>
      </c>
    </row>
    <row r="12" spans="1:20" x14ac:dyDescent="0.25">
      <c r="A12" s="38">
        <v>39800</v>
      </c>
      <c r="B12" s="125">
        <v>6</v>
      </c>
      <c r="D12" s="164" t="s">
        <v>7834</v>
      </c>
      <c r="E12" s="164" t="s">
        <v>5880</v>
      </c>
      <c r="F12" s="165">
        <v>4450</v>
      </c>
      <c r="G12" s="164" t="s">
        <v>10219</v>
      </c>
      <c r="H12" s="166"/>
      <c r="I12" s="164"/>
      <c r="J12" s="167">
        <v>39812</v>
      </c>
      <c r="K12" s="98"/>
      <c r="L12" s="96">
        <v>39819</v>
      </c>
      <c r="M12" s="97" t="s">
        <v>5064</v>
      </c>
    </row>
    <row r="13" spans="1:20" x14ac:dyDescent="0.25">
      <c r="A13" s="38">
        <v>39800</v>
      </c>
      <c r="B13" s="125">
        <v>7</v>
      </c>
      <c r="D13" s="164" t="s">
        <v>5895</v>
      </c>
      <c r="E13" s="164" t="s">
        <v>6656</v>
      </c>
      <c r="F13" s="165">
        <v>4516</v>
      </c>
      <c r="G13" s="164" t="s">
        <v>5407</v>
      </c>
      <c r="H13" s="166"/>
      <c r="I13" s="164"/>
      <c r="J13" s="167">
        <v>39811</v>
      </c>
      <c r="K13" s="98"/>
      <c r="L13" s="96">
        <v>39819</v>
      </c>
      <c r="M13" s="97" t="s">
        <v>5064</v>
      </c>
    </row>
    <row r="14" spans="1:20" x14ac:dyDescent="0.25">
      <c r="A14" s="38">
        <v>39801</v>
      </c>
      <c r="B14" s="125">
        <v>8</v>
      </c>
      <c r="D14" s="164" t="s">
        <v>7458</v>
      </c>
      <c r="E14" s="164" t="s">
        <v>7161</v>
      </c>
      <c r="F14" s="165">
        <v>4343</v>
      </c>
      <c r="G14" s="164" t="s">
        <v>7459</v>
      </c>
      <c r="H14" s="166"/>
      <c r="I14" s="164"/>
      <c r="J14" s="167">
        <v>39818</v>
      </c>
      <c r="K14" s="98"/>
      <c r="L14" s="96">
        <v>39821</v>
      </c>
      <c r="M14" s="97" t="s">
        <v>5064</v>
      </c>
    </row>
    <row r="15" spans="1:20" x14ac:dyDescent="0.25">
      <c r="B15" s="125">
        <v>9</v>
      </c>
      <c r="D15" s="164" t="s">
        <v>5895</v>
      </c>
      <c r="E15" s="164" t="s">
        <v>6656</v>
      </c>
      <c r="F15" s="165">
        <v>4516</v>
      </c>
      <c r="G15" s="164" t="s">
        <v>7460</v>
      </c>
      <c r="H15" s="166"/>
      <c r="I15" s="164"/>
      <c r="J15" s="167">
        <v>39818</v>
      </c>
      <c r="K15" s="98"/>
      <c r="L15" s="96">
        <v>39821</v>
      </c>
      <c r="M15" s="97" t="s">
        <v>5064</v>
      </c>
    </row>
    <row r="16" spans="1:20" x14ac:dyDescent="0.25">
      <c r="B16" s="125">
        <v>10</v>
      </c>
      <c r="D16" s="164" t="s">
        <v>5895</v>
      </c>
      <c r="E16" s="164" t="s">
        <v>6656</v>
      </c>
      <c r="F16" s="165">
        <v>4516</v>
      </c>
      <c r="G16" s="164" t="s">
        <v>7461</v>
      </c>
      <c r="H16" s="166"/>
      <c r="I16" s="164"/>
      <c r="J16" s="167">
        <v>39818</v>
      </c>
      <c r="K16" s="98"/>
      <c r="L16" s="96">
        <v>39821</v>
      </c>
      <c r="M16" s="97" t="s">
        <v>5064</v>
      </c>
    </row>
    <row r="17" spans="1:14" x14ac:dyDescent="0.25">
      <c r="A17" s="38">
        <v>39804</v>
      </c>
      <c r="B17" s="125">
        <v>11</v>
      </c>
      <c r="D17" s="164" t="s">
        <v>7834</v>
      </c>
      <c r="E17" s="164" t="s">
        <v>5880</v>
      </c>
      <c r="F17" s="165">
        <v>4450</v>
      </c>
      <c r="G17" s="164" t="s">
        <v>4281</v>
      </c>
      <c r="H17" s="166"/>
      <c r="I17" s="164"/>
      <c r="J17" s="168">
        <v>39812</v>
      </c>
      <c r="K17" s="98"/>
      <c r="L17" s="96">
        <v>39821</v>
      </c>
      <c r="M17" s="97" t="s">
        <v>5064</v>
      </c>
    </row>
    <row r="18" spans="1:14" x14ac:dyDescent="0.25">
      <c r="A18" s="38">
        <v>39805</v>
      </c>
      <c r="B18" s="125">
        <v>12</v>
      </c>
      <c r="D18" s="164" t="s">
        <v>8257</v>
      </c>
      <c r="E18" s="164" t="s">
        <v>1843</v>
      </c>
      <c r="F18" s="165">
        <v>4591</v>
      </c>
      <c r="G18" s="164" t="s">
        <v>8982</v>
      </c>
      <c r="H18" s="166"/>
      <c r="I18" s="164"/>
      <c r="J18" s="167">
        <v>39813</v>
      </c>
      <c r="K18" s="98"/>
      <c r="L18" s="96">
        <v>39821</v>
      </c>
      <c r="M18" s="97" t="s">
        <v>8983</v>
      </c>
    </row>
    <row r="19" spans="1:14" x14ac:dyDescent="0.25">
      <c r="A19" s="38">
        <v>39806</v>
      </c>
      <c r="B19" s="125">
        <v>13</v>
      </c>
      <c r="D19" s="164" t="s">
        <v>7834</v>
      </c>
      <c r="E19" s="164" t="s">
        <v>5880</v>
      </c>
      <c r="F19" s="165">
        <v>4550</v>
      </c>
      <c r="G19" s="164" t="s">
        <v>10219</v>
      </c>
      <c r="H19" s="166"/>
      <c r="I19" s="164"/>
      <c r="J19" s="167">
        <v>39812</v>
      </c>
      <c r="K19" s="98"/>
      <c r="L19" s="96">
        <v>39821</v>
      </c>
      <c r="M19" s="97" t="s">
        <v>5064</v>
      </c>
      <c r="N19" s="99"/>
    </row>
    <row r="20" spans="1:14" x14ac:dyDescent="0.25">
      <c r="A20" s="38">
        <v>39806</v>
      </c>
      <c r="B20" s="125">
        <v>14</v>
      </c>
      <c r="D20" s="164" t="s">
        <v>6180</v>
      </c>
      <c r="E20" s="164" t="s">
        <v>9896</v>
      </c>
      <c r="F20" s="165">
        <v>4370</v>
      </c>
      <c r="G20" s="164" t="s">
        <v>10912</v>
      </c>
      <c r="H20" s="166"/>
      <c r="I20" s="164"/>
      <c r="J20" s="167">
        <v>39818</v>
      </c>
      <c r="K20" s="98"/>
      <c r="L20" s="96">
        <v>39822</v>
      </c>
      <c r="M20" s="97" t="s">
        <v>791</v>
      </c>
    </row>
    <row r="21" spans="1:14" x14ac:dyDescent="0.25">
      <c r="A21" s="38">
        <v>39812</v>
      </c>
      <c r="B21" s="125">
        <v>15</v>
      </c>
      <c r="D21" s="164" t="s">
        <v>8892</v>
      </c>
      <c r="E21" s="164" t="s">
        <v>4535</v>
      </c>
      <c r="F21" s="165">
        <v>4674</v>
      </c>
      <c r="G21" s="164" t="s">
        <v>3372</v>
      </c>
      <c r="H21" s="166"/>
      <c r="I21" s="164"/>
      <c r="J21" s="167">
        <v>39822</v>
      </c>
      <c r="K21" s="98"/>
      <c r="L21" s="96">
        <v>39822</v>
      </c>
      <c r="M21" s="97" t="s">
        <v>8983</v>
      </c>
    </row>
    <row r="22" spans="1:14" x14ac:dyDescent="0.25">
      <c r="A22" s="38">
        <v>39812</v>
      </c>
      <c r="B22" s="125">
        <v>16</v>
      </c>
      <c r="D22" s="164" t="s">
        <v>3373</v>
      </c>
      <c r="E22" s="164" t="s">
        <v>7161</v>
      </c>
      <c r="F22" s="165">
        <v>4343</v>
      </c>
      <c r="G22" s="164" t="s">
        <v>3744</v>
      </c>
      <c r="H22" s="166"/>
      <c r="I22" s="164"/>
      <c r="J22" s="167">
        <v>39818</v>
      </c>
      <c r="K22" s="98"/>
      <c r="L22" s="96">
        <v>39822</v>
      </c>
      <c r="M22" s="97" t="s">
        <v>791</v>
      </c>
    </row>
    <row r="23" spans="1:14" x14ac:dyDescent="0.25">
      <c r="A23" s="38">
        <v>39812</v>
      </c>
      <c r="B23" s="125">
        <v>17</v>
      </c>
      <c r="D23" s="164" t="s">
        <v>7834</v>
      </c>
      <c r="E23" s="164" t="s">
        <v>5880</v>
      </c>
      <c r="F23" s="165">
        <v>4550</v>
      </c>
      <c r="G23" s="164" t="s">
        <v>10219</v>
      </c>
      <c r="H23" s="166"/>
      <c r="I23" s="164"/>
      <c r="J23" s="167">
        <v>39813</v>
      </c>
      <c r="K23" s="98"/>
      <c r="L23" s="96">
        <v>39822</v>
      </c>
      <c r="M23" s="97" t="s">
        <v>791</v>
      </c>
    </row>
    <row r="24" spans="1:14" x14ac:dyDescent="0.25">
      <c r="A24" s="38">
        <v>39813</v>
      </c>
      <c r="B24" s="125">
        <v>18</v>
      </c>
      <c r="D24" s="164" t="s">
        <v>3687</v>
      </c>
      <c r="E24" s="164" t="s">
        <v>6656</v>
      </c>
      <c r="F24" s="165">
        <v>4516</v>
      </c>
      <c r="G24" s="164" t="s">
        <v>6702</v>
      </c>
      <c r="H24" s="166"/>
      <c r="I24" s="164"/>
      <c r="J24" s="167">
        <v>39818</v>
      </c>
      <c r="K24" s="98"/>
      <c r="L24" s="96">
        <v>39822</v>
      </c>
      <c r="M24" s="97" t="s">
        <v>791</v>
      </c>
    </row>
    <row r="25" spans="1:14" x14ac:dyDescent="0.25">
      <c r="A25" s="38">
        <v>39815</v>
      </c>
      <c r="B25" s="125">
        <v>19</v>
      </c>
      <c r="D25" s="164" t="s">
        <v>9766</v>
      </c>
      <c r="E25" s="164" t="s">
        <v>5880</v>
      </c>
      <c r="F25" s="165">
        <v>4450</v>
      </c>
      <c r="G25" s="164" t="s">
        <v>9767</v>
      </c>
      <c r="H25" s="166"/>
      <c r="I25" s="164"/>
      <c r="J25" s="167">
        <v>39818</v>
      </c>
      <c r="K25" s="98"/>
      <c r="L25" s="96">
        <v>39822</v>
      </c>
      <c r="M25" s="97" t="s">
        <v>791</v>
      </c>
    </row>
    <row r="26" spans="1:14" x14ac:dyDescent="0.25">
      <c r="A26" s="38">
        <v>39815</v>
      </c>
      <c r="B26" s="125">
        <v>20</v>
      </c>
      <c r="D26" s="164" t="s">
        <v>9768</v>
      </c>
      <c r="E26" s="164" t="s">
        <v>5880</v>
      </c>
      <c r="F26" s="165">
        <v>4550</v>
      </c>
      <c r="G26" s="164" t="s">
        <v>9769</v>
      </c>
      <c r="H26" s="166"/>
      <c r="I26" s="164"/>
      <c r="J26" s="167">
        <v>39825</v>
      </c>
      <c r="K26" s="98"/>
      <c r="L26" s="96">
        <v>39822</v>
      </c>
      <c r="M26" s="97" t="s">
        <v>791</v>
      </c>
    </row>
    <row r="27" spans="1:14" x14ac:dyDescent="0.25">
      <c r="A27" s="38">
        <v>39819</v>
      </c>
      <c r="B27" s="125">
        <v>21</v>
      </c>
      <c r="D27" s="164" t="s">
        <v>2703</v>
      </c>
      <c r="E27" s="164" t="s">
        <v>5880</v>
      </c>
      <c r="F27" s="165">
        <v>4550</v>
      </c>
      <c r="G27" s="164" t="s">
        <v>2526</v>
      </c>
      <c r="H27" s="166"/>
      <c r="I27" s="164"/>
      <c r="J27" s="167">
        <v>39825</v>
      </c>
      <c r="K27" s="98"/>
      <c r="L27" s="96">
        <v>39825</v>
      </c>
      <c r="M27" s="97" t="s">
        <v>5064</v>
      </c>
    </row>
    <row r="28" spans="1:14" x14ac:dyDescent="0.25">
      <c r="A28" s="38">
        <v>39819</v>
      </c>
      <c r="B28" s="125">
        <v>22</v>
      </c>
      <c r="D28" s="164" t="s">
        <v>10797</v>
      </c>
      <c r="E28" s="164" t="s">
        <v>6686</v>
      </c>
      <c r="F28" s="165">
        <v>4621</v>
      </c>
      <c r="G28" s="164" t="s">
        <v>7813</v>
      </c>
      <c r="H28" s="166"/>
      <c r="I28" s="164"/>
      <c r="J28" s="167"/>
      <c r="K28" s="98"/>
      <c r="L28" s="96">
        <v>39825</v>
      </c>
      <c r="M28" s="97" t="s">
        <v>5064</v>
      </c>
    </row>
    <row r="29" spans="1:14" x14ac:dyDescent="0.25">
      <c r="B29" s="125">
        <v>23</v>
      </c>
      <c r="D29" s="164" t="s">
        <v>6687</v>
      </c>
      <c r="E29" s="164" t="s">
        <v>5880</v>
      </c>
      <c r="F29" s="165">
        <v>4550</v>
      </c>
      <c r="G29" s="164" t="s">
        <v>6688</v>
      </c>
      <c r="H29" s="166"/>
      <c r="I29" s="164"/>
      <c r="J29" s="167">
        <v>39828</v>
      </c>
      <c r="K29" s="98"/>
      <c r="L29" s="96">
        <v>39825</v>
      </c>
      <c r="M29" s="97" t="s">
        <v>5064</v>
      </c>
    </row>
    <row r="30" spans="1:14" x14ac:dyDescent="0.25">
      <c r="A30" s="38">
        <v>39821</v>
      </c>
      <c r="B30" s="125">
        <v>24</v>
      </c>
      <c r="D30" s="164" t="s">
        <v>821</v>
      </c>
      <c r="E30" s="164" t="s">
        <v>6747</v>
      </c>
      <c r="F30" s="165">
        <v>4331</v>
      </c>
      <c r="G30" s="164" t="s">
        <v>6748</v>
      </c>
      <c r="H30" s="166"/>
      <c r="I30" s="164"/>
      <c r="J30" s="167">
        <v>39821</v>
      </c>
      <c r="K30" s="98"/>
      <c r="L30" s="96">
        <v>39826</v>
      </c>
      <c r="M30" s="97" t="s">
        <v>5064</v>
      </c>
    </row>
    <row r="31" spans="1:14" x14ac:dyDescent="0.25">
      <c r="A31" s="38">
        <v>39821</v>
      </c>
      <c r="B31" s="125">
        <v>25</v>
      </c>
      <c r="D31" s="164" t="s">
        <v>3784</v>
      </c>
      <c r="E31" s="164" t="s">
        <v>6656</v>
      </c>
      <c r="F31" s="165">
        <v>4516</v>
      </c>
      <c r="G31" s="164" t="s">
        <v>500</v>
      </c>
      <c r="H31" s="166"/>
      <c r="I31" s="164"/>
      <c r="J31" s="167">
        <v>39822</v>
      </c>
      <c r="K31" s="98"/>
      <c r="L31" s="96">
        <v>39826</v>
      </c>
      <c r="M31" s="97" t="s">
        <v>8983</v>
      </c>
    </row>
    <row r="32" spans="1:14" x14ac:dyDescent="0.25">
      <c r="A32" s="38">
        <v>39822</v>
      </c>
      <c r="B32" s="125">
        <v>26</v>
      </c>
      <c r="D32" s="164" t="s">
        <v>2272</v>
      </c>
      <c r="E32" s="164" t="s">
        <v>6656</v>
      </c>
      <c r="F32" s="165">
        <v>4516</v>
      </c>
      <c r="G32" s="164" t="s">
        <v>2273</v>
      </c>
      <c r="H32" s="166"/>
      <c r="I32" s="164"/>
      <c r="J32" s="167">
        <v>39822</v>
      </c>
      <c r="K32" s="98"/>
      <c r="L32" s="96">
        <v>39827</v>
      </c>
      <c r="M32" s="97" t="s">
        <v>791</v>
      </c>
    </row>
    <row r="33" spans="1:13" x14ac:dyDescent="0.25">
      <c r="A33" s="38">
        <v>39825</v>
      </c>
      <c r="B33" s="125">
        <v>27</v>
      </c>
      <c r="D33" s="164" t="s">
        <v>3361</v>
      </c>
      <c r="E33" s="164" t="s">
        <v>5880</v>
      </c>
      <c r="F33" s="165">
        <v>4550</v>
      </c>
      <c r="G33" s="164" t="s">
        <v>2940</v>
      </c>
      <c r="H33" s="166"/>
      <c r="I33" s="164"/>
      <c r="J33" s="167">
        <v>39825</v>
      </c>
      <c r="K33" s="98"/>
      <c r="L33" s="96">
        <v>39827</v>
      </c>
      <c r="M33" s="97" t="s">
        <v>791</v>
      </c>
    </row>
    <row r="34" spans="1:13" x14ac:dyDescent="0.25">
      <c r="B34" s="125">
        <v>28</v>
      </c>
      <c r="D34" s="164" t="s">
        <v>10477</v>
      </c>
      <c r="E34" s="164" t="s">
        <v>5880</v>
      </c>
      <c r="F34" s="165">
        <v>4550</v>
      </c>
      <c r="G34" s="164" t="s">
        <v>10478</v>
      </c>
      <c r="H34" s="166"/>
      <c r="I34" s="164"/>
      <c r="J34" s="167">
        <v>39828</v>
      </c>
      <c r="K34" s="98"/>
      <c r="L34" s="96">
        <v>39827</v>
      </c>
      <c r="M34" s="97" t="s">
        <v>791</v>
      </c>
    </row>
    <row r="35" spans="1:13" x14ac:dyDescent="0.25">
      <c r="B35" s="125">
        <v>29</v>
      </c>
      <c r="D35" s="164" t="s">
        <v>10479</v>
      </c>
      <c r="E35" s="164" t="s">
        <v>7963</v>
      </c>
      <c r="F35" s="165">
        <v>4619</v>
      </c>
      <c r="G35" s="164" t="s">
        <v>5832</v>
      </c>
      <c r="H35" s="166"/>
      <c r="I35" s="164"/>
      <c r="J35" s="167">
        <v>39827</v>
      </c>
      <c r="K35" s="98"/>
      <c r="L35" s="96">
        <v>39828</v>
      </c>
      <c r="M35" s="97" t="s">
        <v>8983</v>
      </c>
    </row>
    <row r="36" spans="1:13" x14ac:dyDescent="0.25">
      <c r="B36" s="125">
        <v>30</v>
      </c>
      <c r="D36" s="164" t="s">
        <v>1948</v>
      </c>
      <c r="E36" s="164" t="s">
        <v>5880</v>
      </c>
      <c r="F36" s="165">
        <v>4550</v>
      </c>
      <c r="G36" s="164" t="s">
        <v>10084</v>
      </c>
      <c r="H36" s="166"/>
      <c r="I36" s="164"/>
      <c r="J36" s="167">
        <v>39828</v>
      </c>
      <c r="K36" s="98"/>
      <c r="L36" s="96">
        <v>39832</v>
      </c>
      <c r="M36" s="97" t="s">
        <v>5064</v>
      </c>
    </row>
    <row r="37" spans="1:13" x14ac:dyDescent="0.25">
      <c r="A37" s="38">
        <v>39826</v>
      </c>
      <c r="B37" s="125">
        <v>31</v>
      </c>
      <c r="D37" s="164" t="s">
        <v>10085</v>
      </c>
      <c r="E37" s="164" t="s">
        <v>5880</v>
      </c>
      <c r="F37" s="165">
        <v>4550</v>
      </c>
      <c r="G37" s="164" t="s">
        <v>2304</v>
      </c>
      <c r="H37" s="166"/>
      <c r="I37" s="164"/>
      <c r="J37" s="167">
        <v>39828</v>
      </c>
      <c r="K37" s="98"/>
      <c r="L37" s="96">
        <v>39833</v>
      </c>
      <c r="M37" s="97" t="s">
        <v>5064</v>
      </c>
    </row>
    <row r="38" spans="1:13" x14ac:dyDescent="0.25">
      <c r="B38" s="126">
        <v>32</v>
      </c>
      <c r="C38" s="126"/>
      <c r="D38" s="164" t="s">
        <v>2305</v>
      </c>
      <c r="E38" s="164" t="s">
        <v>5880</v>
      </c>
      <c r="F38" s="165">
        <v>4550</v>
      </c>
      <c r="G38" s="164" t="s">
        <v>2306</v>
      </c>
      <c r="H38" s="166"/>
      <c r="I38" s="164"/>
      <c r="J38" s="167">
        <v>39461</v>
      </c>
      <c r="K38" s="98"/>
      <c r="L38" s="96">
        <v>39835</v>
      </c>
      <c r="M38" s="97" t="s">
        <v>5064</v>
      </c>
    </row>
    <row r="39" spans="1:13" x14ac:dyDescent="0.25">
      <c r="B39" s="127">
        <v>32</v>
      </c>
      <c r="C39" s="127"/>
      <c r="D39" s="164" t="s">
        <v>7940</v>
      </c>
      <c r="E39" s="164" t="s">
        <v>1843</v>
      </c>
      <c r="F39" s="165">
        <v>4591</v>
      </c>
      <c r="G39" s="164" t="s">
        <v>1709</v>
      </c>
      <c r="H39" s="166"/>
      <c r="I39" s="164"/>
      <c r="J39" s="167">
        <v>39827</v>
      </c>
      <c r="K39" s="98"/>
      <c r="L39" s="96">
        <v>39835</v>
      </c>
      <c r="M39" s="97" t="s">
        <v>5064</v>
      </c>
    </row>
    <row r="40" spans="1:13" x14ac:dyDescent="0.25">
      <c r="A40" s="38">
        <v>39833</v>
      </c>
      <c r="B40" s="125">
        <v>33</v>
      </c>
      <c r="D40" s="164" t="s">
        <v>10443</v>
      </c>
      <c r="E40" s="164" t="s">
        <v>8737</v>
      </c>
      <c r="F40" s="169">
        <v>4549</v>
      </c>
      <c r="G40" s="164" t="s">
        <v>8738</v>
      </c>
      <c r="H40" s="166"/>
      <c r="I40" s="164" t="s">
        <v>8739</v>
      </c>
      <c r="J40" s="167">
        <v>39833</v>
      </c>
      <c r="K40" s="98"/>
      <c r="L40" s="96">
        <v>39835</v>
      </c>
      <c r="M40" s="97" t="s">
        <v>5064</v>
      </c>
    </row>
    <row r="41" spans="1:13" x14ac:dyDescent="0.25">
      <c r="A41" s="38">
        <v>39828</v>
      </c>
      <c r="B41" s="125">
        <v>34</v>
      </c>
      <c r="D41" s="164" t="s">
        <v>8740</v>
      </c>
      <c r="E41" s="164" t="s">
        <v>6656</v>
      </c>
      <c r="F41" s="169">
        <v>4516</v>
      </c>
      <c r="G41" s="164" t="s">
        <v>8741</v>
      </c>
      <c r="H41" s="166"/>
      <c r="I41" s="164"/>
      <c r="J41" s="167">
        <v>39828</v>
      </c>
      <c r="K41" s="98"/>
      <c r="L41" s="96">
        <v>39835</v>
      </c>
      <c r="M41" s="97" t="s">
        <v>5064</v>
      </c>
    </row>
    <row r="42" spans="1:13" x14ac:dyDescent="0.25">
      <c r="A42" s="38">
        <v>39829</v>
      </c>
      <c r="B42" s="125">
        <v>35</v>
      </c>
      <c r="D42" s="164" t="s">
        <v>8742</v>
      </c>
      <c r="E42" s="164" t="s">
        <v>8737</v>
      </c>
      <c r="F42" s="169">
        <v>4549</v>
      </c>
      <c r="G42" s="164" t="s">
        <v>8743</v>
      </c>
      <c r="H42" s="166"/>
      <c r="I42" s="164"/>
      <c r="J42" s="167">
        <v>39832</v>
      </c>
      <c r="K42" s="98"/>
      <c r="L42" s="96">
        <v>39835</v>
      </c>
      <c r="M42" s="97" t="s">
        <v>8744</v>
      </c>
    </row>
    <row r="43" spans="1:13" x14ac:dyDescent="0.25">
      <c r="A43" s="38">
        <v>39835</v>
      </c>
      <c r="B43" s="125">
        <v>36</v>
      </c>
      <c r="D43" s="164" t="s">
        <v>8745</v>
      </c>
      <c r="E43" s="164" t="s">
        <v>6087</v>
      </c>
      <c r="F43" s="169">
        <v>4379</v>
      </c>
      <c r="G43" s="164" t="s">
        <v>8746</v>
      </c>
      <c r="H43" s="166"/>
      <c r="I43" s="164" t="s">
        <v>3140</v>
      </c>
      <c r="J43" s="167">
        <v>39836</v>
      </c>
      <c r="K43" s="98"/>
      <c r="L43" s="96">
        <v>39835</v>
      </c>
      <c r="M43" s="97" t="s">
        <v>8744</v>
      </c>
    </row>
    <row r="44" spans="1:13" x14ac:dyDescent="0.25">
      <c r="A44" s="38">
        <v>39832</v>
      </c>
      <c r="B44" s="125">
        <v>37</v>
      </c>
      <c r="D44" s="164" t="s">
        <v>9383</v>
      </c>
      <c r="E44" s="164" t="s">
        <v>6087</v>
      </c>
      <c r="F44" s="169">
        <v>4379</v>
      </c>
      <c r="G44" s="164" t="s">
        <v>1288</v>
      </c>
      <c r="H44" s="166"/>
      <c r="I44" s="164"/>
      <c r="J44" s="167">
        <v>39836</v>
      </c>
      <c r="K44" s="98"/>
      <c r="L44" s="96">
        <v>39836</v>
      </c>
      <c r="M44" s="97" t="s">
        <v>8744</v>
      </c>
    </row>
    <row r="45" spans="1:13" x14ac:dyDescent="0.25">
      <c r="B45" s="125">
        <v>38</v>
      </c>
      <c r="D45" s="164" t="s">
        <v>6514</v>
      </c>
      <c r="E45" s="164" t="s">
        <v>7161</v>
      </c>
      <c r="F45" s="169">
        <v>4343</v>
      </c>
      <c r="G45" s="164">
        <v>81</v>
      </c>
      <c r="H45" s="166"/>
      <c r="I45" s="164"/>
      <c r="J45" s="167" t="s">
        <v>2099</v>
      </c>
      <c r="K45" s="98"/>
      <c r="L45" s="96">
        <v>39840</v>
      </c>
      <c r="M45" s="97" t="s">
        <v>8744</v>
      </c>
    </row>
    <row r="46" spans="1:13" x14ac:dyDescent="0.25">
      <c r="B46" s="125">
        <v>39</v>
      </c>
      <c r="D46" s="164" t="s">
        <v>2100</v>
      </c>
      <c r="E46" s="164" t="s">
        <v>2100</v>
      </c>
      <c r="F46" s="169">
        <v>1</v>
      </c>
      <c r="G46" s="164" t="s">
        <v>2100</v>
      </c>
      <c r="H46" s="166"/>
      <c r="I46" s="164"/>
      <c r="J46" s="167" t="s">
        <v>2100</v>
      </c>
      <c r="K46" s="98"/>
      <c r="L46" s="96">
        <v>39840</v>
      </c>
      <c r="M46" s="97" t="s">
        <v>8744</v>
      </c>
    </row>
    <row r="47" spans="1:13" x14ac:dyDescent="0.25">
      <c r="B47" s="125">
        <v>40</v>
      </c>
      <c r="D47" s="164" t="s">
        <v>2129</v>
      </c>
      <c r="E47" s="164" t="s">
        <v>5880</v>
      </c>
      <c r="F47" s="169">
        <v>4550</v>
      </c>
      <c r="G47" s="164">
        <v>270</v>
      </c>
      <c r="H47" s="166"/>
      <c r="I47" s="164"/>
      <c r="J47" s="167">
        <v>39835</v>
      </c>
      <c r="K47" s="98"/>
      <c r="L47" s="96">
        <v>39840</v>
      </c>
      <c r="M47" s="97" t="s">
        <v>8744</v>
      </c>
    </row>
    <row r="48" spans="1:13" x14ac:dyDescent="0.25">
      <c r="A48" s="38">
        <v>39833</v>
      </c>
      <c r="B48" s="125">
        <v>41</v>
      </c>
      <c r="D48" s="164" t="s">
        <v>10043</v>
      </c>
      <c r="E48" s="164" t="s">
        <v>10044</v>
      </c>
      <c r="F48" s="169">
        <v>1</v>
      </c>
      <c r="G48" s="164" t="s">
        <v>10045</v>
      </c>
      <c r="H48" s="166"/>
      <c r="I48" s="164" t="s">
        <v>8739</v>
      </c>
      <c r="J48" s="167">
        <v>39831</v>
      </c>
      <c r="K48" s="98"/>
      <c r="L48" s="96">
        <v>39840</v>
      </c>
      <c r="M48" s="97" t="s">
        <v>8744</v>
      </c>
    </row>
    <row r="49" spans="1:13" x14ac:dyDescent="0.25">
      <c r="A49" s="38">
        <v>39834</v>
      </c>
      <c r="B49" s="125">
        <v>42</v>
      </c>
      <c r="D49" s="164" t="s">
        <v>1523</v>
      </c>
      <c r="E49" s="164" t="s">
        <v>8737</v>
      </c>
      <c r="F49" s="169">
        <v>4549</v>
      </c>
      <c r="G49" s="164" t="s">
        <v>7764</v>
      </c>
      <c r="H49" s="166"/>
      <c r="I49" s="164" t="s">
        <v>9113</v>
      </c>
      <c r="J49" s="167">
        <v>39836</v>
      </c>
      <c r="K49" s="98"/>
      <c r="L49" s="96">
        <v>39841</v>
      </c>
      <c r="M49" s="97" t="s">
        <v>8744</v>
      </c>
    </row>
    <row r="50" spans="1:13" x14ac:dyDescent="0.25">
      <c r="A50" s="38">
        <v>39835</v>
      </c>
      <c r="B50" s="125">
        <v>43</v>
      </c>
      <c r="D50" s="164" t="s">
        <v>5090</v>
      </c>
      <c r="E50" s="164" t="s">
        <v>4761</v>
      </c>
      <c r="F50" s="169">
        <v>4568</v>
      </c>
      <c r="G50" s="164" t="s">
        <v>8339</v>
      </c>
      <c r="H50" s="166"/>
      <c r="I50" s="164" t="s">
        <v>9113</v>
      </c>
      <c r="J50" s="167">
        <v>39840</v>
      </c>
      <c r="K50" s="98"/>
      <c r="L50" s="96">
        <v>39841</v>
      </c>
      <c r="M50" s="97" t="s">
        <v>791</v>
      </c>
    </row>
    <row r="51" spans="1:13" x14ac:dyDescent="0.25">
      <c r="A51" s="38">
        <v>39836</v>
      </c>
      <c r="B51" s="125">
        <v>44</v>
      </c>
      <c r="D51" s="164" t="s">
        <v>2718</v>
      </c>
      <c r="E51" s="164" t="s">
        <v>3321</v>
      </c>
      <c r="F51" s="169">
        <v>4594</v>
      </c>
      <c r="G51" s="164" t="s">
        <v>1937</v>
      </c>
      <c r="H51" s="166"/>
      <c r="I51" s="164" t="s">
        <v>8739</v>
      </c>
      <c r="J51" s="167">
        <v>39836</v>
      </c>
      <c r="K51" s="98"/>
      <c r="L51" s="96">
        <v>39843</v>
      </c>
      <c r="M51" s="97" t="s">
        <v>5064</v>
      </c>
    </row>
    <row r="52" spans="1:13" x14ac:dyDescent="0.25">
      <c r="A52" s="38">
        <v>39836</v>
      </c>
      <c r="B52" s="125">
        <v>45</v>
      </c>
      <c r="D52" s="164" t="s">
        <v>1938</v>
      </c>
      <c r="E52" s="164" t="s">
        <v>5880</v>
      </c>
      <c r="F52" s="169">
        <v>4550</v>
      </c>
      <c r="G52" s="164" t="s">
        <v>7966</v>
      </c>
      <c r="H52" s="166"/>
      <c r="I52" s="164" t="s">
        <v>8739</v>
      </c>
      <c r="J52" s="167">
        <v>39836</v>
      </c>
      <c r="K52" s="98"/>
      <c r="L52" s="96">
        <v>39843</v>
      </c>
      <c r="M52" s="97" t="s">
        <v>8744</v>
      </c>
    </row>
    <row r="53" spans="1:13" x14ac:dyDescent="0.25">
      <c r="A53" s="38">
        <v>39836</v>
      </c>
      <c r="B53" s="125">
        <v>46</v>
      </c>
      <c r="D53" s="164" t="s">
        <v>808</v>
      </c>
      <c r="E53" s="164" t="s">
        <v>7161</v>
      </c>
      <c r="F53" s="169">
        <v>4343</v>
      </c>
      <c r="G53" s="164" t="s">
        <v>466</v>
      </c>
      <c r="H53" s="166"/>
      <c r="I53" s="164" t="s">
        <v>10247</v>
      </c>
      <c r="J53" s="167">
        <v>39840</v>
      </c>
      <c r="K53" s="98"/>
      <c r="L53" s="96">
        <v>39846</v>
      </c>
      <c r="M53" s="97" t="s">
        <v>5064</v>
      </c>
    </row>
    <row r="54" spans="1:13" x14ac:dyDescent="0.25">
      <c r="A54" s="38">
        <v>39839</v>
      </c>
      <c r="B54" s="125">
        <v>47</v>
      </c>
      <c r="D54" s="164" t="s">
        <v>4034</v>
      </c>
      <c r="E54" s="164" t="s">
        <v>4761</v>
      </c>
      <c r="F54" s="169">
        <v>4568</v>
      </c>
      <c r="G54" s="164" t="s">
        <v>9536</v>
      </c>
      <c r="H54" s="166"/>
      <c r="I54" s="164" t="s">
        <v>9537</v>
      </c>
      <c r="J54" s="167">
        <v>39840</v>
      </c>
      <c r="K54" s="98"/>
      <c r="L54" s="96">
        <v>39848</v>
      </c>
      <c r="M54" s="97" t="s">
        <v>5064</v>
      </c>
    </row>
    <row r="55" spans="1:13" x14ac:dyDescent="0.25">
      <c r="A55" s="38">
        <v>39840</v>
      </c>
      <c r="B55" s="125">
        <v>48</v>
      </c>
      <c r="D55" s="164" t="s">
        <v>8839</v>
      </c>
      <c r="E55" s="164" t="s">
        <v>7161</v>
      </c>
      <c r="F55" s="165">
        <v>4343</v>
      </c>
      <c r="G55" s="164" t="s">
        <v>8840</v>
      </c>
      <c r="H55" s="166"/>
      <c r="I55" s="164" t="s">
        <v>9537</v>
      </c>
      <c r="J55" s="167">
        <v>39841</v>
      </c>
      <c r="K55" s="98"/>
      <c r="L55" s="96">
        <v>39848</v>
      </c>
      <c r="M55" s="97" t="s">
        <v>5064</v>
      </c>
    </row>
    <row r="56" spans="1:13" x14ac:dyDescent="0.25">
      <c r="A56" s="38">
        <v>39840</v>
      </c>
      <c r="B56" s="125">
        <v>49</v>
      </c>
      <c r="D56" s="164" t="s">
        <v>6512</v>
      </c>
      <c r="E56" s="164" t="s">
        <v>7161</v>
      </c>
      <c r="F56" s="165">
        <v>4343</v>
      </c>
      <c r="G56" s="164" t="s">
        <v>6513</v>
      </c>
      <c r="H56" s="166"/>
      <c r="I56" s="164" t="s">
        <v>9537</v>
      </c>
      <c r="J56" s="167">
        <v>39848</v>
      </c>
      <c r="K56" s="98"/>
      <c r="L56" s="96">
        <v>39848</v>
      </c>
      <c r="M56" s="97" t="s">
        <v>5064</v>
      </c>
    </row>
    <row r="57" spans="1:13" x14ac:dyDescent="0.25">
      <c r="A57" s="38">
        <v>39840</v>
      </c>
      <c r="B57" s="125">
        <v>50</v>
      </c>
      <c r="D57" s="164" t="s">
        <v>6514</v>
      </c>
      <c r="E57" s="164" t="s">
        <v>7161</v>
      </c>
      <c r="F57" s="165">
        <v>4343</v>
      </c>
      <c r="G57" s="164" t="s">
        <v>651</v>
      </c>
      <c r="H57" s="166"/>
      <c r="I57" s="164" t="s">
        <v>9113</v>
      </c>
      <c r="J57" s="167">
        <v>39841</v>
      </c>
      <c r="K57" s="98"/>
      <c r="L57" s="96">
        <v>39853</v>
      </c>
      <c r="M57" s="97" t="s">
        <v>5064</v>
      </c>
    </row>
    <row r="58" spans="1:13" x14ac:dyDescent="0.25">
      <c r="A58" s="38">
        <v>39843</v>
      </c>
      <c r="B58" s="125">
        <v>51</v>
      </c>
      <c r="D58" s="164" t="s">
        <v>8893</v>
      </c>
      <c r="E58" s="164" t="s">
        <v>6087</v>
      </c>
      <c r="F58" s="165">
        <v>4379</v>
      </c>
      <c r="G58" s="164" t="s">
        <v>2714</v>
      </c>
      <c r="H58" s="166"/>
      <c r="I58" s="164" t="s">
        <v>7324</v>
      </c>
      <c r="J58" s="167">
        <v>39846</v>
      </c>
      <c r="K58" s="98"/>
      <c r="L58" s="96">
        <v>39853</v>
      </c>
      <c r="M58" s="97" t="s">
        <v>5064</v>
      </c>
    </row>
    <row r="59" spans="1:13" x14ac:dyDescent="0.25">
      <c r="A59" s="38">
        <v>39846</v>
      </c>
      <c r="B59" s="125">
        <v>52</v>
      </c>
      <c r="D59" s="164" t="s">
        <v>10219</v>
      </c>
      <c r="E59" s="164" t="s">
        <v>5880</v>
      </c>
      <c r="F59" s="165">
        <v>4550</v>
      </c>
      <c r="G59" s="164" t="s">
        <v>7325</v>
      </c>
      <c r="H59" s="166"/>
      <c r="I59" s="164" t="s">
        <v>9537</v>
      </c>
      <c r="J59" s="167">
        <v>39850</v>
      </c>
      <c r="K59" s="98"/>
      <c r="L59" s="96">
        <v>39853</v>
      </c>
      <c r="M59" s="97" t="s">
        <v>8356</v>
      </c>
    </row>
    <row r="60" spans="1:13" x14ac:dyDescent="0.25">
      <c r="A60" s="38">
        <v>39846</v>
      </c>
      <c r="B60" s="125">
        <v>53</v>
      </c>
      <c r="D60" s="164" t="s">
        <v>3465</v>
      </c>
      <c r="E60" s="164" t="s">
        <v>4535</v>
      </c>
      <c r="F60" s="165">
        <v>4674</v>
      </c>
      <c r="G60" s="164" t="s">
        <v>10246</v>
      </c>
      <c r="H60" s="166"/>
      <c r="I60" s="164" t="s">
        <v>10247</v>
      </c>
      <c r="J60" s="167">
        <v>39850</v>
      </c>
      <c r="K60" s="98"/>
      <c r="L60" s="96">
        <v>39853</v>
      </c>
      <c r="M60" s="97" t="s">
        <v>5064</v>
      </c>
    </row>
    <row r="61" spans="1:13" x14ac:dyDescent="0.25">
      <c r="A61" s="38">
        <v>39846</v>
      </c>
      <c r="B61" s="125">
        <v>54</v>
      </c>
      <c r="D61" s="164" t="s">
        <v>7793</v>
      </c>
      <c r="E61" s="164" t="s">
        <v>7161</v>
      </c>
      <c r="F61" s="165">
        <v>4343</v>
      </c>
      <c r="G61" s="164" t="s">
        <v>7289</v>
      </c>
      <c r="H61" s="166"/>
      <c r="I61" s="164" t="s">
        <v>9113</v>
      </c>
      <c r="J61" s="167">
        <v>39848</v>
      </c>
      <c r="K61" s="98"/>
      <c r="L61" s="96">
        <v>39853</v>
      </c>
      <c r="M61" s="97" t="s">
        <v>5064</v>
      </c>
    </row>
    <row r="62" spans="1:13" x14ac:dyDescent="0.25">
      <c r="A62" s="38">
        <v>39846</v>
      </c>
      <c r="B62" s="125">
        <v>55</v>
      </c>
      <c r="D62" s="164" t="s">
        <v>7290</v>
      </c>
      <c r="E62" s="164" t="s">
        <v>8737</v>
      </c>
      <c r="F62" s="165">
        <v>4549</v>
      </c>
      <c r="G62" s="164" t="s">
        <v>3976</v>
      </c>
      <c r="H62" s="166"/>
      <c r="I62" s="164" t="s">
        <v>3140</v>
      </c>
      <c r="J62" s="167">
        <v>39853</v>
      </c>
      <c r="K62" s="98"/>
      <c r="L62" s="96">
        <v>39854</v>
      </c>
      <c r="M62" s="97" t="s">
        <v>8356</v>
      </c>
    </row>
    <row r="63" spans="1:13" x14ac:dyDescent="0.25">
      <c r="A63" s="38">
        <v>39846</v>
      </c>
      <c r="B63" s="125">
        <v>56</v>
      </c>
      <c r="D63" s="164" t="s">
        <v>3977</v>
      </c>
      <c r="E63" s="164" t="s">
        <v>8737</v>
      </c>
      <c r="F63" s="165">
        <v>4549</v>
      </c>
      <c r="G63" s="164" t="s">
        <v>3976</v>
      </c>
      <c r="H63" s="166"/>
      <c r="I63" s="164" t="s">
        <v>3140</v>
      </c>
      <c r="J63" s="167">
        <v>39853</v>
      </c>
      <c r="K63" s="98"/>
      <c r="L63" s="96">
        <v>39855</v>
      </c>
      <c r="M63" s="97" t="s">
        <v>5064</v>
      </c>
    </row>
    <row r="64" spans="1:13" x14ac:dyDescent="0.25">
      <c r="A64" s="38">
        <v>39847</v>
      </c>
      <c r="B64" s="125">
        <v>57</v>
      </c>
      <c r="D64" s="166" t="s">
        <v>1505</v>
      </c>
      <c r="E64" s="164" t="s">
        <v>7161</v>
      </c>
      <c r="F64" s="169">
        <v>4343</v>
      </c>
      <c r="G64" s="164" t="s">
        <v>1506</v>
      </c>
      <c r="H64" s="166"/>
      <c r="I64" s="164" t="s">
        <v>9113</v>
      </c>
      <c r="J64" s="167">
        <v>39850</v>
      </c>
      <c r="K64" s="98"/>
      <c r="L64" s="96">
        <v>39856</v>
      </c>
      <c r="M64" s="97" t="s">
        <v>791</v>
      </c>
    </row>
    <row r="65" spans="1:13" x14ac:dyDescent="0.25">
      <c r="A65" s="38">
        <v>39847</v>
      </c>
      <c r="B65" s="125">
        <v>58</v>
      </c>
      <c r="D65" s="164" t="s">
        <v>9609</v>
      </c>
      <c r="E65" s="164" t="s">
        <v>7161</v>
      </c>
      <c r="F65" s="165">
        <v>4343</v>
      </c>
      <c r="G65" s="164" t="s">
        <v>9610</v>
      </c>
      <c r="H65" s="166"/>
      <c r="I65" s="164" t="s">
        <v>9537</v>
      </c>
      <c r="J65" s="167">
        <v>39853</v>
      </c>
      <c r="K65" s="98"/>
      <c r="L65" s="96">
        <v>39856</v>
      </c>
      <c r="M65" s="97" t="s">
        <v>5064</v>
      </c>
    </row>
    <row r="66" spans="1:13" x14ac:dyDescent="0.25">
      <c r="A66" s="38">
        <v>39849</v>
      </c>
      <c r="B66" s="125">
        <v>59</v>
      </c>
      <c r="D66" s="164" t="s">
        <v>1825</v>
      </c>
      <c r="E66" s="164" t="s">
        <v>3364</v>
      </c>
      <c r="F66" s="165">
        <v>4624</v>
      </c>
      <c r="G66" s="164" t="s">
        <v>2162</v>
      </c>
      <c r="H66" s="166"/>
      <c r="I66" s="164" t="s">
        <v>9113</v>
      </c>
      <c r="J66" s="167">
        <v>39868</v>
      </c>
      <c r="K66" s="98"/>
      <c r="L66" s="96">
        <v>39856</v>
      </c>
      <c r="M66" s="97" t="s">
        <v>5064</v>
      </c>
    </row>
    <row r="67" spans="1:13" x14ac:dyDescent="0.25">
      <c r="B67" s="125">
        <v>60</v>
      </c>
      <c r="D67" s="164" t="s">
        <v>2163</v>
      </c>
      <c r="E67" s="164" t="s">
        <v>4535</v>
      </c>
      <c r="F67" s="165">
        <v>4674</v>
      </c>
      <c r="G67" s="164">
        <v>7</v>
      </c>
      <c r="H67" s="166"/>
      <c r="I67" s="164" t="s">
        <v>10247</v>
      </c>
      <c r="J67" s="167">
        <v>39848</v>
      </c>
      <c r="K67" s="98"/>
      <c r="L67" s="96">
        <v>39856</v>
      </c>
      <c r="M67" s="97" t="s">
        <v>5064</v>
      </c>
    </row>
    <row r="68" spans="1:13" x14ac:dyDescent="0.25">
      <c r="B68" s="125">
        <v>61</v>
      </c>
      <c r="D68" s="164" t="s">
        <v>9895</v>
      </c>
      <c r="E68" s="164" t="s">
        <v>9896</v>
      </c>
      <c r="F68" s="165">
        <v>4370</v>
      </c>
      <c r="G68" s="164" t="s">
        <v>3383</v>
      </c>
      <c r="H68" s="166"/>
      <c r="I68" s="164" t="s">
        <v>10247</v>
      </c>
      <c r="J68" s="167">
        <v>39850</v>
      </c>
      <c r="K68" s="98"/>
      <c r="L68" s="96">
        <v>39856</v>
      </c>
      <c r="M68" s="97" t="s">
        <v>8744</v>
      </c>
    </row>
    <row r="69" spans="1:13" x14ac:dyDescent="0.25">
      <c r="B69" s="125">
        <v>62</v>
      </c>
      <c r="D69" s="164" t="s">
        <v>3302</v>
      </c>
      <c r="E69" s="164" t="s">
        <v>10044</v>
      </c>
      <c r="F69" s="165">
        <v>1</v>
      </c>
      <c r="G69" s="164" t="s">
        <v>586</v>
      </c>
      <c r="H69" s="166"/>
      <c r="I69" s="164" t="s">
        <v>10247</v>
      </c>
      <c r="J69" s="167">
        <v>39848</v>
      </c>
      <c r="K69" s="98"/>
      <c r="L69" s="96">
        <v>39856</v>
      </c>
      <c r="M69" s="97" t="s">
        <v>8744</v>
      </c>
    </row>
    <row r="70" spans="1:13" x14ac:dyDescent="0.25">
      <c r="B70" s="125">
        <v>63</v>
      </c>
      <c r="D70" s="164" t="s">
        <v>6949</v>
      </c>
      <c r="E70" s="164" t="s">
        <v>7161</v>
      </c>
      <c r="F70" s="165">
        <v>4343</v>
      </c>
      <c r="G70" s="164" t="s">
        <v>7799</v>
      </c>
      <c r="H70" s="166"/>
      <c r="I70" s="164" t="s">
        <v>5129</v>
      </c>
      <c r="J70" s="167">
        <v>39849</v>
      </c>
      <c r="K70" s="98"/>
      <c r="L70" s="96">
        <v>39857</v>
      </c>
      <c r="M70" s="97" t="s">
        <v>5064</v>
      </c>
    </row>
    <row r="71" spans="1:13" x14ac:dyDescent="0.25">
      <c r="A71" s="38">
        <v>39850</v>
      </c>
      <c r="B71" s="125">
        <v>64</v>
      </c>
      <c r="D71" s="164" t="s">
        <v>7800</v>
      </c>
      <c r="E71" s="164" t="s">
        <v>8737</v>
      </c>
      <c r="F71" s="165">
        <v>4549</v>
      </c>
      <c r="G71" s="164" t="s">
        <v>7801</v>
      </c>
      <c r="H71" s="166"/>
      <c r="I71" s="164" t="s">
        <v>9113</v>
      </c>
      <c r="J71" s="167">
        <v>39853</v>
      </c>
      <c r="K71" s="98"/>
      <c r="L71" s="96">
        <v>39861</v>
      </c>
      <c r="M71" s="97" t="s">
        <v>5064</v>
      </c>
    </row>
    <row r="72" spans="1:13" x14ac:dyDescent="0.25">
      <c r="A72" s="38">
        <v>39853</v>
      </c>
      <c r="B72" s="125">
        <v>65</v>
      </c>
      <c r="D72" s="164" t="s">
        <v>3402</v>
      </c>
      <c r="E72" s="164" t="s">
        <v>7161</v>
      </c>
      <c r="F72" s="165">
        <v>4343</v>
      </c>
      <c r="G72" s="164" t="s">
        <v>6420</v>
      </c>
      <c r="H72" s="166"/>
      <c r="I72" s="164" t="s">
        <v>8739</v>
      </c>
      <c r="J72" s="167">
        <v>39853</v>
      </c>
      <c r="K72" s="98"/>
      <c r="L72" s="96">
        <v>39861</v>
      </c>
      <c r="M72" s="97" t="s">
        <v>791</v>
      </c>
    </row>
    <row r="73" spans="1:13" x14ac:dyDescent="0.25">
      <c r="A73" s="38">
        <v>39850</v>
      </c>
      <c r="B73" s="125">
        <v>66</v>
      </c>
      <c r="D73" s="164" t="s">
        <v>3373</v>
      </c>
      <c r="E73" s="164" t="s">
        <v>6421</v>
      </c>
      <c r="F73" s="165">
        <v>4665</v>
      </c>
      <c r="G73" s="164" t="s">
        <v>6422</v>
      </c>
      <c r="H73" s="166"/>
      <c r="I73" s="164" t="s">
        <v>9537</v>
      </c>
      <c r="J73" s="167">
        <v>39853</v>
      </c>
      <c r="K73" s="98"/>
      <c r="L73" s="96">
        <v>39861</v>
      </c>
      <c r="M73" s="97" t="s">
        <v>791</v>
      </c>
    </row>
    <row r="74" spans="1:13" x14ac:dyDescent="0.25">
      <c r="A74" s="100">
        <v>39850</v>
      </c>
      <c r="B74" s="128">
        <v>67</v>
      </c>
      <c r="C74" s="128"/>
      <c r="D74" s="170" t="s">
        <v>6423</v>
      </c>
      <c r="E74" s="164" t="s">
        <v>5880</v>
      </c>
      <c r="F74" s="171">
        <v>4550</v>
      </c>
      <c r="G74" s="170" t="s">
        <v>10220</v>
      </c>
      <c r="H74" s="166"/>
      <c r="I74" s="164" t="s">
        <v>3140</v>
      </c>
      <c r="J74" s="167">
        <v>39856</v>
      </c>
      <c r="K74" s="98"/>
      <c r="L74" s="96">
        <v>39861</v>
      </c>
      <c r="M74" s="97" t="s">
        <v>791</v>
      </c>
    </row>
    <row r="75" spans="1:13" x14ac:dyDescent="0.25">
      <c r="A75" s="38">
        <v>39854</v>
      </c>
      <c r="B75" s="125">
        <v>68</v>
      </c>
      <c r="D75" s="164" t="s">
        <v>4756</v>
      </c>
      <c r="E75" s="164" t="s">
        <v>5880</v>
      </c>
      <c r="F75" s="165">
        <v>4550</v>
      </c>
      <c r="G75" s="164" t="s">
        <v>3600</v>
      </c>
      <c r="H75" s="166"/>
      <c r="I75" s="164" t="s">
        <v>9113</v>
      </c>
      <c r="J75" s="167">
        <v>39856</v>
      </c>
      <c r="K75" s="98"/>
      <c r="L75" s="96">
        <v>39861</v>
      </c>
      <c r="M75" s="97" t="s">
        <v>5064</v>
      </c>
    </row>
    <row r="76" spans="1:13" x14ac:dyDescent="0.25">
      <c r="A76" s="38">
        <v>39854</v>
      </c>
      <c r="B76" s="125">
        <v>69</v>
      </c>
      <c r="D76" s="164" t="s">
        <v>3719</v>
      </c>
      <c r="E76" s="164" t="s">
        <v>5880</v>
      </c>
      <c r="F76" s="165">
        <v>4550</v>
      </c>
      <c r="G76" s="164" t="s">
        <v>3720</v>
      </c>
      <c r="H76" s="166"/>
      <c r="I76" s="164" t="s">
        <v>9113</v>
      </c>
      <c r="J76" s="167">
        <v>39856</v>
      </c>
      <c r="K76" s="98"/>
      <c r="L76" s="96">
        <v>39861</v>
      </c>
      <c r="M76" s="97" t="s">
        <v>791</v>
      </c>
    </row>
    <row r="77" spans="1:13" x14ac:dyDescent="0.25">
      <c r="A77" s="38">
        <v>39855</v>
      </c>
      <c r="B77" s="125">
        <v>70</v>
      </c>
      <c r="D77" s="164" t="s">
        <v>3721</v>
      </c>
      <c r="E77" s="164" t="s">
        <v>3722</v>
      </c>
      <c r="F77" s="165">
        <v>4402</v>
      </c>
      <c r="G77" s="164" t="s">
        <v>8200</v>
      </c>
      <c r="H77" s="166"/>
      <c r="I77" s="164" t="s">
        <v>9113</v>
      </c>
      <c r="J77" s="167">
        <v>39863</v>
      </c>
      <c r="K77" s="98"/>
      <c r="L77" s="96">
        <v>39862</v>
      </c>
      <c r="M77" s="97" t="s">
        <v>5064</v>
      </c>
    </row>
    <row r="78" spans="1:13" x14ac:dyDescent="0.25">
      <c r="A78" s="38">
        <v>39855</v>
      </c>
      <c r="B78" s="125">
        <v>71</v>
      </c>
      <c r="D78" s="164" t="s">
        <v>8201</v>
      </c>
      <c r="E78" s="164" t="s">
        <v>5880</v>
      </c>
      <c r="F78" s="165">
        <v>4550</v>
      </c>
      <c r="G78" s="164" t="s">
        <v>201</v>
      </c>
      <c r="H78" s="166"/>
      <c r="I78" s="164" t="s">
        <v>9113</v>
      </c>
      <c r="J78" s="167">
        <v>39856</v>
      </c>
      <c r="K78" s="98"/>
      <c r="L78" s="96">
        <v>39863</v>
      </c>
      <c r="M78" s="97" t="s">
        <v>8744</v>
      </c>
    </row>
    <row r="79" spans="1:13" x14ac:dyDescent="0.25">
      <c r="A79" s="38">
        <v>39855</v>
      </c>
      <c r="B79" s="125">
        <v>72</v>
      </c>
      <c r="D79" s="164" t="s">
        <v>1623</v>
      </c>
      <c r="E79" s="164" t="s">
        <v>7161</v>
      </c>
      <c r="F79" s="165">
        <v>4343</v>
      </c>
      <c r="G79" s="164" t="s">
        <v>8961</v>
      </c>
      <c r="H79" s="166"/>
      <c r="I79" s="164" t="s">
        <v>5129</v>
      </c>
      <c r="J79" s="167">
        <v>39856</v>
      </c>
      <c r="K79" s="98"/>
      <c r="L79" s="96">
        <v>39863</v>
      </c>
      <c r="M79" s="97" t="s">
        <v>5064</v>
      </c>
    </row>
    <row r="80" spans="1:13" x14ac:dyDescent="0.25">
      <c r="A80" s="38">
        <v>39856</v>
      </c>
      <c r="B80" s="125">
        <v>73</v>
      </c>
      <c r="D80" s="164" t="s">
        <v>1322</v>
      </c>
      <c r="E80" s="164" t="s">
        <v>7161</v>
      </c>
      <c r="F80" s="165">
        <v>4343</v>
      </c>
      <c r="G80" s="164" t="s">
        <v>1323</v>
      </c>
      <c r="H80" s="166"/>
      <c r="I80" s="164" t="s">
        <v>10247</v>
      </c>
      <c r="J80" s="167">
        <v>39863</v>
      </c>
      <c r="K80" s="98"/>
      <c r="L80" s="96">
        <v>39867</v>
      </c>
      <c r="M80" s="97" t="s">
        <v>5064</v>
      </c>
    </row>
    <row r="81" spans="1:13" x14ac:dyDescent="0.25">
      <c r="A81" s="38">
        <v>39866</v>
      </c>
      <c r="B81" s="125">
        <v>74</v>
      </c>
      <c r="D81" s="164" t="s">
        <v>2153</v>
      </c>
      <c r="E81" s="164" t="s">
        <v>7161</v>
      </c>
      <c r="F81" s="165">
        <v>4343</v>
      </c>
      <c r="G81" s="164" t="s">
        <v>2154</v>
      </c>
      <c r="H81" s="166"/>
      <c r="I81" s="164" t="s">
        <v>8739</v>
      </c>
      <c r="J81" s="167">
        <v>39867</v>
      </c>
      <c r="K81" s="98"/>
      <c r="L81" s="96">
        <v>39867</v>
      </c>
      <c r="M81" s="97" t="s">
        <v>5064</v>
      </c>
    </row>
    <row r="82" spans="1:13" x14ac:dyDescent="0.25">
      <c r="B82" s="125">
        <v>75</v>
      </c>
      <c r="D82" s="164" t="s">
        <v>799</v>
      </c>
      <c r="E82" s="164"/>
      <c r="F82" s="165"/>
      <c r="G82" s="164"/>
      <c r="H82" s="166"/>
      <c r="I82" s="164"/>
      <c r="J82" s="167" t="s">
        <v>800</v>
      </c>
      <c r="K82" s="98"/>
      <c r="L82" s="96">
        <v>39867</v>
      </c>
      <c r="M82" s="97" t="s">
        <v>5064</v>
      </c>
    </row>
    <row r="83" spans="1:13" x14ac:dyDescent="0.25">
      <c r="B83" s="125">
        <v>76</v>
      </c>
      <c r="D83" s="164" t="s">
        <v>799</v>
      </c>
      <c r="E83" s="164"/>
      <c r="F83" s="165"/>
      <c r="G83" s="164"/>
      <c r="H83" s="166"/>
      <c r="I83" s="164"/>
      <c r="J83" s="167" t="s">
        <v>800</v>
      </c>
      <c r="K83" s="98"/>
      <c r="L83" s="96">
        <v>39867</v>
      </c>
      <c r="M83" s="97" t="s">
        <v>5064</v>
      </c>
    </row>
    <row r="84" spans="1:13" x14ac:dyDescent="0.25">
      <c r="A84" s="38">
        <v>39856</v>
      </c>
      <c r="B84" s="125">
        <v>77</v>
      </c>
      <c r="D84" s="164" t="s">
        <v>6840</v>
      </c>
      <c r="E84" s="164" t="s">
        <v>7161</v>
      </c>
      <c r="F84" s="165">
        <v>4343</v>
      </c>
      <c r="G84" s="164" t="s">
        <v>1323</v>
      </c>
      <c r="H84" s="166"/>
      <c r="I84" s="164" t="s">
        <v>10247</v>
      </c>
      <c r="J84" s="167">
        <v>39867</v>
      </c>
      <c r="K84" s="98"/>
      <c r="L84" s="96">
        <v>39867</v>
      </c>
      <c r="M84" s="97" t="s">
        <v>791</v>
      </c>
    </row>
    <row r="85" spans="1:13" x14ac:dyDescent="0.25">
      <c r="A85" s="38">
        <v>39856</v>
      </c>
      <c r="B85" s="125">
        <v>78</v>
      </c>
      <c r="D85" s="164" t="s">
        <v>6841</v>
      </c>
      <c r="E85" s="164" t="s">
        <v>5880</v>
      </c>
      <c r="F85" s="165">
        <v>4550</v>
      </c>
      <c r="G85" s="164" t="s">
        <v>6842</v>
      </c>
      <c r="H85" s="166"/>
      <c r="I85" s="164" t="s">
        <v>9113</v>
      </c>
      <c r="J85" s="167">
        <v>39857</v>
      </c>
      <c r="K85" s="98"/>
      <c r="L85" s="96">
        <v>39867</v>
      </c>
      <c r="M85" s="97" t="s">
        <v>8983</v>
      </c>
    </row>
    <row r="86" spans="1:13" x14ac:dyDescent="0.25">
      <c r="A86" s="38">
        <v>39860</v>
      </c>
      <c r="B86" s="125">
        <v>79</v>
      </c>
      <c r="D86" s="164" t="s">
        <v>7838</v>
      </c>
      <c r="E86" s="164" t="s">
        <v>5880</v>
      </c>
      <c r="F86" s="165">
        <v>4550</v>
      </c>
      <c r="G86" s="164" t="s">
        <v>8348</v>
      </c>
      <c r="H86" s="166"/>
      <c r="I86" s="164" t="s">
        <v>3140</v>
      </c>
      <c r="J86" s="167">
        <v>39862</v>
      </c>
      <c r="K86" s="98"/>
      <c r="L86" s="96">
        <v>39868</v>
      </c>
      <c r="M86" s="97" t="s">
        <v>5064</v>
      </c>
    </row>
    <row r="87" spans="1:13" x14ac:dyDescent="0.25">
      <c r="A87" s="38">
        <v>39860</v>
      </c>
      <c r="B87" s="125">
        <v>80</v>
      </c>
      <c r="D87" s="164" t="s">
        <v>8349</v>
      </c>
      <c r="E87" s="164" t="s">
        <v>5462</v>
      </c>
      <c r="F87" s="165">
        <v>4705</v>
      </c>
      <c r="G87" s="164"/>
      <c r="H87" s="166"/>
      <c r="I87" s="164" t="s">
        <v>2266</v>
      </c>
      <c r="J87" s="167">
        <v>39861</v>
      </c>
      <c r="K87" s="98"/>
      <c r="L87" s="96">
        <v>39868</v>
      </c>
      <c r="M87" s="97" t="s">
        <v>5064</v>
      </c>
    </row>
    <row r="88" spans="1:13" x14ac:dyDescent="0.25">
      <c r="A88" s="38">
        <v>39860</v>
      </c>
      <c r="B88" s="125">
        <v>81</v>
      </c>
      <c r="D88" s="164" t="s">
        <v>4493</v>
      </c>
      <c r="E88" s="164" t="s">
        <v>7161</v>
      </c>
      <c r="F88" s="165">
        <v>4343</v>
      </c>
      <c r="G88" s="164" t="s">
        <v>2154</v>
      </c>
      <c r="H88" s="166"/>
      <c r="I88" s="164" t="s">
        <v>9113</v>
      </c>
      <c r="J88" s="167">
        <v>39867</v>
      </c>
      <c r="K88" s="98"/>
      <c r="L88" s="96">
        <v>39868</v>
      </c>
      <c r="M88" s="97" t="s">
        <v>5064</v>
      </c>
    </row>
    <row r="89" spans="1:13" x14ac:dyDescent="0.25">
      <c r="A89" s="38">
        <v>39860</v>
      </c>
      <c r="B89" s="125">
        <v>82</v>
      </c>
      <c r="D89" s="164" t="s">
        <v>8787</v>
      </c>
      <c r="E89" s="164" t="s">
        <v>7161</v>
      </c>
      <c r="F89" s="165">
        <v>4343</v>
      </c>
      <c r="G89" s="164" t="s">
        <v>8788</v>
      </c>
      <c r="H89" s="166"/>
      <c r="I89" s="164" t="s">
        <v>8739</v>
      </c>
      <c r="J89" s="167">
        <v>39861</v>
      </c>
      <c r="K89" s="98"/>
      <c r="L89" s="96">
        <v>39868</v>
      </c>
      <c r="M89" s="97" t="s">
        <v>5064</v>
      </c>
    </row>
    <row r="90" spans="1:13" x14ac:dyDescent="0.25">
      <c r="A90" s="38">
        <v>39861</v>
      </c>
      <c r="B90" s="125">
        <v>83</v>
      </c>
      <c r="D90" s="164" t="s">
        <v>8789</v>
      </c>
      <c r="E90" s="164" t="s">
        <v>8737</v>
      </c>
      <c r="F90" s="165">
        <v>4549</v>
      </c>
      <c r="G90" s="164" t="s">
        <v>3645</v>
      </c>
      <c r="H90" s="166"/>
      <c r="I90" s="164" t="s">
        <v>9113</v>
      </c>
      <c r="J90" s="167">
        <v>39868</v>
      </c>
      <c r="K90" s="98"/>
      <c r="L90" s="96">
        <v>39869</v>
      </c>
      <c r="M90" s="97" t="s">
        <v>8744</v>
      </c>
    </row>
    <row r="91" spans="1:13" x14ac:dyDescent="0.25">
      <c r="A91" s="38">
        <v>39861</v>
      </c>
      <c r="B91" s="125">
        <v>84</v>
      </c>
      <c r="D91" s="164" t="s">
        <v>8789</v>
      </c>
      <c r="E91" s="164" t="s">
        <v>8737</v>
      </c>
      <c r="F91" s="165">
        <v>4549</v>
      </c>
      <c r="G91" s="164" t="s">
        <v>3645</v>
      </c>
      <c r="H91" s="166"/>
      <c r="I91" s="164" t="s">
        <v>9113</v>
      </c>
      <c r="J91" s="167">
        <v>39868</v>
      </c>
      <c r="K91" s="98"/>
      <c r="L91" s="96">
        <v>39870</v>
      </c>
      <c r="M91" s="97" t="s">
        <v>5064</v>
      </c>
    </row>
    <row r="92" spans="1:13" x14ac:dyDescent="0.25">
      <c r="A92" s="38">
        <v>39861</v>
      </c>
      <c r="B92" s="125">
        <v>85</v>
      </c>
      <c r="D92" s="164" t="s">
        <v>3200</v>
      </c>
      <c r="E92" s="164" t="s">
        <v>3201</v>
      </c>
      <c r="F92" s="165">
        <v>4550</v>
      </c>
      <c r="G92" s="164" t="s">
        <v>3202</v>
      </c>
      <c r="H92" s="166"/>
      <c r="I92" s="164" t="s">
        <v>8739</v>
      </c>
      <c r="J92" s="167">
        <v>39862</v>
      </c>
      <c r="K92" s="98"/>
      <c r="L92" s="96">
        <v>39870</v>
      </c>
      <c r="M92" s="97" t="s">
        <v>5064</v>
      </c>
    </row>
    <row r="93" spans="1:13" x14ac:dyDescent="0.25">
      <c r="A93" s="38">
        <v>39861</v>
      </c>
      <c r="B93" s="125">
        <v>86</v>
      </c>
      <c r="D93" s="164" t="s">
        <v>3203</v>
      </c>
      <c r="E93" s="164" t="s">
        <v>7161</v>
      </c>
      <c r="F93" s="165">
        <v>4343</v>
      </c>
      <c r="G93" s="164" t="s">
        <v>764</v>
      </c>
      <c r="H93" s="166"/>
      <c r="I93" s="164" t="s">
        <v>9113</v>
      </c>
      <c r="J93" s="167">
        <v>39867</v>
      </c>
      <c r="K93" s="98"/>
      <c r="L93" s="96">
        <v>39870</v>
      </c>
      <c r="M93" s="97" t="s">
        <v>5064</v>
      </c>
    </row>
    <row r="94" spans="1:13" x14ac:dyDescent="0.25">
      <c r="A94" s="38">
        <v>39862</v>
      </c>
      <c r="B94" s="125">
        <v>87</v>
      </c>
      <c r="D94" s="164" t="s">
        <v>6557</v>
      </c>
      <c r="E94" s="164" t="s">
        <v>6087</v>
      </c>
      <c r="F94" s="165">
        <v>4379</v>
      </c>
      <c r="G94" s="164" t="s">
        <v>8788</v>
      </c>
      <c r="H94" s="166"/>
      <c r="I94" s="164" t="s">
        <v>8739</v>
      </c>
      <c r="J94" s="167">
        <v>39870</v>
      </c>
      <c r="K94" s="98"/>
      <c r="L94" s="96">
        <v>39871</v>
      </c>
      <c r="M94" s="97" t="s">
        <v>791</v>
      </c>
    </row>
    <row r="95" spans="1:13" x14ac:dyDescent="0.25">
      <c r="A95" s="38">
        <v>39862</v>
      </c>
      <c r="B95" s="125">
        <v>88</v>
      </c>
      <c r="D95" s="164" t="s">
        <v>2796</v>
      </c>
      <c r="E95" s="164" t="s">
        <v>6087</v>
      </c>
      <c r="F95" s="165">
        <v>4379</v>
      </c>
      <c r="G95" s="164" t="s">
        <v>2796</v>
      </c>
      <c r="H95" s="166"/>
      <c r="I95" s="164" t="s">
        <v>8739</v>
      </c>
      <c r="J95" s="167">
        <v>39867</v>
      </c>
      <c r="K95" s="98"/>
      <c r="L95" s="96">
        <v>39874</v>
      </c>
      <c r="M95" s="97" t="s">
        <v>5064</v>
      </c>
    </row>
    <row r="96" spans="1:13" x14ac:dyDescent="0.25">
      <c r="A96" s="38">
        <v>39863</v>
      </c>
      <c r="B96" s="125">
        <v>89</v>
      </c>
      <c r="D96" s="164" t="s">
        <v>2797</v>
      </c>
      <c r="E96" s="164" t="s">
        <v>7161</v>
      </c>
      <c r="F96" s="165">
        <v>4343</v>
      </c>
      <c r="G96" s="164" t="s">
        <v>2798</v>
      </c>
      <c r="H96" s="166"/>
      <c r="I96" s="164" t="s">
        <v>9113</v>
      </c>
      <c r="J96" s="167">
        <v>39867</v>
      </c>
      <c r="K96" s="98"/>
      <c r="L96" s="96">
        <v>39874</v>
      </c>
      <c r="M96" s="97" t="s">
        <v>5064</v>
      </c>
    </row>
    <row r="97" spans="1:13" x14ac:dyDescent="0.25">
      <c r="A97" s="38">
        <v>39863</v>
      </c>
      <c r="B97" s="125">
        <v>90</v>
      </c>
      <c r="D97" s="164" t="s">
        <v>7723</v>
      </c>
      <c r="E97" s="164" t="s">
        <v>8737</v>
      </c>
      <c r="F97" s="165">
        <v>4549</v>
      </c>
      <c r="G97" s="164" t="s">
        <v>7724</v>
      </c>
      <c r="H97" s="166"/>
      <c r="I97" s="164" t="s">
        <v>3140</v>
      </c>
      <c r="J97" s="167">
        <v>39869</v>
      </c>
      <c r="K97" s="98"/>
      <c r="L97" s="96">
        <v>39876</v>
      </c>
      <c r="M97" s="97" t="s">
        <v>8744</v>
      </c>
    </row>
    <row r="98" spans="1:13" x14ac:dyDescent="0.25">
      <c r="A98" s="38">
        <v>39863</v>
      </c>
      <c r="B98" s="125">
        <v>91</v>
      </c>
      <c r="D98" s="164" t="s">
        <v>7723</v>
      </c>
      <c r="E98" s="164" t="s">
        <v>8737</v>
      </c>
      <c r="F98" s="165">
        <v>4549</v>
      </c>
      <c r="G98" s="164" t="s">
        <v>15</v>
      </c>
      <c r="H98" s="166"/>
      <c r="I98" s="164" t="s">
        <v>3140</v>
      </c>
      <c r="J98" s="167">
        <v>39869</v>
      </c>
      <c r="K98" s="98"/>
      <c r="L98" s="96">
        <v>39876</v>
      </c>
      <c r="M98" s="97" t="s">
        <v>8744</v>
      </c>
    </row>
    <row r="99" spans="1:13" x14ac:dyDescent="0.25">
      <c r="A99" s="38">
        <v>39867</v>
      </c>
      <c r="B99" s="125">
        <v>92</v>
      </c>
      <c r="D99" s="164" t="s">
        <v>6999</v>
      </c>
      <c r="E99" s="164" t="s">
        <v>7000</v>
      </c>
      <c r="F99" s="165">
        <v>4365</v>
      </c>
      <c r="G99" s="164" t="s">
        <v>608</v>
      </c>
      <c r="H99" s="166"/>
      <c r="I99" s="164" t="s">
        <v>10247</v>
      </c>
      <c r="J99" s="167">
        <v>39867</v>
      </c>
      <c r="K99" s="98"/>
      <c r="L99" s="96">
        <v>39876</v>
      </c>
      <c r="M99" s="97" t="s">
        <v>8744</v>
      </c>
    </row>
    <row r="100" spans="1:13" x14ac:dyDescent="0.25">
      <c r="A100" s="38">
        <v>39867</v>
      </c>
      <c r="B100" s="125">
        <v>93</v>
      </c>
      <c r="D100" s="164" t="s">
        <v>2717</v>
      </c>
      <c r="E100" s="164" t="s">
        <v>8381</v>
      </c>
      <c r="F100" s="165">
        <v>4560</v>
      </c>
      <c r="G100" s="164" t="s">
        <v>4510</v>
      </c>
      <c r="H100" s="166"/>
      <c r="I100" s="164" t="s">
        <v>9113</v>
      </c>
      <c r="J100" s="167">
        <v>39876</v>
      </c>
      <c r="K100" s="98"/>
      <c r="L100" s="96">
        <v>39876</v>
      </c>
      <c r="M100" s="97" t="s">
        <v>8744</v>
      </c>
    </row>
    <row r="101" spans="1:13" x14ac:dyDescent="0.25">
      <c r="A101" s="38">
        <v>39868</v>
      </c>
      <c r="B101" s="125">
        <v>94</v>
      </c>
      <c r="D101" s="164" t="s">
        <v>10920</v>
      </c>
      <c r="E101" s="164" t="s">
        <v>8737</v>
      </c>
      <c r="F101" s="165">
        <v>4549</v>
      </c>
      <c r="G101" s="164" t="s">
        <v>490</v>
      </c>
      <c r="H101" s="166"/>
      <c r="I101" s="164" t="s">
        <v>9537</v>
      </c>
      <c r="J101" s="167">
        <v>39871</v>
      </c>
      <c r="K101" s="98"/>
      <c r="L101" s="96">
        <v>39882</v>
      </c>
      <c r="M101" s="97" t="s">
        <v>8744</v>
      </c>
    </row>
    <row r="102" spans="1:13" x14ac:dyDescent="0.25">
      <c r="A102" s="38">
        <v>39868</v>
      </c>
      <c r="B102" s="125">
        <v>95</v>
      </c>
      <c r="D102" s="164" t="s">
        <v>9410</v>
      </c>
      <c r="E102" s="164" t="s">
        <v>5880</v>
      </c>
      <c r="F102" s="165">
        <v>4550</v>
      </c>
      <c r="G102" s="164" t="s">
        <v>7098</v>
      </c>
      <c r="H102" s="166"/>
      <c r="I102" s="164" t="s">
        <v>10247</v>
      </c>
      <c r="J102" s="167">
        <v>39869</v>
      </c>
      <c r="K102" s="98"/>
      <c r="L102" s="96">
        <v>39882</v>
      </c>
      <c r="M102" s="97" t="s">
        <v>5064</v>
      </c>
    </row>
    <row r="103" spans="1:13" x14ac:dyDescent="0.25">
      <c r="A103" s="38">
        <v>39869</v>
      </c>
      <c r="B103" s="125">
        <v>96</v>
      </c>
      <c r="D103" s="164" t="s">
        <v>5026</v>
      </c>
      <c r="E103" s="164" t="s">
        <v>513</v>
      </c>
      <c r="F103" s="165"/>
      <c r="G103" s="164" t="s">
        <v>514</v>
      </c>
      <c r="H103" s="166"/>
      <c r="I103" s="164" t="s">
        <v>10247</v>
      </c>
      <c r="J103" s="167">
        <v>39871</v>
      </c>
      <c r="K103" s="98"/>
      <c r="L103" s="96">
        <v>39882</v>
      </c>
      <c r="M103" s="97" t="s">
        <v>8744</v>
      </c>
    </row>
    <row r="104" spans="1:13" x14ac:dyDescent="0.25">
      <c r="A104" s="38">
        <v>39869</v>
      </c>
      <c r="B104" s="125">
        <v>97</v>
      </c>
      <c r="D104" s="164" t="s">
        <v>10835</v>
      </c>
      <c r="E104" s="164" t="s">
        <v>6421</v>
      </c>
      <c r="F104" s="165">
        <v>4665</v>
      </c>
      <c r="G104" s="164" t="s">
        <v>6862</v>
      </c>
      <c r="H104" s="166"/>
      <c r="I104" s="164" t="s">
        <v>9537</v>
      </c>
      <c r="J104" s="167">
        <v>39871</v>
      </c>
      <c r="K104" s="98"/>
      <c r="L104" s="96">
        <v>39885</v>
      </c>
      <c r="M104" s="97" t="s">
        <v>5064</v>
      </c>
    </row>
    <row r="105" spans="1:13" x14ac:dyDescent="0.25">
      <c r="A105" s="38">
        <v>39870</v>
      </c>
      <c r="B105" s="125">
        <v>98</v>
      </c>
      <c r="D105" s="164" t="s">
        <v>3012</v>
      </c>
      <c r="E105" s="164" t="s">
        <v>1396</v>
      </c>
      <c r="F105" s="165">
        <v>4479</v>
      </c>
      <c r="G105" s="164" t="s">
        <v>3013</v>
      </c>
      <c r="H105" s="166"/>
      <c r="I105" s="164" t="s">
        <v>8739</v>
      </c>
      <c r="J105" s="167">
        <v>39871</v>
      </c>
      <c r="K105" s="98"/>
      <c r="L105" s="96">
        <v>39885</v>
      </c>
      <c r="M105" s="97" t="s">
        <v>5064</v>
      </c>
    </row>
    <row r="106" spans="1:13" x14ac:dyDescent="0.25">
      <c r="A106" s="38">
        <v>39874</v>
      </c>
      <c r="B106" s="125">
        <v>100</v>
      </c>
      <c r="D106" s="164" t="s">
        <v>9609</v>
      </c>
      <c r="E106" s="164" t="s">
        <v>5880</v>
      </c>
      <c r="F106" s="165">
        <v>4550</v>
      </c>
      <c r="G106" s="164" t="s">
        <v>9010</v>
      </c>
      <c r="H106" s="166"/>
      <c r="I106" s="164" t="s">
        <v>9537</v>
      </c>
      <c r="J106" s="167">
        <v>39877</v>
      </c>
      <c r="K106" s="98"/>
      <c r="L106" s="96">
        <v>39885</v>
      </c>
      <c r="M106" s="97" t="s">
        <v>8744</v>
      </c>
    </row>
    <row r="107" spans="1:13" x14ac:dyDescent="0.25">
      <c r="A107" s="101">
        <v>39875</v>
      </c>
      <c r="B107" s="125">
        <v>103</v>
      </c>
      <c r="D107" s="164" t="s">
        <v>9609</v>
      </c>
      <c r="E107" s="164" t="s">
        <v>8737</v>
      </c>
      <c r="F107" s="165">
        <v>4549</v>
      </c>
      <c r="G107" s="164" t="s">
        <v>9011</v>
      </c>
      <c r="H107" s="166"/>
      <c r="I107" s="164" t="s">
        <v>3140</v>
      </c>
      <c r="J107" s="167">
        <v>39878</v>
      </c>
      <c r="K107" s="98"/>
      <c r="L107" s="96">
        <v>39886</v>
      </c>
      <c r="M107" s="97" t="s">
        <v>5064</v>
      </c>
    </row>
    <row r="108" spans="1:13" x14ac:dyDescent="0.25">
      <c r="A108" s="101">
        <v>39875</v>
      </c>
      <c r="B108" s="125">
        <v>104</v>
      </c>
      <c r="D108" s="164" t="s">
        <v>9012</v>
      </c>
      <c r="E108" s="164" t="s">
        <v>3321</v>
      </c>
      <c r="F108" s="165">
        <v>4592</v>
      </c>
      <c r="G108" s="164" t="s">
        <v>4444</v>
      </c>
      <c r="H108" s="166"/>
      <c r="I108" s="164" t="s">
        <v>10247</v>
      </c>
      <c r="J108" s="167">
        <v>39882</v>
      </c>
      <c r="K108" s="98"/>
      <c r="L108" s="96">
        <v>39888</v>
      </c>
      <c r="M108" s="97" t="s">
        <v>8744</v>
      </c>
    </row>
    <row r="109" spans="1:13" x14ac:dyDescent="0.25">
      <c r="A109" s="38">
        <v>39878</v>
      </c>
      <c r="B109" s="125">
        <v>105</v>
      </c>
      <c r="D109" s="164" t="s">
        <v>4501</v>
      </c>
      <c r="E109" s="164" t="s">
        <v>8737</v>
      </c>
      <c r="F109" s="165">
        <v>4549</v>
      </c>
      <c r="G109" s="164" t="s">
        <v>4502</v>
      </c>
      <c r="H109" s="166"/>
      <c r="I109" s="164" t="s">
        <v>3140</v>
      </c>
      <c r="J109" s="167">
        <v>39883</v>
      </c>
      <c r="K109" s="98"/>
      <c r="L109" s="96">
        <v>39888</v>
      </c>
      <c r="M109" s="97" t="s">
        <v>8744</v>
      </c>
    </row>
    <row r="110" spans="1:13" x14ac:dyDescent="0.25">
      <c r="A110" s="38">
        <v>39878</v>
      </c>
      <c r="B110" s="125">
        <v>106</v>
      </c>
      <c r="D110" s="164" t="s">
        <v>4503</v>
      </c>
      <c r="E110" s="164" t="s">
        <v>8737</v>
      </c>
      <c r="F110" s="165">
        <v>4549</v>
      </c>
      <c r="G110" s="164" t="s">
        <v>4502</v>
      </c>
      <c r="H110" s="166"/>
      <c r="I110" s="164" t="s">
        <v>3140</v>
      </c>
      <c r="J110" s="167">
        <v>39883</v>
      </c>
      <c r="K110" s="98"/>
      <c r="L110" s="96">
        <v>39889</v>
      </c>
      <c r="M110" s="97" t="s">
        <v>8744</v>
      </c>
    </row>
    <row r="111" spans="1:13" x14ac:dyDescent="0.25">
      <c r="A111" s="38">
        <v>39878</v>
      </c>
      <c r="B111" s="125">
        <v>107</v>
      </c>
      <c r="D111" s="164" t="s">
        <v>5358</v>
      </c>
      <c r="E111" s="164" t="s">
        <v>4761</v>
      </c>
      <c r="F111" s="165">
        <v>4568</v>
      </c>
      <c r="G111" s="164" t="s">
        <v>5359</v>
      </c>
      <c r="H111" s="166"/>
      <c r="I111" s="164" t="s">
        <v>8739</v>
      </c>
      <c r="J111" s="167">
        <v>39883</v>
      </c>
      <c r="K111" s="98"/>
      <c r="L111" s="96">
        <v>39889</v>
      </c>
      <c r="M111" s="97" t="s">
        <v>8744</v>
      </c>
    </row>
    <row r="112" spans="1:13" x14ac:dyDescent="0.25">
      <c r="A112" s="38">
        <v>39881</v>
      </c>
      <c r="B112" s="125">
        <v>108</v>
      </c>
      <c r="D112" s="164" t="s">
        <v>5360</v>
      </c>
      <c r="E112" s="164" t="s">
        <v>6421</v>
      </c>
      <c r="F112" s="165">
        <v>4665</v>
      </c>
      <c r="G112" s="164" t="s">
        <v>5361</v>
      </c>
      <c r="H112" s="166"/>
      <c r="I112" s="164" t="s">
        <v>10247</v>
      </c>
      <c r="J112" s="167">
        <v>39882</v>
      </c>
      <c r="K112" s="98"/>
      <c r="L112" s="96">
        <v>39892</v>
      </c>
      <c r="M112" s="97" t="s">
        <v>5064</v>
      </c>
    </row>
    <row r="113" spans="1:13" x14ac:dyDescent="0.25">
      <c r="A113" s="38">
        <v>39882</v>
      </c>
      <c r="B113" s="125">
        <v>109</v>
      </c>
      <c r="D113" s="164" t="s">
        <v>4898</v>
      </c>
      <c r="E113" s="164" t="s">
        <v>8381</v>
      </c>
      <c r="F113" s="165">
        <v>4560</v>
      </c>
      <c r="G113" s="164" t="s">
        <v>4094</v>
      </c>
      <c r="H113" s="166"/>
      <c r="I113" s="164" t="s">
        <v>9537</v>
      </c>
      <c r="J113" s="167">
        <v>39888</v>
      </c>
      <c r="K113" s="98"/>
      <c r="L113" s="96">
        <v>39892</v>
      </c>
      <c r="M113" s="97" t="s">
        <v>8744</v>
      </c>
    </row>
    <row r="114" spans="1:13" x14ac:dyDescent="0.25">
      <c r="A114" s="38">
        <v>39882</v>
      </c>
      <c r="B114" s="125">
        <v>110</v>
      </c>
      <c r="D114" s="164" t="s">
        <v>10719</v>
      </c>
      <c r="E114" s="164" t="s">
        <v>7000</v>
      </c>
      <c r="F114" s="165">
        <v>4365</v>
      </c>
      <c r="G114" s="164" t="s">
        <v>10720</v>
      </c>
      <c r="H114" s="166"/>
      <c r="I114" s="164" t="s">
        <v>9113</v>
      </c>
      <c r="J114" s="167">
        <v>39885</v>
      </c>
      <c r="K114" s="98"/>
      <c r="L114" s="96">
        <v>39897</v>
      </c>
      <c r="M114" s="97" t="s">
        <v>5064</v>
      </c>
    </row>
    <row r="115" spans="1:13" x14ac:dyDescent="0.25">
      <c r="A115" s="38">
        <v>39883</v>
      </c>
      <c r="B115" s="125">
        <v>111</v>
      </c>
      <c r="D115" s="164" t="s">
        <v>10721</v>
      </c>
      <c r="E115" s="164" t="s">
        <v>6747</v>
      </c>
      <c r="F115" s="165">
        <v>4331</v>
      </c>
      <c r="G115" s="164" t="s">
        <v>10722</v>
      </c>
      <c r="H115" s="166"/>
      <c r="I115" s="164" t="s">
        <v>10247</v>
      </c>
      <c r="J115" s="167">
        <v>39896</v>
      </c>
      <c r="K115" s="98"/>
      <c r="L115" s="96">
        <v>39897</v>
      </c>
      <c r="M115" s="97" t="s">
        <v>5064</v>
      </c>
    </row>
    <row r="116" spans="1:13" x14ac:dyDescent="0.25">
      <c r="A116" s="38">
        <v>39884</v>
      </c>
      <c r="B116" s="125">
        <v>112</v>
      </c>
      <c r="D116" s="164" t="s">
        <v>3444</v>
      </c>
      <c r="E116" s="164" t="s">
        <v>8381</v>
      </c>
      <c r="F116" s="165">
        <v>4560</v>
      </c>
      <c r="G116" s="164" t="s">
        <v>3445</v>
      </c>
      <c r="H116" s="166"/>
      <c r="I116" s="164" t="s">
        <v>9537</v>
      </c>
      <c r="J116" s="167">
        <v>39890</v>
      </c>
      <c r="K116" s="98"/>
      <c r="L116" s="96">
        <v>39897</v>
      </c>
      <c r="M116" s="97" t="s">
        <v>5064</v>
      </c>
    </row>
    <row r="117" spans="1:13" x14ac:dyDescent="0.25">
      <c r="A117" s="38">
        <v>39884</v>
      </c>
      <c r="B117" s="125">
        <v>113</v>
      </c>
      <c r="D117" s="164" t="s">
        <v>6412</v>
      </c>
      <c r="E117" s="164" t="s">
        <v>7161</v>
      </c>
      <c r="F117" s="165">
        <v>4343</v>
      </c>
      <c r="G117" s="164" t="s">
        <v>6413</v>
      </c>
      <c r="H117" s="166"/>
      <c r="I117" s="164" t="s">
        <v>5129</v>
      </c>
      <c r="J117" s="167">
        <v>39885</v>
      </c>
      <c r="K117" s="98"/>
      <c r="L117" s="96">
        <v>39897</v>
      </c>
      <c r="M117" s="97" t="s">
        <v>5064</v>
      </c>
    </row>
    <row r="118" spans="1:13" x14ac:dyDescent="0.25">
      <c r="A118" s="38">
        <v>39884</v>
      </c>
      <c r="B118" s="125">
        <v>114</v>
      </c>
      <c r="D118" s="164" t="s">
        <v>6414</v>
      </c>
      <c r="E118" s="164" t="s">
        <v>8381</v>
      </c>
      <c r="F118" s="165">
        <v>4560</v>
      </c>
      <c r="G118" s="164" t="s">
        <v>10763</v>
      </c>
      <c r="H118" s="166"/>
      <c r="I118" s="164" t="s">
        <v>9537</v>
      </c>
      <c r="J118" s="167">
        <v>39892</v>
      </c>
      <c r="K118" s="98"/>
      <c r="L118" s="96">
        <v>39902</v>
      </c>
      <c r="M118" s="97" t="s">
        <v>5064</v>
      </c>
    </row>
    <row r="119" spans="1:13" x14ac:dyDescent="0.25">
      <c r="A119" s="38">
        <v>39884</v>
      </c>
      <c r="B119" s="125">
        <v>115</v>
      </c>
      <c r="D119" s="164" t="s">
        <v>6951</v>
      </c>
      <c r="E119" s="164" t="s">
        <v>8381</v>
      </c>
      <c r="F119" s="165">
        <v>4560</v>
      </c>
      <c r="G119" s="164" t="s">
        <v>8973</v>
      </c>
      <c r="H119" s="166"/>
      <c r="I119" s="164" t="s">
        <v>9537</v>
      </c>
      <c r="J119" s="167">
        <v>39895</v>
      </c>
      <c r="K119" s="98"/>
      <c r="L119" s="96">
        <v>39902</v>
      </c>
      <c r="M119" s="97" t="s">
        <v>5064</v>
      </c>
    </row>
    <row r="120" spans="1:13" x14ac:dyDescent="0.25">
      <c r="A120" s="38">
        <v>39884</v>
      </c>
      <c r="B120" s="125">
        <v>116</v>
      </c>
      <c r="D120" s="164" t="s">
        <v>375</v>
      </c>
      <c r="E120" s="164" t="s">
        <v>8381</v>
      </c>
      <c r="F120" s="165">
        <v>4560</v>
      </c>
      <c r="G120" s="164" t="s">
        <v>10563</v>
      </c>
      <c r="H120" s="166"/>
      <c r="I120" s="164" t="s">
        <v>9537</v>
      </c>
      <c r="J120" s="167">
        <v>39892</v>
      </c>
      <c r="K120" s="98"/>
      <c r="L120" s="96">
        <v>39911</v>
      </c>
      <c r="M120" s="97" t="s">
        <v>8744</v>
      </c>
    </row>
    <row r="121" spans="1:13" x14ac:dyDescent="0.25">
      <c r="A121" s="38">
        <v>39889</v>
      </c>
      <c r="B121" s="125">
        <v>117</v>
      </c>
      <c r="D121" s="164" t="s">
        <v>3344</v>
      </c>
      <c r="E121" s="164" t="s">
        <v>5688</v>
      </c>
      <c r="F121" s="165">
        <v>4287</v>
      </c>
      <c r="G121" s="164" t="s">
        <v>3562</v>
      </c>
      <c r="H121" s="166"/>
      <c r="I121" s="164" t="s">
        <v>10247</v>
      </c>
      <c r="J121" s="167">
        <v>39889</v>
      </c>
      <c r="K121" s="98"/>
      <c r="L121" s="96">
        <v>39912</v>
      </c>
      <c r="M121" s="97" t="s">
        <v>5064</v>
      </c>
    </row>
    <row r="122" spans="1:13" x14ac:dyDescent="0.25">
      <c r="A122" s="38">
        <v>39896</v>
      </c>
      <c r="B122" s="125">
        <v>118</v>
      </c>
      <c r="D122" s="164" t="s">
        <v>5939</v>
      </c>
      <c r="E122" s="164" t="s">
        <v>8737</v>
      </c>
      <c r="F122" s="165">
        <v>4549</v>
      </c>
      <c r="G122" s="164" t="s">
        <v>3133</v>
      </c>
      <c r="H122" s="166"/>
      <c r="I122" s="164" t="s">
        <v>3140</v>
      </c>
      <c r="J122" s="167">
        <v>39909</v>
      </c>
      <c r="K122" s="98"/>
      <c r="L122" s="96">
        <v>39912</v>
      </c>
      <c r="M122" s="97" t="s">
        <v>5064</v>
      </c>
    </row>
    <row r="123" spans="1:13" x14ac:dyDescent="0.25">
      <c r="A123" s="38">
        <v>39896</v>
      </c>
      <c r="B123" s="125">
        <v>119</v>
      </c>
      <c r="D123" s="164" t="s">
        <v>3134</v>
      </c>
      <c r="E123" s="164" t="s">
        <v>8737</v>
      </c>
      <c r="F123" s="165">
        <v>4549</v>
      </c>
      <c r="G123" s="164" t="s">
        <v>3133</v>
      </c>
      <c r="H123" s="166"/>
      <c r="I123" s="164" t="s">
        <v>3140</v>
      </c>
      <c r="J123" s="167">
        <v>39909</v>
      </c>
      <c r="K123" s="98"/>
      <c r="L123" s="96">
        <v>39912</v>
      </c>
      <c r="M123" s="97" t="s">
        <v>5064</v>
      </c>
    </row>
    <row r="124" spans="1:13" x14ac:dyDescent="0.25">
      <c r="A124" s="101">
        <v>39896</v>
      </c>
      <c r="B124" s="125">
        <v>120</v>
      </c>
      <c r="D124" s="164" t="s">
        <v>3135</v>
      </c>
      <c r="E124" s="164" t="s">
        <v>4761</v>
      </c>
      <c r="F124" s="165">
        <v>4568</v>
      </c>
      <c r="G124" s="164" t="s">
        <v>3136</v>
      </c>
      <c r="H124" s="166"/>
      <c r="I124" s="164" t="s">
        <v>2260</v>
      </c>
      <c r="J124" s="167">
        <v>39896</v>
      </c>
      <c r="K124" s="98"/>
      <c r="L124" s="96">
        <v>39912</v>
      </c>
      <c r="M124" s="97" t="s">
        <v>5064</v>
      </c>
    </row>
    <row r="125" spans="1:13" x14ac:dyDescent="0.25">
      <c r="A125" s="38">
        <v>39903</v>
      </c>
      <c r="B125" s="125">
        <v>121</v>
      </c>
      <c r="D125" s="164" t="s">
        <v>2261</v>
      </c>
      <c r="E125" s="164" t="s">
        <v>3722</v>
      </c>
      <c r="F125" s="165">
        <v>4402</v>
      </c>
      <c r="G125" s="164" t="s">
        <v>2976</v>
      </c>
      <c r="H125" s="166"/>
      <c r="I125" s="164" t="s">
        <v>8739</v>
      </c>
      <c r="J125" s="167">
        <v>39904</v>
      </c>
      <c r="K125" s="98"/>
      <c r="L125" s="96">
        <v>39912</v>
      </c>
      <c r="M125" s="97" t="s">
        <v>5064</v>
      </c>
    </row>
    <row r="126" spans="1:13" x14ac:dyDescent="0.25">
      <c r="A126" s="102">
        <v>39903</v>
      </c>
      <c r="B126" s="125">
        <v>122</v>
      </c>
      <c r="D126" s="166" t="s">
        <v>10195</v>
      </c>
      <c r="E126" s="166" t="s">
        <v>8737</v>
      </c>
      <c r="F126" s="169">
        <v>4549</v>
      </c>
      <c r="G126" s="166" t="s">
        <v>10196</v>
      </c>
      <c r="H126" s="166"/>
      <c r="I126" s="164" t="s">
        <v>9537</v>
      </c>
      <c r="J126" s="167">
        <v>39909</v>
      </c>
      <c r="K126" s="98"/>
      <c r="L126" s="96">
        <v>39912</v>
      </c>
      <c r="M126" s="97" t="s">
        <v>5064</v>
      </c>
    </row>
    <row r="127" spans="1:13" x14ac:dyDescent="0.25">
      <c r="A127" s="38">
        <v>39903</v>
      </c>
      <c r="B127" s="125">
        <v>123</v>
      </c>
      <c r="D127" s="164" t="s">
        <v>5526</v>
      </c>
      <c r="E127" s="164" t="s">
        <v>8737</v>
      </c>
      <c r="F127" s="165">
        <v>4549</v>
      </c>
      <c r="G127" s="164" t="s">
        <v>5527</v>
      </c>
      <c r="H127" s="166"/>
      <c r="I127" s="164" t="s">
        <v>9537</v>
      </c>
      <c r="J127" s="167">
        <v>39909</v>
      </c>
      <c r="K127" s="98"/>
      <c r="L127" s="96">
        <v>39916</v>
      </c>
      <c r="M127" s="97" t="s">
        <v>5064</v>
      </c>
    </row>
    <row r="128" spans="1:13" x14ac:dyDescent="0.25">
      <c r="A128" s="38">
        <v>39904</v>
      </c>
      <c r="B128" s="125">
        <v>124</v>
      </c>
      <c r="D128" s="164" t="s">
        <v>6731</v>
      </c>
      <c r="E128" s="164" t="s">
        <v>6732</v>
      </c>
      <c r="F128" s="165">
        <v>4515</v>
      </c>
      <c r="G128" s="164" t="s">
        <v>6733</v>
      </c>
      <c r="H128" s="166"/>
      <c r="I128" s="164" t="s">
        <v>9113</v>
      </c>
      <c r="J128" s="167">
        <v>39909</v>
      </c>
      <c r="K128" s="98"/>
      <c r="L128" s="96">
        <v>39916</v>
      </c>
      <c r="M128" s="97" t="s">
        <v>8744</v>
      </c>
    </row>
    <row r="129" spans="1:13" x14ac:dyDescent="0.25">
      <c r="A129" s="38">
        <v>39905</v>
      </c>
      <c r="B129" s="125">
        <v>125</v>
      </c>
      <c r="D129" s="164" t="s">
        <v>9690</v>
      </c>
      <c r="E129" s="164" t="s">
        <v>3364</v>
      </c>
      <c r="F129" s="165">
        <v>4624</v>
      </c>
      <c r="G129" s="164" t="s">
        <v>4692</v>
      </c>
      <c r="H129" s="166"/>
      <c r="I129" s="164" t="s">
        <v>9537</v>
      </c>
      <c r="J129" s="167">
        <v>39920</v>
      </c>
      <c r="K129" s="98"/>
      <c r="L129" s="96">
        <v>39918</v>
      </c>
      <c r="M129" s="97" t="s">
        <v>5064</v>
      </c>
    </row>
    <row r="130" spans="1:13" x14ac:dyDescent="0.25">
      <c r="A130" s="38">
        <v>39906</v>
      </c>
      <c r="B130" s="125">
        <v>126</v>
      </c>
      <c r="D130" s="164" t="s">
        <v>5799</v>
      </c>
      <c r="E130" s="164" t="s">
        <v>5387</v>
      </c>
      <c r="F130" s="165">
        <v>4602</v>
      </c>
      <c r="G130" s="164" t="s">
        <v>5388</v>
      </c>
      <c r="H130" s="166"/>
      <c r="I130" s="164" t="s">
        <v>9537</v>
      </c>
      <c r="J130" s="167">
        <v>39909</v>
      </c>
      <c r="K130" s="98"/>
      <c r="L130" s="96">
        <v>39918</v>
      </c>
      <c r="M130" s="97" t="s">
        <v>8744</v>
      </c>
    </row>
    <row r="131" spans="1:13" x14ac:dyDescent="0.25">
      <c r="A131" s="101">
        <v>39906</v>
      </c>
      <c r="B131" s="125">
        <v>127</v>
      </c>
      <c r="D131" s="164" t="s">
        <v>5389</v>
      </c>
      <c r="E131" s="164" t="s">
        <v>8737</v>
      </c>
      <c r="F131" s="165">
        <v>4549</v>
      </c>
      <c r="G131" s="164" t="s">
        <v>8705</v>
      </c>
      <c r="H131" s="166"/>
      <c r="I131" s="164" t="s">
        <v>8739</v>
      </c>
      <c r="J131" s="167">
        <v>39911</v>
      </c>
      <c r="K131" s="98"/>
      <c r="L131" s="96">
        <v>39925</v>
      </c>
      <c r="M131" s="97" t="s">
        <v>5064</v>
      </c>
    </row>
    <row r="132" spans="1:13" x14ac:dyDescent="0.25">
      <c r="A132" s="101">
        <v>39909</v>
      </c>
      <c r="B132" s="125">
        <v>128</v>
      </c>
      <c r="D132" s="164" t="s">
        <v>3527</v>
      </c>
      <c r="E132" s="164" t="s">
        <v>8381</v>
      </c>
      <c r="F132" s="165">
        <v>4560</v>
      </c>
      <c r="G132" s="164" t="s">
        <v>3682</v>
      </c>
      <c r="H132" s="166"/>
      <c r="I132" s="164" t="s">
        <v>9113</v>
      </c>
      <c r="J132" s="167">
        <v>39913</v>
      </c>
      <c r="K132" s="98"/>
      <c r="L132" s="96">
        <v>39925</v>
      </c>
      <c r="M132" s="97" t="s">
        <v>8744</v>
      </c>
    </row>
    <row r="133" spans="1:13" x14ac:dyDescent="0.25">
      <c r="A133" s="38">
        <v>39910</v>
      </c>
      <c r="B133" s="125">
        <v>129</v>
      </c>
      <c r="D133" s="164" t="s">
        <v>8455</v>
      </c>
      <c r="E133" s="164" t="s">
        <v>8456</v>
      </c>
      <c r="F133" s="165">
        <v>4495</v>
      </c>
      <c r="G133" s="164" t="s">
        <v>1624</v>
      </c>
      <c r="H133" s="166"/>
      <c r="I133" s="164" t="s">
        <v>8739</v>
      </c>
      <c r="J133" s="167">
        <v>39910</v>
      </c>
      <c r="K133" s="98"/>
      <c r="L133" s="96">
        <v>39925</v>
      </c>
      <c r="M133" s="97" t="s">
        <v>5064</v>
      </c>
    </row>
    <row r="134" spans="1:13" x14ac:dyDescent="0.25">
      <c r="A134" s="38">
        <v>39910</v>
      </c>
      <c r="B134" s="125">
        <v>130</v>
      </c>
      <c r="D134" s="164" t="s">
        <v>5939</v>
      </c>
      <c r="E134" s="164" t="s">
        <v>8737</v>
      </c>
      <c r="F134" s="165">
        <v>4549</v>
      </c>
      <c r="G134" s="164" t="s">
        <v>1625</v>
      </c>
      <c r="H134" s="166"/>
      <c r="I134" s="164" t="s">
        <v>3140</v>
      </c>
      <c r="J134" s="167">
        <v>39918</v>
      </c>
      <c r="K134" s="98"/>
      <c r="L134" s="96">
        <v>39927</v>
      </c>
      <c r="M134" s="97" t="s">
        <v>5064</v>
      </c>
    </row>
    <row r="135" spans="1:13" x14ac:dyDescent="0.25">
      <c r="A135" s="38">
        <v>39910</v>
      </c>
      <c r="B135" s="125">
        <v>131</v>
      </c>
      <c r="D135" s="164" t="s">
        <v>1587</v>
      </c>
      <c r="E135" s="164" t="s">
        <v>1587</v>
      </c>
      <c r="F135" s="165" t="s">
        <v>1587</v>
      </c>
      <c r="G135" s="164" t="s">
        <v>1587</v>
      </c>
      <c r="H135" s="166"/>
      <c r="I135" s="164" t="s">
        <v>1587</v>
      </c>
      <c r="J135" s="167" t="s">
        <v>800</v>
      </c>
      <c r="K135" s="98"/>
      <c r="L135" s="96">
        <v>39927</v>
      </c>
      <c r="M135" s="97" t="s">
        <v>5064</v>
      </c>
    </row>
    <row r="136" spans="1:13" x14ac:dyDescent="0.25">
      <c r="A136" s="38">
        <v>39911</v>
      </c>
      <c r="B136" s="125">
        <v>132</v>
      </c>
      <c r="D136" s="164" t="s">
        <v>8903</v>
      </c>
      <c r="E136" s="164" t="s">
        <v>8381</v>
      </c>
      <c r="F136" s="165">
        <v>4560</v>
      </c>
      <c r="G136" s="164" t="s">
        <v>8738</v>
      </c>
      <c r="H136" s="166"/>
      <c r="I136" s="164" t="s">
        <v>8739</v>
      </c>
      <c r="J136" s="167">
        <v>39919</v>
      </c>
      <c r="K136" s="98"/>
      <c r="L136" s="96">
        <v>39931</v>
      </c>
      <c r="M136" s="97" t="s">
        <v>5064</v>
      </c>
    </row>
    <row r="137" spans="1:13" x14ac:dyDescent="0.25">
      <c r="A137" s="38">
        <v>39913</v>
      </c>
      <c r="B137" s="125">
        <v>133</v>
      </c>
      <c r="D137" s="164" t="s">
        <v>8904</v>
      </c>
      <c r="E137" s="164" t="s">
        <v>3364</v>
      </c>
      <c r="F137" s="165">
        <v>4624</v>
      </c>
      <c r="G137" s="164" t="s">
        <v>2633</v>
      </c>
      <c r="H137" s="166"/>
      <c r="I137" s="164" t="s">
        <v>9113</v>
      </c>
      <c r="J137" s="167">
        <v>39920</v>
      </c>
      <c r="K137" s="98"/>
      <c r="L137" s="96">
        <v>39932</v>
      </c>
      <c r="M137" s="97" t="s">
        <v>5064</v>
      </c>
    </row>
    <row r="138" spans="1:13" x14ac:dyDescent="0.25">
      <c r="A138" s="38">
        <v>39913</v>
      </c>
      <c r="B138" s="125">
        <v>134</v>
      </c>
      <c r="D138" s="164" t="s">
        <v>5012</v>
      </c>
      <c r="E138" s="164" t="s">
        <v>8381</v>
      </c>
      <c r="F138" s="165">
        <v>4560</v>
      </c>
      <c r="G138" s="164" t="s">
        <v>10419</v>
      </c>
      <c r="H138" s="166"/>
      <c r="I138" s="164" t="s">
        <v>9537</v>
      </c>
      <c r="J138" s="167">
        <v>39919</v>
      </c>
      <c r="K138" s="98"/>
      <c r="L138" s="96">
        <v>39932</v>
      </c>
      <c r="M138" s="97" t="s">
        <v>5064</v>
      </c>
    </row>
    <row r="139" spans="1:13" x14ac:dyDescent="0.25">
      <c r="A139" s="38">
        <v>39913</v>
      </c>
      <c r="B139" s="125">
        <v>135</v>
      </c>
      <c r="D139" s="164" t="s">
        <v>7406</v>
      </c>
      <c r="E139" s="164" t="s">
        <v>10044</v>
      </c>
      <c r="F139" s="165">
        <v>1</v>
      </c>
      <c r="G139" s="164" t="s">
        <v>10032</v>
      </c>
      <c r="H139" s="166"/>
      <c r="I139" s="164" t="s">
        <v>8739</v>
      </c>
      <c r="J139" s="167">
        <v>39913</v>
      </c>
      <c r="K139" s="98"/>
      <c r="L139" s="96">
        <v>39932</v>
      </c>
      <c r="M139" s="97" t="s">
        <v>5064</v>
      </c>
    </row>
    <row r="140" spans="1:13" x14ac:dyDescent="0.25">
      <c r="A140" s="38">
        <v>39913</v>
      </c>
      <c r="B140" s="125">
        <v>136</v>
      </c>
      <c r="D140" s="164" t="s">
        <v>7433</v>
      </c>
      <c r="E140" s="164" t="s">
        <v>9268</v>
      </c>
      <c r="F140" s="165">
        <v>1</v>
      </c>
      <c r="G140" s="164" t="s">
        <v>1591</v>
      </c>
      <c r="H140" s="166"/>
      <c r="I140" s="164" t="s">
        <v>8739</v>
      </c>
      <c r="J140" s="167">
        <v>39918</v>
      </c>
      <c r="K140" s="98"/>
      <c r="L140" s="96">
        <v>39932</v>
      </c>
      <c r="M140" s="97" t="s">
        <v>5064</v>
      </c>
    </row>
    <row r="141" spans="1:13" x14ac:dyDescent="0.25">
      <c r="A141" s="38">
        <v>39916</v>
      </c>
      <c r="B141" s="125">
        <v>137</v>
      </c>
      <c r="D141" s="164" t="s">
        <v>7475</v>
      </c>
      <c r="E141" s="164" t="s">
        <v>3364</v>
      </c>
      <c r="F141" s="165">
        <v>4624</v>
      </c>
      <c r="G141" s="164" t="s">
        <v>10871</v>
      </c>
      <c r="H141" s="166"/>
      <c r="I141" s="164" t="s">
        <v>9537</v>
      </c>
      <c r="J141" s="167">
        <v>39919</v>
      </c>
      <c r="K141" s="98"/>
      <c r="L141" s="96">
        <v>39933</v>
      </c>
      <c r="M141" s="97" t="s">
        <v>5064</v>
      </c>
    </row>
    <row r="142" spans="1:13" x14ac:dyDescent="0.25">
      <c r="B142" s="125">
        <v>138</v>
      </c>
      <c r="D142" s="164"/>
      <c r="E142" s="164"/>
      <c r="F142" s="165"/>
      <c r="G142" s="164"/>
      <c r="H142" s="166"/>
      <c r="I142" s="164"/>
      <c r="J142" s="167" t="s">
        <v>800</v>
      </c>
      <c r="K142" s="98"/>
      <c r="L142" s="96">
        <v>39938</v>
      </c>
      <c r="M142" s="97" t="s">
        <v>5064</v>
      </c>
    </row>
    <row r="143" spans="1:13" x14ac:dyDescent="0.25">
      <c r="A143" s="38">
        <v>39917</v>
      </c>
      <c r="B143" s="125">
        <v>139</v>
      </c>
      <c r="D143" s="164" t="s">
        <v>5834</v>
      </c>
      <c r="E143" s="164" t="s">
        <v>8737</v>
      </c>
      <c r="F143" s="165">
        <v>4549</v>
      </c>
      <c r="G143" s="164" t="s">
        <v>6509</v>
      </c>
      <c r="H143" s="166"/>
      <c r="I143" s="164" t="s">
        <v>9537</v>
      </c>
      <c r="J143" s="167">
        <v>39925</v>
      </c>
      <c r="K143" s="98"/>
      <c r="L143" s="96">
        <v>39938</v>
      </c>
      <c r="M143" s="97" t="s">
        <v>5064</v>
      </c>
    </row>
    <row r="144" spans="1:13" x14ac:dyDescent="0.25">
      <c r="A144" s="38">
        <v>39918</v>
      </c>
      <c r="B144" s="125">
        <v>140</v>
      </c>
      <c r="D144" s="164" t="s">
        <v>1155</v>
      </c>
      <c r="E144" s="164" t="s">
        <v>1156</v>
      </c>
      <c r="F144" s="165">
        <v>4653</v>
      </c>
      <c r="G144" s="164" t="s">
        <v>3428</v>
      </c>
      <c r="H144" s="166"/>
      <c r="I144" s="164" t="s">
        <v>10247</v>
      </c>
      <c r="J144" s="167">
        <v>39925</v>
      </c>
      <c r="K144" s="98"/>
      <c r="L144" s="96">
        <v>39938</v>
      </c>
      <c r="M144" s="97" t="s">
        <v>5064</v>
      </c>
    </row>
    <row r="145" spans="1:13" x14ac:dyDescent="0.25">
      <c r="A145" s="38">
        <v>39918</v>
      </c>
      <c r="B145" s="125">
        <v>141</v>
      </c>
      <c r="D145" s="164" t="s">
        <v>6616</v>
      </c>
      <c r="E145" s="164" t="s">
        <v>8737</v>
      </c>
      <c r="F145" s="165">
        <v>4549</v>
      </c>
      <c r="G145" s="164" t="s">
        <v>7953</v>
      </c>
      <c r="H145" s="166"/>
      <c r="I145" s="164" t="s">
        <v>9537</v>
      </c>
      <c r="J145" s="167">
        <v>39932</v>
      </c>
      <c r="K145" s="98"/>
      <c r="L145" s="96">
        <v>39938</v>
      </c>
      <c r="M145" s="97" t="s">
        <v>5064</v>
      </c>
    </row>
    <row r="146" spans="1:13" x14ac:dyDescent="0.25">
      <c r="A146" s="38">
        <v>39918</v>
      </c>
      <c r="B146" s="125">
        <v>142</v>
      </c>
      <c r="D146" s="164" t="s">
        <v>7954</v>
      </c>
      <c r="E146" s="164" t="s">
        <v>7161</v>
      </c>
      <c r="F146" s="165">
        <v>4343</v>
      </c>
      <c r="G146" s="164" t="s">
        <v>6413</v>
      </c>
      <c r="H146" s="166"/>
      <c r="I146" s="164" t="s">
        <v>5129</v>
      </c>
      <c r="J146" s="167">
        <v>39919</v>
      </c>
      <c r="K146" s="98"/>
      <c r="L146" s="96">
        <v>39938</v>
      </c>
      <c r="M146" s="97" t="s">
        <v>5064</v>
      </c>
    </row>
    <row r="147" spans="1:13" x14ac:dyDescent="0.25">
      <c r="A147" s="38">
        <v>39923</v>
      </c>
      <c r="B147" s="125">
        <v>143</v>
      </c>
      <c r="D147" s="164" t="s">
        <v>1754</v>
      </c>
      <c r="E147" s="164" t="s">
        <v>8381</v>
      </c>
      <c r="F147" s="165">
        <v>4560</v>
      </c>
      <c r="G147" s="164" t="s">
        <v>10246</v>
      </c>
      <c r="H147" s="166"/>
      <c r="I147" s="164" t="s">
        <v>8739</v>
      </c>
      <c r="J147" s="167">
        <v>39932</v>
      </c>
      <c r="K147" s="98"/>
      <c r="L147" s="96">
        <v>39940</v>
      </c>
      <c r="M147" s="97" t="s">
        <v>5064</v>
      </c>
    </row>
    <row r="148" spans="1:13" x14ac:dyDescent="0.25">
      <c r="A148" s="38">
        <v>39923</v>
      </c>
      <c r="B148" s="125">
        <v>144</v>
      </c>
      <c r="D148" s="164" t="s">
        <v>7631</v>
      </c>
      <c r="E148" s="164" t="s">
        <v>8381</v>
      </c>
      <c r="F148" s="165">
        <v>4560</v>
      </c>
      <c r="G148" s="164" t="s">
        <v>6690</v>
      </c>
      <c r="H148" s="166"/>
      <c r="I148" s="164" t="s">
        <v>9537</v>
      </c>
      <c r="J148" s="167">
        <v>39932</v>
      </c>
      <c r="K148" s="98"/>
      <c r="L148" s="96">
        <v>39951</v>
      </c>
      <c r="M148" s="97" t="s">
        <v>6691</v>
      </c>
    </row>
    <row r="149" spans="1:13" x14ac:dyDescent="0.25">
      <c r="A149" s="38">
        <v>39924</v>
      </c>
      <c r="B149" s="125">
        <v>145</v>
      </c>
      <c r="D149" s="164" t="s">
        <v>7920</v>
      </c>
      <c r="E149" s="164" t="s">
        <v>8381</v>
      </c>
      <c r="F149" s="165">
        <v>4560</v>
      </c>
      <c r="G149" s="164" t="s">
        <v>1624</v>
      </c>
      <c r="H149" s="166"/>
      <c r="I149" s="164" t="s">
        <v>5129</v>
      </c>
      <c r="J149" s="167">
        <v>39948</v>
      </c>
      <c r="K149" s="98"/>
      <c r="L149" s="96">
        <v>39951</v>
      </c>
      <c r="M149" s="97" t="s">
        <v>6691</v>
      </c>
    </row>
    <row r="150" spans="1:13" x14ac:dyDescent="0.25">
      <c r="A150" s="38">
        <v>39925</v>
      </c>
      <c r="B150" s="125">
        <v>146</v>
      </c>
      <c r="D150" s="164" t="s">
        <v>4995</v>
      </c>
      <c r="E150" s="164" t="s">
        <v>4761</v>
      </c>
      <c r="F150" s="165">
        <v>4568</v>
      </c>
      <c r="G150" s="164" t="s">
        <v>7263</v>
      </c>
      <c r="H150" s="166"/>
      <c r="I150" s="164" t="s">
        <v>9537</v>
      </c>
      <c r="J150" s="167">
        <v>39930</v>
      </c>
      <c r="K150" s="98"/>
      <c r="L150" s="96">
        <v>39951</v>
      </c>
      <c r="M150" s="97" t="s">
        <v>6691</v>
      </c>
    </row>
    <row r="151" spans="1:13" x14ac:dyDescent="0.25">
      <c r="A151" s="38">
        <v>39930</v>
      </c>
      <c r="B151" s="125">
        <v>147</v>
      </c>
      <c r="D151" s="164" t="s">
        <v>7264</v>
      </c>
      <c r="E151" s="164" t="s">
        <v>4851</v>
      </c>
      <c r="F151" s="165" t="s">
        <v>4852</v>
      </c>
      <c r="G151" s="164">
        <v>1</v>
      </c>
      <c r="H151" s="166"/>
      <c r="I151" s="164" t="s">
        <v>8739</v>
      </c>
      <c r="J151" s="167">
        <v>39932</v>
      </c>
      <c r="K151" s="98"/>
      <c r="L151" s="96">
        <v>39951</v>
      </c>
      <c r="M151" s="97" t="s">
        <v>6691</v>
      </c>
    </row>
    <row r="152" spans="1:13" x14ac:dyDescent="0.25">
      <c r="A152" s="38">
        <v>39931</v>
      </c>
      <c r="B152" s="125">
        <v>148</v>
      </c>
      <c r="D152" s="164" t="s">
        <v>4853</v>
      </c>
      <c r="E152" s="164" t="s">
        <v>1411</v>
      </c>
      <c r="F152" s="165">
        <v>4688</v>
      </c>
      <c r="G152" s="164" t="s">
        <v>1412</v>
      </c>
      <c r="H152" s="166"/>
      <c r="I152" s="164" t="s">
        <v>8739</v>
      </c>
      <c r="J152" s="167">
        <v>39938</v>
      </c>
      <c r="K152" s="98"/>
      <c r="L152" s="96">
        <v>39952</v>
      </c>
      <c r="M152" s="97" t="s">
        <v>6691</v>
      </c>
    </row>
    <row r="153" spans="1:13" x14ac:dyDescent="0.25">
      <c r="A153" s="38">
        <v>39933</v>
      </c>
      <c r="B153" s="125">
        <v>149</v>
      </c>
      <c r="D153" s="164" t="s">
        <v>1155</v>
      </c>
      <c r="E153" s="164" t="s">
        <v>1156</v>
      </c>
      <c r="F153" s="165">
        <v>4653</v>
      </c>
      <c r="G153" s="164" t="s">
        <v>8874</v>
      </c>
      <c r="H153" s="166"/>
      <c r="I153" s="164" t="s">
        <v>8739</v>
      </c>
      <c r="J153" s="167">
        <v>39933</v>
      </c>
      <c r="K153" s="98"/>
      <c r="L153" s="96">
        <v>39954</v>
      </c>
      <c r="M153" s="97" t="s">
        <v>5064</v>
      </c>
    </row>
    <row r="154" spans="1:13" x14ac:dyDescent="0.25">
      <c r="A154" s="38">
        <v>39934</v>
      </c>
      <c r="B154" s="125">
        <v>150</v>
      </c>
      <c r="D154" s="164" t="s">
        <v>10575</v>
      </c>
      <c r="E154" s="164" t="s">
        <v>3364</v>
      </c>
      <c r="F154" s="165">
        <v>4624</v>
      </c>
      <c r="G154" s="164" t="s">
        <v>7413</v>
      </c>
      <c r="H154" s="166"/>
      <c r="I154" s="164" t="s">
        <v>7324</v>
      </c>
      <c r="J154" s="167">
        <v>39945</v>
      </c>
      <c r="K154" s="98"/>
      <c r="L154" s="96">
        <v>39954</v>
      </c>
      <c r="M154" s="97" t="s">
        <v>5064</v>
      </c>
    </row>
    <row r="155" spans="1:13" x14ac:dyDescent="0.25">
      <c r="A155" s="38">
        <v>39934</v>
      </c>
      <c r="B155" s="125">
        <v>151</v>
      </c>
      <c r="D155" s="164" t="s">
        <v>7631</v>
      </c>
      <c r="E155" s="164" t="s">
        <v>8737</v>
      </c>
      <c r="F155" s="165">
        <v>4549</v>
      </c>
      <c r="G155" s="164" t="s">
        <v>4686</v>
      </c>
      <c r="H155" s="166"/>
      <c r="I155" s="164" t="s">
        <v>9537</v>
      </c>
      <c r="J155" s="167">
        <v>39945</v>
      </c>
      <c r="K155" s="98"/>
      <c r="L155" s="96">
        <v>39954</v>
      </c>
    </row>
    <row r="156" spans="1:13" x14ac:dyDescent="0.25">
      <c r="A156" s="38">
        <v>39938</v>
      </c>
      <c r="B156" s="125">
        <v>152</v>
      </c>
      <c r="D156" s="164" t="s">
        <v>4687</v>
      </c>
      <c r="E156" s="164" t="s">
        <v>8737</v>
      </c>
      <c r="F156" s="165">
        <v>4549</v>
      </c>
      <c r="G156" s="164" t="s">
        <v>8228</v>
      </c>
      <c r="H156" s="166"/>
      <c r="I156" s="164" t="s">
        <v>7324</v>
      </c>
      <c r="J156" s="167">
        <v>39951</v>
      </c>
      <c r="K156" s="98"/>
      <c r="L156" s="96">
        <v>39959</v>
      </c>
      <c r="M156" s="97" t="s">
        <v>6691</v>
      </c>
    </row>
    <row r="157" spans="1:13" x14ac:dyDescent="0.25">
      <c r="A157" s="38">
        <v>39940</v>
      </c>
      <c r="B157" s="125">
        <v>153</v>
      </c>
      <c r="D157" s="164" t="s">
        <v>7631</v>
      </c>
      <c r="E157" s="164" t="s">
        <v>8381</v>
      </c>
      <c r="F157" s="165">
        <v>4560</v>
      </c>
      <c r="G157" s="164" t="s">
        <v>1587</v>
      </c>
      <c r="H157" s="166"/>
      <c r="I157" s="164" t="s">
        <v>9537</v>
      </c>
      <c r="J157" s="167">
        <v>39946</v>
      </c>
      <c r="K157" s="98"/>
      <c r="L157" s="96">
        <v>39960</v>
      </c>
      <c r="M157" s="97" t="s">
        <v>8229</v>
      </c>
    </row>
    <row r="158" spans="1:13" x14ac:dyDescent="0.25">
      <c r="A158" s="101">
        <v>39940</v>
      </c>
      <c r="B158" s="125">
        <v>154</v>
      </c>
      <c r="D158" s="164" t="s">
        <v>7890</v>
      </c>
      <c r="E158" s="164" t="s">
        <v>7891</v>
      </c>
      <c r="F158" s="165">
        <v>4557</v>
      </c>
      <c r="G158" s="164" t="s">
        <v>7892</v>
      </c>
      <c r="H158" s="166"/>
      <c r="I158" s="164" t="s">
        <v>8739</v>
      </c>
      <c r="J158" s="167">
        <v>39946</v>
      </c>
      <c r="K158" s="98"/>
      <c r="L158" s="96">
        <v>39960</v>
      </c>
      <c r="M158" s="97" t="s">
        <v>6691</v>
      </c>
    </row>
    <row r="159" spans="1:13" x14ac:dyDescent="0.25">
      <c r="A159" s="38">
        <v>39940</v>
      </c>
      <c r="B159" s="125">
        <v>155</v>
      </c>
      <c r="D159" s="164" t="s">
        <v>7893</v>
      </c>
      <c r="E159" s="164" t="s">
        <v>8381</v>
      </c>
      <c r="F159" s="165">
        <v>4560</v>
      </c>
      <c r="G159" s="164" t="s">
        <v>7894</v>
      </c>
      <c r="H159" s="166"/>
      <c r="I159" s="164" t="s">
        <v>7324</v>
      </c>
      <c r="J159" s="167">
        <v>39955</v>
      </c>
      <c r="K159" s="98"/>
      <c r="L159" s="96">
        <v>39960</v>
      </c>
    </row>
    <row r="160" spans="1:13" x14ac:dyDescent="0.25">
      <c r="A160" s="38">
        <v>39940</v>
      </c>
      <c r="B160" s="125">
        <v>156</v>
      </c>
      <c r="D160" s="164" t="s">
        <v>7895</v>
      </c>
      <c r="E160" s="164" t="s">
        <v>3364</v>
      </c>
      <c r="F160" s="165">
        <v>4624</v>
      </c>
      <c r="G160" s="164" t="s">
        <v>7896</v>
      </c>
      <c r="H160" s="166"/>
      <c r="I160" s="164" t="s">
        <v>9537</v>
      </c>
      <c r="J160" s="167">
        <v>39954</v>
      </c>
      <c r="K160" s="98"/>
      <c r="L160" s="96">
        <v>39960</v>
      </c>
      <c r="M160" s="97" t="s">
        <v>6691</v>
      </c>
    </row>
    <row r="161" spans="1:14" x14ac:dyDescent="0.25">
      <c r="A161" s="38">
        <v>39941</v>
      </c>
      <c r="B161" s="125">
        <v>157</v>
      </c>
      <c r="D161" s="164" t="s">
        <v>9410</v>
      </c>
      <c r="E161" s="164" t="s">
        <v>6732</v>
      </c>
      <c r="F161" s="165">
        <v>4515</v>
      </c>
      <c r="G161" s="164" t="s">
        <v>10095</v>
      </c>
      <c r="H161" s="166"/>
      <c r="I161" s="164" t="s">
        <v>9113</v>
      </c>
      <c r="J161" s="167">
        <v>39960</v>
      </c>
      <c r="K161" s="98"/>
      <c r="L161" s="96">
        <v>39961</v>
      </c>
      <c r="M161" s="97" t="s">
        <v>6691</v>
      </c>
    </row>
    <row r="162" spans="1:14" x14ac:dyDescent="0.25">
      <c r="A162" s="38">
        <v>39945</v>
      </c>
      <c r="B162" s="125">
        <v>158</v>
      </c>
      <c r="D162" s="164" t="s">
        <v>9742</v>
      </c>
      <c r="E162" s="164" t="s">
        <v>8381</v>
      </c>
      <c r="F162" s="165">
        <v>4560</v>
      </c>
      <c r="G162" s="164" t="s">
        <v>1624</v>
      </c>
      <c r="H162" s="166"/>
      <c r="I162" s="164" t="s">
        <v>5129</v>
      </c>
      <c r="J162" s="167">
        <v>39948</v>
      </c>
      <c r="K162" s="98"/>
      <c r="L162" s="96">
        <v>39961</v>
      </c>
      <c r="M162" s="97" t="s">
        <v>6691</v>
      </c>
    </row>
    <row r="163" spans="1:14" x14ac:dyDescent="0.25">
      <c r="A163" s="38">
        <v>39945</v>
      </c>
      <c r="B163" s="125">
        <v>159</v>
      </c>
      <c r="D163" s="164" t="s">
        <v>9743</v>
      </c>
      <c r="E163" s="164" t="s">
        <v>8381</v>
      </c>
      <c r="F163" s="165">
        <v>4560</v>
      </c>
      <c r="G163" s="164" t="s">
        <v>1624</v>
      </c>
      <c r="H163" s="166"/>
      <c r="I163" s="164" t="s">
        <v>5129</v>
      </c>
      <c r="J163" s="167">
        <v>39955</v>
      </c>
      <c r="K163" s="98"/>
      <c r="L163" s="96">
        <v>39961</v>
      </c>
      <c r="M163" s="97" t="s">
        <v>6691</v>
      </c>
    </row>
    <row r="164" spans="1:14" x14ac:dyDescent="0.25">
      <c r="A164" s="38" t="s">
        <v>8674</v>
      </c>
      <c r="B164" s="125">
        <v>160</v>
      </c>
      <c r="D164" s="164" t="s">
        <v>5504</v>
      </c>
      <c r="E164" s="164" t="s">
        <v>3364</v>
      </c>
      <c r="F164" s="165">
        <v>4624</v>
      </c>
      <c r="G164" s="164" t="s">
        <v>5191</v>
      </c>
      <c r="H164" s="166"/>
      <c r="I164" s="164" t="s">
        <v>10247</v>
      </c>
      <c r="J164" s="167">
        <v>39946</v>
      </c>
      <c r="K164" s="98"/>
      <c r="L164" s="96">
        <v>39965</v>
      </c>
      <c r="M164" s="97" t="s">
        <v>5064</v>
      </c>
      <c r="N164" s="103"/>
    </row>
    <row r="165" spans="1:14" x14ac:dyDescent="0.25">
      <c r="A165" s="38">
        <v>39946</v>
      </c>
      <c r="B165" s="125">
        <v>161</v>
      </c>
      <c r="D165" s="164" t="s">
        <v>5192</v>
      </c>
      <c r="E165" s="164" t="s">
        <v>1396</v>
      </c>
      <c r="F165" s="165">
        <v>4479</v>
      </c>
      <c r="G165" s="164" t="s">
        <v>10731</v>
      </c>
      <c r="H165" s="166"/>
      <c r="I165" s="164" t="s">
        <v>10247</v>
      </c>
      <c r="J165" s="167">
        <v>39951</v>
      </c>
      <c r="K165" s="98"/>
      <c r="L165" s="96">
        <v>39965</v>
      </c>
      <c r="M165" s="97" t="s">
        <v>6691</v>
      </c>
    </row>
    <row r="166" spans="1:14" x14ac:dyDescent="0.25">
      <c r="B166" s="125">
        <v>162</v>
      </c>
      <c r="D166" s="164"/>
      <c r="E166" s="164"/>
      <c r="F166" s="165"/>
      <c r="G166" s="164"/>
      <c r="H166" s="166"/>
      <c r="I166" s="164"/>
      <c r="J166" s="167" t="s">
        <v>800</v>
      </c>
      <c r="K166" s="98"/>
      <c r="L166" s="96">
        <v>39965</v>
      </c>
      <c r="M166" s="97" t="s">
        <v>6691</v>
      </c>
      <c r="N166" s="104" t="s">
        <v>4422</v>
      </c>
    </row>
    <row r="167" spans="1:14" x14ac:dyDescent="0.25">
      <c r="A167" s="38">
        <v>39947</v>
      </c>
      <c r="B167" s="125">
        <v>163</v>
      </c>
      <c r="D167" s="164" t="s">
        <v>4423</v>
      </c>
      <c r="E167" s="164" t="s">
        <v>8381</v>
      </c>
      <c r="F167" s="165">
        <v>4560</v>
      </c>
      <c r="G167" s="164" t="s">
        <v>4424</v>
      </c>
      <c r="H167" s="166"/>
      <c r="I167" s="164" t="s">
        <v>9537</v>
      </c>
      <c r="J167" s="167">
        <v>39955</v>
      </c>
      <c r="K167" s="98"/>
      <c r="L167" s="96">
        <v>39966</v>
      </c>
      <c r="M167" s="97" t="s">
        <v>6691</v>
      </c>
    </row>
    <row r="168" spans="1:14" x14ac:dyDescent="0.25">
      <c r="A168" s="38">
        <v>39947</v>
      </c>
      <c r="B168" s="125">
        <v>164</v>
      </c>
      <c r="D168" s="164" t="s">
        <v>4425</v>
      </c>
      <c r="E168" s="164" t="s">
        <v>3364</v>
      </c>
      <c r="F168" s="165">
        <v>4624</v>
      </c>
      <c r="G168" s="164" t="s">
        <v>10095</v>
      </c>
      <c r="H168" s="166"/>
      <c r="I168" s="164" t="s">
        <v>9113</v>
      </c>
      <c r="J168" s="167">
        <v>39966</v>
      </c>
      <c r="K168" s="98"/>
      <c r="L168" s="96">
        <v>39966</v>
      </c>
      <c r="M168" s="97" t="s">
        <v>6691</v>
      </c>
    </row>
    <row r="169" spans="1:14" x14ac:dyDescent="0.25">
      <c r="A169" s="38">
        <v>39947</v>
      </c>
      <c r="B169" s="125">
        <v>165</v>
      </c>
      <c r="D169" s="164" t="s">
        <v>4426</v>
      </c>
      <c r="E169" s="164" t="s">
        <v>3364</v>
      </c>
      <c r="F169" s="165">
        <v>4624</v>
      </c>
      <c r="G169" s="164" t="s">
        <v>10095</v>
      </c>
      <c r="H169" s="166"/>
      <c r="I169" s="164" t="s">
        <v>9113</v>
      </c>
      <c r="J169" s="167">
        <v>39966</v>
      </c>
      <c r="K169" s="98"/>
      <c r="L169" s="96">
        <v>39966</v>
      </c>
      <c r="M169" s="97" t="s">
        <v>6691</v>
      </c>
    </row>
    <row r="170" spans="1:14" x14ac:dyDescent="0.25">
      <c r="A170" s="38">
        <v>39948</v>
      </c>
      <c r="B170" s="125">
        <v>166</v>
      </c>
      <c r="D170" s="164" t="s">
        <v>7243</v>
      </c>
      <c r="E170" s="164" t="s">
        <v>8737</v>
      </c>
      <c r="F170" s="165">
        <v>4549</v>
      </c>
      <c r="G170" s="164" t="s">
        <v>2015</v>
      </c>
      <c r="H170" s="166"/>
      <c r="I170" s="164" t="s">
        <v>9537</v>
      </c>
      <c r="J170" s="167">
        <v>39954</v>
      </c>
      <c r="K170" s="98"/>
      <c r="L170" s="96">
        <v>39966</v>
      </c>
      <c r="M170" s="97" t="s">
        <v>6691</v>
      </c>
    </row>
    <row r="171" spans="1:14" ht="15.75" x14ac:dyDescent="0.25">
      <c r="A171" s="38">
        <v>39951</v>
      </c>
      <c r="B171" s="125">
        <v>167</v>
      </c>
      <c r="D171" s="172" t="s">
        <v>2016</v>
      </c>
      <c r="E171" s="173" t="s">
        <v>1156</v>
      </c>
      <c r="F171" s="174">
        <v>4563</v>
      </c>
      <c r="G171" s="164" t="s">
        <v>2017</v>
      </c>
      <c r="H171" s="166"/>
      <c r="I171" s="164" t="s">
        <v>10247</v>
      </c>
      <c r="J171" s="167">
        <v>39951</v>
      </c>
      <c r="K171" s="98"/>
      <c r="L171" s="96">
        <v>39967</v>
      </c>
      <c r="M171" s="97" t="s">
        <v>6691</v>
      </c>
    </row>
    <row r="172" spans="1:14" x14ac:dyDescent="0.25">
      <c r="A172" s="38">
        <v>39952</v>
      </c>
      <c r="B172" s="125">
        <v>168</v>
      </c>
      <c r="D172" s="164" t="s">
        <v>2018</v>
      </c>
      <c r="E172" s="164" t="s">
        <v>7344</v>
      </c>
      <c r="F172" s="165">
        <v>4741</v>
      </c>
      <c r="G172" s="164" t="s">
        <v>7345</v>
      </c>
      <c r="H172" s="166"/>
      <c r="I172" s="164" t="s">
        <v>9113</v>
      </c>
      <c r="J172" s="167">
        <v>39961</v>
      </c>
      <c r="K172" s="98"/>
      <c r="L172" s="96">
        <v>39967</v>
      </c>
      <c r="M172" s="97" t="s">
        <v>6691</v>
      </c>
    </row>
    <row r="173" spans="1:14" x14ac:dyDescent="0.25">
      <c r="A173" s="38">
        <v>39952</v>
      </c>
      <c r="B173" s="125">
        <v>169</v>
      </c>
      <c r="D173" s="164" t="s">
        <v>5571</v>
      </c>
      <c r="E173" s="164" t="s">
        <v>8381</v>
      </c>
      <c r="F173" s="165">
        <v>4560</v>
      </c>
      <c r="G173" s="164" t="s">
        <v>2953</v>
      </c>
      <c r="H173" s="166"/>
      <c r="I173" s="164" t="s">
        <v>9537</v>
      </c>
      <c r="J173" s="167">
        <v>39955</v>
      </c>
      <c r="K173" s="98"/>
      <c r="L173" s="96">
        <v>39967</v>
      </c>
      <c r="M173" s="97" t="s">
        <v>6691</v>
      </c>
    </row>
    <row r="174" spans="1:14" x14ac:dyDescent="0.25">
      <c r="A174" s="38">
        <v>39952</v>
      </c>
      <c r="B174" s="125">
        <v>170</v>
      </c>
      <c r="D174" s="164" t="s">
        <v>1463</v>
      </c>
      <c r="E174" s="164" t="s">
        <v>8381</v>
      </c>
      <c r="F174" s="165">
        <v>4560</v>
      </c>
      <c r="G174" s="164" t="s">
        <v>463</v>
      </c>
      <c r="H174" s="166"/>
      <c r="I174" s="164" t="s">
        <v>9537</v>
      </c>
      <c r="J174" s="167" t="s">
        <v>464</v>
      </c>
      <c r="K174" s="98"/>
      <c r="L174" s="96">
        <v>39968</v>
      </c>
      <c r="M174" s="97" t="s">
        <v>6691</v>
      </c>
    </row>
    <row r="175" spans="1:14" x14ac:dyDescent="0.25">
      <c r="A175" s="38">
        <v>39952</v>
      </c>
      <c r="B175" s="125">
        <v>171</v>
      </c>
      <c r="D175" s="164" t="s">
        <v>6731</v>
      </c>
      <c r="E175" s="164" t="s">
        <v>1156</v>
      </c>
      <c r="F175" s="165">
        <v>4653</v>
      </c>
      <c r="G175" s="164" t="s">
        <v>465</v>
      </c>
      <c r="H175" s="166"/>
      <c r="I175" s="164" t="s">
        <v>9113</v>
      </c>
      <c r="J175" s="167">
        <v>39955</v>
      </c>
      <c r="K175" s="98"/>
      <c r="L175" s="96">
        <v>39968</v>
      </c>
      <c r="M175" s="97" t="s">
        <v>6691</v>
      </c>
    </row>
    <row r="176" spans="1:14" x14ac:dyDescent="0.25">
      <c r="A176" s="38">
        <v>39952</v>
      </c>
      <c r="B176" s="125">
        <v>172</v>
      </c>
      <c r="D176" s="164" t="s">
        <v>6731</v>
      </c>
      <c r="E176" s="164" t="s">
        <v>1156</v>
      </c>
      <c r="F176" s="165">
        <v>4653</v>
      </c>
      <c r="G176" s="164" t="s">
        <v>1616</v>
      </c>
      <c r="H176" s="166"/>
      <c r="I176" s="164" t="s">
        <v>9113</v>
      </c>
      <c r="J176" s="167">
        <v>39955</v>
      </c>
      <c r="K176" s="98"/>
      <c r="L176" s="96">
        <v>39974</v>
      </c>
      <c r="M176" s="97" t="s">
        <v>6691</v>
      </c>
    </row>
    <row r="177" spans="1:13" x14ac:dyDescent="0.25">
      <c r="A177" s="38">
        <v>39953</v>
      </c>
      <c r="B177" s="125">
        <v>173</v>
      </c>
      <c r="D177" s="164" t="s">
        <v>5608</v>
      </c>
      <c r="E177" s="164" t="s">
        <v>1411</v>
      </c>
      <c r="F177" s="165">
        <v>4688</v>
      </c>
      <c r="G177" s="164" t="s">
        <v>5609</v>
      </c>
      <c r="H177" s="166"/>
      <c r="I177" s="164" t="s">
        <v>10247</v>
      </c>
      <c r="J177" s="167">
        <v>39961</v>
      </c>
      <c r="K177" s="98"/>
      <c r="L177" s="96">
        <v>39974</v>
      </c>
      <c r="M177" s="97" t="s">
        <v>6691</v>
      </c>
    </row>
    <row r="178" spans="1:13" x14ac:dyDescent="0.25">
      <c r="A178" s="38">
        <v>39953</v>
      </c>
      <c r="B178" s="125">
        <v>174</v>
      </c>
      <c r="D178" s="164" t="s">
        <v>7631</v>
      </c>
      <c r="E178" s="164" t="s">
        <v>8737</v>
      </c>
      <c r="F178" s="165">
        <v>4549</v>
      </c>
      <c r="G178" s="164" t="s">
        <v>9815</v>
      </c>
      <c r="H178" s="166"/>
      <c r="I178" s="164" t="s">
        <v>9537</v>
      </c>
      <c r="J178" s="167">
        <v>39954</v>
      </c>
      <c r="K178" s="98"/>
      <c r="L178" s="96">
        <v>39974</v>
      </c>
      <c r="M178" s="97" t="s">
        <v>5064</v>
      </c>
    </row>
    <row r="179" spans="1:13" x14ac:dyDescent="0.25">
      <c r="A179" s="38">
        <v>39954</v>
      </c>
      <c r="B179" s="125">
        <v>175</v>
      </c>
      <c r="D179" s="164" t="s">
        <v>8102</v>
      </c>
      <c r="E179" s="164" t="s">
        <v>8103</v>
      </c>
      <c r="F179" s="165">
        <v>4730</v>
      </c>
      <c r="G179" s="164" t="s">
        <v>8104</v>
      </c>
      <c r="H179" s="166"/>
      <c r="I179" s="164" t="s">
        <v>8739</v>
      </c>
      <c r="J179" s="167">
        <v>39955</v>
      </c>
      <c r="K179" s="98"/>
      <c r="L179" s="96">
        <v>39974</v>
      </c>
      <c r="M179" s="97" t="s">
        <v>5064</v>
      </c>
    </row>
    <row r="180" spans="1:13" x14ac:dyDescent="0.25">
      <c r="A180" s="38">
        <v>39954</v>
      </c>
      <c r="B180" s="125">
        <v>176</v>
      </c>
      <c r="D180" s="164" t="s">
        <v>2535</v>
      </c>
      <c r="E180" s="164" t="s">
        <v>3364</v>
      </c>
      <c r="F180" s="165">
        <v>4624</v>
      </c>
      <c r="G180" s="164" t="s">
        <v>2536</v>
      </c>
      <c r="H180" s="166"/>
      <c r="I180" s="164" t="s">
        <v>9113</v>
      </c>
      <c r="J180" s="167">
        <v>39973</v>
      </c>
      <c r="K180" s="98"/>
      <c r="L180" s="96">
        <v>39980</v>
      </c>
      <c r="M180" s="97" t="s">
        <v>6691</v>
      </c>
    </row>
    <row r="181" spans="1:13" x14ac:dyDescent="0.25">
      <c r="A181" s="38">
        <v>39954</v>
      </c>
      <c r="B181" s="125">
        <v>177</v>
      </c>
      <c r="D181" s="164" t="s">
        <v>2537</v>
      </c>
      <c r="E181" s="164" t="s">
        <v>4535</v>
      </c>
      <c r="F181" s="165">
        <v>4674</v>
      </c>
      <c r="G181" s="164" t="s">
        <v>2538</v>
      </c>
      <c r="H181" s="166"/>
      <c r="I181" s="164" t="s">
        <v>10247</v>
      </c>
      <c r="J181" s="167">
        <v>39955</v>
      </c>
      <c r="K181" s="98"/>
      <c r="L181" s="96">
        <v>39980</v>
      </c>
      <c r="M181" s="97" t="s">
        <v>5064</v>
      </c>
    </row>
    <row r="182" spans="1:13" x14ac:dyDescent="0.25">
      <c r="A182" s="38">
        <v>39955</v>
      </c>
      <c r="B182" s="125">
        <v>178</v>
      </c>
      <c r="D182" s="164" t="s">
        <v>10625</v>
      </c>
      <c r="E182" s="164" t="s">
        <v>2720</v>
      </c>
      <c r="F182" s="165">
        <v>4589</v>
      </c>
      <c r="G182" s="164" t="s">
        <v>514</v>
      </c>
      <c r="H182" s="166"/>
      <c r="I182" s="164" t="s">
        <v>8739</v>
      </c>
      <c r="J182" s="167">
        <v>39961</v>
      </c>
      <c r="K182" s="98"/>
      <c r="L182" s="96">
        <v>39980</v>
      </c>
      <c r="M182" s="97" t="s">
        <v>5064</v>
      </c>
    </row>
    <row r="183" spans="1:13" x14ac:dyDescent="0.25">
      <c r="A183" s="38">
        <v>39959</v>
      </c>
      <c r="B183" s="125">
        <v>179</v>
      </c>
      <c r="D183" s="164" t="s">
        <v>4919</v>
      </c>
      <c r="E183" s="164" t="s">
        <v>7722</v>
      </c>
      <c r="F183" s="165">
        <v>4719</v>
      </c>
      <c r="G183" s="164" t="s">
        <v>556</v>
      </c>
      <c r="H183" s="166"/>
      <c r="I183" s="164" t="s">
        <v>10247</v>
      </c>
      <c r="J183" s="167">
        <v>39965</v>
      </c>
      <c r="K183" s="98"/>
      <c r="L183" s="96">
        <v>39981</v>
      </c>
      <c r="M183" s="97" t="s">
        <v>6691</v>
      </c>
    </row>
    <row r="184" spans="1:13" x14ac:dyDescent="0.25">
      <c r="A184" s="38">
        <v>39959</v>
      </c>
      <c r="B184" s="125">
        <v>180</v>
      </c>
      <c r="D184" s="164" t="s">
        <v>101</v>
      </c>
      <c r="E184" s="164" t="s">
        <v>6732</v>
      </c>
      <c r="F184" s="165">
        <v>4515</v>
      </c>
      <c r="G184" s="164" t="s">
        <v>102</v>
      </c>
      <c r="H184" s="166"/>
      <c r="I184" s="164" t="s">
        <v>9113</v>
      </c>
      <c r="J184" s="167">
        <v>39961</v>
      </c>
      <c r="K184" s="98"/>
      <c r="L184" s="96">
        <v>39981</v>
      </c>
      <c r="M184" s="97" t="s">
        <v>6691</v>
      </c>
    </row>
    <row r="185" spans="1:13" x14ac:dyDescent="0.25">
      <c r="A185" s="38">
        <v>39961</v>
      </c>
      <c r="B185" s="125">
        <v>181</v>
      </c>
      <c r="D185" s="164" t="s">
        <v>883</v>
      </c>
      <c r="E185" s="164" t="s">
        <v>4592</v>
      </c>
      <c r="F185" s="165">
        <v>4710</v>
      </c>
      <c r="G185" s="164" t="s">
        <v>4593</v>
      </c>
      <c r="H185" s="166"/>
      <c r="I185" s="164" t="s">
        <v>9113</v>
      </c>
      <c r="J185" s="167">
        <v>39967</v>
      </c>
      <c r="K185" s="98"/>
      <c r="L185" s="96">
        <v>39981</v>
      </c>
      <c r="M185" s="97" t="s">
        <v>5064</v>
      </c>
    </row>
    <row r="186" spans="1:13" x14ac:dyDescent="0.25">
      <c r="A186" s="38">
        <v>39961</v>
      </c>
      <c r="B186" s="125">
        <v>182</v>
      </c>
      <c r="D186" s="164" t="s">
        <v>10056</v>
      </c>
      <c r="E186" s="164" t="s">
        <v>7161</v>
      </c>
      <c r="F186" s="165">
        <v>4343</v>
      </c>
      <c r="G186" s="164" t="s">
        <v>10057</v>
      </c>
      <c r="H186" s="166"/>
      <c r="I186" s="164" t="s">
        <v>9113</v>
      </c>
      <c r="J186" s="167">
        <v>39973</v>
      </c>
      <c r="K186" s="98"/>
      <c r="L186" s="96">
        <v>39981</v>
      </c>
      <c r="M186" s="97" t="s">
        <v>5064</v>
      </c>
    </row>
    <row r="187" spans="1:13" x14ac:dyDescent="0.25">
      <c r="A187" s="38">
        <v>39961</v>
      </c>
      <c r="B187" s="125">
        <v>183</v>
      </c>
      <c r="D187" s="164" t="s">
        <v>10058</v>
      </c>
      <c r="E187" s="164" t="s">
        <v>4592</v>
      </c>
      <c r="F187" s="165">
        <v>4710</v>
      </c>
      <c r="G187" s="164" t="s">
        <v>4057</v>
      </c>
      <c r="H187" s="166"/>
      <c r="I187" s="164" t="s">
        <v>9537</v>
      </c>
      <c r="J187" s="167">
        <v>39968</v>
      </c>
      <c r="K187" s="98"/>
      <c r="L187" s="96">
        <v>39982</v>
      </c>
      <c r="M187" s="97" t="s">
        <v>5064</v>
      </c>
    </row>
    <row r="188" spans="1:13" x14ac:dyDescent="0.25">
      <c r="A188" s="38">
        <v>39962</v>
      </c>
      <c r="B188" s="125">
        <v>184</v>
      </c>
      <c r="D188" s="164" t="s">
        <v>4058</v>
      </c>
      <c r="E188" s="164" t="s">
        <v>10307</v>
      </c>
      <c r="F188" s="165">
        <v>4604</v>
      </c>
      <c r="G188" s="164" t="s">
        <v>10308</v>
      </c>
      <c r="H188" s="166"/>
      <c r="I188" s="164" t="s">
        <v>9537</v>
      </c>
      <c r="J188" s="167">
        <v>39973</v>
      </c>
      <c r="K188" s="98"/>
      <c r="L188" s="96">
        <v>39987</v>
      </c>
      <c r="M188" s="97" t="s">
        <v>5064</v>
      </c>
    </row>
    <row r="189" spans="1:13" x14ac:dyDescent="0.25">
      <c r="A189" s="105">
        <v>39962</v>
      </c>
      <c r="B189" s="129">
        <v>185</v>
      </c>
      <c r="C189" s="129"/>
      <c r="D189" s="175" t="s">
        <v>10309</v>
      </c>
      <c r="E189" s="175" t="s">
        <v>3364</v>
      </c>
      <c r="F189" s="176">
        <v>4624</v>
      </c>
      <c r="G189" s="175" t="s">
        <v>7987</v>
      </c>
      <c r="H189" s="166"/>
      <c r="I189" s="175" t="s">
        <v>7324</v>
      </c>
      <c r="J189" s="177">
        <v>39973</v>
      </c>
      <c r="K189" s="98"/>
      <c r="L189" s="96">
        <v>39987</v>
      </c>
      <c r="M189" s="97" t="s">
        <v>5064</v>
      </c>
    </row>
    <row r="190" spans="1:13" x14ac:dyDescent="0.25">
      <c r="A190" s="105">
        <v>39965</v>
      </c>
      <c r="B190" s="129">
        <v>186</v>
      </c>
      <c r="C190" s="129"/>
      <c r="D190" s="175" t="s">
        <v>7988</v>
      </c>
      <c r="E190" s="175" t="s">
        <v>8737</v>
      </c>
      <c r="F190" s="176">
        <v>4549</v>
      </c>
      <c r="G190" s="175" t="s">
        <v>7245</v>
      </c>
      <c r="H190" s="166"/>
      <c r="I190" s="164" t="s">
        <v>9537</v>
      </c>
      <c r="J190" s="177">
        <v>39988</v>
      </c>
      <c r="K190" s="98"/>
      <c r="L190" s="96">
        <v>39988</v>
      </c>
      <c r="M190" s="97" t="s">
        <v>5064</v>
      </c>
    </row>
    <row r="191" spans="1:13" x14ac:dyDescent="0.25">
      <c r="A191" s="105">
        <v>39965</v>
      </c>
      <c r="B191" s="129">
        <v>187</v>
      </c>
      <c r="C191" s="129"/>
      <c r="D191" s="175" t="s">
        <v>409</v>
      </c>
      <c r="E191" s="175" t="s">
        <v>8737</v>
      </c>
      <c r="F191" s="176">
        <v>4549</v>
      </c>
      <c r="G191" s="175" t="s">
        <v>7245</v>
      </c>
      <c r="H191" s="166"/>
      <c r="I191" s="164" t="s">
        <v>9537</v>
      </c>
      <c r="J191" s="177">
        <v>39988</v>
      </c>
      <c r="K191" s="98"/>
      <c r="L191" s="96">
        <v>39988</v>
      </c>
      <c r="M191" s="97" t="s">
        <v>5064</v>
      </c>
    </row>
    <row r="192" spans="1:13" x14ac:dyDescent="0.25">
      <c r="A192" s="105">
        <v>39965</v>
      </c>
      <c r="B192" s="129">
        <v>188</v>
      </c>
      <c r="C192" s="129"/>
      <c r="D192" s="175" t="s">
        <v>410</v>
      </c>
      <c r="E192" s="175" t="s">
        <v>3364</v>
      </c>
      <c r="F192" s="176">
        <v>4624</v>
      </c>
      <c r="G192" s="175" t="s">
        <v>411</v>
      </c>
      <c r="H192" s="166"/>
      <c r="I192" s="175" t="s">
        <v>7324</v>
      </c>
      <c r="J192" s="177">
        <v>39980</v>
      </c>
      <c r="K192" s="98"/>
      <c r="L192" s="96">
        <v>39988</v>
      </c>
      <c r="M192" s="97" t="s">
        <v>5064</v>
      </c>
    </row>
    <row r="193" spans="1:13" x14ac:dyDescent="0.25">
      <c r="A193" s="105">
        <v>39966</v>
      </c>
      <c r="B193" s="129">
        <v>189</v>
      </c>
      <c r="C193" s="129"/>
      <c r="D193" s="175" t="s">
        <v>6286</v>
      </c>
      <c r="E193" s="175" t="s">
        <v>7891</v>
      </c>
      <c r="F193" s="176">
        <v>4657</v>
      </c>
      <c r="G193" s="175" t="s">
        <v>6287</v>
      </c>
      <c r="H193" s="166"/>
      <c r="I193" s="175" t="s">
        <v>378</v>
      </c>
      <c r="J193" s="177">
        <v>39966</v>
      </c>
      <c r="K193" s="98"/>
      <c r="L193" s="96">
        <v>39990</v>
      </c>
      <c r="M193" s="97" t="s">
        <v>5064</v>
      </c>
    </row>
    <row r="194" spans="1:13" x14ac:dyDescent="0.25">
      <c r="A194" s="105">
        <v>39967</v>
      </c>
      <c r="B194" s="129">
        <v>190</v>
      </c>
      <c r="C194" s="129"/>
      <c r="D194" s="175" t="s">
        <v>4771</v>
      </c>
      <c r="E194" s="175" t="s">
        <v>4592</v>
      </c>
      <c r="F194" s="176">
        <v>4710</v>
      </c>
      <c r="G194" s="175" t="s">
        <v>5529</v>
      </c>
      <c r="H194" s="166"/>
      <c r="I194" s="164" t="s">
        <v>8739</v>
      </c>
      <c r="J194" s="177">
        <v>39967</v>
      </c>
      <c r="K194" s="98"/>
      <c r="L194" s="96">
        <v>39993</v>
      </c>
      <c r="M194" s="97" t="s">
        <v>5064</v>
      </c>
    </row>
    <row r="195" spans="1:13" x14ac:dyDescent="0.25">
      <c r="A195" s="105">
        <v>39967</v>
      </c>
      <c r="B195" s="129">
        <v>191</v>
      </c>
      <c r="C195" s="129"/>
      <c r="D195" s="175" t="s">
        <v>10330</v>
      </c>
      <c r="E195" s="164" t="s">
        <v>5779</v>
      </c>
      <c r="F195" s="176">
        <v>4568</v>
      </c>
      <c r="G195" s="175" t="s">
        <v>2864</v>
      </c>
      <c r="H195" s="166"/>
      <c r="I195" s="164" t="s">
        <v>9537</v>
      </c>
      <c r="J195" s="177">
        <v>39973</v>
      </c>
      <c r="K195" s="98"/>
      <c r="L195" s="96">
        <v>39993</v>
      </c>
      <c r="M195" s="97" t="s">
        <v>5064</v>
      </c>
    </row>
    <row r="196" spans="1:13" x14ac:dyDescent="0.25">
      <c r="A196" s="106">
        <v>39972</v>
      </c>
      <c r="B196" s="129">
        <v>192</v>
      </c>
      <c r="C196" s="129"/>
      <c r="D196" s="175" t="s">
        <v>9613</v>
      </c>
      <c r="E196" s="175" t="s">
        <v>4454</v>
      </c>
      <c r="F196" s="176">
        <v>4685</v>
      </c>
      <c r="G196" s="175" t="s">
        <v>1464</v>
      </c>
      <c r="H196" s="166"/>
      <c r="I196" s="164" t="s">
        <v>9537</v>
      </c>
      <c r="J196" s="177">
        <v>39980</v>
      </c>
      <c r="K196" s="98"/>
      <c r="L196" s="96">
        <v>39995</v>
      </c>
      <c r="M196" s="97" t="s">
        <v>8356</v>
      </c>
    </row>
    <row r="197" spans="1:13" x14ac:dyDescent="0.25">
      <c r="A197" s="105">
        <v>39973</v>
      </c>
      <c r="B197" s="129">
        <v>193</v>
      </c>
      <c r="C197" s="129"/>
      <c r="D197" s="175" t="s">
        <v>4972</v>
      </c>
      <c r="E197" s="175" t="s">
        <v>3364</v>
      </c>
      <c r="F197" s="176">
        <v>4624</v>
      </c>
      <c r="G197" s="175" t="s">
        <v>4973</v>
      </c>
      <c r="H197" s="166"/>
      <c r="I197" s="175" t="s">
        <v>7324</v>
      </c>
      <c r="J197" s="177">
        <v>39987</v>
      </c>
      <c r="K197" s="98"/>
      <c r="L197" s="96">
        <v>39995</v>
      </c>
      <c r="M197" s="97" t="s">
        <v>5064</v>
      </c>
    </row>
    <row r="198" spans="1:13" x14ac:dyDescent="0.25">
      <c r="A198" s="105">
        <v>39974</v>
      </c>
      <c r="B198" s="129">
        <v>194</v>
      </c>
      <c r="C198" s="129"/>
      <c r="D198" s="175" t="s">
        <v>10125</v>
      </c>
      <c r="E198" s="175" t="s">
        <v>4535</v>
      </c>
      <c r="F198" s="176">
        <v>4674</v>
      </c>
      <c r="G198" s="175" t="s">
        <v>1838</v>
      </c>
      <c r="H198" s="166"/>
      <c r="I198" s="164" t="s">
        <v>8739</v>
      </c>
      <c r="J198" s="177">
        <v>39980</v>
      </c>
      <c r="K198" s="98"/>
      <c r="L198" s="96">
        <v>39995</v>
      </c>
      <c r="M198" s="97" t="s">
        <v>5064</v>
      </c>
    </row>
    <row r="199" spans="1:13" x14ac:dyDescent="0.25">
      <c r="A199" s="106">
        <v>39974</v>
      </c>
      <c r="B199" s="129">
        <v>195</v>
      </c>
      <c r="C199" s="129"/>
      <c r="D199" s="178" t="s">
        <v>1936</v>
      </c>
      <c r="E199" s="178" t="s">
        <v>8381</v>
      </c>
      <c r="F199" s="179">
        <v>4560</v>
      </c>
      <c r="G199" s="175" t="s">
        <v>828</v>
      </c>
      <c r="H199" s="166"/>
      <c r="I199" s="175" t="s">
        <v>4931</v>
      </c>
      <c r="J199" s="177">
        <v>40011</v>
      </c>
      <c r="K199" s="98"/>
      <c r="L199" s="96">
        <v>39995</v>
      </c>
      <c r="M199" s="97" t="s">
        <v>5064</v>
      </c>
    </row>
    <row r="200" spans="1:13" x14ac:dyDescent="0.25">
      <c r="A200" s="106">
        <v>39975</v>
      </c>
      <c r="B200" s="129">
        <v>196</v>
      </c>
      <c r="C200" s="129"/>
      <c r="D200" s="178" t="s">
        <v>4932</v>
      </c>
      <c r="E200" s="178" t="s">
        <v>3364</v>
      </c>
      <c r="F200" s="179">
        <v>4624</v>
      </c>
      <c r="G200" s="175" t="s">
        <v>4933</v>
      </c>
      <c r="H200" s="166"/>
      <c r="I200" s="175" t="s">
        <v>7324</v>
      </c>
      <c r="J200" s="177">
        <v>39983</v>
      </c>
      <c r="K200" s="98"/>
      <c r="L200" s="96">
        <v>39995</v>
      </c>
      <c r="M200" s="97" t="s">
        <v>5064</v>
      </c>
    </row>
    <row r="201" spans="1:13" x14ac:dyDescent="0.25">
      <c r="A201" s="38">
        <v>40015</v>
      </c>
      <c r="B201" s="125">
        <v>197</v>
      </c>
      <c r="D201" s="164" t="s">
        <v>766</v>
      </c>
      <c r="E201" s="164" t="s">
        <v>8381</v>
      </c>
      <c r="F201" s="165">
        <v>4560</v>
      </c>
      <c r="G201" s="164" t="s">
        <v>767</v>
      </c>
      <c r="H201" s="166" t="s">
        <v>768</v>
      </c>
      <c r="I201" s="164" t="s">
        <v>10247</v>
      </c>
      <c r="J201" s="167">
        <v>40018</v>
      </c>
      <c r="K201" s="98"/>
      <c r="L201" s="96">
        <v>39996</v>
      </c>
      <c r="M201" s="97" t="s">
        <v>5064</v>
      </c>
    </row>
    <row r="202" spans="1:13" x14ac:dyDescent="0.25">
      <c r="A202" s="106">
        <v>39975</v>
      </c>
      <c r="B202" s="129">
        <v>197</v>
      </c>
      <c r="C202" s="129"/>
      <c r="D202" s="178" t="s">
        <v>769</v>
      </c>
      <c r="E202" s="178" t="s">
        <v>7344</v>
      </c>
      <c r="F202" s="179">
        <v>4741</v>
      </c>
      <c r="G202" s="175" t="s">
        <v>7764</v>
      </c>
      <c r="H202" s="166"/>
      <c r="I202" s="175" t="s">
        <v>6972</v>
      </c>
      <c r="J202" s="177">
        <v>39987</v>
      </c>
      <c r="K202" s="98"/>
      <c r="L202" s="96">
        <v>40000</v>
      </c>
      <c r="M202" s="97" t="s">
        <v>5064</v>
      </c>
    </row>
    <row r="203" spans="1:13" x14ac:dyDescent="0.25">
      <c r="A203" s="106">
        <v>39979</v>
      </c>
      <c r="B203" s="129">
        <v>198</v>
      </c>
      <c r="C203" s="129"/>
      <c r="D203" s="164" t="s">
        <v>801</v>
      </c>
      <c r="E203" s="164" t="s">
        <v>7161</v>
      </c>
      <c r="F203" s="165">
        <v>4343</v>
      </c>
      <c r="G203" s="164" t="s">
        <v>6880</v>
      </c>
      <c r="H203" s="166"/>
      <c r="I203" s="164" t="s">
        <v>5129</v>
      </c>
      <c r="J203" s="177">
        <v>40004</v>
      </c>
      <c r="K203" s="98"/>
      <c r="L203" s="96">
        <v>40002</v>
      </c>
      <c r="M203" s="97" t="s">
        <v>5064</v>
      </c>
    </row>
    <row r="204" spans="1:13" x14ac:dyDescent="0.25">
      <c r="A204" s="106">
        <v>39979</v>
      </c>
      <c r="B204" s="129">
        <v>199</v>
      </c>
      <c r="C204" s="129"/>
      <c r="D204" s="178" t="s">
        <v>6061</v>
      </c>
      <c r="E204" s="178" t="s">
        <v>8381</v>
      </c>
      <c r="F204" s="179">
        <v>4560</v>
      </c>
      <c r="G204" s="164" t="s">
        <v>6061</v>
      </c>
      <c r="H204" s="166"/>
      <c r="I204" s="164" t="s">
        <v>9113</v>
      </c>
      <c r="J204" s="177">
        <v>39983</v>
      </c>
      <c r="K204" s="98"/>
      <c r="L204" s="96">
        <v>40002</v>
      </c>
      <c r="M204" s="97" t="s">
        <v>5064</v>
      </c>
    </row>
    <row r="205" spans="1:13" x14ac:dyDescent="0.25">
      <c r="A205" s="38">
        <v>39980</v>
      </c>
      <c r="B205" s="125">
        <v>200</v>
      </c>
      <c r="D205" s="164" t="s">
        <v>2951</v>
      </c>
      <c r="E205" s="164" t="s">
        <v>8381</v>
      </c>
      <c r="F205" s="165">
        <v>4560</v>
      </c>
      <c r="G205" s="164" t="s">
        <v>9391</v>
      </c>
      <c r="H205" s="166"/>
      <c r="I205" s="164" t="s">
        <v>9537</v>
      </c>
      <c r="J205" s="167">
        <v>40000</v>
      </c>
      <c r="K205" s="98"/>
      <c r="L205" s="96">
        <v>40003</v>
      </c>
      <c r="M205" s="97" t="s">
        <v>5064</v>
      </c>
    </row>
    <row r="206" spans="1:13" x14ac:dyDescent="0.25">
      <c r="A206" s="38">
        <v>39982</v>
      </c>
      <c r="B206" s="125">
        <v>201</v>
      </c>
      <c r="D206" s="164" t="s">
        <v>9392</v>
      </c>
      <c r="E206" s="164" t="s">
        <v>4535</v>
      </c>
      <c r="F206" s="165">
        <v>4754</v>
      </c>
      <c r="G206" s="164" t="s">
        <v>1464</v>
      </c>
      <c r="H206" s="166"/>
      <c r="I206" s="164" t="s">
        <v>9113</v>
      </c>
      <c r="J206" s="167">
        <v>39982</v>
      </c>
      <c r="K206" s="98"/>
      <c r="L206" s="96">
        <v>40003</v>
      </c>
      <c r="M206" s="97" t="s">
        <v>5064</v>
      </c>
    </row>
    <row r="207" spans="1:13" x14ac:dyDescent="0.25">
      <c r="A207" s="38">
        <v>39982</v>
      </c>
      <c r="B207" s="125">
        <v>202</v>
      </c>
      <c r="D207" s="164" t="s">
        <v>7631</v>
      </c>
      <c r="E207" s="164" t="s">
        <v>8381</v>
      </c>
      <c r="F207" s="165">
        <v>4560</v>
      </c>
      <c r="G207" s="164" t="s">
        <v>9393</v>
      </c>
      <c r="H207" s="166"/>
      <c r="I207" s="164" t="s">
        <v>9537</v>
      </c>
      <c r="J207" s="167"/>
      <c r="K207" s="98"/>
      <c r="L207" s="96">
        <v>40003</v>
      </c>
      <c r="M207" s="97" t="s">
        <v>4707</v>
      </c>
    </row>
    <row r="208" spans="1:13" x14ac:dyDescent="0.25">
      <c r="A208" s="38">
        <v>39983</v>
      </c>
      <c r="B208" s="125">
        <v>203</v>
      </c>
      <c r="D208" s="164" t="s">
        <v>4708</v>
      </c>
      <c r="E208" s="164" t="s">
        <v>4592</v>
      </c>
      <c r="F208" s="165">
        <v>4710</v>
      </c>
      <c r="G208" s="164" t="s">
        <v>4709</v>
      </c>
      <c r="H208" s="166"/>
      <c r="I208" s="164" t="s">
        <v>10247</v>
      </c>
      <c r="J208" s="167">
        <v>39993</v>
      </c>
      <c r="K208" s="98"/>
      <c r="L208" s="96">
        <v>40003</v>
      </c>
      <c r="M208" s="97" t="s">
        <v>5064</v>
      </c>
    </row>
    <row r="209" spans="1:14" x14ac:dyDescent="0.25">
      <c r="A209" s="38">
        <v>39986</v>
      </c>
      <c r="B209" s="125">
        <v>204</v>
      </c>
      <c r="D209" s="164" t="s">
        <v>801</v>
      </c>
      <c r="E209" s="164" t="s">
        <v>7161</v>
      </c>
      <c r="F209" s="165">
        <v>4343</v>
      </c>
      <c r="G209" s="164" t="s">
        <v>938</v>
      </c>
      <c r="H209" s="166"/>
      <c r="I209" s="164" t="s">
        <v>5129</v>
      </c>
      <c r="J209" s="167">
        <v>40004</v>
      </c>
      <c r="K209" s="98"/>
      <c r="L209" s="96">
        <v>40004</v>
      </c>
      <c r="M209" s="97" t="s">
        <v>5064</v>
      </c>
    </row>
    <row r="210" spans="1:14" x14ac:dyDescent="0.25">
      <c r="A210" s="38">
        <v>39989</v>
      </c>
      <c r="B210" s="125">
        <v>205</v>
      </c>
      <c r="D210" s="164" t="s">
        <v>5651</v>
      </c>
      <c r="E210" s="164" t="s">
        <v>3364</v>
      </c>
      <c r="F210" s="165">
        <v>4624</v>
      </c>
      <c r="G210" s="164" t="s">
        <v>9694</v>
      </c>
      <c r="H210" s="166"/>
      <c r="I210" s="164" t="s">
        <v>7324</v>
      </c>
      <c r="J210" s="167">
        <v>39993</v>
      </c>
      <c r="K210" s="98"/>
      <c r="L210" s="96">
        <v>40008</v>
      </c>
      <c r="M210" s="97" t="s">
        <v>5064</v>
      </c>
    </row>
    <row r="211" spans="1:14" x14ac:dyDescent="0.25">
      <c r="A211" s="101">
        <v>39989</v>
      </c>
      <c r="B211" s="125">
        <v>206</v>
      </c>
      <c r="D211" s="164" t="s">
        <v>3710</v>
      </c>
      <c r="E211" s="164" t="s">
        <v>7161</v>
      </c>
      <c r="F211" s="165">
        <v>4343</v>
      </c>
      <c r="G211" s="164" t="s">
        <v>6129</v>
      </c>
      <c r="H211" s="166"/>
      <c r="I211" s="164" t="s">
        <v>9113</v>
      </c>
      <c r="J211" s="167">
        <v>39993</v>
      </c>
      <c r="K211" s="98"/>
      <c r="L211" s="96">
        <v>40008</v>
      </c>
      <c r="M211" s="97" t="s">
        <v>5064</v>
      </c>
    </row>
    <row r="212" spans="1:14" x14ac:dyDescent="0.25">
      <c r="A212" s="38">
        <v>39990</v>
      </c>
      <c r="B212" s="125">
        <v>207</v>
      </c>
      <c r="D212" s="164" t="s">
        <v>10096</v>
      </c>
      <c r="E212" s="164" t="s">
        <v>4454</v>
      </c>
      <c r="F212" s="165">
        <v>4685</v>
      </c>
      <c r="G212" s="164" t="s">
        <v>6127</v>
      </c>
      <c r="H212" s="166"/>
      <c r="I212" s="164" t="s">
        <v>9537</v>
      </c>
      <c r="J212" s="167">
        <v>39996</v>
      </c>
      <c r="K212" s="98"/>
      <c r="L212" s="96">
        <v>40009</v>
      </c>
      <c r="M212" s="97" t="s">
        <v>8356</v>
      </c>
    </row>
    <row r="213" spans="1:14" x14ac:dyDescent="0.25">
      <c r="A213" s="38">
        <v>39990</v>
      </c>
      <c r="B213" s="125">
        <v>208</v>
      </c>
      <c r="D213" s="164" t="s">
        <v>6616</v>
      </c>
      <c r="E213" s="164" t="s">
        <v>4454</v>
      </c>
      <c r="F213" s="165">
        <v>4685</v>
      </c>
      <c r="G213" s="164" t="s">
        <v>6128</v>
      </c>
      <c r="H213" s="166"/>
      <c r="I213" s="164" t="s">
        <v>9537</v>
      </c>
      <c r="J213" s="167">
        <v>40003</v>
      </c>
      <c r="K213" s="98"/>
      <c r="L213" s="96">
        <v>40009</v>
      </c>
      <c r="M213" s="97" t="s">
        <v>8356</v>
      </c>
    </row>
    <row r="214" spans="1:14" x14ac:dyDescent="0.25">
      <c r="A214" s="38">
        <v>39990</v>
      </c>
      <c r="B214" s="125">
        <v>209</v>
      </c>
      <c r="D214" s="164" t="s">
        <v>6616</v>
      </c>
      <c r="E214" s="164" t="s">
        <v>4454</v>
      </c>
      <c r="F214" s="165">
        <v>4685</v>
      </c>
      <c r="G214" s="164" t="s">
        <v>5814</v>
      </c>
      <c r="H214" s="166"/>
      <c r="I214" s="164" t="s">
        <v>9537</v>
      </c>
      <c r="J214" s="167">
        <v>40003</v>
      </c>
      <c r="K214" s="98"/>
      <c r="L214" s="96">
        <v>40009</v>
      </c>
      <c r="M214" s="97" t="s">
        <v>5064</v>
      </c>
    </row>
    <row r="215" spans="1:14" x14ac:dyDescent="0.25">
      <c r="A215" s="38">
        <v>39990</v>
      </c>
      <c r="B215" s="125">
        <v>210</v>
      </c>
      <c r="D215" s="164" t="s">
        <v>6617</v>
      </c>
      <c r="E215" s="164" t="s">
        <v>4454</v>
      </c>
      <c r="F215" s="165">
        <v>4685</v>
      </c>
      <c r="G215" s="164" t="s">
        <v>6618</v>
      </c>
      <c r="H215" s="166"/>
      <c r="I215" s="164" t="s">
        <v>9537</v>
      </c>
      <c r="J215" s="167">
        <v>40001</v>
      </c>
      <c r="K215" s="98"/>
      <c r="L215" s="96">
        <v>40009</v>
      </c>
      <c r="M215" s="97" t="s">
        <v>5064</v>
      </c>
      <c r="N215" s="107"/>
    </row>
    <row r="216" spans="1:14" x14ac:dyDescent="0.25">
      <c r="A216" s="38">
        <v>39990</v>
      </c>
      <c r="B216" s="125">
        <v>211</v>
      </c>
      <c r="D216" s="164" t="s">
        <v>6731</v>
      </c>
      <c r="E216" s="164" t="s">
        <v>4454</v>
      </c>
      <c r="F216" s="165">
        <v>4685</v>
      </c>
      <c r="G216" s="164" t="s">
        <v>7528</v>
      </c>
      <c r="H216" s="166"/>
      <c r="I216" s="164" t="s">
        <v>9537</v>
      </c>
      <c r="J216" s="167">
        <v>40014</v>
      </c>
      <c r="K216" s="98"/>
      <c r="L216" s="96">
        <v>40009</v>
      </c>
      <c r="M216" s="97" t="s">
        <v>5064</v>
      </c>
    </row>
    <row r="217" spans="1:14" x14ac:dyDescent="0.25">
      <c r="A217" s="38">
        <v>39990</v>
      </c>
      <c r="B217" s="125">
        <v>212</v>
      </c>
      <c r="D217" s="164" t="s">
        <v>4095</v>
      </c>
      <c r="E217" s="164" t="s">
        <v>6087</v>
      </c>
      <c r="F217" s="165">
        <v>4379</v>
      </c>
      <c r="G217" s="164" t="s">
        <v>751</v>
      </c>
      <c r="H217" s="166"/>
      <c r="I217" s="164" t="s">
        <v>10247</v>
      </c>
      <c r="J217" s="167">
        <v>40000</v>
      </c>
      <c r="K217" s="98"/>
      <c r="L217" s="96">
        <v>40009</v>
      </c>
      <c r="M217" s="97" t="s">
        <v>5064</v>
      </c>
    </row>
    <row r="218" spans="1:14" x14ac:dyDescent="0.25">
      <c r="A218" s="38">
        <v>40015</v>
      </c>
      <c r="B218" s="125">
        <v>213</v>
      </c>
      <c r="D218" s="164" t="s">
        <v>1720</v>
      </c>
      <c r="E218" s="164" t="s">
        <v>3364</v>
      </c>
      <c r="F218" s="165">
        <v>4624</v>
      </c>
      <c r="G218" s="164" t="s">
        <v>6881</v>
      </c>
      <c r="H218" s="166" t="s">
        <v>723</v>
      </c>
      <c r="I218" s="164" t="s">
        <v>9113</v>
      </c>
      <c r="J218" s="167">
        <v>40022</v>
      </c>
      <c r="K218" s="98"/>
      <c r="L218" s="96">
        <v>40010</v>
      </c>
      <c r="M218" s="97" t="s">
        <v>5064</v>
      </c>
    </row>
    <row r="219" spans="1:14" x14ac:dyDescent="0.25">
      <c r="A219" s="38">
        <v>39993</v>
      </c>
      <c r="B219" s="125">
        <v>213</v>
      </c>
      <c r="D219" s="164" t="s">
        <v>1802</v>
      </c>
      <c r="E219" s="164" t="s">
        <v>1126</v>
      </c>
      <c r="F219" s="165">
        <v>4740</v>
      </c>
      <c r="G219" s="164"/>
      <c r="H219" s="166"/>
      <c r="I219" s="164"/>
      <c r="J219" s="167">
        <v>39993</v>
      </c>
      <c r="K219" s="98"/>
      <c r="L219" s="96">
        <v>40010</v>
      </c>
      <c r="M219" s="97" t="s">
        <v>5064</v>
      </c>
    </row>
    <row r="220" spans="1:14" x14ac:dyDescent="0.25">
      <c r="A220" s="38">
        <v>39993</v>
      </c>
      <c r="B220" s="125">
        <v>214</v>
      </c>
      <c r="D220" s="164" t="s">
        <v>2733</v>
      </c>
      <c r="E220" s="164" t="s">
        <v>3089</v>
      </c>
      <c r="F220" s="165">
        <v>4731</v>
      </c>
      <c r="G220" s="164"/>
      <c r="H220" s="166"/>
      <c r="I220" s="164"/>
      <c r="J220" s="167">
        <v>39995</v>
      </c>
      <c r="K220" s="98"/>
      <c r="L220" s="96">
        <v>40011</v>
      </c>
      <c r="M220" s="97" t="s">
        <v>3090</v>
      </c>
    </row>
    <row r="221" spans="1:14" x14ac:dyDescent="0.25">
      <c r="A221" s="38">
        <v>39993</v>
      </c>
      <c r="B221" s="125">
        <v>215</v>
      </c>
      <c r="D221" s="164" t="s">
        <v>2709</v>
      </c>
      <c r="E221" s="164" t="s">
        <v>3364</v>
      </c>
      <c r="F221" s="165">
        <v>4624</v>
      </c>
      <c r="G221" s="164" t="s">
        <v>2710</v>
      </c>
      <c r="H221" s="166"/>
      <c r="I221" s="164" t="s">
        <v>7324</v>
      </c>
      <c r="J221" s="167">
        <v>39993</v>
      </c>
      <c r="K221" s="98"/>
      <c r="L221" s="96">
        <v>40011</v>
      </c>
      <c r="M221" s="97" t="s">
        <v>5064</v>
      </c>
    </row>
    <row r="222" spans="1:14" x14ac:dyDescent="0.25">
      <c r="A222" s="38">
        <v>39993</v>
      </c>
      <c r="B222" s="125">
        <v>216</v>
      </c>
      <c r="D222" s="164" t="s">
        <v>6643</v>
      </c>
      <c r="E222" s="164" t="s">
        <v>5735</v>
      </c>
      <c r="F222" s="165">
        <v>4628</v>
      </c>
      <c r="G222" s="164"/>
      <c r="H222" s="166"/>
      <c r="I222" s="164"/>
      <c r="J222" s="167">
        <v>39993</v>
      </c>
      <c r="K222" s="98"/>
      <c r="L222" s="96">
        <v>40014</v>
      </c>
      <c r="M222" s="97" t="s">
        <v>3090</v>
      </c>
    </row>
    <row r="223" spans="1:14" x14ac:dyDescent="0.25">
      <c r="A223" s="38">
        <v>39994</v>
      </c>
      <c r="B223" s="125">
        <v>217</v>
      </c>
      <c r="D223" s="164" t="s">
        <v>9203</v>
      </c>
      <c r="E223" s="164" t="s">
        <v>9204</v>
      </c>
      <c r="F223" s="165">
        <v>4754</v>
      </c>
      <c r="G223" s="164" t="s">
        <v>6538</v>
      </c>
      <c r="H223" s="166"/>
      <c r="I223" s="164" t="s">
        <v>10247</v>
      </c>
      <c r="J223" s="167">
        <v>39996</v>
      </c>
      <c r="K223" s="98"/>
      <c r="L223" s="96">
        <v>40014</v>
      </c>
      <c r="M223" s="97" t="s">
        <v>3090</v>
      </c>
    </row>
    <row r="224" spans="1:14" x14ac:dyDescent="0.25">
      <c r="A224" s="38">
        <v>39994</v>
      </c>
      <c r="B224" s="125">
        <v>218</v>
      </c>
      <c r="D224" s="164" t="s">
        <v>2123</v>
      </c>
      <c r="E224" s="164" t="s">
        <v>3364</v>
      </c>
      <c r="F224" s="165">
        <v>4624</v>
      </c>
      <c r="G224" s="164" t="s">
        <v>9725</v>
      </c>
      <c r="H224" s="166"/>
      <c r="I224" s="164" t="s">
        <v>7324</v>
      </c>
      <c r="J224" s="167">
        <v>40002</v>
      </c>
      <c r="K224" s="98"/>
      <c r="L224" s="96">
        <v>40015</v>
      </c>
      <c r="M224" s="97" t="s">
        <v>5064</v>
      </c>
    </row>
    <row r="225" spans="1:13" x14ac:dyDescent="0.25">
      <c r="A225" s="38">
        <v>39994</v>
      </c>
      <c r="B225" s="125">
        <v>219</v>
      </c>
      <c r="D225" s="164" t="s">
        <v>2123</v>
      </c>
      <c r="E225" s="164" t="s">
        <v>3364</v>
      </c>
      <c r="F225" s="165">
        <v>4624</v>
      </c>
      <c r="G225" s="164" t="s">
        <v>5213</v>
      </c>
      <c r="H225" s="166"/>
      <c r="I225" s="164" t="s">
        <v>7324</v>
      </c>
      <c r="J225" s="167">
        <v>40002</v>
      </c>
      <c r="K225" s="98"/>
      <c r="L225" s="96">
        <v>40015</v>
      </c>
      <c r="M225" s="97" t="s">
        <v>5064</v>
      </c>
    </row>
    <row r="226" spans="1:13" x14ac:dyDescent="0.25">
      <c r="A226" s="38">
        <v>40001</v>
      </c>
      <c r="B226" s="125">
        <v>220</v>
      </c>
      <c r="D226" s="164" t="s">
        <v>4104</v>
      </c>
      <c r="E226" s="164" t="s">
        <v>4105</v>
      </c>
      <c r="F226" s="165">
        <v>4665</v>
      </c>
      <c r="G226" s="164" t="s">
        <v>4106</v>
      </c>
      <c r="H226" s="166" t="s">
        <v>4107</v>
      </c>
      <c r="I226" s="164" t="s">
        <v>10247</v>
      </c>
      <c r="J226" s="167">
        <v>40004</v>
      </c>
      <c r="K226" s="98"/>
      <c r="L226" s="96">
        <v>40015</v>
      </c>
      <c r="M226" s="97" t="s">
        <v>5064</v>
      </c>
    </row>
    <row r="227" spans="1:13" x14ac:dyDescent="0.25">
      <c r="A227" s="38" t="s">
        <v>3832</v>
      </c>
      <c r="B227" s="125">
        <v>221</v>
      </c>
      <c r="D227" s="164" t="s">
        <v>5869</v>
      </c>
      <c r="E227" s="164" t="s">
        <v>3364</v>
      </c>
      <c r="F227" s="165">
        <v>4624</v>
      </c>
      <c r="G227" s="164"/>
      <c r="H227" s="166"/>
      <c r="I227" s="164" t="s">
        <v>10247</v>
      </c>
      <c r="J227" s="167">
        <v>40002</v>
      </c>
      <c r="K227" s="98"/>
      <c r="L227" s="96">
        <v>40017</v>
      </c>
      <c r="M227" s="97" t="s">
        <v>5064</v>
      </c>
    </row>
    <row r="228" spans="1:13" x14ac:dyDescent="0.25">
      <c r="A228" s="38">
        <v>40000</v>
      </c>
      <c r="B228" s="125">
        <v>222</v>
      </c>
      <c r="D228" s="164" t="s">
        <v>10373</v>
      </c>
      <c r="E228" s="164" t="s">
        <v>4454</v>
      </c>
      <c r="F228" s="165">
        <v>4685</v>
      </c>
      <c r="G228" s="164" t="s">
        <v>10374</v>
      </c>
      <c r="H228" s="166"/>
      <c r="I228" s="164" t="s">
        <v>10247</v>
      </c>
      <c r="J228" s="167">
        <v>40004</v>
      </c>
      <c r="K228" s="98"/>
      <c r="L228" s="96">
        <v>40017</v>
      </c>
      <c r="M228" s="97" t="s">
        <v>5064</v>
      </c>
    </row>
    <row r="229" spans="1:13" x14ac:dyDescent="0.25">
      <c r="A229" s="38">
        <v>40000</v>
      </c>
      <c r="B229" s="125">
        <v>223</v>
      </c>
      <c r="D229" s="164" t="s">
        <v>8494</v>
      </c>
      <c r="E229" s="164" t="s">
        <v>2720</v>
      </c>
      <c r="F229" s="165">
        <v>4589</v>
      </c>
      <c r="G229" s="164" t="s">
        <v>8495</v>
      </c>
      <c r="H229" s="166"/>
      <c r="I229" s="164" t="s">
        <v>9113</v>
      </c>
      <c r="J229" s="167">
        <v>40001</v>
      </c>
      <c r="K229" s="98"/>
      <c r="L229" s="96">
        <v>40021</v>
      </c>
      <c r="M229" s="97" t="s">
        <v>5064</v>
      </c>
    </row>
    <row r="230" spans="1:13" x14ac:dyDescent="0.25">
      <c r="A230" s="38">
        <v>40000</v>
      </c>
      <c r="B230" s="125">
        <v>224</v>
      </c>
      <c r="D230" s="164" t="s">
        <v>7978</v>
      </c>
      <c r="E230" s="164" t="s">
        <v>7161</v>
      </c>
      <c r="F230" s="165">
        <v>4343</v>
      </c>
      <c r="G230" s="164" t="s">
        <v>10875</v>
      </c>
      <c r="H230" s="166"/>
      <c r="I230" s="164" t="s">
        <v>5129</v>
      </c>
      <c r="J230" s="167">
        <v>39976</v>
      </c>
      <c r="K230" s="98"/>
      <c r="L230" s="96">
        <v>40021</v>
      </c>
      <c r="M230" s="97" t="s">
        <v>5064</v>
      </c>
    </row>
    <row r="231" spans="1:13" x14ac:dyDescent="0.25">
      <c r="A231" s="38">
        <v>40000</v>
      </c>
      <c r="B231" s="125">
        <v>225</v>
      </c>
      <c r="D231" s="164" t="s">
        <v>5073</v>
      </c>
      <c r="E231" s="164" t="s">
        <v>8381</v>
      </c>
      <c r="F231" s="165">
        <v>4560</v>
      </c>
      <c r="G231" s="164" t="s">
        <v>5074</v>
      </c>
      <c r="H231" s="166"/>
      <c r="I231" s="164" t="s">
        <v>9113</v>
      </c>
      <c r="J231" s="167">
        <v>40024</v>
      </c>
      <c r="K231" s="98"/>
      <c r="L231" s="96">
        <v>40021</v>
      </c>
      <c r="M231" s="97" t="s">
        <v>5064</v>
      </c>
    </row>
    <row r="232" spans="1:13" x14ac:dyDescent="0.25">
      <c r="A232" s="38">
        <v>40001</v>
      </c>
      <c r="B232" s="125">
        <v>226</v>
      </c>
      <c r="D232" s="164" t="s">
        <v>9439</v>
      </c>
      <c r="E232" s="164" t="s">
        <v>3364</v>
      </c>
      <c r="F232" s="165">
        <v>4624</v>
      </c>
      <c r="G232" s="164" t="s">
        <v>9439</v>
      </c>
      <c r="H232" s="166"/>
      <c r="I232" s="164" t="s">
        <v>7324</v>
      </c>
      <c r="J232" s="167">
        <v>40009</v>
      </c>
      <c r="K232" s="98"/>
      <c r="L232" s="96">
        <v>40021</v>
      </c>
      <c r="M232" s="97" t="s">
        <v>5064</v>
      </c>
    </row>
    <row r="233" spans="1:13" x14ac:dyDescent="0.25">
      <c r="A233" s="38">
        <v>40001</v>
      </c>
      <c r="B233" s="125">
        <v>227</v>
      </c>
      <c r="D233" s="164" t="s">
        <v>3930</v>
      </c>
      <c r="E233" s="164" t="s">
        <v>3364</v>
      </c>
      <c r="F233" s="165">
        <v>4624</v>
      </c>
      <c r="G233" s="164" t="s">
        <v>8895</v>
      </c>
      <c r="H233" s="166"/>
      <c r="I233" s="164" t="s">
        <v>9537</v>
      </c>
      <c r="J233" s="167">
        <v>40008</v>
      </c>
      <c r="K233" s="98"/>
      <c r="L233" s="96">
        <v>40021</v>
      </c>
      <c r="M233" s="97" t="s">
        <v>5064</v>
      </c>
    </row>
    <row r="234" spans="1:13" x14ac:dyDescent="0.25">
      <c r="A234" s="38">
        <v>40003</v>
      </c>
      <c r="B234" s="125">
        <v>228</v>
      </c>
      <c r="D234" s="164" t="s">
        <v>5651</v>
      </c>
      <c r="E234" s="164" t="s">
        <v>3364</v>
      </c>
      <c r="F234" s="165">
        <v>4624</v>
      </c>
      <c r="G234" s="164" t="s">
        <v>8896</v>
      </c>
      <c r="H234" s="166"/>
      <c r="I234" s="164" t="s">
        <v>7324</v>
      </c>
      <c r="J234" s="167">
        <v>40004</v>
      </c>
      <c r="K234" s="98"/>
      <c r="L234" s="96">
        <v>40021</v>
      </c>
      <c r="M234" s="97" t="s">
        <v>5064</v>
      </c>
    </row>
    <row r="235" spans="1:13" x14ac:dyDescent="0.25">
      <c r="A235" s="38">
        <v>40004</v>
      </c>
      <c r="B235" s="125">
        <v>229</v>
      </c>
      <c r="D235" s="164" t="s">
        <v>9752</v>
      </c>
      <c r="E235" s="164" t="s">
        <v>7161</v>
      </c>
      <c r="F235" s="165">
        <v>4343</v>
      </c>
      <c r="G235" s="164" t="s">
        <v>5748</v>
      </c>
      <c r="H235" s="166" t="s">
        <v>55</v>
      </c>
      <c r="I235" s="164" t="s">
        <v>9537</v>
      </c>
      <c r="J235" s="167">
        <v>40011</v>
      </c>
      <c r="K235" s="98"/>
      <c r="L235" s="96">
        <v>40021</v>
      </c>
      <c r="M235" s="97" t="s">
        <v>3090</v>
      </c>
    </row>
    <row r="236" spans="1:13" x14ac:dyDescent="0.25">
      <c r="A236" s="38">
        <v>40004</v>
      </c>
      <c r="B236" s="125">
        <v>230</v>
      </c>
      <c r="D236" s="164" t="s">
        <v>6616</v>
      </c>
      <c r="E236" s="164" t="s">
        <v>4454</v>
      </c>
      <c r="F236" s="165">
        <v>4685</v>
      </c>
      <c r="G236" s="164" t="s">
        <v>56</v>
      </c>
      <c r="H236" s="166" t="s">
        <v>57</v>
      </c>
      <c r="I236" s="164" t="s">
        <v>9537</v>
      </c>
      <c r="J236" s="167">
        <v>40009</v>
      </c>
      <c r="K236" s="98"/>
      <c r="L236" s="96">
        <v>40022</v>
      </c>
      <c r="M236" s="97" t="s">
        <v>5064</v>
      </c>
    </row>
    <row r="237" spans="1:13" x14ac:dyDescent="0.25">
      <c r="A237" s="38">
        <v>40004</v>
      </c>
      <c r="B237" s="125">
        <v>231</v>
      </c>
      <c r="D237" s="164" t="s">
        <v>3395</v>
      </c>
      <c r="E237" s="164" t="s">
        <v>3364</v>
      </c>
      <c r="F237" s="165">
        <v>4624</v>
      </c>
      <c r="G237" s="164" t="s">
        <v>5994</v>
      </c>
      <c r="H237" s="166" t="s">
        <v>723</v>
      </c>
      <c r="I237" s="164" t="s">
        <v>7324</v>
      </c>
      <c r="J237" s="167">
        <v>40014</v>
      </c>
      <c r="K237" s="98"/>
      <c r="L237" s="96">
        <v>40023</v>
      </c>
      <c r="M237" s="97" t="s">
        <v>5064</v>
      </c>
    </row>
    <row r="238" spans="1:13" x14ac:dyDescent="0.25">
      <c r="A238" s="38">
        <v>40007</v>
      </c>
      <c r="B238" s="125">
        <v>232</v>
      </c>
      <c r="D238" s="164" t="s">
        <v>6616</v>
      </c>
      <c r="E238" s="164" t="s">
        <v>8737</v>
      </c>
      <c r="F238" s="165">
        <v>4549</v>
      </c>
      <c r="G238" s="164" t="s">
        <v>946</v>
      </c>
      <c r="H238" s="166" t="s">
        <v>9119</v>
      </c>
      <c r="I238" s="164" t="s">
        <v>9113</v>
      </c>
      <c r="J238" s="167">
        <v>40010</v>
      </c>
      <c r="K238" s="98"/>
      <c r="L238" s="96">
        <v>40023</v>
      </c>
      <c r="M238" s="97" t="s">
        <v>5064</v>
      </c>
    </row>
    <row r="239" spans="1:13" x14ac:dyDescent="0.25">
      <c r="A239" s="38">
        <v>40008</v>
      </c>
      <c r="B239" s="125">
        <v>233</v>
      </c>
      <c r="D239" s="164" t="s">
        <v>410</v>
      </c>
      <c r="E239" s="164" t="s">
        <v>3364</v>
      </c>
      <c r="F239" s="165">
        <v>4624</v>
      </c>
      <c r="G239" s="164" t="s">
        <v>9120</v>
      </c>
      <c r="H239" s="166" t="s">
        <v>723</v>
      </c>
      <c r="I239" s="164" t="s">
        <v>7324</v>
      </c>
      <c r="J239" s="167">
        <v>40014</v>
      </c>
      <c r="K239" s="98"/>
      <c r="L239" s="96">
        <v>40023</v>
      </c>
      <c r="M239" s="97" t="s">
        <v>5064</v>
      </c>
    </row>
    <row r="240" spans="1:13" x14ac:dyDescent="0.25">
      <c r="A240" s="38">
        <v>40010</v>
      </c>
      <c r="B240" s="125">
        <v>234</v>
      </c>
      <c r="D240" s="164" t="s">
        <v>8483</v>
      </c>
      <c r="E240" s="164" t="s">
        <v>3364</v>
      </c>
      <c r="F240" s="165">
        <v>4624</v>
      </c>
      <c r="G240" s="164" t="s">
        <v>8484</v>
      </c>
      <c r="H240" s="166" t="s">
        <v>9499</v>
      </c>
      <c r="I240" s="164" t="s">
        <v>7324</v>
      </c>
      <c r="J240" s="167">
        <v>40011</v>
      </c>
      <c r="K240" s="98"/>
      <c r="L240" s="96">
        <v>40024</v>
      </c>
      <c r="M240" s="97" t="s">
        <v>6691</v>
      </c>
    </row>
    <row r="241" spans="1:13" x14ac:dyDescent="0.25">
      <c r="B241" s="125">
        <v>235</v>
      </c>
      <c r="D241" s="164" t="s">
        <v>4911</v>
      </c>
      <c r="E241" s="164" t="s">
        <v>4454</v>
      </c>
      <c r="F241" s="165">
        <v>4685</v>
      </c>
      <c r="G241" s="164" t="s">
        <v>4943</v>
      </c>
      <c r="H241" s="166" t="s">
        <v>57</v>
      </c>
      <c r="I241" s="164" t="s">
        <v>5129</v>
      </c>
      <c r="J241" s="167">
        <v>40011</v>
      </c>
      <c r="K241" s="98"/>
      <c r="L241" s="96">
        <v>40024</v>
      </c>
      <c r="M241" s="97" t="s">
        <v>5064</v>
      </c>
    </row>
    <row r="242" spans="1:13" x14ac:dyDescent="0.25">
      <c r="A242" s="38">
        <v>40011</v>
      </c>
      <c r="B242" s="125">
        <v>236</v>
      </c>
      <c r="D242" s="164" t="s">
        <v>2867</v>
      </c>
      <c r="E242" s="164" t="s">
        <v>4592</v>
      </c>
      <c r="F242" s="165">
        <v>4710</v>
      </c>
      <c r="G242" s="164" t="s">
        <v>7655</v>
      </c>
      <c r="H242" s="166" t="s">
        <v>55</v>
      </c>
      <c r="I242" s="164" t="s">
        <v>9537</v>
      </c>
      <c r="J242" s="167">
        <v>40023</v>
      </c>
      <c r="K242" s="98"/>
      <c r="L242" s="96">
        <v>40024</v>
      </c>
      <c r="M242" s="97" t="s">
        <v>3090</v>
      </c>
    </row>
    <row r="243" spans="1:13" x14ac:dyDescent="0.25">
      <c r="A243" s="38">
        <v>40011</v>
      </c>
      <c r="B243" s="125">
        <v>237</v>
      </c>
      <c r="D243" s="164" t="s">
        <v>9367</v>
      </c>
      <c r="E243" s="164" t="s">
        <v>6874</v>
      </c>
      <c r="F243" s="165">
        <v>4725</v>
      </c>
      <c r="G243" s="164" t="s">
        <v>6538</v>
      </c>
      <c r="H243" s="166" t="s">
        <v>459</v>
      </c>
      <c r="I243" s="164" t="s">
        <v>9537</v>
      </c>
      <c r="J243" s="167">
        <v>40028</v>
      </c>
      <c r="K243" s="98"/>
      <c r="L243" s="96">
        <v>40024</v>
      </c>
      <c r="M243" s="97" t="s">
        <v>3090</v>
      </c>
    </row>
    <row r="244" spans="1:13" x14ac:dyDescent="0.25">
      <c r="A244" s="101">
        <v>40014</v>
      </c>
      <c r="B244" s="125">
        <v>238</v>
      </c>
      <c r="D244" s="164" t="s">
        <v>460</v>
      </c>
      <c r="E244" s="164" t="s">
        <v>3364</v>
      </c>
      <c r="F244" s="165">
        <v>4624</v>
      </c>
      <c r="G244" s="164" t="s">
        <v>461</v>
      </c>
      <c r="H244" s="166" t="s">
        <v>9499</v>
      </c>
      <c r="I244" s="164" t="s">
        <v>10247</v>
      </c>
      <c r="J244" s="167">
        <v>40011</v>
      </c>
      <c r="K244" s="98"/>
      <c r="L244" s="96">
        <v>40025</v>
      </c>
      <c r="M244" s="97" t="s">
        <v>5064</v>
      </c>
    </row>
    <row r="245" spans="1:13" x14ac:dyDescent="0.25">
      <c r="A245" s="38">
        <v>40018</v>
      </c>
      <c r="B245" s="125">
        <v>239</v>
      </c>
      <c r="D245" s="164" t="s">
        <v>10661</v>
      </c>
      <c r="E245" s="164" t="s">
        <v>3364</v>
      </c>
      <c r="F245" s="165">
        <v>4624</v>
      </c>
      <c r="G245" s="164" t="s">
        <v>10662</v>
      </c>
      <c r="H245" s="166" t="s">
        <v>9499</v>
      </c>
      <c r="I245" s="164" t="s">
        <v>7324</v>
      </c>
      <c r="J245" s="167">
        <v>40018</v>
      </c>
      <c r="K245" s="98"/>
      <c r="L245" s="96">
        <v>40028</v>
      </c>
      <c r="M245" s="97" t="s">
        <v>5064</v>
      </c>
    </row>
    <row r="246" spans="1:13" x14ac:dyDescent="0.25">
      <c r="A246" s="38">
        <v>40018</v>
      </c>
      <c r="B246" s="125">
        <v>240</v>
      </c>
      <c r="D246" s="164" t="s">
        <v>10399</v>
      </c>
      <c r="E246" s="164" t="s">
        <v>3364</v>
      </c>
      <c r="F246" s="165">
        <v>4624</v>
      </c>
      <c r="G246" s="164" t="s">
        <v>4025</v>
      </c>
      <c r="H246" s="166" t="s">
        <v>723</v>
      </c>
      <c r="I246" s="164" t="s">
        <v>10247</v>
      </c>
      <c r="J246" s="167">
        <v>40014</v>
      </c>
      <c r="K246" s="98"/>
      <c r="L246" s="96">
        <v>40028</v>
      </c>
      <c r="M246" s="97" t="s">
        <v>5064</v>
      </c>
    </row>
    <row r="247" spans="1:13" x14ac:dyDescent="0.25">
      <c r="A247" s="38">
        <v>40021</v>
      </c>
      <c r="B247" s="125">
        <v>241</v>
      </c>
      <c r="D247" s="164" t="s">
        <v>10915</v>
      </c>
      <c r="E247" s="164" t="s">
        <v>4592</v>
      </c>
      <c r="F247" s="165">
        <v>4710</v>
      </c>
      <c r="G247" s="164" t="s">
        <v>8788</v>
      </c>
      <c r="H247" s="166" t="s">
        <v>6262</v>
      </c>
      <c r="I247" s="164" t="s">
        <v>9113</v>
      </c>
      <c r="J247" s="167">
        <v>40023</v>
      </c>
      <c r="K247" s="98"/>
      <c r="L247" s="96">
        <v>40030</v>
      </c>
      <c r="M247" s="97" t="s">
        <v>5064</v>
      </c>
    </row>
    <row r="248" spans="1:13" x14ac:dyDescent="0.25">
      <c r="B248" s="125">
        <v>242</v>
      </c>
      <c r="D248" s="164" t="s">
        <v>4369</v>
      </c>
      <c r="E248" s="164" t="s">
        <v>8381</v>
      </c>
      <c r="F248" s="165">
        <v>4560</v>
      </c>
      <c r="G248" s="164" t="s">
        <v>4370</v>
      </c>
      <c r="H248" s="166" t="s">
        <v>768</v>
      </c>
      <c r="I248" s="164"/>
      <c r="J248" s="167">
        <v>40015</v>
      </c>
      <c r="K248" s="98"/>
      <c r="L248" s="96">
        <v>40030</v>
      </c>
      <c r="M248" s="97" t="s">
        <v>3090</v>
      </c>
    </row>
    <row r="249" spans="1:13" x14ac:dyDescent="0.25">
      <c r="B249" s="125">
        <v>243</v>
      </c>
      <c r="D249" s="164" t="s">
        <v>1934</v>
      </c>
      <c r="E249" s="164" t="s">
        <v>3364</v>
      </c>
      <c r="F249" s="165">
        <v>4624</v>
      </c>
      <c r="G249" s="164" t="s">
        <v>1935</v>
      </c>
      <c r="H249" s="166" t="s">
        <v>723</v>
      </c>
      <c r="I249" s="164"/>
      <c r="J249" s="167">
        <v>40022</v>
      </c>
      <c r="K249" s="98"/>
      <c r="L249" s="96">
        <v>40032</v>
      </c>
      <c r="M249" s="97" t="s">
        <v>5064</v>
      </c>
    </row>
    <row r="250" spans="1:13" x14ac:dyDescent="0.25">
      <c r="B250" s="125">
        <v>244</v>
      </c>
      <c r="D250" s="164" t="s">
        <v>10441</v>
      </c>
      <c r="E250" s="164" t="s">
        <v>3364</v>
      </c>
      <c r="F250" s="165">
        <v>4624</v>
      </c>
      <c r="G250" s="164" t="s">
        <v>1149</v>
      </c>
      <c r="H250" s="166" t="s">
        <v>9499</v>
      </c>
      <c r="I250" s="164" t="s">
        <v>10247</v>
      </c>
      <c r="J250" s="167">
        <v>40024</v>
      </c>
      <c r="K250" s="98"/>
      <c r="L250" s="96">
        <v>40032</v>
      </c>
      <c r="M250" s="97" t="s">
        <v>5064</v>
      </c>
    </row>
    <row r="251" spans="1:13" x14ac:dyDescent="0.25">
      <c r="B251" s="125">
        <v>245</v>
      </c>
      <c r="D251" s="164" t="s">
        <v>2605</v>
      </c>
      <c r="E251" s="164" t="s">
        <v>4454</v>
      </c>
      <c r="F251" s="165">
        <v>4685</v>
      </c>
      <c r="G251" s="164" t="s">
        <v>2606</v>
      </c>
      <c r="H251" s="166" t="s">
        <v>57</v>
      </c>
      <c r="I251" s="164" t="s">
        <v>9113</v>
      </c>
      <c r="J251" s="167">
        <v>40023</v>
      </c>
      <c r="K251" s="98"/>
      <c r="L251" s="96">
        <v>40032</v>
      </c>
      <c r="M251" s="97" t="s">
        <v>6691</v>
      </c>
    </row>
    <row r="252" spans="1:13" x14ac:dyDescent="0.25">
      <c r="A252" s="38">
        <v>40025</v>
      </c>
      <c r="B252" s="125">
        <v>246</v>
      </c>
      <c r="D252" s="164" t="s">
        <v>2607</v>
      </c>
      <c r="E252" s="164" t="s">
        <v>4454</v>
      </c>
      <c r="F252" s="165">
        <v>4685</v>
      </c>
      <c r="G252" s="164" t="s">
        <v>2608</v>
      </c>
      <c r="H252" s="166" t="s">
        <v>57</v>
      </c>
      <c r="I252" s="164" t="s">
        <v>9113</v>
      </c>
      <c r="J252" s="167">
        <v>40024</v>
      </c>
      <c r="K252" s="98"/>
      <c r="L252" s="96">
        <v>40035</v>
      </c>
      <c r="M252" s="97" t="s">
        <v>6691</v>
      </c>
    </row>
    <row r="253" spans="1:13" x14ac:dyDescent="0.25">
      <c r="A253" s="38">
        <v>40025</v>
      </c>
      <c r="B253" s="125">
        <v>247</v>
      </c>
      <c r="D253" s="164" t="s">
        <v>8904</v>
      </c>
      <c r="E253" s="164" t="s">
        <v>3364</v>
      </c>
      <c r="F253" s="165">
        <v>4624</v>
      </c>
      <c r="G253" s="164" t="s">
        <v>9431</v>
      </c>
      <c r="H253" s="166" t="s">
        <v>9499</v>
      </c>
      <c r="I253" s="164" t="s">
        <v>9537</v>
      </c>
      <c r="J253" s="167">
        <v>40030</v>
      </c>
      <c r="K253" s="98"/>
      <c r="L253" s="96">
        <v>40037</v>
      </c>
      <c r="M253" s="97" t="s">
        <v>6691</v>
      </c>
    </row>
    <row r="254" spans="1:13" x14ac:dyDescent="0.25">
      <c r="A254" s="38">
        <v>40021</v>
      </c>
      <c r="B254" s="125">
        <v>248</v>
      </c>
      <c r="D254" s="164" t="s">
        <v>6616</v>
      </c>
      <c r="E254" s="164" t="s">
        <v>8381</v>
      </c>
      <c r="F254" s="165">
        <v>4560</v>
      </c>
      <c r="G254" s="164" t="s">
        <v>7183</v>
      </c>
      <c r="H254" s="166" t="s">
        <v>7592</v>
      </c>
      <c r="I254" s="164" t="s">
        <v>9537</v>
      </c>
      <c r="J254" s="167">
        <v>40039</v>
      </c>
      <c r="K254" s="98"/>
      <c r="L254" s="96">
        <v>40044</v>
      </c>
      <c r="M254" s="97" t="s">
        <v>5064</v>
      </c>
    </row>
    <row r="255" spans="1:13" x14ac:dyDescent="0.25">
      <c r="B255" s="125">
        <v>249</v>
      </c>
      <c r="D255" s="164" t="s">
        <v>9121</v>
      </c>
      <c r="E255" s="164" t="s">
        <v>3364</v>
      </c>
      <c r="F255" s="165">
        <v>4624</v>
      </c>
      <c r="G255" s="164" t="s">
        <v>10317</v>
      </c>
      <c r="H255" s="166" t="s">
        <v>723</v>
      </c>
      <c r="I255" s="164"/>
      <c r="J255" s="167">
        <v>40022</v>
      </c>
      <c r="K255" s="98"/>
      <c r="L255" s="96">
        <v>40023</v>
      </c>
      <c r="M255" s="97" t="s">
        <v>5064</v>
      </c>
    </row>
    <row r="256" spans="1:13" x14ac:dyDescent="0.25">
      <c r="A256" s="38">
        <v>40030</v>
      </c>
      <c r="B256" s="125">
        <v>250</v>
      </c>
      <c r="D256" s="164" t="s">
        <v>4371</v>
      </c>
      <c r="E256" s="164" t="s">
        <v>7161</v>
      </c>
      <c r="F256" s="165">
        <v>4343</v>
      </c>
      <c r="G256" s="164" t="s">
        <v>833</v>
      </c>
      <c r="H256" s="166" t="s">
        <v>2936</v>
      </c>
      <c r="I256" s="164" t="s">
        <v>5129</v>
      </c>
      <c r="J256" s="167">
        <v>40025</v>
      </c>
      <c r="K256" s="98"/>
      <c r="L256" s="96">
        <v>40031</v>
      </c>
      <c r="M256" s="97" t="s">
        <v>5064</v>
      </c>
    </row>
    <row r="257" spans="1:13" x14ac:dyDescent="0.25">
      <c r="B257" s="125">
        <v>251</v>
      </c>
      <c r="D257" s="164" t="s">
        <v>9159</v>
      </c>
      <c r="E257" s="164" t="s">
        <v>336</v>
      </c>
      <c r="F257" s="165">
        <v>4628</v>
      </c>
      <c r="G257" s="164" t="s">
        <v>337</v>
      </c>
      <c r="H257" s="166" t="s">
        <v>338</v>
      </c>
      <c r="I257" s="164" t="s">
        <v>10247</v>
      </c>
      <c r="J257" s="167">
        <v>40028</v>
      </c>
      <c r="K257" s="98"/>
      <c r="L257" s="96">
        <v>40035</v>
      </c>
      <c r="M257" s="97" t="s">
        <v>6691</v>
      </c>
    </row>
    <row r="258" spans="1:13" x14ac:dyDescent="0.25">
      <c r="B258" s="125">
        <v>252</v>
      </c>
      <c r="D258" s="164" t="s">
        <v>7593</v>
      </c>
      <c r="E258" s="164" t="s">
        <v>7161</v>
      </c>
      <c r="F258" s="165">
        <v>4604</v>
      </c>
      <c r="G258" s="164" t="s">
        <v>3746</v>
      </c>
      <c r="H258" s="166" t="s">
        <v>55</v>
      </c>
      <c r="I258" s="164"/>
      <c r="J258" s="167">
        <v>40035</v>
      </c>
      <c r="K258" s="98"/>
      <c r="L258" s="96">
        <v>40044</v>
      </c>
      <c r="M258" s="97" t="s">
        <v>6691</v>
      </c>
    </row>
    <row r="259" spans="1:13" x14ac:dyDescent="0.25">
      <c r="B259" s="125">
        <v>253</v>
      </c>
      <c r="D259" s="164" t="s">
        <v>2607</v>
      </c>
      <c r="E259" s="164" t="s">
        <v>4454</v>
      </c>
      <c r="F259" s="165">
        <v>4685</v>
      </c>
      <c r="G259" s="164" t="s">
        <v>7182</v>
      </c>
      <c r="H259" s="166" t="s">
        <v>57</v>
      </c>
      <c r="I259" s="164" t="s">
        <v>9113</v>
      </c>
      <c r="J259" s="167">
        <v>40030</v>
      </c>
      <c r="K259" s="98"/>
      <c r="L259" s="96">
        <v>40037</v>
      </c>
      <c r="M259" s="97" t="s">
        <v>5064</v>
      </c>
    </row>
    <row r="260" spans="1:13" x14ac:dyDescent="0.25">
      <c r="A260" s="38">
        <v>40029</v>
      </c>
      <c r="B260" s="125">
        <v>254</v>
      </c>
      <c r="D260" s="164" t="s">
        <v>7897</v>
      </c>
      <c r="E260" s="164" t="s">
        <v>9449</v>
      </c>
      <c r="F260" s="165">
        <v>4665</v>
      </c>
      <c r="G260" s="164" t="s">
        <v>7898</v>
      </c>
      <c r="H260" s="166" t="s">
        <v>4107</v>
      </c>
      <c r="I260" s="164" t="s">
        <v>9537</v>
      </c>
      <c r="J260" s="167">
        <v>40045</v>
      </c>
      <c r="K260" s="101"/>
      <c r="L260" s="96">
        <v>40052</v>
      </c>
      <c r="M260" s="97" t="s">
        <v>5064</v>
      </c>
    </row>
    <row r="261" spans="1:13" x14ac:dyDescent="0.25">
      <c r="A261" s="38">
        <v>40029</v>
      </c>
      <c r="B261" s="125">
        <v>255</v>
      </c>
      <c r="D261" s="164" t="s">
        <v>2939</v>
      </c>
      <c r="E261" s="164" t="s">
        <v>9449</v>
      </c>
      <c r="F261" s="165">
        <v>4665</v>
      </c>
      <c r="G261" s="164" t="s">
        <v>10219</v>
      </c>
      <c r="H261" s="166" t="s">
        <v>4107</v>
      </c>
      <c r="I261" s="164" t="s">
        <v>9113</v>
      </c>
      <c r="J261" s="167">
        <v>40071</v>
      </c>
      <c r="K261" s="101"/>
      <c r="L261" s="96">
        <v>40078</v>
      </c>
      <c r="M261" s="97" t="s">
        <v>5064</v>
      </c>
    </row>
    <row r="262" spans="1:13" x14ac:dyDescent="0.25">
      <c r="B262" s="125">
        <v>256</v>
      </c>
      <c r="D262" s="164" t="s">
        <v>6616</v>
      </c>
      <c r="E262" s="164" t="s">
        <v>8381</v>
      </c>
      <c r="F262" s="165">
        <v>4560</v>
      </c>
      <c r="G262" s="164" t="s">
        <v>5910</v>
      </c>
      <c r="H262" s="166" t="s">
        <v>768</v>
      </c>
      <c r="I262" s="164" t="s">
        <v>9537</v>
      </c>
      <c r="J262" s="167">
        <v>40039</v>
      </c>
      <c r="K262" s="101"/>
      <c r="L262" s="96">
        <v>40044</v>
      </c>
      <c r="M262" s="97" t="s">
        <v>5064</v>
      </c>
    </row>
    <row r="263" spans="1:13" x14ac:dyDescent="0.25">
      <c r="B263" s="125">
        <v>257</v>
      </c>
      <c r="D263" s="164" t="s">
        <v>4832</v>
      </c>
      <c r="E263" s="164" t="s">
        <v>3364</v>
      </c>
      <c r="F263" s="165">
        <v>4624</v>
      </c>
      <c r="G263" s="164" t="s">
        <v>2360</v>
      </c>
      <c r="H263" s="166" t="s">
        <v>9499</v>
      </c>
      <c r="I263" s="164" t="s">
        <v>3140</v>
      </c>
      <c r="J263" s="167">
        <v>40046</v>
      </c>
      <c r="K263" s="101"/>
      <c r="L263" s="96">
        <v>40050</v>
      </c>
      <c r="M263" s="97" t="s">
        <v>5064</v>
      </c>
    </row>
    <row r="264" spans="1:13" x14ac:dyDescent="0.25">
      <c r="B264" s="125">
        <v>258</v>
      </c>
      <c r="D264" s="164" t="s">
        <v>10901</v>
      </c>
      <c r="E264" s="164" t="s">
        <v>7161</v>
      </c>
      <c r="F264" s="165">
        <v>4343</v>
      </c>
      <c r="G264" s="164" t="s">
        <v>10902</v>
      </c>
      <c r="H264" s="166" t="s">
        <v>55</v>
      </c>
      <c r="I264" s="164" t="s">
        <v>10247</v>
      </c>
      <c r="J264" s="167">
        <v>40037</v>
      </c>
      <c r="K264" s="101"/>
      <c r="L264" s="96">
        <v>40044</v>
      </c>
      <c r="M264" s="97" t="s">
        <v>5064</v>
      </c>
    </row>
    <row r="265" spans="1:13" x14ac:dyDescent="0.25">
      <c r="B265" s="125">
        <v>259</v>
      </c>
      <c r="D265" s="164" t="s">
        <v>5651</v>
      </c>
      <c r="E265" s="164" t="s">
        <v>3364</v>
      </c>
      <c r="F265" s="165">
        <v>4624</v>
      </c>
      <c r="G265" s="164" t="s">
        <v>8208</v>
      </c>
      <c r="H265" s="166" t="s">
        <v>9499</v>
      </c>
      <c r="I265" s="164" t="s">
        <v>7324</v>
      </c>
      <c r="J265" s="167">
        <v>40046</v>
      </c>
      <c r="K265" s="101"/>
      <c r="L265" s="96">
        <v>40050</v>
      </c>
      <c r="M265" s="97" t="s">
        <v>5064</v>
      </c>
    </row>
    <row r="266" spans="1:13" x14ac:dyDescent="0.25">
      <c r="B266" s="125">
        <v>260</v>
      </c>
      <c r="D266" s="164" t="s">
        <v>68</v>
      </c>
      <c r="E266" s="164" t="s">
        <v>2098</v>
      </c>
      <c r="F266" s="165">
        <v>4604</v>
      </c>
      <c r="G266" s="164" t="s">
        <v>69</v>
      </c>
      <c r="H266" s="166" t="s">
        <v>55</v>
      </c>
      <c r="I266" s="164" t="s">
        <v>10247</v>
      </c>
      <c r="J266" s="167">
        <v>40037</v>
      </c>
      <c r="K266" s="101"/>
      <c r="L266" s="96">
        <v>40044</v>
      </c>
      <c r="M266" s="97" t="s">
        <v>5064</v>
      </c>
    </row>
    <row r="267" spans="1:13" x14ac:dyDescent="0.25">
      <c r="B267" s="125">
        <v>261</v>
      </c>
      <c r="D267" s="164" t="s">
        <v>275</v>
      </c>
      <c r="E267" s="164" t="s">
        <v>7161</v>
      </c>
      <c r="F267" s="165">
        <v>4343</v>
      </c>
      <c r="G267" s="164" t="s">
        <v>276</v>
      </c>
      <c r="H267" s="166" t="s">
        <v>55</v>
      </c>
      <c r="I267" s="164" t="s">
        <v>6972</v>
      </c>
      <c r="J267" s="167">
        <v>40037</v>
      </c>
      <c r="K267" s="101"/>
      <c r="L267" s="96">
        <v>40044</v>
      </c>
      <c r="M267" s="97" t="s">
        <v>5064</v>
      </c>
    </row>
    <row r="268" spans="1:13" x14ac:dyDescent="0.25">
      <c r="A268" s="38">
        <v>40038</v>
      </c>
      <c r="B268" s="125">
        <v>262</v>
      </c>
      <c r="D268" s="164" t="s">
        <v>7857</v>
      </c>
      <c r="E268" s="164" t="s">
        <v>1411</v>
      </c>
      <c r="F268" s="165">
        <v>4688</v>
      </c>
      <c r="G268" s="164">
        <v>37</v>
      </c>
      <c r="H268" s="166" t="s">
        <v>2950</v>
      </c>
      <c r="I268" s="164" t="s">
        <v>8739</v>
      </c>
      <c r="J268" s="167">
        <v>40039</v>
      </c>
      <c r="K268" s="101"/>
      <c r="L268" s="96">
        <v>40044</v>
      </c>
      <c r="M268" s="97" t="s">
        <v>5064</v>
      </c>
    </row>
    <row r="269" spans="1:13" x14ac:dyDescent="0.25">
      <c r="A269" s="38">
        <v>40038</v>
      </c>
      <c r="B269" s="125">
        <v>264</v>
      </c>
      <c r="D269" s="164" t="s">
        <v>2366</v>
      </c>
      <c r="E269" s="164" t="s">
        <v>3364</v>
      </c>
      <c r="F269" s="165">
        <v>4624</v>
      </c>
      <c r="G269" s="164" t="s">
        <v>2367</v>
      </c>
      <c r="H269" s="166" t="s">
        <v>4831</v>
      </c>
      <c r="I269" s="164" t="s">
        <v>8739</v>
      </c>
      <c r="J269" s="167">
        <v>40038</v>
      </c>
      <c r="K269" s="101"/>
      <c r="L269" s="96">
        <v>40044</v>
      </c>
      <c r="M269" s="97" t="s">
        <v>5064</v>
      </c>
    </row>
    <row r="270" spans="1:13" x14ac:dyDescent="0.25">
      <c r="A270" s="38">
        <v>40039</v>
      </c>
      <c r="B270" s="125">
        <v>265</v>
      </c>
      <c r="D270" s="164" t="s">
        <v>7631</v>
      </c>
      <c r="E270" s="164" t="s">
        <v>3190</v>
      </c>
      <c r="F270" s="165">
        <v>4763</v>
      </c>
      <c r="G270" s="164" t="s">
        <v>5150</v>
      </c>
      <c r="H270" s="166" t="s">
        <v>5151</v>
      </c>
      <c r="I270" s="164" t="s">
        <v>9537</v>
      </c>
      <c r="J270" s="167">
        <v>40045</v>
      </c>
      <c r="K270" s="101"/>
      <c r="L270" s="96">
        <v>40051</v>
      </c>
      <c r="M270" s="97" t="s">
        <v>5064</v>
      </c>
    </row>
    <row r="271" spans="1:13" x14ac:dyDescent="0.25">
      <c r="B271" s="125">
        <v>266</v>
      </c>
      <c r="D271" s="164" t="s">
        <v>3395</v>
      </c>
      <c r="E271" s="164" t="s">
        <v>3364</v>
      </c>
      <c r="F271" s="165">
        <v>4624</v>
      </c>
      <c r="G271" s="164" t="s">
        <v>8968</v>
      </c>
      <c r="H271" s="166" t="s">
        <v>9499</v>
      </c>
      <c r="I271" s="164"/>
      <c r="J271" s="167">
        <v>40046</v>
      </c>
      <c r="K271" s="101"/>
      <c r="L271" s="96">
        <v>40050</v>
      </c>
      <c r="M271" s="97" t="s">
        <v>5064</v>
      </c>
    </row>
    <row r="272" spans="1:13" x14ac:dyDescent="0.25">
      <c r="B272" s="125">
        <v>267</v>
      </c>
      <c r="D272" s="164" t="s">
        <v>6616</v>
      </c>
      <c r="E272" s="164" t="s">
        <v>8381</v>
      </c>
      <c r="F272" s="165">
        <v>4560</v>
      </c>
      <c r="G272" s="164" t="s">
        <v>4195</v>
      </c>
      <c r="H272" s="164" t="s">
        <v>768</v>
      </c>
      <c r="I272" s="164" t="s">
        <v>9537</v>
      </c>
      <c r="J272" s="167">
        <v>40057</v>
      </c>
      <c r="K272" s="101"/>
      <c r="L272" s="96">
        <v>40065</v>
      </c>
      <c r="M272" s="97" t="s">
        <v>5064</v>
      </c>
    </row>
    <row r="273" spans="1:13" x14ac:dyDescent="0.25">
      <c r="B273" s="125">
        <v>268</v>
      </c>
      <c r="D273" s="164" t="s">
        <v>9042</v>
      </c>
      <c r="E273" s="164" t="s">
        <v>5735</v>
      </c>
      <c r="F273" s="165">
        <v>4628</v>
      </c>
      <c r="G273" s="164" t="s">
        <v>9043</v>
      </c>
      <c r="H273" s="164" t="s">
        <v>5106</v>
      </c>
      <c r="I273" s="164" t="s">
        <v>10247</v>
      </c>
      <c r="J273" s="167">
        <v>40045</v>
      </c>
      <c r="K273" s="101"/>
      <c r="L273" s="96">
        <v>40050</v>
      </c>
      <c r="M273" s="97" t="s">
        <v>5064</v>
      </c>
    </row>
    <row r="274" spans="1:13" x14ac:dyDescent="0.25">
      <c r="B274" s="125">
        <v>269</v>
      </c>
      <c r="D274" s="164" t="s">
        <v>8271</v>
      </c>
      <c r="E274" s="164" t="s">
        <v>4454</v>
      </c>
      <c r="F274" s="165">
        <v>4685</v>
      </c>
      <c r="G274" s="164" t="s">
        <v>4664</v>
      </c>
      <c r="H274" s="164" t="s">
        <v>8610</v>
      </c>
      <c r="I274" s="164" t="s">
        <v>10247</v>
      </c>
      <c r="J274" s="167">
        <v>40051</v>
      </c>
      <c r="K274" s="101"/>
      <c r="L274" s="96">
        <v>40059</v>
      </c>
      <c r="M274" s="97" t="s">
        <v>5064</v>
      </c>
    </row>
    <row r="275" spans="1:13" x14ac:dyDescent="0.25">
      <c r="B275" s="125">
        <v>270</v>
      </c>
      <c r="D275" s="164" t="s">
        <v>3137</v>
      </c>
      <c r="E275" s="164" t="s">
        <v>3364</v>
      </c>
      <c r="F275" s="165">
        <v>4624</v>
      </c>
      <c r="G275" s="164" t="s">
        <v>281</v>
      </c>
      <c r="H275" s="164" t="s">
        <v>9499</v>
      </c>
      <c r="I275" s="164" t="s">
        <v>7324</v>
      </c>
      <c r="J275" s="167">
        <v>40046</v>
      </c>
      <c r="K275" s="101"/>
      <c r="L275" s="96">
        <v>40050</v>
      </c>
      <c r="M275" s="97" t="s">
        <v>5064</v>
      </c>
    </row>
    <row r="276" spans="1:13" x14ac:dyDescent="0.25">
      <c r="A276" s="38">
        <v>40045</v>
      </c>
      <c r="B276" s="125">
        <v>271</v>
      </c>
      <c r="D276" s="164" t="s">
        <v>6616</v>
      </c>
      <c r="E276" s="164" t="s">
        <v>8381</v>
      </c>
      <c r="F276" s="165">
        <v>4560</v>
      </c>
      <c r="G276" s="164" t="s">
        <v>4196</v>
      </c>
      <c r="H276" s="164" t="s">
        <v>768</v>
      </c>
      <c r="I276" s="164" t="s">
        <v>9537</v>
      </c>
      <c r="J276" s="167">
        <v>40057</v>
      </c>
      <c r="K276" s="101"/>
      <c r="L276" s="96">
        <v>40065</v>
      </c>
      <c r="M276" s="97" t="s">
        <v>5064</v>
      </c>
    </row>
    <row r="277" spans="1:13" x14ac:dyDescent="0.25">
      <c r="A277" s="38">
        <v>40045</v>
      </c>
      <c r="B277" s="125">
        <v>272</v>
      </c>
      <c r="D277" s="164" t="s">
        <v>9281</v>
      </c>
      <c r="E277" s="164" t="s">
        <v>3364</v>
      </c>
      <c r="F277" s="165">
        <v>4624</v>
      </c>
      <c r="G277" s="164" t="s">
        <v>9282</v>
      </c>
      <c r="H277" s="164" t="s">
        <v>9499</v>
      </c>
      <c r="I277" s="164" t="s">
        <v>9113</v>
      </c>
      <c r="J277" s="167">
        <v>40046</v>
      </c>
      <c r="K277" s="101"/>
      <c r="L277" s="96">
        <v>40050</v>
      </c>
      <c r="M277" s="97" t="s">
        <v>5064</v>
      </c>
    </row>
    <row r="278" spans="1:13" x14ac:dyDescent="0.25">
      <c r="B278" s="125">
        <v>273</v>
      </c>
      <c r="D278" s="164" t="s">
        <v>2411</v>
      </c>
      <c r="E278" s="164" t="s">
        <v>2412</v>
      </c>
      <c r="F278" s="165">
        <v>4694</v>
      </c>
      <c r="G278" s="164" t="s">
        <v>2413</v>
      </c>
      <c r="H278" s="164" t="s">
        <v>3931</v>
      </c>
      <c r="I278" s="164" t="s">
        <v>10247</v>
      </c>
      <c r="J278" s="167">
        <v>40050</v>
      </c>
      <c r="K278" s="98"/>
      <c r="L278" s="96">
        <v>40059</v>
      </c>
      <c r="M278" s="97" t="s">
        <v>8356</v>
      </c>
    </row>
    <row r="279" spans="1:13" x14ac:dyDescent="0.25">
      <c r="B279" s="125">
        <v>274</v>
      </c>
      <c r="D279" s="164" t="s">
        <v>9342</v>
      </c>
      <c r="E279" s="164" t="s">
        <v>4454</v>
      </c>
      <c r="F279" s="165">
        <v>4685</v>
      </c>
      <c r="G279" s="164" t="s">
        <v>3822</v>
      </c>
      <c r="H279" s="164" t="s">
        <v>57</v>
      </c>
      <c r="I279" s="164" t="s">
        <v>9537</v>
      </c>
      <c r="J279" s="167" t="s">
        <v>3780</v>
      </c>
      <c r="K279" s="98"/>
      <c r="L279" s="96">
        <v>40078</v>
      </c>
      <c r="M279" s="97" t="s">
        <v>5064</v>
      </c>
    </row>
    <row r="280" spans="1:13" x14ac:dyDescent="0.25">
      <c r="B280" s="125">
        <v>275</v>
      </c>
      <c r="D280" s="164" t="s">
        <v>3395</v>
      </c>
      <c r="E280" s="164" t="s">
        <v>3364</v>
      </c>
      <c r="F280" s="165">
        <v>4624</v>
      </c>
      <c r="G280" s="164" t="s">
        <v>3932</v>
      </c>
      <c r="H280" s="164" t="s">
        <v>9499</v>
      </c>
      <c r="I280" s="164" t="s">
        <v>7324</v>
      </c>
      <c r="J280" s="167">
        <v>40057</v>
      </c>
      <c r="K280" s="98"/>
      <c r="L280" s="96">
        <v>40059</v>
      </c>
      <c r="M280" s="97" t="s">
        <v>5064</v>
      </c>
    </row>
    <row r="281" spans="1:13" x14ac:dyDescent="0.25">
      <c r="B281" s="125">
        <v>276</v>
      </c>
      <c r="D281" s="164" t="s">
        <v>5651</v>
      </c>
      <c r="E281" s="164" t="s">
        <v>3364</v>
      </c>
      <c r="F281" s="165">
        <v>4624</v>
      </c>
      <c r="G281" s="164" t="s">
        <v>4194</v>
      </c>
      <c r="H281" s="164" t="s">
        <v>9499</v>
      </c>
      <c r="I281" s="164" t="s">
        <v>7324</v>
      </c>
      <c r="J281" s="167">
        <v>40057</v>
      </c>
      <c r="K281" s="98"/>
      <c r="L281" s="96">
        <v>40059</v>
      </c>
      <c r="M281" s="97" t="s">
        <v>5064</v>
      </c>
    </row>
    <row r="282" spans="1:13" x14ac:dyDescent="0.25">
      <c r="A282" s="38">
        <v>40056</v>
      </c>
      <c r="B282" s="125">
        <v>277</v>
      </c>
      <c r="D282" s="164" t="s">
        <v>1724</v>
      </c>
      <c r="E282" s="164" t="s">
        <v>1725</v>
      </c>
      <c r="F282" s="165">
        <v>4786</v>
      </c>
      <c r="G282" s="164" t="s">
        <v>2187</v>
      </c>
      <c r="H282" s="164" t="s">
        <v>2188</v>
      </c>
      <c r="I282" s="164" t="s">
        <v>10247</v>
      </c>
      <c r="J282" s="167">
        <v>40057</v>
      </c>
      <c r="K282" s="98"/>
      <c r="L282" s="96">
        <v>40065</v>
      </c>
      <c r="M282" s="97" t="s">
        <v>5064</v>
      </c>
    </row>
    <row r="283" spans="1:13" x14ac:dyDescent="0.25">
      <c r="B283" s="125">
        <v>278</v>
      </c>
      <c r="D283" s="164" t="s">
        <v>7857</v>
      </c>
      <c r="E283" s="164" t="s">
        <v>1411</v>
      </c>
      <c r="F283" s="165">
        <v>4688</v>
      </c>
      <c r="G283" s="164" t="s">
        <v>1768</v>
      </c>
      <c r="H283" s="164" t="s">
        <v>2950</v>
      </c>
      <c r="I283" s="164" t="s">
        <v>9537</v>
      </c>
      <c r="J283" s="167">
        <v>40059</v>
      </c>
      <c r="K283" s="98"/>
      <c r="L283" s="96">
        <v>40065</v>
      </c>
      <c r="M283" s="97" t="s">
        <v>5064</v>
      </c>
    </row>
    <row r="284" spans="1:13" x14ac:dyDescent="0.25">
      <c r="B284" s="125">
        <v>279</v>
      </c>
      <c r="D284" s="164" t="s">
        <v>1702</v>
      </c>
      <c r="E284" s="164" t="s">
        <v>2720</v>
      </c>
      <c r="F284" s="165">
        <v>4589</v>
      </c>
      <c r="G284" s="164" t="s">
        <v>10804</v>
      </c>
      <c r="H284" s="164" t="s">
        <v>2810</v>
      </c>
      <c r="I284" s="164" t="s">
        <v>7324</v>
      </c>
      <c r="J284" s="167">
        <v>40067</v>
      </c>
      <c r="K284" s="98"/>
      <c r="L284" s="96">
        <v>40071</v>
      </c>
      <c r="M284" s="97" t="s">
        <v>5064</v>
      </c>
    </row>
    <row r="285" spans="1:13" x14ac:dyDescent="0.25">
      <c r="B285" s="125">
        <v>280</v>
      </c>
      <c r="D285" s="164" t="s">
        <v>9367</v>
      </c>
      <c r="E285" s="164" t="s">
        <v>4660</v>
      </c>
      <c r="F285" s="165">
        <v>4771</v>
      </c>
      <c r="G285" s="164" t="s">
        <v>4661</v>
      </c>
      <c r="H285" s="164" t="s">
        <v>9738</v>
      </c>
      <c r="I285" s="164" t="s">
        <v>9537</v>
      </c>
      <c r="J285" s="167">
        <v>40067</v>
      </c>
      <c r="K285" s="98"/>
      <c r="L285" s="96">
        <v>40071</v>
      </c>
      <c r="M285" s="97" t="s">
        <v>5064</v>
      </c>
    </row>
    <row r="286" spans="1:13" x14ac:dyDescent="0.25">
      <c r="B286" s="125">
        <v>281</v>
      </c>
      <c r="D286" s="164" t="s">
        <v>5615</v>
      </c>
      <c r="E286" s="164" t="s">
        <v>9449</v>
      </c>
      <c r="F286" s="165">
        <v>4665</v>
      </c>
      <c r="G286" s="164" t="s">
        <v>5616</v>
      </c>
      <c r="H286" s="164" t="s">
        <v>4107</v>
      </c>
      <c r="I286" s="164" t="s">
        <v>7324</v>
      </c>
      <c r="J286" s="167">
        <v>40071</v>
      </c>
      <c r="K286" s="98"/>
      <c r="L286" s="96">
        <v>40078</v>
      </c>
      <c r="M286" s="97" t="s">
        <v>5064</v>
      </c>
    </row>
    <row r="287" spans="1:13" x14ac:dyDescent="0.25">
      <c r="B287" s="125">
        <v>282</v>
      </c>
      <c r="D287" s="164" t="s">
        <v>9739</v>
      </c>
      <c r="E287" s="164" t="s">
        <v>4592</v>
      </c>
      <c r="F287" s="165">
        <v>4710</v>
      </c>
      <c r="G287" s="164"/>
      <c r="H287" s="166" t="s">
        <v>55</v>
      </c>
      <c r="I287" s="164" t="s">
        <v>8739</v>
      </c>
      <c r="J287" s="167">
        <v>40066</v>
      </c>
      <c r="K287" s="98"/>
      <c r="L287" s="96">
        <v>40071</v>
      </c>
      <c r="M287" s="97" t="s">
        <v>8356</v>
      </c>
    </row>
    <row r="288" spans="1:13" x14ac:dyDescent="0.25">
      <c r="A288" s="38">
        <v>40066</v>
      </c>
      <c r="B288" s="125">
        <v>283</v>
      </c>
      <c r="D288" s="164" t="s">
        <v>1350</v>
      </c>
      <c r="E288" s="164" t="s">
        <v>7963</v>
      </c>
      <c r="F288" s="165">
        <v>4619</v>
      </c>
      <c r="G288" s="164" t="s">
        <v>1351</v>
      </c>
      <c r="H288" s="164" t="s">
        <v>1352</v>
      </c>
      <c r="I288" s="164" t="s">
        <v>5129</v>
      </c>
      <c r="J288" s="167" t="s">
        <v>7813</v>
      </c>
      <c r="K288" s="98"/>
      <c r="L288" s="96">
        <v>40070</v>
      </c>
      <c r="M288" s="97" t="s">
        <v>8356</v>
      </c>
    </row>
    <row r="289" spans="1:14" x14ac:dyDescent="0.25">
      <c r="A289" s="38">
        <v>40066</v>
      </c>
      <c r="B289" s="125">
        <v>284</v>
      </c>
      <c r="D289" s="164" t="s">
        <v>1699</v>
      </c>
      <c r="E289" s="164" t="s">
        <v>7161</v>
      </c>
      <c r="F289" s="165">
        <v>4343</v>
      </c>
      <c r="G289" s="164" t="s">
        <v>1351</v>
      </c>
      <c r="H289" s="164" t="s">
        <v>1700</v>
      </c>
      <c r="I289" s="164" t="s">
        <v>5129</v>
      </c>
      <c r="J289" s="167" t="s">
        <v>7813</v>
      </c>
      <c r="K289" s="98"/>
      <c r="L289" s="96">
        <v>40070</v>
      </c>
      <c r="M289" s="97" t="s">
        <v>8356</v>
      </c>
    </row>
    <row r="290" spans="1:14" x14ac:dyDescent="0.25">
      <c r="A290" s="38">
        <v>40066</v>
      </c>
      <c r="B290" s="125">
        <v>285</v>
      </c>
      <c r="D290" s="164" t="s">
        <v>1701</v>
      </c>
      <c r="E290" s="164" t="s">
        <v>7161</v>
      </c>
      <c r="F290" s="165">
        <v>4343</v>
      </c>
      <c r="G290" s="164" t="s">
        <v>1351</v>
      </c>
      <c r="H290" s="164" t="s">
        <v>55</v>
      </c>
      <c r="I290" s="164" t="s">
        <v>5129</v>
      </c>
      <c r="J290" s="167" t="s">
        <v>7813</v>
      </c>
      <c r="K290" s="98"/>
      <c r="L290" s="96">
        <v>40070</v>
      </c>
      <c r="M290" s="97" t="s">
        <v>8356</v>
      </c>
    </row>
    <row r="291" spans="1:14" x14ac:dyDescent="0.25">
      <c r="A291" s="38">
        <v>40070</v>
      </c>
      <c r="B291" s="125">
        <v>286</v>
      </c>
      <c r="D291" s="164" t="s">
        <v>6154</v>
      </c>
      <c r="E291" s="164" t="s">
        <v>2179</v>
      </c>
      <c r="F291" s="165">
        <v>4684</v>
      </c>
      <c r="G291" s="164" t="s">
        <v>9002</v>
      </c>
      <c r="H291" s="164"/>
      <c r="I291" s="164" t="s">
        <v>10247</v>
      </c>
      <c r="J291" s="167">
        <v>40072</v>
      </c>
      <c r="K291" s="98"/>
      <c r="L291" s="96">
        <v>40078</v>
      </c>
      <c r="M291" s="97" t="s">
        <v>8356</v>
      </c>
    </row>
    <row r="292" spans="1:14" x14ac:dyDescent="0.25">
      <c r="A292" s="38">
        <v>40070</v>
      </c>
      <c r="B292" s="125">
        <v>287</v>
      </c>
      <c r="D292" s="164" t="s">
        <v>1427</v>
      </c>
      <c r="E292" s="164" t="s">
        <v>4454</v>
      </c>
      <c r="F292" s="165">
        <v>4685</v>
      </c>
      <c r="G292" s="164" t="s">
        <v>1351</v>
      </c>
      <c r="H292" s="164" t="s">
        <v>57</v>
      </c>
      <c r="I292" s="164" t="s">
        <v>5129</v>
      </c>
      <c r="J292" s="167">
        <v>40070</v>
      </c>
      <c r="K292" s="98"/>
      <c r="L292" s="96">
        <v>40072</v>
      </c>
      <c r="M292" s="97" t="s">
        <v>5064</v>
      </c>
      <c r="N292" s="85" t="s">
        <v>8602</v>
      </c>
    </row>
    <row r="293" spans="1:14" x14ac:dyDescent="0.25">
      <c r="A293" s="38">
        <v>40071</v>
      </c>
      <c r="B293" s="125">
        <v>288</v>
      </c>
      <c r="D293" s="164" t="s">
        <v>6616</v>
      </c>
      <c r="E293" s="164" t="s">
        <v>11</v>
      </c>
      <c r="F293" s="165">
        <v>4604</v>
      </c>
      <c r="G293" s="164"/>
      <c r="H293" s="164" t="s">
        <v>12</v>
      </c>
      <c r="I293" s="164" t="s">
        <v>3140</v>
      </c>
      <c r="J293" s="167">
        <v>40078</v>
      </c>
      <c r="K293" s="98"/>
      <c r="L293" s="96">
        <v>40086</v>
      </c>
      <c r="M293" s="97" t="s">
        <v>5064</v>
      </c>
    </row>
    <row r="294" spans="1:14" x14ac:dyDescent="0.25">
      <c r="A294" s="38">
        <v>40073</v>
      </c>
      <c r="B294" s="125">
        <v>289</v>
      </c>
      <c r="D294" s="164" t="s">
        <v>6616</v>
      </c>
      <c r="E294" s="164" t="s">
        <v>2720</v>
      </c>
      <c r="F294" s="165">
        <v>4589</v>
      </c>
      <c r="G294" s="164" t="s">
        <v>10205</v>
      </c>
      <c r="H294" s="164" t="s">
        <v>2810</v>
      </c>
      <c r="I294" s="164" t="s">
        <v>9113</v>
      </c>
      <c r="J294" s="167">
        <v>40078</v>
      </c>
      <c r="K294" s="98"/>
      <c r="L294" s="108">
        <v>40086</v>
      </c>
      <c r="M294" s="97" t="s">
        <v>5064</v>
      </c>
    </row>
    <row r="295" spans="1:14" x14ac:dyDescent="0.25">
      <c r="B295" s="125">
        <v>290</v>
      </c>
      <c r="D295" s="164" t="s">
        <v>6731</v>
      </c>
      <c r="E295" s="164" t="s">
        <v>7025</v>
      </c>
      <c r="F295" s="165">
        <v>4608</v>
      </c>
      <c r="G295" s="164" t="s">
        <v>2892</v>
      </c>
      <c r="H295" s="164" t="s">
        <v>10040</v>
      </c>
      <c r="I295" s="164" t="s">
        <v>9537</v>
      </c>
      <c r="J295" s="167">
        <v>40095</v>
      </c>
      <c r="K295" s="98"/>
      <c r="L295" s="108">
        <v>40101</v>
      </c>
      <c r="M295" s="97" t="s">
        <v>8356</v>
      </c>
    </row>
    <row r="296" spans="1:14" x14ac:dyDescent="0.25">
      <c r="A296" s="38">
        <v>40080</v>
      </c>
      <c r="B296" s="125">
        <v>291</v>
      </c>
      <c r="D296" s="164" t="s">
        <v>10206</v>
      </c>
      <c r="E296" s="164" t="s">
        <v>7492</v>
      </c>
      <c r="F296" s="165">
        <v>4590</v>
      </c>
      <c r="G296" s="164" t="s">
        <v>10207</v>
      </c>
      <c r="H296" s="164" t="s">
        <v>759</v>
      </c>
      <c r="I296" s="164" t="s">
        <v>8739</v>
      </c>
      <c r="J296" s="167">
        <v>40080</v>
      </c>
      <c r="K296" s="98"/>
      <c r="L296" s="96">
        <v>40087</v>
      </c>
      <c r="M296" s="97" t="s">
        <v>5064</v>
      </c>
    </row>
    <row r="297" spans="1:14" x14ac:dyDescent="0.25">
      <c r="A297" s="38">
        <v>40080</v>
      </c>
      <c r="B297" s="125">
        <v>292</v>
      </c>
      <c r="D297" s="164" t="s">
        <v>7623</v>
      </c>
      <c r="E297" s="164" t="s">
        <v>4592</v>
      </c>
      <c r="F297" s="165">
        <v>4710</v>
      </c>
      <c r="G297" s="164" t="s">
        <v>7624</v>
      </c>
      <c r="H297" s="166" t="s">
        <v>55</v>
      </c>
      <c r="I297" s="164" t="s">
        <v>8739</v>
      </c>
      <c r="J297" s="167">
        <v>40080</v>
      </c>
      <c r="K297" s="98"/>
      <c r="L297" s="96">
        <v>40085</v>
      </c>
      <c r="M297" s="97" t="s">
        <v>8064</v>
      </c>
    </row>
    <row r="298" spans="1:14" x14ac:dyDescent="0.25">
      <c r="A298" s="38">
        <v>40080</v>
      </c>
      <c r="B298" s="125">
        <v>293</v>
      </c>
      <c r="D298" s="164" t="s">
        <v>760</v>
      </c>
      <c r="E298" s="164" t="s">
        <v>761</v>
      </c>
      <c r="F298" s="165"/>
      <c r="G298" s="164" t="s">
        <v>6468</v>
      </c>
      <c r="H298" s="164" t="s">
        <v>8126</v>
      </c>
      <c r="I298" s="164" t="s">
        <v>8739</v>
      </c>
      <c r="J298" s="167">
        <v>40080</v>
      </c>
      <c r="K298" s="98"/>
      <c r="L298" s="96">
        <v>40087</v>
      </c>
      <c r="M298" s="97" t="s">
        <v>8356</v>
      </c>
    </row>
    <row r="299" spans="1:14" x14ac:dyDescent="0.25">
      <c r="A299" s="38">
        <v>40081</v>
      </c>
      <c r="B299" s="125">
        <v>294</v>
      </c>
      <c r="D299" s="164" t="s">
        <v>9941</v>
      </c>
      <c r="E299" s="164" t="s">
        <v>8381</v>
      </c>
      <c r="F299" s="165">
        <v>4560</v>
      </c>
      <c r="G299" s="164" t="s">
        <v>1624</v>
      </c>
      <c r="H299" s="164" t="s">
        <v>7592</v>
      </c>
      <c r="I299" s="164" t="s">
        <v>5129</v>
      </c>
      <c r="J299" s="167">
        <v>40081</v>
      </c>
      <c r="K299" s="98"/>
      <c r="L299" s="96">
        <v>40087</v>
      </c>
      <c r="M299" s="97" t="s">
        <v>8356</v>
      </c>
    </row>
    <row r="300" spans="1:14" x14ac:dyDescent="0.25">
      <c r="A300" s="38">
        <v>40081</v>
      </c>
      <c r="B300" s="125">
        <v>295</v>
      </c>
      <c r="D300" s="164" t="s">
        <v>6616</v>
      </c>
      <c r="E300" s="164" t="s">
        <v>1715</v>
      </c>
      <c r="F300" s="165">
        <v>4589</v>
      </c>
      <c r="G300" s="164" t="s">
        <v>8030</v>
      </c>
      <c r="H300" s="164" t="s">
        <v>10671</v>
      </c>
      <c r="I300" s="164" t="s">
        <v>9537</v>
      </c>
      <c r="J300" s="167">
        <v>40093</v>
      </c>
      <c r="K300" s="98"/>
      <c r="L300" s="96">
        <v>40132</v>
      </c>
    </row>
    <row r="301" spans="1:14" x14ac:dyDescent="0.25">
      <c r="A301" s="38">
        <v>40081</v>
      </c>
      <c r="B301" s="125">
        <v>296</v>
      </c>
      <c r="D301" s="164" t="s">
        <v>1936</v>
      </c>
      <c r="E301" s="164" t="s">
        <v>4454</v>
      </c>
      <c r="F301" s="165">
        <v>4685</v>
      </c>
      <c r="G301" s="164" t="s">
        <v>6360</v>
      </c>
      <c r="H301" s="164" t="s">
        <v>57</v>
      </c>
      <c r="I301" s="164" t="s">
        <v>9113</v>
      </c>
      <c r="J301" s="167">
        <v>40087</v>
      </c>
      <c r="K301" s="98"/>
      <c r="L301" s="96">
        <v>40093</v>
      </c>
      <c r="M301" s="97" t="s">
        <v>8356</v>
      </c>
    </row>
    <row r="302" spans="1:14" x14ac:dyDescent="0.25">
      <c r="A302" s="38">
        <v>40084</v>
      </c>
      <c r="B302" s="125">
        <v>297</v>
      </c>
      <c r="D302" s="164" t="s">
        <v>5571</v>
      </c>
      <c r="E302" s="164" t="s">
        <v>435</v>
      </c>
      <c r="F302" s="165">
        <v>4671</v>
      </c>
      <c r="G302" s="164" t="s">
        <v>7663</v>
      </c>
      <c r="H302" s="164" t="s">
        <v>4603</v>
      </c>
      <c r="I302" s="164" t="s">
        <v>9537</v>
      </c>
      <c r="J302" s="167">
        <v>40085</v>
      </c>
      <c r="K302" s="98"/>
      <c r="L302" s="96">
        <v>40114</v>
      </c>
      <c r="M302" s="97" t="s">
        <v>10404</v>
      </c>
    </row>
    <row r="303" spans="1:14" x14ac:dyDescent="0.25">
      <c r="A303" s="38">
        <v>40084</v>
      </c>
      <c r="B303" s="125">
        <v>298</v>
      </c>
      <c r="D303" s="164" t="s">
        <v>1543</v>
      </c>
      <c r="E303" s="164" t="s">
        <v>6087</v>
      </c>
      <c r="F303" s="165">
        <v>4379</v>
      </c>
      <c r="G303" s="164" t="s">
        <v>1544</v>
      </c>
      <c r="H303" s="164" t="s">
        <v>1545</v>
      </c>
      <c r="I303" s="164" t="s">
        <v>3140</v>
      </c>
      <c r="J303" s="167">
        <v>40088</v>
      </c>
      <c r="K303" s="98"/>
      <c r="L303" s="96">
        <v>40094</v>
      </c>
      <c r="M303" s="97" t="s">
        <v>8356</v>
      </c>
    </row>
    <row r="304" spans="1:14" x14ac:dyDescent="0.25">
      <c r="A304" s="38">
        <v>40084</v>
      </c>
      <c r="B304" s="125">
        <v>299</v>
      </c>
      <c r="D304" s="164" t="s">
        <v>6361</v>
      </c>
      <c r="E304" s="164" t="s">
        <v>6087</v>
      </c>
      <c r="F304" s="165">
        <v>4379</v>
      </c>
      <c r="G304" s="164" t="s">
        <v>6362</v>
      </c>
      <c r="H304" s="164" t="s">
        <v>5702</v>
      </c>
      <c r="I304" s="164" t="s">
        <v>3140</v>
      </c>
      <c r="J304" s="167">
        <v>40087</v>
      </c>
      <c r="K304" s="98"/>
      <c r="L304" s="108">
        <v>40093</v>
      </c>
      <c r="M304" s="97" t="s">
        <v>8356</v>
      </c>
    </row>
    <row r="305" spans="1:13" x14ac:dyDescent="0.25">
      <c r="A305" s="38">
        <v>40085</v>
      </c>
      <c r="B305" s="125">
        <v>300</v>
      </c>
      <c r="D305" s="164" t="s">
        <v>8219</v>
      </c>
      <c r="E305" s="164" t="s">
        <v>435</v>
      </c>
      <c r="F305" s="165">
        <v>4671</v>
      </c>
      <c r="G305" s="164" t="s">
        <v>436</v>
      </c>
      <c r="H305" s="180" t="s">
        <v>2950</v>
      </c>
      <c r="I305" s="164" t="s">
        <v>8739</v>
      </c>
      <c r="J305" s="167">
        <v>40087</v>
      </c>
      <c r="K305" s="98"/>
      <c r="L305" s="96">
        <v>40091</v>
      </c>
      <c r="M305" s="97" t="s">
        <v>5064</v>
      </c>
    </row>
    <row r="306" spans="1:13" x14ac:dyDescent="0.25">
      <c r="A306" s="38">
        <v>40085</v>
      </c>
      <c r="B306" s="125">
        <v>301</v>
      </c>
      <c r="D306" s="164" t="s">
        <v>5703</v>
      </c>
      <c r="E306" s="164" t="s">
        <v>5704</v>
      </c>
      <c r="F306" s="165">
        <v>4731</v>
      </c>
      <c r="G306" s="164" t="s">
        <v>5705</v>
      </c>
      <c r="H306" s="180" t="s">
        <v>2950</v>
      </c>
      <c r="I306" s="164" t="s">
        <v>8739</v>
      </c>
      <c r="J306" s="167">
        <v>40087</v>
      </c>
      <c r="K306" s="98"/>
      <c r="L306" s="96">
        <v>40093</v>
      </c>
      <c r="M306" s="97" t="s">
        <v>5064</v>
      </c>
    </row>
    <row r="307" spans="1:13" x14ac:dyDescent="0.25">
      <c r="A307" s="38">
        <v>40085</v>
      </c>
      <c r="B307" s="125">
        <v>302</v>
      </c>
      <c r="D307" s="164" t="s">
        <v>6616</v>
      </c>
      <c r="E307" s="164" t="s">
        <v>8381</v>
      </c>
      <c r="F307" s="165">
        <v>4560</v>
      </c>
      <c r="G307" s="164" t="s">
        <v>1546</v>
      </c>
      <c r="H307" s="181" t="s">
        <v>768</v>
      </c>
      <c r="I307" s="164" t="s">
        <v>9537</v>
      </c>
      <c r="J307" s="167">
        <v>40088</v>
      </c>
      <c r="K307" s="98"/>
      <c r="L307" s="96">
        <v>40095</v>
      </c>
      <c r="M307" s="97" t="s">
        <v>5064</v>
      </c>
    </row>
    <row r="308" spans="1:13" x14ac:dyDescent="0.25">
      <c r="A308" s="38">
        <v>40085</v>
      </c>
      <c r="B308" s="125">
        <v>303</v>
      </c>
      <c r="D308" s="164" t="s">
        <v>9609</v>
      </c>
      <c r="E308" s="164" t="s">
        <v>8381</v>
      </c>
      <c r="F308" s="165">
        <v>4560</v>
      </c>
      <c r="G308" s="164" t="s">
        <v>5845</v>
      </c>
      <c r="H308" s="164" t="s">
        <v>7592</v>
      </c>
      <c r="I308" s="164" t="s">
        <v>9537</v>
      </c>
      <c r="J308" s="167">
        <v>40088</v>
      </c>
      <c r="K308" s="98"/>
      <c r="L308" s="96">
        <v>40095</v>
      </c>
      <c r="M308" s="97" t="s">
        <v>5064</v>
      </c>
    </row>
    <row r="309" spans="1:13" x14ac:dyDescent="0.25">
      <c r="A309" s="38">
        <v>40086</v>
      </c>
      <c r="B309" s="125">
        <v>304</v>
      </c>
      <c r="D309" s="164" t="s">
        <v>1357</v>
      </c>
      <c r="E309" s="164" t="s">
        <v>9449</v>
      </c>
      <c r="F309" s="165">
        <v>4665</v>
      </c>
      <c r="G309" s="164" t="s">
        <v>2304</v>
      </c>
      <c r="H309" s="164" t="s">
        <v>4107</v>
      </c>
      <c r="I309" s="164" t="s">
        <v>9537</v>
      </c>
      <c r="J309" s="167">
        <v>40095</v>
      </c>
      <c r="K309" s="98"/>
      <c r="L309" s="96">
        <v>40107</v>
      </c>
      <c r="M309" s="97" t="s">
        <v>5064</v>
      </c>
    </row>
    <row r="310" spans="1:13" x14ac:dyDescent="0.25">
      <c r="A310" s="38">
        <v>40086</v>
      </c>
      <c r="B310" s="125">
        <v>305</v>
      </c>
      <c r="D310" s="164" t="s">
        <v>1354</v>
      </c>
      <c r="E310" s="164" t="s">
        <v>7025</v>
      </c>
      <c r="F310" s="165">
        <v>4808</v>
      </c>
      <c r="G310" s="164" t="s">
        <v>1355</v>
      </c>
      <c r="H310" s="164" t="s">
        <v>1356</v>
      </c>
      <c r="I310" s="164" t="s">
        <v>6972</v>
      </c>
      <c r="J310" s="167">
        <v>40095</v>
      </c>
      <c r="K310" s="98"/>
      <c r="L310" s="96">
        <v>40101</v>
      </c>
      <c r="M310" s="97" t="s">
        <v>5064</v>
      </c>
    </row>
    <row r="311" spans="1:13" x14ac:dyDescent="0.25">
      <c r="A311" s="38">
        <v>40091</v>
      </c>
      <c r="B311" s="125">
        <v>306</v>
      </c>
      <c r="D311" s="164" t="s">
        <v>1942</v>
      </c>
      <c r="E311" s="164" t="s">
        <v>8381</v>
      </c>
      <c r="F311" s="165">
        <v>4560</v>
      </c>
      <c r="G311" s="164" t="s">
        <v>1943</v>
      </c>
      <c r="H311" s="164" t="s">
        <v>7592</v>
      </c>
      <c r="I311" s="164" t="s">
        <v>5129</v>
      </c>
      <c r="J311" s="167">
        <v>40091</v>
      </c>
      <c r="K311" s="98"/>
      <c r="L311" s="96">
        <v>40095</v>
      </c>
      <c r="M311" s="97" t="s">
        <v>8356</v>
      </c>
    </row>
    <row r="312" spans="1:13" x14ac:dyDescent="0.25">
      <c r="A312" s="38">
        <v>40092</v>
      </c>
      <c r="B312" s="125">
        <v>307</v>
      </c>
      <c r="D312" s="164" t="s">
        <v>2200</v>
      </c>
      <c r="E312" s="164" t="s">
        <v>1207</v>
      </c>
      <c r="F312" s="165">
        <v>4589</v>
      </c>
      <c r="G312" s="164" t="s">
        <v>7217</v>
      </c>
      <c r="H312" s="180" t="s">
        <v>2810</v>
      </c>
      <c r="I312" s="164" t="s">
        <v>7324</v>
      </c>
      <c r="J312" s="167">
        <v>40093</v>
      </c>
      <c r="K312" s="98"/>
      <c r="L312" s="96">
        <v>40107</v>
      </c>
      <c r="M312" s="97" t="s">
        <v>5064</v>
      </c>
    </row>
    <row r="313" spans="1:13" x14ac:dyDescent="0.25">
      <c r="B313" s="125">
        <v>308</v>
      </c>
      <c r="D313" s="164" t="s">
        <v>1944</v>
      </c>
      <c r="E313" s="164" t="s">
        <v>8381</v>
      </c>
      <c r="F313" s="165">
        <v>4560</v>
      </c>
      <c r="G313" s="164" t="s">
        <v>2527</v>
      </c>
      <c r="H313" s="181" t="s">
        <v>6262</v>
      </c>
      <c r="I313" s="164" t="s">
        <v>10247</v>
      </c>
      <c r="J313" s="167">
        <v>40093</v>
      </c>
      <c r="K313" s="98"/>
      <c r="L313" s="96">
        <v>40100</v>
      </c>
      <c r="M313" s="97" t="s">
        <v>5064</v>
      </c>
    </row>
    <row r="314" spans="1:13" x14ac:dyDescent="0.25">
      <c r="A314" s="38">
        <v>40095</v>
      </c>
      <c r="B314" s="125">
        <v>309</v>
      </c>
      <c r="D314" s="164" t="s">
        <v>5835</v>
      </c>
      <c r="E314" s="164" t="s">
        <v>8381</v>
      </c>
      <c r="F314" s="165">
        <v>4560</v>
      </c>
      <c r="G314" s="164" t="s">
        <v>1624</v>
      </c>
      <c r="H314" s="164" t="s">
        <v>7592</v>
      </c>
      <c r="I314" s="164" t="s">
        <v>5129</v>
      </c>
      <c r="J314" s="167">
        <v>40095</v>
      </c>
      <c r="K314" s="98"/>
      <c r="L314" s="96">
        <v>40100</v>
      </c>
      <c r="M314" s="97" t="s">
        <v>8356</v>
      </c>
    </row>
    <row r="315" spans="1:13" x14ac:dyDescent="0.25">
      <c r="A315" s="38">
        <v>40095</v>
      </c>
      <c r="B315" s="125">
        <v>310</v>
      </c>
      <c r="D315" s="164" t="s">
        <v>7631</v>
      </c>
      <c r="E315" s="164" t="s">
        <v>8737</v>
      </c>
      <c r="F315" s="165">
        <v>4549</v>
      </c>
      <c r="G315" s="164" t="s">
        <v>7218</v>
      </c>
      <c r="H315" s="164" t="s">
        <v>4410</v>
      </c>
      <c r="I315" s="164" t="s">
        <v>9537</v>
      </c>
      <c r="J315" s="167">
        <v>40101</v>
      </c>
      <c r="K315" s="98"/>
      <c r="L315" s="96">
        <v>40108</v>
      </c>
      <c r="M315" s="97" t="s">
        <v>5064</v>
      </c>
    </row>
    <row r="316" spans="1:13" x14ac:dyDescent="0.25">
      <c r="A316" s="38">
        <v>40095</v>
      </c>
      <c r="B316" s="125">
        <v>311</v>
      </c>
      <c r="D316" s="164" t="s">
        <v>6616</v>
      </c>
      <c r="E316" s="164" t="s">
        <v>8737</v>
      </c>
      <c r="F316" s="165">
        <v>4549</v>
      </c>
      <c r="G316" s="164" t="s">
        <v>7662</v>
      </c>
      <c r="H316" s="164" t="s">
        <v>9119</v>
      </c>
      <c r="I316" s="164" t="s">
        <v>9537</v>
      </c>
      <c r="J316" s="167">
        <v>40101</v>
      </c>
      <c r="K316" s="98"/>
      <c r="L316" s="96">
        <v>40108</v>
      </c>
      <c r="M316" s="97" t="s">
        <v>5064</v>
      </c>
    </row>
    <row r="317" spans="1:13" x14ac:dyDescent="0.25">
      <c r="B317" s="125">
        <v>312</v>
      </c>
      <c r="D317" s="164" t="s">
        <v>6616</v>
      </c>
      <c r="E317" s="164" t="s">
        <v>1207</v>
      </c>
      <c r="F317" s="165">
        <v>4589</v>
      </c>
      <c r="G317" s="164" t="s">
        <v>2897</v>
      </c>
      <c r="H317" s="164" t="s">
        <v>2810</v>
      </c>
      <c r="I317" s="164" t="s">
        <v>9537</v>
      </c>
      <c r="J317" s="167">
        <v>40121</v>
      </c>
      <c r="K317" s="98"/>
      <c r="L317" s="96">
        <v>40129</v>
      </c>
      <c r="M317" s="97" t="s">
        <v>8356</v>
      </c>
    </row>
    <row r="318" spans="1:13" x14ac:dyDescent="0.25">
      <c r="B318" s="125">
        <v>313</v>
      </c>
      <c r="D318" s="164" t="s">
        <v>9752</v>
      </c>
      <c r="E318" s="164" t="s">
        <v>7025</v>
      </c>
      <c r="F318" s="165">
        <v>4808</v>
      </c>
      <c r="G318" s="164" t="s">
        <v>4748</v>
      </c>
      <c r="H318" s="164" t="s">
        <v>10442</v>
      </c>
      <c r="I318" s="164" t="s">
        <v>9537</v>
      </c>
      <c r="J318" s="167">
        <v>40114</v>
      </c>
      <c r="K318" s="98"/>
      <c r="L318" s="96">
        <v>40120</v>
      </c>
      <c r="M318" s="97" t="s">
        <v>5064</v>
      </c>
    </row>
    <row r="319" spans="1:13" x14ac:dyDescent="0.25">
      <c r="B319" s="125">
        <v>314</v>
      </c>
      <c r="D319" s="164" t="s">
        <v>7554</v>
      </c>
      <c r="E319" s="164" t="s">
        <v>435</v>
      </c>
      <c r="F319" s="165">
        <v>4671</v>
      </c>
      <c r="G319" s="164" t="s">
        <v>4747</v>
      </c>
      <c r="H319" s="164" t="s">
        <v>4603</v>
      </c>
      <c r="I319" s="164" t="s">
        <v>8739</v>
      </c>
      <c r="J319" s="167">
        <v>40108</v>
      </c>
      <c r="K319" s="98"/>
      <c r="L319" s="96">
        <v>40114</v>
      </c>
      <c r="M319" s="97" t="s">
        <v>5064</v>
      </c>
    </row>
    <row r="320" spans="1:13" x14ac:dyDescent="0.25">
      <c r="A320" s="38">
        <v>40107</v>
      </c>
      <c r="B320" s="125">
        <v>315</v>
      </c>
      <c r="D320" s="164" t="s">
        <v>8335</v>
      </c>
      <c r="E320" s="164" t="s">
        <v>7963</v>
      </c>
      <c r="F320" s="165">
        <v>4619</v>
      </c>
      <c r="G320" s="164" t="s">
        <v>9503</v>
      </c>
      <c r="H320" s="164" t="s">
        <v>1352</v>
      </c>
      <c r="I320" s="164" t="s">
        <v>9113</v>
      </c>
      <c r="J320" s="167" t="s">
        <v>800</v>
      </c>
      <c r="K320" s="98"/>
      <c r="L320" s="96">
        <v>40132</v>
      </c>
    </row>
    <row r="321" spans="1:14" x14ac:dyDescent="0.25">
      <c r="A321" s="38">
        <v>40112</v>
      </c>
      <c r="B321" s="125">
        <v>316</v>
      </c>
      <c r="D321" s="164" t="s">
        <v>264</v>
      </c>
      <c r="E321" s="164" t="s">
        <v>5920</v>
      </c>
      <c r="F321" s="165" t="s">
        <v>4497</v>
      </c>
      <c r="G321" s="164" t="s">
        <v>1464</v>
      </c>
      <c r="H321" s="164" t="s">
        <v>4498</v>
      </c>
      <c r="I321" s="164" t="s">
        <v>10247</v>
      </c>
      <c r="J321" s="167">
        <v>40126</v>
      </c>
      <c r="K321" s="98"/>
      <c r="L321" s="96">
        <v>40127</v>
      </c>
      <c r="M321" s="97" t="s">
        <v>3090</v>
      </c>
    </row>
    <row r="322" spans="1:14" x14ac:dyDescent="0.25">
      <c r="A322" s="38">
        <v>40114</v>
      </c>
      <c r="B322" s="125">
        <v>317</v>
      </c>
      <c r="D322" s="164" t="s">
        <v>5678</v>
      </c>
      <c r="E322" s="164" t="s">
        <v>1715</v>
      </c>
      <c r="F322" s="165">
        <v>4590</v>
      </c>
      <c r="G322" s="164" t="s">
        <v>5679</v>
      </c>
      <c r="H322" s="164" t="s">
        <v>2810</v>
      </c>
      <c r="I322" s="164" t="s">
        <v>9537</v>
      </c>
      <c r="J322" s="167">
        <v>40129</v>
      </c>
      <c r="K322" s="98"/>
      <c r="L322" s="96">
        <v>40136</v>
      </c>
      <c r="M322" s="97" t="s">
        <v>3090</v>
      </c>
      <c r="N322" s="36"/>
    </row>
    <row r="323" spans="1:14" x14ac:dyDescent="0.25">
      <c r="A323" s="38">
        <v>40114</v>
      </c>
      <c r="B323" s="125">
        <v>318</v>
      </c>
      <c r="D323" s="164" t="s">
        <v>5680</v>
      </c>
      <c r="E323" s="164" t="s">
        <v>1715</v>
      </c>
      <c r="F323" s="165">
        <v>4590</v>
      </c>
      <c r="G323" s="164" t="s">
        <v>5681</v>
      </c>
      <c r="H323" s="164" t="s">
        <v>759</v>
      </c>
      <c r="I323" s="164" t="s">
        <v>9537</v>
      </c>
      <c r="J323" s="167">
        <v>40129</v>
      </c>
      <c r="K323" s="98"/>
      <c r="L323" s="96">
        <v>40136</v>
      </c>
      <c r="M323" s="97" t="s">
        <v>3090</v>
      </c>
    </row>
    <row r="324" spans="1:14" x14ac:dyDescent="0.25">
      <c r="A324" s="38">
        <v>40115</v>
      </c>
      <c r="B324" s="125">
        <v>319</v>
      </c>
      <c r="D324" s="164" t="s">
        <v>2706</v>
      </c>
      <c r="E324" s="164" t="s">
        <v>8381</v>
      </c>
      <c r="F324" s="165">
        <v>4560</v>
      </c>
      <c r="G324" s="164" t="s">
        <v>1976</v>
      </c>
      <c r="H324" s="164" t="s">
        <v>1977</v>
      </c>
      <c r="I324" s="164" t="s">
        <v>9537</v>
      </c>
      <c r="J324" s="167"/>
      <c r="K324" s="98"/>
      <c r="L324" s="96">
        <v>40132</v>
      </c>
    </row>
    <row r="325" spans="1:14" x14ac:dyDescent="0.25">
      <c r="A325" s="38">
        <v>40119</v>
      </c>
      <c r="B325" s="125">
        <v>320</v>
      </c>
      <c r="D325" s="164" t="s">
        <v>6616</v>
      </c>
      <c r="E325" s="164" t="s">
        <v>1715</v>
      </c>
      <c r="F325" s="165">
        <v>4590</v>
      </c>
      <c r="G325" s="164" t="s">
        <v>5682</v>
      </c>
      <c r="H325" s="164" t="s">
        <v>2810</v>
      </c>
      <c r="I325" s="164" t="s">
        <v>9537</v>
      </c>
      <c r="J325" s="167">
        <v>40129</v>
      </c>
      <c r="K325" s="98"/>
      <c r="L325" s="96">
        <v>40136</v>
      </c>
      <c r="M325" s="97" t="s">
        <v>6691</v>
      </c>
    </row>
    <row r="326" spans="1:14" x14ac:dyDescent="0.25">
      <c r="A326" s="38">
        <v>40119</v>
      </c>
      <c r="B326" s="125">
        <v>321</v>
      </c>
      <c r="D326" s="164" t="s">
        <v>6616</v>
      </c>
      <c r="E326" s="164" t="s">
        <v>1715</v>
      </c>
      <c r="F326" s="165">
        <v>4590</v>
      </c>
      <c r="G326" s="164" t="s">
        <v>5682</v>
      </c>
      <c r="H326" s="164" t="s">
        <v>759</v>
      </c>
      <c r="I326" s="164" t="s">
        <v>9537</v>
      </c>
      <c r="J326" s="167">
        <v>40129</v>
      </c>
      <c r="K326" s="98"/>
      <c r="L326" s="96">
        <v>40136</v>
      </c>
      <c r="M326" s="97" t="s">
        <v>6691</v>
      </c>
    </row>
    <row r="327" spans="1:14" x14ac:dyDescent="0.25">
      <c r="A327" s="38">
        <v>40121</v>
      </c>
      <c r="B327" s="125">
        <v>322</v>
      </c>
      <c r="D327" s="164" t="s">
        <v>2861</v>
      </c>
      <c r="E327" s="164" t="s">
        <v>2383</v>
      </c>
      <c r="F327" s="165">
        <v>4752</v>
      </c>
      <c r="G327" s="164" t="s">
        <v>8519</v>
      </c>
      <c r="H327" s="164" t="s">
        <v>8520</v>
      </c>
      <c r="I327" s="164" t="s">
        <v>10247</v>
      </c>
      <c r="J327" s="167">
        <v>40129</v>
      </c>
      <c r="K327" s="98"/>
      <c r="L327" s="96">
        <v>40137</v>
      </c>
      <c r="M327" s="97" t="s">
        <v>6691</v>
      </c>
    </row>
    <row r="328" spans="1:14" x14ac:dyDescent="0.25">
      <c r="A328" s="38">
        <v>40122</v>
      </c>
      <c r="B328" s="125">
        <v>323</v>
      </c>
      <c r="D328" s="164" t="s">
        <v>918</v>
      </c>
      <c r="E328" s="164" t="s">
        <v>1715</v>
      </c>
      <c r="F328" s="165">
        <v>4590</v>
      </c>
      <c r="G328" s="164" t="s">
        <v>7970</v>
      </c>
      <c r="H328" s="180" t="s">
        <v>759</v>
      </c>
      <c r="I328" s="164" t="s">
        <v>10247</v>
      </c>
      <c r="J328" s="167">
        <v>40133</v>
      </c>
      <c r="K328" s="98"/>
      <c r="L328" s="96">
        <v>40136</v>
      </c>
      <c r="M328" s="97" t="s">
        <v>6691</v>
      </c>
    </row>
    <row r="329" spans="1:14" x14ac:dyDescent="0.25">
      <c r="A329" s="38">
        <v>40122</v>
      </c>
      <c r="B329" s="125">
        <v>324</v>
      </c>
      <c r="D329" s="164" t="s">
        <v>2652</v>
      </c>
      <c r="E329" s="182" t="s">
        <v>1715</v>
      </c>
      <c r="F329" s="165">
        <v>4590</v>
      </c>
      <c r="G329" s="164" t="s">
        <v>2653</v>
      </c>
      <c r="H329" s="181" t="s">
        <v>10202</v>
      </c>
      <c r="I329" s="164" t="s">
        <v>10247</v>
      </c>
      <c r="J329" s="167">
        <v>40161</v>
      </c>
      <c r="K329" s="98"/>
      <c r="L329" s="96">
        <v>40166</v>
      </c>
      <c r="M329" s="97" t="s">
        <v>5064</v>
      </c>
    </row>
    <row r="330" spans="1:14" x14ac:dyDescent="0.25">
      <c r="A330" s="38">
        <v>40122</v>
      </c>
      <c r="B330" s="125">
        <v>325</v>
      </c>
      <c r="D330" s="178" t="s">
        <v>6635</v>
      </c>
      <c r="E330" s="178" t="s">
        <v>1715</v>
      </c>
      <c r="F330" s="179">
        <v>4590</v>
      </c>
      <c r="G330" s="164" t="s">
        <v>6636</v>
      </c>
      <c r="H330" s="180" t="s">
        <v>759</v>
      </c>
      <c r="I330" s="164" t="s">
        <v>10247</v>
      </c>
      <c r="J330" s="167">
        <v>40161</v>
      </c>
      <c r="K330" s="98"/>
      <c r="L330" s="96">
        <v>40169</v>
      </c>
      <c r="M330" s="97" t="s">
        <v>6691</v>
      </c>
    </row>
    <row r="331" spans="1:14" x14ac:dyDescent="0.25">
      <c r="A331" s="38">
        <v>40126</v>
      </c>
      <c r="B331" s="125">
        <v>326</v>
      </c>
      <c r="D331" s="164" t="s">
        <v>6554</v>
      </c>
      <c r="E331" s="164" t="s">
        <v>1589</v>
      </c>
      <c r="F331" s="165"/>
      <c r="G331" s="164" t="s">
        <v>6554</v>
      </c>
      <c r="H331" s="181" t="s">
        <v>609</v>
      </c>
      <c r="I331" s="164" t="s">
        <v>8739</v>
      </c>
      <c r="J331" s="167">
        <v>40127</v>
      </c>
      <c r="K331" s="98"/>
      <c r="L331" s="96">
        <v>40133</v>
      </c>
      <c r="M331" s="97" t="s">
        <v>5064</v>
      </c>
    </row>
    <row r="332" spans="1:14" x14ac:dyDescent="0.25">
      <c r="A332" s="38">
        <v>40127</v>
      </c>
      <c r="B332" s="125">
        <v>327</v>
      </c>
      <c r="D332" s="164" t="s">
        <v>172</v>
      </c>
      <c r="E332" s="164" t="s">
        <v>1715</v>
      </c>
      <c r="F332" s="165">
        <v>4590</v>
      </c>
      <c r="G332" s="164" t="s">
        <v>9709</v>
      </c>
      <c r="H332" s="164" t="s">
        <v>10316</v>
      </c>
      <c r="I332" s="164" t="s">
        <v>9537</v>
      </c>
      <c r="J332" s="167">
        <v>40161</v>
      </c>
      <c r="K332" s="98"/>
      <c r="L332" s="96">
        <v>40169</v>
      </c>
      <c r="M332" s="97" t="s">
        <v>6691</v>
      </c>
    </row>
    <row r="333" spans="1:14" x14ac:dyDescent="0.25">
      <c r="A333" s="38">
        <v>40127</v>
      </c>
      <c r="B333" s="125">
        <v>328</v>
      </c>
      <c r="D333" s="164" t="s">
        <v>712</v>
      </c>
      <c r="E333" s="164" t="s">
        <v>9689</v>
      </c>
      <c r="F333" s="165">
        <v>4706</v>
      </c>
      <c r="G333" s="164" t="s">
        <v>5677</v>
      </c>
      <c r="H333" s="164" t="s">
        <v>10133</v>
      </c>
      <c r="I333" s="164" t="s">
        <v>10247</v>
      </c>
      <c r="J333" s="167">
        <v>40127</v>
      </c>
      <c r="K333" s="98"/>
      <c r="L333" s="96">
        <v>40133</v>
      </c>
      <c r="M333" s="97" t="s">
        <v>8356</v>
      </c>
    </row>
    <row r="334" spans="1:14" x14ac:dyDescent="0.25">
      <c r="A334" s="38" t="s">
        <v>7971</v>
      </c>
      <c r="B334" s="125">
        <v>329</v>
      </c>
      <c r="D334" s="164" t="s">
        <v>2859</v>
      </c>
      <c r="E334" s="164" t="s">
        <v>1715</v>
      </c>
      <c r="F334" s="165">
        <v>4790</v>
      </c>
      <c r="G334" s="164" t="s">
        <v>2860</v>
      </c>
      <c r="H334" s="164" t="s">
        <v>759</v>
      </c>
      <c r="I334" s="164" t="s">
        <v>9537</v>
      </c>
      <c r="J334" s="167">
        <v>40129</v>
      </c>
      <c r="K334" s="98"/>
      <c r="L334" s="96">
        <v>40136</v>
      </c>
      <c r="M334" s="97" t="s">
        <v>5064</v>
      </c>
    </row>
    <row r="335" spans="1:14" x14ac:dyDescent="0.25">
      <c r="A335" s="38">
        <v>40128</v>
      </c>
      <c r="B335" s="125">
        <v>330</v>
      </c>
      <c r="D335" s="164" t="s">
        <v>10622</v>
      </c>
      <c r="E335" s="164" t="s">
        <v>8381</v>
      </c>
      <c r="F335" s="165">
        <v>4560</v>
      </c>
      <c r="G335" s="164" t="s">
        <v>10623</v>
      </c>
      <c r="H335" s="164" t="s">
        <v>768</v>
      </c>
      <c r="I335" s="164" t="s">
        <v>9537</v>
      </c>
      <c r="J335" s="167">
        <v>40156</v>
      </c>
      <c r="K335" s="98"/>
      <c r="L335" s="96">
        <v>40158</v>
      </c>
      <c r="M335" s="97" t="s">
        <v>5064</v>
      </c>
    </row>
    <row r="336" spans="1:14" x14ac:dyDescent="0.25">
      <c r="A336" s="38">
        <v>40129</v>
      </c>
      <c r="B336" s="125">
        <v>331</v>
      </c>
      <c r="D336" s="164" t="s">
        <v>9111</v>
      </c>
      <c r="E336" s="164" t="s">
        <v>3364</v>
      </c>
      <c r="F336" s="165">
        <v>4624</v>
      </c>
      <c r="G336" s="164" t="s">
        <v>9112</v>
      </c>
      <c r="H336" s="164" t="s">
        <v>9499</v>
      </c>
      <c r="I336" s="164" t="s">
        <v>9537</v>
      </c>
      <c r="J336" s="167"/>
      <c r="K336" s="98"/>
      <c r="L336" s="96">
        <v>40148</v>
      </c>
    </row>
    <row r="337" spans="1:13" x14ac:dyDescent="0.25">
      <c r="A337" s="38">
        <v>40135</v>
      </c>
      <c r="B337" s="125">
        <v>332</v>
      </c>
      <c r="D337" s="164" t="s">
        <v>7430</v>
      </c>
      <c r="E337" s="164" t="s">
        <v>2412</v>
      </c>
      <c r="F337" s="165">
        <v>4694</v>
      </c>
      <c r="G337" s="164" t="s">
        <v>1548</v>
      </c>
      <c r="H337" s="164" t="s">
        <v>80</v>
      </c>
      <c r="I337" s="164" t="s">
        <v>9537</v>
      </c>
      <c r="J337" s="167">
        <v>40163</v>
      </c>
      <c r="K337" s="98"/>
      <c r="L337" s="96">
        <v>40177</v>
      </c>
      <c r="M337" s="97" t="s">
        <v>5064</v>
      </c>
    </row>
    <row r="338" spans="1:13" x14ac:dyDescent="0.25">
      <c r="A338" s="38">
        <v>40136</v>
      </c>
      <c r="B338" s="125">
        <v>333</v>
      </c>
      <c r="D338" s="164" t="s">
        <v>9752</v>
      </c>
      <c r="E338" s="164" t="s">
        <v>7025</v>
      </c>
      <c r="F338" s="165">
        <v>4808</v>
      </c>
      <c r="G338" s="164" t="s">
        <v>8446</v>
      </c>
      <c r="H338" s="164" t="s">
        <v>10040</v>
      </c>
      <c r="I338" s="164" t="s">
        <v>9113</v>
      </c>
      <c r="J338" s="167">
        <v>40142</v>
      </c>
      <c r="K338" s="98"/>
      <c r="L338" s="96">
        <v>40149</v>
      </c>
      <c r="M338" s="97" t="s">
        <v>5064</v>
      </c>
    </row>
    <row r="339" spans="1:13" x14ac:dyDescent="0.25">
      <c r="A339" s="38">
        <v>40137</v>
      </c>
      <c r="B339" s="125">
        <v>334</v>
      </c>
      <c r="D339" s="164" t="s">
        <v>6616</v>
      </c>
      <c r="E339" s="164" t="s">
        <v>8381</v>
      </c>
      <c r="F339" s="165">
        <v>4560</v>
      </c>
      <c r="G339" s="164" t="s">
        <v>10397</v>
      </c>
      <c r="H339" s="164" t="s">
        <v>1977</v>
      </c>
      <c r="I339" s="164" t="s">
        <v>9537</v>
      </c>
      <c r="J339" s="167">
        <v>40158</v>
      </c>
      <c r="K339" s="98"/>
      <c r="L339" s="96">
        <v>40164</v>
      </c>
      <c r="M339" s="97" t="s">
        <v>5064</v>
      </c>
    </row>
    <row r="340" spans="1:13" x14ac:dyDescent="0.25">
      <c r="A340" s="38">
        <v>40137</v>
      </c>
      <c r="B340" s="125">
        <v>335</v>
      </c>
      <c r="D340" s="164" t="s">
        <v>6616</v>
      </c>
      <c r="E340" s="164" t="s">
        <v>1715</v>
      </c>
      <c r="F340" s="165">
        <v>4589</v>
      </c>
      <c r="G340" s="164" t="s">
        <v>9710</v>
      </c>
      <c r="H340" s="164" t="s">
        <v>2810</v>
      </c>
      <c r="I340" s="164" t="s">
        <v>9537</v>
      </c>
      <c r="J340" s="167">
        <v>40161</v>
      </c>
      <c r="K340" s="98"/>
      <c r="L340" s="96">
        <v>40169</v>
      </c>
      <c r="M340" s="97" t="s">
        <v>5064</v>
      </c>
    </row>
    <row r="341" spans="1:13" x14ac:dyDescent="0.25">
      <c r="A341" s="38">
        <v>40140</v>
      </c>
      <c r="B341" s="125">
        <v>336</v>
      </c>
      <c r="D341" s="164" t="s">
        <v>5768</v>
      </c>
      <c r="E341" s="164" t="s">
        <v>2412</v>
      </c>
      <c r="F341" s="165">
        <v>4694</v>
      </c>
      <c r="G341" s="164" t="s">
        <v>5769</v>
      </c>
      <c r="H341" s="164" t="s">
        <v>5770</v>
      </c>
      <c r="I341" s="164" t="s">
        <v>10247</v>
      </c>
      <c r="J341" s="167">
        <v>40163</v>
      </c>
      <c r="K341" s="98"/>
      <c r="L341" s="96">
        <v>40177</v>
      </c>
      <c r="M341" s="97" t="s">
        <v>5064</v>
      </c>
    </row>
    <row r="342" spans="1:13" x14ac:dyDescent="0.25">
      <c r="A342" s="38">
        <v>40140</v>
      </c>
      <c r="B342" s="125">
        <v>337</v>
      </c>
      <c r="D342" s="164" t="s">
        <v>2330</v>
      </c>
      <c r="E342" s="164" t="s">
        <v>3364</v>
      </c>
      <c r="F342" s="165">
        <v>4624</v>
      </c>
      <c r="G342" s="164" t="s">
        <v>1404</v>
      </c>
      <c r="H342" s="164" t="s">
        <v>9110</v>
      </c>
      <c r="I342" s="164"/>
      <c r="J342" s="167">
        <v>40140</v>
      </c>
      <c r="K342" s="98"/>
      <c r="L342" s="96">
        <v>40147</v>
      </c>
      <c r="M342" s="97" t="s">
        <v>5064</v>
      </c>
    </row>
    <row r="343" spans="1:13" x14ac:dyDescent="0.25">
      <c r="A343" s="38">
        <v>40141</v>
      </c>
      <c r="B343" s="125">
        <v>338</v>
      </c>
      <c r="D343" s="164" t="s">
        <v>6616</v>
      </c>
      <c r="E343" s="164" t="s">
        <v>1715</v>
      </c>
      <c r="F343" s="165">
        <v>4590</v>
      </c>
      <c r="G343" s="164" t="s">
        <v>10248</v>
      </c>
      <c r="H343" s="164" t="s">
        <v>759</v>
      </c>
      <c r="I343" s="164" t="s">
        <v>9537</v>
      </c>
      <c r="J343" s="167">
        <v>40161</v>
      </c>
      <c r="K343" s="98"/>
      <c r="L343" s="96">
        <v>40169</v>
      </c>
      <c r="M343" s="97" t="s">
        <v>5064</v>
      </c>
    </row>
    <row r="344" spans="1:13" x14ac:dyDescent="0.25">
      <c r="A344" s="38">
        <v>40141</v>
      </c>
      <c r="B344" s="125">
        <v>339</v>
      </c>
      <c r="D344" s="164" t="s">
        <v>6616</v>
      </c>
      <c r="E344" s="164" t="s">
        <v>1715</v>
      </c>
      <c r="F344" s="165">
        <v>4590</v>
      </c>
      <c r="G344" s="164" t="s">
        <v>1108</v>
      </c>
      <c r="H344" s="164" t="s">
        <v>2810</v>
      </c>
      <c r="I344" s="164" t="s">
        <v>9537</v>
      </c>
      <c r="J344" s="167">
        <v>40161</v>
      </c>
      <c r="K344" s="98"/>
      <c r="L344" s="96">
        <v>40169</v>
      </c>
      <c r="M344" s="97" t="s">
        <v>5064</v>
      </c>
    </row>
    <row r="345" spans="1:13" x14ac:dyDescent="0.25">
      <c r="A345" s="38">
        <v>40141</v>
      </c>
      <c r="B345" s="125">
        <v>340</v>
      </c>
      <c r="D345" s="164" t="s">
        <v>3843</v>
      </c>
      <c r="E345" s="164" t="s">
        <v>5387</v>
      </c>
      <c r="F345" s="165">
        <v>4602</v>
      </c>
      <c r="G345" s="164" t="s">
        <v>5404</v>
      </c>
      <c r="H345" s="164" t="s">
        <v>5405</v>
      </c>
      <c r="I345" s="164" t="s">
        <v>9113</v>
      </c>
      <c r="J345" s="167">
        <v>40163</v>
      </c>
      <c r="K345" s="98"/>
      <c r="L345" s="96">
        <v>40170</v>
      </c>
      <c r="M345" s="97" t="s">
        <v>5064</v>
      </c>
    </row>
    <row r="346" spans="1:13" x14ac:dyDescent="0.25">
      <c r="A346" s="38">
        <v>40141</v>
      </c>
      <c r="B346" s="125">
        <v>341</v>
      </c>
      <c r="D346" s="164" t="s">
        <v>6616</v>
      </c>
      <c r="E346" s="164" t="s">
        <v>8381</v>
      </c>
      <c r="F346" s="165">
        <v>4560</v>
      </c>
      <c r="G346" s="164" t="s">
        <v>3041</v>
      </c>
      <c r="H346" s="164" t="s">
        <v>1977</v>
      </c>
      <c r="I346" s="164" t="s">
        <v>9537</v>
      </c>
      <c r="J346" s="167">
        <v>40158</v>
      </c>
      <c r="K346" s="98"/>
      <c r="L346" s="96">
        <v>40164</v>
      </c>
      <c r="M346" s="97" t="s">
        <v>5064</v>
      </c>
    </row>
    <row r="347" spans="1:13" x14ac:dyDescent="0.25">
      <c r="A347" s="38">
        <v>40142</v>
      </c>
      <c r="B347" s="125">
        <v>342</v>
      </c>
      <c r="D347" s="164" t="s">
        <v>6616</v>
      </c>
      <c r="E347" s="164" t="s">
        <v>1715</v>
      </c>
      <c r="F347" s="165">
        <v>4590</v>
      </c>
      <c r="G347" s="164" t="s">
        <v>5996</v>
      </c>
      <c r="H347" s="164" t="s">
        <v>2810</v>
      </c>
      <c r="I347" s="164" t="s">
        <v>9537</v>
      </c>
      <c r="J347" s="167">
        <v>40161</v>
      </c>
      <c r="K347" s="98"/>
      <c r="L347" s="96">
        <v>40169</v>
      </c>
      <c r="M347" s="97" t="s">
        <v>5064</v>
      </c>
    </row>
    <row r="348" spans="1:13" x14ac:dyDescent="0.25">
      <c r="A348" s="38">
        <v>40147</v>
      </c>
      <c r="B348" s="125">
        <v>343</v>
      </c>
      <c r="D348" s="164" t="s">
        <v>8335</v>
      </c>
      <c r="E348" s="164" t="s">
        <v>5709</v>
      </c>
      <c r="F348" s="165">
        <v>4834</v>
      </c>
      <c r="G348" s="164" t="s">
        <v>1773</v>
      </c>
      <c r="H348" s="164" t="s">
        <v>4248</v>
      </c>
      <c r="I348" s="164" t="s">
        <v>9537</v>
      </c>
      <c r="J348" s="167">
        <v>40151</v>
      </c>
      <c r="K348" s="98"/>
      <c r="L348" s="96">
        <v>40158</v>
      </c>
      <c r="M348" s="97" t="s">
        <v>5064</v>
      </c>
    </row>
    <row r="349" spans="1:13" x14ac:dyDescent="0.25">
      <c r="A349" s="38">
        <v>40148</v>
      </c>
      <c r="B349" s="125">
        <v>344</v>
      </c>
      <c r="D349" s="164" t="s">
        <v>4249</v>
      </c>
      <c r="E349" s="164" t="s">
        <v>4780</v>
      </c>
      <c r="F349" s="165">
        <v>4781</v>
      </c>
      <c r="G349" s="164" t="s">
        <v>9269</v>
      </c>
      <c r="H349" s="164" t="s">
        <v>7994</v>
      </c>
      <c r="I349" s="164" t="s">
        <v>9113</v>
      </c>
      <c r="J349" s="167">
        <v>40155</v>
      </c>
      <c r="K349" s="98"/>
      <c r="L349" s="96">
        <v>40162</v>
      </c>
      <c r="M349" s="97" t="s">
        <v>5064</v>
      </c>
    </row>
    <row r="350" spans="1:13" x14ac:dyDescent="0.25">
      <c r="A350" s="38">
        <v>40154</v>
      </c>
      <c r="B350" s="125">
        <v>345</v>
      </c>
      <c r="D350" s="164" t="s">
        <v>8376</v>
      </c>
      <c r="E350" s="164" t="s">
        <v>8665</v>
      </c>
      <c r="F350" s="165">
        <v>4590</v>
      </c>
      <c r="G350" s="164" t="s">
        <v>8666</v>
      </c>
      <c r="H350" s="180" t="s">
        <v>10202</v>
      </c>
      <c r="I350" s="164" t="s">
        <v>10247</v>
      </c>
      <c r="J350" s="167">
        <v>40161</v>
      </c>
      <c r="K350" s="98"/>
      <c r="L350" s="96">
        <v>40166</v>
      </c>
      <c r="M350" s="97" t="s">
        <v>5064</v>
      </c>
    </row>
    <row r="351" spans="1:13" x14ac:dyDescent="0.25">
      <c r="A351" s="38">
        <v>40155</v>
      </c>
      <c r="B351" s="125">
        <v>346</v>
      </c>
      <c r="D351" s="164" t="s">
        <v>5932</v>
      </c>
      <c r="E351" s="164" t="s">
        <v>4780</v>
      </c>
      <c r="F351" s="165">
        <v>4781</v>
      </c>
      <c r="G351" s="164" t="s">
        <v>5933</v>
      </c>
      <c r="H351" s="181" t="s">
        <v>7994</v>
      </c>
      <c r="I351" s="164" t="s">
        <v>9113</v>
      </c>
      <c r="J351" s="167">
        <v>40155</v>
      </c>
      <c r="K351" s="98"/>
      <c r="L351" s="96">
        <v>40162</v>
      </c>
      <c r="M351" s="97" t="s">
        <v>5064</v>
      </c>
    </row>
    <row r="352" spans="1:13" x14ac:dyDescent="0.25">
      <c r="A352" s="38">
        <v>40156</v>
      </c>
      <c r="B352" s="125">
        <v>347</v>
      </c>
      <c r="D352" s="164" t="s">
        <v>5997</v>
      </c>
      <c r="E352" s="164" t="s">
        <v>1715</v>
      </c>
      <c r="F352" s="165">
        <v>4589</v>
      </c>
      <c r="G352" s="164" t="s">
        <v>8380</v>
      </c>
      <c r="H352" s="164" t="s">
        <v>2810</v>
      </c>
      <c r="I352" s="164" t="s">
        <v>9113</v>
      </c>
      <c r="J352" s="167">
        <v>40161</v>
      </c>
      <c r="K352" s="98"/>
      <c r="L352" s="96">
        <v>40169</v>
      </c>
      <c r="M352" s="97" t="s">
        <v>5064</v>
      </c>
    </row>
    <row r="353" spans="1:13" x14ac:dyDescent="0.25">
      <c r="A353" s="38">
        <v>40157</v>
      </c>
      <c r="B353" s="125">
        <v>348</v>
      </c>
      <c r="D353" s="164" t="s">
        <v>1936</v>
      </c>
      <c r="E353" s="164" t="s">
        <v>750</v>
      </c>
      <c r="F353" s="165" t="s">
        <v>108</v>
      </c>
      <c r="G353" s="164" t="s">
        <v>109</v>
      </c>
      <c r="H353" s="164" t="s">
        <v>2132</v>
      </c>
      <c r="I353" s="164" t="s">
        <v>9113</v>
      </c>
      <c r="J353" s="167">
        <v>40161</v>
      </c>
      <c r="K353" s="98"/>
      <c r="L353" s="96">
        <v>40166</v>
      </c>
      <c r="M353" s="97" t="s">
        <v>3090</v>
      </c>
    </row>
    <row r="354" spans="1:13" x14ac:dyDescent="0.25">
      <c r="A354" s="38">
        <v>40157</v>
      </c>
      <c r="B354" s="125">
        <v>349</v>
      </c>
      <c r="D354" s="164" t="s">
        <v>6616</v>
      </c>
      <c r="E354" s="164" t="s">
        <v>1715</v>
      </c>
      <c r="F354" s="165">
        <v>4589</v>
      </c>
      <c r="G354" s="164" t="s">
        <v>10291</v>
      </c>
      <c r="H354" s="164" t="s">
        <v>2810</v>
      </c>
      <c r="I354" s="164" t="s">
        <v>9537</v>
      </c>
      <c r="J354" s="167">
        <v>40161</v>
      </c>
      <c r="K354" s="98"/>
      <c r="L354" s="96">
        <v>40169</v>
      </c>
      <c r="M354" s="97" t="s">
        <v>5064</v>
      </c>
    </row>
    <row r="355" spans="1:13" x14ac:dyDescent="0.25">
      <c r="A355" s="38">
        <v>40158</v>
      </c>
      <c r="B355" s="125">
        <v>350</v>
      </c>
      <c r="D355" s="164" t="s">
        <v>6634</v>
      </c>
      <c r="E355" s="164" t="s">
        <v>7492</v>
      </c>
      <c r="F355" s="165">
        <v>4590</v>
      </c>
      <c r="G355" s="164" t="s">
        <v>6441</v>
      </c>
      <c r="H355" s="164" t="s">
        <v>10202</v>
      </c>
      <c r="I355" s="164" t="s">
        <v>9969</v>
      </c>
      <c r="J355" s="167">
        <v>40158</v>
      </c>
      <c r="K355" s="98"/>
      <c r="L355" s="96">
        <v>40166</v>
      </c>
      <c r="M355" s="97" t="s">
        <v>5064</v>
      </c>
    </row>
    <row r="356" spans="1:13" x14ac:dyDescent="0.25">
      <c r="A356" s="38">
        <v>40158</v>
      </c>
      <c r="B356" s="125">
        <v>351</v>
      </c>
      <c r="D356" s="164" t="s">
        <v>10394</v>
      </c>
      <c r="E356" s="164" t="s">
        <v>10395</v>
      </c>
      <c r="F356" s="165">
        <v>4590</v>
      </c>
      <c r="G356" s="164" t="s">
        <v>10396</v>
      </c>
      <c r="H356" s="164" t="s">
        <v>759</v>
      </c>
      <c r="I356" s="164" t="s">
        <v>9969</v>
      </c>
      <c r="J356" s="167">
        <v>40158</v>
      </c>
      <c r="K356" s="98"/>
      <c r="L356" s="96">
        <v>40163</v>
      </c>
      <c r="M356" s="97" t="s">
        <v>5064</v>
      </c>
    </row>
    <row r="357" spans="1:13" x14ac:dyDescent="0.25">
      <c r="A357" s="38">
        <v>40162</v>
      </c>
      <c r="B357" s="125">
        <v>352</v>
      </c>
      <c r="D357" s="164" t="s">
        <v>10376</v>
      </c>
      <c r="E357" s="164" t="s">
        <v>10377</v>
      </c>
      <c r="F357" s="165">
        <v>4765</v>
      </c>
      <c r="G357" s="164" t="s">
        <v>2352</v>
      </c>
      <c r="H357" s="164" t="s">
        <v>2353</v>
      </c>
      <c r="I357" s="164" t="s">
        <v>9537</v>
      </c>
      <c r="J357" s="167">
        <v>40170</v>
      </c>
      <c r="K357" s="98"/>
      <c r="L357" s="96">
        <v>40182</v>
      </c>
      <c r="M357" s="97" t="s">
        <v>5064</v>
      </c>
    </row>
    <row r="358" spans="1:13" x14ac:dyDescent="0.25">
      <c r="A358" s="38">
        <v>40163</v>
      </c>
      <c r="B358" s="125">
        <v>353</v>
      </c>
      <c r="D358" s="164" t="s">
        <v>7426</v>
      </c>
      <c r="E358" s="164" t="s">
        <v>7427</v>
      </c>
      <c r="F358" s="165">
        <v>4842</v>
      </c>
      <c r="G358" s="164" t="s">
        <v>7428</v>
      </c>
      <c r="H358" s="164" t="s">
        <v>7429</v>
      </c>
      <c r="I358" s="164" t="s">
        <v>9537</v>
      </c>
      <c r="J358" s="167">
        <v>40164</v>
      </c>
      <c r="K358" s="98"/>
      <c r="L358" s="96">
        <v>40176</v>
      </c>
      <c r="M358" s="97" t="s">
        <v>5064</v>
      </c>
    </row>
    <row r="359" spans="1:13" x14ac:dyDescent="0.25">
      <c r="A359" s="38" t="s">
        <v>1120</v>
      </c>
      <c r="B359" s="125">
        <v>354</v>
      </c>
      <c r="D359" s="164" t="s">
        <v>8817</v>
      </c>
      <c r="E359" s="164" t="s">
        <v>1715</v>
      </c>
      <c r="F359" s="165">
        <v>4589</v>
      </c>
      <c r="G359" s="164" t="s">
        <v>8818</v>
      </c>
      <c r="H359" s="164" t="s">
        <v>2810</v>
      </c>
      <c r="I359" s="164" t="s">
        <v>9537</v>
      </c>
      <c r="J359" s="167">
        <v>40176</v>
      </c>
      <c r="K359" s="98"/>
      <c r="L359" s="96">
        <v>40183</v>
      </c>
      <c r="M359" s="97" t="s">
        <v>3090</v>
      </c>
    </row>
    <row r="360" spans="1:13" x14ac:dyDescent="0.25">
      <c r="A360" s="38">
        <v>40164</v>
      </c>
      <c r="B360" s="125">
        <v>355</v>
      </c>
      <c r="D360" s="164" t="s">
        <v>8819</v>
      </c>
      <c r="E360" s="164" t="s">
        <v>4592</v>
      </c>
      <c r="F360" s="165">
        <v>4710</v>
      </c>
      <c r="G360" s="164" t="s">
        <v>8820</v>
      </c>
      <c r="H360" s="164" t="s">
        <v>6262</v>
      </c>
      <c r="I360" s="164" t="s">
        <v>9537</v>
      </c>
      <c r="J360" s="167">
        <v>40177</v>
      </c>
      <c r="K360" s="98"/>
      <c r="L360" s="96">
        <v>40183</v>
      </c>
      <c r="M360" s="97" t="s">
        <v>8356</v>
      </c>
    </row>
    <row r="361" spans="1:13" x14ac:dyDescent="0.25">
      <c r="A361" s="38">
        <v>40164</v>
      </c>
      <c r="B361" s="125">
        <v>356</v>
      </c>
      <c r="D361" s="164" t="s">
        <v>8821</v>
      </c>
      <c r="E361" s="164" t="s">
        <v>2383</v>
      </c>
      <c r="F361" s="165">
        <v>4752</v>
      </c>
      <c r="G361" s="164" t="s">
        <v>2235</v>
      </c>
      <c r="H361" s="164" t="s">
        <v>8520</v>
      </c>
      <c r="I361" s="164" t="s">
        <v>9113</v>
      </c>
      <c r="J361" s="167">
        <v>40176</v>
      </c>
      <c r="K361" s="98"/>
      <c r="L361" s="96">
        <v>40183</v>
      </c>
      <c r="M361" s="97" t="s">
        <v>8356</v>
      </c>
    </row>
    <row r="362" spans="1:13" x14ac:dyDescent="0.25">
      <c r="A362" s="38">
        <v>40169</v>
      </c>
      <c r="B362" s="125">
        <v>357</v>
      </c>
      <c r="D362" s="164" t="s">
        <v>6261</v>
      </c>
      <c r="E362" s="164" t="s">
        <v>8665</v>
      </c>
      <c r="F362" s="165">
        <v>4590</v>
      </c>
      <c r="G362" s="164" t="s">
        <v>1929</v>
      </c>
      <c r="H362" s="164" t="s">
        <v>2810</v>
      </c>
      <c r="I362" s="164" t="s">
        <v>9113</v>
      </c>
      <c r="J362" s="167">
        <v>40176</v>
      </c>
      <c r="K362" s="98"/>
      <c r="L362" s="96">
        <v>40183</v>
      </c>
      <c r="M362" s="97" t="s">
        <v>3090</v>
      </c>
    </row>
    <row r="363" spans="1:13" x14ac:dyDescent="0.25">
      <c r="A363" s="38">
        <v>40169</v>
      </c>
      <c r="B363" s="125">
        <v>358</v>
      </c>
      <c r="D363" s="164" t="s">
        <v>10756</v>
      </c>
      <c r="E363" s="164" t="s">
        <v>2412</v>
      </c>
      <c r="F363" s="165">
        <v>4694</v>
      </c>
      <c r="G363" s="164" t="s">
        <v>10375</v>
      </c>
      <c r="H363" s="164" t="s">
        <v>80</v>
      </c>
      <c r="I363" s="164" t="s">
        <v>8739</v>
      </c>
      <c r="J363" s="167">
        <v>40170</v>
      </c>
      <c r="K363" s="98"/>
      <c r="L363" s="96">
        <v>40177</v>
      </c>
      <c r="M363" s="97" t="s">
        <v>5064</v>
      </c>
    </row>
    <row r="364" spans="1:13" x14ac:dyDescent="0.25">
      <c r="A364" s="38">
        <v>40169</v>
      </c>
      <c r="B364" s="125">
        <v>359</v>
      </c>
      <c r="D364" s="164" t="s">
        <v>7631</v>
      </c>
      <c r="E364" s="164" t="s">
        <v>1715</v>
      </c>
      <c r="F364" s="165">
        <v>4590</v>
      </c>
      <c r="G364" s="164" t="s">
        <v>4665</v>
      </c>
      <c r="H364" s="164" t="s">
        <v>759</v>
      </c>
      <c r="I364" s="164" t="s">
        <v>9537</v>
      </c>
      <c r="J364" s="167">
        <v>40176</v>
      </c>
      <c r="K364" s="98"/>
      <c r="L364" s="96">
        <v>40183</v>
      </c>
      <c r="M364" s="97" t="s">
        <v>3090</v>
      </c>
    </row>
    <row r="365" spans="1:13" x14ac:dyDescent="0.25">
      <c r="A365" s="38">
        <v>40169</v>
      </c>
      <c r="B365" s="125">
        <v>360</v>
      </c>
      <c r="D365" s="164" t="s">
        <v>7631</v>
      </c>
      <c r="E365" s="164" t="s">
        <v>1715</v>
      </c>
      <c r="F365" s="165">
        <v>4590</v>
      </c>
      <c r="G365" s="164" t="s">
        <v>4665</v>
      </c>
      <c r="H365" s="164" t="s">
        <v>2810</v>
      </c>
      <c r="I365" s="164" t="s">
        <v>9537</v>
      </c>
      <c r="J365" s="167">
        <v>40176</v>
      </c>
      <c r="K365" s="98"/>
      <c r="L365" s="96">
        <v>40183</v>
      </c>
      <c r="M365" s="97" t="s">
        <v>3090</v>
      </c>
    </row>
    <row r="366" spans="1:13" x14ac:dyDescent="0.25">
      <c r="A366" s="38">
        <v>40169</v>
      </c>
      <c r="B366" s="125">
        <v>361</v>
      </c>
      <c r="D366" s="164" t="s">
        <v>7631</v>
      </c>
      <c r="E366" s="164" t="s">
        <v>1715</v>
      </c>
      <c r="F366" s="165">
        <v>4589</v>
      </c>
      <c r="G366" s="164" t="s">
        <v>2830</v>
      </c>
      <c r="H366" s="164" t="s">
        <v>2810</v>
      </c>
      <c r="I366" s="164" t="s">
        <v>9537</v>
      </c>
      <c r="J366" s="167">
        <v>40176</v>
      </c>
      <c r="K366" s="98"/>
      <c r="L366" s="96">
        <v>40183</v>
      </c>
      <c r="M366" s="97" t="s">
        <v>3090</v>
      </c>
    </row>
    <row r="367" spans="1:13" x14ac:dyDescent="0.25">
      <c r="A367" s="38">
        <v>40175</v>
      </c>
      <c r="B367" s="125">
        <v>362</v>
      </c>
      <c r="D367" s="164" t="s">
        <v>7631</v>
      </c>
      <c r="E367" s="164" t="s">
        <v>1715</v>
      </c>
      <c r="F367" s="165">
        <v>4590</v>
      </c>
      <c r="G367" s="164" t="s">
        <v>5785</v>
      </c>
      <c r="H367" s="164" t="s">
        <v>759</v>
      </c>
      <c r="I367" s="164" t="s">
        <v>9537</v>
      </c>
      <c r="J367" s="167">
        <v>40184</v>
      </c>
      <c r="K367" s="98"/>
      <c r="L367" s="96">
        <v>40190</v>
      </c>
      <c r="M367" s="97" t="s">
        <v>3090</v>
      </c>
    </row>
    <row r="368" spans="1:13" x14ac:dyDescent="0.25">
      <c r="A368" s="38">
        <v>40175</v>
      </c>
      <c r="B368" s="125">
        <v>363</v>
      </c>
      <c r="D368" s="164" t="s">
        <v>3919</v>
      </c>
      <c r="E368" s="164" t="s">
        <v>2383</v>
      </c>
      <c r="F368" s="165">
        <v>4752</v>
      </c>
      <c r="G368" s="164" t="s">
        <v>8915</v>
      </c>
      <c r="H368" s="164" t="s">
        <v>8520</v>
      </c>
      <c r="I368" s="164" t="s">
        <v>9113</v>
      </c>
      <c r="J368" s="167">
        <v>40178</v>
      </c>
      <c r="K368" s="98"/>
      <c r="L368" s="96">
        <v>40183</v>
      </c>
      <c r="M368" s="97" t="s">
        <v>3090</v>
      </c>
    </row>
    <row r="369" spans="1:13" x14ac:dyDescent="0.25">
      <c r="A369" s="38">
        <v>40176</v>
      </c>
      <c r="B369" s="125">
        <v>364</v>
      </c>
      <c r="D369" s="164" t="s">
        <v>8916</v>
      </c>
      <c r="E369" s="164" t="s">
        <v>7025</v>
      </c>
      <c r="F369" s="165">
        <v>4808</v>
      </c>
      <c r="G369" s="164" t="s">
        <v>8917</v>
      </c>
      <c r="H369" s="164" t="s">
        <v>8918</v>
      </c>
      <c r="I369" s="164" t="s">
        <v>9537</v>
      </c>
      <c r="J369" s="167">
        <v>40182</v>
      </c>
      <c r="K369" s="98"/>
      <c r="L369" s="96">
        <v>40184</v>
      </c>
      <c r="M369" s="97" t="s">
        <v>3090</v>
      </c>
    </row>
    <row r="370" spans="1:13" x14ac:dyDescent="0.25">
      <c r="A370" s="38">
        <v>40177</v>
      </c>
      <c r="B370" s="125">
        <v>365</v>
      </c>
      <c r="D370" s="164" t="s">
        <v>7631</v>
      </c>
      <c r="E370" s="164" t="s">
        <v>1715</v>
      </c>
      <c r="F370" s="165">
        <v>4589</v>
      </c>
      <c r="G370" s="164" t="s">
        <v>8919</v>
      </c>
      <c r="H370" s="164" t="s">
        <v>2810</v>
      </c>
      <c r="I370" s="164" t="s">
        <v>9537</v>
      </c>
      <c r="J370" s="167">
        <v>40183</v>
      </c>
      <c r="K370" s="98"/>
      <c r="L370" s="96">
        <v>40184</v>
      </c>
      <c r="M370" s="97" t="s">
        <v>5064</v>
      </c>
    </row>
    <row r="371" spans="1:13" x14ac:dyDescent="0.25">
      <c r="A371" s="38">
        <v>40178</v>
      </c>
      <c r="B371" s="125">
        <v>366</v>
      </c>
      <c r="D371" s="164" t="s">
        <v>7631</v>
      </c>
      <c r="E371" s="164" t="s">
        <v>1715</v>
      </c>
      <c r="F371" s="165">
        <v>4590</v>
      </c>
      <c r="G371" s="164" t="s">
        <v>8920</v>
      </c>
      <c r="H371" s="164" t="s">
        <v>2810</v>
      </c>
      <c r="I371" s="164" t="s">
        <v>9537</v>
      </c>
      <c r="J371" s="167">
        <v>40183</v>
      </c>
      <c r="K371" s="98"/>
      <c r="L371" s="96">
        <v>40184</v>
      </c>
      <c r="M371" s="97" t="s">
        <v>5064</v>
      </c>
    </row>
    <row r="372" spans="1:13" x14ac:dyDescent="0.25">
      <c r="A372" s="38">
        <v>40178</v>
      </c>
      <c r="B372" s="125">
        <v>367</v>
      </c>
      <c r="D372" s="164" t="s">
        <v>7631</v>
      </c>
      <c r="E372" s="164" t="s">
        <v>1715</v>
      </c>
      <c r="F372" s="165">
        <v>4590</v>
      </c>
      <c r="G372" s="164" t="s">
        <v>7442</v>
      </c>
      <c r="H372" s="164" t="s">
        <v>759</v>
      </c>
      <c r="I372" s="164" t="s">
        <v>9537</v>
      </c>
      <c r="J372" s="167">
        <v>40184</v>
      </c>
      <c r="K372" s="98"/>
      <c r="L372" s="96">
        <v>40190</v>
      </c>
      <c r="M372" s="97" t="s">
        <v>3090</v>
      </c>
    </row>
    <row r="373" spans="1:13" x14ac:dyDescent="0.25">
      <c r="A373" s="38">
        <v>40178</v>
      </c>
      <c r="B373" s="125">
        <v>368</v>
      </c>
      <c r="D373" s="164" t="s">
        <v>4249</v>
      </c>
      <c r="E373" s="164" t="s">
        <v>4780</v>
      </c>
      <c r="F373" s="165">
        <v>4781</v>
      </c>
      <c r="G373" s="164" t="s">
        <v>7469</v>
      </c>
      <c r="H373" s="164" t="s">
        <v>7994</v>
      </c>
      <c r="I373" s="164" t="s">
        <v>9113</v>
      </c>
      <c r="J373" s="167">
        <v>40211</v>
      </c>
      <c r="K373" s="101"/>
      <c r="L373" s="96">
        <v>40218</v>
      </c>
      <c r="M373" s="97" t="s">
        <v>5064</v>
      </c>
    </row>
    <row r="374" spans="1:13" x14ac:dyDescent="0.25">
      <c r="A374" s="38">
        <v>40183</v>
      </c>
      <c r="B374" s="125">
        <v>369</v>
      </c>
      <c r="D374" s="164" t="s">
        <v>301</v>
      </c>
      <c r="E374" s="164" t="s">
        <v>1326</v>
      </c>
      <c r="F374" s="165">
        <v>4590</v>
      </c>
      <c r="G374" s="164" t="s">
        <v>6393</v>
      </c>
      <c r="H374" s="164" t="s">
        <v>5853</v>
      </c>
      <c r="I374" s="164" t="s">
        <v>8739</v>
      </c>
      <c r="J374" s="167">
        <v>40184</v>
      </c>
      <c r="K374" s="98"/>
      <c r="L374" s="96">
        <v>40190</v>
      </c>
      <c r="M374" s="97" t="s">
        <v>5064</v>
      </c>
    </row>
    <row r="375" spans="1:13" x14ac:dyDescent="0.25">
      <c r="A375" s="38">
        <v>40183</v>
      </c>
      <c r="B375" s="125">
        <v>370</v>
      </c>
      <c r="D375" s="164" t="s">
        <v>8565</v>
      </c>
      <c r="E375" s="164" t="s">
        <v>4780</v>
      </c>
      <c r="F375" s="165">
        <v>4781</v>
      </c>
      <c r="G375" s="164" t="s">
        <v>6193</v>
      </c>
      <c r="H375" s="164" t="s">
        <v>7994</v>
      </c>
      <c r="I375" s="164" t="s">
        <v>9537</v>
      </c>
      <c r="J375" s="167">
        <v>40211</v>
      </c>
      <c r="K375" s="101"/>
      <c r="L375" s="96">
        <v>40218</v>
      </c>
      <c r="M375" s="97" t="s">
        <v>3090</v>
      </c>
    </row>
    <row r="376" spans="1:13" x14ac:dyDescent="0.25">
      <c r="A376" s="38">
        <v>40186</v>
      </c>
      <c r="B376" s="125">
        <v>371</v>
      </c>
      <c r="D376" s="164" t="s">
        <v>5854</v>
      </c>
      <c r="E376" s="164" t="s">
        <v>4780</v>
      </c>
      <c r="F376" s="165">
        <v>4781</v>
      </c>
      <c r="G376" s="164" t="s">
        <v>5855</v>
      </c>
      <c r="H376" s="164" t="s">
        <v>5856</v>
      </c>
      <c r="I376" s="164" t="s">
        <v>6972</v>
      </c>
      <c r="J376" s="167">
        <v>40190</v>
      </c>
      <c r="K376" s="98"/>
      <c r="L376" s="96">
        <v>40191</v>
      </c>
      <c r="M376" s="97" t="s">
        <v>5064</v>
      </c>
    </row>
    <row r="377" spans="1:13" x14ac:dyDescent="0.25">
      <c r="A377" s="38">
        <v>40189</v>
      </c>
      <c r="B377" s="125">
        <v>372</v>
      </c>
      <c r="D377" s="164" t="s">
        <v>5857</v>
      </c>
      <c r="E377" s="164" t="s">
        <v>1715</v>
      </c>
      <c r="F377" s="165">
        <v>4590</v>
      </c>
      <c r="G377" s="164" t="s">
        <v>163</v>
      </c>
      <c r="H377" s="164" t="s">
        <v>2810</v>
      </c>
      <c r="I377" s="164" t="s">
        <v>9537</v>
      </c>
      <c r="J377" s="167">
        <v>40193</v>
      </c>
      <c r="K377" s="98"/>
      <c r="L377" s="96">
        <v>40198</v>
      </c>
      <c r="M377" s="97" t="s">
        <v>5064</v>
      </c>
    </row>
    <row r="378" spans="1:13" x14ac:dyDescent="0.25">
      <c r="A378" s="38">
        <v>40189</v>
      </c>
      <c r="B378" s="125">
        <v>373</v>
      </c>
      <c r="D378" s="164" t="s">
        <v>7172</v>
      </c>
      <c r="E378" s="164" t="s">
        <v>4780</v>
      </c>
      <c r="F378" s="165">
        <v>4781</v>
      </c>
      <c r="G378" s="164" t="s">
        <v>3830</v>
      </c>
      <c r="H378" s="180" t="s">
        <v>7994</v>
      </c>
      <c r="I378" s="164" t="s">
        <v>10247</v>
      </c>
      <c r="J378" s="167">
        <v>40211</v>
      </c>
      <c r="K378" s="101"/>
      <c r="L378" s="96">
        <v>40218</v>
      </c>
      <c r="M378" s="97" t="s">
        <v>3090</v>
      </c>
    </row>
    <row r="379" spans="1:13" x14ac:dyDescent="0.25">
      <c r="A379" s="38">
        <v>40191</v>
      </c>
      <c r="B379" s="125">
        <v>374</v>
      </c>
      <c r="D379" s="164" t="s">
        <v>6616</v>
      </c>
      <c r="E379" s="164" t="s">
        <v>1715</v>
      </c>
      <c r="F379" s="165">
        <v>4590</v>
      </c>
      <c r="G379" s="164" t="s">
        <v>1833</v>
      </c>
      <c r="H379" s="181" t="s">
        <v>2810</v>
      </c>
      <c r="I379" s="164" t="s">
        <v>9113</v>
      </c>
      <c r="J379" s="167">
        <v>40193</v>
      </c>
      <c r="K379" s="98"/>
      <c r="L379" s="96">
        <v>40198</v>
      </c>
      <c r="M379" s="97" t="s">
        <v>5064</v>
      </c>
    </row>
    <row r="380" spans="1:13" x14ac:dyDescent="0.25">
      <c r="A380" s="38">
        <v>40191</v>
      </c>
      <c r="B380" s="125">
        <v>375</v>
      </c>
      <c r="D380" s="164" t="s">
        <v>8313</v>
      </c>
      <c r="E380" s="164" t="s">
        <v>1715</v>
      </c>
      <c r="F380" s="165">
        <v>4590</v>
      </c>
      <c r="G380" s="164" t="s">
        <v>8314</v>
      </c>
      <c r="H380" s="164" t="s">
        <v>759</v>
      </c>
      <c r="I380" s="164" t="s">
        <v>9113</v>
      </c>
      <c r="J380" s="167">
        <v>40193</v>
      </c>
      <c r="K380" s="98"/>
      <c r="L380" s="96">
        <v>40198</v>
      </c>
      <c r="M380" s="97" t="s">
        <v>5064</v>
      </c>
    </row>
    <row r="381" spans="1:13" x14ac:dyDescent="0.25">
      <c r="A381" s="38">
        <v>40191</v>
      </c>
      <c r="B381" s="125">
        <v>376</v>
      </c>
      <c r="D381" s="164" t="s">
        <v>9821</v>
      </c>
      <c r="E381" s="164" t="s">
        <v>2412</v>
      </c>
      <c r="F381" s="165">
        <v>4694</v>
      </c>
      <c r="G381" s="164" t="s">
        <v>6645</v>
      </c>
      <c r="H381" s="164" t="s">
        <v>80</v>
      </c>
      <c r="I381" s="164" t="s">
        <v>9113</v>
      </c>
      <c r="J381" s="167">
        <v>40206</v>
      </c>
      <c r="K381" s="101"/>
      <c r="L381" s="96">
        <v>40211</v>
      </c>
      <c r="M381" s="97" t="s">
        <v>5064</v>
      </c>
    </row>
    <row r="382" spans="1:13" x14ac:dyDescent="0.25">
      <c r="A382" s="38">
        <v>40193</v>
      </c>
      <c r="B382" s="125">
        <v>377</v>
      </c>
      <c r="D382" s="164" t="s">
        <v>9534</v>
      </c>
      <c r="E382" s="164" t="s">
        <v>10342</v>
      </c>
      <c r="F382" s="165">
        <v>4774</v>
      </c>
      <c r="G382" s="164" t="s">
        <v>10032</v>
      </c>
      <c r="H382" s="164" t="s">
        <v>9820</v>
      </c>
      <c r="I382" s="164" t="s">
        <v>6972</v>
      </c>
      <c r="J382" s="167">
        <v>40193</v>
      </c>
      <c r="K382" s="98"/>
      <c r="L382" s="96">
        <v>40198</v>
      </c>
      <c r="M382" s="97" t="s">
        <v>8356</v>
      </c>
    </row>
    <row r="383" spans="1:13" x14ac:dyDescent="0.25">
      <c r="A383" s="38">
        <v>40193</v>
      </c>
      <c r="B383" s="125">
        <v>378</v>
      </c>
      <c r="D383" s="164" t="s">
        <v>3194</v>
      </c>
      <c r="E383" s="164" t="s">
        <v>2412</v>
      </c>
      <c r="F383" s="165">
        <v>4694</v>
      </c>
      <c r="G383" s="164" t="s">
        <v>3195</v>
      </c>
      <c r="H383" s="164" t="s">
        <v>80</v>
      </c>
      <c r="I383" s="164" t="s">
        <v>9537</v>
      </c>
      <c r="J383" s="167">
        <v>40206</v>
      </c>
      <c r="K383" s="101"/>
      <c r="L383" s="96">
        <v>40213</v>
      </c>
      <c r="M383" s="97" t="s">
        <v>5064</v>
      </c>
    </row>
    <row r="384" spans="1:13" x14ac:dyDescent="0.25">
      <c r="A384" s="38">
        <v>40196</v>
      </c>
      <c r="B384" s="125">
        <v>379</v>
      </c>
      <c r="D384" s="164" t="s">
        <v>6646</v>
      </c>
      <c r="E384" s="164" t="s">
        <v>6226</v>
      </c>
      <c r="F384" s="165" t="s">
        <v>923</v>
      </c>
      <c r="G384" s="164" t="s">
        <v>7472</v>
      </c>
      <c r="H384" s="164" t="s">
        <v>8663</v>
      </c>
      <c r="I384" s="164" t="s">
        <v>9113</v>
      </c>
      <c r="J384" s="167">
        <v>40205</v>
      </c>
      <c r="K384" s="98"/>
      <c r="L384" s="96">
        <v>40211</v>
      </c>
      <c r="M384" s="97" t="s">
        <v>3090</v>
      </c>
    </row>
    <row r="385" spans="1:13" x14ac:dyDescent="0.25">
      <c r="A385" s="38">
        <v>40197</v>
      </c>
      <c r="B385" s="125">
        <v>380</v>
      </c>
      <c r="D385" s="164" t="s">
        <v>3184</v>
      </c>
      <c r="E385" s="164" t="s">
        <v>5387</v>
      </c>
      <c r="F385" s="165">
        <v>4602</v>
      </c>
      <c r="G385" s="164" t="s">
        <v>1453</v>
      </c>
      <c r="H385" s="164" t="s">
        <v>5405</v>
      </c>
      <c r="I385" s="164" t="s">
        <v>10247</v>
      </c>
      <c r="J385" s="167">
        <v>40207</v>
      </c>
      <c r="K385" s="98"/>
      <c r="L385" s="96">
        <v>40213</v>
      </c>
      <c r="M385" s="97" t="s">
        <v>5064</v>
      </c>
    </row>
    <row r="386" spans="1:13" x14ac:dyDescent="0.25">
      <c r="A386" s="109">
        <v>40200</v>
      </c>
      <c r="B386" s="125">
        <v>381</v>
      </c>
      <c r="D386" s="166" t="s">
        <v>5502</v>
      </c>
      <c r="E386" s="166" t="s">
        <v>2412</v>
      </c>
      <c r="F386" s="169">
        <v>4694</v>
      </c>
      <c r="G386" s="166" t="s">
        <v>7618</v>
      </c>
      <c r="H386" s="166" t="s">
        <v>80</v>
      </c>
      <c r="I386" s="164" t="s">
        <v>9537</v>
      </c>
      <c r="J386" s="184">
        <v>40218</v>
      </c>
      <c r="K386" s="98"/>
      <c r="L386" s="96">
        <v>40224</v>
      </c>
      <c r="M386" s="97" t="s">
        <v>3090</v>
      </c>
    </row>
    <row r="387" spans="1:13" x14ac:dyDescent="0.25">
      <c r="A387" s="38">
        <v>40200</v>
      </c>
      <c r="B387" s="125">
        <v>382</v>
      </c>
      <c r="D387" s="164" t="s">
        <v>2403</v>
      </c>
      <c r="E387" s="164" t="s">
        <v>2412</v>
      </c>
      <c r="F387" s="165">
        <v>4694</v>
      </c>
      <c r="G387" s="164" t="s">
        <v>4758</v>
      </c>
      <c r="H387" s="180" t="s">
        <v>80</v>
      </c>
      <c r="I387" s="164" t="s">
        <v>9537</v>
      </c>
      <c r="J387" s="185">
        <v>40224</v>
      </c>
      <c r="K387" s="98"/>
      <c r="L387" s="96">
        <v>40227</v>
      </c>
      <c r="M387" s="97" t="s">
        <v>5064</v>
      </c>
    </row>
    <row r="388" spans="1:13" x14ac:dyDescent="0.25">
      <c r="A388" s="38">
        <v>40200</v>
      </c>
      <c r="B388" s="125">
        <v>383</v>
      </c>
      <c r="D388" s="164" t="s">
        <v>2183</v>
      </c>
      <c r="E388" s="164" t="s">
        <v>2412</v>
      </c>
      <c r="F388" s="165">
        <v>4694</v>
      </c>
      <c r="G388" s="164" t="s">
        <v>3855</v>
      </c>
      <c r="H388" s="164" t="s">
        <v>80</v>
      </c>
      <c r="I388" s="164" t="s">
        <v>9537</v>
      </c>
      <c r="J388" s="167">
        <v>40218</v>
      </c>
      <c r="K388" s="98"/>
      <c r="L388" s="96">
        <v>40224</v>
      </c>
      <c r="M388" s="97" t="s">
        <v>5064</v>
      </c>
    </row>
    <row r="389" spans="1:13" x14ac:dyDescent="0.25">
      <c r="A389" s="38">
        <v>40203</v>
      </c>
      <c r="B389" s="125">
        <v>384</v>
      </c>
      <c r="D389" s="164" t="s">
        <v>6616</v>
      </c>
      <c r="E389" s="164" t="s">
        <v>1715</v>
      </c>
      <c r="F389" s="165">
        <v>4590</v>
      </c>
      <c r="G389" s="164" t="s">
        <v>9703</v>
      </c>
      <c r="H389" s="164" t="s">
        <v>2810</v>
      </c>
      <c r="I389" s="164" t="s">
        <v>9113</v>
      </c>
      <c r="J389" s="167">
        <v>40207</v>
      </c>
      <c r="K389" s="98"/>
      <c r="L389" s="96">
        <v>40213</v>
      </c>
      <c r="M389" s="97" t="s">
        <v>5064</v>
      </c>
    </row>
    <row r="390" spans="1:13" x14ac:dyDescent="0.25">
      <c r="A390" s="38">
        <v>40204</v>
      </c>
      <c r="B390" s="125">
        <v>385</v>
      </c>
      <c r="D390" s="164" t="s">
        <v>6616</v>
      </c>
      <c r="E390" s="164" t="s">
        <v>8381</v>
      </c>
      <c r="F390" s="165">
        <v>4560</v>
      </c>
      <c r="G390" s="183">
        <v>40199</v>
      </c>
      <c r="H390" s="164" t="s">
        <v>1977</v>
      </c>
      <c r="I390" s="164" t="s">
        <v>9537</v>
      </c>
      <c r="J390" s="167">
        <v>40211</v>
      </c>
      <c r="K390" s="101"/>
      <c r="L390" s="96">
        <v>40217</v>
      </c>
      <c r="M390" s="97" t="s">
        <v>4707</v>
      </c>
    </row>
    <row r="391" spans="1:13" x14ac:dyDescent="0.25">
      <c r="A391" s="38">
        <v>40205</v>
      </c>
      <c r="B391" s="125">
        <v>386</v>
      </c>
      <c r="D391" s="164" t="s">
        <v>6616</v>
      </c>
      <c r="E391" s="164" t="s">
        <v>1715</v>
      </c>
      <c r="F391" s="165">
        <v>4590</v>
      </c>
      <c r="G391" s="164" t="s">
        <v>9589</v>
      </c>
      <c r="H391" s="164" t="s">
        <v>2810</v>
      </c>
      <c r="I391" s="164" t="s">
        <v>9537</v>
      </c>
      <c r="J391" s="167">
        <v>40207</v>
      </c>
      <c r="K391" s="98"/>
      <c r="L391" s="96">
        <v>40213</v>
      </c>
      <c r="M391" s="97" t="s">
        <v>5064</v>
      </c>
    </row>
    <row r="392" spans="1:13" x14ac:dyDescent="0.25">
      <c r="A392" s="38">
        <v>40206</v>
      </c>
      <c r="B392" s="125">
        <v>387</v>
      </c>
      <c r="D392" s="164" t="s">
        <v>9821</v>
      </c>
      <c r="E392" s="164" t="s">
        <v>2412</v>
      </c>
      <c r="F392" s="165">
        <v>4694</v>
      </c>
      <c r="G392" s="164" t="s">
        <v>5183</v>
      </c>
      <c r="H392" s="164" t="s">
        <v>80</v>
      </c>
      <c r="I392" s="164" t="s">
        <v>9537</v>
      </c>
      <c r="J392" s="167">
        <v>40218</v>
      </c>
      <c r="K392" s="98"/>
      <c r="L392" s="96">
        <v>40224</v>
      </c>
      <c r="M392" s="97" t="s">
        <v>5064</v>
      </c>
    </row>
    <row r="393" spans="1:13" x14ac:dyDescent="0.25">
      <c r="A393" s="38">
        <v>40206</v>
      </c>
      <c r="B393" s="125">
        <v>388</v>
      </c>
      <c r="D393" s="164" t="s">
        <v>4759</v>
      </c>
      <c r="E393" s="164" t="s">
        <v>2412</v>
      </c>
      <c r="F393" s="165">
        <v>4694</v>
      </c>
      <c r="G393" s="164" t="s">
        <v>5793</v>
      </c>
      <c r="H393" s="180" t="s">
        <v>80</v>
      </c>
      <c r="I393" s="164" t="s">
        <v>9113</v>
      </c>
      <c r="J393" s="185">
        <v>40224</v>
      </c>
      <c r="K393" s="95"/>
      <c r="L393" s="114">
        <v>40227</v>
      </c>
      <c r="M393" s="97" t="s">
        <v>5064</v>
      </c>
    </row>
    <row r="394" spans="1:13" x14ac:dyDescent="0.25">
      <c r="A394" s="38">
        <v>40206</v>
      </c>
      <c r="B394" s="125">
        <v>389</v>
      </c>
      <c r="D394" s="164" t="s">
        <v>4177</v>
      </c>
      <c r="E394" s="164" t="s">
        <v>7963</v>
      </c>
      <c r="F394" s="165">
        <v>4619</v>
      </c>
      <c r="G394" s="164" t="s">
        <v>7813</v>
      </c>
      <c r="H394" s="180" t="s">
        <v>1352</v>
      </c>
      <c r="I394" s="180" t="s">
        <v>5129</v>
      </c>
      <c r="J394" s="185"/>
      <c r="K394" s="95"/>
      <c r="L394" s="114">
        <v>40234</v>
      </c>
      <c r="M394" s="97" t="s">
        <v>8356</v>
      </c>
    </row>
    <row r="395" spans="1:13" x14ac:dyDescent="0.25">
      <c r="A395" s="38">
        <v>40207</v>
      </c>
      <c r="B395" s="125">
        <v>390</v>
      </c>
      <c r="D395" s="164" t="s">
        <v>2400</v>
      </c>
      <c r="E395" s="164" t="s">
        <v>2401</v>
      </c>
      <c r="F395" s="165" t="s">
        <v>2402</v>
      </c>
      <c r="G395" s="164" t="s">
        <v>1773</v>
      </c>
      <c r="H395" s="180"/>
      <c r="I395" s="164" t="s">
        <v>9113</v>
      </c>
      <c r="J395" s="185"/>
      <c r="K395" s="95"/>
      <c r="L395" s="114">
        <v>40224</v>
      </c>
    </row>
    <row r="396" spans="1:13" x14ac:dyDescent="0.25">
      <c r="A396" s="38">
        <v>40210</v>
      </c>
      <c r="B396" s="125">
        <v>391</v>
      </c>
      <c r="D396" s="164" t="s">
        <v>6646</v>
      </c>
      <c r="E396" s="164" t="s">
        <v>6226</v>
      </c>
      <c r="F396" s="165" t="s">
        <v>923</v>
      </c>
      <c r="G396" s="164" t="s">
        <v>10270</v>
      </c>
      <c r="H396" s="164" t="s">
        <v>8663</v>
      </c>
      <c r="I396" s="164" t="s">
        <v>3140</v>
      </c>
      <c r="J396" s="167">
        <v>40218</v>
      </c>
      <c r="K396" s="95"/>
      <c r="L396" s="114">
        <v>40224</v>
      </c>
      <c r="M396" s="97" t="s">
        <v>5064</v>
      </c>
    </row>
    <row r="397" spans="1:13" x14ac:dyDescent="0.25">
      <c r="A397" s="38">
        <v>40210</v>
      </c>
      <c r="B397" s="125">
        <v>392</v>
      </c>
      <c r="D397" s="164" t="s">
        <v>5499</v>
      </c>
      <c r="E397" s="164" t="s">
        <v>3375</v>
      </c>
      <c r="F397" s="165">
        <v>4820</v>
      </c>
      <c r="G397" s="164" t="s">
        <v>5500</v>
      </c>
      <c r="H397" s="164" t="s">
        <v>5501</v>
      </c>
      <c r="I397" s="164" t="s">
        <v>8739</v>
      </c>
      <c r="J397" s="167">
        <v>40213</v>
      </c>
      <c r="K397" s="95"/>
      <c r="L397" s="114">
        <v>40218</v>
      </c>
      <c r="M397" s="97" t="s">
        <v>5064</v>
      </c>
    </row>
    <row r="398" spans="1:13" x14ac:dyDescent="0.25">
      <c r="A398" s="38">
        <v>40212</v>
      </c>
      <c r="B398" s="125">
        <v>393</v>
      </c>
      <c r="D398" s="164" t="s">
        <v>1246</v>
      </c>
      <c r="E398" s="164" t="s">
        <v>2412</v>
      </c>
      <c r="F398" s="165">
        <v>4694</v>
      </c>
      <c r="G398" s="164" t="s">
        <v>1247</v>
      </c>
      <c r="H398" s="180" t="s">
        <v>80</v>
      </c>
      <c r="I398" s="164" t="s">
        <v>9537</v>
      </c>
      <c r="J398" s="185">
        <v>40225</v>
      </c>
      <c r="K398" s="95"/>
      <c r="L398" s="114">
        <v>40227</v>
      </c>
      <c r="M398" s="97" t="s">
        <v>5064</v>
      </c>
    </row>
    <row r="399" spans="1:13" x14ac:dyDescent="0.25">
      <c r="A399" s="38">
        <v>40218</v>
      </c>
      <c r="B399" s="125">
        <v>394</v>
      </c>
      <c r="D399" s="164" t="s">
        <v>1253</v>
      </c>
      <c r="E399" s="164" t="s">
        <v>4780</v>
      </c>
      <c r="F399" s="165">
        <v>4781</v>
      </c>
      <c r="G399" s="164" t="s">
        <v>8192</v>
      </c>
      <c r="H399" s="180" t="s">
        <v>7994</v>
      </c>
      <c r="I399" s="164" t="s">
        <v>10247</v>
      </c>
      <c r="J399" s="185">
        <v>40218</v>
      </c>
      <c r="K399" s="95"/>
      <c r="L399" s="114">
        <v>40224</v>
      </c>
      <c r="M399" s="97" t="s">
        <v>5064</v>
      </c>
    </row>
    <row r="400" spans="1:13" x14ac:dyDescent="0.25">
      <c r="A400" s="38">
        <v>40219</v>
      </c>
      <c r="B400" s="125">
        <v>395</v>
      </c>
      <c r="D400" s="164" t="s">
        <v>5823</v>
      </c>
      <c r="E400" s="164" t="s">
        <v>5824</v>
      </c>
      <c r="F400" s="165">
        <v>4718</v>
      </c>
      <c r="G400" s="164" t="s">
        <v>5825</v>
      </c>
      <c r="H400" s="164"/>
      <c r="I400" s="164" t="s">
        <v>10247</v>
      </c>
      <c r="J400" s="167">
        <v>40245</v>
      </c>
      <c r="K400" s="95"/>
      <c r="L400" s="114">
        <v>40247</v>
      </c>
      <c r="M400" s="97" t="s">
        <v>8356</v>
      </c>
    </row>
    <row r="401" spans="1:13" x14ac:dyDescent="0.25">
      <c r="A401" s="38">
        <v>40220</v>
      </c>
      <c r="B401" s="125">
        <v>396</v>
      </c>
      <c r="D401" s="164" t="s">
        <v>297</v>
      </c>
      <c r="E401" s="164" t="s">
        <v>7918</v>
      </c>
      <c r="F401" s="165">
        <v>4807</v>
      </c>
      <c r="G401" s="164" t="s">
        <v>4897</v>
      </c>
      <c r="H401" s="180" t="s">
        <v>3920</v>
      </c>
      <c r="I401" s="164" t="s">
        <v>10247</v>
      </c>
      <c r="J401" s="185">
        <v>40226</v>
      </c>
      <c r="K401" s="95"/>
      <c r="L401" s="114">
        <v>40232</v>
      </c>
      <c r="M401" s="97" t="s">
        <v>5064</v>
      </c>
    </row>
    <row r="402" spans="1:13" x14ac:dyDescent="0.25">
      <c r="A402" s="38">
        <v>40220</v>
      </c>
      <c r="B402" s="125">
        <v>397</v>
      </c>
      <c r="D402" s="164" t="s">
        <v>9437</v>
      </c>
      <c r="E402" s="164" t="s">
        <v>6226</v>
      </c>
      <c r="F402" s="165" t="s">
        <v>923</v>
      </c>
      <c r="G402" s="164" t="s">
        <v>8522</v>
      </c>
      <c r="H402" s="180" t="s">
        <v>8663</v>
      </c>
      <c r="I402" s="164" t="s">
        <v>9113</v>
      </c>
      <c r="J402" s="185">
        <v>40224</v>
      </c>
      <c r="K402" s="95"/>
      <c r="L402" s="114">
        <v>40232</v>
      </c>
      <c r="M402" s="97" t="s">
        <v>5064</v>
      </c>
    </row>
    <row r="403" spans="1:13" x14ac:dyDescent="0.25">
      <c r="A403" s="38">
        <v>40220</v>
      </c>
      <c r="B403" s="125">
        <v>398</v>
      </c>
      <c r="D403" s="164" t="s">
        <v>8521</v>
      </c>
      <c r="E403" s="164" t="s">
        <v>6226</v>
      </c>
      <c r="F403" s="165" t="s">
        <v>923</v>
      </c>
      <c r="G403" s="164" t="s">
        <v>8522</v>
      </c>
      <c r="H403" s="180" t="s">
        <v>8523</v>
      </c>
      <c r="I403" s="164" t="s">
        <v>9113</v>
      </c>
      <c r="J403" s="185">
        <v>40224</v>
      </c>
      <c r="K403" s="95"/>
      <c r="L403" s="114">
        <v>40228</v>
      </c>
      <c r="M403" s="97" t="s">
        <v>5064</v>
      </c>
    </row>
    <row r="404" spans="1:13" x14ac:dyDescent="0.25">
      <c r="A404" s="38">
        <v>40220</v>
      </c>
      <c r="B404" s="125">
        <v>399</v>
      </c>
      <c r="D404" s="164" t="s">
        <v>9821</v>
      </c>
      <c r="E404" s="164" t="s">
        <v>2412</v>
      </c>
      <c r="F404" s="165">
        <v>4694</v>
      </c>
      <c r="G404" s="164" t="s">
        <v>9526</v>
      </c>
      <c r="H404" s="180" t="s">
        <v>80</v>
      </c>
      <c r="I404" s="164" t="s">
        <v>9537</v>
      </c>
      <c r="J404" s="185">
        <v>40227</v>
      </c>
      <c r="K404" s="95"/>
      <c r="L404" s="114">
        <v>40233</v>
      </c>
      <c r="M404" s="97" t="s">
        <v>5064</v>
      </c>
    </row>
    <row r="405" spans="1:13" x14ac:dyDescent="0.25">
      <c r="A405" s="38">
        <v>40221</v>
      </c>
      <c r="B405" s="125">
        <v>400</v>
      </c>
      <c r="D405" s="164" t="s">
        <v>9306</v>
      </c>
      <c r="E405" s="164" t="s">
        <v>6226</v>
      </c>
      <c r="F405" s="165" t="s">
        <v>923</v>
      </c>
      <c r="G405" s="164" t="s">
        <v>4593</v>
      </c>
      <c r="H405" s="180" t="s">
        <v>8663</v>
      </c>
      <c r="I405" s="164" t="s">
        <v>9113</v>
      </c>
      <c r="J405" s="185">
        <v>40224</v>
      </c>
      <c r="K405" s="95"/>
      <c r="L405" s="114">
        <v>40232</v>
      </c>
      <c r="M405" s="97" t="s">
        <v>5064</v>
      </c>
    </row>
    <row r="406" spans="1:13" x14ac:dyDescent="0.25">
      <c r="A406" s="38">
        <v>40224</v>
      </c>
      <c r="B406" s="125">
        <v>401</v>
      </c>
      <c r="D406" s="164" t="s">
        <v>9821</v>
      </c>
      <c r="E406" s="164" t="s">
        <v>2412</v>
      </c>
      <c r="F406" s="165">
        <v>4694</v>
      </c>
      <c r="G406" s="164" t="s">
        <v>5826</v>
      </c>
      <c r="H406" s="164" t="s">
        <v>80</v>
      </c>
      <c r="I406" s="164" t="s">
        <v>9537</v>
      </c>
      <c r="J406" s="167">
        <v>40241</v>
      </c>
      <c r="K406" s="95"/>
      <c r="L406" s="114">
        <v>40247</v>
      </c>
      <c r="M406" s="97" t="s">
        <v>5064</v>
      </c>
    </row>
    <row r="407" spans="1:13" x14ac:dyDescent="0.25">
      <c r="A407" s="38">
        <v>40225</v>
      </c>
      <c r="B407" s="125">
        <v>402</v>
      </c>
      <c r="D407" s="164" t="s">
        <v>9821</v>
      </c>
      <c r="E407" s="164" t="s">
        <v>2412</v>
      </c>
      <c r="F407" s="165">
        <v>4694</v>
      </c>
      <c r="G407" s="164" t="s">
        <v>5827</v>
      </c>
      <c r="H407" s="164" t="s">
        <v>80</v>
      </c>
      <c r="I407" s="164" t="s">
        <v>9537</v>
      </c>
      <c r="J407" s="167">
        <v>40240</v>
      </c>
      <c r="K407" s="95"/>
      <c r="L407" s="114">
        <v>40247</v>
      </c>
      <c r="M407" s="97" t="s">
        <v>5064</v>
      </c>
    </row>
    <row r="408" spans="1:13" x14ac:dyDescent="0.25">
      <c r="A408" s="38">
        <v>40226</v>
      </c>
      <c r="B408" s="125">
        <v>403</v>
      </c>
      <c r="D408" s="164" t="s">
        <v>358</v>
      </c>
      <c r="E408" s="178" t="s">
        <v>3375</v>
      </c>
      <c r="F408" s="165">
        <v>4820</v>
      </c>
      <c r="G408" s="164" t="s">
        <v>6623</v>
      </c>
      <c r="H408" s="164" t="s">
        <v>6624</v>
      </c>
      <c r="I408" s="164" t="s">
        <v>9113</v>
      </c>
      <c r="J408" s="167">
        <v>40249</v>
      </c>
      <c r="K408" s="95"/>
      <c r="L408" s="114">
        <v>40254</v>
      </c>
      <c r="M408" s="97" t="s">
        <v>8356</v>
      </c>
    </row>
    <row r="409" spans="1:13" x14ac:dyDescent="0.25">
      <c r="A409" s="38">
        <v>40232</v>
      </c>
      <c r="B409" s="125">
        <v>404</v>
      </c>
      <c r="D409" s="164" t="s">
        <v>7165</v>
      </c>
      <c r="E409" s="164" t="s">
        <v>2383</v>
      </c>
      <c r="F409" s="165">
        <v>4752</v>
      </c>
      <c r="G409" s="164" t="s">
        <v>10005</v>
      </c>
      <c r="H409" s="164" t="s">
        <v>10006</v>
      </c>
      <c r="I409" s="164" t="s">
        <v>9537</v>
      </c>
      <c r="J409" s="167">
        <v>40256</v>
      </c>
      <c r="K409" s="95"/>
      <c r="L409" s="114">
        <v>40270</v>
      </c>
      <c r="M409" s="97" t="s">
        <v>5064</v>
      </c>
    </row>
    <row r="410" spans="1:13" x14ac:dyDescent="0.25">
      <c r="A410" s="38">
        <v>40233</v>
      </c>
      <c r="B410" s="125">
        <v>405</v>
      </c>
      <c r="D410" s="164" t="s">
        <v>563</v>
      </c>
      <c r="E410" s="164" t="s">
        <v>2412</v>
      </c>
      <c r="F410" s="165">
        <v>4694</v>
      </c>
      <c r="G410" s="164" t="s">
        <v>7816</v>
      </c>
      <c r="H410" s="164" t="s">
        <v>80</v>
      </c>
      <c r="I410" s="164" t="s">
        <v>9113</v>
      </c>
      <c r="J410" s="167">
        <v>40240</v>
      </c>
      <c r="K410" s="95"/>
      <c r="L410" s="114">
        <v>40247</v>
      </c>
      <c r="M410" s="97" t="s">
        <v>5064</v>
      </c>
    </row>
    <row r="411" spans="1:13" x14ac:dyDescent="0.25">
      <c r="A411" s="38">
        <v>40234</v>
      </c>
      <c r="B411" s="125">
        <v>406</v>
      </c>
      <c r="D411" s="164" t="s">
        <v>8384</v>
      </c>
      <c r="E411" s="164" t="s">
        <v>5223</v>
      </c>
      <c r="F411" s="165">
        <v>4767</v>
      </c>
      <c r="G411" s="164" t="s">
        <v>3383</v>
      </c>
      <c r="H411" s="164" t="s">
        <v>5224</v>
      </c>
      <c r="I411" s="164" t="s">
        <v>8739</v>
      </c>
      <c r="J411" s="167">
        <v>40238</v>
      </c>
      <c r="K411" s="95"/>
      <c r="L411" s="114">
        <v>40241</v>
      </c>
      <c r="M411" s="97" t="s">
        <v>5064</v>
      </c>
    </row>
    <row r="412" spans="1:13" x14ac:dyDescent="0.25">
      <c r="A412" s="38">
        <v>40234</v>
      </c>
      <c r="B412" s="125">
        <v>407</v>
      </c>
      <c r="D412" s="164" t="s">
        <v>3185</v>
      </c>
      <c r="E412" s="164" t="s">
        <v>2412</v>
      </c>
      <c r="F412" s="165">
        <v>4694</v>
      </c>
      <c r="G412" s="164" t="s">
        <v>8897</v>
      </c>
      <c r="H412" s="164" t="s">
        <v>80</v>
      </c>
      <c r="I412" s="164" t="s">
        <v>9113</v>
      </c>
      <c r="J412" s="167">
        <v>40246</v>
      </c>
      <c r="K412" s="95"/>
      <c r="L412" s="114">
        <v>40254</v>
      </c>
      <c r="M412" s="97" t="s">
        <v>5064</v>
      </c>
    </row>
    <row r="413" spans="1:13" x14ac:dyDescent="0.25">
      <c r="A413" s="38">
        <v>40234</v>
      </c>
      <c r="B413" s="125">
        <v>408</v>
      </c>
      <c r="D413" s="164" t="s">
        <v>6616</v>
      </c>
      <c r="E413" s="164" t="s">
        <v>4780</v>
      </c>
      <c r="F413" s="165">
        <v>4781</v>
      </c>
      <c r="G413" s="164" t="s">
        <v>5441</v>
      </c>
      <c r="H413" s="164" t="s">
        <v>7994</v>
      </c>
      <c r="I413" s="164" t="s">
        <v>9537</v>
      </c>
      <c r="J413" s="167">
        <v>40247</v>
      </c>
      <c r="K413" s="110"/>
      <c r="L413" s="114">
        <v>40269</v>
      </c>
      <c r="M413" s="97" t="s">
        <v>5064</v>
      </c>
    </row>
    <row r="414" spans="1:13" x14ac:dyDescent="0.25">
      <c r="A414" s="38">
        <v>40238</v>
      </c>
      <c r="B414" s="125">
        <v>409</v>
      </c>
      <c r="D414" s="164" t="s">
        <v>9821</v>
      </c>
      <c r="E414" s="164" t="s">
        <v>2412</v>
      </c>
      <c r="F414" s="165">
        <v>4694</v>
      </c>
      <c r="G414" s="164" t="s">
        <v>10811</v>
      </c>
      <c r="H414" s="164" t="s">
        <v>80</v>
      </c>
      <c r="I414" s="164" t="s">
        <v>9113</v>
      </c>
      <c r="J414" s="167">
        <v>40249</v>
      </c>
      <c r="K414" s="110"/>
      <c r="L414" s="114">
        <v>40255</v>
      </c>
      <c r="M414" s="97" t="s">
        <v>5064</v>
      </c>
    </row>
    <row r="415" spans="1:13" x14ac:dyDescent="0.25">
      <c r="A415" s="38">
        <v>40238</v>
      </c>
      <c r="B415" s="125">
        <v>410</v>
      </c>
      <c r="D415" s="164" t="s">
        <v>10920</v>
      </c>
      <c r="E415" s="164" t="s">
        <v>2412</v>
      </c>
      <c r="F415" s="165">
        <v>4694</v>
      </c>
      <c r="G415" s="164" t="s">
        <v>5925</v>
      </c>
      <c r="H415" s="164" t="s">
        <v>80</v>
      </c>
      <c r="I415" s="164" t="s">
        <v>7324</v>
      </c>
      <c r="J415" s="167">
        <v>40249</v>
      </c>
      <c r="K415" s="110"/>
      <c r="L415" s="114">
        <v>40255</v>
      </c>
      <c r="M415" s="97" t="s">
        <v>5064</v>
      </c>
    </row>
    <row r="416" spans="1:13" x14ac:dyDescent="0.25">
      <c r="A416" s="38">
        <v>40239</v>
      </c>
      <c r="B416" s="125">
        <v>411</v>
      </c>
      <c r="D416" s="164" t="s">
        <v>9375</v>
      </c>
      <c r="E416" s="164" t="s">
        <v>1715</v>
      </c>
      <c r="F416" s="165">
        <v>4590</v>
      </c>
      <c r="G416" s="164" t="s">
        <v>9376</v>
      </c>
      <c r="H416" s="164" t="s">
        <v>1197</v>
      </c>
      <c r="I416" s="164" t="s">
        <v>9113</v>
      </c>
      <c r="J416" s="167">
        <v>40240</v>
      </c>
      <c r="K416" s="110"/>
      <c r="L416" s="114">
        <v>40241</v>
      </c>
      <c r="M416" s="97" t="s">
        <v>5064</v>
      </c>
    </row>
    <row r="417" spans="1:13" x14ac:dyDescent="0.25">
      <c r="A417" s="38">
        <v>40239</v>
      </c>
      <c r="B417" s="125">
        <v>412</v>
      </c>
      <c r="D417" s="164" t="s">
        <v>9821</v>
      </c>
      <c r="E417" s="164" t="s">
        <v>2412</v>
      </c>
      <c r="F417" s="165">
        <v>4694</v>
      </c>
      <c r="G417" s="164" t="s">
        <v>7817</v>
      </c>
      <c r="H417" s="164" t="s">
        <v>80</v>
      </c>
      <c r="I417" s="164" t="s">
        <v>9537</v>
      </c>
      <c r="J417" s="167">
        <v>40241</v>
      </c>
      <c r="K417" s="110"/>
      <c r="L417" s="114">
        <v>40247</v>
      </c>
      <c r="M417" s="97" t="s">
        <v>5064</v>
      </c>
    </row>
    <row r="418" spans="1:13" x14ac:dyDescent="0.25">
      <c r="A418" s="38">
        <v>40240</v>
      </c>
      <c r="B418" s="125">
        <v>413</v>
      </c>
      <c r="D418" s="164" t="s">
        <v>9821</v>
      </c>
      <c r="E418" s="164" t="s">
        <v>2412</v>
      </c>
      <c r="F418" s="165">
        <v>4694</v>
      </c>
      <c r="G418" s="164" t="s">
        <v>4975</v>
      </c>
      <c r="H418" s="164" t="s">
        <v>80</v>
      </c>
      <c r="I418" s="164" t="s">
        <v>7324</v>
      </c>
      <c r="J418" s="167">
        <v>40246</v>
      </c>
      <c r="K418" s="110"/>
      <c r="L418" s="114">
        <v>40254</v>
      </c>
      <c r="M418" s="97" t="s">
        <v>5064</v>
      </c>
    </row>
    <row r="419" spans="1:13" x14ac:dyDescent="0.25">
      <c r="A419" s="38">
        <v>40240</v>
      </c>
      <c r="B419" s="125">
        <v>414</v>
      </c>
      <c r="D419" s="164" t="s">
        <v>8022</v>
      </c>
      <c r="E419" s="164" t="s">
        <v>4780</v>
      </c>
      <c r="F419" s="165">
        <v>4781</v>
      </c>
      <c r="G419" s="164" t="s">
        <v>1764</v>
      </c>
      <c r="H419" s="164" t="s">
        <v>7994</v>
      </c>
      <c r="I419" s="164" t="s">
        <v>9113</v>
      </c>
      <c r="J419" s="167">
        <v>40247</v>
      </c>
      <c r="K419" s="110"/>
      <c r="L419" s="114">
        <v>40269</v>
      </c>
      <c r="M419" s="97" t="s">
        <v>6691</v>
      </c>
    </row>
    <row r="420" spans="1:13" x14ac:dyDescent="0.25">
      <c r="A420" s="38">
        <v>40241</v>
      </c>
      <c r="B420" s="125">
        <v>415</v>
      </c>
      <c r="D420" s="164" t="s">
        <v>2310</v>
      </c>
      <c r="E420" s="164" t="s">
        <v>2383</v>
      </c>
      <c r="F420" s="165">
        <v>4752</v>
      </c>
      <c r="G420" s="164" t="s">
        <v>2311</v>
      </c>
      <c r="H420" s="164" t="s">
        <v>10006</v>
      </c>
      <c r="I420" s="164" t="s">
        <v>9113</v>
      </c>
      <c r="J420" s="167">
        <v>40256</v>
      </c>
      <c r="K420" s="110"/>
      <c r="L420" s="114">
        <v>40270</v>
      </c>
      <c r="M420" s="97" t="s">
        <v>5064</v>
      </c>
    </row>
    <row r="421" spans="1:13" x14ac:dyDescent="0.25">
      <c r="A421" s="38">
        <v>40241</v>
      </c>
      <c r="B421" s="125">
        <v>416</v>
      </c>
      <c r="D421" s="164" t="s">
        <v>9821</v>
      </c>
      <c r="E421" s="164" t="s">
        <v>2412</v>
      </c>
      <c r="F421" s="165">
        <v>4694</v>
      </c>
      <c r="G421" s="164" t="s">
        <v>4976</v>
      </c>
      <c r="H421" s="164" t="s">
        <v>80</v>
      </c>
      <c r="I421" s="164" t="s">
        <v>9537</v>
      </c>
      <c r="J421" s="167">
        <v>40246</v>
      </c>
      <c r="K421" s="95"/>
      <c r="L421" s="114">
        <v>40254</v>
      </c>
      <c r="M421" s="97" t="s">
        <v>5064</v>
      </c>
    </row>
    <row r="422" spans="1:13" x14ac:dyDescent="0.25">
      <c r="A422" s="38">
        <v>40242</v>
      </c>
      <c r="B422" s="125">
        <v>417</v>
      </c>
      <c r="D422" s="164" t="s">
        <v>6605</v>
      </c>
      <c r="E422" s="164" t="s">
        <v>336</v>
      </c>
      <c r="F422" s="165">
        <v>4628</v>
      </c>
      <c r="G422" s="164" t="s">
        <v>811</v>
      </c>
      <c r="H422" s="164" t="s">
        <v>812</v>
      </c>
      <c r="I422" s="164" t="s">
        <v>9537</v>
      </c>
      <c r="J422" s="167">
        <v>40273</v>
      </c>
      <c r="K422" s="95"/>
      <c r="L422" s="114">
        <v>40284</v>
      </c>
      <c r="M422" s="97" t="s">
        <v>5064</v>
      </c>
    </row>
    <row r="423" spans="1:13" x14ac:dyDescent="0.25">
      <c r="A423" s="38">
        <v>40247</v>
      </c>
      <c r="B423" s="125">
        <v>418</v>
      </c>
      <c r="D423" s="164" t="s">
        <v>8331</v>
      </c>
      <c r="E423" s="164" t="s">
        <v>6856</v>
      </c>
      <c r="F423" s="165">
        <v>4824</v>
      </c>
      <c r="G423" s="164" t="s">
        <v>6857</v>
      </c>
      <c r="H423" s="164" t="s">
        <v>10713</v>
      </c>
      <c r="I423" s="164" t="s">
        <v>5129</v>
      </c>
      <c r="J423" s="167">
        <v>40248</v>
      </c>
      <c r="K423" s="110"/>
      <c r="L423" s="114">
        <v>40260</v>
      </c>
      <c r="M423" s="97" t="s">
        <v>8356</v>
      </c>
    </row>
    <row r="424" spans="1:13" x14ac:dyDescent="0.25">
      <c r="A424" s="38">
        <v>40248</v>
      </c>
      <c r="B424" s="125">
        <v>419</v>
      </c>
      <c r="D424" s="164" t="s">
        <v>5926</v>
      </c>
      <c r="E424" s="164" t="s">
        <v>2412</v>
      </c>
      <c r="F424" s="165">
        <v>4694</v>
      </c>
      <c r="G424" s="164" t="s">
        <v>1468</v>
      </c>
      <c r="H424" s="186" t="s">
        <v>80</v>
      </c>
      <c r="I424" s="164" t="s">
        <v>10247</v>
      </c>
      <c r="J424" s="167">
        <v>40249</v>
      </c>
      <c r="K424" s="95"/>
      <c r="L424" s="114">
        <v>40256</v>
      </c>
      <c r="M424" s="97" t="s">
        <v>5064</v>
      </c>
    </row>
    <row r="425" spans="1:13" x14ac:dyDescent="0.25">
      <c r="A425" s="38">
        <v>40249</v>
      </c>
      <c r="B425" s="125">
        <v>420</v>
      </c>
      <c r="D425" s="164" t="s">
        <v>9435</v>
      </c>
      <c r="E425" s="164" t="s">
        <v>2412</v>
      </c>
      <c r="F425" s="165">
        <v>4694</v>
      </c>
      <c r="G425" s="164" t="s">
        <v>7267</v>
      </c>
      <c r="H425" s="186" t="s">
        <v>80</v>
      </c>
      <c r="I425" s="164" t="s">
        <v>10247</v>
      </c>
      <c r="J425" s="167">
        <v>40249</v>
      </c>
      <c r="K425" s="95"/>
      <c r="L425" s="114">
        <v>40256</v>
      </c>
      <c r="M425" s="97" t="s">
        <v>5064</v>
      </c>
    </row>
    <row r="426" spans="1:13" x14ac:dyDescent="0.25">
      <c r="A426" s="38">
        <v>40249</v>
      </c>
      <c r="B426" s="125">
        <v>421</v>
      </c>
      <c r="D426" s="164" t="s">
        <v>9410</v>
      </c>
      <c r="E426" s="164" t="s">
        <v>2412</v>
      </c>
      <c r="F426" s="165">
        <v>4694</v>
      </c>
      <c r="G426" s="164" t="s">
        <v>7268</v>
      </c>
      <c r="H426" s="164" t="s">
        <v>80</v>
      </c>
      <c r="I426" s="164" t="s">
        <v>10247</v>
      </c>
      <c r="J426" s="167">
        <v>40249</v>
      </c>
      <c r="K426" s="95"/>
      <c r="L426" s="114">
        <v>40256</v>
      </c>
      <c r="M426" s="97" t="s">
        <v>5064</v>
      </c>
    </row>
    <row r="427" spans="1:13" x14ac:dyDescent="0.25">
      <c r="A427" s="38">
        <v>40249</v>
      </c>
      <c r="B427" s="125">
        <v>422</v>
      </c>
      <c r="D427" s="164" t="s">
        <v>6616</v>
      </c>
      <c r="E427" s="164" t="s">
        <v>4780</v>
      </c>
      <c r="F427" s="165">
        <v>4781</v>
      </c>
      <c r="G427" s="164" t="s">
        <v>207</v>
      </c>
      <c r="H427" s="187" t="s">
        <v>7994</v>
      </c>
      <c r="I427" s="164" t="s">
        <v>9537</v>
      </c>
      <c r="J427" s="167">
        <v>40264</v>
      </c>
      <c r="K427" s="95"/>
      <c r="L427" s="114">
        <v>40275</v>
      </c>
      <c r="M427" s="97" t="s">
        <v>5064</v>
      </c>
    </row>
    <row r="428" spans="1:13" x14ac:dyDescent="0.25">
      <c r="A428" s="38">
        <v>40252</v>
      </c>
      <c r="B428" s="125">
        <v>423</v>
      </c>
      <c r="D428" s="164" t="s">
        <v>7818</v>
      </c>
      <c r="E428" s="164" t="s">
        <v>7918</v>
      </c>
      <c r="F428" s="165">
        <v>4807</v>
      </c>
      <c r="G428" s="164" t="s">
        <v>147</v>
      </c>
      <c r="H428" s="164" t="s">
        <v>3920</v>
      </c>
      <c r="I428" s="164" t="s">
        <v>10247</v>
      </c>
      <c r="J428" s="167" t="s">
        <v>800</v>
      </c>
      <c r="K428" s="111"/>
      <c r="L428" s="114">
        <v>40252</v>
      </c>
      <c r="M428" s="97" t="s">
        <v>3780</v>
      </c>
    </row>
    <row r="429" spans="1:13" x14ac:dyDescent="0.25">
      <c r="A429" s="38">
        <v>40254</v>
      </c>
      <c r="B429" s="125">
        <v>424</v>
      </c>
      <c r="D429" s="164" t="s">
        <v>10568</v>
      </c>
      <c r="E429" s="164" t="s">
        <v>4780</v>
      </c>
      <c r="F429" s="165">
        <v>4781</v>
      </c>
      <c r="G429" s="164" t="s">
        <v>3242</v>
      </c>
      <c r="H429" s="164" t="s">
        <v>3243</v>
      </c>
      <c r="I429" s="164" t="s">
        <v>8739</v>
      </c>
      <c r="J429" s="167">
        <v>40254</v>
      </c>
      <c r="K429" s="95"/>
      <c r="L429" s="114">
        <v>40269</v>
      </c>
      <c r="M429" s="97" t="s">
        <v>6691</v>
      </c>
    </row>
    <row r="430" spans="1:13" x14ac:dyDescent="0.25">
      <c r="A430" s="38">
        <v>40254</v>
      </c>
      <c r="B430" s="125">
        <v>425</v>
      </c>
      <c r="D430" s="164" t="s">
        <v>10568</v>
      </c>
      <c r="E430" s="164" t="s">
        <v>4780</v>
      </c>
      <c r="F430" s="165">
        <v>4781</v>
      </c>
      <c r="G430" s="164" t="s">
        <v>3242</v>
      </c>
      <c r="H430" s="164" t="s">
        <v>3244</v>
      </c>
      <c r="I430" s="164" t="s">
        <v>8739</v>
      </c>
      <c r="J430" s="167">
        <v>40254</v>
      </c>
      <c r="K430" s="95"/>
      <c r="L430" s="114">
        <v>40269</v>
      </c>
      <c r="M430" s="97" t="s">
        <v>6691</v>
      </c>
    </row>
    <row r="431" spans="1:13" x14ac:dyDescent="0.25">
      <c r="A431" s="38">
        <v>40254</v>
      </c>
      <c r="B431" s="125">
        <v>426</v>
      </c>
      <c r="D431" s="164" t="s">
        <v>10000</v>
      </c>
      <c r="E431" s="164" t="s">
        <v>4780</v>
      </c>
      <c r="F431" s="165">
        <v>4781</v>
      </c>
      <c r="G431" s="164" t="s">
        <v>6017</v>
      </c>
      <c r="H431" s="164" t="s">
        <v>7994</v>
      </c>
      <c r="I431" s="164" t="s">
        <v>10247</v>
      </c>
      <c r="J431" s="167">
        <v>40260</v>
      </c>
      <c r="K431" s="95"/>
      <c r="L431" s="114">
        <v>40269</v>
      </c>
      <c r="M431" s="97" t="s">
        <v>6691</v>
      </c>
    </row>
    <row r="432" spans="1:13" x14ac:dyDescent="0.25">
      <c r="A432" s="38">
        <v>40255</v>
      </c>
      <c r="B432" s="125">
        <v>427</v>
      </c>
      <c r="D432" s="164" t="s">
        <v>3254</v>
      </c>
      <c r="E432" s="164" t="s">
        <v>2256</v>
      </c>
      <c r="F432" s="165">
        <v>4801</v>
      </c>
      <c r="G432" s="164" t="s">
        <v>2257</v>
      </c>
      <c r="H432" s="164" t="s">
        <v>9999</v>
      </c>
      <c r="I432" s="164" t="s">
        <v>10247</v>
      </c>
      <c r="J432" s="167">
        <v>40255</v>
      </c>
      <c r="K432" s="95"/>
      <c r="L432" s="114">
        <v>40270</v>
      </c>
      <c r="M432" s="97" t="s">
        <v>8356</v>
      </c>
    </row>
    <row r="433" spans="1:20" x14ac:dyDescent="0.25">
      <c r="A433" s="38">
        <v>40255</v>
      </c>
      <c r="B433" s="125">
        <v>428</v>
      </c>
      <c r="D433" s="164" t="s">
        <v>208</v>
      </c>
      <c r="E433" s="164" t="s">
        <v>7753</v>
      </c>
      <c r="F433" s="165" t="s">
        <v>7454</v>
      </c>
      <c r="G433" s="164" t="s">
        <v>7754</v>
      </c>
      <c r="H433" s="194" t="s">
        <v>7755</v>
      </c>
      <c r="I433" s="164" t="s">
        <v>10247</v>
      </c>
      <c r="J433" s="167">
        <v>40267</v>
      </c>
      <c r="K433" s="95"/>
      <c r="L433" s="114">
        <v>40276</v>
      </c>
      <c r="M433" s="97" t="s">
        <v>8356</v>
      </c>
    </row>
    <row r="434" spans="1:20" x14ac:dyDescent="0.25">
      <c r="A434" s="38">
        <v>40256</v>
      </c>
      <c r="B434" s="125">
        <v>429</v>
      </c>
      <c r="D434" s="164" t="s">
        <v>7818</v>
      </c>
      <c r="E434" s="164" t="s">
        <v>2034</v>
      </c>
      <c r="F434" s="165">
        <v>4818</v>
      </c>
      <c r="G434" s="182" t="s">
        <v>3868</v>
      </c>
      <c r="H434" s="188" t="s">
        <v>9442</v>
      </c>
      <c r="I434" s="164" t="s">
        <v>10247</v>
      </c>
      <c r="J434" s="167">
        <v>40264</v>
      </c>
      <c r="K434" s="95"/>
      <c r="L434" s="114">
        <v>40275</v>
      </c>
      <c r="M434" s="97" t="s">
        <v>5064</v>
      </c>
    </row>
    <row r="435" spans="1:20" x14ac:dyDescent="0.25">
      <c r="A435" s="38">
        <v>40256</v>
      </c>
      <c r="B435" s="125">
        <v>430</v>
      </c>
      <c r="D435" s="164" t="s">
        <v>5678</v>
      </c>
      <c r="E435" s="164" t="s">
        <v>2034</v>
      </c>
      <c r="F435" s="165">
        <v>4818</v>
      </c>
      <c r="G435" s="164" t="s">
        <v>3868</v>
      </c>
      <c r="H435" s="188" t="s">
        <v>9443</v>
      </c>
      <c r="I435" s="164" t="s">
        <v>10247</v>
      </c>
      <c r="J435" s="167">
        <v>40264</v>
      </c>
      <c r="K435" s="95"/>
      <c r="L435" s="114">
        <v>40275</v>
      </c>
      <c r="M435" s="97" t="s">
        <v>5064</v>
      </c>
    </row>
    <row r="436" spans="1:20" x14ac:dyDescent="0.25">
      <c r="A436" s="38">
        <v>40261</v>
      </c>
      <c r="B436" s="125">
        <v>431</v>
      </c>
      <c r="D436" s="164" t="s">
        <v>331</v>
      </c>
      <c r="E436" s="164" t="s">
        <v>332</v>
      </c>
      <c r="F436" s="165">
        <v>4807</v>
      </c>
      <c r="G436" s="164"/>
      <c r="H436" s="181" t="s">
        <v>3920</v>
      </c>
      <c r="I436" s="164" t="s">
        <v>8739</v>
      </c>
      <c r="J436" s="167">
        <v>40261</v>
      </c>
      <c r="K436" s="95"/>
      <c r="L436" s="114">
        <v>40263</v>
      </c>
      <c r="M436" s="97" t="s">
        <v>8356</v>
      </c>
    </row>
    <row r="437" spans="1:20" x14ac:dyDescent="0.25">
      <c r="A437" s="101">
        <v>40263</v>
      </c>
      <c r="B437" s="126">
        <v>432</v>
      </c>
      <c r="C437" s="126"/>
      <c r="D437" s="164" t="s">
        <v>9821</v>
      </c>
      <c r="E437" s="164" t="s">
        <v>2412</v>
      </c>
      <c r="F437" s="165">
        <v>4694</v>
      </c>
      <c r="G437" s="164" t="s">
        <v>9036</v>
      </c>
      <c r="H437" s="181" t="s">
        <v>80</v>
      </c>
      <c r="I437" s="164" t="s">
        <v>9113</v>
      </c>
      <c r="J437" s="167">
        <v>40287</v>
      </c>
      <c r="K437" s="110"/>
      <c r="L437" s="114">
        <v>40290</v>
      </c>
      <c r="M437" s="97" t="s">
        <v>5064</v>
      </c>
      <c r="N437" s="107"/>
      <c r="O437" s="155"/>
      <c r="P437" s="155"/>
      <c r="Q437" s="155"/>
      <c r="R437" s="155"/>
    </row>
    <row r="438" spans="1:20" x14ac:dyDescent="0.25">
      <c r="A438" s="38">
        <v>40264</v>
      </c>
      <c r="B438" s="125">
        <v>433</v>
      </c>
      <c r="D438" s="164" t="s">
        <v>633</v>
      </c>
      <c r="E438" s="164" t="s">
        <v>336</v>
      </c>
      <c r="F438" s="165">
        <v>4628</v>
      </c>
      <c r="G438" s="164" t="s">
        <v>634</v>
      </c>
      <c r="H438" s="164" t="s">
        <v>812</v>
      </c>
      <c r="I438" s="164" t="s">
        <v>8739</v>
      </c>
      <c r="J438" s="167">
        <v>40273</v>
      </c>
      <c r="K438" s="95"/>
      <c r="L438" s="114">
        <v>40284</v>
      </c>
      <c r="M438" s="97" t="s">
        <v>5064</v>
      </c>
    </row>
    <row r="439" spans="1:20" x14ac:dyDescent="0.25">
      <c r="A439" s="38">
        <v>40266</v>
      </c>
      <c r="B439" s="125">
        <v>434</v>
      </c>
      <c r="D439" s="164" t="s">
        <v>8553</v>
      </c>
      <c r="E439" s="164" t="s">
        <v>8554</v>
      </c>
      <c r="F439" s="165">
        <v>4757</v>
      </c>
      <c r="G439" s="164" t="s">
        <v>6693</v>
      </c>
      <c r="H439" s="164" t="s">
        <v>9468</v>
      </c>
      <c r="I439" s="164" t="s">
        <v>10247</v>
      </c>
      <c r="J439" s="167">
        <v>40267</v>
      </c>
      <c r="K439" s="95"/>
      <c r="L439" s="114">
        <v>40275</v>
      </c>
      <c r="M439" s="97" t="s">
        <v>5064</v>
      </c>
    </row>
    <row r="440" spans="1:20" x14ac:dyDescent="0.25">
      <c r="A440" s="38">
        <v>40266</v>
      </c>
      <c r="B440" s="125">
        <v>435</v>
      </c>
      <c r="D440" s="164" t="s">
        <v>6530</v>
      </c>
      <c r="E440" s="164" t="s">
        <v>10557</v>
      </c>
      <c r="F440" s="165">
        <v>4807</v>
      </c>
      <c r="G440" s="164" t="s">
        <v>10558</v>
      </c>
      <c r="H440" s="180" t="s">
        <v>5405</v>
      </c>
      <c r="I440" s="164" t="s">
        <v>10247</v>
      </c>
      <c r="J440" s="167">
        <v>40267</v>
      </c>
      <c r="K440" s="95"/>
      <c r="L440" s="114">
        <v>40270</v>
      </c>
      <c r="M440" s="97" t="s">
        <v>5064</v>
      </c>
    </row>
    <row r="441" spans="1:20" x14ac:dyDescent="0.25">
      <c r="A441" s="38">
        <v>40266</v>
      </c>
      <c r="B441" s="125">
        <v>436</v>
      </c>
      <c r="D441" s="164" t="s">
        <v>9827</v>
      </c>
      <c r="E441" s="164" t="s">
        <v>7753</v>
      </c>
      <c r="F441" s="165" t="s">
        <v>7454</v>
      </c>
      <c r="G441" s="164" t="s">
        <v>1464</v>
      </c>
      <c r="H441" s="181" t="s">
        <v>7755</v>
      </c>
      <c r="I441" s="164" t="s">
        <v>10247</v>
      </c>
      <c r="J441" s="167">
        <v>40267</v>
      </c>
      <c r="K441" s="95"/>
      <c r="L441" s="114">
        <v>40276</v>
      </c>
      <c r="M441" s="97" t="s">
        <v>5064</v>
      </c>
    </row>
    <row r="442" spans="1:20" x14ac:dyDescent="0.25">
      <c r="A442" s="38">
        <v>40267</v>
      </c>
      <c r="B442" s="125">
        <v>437</v>
      </c>
      <c r="D442" s="164" t="s">
        <v>6083</v>
      </c>
      <c r="E442" s="164" t="s">
        <v>2383</v>
      </c>
      <c r="F442" s="165">
        <v>4752</v>
      </c>
      <c r="G442" s="164" t="s">
        <v>6084</v>
      </c>
      <c r="H442" s="164" t="s">
        <v>10006</v>
      </c>
      <c r="I442" s="164" t="s">
        <v>10247</v>
      </c>
      <c r="J442" s="167">
        <v>40270</v>
      </c>
      <c r="K442" s="95"/>
      <c r="L442" s="114">
        <v>40275</v>
      </c>
      <c r="M442" s="97" t="s">
        <v>5064</v>
      </c>
    </row>
    <row r="443" spans="1:20" x14ac:dyDescent="0.25">
      <c r="A443" s="101">
        <v>40270</v>
      </c>
      <c r="B443" s="126">
        <v>438</v>
      </c>
      <c r="C443" s="126"/>
      <c r="D443" s="164" t="s">
        <v>9821</v>
      </c>
      <c r="E443" s="164" t="s">
        <v>2412</v>
      </c>
      <c r="F443" s="165">
        <v>4694</v>
      </c>
      <c r="G443" s="164" t="s">
        <v>433</v>
      </c>
      <c r="H443" s="164" t="s">
        <v>80</v>
      </c>
      <c r="I443" s="164" t="s">
        <v>9537</v>
      </c>
      <c r="J443" s="167">
        <v>40283</v>
      </c>
      <c r="K443" s="110"/>
      <c r="L443" s="114">
        <v>40290</v>
      </c>
      <c r="M443" s="97" t="s">
        <v>5064</v>
      </c>
      <c r="N443" s="107"/>
      <c r="O443" s="155"/>
      <c r="P443" s="155"/>
      <c r="Q443" s="155"/>
      <c r="R443" s="155"/>
    </row>
    <row r="444" spans="1:20" x14ac:dyDescent="0.25">
      <c r="A444" s="38">
        <v>40270</v>
      </c>
      <c r="B444" s="125">
        <v>439</v>
      </c>
      <c r="D444" s="164" t="s">
        <v>2200</v>
      </c>
      <c r="E444" s="164" t="s">
        <v>1326</v>
      </c>
      <c r="F444" s="165">
        <v>4590</v>
      </c>
      <c r="G444" s="164" t="s">
        <v>2986</v>
      </c>
      <c r="H444" s="164" t="s">
        <v>759</v>
      </c>
      <c r="I444" s="164" t="s">
        <v>8739</v>
      </c>
      <c r="J444" s="167">
        <v>40270</v>
      </c>
      <c r="K444" s="95"/>
      <c r="L444" s="114">
        <v>40275</v>
      </c>
      <c r="M444" s="97" t="s">
        <v>5064</v>
      </c>
    </row>
    <row r="445" spans="1:20" s="107" customFormat="1" x14ac:dyDescent="0.25">
      <c r="A445" s="38"/>
      <c r="B445" s="125">
        <v>440</v>
      </c>
      <c r="C445" s="125"/>
      <c r="D445" s="164" t="s">
        <v>4074</v>
      </c>
      <c r="E445" s="164" t="s">
        <v>3375</v>
      </c>
      <c r="F445" s="165">
        <v>4820</v>
      </c>
      <c r="G445" s="164"/>
      <c r="H445" s="164" t="s">
        <v>6624</v>
      </c>
      <c r="I445" s="164"/>
      <c r="J445" s="167">
        <v>40270</v>
      </c>
      <c r="K445" s="95"/>
      <c r="L445" s="114">
        <v>40276</v>
      </c>
      <c r="M445" s="97" t="s">
        <v>5064</v>
      </c>
      <c r="N445" s="85"/>
      <c r="O445" s="29"/>
      <c r="P445" s="29"/>
      <c r="Q445" s="29"/>
      <c r="R445" s="29"/>
      <c r="S445" s="155"/>
      <c r="T445" s="155"/>
    </row>
    <row r="446" spans="1:20" x14ac:dyDescent="0.25">
      <c r="A446" s="101"/>
      <c r="B446" s="126">
        <v>441</v>
      </c>
      <c r="C446" s="126"/>
      <c r="D446" s="164" t="s">
        <v>9821</v>
      </c>
      <c r="E446" s="164" t="s">
        <v>2412</v>
      </c>
      <c r="F446" s="165">
        <v>4694</v>
      </c>
      <c r="G446" s="164" t="s">
        <v>4516</v>
      </c>
      <c r="H446" s="164" t="s">
        <v>80</v>
      </c>
      <c r="I446" s="164" t="s">
        <v>9537</v>
      </c>
      <c r="J446" s="167">
        <v>40283</v>
      </c>
      <c r="K446" s="110"/>
      <c r="L446" s="114">
        <v>40290</v>
      </c>
      <c r="M446" s="97" t="s">
        <v>5064</v>
      </c>
      <c r="N446" s="107"/>
      <c r="O446" s="155"/>
      <c r="P446" s="155"/>
      <c r="Q446" s="155"/>
      <c r="R446" s="155"/>
    </row>
    <row r="447" spans="1:20" s="107" customFormat="1" x14ac:dyDescent="0.25">
      <c r="A447" s="38"/>
      <c r="B447" s="125">
        <v>442</v>
      </c>
      <c r="C447" s="125"/>
      <c r="D447" s="164" t="s">
        <v>844</v>
      </c>
      <c r="E447" s="164" t="s">
        <v>3375</v>
      </c>
      <c r="F447" s="165"/>
      <c r="G447" s="164"/>
      <c r="H447" s="164"/>
      <c r="I447" s="164" t="s">
        <v>8739</v>
      </c>
      <c r="J447" s="167">
        <v>40270</v>
      </c>
      <c r="K447" s="95"/>
      <c r="L447" s="114">
        <v>40275</v>
      </c>
      <c r="M447" s="97" t="s">
        <v>5064</v>
      </c>
      <c r="N447" s="85"/>
      <c r="O447" s="29"/>
      <c r="P447" s="29"/>
      <c r="Q447" s="29"/>
      <c r="R447" s="29"/>
      <c r="S447" s="155"/>
      <c r="T447" s="155"/>
    </row>
    <row r="448" spans="1:20" s="107" customFormat="1" x14ac:dyDescent="0.25">
      <c r="A448" s="38">
        <v>40275</v>
      </c>
      <c r="B448" s="125">
        <v>443</v>
      </c>
      <c r="C448" s="125"/>
      <c r="D448" s="164" t="s">
        <v>10501</v>
      </c>
      <c r="E448" s="164" t="s">
        <v>7753</v>
      </c>
      <c r="F448" s="165" t="s">
        <v>7454</v>
      </c>
      <c r="G448" s="164" t="s">
        <v>5140</v>
      </c>
      <c r="H448" s="164" t="s">
        <v>7755</v>
      </c>
      <c r="I448" s="164" t="s">
        <v>9113</v>
      </c>
      <c r="J448" s="167">
        <v>40275</v>
      </c>
      <c r="K448" s="95"/>
      <c r="L448" s="114">
        <v>40287</v>
      </c>
      <c r="M448" s="97" t="s">
        <v>5064</v>
      </c>
      <c r="N448" s="85"/>
      <c r="O448" s="29"/>
      <c r="P448" s="29"/>
      <c r="Q448" s="29"/>
      <c r="R448" s="29"/>
      <c r="S448" s="155"/>
      <c r="T448" s="155"/>
    </row>
    <row r="449" spans="1:20" x14ac:dyDescent="0.25">
      <c r="A449" s="38">
        <v>40275</v>
      </c>
      <c r="B449" s="125">
        <v>444</v>
      </c>
      <c r="D449" s="164" t="s">
        <v>4912</v>
      </c>
      <c r="E449" s="164" t="s">
        <v>8689</v>
      </c>
      <c r="F449" s="165">
        <v>4694</v>
      </c>
      <c r="G449" s="164" t="s">
        <v>9732</v>
      </c>
      <c r="H449" s="164" t="s">
        <v>80</v>
      </c>
      <c r="I449" s="164" t="s">
        <v>8739</v>
      </c>
      <c r="J449" s="167">
        <v>40274</v>
      </c>
      <c r="K449" s="95"/>
      <c r="L449" s="114">
        <v>40276</v>
      </c>
      <c r="M449" s="97" t="s">
        <v>5064</v>
      </c>
    </row>
    <row r="450" spans="1:20" x14ac:dyDescent="0.25">
      <c r="A450" s="38">
        <v>40276</v>
      </c>
      <c r="B450" s="125">
        <v>445</v>
      </c>
      <c r="D450" s="164" t="s">
        <v>8997</v>
      </c>
      <c r="E450" s="164" t="s">
        <v>2034</v>
      </c>
      <c r="F450" s="165">
        <v>4818</v>
      </c>
      <c r="G450" s="164" t="s">
        <v>6538</v>
      </c>
      <c r="H450" s="164" t="s">
        <v>9442</v>
      </c>
      <c r="I450" s="164" t="s">
        <v>9113</v>
      </c>
      <c r="J450" s="167">
        <v>40281</v>
      </c>
      <c r="K450" s="95"/>
      <c r="L450" s="154">
        <v>40287</v>
      </c>
      <c r="M450" s="97" t="s">
        <v>5064</v>
      </c>
    </row>
    <row r="451" spans="1:20" x14ac:dyDescent="0.25">
      <c r="A451" s="101">
        <v>40276</v>
      </c>
      <c r="B451" s="126">
        <v>446</v>
      </c>
      <c r="C451" s="126"/>
      <c r="D451" s="164" t="s">
        <v>6839</v>
      </c>
      <c r="E451" s="164" t="s">
        <v>2412</v>
      </c>
      <c r="F451" s="165">
        <v>4694</v>
      </c>
      <c r="G451" s="164" t="s">
        <v>2695</v>
      </c>
      <c r="H451" s="164" t="s">
        <v>80</v>
      </c>
      <c r="I451" s="164" t="s">
        <v>9537</v>
      </c>
      <c r="J451" s="167">
        <v>40284</v>
      </c>
      <c r="K451" s="110"/>
      <c r="L451" s="114">
        <v>40290</v>
      </c>
      <c r="M451" s="97" t="s">
        <v>5064</v>
      </c>
      <c r="N451" s="107"/>
      <c r="O451" s="155"/>
      <c r="P451" s="155"/>
      <c r="Q451" s="155"/>
      <c r="R451" s="155"/>
    </row>
    <row r="452" spans="1:20" s="107" customFormat="1" x14ac:dyDescent="0.25">
      <c r="A452" s="38">
        <v>40276</v>
      </c>
      <c r="B452" s="125">
        <v>447</v>
      </c>
      <c r="C452" s="125"/>
      <c r="D452" s="164" t="s">
        <v>7800</v>
      </c>
      <c r="E452" s="164" t="s">
        <v>1193</v>
      </c>
      <c r="F452" s="165" t="s">
        <v>6417</v>
      </c>
      <c r="G452" s="164" t="s">
        <v>514</v>
      </c>
      <c r="H452" s="164" t="s">
        <v>1194</v>
      </c>
      <c r="I452" s="164" t="s">
        <v>8739</v>
      </c>
      <c r="J452" s="167">
        <v>40281</v>
      </c>
      <c r="K452" s="95"/>
      <c r="L452" s="114">
        <v>40295</v>
      </c>
      <c r="M452" s="97" t="s">
        <v>5064</v>
      </c>
      <c r="N452" s="85"/>
      <c r="O452" s="29"/>
      <c r="P452" s="29"/>
      <c r="Q452" s="29"/>
      <c r="R452" s="29"/>
      <c r="S452" s="29"/>
      <c r="T452" s="29"/>
    </row>
    <row r="453" spans="1:20" x14ac:dyDescent="0.25">
      <c r="A453" s="38">
        <v>40277</v>
      </c>
      <c r="B453" s="125">
        <v>448</v>
      </c>
      <c r="D453" s="164" t="s">
        <v>933</v>
      </c>
      <c r="E453" s="164" t="s">
        <v>3375</v>
      </c>
      <c r="F453" s="165">
        <v>4820</v>
      </c>
      <c r="G453" s="164" t="s">
        <v>9368</v>
      </c>
      <c r="H453" s="164" t="s">
        <v>1310</v>
      </c>
      <c r="I453" s="164" t="s">
        <v>10247</v>
      </c>
      <c r="J453" s="167">
        <v>40295</v>
      </c>
      <c r="K453" s="95"/>
      <c r="L453" s="114">
        <v>40303</v>
      </c>
      <c r="M453" s="97" t="s">
        <v>5064</v>
      </c>
      <c r="S453" s="155"/>
      <c r="T453" s="155"/>
    </row>
    <row r="454" spans="1:20" x14ac:dyDescent="0.25">
      <c r="A454" s="38">
        <v>40280</v>
      </c>
      <c r="B454" s="125">
        <v>449</v>
      </c>
      <c r="D454" s="164" t="s">
        <v>6600</v>
      </c>
      <c r="E454" s="164" t="s">
        <v>2383</v>
      </c>
      <c r="F454" s="165">
        <v>4752</v>
      </c>
      <c r="G454" s="164" t="s">
        <v>1613</v>
      </c>
      <c r="H454" s="164" t="s">
        <v>8520</v>
      </c>
      <c r="I454" s="164" t="s">
        <v>9113</v>
      </c>
      <c r="J454" s="167">
        <v>40308</v>
      </c>
      <c r="K454" s="95"/>
      <c r="L454" s="114">
        <v>40316</v>
      </c>
      <c r="M454" s="97" t="s">
        <v>5064</v>
      </c>
      <c r="S454" s="155"/>
      <c r="T454" s="155"/>
    </row>
    <row r="455" spans="1:20" x14ac:dyDescent="0.25">
      <c r="A455" s="38">
        <v>40281</v>
      </c>
      <c r="B455" s="125">
        <v>450</v>
      </c>
      <c r="D455" s="164" t="s">
        <v>2200</v>
      </c>
      <c r="E455" s="164" t="s">
        <v>1326</v>
      </c>
      <c r="F455" s="165">
        <v>4590</v>
      </c>
      <c r="G455" s="164" t="s">
        <v>2986</v>
      </c>
      <c r="H455" s="164" t="s">
        <v>2810</v>
      </c>
      <c r="I455" s="164" t="s">
        <v>8739</v>
      </c>
      <c r="J455" s="167">
        <v>40281</v>
      </c>
      <c r="K455" s="95"/>
      <c r="L455" s="114">
        <v>40287</v>
      </c>
      <c r="M455" s="97" t="s">
        <v>5064</v>
      </c>
    </row>
    <row r="456" spans="1:20" x14ac:dyDescent="0.25">
      <c r="A456" s="38">
        <v>40281</v>
      </c>
      <c r="B456" s="125">
        <v>451</v>
      </c>
      <c r="D456" s="164" t="s">
        <v>5360</v>
      </c>
      <c r="E456" s="164" t="s">
        <v>2034</v>
      </c>
      <c r="F456" s="165">
        <v>4818</v>
      </c>
      <c r="G456" s="164" t="s">
        <v>73</v>
      </c>
      <c r="H456" s="189" t="s">
        <v>891</v>
      </c>
      <c r="I456" s="164" t="s">
        <v>10247</v>
      </c>
      <c r="J456" s="167">
        <v>40290</v>
      </c>
      <c r="K456" s="95"/>
      <c r="L456" s="114">
        <v>40301</v>
      </c>
      <c r="M456" s="97" t="s">
        <v>8356</v>
      </c>
    </row>
    <row r="457" spans="1:20" x14ac:dyDescent="0.25">
      <c r="A457" s="38">
        <v>40283</v>
      </c>
      <c r="B457" s="125">
        <v>452</v>
      </c>
      <c r="D457" s="164" t="s">
        <v>192</v>
      </c>
      <c r="E457" s="164" t="s">
        <v>2383</v>
      </c>
      <c r="F457" s="165">
        <v>4752</v>
      </c>
      <c r="G457" s="164" t="s">
        <v>193</v>
      </c>
      <c r="H457" s="181" t="s">
        <v>8520</v>
      </c>
      <c r="I457" s="164" t="s">
        <v>9537</v>
      </c>
      <c r="J457" s="167">
        <v>40296</v>
      </c>
      <c r="K457" s="95"/>
      <c r="L457" s="114">
        <v>40303</v>
      </c>
      <c r="M457" s="97" t="s">
        <v>5064</v>
      </c>
    </row>
    <row r="458" spans="1:20" x14ac:dyDescent="0.25">
      <c r="A458" s="101">
        <v>40283</v>
      </c>
      <c r="B458" s="126">
        <v>453</v>
      </c>
      <c r="C458" s="126"/>
      <c r="D458" s="164" t="s">
        <v>6798</v>
      </c>
      <c r="E458" s="164" t="s">
        <v>8689</v>
      </c>
      <c r="F458" s="165">
        <v>4694</v>
      </c>
      <c r="G458" s="190" t="s">
        <v>7700</v>
      </c>
      <c r="H458" s="189" t="s">
        <v>80</v>
      </c>
      <c r="I458" s="164" t="s">
        <v>8739</v>
      </c>
      <c r="J458" s="167">
        <v>40284</v>
      </c>
      <c r="K458" s="110"/>
      <c r="L458" s="114">
        <v>40290</v>
      </c>
      <c r="M458" s="97" t="s">
        <v>5064</v>
      </c>
      <c r="N458" s="107"/>
      <c r="O458" s="155"/>
      <c r="P458" s="155"/>
      <c r="Q458" s="155"/>
      <c r="R458" s="155"/>
    </row>
    <row r="459" spans="1:20" s="107" customFormat="1" x14ac:dyDescent="0.25">
      <c r="A459" s="38">
        <v>40284</v>
      </c>
      <c r="B459" s="125">
        <v>454</v>
      </c>
      <c r="C459" s="125"/>
      <c r="D459" s="164" t="s">
        <v>10320</v>
      </c>
      <c r="E459" s="164" t="s">
        <v>7963</v>
      </c>
      <c r="F459" s="165">
        <v>4619</v>
      </c>
      <c r="G459" s="190" t="s">
        <v>4252</v>
      </c>
      <c r="H459" s="164" t="s">
        <v>1352</v>
      </c>
      <c r="I459" s="164" t="s">
        <v>5129</v>
      </c>
      <c r="J459" s="167">
        <v>40284</v>
      </c>
      <c r="K459" s="95"/>
      <c r="L459" s="114">
        <v>40290</v>
      </c>
      <c r="M459" s="97" t="s">
        <v>5064</v>
      </c>
      <c r="N459" s="85"/>
      <c r="O459" s="29"/>
      <c r="P459" s="29"/>
      <c r="Q459" s="29"/>
      <c r="R459" s="29"/>
      <c r="S459" s="29"/>
      <c r="T459" s="29"/>
    </row>
    <row r="460" spans="1:20" x14ac:dyDescent="0.25">
      <c r="A460" s="38">
        <v>40288</v>
      </c>
      <c r="B460" s="125">
        <v>455</v>
      </c>
      <c r="D460" s="164" t="s">
        <v>832</v>
      </c>
      <c r="E460" s="164" t="s">
        <v>2412</v>
      </c>
      <c r="F460" s="165">
        <v>4694</v>
      </c>
      <c r="G460" s="190" t="s">
        <v>3168</v>
      </c>
      <c r="H460" s="164" t="s">
        <v>80</v>
      </c>
      <c r="I460" s="164" t="s">
        <v>9537</v>
      </c>
      <c r="J460" s="167">
        <v>40297</v>
      </c>
      <c r="K460" s="95"/>
      <c r="L460" s="114">
        <v>40303</v>
      </c>
      <c r="M460" s="97" t="s">
        <v>5064</v>
      </c>
    </row>
    <row r="461" spans="1:20" x14ac:dyDescent="0.25">
      <c r="A461" s="38">
        <v>40288</v>
      </c>
      <c r="B461" s="125">
        <v>456</v>
      </c>
      <c r="D461" s="164" t="s">
        <v>5678</v>
      </c>
      <c r="E461" s="164" t="s">
        <v>10760</v>
      </c>
      <c r="F461" s="165">
        <v>4865</v>
      </c>
      <c r="G461" s="190" t="s">
        <v>1464</v>
      </c>
      <c r="H461" s="164" t="s">
        <v>2950</v>
      </c>
      <c r="I461" s="164" t="s">
        <v>10247</v>
      </c>
      <c r="J461" s="167">
        <v>40295</v>
      </c>
      <c r="K461" s="95"/>
      <c r="L461" s="114">
        <v>40301</v>
      </c>
      <c r="M461" s="97" t="s">
        <v>8356</v>
      </c>
    </row>
    <row r="462" spans="1:20" x14ac:dyDescent="0.25">
      <c r="A462" s="38">
        <v>40291</v>
      </c>
      <c r="B462" s="125">
        <v>457</v>
      </c>
      <c r="D462" s="164" t="s">
        <v>2236</v>
      </c>
      <c r="E462" s="164" t="s">
        <v>2383</v>
      </c>
      <c r="F462" s="165">
        <v>4752</v>
      </c>
      <c r="G462" s="190" t="s">
        <v>2237</v>
      </c>
      <c r="H462" s="164" t="s">
        <v>8520</v>
      </c>
      <c r="I462" s="164" t="s">
        <v>3140</v>
      </c>
      <c r="J462" s="167">
        <v>40296</v>
      </c>
      <c r="K462" s="95"/>
      <c r="L462" s="114">
        <v>40303</v>
      </c>
      <c r="M462" s="97" t="s">
        <v>5064</v>
      </c>
    </row>
    <row r="463" spans="1:20" x14ac:dyDescent="0.25">
      <c r="A463" s="38">
        <v>40291</v>
      </c>
      <c r="B463" s="125">
        <v>458</v>
      </c>
      <c r="D463" s="164" t="s">
        <v>7884</v>
      </c>
      <c r="E463" s="164" t="s">
        <v>336</v>
      </c>
      <c r="F463" s="165">
        <v>4628</v>
      </c>
      <c r="G463" s="190" t="s">
        <v>4259</v>
      </c>
      <c r="H463" s="164" t="s">
        <v>812</v>
      </c>
      <c r="I463" s="164" t="s">
        <v>3140</v>
      </c>
      <c r="J463" s="167">
        <v>40356</v>
      </c>
      <c r="K463" s="95"/>
      <c r="L463" s="114">
        <v>40389</v>
      </c>
      <c r="M463" s="97" t="s">
        <v>5064</v>
      </c>
    </row>
    <row r="464" spans="1:20" x14ac:dyDescent="0.25">
      <c r="A464" s="38">
        <v>40291</v>
      </c>
      <c r="B464" s="125">
        <v>459</v>
      </c>
      <c r="D464" s="164" t="s">
        <v>10435</v>
      </c>
      <c r="E464" s="164" t="s">
        <v>2412</v>
      </c>
      <c r="F464" s="165">
        <v>4694</v>
      </c>
      <c r="G464" s="190" t="s">
        <v>6092</v>
      </c>
      <c r="H464" s="164" t="s">
        <v>80</v>
      </c>
      <c r="I464" s="164" t="s">
        <v>9537</v>
      </c>
      <c r="J464" s="167">
        <v>40301</v>
      </c>
      <c r="K464" s="95"/>
      <c r="L464" s="114">
        <v>40303</v>
      </c>
      <c r="M464" s="97" t="s">
        <v>5064</v>
      </c>
    </row>
    <row r="465" spans="1:13" x14ac:dyDescent="0.25">
      <c r="A465" s="38">
        <v>40294</v>
      </c>
      <c r="B465" s="125">
        <v>460</v>
      </c>
      <c r="D465" s="164" t="s">
        <v>9346</v>
      </c>
      <c r="E465" s="164" t="s">
        <v>2383</v>
      </c>
      <c r="F465" s="165">
        <v>4752</v>
      </c>
      <c r="G465" s="190" t="s">
        <v>8614</v>
      </c>
      <c r="H465" s="164" t="s">
        <v>8520</v>
      </c>
      <c r="I465" s="164" t="s">
        <v>9537</v>
      </c>
      <c r="J465" s="167">
        <v>40309</v>
      </c>
      <c r="K465" s="95"/>
      <c r="L465" s="114">
        <v>40318</v>
      </c>
      <c r="M465" s="97" t="s">
        <v>5064</v>
      </c>
    </row>
    <row r="466" spans="1:13" x14ac:dyDescent="0.25">
      <c r="A466" s="38">
        <v>40294</v>
      </c>
      <c r="B466" s="125">
        <v>461</v>
      </c>
      <c r="D466" s="164" t="s">
        <v>298</v>
      </c>
      <c r="E466" s="164" t="s">
        <v>299</v>
      </c>
      <c r="F466" s="165">
        <v>4818</v>
      </c>
      <c r="G466" s="190" t="s">
        <v>300</v>
      </c>
      <c r="H466" s="189" t="s">
        <v>891</v>
      </c>
      <c r="I466" s="164" t="s">
        <v>10247</v>
      </c>
      <c r="J466" s="167">
        <v>40295</v>
      </c>
      <c r="K466" s="95"/>
      <c r="L466" s="114">
        <v>40301</v>
      </c>
      <c r="M466" s="97" t="s">
        <v>8356</v>
      </c>
    </row>
    <row r="467" spans="1:13" x14ac:dyDescent="0.25">
      <c r="A467" s="38">
        <v>40296</v>
      </c>
      <c r="B467" s="125">
        <v>462</v>
      </c>
      <c r="D467" s="164" t="s">
        <v>2793</v>
      </c>
      <c r="E467" s="164" t="s">
        <v>4780</v>
      </c>
      <c r="F467" s="165">
        <v>4781</v>
      </c>
      <c r="G467" s="190" t="s">
        <v>8373</v>
      </c>
      <c r="H467" s="164" t="s">
        <v>3243</v>
      </c>
      <c r="I467" s="164" t="s">
        <v>8739</v>
      </c>
      <c r="J467" s="167">
        <v>40296</v>
      </c>
      <c r="K467" s="95"/>
      <c r="L467" s="114">
        <v>40303</v>
      </c>
      <c r="M467" s="97" t="s">
        <v>8356</v>
      </c>
    </row>
    <row r="468" spans="1:13" x14ac:dyDescent="0.25">
      <c r="A468" s="38">
        <v>40296</v>
      </c>
      <c r="B468" s="125">
        <v>463</v>
      </c>
      <c r="D468" s="164" t="s">
        <v>2444</v>
      </c>
      <c r="E468" s="164" t="s">
        <v>4780</v>
      </c>
      <c r="F468" s="165">
        <v>4781</v>
      </c>
      <c r="G468" s="190" t="s">
        <v>2445</v>
      </c>
      <c r="H468" s="189" t="s">
        <v>7994</v>
      </c>
      <c r="I468" s="164" t="s">
        <v>10247</v>
      </c>
      <c r="J468" s="167">
        <v>40303</v>
      </c>
      <c r="K468" s="95"/>
      <c r="L468" s="114">
        <v>40318</v>
      </c>
      <c r="M468" s="97" t="s">
        <v>5064</v>
      </c>
    </row>
    <row r="469" spans="1:13" x14ac:dyDescent="0.25">
      <c r="A469" s="38">
        <v>40297</v>
      </c>
      <c r="B469" s="125">
        <v>464</v>
      </c>
      <c r="D469" s="164" t="s">
        <v>6616</v>
      </c>
      <c r="E469" s="164" t="s">
        <v>2412</v>
      </c>
      <c r="F469" s="165">
        <v>4694</v>
      </c>
      <c r="G469" s="190" t="s">
        <v>4193</v>
      </c>
      <c r="H469" s="164" t="s">
        <v>80</v>
      </c>
      <c r="I469" s="164" t="s">
        <v>9537</v>
      </c>
      <c r="J469" s="167">
        <v>40301</v>
      </c>
      <c r="K469" s="95"/>
      <c r="L469" s="114">
        <v>40303</v>
      </c>
      <c r="M469" s="97" t="s">
        <v>5064</v>
      </c>
    </row>
    <row r="470" spans="1:13" x14ac:dyDescent="0.25">
      <c r="A470" s="38">
        <v>40301</v>
      </c>
      <c r="B470" s="125">
        <v>465</v>
      </c>
      <c r="D470" s="164" t="s">
        <v>6616</v>
      </c>
      <c r="E470" s="164" t="s">
        <v>2412</v>
      </c>
      <c r="F470" s="165">
        <v>4694</v>
      </c>
      <c r="G470" s="190" t="s">
        <v>581</v>
      </c>
      <c r="H470" s="164" t="s">
        <v>80</v>
      </c>
      <c r="I470" s="164" t="s">
        <v>9113</v>
      </c>
      <c r="J470" s="167">
        <v>40309</v>
      </c>
      <c r="K470" s="95"/>
      <c r="L470" s="114">
        <v>40318</v>
      </c>
      <c r="M470" s="97" t="s">
        <v>5064</v>
      </c>
    </row>
    <row r="471" spans="1:13" x14ac:dyDescent="0.25">
      <c r="A471" s="38">
        <v>40302</v>
      </c>
      <c r="B471" s="125">
        <v>466</v>
      </c>
      <c r="D471" s="164" t="s">
        <v>471</v>
      </c>
      <c r="E471" s="164" t="s">
        <v>472</v>
      </c>
      <c r="F471" s="165">
        <v>4757</v>
      </c>
      <c r="G471" s="190" t="s">
        <v>473</v>
      </c>
      <c r="H471" s="164" t="s">
        <v>7115</v>
      </c>
      <c r="I471" s="164" t="s">
        <v>9537</v>
      </c>
      <c r="J471" s="167">
        <v>40315</v>
      </c>
      <c r="K471" s="95"/>
      <c r="L471" s="114">
        <v>40326</v>
      </c>
      <c r="M471" s="97" t="s">
        <v>8356</v>
      </c>
    </row>
    <row r="472" spans="1:13" x14ac:dyDescent="0.25">
      <c r="A472" s="38">
        <v>40302</v>
      </c>
      <c r="B472" s="125">
        <v>467</v>
      </c>
      <c r="D472" s="164" t="s">
        <v>474</v>
      </c>
      <c r="E472" s="164" t="s">
        <v>2412</v>
      </c>
      <c r="F472" s="165">
        <v>4694</v>
      </c>
      <c r="G472" s="164" t="s">
        <v>506</v>
      </c>
      <c r="H472" s="164" t="s">
        <v>80</v>
      </c>
      <c r="I472" s="164" t="s">
        <v>9113</v>
      </c>
      <c r="J472" s="167">
        <v>40309</v>
      </c>
      <c r="K472" s="95"/>
      <c r="L472" s="114">
        <v>40318</v>
      </c>
      <c r="M472" s="97" t="s">
        <v>5064</v>
      </c>
    </row>
    <row r="473" spans="1:13" x14ac:dyDescent="0.25">
      <c r="A473" s="38">
        <v>40303</v>
      </c>
      <c r="B473" s="125">
        <v>468</v>
      </c>
      <c r="D473" s="164" t="s">
        <v>7884</v>
      </c>
      <c r="E473" s="164" t="s">
        <v>336</v>
      </c>
      <c r="F473" s="165">
        <v>4628</v>
      </c>
      <c r="G473" s="164" t="s">
        <v>4478</v>
      </c>
      <c r="H473" s="164" t="s">
        <v>812</v>
      </c>
      <c r="I473" s="164" t="s">
        <v>3140</v>
      </c>
      <c r="J473" s="167">
        <v>40356</v>
      </c>
      <c r="K473" s="95"/>
      <c r="L473" s="114">
        <v>40389</v>
      </c>
      <c r="M473" s="97" t="s">
        <v>5064</v>
      </c>
    </row>
    <row r="474" spans="1:13" x14ac:dyDescent="0.25">
      <c r="A474" s="38">
        <v>40304</v>
      </c>
      <c r="B474" s="125">
        <v>469</v>
      </c>
      <c r="D474" s="164" t="s">
        <v>8114</v>
      </c>
      <c r="E474" s="164" t="s">
        <v>7963</v>
      </c>
      <c r="F474" s="165">
        <v>4619</v>
      </c>
      <c r="G474" s="164" t="s">
        <v>2841</v>
      </c>
      <c r="H474" s="164" t="s">
        <v>1352</v>
      </c>
      <c r="I474" s="164" t="s">
        <v>9113</v>
      </c>
      <c r="J474" s="167">
        <v>40309</v>
      </c>
      <c r="K474" s="95"/>
      <c r="L474" s="114">
        <v>40315</v>
      </c>
    </row>
    <row r="475" spans="1:13" x14ac:dyDescent="0.25">
      <c r="A475" s="38">
        <v>40305</v>
      </c>
      <c r="B475" s="125">
        <v>470</v>
      </c>
      <c r="D475" s="164" t="s">
        <v>9500</v>
      </c>
      <c r="E475" s="164" t="s">
        <v>7701</v>
      </c>
      <c r="F475" s="165">
        <v>4867</v>
      </c>
      <c r="G475" s="164" t="s">
        <v>5150</v>
      </c>
      <c r="H475" s="164" t="s">
        <v>2901</v>
      </c>
      <c r="I475" s="164" t="s">
        <v>9113</v>
      </c>
      <c r="J475" s="167">
        <v>40309</v>
      </c>
      <c r="K475" s="95"/>
      <c r="L475" s="114">
        <v>40318</v>
      </c>
      <c r="M475" s="97" t="s">
        <v>8356</v>
      </c>
    </row>
    <row r="476" spans="1:13" x14ac:dyDescent="0.25">
      <c r="A476" s="38">
        <v>40308</v>
      </c>
      <c r="B476" s="125">
        <v>471</v>
      </c>
      <c r="D476" s="164" t="s">
        <v>2799</v>
      </c>
      <c r="E476" s="164" t="s">
        <v>472</v>
      </c>
      <c r="F476" s="165">
        <v>4757</v>
      </c>
      <c r="G476" s="164" t="s">
        <v>2800</v>
      </c>
      <c r="H476" s="164" t="s">
        <v>7115</v>
      </c>
      <c r="I476" s="164" t="s">
        <v>9113</v>
      </c>
      <c r="J476" s="167">
        <v>40315</v>
      </c>
      <c r="K476" s="95"/>
      <c r="L476" s="114">
        <v>40323</v>
      </c>
      <c r="M476" s="97" t="s">
        <v>8356</v>
      </c>
    </row>
    <row r="477" spans="1:13" x14ac:dyDescent="0.25">
      <c r="A477" s="38">
        <v>40308</v>
      </c>
      <c r="B477" s="125">
        <v>472</v>
      </c>
      <c r="D477" s="164" t="s">
        <v>6616</v>
      </c>
      <c r="E477" s="164" t="s">
        <v>4780</v>
      </c>
      <c r="F477" s="165">
        <v>4781</v>
      </c>
      <c r="G477" s="164" t="s">
        <v>271</v>
      </c>
      <c r="H477" s="164" t="s">
        <v>7994</v>
      </c>
      <c r="I477" s="164" t="s">
        <v>9537</v>
      </c>
      <c r="J477" s="167">
        <v>40312</v>
      </c>
      <c r="K477" s="95"/>
      <c r="L477" s="114">
        <v>40319</v>
      </c>
      <c r="M477" s="97" t="s">
        <v>8481</v>
      </c>
    </row>
    <row r="478" spans="1:13" x14ac:dyDescent="0.25">
      <c r="A478" s="38">
        <v>40308</v>
      </c>
      <c r="B478" s="125">
        <v>473</v>
      </c>
      <c r="D478" s="164" t="s">
        <v>9857</v>
      </c>
      <c r="E478" s="164" t="s">
        <v>336</v>
      </c>
      <c r="F478" s="165">
        <v>4628</v>
      </c>
      <c r="G478" s="164" t="s">
        <v>9858</v>
      </c>
      <c r="H478" s="164" t="s">
        <v>5106</v>
      </c>
      <c r="I478" s="164" t="s">
        <v>9537</v>
      </c>
      <c r="J478" s="167">
        <v>40386</v>
      </c>
      <c r="K478" s="95"/>
      <c r="L478" s="114">
        <v>40389</v>
      </c>
      <c r="M478" s="97" t="s">
        <v>5064</v>
      </c>
    </row>
    <row r="479" spans="1:13" x14ac:dyDescent="0.25">
      <c r="A479" s="38">
        <v>40310</v>
      </c>
      <c r="B479" s="125">
        <v>474</v>
      </c>
      <c r="D479" s="164" t="s">
        <v>6616</v>
      </c>
      <c r="E479" s="164" t="s">
        <v>5120</v>
      </c>
      <c r="F479" s="165" t="s">
        <v>5121</v>
      </c>
      <c r="G479" s="164" t="s">
        <v>1464</v>
      </c>
      <c r="H479" s="164" t="s">
        <v>1977</v>
      </c>
      <c r="I479" s="164" t="s">
        <v>9537</v>
      </c>
      <c r="J479" s="167">
        <v>40312</v>
      </c>
      <c r="K479" s="95"/>
      <c r="L479" s="114">
        <v>40319</v>
      </c>
      <c r="M479" s="97" t="s">
        <v>8356</v>
      </c>
    </row>
    <row r="480" spans="1:13" x14ac:dyDescent="0.25">
      <c r="A480" s="38">
        <v>40310</v>
      </c>
      <c r="B480" s="125">
        <v>475</v>
      </c>
      <c r="D480" s="164" t="s">
        <v>724</v>
      </c>
      <c r="E480" s="164" t="s">
        <v>472</v>
      </c>
      <c r="F480" s="165">
        <v>4757</v>
      </c>
      <c r="G480" s="164" t="s">
        <v>6129</v>
      </c>
      <c r="H480" s="164" t="s">
        <v>7115</v>
      </c>
      <c r="I480" s="164" t="s">
        <v>9537</v>
      </c>
      <c r="J480" s="167">
        <v>40315</v>
      </c>
      <c r="K480" s="95"/>
      <c r="L480" s="114">
        <v>40323</v>
      </c>
      <c r="M480" s="97" t="s">
        <v>8356</v>
      </c>
    </row>
    <row r="481" spans="1:14" x14ac:dyDescent="0.25">
      <c r="A481" s="38">
        <v>40312</v>
      </c>
      <c r="B481" s="125">
        <v>476</v>
      </c>
      <c r="D481" s="164" t="s">
        <v>216</v>
      </c>
      <c r="E481" s="164" t="s">
        <v>7114</v>
      </c>
      <c r="F481" s="165">
        <v>4866</v>
      </c>
      <c r="G481" s="164" t="s">
        <v>1773</v>
      </c>
      <c r="H481" s="164" t="s">
        <v>6277</v>
      </c>
      <c r="I481" s="164" t="s">
        <v>9537</v>
      </c>
      <c r="J481" s="167">
        <v>40319</v>
      </c>
      <c r="K481" s="95"/>
      <c r="L481" s="114">
        <v>40326</v>
      </c>
      <c r="M481" s="97" t="s">
        <v>5064</v>
      </c>
    </row>
    <row r="482" spans="1:14" x14ac:dyDescent="0.25">
      <c r="A482" s="38">
        <v>40312</v>
      </c>
      <c r="B482" s="125">
        <v>477</v>
      </c>
      <c r="D482" s="164" t="s">
        <v>4768</v>
      </c>
      <c r="E482" s="164" t="s">
        <v>4454</v>
      </c>
      <c r="F482" s="165">
        <v>4891</v>
      </c>
      <c r="G482" s="164" t="s">
        <v>1464</v>
      </c>
      <c r="H482" s="164" t="s">
        <v>57</v>
      </c>
      <c r="I482" s="164" t="s">
        <v>9537</v>
      </c>
      <c r="J482" s="167">
        <v>40319</v>
      </c>
      <c r="K482" s="95"/>
      <c r="L482" s="114">
        <v>40323</v>
      </c>
      <c r="M482" s="97" t="s">
        <v>8356</v>
      </c>
    </row>
    <row r="483" spans="1:14" x14ac:dyDescent="0.25">
      <c r="A483" s="38">
        <v>40317</v>
      </c>
      <c r="B483" s="125">
        <v>478</v>
      </c>
      <c r="D483" s="164" t="s">
        <v>9821</v>
      </c>
      <c r="E483" s="164" t="s">
        <v>2412</v>
      </c>
      <c r="F483" s="165">
        <v>4694</v>
      </c>
      <c r="G483" s="164" t="s">
        <v>10264</v>
      </c>
      <c r="H483" s="164" t="s">
        <v>80</v>
      </c>
      <c r="I483" s="164" t="s">
        <v>9113</v>
      </c>
      <c r="J483" s="167">
        <v>40323</v>
      </c>
      <c r="K483" s="95"/>
      <c r="L483" s="114">
        <v>40332</v>
      </c>
      <c r="M483" s="97" t="s">
        <v>5064</v>
      </c>
    </row>
    <row r="484" spans="1:14" x14ac:dyDescent="0.25">
      <c r="A484" s="38">
        <v>40319</v>
      </c>
      <c r="B484" s="125">
        <v>479</v>
      </c>
      <c r="D484" s="164" t="s">
        <v>3856</v>
      </c>
      <c r="E484" s="164" t="s">
        <v>6166</v>
      </c>
      <c r="F484" s="165">
        <v>4774</v>
      </c>
      <c r="G484" s="164" t="s">
        <v>5355</v>
      </c>
      <c r="H484" s="164" t="s">
        <v>5104</v>
      </c>
      <c r="I484" s="164" t="s">
        <v>9113</v>
      </c>
      <c r="J484" s="167">
        <v>40324</v>
      </c>
      <c r="K484" s="95"/>
      <c r="L484" s="114">
        <v>40332</v>
      </c>
      <c r="M484" s="97" t="s">
        <v>5064</v>
      </c>
    </row>
    <row r="485" spans="1:14" x14ac:dyDescent="0.25">
      <c r="A485" s="38">
        <v>40319</v>
      </c>
      <c r="B485" s="125">
        <v>480</v>
      </c>
      <c r="D485" s="164" t="s">
        <v>6616</v>
      </c>
      <c r="E485" s="164" t="s">
        <v>6166</v>
      </c>
      <c r="F485" s="165">
        <v>4774</v>
      </c>
      <c r="G485" s="164" t="s">
        <v>2863</v>
      </c>
      <c r="H485" s="164" t="s">
        <v>10830</v>
      </c>
      <c r="I485" s="164" t="s">
        <v>9113</v>
      </c>
      <c r="J485" s="167">
        <v>40324</v>
      </c>
      <c r="K485" s="95"/>
      <c r="L485" s="114">
        <v>40332</v>
      </c>
      <c r="M485" s="97" t="s">
        <v>5064</v>
      </c>
    </row>
    <row r="486" spans="1:14" x14ac:dyDescent="0.25">
      <c r="A486" s="38">
        <v>40322</v>
      </c>
      <c r="B486" s="125">
        <v>481</v>
      </c>
      <c r="D486" s="164" t="s">
        <v>2923</v>
      </c>
      <c r="E486" s="164" t="s">
        <v>7963</v>
      </c>
      <c r="F486" s="165">
        <v>4619</v>
      </c>
      <c r="G486" s="164" t="s">
        <v>6657</v>
      </c>
      <c r="H486" s="164" t="s">
        <v>2641</v>
      </c>
      <c r="I486" s="164" t="s">
        <v>8739</v>
      </c>
      <c r="J486" s="167">
        <v>40322</v>
      </c>
      <c r="K486" s="95"/>
      <c r="L486" s="114">
        <v>40323</v>
      </c>
      <c r="M486" s="97" t="s">
        <v>8356</v>
      </c>
    </row>
    <row r="487" spans="1:14" x14ac:dyDescent="0.25">
      <c r="A487" s="38">
        <v>40322</v>
      </c>
      <c r="B487" s="125">
        <v>482</v>
      </c>
      <c r="D487" s="164" t="s">
        <v>5578</v>
      </c>
      <c r="E487" s="164" t="s">
        <v>2412</v>
      </c>
      <c r="F487" s="165">
        <v>4694</v>
      </c>
      <c r="G487" s="164" t="s">
        <v>5579</v>
      </c>
      <c r="H487" s="164" t="s">
        <v>4181</v>
      </c>
      <c r="I487" s="164" t="s">
        <v>8739</v>
      </c>
      <c r="J487" s="167">
        <v>40323</v>
      </c>
      <c r="K487" s="95"/>
      <c r="L487" s="114">
        <v>40331</v>
      </c>
      <c r="M487" s="97" t="s">
        <v>5064</v>
      </c>
      <c r="N487" s="85" t="s">
        <v>2716</v>
      </c>
    </row>
    <row r="488" spans="1:14" x14ac:dyDescent="0.25">
      <c r="A488" s="38">
        <v>40322</v>
      </c>
      <c r="B488" s="125">
        <v>483</v>
      </c>
      <c r="D488" s="164" t="s">
        <v>8161</v>
      </c>
      <c r="E488" s="164" t="s">
        <v>4780</v>
      </c>
      <c r="F488" s="165">
        <v>4781</v>
      </c>
      <c r="G488" s="164" t="s">
        <v>8162</v>
      </c>
      <c r="H488" s="164" t="s">
        <v>7994</v>
      </c>
      <c r="I488" s="164" t="s">
        <v>9537</v>
      </c>
      <c r="J488" s="167">
        <v>40330</v>
      </c>
      <c r="K488" s="95"/>
      <c r="L488" s="114">
        <v>40338</v>
      </c>
      <c r="M488" s="97" t="s">
        <v>5064</v>
      </c>
    </row>
    <row r="489" spans="1:14" x14ac:dyDescent="0.25">
      <c r="A489" s="38">
        <v>40322</v>
      </c>
      <c r="B489" s="125">
        <v>484</v>
      </c>
      <c r="D489" s="164" t="s">
        <v>7648</v>
      </c>
      <c r="E489" s="164" t="s">
        <v>8845</v>
      </c>
      <c r="F489" s="165">
        <v>4874</v>
      </c>
      <c r="G489" s="164" t="s">
        <v>5243</v>
      </c>
      <c r="H489" s="164" t="s">
        <v>1283</v>
      </c>
      <c r="I489" s="164" t="s">
        <v>9537</v>
      </c>
      <c r="J489" s="167">
        <v>40326</v>
      </c>
      <c r="K489" s="95"/>
      <c r="L489" s="114">
        <v>40339</v>
      </c>
      <c r="M489" s="97" t="s">
        <v>5064</v>
      </c>
    </row>
    <row r="490" spans="1:14" x14ac:dyDescent="0.25">
      <c r="A490" s="38">
        <v>40323</v>
      </c>
      <c r="B490" s="125">
        <v>485</v>
      </c>
      <c r="D490" s="164" t="s">
        <v>7941</v>
      </c>
      <c r="E490" s="164" t="s">
        <v>7963</v>
      </c>
      <c r="F490" s="165">
        <v>4619</v>
      </c>
      <c r="G490" s="164" t="s">
        <v>4070</v>
      </c>
      <c r="H490" s="164" t="s">
        <v>2641</v>
      </c>
      <c r="I490" s="164" t="s">
        <v>8739</v>
      </c>
      <c r="J490" s="167">
        <v>40323</v>
      </c>
      <c r="K490" s="95"/>
      <c r="L490" s="114">
        <v>40326</v>
      </c>
      <c r="M490" s="97" t="s">
        <v>8356</v>
      </c>
    </row>
    <row r="491" spans="1:14" x14ac:dyDescent="0.25">
      <c r="A491" s="38">
        <v>40323</v>
      </c>
      <c r="B491" s="125">
        <v>486</v>
      </c>
      <c r="D491" s="164" t="s">
        <v>3111</v>
      </c>
      <c r="E491" s="164" t="s">
        <v>7963</v>
      </c>
      <c r="F491" s="165">
        <v>4619</v>
      </c>
      <c r="G491" s="164" t="s">
        <v>3112</v>
      </c>
      <c r="H491" s="164" t="s">
        <v>1352</v>
      </c>
      <c r="I491" s="164" t="s">
        <v>8739</v>
      </c>
      <c r="J491" s="167">
        <v>40323</v>
      </c>
      <c r="K491" s="95"/>
      <c r="L491" s="114">
        <v>40332</v>
      </c>
      <c r="M491" s="97" t="s">
        <v>8356</v>
      </c>
    </row>
    <row r="492" spans="1:14" x14ac:dyDescent="0.25">
      <c r="A492" s="38">
        <v>40323</v>
      </c>
      <c r="B492" s="125">
        <v>487</v>
      </c>
      <c r="D492" s="164" t="s">
        <v>3113</v>
      </c>
      <c r="E492" s="164" t="s">
        <v>8926</v>
      </c>
      <c r="F492" s="165">
        <v>4762</v>
      </c>
      <c r="G492" s="164" t="s">
        <v>925</v>
      </c>
      <c r="H492" s="164" t="s">
        <v>10300</v>
      </c>
      <c r="I492" s="164" t="s">
        <v>8739</v>
      </c>
      <c r="J492" s="167">
        <v>40323</v>
      </c>
      <c r="K492" s="95"/>
      <c r="L492" s="114">
        <v>40326</v>
      </c>
      <c r="M492" s="97" t="s">
        <v>6691</v>
      </c>
    </row>
    <row r="493" spans="1:14" x14ac:dyDescent="0.25">
      <c r="A493" s="38">
        <v>40325</v>
      </c>
      <c r="B493" s="125">
        <v>488</v>
      </c>
      <c r="D493" s="164" t="s">
        <v>1098</v>
      </c>
      <c r="E493" s="164" t="s">
        <v>472</v>
      </c>
      <c r="F493" s="165">
        <v>4757</v>
      </c>
      <c r="G493" s="164" t="s">
        <v>1099</v>
      </c>
      <c r="H493" s="164" t="s">
        <v>7115</v>
      </c>
      <c r="I493" s="164" t="s">
        <v>10247</v>
      </c>
      <c r="J493" s="167">
        <v>40326</v>
      </c>
      <c r="K493" s="95"/>
      <c r="L493" s="114">
        <v>40332</v>
      </c>
      <c r="M493" s="97" t="s">
        <v>8356</v>
      </c>
    </row>
    <row r="494" spans="1:14" x14ac:dyDescent="0.25">
      <c r="A494" s="38">
        <v>40326</v>
      </c>
      <c r="B494" s="125">
        <v>489</v>
      </c>
      <c r="D494" s="164" t="s">
        <v>4818</v>
      </c>
      <c r="E494" s="164" t="s">
        <v>3375</v>
      </c>
      <c r="F494" s="165">
        <v>4820</v>
      </c>
      <c r="G494" s="164" t="s">
        <v>5705</v>
      </c>
      <c r="H494" s="164" t="s">
        <v>1310</v>
      </c>
      <c r="I494" s="164" t="s">
        <v>10247</v>
      </c>
      <c r="J494" s="167">
        <v>40326</v>
      </c>
      <c r="K494" s="95"/>
      <c r="L494" s="114">
        <v>40332</v>
      </c>
      <c r="M494" s="97" t="s">
        <v>5064</v>
      </c>
    </row>
    <row r="495" spans="1:14" x14ac:dyDescent="0.25">
      <c r="A495" s="38">
        <v>40326</v>
      </c>
      <c r="B495" s="125">
        <v>490</v>
      </c>
      <c r="D495" s="164" t="s">
        <v>6616</v>
      </c>
      <c r="E495" s="164" t="s">
        <v>10453</v>
      </c>
      <c r="F495" s="165">
        <v>4841</v>
      </c>
      <c r="G495" s="164" t="s">
        <v>1464</v>
      </c>
      <c r="H495" s="164" t="s">
        <v>10454</v>
      </c>
      <c r="I495" s="164" t="s">
        <v>9537</v>
      </c>
      <c r="J495" s="167">
        <v>40336</v>
      </c>
      <c r="K495" s="95"/>
      <c r="L495" s="114">
        <v>40359</v>
      </c>
      <c r="M495" s="97" t="s">
        <v>5064</v>
      </c>
    </row>
    <row r="496" spans="1:14" x14ac:dyDescent="0.25">
      <c r="A496" s="38">
        <v>40326</v>
      </c>
      <c r="B496" s="125">
        <v>491</v>
      </c>
      <c r="D496" s="164" t="s">
        <v>6616</v>
      </c>
      <c r="E496" s="164" t="s">
        <v>10453</v>
      </c>
      <c r="F496" s="165">
        <v>4841</v>
      </c>
      <c r="G496" s="164" t="s">
        <v>1464</v>
      </c>
      <c r="H496" s="164" t="s">
        <v>10455</v>
      </c>
      <c r="I496" s="164" t="s">
        <v>9537</v>
      </c>
      <c r="J496" s="167">
        <v>40336</v>
      </c>
      <c r="K496" s="95"/>
      <c r="L496" s="114">
        <v>40359</v>
      </c>
      <c r="M496" s="97" t="s">
        <v>5064</v>
      </c>
    </row>
    <row r="497" spans="1:13" x14ac:dyDescent="0.25">
      <c r="A497" s="38">
        <v>40326</v>
      </c>
      <c r="B497" s="125">
        <v>492</v>
      </c>
      <c r="D497" s="164" t="s">
        <v>6616</v>
      </c>
      <c r="E497" s="164" t="s">
        <v>10453</v>
      </c>
      <c r="F497" s="165">
        <v>4841</v>
      </c>
      <c r="G497" s="164" t="s">
        <v>1464</v>
      </c>
      <c r="H497" s="164" t="s">
        <v>10456</v>
      </c>
      <c r="I497" s="164" t="s">
        <v>9537</v>
      </c>
      <c r="J497" s="167">
        <v>40336</v>
      </c>
      <c r="K497" s="95"/>
      <c r="L497" s="114">
        <v>40359</v>
      </c>
      <c r="M497" s="97" t="s">
        <v>5064</v>
      </c>
    </row>
    <row r="498" spans="1:13" x14ac:dyDescent="0.25">
      <c r="A498" s="38">
        <v>40326</v>
      </c>
      <c r="B498" s="125">
        <v>493</v>
      </c>
      <c r="D498" s="164" t="s">
        <v>6616</v>
      </c>
      <c r="E498" s="164" t="s">
        <v>10453</v>
      </c>
      <c r="F498" s="165">
        <v>4841</v>
      </c>
      <c r="G498" s="164" t="s">
        <v>1464</v>
      </c>
      <c r="H498" s="164" t="s">
        <v>10457</v>
      </c>
      <c r="I498" s="164" t="s">
        <v>9537</v>
      </c>
      <c r="J498" s="167">
        <v>40336</v>
      </c>
      <c r="K498" s="95"/>
      <c r="L498" s="108">
        <v>40359</v>
      </c>
      <c r="M498" s="97" t="s">
        <v>5064</v>
      </c>
    </row>
    <row r="499" spans="1:13" x14ac:dyDescent="0.25">
      <c r="A499" s="38">
        <v>40326</v>
      </c>
      <c r="B499" s="125">
        <v>494</v>
      </c>
      <c r="D499" s="164" t="s">
        <v>6616</v>
      </c>
      <c r="E499" s="164" t="s">
        <v>10453</v>
      </c>
      <c r="F499" s="165">
        <v>4841</v>
      </c>
      <c r="G499" s="164" t="s">
        <v>1464</v>
      </c>
      <c r="H499" s="164" t="s">
        <v>4550</v>
      </c>
      <c r="I499" s="164" t="s">
        <v>9537</v>
      </c>
      <c r="J499" s="167">
        <v>40336</v>
      </c>
      <c r="K499" s="95"/>
      <c r="L499" s="114">
        <v>40359</v>
      </c>
      <c r="M499" s="97" t="s">
        <v>5064</v>
      </c>
    </row>
    <row r="500" spans="1:13" x14ac:dyDescent="0.25">
      <c r="A500" s="38">
        <v>40326</v>
      </c>
      <c r="B500" s="125">
        <v>495</v>
      </c>
      <c r="D500" s="164" t="s">
        <v>6616</v>
      </c>
      <c r="E500" s="164" t="s">
        <v>10453</v>
      </c>
      <c r="F500" s="165">
        <v>4841</v>
      </c>
      <c r="G500" s="164" t="s">
        <v>1464</v>
      </c>
      <c r="H500" s="164" t="s">
        <v>4551</v>
      </c>
      <c r="I500" s="164" t="s">
        <v>9537</v>
      </c>
      <c r="J500" s="167">
        <v>40336</v>
      </c>
      <c r="K500" s="95"/>
      <c r="L500" s="114">
        <v>40359</v>
      </c>
      <c r="M500" s="97" t="s">
        <v>5064</v>
      </c>
    </row>
    <row r="501" spans="1:13" x14ac:dyDescent="0.25">
      <c r="A501" s="38">
        <v>40326</v>
      </c>
      <c r="B501" s="125">
        <v>496</v>
      </c>
      <c r="D501" s="164" t="s">
        <v>6616</v>
      </c>
      <c r="E501" s="164" t="s">
        <v>10453</v>
      </c>
      <c r="F501" s="165">
        <v>4841</v>
      </c>
      <c r="G501" s="164" t="s">
        <v>4552</v>
      </c>
      <c r="H501" s="164" t="s">
        <v>4553</v>
      </c>
      <c r="I501" s="164" t="s">
        <v>9537</v>
      </c>
      <c r="J501" s="167">
        <v>40336</v>
      </c>
      <c r="K501" s="95"/>
      <c r="L501" s="114">
        <v>40359</v>
      </c>
      <c r="M501" s="97" t="s">
        <v>5064</v>
      </c>
    </row>
    <row r="502" spans="1:13" x14ac:dyDescent="0.25">
      <c r="A502" s="38">
        <v>40326</v>
      </c>
      <c r="B502" s="125">
        <v>497</v>
      </c>
      <c r="D502" s="164" t="s">
        <v>6616</v>
      </c>
      <c r="E502" s="164" t="s">
        <v>10453</v>
      </c>
      <c r="F502" s="165">
        <v>4841</v>
      </c>
      <c r="G502" s="164" t="s">
        <v>4552</v>
      </c>
      <c r="H502" s="164" t="s">
        <v>4554</v>
      </c>
      <c r="I502" s="164" t="s">
        <v>9537</v>
      </c>
      <c r="J502" s="167">
        <v>40336</v>
      </c>
      <c r="K502" s="95"/>
      <c r="L502" s="114">
        <v>40359</v>
      </c>
      <c r="M502" s="97" t="s">
        <v>5064</v>
      </c>
    </row>
    <row r="503" spans="1:13" x14ac:dyDescent="0.25">
      <c r="A503" s="38">
        <v>40326</v>
      </c>
      <c r="B503" s="125">
        <v>498</v>
      </c>
      <c r="D503" s="164" t="s">
        <v>6616</v>
      </c>
      <c r="E503" s="164" t="s">
        <v>10453</v>
      </c>
      <c r="F503" s="165">
        <v>4841</v>
      </c>
      <c r="G503" s="164" t="s">
        <v>4552</v>
      </c>
      <c r="H503" s="164" t="s">
        <v>4555</v>
      </c>
      <c r="I503" s="164" t="s">
        <v>9537</v>
      </c>
      <c r="J503" s="167">
        <v>40336</v>
      </c>
      <c r="K503" s="95"/>
      <c r="L503" s="114">
        <v>40359</v>
      </c>
      <c r="M503" s="97" t="s">
        <v>5064</v>
      </c>
    </row>
    <row r="504" spans="1:13" x14ac:dyDescent="0.25">
      <c r="A504" s="38">
        <v>40326</v>
      </c>
      <c r="B504" s="125">
        <v>499</v>
      </c>
      <c r="D504" s="164" t="s">
        <v>6616</v>
      </c>
      <c r="E504" s="164" t="s">
        <v>10453</v>
      </c>
      <c r="F504" s="165">
        <v>4841</v>
      </c>
      <c r="G504" s="164" t="s">
        <v>4552</v>
      </c>
      <c r="H504" s="164" t="s">
        <v>32</v>
      </c>
      <c r="I504" s="164" t="s">
        <v>9537</v>
      </c>
      <c r="J504" s="167">
        <v>40336</v>
      </c>
      <c r="K504" s="95"/>
      <c r="L504" s="114">
        <v>40359</v>
      </c>
      <c r="M504" s="97" t="s">
        <v>5064</v>
      </c>
    </row>
    <row r="505" spans="1:13" x14ac:dyDescent="0.25">
      <c r="A505" s="38">
        <v>40326</v>
      </c>
      <c r="B505" s="125">
        <v>500</v>
      </c>
      <c r="D505" s="164" t="s">
        <v>6616</v>
      </c>
      <c r="E505" s="164" t="s">
        <v>10453</v>
      </c>
      <c r="F505" s="165">
        <v>4841</v>
      </c>
      <c r="G505" s="164" t="s">
        <v>4552</v>
      </c>
      <c r="H505" s="164" t="s">
        <v>33</v>
      </c>
      <c r="I505" s="164" t="s">
        <v>9537</v>
      </c>
      <c r="J505" s="167">
        <v>40336</v>
      </c>
      <c r="K505" s="95"/>
      <c r="L505" s="114">
        <v>40359</v>
      </c>
      <c r="M505" s="97" t="s">
        <v>5064</v>
      </c>
    </row>
    <row r="506" spans="1:13" x14ac:dyDescent="0.25">
      <c r="A506" s="38">
        <v>40326</v>
      </c>
      <c r="B506" s="125">
        <v>501</v>
      </c>
      <c r="D506" s="164" t="s">
        <v>6616</v>
      </c>
      <c r="E506" s="164" t="s">
        <v>10453</v>
      </c>
      <c r="F506" s="165">
        <v>4841</v>
      </c>
      <c r="G506" s="164" t="s">
        <v>4552</v>
      </c>
      <c r="H506" s="164" t="s">
        <v>34</v>
      </c>
      <c r="I506" s="164" t="s">
        <v>9537</v>
      </c>
      <c r="J506" s="167">
        <v>40336</v>
      </c>
      <c r="K506" s="95"/>
      <c r="L506" s="114">
        <v>40359</v>
      </c>
      <c r="M506" s="97" t="s">
        <v>5064</v>
      </c>
    </row>
    <row r="507" spans="1:13" x14ac:dyDescent="0.25">
      <c r="A507" s="38">
        <v>40326</v>
      </c>
      <c r="B507" s="125">
        <v>502</v>
      </c>
      <c r="D507" s="164" t="s">
        <v>6616</v>
      </c>
      <c r="E507" s="164" t="s">
        <v>10453</v>
      </c>
      <c r="F507" s="165">
        <v>4841</v>
      </c>
      <c r="G507" s="164" t="s">
        <v>4552</v>
      </c>
      <c r="H507" s="164" t="s">
        <v>839</v>
      </c>
      <c r="I507" s="164" t="s">
        <v>9537</v>
      </c>
      <c r="J507" s="167">
        <v>40336</v>
      </c>
      <c r="K507" s="95"/>
      <c r="L507" s="114">
        <v>40359</v>
      </c>
      <c r="M507" s="97" t="s">
        <v>5064</v>
      </c>
    </row>
    <row r="508" spans="1:13" x14ac:dyDescent="0.25">
      <c r="A508" s="38">
        <v>40326</v>
      </c>
      <c r="B508" s="125">
        <v>503</v>
      </c>
      <c r="D508" s="164" t="s">
        <v>6616</v>
      </c>
      <c r="E508" s="164" t="s">
        <v>10453</v>
      </c>
      <c r="F508" s="165">
        <v>4841</v>
      </c>
      <c r="G508" s="164" t="s">
        <v>6538</v>
      </c>
      <c r="H508" s="164" t="s">
        <v>6227</v>
      </c>
      <c r="I508" s="164" t="s">
        <v>9537</v>
      </c>
      <c r="J508" s="167">
        <v>40336</v>
      </c>
      <c r="K508" s="95"/>
      <c r="L508" s="114">
        <v>40359</v>
      </c>
      <c r="M508" s="97" t="s">
        <v>5064</v>
      </c>
    </row>
    <row r="509" spans="1:13" x14ac:dyDescent="0.25">
      <c r="A509" s="38">
        <v>40326</v>
      </c>
      <c r="B509" s="125">
        <v>504</v>
      </c>
      <c r="D509" s="164" t="s">
        <v>6616</v>
      </c>
      <c r="E509" s="164" t="s">
        <v>10453</v>
      </c>
      <c r="F509" s="165">
        <v>4841</v>
      </c>
      <c r="G509" s="164" t="s">
        <v>6538</v>
      </c>
      <c r="H509" s="164" t="s">
        <v>6228</v>
      </c>
      <c r="I509" s="164" t="s">
        <v>9537</v>
      </c>
      <c r="J509" s="167">
        <v>40336</v>
      </c>
      <c r="K509" s="95"/>
      <c r="L509" s="114">
        <v>40359</v>
      </c>
      <c r="M509" s="97" t="s">
        <v>5064</v>
      </c>
    </row>
    <row r="510" spans="1:13" x14ac:dyDescent="0.25">
      <c r="A510" s="38">
        <v>40326</v>
      </c>
      <c r="B510" s="125">
        <v>505</v>
      </c>
      <c r="D510" s="164" t="s">
        <v>6616</v>
      </c>
      <c r="E510" s="164" t="s">
        <v>10453</v>
      </c>
      <c r="F510" s="165">
        <v>4841</v>
      </c>
      <c r="G510" s="164" t="s">
        <v>6538</v>
      </c>
      <c r="H510" s="164" t="s">
        <v>6229</v>
      </c>
      <c r="I510" s="164" t="s">
        <v>9537</v>
      </c>
      <c r="J510" s="167">
        <v>40336</v>
      </c>
      <c r="K510" s="95"/>
      <c r="L510" s="114">
        <v>40359</v>
      </c>
      <c r="M510" s="97" t="s">
        <v>5064</v>
      </c>
    </row>
    <row r="511" spans="1:13" x14ac:dyDescent="0.25">
      <c r="A511" s="38">
        <v>40326</v>
      </c>
      <c r="B511" s="125">
        <v>506</v>
      </c>
      <c r="D511" s="164" t="s">
        <v>6616</v>
      </c>
      <c r="E511" s="164" t="s">
        <v>10453</v>
      </c>
      <c r="F511" s="165">
        <v>4841</v>
      </c>
      <c r="G511" s="164" t="s">
        <v>6538</v>
      </c>
      <c r="H511" s="164" t="s">
        <v>2802</v>
      </c>
      <c r="I511" s="164" t="s">
        <v>9537</v>
      </c>
      <c r="J511" s="167">
        <v>40336</v>
      </c>
      <c r="K511" s="95"/>
      <c r="L511" s="114">
        <v>40359</v>
      </c>
      <c r="M511" s="97" t="s">
        <v>5064</v>
      </c>
    </row>
    <row r="512" spans="1:13" x14ac:dyDescent="0.25">
      <c r="A512" s="38">
        <v>40326</v>
      </c>
      <c r="B512" s="125">
        <v>507</v>
      </c>
      <c r="D512" s="164" t="s">
        <v>6616</v>
      </c>
      <c r="E512" s="164" t="s">
        <v>10453</v>
      </c>
      <c r="F512" s="165">
        <v>4841</v>
      </c>
      <c r="G512" s="164" t="s">
        <v>6538</v>
      </c>
      <c r="H512" s="164" t="s">
        <v>2803</v>
      </c>
      <c r="I512" s="164" t="s">
        <v>9537</v>
      </c>
      <c r="J512" s="167">
        <v>40336</v>
      </c>
      <c r="K512" s="95"/>
      <c r="L512" s="114">
        <v>40359</v>
      </c>
      <c r="M512" s="97" t="s">
        <v>5064</v>
      </c>
    </row>
    <row r="513" spans="1:20" x14ac:dyDescent="0.25">
      <c r="A513" s="38">
        <v>40326</v>
      </c>
      <c r="B513" s="125">
        <v>508</v>
      </c>
      <c r="D513" s="164" t="s">
        <v>6616</v>
      </c>
      <c r="E513" s="164" t="s">
        <v>10453</v>
      </c>
      <c r="F513" s="165">
        <v>4841</v>
      </c>
      <c r="G513" s="164" t="s">
        <v>6538</v>
      </c>
      <c r="H513" s="164" t="s">
        <v>2804</v>
      </c>
      <c r="I513" s="164" t="s">
        <v>9537</v>
      </c>
      <c r="J513" s="167">
        <v>40336</v>
      </c>
      <c r="K513" s="95"/>
      <c r="L513" s="114">
        <v>40359</v>
      </c>
      <c r="M513" s="97" t="s">
        <v>5064</v>
      </c>
    </row>
    <row r="514" spans="1:20" x14ac:dyDescent="0.25">
      <c r="A514" s="38">
        <v>40326</v>
      </c>
      <c r="B514" s="125">
        <v>509</v>
      </c>
      <c r="D514" s="164" t="s">
        <v>6616</v>
      </c>
      <c r="E514" s="164" t="s">
        <v>10453</v>
      </c>
      <c r="F514" s="165">
        <v>4841</v>
      </c>
      <c r="G514" s="164" t="s">
        <v>6538</v>
      </c>
      <c r="H514" s="164" t="s">
        <v>2805</v>
      </c>
      <c r="I514" s="164" t="s">
        <v>9537</v>
      </c>
      <c r="J514" s="167">
        <v>40336</v>
      </c>
      <c r="K514" s="95"/>
      <c r="L514" s="114">
        <v>40359</v>
      </c>
      <c r="M514" s="97" t="s">
        <v>5064</v>
      </c>
    </row>
    <row r="515" spans="1:20" x14ac:dyDescent="0.25">
      <c r="A515" s="38">
        <v>40330</v>
      </c>
      <c r="B515" s="125">
        <v>510</v>
      </c>
      <c r="D515" s="164" t="s">
        <v>9597</v>
      </c>
      <c r="E515" s="164" t="s">
        <v>6166</v>
      </c>
      <c r="F515" s="165">
        <v>4774</v>
      </c>
      <c r="G515" s="164" t="s">
        <v>749</v>
      </c>
      <c r="H515" s="164" t="s">
        <v>5242</v>
      </c>
      <c r="I515" s="164" t="s">
        <v>9113</v>
      </c>
      <c r="J515" s="167">
        <v>40336</v>
      </c>
      <c r="K515" s="95"/>
      <c r="L515" s="114">
        <v>40345</v>
      </c>
    </row>
    <row r="516" spans="1:20" x14ac:dyDescent="0.25">
      <c r="A516" s="38">
        <v>40332</v>
      </c>
      <c r="B516" s="125">
        <v>511</v>
      </c>
      <c r="D516" s="164" t="s">
        <v>4211</v>
      </c>
      <c r="E516" s="164" t="s">
        <v>4212</v>
      </c>
      <c r="F516" s="165">
        <v>4694</v>
      </c>
      <c r="G516" s="164" t="s">
        <v>8121</v>
      </c>
      <c r="H516" s="189" t="s">
        <v>80</v>
      </c>
      <c r="I516" s="164" t="s">
        <v>10247</v>
      </c>
      <c r="J516" s="167">
        <v>40336</v>
      </c>
      <c r="K516" s="95"/>
      <c r="L516" s="114">
        <v>40339</v>
      </c>
      <c r="M516" s="97" t="s">
        <v>5064</v>
      </c>
    </row>
    <row r="517" spans="1:20" x14ac:dyDescent="0.25">
      <c r="A517" s="38">
        <v>40332</v>
      </c>
      <c r="B517" s="125">
        <v>512</v>
      </c>
      <c r="D517" s="164" t="s">
        <v>1845</v>
      </c>
      <c r="E517" s="164" t="s">
        <v>1846</v>
      </c>
      <c r="F517" s="165">
        <v>4694</v>
      </c>
      <c r="G517" s="164" t="s">
        <v>10562</v>
      </c>
      <c r="H517" s="164" t="s">
        <v>80</v>
      </c>
      <c r="I517" s="164" t="s">
        <v>10247</v>
      </c>
      <c r="J517" s="167">
        <v>40336</v>
      </c>
      <c r="K517" s="95"/>
      <c r="L517" s="114">
        <v>40339</v>
      </c>
      <c r="M517" s="97" t="s">
        <v>5064</v>
      </c>
    </row>
    <row r="518" spans="1:20" x14ac:dyDescent="0.25">
      <c r="A518" s="38">
        <v>40336</v>
      </c>
      <c r="B518" s="125">
        <v>513</v>
      </c>
      <c r="D518" s="164" t="s">
        <v>8197</v>
      </c>
      <c r="E518" s="164" t="s">
        <v>6166</v>
      </c>
      <c r="F518" s="165">
        <v>4774</v>
      </c>
      <c r="G518" s="164" t="s">
        <v>6871</v>
      </c>
      <c r="H518" s="164" t="s">
        <v>5242</v>
      </c>
      <c r="I518" s="164" t="s">
        <v>9113</v>
      </c>
      <c r="J518" s="167">
        <v>40339</v>
      </c>
      <c r="K518" s="95"/>
      <c r="L518" s="114">
        <v>40345</v>
      </c>
    </row>
    <row r="519" spans="1:20" x14ac:dyDescent="0.25">
      <c r="A519" s="158">
        <v>40338</v>
      </c>
      <c r="B519" s="159">
        <v>514</v>
      </c>
      <c r="C519" s="159"/>
      <c r="D519" s="197" t="s">
        <v>8134</v>
      </c>
      <c r="E519" s="197" t="s">
        <v>2383</v>
      </c>
      <c r="F519" s="198">
        <v>4752</v>
      </c>
      <c r="G519" s="197" t="s">
        <v>8135</v>
      </c>
      <c r="H519" s="197" t="s">
        <v>8136</v>
      </c>
      <c r="I519" s="197" t="s">
        <v>9537</v>
      </c>
      <c r="J519" s="199" t="s">
        <v>879</v>
      </c>
      <c r="K519" s="160"/>
      <c r="L519" s="195">
        <v>40345</v>
      </c>
      <c r="M519" s="161" t="s">
        <v>10663</v>
      </c>
      <c r="N519" s="162"/>
      <c r="O519" s="163"/>
      <c r="P519" s="163"/>
      <c r="Q519" s="163"/>
      <c r="R519" s="163"/>
    </row>
    <row r="520" spans="1:20" s="162" customFormat="1" x14ac:dyDescent="0.25">
      <c r="A520" s="38">
        <v>40339</v>
      </c>
      <c r="B520" s="125">
        <v>515</v>
      </c>
      <c r="C520" s="125"/>
      <c r="D520" s="164" t="s">
        <v>9539</v>
      </c>
      <c r="E520" s="164" t="s">
        <v>7963</v>
      </c>
      <c r="F520" s="165">
        <v>4619</v>
      </c>
      <c r="G520" s="164" t="s">
        <v>9540</v>
      </c>
      <c r="H520" s="189" t="s">
        <v>1352</v>
      </c>
      <c r="I520" s="164" t="s">
        <v>10247</v>
      </c>
      <c r="J520" s="167">
        <v>40339</v>
      </c>
      <c r="K520" s="95"/>
      <c r="L520" s="114">
        <v>40345</v>
      </c>
      <c r="M520" s="97"/>
      <c r="N520" s="85"/>
      <c r="O520" s="29"/>
      <c r="P520" s="29"/>
      <c r="Q520" s="29"/>
      <c r="R520" s="29"/>
      <c r="S520" s="163"/>
      <c r="T520" s="163"/>
    </row>
    <row r="521" spans="1:20" x14ac:dyDescent="0.25">
      <c r="A521" s="38">
        <v>40340</v>
      </c>
      <c r="B521" s="125">
        <v>516</v>
      </c>
      <c r="D521" s="164" t="s">
        <v>216</v>
      </c>
      <c r="E521" s="164" t="s">
        <v>7114</v>
      </c>
      <c r="F521" s="165">
        <v>4866</v>
      </c>
      <c r="G521" s="164" t="s">
        <v>4552</v>
      </c>
      <c r="H521" s="164" t="s">
        <v>6277</v>
      </c>
      <c r="I521" s="164" t="s">
        <v>9537</v>
      </c>
      <c r="J521" s="167">
        <v>40345</v>
      </c>
      <c r="K521" s="95"/>
      <c r="L521" s="114">
        <v>40359</v>
      </c>
      <c r="M521" s="97" t="s">
        <v>8356</v>
      </c>
    </row>
    <row r="522" spans="1:20" x14ac:dyDescent="0.25">
      <c r="A522" s="38">
        <v>40343</v>
      </c>
      <c r="B522" s="125">
        <v>517</v>
      </c>
      <c r="D522" s="164" t="s">
        <v>3564</v>
      </c>
      <c r="E522" s="164" t="s">
        <v>707</v>
      </c>
      <c r="F522" s="165">
        <v>4882</v>
      </c>
      <c r="G522" s="164" t="s">
        <v>4341</v>
      </c>
      <c r="H522" s="164" t="s">
        <v>9015</v>
      </c>
      <c r="I522" s="164" t="s">
        <v>9537</v>
      </c>
      <c r="J522" s="167">
        <v>40347</v>
      </c>
      <c r="K522" s="95"/>
      <c r="L522" s="114">
        <v>40353</v>
      </c>
      <c r="M522" s="97" t="s">
        <v>5064</v>
      </c>
    </row>
    <row r="523" spans="1:20" x14ac:dyDescent="0.25">
      <c r="A523" s="38">
        <v>40354</v>
      </c>
      <c r="B523" s="125">
        <v>518</v>
      </c>
      <c r="D523" s="164" t="s">
        <v>1870</v>
      </c>
      <c r="E523" s="164" t="s">
        <v>2036</v>
      </c>
      <c r="F523" s="165" t="s">
        <v>3912</v>
      </c>
      <c r="G523" s="164" t="s">
        <v>3471</v>
      </c>
      <c r="H523" s="164" t="s">
        <v>2037</v>
      </c>
      <c r="I523" s="164" t="s">
        <v>3140</v>
      </c>
      <c r="J523" s="167">
        <v>40379</v>
      </c>
      <c r="K523" s="95"/>
      <c r="L523" s="114">
        <v>40394</v>
      </c>
    </row>
    <row r="524" spans="1:20" x14ac:dyDescent="0.25">
      <c r="A524" s="38">
        <v>40358</v>
      </c>
      <c r="B524" s="125">
        <v>519</v>
      </c>
      <c r="D524" s="164" t="s">
        <v>4407</v>
      </c>
      <c r="E524" s="164" t="s">
        <v>4408</v>
      </c>
      <c r="F524" s="165" t="s">
        <v>3912</v>
      </c>
      <c r="G524" s="164" t="s">
        <v>1464</v>
      </c>
      <c r="H524" s="164" t="s">
        <v>2037</v>
      </c>
      <c r="I524" s="164" t="s">
        <v>9113</v>
      </c>
      <c r="J524" s="167">
        <v>40368</v>
      </c>
      <c r="K524" s="95"/>
      <c r="L524" s="114">
        <v>40407</v>
      </c>
      <c r="M524" s="97" t="s">
        <v>8356</v>
      </c>
    </row>
    <row r="525" spans="1:20" x14ac:dyDescent="0.25">
      <c r="A525" s="38">
        <v>40361</v>
      </c>
      <c r="B525" s="125">
        <v>520</v>
      </c>
      <c r="D525" s="164" t="s">
        <v>1113</v>
      </c>
      <c r="E525" s="164" t="s">
        <v>7963</v>
      </c>
      <c r="F525" s="165">
        <v>4619</v>
      </c>
      <c r="G525" s="164" t="s">
        <v>4070</v>
      </c>
      <c r="H525" s="189" t="s">
        <v>1352</v>
      </c>
      <c r="I525" s="164" t="s">
        <v>8739</v>
      </c>
      <c r="J525" s="167"/>
      <c r="K525" s="95"/>
      <c r="L525" s="114">
        <v>40379</v>
      </c>
      <c r="M525" s="97" t="s">
        <v>5064</v>
      </c>
    </row>
    <row r="526" spans="1:20" x14ac:dyDescent="0.25">
      <c r="A526" s="38">
        <v>40372</v>
      </c>
      <c r="B526" s="125">
        <v>521</v>
      </c>
      <c r="D526" s="164" t="s">
        <v>3761</v>
      </c>
      <c r="E526" s="164" t="s">
        <v>4408</v>
      </c>
      <c r="F526" s="165" t="s">
        <v>3912</v>
      </c>
      <c r="G526" s="164" t="s">
        <v>3180</v>
      </c>
      <c r="H526" s="164" t="s">
        <v>3877</v>
      </c>
      <c r="I526" s="164" t="s">
        <v>9113</v>
      </c>
      <c r="J526" s="167">
        <v>40387</v>
      </c>
      <c r="K526" s="95"/>
      <c r="L526" s="114">
        <v>40407</v>
      </c>
      <c r="M526" s="97" t="s">
        <v>8356</v>
      </c>
    </row>
    <row r="527" spans="1:20" x14ac:dyDescent="0.25">
      <c r="A527" s="38">
        <v>40378</v>
      </c>
      <c r="B527" s="125">
        <v>522</v>
      </c>
      <c r="D527" s="164" t="s">
        <v>6274</v>
      </c>
      <c r="E527" s="164" t="s">
        <v>2412</v>
      </c>
      <c r="F527" s="165">
        <v>4694</v>
      </c>
      <c r="G527" s="164">
        <v>511</v>
      </c>
      <c r="H527" s="164" t="s">
        <v>8561</v>
      </c>
      <c r="I527" s="164" t="s">
        <v>10247</v>
      </c>
      <c r="J527" s="167">
        <v>40393</v>
      </c>
      <c r="K527" s="95"/>
      <c r="L527" s="114">
        <v>40407</v>
      </c>
      <c r="M527" s="97" t="s">
        <v>8198</v>
      </c>
    </row>
    <row r="528" spans="1:20" x14ac:dyDescent="0.25">
      <c r="A528" s="38">
        <v>40380</v>
      </c>
      <c r="B528" s="125">
        <v>523</v>
      </c>
      <c r="D528" s="164" t="s">
        <v>1776</v>
      </c>
      <c r="E528" s="164" t="s">
        <v>8512</v>
      </c>
      <c r="F528" s="165">
        <v>4762</v>
      </c>
      <c r="G528" s="164" t="s">
        <v>8513</v>
      </c>
      <c r="H528" s="164" t="s">
        <v>8099</v>
      </c>
      <c r="I528" s="164" t="s">
        <v>10247</v>
      </c>
      <c r="J528" s="167">
        <v>40380</v>
      </c>
      <c r="K528" s="95"/>
      <c r="L528" s="114">
        <v>40387</v>
      </c>
      <c r="M528" s="97" t="s">
        <v>8356</v>
      </c>
    </row>
    <row r="529" spans="1:13" x14ac:dyDescent="0.25">
      <c r="A529" s="38">
        <v>40380</v>
      </c>
      <c r="B529" s="125">
        <v>524</v>
      </c>
      <c r="D529" s="164" t="s">
        <v>10757</v>
      </c>
      <c r="E529" s="164" t="s">
        <v>1214</v>
      </c>
      <c r="F529" s="165">
        <v>4774</v>
      </c>
      <c r="G529" s="164" t="s">
        <v>1215</v>
      </c>
      <c r="H529" s="164" t="s">
        <v>1216</v>
      </c>
      <c r="I529" s="164" t="s">
        <v>3140</v>
      </c>
      <c r="J529" s="167">
        <v>40387</v>
      </c>
      <c r="K529" s="95"/>
      <c r="L529" s="114">
        <v>40399</v>
      </c>
    </row>
    <row r="530" spans="1:13" x14ac:dyDescent="0.25">
      <c r="A530" s="38">
        <v>40380</v>
      </c>
      <c r="B530" s="125">
        <v>525</v>
      </c>
      <c r="D530" s="164" t="s">
        <v>7818</v>
      </c>
      <c r="E530" s="164" t="s">
        <v>1214</v>
      </c>
      <c r="F530" s="165">
        <v>4774</v>
      </c>
      <c r="G530" s="164" t="s">
        <v>1405</v>
      </c>
      <c r="H530" s="164" t="s">
        <v>1216</v>
      </c>
      <c r="I530" s="164" t="s">
        <v>10247</v>
      </c>
      <c r="J530" s="167">
        <v>40387</v>
      </c>
      <c r="K530" s="95"/>
      <c r="L530" s="114">
        <v>40399</v>
      </c>
    </row>
    <row r="531" spans="1:13" x14ac:dyDescent="0.25">
      <c r="A531" s="38">
        <v>40380</v>
      </c>
      <c r="B531" s="125">
        <v>526</v>
      </c>
      <c r="D531" s="164" t="s">
        <v>8681</v>
      </c>
      <c r="E531" s="164" t="s">
        <v>4408</v>
      </c>
      <c r="F531" s="165" t="s">
        <v>2035</v>
      </c>
      <c r="G531" s="164" t="s">
        <v>894</v>
      </c>
      <c r="H531" s="164" t="s">
        <v>3877</v>
      </c>
      <c r="I531" s="164" t="s">
        <v>10247</v>
      </c>
      <c r="J531" s="167">
        <v>40387</v>
      </c>
      <c r="K531" s="95"/>
      <c r="L531" s="114">
        <v>40407</v>
      </c>
      <c r="M531" s="97" t="s">
        <v>8356</v>
      </c>
    </row>
    <row r="532" spans="1:13" x14ac:dyDescent="0.25">
      <c r="A532" s="38">
        <v>40381</v>
      </c>
      <c r="B532" s="125">
        <v>527</v>
      </c>
      <c r="D532" s="164" t="s">
        <v>2549</v>
      </c>
      <c r="E532" s="164" t="s">
        <v>7963</v>
      </c>
      <c r="F532" s="165">
        <v>4619</v>
      </c>
      <c r="G532" s="164" t="s">
        <v>3461</v>
      </c>
      <c r="H532" s="164" t="s">
        <v>7797</v>
      </c>
      <c r="I532" s="164" t="s">
        <v>5129</v>
      </c>
      <c r="J532" s="167">
        <v>40385</v>
      </c>
      <c r="K532" s="95"/>
      <c r="L532" s="114">
        <v>40402</v>
      </c>
      <c r="M532" s="97" t="s">
        <v>5064</v>
      </c>
    </row>
    <row r="533" spans="1:13" x14ac:dyDescent="0.25">
      <c r="A533" s="38">
        <v>40381</v>
      </c>
      <c r="B533" s="125">
        <v>528</v>
      </c>
      <c r="D533" s="164" t="s">
        <v>2197</v>
      </c>
      <c r="E533" s="164" t="s">
        <v>2034</v>
      </c>
      <c r="F533" s="165">
        <v>4818</v>
      </c>
      <c r="G533" s="164" t="s">
        <v>2290</v>
      </c>
      <c r="H533" s="164" t="s">
        <v>9443</v>
      </c>
      <c r="I533" s="164" t="s">
        <v>9113</v>
      </c>
      <c r="J533" s="167">
        <v>40393</v>
      </c>
      <c r="K533" s="95"/>
      <c r="L533" s="114">
        <v>40407</v>
      </c>
      <c r="M533" s="97" t="s">
        <v>8356</v>
      </c>
    </row>
    <row r="534" spans="1:13" x14ac:dyDescent="0.25">
      <c r="A534" s="38">
        <v>40392</v>
      </c>
      <c r="B534" s="125">
        <v>529</v>
      </c>
      <c r="D534" s="164" t="s">
        <v>7625</v>
      </c>
      <c r="E534" s="164" t="s">
        <v>1214</v>
      </c>
      <c r="F534" s="165">
        <v>4774</v>
      </c>
      <c r="G534" s="164" t="s">
        <v>7431</v>
      </c>
      <c r="H534" s="164" t="s">
        <v>7432</v>
      </c>
      <c r="I534" s="164" t="s">
        <v>10247</v>
      </c>
      <c r="J534" s="167">
        <v>40393</v>
      </c>
      <c r="K534" s="95"/>
      <c r="L534" s="114">
        <v>40399</v>
      </c>
    </row>
    <row r="535" spans="1:13" x14ac:dyDescent="0.25">
      <c r="A535" s="38">
        <v>40393</v>
      </c>
      <c r="B535" s="125">
        <v>530</v>
      </c>
      <c r="D535" s="164" t="s">
        <v>9917</v>
      </c>
      <c r="E535" s="164" t="s">
        <v>6317</v>
      </c>
      <c r="F535" s="165">
        <v>4852</v>
      </c>
      <c r="G535" s="164" t="s">
        <v>7159</v>
      </c>
      <c r="H535" s="164" t="s">
        <v>260</v>
      </c>
      <c r="I535" s="164" t="s">
        <v>5129</v>
      </c>
      <c r="J535" s="167">
        <v>40402</v>
      </c>
      <c r="K535" s="95"/>
      <c r="L535" s="114">
        <v>40413</v>
      </c>
    </row>
    <row r="536" spans="1:13" x14ac:dyDescent="0.25">
      <c r="A536" s="38">
        <v>40395</v>
      </c>
      <c r="B536" s="125">
        <v>531</v>
      </c>
      <c r="D536" s="164" t="s">
        <v>111</v>
      </c>
      <c r="E536" s="164" t="s">
        <v>112</v>
      </c>
      <c r="F536" s="165" t="s">
        <v>113</v>
      </c>
      <c r="G536" s="164" t="s">
        <v>114</v>
      </c>
      <c r="H536" s="164" t="s">
        <v>2006</v>
      </c>
      <c r="I536" s="164" t="s">
        <v>5129</v>
      </c>
      <c r="J536" s="167">
        <v>40402</v>
      </c>
      <c r="K536" s="95"/>
      <c r="L536" s="114">
        <v>40407</v>
      </c>
      <c r="M536" s="97" t="s">
        <v>8356</v>
      </c>
    </row>
    <row r="537" spans="1:13" x14ac:dyDescent="0.25">
      <c r="A537" s="38">
        <v>40396</v>
      </c>
      <c r="B537" s="125">
        <v>532</v>
      </c>
      <c r="D537" s="164" t="s">
        <v>236</v>
      </c>
      <c r="E537" s="164" t="s">
        <v>336</v>
      </c>
      <c r="F537" s="165">
        <v>4628</v>
      </c>
      <c r="G537" s="164" t="s">
        <v>237</v>
      </c>
      <c r="H537" s="164" t="s">
        <v>812</v>
      </c>
      <c r="I537" s="164" t="s">
        <v>9113</v>
      </c>
      <c r="J537" s="167">
        <v>40407</v>
      </c>
      <c r="K537" s="95"/>
      <c r="L537" s="114">
        <v>40429</v>
      </c>
      <c r="M537" s="97" t="s">
        <v>5064</v>
      </c>
    </row>
    <row r="538" spans="1:13" x14ac:dyDescent="0.25">
      <c r="A538" s="38">
        <v>40401</v>
      </c>
      <c r="B538" s="125">
        <v>533</v>
      </c>
      <c r="D538" s="164" t="s">
        <v>6369</v>
      </c>
      <c r="E538" s="164" t="s">
        <v>2665</v>
      </c>
      <c r="F538" s="165">
        <v>4877</v>
      </c>
      <c r="G538" s="164" t="s">
        <v>6370</v>
      </c>
      <c r="H538" s="164" t="s">
        <v>5190</v>
      </c>
      <c r="I538" s="164" t="s">
        <v>8739</v>
      </c>
      <c r="J538" s="167">
        <v>40407</v>
      </c>
      <c r="K538" s="95"/>
      <c r="L538" s="114">
        <v>40420</v>
      </c>
    </row>
    <row r="539" spans="1:13" x14ac:dyDescent="0.25">
      <c r="A539" s="38">
        <v>40402</v>
      </c>
      <c r="B539" s="125">
        <v>534</v>
      </c>
      <c r="D539" s="164" t="s">
        <v>6369</v>
      </c>
      <c r="E539" s="164" t="s">
        <v>2665</v>
      </c>
      <c r="F539" s="165">
        <v>4877</v>
      </c>
      <c r="G539" s="164" t="s">
        <v>6370</v>
      </c>
      <c r="H539" s="164" t="s">
        <v>8297</v>
      </c>
      <c r="I539" s="164" t="s">
        <v>8739</v>
      </c>
      <c r="J539" s="167">
        <v>40407</v>
      </c>
      <c r="K539" s="95"/>
      <c r="L539" s="114">
        <v>40420</v>
      </c>
    </row>
    <row r="540" spans="1:13" x14ac:dyDescent="0.25">
      <c r="A540" s="38">
        <v>40408</v>
      </c>
      <c r="B540" s="125">
        <v>535</v>
      </c>
      <c r="D540" s="164" t="s">
        <v>7818</v>
      </c>
      <c r="E540" s="164" t="s">
        <v>6578</v>
      </c>
      <c r="F540" s="165">
        <v>4834</v>
      </c>
      <c r="G540" s="164" t="s">
        <v>6579</v>
      </c>
      <c r="H540" s="164" t="s">
        <v>1066</v>
      </c>
      <c r="I540" s="164" t="s">
        <v>10247</v>
      </c>
      <c r="J540" s="167">
        <v>40415</v>
      </c>
      <c r="K540" s="95"/>
      <c r="L540" s="114">
        <v>40429</v>
      </c>
      <c r="M540" s="97" t="s">
        <v>5064</v>
      </c>
    </row>
    <row r="541" spans="1:13" x14ac:dyDescent="0.25">
      <c r="A541" s="38">
        <v>40409</v>
      </c>
      <c r="B541" s="125">
        <v>536</v>
      </c>
      <c r="D541" s="164" t="s">
        <v>809</v>
      </c>
      <c r="E541" s="164" t="s">
        <v>6317</v>
      </c>
      <c r="F541" s="165">
        <v>4852</v>
      </c>
      <c r="G541" s="164" t="s">
        <v>103</v>
      </c>
      <c r="H541" s="164" t="s">
        <v>260</v>
      </c>
      <c r="I541" s="164" t="s">
        <v>5129</v>
      </c>
      <c r="J541" s="167">
        <v>40427</v>
      </c>
      <c r="K541" s="95"/>
      <c r="L541" s="114">
        <v>40442</v>
      </c>
      <c r="M541" s="97" t="s">
        <v>5064</v>
      </c>
    </row>
    <row r="542" spans="1:13" x14ac:dyDescent="0.25">
      <c r="A542" s="38">
        <v>40409</v>
      </c>
      <c r="B542" s="125">
        <v>537</v>
      </c>
      <c r="D542" s="164" t="s">
        <v>105</v>
      </c>
      <c r="E542" s="164" t="s">
        <v>7963</v>
      </c>
      <c r="F542" s="165">
        <v>4619</v>
      </c>
      <c r="G542" s="164" t="s">
        <v>104</v>
      </c>
      <c r="H542" s="164" t="s">
        <v>1352</v>
      </c>
      <c r="I542" s="164" t="s">
        <v>5129</v>
      </c>
      <c r="J542" s="167">
        <v>40423</v>
      </c>
      <c r="K542" s="95"/>
      <c r="L542" s="114">
        <v>40438</v>
      </c>
      <c r="M542" s="97" t="s">
        <v>5064</v>
      </c>
    </row>
    <row r="543" spans="1:13" x14ac:dyDescent="0.25">
      <c r="A543" s="38">
        <v>40410</v>
      </c>
      <c r="B543" s="125">
        <v>538</v>
      </c>
      <c r="D543" s="164" t="s">
        <v>10675</v>
      </c>
      <c r="E543" s="164" t="s">
        <v>707</v>
      </c>
      <c r="F543" s="165">
        <v>4882</v>
      </c>
      <c r="G543" s="164" t="s">
        <v>10676</v>
      </c>
      <c r="H543" s="164" t="s">
        <v>9015</v>
      </c>
      <c r="I543" s="164" t="s">
        <v>5129</v>
      </c>
      <c r="J543" s="167">
        <v>40435</v>
      </c>
      <c r="K543" s="95"/>
      <c r="L543" s="114">
        <v>40456</v>
      </c>
      <c r="M543" s="97" t="s">
        <v>5064</v>
      </c>
    </row>
    <row r="544" spans="1:13" x14ac:dyDescent="0.25">
      <c r="A544" s="38">
        <v>40415</v>
      </c>
      <c r="B544" s="126">
        <v>539</v>
      </c>
      <c r="C544" s="126"/>
      <c r="D544" s="164" t="s">
        <v>7818</v>
      </c>
      <c r="E544" s="164" t="s">
        <v>8737</v>
      </c>
      <c r="F544" s="165">
        <v>4549</v>
      </c>
      <c r="G544" s="164" t="s">
        <v>430</v>
      </c>
      <c r="H544" s="164" t="s">
        <v>4036</v>
      </c>
      <c r="I544" s="164" t="s">
        <v>10247</v>
      </c>
      <c r="J544" s="167">
        <v>40415</v>
      </c>
      <c r="K544" s="95"/>
      <c r="L544" s="114">
        <v>40434</v>
      </c>
      <c r="M544" s="97" t="s">
        <v>5064</v>
      </c>
    </row>
    <row r="545" spans="1:13" x14ac:dyDescent="0.25">
      <c r="A545" s="38">
        <v>40416</v>
      </c>
      <c r="B545" s="125">
        <v>540</v>
      </c>
      <c r="D545" s="164" t="s">
        <v>9922</v>
      </c>
      <c r="E545" s="164" t="s">
        <v>7963</v>
      </c>
      <c r="F545" s="165">
        <v>4619</v>
      </c>
      <c r="G545" s="164" t="s">
        <v>7640</v>
      </c>
      <c r="H545" s="164" t="s">
        <v>7641</v>
      </c>
      <c r="I545" s="164" t="s">
        <v>5129</v>
      </c>
      <c r="J545" s="167">
        <v>40416</v>
      </c>
      <c r="K545" s="95"/>
      <c r="L545" s="114">
        <v>40426</v>
      </c>
      <c r="M545" s="97" t="s">
        <v>5064</v>
      </c>
    </row>
    <row r="546" spans="1:13" x14ac:dyDescent="0.25">
      <c r="A546" s="38">
        <v>40416</v>
      </c>
      <c r="B546" s="125">
        <v>541</v>
      </c>
      <c r="D546" s="164" t="s">
        <v>10448</v>
      </c>
      <c r="E546" s="164" t="s">
        <v>7963</v>
      </c>
      <c r="F546" s="165">
        <v>4619</v>
      </c>
      <c r="G546" s="164" t="s">
        <v>7640</v>
      </c>
      <c r="H546" s="164" t="s">
        <v>2641</v>
      </c>
      <c r="I546" s="164" t="s">
        <v>5129</v>
      </c>
      <c r="J546" s="167">
        <v>40416</v>
      </c>
      <c r="K546" s="95"/>
      <c r="L546" s="114">
        <v>40429</v>
      </c>
      <c r="M546" s="97" t="s">
        <v>857</v>
      </c>
    </row>
    <row r="547" spans="1:13" x14ac:dyDescent="0.25">
      <c r="A547" s="38">
        <v>40423</v>
      </c>
      <c r="B547" s="125">
        <v>542</v>
      </c>
      <c r="D547" s="164" t="s">
        <v>2369</v>
      </c>
      <c r="E547" s="164" t="s">
        <v>1214</v>
      </c>
      <c r="F547" s="165">
        <v>4774</v>
      </c>
      <c r="G547" s="164" t="s">
        <v>4862</v>
      </c>
      <c r="H547" s="164" t="s">
        <v>1216</v>
      </c>
      <c r="I547" s="164" t="s">
        <v>9113</v>
      </c>
      <c r="J547" s="167">
        <v>40424</v>
      </c>
      <c r="K547" s="95"/>
      <c r="L547" s="114">
        <v>40429</v>
      </c>
      <c r="M547" s="97" t="s">
        <v>857</v>
      </c>
    </row>
    <row r="548" spans="1:13" x14ac:dyDescent="0.25">
      <c r="A548" s="38">
        <v>40424</v>
      </c>
      <c r="B548" s="125">
        <v>543</v>
      </c>
      <c r="D548" s="164" t="s">
        <v>6369</v>
      </c>
      <c r="E548" s="164" t="s">
        <v>8924</v>
      </c>
      <c r="F548" s="165">
        <v>4898</v>
      </c>
      <c r="G548" s="164" t="s">
        <v>5361</v>
      </c>
      <c r="H548" s="164" t="s">
        <v>10678</v>
      </c>
      <c r="I548" s="164" t="s">
        <v>8739</v>
      </c>
      <c r="J548" s="167">
        <v>40424</v>
      </c>
      <c r="K548" s="95"/>
      <c r="L548" s="114">
        <v>40436</v>
      </c>
      <c r="M548" s="97" t="s">
        <v>5064</v>
      </c>
    </row>
    <row r="549" spans="1:13" x14ac:dyDescent="0.25">
      <c r="A549" s="38">
        <v>40428</v>
      </c>
      <c r="B549" s="125">
        <v>544</v>
      </c>
      <c r="D549" s="164" t="s">
        <v>7900</v>
      </c>
      <c r="E549" s="164" t="s">
        <v>1214</v>
      </c>
      <c r="F549" s="165">
        <v>4774</v>
      </c>
      <c r="G549" s="164" t="s">
        <v>7901</v>
      </c>
      <c r="H549" s="164" t="s">
        <v>1216</v>
      </c>
      <c r="I549" s="164" t="s">
        <v>8739</v>
      </c>
      <c r="J549" s="167">
        <v>40429</v>
      </c>
      <c r="K549" s="95"/>
      <c r="L549" s="114">
        <v>40429</v>
      </c>
      <c r="M549" s="97" t="s">
        <v>5064</v>
      </c>
    </row>
    <row r="550" spans="1:13" x14ac:dyDescent="0.25">
      <c r="A550" s="38">
        <v>40429</v>
      </c>
      <c r="B550" s="125">
        <v>545</v>
      </c>
      <c r="D550" s="164" t="s">
        <v>7132</v>
      </c>
      <c r="E550" s="164" t="s">
        <v>4408</v>
      </c>
      <c r="F550" s="165" t="s">
        <v>3912</v>
      </c>
      <c r="G550" s="164" t="s">
        <v>7133</v>
      </c>
      <c r="H550" s="164" t="s">
        <v>3877</v>
      </c>
      <c r="I550" s="164" t="s">
        <v>9113</v>
      </c>
      <c r="J550" s="167">
        <v>40431</v>
      </c>
      <c r="K550" s="95"/>
      <c r="L550" s="114">
        <v>40442</v>
      </c>
      <c r="M550" s="97" t="s">
        <v>5064</v>
      </c>
    </row>
    <row r="551" spans="1:13" x14ac:dyDescent="0.25">
      <c r="A551" s="38">
        <v>40429</v>
      </c>
      <c r="B551" s="125">
        <v>546</v>
      </c>
      <c r="D551" s="164" t="s">
        <v>2337</v>
      </c>
      <c r="E551" s="164" t="s">
        <v>7963</v>
      </c>
      <c r="F551" s="165">
        <v>4619</v>
      </c>
      <c r="G551" s="164" t="s">
        <v>1834</v>
      </c>
      <c r="H551" s="164" t="s">
        <v>1352</v>
      </c>
      <c r="I551" s="164" t="s">
        <v>5129</v>
      </c>
      <c r="J551" s="167">
        <v>40435</v>
      </c>
      <c r="K551" s="95"/>
      <c r="L551" s="114">
        <v>40445</v>
      </c>
      <c r="M551" s="97" t="s">
        <v>5064</v>
      </c>
    </row>
    <row r="552" spans="1:13" x14ac:dyDescent="0.25">
      <c r="A552" s="38">
        <v>40429</v>
      </c>
      <c r="B552" s="125">
        <v>547</v>
      </c>
      <c r="D552" s="164" t="s">
        <v>4741</v>
      </c>
      <c r="E552" s="164" t="s">
        <v>7963</v>
      </c>
      <c r="F552" s="165">
        <v>4619</v>
      </c>
      <c r="G552" s="164" t="s">
        <v>7640</v>
      </c>
      <c r="H552" s="164" t="s">
        <v>2641</v>
      </c>
      <c r="I552" s="164" t="s">
        <v>5129</v>
      </c>
      <c r="J552" s="167">
        <v>40430</v>
      </c>
      <c r="K552" s="95"/>
      <c r="L552" s="114">
        <v>40431</v>
      </c>
      <c r="M552" s="97" t="s">
        <v>857</v>
      </c>
    </row>
    <row r="553" spans="1:13" x14ac:dyDescent="0.25">
      <c r="A553" s="38">
        <v>40431</v>
      </c>
      <c r="B553" s="125">
        <v>548</v>
      </c>
      <c r="D553" s="164" t="s">
        <v>3117</v>
      </c>
      <c r="E553" s="164" t="s">
        <v>9737</v>
      </c>
      <c r="F553" s="165">
        <v>4824</v>
      </c>
      <c r="G553" s="164" t="s">
        <v>6952</v>
      </c>
      <c r="H553" s="164" t="s">
        <v>3118</v>
      </c>
      <c r="I553" s="164" t="s">
        <v>5129</v>
      </c>
      <c r="J553" s="167">
        <v>40435</v>
      </c>
      <c r="K553" s="95"/>
      <c r="L553" s="114">
        <v>40445</v>
      </c>
      <c r="M553" s="97" t="s">
        <v>5064</v>
      </c>
    </row>
    <row r="554" spans="1:13" x14ac:dyDescent="0.25">
      <c r="A554" s="38">
        <v>40444</v>
      </c>
      <c r="B554" s="125">
        <v>549</v>
      </c>
      <c r="D554" s="164" t="s">
        <v>5408</v>
      </c>
      <c r="E554" s="164" t="s">
        <v>239</v>
      </c>
      <c r="F554" s="165">
        <v>4834</v>
      </c>
      <c r="G554" s="164" t="s">
        <v>9037</v>
      </c>
      <c r="H554" s="164" t="s">
        <v>54</v>
      </c>
      <c r="I554" s="164" t="s">
        <v>9113</v>
      </c>
      <c r="J554" s="167">
        <v>40465</v>
      </c>
      <c r="K554" s="95"/>
      <c r="L554" s="114">
        <v>40484</v>
      </c>
      <c r="M554" s="97" t="s">
        <v>5064</v>
      </c>
    </row>
    <row r="555" spans="1:13" x14ac:dyDescent="0.25">
      <c r="A555" s="38">
        <v>40445</v>
      </c>
      <c r="B555" s="125">
        <v>550</v>
      </c>
      <c r="D555" s="164" t="s">
        <v>5678</v>
      </c>
      <c r="E555" s="164" t="s">
        <v>9449</v>
      </c>
      <c r="F555" s="165">
        <v>4895</v>
      </c>
      <c r="G555" s="164" t="s">
        <v>8971</v>
      </c>
      <c r="H555" s="164" t="s">
        <v>3743</v>
      </c>
      <c r="I555" s="164" t="s">
        <v>10247</v>
      </c>
      <c r="J555" s="167">
        <v>40459</v>
      </c>
      <c r="K555" s="95"/>
      <c r="L555" s="114">
        <v>40465</v>
      </c>
      <c r="M555" s="97" t="s">
        <v>5064</v>
      </c>
    </row>
    <row r="556" spans="1:13" x14ac:dyDescent="0.25">
      <c r="A556" s="38">
        <v>40451</v>
      </c>
      <c r="B556" s="125">
        <v>551</v>
      </c>
      <c r="D556" s="164" t="s">
        <v>5678</v>
      </c>
      <c r="E556" s="164" t="s">
        <v>3218</v>
      </c>
      <c r="F556" s="165">
        <v>4962</v>
      </c>
      <c r="G556" s="164">
        <v>104</v>
      </c>
      <c r="H556" s="164" t="s">
        <v>10735</v>
      </c>
      <c r="I556" s="164" t="s">
        <v>10247</v>
      </c>
      <c r="J556" s="167">
        <v>40459</v>
      </c>
      <c r="K556" s="95"/>
      <c r="L556" s="114">
        <v>40465</v>
      </c>
      <c r="M556" s="97" t="s">
        <v>5064</v>
      </c>
    </row>
    <row r="557" spans="1:13" x14ac:dyDescent="0.25">
      <c r="A557" s="38">
        <v>40472</v>
      </c>
      <c r="B557" s="125">
        <v>552</v>
      </c>
      <c r="D557" s="164" t="s">
        <v>1485</v>
      </c>
      <c r="E557" s="164" t="s">
        <v>504</v>
      </c>
      <c r="F557" s="165">
        <v>4885</v>
      </c>
      <c r="G557" s="164" t="s">
        <v>1484</v>
      </c>
      <c r="H557" s="164" t="s">
        <v>8188</v>
      </c>
      <c r="I557" s="164" t="s">
        <v>9113</v>
      </c>
      <c r="J557" s="167">
        <v>40485</v>
      </c>
      <c r="K557" s="95"/>
      <c r="L557" s="114">
        <v>40499</v>
      </c>
      <c r="M557" s="97" t="s">
        <v>5064</v>
      </c>
    </row>
    <row r="558" spans="1:13" x14ac:dyDescent="0.25">
      <c r="A558" s="38">
        <v>40478</v>
      </c>
      <c r="B558" s="125">
        <v>553</v>
      </c>
      <c r="D558" s="164" t="s">
        <v>7818</v>
      </c>
      <c r="E558" s="164" t="s">
        <v>10917</v>
      </c>
      <c r="F558" s="165">
        <v>4922</v>
      </c>
      <c r="G558" s="164" t="s">
        <v>10918</v>
      </c>
      <c r="H558" s="164" t="s">
        <v>10300</v>
      </c>
      <c r="I558" s="164" t="s">
        <v>10247</v>
      </c>
      <c r="J558" s="167">
        <v>40484</v>
      </c>
      <c r="K558" s="95"/>
      <c r="L558" s="114">
        <v>40486</v>
      </c>
      <c r="M558" s="97" t="s">
        <v>6691</v>
      </c>
    </row>
    <row r="559" spans="1:13" x14ac:dyDescent="0.25">
      <c r="A559" s="38">
        <v>40484</v>
      </c>
      <c r="B559" s="125">
        <v>554</v>
      </c>
      <c r="D559" s="164" t="s">
        <v>9454</v>
      </c>
      <c r="E559" s="164" t="s">
        <v>9449</v>
      </c>
      <c r="F559" s="165">
        <v>4895</v>
      </c>
      <c r="G559" s="164" t="s">
        <v>9129</v>
      </c>
      <c r="H559" s="164" t="s">
        <v>10300</v>
      </c>
      <c r="I559" s="164" t="s">
        <v>9113</v>
      </c>
      <c r="J559" s="167">
        <v>40485</v>
      </c>
      <c r="K559" s="95"/>
      <c r="L559" s="114">
        <v>40497</v>
      </c>
      <c r="M559" s="97" t="s">
        <v>5064</v>
      </c>
    </row>
    <row r="560" spans="1:13" x14ac:dyDescent="0.2">
      <c r="A560" s="38">
        <v>40497</v>
      </c>
      <c r="B560" s="125">
        <v>555</v>
      </c>
      <c r="D560" s="164" t="s">
        <v>8911</v>
      </c>
      <c r="E560" s="164" t="s">
        <v>5085</v>
      </c>
      <c r="F560" s="165">
        <v>4882</v>
      </c>
      <c r="G560" s="164"/>
      <c r="H560" s="241" t="s">
        <v>8912</v>
      </c>
      <c r="I560" s="164" t="s">
        <v>8739</v>
      </c>
      <c r="J560" s="167">
        <v>40498</v>
      </c>
      <c r="K560" s="95"/>
      <c r="L560" s="114">
        <v>40514</v>
      </c>
      <c r="M560" s="97" t="s">
        <v>5064</v>
      </c>
    </row>
    <row r="561" spans="1:20" x14ac:dyDescent="0.25">
      <c r="A561" s="38">
        <v>40497</v>
      </c>
      <c r="B561" s="125">
        <v>556</v>
      </c>
      <c r="D561" s="164" t="s">
        <v>2743</v>
      </c>
      <c r="E561" s="164" t="s">
        <v>1214</v>
      </c>
      <c r="F561" s="165">
        <v>4774</v>
      </c>
      <c r="G561" s="164" t="s">
        <v>514</v>
      </c>
      <c r="H561" s="164" t="s">
        <v>10300</v>
      </c>
      <c r="I561" s="164" t="s">
        <v>8739</v>
      </c>
      <c r="J561" s="167">
        <v>40498</v>
      </c>
      <c r="K561" s="95"/>
      <c r="L561" s="114">
        <v>40514</v>
      </c>
      <c r="M561" s="97" t="s">
        <v>5064</v>
      </c>
    </row>
    <row r="562" spans="1:20" x14ac:dyDescent="0.25">
      <c r="A562" s="38">
        <v>40499</v>
      </c>
      <c r="B562" s="125">
        <v>557</v>
      </c>
      <c r="D562" s="164" t="s">
        <v>10696</v>
      </c>
      <c r="E562" s="164" t="s">
        <v>3654</v>
      </c>
      <c r="F562" s="165"/>
      <c r="G562" s="164" t="s">
        <v>9002</v>
      </c>
      <c r="H562" s="164" t="s">
        <v>3275</v>
      </c>
      <c r="I562" s="164" t="s">
        <v>8739</v>
      </c>
      <c r="J562" s="167">
        <v>40500</v>
      </c>
      <c r="K562" s="95"/>
      <c r="L562" s="114">
        <v>40504</v>
      </c>
      <c r="M562" s="97" t="s">
        <v>5064</v>
      </c>
    </row>
    <row r="563" spans="1:20" x14ac:dyDescent="0.25">
      <c r="A563" s="38">
        <v>40500</v>
      </c>
      <c r="B563" s="125">
        <v>558</v>
      </c>
      <c r="D563" s="164"/>
      <c r="E563" s="164" t="s">
        <v>707</v>
      </c>
      <c r="F563" s="165">
        <v>4882</v>
      </c>
      <c r="G563" s="164" t="s">
        <v>1596</v>
      </c>
      <c r="H563" s="164" t="s">
        <v>8912</v>
      </c>
      <c r="I563" s="164" t="s">
        <v>9113</v>
      </c>
      <c r="J563" s="167">
        <v>40501</v>
      </c>
      <c r="K563" s="95"/>
      <c r="L563" s="114">
        <v>40514</v>
      </c>
      <c r="M563" s="97" t="s">
        <v>5064</v>
      </c>
    </row>
    <row r="564" spans="1:20" s="398" customFormat="1" x14ac:dyDescent="0.25">
      <c r="A564" s="393">
        <v>40505</v>
      </c>
      <c r="B564" s="394">
        <v>559</v>
      </c>
      <c r="C564" s="394"/>
      <c r="D564" s="395" t="s">
        <v>2996</v>
      </c>
      <c r="E564" s="395" t="s">
        <v>9155</v>
      </c>
      <c r="F564" s="396">
        <v>4936</v>
      </c>
      <c r="G564" s="395"/>
      <c r="H564" s="395" t="s">
        <v>2997</v>
      </c>
      <c r="I564" s="395" t="s">
        <v>8739</v>
      </c>
      <c r="J564" s="393">
        <v>40505</v>
      </c>
      <c r="K564" s="397"/>
      <c r="L564" s="393">
        <v>40550</v>
      </c>
      <c r="M564" s="395" t="s">
        <v>5064</v>
      </c>
      <c r="O564" s="399"/>
      <c r="P564" s="399"/>
      <c r="Q564" s="399"/>
      <c r="R564" s="399"/>
      <c r="S564" s="399"/>
      <c r="T564" s="399"/>
    </row>
    <row r="565" spans="1:20" x14ac:dyDescent="0.25">
      <c r="A565" s="38">
        <v>40512</v>
      </c>
      <c r="B565" s="125">
        <v>560</v>
      </c>
      <c r="D565" s="164" t="s">
        <v>8945</v>
      </c>
      <c r="E565" s="164" t="s">
        <v>504</v>
      </c>
      <c r="F565" s="165">
        <v>4885</v>
      </c>
      <c r="G565" s="164" t="s">
        <v>6615</v>
      </c>
      <c r="H565" s="164" t="s">
        <v>3726</v>
      </c>
      <c r="I565" s="164" t="s">
        <v>3140</v>
      </c>
      <c r="J565" s="167">
        <v>40512</v>
      </c>
      <c r="K565" s="95"/>
      <c r="L565" s="114">
        <v>40514</v>
      </c>
      <c r="M565" s="97" t="s">
        <v>5064</v>
      </c>
    </row>
    <row r="566" spans="1:20" x14ac:dyDescent="0.25">
      <c r="A566" s="38">
        <v>40514</v>
      </c>
      <c r="B566" s="125">
        <v>561</v>
      </c>
      <c r="D566" s="164" t="s">
        <v>4695</v>
      </c>
      <c r="E566" s="164" t="s">
        <v>9449</v>
      </c>
      <c r="F566" s="165">
        <v>4895</v>
      </c>
      <c r="G566" s="164" t="s">
        <v>4696</v>
      </c>
      <c r="H566" s="164"/>
      <c r="I566" s="164" t="s">
        <v>8739</v>
      </c>
      <c r="J566" s="167">
        <v>40518</v>
      </c>
      <c r="K566" s="95"/>
      <c r="L566" s="114">
        <v>40526</v>
      </c>
      <c r="M566" s="97" t="s">
        <v>5064</v>
      </c>
    </row>
    <row r="567" spans="1:20" x14ac:dyDescent="0.25">
      <c r="A567" s="38">
        <v>40521</v>
      </c>
      <c r="B567" s="125">
        <v>562</v>
      </c>
      <c r="D567" s="164" t="s">
        <v>8282</v>
      </c>
      <c r="E567" s="164" t="s">
        <v>6317</v>
      </c>
      <c r="F567" s="165">
        <v>4852</v>
      </c>
      <c r="G567" s="164" t="s">
        <v>2660</v>
      </c>
      <c r="H567" s="164" t="s">
        <v>2661</v>
      </c>
      <c r="I567" s="164" t="s">
        <v>8739</v>
      </c>
      <c r="J567" s="167">
        <v>40521</v>
      </c>
      <c r="K567" s="95"/>
      <c r="L567" s="114">
        <v>40532</v>
      </c>
      <c r="M567" s="97" t="s">
        <v>5064</v>
      </c>
    </row>
    <row r="568" spans="1:20" x14ac:dyDescent="0.25">
      <c r="A568" s="38">
        <v>37234</v>
      </c>
      <c r="B568" s="125">
        <v>563</v>
      </c>
      <c r="D568" s="164" t="s">
        <v>2662</v>
      </c>
      <c r="E568" s="164" t="s">
        <v>174</v>
      </c>
      <c r="F568" s="165">
        <v>4919</v>
      </c>
      <c r="G568" s="164" t="s">
        <v>175</v>
      </c>
      <c r="H568" s="164" t="s">
        <v>7904</v>
      </c>
      <c r="I568" s="164" t="s">
        <v>3140</v>
      </c>
      <c r="J568" s="167"/>
      <c r="K568" s="95"/>
      <c r="L568" s="114">
        <v>40549</v>
      </c>
      <c r="M568" s="97" t="s">
        <v>5064</v>
      </c>
    </row>
    <row r="569" spans="1:20" x14ac:dyDescent="0.25">
      <c r="A569" s="38">
        <v>40521</v>
      </c>
      <c r="B569" s="125">
        <v>564</v>
      </c>
      <c r="D569" s="164" t="s">
        <v>722</v>
      </c>
      <c r="E569" s="164" t="s">
        <v>174</v>
      </c>
      <c r="F569" s="165">
        <v>4919</v>
      </c>
      <c r="G569" s="164" t="s">
        <v>175</v>
      </c>
      <c r="H569" s="164" t="s">
        <v>7905</v>
      </c>
      <c r="I569" s="164" t="s">
        <v>3140</v>
      </c>
      <c r="J569" s="167"/>
      <c r="K569" s="95"/>
      <c r="L569" s="114">
        <v>40549</v>
      </c>
      <c r="M569" s="97" t="s">
        <v>5064</v>
      </c>
    </row>
    <row r="570" spans="1:20" x14ac:dyDescent="0.25">
      <c r="A570" s="38">
        <v>40521</v>
      </c>
      <c r="B570" s="125">
        <v>565</v>
      </c>
      <c r="D570" s="164" t="s">
        <v>173</v>
      </c>
      <c r="E570" s="164" t="s">
        <v>174</v>
      </c>
      <c r="F570" s="165">
        <v>4919</v>
      </c>
      <c r="G570" s="164" t="s">
        <v>175</v>
      </c>
      <c r="H570" s="164"/>
      <c r="I570" s="164" t="s">
        <v>3140</v>
      </c>
      <c r="J570" s="167"/>
      <c r="K570" s="95"/>
      <c r="L570" s="114">
        <v>40583</v>
      </c>
      <c r="M570" s="97" t="s">
        <v>5064</v>
      </c>
    </row>
    <row r="571" spans="1:20" x14ac:dyDescent="0.25">
      <c r="A571" s="38">
        <v>40549</v>
      </c>
      <c r="B571" s="125">
        <v>566</v>
      </c>
      <c r="D571" s="164" t="s">
        <v>8054</v>
      </c>
      <c r="E571" s="164" t="s">
        <v>336</v>
      </c>
      <c r="F571" s="165">
        <v>4628</v>
      </c>
      <c r="G571" s="164" t="s">
        <v>4699</v>
      </c>
      <c r="H571" s="164" t="s">
        <v>812</v>
      </c>
      <c r="I571" s="164" t="s">
        <v>8739</v>
      </c>
      <c r="J571" s="167">
        <v>40549</v>
      </c>
      <c r="K571" s="95"/>
      <c r="L571" s="114">
        <v>40555</v>
      </c>
      <c r="M571" s="97" t="s">
        <v>5064</v>
      </c>
    </row>
    <row r="572" spans="1:20" x14ac:dyDescent="0.2">
      <c r="A572" s="38">
        <v>40567</v>
      </c>
      <c r="B572" s="125">
        <v>567</v>
      </c>
      <c r="D572" s="164" t="s">
        <v>6749</v>
      </c>
      <c r="E572" s="164" t="s">
        <v>707</v>
      </c>
      <c r="F572" s="165">
        <v>4882</v>
      </c>
      <c r="G572" s="164">
        <v>84</v>
      </c>
      <c r="H572" s="241" t="s">
        <v>8912</v>
      </c>
      <c r="I572" s="164" t="s">
        <v>10247</v>
      </c>
      <c r="J572" s="167">
        <v>40568</v>
      </c>
      <c r="K572" s="95"/>
      <c r="L572" s="114">
        <v>40576</v>
      </c>
      <c r="M572" s="97" t="s">
        <v>5064</v>
      </c>
    </row>
    <row r="573" spans="1:20" x14ac:dyDescent="0.25">
      <c r="A573" s="38">
        <v>40567</v>
      </c>
      <c r="B573" s="125">
        <v>568</v>
      </c>
      <c r="D573" s="164" t="s">
        <v>6750</v>
      </c>
      <c r="E573" s="164" t="s">
        <v>1055</v>
      </c>
      <c r="F573" s="165">
        <v>4859</v>
      </c>
      <c r="G573" s="164">
        <v>238</v>
      </c>
      <c r="H573" s="164" t="s">
        <v>2198</v>
      </c>
      <c r="I573" s="164" t="s">
        <v>10247</v>
      </c>
      <c r="J573" s="167">
        <v>40568</v>
      </c>
      <c r="K573" s="95"/>
      <c r="L573" s="114">
        <v>40576</v>
      </c>
      <c r="M573" s="97" t="s">
        <v>5064</v>
      </c>
    </row>
    <row r="574" spans="1:20" x14ac:dyDescent="0.25">
      <c r="A574" s="38">
        <v>40568</v>
      </c>
      <c r="B574" s="125">
        <v>569</v>
      </c>
      <c r="D574" s="164" t="s">
        <v>6836</v>
      </c>
      <c r="E574" s="164" t="s">
        <v>6837</v>
      </c>
      <c r="F574" s="165">
        <v>4774</v>
      </c>
      <c r="G574" s="164" t="s">
        <v>6838</v>
      </c>
      <c r="H574" s="164" t="s">
        <v>1446</v>
      </c>
      <c r="I574" s="164" t="s">
        <v>8739</v>
      </c>
      <c r="J574" s="167">
        <v>40570</v>
      </c>
      <c r="K574" s="95"/>
      <c r="L574" s="114">
        <v>40575</v>
      </c>
      <c r="M574" s="97" t="s">
        <v>5064</v>
      </c>
      <c r="N574" s="85" t="s">
        <v>6669</v>
      </c>
    </row>
    <row r="575" spans="1:20" x14ac:dyDescent="0.25">
      <c r="A575" s="38">
        <v>40574</v>
      </c>
      <c r="B575" s="125">
        <v>570</v>
      </c>
      <c r="D575" s="36" t="s">
        <v>9609</v>
      </c>
      <c r="E575" s="164" t="s">
        <v>174</v>
      </c>
      <c r="F575" s="165">
        <v>4919</v>
      </c>
      <c r="G575" s="164" t="s">
        <v>1580</v>
      </c>
      <c r="H575" s="164" t="s">
        <v>1581</v>
      </c>
      <c r="I575" s="164" t="s">
        <v>3140</v>
      </c>
      <c r="J575" s="167">
        <v>40591</v>
      </c>
      <c r="K575" s="95"/>
      <c r="L575" s="114">
        <v>40604</v>
      </c>
      <c r="M575" s="97" t="s">
        <v>5064</v>
      </c>
    </row>
    <row r="576" spans="1:20" x14ac:dyDescent="0.25">
      <c r="A576" s="38">
        <v>40574</v>
      </c>
      <c r="B576" s="125">
        <v>571</v>
      </c>
      <c r="D576" s="164" t="s">
        <v>1582</v>
      </c>
      <c r="E576" s="164" t="s">
        <v>402</v>
      </c>
      <c r="F576" s="165"/>
      <c r="G576" s="164" t="s">
        <v>1790</v>
      </c>
      <c r="H576" s="164" t="s">
        <v>309</v>
      </c>
      <c r="I576" s="164" t="s">
        <v>8739</v>
      </c>
      <c r="J576" s="167">
        <v>40583</v>
      </c>
      <c r="K576" s="95"/>
      <c r="L576" s="114">
        <v>40588</v>
      </c>
      <c r="M576" s="97" t="s">
        <v>5064</v>
      </c>
    </row>
    <row r="577" spans="1:13" x14ac:dyDescent="0.25">
      <c r="A577" s="38">
        <v>40576</v>
      </c>
      <c r="B577" s="125">
        <v>572</v>
      </c>
      <c r="D577" s="164" t="s">
        <v>6927</v>
      </c>
      <c r="E577" s="164" t="s">
        <v>707</v>
      </c>
      <c r="F577" s="165">
        <v>4882</v>
      </c>
      <c r="G577" s="164">
        <v>99</v>
      </c>
      <c r="H577" s="164" t="s">
        <v>6928</v>
      </c>
      <c r="I577" s="164" t="s">
        <v>10247</v>
      </c>
      <c r="J577" s="167">
        <v>40576</v>
      </c>
      <c r="K577" s="95"/>
      <c r="L577" s="114">
        <v>40583</v>
      </c>
      <c r="M577" s="97" t="s">
        <v>5064</v>
      </c>
    </row>
    <row r="578" spans="1:13" x14ac:dyDescent="0.25">
      <c r="A578" s="38">
        <v>40582</v>
      </c>
      <c r="B578" s="125">
        <v>573</v>
      </c>
      <c r="D578" s="36" t="s">
        <v>7818</v>
      </c>
      <c r="E578" s="164" t="s">
        <v>9487</v>
      </c>
      <c r="F578" s="165">
        <v>4919</v>
      </c>
      <c r="G578" s="164" t="s">
        <v>9488</v>
      </c>
      <c r="H578" s="164" t="s">
        <v>9489</v>
      </c>
      <c r="I578" s="164" t="s">
        <v>10247</v>
      </c>
      <c r="J578" s="167">
        <v>40591</v>
      </c>
      <c r="K578" s="95"/>
      <c r="L578" s="114">
        <v>40604</v>
      </c>
      <c r="M578" s="97" t="s">
        <v>5064</v>
      </c>
    </row>
    <row r="579" spans="1:13" ht="15.75" thickBot="1" x14ac:dyDescent="0.3">
      <c r="A579" s="38">
        <v>40592</v>
      </c>
      <c r="B579" s="125">
        <v>574</v>
      </c>
      <c r="D579" s="36" t="s">
        <v>1280</v>
      </c>
      <c r="E579" s="164" t="s">
        <v>336</v>
      </c>
      <c r="F579" s="165">
        <v>4628</v>
      </c>
      <c r="G579" s="164"/>
      <c r="H579" s="164" t="s">
        <v>1281</v>
      </c>
      <c r="I579" s="164" t="s">
        <v>8739</v>
      </c>
      <c r="J579" s="167">
        <v>40595</v>
      </c>
      <c r="K579" s="95"/>
      <c r="L579" s="114">
        <v>40606</v>
      </c>
      <c r="M579" s="97" t="s">
        <v>5064</v>
      </c>
    </row>
    <row r="580" spans="1:13" ht="15.75" thickBot="1" x14ac:dyDescent="0.3">
      <c r="A580" s="38">
        <v>40595</v>
      </c>
      <c r="B580" s="125">
        <v>575</v>
      </c>
      <c r="D580" s="36" t="s">
        <v>725</v>
      </c>
      <c r="E580" s="164" t="s">
        <v>726</v>
      </c>
      <c r="F580" s="165">
        <v>4869</v>
      </c>
      <c r="G580" s="164" t="s">
        <v>727</v>
      </c>
      <c r="H580" s="245" t="s">
        <v>8281</v>
      </c>
      <c r="I580" s="164" t="s">
        <v>10247</v>
      </c>
      <c r="J580" s="167">
        <v>40624</v>
      </c>
      <c r="K580" s="95"/>
      <c r="L580" s="114">
        <v>40632</v>
      </c>
      <c r="M580" s="97" t="s">
        <v>5064</v>
      </c>
    </row>
    <row r="581" spans="1:13" x14ac:dyDescent="0.25">
      <c r="A581" s="38">
        <v>40596</v>
      </c>
      <c r="B581" s="125">
        <v>576</v>
      </c>
      <c r="D581" s="36" t="s">
        <v>9279</v>
      </c>
      <c r="E581" s="164" t="s">
        <v>9280</v>
      </c>
      <c r="F581" s="165">
        <v>4869</v>
      </c>
      <c r="G581" s="164" t="s">
        <v>2560</v>
      </c>
      <c r="H581" s="245" t="s">
        <v>8281</v>
      </c>
      <c r="I581" s="164" t="s">
        <v>10247</v>
      </c>
      <c r="J581" s="167">
        <v>40624</v>
      </c>
      <c r="K581" s="95"/>
      <c r="L581" s="114"/>
    </row>
    <row r="582" spans="1:13" x14ac:dyDescent="0.25">
      <c r="A582" s="38">
        <v>40596</v>
      </c>
      <c r="B582" s="125">
        <v>577</v>
      </c>
      <c r="D582" s="36" t="s">
        <v>8898</v>
      </c>
      <c r="E582" s="164" t="s">
        <v>174</v>
      </c>
      <c r="F582" s="165">
        <v>4919</v>
      </c>
      <c r="G582" s="164" t="s">
        <v>8899</v>
      </c>
      <c r="H582" s="164" t="s">
        <v>9688</v>
      </c>
      <c r="I582" s="164" t="s">
        <v>9113</v>
      </c>
      <c r="J582" s="167">
        <v>40611</v>
      </c>
      <c r="K582" s="95"/>
      <c r="L582" s="114">
        <v>40620</v>
      </c>
      <c r="M582" s="97" t="s">
        <v>5064</v>
      </c>
    </row>
    <row r="583" spans="1:13" ht="15.75" thickBot="1" x14ac:dyDescent="0.3">
      <c r="A583" s="38">
        <v>40596</v>
      </c>
      <c r="B583" s="125">
        <v>578</v>
      </c>
      <c r="D583" s="36" t="s">
        <v>1542</v>
      </c>
      <c r="E583" s="164" t="s">
        <v>707</v>
      </c>
      <c r="F583" s="165">
        <v>4882</v>
      </c>
      <c r="G583" s="164" t="s">
        <v>1542</v>
      </c>
      <c r="H583" s="164" t="s">
        <v>8912</v>
      </c>
      <c r="I583" s="164" t="s">
        <v>9113</v>
      </c>
      <c r="J583" s="167">
        <v>40599</v>
      </c>
      <c r="K583" s="95"/>
      <c r="L583" s="114">
        <v>40604</v>
      </c>
      <c r="M583" s="97" t="s">
        <v>5064</v>
      </c>
    </row>
    <row r="584" spans="1:13" ht="15.75" thickBot="1" x14ac:dyDescent="0.3">
      <c r="A584" s="38">
        <v>40602</v>
      </c>
      <c r="B584" s="125">
        <v>579</v>
      </c>
      <c r="D584" s="36" t="s">
        <v>7818</v>
      </c>
      <c r="E584" s="164" t="s">
        <v>1055</v>
      </c>
      <c r="F584" s="165">
        <v>4859</v>
      </c>
      <c r="G584" s="164" t="s">
        <v>9943</v>
      </c>
      <c r="H584" s="246" t="s">
        <v>2198</v>
      </c>
      <c r="I584" s="164" t="s">
        <v>10247</v>
      </c>
      <c r="J584" s="167">
        <v>40611</v>
      </c>
      <c r="K584" s="95"/>
      <c r="L584" s="114">
        <v>40620</v>
      </c>
      <c r="M584" s="97" t="s">
        <v>5064</v>
      </c>
    </row>
    <row r="585" spans="1:13" x14ac:dyDescent="0.25">
      <c r="A585" s="38">
        <v>40611</v>
      </c>
      <c r="B585" s="125">
        <v>580</v>
      </c>
      <c r="D585" s="36" t="s">
        <v>3648</v>
      </c>
      <c r="E585" s="164" t="s">
        <v>3037</v>
      </c>
      <c r="F585" s="165">
        <v>4919</v>
      </c>
      <c r="G585" s="164" t="s">
        <v>3038</v>
      </c>
      <c r="H585" s="247" t="s">
        <v>2230</v>
      </c>
      <c r="I585" s="164" t="s">
        <v>3140</v>
      </c>
      <c r="J585" s="167">
        <v>40611</v>
      </c>
      <c r="K585" s="95"/>
      <c r="L585" s="114">
        <v>40620</v>
      </c>
      <c r="M585" s="97" t="s">
        <v>5064</v>
      </c>
    </row>
    <row r="586" spans="1:13" x14ac:dyDescent="0.25">
      <c r="A586" s="38">
        <v>40616</v>
      </c>
      <c r="B586" s="125">
        <v>581</v>
      </c>
      <c r="D586" s="36" t="s">
        <v>8283</v>
      </c>
      <c r="E586" s="164" t="s">
        <v>707</v>
      </c>
      <c r="F586" s="165">
        <v>4882</v>
      </c>
      <c r="G586" s="164" t="s">
        <v>8284</v>
      </c>
      <c r="H586" s="164" t="s">
        <v>6928</v>
      </c>
      <c r="I586" s="164" t="s">
        <v>10247</v>
      </c>
      <c r="J586" s="167">
        <v>40624</v>
      </c>
      <c r="K586" s="95"/>
      <c r="L586" s="114">
        <v>40630</v>
      </c>
      <c r="M586" s="97" t="s">
        <v>5064</v>
      </c>
    </row>
    <row r="587" spans="1:13" x14ac:dyDescent="0.25">
      <c r="A587" s="38">
        <v>40617</v>
      </c>
      <c r="B587" s="125">
        <v>582</v>
      </c>
      <c r="D587" s="36" t="s">
        <v>590</v>
      </c>
      <c r="E587" s="164" t="s">
        <v>3037</v>
      </c>
      <c r="F587" s="165">
        <v>4919</v>
      </c>
      <c r="G587" s="164" t="s">
        <v>591</v>
      </c>
      <c r="H587" s="164" t="s">
        <v>8289</v>
      </c>
      <c r="I587" s="164" t="s">
        <v>3140</v>
      </c>
      <c r="J587" s="167">
        <v>40625</v>
      </c>
      <c r="K587" s="95"/>
      <c r="L587" s="114">
        <v>40630</v>
      </c>
      <c r="M587" s="97" t="s">
        <v>5064</v>
      </c>
    </row>
    <row r="588" spans="1:13" x14ac:dyDescent="0.25">
      <c r="A588" s="38">
        <v>40620</v>
      </c>
      <c r="B588" s="125">
        <v>583</v>
      </c>
      <c r="D588" s="36" t="s">
        <v>1875</v>
      </c>
      <c r="E588" s="164" t="s">
        <v>174</v>
      </c>
      <c r="F588" s="165">
        <v>4919</v>
      </c>
      <c r="G588" s="164" t="s">
        <v>2415</v>
      </c>
      <c r="H588" s="164" t="s">
        <v>2416</v>
      </c>
      <c r="I588" s="164" t="s">
        <v>3140</v>
      </c>
      <c r="J588" s="167">
        <v>40632</v>
      </c>
      <c r="K588" s="95"/>
      <c r="L588" s="114">
        <v>40641</v>
      </c>
      <c r="M588" s="97" t="s">
        <v>5064</v>
      </c>
    </row>
    <row r="589" spans="1:13" ht="15.75" thickBot="1" x14ac:dyDescent="0.3">
      <c r="A589" s="38">
        <v>40632</v>
      </c>
      <c r="B589" s="125">
        <v>584</v>
      </c>
      <c r="D589" s="36" t="s">
        <v>5337</v>
      </c>
      <c r="E589" s="164" t="s">
        <v>3181</v>
      </c>
      <c r="F589" s="165">
        <v>4919</v>
      </c>
      <c r="G589" s="164" t="s">
        <v>3182</v>
      </c>
      <c r="H589" s="248" t="s">
        <v>2228</v>
      </c>
      <c r="I589" s="164" t="s">
        <v>8739</v>
      </c>
      <c r="J589" s="167">
        <v>40638</v>
      </c>
      <c r="K589" s="95"/>
      <c r="L589" s="114">
        <v>40660</v>
      </c>
      <c r="M589" s="97" t="s">
        <v>5064</v>
      </c>
    </row>
    <row r="590" spans="1:13" ht="15.75" thickBot="1" x14ac:dyDescent="0.3">
      <c r="A590" s="38">
        <v>40632</v>
      </c>
      <c r="B590" s="125">
        <v>585</v>
      </c>
      <c r="D590" s="36" t="s">
        <v>2014</v>
      </c>
      <c r="E590" s="164" t="s">
        <v>10021</v>
      </c>
      <c r="F590" s="165"/>
      <c r="G590" s="164" t="s">
        <v>5146</v>
      </c>
      <c r="H590" s="164" t="s">
        <v>6774</v>
      </c>
      <c r="I590" s="164" t="s">
        <v>8739</v>
      </c>
      <c r="J590" s="167">
        <v>40632</v>
      </c>
      <c r="K590" s="95"/>
      <c r="L590" s="114">
        <v>40640</v>
      </c>
      <c r="M590" s="97" t="s">
        <v>8356</v>
      </c>
    </row>
    <row r="591" spans="1:13" x14ac:dyDescent="0.25">
      <c r="A591" s="38">
        <v>40634</v>
      </c>
      <c r="B591" s="125">
        <v>586</v>
      </c>
      <c r="D591" s="36" t="s">
        <v>5592</v>
      </c>
      <c r="E591" s="164" t="s">
        <v>174</v>
      </c>
      <c r="F591" s="165">
        <v>4919</v>
      </c>
      <c r="G591" s="164" t="s">
        <v>5593</v>
      </c>
      <c r="H591" s="249" t="s">
        <v>9688</v>
      </c>
      <c r="I591" s="164" t="s">
        <v>3140</v>
      </c>
      <c r="J591" s="167">
        <v>40638</v>
      </c>
      <c r="K591" s="95"/>
      <c r="L591" s="114">
        <v>40648</v>
      </c>
      <c r="M591" s="97" t="s">
        <v>5064</v>
      </c>
    </row>
    <row r="592" spans="1:13" x14ac:dyDescent="0.25">
      <c r="A592" s="38">
        <v>40638</v>
      </c>
      <c r="B592" s="125">
        <v>587</v>
      </c>
      <c r="D592" s="36" t="s">
        <v>7354</v>
      </c>
      <c r="E592" s="164" t="s">
        <v>7355</v>
      </c>
      <c r="F592" s="165">
        <v>4986</v>
      </c>
      <c r="G592" s="182">
        <v>40547</v>
      </c>
      <c r="H592" s="164" t="s">
        <v>7356</v>
      </c>
      <c r="I592" s="164" t="s">
        <v>10247</v>
      </c>
      <c r="J592" s="167">
        <v>40640</v>
      </c>
      <c r="K592" s="95"/>
      <c r="L592" s="114">
        <v>40653</v>
      </c>
      <c r="M592" s="97" t="s">
        <v>5064</v>
      </c>
    </row>
    <row r="593" spans="1:14" x14ac:dyDescent="0.25">
      <c r="A593" s="38">
        <v>40640</v>
      </c>
      <c r="B593" s="125">
        <v>588</v>
      </c>
      <c r="D593" s="36" t="s">
        <v>7820</v>
      </c>
      <c r="E593" s="164" t="s">
        <v>9007</v>
      </c>
      <c r="F593" s="165"/>
      <c r="G593" s="164" t="s">
        <v>6370</v>
      </c>
      <c r="H593" s="164" t="s">
        <v>379</v>
      </c>
      <c r="I593" s="164" t="s">
        <v>8739</v>
      </c>
      <c r="J593" s="167">
        <v>40640</v>
      </c>
      <c r="K593" s="95"/>
      <c r="L593" s="114">
        <v>40658</v>
      </c>
      <c r="M593" s="97" t="s">
        <v>5064</v>
      </c>
    </row>
    <row r="594" spans="1:14" x14ac:dyDescent="0.25">
      <c r="A594" s="38">
        <v>40640</v>
      </c>
      <c r="B594" s="125">
        <v>589</v>
      </c>
      <c r="D594" s="36" t="s">
        <v>5445</v>
      </c>
      <c r="E594" s="164" t="s">
        <v>174</v>
      </c>
      <c r="F594" s="165">
        <v>4919</v>
      </c>
      <c r="G594" s="164" t="s">
        <v>10728</v>
      </c>
      <c r="H594" s="164" t="s">
        <v>2416</v>
      </c>
      <c r="I594" s="164" t="s">
        <v>3140</v>
      </c>
      <c r="J594" s="167">
        <v>40647</v>
      </c>
      <c r="K594" s="95"/>
      <c r="L594" s="114">
        <v>40667</v>
      </c>
      <c r="M594" s="97" t="s">
        <v>5064</v>
      </c>
    </row>
    <row r="595" spans="1:14" x14ac:dyDescent="0.25">
      <c r="A595" s="38">
        <v>40641</v>
      </c>
      <c r="B595" s="125">
        <v>590</v>
      </c>
      <c r="D595" s="36" t="s">
        <v>4171</v>
      </c>
      <c r="E595" s="164" t="s">
        <v>4172</v>
      </c>
      <c r="F595" s="165">
        <v>4919</v>
      </c>
      <c r="G595" s="164" t="s">
        <v>4173</v>
      </c>
      <c r="H595" s="164" t="s">
        <v>9688</v>
      </c>
      <c r="I595" s="164" t="s">
        <v>8739</v>
      </c>
      <c r="J595" s="167">
        <v>40647</v>
      </c>
      <c r="K595" s="95"/>
      <c r="L595" s="114">
        <v>40668</v>
      </c>
      <c r="M595" s="97" t="s">
        <v>5064</v>
      </c>
    </row>
    <row r="596" spans="1:14" x14ac:dyDescent="0.25">
      <c r="A596" s="38">
        <v>40641</v>
      </c>
      <c r="B596" s="125">
        <v>591</v>
      </c>
      <c r="D596" s="36" t="s">
        <v>4174</v>
      </c>
      <c r="E596" s="164" t="s">
        <v>5085</v>
      </c>
      <c r="F596" s="165">
        <v>4882</v>
      </c>
      <c r="G596" s="164" t="s">
        <v>6370</v>
      </c>
      <c r="H596" s="164" t="s">
        <v>8912</v>
      </c>
      <c r="I596" s="164" t="s">
        <v>8739</v>
      </c>
      <c r="J596" s="167">
        <v>40644</v>
      </c>
      <c r="K596" s="95"/>
      <c r="L596" s="114">
        <v>40655</v>
      </c>
      <c r="M596" s="97" t="s">
        <v>5064</v>
      </c>
    </row>
    <row r="597" spans="1:14" x14ac:dyDescent="0.25">
      <c r="A597" s="38">
        <v>40648</v>
      </c>
      <c r="B597" s="125">
        <v>592</v>
      </c>
      <c r="E597" s="164" t="s">
        <v>9845</v>
      </c>
      <c r="F597" s="165">
        <v>4987</v>
      </c>
      <c r="G597" s="182">
        <v>40545</v>
      </c>
      <c r="H597" s="247" t="s">
        <v>4330</v>
      </c>
      <c r="I597" s="164" t="s">
        <v>10247</v>
      </c>
      <c r="J597" s="167">
        <v>40653</v>
      </c>
      <c r="K597" s="95"/>
      <c r="L597" s="114">
        <v>40664</v>
      </c>
      <c r="M597" s="97" t="s">
        <v>5064</v>
      </c>
    </row>
    <row r="598" spans="1:14" x14ac:dyDescent="0.25">
      <c r="A598" s="38">
        <v>40651</v>
      </c>
      <c r="B598" s="125">
        <v>593</v>
      </c>
      <c r="D598" s="36" t="s">
        <v>4376</v>
      </c>
      <c r="E598" s="164" t="s">
        <v>816</v>
      </c>
      <c r="F598" s="165">
        <v>5006</v>
      </c>
      <c r="G598" s="164" t="s">
        <v>514</v>
      </c>
      <c r="H598" s="164"/>
      <c r="I598" s="164" t="s">
        <v>8739</v>
      </c>
      <c r="J598" s="167">
        <v>40653</v>
      </c>
      <c r="K598" s="95"/>
      <c r="L598" s="114">
        <v>40664</v>
      </c>
      <c r="M598" s="97" t="s">
        <v>5064</v>
      </c>
    </row>
    <row r="599" spans="1:14" ht="15.75" thickBot="1" x14ac:dyDescent="0.3">
      <c r="A599" s="38">
        <v>40652</v>
      </c>
      <c r="B599" s="125">
        <v>594</v>
      </c>
      <c r="D599" s="36" t="s">
        <v>7818</v>
      </c>
      <c r="E599" s="164" t="s">
        <v>1162</v>
      </c>
      <c r="F599" s="165">
        <v>4987</v>
      </c>
      <c r="G599" s="164" t="s">
        <v>9002</v>
      </c>
      <c r="H599" s="247" t="s">
        <v>4331</v>
      </c>
      <c r="I599" s="164" t="s">
        <v>8739</v>
      </c>
      <c r="J599" s="167">
        <v>40653</v>
      </c>
      <c r="K599" s="95"/>
      <c r="L599" s="114">
        <v>40664</v>
      </c>
      <c r="M599" s="97" t="s">
        <v>5064</v>
      </c>
    </row>
    <row r="600" spans="1:14" x14ac:dyDescent="0.25">
      <c r="A600" s="38">
        <v>40652</v>
      </c>
      <c r="B600" s="125">
        <v>595</v>
      </c>
      <c r="D600" s="36" t="s">
        <v>6512</v>
      </c>
      <c r="E600" s="164" t="s">
        <v>9382</v>
      </c>
      <c r="F600" s="165">
        <v>4869</v>
      </c>
      <c r="G600" s="164" t="s">
        <v>1163</v>
      </c>
      <c r="H600" s="245" t="s">
        <v>8281</v>
      </c>
      <c r="I600" s="164" t="s">
        <v>3140</v>
      </c>
      <c r="J600" s="167">
        <v>40653</v>
      </c>
      <c r="K600" s="95"/>
      <c r="L600" s="114">
        <v>40664</v>
      </c>
      <c r="M600" s="97" t="s">
        <v>5064</v>
      </c>
    </row>
    <row r="601" spans="1:14" x14ac:dyDescent="0.25">
      <c r="A601" s="38">
        <v>40653</v>
      </c>
      <c r="B601" s="125">
        <v>596</v>
      </c>
      <c r="D601" s="36" t="s">
        <v>1164</v>
      </c>
      <c r="E601" s="164" t="s">
        <v>3037</v>
      </c>
      <c r="F601" s="165">
        <v>4919</v>
      </c>
      <c r="G601" s="164" t="s">
        <v>1165</v>
      </c>
      <c r="H601" s="164" t="s">
        <v>2416</v>
      </c>
      <c r="I601" s="164" t="s">
        <v>3140</v>
      </c>
      <c r="J601" s="167">
        <v>40653</v>
      </c>
      <c r="K601" s="95"/>
      <c r="L601" s="114">
        <v>40667</v>
      </c>
      <c r="M601" s="97" t="s">
        <v>5064</v>
      </c>
    </row>
    <row r="602" spans="1:14" x14ac:dyDescent="0.25">
      <c r="A602" s="38">
        <v>40653</v>
      </c>
      <c r="B602" s="125">
        <v>597</v>
      </c>
      <c r="D602" s="36" t="s">
        <v>2769</v>
      </c>
      <c r="E602" s="164" t="s">
        <v>174</v>
      </c>
      <c r="F602" s="165">
        <v>4919</v>
      </c>
      <c r="G602" s="164" t="s">
        <v>1165</v>
      </c>
      <c r="H602" s="164" t="s">
        <v>8289</v>
      </c>
      <c r="I602" s="164" t="s">
        <v>3140</v>
      </c>
      <c r="J602" s="167">
        <v>40653</v>
      </c>
      <c r="K602" s="95"/>
      <c r="L602" s="114">
        <v>40668</v>
      </c>
      <c r="M602" s="97" t="s">
        <v>5064</v>
      </c>
    </row>
    <row r="603" spans="1:14" x14ac:dyDescent="0.25">
      <c r="A603" s="38">
        <v>40658</v>
      </c>
      <c r="B603" s="125">
        <v>598</v>
      </c>
      <c r="E603" s="164" t="s">
        <v>1162</v>
      </c>
      <c r="F603" s="165">
        <v>4987</v>
      </c>
      <c r="G603" s="164" t="s">
        <v>9522</v>
      </c>
      <c r="H603" s="247" t="s">
        <v>4331</v>
      </c>
      <c r="I603" s="164" t="s">
        <v>8739</v>
      </c>
      <c r="J603" s="167"/>
      <c r="K603" s="95"/>
      <c r="L603" s="114">
        <v>40683</v>
      </c>
      <c r="M603" s="97" t="s">
        <v>5064</v>
      </c>
    </row>
    <row r="604" spans="1:14" x14ac:dyDescent="0.25">
      <c r="A604" s="38">
        <v>40658</v>
      </c>
      <c r="B604" s="125">
        <v>599</v>
      </c>
      <c r="E604" s="164" t="s">
        <v>1162</v>
      </c>
      <c r="F604" s="165">
        <v>4987</v>
      </c>
      <c r="G604" s="164" t="s">
        <v>9523</v>
      </c>
      <c r="H604" s="247" t="s">
        <v>4330</v>
      </c>
      <c r="I604" s="164" t="s">
        <v>8739</v>
      </c>
      <c r="J604" s="167"/>
      <c r="K604" s="95"/>
      <c r="L604" s="114">
        <v>40683</v>
      </c>
      <c r="M604" s="97" t="s">
        <v>5064</v>
      </c>
    </row>
    <row r="605" spans="1:14" x14ac:dyDescent="0.25">
      <c r="A605" s="38">
        <v>40659</v>
      </c>
      <c r="B605" s="125">
        <v>600</v>
      </c>
      <c r="D605" s="36" t="s">
        <v>9661</v>
      </c>
      <c r="E605" s="164" t="s">
        <v>9662</v>
      </c>
      <c r="F605" s="165">
        <v>4986</v>
      </c>
      <c r="G605" s="164" t="s">
        <v>4225</v>
      </c>
      <c r="H605" s="164" t="s">
        <v>4226</v>
      </c>
      <c r="I605" s="164" t="s">
        <v>8739</v>
      </c>
      <c r="J605" s="167"/>
      <c r="K605" s="95"/>
      <c r="L605" s="114">
        <v>40675</v>
      </c>
      <c r="M605" s="97" t="s">
        <v>5064</v>
      </c>
      <c r="N605" s="85" t="s">
        <v>852</v>
      </c>
    </row>
    <row r="606" spans="1:14" x14ac:dyDescent="0.25">
      <c r="A606" s="38">
        <v>40659</v>
      </c>
      <c r="B606" s="125">
        <v>600</v>
      </c>
      <c r="D606" s="36" t="s">
        <v>9661</v>
      </c>
      <c r="E606" s="164" t="s">
        <v>9662</v>
      </c>
      <c r="F606" s="165">
        <v>4986</v>
      </c>
      <c r="G606" s="164" t="s">
        <v>3724</v>
      </c>
      <c r="H606" s="164" t="s">
        <v>853</v>
      </c>
      <c r="I606" s="164" t="s">
        <v>8739</v>
      </c>
      <c r="J606" s="167"/>
      <c r="K606" s="95"/>
      <c r="L606" s="114">
        <v>40681</v>
      </c>
      <c r="M606" s="97" t="s">
        <v>5064</v>
      </c>
      <c r="N606" s="85" t="s">
        <v>852</v>
      </c>
    </row>
    <row r="607" spans="1:14" x14ac:dyDescent="0.25">
      <c r="A607" s="38">
        <v>40660</v>
      </c>
      <c r="B607" s="125">
        <v>602</v>
      </c>
      <c r="D607" s="36" t="s">
        <v>3581</v>
      </c>
      <c r="E607" s="164" t="s">
        <v>3582</v>
      </c>
      <c r="F607" s="165" t="s">
        <v>2736</v>
      </c>
      <c r="G607" s="164" t="s">
        <v>3583</v>
      </c>
      <c r="H607" s="250" t="s">
        <v>2348</v>
      </c>
      <c r="I607" s="164" t="s">
        <v>3140</v>
      </c>
      <c r="J607" s="167"/>
      <c r="K607" s="95"/>
      <c r="L607" s="114">
        <v>40683</v>
      </c>
      <c r="M607" s="97" t="s">
        <v>5064</v>
      </c>
    </row>
    <row r="608" spans="1:14" x14ac:dyDescent="0.25">
      <c r="A608" s="38">
        <v>40668</v>
      </c>
      <c r="B608" s="125">
        <v>603</v>
      </c>
      <c r="D608" s="36" t="s">
        <v>7332</v>
      </c>
      <c r="E608" s="164" t="s">
        <v>7333</v>
      </c>
      <c r="F608" s="165">
        <v>4963</v>
      </c>
      <c r="G608" s="164" t="s">
        <v>514</v>
      </c>
      <c r="H608" s="164"/>
      <c r="I608" s="164" t="s">
        <v>8739</v>
      </c>
      <c r="J608" s="167">
        <v>40676</v>
      </c>
      <c r="K608" s="95"/>
      <c r="L608" s="114">
        <v>40717</v>
      </c>
      <c r="M608" s="97" t="s">
        <v>5064</v>
      </c>
    </row>
    <row r="609" spans="1:13" ht="15.75" thickBot="1" x14ac:dyDescent="0.3">
      <c r="A609" s="38">
        <v>40668</v>
      </c>
      <c r="B609" s="125">
        <v>604</v>
      </c>
      <c r="D609" s="36" t="s">
        <v>9511</v>
      </c>
      <c r="E609" s="164" t="s">
        <v>174</v>
      </c>
      <c r="F609" s="165">
        <v>4919</v>
      </c>
      <c r="G609" s="164" t="s">
        <v>3513</v>
      </c>
      <c r="H609" s="248" t="s">
        <v>2228</v>
      </c>
      <c r="I609" s="164" t="s">
        <v>3140</v>
      </c>
      <c r="J609" s="167">
        <v>40669</v>
      </c>
      <c r="K609" s="95"/>
      <c r="L609" s="114">
        <v>40676</v>
      </c>
      <c r="M609" s="97" t="s">
        <v>5064</v>
      </c>
    </row>
    <row r="610" spans="1:13" x14ac:dyDescent="0.25">
      <c r="A610" s="38">
        <v>40675</v>
      </c>
      <c r="B610" s="125">
        <v>605</v>
      </c>
      <c r="D610" s="36" t="s">
        <v>4376</v>
      </c>
      <c r="E610" s="164" t="s">
        <v>8845</v>
      </c>
      <c r="F610" s="165">
        <v>4874</v>
      </c>
      <c r="G610" s="164" t="s">
        <v>10219</v>
      </c>
      <c r="H610" s="164" t="s">
        <v>8407</v>
      </c>
      <c r="I610" s="164" t="s">
        <v>10247</v>
      </c>
      <c r="J610" s="167">
        <v>40683</v>
      </c>
      <c r="K610" s="95"/>
      <c r="L610" s="114">
        <v>40720</v>
      </c>
      <c r="M610" s="97" t="s">
        <v>5064</v>
      </c>
    </row>
    <row r="611" spans="1:13" x14ac:dyDescent="0.25">
      <c r="A611" s="38">
        <v>40683</v>
      </c>
      <c r="B611" s="125">
        <v>606</v>
      </c>
      <c r="D611" s="36" t="s">
        <v>4676</v>
      </c>
      <c r="E611" s="164" t="s">
        <v>4677</v>
      </c>
      <c r="F611" s="165">
        <v>4963</v>
      </c>
      <c r="G611" s="164" t="s">
        <v>4676</v>
      </c>
      <c r="H611" s="164" t="s">
        <v>4678</v>
      </c>
      <c r="I611" s="164" t="s">
        <v>3140</v>
      </c>
      <c r="J611" s="167">
        <v>40683</v>
      </c>
      <c r="K611" s="95"/>
      <c r="L611" s="114">
        <v>40720</v>
      </c>
      <c r="M611" s="97" t="s">
        <v>5064</v>
      </c>
    </row>
    <row r="612" spans="1:13" x14ac:dyDescent="0.25">
      <c r="A612" s="38">
        <v>40683</v>
      </c>
      <c r="B612" s="125">
        <v>607</v>
      </c>
      <c r="D612" s="36" t="s">
        <v>4674</v>
      </c>
      <c r="E612" s="164" t="s">
        <v>4675</v>
      </c>
      <c r="F612" s="165">
        <v>4619</v>
      </c>
      <c r="G612" s="164"/>
      <c r="H612" s="164" t="s">
        <v>1352</v>
      </c>
      <c r="I612" s="164" t="s">
        <v>3140</v>
      </c>
      <c r="J612" s="167">
        <v>40683</v>
      </c>
      <c r="K612" s="95"/>
      <c r="L612" s="114">
        <v>40720</v>
      </c>
      <c r="M612" s="97" t="s">
        <v>5064</v>
      </c>
    </row>
    <row r="613" spans="1:13" x14ac:dyDescent="0.25">
      <c r="A613" s="38">
        <v>40700</v>
      </c>
      <c r="B613" s="125">
        <v>608</v>
      </c>
      <c r="D613" s="36" t="s">
        <v>5360</v>
      </c>
      <c r="E613" s="164" t="s">
        <v>1398</v>
      </c>
      <c r="F613" s="165">
        <v>4987</v>
      </c>
      <c r="G613" s="164" t="s">
        <v>1399</v>
      </c>
      <c r="H613" s="247" t="s">
        <v>2946</v>
      </c>
      <c r="I613" s="164" t="s">
        <v>10247</v>
      </c>
      <c r="J613" s="167"/>
      <c r="K613" s="95"/>
      <c r="L613" s="114">
        <v>40703</v>
      </c>
      <c r="M613" s="97" t="s">
        <v>5064</v>
      </c>
    </row>
    <row r="614" spans="1:13" x14ac:dyDescent="0.25">
      <c r="A614" s="38">
        <v>40702</v>
      </c>
      <c r="B614" s="125">
        <v>609</v>
      </c>
      <c r="D614" s="36" t="s">
        <v>4811</v>
      </c>
      <c r="E614" s="164" t="s">
        <v>4812</v>
      </c>
      <c r="F614" s="165">
        <v>4977</v>
      </c>
      <c r="G614" s="164" t="s">
        <v>4813</v>
      </c>
      <c r="H614" s="251" t="s">
        <v>4814</v>
      </c>
      <c r="I614" s="164" t="s">
        <v>8739</v>
      </c>
      <c r="J614" s="167">
        <v>40702</v>
      </c>
      <c r="K614" s="95"/>
      <c r="L614" s="114">
        <v>40703</v>
      </c>
      <c r="M614" s="97" t="s">
        <v>8356</v>
      </c>
    </row>
    <row r="615" spans="1:13" x14ac:dyDescent="0.25">
      <c r="A615" s="38">
        <v>40702</v>
      </c>
      <c r="B615" s="125">
        <v>610</v>
      </c>
      <c r="D615" s="36" t="s">
        <v>8514</v>
      </c>
      <c r="E615" s="164" t="s">
        <v>6074</v>
      </c>
      <c r="F615" s="165" t="s">
        <v>6783</v>
      </c>
      <c r="G615" s="164" t="s">
        <v>6481</v>
      </c>
      <c r="H615" s="164" t="s">
        <v>6482</v>
      </c>
      <c r="I615" s="164" t="s">
        <v>10247</v>
      </c>
      <c r="J615" s="167"/>
      <c r="K615" s="95"/>
      <c r="L615" s="114">
        <v>40718</v>
      </c>
      <c r="M615" s="97" t="s">
        <v>8356</v>
      </c>
    </row>
    <row r="616" spans="1:13" x14ac:dyDescent="0.25">
      <c r="A616" s="38">
        <v>40703</v>
      </c>
      <c r="B616" s="125">
        <v>611</v>
      </c>
      <c r="D616" s="36" t="s">
        <v>8109</v>
      </c>
      <c r="E616" s="164" t="s">
        <v>4812</v>
      </c>
      <c r="F616" s="165">
        <v>4977</v>
      </c>
      <c r="G616" s="164"/>
      <c r="H616" s="164" t="s">
        <v>2414</v>
      </c>
      <c r="I616" s="164" t="s">
        <v>10247</v>
      </c>
      <c r="J616" s="167"/>
      <c r="K616" s="95"/>
      <c r="L616" s="114">
        <v>40718</v>
      </c>
      <c r="M616" s="97" t="s">
        <v>5064</v>
      </c>
    </row>
    <row r="617" spans="1:13" ht="15.75" thickBot="1" x14ac:dyDescent="0.3">
      <c r="A617" s="38">
        <v>40708</v>
      </c>
      <c r="B617" s="125">
        <v>612</v>
      </c>
      <c r="D617" s="164" t="s">
        <v>7818</v>
      </c>
      <c r="E617" s="164" t="s">
        <v>8618</v>
      </c>
      <c r="F617" s="165">
        <v>4996</v>
      </c>
      <c r="G617" s="164" t="s">
        <v>8619</v>
      </c>
      <c r="H617" s="164" t="s">
        <v>8620</v>
      </c>
      <c r="I617" s="164" t="s">
        <v>10247</v>
      </c>
      <c r="J617" s="167"/>
      <c r="K617" s="95"/>
      <c r="L617" s="114">
        <v>40722</v>
      </c>
      <c r="M617" s="97" t="s">
        <v>5064</v>
      </c>
    </row>
    <row r="618" spans="1:13" ht="15.75" thickBot="1" x14ac:dyDescent="0.3">
      <c r="A618" s="38">
        <v>40711</v>
      </c>
      <c r="B618" s="125">
        <v>613</v>
      </c>
      <c r="D618" s="164" t="s">
        <v>9822</v>
      </c>
      <c r="E618" s="164" t="s">
        <v>7918</v>
      </c>
      <c r="F618" s="165">
        <v>4977</v>
      </c>
      <c r="G618" s="164" t="s">
        <v>8111</v>
      </c>
      <c r="H618" s="249" t="s">
        <v>9823</v>
      </c>
      <c r="I618" s="164" t="s">
        <v>10247</v>
      </c>
      <c r="J618" s="167"/>
      <c r="K618" s="95"/>
      <c r="L618" s="114">
        <v>40723</v>
      </c>
      <c r="M618" s="97" t="s">
        <v>5064</v>
      </c>
    </row>
    <row r="619" spans="1:13" x14ac:dyDescent="0.25">
      <c r="A619" s="38">
        <v>40716</v>
      </c>
      <c r="B619" s="125">
        <v>614</v>
      </c>
      <c r="D619" s="36" t="s">
        <v>7342</v>
      </c>
      <c r="E619" s="36" t="s">
        <v>7343</v>
      </c>
      <c r="F619" s="112">
        <v>4869</v>
      </c>
      <c r="H619" s="201" t="s">
        <v>1432</v>
      </c>
      <c r="I619" s="36" t="s">
        <v>10247</v>
      </c>
      <c r="J619" s="38"/>
      <c r="K619" s="95"/>
      <c r="L619" s="114" t="s">
        <v>3780</v>
      </c>
    </row>
    <row r="620" spans="1:13" x14ac:dyDescent="0.25">
      <c r="A620" s="38">
        <v>40723</v>
      </c>
      <c r="B620" s="125">
        <v>615</v>
      </c>
      <c r="D620" s="164" t="s">
        <v>7818</v>
      </c>
      <c r="E620" s="164" t="s">
        <v>6578</v>
      </c>
      <c r="F620" s="165"/>
      <c r="G620" s="164"/>
      <c r="H620" s="164" t="s">
        <v>54</v>
      </c>
      <c r="I620" s="164" t="s">
        <v>8739</v>
      </c>
      <c r="J620" s="167">
        <v>40724</v>
      </c>
      <c r="K620" s="95"/>
      <c r="L620" s="114">
        <v>40731</v>
      </c>
      <c r="M620" s="97" t="s">
        <v>5064</v>
      </c>
    </row>
    <row r="621" spans="1:13" ht="15.75" thickBot="1" x14ac:dyDescent="0.3">
      <c r="A621" s="38">
        <v>40724</v>
      </c>
      <c r="B621" s="125">
        <v>616</v>
      </c>
      <c r="D621" s="164" t="s">
        <v>5678</v>
      </c>
      <c r="E621" s="164" t="s">
        <v>204</v>
      </c>
      <c r="F621" s="165">
        <v>4977</v>
      </c>
      <c r="G621" s="248" t="s">
        <v>8112</v>
      </c>
      <c r="H621" s="164" t="s">
        <v>2414</v>
      </c>
      <c r="I621" s="164" t="s">
        <v>10247</v>
      </c>
      <c r="J621" s="167">
        <v>40724</v>
      </c>
      <c r="K621" s="95"/>
      <c r="L621" s="114">
        <v>40732</v>
      </c>
      <c r="M621" s="97" t="s">
        <v>5064</v>
      </c>
    </row>
    <row r="622" spans="1:13" x14ac:dyDescent="0.25">
      <c r="A622" s="38">
        <v>40729</v>
      </c>
      <c r="B622" s="125">
        <v>617</v>
      </c>
      <c r="D622" s="164" t="s">
        <v>4071</v>
      </c>
      <c r="E622" s="164" t="s">
        <v>204</v>
      </c>
      <c r="F622" s="165">
        <v>4977</v>
      </c>
      <c r="G622" s="164" t="s">
        <v>4072</v>
      </c>
      <c r="H622" s="249" t="s">
        <v>4209</v>
      </c>
      <c r="I622" s="164" t="s">
        <v>10247</v>
      </c>
      <c r="J622" s="167"/>
      <c r="K622" s="95"/>
      <c r="L622" s="114">
        <v>40732</v>
      </c>
      <c r="M622" s="97" t="s">
        <v>5064</v>
      </c>
    </row>
    <row r="623" spans="1:13" ht="15.75" thickBot="1" x14ac:dyDescent="0.3">
      <c r="A623" s="38">
        <v>40731</v>
      </c>
      <c r="B623" s="125">
        <v>618</v>
      </c>
      <c r="D623" s="164" t="s">
        <v>8109</v>
      </c>
      <c r="E623" s="164" t="s">
        <v>9487</v>
      </c>
      <c r="F623" s="165">
        <v>4919</v>
      </c>
      <c r="G623" s="164" t="s">
        <v>5339</v>
      </c>
      <c r="H623" s="164" t="s">
        <v>2228</v>
      </c>
      <c r="I623" s="164" t="s">
        <v>3140</v>
      </c>
      <c r="J623" s="167">
        <v>40731</v>
      </c>
      <c r="K623" s="95"/>
      <c r="L623" s="114">
        <v>40742</v>
      </c>
      <c r="M623" s="97" t="s">
        <v>5064</v>
      </c>
    </row>
    <row r="624" spans="1:13" x14ac:dyDescent="0.25">
      <c r="A624" s="38">
        <v>40738</v>
      </c>
      <c r="B624" s="125">
        <v>619</v>
      </c>
      <c r="D624" s="164" t="s">
        <v>4464</v>
      </c>
      <c r="E624" s="164" t="s">
        <v>332</v>
      </c>
      <c r="F624" s="165">
        <v>4977</v>
      </c>
      <c r="G624" s="164" t="s">
        <v>4463</v>
      </c>
      <c r="H624" s="249" t="s">
        <v>9823</v>
      </c>
      <c r="I624" s="164" t="s">
        <v>3140</v>
      </c>
      <c r="J624" s="167">
        <v>40742</v>
      </c>
      <c r="K624" s="95"/>
      <c r="L624" s="114">
        <v>40751</v>
      </c>
      <c r="M624" s="97" t="s">
        <v>5064</v>
      </c>
    </row>
    <row r="625" spans="1:14" x14ac:dyDescent="0.25">
      <c r="A625" s="38">
        <v>40742</v>
      </c>
      <c r="B625" s="125">
        <v>620</v>
      </c>
      <c r="D625" s="164" t="s">
        <v>10467</v>
      </c>
      <c r="E625" s="164" t="s">
        <v>8356</v>
      </c>
      <c r="F625" s="165"/>
      <c r="G625" s="164"/>
      <c r="H625" s="164" t="s">
        <v>10468</v>
      </c>
      <c r="I625" s="164" t="s">
        <v>8739</v>
      </c>
      <c r="J625" s="167">
        <v>40742</v>
      </c>
      <c r="K625" s="95"/>
      <c r="L625" s="114">
        <v>40751</v>
      </c>
      <c r="M625" s="97" t="s">
        <v>8356</v>
      </c>
    </row>
    <row r="626" spans="1:14" x14ac:dyDescent="0.25">
      <c r="A626" s="38">
        <v>40745</v>
      </c>
      <c r="B626" s="125">
        <v>621</v>
      </c>
      <c r="D626" s="36" t="s">
        <v>7818</v>
      </c>
      <c r="E626" s="164" t="s">
        <v>2722</v>
      </c>
      <c r="F626" s="165">
        <v>5028</v>
      </c>
      <c r="G626" s="164" t="s">
        <v>2723</v>
      </c>
      <c r="H626" s="164"/>
      <c r="I626" s="164" t="s">
        <v>10247</v>
      </c>
      <c r="J626" s="167">
        <v>40751</v>
      </c>
      <c r="K626" s="95"/>
      <c r="L626" s="114">
        <v>40766</v>
      </c>
      <c r="M626" s="97" t="s">
        <v>8356</v>
      </c>
    </row>
    <row r="627" spans="1:14" x14ac:dyDescent="0.25">
      <c r="A627" s="38">
        <v>40721</v>
      </c>
      <c r="B627" s="125">
        <v>622</v>
      </c>
      <c r="D627" s="36" t="s">
        <v>9820</v>
      </c>
      <c r="E627" s="36" t="s">
        <v>5437</v>
      </c>
      <c r="F627" s="112">
        <v>4985</v>
      </c>
      <c r="G627" s="36" t="s">
        <v>5438</v>
      </c>
      <c r="H627" s="36"/>
      <c r="I627" s="82" t="s">
        <v>8739</v>
      </c>
      <c r="J627" s="38"/>
      <c r="K627" s="95"/>
      <c r="L627" s="114"/>
    </row>
    <row r="628" spans="1:14" x14ac:dyDescent="0.25">
      <c r="A628" s="38">
        <v>40777</v>
      </c>
      <c r="B628" s="125">
        <v>623</v>
      </c>
      <c r="D628" s="36" t="s">
        <v>9671</v>
      </c>
      <c r="E628" s="36" t="s">
        <v>8764</v>
      </c>
      <c r="F628" s="112" t="s">
        <v>3849</v>
      </c>
      <c r="G628" s="36" t="s">
        <v>1773</v>
      </c>
      <c r="H628" s="36" t="s">
        <v>10468</v>
      </c>
      <c r="I628" s="36" t="s">
        <v>3140</v>
      </c>
      <c r="J628" s="38"/>
      <c r="K628" s="95"/>
      <c r="L628" s="114"/>
    </row>
    <row r="629" spans="1:14" x14ac:dyDescent="0.25">
      <c r="A629" s="38">
        <v>40813</v>
      </c>
      <c r="B629" s="125">
        <v>624</v>
      </c>
      <c r="D629" s="164" t="s">
        <v>5360</v>
      </c>
      <c r="E629" s="164" t="s">
        <v>10865</v>
      </c>
      <c r="F629" s="165"/>
      <c r="G629" s="164" t="s">
        <v>10866</v>
      </c>
      <c r="H629" s="164" t="s">
        <v>10867</v>
      </c>
      <c r="I629" s="164" t="s">
        <v>10247</v>
      </c>
      <c r="J629" s="167"/>
      <c r="K629" s="95"/>
      <c r="L629" s="114">
        <v>40828</v>
      </c>
      <c r="M629" s="97" t="s">
        <v>5064</v>
      </c>
    </row>
    <row r="630" spans="1:14" x14ac:dyDescent="0.25">
      <c r="A630" s="38" t="s">
        <v>6001</v>
      </c>
      <c r="B630" s="125">
        <v>625</v>
      </c>
      <c r="D630" s="164" t="s">
        <v>6002</v>
      </c>
      <c r="E630" s="164" t="s">
        <v>8618</v>
      </c>
      <c r="F630" s="165">
        <v>4996</v>
      </c>
      <c r="G630" s="164">
        <v>1</v>
      </c>
      <c r="H630" s="164" t="s">
        <v>8620</v>
      </c>
      <c r="I630" s="164" t="s">
        <v>10247</v>
      </c>
      <c r="J630" s="167">
        <v>40830</v>
      </c>
      <c r="K630" s="95"/>
      <c r="L630" s="114">
        <v>40840</v>
      </c>
      <c r="M630" s="97" t="s">
        <v>8356</v>
      </c>
    </row>
    <row r="631" spans="1:14" x14ac:dyDescent="0.25">
      <c r="B631" s="125">
        <v>626</v>
      </c>
      <c r="D631" s="164" t="s">
        <v>9609</v>
      </c>
      <c r="E631" s="164" t="s">
        <v>3891</v>
      </c>
      <c r="F631" s="165">
        <v>4964</v>
      </c>
      <c r="G631" s="164" t="s">
        <v>9609</v>
      </c>
      <c r="H631" s="164" t="s">
        <v>7641</v>
      </c>
      <c r="I631" s="164"/>
      <c r="J631" s="167"/>
      <c r="K631" s="95"/>
      <c r="L631" s="114">
        <v>40840</v>
      </c>
      <c r="M631" s="97" t="s">
        <v>5064</v>
      </c>
    </row>
    <row r="632" spans="1:14" x14ac:dyDescent="0.25">
      <c r="A632" s="38">
        <v>40842</v>
      </c>
      <c r="B632" s="125">
        <v>627</v>
      </c>
      <c r="D632" s="164" t="s">
        <v>1018</v>
      </c>
      <c r="E632" s="164" t="s">
        <v>1019</v>
      </c>
      <c r="F632" s="165"/>
      <c r="G632" s="164" t="s">
        <v>9478</v>
      </c>
      <c r="H632" s="164" t="s">
        <v>9479</v>
      </c>
      <c r="I632" s="164" t="s">
        <v>8739</v>
      </c>
      <c r="J632" s="167">
        <v>40843</v>
      </c>
      <c r="K632" s="95"/>
      <c r="L632" s="114">
        <v>40849</v>
      </c>
      <c r="M632" s="97" t="s">
        <v>5064</v>
      </c>
      <c r="N632" s="85" t="s">
        <v>5428</v>
      </c>
    </row>
    <row r="633" spans="1:14" x14ac:dyDescent="0.25">
      <c r="A633" s="38">
        <v>40844</v>
      </c>
      <c r="B633" s="125">
        <v>628</v>
      </c>
      <c r="D633" s="164" t="s">
        <v>6554</v>
      </c>
      <c r="E633" s="164" t="s">
        <v>2321</v>
      </c>
      <c r="F633" s="165">
        <v>5063</v>
      </c>
      <c r="G633" s="164">
        <v>15</v>
      </c>
      <c r="H633" s="164" t="s">
        <v>8297</v>
      </c>
      <c r="I633" s="164" t="s">
        <v>8739</v>
      </c>
      <c r="J633" s="167">
        <v>40844</v>
      </c>
      <c r="K633" s="95"/>
      <c r="L633" s="114">
        <v>40849</v>
      </c>
      <c r="M633" s="97" t="s">
        <v>8356</v>
      </c>
    </row>
    <row r="634" spans="1:14" x14ac:dyDescent="0.25">
      <c r="A634" s="38">
        <v>40848</v>
      </c>
      <c r="B634" s="125">
        <v>629</v>
      </c>
      <c r="D634" s="164" t="s">
        <v>4866</v>
      </c>
      <c r="E634" s="164" t="s">
        <v>4865</v>
      </c>
      <c r="F634" s="165">
        <v>5060</v>
      </c>
      <c r="G634" s="182">
        <v>40832</v>
      </c>
      <c r="H634" s="164" t="s">
        <v>8434</v>
      </c>
      <c r="I634" s="164" t="s">
        <v>10247</v>
      </c>
      <c r="J634" s="167"/>
      <c r="K634" s="95"/>
      <c r="L634" s="114">
        <v>40865</v>
      </c>
      <c r="M634" s="97" t="s">
        <v>5064</v>
      </c>
    </row>
    <row r="635" spans="1:14" x14ac:dyDescent="0.2">
      <c r="A635" s="38">
        <v>40859</v>
      </c>
      <c r="B635" s="125">
        <v>630</v>
      </c>
      <c r="D635" s="164" t="s">
        <v>8377</v>
      </c>
      <c r="E635" s="164" t="s">
        <v>5437</v>
      </c>
      <c r="F635" s="165">
        <v>4985</v>
      </c>
      <c r="G635" s="164" t="s">
        <v>162</v>
      </c>
      <c r="H635" s="253" t="s">
        <v>8888</v>
      </c>
      <c r="I635" s="164" t="s">
        <v>8739</v>
      </c>
      <c r="J635" s="167"/>
      <c r="K635" s="95"/>
      <c r="L635" s="114">
        <v>40870</v>
      </c>
      <c r="M635" s="97" t="s">
        <v>5064</v>
      </c>
    </row>
    <row r="636" spans="1:14" x14ac:dyDescent="0.25">
      <c r="A636" s="38" t="s">
        <v>1042</v>
      </c>
      <c r="B636" s="125">
        <v>631</v>
      </c>
      <c r="D636" s="164" t="s">
        <v>1043</v>
      </c>
      <c r="E636" s="164" t="s">
        <v>3891</v>
      </c>
      <c r="F636" s="165">
        <v>4964</v>
      </c>
      <c r="G636" s="164" t="s">
        <v>1044</v>
      </c>
      <c r="H636" s="164" t="s">
        <v>7641</v>
      </c>
      <c r="I636" s="164" t="s">
        <v>10247</v>
      </c>
      <c r="J636" s="167"/>
      <c r="K636" s="95"/>
      <c r="L636" s="114">
        <v>40876</v>
      </c>
      <c r="M636" s="97" t="s">
        <v>8356</v>
      </c>
    </row>
    <row r="637" spans="1:14" x14ac:dyDescent="0.25">
      <c r="A637" s="38">
        <v>40875</v>
      </c>
      <c r="B637" s="125">
        <v>632</v>
      </c>
      <c r="D637" s="36" t="s">
        <v>10013</v>
      </c>
      <c r="E637" s="164" t="s">
        <v>10014</v>
      </c>
      <c r="F637" s="165">
        <v>5017</v>
      </c>
      <c r="G637" s="164" t="s">
        <v>10015</v>
      </c>
      <c r="H637" s="164" t="s">
        <v>10016</v>
      </c>
      <c r="I637" s="164" t="s">
        <v>10247</v>
      </c>
      <c r="J637" s="167"/>
      <c r="K637" s="95"/>
      <c r="L637" s="114"/>
      <c r="M637" s="97" t="s">
        <v>5064</v>
      </c>
    </row>
    <row r="638" spans="1:14" x14ac:dyDescent="0.25">
      <c r="A638" s="38">
        <v>40877</v>
      </c>
      <c r="B638" s="125">
        <v>633</v>
      </c>
      <c r="D638" s="36" t="s">
        <v>8441</v>
      </c>
      <c r="E638" s="164" t="s">
        <v>8581</v>
      </c>
      <c r="F638" s="165">
        <v>5014</v>
      </c>
      <c r="G638" s="164"/>
      <c r="H638" s="164" t="s">
        <v>8442</v>
      </c>
      <c r="I638" s="164" t="s">
        <v>10247</v>
      </c>
      <c r="J638" s="167"/>
      <c r="K638" s="95"/>
      <c r="L638" s="114"/>
      <c r="M638" s="97" t="s">
        <v>8356</v>
      </c>
    </row>
    <row r="639" spans="1:14" x14ac:dyDescent="0.25">
      <c r="A639" s="38">
        <v>40878</v>
      </c>
      <c r="B639" s="125">
        <v>634</v>
      </c>
      <c r="D639" s="36" t="s">
        <v>2459</v>
      </c>
      <c r="E639" s="164" t="s">
        <v>4358</v>
      </c>
      <c r="F639" s="165">
        <v>5068</v>
      </c>
      <c r="G639" s="164" t="s">
        <v>2460</v>
      </c>
      <c r="H639" s="164" t="s">
        <v>5405</v>
      </c>
      <c r="I639" s="164" t="s">
        <v>8739</v>
      </c>
      <c r="J639" s="167"/>
      <c r="K639" s="95"/>
      <c r="L639" s="114"/>
      <c r="M639" s="97" t="s">
        <v>5064</v>
      </c>
    </row>
    <row r="640" spans="1:14" x14ac:dyDescent="0.25">
      <c r="A640" s="38">
        <v>40878</v>
      </c>
      <c r="B640" s="125">
        <v>635</v>
      </c>
      <c r="D640" s="36" t="s">
        <v>2465</v>
      </c>
      <c r="E640" s="164" t="s">
        <v>2466</v>
      </c>
      <c r="F640" s="165" t="s">
        <v>2777</v>
      </c>
      <c r="G640" s="164" t="s">
        <v>2467</v>
      </c>
      <c r="H640" s="164" t="s">
        <v>2468</v>
      </c>
      <c r="I640" s="164" t="s">
        <v>8739</v>
      </c>
      <c r="J640" s="167"/>
      <c r="K640" s="95"/>
      <c r="L640" s="114">
        <v>41271</v>
      </c>
      <c r="M640" s="97" t="s">
        <v>5064</v>
      </c>
    </row>
    <row r="641" spans="1:13" x14ac:dyDescent="0.25">
      <c r="A641" s="38">
        <v>40878</v>
      </c>
      <c r="B641" s="125">
        <v>636</v>
      </c>
      <c r="D641" s="36" t="s">
        <v>2469</v>
      </c>
      <c r="E641" s="164" t="s">
        <v>8269</v>
      </c>
      <c r="F641" s="165">
        <v>5017</v>
      </c>
      <c r="G641" s="164" t="s">
        <v>2469</v>
      </c>
      <c r="H641" s="164" t="s">
        <v>10009</v>
      </c>
      <c r="I641" s="164" t="s">
        <v>8739</v>
      </c>
      <c r="J641" s="167"/>
      <c r="K641" s="95"/>
      <c r="L641" s="114">
        <v>41271</v>
      </c>
      <c r="M641" s="97" t="s">
        <v>5064</v>
      </c>
    </row>
    <row r="642" spans="1:13" x14ac:dyDescent="0.25">
      <c r="A642" s="38">
        <v>40889</v>
      </c>
      <c r="B642" s="125">
        <v>637</v>
      </c>
      <c r="D642" s="36" t="s">
        <v>9545</v>
      </c>
      <c r="E642" s="36" t="s">
        <v>9546</v>
      </c>
      <c r="F642" s="112">
        <v>5017</v>
      </c>
      <c r="G642" s="36" t="s">
        <v>9547</v>
      </c>
      <c r="H642" s="82" t="s">
        <v>10009</v>
      </c>
      <c r="I642" s="82" t="s">
        <v>10247</v>
      </c>
      <c r="J642" s="38"/>
      <c r="K642" s="95"/>
      <c r="L642" s="114"/>
    </row>
    <row r="643" spans="1:13" x14ac:dyDescent="0.25">
      <c r="A643" s="38">
        <v>40892</v>
      </c>
      <c r="B643" s="125">
        <v>638</v>
      </c>
      <c r="D643" s="36" t="s">
        <v>1630</v>
      </c>
      <c r="E643" s="36" t="s">
        <v>10014</v>
      </c>
      <c r="F643" s="112">
        <v>5017</v>
      </c>
      <c r="G643" s="36" t="s">
        <v>3106</v>
      </c>
      <c r="H643" s="82" t="s">
        <v>10009</v>
      </c>
      <c r="I643" s="82" t="s">
        <v>10247</v>
      </c>
      <c r="J643" s="38"/>
      <c r="K643" s="95"/>
      <c r="L643" s="114"/>
    </row>
    <row r="644" spans="1:13" x14ac:dyDescent="0.25">
      <c r="A644" s="38">
        <v>40896</v>
      </c>
      <c r="B644" s="125">
        <v>639</v>
      </c>
      <c r="D644" s="36" t="s">
        <v>2403</v>
      </c>
      <c r="E644" s="36" t="s">
        <v>4227</v>
      </c>
      <c r="F644" s="112">
        <v>4985</v>
      </c>
      <c r="G644" s="36" t="s">
        <v>4228</v>
      </c>
      <c r="H644" s="82" t="s">
        <v>7501</v>
      </c>
      <c r="I644" s="82" t="s">
        <v>10247</v>
      </c>
      <c r="J644" s="38"/>
      <c r="K644" s="95"/>
      <c r="L644" s="114"/>
    </row>
    <row r="645" spans="1:13" x14ac:dyDescent="0.25">
      <c r="A645" s="38">
        <v>40897</v>
      </c>
      <c r="B645" s="125">
        <v>640</v>
      </c>
      <c r="D645" s="36" t="s">
        <v>5816</v>
      </c>
      <c r="E645" s="36" t="s">
        <v>10014</v>
      </c>
      <c r="F645" s="112">
        <v>5017</v>
      </c>
      <c r="G645" s="36" t="s">
        <v>9279</v>
      </c>
      <c r="H645" s="82" t="s">
        <v>10011</v>
      </c>
      <c r="I645" s="82" t="s">
        <v>8739</v>
      </c>
      <c r="J645" s="38"/>
      <c r="K645" s="95"/>
      <c r="L645" s="114"/>
    </row>
    <row r="646" spans="1:13" x14ac:dyDescent="0.25">
      <c r="A646" s="38">
        <v>40912</v>
      </c>
      <c r="B646" s="125">
        <v>641</v>
      </c>
      <c r="D646" s="36" t="s">
        <v>528</v>
      </c>
      <c r="E646" s="36" t="s">
        <v>3891</v>
      </c>
      <c r="F646" s="112">
        <v>4964</v>
      </c>
      <c r="H646" s="82" t="s">
        <v>7641</v>
      </c>
      <c r="I646" s="82" t="s">
        <v>10247</v>
      </c>
      <c r="J646" s="38"/>
      <c r="K646" s="95"/>
      <c r="L646" s="114"/>
    </row>
    <row r="647" spans="1:13" x14ac:dyDescent="0.25">
      <c r="A647" s="38">
        <v>40913</v>
      </c>
      <c r="B647" s="125">
        <v>642</v>
      </c>
      <c r="D647" s="36" t="s">
        <v>7818</v>
      </c>
      <c r="E647" s="36" t="s">
        <v>8618</v>
      </c>
      <c r="F647" s="112">
        <v>4996</v>
      </c>
      <c r="G647" s="36">
        <v>46</v>
      </c>
      <c r="H647" s="82" t="s">
        <v>10300</v>
      </c>
      <c r="I647" s="82" t="s">
        <v>10247</v>
      </c>
      <c r="J647" s="38"/>
      <c r="K647" s="95"/>
      <c r="L647" s="114"/>
    </row>
    <row r="648" spans="1:13" x14ac:dyDescent="0.25">
      <c r="A648" s="38">
        <v>40918</v>
      </c>
      <c r="B648" s="125">
        <v>643</v>
      </c>
      <c r="D648" s="36" t="s">
        <v>10650</v>
      </c>
      <c r="E648" s="36" t="s">
        <v>10651</v>
      </c>
      <c r="F648" s="112">
        <v>4985</v>
      </c>
      <c r="G648" s="36" t="s">
        <v>10652</v>
      </c>
      <c r="H648" s="164" t="s">
        <v>8888</v>
      </c>
      <c r="J648" s="38"/>
      <c r="K648" s="95"/>
      <c r="L648" s="114"/>
    </row>
    <row r="649" spans="1:13" x14ac:dyDescent="0.25">
      <c r="A649" s="38">
        <v>40920</v>
      </c>
      <c r="B649" s="125">
        <v>644</v>
      </c>
      <c r="D649" s="36" t="s">
        <v>5360</v>
      </c>
      <c r="E649" s="36" t="s">
        <v>10014</v>
      </c>
      <c r="F649" s="112">
        <v>5017</v>
      </c>
      <c r="G649" s="36" t="s">
        <v>156</v>
      </c>
      <c r="H649" s="36" t="s">
        <v>157</v>
      </c>
      <c r="I649" s="82" t="s">
        <v>10247</v>
      </c>
      <c r="J649" s="38"/>
      <c r="K649" s="95"/>
      <c r="L649" s="114"/>
    </row>
    <row r="650" spans="1:13" x14ac:dyDescent="0.25">
      <c r="A650" s="38">
        <v>40936</v>
      </c>
      <c r="B650" s="125">
        <v>646</v>
      </c>
      <c r="D650" s="36" t="s">
        <v>5360</v>
      </c>
      <c r="E650" s="36" t="s">
        <v>10014</v>
      </c>
      <c r="F650" s="112">
        <v>5017</v>
      </c>
      <c r="G650" s="36" t="s">
        <v>2977</v>
      </c>
      <c r="H650" s="36" t="s">
        <v>157</v>
      </c>
      <c r="I650" s="82" t="s">
        <v>8739</v>
      </c>
      <c r="J650" s="38">
        <v>40941</v>
      </c>
      <c r="K650" s="95"/>
      <c r="L650" s="114"/>
    </row>
    <row r="651" spans="1:13" x14ac:dyDescent="0.25">
      <c r="A651" s="38">
        <v>40936</v>
      </c>
      <c r="B651" s="125">
        <v>647</v>
      </c>
      <c r="D651" s="36" t="s">
        <v>2979</v>
      </c>
      <c r="E651" s="164" t="s">
        <v>8618</v>
      </c>
      <c r="F651" s="165">
        <v>4996</v>
      </c>
      <c r="G651" s="164" t="s">
        <v>2978</v>
      </c>
      <c r="H651" s="164" t="s">
        <v>6173</v>
      </c>
      <c r="I651" s="82" t="s">
        <v>8739</v>
      </c>
      <c r="J651" s="38"/>
      <c r="K651" s="95"/>
      <c r="L651" s="114"/>
    </row>
    <row r="652" spans="1:13" x14ac:dyDescent="0.25">
      <c r="A652" s="38">
        <v>40946</v>
      </c>
      <c r="B652" s="125">
        <v>648</v>
      </c>
      <c r="D652" s="36" t="s">
        <v>844</v>
      </c>
      <c r="E652" s="36" t="s">
        <v>8089</v>
      </c>
      <c r="F652" s="112">
        <v>5073</v>
      </c>
      <c r="H652" s="36" t="s">
        <v>6057</v>
      </c>
      <c r="I652" s="82" t="s">
        <v>8739</v>
      </c>
      <c r="J652" s="38">
        <v>40946</v>
      </c>
      <c r="K652" s="95"/>
      <c r="L652" s="114"/>
    </row>
    <row r="653" spans="1:13" x14ac:dyDescent="0.25">
      <c r="A653" s="38">
        <v>40947</v>
      </c>
      <c r="B653" s="125">
        <v>649</v>
      </c>
      <c r="D653" s="36" t="s">
        <v>10488</v>
      </c>
      <c r="E653" s="36" t="s">
        <v>10489</v>
      </c>
      <c r="F653" s="112">
        <v>5111</v>
      </c>
      <c r="G653" s="36" t="s">
        <v>10490</v>
      </c>
      <c r="H653" s="36" t="s">
        <v>10237</v>
      </c>
      <c r="I653" s="82" t="s">
        <v>8739</v>
      </c>
      <c r="J653" s="38"/>
      <c r="K653" s="95"/>
      <c r="L653" s="114"/>
    </row>
    <row r="654" spans="1:13" x14ac:dyDescent="0.25">
      <c r="A654" s="38">
        <v>40952</v>
      </c>
      <c r="B654" s="125">
        <v>650</v>
      </c>
      <c r="D654" s="36" t="s">
        <v>7818</v>
      </c>
      <c r="E654" s="36" t="s">
        <v>8618</v>
      </c>
      <c r="F654" s="112">
        <v>4996</v>
      </c>
      <c r="G654" s="36" t="s">
        <v>1058</v>
      </c>
      <c r="H654" s="164" t="s">
        <v>6173</v>
      </c>
      <c r="I654" s="82" t="s">
        <v>10247</v>
      </c>
      <c r="J654" s="38"/>
      <c r="K654" s="95"/>
      <c r="L654" s="114"/>
    </row>
    <row r="655" spans="1:13" x14ac:dyDescent="0.25">
      <c r="A655" s="38">
        <v>41030</v>
      </c>
      <c r="B655" s="125">
        <v>651</v>
      </c>
      <c r="D655" s="36" t="s">
        <v>5360</v>
      </c>
      <c r="E655" s="36" t="s">
        <v>4391</v>
      </c>
      <c r="F655" s="112">
        <v>4996</v>
      </c>
      <c r="G655" s="36" t="s">
        <v>3866</v>
      </c>
      <c r="H655" s="164" t="s">
        <v>6173</v>
      </c>
      <c r="I655" s="82" t="s">
        <v>10247</v>
      </c>
      <c r="J655" s="38"/>
      <c r="K655" s="95"/>
      <c r="L655" s="114"/>
    </row>
    <row r="656" spans="1:13" x14ac:dyDescent="0.25">
      <c r="A656" s="38">
        <v>40955</v>
      </c>
      <c r="B656" s="125">
        <v>651</v>
      </c>
      <c r="D656" s="36" t="s">
        <v>4388</v>
      </c>
      <c r="E656" s="36" t="s">
        <v>8269</v>
      </c>
      <c r="F656" s="112">
        <v>5017</v>
      </c>
      <c r="G656" s="36" t="s">
        <v>4389</v>
      </c>
      <c r="H656" s="36" t="s">
        <v>10011</v>
      </c>
      <c r="I656" s="82" t="s">
        <v>8739</v>
      </c>
      <c r="J656" s="38"/>
      <c r="K656" s="95"/>
      <c r="L656" s="114"/>
    </row>
    <row r="657" spans="1:12" x14ac:dyDescent="0.25">
      <c r="A657" s="38">
        <v>41036</v>
      </c>
      <c r="B657" s="125">
        <v>652</v>
      </c>
      <c r="D657" s="36" t="s">
        <v>7818</v>
      </c>
      <c r="E657" s="36" t="s">
        <v>7785</v>
      </c>
      <c r="F657" s="112" t="s">
        <v>7786</v>
      </c>
      <c r="G657" s="36">
        <v>3</v>
      </c>
      <c r="H657" s="36" t="s">
        <v>7787</v>
      </c>
      <c r="I657" s="82" t="s">
        <v>10247</v>
      </c>
      <c r="J657" s="38"/>
      <c r="K657" s="95"/>
      <c r="L657" s="114"/>
    </row>
    <row r="658" spans="1:12" x14ac:dyDescent="0.25">
      <c r="A658" s="38">
        <v>40955</v>
      </c>
      <c r="B658" s="125">
        <v>652</v>
      </c>
      <c r="D658" s="36" t="s">
        <v>4390</v>
      </c>
      <c r="E658" s="36" t="s">
        <v>4391</v>
      </c>
      <c r="F658" s="112">
        <v>4996</v>
      </c>
      <c r="G658" s="36" t="s">
        <v>4392</v>
      </c>
      <c r="H658" s="190" t="s">
        <v>6173</v>
      </c>
      <c r="I658" s="82" t="s">
        <v>10247</v>
      </c>
      <c r="J658" s="38"/>
      <c r="K658" s="95"/>
      <c r="L658" s="114"/>
    </row>
    <row r="659" spans="1:12" x14ac:dyDescent="0.25">
      <c r="A659" s="38">
        <v>41037</v>
      </c>
      <c r="B659" s="125">
        <v>653</v>
      </c>
      <c r="D659" s="36" t="s">
        <v>7396</v>
      </c>
      <c r="E659" s="36" t="s">
        <v>7397</v>
      </c>
      <c r="F659" s="112" t="s">
        <v>7398</v>
      </c>
      <c r="G659" s="36" t="s">
        <v>7399</v>
      </c>
      <c r="H659" s="82" t="s">
        <v>7400</v>
      </c>
      <c r="I659" s="82" t="s">
        <v>8739</v>
      </c>
      <c r="J659" s="38"/>
      <c r="K659" s="95"/>
      <c r="L659" s="114"/>
    </row>
    <row r="660" spans="1:12" x14ac:dyDescent="0.25">
      <c r="A660" s="38">
        <v>40956</v>
      </c>
      <c r="B660" s="125">
        <v>653</v>
      </c>
      <c r="E660" s="36" t="s">
        <v>8269</v>
      </c>
      <c r="F660" s="112">
        <v>5017</v>
      </c>
      <c r="G660" s="36">
        <v>57</v>
      </c>
      <c r="H660" s="164" t="s">
        <v>10016</v>
      </c>
      <c r="J660" s="38"/>
      <c r="K660" s="95"/>
      <c r="L660" s="114"/>
    </row>
    <row r="661" spans="1:12" x14ac:dyDescent="0.25">
      <c r="A661" s="38">
        <v>40960</v>
      </c>
      <c r="B661" s="125">
        <v>654</v>
      </c>
      <c r="D661" s="36" t="s">
        <v>9609</v>
      </c>
      <c r="E661" s="36" t="s">
        <v>6014</v>
      </c>
      <c r="F661" s="112" t="s">
        <v>4394</v>
      </c>
      <c r="G661" s="36" t="s">
        <v>8470</v>
      </c>
      <c r="H661" s="36" t="s">
        <v>8469</v>
      </c>
      <c r="I661" s="82" t="s">
        <v>10247</v>
      </c>
      <c r="J661" s="38"/>
      <c r="K661" s="95"/>
      <c r="L661" s="114"/>
    </row>
    <row r="662" spans="1:12" x14ac:dyDescent="0.25">
      <c r="A662" s="38">
        <v>40970</v>
      </c>
      <c r="B662" s="125">
        <v>655</v>
      </c>
      <c r="D662" s="36" t="s">
        <v>9279</v>
      </c>
      <c r="E662" s="36" t="s">
        <v>6170</v>
      </c>
      <c r="F662" s="112" t="s">
        <v>6171</v>
      </c>
      <c r="G662" s="36" t="s">
        <v>514</v>
      </c>
      <c r="H662" s="82" t="s">
        <v>6172</v>
      </c>
      <c r="I662" s="82" t="s">
        <v>8739</v>
      </c>
      <c r="J662" s="38"/>
      <c r="K662" s="95"/>
      <c r="L662" s="114"/>
    </row>
    <row r="663" spans="1:12" x14ac:dyDescent="0.25">
      <c r="A663" s="38">
        <v>40974</v>
      </c>
      <c r="B663" s="125">
        <v>656</v>
      </c>
      <c r="D663" s="36" t="s">
        <v>4390</v>
      </c>
      <c r="E663" s="36" t="s">
        <v>5398</v>
      </c>
      <c r="F663" s="112" t="s">
        <v>4878</v>
      </c>
      <c r="G663" s="36">
        <v>1046.4000000000001</v>
      </c>
      <c r="H663" s="82" t="s">
        <v>10426</v>
      </c>
      <c r="I663" s="82" t="s">
        <v>10247</v>
      </c>
      <c r="J663" s="38"/>
      <c r="K663" s="95"/>
      <c r="L663" s="114"/>
    </row>
    <row r="664" spans="1:12" x14ac:dyDescent="0.25">
      <c r="A664" s="38">
        <v>40995</v>
      </c>
      <c r="B664" s="125">
        <v>657</v>
      </c>
      <c r="D664" s="36" t="s">
        <v>6432</v>
      </c>
      <c r="E664" s="36" t="s">
        <v>6433</v>
      </c>
      <c r="F664" s="112" t="s">
        <v>6435</v>
      </c>
      <c r="G664" s="36" t="s">
        <v>6434</v>
      </c>
      <c r="H664" s="82" t="s">
        <v>6436</v>
      </c>
      <c r="I664" s="82" t="s">
        <v>8739</v>
      </c>
      <c r="J664" s="38"/>
      <c r="K664" s="95"/>
      <c r="L664" s="114"/>
    </row>
    <row r="665" spans="1:12" x14ac:dyDescent="0.25">
      <c r="A665" s="38">
        <v>40996</v>
      </c>
      <c r="B665" s="125">
        <v>685</v>
      </c>
      <c r="D665" s="36" t="s">
        <v>6113</v>
      </c>
      <c r="E665" s="36" t="s">
        <v>689</v>
      </c>
      <c r="F665" s="112">
        <v>5104</v>
      </c>
      <c r="G665" s="36" t="s">
        <v>8743</v>
      </c>
      <c r="I665" s="82" t="s">
        <v>8739</v>
      </c>
      <c r="J665" s="38"/>
      <c r="K665" s="95"/>
      <c r="L665" s="114"/>
    </row>
    <row r="666" spans="1:12" x14ac:dyDescent="0.25">
      <c r="A666" s="38">
        <v>40998</v>
      </c>
      <c r="B666" s="125">
        <v>686</v>
      </c>
      <c r="D666" s="36" t="s">
        <v>6554</v>
      </c>
      <c r="E666" s="36" t="s">
        <v>3415</v>
      </c>
      <c r="F666" s="112">
        <v>5097</v>
      </c>
      <c r="G666" s="36" t="s">
        <v>6554</v>
      </c>
      <c r="H666" s="82" t="s">
        <v>3416</v>
      </c>
      <c r="I666" s="82" t="s">
        <v>8739</v>
      </c>
      <c r="J666" s="38"/>
      <c r="K666" s="95"/>
      <c r="L666" s="114"/>
    </row>
    <row r="667" spans="1:12" x14ac:dyDescent="0.25">
      <c r="A667" s="38">
        <v>41003</v>
      </c>
      <c r="B667" s="125">
        <v>687</v>
      </c>
      <c r="D667" s="36" t="s">
        <v>9451</v>
      </c>
      <c r="E667" s="36" t="s">
        <v>689</v>
      </c>
      <c r="F667" s="112">
        <v>5104</v>
      </c>
      <c r="H667" s="82" t="s">
        <v>803</v>
      </c>
      <c r="I667" s="82" t="s">
        <v>8739</v>
      </c>
      <c r="J667" s="38"/>
      <c r="K667" s="95"/>
      <c r="L667" s="114"/>
    </row>
    <row r="668" spans="1:12" x14ac:dyDescent="0.25">
      <c r="A668" s="38">
        <v>41004</v>
      </c>
      <c r="B668" s="125">
        <v>688</v>
      </c>
      <c r="D668" s="36" t="s">
        <v>9451</v>
      </c>
      <c r="E668" s="36" t="s">
        <v>9771</v>
      </c>
      <c r="F668" s="112">
        <v>5120</v>
      </c>
      <c r="J668" s="38"/>
      <c r="K668" s="95"/>
      <c r="L668" s="114"/>
    </row>
    <row r="669" spans="1:12" x14ac:dyDescent="0.25">
      <c r="A669" s="38">
        <v>41005</v>
      </c>
      <c r="B669" s="125">
        <v>689</v>
      </c>
      <c r="D669" s="36" t="s">
        <v>2444</v>
      </c>
      <c r="E669" s="36" t="s">
        <v>5398</v>
      </c>
      <c r="F669" s="112" t="s">
        <v>4878</v>
      </c>
      <c r="G669" s="36" t="s">
        <v>3611</v>
      </c>
      <c r="H669" s="82" t="s">
        <v>6013</v>
      </c>
      <c r="I669" s="82" t="s">
        <v>10247</v>
      </c>
      <c r="J669" s="38"/>
      <c r="K669" s="95"/>
      <c r="L669" s="114"/>
    </row>
    <row r="670" spans="1:12" x14ac:dyDescent="0.25">
      <c r="A670" s="38">
        <v>41010</v>
      </c>
      <c r="B670" s="125">
        <v>690</v>
      </c>
      <c r="D670" s="36" t="s">
        <v>9609</v>
      </c>
      <c r="E670" s="36" t="s">
        <v>6014</v>
      </c>
      <c r="F670" s="112" t="s">
        <v>4394</v>
      </c>
      <c r="G670" s="36" t="s">
        <v>6015</v>
      </c>
      <c r="H670" s="36" t="s">
        <v>9472</v>
      </c>
      <c r="I670" s="82" t="s">
        <v>8739</v>
      </c>
      <c r="J670" s="38"/>
      <c r="K670" s="95"/>
      <c r="L670" s="114"/>
    </row>
    <row r="671" spans="1:12" x14ac:dyDescent="0.25">
      <c r="A671" s="38">
        <v>41012</v>
      </c>
      <c r="B671" s="125">
        <v>691</v>
      </c>
      <c r="D671" s="36" t="s">
        <v>5232</v>
      </c>
      <c r="E671" s="36" t="s">
        <v>5398</v>
      </c>
      <c r="F671" s="112" t="s">
        <v>4878</v>
      </c>
      <c r="G671" s="36" t="s">
        <v>8760</v>
      </c>
      <c r="H671" s="82" t="s">
        <v>10426</v>
      </c>
      <c r="I671" s="82" t="s">
        <v>10247</v>
      </c>
      <c r="J671" s="38"/>
      <c r="K671" s="95"/>
      <c r="L671" s="114"/>
    </row>
    <row r="672" spans="1:12" x14ac:dyDescent="0.25">
      <c r="A672" s="38">
        <v>41016</v>
      </c>
      <c r="B672" s="125">
        <v>692</v>
      </c>
      <c r="D672" s="36" t="s">
        <v>1328</v>
      </c>
      <c r="E672" s="36" t="s">
        <v>5284</v>
      </c>
      <c r="F672" s="112">
        <v>5104</v>
      </c>
      <c r="H672" s="82" t="s">
        <v>1745</v>
      </c>
      <c r="I672" s="82" t="s">
        <v>10247</v>
      </c>
      <c r="J672" s="38"/>
      <c r="K672" s="95"/>
      <c r="L672" s="114"/>
    </row>
    <row r="673" spans="1:12" x14ac:dyDescent="0.25">
      <c r="A673" s="38">
        <v>41022</v>
      </c>
      <c r="B673" s="125">
        <v>693</v>
      </c>
      <c r="D673" s="36" t="s">
        <v>5233</v>
      </c>
      <c r="E673" s="36" t="s">
        <v>5234</v>
      </c>
      <c r="F673" s="112">
        <v>4996</v>
      </c>
      <c r="G673" s="36" t="s">
        <v>5235</v>
      </c>
      <c r="H673" s="82" t="s">
        <v>5653</v>
      </c>
      <c r="I673" s="82" t="s">
        <v>8739</v>
      </c>
      <c r="J673" s="38"/>
      <c r="K673" s="95"/>
      <c r="L673" s="114"/>
    </row>
    <row r="674" spans="1:12" x14ac:dyDescent="0.25">
      <c r="A674" s="38">
        <v>41039</v>
      </c>
      <c r="B674" s="125">
        <v>700</v>
      </c>
      <c r="D674" s="36" t="s">
        <v>9609</v>
      </c>
      <c r="E674" s="36" t="s">
        <v>6014</v>
      </c>
      <c r="F674" s="112" t="s">
        <v>4394</v>
      </c>
      <c r="G674" s="36" t="s">
        <v>9471</v>
      </c>
      <c r="H674" s="36" t="s">
        <v>9472</v>
      </c>
      <c r="I674" s="82" t="s">
        <v>8739</v>
      </c>
      <c r="J674" s="38"/>
      <c r="K674" s="95"/>
      <c r="L674" s="114"/>
    </row>
    <row r="675" spans="1:12" x14ac:dyDescent="0.25">
      <c r="A675" s="38">
        <v>41039</v>
      </c>
      <c r="B675" s="125">
        <v>701</v>
      </c>
      <c r="D675" s="36" t="s">
        <v>9473</v>
      </c>
      <c r="E675" s="36" t="s">
        <v>9474</v>
      </c>
      <c r="F675" s="112">
        <v>4964</v>
      </c>
      <c r="H675" s="36" t="s">
        <v>9475</v>
      </c>
      <c r="I675" s="82" t="s">
        <v>8739</v>
      </c>
      <c r="J675" s="38"/>
      <c r="K675" s="95"/>
      <c r="L675" s="114"/>
    </row>
    <row r="676" spans="1:12" x14ac:dyDescent="0.25">
      <c r="A676" s="38">
        <v>41044</v>
      </c>
      <c r="B676" s="125">
        <v>702</v>
      </c>
      <c r="D676" s="36" t="s">
        <v>347</v>
      </c>
      <c r="E676" s="36" t="s">
        <v>5177</v>
      </c>
      <c r="F676" s="112" t="s">
        <v>7786</v>
      </c>
      <c r="G676" s="36" t="s">
        <v>5178</v>
      </c>
      <c r="H676" s="36" t="s">
        <v>7787</v>
      </c>
      <c r="I676" s="82" t="s">
        <v>8739</v>
      </c>
      <c r="J676" s="38"/>
      <c r="K676" s="95"/>
      <c r="L676" s="114"/>
    </row>
    <row r="677" spans="1:12" x14ac:dyDescent="0.25">
      <c r="A677" s="38">
        <v>41044</v>
      </c>
      <c r="B677" s="125">
        <v>703</v>
      </c>
      <c r="D677" s="36" t="s">
        <v>2444</v>
      </c>
      <c r="E677" s="36" t="s">
        <v>5398</v>
      </c>
      <c r="F677" s="112" t="s">
        <v>4878</v>
      </c>
      <c r="G677" s="36">
        <v>17</v>
      </c>
      <c r="H677" s="36" t="s">
        <v>5179</v>
      </c>
      <c r="I677" s="82" t="s">
        <v>10247</v>
      </c>
      <c r="J677" s="38"/>
      <c r="K677" s="95"/>
      <c r="L677" s="114"/>
    </row>
    <row r="678" spans="1:12" x14ac:dyDescent="0.25">
      <c r="A678" s="38">
        <v>41046</v>
      </c>
      <c r="B678" s="125">
        <v>704</v>
      </c>
      <c r="D678" s="36" t="s">
        <v>208</v>
      </c>
      <c r="E678" s="36" t="s">
        <v>10148</v>
      </c>
      <c r="F678" s="112" t="s">
        <v>9934</v>
      </c>
      <c r="G678" s="36">
        <v>1</v>
      </c>
      <c r="H678" s="36" t="s">
        <v>10149</v>
      </c>
      <c r="I678" s="82" t="s">
        <v>10247</v>
      </c>
      <c r="J678" s="38"/>
      <c r="K678" s="95"/>
      <c r="L678" s="114"/>
    </row>
    <row r="679" spans="1:12" x14ac:dyDescent="0.25">
      <c r="A679" s="38">
        <v>41051</v>
      </c>
      <c r="B679" s="125">
        <v>705</v>
      </c>
      <c r="D679" s="36" t="s">
        <v>208</v>
      </c>
      <c r="E679" s="36" t="s">
        <v>7683</v>
      </c>
      <c r="F679" s="112" t="s">
        <v>7685</v>
      </c>
      <c r="G679" s="36" t="s">
        <v>208</v>
      </c>
      <c r="H679" s="36" t="s">
        <v>10153</v>
      </c>
      <c r="I679" s="82" t="s">
        <v>8739</v>
      </c>
      <c r="J679" s="38"/>
      <c r="K679" s="95"/>
      <c r="L679" s="114"/>
    </row>
    <row r="680" spans="1:12" x14ac:dyDescent="0.25">
      <c r="A680" s="38">
        <v>41052</v>
      </c>
      <c r="B680" s="125">
        <v>706</v>
      </c>
      <c r="D680" s="36" t="s">
        <v>10154</v>
      </c>
      <c r="E680" s="36" t="s">
        <v>10155</v>
      </c>
      <c r="F680" s="112" t="s">
        <v>8075</v>
      </c>
      <c r="G680" s="36" t="s">
        <v>10156</v>
      </c>
      <c r="H680" s="36" t="s">
        <v>10157</v>
      </c>
      <c r="I680" s="82" t="s">
        <v>8739</v>
      </c>
      <c r="J680" s="38"/>
      <c r="K680" s="95"/>
      <c r="L680" s="114"/>
    </row>
    <row r="681" spans="1:12" x14ac:dyDescent="0.25">
      <c r="A681" s="38">
        <v>41109</v>
      </c>
      <c r="B681" s="125">
        <v>726</v>
      </c>
      <c r="D681" s="36" t="s">
        <v>5674</v>
      </c>
      <c r="E681" s="36" t="s">
        <v>7926</v>
      </c>
      <c r="F681" s="112">
        <v>5110</v>
      </c>
      <c r="H681" s="36" t="s">
        <v>7927</v>
      </c>
      <c r="I681" s="82" t="s">
        <v>8739</v>
      </c>
      <c r="J681" s="38"/>
      <c r="K681" s="95"/>
      <c r="L681" s="114"/>
    </row>
    <row r="682" spans="1:12" x14ac:dyDescent="0.25">
      <c r="A682" s="38">
        <v>41054</v>
      </c>
      <c r="B682" s="125">
        <v>708</v>
      </c>
      <c r="D682" s="36" t="s">
        <v>7928</v>
      </c>
      <c r="E682" s="36" t="s">
        <v>5398</v>
      </c>
      <c r="F682" s="112" t="s">
        <v>4878</v>
      </c>
      <c r="G682" s="36" t="s">
        <v>7929</v>
      </c>
      <c r="H682" s="36" t="s">
        <v>5179</v>
      </c>
      <c r="I682" s="82" t="s">
        <v>10247</v>
      </c>
      <c r="J682" s="38"/>
      <c r="K682" s="95"/>
      <c r="L682" s="114"/>
    </row>
    <row r="683" spans="1:12" x14ac:dyDescent="0.25">
      <c r="A683" s="38">
        <v>41059</v>
      </c>
      <c r="B683" s="125">
        <v>709</v>
      </c>
      <c r="D683" s="36" t="s">
        <v>8377</v>
      </c>
      <c r="E683" s="36" t="s">
        <v>4227</v>
      </c>
      <c r="F683" s="112">
        <v>4985</v>
      </c>
      <c r="G683" s="36" t="s">
        <v>8377</v>
      </c>
      <c r="H683" s="36" t="s">
        <v>223</v>
      </c>
      <c r="I683" s="82" t="s">
        <v>8739</v>
      </c>
      <c r="J683" s="38"/>
      <c r="K683" s="95"/>
      <c r="L683" s="114"/>
    </row>
    <row r="684" spans="1:12" x14ac:dyDescent="0.25">
      <c r="A684" s="38">
        <v>41061</v>
      </c>
      <c r="B684" s="125">
        <v>710</v>
      </c>
      <c r="D684" s="36" t="s">
        <v>9609</v>
      </c>
      <c r="E684" s="36" t="s">
        <v>5915</v>
      </c>
      <c r="F684" s="112" t="s">
        <v>5912</v>
      </c>
      <c r="G684" s="36" t="s">
        <v>5913</v>
      </c>
      <c r="H684" s="36" t="s">
        <v>5914</v>
      </c>
      <c r="I684" s="82" t="s">
        <v>10247</v>
      </c>
      <c r="J684" s="38"/>
      <c r="K684" s="95"/>
      <c r="L684" s="114"/>
    </row>
    <row r="685" spans="1:12" x14ac:dyDescent="0.25">
      <c r="A685" s="38">
        <v>41061</v>
      </c>
      <c r="B685" s="125">
        <v>711</v>
      </c>
      <c r="D685" s="36" t="s">
        <v>7354</v>
      </c>
      <c r="E685" s="36" t="s">
        <v>5916</v>
      </c>
      <c r="F685" s="112" t="s">
        <v>8075</v>
      </c>
      <c r="G685" s="36" t="s">
        <v>5917</v>
      </c>
      <c r="H685" s="36" t="s">
        <v>10157</v>
      </c>
      <c r="I685" s="82" t="s">
        <v>10247</v>
      </c>
      <c r="J685" s="38"/>
      <c r="K685" s="95"/>
      <c r="L685" s="114"/>
    </row>
    <row r="686" spans="1:12" x14ac:dyDescent="0.25">
      <c r="A686" s="38">
        <v>41062</v>
      </c>
      <c r="B686" s="125">
        <v>712</v>
      </c>
      <c r="D686" s="36" t="s">
        <v>9609</v>
      </c>
      <c r="E686" s="36" t="s">
        <v>6014</v>
      </c>
      <c r="F686" s="112" t="s">
        <v>4394</v>
      </c>
      <c r="G686" s="36" t="s">
        <v>6938</v>
      </c>
      <c r="H686" s="36" t="s">
        <v>9472</v>
      </c>
      <c r="I686" s="82" t="s">
        <v>8739</v>
      </c>
      <c r="J686" s="38"/>
      <c r="K686" s="95"/>
      <c r="L686" s="114"/>
    </row>
    <row r="687" spans="1:12" x14ac:dyDescent="0.25">
      <c r="A687" s="38">
        <v>41067</v>
      </c>
      <c r="B687" s="125">
        <v>713</v>
      </c>
      <c r="D687" s="36" t="s">
        <v>9609</v>
      </c>
      <c r="E687" s="36" t="s">
        <v>7280</v>
      </c>
      <c r="F687" s="112" t="s">
        <v>7786</v>
      </c>
      <c r="G687" s="36" t="s">
        <v>7281</v>
      </c>
      <c r="H687" s="36" t="s">
        <v>7787</v>
      </c>
      <c r="I687" s="82" t="s">
        <v>10247</v>
      </c>
      <c r="J687" s="38"/>
      <c r="K687" s="95"/>
      <c r="L687" s="114"/>
    </row>
    <row r="688" spans="1:12" x14ac:dyDescent="0.25">
      <c r="A688" s="38">
        <v>41052</v>
      </c>
      <c r="B688" s="125">
        <v>714</v>
      </c>
      <c r="D688" s="36" t="s">
        <v>3317</v>
      </c>
      <c r="E688" s="36" t="s">
        <v>10155</v>
      </c>
      <c r="F688" s="112" t="s">
        <v>8075</v>
      </c>
      <c r="G688" s="36" t="s">
        <v>10156</v>
      </c>
      <c r="H688" s="36" t="s">
        <v>10157</v>
      </c>
      <c r="I688" s="36" t="s">
        <v>3140</v>
      </c>
      <c r="J688" s="38"/>
      <c r="K688" s="95"/>
      <c r="L688" s="114"/>
    </row>
    <row r="689" spans="1:12" x14ac:dyDescent="0.25">
      <c r="A689" s="38">
        <v>41071</v>
      </c>
      <c r="B689" s="125">
        <v>715</v>
      </c>
      <c r="D689" s="36" t="s">
        <v>5366</v>
      </c>
      <c r="E689" s="36" t="s">
        <v>9933</v>
      </c>
      <c r="F689" s="112" t="s">
        <v>9934</v>
      </c>
      <c r="G689" s="36" t="s">
        <v>5367</v>
      </c>
      <c r="H689" s="36" t="s">
        <v>5368</v>
      </c>
      <c r="I689" s="82" t="s">
        <v>8739</v>
      </c>
      <c r="J689" s="38"/>
      <c r="K689" s="95"/>
      <c r="L689" s="114"/>
    </row>
    <row r="690" spans="1:12" x14ac:dyDescent="0.25">
      <c r="A690" s="38">
        <v>41080</v>
      </c>
      <c r="B690" s="125">
        <v>716</v>
      </c>
      <c r="D690" s="36" t="s">
        <v>9609</v>
      </c>
      <c r="E690" s="36" t="s">
        <v>6014</v>
      </c>
      <c r="F690" s="112" t="s">
        <v>4394</v>
      </c>
      <c r="G690" s="36" t="s">
        <v>6938</v>
      </c>
      <c r="H690" s="36" t="s">
        <v>9472</v>
      </c>
      <c r="I690" s="82" t="s">
        <v>8739</v>
      </c>
      <c r="J690" s="38"/>
      <c r="K690" s="95"/>
      <c r="L690" s="114"/>
    </row>
    <row r="691" spans="1:12" x14ac:dyDescent="0.25">
      <c r="A691" s="38">
        <v>41080</v>
      </c>
      <c r="B691" s="125">
        <v>717</v>
      </c>
      <c r="D691" s="36" t="s">
        <v>10629</v>
      </c>
      <c r="E691" s="36" t="s">
        <v>2108</v>
      </c>
      <c r="F691" s="112">
        <v>5132</v>
      </c>
      <c r="G691" s="36" t="s">
        <v>10630</v>
      </c>
      <c r="H691" s="36" t="s">
        <v>3318</v>
      </c>
      <c r="I691" s="82" t="s">
        <v>8739</v>
      </c>
      <c r="J691" s="38"/>
      <c r="K691" s="95"/>
      <c r="L691" s="114"/>
    </row>
    <row r="692" spans="1:12" x14ac:dyDescent="0.25">
      <c r="A692" s="38">
        <v>41081</v>
      </c>
      <c r="B692" s="125">
        <v>718</v>
      </c>
      <c r="D692" s="36" t="s">
        <v>9322</v>
      </c>
      <c r="E692" s="36" t="s">
        <v>10631</v>
      </c>
      <c r="F692" s="112" t="s">
        <v>10632</v>
      </c>
      <c r="G692" s="36" t="s">
        <v>10633</v>
      </c>
      <c r="H692" s="36" t="s">
        <v>5334</v>
      </c>
      <c r="I692" s="82" t="s">
        <v>10247</v>
      </c>
      <c r="J692" s="38"/>
      <c r="K692" s="95"/>
      <c r="L692" s="114"/>
    </row>
    <row r="693" spans="1:12" x14ac:dyDescent="0.25">
      <c r="A693" s="38">
        <v>41088</v>
      </c>
      <c r="B693" s="125">
        <v>719</v>
      </c>
      <c r="D693" s="36" t="s">
        <v>5598</v>
      </c>
      <c r="E693" s="36" t="s">
        <v>5599</v>
      </c>
      <c r="H693" s="36"/>
      <c r="I693" s="36"/>
      <c r="J693" s="38"/>
      <c r="K693" s="95"/>
      <c r="L693" s="114"/>
    </row>
    <row r="694" spans="1:12" x14ac:dyDescent="0.25">
      <c r="A694" s="38">
        <v>41096</v>
      </c>
      <c r="B694" s="125">
        <v>720</v>
      </c>
      <c r="D694" s="36" t="s">
        <v>9320</v>
      </c>
      <c r="E694" s="36" t="s">
        <v>9933</v>
      </c>
      <c r="F694" s="112" t="s">
        <v>9934</v>
      </c>
      <c r="H694" s="36" t="s">
        <v>9321</v>
      </c>
      <c r="I694" s="82" t="s">
        <v>8739</v>
      </c>
      <c r="J694" s="38"/>
      <c r="K694" s="95"/>
      <c r="L694" s="114"/>
    </row>
    <row r="695" spans="1:12" x14ac:dyDescent="0.25">
      <c r="A695" s="38">
        <v>41100</v>
      </c>
      <c r="B695" s="125">
        <v>721</v>
      </c>
      <c r="D695" s="36" t="s">
        <v>9609</v>
      </c>
      <c r="E695" s="36" t="s">
        <v>6014</v>
      </c>
      <c r="F695" s="112" t="s">
        <v>4394</v>
      </c>
      <c r="G695" s="36" t="s">
        <v>4394</v>
      </c>
      <c r="H695" s="36" t="s">
        <v>9472</v>
      </c>
      <c r="I695" s="82" t="s">
        <v>8739</v>
      </c>
      <c r="J695" s="38"/>
      <c r="K695" s="95"/>
      <c r="L695" s="114"/>
    </row>
    <row r="696" spans="1:12" x14ac:dyDescent="0.25">
      <c r="A696" s="38">
        <v>41101</v>
      </c>
      <c r="B696" s="125">
        <v>722</v>
      </c>
      <c r="D696" s="36" t="s">
        <v>9645</v>
      </c>
      <c r="E696" s="36" t="s">
        <v>9646</v>
      </c>
      <c r="F696" s="112">
        <v>5151</v>
      </c>
      <c r="G696" s="36" t="s">
        <v>7865</v>
      </c>
      <c r="H696" s="36"/>
      <c r="I696" s="82" t="s">
        <v>8739</v>
      </c>
      <c r="J696" s="38"/>
      <c r="K696" s="95"/>
      <c r="L696" s="96"/>
    </row>
    <row r="697" spans="1:12" x14ac:dyDescent="0.25">
      <c r="A697" s="38">
        <v>41102</v>
      </c>
      <c r="B697" s="125">
        <v>723</v>
      </c>
      <c r="D697" s="36" t="s">
        <v>9609</v>
      </c>
      <c r="E697" s="36" t="s">
        <v>6014</v>
      </c>
      <c r="F697" s="112" t="s">
        <v>4394</v>
      </c>
      <c r="G697" s="36" t="s">
        <v>8430</v>
      </c>
      <c r="H697" s="36" t="s">
        <v>9472</v>
      </c>
      <c r="I697" s="82" t="s">
        <v>8739</v>
      </c>
      <c r="J697" s="38" t="s">
        <v>8431</v>
      </c>
      <c r="K697" s="95"/>
      <c r="L697" s="96"/>
    </row>
    <row r="698" spans="1:12" x14ac:dyDescent="0.25">
      <c r="A698" s="38">
        <v>41106</v>
      </c>
      <c r="B698" s="125">
        <v>724</v>
      </c>
      <c r="D698" s="36" t="s">
        <v>5671</v>
      </c>
      <c r="E698" s="36" t="s">
        <v>5672</v>
      </c>
      <c r="F698" s="112">
        <v>5152</v>
      </c>
      <c r="G698" s="36" t="s">
        <v>5671</v>
      </c>
      <c r="H698" s="36" t="s">
        <v>5673</v>
      </c>
      <c r="I698" s="82" t="s">
        <v>8739</v>
      </c>
      <c r="J698" s="38"/>
      <c r="K698" s="95"/>
      <c r="L698" s="96"/>
    </row>
    <row r="699" spans="1:12" x14ac:dyDescent="0.25">
      <c r="A699" s="38">
        <v>41109</v>
      </c>
      <c r="B699" s="125">
        <v>725</v>
      </c>
      <c r="F699" s="112">
        <v>4996</v>
      </c>
      <c r="G699" s="36" t="s">
        <v>9609</v>
      </c>
      <c r="H699" s="276" t="s">
        <v>8620</v>
      </c>
      <c r="I699" s="82" t="s">
        <v>10247</v>
      </c>
      <c r="J699" s="38"/>
      <c r="K699" s="95"/>
      <c r="L699" s="96"/>
    </row>
    <row r="700" spans="1:12" x14ac:dyDescent="0.25">
      <c r="A700" s="38">
        <v>41109</v>
      </c>
      <c r="B700" s="125">
        <v>727</v>
      </c>
      <c r="D700" s="36" t="s">
        <v>475</v>
      </c>
      <c r="E700" s="36" t="s">
        <v>7926</v>
      </c>
      <c r="F700" s="112">
        <v>5110</v>
      </c>
      <c r="G700" s="36" t="s">
        <v>476</v>
      </c>
      <c r="H700" s="36" t="s">
        <v>3699</v>
      </c>
      <c r="I700" s="82" t="s">
        <v>8739</v>
      </c>
      <c r="J700" s="38"/>
      <c r="K700" s="95"/>
      <c r="L700" s="96"/>
    </row>
    <row r="701" spans="1:12" x14ac:dyDescent="0.25">
      <c r="A701" s="38">
        <v>41054</v>
      </c>
      <c r="B701" s="125">
        <v>707</v>
      </c>
      <c r="D701" s="36" t="s">
        <v>7925</v>
      </c>
      <c r="E701" s="36" t="s">
        <v>7926</v>
      </c>
      <c r="F701" s="112">
        <v>5110</v>
      </c>
      <c r="G701" s="36" t="s">
        <v>436</v>
      </c>
      <c r="H701" s="36" t="s">
        <v>7927</v>
      </c>
      <c r="I701" s="82" t="s">
        <v>8739</v>
      </c>
      <c r="J701" s="38"/>
      <c r="K701" s="95"/>
      <c r="L701" s="96"/>
    </row>
    <row r="702" spans="1:12" x14ac:dyDescent="0.25">
      <c r="A702" s="38">
        <v>41109</v>
      </c>
      <c r="B702" s="125">
        <v>728</v>
      </c>
      <c r="D702" s="36" t="s">
        <v>477</v>
      </c>
      <c r="E702" s="36" t="s">
        <v>478</v>
      </c>
      <c r="F702" s="112" t="s">
        <v>4949</v>
      </c>
      <c r="G702" s="36">
        <v>1</v>
      </c>
      <c r="H702" s="36" t="s">
        <v>4950</v>
      </c>
      <c r="I702" s="82" t="s">
        <v>10247</v>
      </c>
      <c r="J702" s="38"/>
      <c r="K702" s="95"/>
      <c r="L702" s="96"/>
    </row>
    <row r="703" spans="1:12" x14ac:dyDescent="0.25">
      <c r="A703" s="38">
        <v>41102</v>
      </c>
      <c r="B703" s="125">
        <v>729</v>
      </c>
      <c r="D703" s="36" t="s">
        <v>8377</v>
      </c>
      <c r="E703" s="36" t="s">
        <v>6014</v>
      </c>
      <c r="H703" s="36" t="s">
        <v>9472</v>
      </c>
      <c r="I703" s="82" t="s">
        <v>8739</v>
      </c>
      <c r="J703" s="38"/>
      <c r="K703" s="95"/>
      <c r="L703" s="96"/>
    </row>
    <row r="704" spans="1:12" x14ac:dyDescent="0.25">
      <c r="A704" s="38">
        <v>41109</v>
      </c>
      <c r="B704" s="125">
        <v>730</v>
      </c>
      <c r="D704" s="36" t="s">
        <v>477</v>
      </c>
      <c r="E704" s="36" t="s">
        <v>478</v>
      </c>
      <c r="F704" s="112" t="s">
        <v>4949</v>
      </c>
      <c r="G704" s="36">
        <v>1</v>
      </c>
      <c r="H704" s="36" t="s">
        <v>195</v>
      </c>
      <c r="I704" s="82" t="s">
        <v>10247</v>
      </c>
      <c r="J704" s="38"/>
      <c r="K704" s="95"/>
      <c r="L704" s="96"/>
    </row>
    <row r="705" spans="1:12" x14ac:dyDescent="0.25">
      <c r="A705" s="38">
        <v>41115</v>
      </c>
      <c r="B705" s="125">
        <v>731</v>
      </c>
      <c r="D705" s="36" t="s">
        <v>3720</v>
      </c>
      <c r="E705" s="36" t="s">
        <v>9619</v>
      </c>
      <c r="F705" s="112" t="s">
        <v>4139</v>
      </c>
      <c r="G705" s="36" t="s">
        <v>3720</v>
      </c>
      <c r="H705" s="36" t="s">
        <v>922</v>
      </c>
      <c r="I705" s="82" t="s">
        <v>8739</v>
      </c>
      <c r="J705" s="38"/>
      <c r="K705" s="95"/>
      <c r="L705" s="96"/>
    </row>
    <row r="706" spans="1:12" x14ac:dyDescent="0.25">
      <c r="A706" s="38">
        <v>41116</v>
      </c>
      <c r="B706" s="125">
        <v>732</v>
      </c>
      <c r="D706" s="36" t="s">
        <v>4948</v>
      </c>
      <c r="E706" s="36" t="s">
        <v>8618</v>
      </c>
      <c r="F706" s="112">
        <v>4996</v>
      </c>
      <c r="G706" s="36" t="s">
        <v>5652</v>
      </c>
      <c r="H706" s="36" t="s">
        <v>5654</v>
      </c>
      <c r="I706" s="82" t="s">
        <v>10247</v>
      </c>
      <c r="J706" s="38"/>
      <c r="K706" s="95"/>
      <c r="L706" s="96"/>
    </row>
    <row r="707" spans="1:12" x14ac:dyDescent="0.25">
      <c r="A707" s="38">
        <v>41116</v>
      </c>
      <c r="B707" s="125">
        <v>733</v>
      </c>
      <c r="D707" s="36" t="s">
        <v>10835</v>
      </c>
      <c r="E707" s="36" t="s">
        <v>1529</v>
      </c>
      <c r="F707" s="112">
        <v>5132</v>
      </c>
      <c r="G707" s="36" t="s">
        <v>1530</v>
      </c>
      <c r="H707" s="36" t="s">
        <v>2513</v>
      </c>
      <c r="I707" s="82" t="s">
        <v>10247</v>
      </c>
      <c r="J707" s="38"/>
      <c r="K707" s="95"/>
      <c r="L707" s="96"/>
    </row>
    <row r="708" spans="1:12" x14ac:dyDescent="0.25">
      <c r="A708" s="38">
        <v>41120</v>
      </c>
      <c r="B708" s="125">
        <v>734</v>
      </c>
      <c r="D708" s="36" t="s">
        <v>7056</v>
      </c>
      <c r="E708" s="36" t="s">
        <v>7057</v>
      </c>
      <c r="G708" s="36" t="s">
        <v>7056</v>
      </c>
      <c r="H708" s="36" t="s">
        <v>7058</v>
      </c>
      <c r="I708" s="82" t="s">
        <v>8739</v>
      </c>
      <c r="J708" s="38"/>
      <c r="K708" s="95"/>
      <c r="L708" s="96"/>
    </row>
    <row r="709" spans="1:12" x14ac:dyDescent="0.25">
      <c r="A709" s="38">
        <v>41120</v>
      </c>
      <c r="B709" s="125">
        <v>735</v>
      </c>
      <c r="D709" s="36" t="s">
        <v>208</v>
      </c>
      <c r="E709" s="36" t="s">
        <v>5177</v>
      </c>
      <c r="F709" s="112" t="s">
        <v>7786</v>
      </c>
      <c r="G709" s="36" t="s">
        <v>7059</v>
      </c>
      <c r="H709" s="36" t="s">
        <v>7060</v>
      </c>
      <c r="I709" s="82" t="s">
        <v>10247</v>
      </c>
      <c r="J709" s="38"/>
      <c r="K709" s="95"/>
      <c r="L709" s="96"/>
    </row>
    <row r="710" spans="1:12" x14ac:dyDescent="0.25">
      <c r="A710" s="38">
        <v>41120</v>
      </c>
      <c r="B710" s="125">
        <v>736</v>
      </c>
      <c r="D710" s="36" t="s">
        <v>6344</v>
      </c>
      <c r="E710" s="36" t="s">
        <v>6345</v>
      </c>
      <c r="F710" s="112">
        <v>5132</v>
      </c>
      <c r="G710" s="36" t="s">
        <v>6346</v>
      </c>
      <c r="H710" s="268" t="s">
        <v>4377</v>
      </c>
      <c r="I710" s="82" t="s">
        <v>8739</v>
      </c>
      <c r="J710" s="38"/>
      <c r="K710" s="95"/>
      <c r="L710" s="96"/>
    </row>
    <row r="711" spans="1:12" x14ac:dyDescent="0.25">
      <c r="A711" s="38">
        <v>41121</v>
      </c>
      <c r="B711" s="125">
        <v>737</v>
      </c>
      <c r="D711" s="36" t="s">
        <v>9609</v>
      </c>
      <c r="E711" s="36" t="s">
        <v>1529</v>
      </c>
      <c r="F711" s="112">
        <v>5132</v>
      </c>
      <c r="G711" s="36" t="s">
        <v>5215</v>
      </c>
      <c r="H711" s="36" t="s">
        <v>5216</v>
      </c>
      <c r="I711" s="82" t="s">
        <v>10247</v>
      </c>
      <c r="J711" s="38"/>
      <c r="K711" s="95"/>
      <c r="L711" s="96"/>
    </row>
    <row r="712" spans="1:12" x14ac:dyDescent="0.25">
      <c r="A712" s="38">
        <v>41121</v>
      </c>
      <c r="B712" s="125">
        <v>738</v>
      </c>
      <c r="D712" s="36" t="s">
        <v>9609</v>
      </c>
      <c r="E712" s="36" t="s">
        <v>1529</v>
      </c>
      <c r="F712" s="112">
        <v>5132</v>
      </c>
      <c r="G712" s="36" t="s">
        <v>5217</v>
      </c>
      <c r="H712" s="36" t="s">
        <v>5218</v>
      </c>
      <c r="I712" s="82" t="s">
        <v>10247</v>
      </c>
      <c r="J712" s="38"/>
      <c r="K712" s="95"/>
      <c r="L712" s="96"/>
    </row>
    <row r="713" spans="1:12" x14ac:dyDescent="0.25">
      <c r="A713" s="38">
        <v>41121</v>
      </c>
      <c r="B713" s="125">
        <v>739</v>
      </c>
      <c r="D713" s="36" t="s">
        <v>2444</v>
      </c>
      <c r="E713" s="36" t="s">
        <v>478</v>
      </c>
      <c r="F713" s="112" t="s">
        <v>4949</v>
      </c>
      <c r="G713" s="36" t="s">
        <v>339</v>
      </c>
      <c r="H713" s="36" t="s">
        <v>340</v>
      </c>
      <c r="I713" s="82" t="s">
        <v>10247</v>
      </c>
      <c r="J713" s="38"/>
      <c r="K713" s="95"/>
      <c r="L713" s="96"/>
    </row>
    <row r="714" spans="1:12" x14ac:dyDescent="0.25">
      <c r="A714" s="38">
        <v>41123</v>
      </c>
      <c r="B714" s="125">
        <v>740</v>
      </c>
      <c r="D714" s="36" t="s">
        <v>4215</v>
      </c>
      <c r="E714" s="36" t="s">
        <v>4216</v>
      </c>
      <c r="F714" s="112">
        <v>5132</v>
      </c>
      <c r="G714" s="36" t="s">
        <v>4217</v>
      </c>
      <c r="H714" s="36" t="s">
        <v>4218</v>
      </c>
      <c r="I714" s="82" t="s">
        <v>10247</v>
      </c>
      <c r="J714" s="38"/>
      <c r="K714" s="95"/>
      <c r="L714" s="96"/>
    </row>
    <row r="715" spans="1:12" x14ac:dyDescent="0.25">
      <c r="A715" s="38">
        <v>41129</v>
      </c>
      <c r="B715" s="125">
        <v>741</v>
      </c>
      <c r="D715" s="36" t="s">
        <v>9609</v>
      </c>
      <c r="E715" s="36" t="s">
        <v>7926</v>
      </c>
      <c r="F715" s="112">
        <v>5110</v>
      </c>
      <c r="G715" s="36">
        <v>41</v>
      </c>
      <c r="H715" s="36" t="s">
        <v>2150</v>
      </c>
      <c r="I715" s="82" t="s">
        <v>10247</v>
      </c>
      <c r="J715" s="38"/>
      <c r="K715" s="95"/>
      <c r="L715" s="96"/>
    </row>
    <row r="716" spans="1:12" x14ac:dyDescent="0.25">
      <c r="A716" s="38">
        <v>41129</v>
      </c>
      <c r="B716" s="125">
        <v>742</v>
      </c>
      <c r="D716" s="36" t="s">
        <v>9609</v>
      </c>
      <c r="E716" s="36" t="s">
        <v>6014</v>
      </c>
      <c r="F716" s="112" t="s">
        <v>4394</v>
      </c>
      <c r="G716" s="36" t="s">
        <v>8471</v>
      </c>
      <c r="H716" s="36" t="s">
        <v>9472</v>
      </c>
      <c r="I716" s="82" t="s">
        <v>10247</v>
      </c>
      <c r="J716" s="38" t="s">
        <v>8431</v>
      </c>
      <c r="K716" s="95"/>
      <c r="L716" s="96"/>
    </row>
    <row r="717" spans="1:12" x14ac:dyDescent="0.25">
      <c r="A717" s="38">
        <v>41129</v>
      </c>
      <c r="B717" s="125">
        <v>743</v>
      </c>
      <c r="D717" s="36" t="s">
        <v>9609</v>
      </c>
      <c r="E717" s="36" t="s">
        <v>6014</v>
      </c>
      <c r="F717" s="112" t="s">
        <v>4394</v>
      </c>
      <c r="G717" s="36" t="s">
        <v>8472</v>
      </c>
      <c r="H717" s="36" t="s">
        <v>8469</v>
      </c>
      <c r="I717" s="82" t="s">
        <v>10247</v>
      </c>
      <c r="J717" s="38"/>
      <c r="K717" s="95"/>
      <c r="L717" s="96"/>
    </row>
    <row r="718" spans="1:12" x14ac:dyDescent="0.25">
      <c r="A718" s="38">
        <v>41129</v>
      </c>
      <c r="B718" s="125">
        <v>744</v>
      </c>
      <c r="D718" s="36" t="s">
        <v>9609</v>
      </c>
      <c r="E718" s="36" t="s">
        <v>6014</v>
      </c>
      <c r="F718" s="112" t="s">
        <v>4394</v>
      </c>
      <c r="G718" s="36" t="s">
        <v>8474</v>
      </c>
      <c r="H718" s="36" t="s">
        <v>9472</v>
      </c>
      <c r="I718" s="82" t="s">
        <v>10247</v>
      </c>
      <c r="J718" s="38"/>
      <c r="K718" s="95"/>
      <c r="L718" s="96"/>
    </row>
    <row r="719" spans="1:12" x14ac:dyDescent="0.25">
      <c r="A719" s="38">
        <v>41129</v>
      </c>
      <c r="B719" s="125">
        <v>745</v>
      </c>
      <c r="D719" s="36" t="s">
        <v>9609</v>
      </c>
      <c r="E719" s="36" t="s">
        <v>6014</v>
      </c>
      <c r="F719" s="112" t="s">
        <v>4394</v>
      </c>
      <c r="G719" s="36" t="s">
        <v>8473</v>
      </c>
      <c r="H719" s="36" t="s">
        <v>9472</v>
      </c>
      <c r="I719" s="82" t="s">
        <v>10247</v>
      </c>
      <c r="J719" s="38"/>
      <c r="K719" s="95"/>
      <c r="L719" s="96"/>
    </row>
    <row r="720" spans="1:12" x14ac:dyDescent="0.25">
      <c r="A720" s="38">
        <v>41129</v>
      </c>
      <c r="B720" s="125">
        <v>746</v>
      </c>
      <c r="D720" s="36" t="s">
        <v>2151</v>
      </c>
      <c r="E720" s="36" t="s">
        <v>5234</v>
      </c>
      <c r="F720" s="112">
        <v>4996</v>
      </c>
      <c r="G720" s="36" t="s">
        <v>9609</v>
      </c>
      <c r="H720" s="276" t="s">
        <v>8620</v>
      </c>
      <c r="I720" s="82" t="s">
        <v>8739</v>
      </c>
      <c r="J720" s="38"/>
      <c r="K720" s="95"/>
      <c r="L720" s="96"/>
    </row>
    <row r="721" spans="1:12" x14ac:dyDescent="0.25">
      <c r="A721" s="38">
        <v>41134</v>
      </c>
      <c r="B721" s="125">
        <v>747</v>
      </c>
      <c r="D721" s="36" t="s">
        <v>5360</v>
      </c>
      <c r="E721" s="36" t="s">
        <v>1529</v>
      </c>
      <c r="F721" s="112">
        <v>5132</v>
      </c>
      <c r="G721" s="36">
        <v>92</v>
      </c>
      <c r="H721" s="36" t="s">
        <v>8240</v>
      </c>
      <c r="I721" s="82" t="s">
        <v>10247</v>
      </c>
      <c r="J721" s="38"/>
      <c r="K721" s="95"/>
      <c r="L721" s="96"/>
    </row>
    <row r="722" spans="1:12" x14ac:dyDescent="0.25">
      <c r="A722" s="38">
        <v>41134</v>
      </c>
      <c r="B722" s="125">
        <v>748</v>
      </c>
      <c r="D722" s="36" t="s">
        <v>2444</v>
      </c>
      <c r="E722" s="36" t="s">
        <v>1529</v>
      </c>
      <c r="F722" s="112">
        <v>5132</v>
      </c>
      <c r="G722" s="36" t="s">
        <v>8241</v>
      </c>
      <c r="H722" s="36" t="s">
        <v>8242</v>
      </c>
      <c r="I722" s="82" t="s">
        <v>10247</v>
      </c>
      <c r="J722" s="38"/>
      <c r="K722" s="95"/>
      <c r="L722" s="96"/>
    </row>
    <row r="723" spans="1:12" x14ac:dyDescent="0.25">
      <c r="A723" s="38">
        <v>41134</v>
      </c>
      <c r="B723" s="125">
        <v>749</v>
      </c>
      <c r="D723" s="36" t="s">
        <v>5484</v>
      </c>
      <c r="E723" s="36" t="s">
        <v>5485</v>
      </c>
      <c r="F723" s="112" t="s">
        <v>5486</v>
      </c>
      <c r="G723" s="36" t="s">
        <v>5487</v>
      </c>
      <c r="H723" s="36"/>
      <c r="I723" s="82" t="s">
        <v>8739</v>
      </c>
      <c r="J723" s="38"/>
      <c r="K723" s="95"/>
      <c r="L723" s="96"/>
    </row>
    <row r="724" spans="1:12" x14ac:dyDescent="0.25">
      <c r="B724" s="125">
        <v>750</v>
      </c>
      <c r="D724" s="36" t="s">
        <v>208</v>
      </c>
      <c r="E724" s="36" t="s">
        <v>9619</v>
      </c>
      <c r="F724" s="112" t="s">
        <v>4139</v>
      </c>
      <c r="G724" s="36" t="s">
        <v>3720</v>
      </c>
      <c r="H724" s="36" t="s">
        <v>922</v>
      </c>
      <c r="I724" s="82" t="s">
        <v>10247</v>
      </c>
      <c r="J724" s="38"/>
      <c r="K724" s="95"/>
      <c r="L724" s="96"/>
    </row>
    <row r="725" spans="1:12" x14ac:dyDescent="0.25">
      <c r="A725" s="38">
        <v>41136</v>
      </c>
      <c r="B725" s="125">
        <v>751</v>
      </c>
      <c r="D725" s="36" t="s">
        <v>7818</v>
      </c>
      <c r="E725" s="36" t="s">
        <v>1529</v>
      </c>
      <c r="F725" s="112">
        <v>5132</v>
      </c>
      <c r="G725" s="36" t="s">
        <v>6854</v>
      </c>
      <c r="H725" s="36" t="s">
        <v>4218</v>
      </c>
      <c r="I725" s="82" t="s">
        <v>10247</v>
      </c>
      <c r="J725" s="38"/>
      <c r="K725" s="95"/>
      <c r="L725" s="96"/>
    </row>
    <row r="726" spans="1:12" x14ac:dyDescent="0.25">
      <c r="A726" s="38">
        <v>41138</v>
      </c>
      <c r="B726" s="125">
        <v>752</v>
      </c>
      <c r="D726" s="36" t="s">
        <v>10211</v>
      </c>
      <c r="E726" s="36" t="s">
        <v>10209</v>
      </c>
      <c r="F726" s="112">
        <v>5155</v>
      </c>
      <c r="G726" s="36" t="s">
        <v>10210</v>
      </c>
      <c r="H726" s="36" t="s">
        <v>10208</v>
      </c>
      <c r="I726" s="82" t="s">
        <v>10247</v>
      </c>
      <c r="J726" s="38"/>
      <c r="K726" s="95"/>
      <c r="L726" s="96"/>
    </row>
    <row r="727" spans="1:12" x14ac:dyDescent="0.25">
      <c r="A727" s="38">
        <v>41143</v>
      </c>
      <c r="B727" s="125">
        <v>753</v>
      </c>
      <c r="D727" s="36" t="s">
        <v>7637</v>
      </c>
      <c r="E727" s="36" t="s">
        <v>7638</v>
      </c>
      <c r="F727" s="112" t="s">
        <v>7639</v>
      </c>
      <c r="G727" s="36" t="s">
        <v>7637</v>
      </c>
      <c r="H727" s="36" t="s">
        <v>7060</v>
      </c>
      <c r="I727" s="82" t="s">
        <v>10247</v>
      </c>
      <c r="J727" s="38"/>
      <c r="K727" s="95"/>
      <c r="L727" s="96"/>
    </row>
    <row r="728" spans="1:12" x14ac:dyDescent="0.25">
      <c r="A728" s="38">
        <v>41143</v>
      </c>
      <c r="B728" s="125">
        <v>754</v>
      </c>
      <c r="D728" s="36" t="s">
        <v>9609</v>
      </c>
      <c r="E728" s="36" t="s">
        <v>6014</v>
      </c>
      <c r="F728" s="112" t="s">
        <v>4394</v>
      </c>
      <c r="G728" s="36" t="s">
        <v>8475</v>
      </c>
      <c r="H728" s="36" t="s">
        <v>9472</v>
      </c>
      <c r="I728" s="82" t="s">
        <v>10247</v>
      </c>
      <c r="J728" s="38" t="s">
        <v>8431</v>
      </c>
      <c r="K728" s="95"/>
      <c r="L728" s="96"/>
    </row>
    <row r="729" spans="1:12" x14ac:dyDescent="0.25">
      <c r="A729" s="38">
        <v>41144</v>
      </c>
      <c r="B729" s="125">
        <v>755</v>
      </c>
      <c r="D729" s="36" t="s">
        <v>913</v>
      </c>
      <c r="E729" s="36" t="s">
        <v>914</v>
      </c>
      <c r="F729" s="112" t="s">
        <v>915</v>
      </c>
      <c r="G729" s="36" t="s">
        <v>914</v>
      </c>
      <c r="H729" s="36" t="s">
        <v>916</v>
      </c>
      <c r="I729" s="82" t="s">
        <v>10247</v>
      </c>
      <c r="J729" s="38"/>
      <c r="K729" s="95"/>
      <c r="L729" s="96"/>
    </row>
    <row r="730" spans="1:12" x14ac:dyDescent="0.25">
      <c r="A730" s="38">
        <v>41145</v>
      </c>
      <c r="B730" s="125">
        <v>756</v>
      </c>
      <c r="D730" s="36" t="s">
        <v>5678</v>
      </c>
      <c r="E730" s="36" t="s">
        <v>1529</v>
      </c>
      <c r="F730" s="112">
        <v>5132</v>
      </c>
      <c r="G730" s="36" t="s">
        <v>6854</v>
      </c>
      <c r="H730" s="36" t="s">
        <v>4218</v>
      </c>
      <c r="I730" s="82" t="s">
        <v>10247</v>
      </c>
      <c r="J730" s="38"/>
      <c r="K730" s="95"/>
      <c r="L730" s="96"/>
    </row>
    <row r="731" spans="1:12" x14ac:dyDescent="0.25">
      <c r="A731" s="38">
        <v>41148</v>
      </c>
      <c r="B731" s="125">
        <v>757</v>
      </c>
      <c r="D731" s="36" t="s">
        <v>7818</v>
      </c>
      <c r="E731" s="36" t="s">
        <v>1529</v>
      </c>
      <c r="F731" s="112">
        <v>5132</v>
      </c>
      <c r="G731" s="36" t="s">
        <v>1917</v>
      </c>
      <c r="H731" s="36" t="s">
        <v>1918</v>
      </c>
      <c r="I731" s="82" t="s">
        <v>10247</v>
      </c>
      <c r="J731" s="38"/>
      <c r="K731" s="95"/>
      <c r="L731" s="96"/>
    </row>
    <row r="732" spans="1:12" x14ac:dyDescent="0.25">
      <c r="A732" s="38">
        <v>41152</v>
      </c>
      <c r="B732" s="125">
        <v>758</v>
      </c>
      <c r="D732" s="36" t="s">
        <v>6554</v>
      </c>
      <c r="E732" s="36" t="s">
        <v>9870</v>
      </c>
      <c r="F732" s="112">
        <v>5164</v>
      </c>
      <c r="G732" s="36" t="s">
        <v>6554</v>
      </c>
      <c r="H732" s="36" t="s">
        <v>5313</v>
      </c>
      <c r="I732" s="82" t="s">
        <v>8739</v>
      </c>
      <c r="J732" s="38"/>
      <c r="K732" s="95"/>
      <c r="L732" s="96"/>
    </row>
    <row r="733" spans="1:12" x14ac:dyDescent="0.25">
      <c r="A733" s="38">
        <v>41157</v>
      </c>
      <c r="B733" s="125">
        <v>759</v>
      </c>
      <c r="D733" s="36" t="s">
        <v>3543</v>
      </c>
      <c r="E733" s="36" t="s">
        <v>3544</v>
      </c>
      <c r="F733" s="112" t="s">
        <v>4139</v>
      </c>
      <c r="G733" s="36" t="s">
        <v>3545</v>
      </c>
      <c r="H733" s="36" t="s">
        <v>922</v>
      </c>
      <c r="I733" s="36"/>
      <c r="J733" s="38"/>
      <c r="K733" s="95"/>
      <c r="L733" s="96"/>
    </row>
    <row r="734" spans="1:12" x14ac:dyDescent="0.25">
      <c r="A734" s="38">
        <v>41163</v>
      </c>
      <c r="B734" s="125">
        <v>760</v>
      </c>
      <c r="D734" s="36" t="s">
        <v>5360</v>
      </c>
      <c r="E734" s="36" t="s">
        <v>10705</v>
      </c>
      <c r="F734" s="112" t="s">
        <v>10706</v>
      </c>
      <c r="G734" s="36" t="s">
        <v>339</v>
      </c>
      <c r="H734" s="36" t="s">
        <v>10707</v>
      </c>
      <c r="I734" s="82" t="s">
        <v>10247</v>
      </c>
      <c r="J734" s="38"/>
      <c r="K734" s="95"/>
      <c r="L734" s="96"/>
    </row>
    <row r="735" spans="1:12" x14ac:dyDescent="0.25">
      <c r="A735" s="38">
        <v>41164</v>
      </c>
      <c r="B735" s="125">
        <v>761</v>
      </c>
      <c r="D735" s="36" t="s">
        <v>3941</v>
      </c>
      <c r="E735" s="36" t="s">
        <v>9870</v>
      </c>
      <c r="F735" s="112">
        <v>5164</v>
      </c>
      <c r="G735" s="36" t="s">
        <v>3941</v>
      </c>
      <c r="H735" s="36" t="s">
        <v>3942</v>
      </c>
      <c r="I735" s="82" t="s">
        <v>8739</v>
      </c>
      <c r="J735" s="38" t="s">
        <v>3943</v>
      </c>
      <c r="K735" s="95"/>
      <c r="L735" s="96"/>
    </row>
    <row r="736" spans="1:12" x14ac:dyDescent="0.25">
      <c r="A736" s="38">
        <v>41164</v>
      </c>
      <c r="B736" s="125">
        <v>762</v>
      </c>
      <c r="D736" s="36" t="s">
        <v>7818</v>
      </c>
      <c r="E736" s="36" t="s">
        <v>10209</v>
      </c>
      <c r="F736" s="112" t="s">
        <v>3944</v>
      </c>
      <c r="G736" s="36" t="s">
        <v>7818</v>
      </c>
      <c r="H736" s="36" t="s">
        <v>3945</v>
      </c>
      <c r="I736" s="82" t="s">
        <v>10247</v>
      </c>
      <c r="J736" s="38"/>
      <c r="K736" s="95"/>
      <c r="L736" s="96"/>
    </row>
    <row r="737" spans="1:12" x14ac:dyDescent="0.25">
      <c r="A737" s="38">
        <v>41165</v>
      </c>
      <c r="B737" s="125">
        <v>763</v>
      </c>
      <c r="D737" s="36" t="s">
        <v>4818</v>
      </c>
      <c r="E737" s="36" t="s">
        <v>8692</v>
      </c>
      <c r="F737" s="112" t="s">
        <v>8693</v>
      </c>
      <c r="G737" s="36" t="s">
        <v>8694</v>
      </c>
      <c r="H737" s="36" t="s">
        <v>8695</v>
      </c>
      <c r="I737" s="82" t="s">
        <v>10247</v>
      </c>
      <c r="J737" s="38"/>
      <c r="K737" s="95"/>
      <c r="L737" s="96"/>
    </row>
    <row r="738" spans="1:12" x14ac:dyDescent="0.25">
      <c r="A738" s="38">
        <v>41166</v>
      </c>
      <c r="B738" s="125">
        <v>764</v>
      </c>
      <c r="E738" s="36" t="s">
        <v>3544</v>
      </c>
      <c r="F738" s="112" t="s">
        <v>4139</v>
      </c>
      <c r="G738" s="36" t="s">
        <v>3545</v>
      </c>
      <c r="H738" s="36" t="s">
        <v>922</v>
      </c>
      <c r="I738" s="82" t="s">
        <v>8739</v>
      </c>
      <c r="J738" s="38"/>
      <c r="K738" s="95"/>
      <c r="L738" s="96"/>
    </row>
    <row r="739" spans="1:12" x14ac:dyDescent="0.25">
      <c r="A739" s="38">
        <v>41170</v>
      </c>
      <c r="B739" s="125">
        <v>765</v>
      </c>
      <c r="D739" s="36" t="s">
        <v>7818</v>
      </c>
      <c r="E739" s="36" t="s">
        <v>1260</v>
      </c>
      <c r="F739" s="112">
        <v>5155</v>
      </c>
      <c r="G739" s="36">
        <v>2</v>
      </c>
      <c r="H739" s="36" t="s">
        <v>3945</v>
      </c>
      <c r="I739" s="36"/>
      <c r="J739" s="38"/>
      <c r="K739" s="95"/>
      <c r="L739" s="96"/>
    </row>
    <row r="740" spans="1:12" x14ac:dyDescent="0.25">
      <c r="A740" s="38">
        <v>41171</v>
      </c>
      <c r="B740" s="125">
        <v>766</v>
      </c>
      <c r="D740" s="36" t="s">
        <v>4818</v>
      </c>
      <c r="E740" s="36" t="s">
        <v>1261</v>
      </c>
      <c r="F740" s="112">
        <v>5089</v>
      </c>
      <c r="G740" s="36" t="s">
        <v>1262</v>
      </c>
      <c r="H740" s="36" t="s">
        <v>1263</v>
      </c>
      <c r="I740" s="82" t="s">
        <v>10247</v>
      </c>
      <c r="J740" s="38"/>
      <c r="K740" s="95"/>
      <c r="L740" s="96"/>
    </row>
    <row r="741" spans="1:12" x14ac:dyDescent="0.25">
      <c r="A741" s="38">
        <v>41171</v>
      </c>
      <c r="B741" s="125">
        <v>767</v>
      </c>
      <c r="D741" s="36" t="s">
        <v>7818</v>
      </c>
      <c r="E741" s="36" t="s">
        <v>1260</v>
      </c>
      <c r="F741" s="112">
        <v>5155</v>
      </c>
      <c r="G741" s="36">
        <v>1</v>
      </c>
      <c r="H741" s="36" t="s">
        <v>1264</v>
      </c>
      <c r="I741" s="82" t="s">
        <v>10247</v>
      </c>
      <c r="J741" s="38"/>
      <c r="K741" s="95"/>
      <c r="L741" s="96"/>
    </row>
    <row r="742" spans="1:12" x14ac:dyDescent="0.25">
      <c r="A742" s="38">
        <v>41171</v>
      </c>
      <c r="B742" s="125">
        <v>768</v>
      </c>
      <c r="D742" s="36" t="s">
        <v>7818</v>
      </c>
      <c r="E742" s="36" t="s">
        <v>1265</v>
      </c>
      <c r="F742" s="112" t="s">
        <v>1266</v>
      </c>
      <c r="G742" s="36">
        <v>40910</v>
      </c>
      <c r="H742" s="36" t="s">
        <v>1267</v>
      </c>
      <c r="I742" s="82" t="s">
        <v>10247</v>
      </c>
      <c r="J742" s="38"/>
      <c r="K742" s="95"/>
      <c r="L742" s="96"/>
    </row>
    <row r="743" spans="1:12" x14ac:dyDescent="0.25">
      <c r="A743" s="38">
        <v>41172</v>
      </c>
      <c r="B743" s="125">
        <v>769</v>
      </c>
      <c r="D743" s="36" t="s">
        <v>7818</v>
      </c>
      <c r="E743" s="36" t="s">
        <v>9653</v>
      </c>
      <c r="F743" s="112">
        <v>5155</v>
      </c>
      <c r="H743" s="36"/>
      <c r="I743" s="82" t="s">
        <v>10247</v>
      </c>
      <c r="J743" s="38"/>
      <c r="K743" s="95"/>
      <c r="L743" s="96"/>
    </row>
    <row r="744" spans="1:12" x14ac:dyDescent="0.25">
      <c r="A744" s="38">
        <v>41172</v>
      </c>
      <c r="B744" s="125">
        <v>770</v>
      </c>
      <c r="D744" s="36" t="s">
        <v>9654</v>
      </c>
      <c r="E744" s="36" t="s">
        <v>9655</v>
      </c>
      <c r="F744" s="112">
        <v>5185</v>
      </c>
      <c r="G744" s="36" t="s">
        <v>9656</v>
      </c>
      <c r="H744" s="36" t="s">
        <v>9657</v>
      </c>
      <c r="I744" s="82" t="s">
        <v>10247</v>
      </c>
      <c r="J744" s="38"/>
      <c r="K744" s="95"/>
      <c r="L744" s="96"/>
    </row>
    <row r="745" spans="1:12" x14ac:dyDescent="0.25">
      <c r="A745" s="38">
        <v>41173</v>
      </c>
      <c r="B745" s="125">
        <v>771</v>
      </c>
      <c r="D745" s="36" t="s">
        <v>7818</v>
      </c>
      <c r="E745" s="36" t="s">
        <v>6677</v>
      </c>
      <c r="F745" s="112">
        <v>5191</v>
      </c>
      <c r="G745" s="36">
        <v>1</v>
      </c>
      <c r="H745" s="36" t="s">
        <v>10775</v>
      </c>
      <c r="I745" s="82" t="s">
        <v>10247</v>
      </c>
      <c r="J745" s="38"/>
      <c r="K745" s="95"/>
      <c r="L745" s="96"/>
    </row>
    <row r="746" spans="1:12" x14ac:dyDescent="0.25">
      <c r="A746" s="38">
        <v>41177</v>
      </c>
      <c r="B746" s="125">
        <v>772</v>
      </c>
      <c r="D746" s="36" t="s">
        <v>10458</v>
      </c>
      <c r="E746" s="36" t="s">
        <v>10459</v>
      </c>
      <c r="F746" s="112">
        <v>5084</v>
      </c>
      <c r="H746" s="36" t="s">
        <v>10300</v>
      </c>
      <c r="I746" s="82" t="s">
        <v>10247</v>
      </c>
      <c r="J746" s="38"/>
      <c r="K746" s="95"/>
      <c r="L746" s="96"/>
    </row>
    <row r="747" spans="1:12" x14ac:dyDescent="0.25">
      <c r="A747" s="38">
        <v>41179</v>
      </c>
      <c r="B747" s="125">
        <v>773</v>
      </c>
      <c r="D747" s="36" t="s">
        <v>8301</v>
      </c>
      <c r="E747" s="36" t="s">
        <v>8302</v>
      </c>
      <c r="F747" s="112" t="s">
        <v>5486</v>
      </c>
      <c r="G747" s="36" t="s">
        <v>8303</v>
      </c>
      <c r="H747" s="36" t="s">
        <v>8304</v>
      </c>
      <c r="I747" s="82" t="s">
        <v>10247</v>
      </c>
      <c r="J747" s="38"/>
      <c r="K747" s="95"/>
      <c r="L747" s="96"/>
    </row>
    <row r="748" spans="1:12" x14ac:dyDescent="0.25">
      <c r="A748" s="38">
        <v>41179</v>
      </c>
      <c r="B748" s="125">
        <v>774</v>
      </c>
      <c r="D748" s="36" t="s">
        <v>8301</v>
      </c>
      <c r="E748" s="36" t="s">
        <v>8305</v>
      </c>
      <c r="F748" s="112" t="s">
        <v>5486</v>
      </c>
      <c r="G748" s="36" t="s">
        <v>8306</v>
      </c>
      <c r="H748" s="36" t="s">
        <v>8307</v>
      </c>
      <c r="I748" s="82" t="s">
        <v>10247</v>
      </c>
      <c r="J748" s="38"/>
      <c r="K748" s="95"/>
      <c r="L748" s="96"/>
    </row>
    <row r="749" spans="1:12" x14ac:dyDescent="0.25">
      <c r="A749" s="38">
        <v>41180</v>
      </c>
      <c r="B749" s="125">
        <v>775</v>
      </c>
      <c r="D749" s="36" t="s">
        <v>10437</v>
      </c>
      <c r="E749" s="36" t="s">
        <v>1529</v>
      </c>
      <c r="F749" s="112">
        <v>5132</v>
      </c>
      <c r="G749" s="36" t="s">
        <v>10438</v>
      </c>
      <c r="H749" s="36" t="s">
        <v>10439</v>
      </c>
      <c r="I749" s="82" t="s">
        <v>10247</v>
      </c>
      <c r="J749" s="38"/>
      <c r="K749" s="95"/>
      <c r="L749" s="96"/>
    </row>
    <row r="750" spans="1:12" x14ac:dyDescent="0.25">
      <c r="A750" s="38">
        <v>41191</v>
      </c>
      <c r="B750" s="125">
        <v>776</v>
      </c>
      <c r="D750" s="36" t="s">
        <v>5678</v>
      </c>
      <c r="E750" s="36" t="s">
        <v>8618</v>
      </c>
      <c r="F750" s="112">
        <v>4996</v>
      </c>
      <c r="G750" s="36" t="s">
        <v>4200</v>
      </c>
      <c r="H750" s="36" t="s">
        <v>5654</v>
      </c>
      <c r="I750" s="82" t="s">
        <v>10247</v>
      </c>
      <c r="J750" s="38"/>
      <c r="K750" s="95"/>
      <c r="L750" s="96"/>
    </row>
    <row r="751" spans="1:12" x14ac:dyDescent="0.25">
      <c r="A751" s="38">
        <v>41191</v>
      </c>
      <c r="B751" s="125">
        <v>777</v>
      </c>
      <c r="D751" s="36" t="s">
        <v>9609</v>
      </c>
      <c r="E751" s="36" t="s">
        <v>6014</v>
      </c>
      <c r="F751" s="112" t="s">
        <v>4394</v>
      </c>
      <c r="G751" s="36" t="s">
        <v>4201</v>
      </c>
      <c r="H751" s="36" t="s">
        <v>4202</v>
      </c>
      <c r="I751" s="36" t="s">
        <v>3140</v>
      </c>
      <c r="J751" s="38"/>
      <c r="K751" s="95"/>
      <c r="L751" s="96"/>
    </row>
    <row r="752" spans="1:12" x14ac:dyDescent="0.25">
      <c r="A752" s="38">
        <v>41191</v>
      </c>
      <c r="B752" s="125">
        <v>778</v>
      </c>
      <c r="D752" s="36" t="s">
        <v>9609</v>
      </c>
      <c r="E752" s="36" t="s">
        <v>6014</v>
      </c>
      <c r="F752" s="112" t="s">
        <v>4394</v>
      </c>
      <c r="G752" s="36" t="s">
        <v>4204</v>
      </c>
      <c r="H752" s="36" t="s">
        <v>4203</v>
      </c>
      <c r="I752" s="36" t="s">
        <v>3140</v>
      </c>
      <c r="J752" s="38"/>
      <c r="K752" s="95"/>
      <c r="L752" s="96"/>
    </row>
    <row r="753" spans="1:12" x14ac:dyDescent="0.25">
      <c r="A753" s="38">
        <v>41193</v>
      </c>
      <c r="B753" s="125">
        <v>779</v>
      </c>
      <c r="D753" s="36" t="s">
        <v>208</v>
      </c>
      <c r="E753" s="36" t="s">
        <v>10736</v>
      </c>
      <c r="F753" s="112" t="s">
        <v>10737</v>
      </c>
      <c r="G753" s="36" t="s">
        <v>10738</v>
      </c>
      <c r="H753" s="36" t="s">
        <v>10739</v>
      </c>
      <c r="I753" s="82" t="s">
        <v>10247</v>
      </c>
      <c r="J753" s="38"/>
      <c r="K753" s="95"/>
      <c r="L753" s="96"/>
    </row>
    <row r="754" spans="1:12" x14ac:dyDescent="0.25">
      <c r="A754" s="38">
        <v>41226</v>
      </c>
      <c r="B754" s="125">
        <v>780</v>
      </c>
      <c r="D754" s="36" t="s">
        <v>9609</v>
      </c>
      <c r="E754" s="36" t="s">
        <v>1494</v>
      </c>
      <c r="F754" s="112">
        <v>5138</v>
      </c>
      <c r="G754" s="36" t="s">
        <v>1495</v>
      </c>
      <c r="H754" s="36" t="s">
        <v>1496</v>
      </c>
      <c r="I754" s="36" t="s">
        <v>3140</v>
      </c>
      <c r="J754" s="38"/>
      <c r="K754" s="95"/>
      <c r="L754" s="96"/>
    </row>
    <row r="755" spans="1:12" x14ac:dyDescent="0.25">
      <c r="A755" s="38">
        <v>41194</v>
      </c>
      <c r="B755" s="125">
        <v>781</v>
      </c>
      <c r="D755" s="36" t="s">
        <v>11604</v>
      </c>
      <c r="E755" s="36" t="s">
        <v>10631</v>
      </c>
      <c r="F755" s="112" t="s">
        <v>10632</v>
      </c>
      <c r="G755" s="36" t="s">
        <v>7066</v>
      </c>
      <c r="H755" s="36" t="s">
        <v>5334</v>
      </c>
      <c r="I755" s="36" t="s">
        <v>5129</v>
      </c>
      <c r="J755" s="38"/>
      <c r="K755" s="95"/>
      <c r="L755" s="96"/>
    </row>
    <row r="756" spans="1:12" ht="15" customHeight="1" x14ac:dyDescent="0.25">
      <c r="A756" s="38">
        <v>41195</v>
      </c>
      <c r="B756" s="125">
        <v>782</v>
      </c>
      <c r="D756" s="36" t="s">
        <v>9804</v>
      </c>
      <c r="E756" s="36" t="s">
        <v>7067</v>
      </c>
      <c r="F756" s="112" t="s">
        <v>5871</v>
      </c>
      <c r="G756" s="307" t="s">
        <v>7068</v>
      </c>
      <c r="H756" s="36" t="s">
        <v>7069</v>
      </c>
      <c r="I756" s="36" t="s">
        <v>3140</v>
      </c>
      <c r="J756" s="38"/>
      <c r="K756" s="95"/>
      <c r="L756" s="96"/>
    </row>
    <row r="757" spans="1:12" ht="15" customHeight="1" x14ac:dyDescent="0.25">
      <c r="A757" s="38">
        <v>41195</v>
      </c>
      <c r="B757" s="125">
        <v>783</v>
      </c>
      <c r="D757" s="36" t="s">
        <v>9804</v>
      </c>
      <c r="E757" s="36" t="s">
        <v>7067</v>
      </c>
      <c r="F757" s="112" t="s">
        <v>5871</v>
      </c>
      <c r="G757" s="307" t="s">
        <v>7070</v>
      </c>
      <c r="H757" s="36" t="s">
        <v>7069</v>
      </c>
      <c r="I757" s="36" t="s">
        <v>3140</v>
      </c>
      <c r="J757" s="38"/>
      <c r="K757" s="95"/>
      <c r="L757" s="96"/>
    </row>
    <row r="758" spans="1:12" ht="15" customHeight="1" x14ac:dyDescent="0.25">
      <c r="A758" s="38">
        <v>41196</v>
      </c>
      <c r="B758" s="125">
        <v>784</v>
      </c>
      <c r="D758" s="36" t="s">
        <v>9609</v>
      </c>
      <c r="E758" s="36" t="s">
        <v>9800</v>
      </c>
      <c r="F758" s="112" t="s">
        <v>9801</v>
      </c>
      <c r="G758" s="36" t="s">
        <v>8109</v>
      </c>
      <c r="H758" s="36" t="s">
        <v>9802</v>
      </c>
      <c r="I758" s="36" t="s">
        <v>3140</v>
      </c>
      <c r="J758" s="38"/>
      <c r="K758" s="95"/>
      <c r="L758" s="96"/>
    </row>
    <row r="759" spans="1:12" ht="15" customHeight="1" x14ac:dyDescent="0.25">
      <c r="A759" s="38">
        <v>41198</v>
      </c>
      <c r="B759" s="125">
        <v>785</v>
      </c>
      <c r="D759" s="36" t="s">
        <v>9804</v>
      </c>
      <c r="E759" s="36" t="s">
        <v>7067</v>
      </c>
      <c r="F759" s="112" t="s">
        <v>5871</v>
      </c>
      <c r="G759" s="307" t="s">
        <v>9803</v>
      </c>
      <c r="H759" s="36" t="s">
        <v>7069</v>
      </c>
      <c r="I759" s="36" t="s">
        <v>3140</v>
      </c>
      <c r="J759" s="38"/>
      <c r="K759" s="95"/>
      <c r="L759" s="96"/>
    </row>
    <row r="760" spans="1:12" ht="15" customHeight="1" x14ac:dyDescent="0.25">
      <c r="A760" s="38">
        <v>41198</v>
      </c>
      <c r="B760" s="125">
        <v>786</v>
      </c>
      <c r="D760" s="36" t="s">
        <v>9804</v>
      </c>
      <c r="E760" s="36" t="s">
        <v>7067</v>
      </c>
      <c r="F760" s="112" t="s">
        <v>5871</v>
      </c>
      <c r="G760" s="307" t="s">
        <v>9805</v>
      </c>
      <c r="H760" s="36" t="s">
        <v>9806</v>
      </c>
      <c r="I760" s="36" t="s">
        <v>3140</v>
      </c>
      <c r="J760" s="38"/>
      <c r="K760" s="95"/>
      <c r="L760" s="96"/>
    </row>
    <row r="761" spans="1:12" ht="15" customHeight="1" x14ac:dyDescent="0.25">
      <c r="A761" s="38">
        <v>41199</v>
      </c>
      <c r="B761" s="125">
        <v>787</v>
      </c>
      <c r="D761" s="36" t="s">
        <v>9804</v>
      </c>
      <c r="E761" s="36" t="s">
        <v>7067</v>
      </c>
      <c r="F761" s="112" t="s">
        <v>5871</v>
      </c>
      <c r="G761" s="307" t="s">
        <v>9807</v>
      </c>
      <c r="H761" s="36" t="s">
        <v>9806</v>
      </c>
      <c r="I761" s="36" t="s">
        <v>3140</v>
      </c>
      <c r="J761" s="38"/>
      <c r="K761" s="95"/>
      <c r="L761" s="96"/>
    </row>
    <row r="762" spans="1:12" ht="15" customHeight="1" x14ac:dyDescent="0.25">
      <c r="A762" s="38">
        <v>41199</v>
      </c>
      <c r="B762" s="125">
        <v>788</v>
      </c>
      <c r="D762" s="36" t="s">
        <v>9804</v>
      </c>
      <c r="E762" s="36" t="s">
        <v>7067</v>
      </c>
      <c r="F762" s="112" t="s">
        <v>5871</v>
      </c>
      <c r="G762" s="307" t="s">
        <v>9808</v>
      </c>
      <c r="H762" s="36" t="s">
        <v>9809</v>
      </c>
      <c r="I762" s="36" t="s">
        <v>3140</v>
      </c>
      <c r="J762" s="38"/>
      <c r="K762" s="95"/>
      <c r="L762" s="96"/>
    </row>
    <row r="763" spans="1:12" x14ac:dyDescent="0.25">
      <c r="A763" s="38">
        <v>41200</v>
      </c>
      <c r="B763" s="125">
        <v>789</v>
      </c>
      <c r="D763" s="36" t="s">
        <v>9609</v>
      </c>
      <c r="E763" s="36" t="s">
        <v>2166</v>
      </c>
      <c r="F763" s="112" t="s">
        <v>8935</v>
      </c>
      <c r="G763" s="36" t="s">
        <v>2165</v>
      </c>
      <c r="H763" s="36"/>
      <c r="I763" s="36"/>
      <c r="J763" s="38"/>
      <c r="K763" s="95"/>
      <c r="L763" s="96"/>
    </row>
    <row r="764" spans="1:12" x14ac:dyDescent="0.25">
      <c r="A764" s="38">
        <v>41200</v>
      </c>
      <c r="B764" s="125">
        <v>790</v>
      </c>
      <c r="D764" s="36" t="s">
        <v>2167</v>
      </c>
      <c r="E764" s="36" t="s">
        <v>2168</v>
      </c>
      <c r="F764" s="112">
        <v>5155</v>
      </c>
      <c r="G764" s="36" t="s">
        <v>2167</v>
      </c>
      <c r="H764" s="36" t="s">
        <v>2169</v>
      </c>
      <c r="I764" s="82" t="s">
        <v>8739</v>
      </c>
      <c r="J764" s="38"/>
      <c r="K764" s="95"/>
      <c r="L764" s="96"/>
    </row>
    <row r="765" spans="1:12" x14ac:dyDescent="0.25">
      <c r="A765" s="38">
        <v>41204</v>
      </c>
      <c r="B765" s="125">
        <v>791</v>
      </c>
      <c r="D765" s="36" t="s">
        <v>2444</v>
      </c>
      <c r="E765" s="36" t="s">
        <v>1529</v>
      </c>
      <c r="F765" s="112">
        <v>5132</v>
      </c>
      <c r="G765" s="36">
        <v>128</v>
      </c>
      <c r="H765" s="36" t="s">
        <v>5617</v>
      </c>
      <c r="I765" s="82" t="s">
        <v>10247</v>
      </c>
      <c r="J765" s="38"/>
      <c r="K765" s="95"/>
      <c r="L765" s="96"/>
    </row>
    <row r="766" spans="1:12" x14ac:dyDescent="0.25">
      <c r="A766" s="38">
        <v>41204</v>
      </c>
      <c r="B766" s="125">
        <v>792</v>
      </c>
      <c r="D766" s="36" t="s">
        <v>5678</v>
      </c>
      <c r="E766" s="36" t="s">
        <v>5618</v>
      </c>
      <c r="F766" s="112">
        <v>5140</v>
      </c>
      <c r="G766" s="36">
        <v>29</v>
      </c>
      <c r="H766" s="36" t="s">
        <v>5619</v>
      </c>
      <c r="I766" s="82" t="s">
        <v>10247</v>
      </c>
      <c r="J766" s="38"/>
      <c r="K766" s="95"/>
      <c r="L766" s="96"/>
    </row>
    <row r="767" spans="1:12" x14ac:dyDescent="0.25">
      <c r="A767" s="38">
        <v>41205</v>
      </c>
      <c r="B767" s="125">
        <v>793</v>
      </c>
      <c r="E767" s="36" t="s">
        <v>4675</v>
      </c>
      <c r="F767" s="112">
        <v>5202</v>
      </c>
      <c r="G767" s="36" t="s">
        <v>8694</v>
      </c>
      <c r="H767" s="36" t="s">
        <v>8464</v>
      </c>
      <c r="I767" s="82" t="s">
        <v>10247</v>
      </c>
      <c r="J767" s="38"/>
      <c r="K767" s="95"/>
      <c r="L767" s="96"/>
    </row>
    <row r="768" spans="1:12" x14ac:dyDescent="0.25">
      <c r="A768" s="38">
        <v>41205</v>
      </c>
      <c r="B768" s="125">
        <v>794</v>
      </c>
      <c r="D768" s="36" t="s">
        <v>8467</v>
      </c>
      <c r="E768" s="36" t="s">
        <v>8467</v>
      </c>
      <c r="F768" s="112" t="s">
        <v>9609</v>
      </c>
      <c r="G768" s="36" t="s">
        <v>9887</v>
      </c>
      <c r="H768" s="36" t="s">
        <v>9888</v>
      </c>
      <c r="I768" s="82" t="s">
        <v>10247</v>
      </c>
      <c r="J768" s="38"/>
      <c r="K768" s="95"/>
      <c r="L768" s="96"/>
    </row>
    <row r="769" spans="1:12" x14ac:dyDescent="0.25">
      <c r="A769" s="38">
        <v>41207</v>
      </c>
      <c r="B769" s="125">
        <v>795</v>
      </c>
      <c r="D769" s="36" t="s">
        <v>6565</v>
      </c>
      <c r="E769" s="36" t="s">
        <v>10736</v>
      </c>
      <c r="F769" s="36" t="s">
        <v>10738</v>
      </c>
      <c r="G769" s="36" t="s">
        <v>6566</v>
      </c>
      <c r="H769" s="36" t="s">
        <v>10739</v>
      </c>
      <c r="I769" s="82" t="s">
        <v>8739</v>
      </c>
      <c r="J769" s="38"/>
      <c r="K769" s="95"/>
      <c r="L769" s="96"/>
    </row>
    <row r="770" spans="1:12" x14ac:dyDescent="0.25">
      <c r="A770" s="38">
        <v>41208</v>
      </c>
      <c r="B770" s="125">
        <v>796</v>
      </c>
      <c r="D770" s="36" t="s">
        <v>6567</v>
      </c>
      <c r="E770" s="36" t="s">
        <v>9800</v>
      </c>
      <c r="F770" s="36" t="s">
        <v>9801</v>
      </c>
      <c r="G770" s="36" t="s">
        <v>6567</v>
      </c>
      <c r="H770" s="36" t="s">
        <v>6568</v>
      </c>
      <c r="I770" s="82" t="s">
        <v>8739</v>
      </c>
      <c r="J770" s="38"/>
      <c r="K770" s="95"/>
      <c r="L770" s="96"/>
    </row>
    <row r="771" spans="1:12" x14ac:dyDescent="0.25">
      <c r="A771" s="38">
        <v>41209</v>
      </c>
      <c r="B771" s="125">
        <v>797</v>
      </c>
      <c r="D771" s="36" t="s">
        <v>7818</v>
      </c>
      <c r="E771" s="36" t="s">
        <v>5618</v>
      </c>
      <c r="F771" s="112">
        <v>5140</v>
      </c>
      <c r="G771" s="36" t="s">
        <v>6571</v>
      </c>
      <c r="H771" s="36" t="s">
        <v>5619</v>
      </c>
      <c r="I771" s="82" t="s">
        <v>8739</v>
      </c>
      <c r="J771" s="38"/>
      <c r="K771" s="95"/>
      <c r="L771" s="96"/>
    </row>
    <row r="772" spans="1:12" x14ac:dyDescent="0.25">
      <c r="A772" s="38">
        <v>41209</v>
      </c>
      <c r="B772" s="125">
        <v>798</v>
      </c>
      <c r="D772" s="36" t="s">
        <v>7818</v>
      </c>
      <c r="E772" s="36" t="s">
        <v>5618</v>
      </c>
      <c r="F772" s="112">
        <v>5140</v>
      </c>
      <c r="G772" s="36" t="s">
        <v>6572</v>
      </c>
      <c r="H772" s="36" t="s">
        <v>6570</v>
      </c>
      <c r="I772" s="82" t="s">
        <v>8739</v>
      </c>
      <c r="J772" s="38"/>
      <c r="K772" s="95"/>
      <c r="L772" s="96"/>
    </row>
    <row r="773" spans="1:12" x14ac:dyDescent="0.25">
      <c r="A773" s="38">
        <v>41211</v>
      </c>
      <c r="B773" s="125">
        <v>799</v>
      </c>
      <c r="D773" s="36" t="s">
        <v>4811</v>
      </c>
      <c r="E773" s="36" t="s">
        <v>7067</v>
      </c>
      <c r="F773" s="112" t="s">
        <v>5871</v>
      </c>
      <c r="G773" s="36" t="s">
        <v>7642</v>
      </c>
      <c r="H773" s="36" t="s">
        <v>8667</v>
      </c>
      <c r="I773" s="36"/>
      <c r="J773" s="38"/>
      <c r="K773" s="95"/>
      <c r="L773" s="96"/>
    </row>
    <row r="774" spans="1:12" x14ac:dyDescent="0.25">
      <c r="A774" s="38">
        <v>41228</v>
      </c>
      <c r="B774" s="125">
        <v>800</v>
      </c>
      <c r="D774" s="36" t="s">
        <v>8453</v>
      </c>
      <c r="E774" s="36" t="s">
        <v>8454</v>
      </c>
      <c r="F774" s="112" t="s">
        <v>5486</v>
      </c>
      <c r="H774" s="36"/>
      <c r="I774" s="82" t="s">
        <v>8739</v>
      </c>
      <c r="J774" s="38"/>
      <c r="K774" s="95"/>
      <c r="L774" s="96"/>
    </row>
    <row r="775" spans="1:12" x14ac:dyDescent="0.25">
      <c r="A775" s="38">
        <v>41229</v>
      </c>
      <c r="B775" s="125">
        <v>801</v>
      </c>
      <c r="D775" s="36" t="s">
        <v>6565</v>
      </c>
      <c r="E775" s="36" t="s">
        <v>10736</v>
      </c>
      <c r="F775" s="36" t="s">
        <v>10738</v>
      </c>
      <c r="G775" s="36" t="s">
        <v>1020</v>
      </c>
      <c r="H775" s="36" t="s">
        <v>10739</v>
      </c>
      <c r="I775" s="36" t="s">
        <v>3140</v>
      </c>
      <c r="J775" s="38"/>
      <c r="K775" s="95"/>
      <c r="L775" s="96"/>
    </row>
    <row r="776" spans="1:12" x14ac:dyDescent="0.25">
      <c r="A776" s="38">
        <v>41232</v>
      </c>
      <c r="B776" s="125">
        <v>802</v>
      </c>
      <c r="D776" s="36" t="s">
        <v>208</v>
      </c>
      <c r="E776" s="36" t="s">
        <v>7595</v>
      </c>
      <c r="F776" s="112">
        <v>5140</v>
      </c>
      <c r="G776" s="36" t="s">
        <v>7596</v>
      </c>
      <c r="H776" s="36" t="s">
        <v>5619</v>
      </c>
      <c r="I776" s="82" t="s">
        <v>10247</v>
      </c>
      <c r="J776" s="38"/>
      <c r="K776" s="95"/>
      <c r="L776" s="96"/>
    </row>
    <row r="777" spans="1:12" x14ac:dyDescent="0.25">
      <c r="A777" s="38">
        <v>41234</v>
      </c>
      <c r="B777" s="125">
        <v>803</v>
      </c>
      <c r="D777" s="36" t="s">
        <v>8467</v>
      </c>
      <c r="E777" s="36" t="s">
        <v>7506</v>
      </c>
      <c r="F777" s="112" t="s">
        <v>8468</v>
      </c>
      <c r="G777" s="36" t="s">
        <v>7507</v>
      </c>
      <c r="H777" s="36" t="s">
        <v>9888</v>
      </c>
      <c r="I777" s="82" t="s">
        <v>10247</v>
      </c>
      <c r="J777" s="38"/>
      <c r="K777" s="95"/>
      <c r="L777" s="96"/>
    </row>
    <row r="778" spans="1:12" x14ac:dyDescent="0.25">
      <c r="A778" s="38">
        <v>41238</v>
      </c>
      <c r="B778" s="125">
        <v>804</v>
      </c>
      <c r="D778" s="36" t="s">
        <v>2499</v>
      </c>
      <c r="F778" s="112" t="s">
        <v>2500</v>
      </c>
      <c r="G778" s="36" t="s">
        <v>2501</v>
      </c>
      <c r="H778" s="36" t="s">
        <v>2502</v>
      </c>
      <c r="I778" s="36" t="s">
        <v>3140</v>
      </c>
      <c r="J778" s="38"/>
      <c r="K778" s="95"/>
      <c r="L778" s="96"/>
    </row>
    <row r="779" spans="1:12" x14ac:dyDescent="0.25">
      <c r="A779" s="38">
        <v>41240</v>
      </c>
      <c r="B779" s="125">
        <v>805</v>
      </c>
      <c r="D779" s="36" t="s">
        <v>5678</v>
      </c>
      <c r="E779" s="36" t="s">
        <v>5618</v>
      </c>
      <c r="F779" s="112">
        <v>5140</v>
      </c>
      <c r="G779" s="36" t="s">
        <v>5082</v>
      </c>
      <c r="H779" s="36" t="s">
        <v>5619</v>
      </c>
      <c r="I779" s="82" t="s">
        <v>10247</v>
      </c>
      <c r="J779" s="38"/>
      <c r="K779" s="95"/>
      <c r="L779" s="96"/>
    </row>
    <row r="780" spans="1:12" x14ac:dyDescent="0.25">
      <c r="A780" s="38">
        <v>41242</v>
      </c>
      <c r="B780" s="125">
        <v>806</v>
      </c>
      <c r="D780" s="36" t="s">
        <v>9279</v>
      </c>
      <c r="E780" s="36" t="s">
        <v>2726</v>
      </c>
      <c r="F780" s="112" t="s">
        <v>8935</v>
      </c>
      <c r="G780" s="36" t="s">
        <v>9279</v>
      </c>
      <c r="H780" s="36" t="s">
        <v>2727</v>
      </c>
      <c r="I780" s="36" t="s">
        <v>3140</v>
      </c>
      <c r="J780" s="38"/>
      <c r="K780" s="95"/>
      <c r="L780" s="96"/>
    </row>
    <row r="781" spans="1:12" x14ac:dyDescent="0.25">
      <c r="A781" s="38">
        <v>41242</v>
      </c>
      <c r="B781" s="125">
        <v>807</v>
      </c>
      <c r="D781" s="36" t="s">
        <v>7056</v>
      </c>
      <c r="E781" s="36" t="s">
        <v>8454</v>
      </c>
      <c r="F781" s="112" t="s">
        <v>5486</v>
      </c>
      <c r="G781" s="36" t="s">
        <v>811</v>
      </c>
      <c r="H781" s="36" t="s">
        <v>2728</v>
      </c>
      <c r="I781" s="36" t="s">
        <v>3140</v>
      </c>
      <c r="J781" s="38"/>
      <c r="K781" s="95"/>
      <c r="L781" s="96"/>
    </row>
    <row r="782" spans="1:12" x14ac:dyDescent="0.25">
      <c r="B782" s="125" t="s">
        <v>919</v>
      </c>
      <c r="H782" s="36"/>
      <c r="I782" s="36"/>
      <c r="J782" s="38"/>
      <c r="K782" s="95"/>
      <c r="L782" s="96"/>
    </row>
    <row r="783" spans="1:12" x14ac:dyDescent="0.25">
      <c r="A783" s="38">
        <v>41247</v>
      </c>
      <c r="B783" s="125">
        <v>809</v>
      </c>
      <c r="D783" s="36" t="s">
        <v>327</v>
      </c>
      <c r="E783" s="36" t="s">
        <v>8302</v>
      </c>
      <c r="F783" s="112" t="s">
        <v>5486</v>
      </c>
      <c r="G783" s="36">
        <v>13</v>
      </c>
      <c r="H783" s="36" t="s">
        <v>328</v>
      </c>
      <c r="I783" s="82" t="s">
        <v>10247</v>
      </c>
      <c r="J783" s="38"/>
      <c r="K783" s="95"/>
      <c r="L783" s="96"/>
    </row>
    <row r="784" spans="1:12" x14ac:dyDescent="0.25">
      <c r="A784" s="38">
        <v>41251</v>
      </c>
      <c r="B784" s="125">
        <v>810</v>
      </c>
      <c r="D784" s="36" t="s">
        <v>9609</v>
      </c>
      <c r="E784" s="36" t="s">
        <v>1494</v>
      </c>
      <c r="F784" s="112">
        <v>5138</v>
      </c>
      <c r="G784" s="36" t="s">
        <v>9874</v>
      </c>
      <c r="H784" s="36" t="s">
        <v>6198</v>
      </c>
      <c r="I784" s="36" t="s">
        <v>3140</v>
      </c>
      <c r="J784" s="38"/>
      <c r="K784" s="95"/>
      <c r="L784" s="96"/>
    </row>
    <row r="785" spans="1:12" x14ac:dyDescent="0.25">
      <c r="A785" s="38">
        <v>41253</v>
      </c>
      <c r="B785" s="125">
        <v>811</v>
      </c>
      <c r="D785" s="36" t="s">
        <v>9875</v>
      </c>
      <c r="E785" s="36" t="s">
        <v>9241</v>
      </c>
      <c r="F785" s="112">
        <v>5138</v>
      </c>
      <c r="G785" s="36">
        <v>65</v>
      </c>
      <c r="H785" s="304" t="s">
        <v>9876</v>
      </c>
      <c r="I785" s="82" t="s">
        <v>10247</v>
      </c>
      <c r="J785" s="38"/>
      <c r="K785" s="95"/>
      <c r="L785" s="96"/>
    </row>
    <row r="786" spans="1:12" x14ac:dyDescent="0.25">
      <c r="A786" s="38">
        <v>41256</v>
      </c>
      <c r="B786" s="125">
        <v>812</v>
      </c>
      <c r="D786" s="36" t="s">
        <v>208</v>
      </c>
      <c r="E786" s="36" t="s">
        <v>9800</v>
      </c>
      <c r="F786" s="112" t="s">
        <v>1652</v>
      </c>
      <c r="G786" s="36" t="s">
        <v>1653</v>
      </c>
      <c r="H786" s="36" t="s">
        <v>1654</v>
      </c>
      <c r="I786" s="36" t="s">
        <v>3140</v>
      </c>
      <c r="J786" s="38"/>
      <c r="K786" s="95"/>
      <c r="L786" s="96"/>
    </row>
    <row r="787" spans="1:12" x14ac:dyDescent="0.25">
      <c r="A787" s="38">
        <v>41256</v>
      </c>
      <c r="B787" s="125">
        <v>813</v>
      </c>
      <c r="D787" s="36" t="s">
        <v>5678</v>
      </c>
      <c r="E787" s="36" t="s">
        <v>8142</v>
      </c>
      <c r="F787" s="112" t="s">
        <v>8935</v>
      </c>
      <c r="G787" s="36" t="s">
        <v>2165</v>
      </c>
      <c r="H787" s="36" t="s">
        <v>8143</v>
      </c>
      <c r="I787" s="36" t="s">
        <v>3140</v>
      </c>
      <c r="J787" s="38"/>
      <c r="K787" s="95"/>
      <c r="L787" s="96"/>
    </row>
    <row r="788" spans="1:12" x14ac:dyDescent="0.25">
      <c r="A788" s="38">
        <v>41271</v>
      </c>
      <c r="B788" s="125">
        <v>814</v>
      </c>
      <c r="E788" s="36" t="s">
        <v>10936</v>
      </c>
      <c r="F788" s="112">
        <v>5185</v>
      </c>
      <c r="G788" s="36" t="s">
        <v>9002</v>
      </c>
      <c r="H788" s="36" t="s">
        <v>9657</v>
      </c>
      <c r="I788" s="82" t="s">
        <v>8739</v>
      </c>
      <c r="J788" s="38"/>
      <c r="K788" s="95"/>
      <c r="L788" s="96"/>
    </row>
    <row r="789" spans="1:12" x14ac:dyDescent="0.25">
      <c r="A789" s="38">
        <v>41274</v>
      </c>
      <c r="B789" s="125">
        <v>815</v>
      </c>
      <c r="D789" s="36" t="s">
        <v>10937</v>
      </c>
      <c r="E789" s="36" t="s">
        <v>10938</v>
      </c>
      <c r="F789" s="112">
        <v>5176</v>
      </c>
      <c r="G789" s="36" t="s">
        <v>10939</v>
      </c>
      <c r="H789" s="36" t="s">
        <v>10940</v>
      </c>
      <c r="I789" s="82" t="s">
        <v>8739</v>
      </c>
      <c r="J789" s="38"/>
      <c r="K789" s="95"/>
      <c r="L789" s="96"/>
    </row>
    <row r="790" spans="1:12" x14ac:dyDescent="0.25">
      <c r="A790" s="38">
        <v>41276</v>
      </c>
      <c r="B790" s="125">
        <v>816</v>
      </c>
      <c r="D790" s="36" t="s">
        <v>10969</v>
      </c>
      <c r="E790" s="36" t="s">
        <v>1261</v>
      </c>
      <c r="F790" s="112">
        <v>5089</v>
      </c>
      <c r="G790" s="36" t="s">
        <v>208</v>
      </c>
      <c r="H790" s="36" t="s">
        <v>10945</v>
      </c>
      <c r="I790" s="36" t="s">
        <v>3140</v>
      </c>
      <c r="J790" s="38"/>
      <c r="K790" s="95"/>
      <c r="L790" s="96"/>
    </row>
    <row r="791" spans="1:12" x14ac:dyDescent="0.25">
      <c r="A791" s="38">
        <v>41277</v>
      </c>
      <c r="B791" s="125">
        <v>817</v>
      </c>
      <c r="D791" s="36" t="s">
        <v>208</v>
      </c>
      <c r="E791" s="36" t="s">
        <v>10954</v>
      </c>
      <c r="F791" s="112">
        <v>5140</v>
      </c>
      <c r="G791" s="36" t="s">
        <v>10953</v>
      </c>
      <c r="H791" s="36" t="s">
        <v>7002</v>
      </c>
      <c r="I791" s="82" t="s">
        <v>8739</v>
      </c>
      <c r="J791" s="38"/>
      <c r="K791" s="95"/>
      <c r="L791" s="96"/>
    </row>
    <row r="792" spans="1:12" x14ac:dyDescent="0.25">
      <c r="A792" s="38">
        <v>41278</v>
      </c>
      <c r="B792" s="125">
        <v>818</v>
      </c>
      <c r="D792" s="36" t="s">
        <v>10689</v>
      </c>
      <c r="E792" s="36" t="s">
        <v>8467</v>
      </c>
      <c r="F792" s="112" t="s">
        <v>8468</v>
      </c>
      <c r="G792" s="36" t="s">
        <v>10966</v>
      </c>
      <c r="H792" s="36" t="s">
        <v>9888</v>
      </c>
      <c r="I792" s="82" t="s">
        <v>8739</v>
      </c>
      <c r="J792" s="38"/>
      <c r="K792" s="95"/>
      <c r="L792" s="96"/>
    </row>
    <row r="793" spans="1:12" x14ac:dyDescent="0.25">
      <c r="A793" s="38">
        <v>41281</v>
      </c>
      <c r="B793" s="125">
        <v>819</v>
      </c>
      <c r="D793" s="334" t="s">
        <v>5678</v>
      </c>
      <c r="E793" s="334" t="s">
        <v>10968</v>
      </c>
      <c r="F793" s="335">
        <v>5089</v>
      </c>
      <c r="G793" s="334" t="s">
        <v>5678</v>
      </c>
      <c r="H793" s="334" t="s">
        <v>1263</v>
      </c>
      <c r="I793" s="334" t="s">
        <v>3140</v>
      </c>
      <c r="J793" s="38"/>
      <c r="K793" s="95"/>
      <c r="L793" s="96"/>
    </row>
    <row r="794" spans="1:12" x14ac:dyDescent="0.25">
      <c r="A794" s="38">
        <v>41285</v>
      </c>
      <c r="B794" s="125">
        <v>820</v>
      </c>
      <c r="D794" s="36" t="s">
        <v>11030</v>
      </c>
      <c r="E794" s="36" t="s">
        <v>11031</v>
      </c>
      <c r="F794" s="112">
        <v>5220</v>
      </c>
      <c r="G794" s="36">
        <v>1</v>
      </c>
      <c r="H794" s="36" t="s">
        <v>11032</v>
      </c>
      <c r="I794" s="82" t="s">
        <v>10247</v>
      </c>
      <c r="J794" s="38"/>
      <c r="K794" s="95"/>
      <c r="L794" s="96"/>
    </row>
    <row r="795" spans="1:12" x14ac:dyDescent="0.25">
      <c r="A795" s="38">
        <v>41291</v>
      </c>
      <c r="B795" s="125">
        <v>821</v>
      </c>
      <c r="D795" s="36" t="s">
        <v>11052</v>
      </c>
      <c r="E795" s="36" t="s">
        <v>10968</v>
      </c>
      <c r="F795" s="112">
        <v>5089</v>
      </c>
      <c r="G795" s="36" t="s">
        <v>5678</v>
      </c>
      <c r="H795" s="36" t="s">
        <v>1263</v>
      </c>
      <c r="I795" s="82" t="s">
        <v>8739</v>
      </c>
      <c r="J795" s="38"/>
      <c r="K795" s="95"/>
      <c r="L795" s="96"/>
    </row>
    <row r="796" spans="1:12" x14ac:dyDescent="0.25">
      <c r="A796" s="38">
        <v>41299</v>
      </c>
      <c r="B796" s="125">
        <v>822</v>
      </c>
      <c r="D796" s="334" t="s">
        <v>11083</v>
      </c>
      <c r="E796" s="334" t="s">
        <v>11084</v>
      </c>
      <c r="F796" s="335" t="s">
        <v>11060</v>
      </c>
      <c r="G796" s="334" t="s">
        <v>8109</v>
      </c>
      <c r="H796" s="334" t="s">
        <v>11085</v>
      </c>
      <c r="I796" s="334" t="s">
        <v>3140</v>
      </c>
      <c r="J796" s="38"/>
      <c r="K796" s="95"/>
      <c r="L796" s="96"/>
    </row>
    <row r="797" spans="1:12" x14ac:dyDescent="0.25">
      <c r="A797" s="38">
        <v>41302</v>
      </c>
      <c r="B797" s="125">
        <v>823</v>
      </c>
      <c r="D797" s="36" t="s">
        <v>5678</v>
      </c>
      <c r="E797" s="36" t="s">
        <v>9653</v>
      </c>
      <c r="F797" s="112">
        <v>5155</v>
      </c>
      <c r="G797" s="36" t="s">
        <v>5678</v>
      </c>
      <c r="H797" s="36" t="s">
        <v>11086</v>
      </c>
      <c r="I797" s="82" t="s">
        <v>10247</v>
      </c>
      <c r="J797" s="38"/>
      <c r="K797" s="95"/>
      <c r="L797" s="96"/>
    </row>
    <row r="798" spans="1:12" ht="15" customHeight="1" x14ac:dyDescent="0.25">
      <c r="A798" s="38">
        <v>41304</v>
      </c>
      <c r="B798" s="125">
        <v>824</v>
      </c>
      <c r="D798" s="36" t="s">
        <v>11105</v>
      </c>
      <c r="E798" s="36" t="s">
        <v>11084</v>
      </c>
      <c r="F798" s="112" t="s">
        <v>11060</v>
      </c>
      <c r="G798" s="307" t="s">
        <v>9609</v>
      </c>
      <c r="H798" s="36" t="s">
        <v>11106</v>
      </c>
      <c r="I798" s="36" t="s">
        <v>3140</v>
      </c>
      <c r="J798" s="38"/>
      <c r="K798" s="95"/>
      <c r="L798" s="96"/>
    </row>
    <row r="799" spans="1:12" ht="15" customHeight="1" x14ac:dyDescent="0.25">
      <c r="A799" s="38">
        <v>41304</v>
      </c>
      <c r="B799" s="125">
        <v>825</v>
      </c>
      <c r="D799" s="36" t="s">
        <v>11107</v>
      </c>
      <c r="E799" s="36" t="s">
        <v>11084</v>
      </c>
      <c r="F799" s="112" t="s">
        <v>11060</v>
      </c>
      <c r="G799" s="307" t="s">
        <v>9609</v>
      </c>
      <c r="H799" s="36" t="s">
        <v>11106</v>
      </c>
      <c r="I799" s="36" t="s">
        <v>3140</v>
      </c>
      <c r="J799" s="38"/>
      <c r="K799" s="95"/>
      <c r="L799" s="96"/>
    </row>
    <row r="800" spans="1:12" ht="15" customHeight="1" x14ac:dyDescent="0.25">
      <c r="A800" s="38">
        <v>41304</v>
      </c>
      <c r="B800" s="125">
        <v>826</v>
      </c>
      <c r="D800" s="36" t="s">
        <v>11108</v>
      </c>
      <c r="E800" s="36" t="s">
        <v>11084</v>
      </c>
      <c r="F800" s="112" t="s">
        <v>11109</v>
      </c>
      <c r="G800" s="307" t="s">
        <v>208</v>
      </c>
      <c r="H800" s="36" t="s">
        <v>11106</v>
      </c>
      <c r="I800" s="36" t="s">
        <v>3140</v>
      </c>
      <c r="J800" s="38"/>
      <c r="K800" s="95"/>
      <c r="L800" s="96"/>
    </row>
    <row r="801" spans="1:12" x14ac:dyDescent="0.25">
      <c r="A801" s="38">
        <v>41306</v>
      </c>
      <c r="B801" s="125">
        <v>827</v>
      </c>
      <c r="D801" s="36" t="s">
        <v>11138</v>
      </c>
      <c r="E801" s="36" t="s">
        <v>7067</v>
      </c>
      <c r="F801" s="112" t="s">
        <v>5871</v>
      </c>
      <c r="G801" s="36" t="s">
        <v>11139</v>
      </c>
      <c r="H801" s="36" t="s">
        <v>7069</v>
      </c>
      <c r="I801" s="36" t="s">
        <v>3140</v>
      </c>
      <c r="J801" s="38"/>
      <c r="K801" s="95"/>
      <c r="L801" s="96"/>
    </row>
    <row r="802" spans="1:12" x14ac:dyDescent="0.25">
      <c r="A802" s="38">
        <v>41306</v>
      </c>
      <c r="B802" s="125">
        <v>828</v>
      </c>
      <c r="D802" s="36" t="s">
        <v>11140</v>
      </c>
      <c r="E802" s="36" t="s">
        <v>7067</v>
      </c>
      <c r="F802" s="112" t="s">
        <v>5871</v>
      </c>
      <c r="G802" s="36" t="s">
        <v>9807</v>
      </c>
      <c r="H802" s="36" t="s">
        <v>9806</v>
      </c>
      <c r="I802" s="36" t="s">
        <v>3140</v>
      </c>
      <c r="J802" s="38"/>
      <c r="K802" s="95"/>
      <c r="L802" s="96"/>
    </row>
    <row r="803" spans="1:12" x14ac:dyDescent="0.25">
      <c r="A803" s="38">
        <v>41310</v>
      </c>
      <c r="B803" s="125">
        <v>829</v>
      </c>
      <c r="D803" s="36" t="s">
        <v>5678</v>
      </c>
      <c r="E803" s="36" t="s">
        <v>11144</v>
      </c>
      <c r="F803" s="112">
        <v>5089</v>
      </c>
      <c r="G803" s="36" t="s">
        <v>11145</v>
      </c>
      <c r="H803" s="334" t="s">
        <v>1263</v>
      </c>
      <c r="I803" s="82" t="s">
        <v>10247</v>
      </c>
      <c r="J803" s="38"/>
      <c r="K803" s="95"/>
      <c r="L803" s="96"/>
    </row>
    <row r="804" spans="1:12" x14ac:dyDescent="0.25">
      <c r="A804" s="38">
        <v>41311</v>
      </c>
      <c r="B804" s="125">
        <v>830</v>
      </c>
      <c r="D804" s="36" t="s">
        <v>7818</v>
      </c>
      <c r="E804" s="36" t="s">
        <v>9655</v>
      </c>
      <c r="F804" s="112">
        <v>5185</v>
      </c>
      <c r="G804" s="36" t="s">
        <v>11152</v>
      </c>
      <c r="H804" s="36" t="s">
        <v>9657</v>
      </c>
      <c r="I804" s="36"/>
      <c r="J804" s="38"/>
      <c r="K804" s="95"/>
      <c r="L804" s="96"/>
    </row>
    <row r="805" spans="1:12" ht="15.75" thickBot="1" x14ac:dyDescent="0.3">
      <c r="A805" s="38">
        <v>41313</v>
      </c>
      <c r="B805" s="125">
        <v>831</v>
      </c>
      <c r="D805" s="36" t="s">
        <v>11168</v>
      </c>
      <c r="E805" s="36" t="s">
        <v>5618</v>
      </c>
      <c r="F805" s="112">
        <v>5140</v>
      </c>
      <c r="G805" s="36" t="s">
        <v>11169</v>
      </c>
      <c r="H805" s="146" t="s">
        <v>11170</v>
      </c>
      <c r="I805" s="82" t="s">
        <v>10247</v>
      </c>
      <c r="J805" s="38"/>
      <c r="K805" s="95"/>
      <c r="L805" s="96"/>
    </row>
    <row r="806" spans="1:12" x14ac:dyDescent="0.25">
      <c r="A806" s="38">
        <v>41313</v>
      </c>
      <c r="B806" s="125">
        <v>832</v>
      </c>
      <c r="D806" s="36" t="s">
        <v>9609</v>
      </c>
      <c r="E806" s="36" t="s">
        <v>5618</v>
      </c>
      <c r="F806" s="112">
        <v>5140</v>
      </c>
      <c r="G806" s="36" t="s">
        <v>11171</v>
      </c>
      <c r="H806" s="140" t="s">
        <v>11172</v>
      </c>
      <c r="I806" s="82" t="s">
        <v>10247</v>
      </c>
      <c r="J806" s="38"/>
      <c r="K806" s="95"/>
      <c r="L806" s="96"/>
    </row>
    <row r="807" spans="1:12" x14ac:dyDescent="0.25">
      <c r="A807" s="38">
        <v>41313</v>
      </c>
      <c r="B807" s="125">
        <v>833</v>
      </c>
      <c r="D807" s="36" t="s">
        <v>11168</v>
      </c>
      <c r="E807" s="36" t="s">
        <v>5618</v>
      </c>
      <c r="F807" s="112">
        <v>5140</v>
      </c>
      <c r="G807" s="36" t="s">
        <v>11173</v>
      </c>
      <c r="H807" s="146" t="s">
        <v>11174</v>
      </c>
      <c r="I807" s="82" t="s">
        <v>10247</v>
      </c>
      <c r="J807" s="38"/>
      <c r="K807" s="95"/>
      <c r="L807" s="96"/>
    </row>
    <row r="808" spans="1:12" x14ac:dyDescent="0.25">
      <c r="A808" s="38">
        <v>41317</v>
      </c>
      <c r="B808" s="125">
        <v>834</v>
      </c>
      <c r="D808" s="36" t="s">
        <v>10835</v>
      </c>
      <c r="E808" s="36" t="s">
        <v>7252</v>
      </c>
      <c r="F808" s="112">
        <v>5155</v>
      </c>
      <c r="H808" s="36" t="s">
        <v>11203</v>
      </c>
      <c r="I808" s="82" t="s">
        <v>8739</v>
      </c>
      <c r="J808" s="38"/>
      <c r="K808" s="95"/>
      <c r="L808" s="96"/>
    </row>
    <row r="809" spans="1:12" x14ac:dyDescent="0.25">
      <c r="A809" s="38">
        <v>41318</v>
      </c>
      <c r="B809" s="125">
        <v>835</v>
      </c>
      <c r="D809" s="36" t="s">
        <v>11205</v>
      </c>
      <c r="E809" s="36" t="s">
        <v>5618</v>
      </c>
      <c r="F809" s="112">
        <v>5140</v>
      </c>
      <c r="G809" s="36" t="s">
        <v>11206</v>
      </c>
      <c r="H809" s="146" t="s">
        <v>11207</v>
      </c>
      <c r="I809" s="82" t="s">
        <v>10247</v>
      </c>
      <c r="J809" s="38"/>
      <c r="K809" s="95"/>
      <c r="L809" s="96"/>
    </row>
    <row r="810" spans="1:12" x14ac:dyDescent="0.25">
      <c r="A810" s="38">
        <v>41328</v>
      </c>
      <c r="B810" s="125">
        <v>836</v>
      </c>
      <c r="D810" s="36" t="s">
        <v>11255</v>
      </c>
      <c r="E810" s="36" t="s">
        <v>11144</v>
      </c>
      <c r="F810" s="112">
        <v>5089</v>
      </c>
      <c r="G810" s="36">
        <v>151</v>
      </c>
      <c r="H810" s="334" t="s">
        <v>1263</v>
      </c>
      <c r="I810" s="82" t="s">
        <v>8739</v>
      </c>
      <c r="J810" s="38"/>
      <c r="K810" s="95"/>
      <c r="L810" s="96"/>
    </row>
    <row r="811" spans="1:12" x14ac:dyDescent="0.25">
      <c r="A811" s="38">
        <v>41330</v>
      </c>
      <c r="B811" s="125">
        <v>837</v>
      </c>
      <c r="D811" s="36" t="s">
        <v>11262</v>
      </c>
      <c r="E811" s="36" t="s">
        <v>2166</v>
      </c>
      <c r="F811" s="112" t="s">
        <v>8935</v>
      </c>
      <c r="G811" s="36" t="s">
        <v>208</v>
      </c>
      <c r="H811" s="36" t="s">
        <v>8143</v>
      </c>
      <c r="I811" s="82" t="s">
        <v>8739</v>
      </c>
      <c r="J811" s="38"/>
      <c r="K811" s="95"/>
      <c r="L811" s="96"/>
    </row>
    <row r="812" spans="1:12" x14ac:dyDescent="0.25">
      <c r="A812" s="38">
        <v>41331</v>
      </c>
      <c r="B812" s="125">
        <v>838</v>
      </c>
      <c r="D812" s="36" t="s">
        <v>11263</v>
      </c>
      <c r="E812" s="36" t="s">
        <v>11264</v>
      </c>
      <c r="F812" s="112">
        <v>5233</v>
      </c>
      <c r="G812" s="36" t="s">
        <v>11265</v>
      </c>
      <c r="H812" s="36" t="s">
        <v>11266</v>
      </c>
      <c r="I812" s="82" t="s">
        <v>8739</v>
      </c>
      <c r="J812" s="38"/>
      <c r="K812" s="95"/>
      <c r="L812" s="96"/>
    </row>
    <row r="813" spans="1:12" x14ac:dyDescent="0.25">
      <c r="A813" s="38">
        <v>41332</v>
      </c>
      <c r="B813" s="125">
        <v>839</v>
      </c>
      <c r="D813" s="36" t="s">
        <v>11274</v>
      </c>
      <c r="E813" s="36" t="s">
        <v>5618</v>
      </c>
      <c r="F813" s="112">
        <v>5140</v>
      </c>
      <c r="G813" s="36" t="s">
        <v>11275</v>
      </c>
      <c r="H813" s="146" t="s">
        <v>11174</v>
      </c>
      <c r="I813" s="82" t="s">
        <v>10247</v>
      </c>
      <c r="J813" s="38"/>
      <c r="K813" s="95"/>
      <c r="L813" s="96"/>
    </row>
    <row r="814" spans="1:12" x14ac:dyDescent="0.25">
      <c r="A814" s="38">
        <v>41334</v>
      </c>
      <c r="B814" s="125">
        <v>840</v>
      </c>
      <c r="D814" s="36" t="s">
        <v>11281</v>
      </c>
      <c r="E814" s="36" t="s">
        <v>11282</v>
      </c>
      <c r="F814" s="112">
        <v>5232</v>
      </c>
      <c r="G814" s="36" t="s">
        <v>4813</v>
      </c>
      <c r="H814" s="36" t="s">
        <v>11283</v>
      </c>
      <c r="I814" s="82" t="s">
        <v>8739</v>
      </c>
      <c r="J814" s="38" t="s">
        <v>11284</v>
      </c>
      <c r="K814" s="95"/>
      <c r="L814" s="96"/>
    </row>
    <row r="815" spans="1:12" x14ac:dyDescent="0.25">
      <c r="A815" s="38">
        <v>41338</v>
      </c>
      <c r="B815" s="125">
        <v>841</v>
      </c>
      <c r="D815" s="36" t="s">
        <v>10629</v>
      </c>
      <c r="E815" s="36" t="s">
        <v>9655</v>
      </c>
      <c r="F815" s="112">
        <v>5185</v>
      </c>
      <c r="G815" s="36" t="s">
        <v>11303</v>
      </c>
      <c r="H815" s="36" t="s">
        <v>9657</v>
      </c>
      <c r="I815" s="82" t="s">
        <v>8739</v>
      </c>
      <c r="J815" s="38"/>
      <c r="K815" s="95"/>
      <c r="L815" s="96"/>
    </row>
    <row r="816" spans="1:12" x14ac:dyDescent="0.25">
      <c r="A816" s="38">
        <v>41338</v>
      </c>
      <c r="B816" s="125">
        <v>842</v>
      </c>
      <c r="D816" s="36" t="s">
        <v>11304</v>
      </c>
      <c r="E816" s="36" t="s">
        <v>8467</v>
      </c>
      <c r="F816" s="112" t="s">
        <v>8468</v>
      </c>
      <c r="G816" s="36" t="s">
        <v>11305</v>
      </c>
      <c r="H816" s="36" t="s">
        <v>9888</v>
      </c>
      <c r="I816" s="82" t="s">
        <v>8739</v>
      </c>
      <c r="J816" s="38"/>
      <c r="K816" s="95"/>
      <c r="L816" s="96"/>
    </row>
    <row r="817" spans="1:12" x14ac:dyDescent="0.25">
      <c r="A817" s="38">
        <v>41339</v>
      </c>
      <c r="B817" s="125">
        <v>843</v>
      </c>
      <c r="D817" s="36" t="s">
        <v>5360</v>
      </c>
      <c r="E817" s="36" t="s">
        <v>5310</v>
      </c>
      <c r="F817" s="112">
        <v>5130</v>
      </c>
      <c r="G817" s="36" t="s">
        <v>11316</v>
      </c>
      <c r="H817" s="36" t="s">
        <v>11317</v>
      </c>
      <c r="I817" s="82" t="s">
        <v>10247</v>
      </c>
      <c r="J817" s="38"/>
      <c r="K817" s="95"/>
      <c r="L817" s="96"/>
    </row>
    <row r="818" spans="1:12" x14ac:dyDescent="0.25">
      <c r="A818" s="38">
        <v>41342</v>
      </c>
      <c r="B818" s="125">
        <v>844</v>
      </c>
      <c r="D818" s="36" t="s">
        <v>4818</v>
      </c>
      <c r="E818" s="36" t="s">
        <v>5618</v>
      </c>
      <c r="F818" s="112">
        <v>5140</v>
      </c>
      <c r="G818" s="36" t="s">
        <v>11343</v>
      </c>
      <c r="H818" s="146" t="s">
        <v>11170</v>
      </c>
      <c r="I818" s="82" t="s">
        <v>10247</v>
      </c>
      <c r="J818" s="38"/>
      <c r="K818" s="95"/>
      <c r="L818" s="96"/>
    </row>
    <row r="819" spans="1:12" x14ac:dyDescent="0.25">
      <c r="A819" s="38">
        <v>41346</v>
      </c>
      <c r="B819" s="125">
        <v>845</v>
      </c>
      <c r="D819" s="36" t="s">
        <v>11363</v>
      </c>
      <c r="E819" s="36" t="s">
        <v>11277</v>
      </c>
      <c r="F819" s="112">
        <v>5222</v>
      </c>
      <c r="H819" s="36" t="s">
        <v>11364</v>
      </c>
      <c r="I819" s="82" t="s">
        <v>8739</v>
      </c>
      <c r="J819" s="38"/>
      <c r="K819" s="95"/>
      <c r="L819" s="96"/>
    </row>
    <row r="820" spans="1:12" x14ac:dyDescent="0.25">
      <c r="A820" s="38">
        <v>41351</v>
      </c>
      <c r="B820" s="125">
        <v>846</v>
      </c>
      <c r="D820" s="36" t="s">
        <v>11376</v>
      </c>
      <c r="E820" s="36" t="s">
        <v>11375</v>
      </c>
      <c r="F820" s="112">
        <v>5130</v>
      </c>
      <c r="G820" s="36" t="s">
        <v>11377</v>
      </c>
      <c r="H820" s="36" t="s">
        <v>11378</v>
      </c>
      <c r="I820" s="82" t="s">
        <v>10247</v>
      </c>
      <c r="J820" s="38"/>
      <c r="K820" s="95"/>
      <c r="L820" s="96"/>
    </row>
    <row r="821" spans="1:12" x14ac:dyDescent="0.25">
      <c r="A821" s="38">
        <v>41353</v>
      </c>
      <c r="B821" s="125">
        <v>847</v>
      </c>
      <c r="D821" s="36" t="s">
        <v>11262</v>
      </c>
      <c r="E821" s="36" t="s">
        <v>2166</v>
      </c>
      <c r="F821" s="112" t="s">
        <v>8935</v>
      </c>
      <c r="G821" s="36" t="s">
        <v>208</v>
      </c>
      <c r="H821" s="36" t="s">
        <v>8143</v>
      </c>
      <c r="I821" s="82" t="s">
        <v>8739</v>
      </c>
      <c r="J821" s="38"/>
      <c r="K821" s="95"/>
      <c r="L821" s="96"/>
    </row>
    <row r="822" spans="1:12" x14ac:dyDescent="0.25">
      <c r="A822" s="38">
        <v>41356</v>
      </c>
      <c r="B822" s="125">
        <v>848</v>
      </c>
      <c r="D822" s="36" t="s">
        <v>11406</v>
      </c>
      <c r="E822" s="36" t="s">
        <v>11084</v>
      </c>
      <c r="F822" s="112" t="s">
        <v>11109</v>
      </c>
      <c r="G822" s="36" t="s">
        <v>208</v>
      </c>
      <c r="H822" s="336" t="s">
        <v>11106</v>
      </c>
      <c r="I822" s="82" t="s">
        <v>8739</v>
      </c>
      <c r="J822" s="38"/>
      <c r="K822" s="95"/>
      <c r="L822" s="96"/>
    </row>
    <row r="823" spans="1:12" x14ac:dyDescent="0.25">
      <c r="A823" s="38">
        <v>41358</v>
      </c>
      <c r="B823" s="125">
        <v>849</v>
      </c>
      <c r="D823" s="36" t="s">
        <v>11363</v>
      </c>
      <c r="E823" s="36" t="s">
        <v>11277</v>
      </c>
      <c r="F823" s="112">
        <v>5222</v>
      </c>
      <c r="G823" s="36" t="s">
        <v>514</v>
      </c>
      <c r="H823" s="36" t="s">
        <v>11364</v>
      </c>
      <c r="I823" s="82" t="s">
        <v>10247</v>
      </c>
      <c r="J823" s="38"/>
      <c r="K823" s="95"/>
      <c r="L823" s="96"/>
    </row>
    <row r="824" spans="1:12" x14ac:dyDescent="0.25">
      <c r="A824" s="38">
        <v>41358</v>
      </c>
      <c r="B824" s="125">
        <v>850</v>
      </c>
      <c r="D824" s="36" t="s">
        <v>11407</v>
      </c>
      <c r="E824" s="36" t="s">
        <v>9655</v>
      </c>
      <c r="F824" s="112">
        <v>5185</v>
      </c>
      <c r="G824" s="36" t="s">
        <v>11408</v>
      </c>
      <c r="H824" s="36" t="s">
        <v>9657</v>
      </c>
      <c r="I824" s="36"/>
      <c r="J824" s="38"/>
      <c r="K824" s="95"/>
      <c r="L824" s="96"/>
    </row>
    <row r="825" spans="1:12" x14ac:dyDescent="0.25">
      <c r="A825" s="38">
        <v>41359</v>
      </c>
      <c r="B825" s="125">
        <v>851</v>
      </c>
      <c r="D825" s="36" t="s">
        <v>11430</v>
      </c>
      <c r="E825" s="36" t="s">
        <v>11282</v>
      </c>
      <c r="F825" s="112">
        <v>5232</v>
      </c>
      <c r="H825" s="36" t="s">
        <v>11431</v>
      </c>
      <c r="I825" s="82" t="s">
        <v>8739</v>
      </c>
      <c r="J825" s="38"/>
      <c r="K825" s="95"/>
      <c r="L825" s="96"/>
    </row>
    <row r="826" spans="1:12" x14ac:dyDescent="0.25">
      <c r="A826" s="38">
        <v>41365</v>
      </c>
      <c r="B826" s="125">
        <v>852</v>
      </c>
      <c r="D826" s="36" t="s">
        <v>11477</v>
      </c>
      <c r="E826" s="36" t="s">
        <v>11282</v>
      </c>
      <c r="F826" s="112">
        <v>5232</v>
      </c>
      <c r="G826" s="36" t="s">
        <v>11478</v>
      </c>
      <c r="H826" s="36" t="s">
        <v>11479</v>
      </c>
      <c r="I826" s="82" t="s">
        <v>10247</v>
      </c>
      <c r="J826" s="38"/>
      <c r="K826" s="95"/>
      <c r="L826" s="96"/>
    </row>
    <row r="827" spans="1:12" x14ac:dyDescent="0.25">
      <c r="A827" s="38">
        <v>41366</v>
      </c>
      <c r="B827" s="125">
        <v>853</v>
      </c>
      <c r="D827" s="36" t="s">
        <v>11487</v>
      </c>
      <c r="E827" s="36" t="s">
        <v>11488</v>
      </c>
      <c r="F827" s="112">
        <v>5205</v>
      </c>
      <c r="G827" s="36" t="s">
        <v>11489</v>
      </c>
      <c r="H827" s="36" t="s">
        <v>11426</v>
      </c>
      <c r="I827" s="82" t="s">
        <v>10247</v>
      </c>
      <c r="J827" s="38"/>
      <c r="K827" s="95"/>
      <c r="L827" s="96"/>
    </row>
    <row r="828" spans="1:12" x14ac:dyDescent="0.25">
      <c r="A828" s="38">
        <v>41366</v>
      </c>
      <c r="B828" s="125">
        <v>854</v>
      </c>
      <c r="D828" s="36" t="s">
        <v>725</v>
      </c>
      <c r="E828" s="36" t="s">
        <v>11144</v>
      </c>
      <c r="F828" s="112">
        <v>5077</v>
      </c>
      <c r="G828" s="36" t="s">
        <v>11490</v>
      </c>
      <c r="H828" s="36" t="s">
        <v>1263</v>
      </c>
      <c r="I828" s="82" t="s">
        <v>10247</v>
      </c>
      <c r="J828" s="38"/>
      <c r="K828" s="95"/>
      <c r="L828" s="96"/>
    </row>
    <row r="829" spans="1:12" x14ac:dyDescent="0.25">
      <c r="A829" s="38">
        <v>41367</v>
      </c>
      <c r="B829" s="125">
        <v>855</v>
      </c>
      <c r="D829" s="36" t="s">
        <v>11406</v>
      </c>
      <c r="E829" s="36" t="s">
        <v>11059</v>
      </c>
      <c r="F829" s="112" t="s">
        <v>11060</v>
      </c>
      <c r="G829" s="36" t="s">
        <v>11496</v>
      </c>
      <c r="H829" s="36" t="s">
        <v>1419</v>
      </c>
      <c r="I829" s="82" t="s">
        <v>8739</v>
      </c>
      <c r="J829" s="38"/>
      <c r="K829" s="95"/>
      <c r="L829" s="96"/>
    </row>
    <row r="830" spans="1:12" x14ac:dyDescent="0.25">
      <c r="A830" s="38">
        <v>41373</v>
      </c>
      <c r="B830" s="125">
        <v>856</v>
      </c>
      <c r="D830" s="352" t="s">
        <v>7818</v>
      </c>
      <c r="E830" s="36" t="s">
        <v>9653</v>
      </c>
      <c r="F830" s="112">
        <v>5155</v>
      </c>
      <c r="G830" s="36" t="s">
        <v>11533</v>
      </c>
      <c r="H830" s="36" t="s">
        <v>11086</v>
      </c>
      <c r="I830" s="82" t="s">
        <v>8739</v>
      </c>
      <c r="J830" s="38"/>
      <c r="K830" s="95"/>
      <c r="L830" s="96"/>
    </row>
    <row r="831" spans="1:12" x14ac:dyDescent="0.25">
      <c r="A831" s="38">
        <v>41374</v>
      </c>
      <c r="B831" s="125">
        <v>857</v>
      </c>
      <c r="D831" s="36" t="s">
        <v>208</v>
      </c>
      <c r="E831" s="36" t="s">
        <v>11549</v>
      </c>
      <c r="F831" s="112" t="s">
        <v>11550</v>
      </c>
      <c r="G831" s="36" t="s">
        <v>11551</v>
      </c>
      <c r="H831" s="36" t="s">
        <v>11552</v>
      </c>
      <c r="I831" s="82" t="s">
        <v>8739</v>
      </c>
      <c r="J831" s="38"/>
      <c r="K831" s="95"/>
      <c r="L831" s="96"/>
    </row>
    <row r="832" spans="1:12" x14ac:dyDescent="0.25">
      <c r="A832" s="38">
        <v>41375</v>
      </c>
      <c r="B832" s="125">
        <v>858</v>
      </c>
      <c r="D832" s="36" t="s">
        <v>5678</v>
      </c>
      <c r="E832" s="36" t="s">
        <v>1260</v>
      </c>
      <c r="F832" s="112">
        <v>5155</v>
      </c>
      <c r="G832" s="36">
        <v>45</v>
      </c>
      <c r="H832" s="36" t="s">
        <v>11086</v>
      </c>
      <c r="I832" s="82" t="s">
        <v>10247</v>
      </c>
      <c r="J832" s="38"/>
      <c r="K832" s="95"/>
      <c r="L832" s="96"/>
    </row>
    <row r="833" spans="1:12" x14ac:dyDescent="0.25">
      <c r="A833" s="38">
        <v>41375</v>
      </c>
      <c r="B833" s="125">
        <v>859</v>
      </c>
      <c r="D833" s="36" t="s">
        <v>5678</v>
      </c>
      <c r="E833" s="36" t="s">
        <v>7252</v>
      </c>
      <c r="F833" s="112">
        <v>5155</v>
      </c>
      <c r="G833" s="36">
        <v>47</v>
      </c>
      <c r="H833" s="36" t="s">
        <v>11558</v>
      </c>
      <c r="I833" s="82" t="s">
        <v>10247</v>
      </c>
      <c r="J833" s="38"/>
      <c r="K833" s="95"/>
      <c r="L833" s="96"/>
    </row>
    <row r="834" spans="1:12" x14ac:dyDescent="0.25">
      <c r="A834" s="38">
        <v>41375</v>
      </c>
      <c r="B834" s="125">
        <v>860</v>
      </c>
      <c r="D834" s="36" t="s">
        <v>5678</v>
      </c>
      <c r="E834" s="36" t="s">
        <v>7252</v>
      </c>
      <c r="F834" s="112">
        <v>5155</v>
      </c>
      <c r="G834" s="36">
        <v>47</v>
      </c>
      <c r="H834" s="36" t="s">
        <v>11559</v>
      </c>
      <c r="I834" s="82" t="s">
        <v>10247</v>
      </c>
      <c r="J834" s="38"/>
      <c r="K834" s="95"/>
      <c r="L834" s="96"/>
    </row>
    <row r="835" spans="1:12" x14ac:dyDescent="0.25">
      <c r="A835" s="38">
        <v>41375</v>
      </c>
      <c r="B835" s="125">
        <v>861</v>
      </c>
      <c r="D835" s="36" t="s">
        <v>5678</v>
      </c>
      <c r="E835" s="36" t="s">
        <v>7252</v>
      </c>
      <c r="F835" s="112">
        <v>5155</v>
      </c>
      <c r="G835" s="36" t="s">
        <v>11565</v>
      </c>
      <c r="H835" s="36" t="s">
        <v>11566</v>
      </c>
      <c r="I835" s="82" t="s">
        <v>10247</v>
      </c>
      <c r="J835" s="38"/>
      <c r="K835" s="95"/>
      <c r="L835" s="96"/>
    </row>
    <row r="836" spans="1:12" x14ac:dyDescent="0.25">
      <c r="A836" s="38">
        <v>41376</v>
      </c>
      <c r="B836" s="125">
        <v>862</v>
      </c>
      <c r="D836" s="36" t="s">
        <v>11575</v>
      </c>
      <c r="E836" s="36" t="s">
        <v>11282</v>
      </c>
      <c r="F836" s="112">
        <v>5232</v>
      </c>
      <c r="G836" s="36" t="s">
        <v>11576</v>
      </c>
      <c r="H836" s="36" t="s">
        <v>11479</v>
      </c>
      <c r="I836" s="82" t="s">
        <v>8739</v>
      </c>
      <c r="J836" s="38"/>
      <c r="K836" s="95"/>
      <c r="L836" s="96"/>
    </row>
    <row r="837" spans="1:12" x14ac:dyDescent="0.25">
      <c r="A837" s="38">
        <v>41381</v>
      </c>
      <c r="B837" s="125">
        <v>863</v>
      </c>
      <c r="D837" s="36" t="s">
        <v>11604</v>
      </c>
      <c r="E837" s="36" t="s">
        <v>11415</v>
      </c>
      <c r="F837" s="112" t="s">
        <v>11416</v>
      </c>
      <c r="H837" s="36" t="s">
        <v>11605</v>
      </c>
      <c r="I837" s="82" t="s">
        <v>8739</v>
      </c>
      <c r="J837" s="38"/>
      <c r="K837" s="95"/>
      <c r="L837" s="96"/>
    </row>
    <row r="838" spans="1:12" x14ac:dyDescent="0.25">
      <c r="A838" s="38">
        <v>41383</v>
      </c>
      <c r="B838" s="125">
        <v>864</v>
      </c>
      <c r="D838" s="36" t="s">
        <v>208</v>
      </c>
      <c r="E838" s="36" t="s">
        <v>11613</v>
      </c>
      <c r="F838" s="112" t="s">
        <v>11614</v>
      </c>
      <c r="G838" s="36" t="s">
        <v>208</v>
      </c>
      <c r="H838" s="36" t="s">
        <v>11615</v>
      </c>
      <c r="I838" s="82" t="s">
        <v>8739</v>
      </c>
      <c r="J838" s="38"/>
      <c r="K838" s="95"/>
      <c r="L838" s="96"/>
    </row>
    <row r="839" spans="1:12" x14ac:dyDescent="0.25">
      <c r="A839" s="38">
        <v>41383</v>
      </c>
      <c r="B839" s="125">
        <v>865</v>
      </c>
      <c r="D839" s="36" t="s">
        <v>11616</v>
      </c>
      <c r="E839" s="36" t="s">
        <v>11282</v>
      </c>
      <c r="F839" s="112">
        <v>5232</v>
      </c>
      <c r="H839" s="36"/>
      <c r="I839" s="36"/>
      <c r="J839" s="38"/>
      <c r="K839" s="95"/>
      <c r="L839" s="96"/>
    </row>
    <row r="840" spans="1:12" x14ac:dyDescent="0.25">
      <c r="A840" s="38">
        <v>41386</v>
      </c>
      <c r="B840" s="125">
        <v>866</v>
      </c>
      <c r="D840" s="36" t="s">
        <v>11620</v>
      </c>
      <c r="E840" s="36" t="s">
        <v>11439</v>
      </c>
      <c r="F840" s="112" t="s">
        <v>11440</v>
      </c>
      <c r="G840" s="36" t="s">
        <v>11620</v>
      </c>
      <c r="H840" s="36" t="s">
        <v>11621</v>
      </c>
      <c r="I840" s="82" t="s">
        <v>8739</v>
      </c>
      <c r="J840" s="38"/>
      <c r="K840" s="95"/>
      <c r="L840" s="96"/>
    </row>
    <row r="841" spans="1:12" x14ac:dyDescent="0.25">
      <c r="A841" s="38">
        <v>41386</v>
      </c>
      <c r="B841" s="125">
        <v>867</v>
      </c>
      <c r="D841" s="36" t="s">
        <v>11604</v>
      </c>
      <c r="E841" s="36" t="s">
        <v>11498</v>
      </c>
      <c r="F841" s="112" t="s">
        <v>2500</v>
      </c>
      <c r="G841" s="36" t="s">
        <v>11626</v>
      </c>
      <c r="H841" s="36" t="s">
        <v>11627</v>
      </c>
      <c r="I841" s="36" t="s">
        <v>5129</v>
      </c>
      <c r="J841" s="38"/>
      <c r="K841" s="95"/>
      <c r="L841" s="96"/>
    </row>
    <row r="842" spans="1:12" x14ac:dyDescent="0.25">
      <c r="A842" s="38">
        <v>41388</v>
      </c>
      <c r="B842" s="125">
        <v>868</v>
      </c>
      <c r="D842" s="36" t="s">
        <v>11637</v>
      </c>
      <c r="E842" s="36" t="s">
        <v>5672</v>
      </c>
      <c r="F842" s="112">
        <v>5152</v>
      </c>
      <c r="G842" s="36" t="s">
        <v>11638</v>
      </c>
      <c r="H842" s="36" t="s">
        <v>11639</v>
      </c>
      <c r="I842" s="36" t="s">
        <v>8739</v>
      </c>
      <c r="J842" s="38"/>
      <c r="K842" s="95"/>
      <c r="L842" s="96"/>
    </row>
    <row r="843" spans="1:12" x14ac:dyDescent="0.25">
      <c r="A843" s="38">
        <v>41388</v>
      </c>
      <c r="B843" s="125">
        <v>869</v>
      </c>
      <c r="D843" s="36" t="s">
        <v>11637</v>
      </c>
      <c r="E843" s="36" t="s">
        <v>5672</v>
      </c>
      <c r="F843" s="112">
        <v>5153</v>
      </c>
      <c r="G843" s="36" t="s">
        <v>11638</v>
      </c>
      <c r="H843" s="36" t="s">
        <v>11640</v>
      </c>
      <c r="I843" s="36" t="s">
        <v>8739</v>
      </c>
      <c r="J843" s="38"/>
      <c r="K843" s="95"/>
      <c r="L843" s="96"/>
    </row>
    <row r="844" spans="1:12" x14ac:dyDescent="0.25">
      <c r="A844" s="38">
        <v>17989</v>
      </c>
      <c r="B844" s="125">
        <v>870</v>
      </c>
      <c r="D844" s="36" t="s">
        <v>2167</v>
      </c>
      <c r="E844" s="36" t="s">
        <v>2168</v>
      </c>
      <c r="F844" s="112">
        <v>5155</v>
      </c>
      <c r="G844" s="36" t="s">
        <v>2167</v>
      </c>
      <c r="H844" s="36" t="s">
        <v>11086</v>
      </c>
      <c r="I844" s="36"/>
      <c r="J844" s="38"/>
      <c r="K844" s="95"/>
      <c r="L844" s="96"/>
    </row>
    <row r="845" spans="1:12" x14ac:dyDescent="0.25">
      <c r="A845" s="38">
        <v>41394</v>
      </c>
      <c r="B845" s="125">
        <v>871</v>
      </c>
      <c r="D845" s="36" t="s">
        <v>3720</v>
      </c>
      <c r="E845" s="36" t="s">
        <v>11084</v>
      </c>
      <c r="F845" s="112" t="s">
        <v>11109</v>
      </c>
      <c r="G845" s="36" t="s">
        <v>208</v>
      </c>
      <c r="H845" s="336" t="s">
        <v>11106</v>
      </c>
      <c r="I845" s="82" t="s">
        <v>8739</v>
      </c>
      <c r="J845" s="38"/>
      <c r="K845" s="95"/>
      <c r="L845" s="96"/>
    </row>
    <row r="846" spans="1:12" x14ac:dyDescent="0.25">
      <c r="A846" s="38">
        <v>41395</v>
      </c>
      <c r="B846" s="125">
        <v>872</v>
      </c>
      <c r="D846" s="36" t="s">
        <v>3720</v>
      </c>
      <c r="E846" s="36" t="s">
        <v>2166</v>
      </c>
      <c r="F846" s="112" t="s">
        <v>8935</v>
      </c>
      <c r="G846" s="36" t="s">
        <v>208</v>
      </c>
      <c r="H846" s="36" t="s">
        <v>8143</v>
      </c>
      <c r="I846" s="82" t="s">
        <v>8739</v>
      </c>
      <c r="J846" s="38"/>
      <c r="K846" s="95"/>
      <c r="L846" s="96"/>
    </row>
    <row r="847" spans="1:12" x14ac:dyDescent="0.25">
      <c r="A847" s="38">
        <v>41397</v>
      </c>
      <c r="B847" s="125">
        <v>873</v>
      </c>
      <c r="D847" s="36" t="s">
        <v>208</v>
      </c>
      <c r="E847" s="36" t="s">
        <v>11549</v>
      </c>
      <c r="F847" s="112" t="s">
        <v>11550</v>
      </c>
      <c r="G847" s="36" t="s">
        <v>11720</v>
      </c>
      <c r="H847" s="36" t="s">
        <v>11552</v>
      </c>
      <c r="I847" s="82" t="s">
        <v>8739</v>
      </c>
      <c r="J847" s="38"/>
      <c r="K847" s="95"/>
      <c r="L847" s="96"/>
    </row>
    <row r="848" spans="1:12" ht="15.75" thickBot="1" x14ac:dyDescent="0.3">
      <c r="A848" s="38">
        <v>41400</v>
      </c>
      <c r="B848" s="125">
        <v>874</v>
      </c>
      <c r="D848" s="36" t="s">
        <v>11765</v>
      </c>
      <c r="H848" s="143"/>
      <c r="I848" s="36"/>
      <c r="J848" s="38"/>
      <c r="K848" s="95"/>
      <c r="L848" s="96"/>
    </row>
    <row r="849" spans="1:12" x14ac:dyDescent="0.25">
      <c r="A849" s="38">
        <v>41400</v>
      </c>
      <c r="B849" s="125">
        <v>875</v>
      </c>
      <c r="D849" s="36" t="s">
        <v>11766</v>
      </c>
      <c r="H849" s="140"/>
      <c r="I849" s="36"/>
      <c r="J849" s="38"/>
      <c r="K849" s="95"/>
      <c r="L849" s="96"/>
    </row>
    <row r="850" spans="1:12" x14ac:dyDescent="0.25">
      <c r="A850" s="38">
        <v>41400</v>
      </c>
      <c r="B850" s="125">
        <v>876</v>
      </c>
      <c r="D850" s="36" t="s">
        <v>11725</v>
      </c>
      <c r="E850" s="36" t="s">
        <v>11498</v>
      </c>
      <c r="F850" s="112" t="s">
        <v>2500</v>
      </c>
      <c r="G850" s="36" t="s">
        <v>11626</v>
      </c>
      <c r="H850" s="36" t="s">
        <v>11627</v>
      </c>
      <c r="I850" s="36" t="s">
        <v>3668</v>
      </c>
      <c r="J850" s="38"/>
      <c r="K850" s="95"/>
      <c r="L850" s="96"/>
    </row>
    <row r="851" spans="1:12" x14ac:dyDescent="0.25">
      <c r="A851" s="38">
        <v>41404</v>
      </c>
      <c r="B851" s="125">
        <v>877</v>
      </c>
      <c r="D851" s="36" t="s">
        <v>7818</v>
      </c>
      <c r="E851" s="36" t="s">
        <v>10631</v>
      </c>
      <c r="F851" s="112" t="s">
        <v>11743</v>
      </c>
      <c r="G851" s="36" t="s">
        <v>11744</v>
      </c>
      <c r="H851" s="36" t="s">
        <v>5334</v>
      </c>
      <c r="I851" s="36" t="s">
        <v>11724</v>
      </c>
      <c r="J851" s="38"/>
      <c r="K851" s="95"/>
      <c r="L851" s="96"/>
    </row>
    <row r="852" spans="1:12" x14ac:dyDescent="0.25">
      <c r="A852" s="38">
        <v>41407</v>
      </c>
      <c r="B852" s="125">
        <v>878</v>
      </c>
      <c r="D852" s="36" t="s">
        <v>11758</v>
      </c>
      <c r="E852" s="36" t="s">
        <v>11757</v>
      </c>
      <c r="H852" s="36" t="s">
        <v>1632</v>
      </c>
      <c r="I852" s="36" t="s">
        <v>11759</v>
      </c>
      <c r="J852" s="38"/>
      <c r="K852" s="95"/>
      <c r="L852" s="96"/>
    </row>
    <row r="853" spans="1:12" x14ac:dyDescent="0.25">
      <c r="A853" s="38">
        <v>41407</v>
      </c>
      <c r="B853" s="125">
        <v>879</v>
      </c>
      <c r="D853" s="36" t="s">
        <v>11760</v>
      </c>
      <c r="E853" s="36" t="s">
        <v>11084</v>
      </c>
      <c r="F853" s="112" t="s">
        <v>11109</v>
      </c>
      <c r="G853" s="36" t="s">
        <v>208</v>
      </c>
      <c r="H853" s="336" t="s">
        <v>11106</v>
      </c>
      <c r="I853" s="82" t="s">
        <v>8739</v>
      </c>
      <c r="J853" s="38"/>
      <c r="K853" s="95"/>
      <c r="L853" s="96"/>
    </row>
    <row r="854" spans="1:12" x14ac:dyDescent="0.25">
      <c r="A854" s="38">
        <v>41407</v>
      </c>
      <c r="B854" s="125">
        <v>880</v>
      </c>
      <c r="D854" s="36" t="s">
        <v>2444</v>
      </c>
      <c r="E854" s="36" t="s">
        <v>11488</v>
      </c>
      <c r="F854" s="112">
        <v>5205</v>
      </c>
      <c r="G854" s="36">
        <v>10</v>
      </c>
      <c r="H854" s="36" t="s">
        <v>11426</v>
      </c>
      <c r="I854" s="36" t="s">
        <v>11761</v>
      </c>
      <c r="J854" s="38"/>
      <c r="K854" s="95"/>
      <c r="L854" s="96"/>
    </row>
    <row r="855" spans="1:12" x14ac:dyDescent="0.25">
      <c r="A855" s="38">
        <v>41408</v>
      </c>
      <c r="B855" s="125">
        <v>881</v>
      </c>
      <c r="D855" s="36" t="s">
        <v>11762</v>
      </c>
      <c r="E855" s="36" t="s">
        <v>2168</v>
      </c>
      <c r="F855" s="112">
        <v>5155</v>
      </c>
      <c r="H855" s="36" t="s">
        <v>11086</v>
      </c>
      <c r="I855" s="36" t="s">
        <v>8739</v>
      </c>
      <c r="J855" s="38"/>
      <c r="K855" s="95"/>
      <c r="L855" s="96"/>
    </row>
    <row r="856" spans="1:12" ht="15.75" thickBot="1" x14ac:dyDescent="0.3">
      <c r="A856" s="38">
        <v>41408</v>
      </c>
      <c r="B856" s="125">
        <v>882</v>
      </c>
      <c r="D856" s="36" t="s">
        <v>11763</v>
      </c>
      <c r="E856" s="36" t="s">
        <v>2168</v>
      </c>
      <c r="F856" s="112">
        <v>5155</v>
      </c>
      <c r="H856" s="143" t="s">
        <v>11723</v>
      </c>
      <c r="I856" s="36"/>
      <c r="J856" s="38"/>
      <c r="K856" s="95"/>
      <c r="L856" s="96"/>
    </row>
    <row r="857" spans="1:12" x14ac:dyDescent="0.25">
      <c r="A857" s="38">
        <v>41408</v>
      </c>
      <c r="B857" s="125">
        <v>883</v>
      </c>
      <c r="D857" s="36" t="s">
        <v>11406</v>
      </c>
      <c r="E857" s="36" t="s">
        <v>11486</v>
      </c>
      <c r="F857" s="112">
        <v>5099</v>
      </c>
      <c r="H857" s="36" t="s">
        <v>11767</v>
      </c>
      <c r="I857" s="36" t="s">
        <v>8739</v>
      </c>
      <c r="J857" s="38"/>
      <c r="K857" s="95"/>
      <c r="L857" s="96"/>
    </row>
    <row r="858" spans="1:12" ht="15.75" thickBot="1" x14ac:dyDescent="0.3">
      <c r="A858" s="38">
        <v>41411</v>
      </c>
      <c r="B858" s="125">
        <v>884</v>
      </c>
      <c r="D858" s="36" t="s">
        <v>11788</v>
      </c>
      <c r="E858" s="36" t="s">
        <v>11787</v>
      </c>
      <c r="F858" s="112">
        <v>5248</v>
      </c>
      <c r="G858" s="352" t="s">
        <v>7428</v>
      </c>
      <c r="H858" s="36" t="s">
        <v>11789</v>
      </c>
      <c r="I858" s="36" t="s">
        <v>11724</v>
      </c>
      <c r="J858" s="38"/>
      <c r="K858" s="95"/>
      <c r="L858" s="96"/>
    </row>
    <row r="859" spans="1:12" x14ac:dyDescent="0.25">
      <c r="A859" s="38">
        <v>41417</v>
      </c>
      <c r="B859" s="125">
        <v>885</v>
      </c>
      <c r="D859" s="36" t="s">
        <v>11817</v>
      </c>
      <c r="E859" s="36" t="s">
        <v>11488</v>
      </c>
      <c r="F859" s="112">
        <v>5205</v>
      </c>
      <c r="H859" s="348" t="s">
        <v>11818</v>
      </c>
      <c r="I859" s="36" t="s">
        <v>11819</v>
      </c>
      <c r="J859" s="38"/>
      <c r="K859" s="95"/>
      <c r="L859" s="96"/>
    </row>
    <row r="860" spans="1:12" x14ac:dyDescent="0.25">
      <c r="A860" s="38">
        <v>41418</v>
      </c>
      <c r="B860" s="125">
        <v>886</v>
      </c>
      <c r="D860" s="36" t="s">
        <v>11820</v>
      </c>
      <c r="E860" s="36" t="s">
        <v>11699</v>
      </c>
      <c r="F860" s="112" t="s">
        <v>11700</v>
      </c>
      <c r="H860" s="36" t="s">
        <v>11821</v>
      </c>
      <c r="I860" s="36" t="s">
        <v>8739</v>
      </c>
      <c r="J860" s="38"/>
      <c r="K860" s="95"/>
      <c r="L860" s="96"/>
    </row>
    <row r="861" spans="1:12" x14ac:dyDescent="0.25">
      <c r="A861" s="38">
        <v>41423</v>
      </c>
      <c r="B861" s="125">
        <v>887</v>
      </c>
      <c r="D861" s="36" t="s">
        <v>208</v>
      </c>
      <c r="E861" s="36" t="s">
        <v>11549</v>
      </c>
      <c r="F861" s="112" t="s">
        <v>11550</v>
      </c>
      <c r="G861" s="36" t="s">
        <v>11834</v>
      </c>
      <c r="H861" s="36" t="s">
        <v>11552</v>
      </c>
      <c r="I861" s="82" t="s">
        <v>8739</v>
      </c>
      <c r="J861" s="38"/>
      <c r="K861" s="95"/>
      <c r="L861" s="96"/>
    </row>
    <row r="862" spans="1:12" x14ac:dyDescent="0.25">
      <c r="A862" s="38">
        <v>41424</v>
      </c>
      <c r="B862" s="125">
        <v>888</v>
      </c>
      <c r="D862" s="36" t="s">
        <v>5678</v>
      </c>
      <c r="E862" s="36" t="s">
        <v>11837</v>
      </c>
      <c r="F862" s="112" t="s">
        <v>11838</v>
      </c>
      <c r="G862" s="36" t="s">
        <v>5150</v>
      </c>
      <c r="H862" s="36" t="s">
        <v>11839</v>
      </c>
      <c r="I862" s="36" t="s">
        <v>11724</v>
      </c>
      <c r="J862" s="38"/>
      <c r="K862" s="95"/>
      <c r="L862" s="96"/>
    </row>
    <row r="863" spans="1:12" x14ac:dyDescent="0.25">
      <c r="A863" s="38">
        <v>41424</v>
      </c>
      <c r="B863" s="125">
        <v>889</v>
      </c>
      <c r="D863" s="36" t="s">
        <v>11846</v>
      </c>
      <c r="E863" s="36" t="s">
        <v>1260</v>
      </c>
      <c r="F863" s="112">
        <v>5155</v>
      </c>
      <c r="G863" s="36">
        <v>71</v>
      </c>
      <c r="H863" s="36" t="s">
        <v>11086</v>
      </c>
      <c r="I863" s="36" t="s">
        <v>11724</v>
      </c>
      <c r="J863" s="38"/>
      <c r="K863" s="95"/>
      <c r="L863" s="96"/>
    </row>
    <row r="864" spans="1:12" x14ac:dyDescent="0.25">
      <c r="A864" s="38">
        <v>41425</v>
      </c>
      <c r="B864" s="125">
        <v>890</v>
      </c>
      <c r="D864" s="36" t="s">
        <v>11853</v>
      </c>
      <c r="E864" s="36" t="s">
        <v>11854</v>
      </c>
      <c r="F864" s="112">
        <v>5142</v>
      </c>
      <c r="H864" s="36" t="s">
        <v>11855</v>
      </c>
      <c r="I864" s="36" t="s">
        <v>11724</v>
      </c>
      <c r="J864" s="38"/>
      <c r="K864" s="95"/>
      <c r="L864" s="96"/>
    </row>
    <row r="865" spans="1:12" x14ac:dyDescent="0.25">
      <c r="A865" s="38">
        <v>41429</v>
      </c>
      <c r="B865" s="125">
        <v>891</v>
      </c>
      <c r="D865" s="36" t="s">
        <v>9609</v>
      </c>
      <c r="E865" s="36" t="s">
        <v>11877</v>
      </c>
      <c r="F865" s="112">
        <v>5268</v>
      </c>
      <c r="G865" s="36" t="s">
        <v>9609</v>
      </c>
      <c r="H865" s="36"/>
      <c r="I865" s="36" t="s">
        <v>11724</v>
      </c>
      <c r="J865" s="38"/>
      <c r="K865" s="95"/>
      <c r="L865" s="96"/>
    </row>
    <row r="866" spans="1:12" customFormat="1" x14ac:dyDescent="0.25">
      <c r="A866" s="38">
        <v>41428</v>
      </c>
      <c r="B866" s="125">
        <v>892</v>
      </c>
      <c r="C866" s="125"/>
      <c r="D866" s="36" t="s">
        <v>11878</v>
      </c>
      <c r="E866" s="36" t="s">
        <v>11059</v>
      </c>
      <c r="F866" s="112" t="s">
        <v>11060</v>
      </c>
      <c r="G866" s="36" t="s">
        <v>11879</v>
      </c>
      <c r="H866" s="336" t="s">
        <v>11106</v>
      </c>
      <c r="I866" s="36" t="s">
        <v>8739</v>
      </c>
    </row>
    <row r="867" spans="1:12" x14ac:dyDescent="0.25">
      <c r="A867" s="38">
        <v>41435</v>
      </c>
      <c r="B867" s="125">
        <v>893</v>
      </c>
      <c r="D867" s="36" t="s">
        <v>7818</v>
      </c>
      <c r="E867" s="36" t="s">
        <v>1260</v>
      </c>
      <c r="F867" s="112">
        <v>5155</v>
      </c>
      <c r="G867" s="36" t="s">
        <v>11894</v>
      </c>
      <c r="H867" s="36" t="s">
        <v>11086</v>
      </c>
      <c r="I867" s="36" t="s">
        <v>11895</v>
      </c>
      <c r="J867" s="38"/>
      <c r="K867" s="95"/>
      <c r="L867" s="96"/>
    </row>
    <row r="868" spans="1:12" x14ac:dyDescent="0.25">
      <c r="A868" s="38">
        <v>41437</v>
      </c>
      <c r="B868" s="125">
        <v>894</v>
      </c>
      <c r="D868" s="36" t="s">
        <v>11924</v>
      </c>
      <c r="E868" s="36" t="s">
        <v>11925</v>
      </c>
      <c r="F868" s="112">
        <v>5272</v>
      </c>
      <c r="G868" s="36">
        <v>1</v>
      </c>
      <c r="H868" s="36" t="s">
        <v>11926</v>
      </c>
      <c r="I868" s="36" t="s">
        <v>11819</v>
      </c>
      <c r="J868" s="38"/>
      <c r="K868" s="95"/>
      <c r="L868" s="96"/>
    </row>
    <row r="869" spans="1:12" x14ac:dyDescent="0.25">
      <c r="A869" s="38">
        <v>41443</v>
      </c>
      <c r="B869" s="125">
        <v>895</v>
      </c>
      <c r="D869" s="36" t="s">
        <v>9609</v>
      </c>
      <c r="E869" s="36" t="s">
        <v>11937</v>
      </c>
      <c r="F869" s="112">
        <v>5243</v>
      </c>
      <c r="G869" s="36">
        <v>17</v>
      </c>
      <c r="H869" s="36" t="s">
        <v>11938</v>
      </c>
      <c r="I869" s="36" t="s">
        <v>11724</v>
      </c>
      <c r="J869" s="38"/>
      <c r="K869" s="95"/>
      <c r="L869" s="96"/>
    </row>
    <row r="870" spans="1:12" x14ac:dyDescent="0.25">
      <c r="A870" s="38">
        <v>41444</v>
      </c>
      <c r="B870" s="125">
        <v>896</v>
      </c>
      <c r="D870" s="36" t="s">
        <v>11950</v>
      </c>
      <c r="E870" s="36" t="s">
        <v>11951</v>
      </c>
      <c r="F870" s="112" t="s">
        <v>11952</v>
      </c>
      <c r="G870" s="36" t="s">
        <v>11953</v>
      </c>
      <c r="H870" s="36" t="s">
        <v>11552</v>
      </c>
      <c r="I870" s="36" t="s">
        <v>11724</v>
      </c>
      <c r="J870" s="38"/>
      <c r="K870" s="95"/>
      <c r="L870" s="96"/>
    </row>
    <row r="871" spans="1:12" x14ac:dyDescent="0.25">
      <c r="A871" s="38">
        <v>41450</v>
      </c>
      <c r="B871" s="125">
        <v>897</v>
      </c>
      <c r="D871" s="36" t="s">
        <v>9804</v>
      </c>
      <c r="E871" s="36" t="s">
        <v>7067</v>
      </c>
      <c r="F871" s="112" t="s">
        <v>5871</v>
      </c>
      <c r="G871" s="36" t="s">
        <v>12021</v>
      </c>
      <c r="H871" s="36" t="s">
        <v>7069</v>
      </c>
      <c r="I871" s="36" t="s">
        <v>11724</v>
      </c>
      <c r="J871" s="38"/>
      <c r="K871" s="95"/>
      <c r="L871" s="96"/>
    </row>
    <row r="872" spans="1:12" x14ac:dyDescent="0.25">
      <c r="A872" s="38">
        <v>41450</v>
      </c>
      <c r="B872" s="125">
        <v>898</v>
      </c>
      <c r="D872" s="36" t="s">
        <v>12016</v>
      </c>
      <c r="E872" s="36" t="s">
        <v>12017</v>
      </c>
      <c r="F872" s="112" t="s">
        <v>12018</v>
      </c>
      <c r="G872" s="36" t="s">
        <v>9609</v>
      </c>
      <c r="H872" s="36" t="s">
        <v>12020</v>
      </c>
      <c r="I872" s="36" t="s">
        <v>5129</v>
      </c>
      <c r="J872" s="38"/>
      <c r="K872" s="95"/>
      <c r="L872" s="96"/>
    </row>
    <row r="873" spans="1:12" x14ac:dyDescent="0.25">
      <c r="A873" s="38">
        <v>41450</v>
      </c>
      <c r="B873" s="125">
        <v>899</v>
      </c>
      <c r="D873" s="36" t="s">
        <v>12015</v>
      </c>
      <c r="E873" s="36" t="s">
        <v>12017</v>
      </c>
      <c r="F873" s="112" t="s">
        <v>12018</v>
      </c>
      <c r="G873" s="36" t="s">
        <v>9609</v>
      </c>
      <c r="H873" s="36" t="s">
        <v>12019</v>
      </c>
      <c r="I873" s="36" t="s">
        <v>5129</v>
      </c>
      <c r="J873" s="38"/>
      <c r="K873" s="95"/>
      <c r="L873" s="96"/>
    </row>
    <row r="874" spans="1:12" x14ac:dyDescent="0.25">
      <c r="A874" s="38">
        <v>41450</v>
      </c>
      <c r="B874" s="125">
        <v>900</v>
      </c>
      <c r="D874" s="36" t="s">
        <v>12023</v>
      </c>
      <c r="E874" s="36" t="s">
        <v>12024</v>
      </c>
      <c r="F874" s="112">
        <v>5273</v>
      </c>
      <c r="G874" s="36" t="s">
        <v>12025</v>
      </c>
      <c r="H874" s="36" t="s">
        <v>12026</v>
      </c>
      <c r="I874" s="36" t="s">
        <v>11761</v>
      </c>
      <c r="J874" s="38"/>
      <c r="K874" s="95"/>
      <c r="L874" s="96"/>
    </row>
    <row r="875" spans="1:12" x14ac:dyDescent="0.25">
      <c r="A875" s="38">
        <v>41456</v>
      </c>
      <c r="B875" s="125">
        <v>901</v>
      </c>
      <c r="D875" s="36" t="s">
        <v>9609</v>
      </c>
      <c r="E875" s="36" t="s">
        <v>11787</v>
      </c>
      <c r="F875" s="112">
        <v>5248</v>
      </c>
      <c r="G875" s="36">
        <v>3</v>
      </c>
      <c r="H875" s="36" t="s">
        <v>11789</v>
      </c>
      <c r="I875" s="36"/>
      <c r="J875" s="38"/>
      <c r="K875" s="95"/>
      <c r="L875" s="96"/>
    </row>
    <row r="876" spans="1:12" x14ac:dyDescent="0.25">
      <c r="A876" s="38">
        <v>41463</v>
      </c>
      <c r="B876" s="125">
        <v>902</v>
      </c>
      <c r="D876" s="36" t="s">
        <v>10320</v>
      </c>
      <c r="E876" s="36" t="s">
        <v>12103</v>
      </c>
      <c r="F876" s="112">
        <v>1</v>
      </c>
      <c r="H876" s="36" t="s">
        <v>12104</v>
      </c>
      <c r="I876" s="36" t="s">
        <v>5129</v>
      </c>
      <c r="J876" s="38"/>
      <c r="K876" s="95"/>
      <c r="L876" s="96"/>
    </row>
    <row r="877" spans="1:12" x14ac:dyDescent="0.25">
      <c r="A877" s="38">
        <v>41463</v>
      </c>
      <c r="B877" s="125">
        <v>903</v>
      </c>
      <c r="D877" s="36" t="s">
        <v>10320</v>
      </c>
      <c r="E877" s="36" t="s">
        <v>12103</v>
      </c>
      <c r="F877" s="112">
        <v>1</v>
      </c>
      <c r="H877" s="36" t="s">
        <v>12105</v>
      </c>
      <c r="I877" s="36" t="s">
        <v>5129</v>
      </c>
      <c r="J877" s="38"/>
      <c r="K877" s="95"/>
      <c r="L877" s="96"/>
    </row>
    <row r="878" spans="1:12" x14ac:dyDescent="0.25">
      <c r="A878" s="38">
        <v>41463</v>
      </c>
      <c r="B878" s="125">
        <v>904</v>
      </c>
      <c r="D878" s="36" t="s">
        <v>12108</v>
      </c>
      <c r="E878" s="36" t="s">
        <v>12109</v>
      </c>
      <c r="F878" s="112">
        <v>5212</v>
      </c>
      <c r="G878" s="36" t="s">
        <v>12110</v>
      </c>
      <c r="H878" s="36" t="s">
        <v>11283</v>
      </c>
      <c r="I878" s="36" t="s">
        <v>8739</v>
      </c>
      <c r="J878" s="38" t="s">
        <v>12111</v>
      </c>
      <c r="K878" s="95"/>
      <c r="L878" s="96"/>
    </row>
    <row r="879" spans="1:12" x14ac:dyDescent="0.25">
      <c r="A879" s="38">
        <v>41463</v>
      </c>
      <c r="B879" s="125">
        <v>905</v>
      </c>
      <c r="D879" s="36" t="s">
        <v>12115</v>
      </c>
      <c r="E879" s="36" t="s">
        <v>11915</v>
      </c>
      <c r="F879" s="112">
        <v>5273</v>
      </c>
      <c r="H879" s="36" t="s">
        <v>12026</v>
      </c>
      <c r="I879" s="36" t="s">
        <v>2266</v>
      </c>
      <c r="J879" s="38"/>
      <c r="K879" s="95"/>
      <c r="L879" s="96"/>
    </row>
    <row r="880" spans="1:12" ht="15.75" thickBot="1" x14ac:dyDescent="0.3">
      <c r="A880" s="38">
        <v>41465</v>
      </c>
      <c r="B880" s="125">
        <v>906</v>
      </c>
      <c r="D880" s="36" t="s">
        <v>12128</v>
      </c>
      <c r="E880" s="36" t="s">
        <v>1260</v>
      </c>
      <c r="F880" s="112">
        <v>5155</v>
      </c>
      <c r="G880" s="36" t="s">
        <v>12129</v>
      </c>
      <c r="H880" s="143" t="s">
        <v>11723</v>
      </c>
      <c r="I880" s="36" t="s">
        <v>11724</v>
      </c>
      <c r="J880" s="38"/>
      <c r="K880" s="95"/>
      <c r="L880" s="96"/>
    </row>
    <row r="881" spans="1:12" x14ac:dyDescent="0.25">
      <c r="A881" s="38">
        <v>41465</v>
      </c>
      <c r="B881" s="125">
        <v>907</v>
      </c>
      <c r="D881" s="36" t="s">
        <v>12144</v>
      </c>
      <c r="E881" s="36" t="s">
        <v>1260</v>
      </c>
      <c r="F881" s="112">
        <v>5155</v>
      </c>
      <c r="G881" s="36" t="s">
        <v>12145</v>
      </c>
      <c r="H881" s="141" t="s">
        <v>12146</v>
      </c>
      <c r="I881" s="36" t="s">
        <v>11724</v>
      </c>
      <c r="J881" s="38"/>
      <c r="K881" s="95"/>
      <c r="L881" s="96"/>
    </row>
    <row r="882" spans="1:12" x14ac:dyDescent="0.25">
      <c r="A882" s="38">
        <v>41473</v>
      </c>
      <c r="B882" s="125">
        <v>908</v>
      </c>
      <c r="E882" s="36" t="s">
        <v>8370</v>
      </c>
      <c r="F882" s="112">
        <v>5292</v>
      </c>
      <c r="G882" s="36" t="s">
        <v>6554</v>
      </c>
      <c r="H882" s="36" t="s">
        <v>12192</v>
      </c>
      <c r="I882" s="36" t="s">
        <v>8739</v>
      </c>
      <c r="J882" s="38" t="s">
        <v>12193</v>
      </c>
      <c r="K882" s="95"/>
      <c r="L882" s="96"/>
    </row>
    <row r="883" spans="1:12" x14ac:dyDescent="0.25">
      <c r="A883" s="38">
        <v>41473</v>
      </c>
      <c r="B883" s="125">
        <v>909</v>
      </c>
      <c r="E883" s="36" t="s">
        <v>12141</v>
      </c>
      <c r="F883" s="112">
        <v>5291</v>
      </c>
      <c r="G883" s="36" t="s">
        <v>6554</v>
      </c>
      <c r="H883" s="36" t="s">
        <v>10237</v>
      </c>
      <c r="I883" s="36" t="s">
        <v>8739</v>
      </c>
      <c r="J883" s="38" t="s">
        <v>12193</v>
      </c>
      <c r="K883" s="95"/>
      <c r="L883" s="96"/>
    </row>
    <row r="884" spans="1:12" x14ac:dyDescent="0.25">
      <c r="A884" s="38">
        <v>41478</v>
      </c>
      <c r="B884" s="125">
        <v>910</v>
      </c>
      <c r="D884" s="36" t="s">
        <v>11604</v>
      </c>
      <c r="E884" s="36" t="s">
        <v>12219</v>
      </c>
      <c r="F884" s="112">
        <v>5287</v>
      </c>
      <c r="G884" s="352">
        <v>41295</v>
      </c>
      <c r="H884" s="36" t="s">
        <v>12220</v>
      </c>
      <c r="I884" s="36" t="s">
        <v>11724</v>
      </c>
      <c r="J884" s="38"/>
      <c r="K884" s="95"/>
      <c r="L884" s="96"/>
    </row>
    <row r="885" spans="1:12" x14ac:dyDescent="0.25">
      <c r="A885" s="38">
        <v>41479</v>
      </c>
      <c r="B885" s="125">
        <v>911</v>
      </c>
      <c r="D885" s="36" t="s">
        <v>208</v>
      </c>
      <c r="E885" s="36" t="s">
        <v>7252</v>
      </c>
      <c r="F885" s="112">
        <v>5155</v>
      </c>
      <c r="G885" s="36" t="s">
        <v>12228</v>
      </c>
      <c r="H885" s="36" t="s">
        <v>11723</v>
      </c>
      <c r="I885" s="36" t="s">
        <v>11724</v>
      </c>
      <c r="J885" s="38"/>
      <c r="K885" s="95"/>
      <c r="L885" s="96"/>
    </row>
    <row r="886" spans="1:12" x14ac:dyDescent="0.25">
      <c r="A886" s="38">
        <v>41451</v>
      </c>
      <c r="B886" s="125">
        <v>912</v>
      </c>
      <c r="D886" s="36" t="s">
        <v>12239</v>
      </c>
      <c r="E886" s="36" t="s">
        <v>1261</v>
      </c>
      <c r="F886" s="112">
        <v>5089</v>
      </c>
      <c r="G886" s="36" t="s">
        <v>208</v>
      </c>
      <c r="H886" s="36" t="s">
        <v>10945</v>
      </c>
      <c r="I886" s="36" t="s">
        <v>8739</v>
      </c>
      <c r="J886" s="38"/>
      <c r="K886" s="95"/>
      <c r="L886" s="96"/>
    </row>
    <row r="887" spans="1:12" x14ac:dyDescent="0.25">
      <c r="A887" s="38">
        <v>41485</v>
      </c>
      <c r="B887" s="125">
        <v>913</v>
      </c>
      <c r="D887" s="36" t="s">
        <v>10835</v>
      </c>
      <c r="E887" s="36" t="s">
        <v>12247</v>
      </c>
      <c r="F887" s="112">
        <v>5254</v>
      </c>
      <c r="G887" s="36" t="s">
        <v>12248</v>
      </c>
      <c r="H887" s="36" t="s">
        <v>12249</v>
      </c>
      <c r="I887" s="36" t="s">
        <v>11724</v>
      </c>
      <c r="J887" s="38"/>
      <c r="K887" s="95"/>
      <c r="L887" s="96"/>
    </row>
    <row r="888" spans="1:12" x14ac:dyDescent="0.25">
      <c r="A888" s="38">
        <v>41487</v>
      </c>
      <c r="B888" s="125">
        <v>914</v>
      </c>
      <c r="E888" s="36" t="s">
        <v>12109</v>
      </c>
      <c r="F888" s="112">
        <v>5212</v>
      </c>
      <c r="G888" s="36" t="s">
        <v>12110</v>
      </c>
      <c r="H888" s="36" t="s">
        <v>11283</v>
      </c>
      <c r="I888" s="36" t="s">
        <v>8739</v>
      </c>
      <c r="J888" s="38" t="s">
        <v>12111</v>
      </c>
      <c r="K888" s="95"/>
      <c r="L888" s="96"/>
    </row>
    <row r="889" spans="1:12" x14ac:dyDescent="0.25">
      <c r="A889" s="38">
        <v>41495</v>
      </c>
      <c r="B889" s="125">
        <v>915</v>
      </c>
      <c r="D889" s="36" t="s">
        <v>12322</v>
      </c>
      <c r="E889" s="36" t="s">
        <v>12321</v>
      </c>
      <c r="F889" s="112">
        <v>5244</v>
      </c>
      <c r="G889" s="36" t="s">
        <v>12323</v>
      </c>
      <c r="H889" s="36" t="s">
        <v>12324</v>
      </c>
      <c r="I889" s="36" t="s">
        <v>11724</v>
      </c>
      <c r="J889" s="38"/>
      <c r="K889" s="95"/>
      <c r="L889" s="96"/>
    </row>
    <row r="890" spans="1:12" x14ac:dyDescent="0.25">
      <c r="A890" s="38">
        <v>41514</v>
      </c>
      <c r="B890" s="125">
        <v>916</v>
      </c>
      <c r="D890" s="36" t="s">
        <v>5678</v>
      </c>
      <c r="E890" s="36" t="s">
        <v>12321</v>
      </c>
      <c r="F890" s="112">
        <v>5244</v>
      </c>
      <c r="G890" s="36" t="s">
        <v>5678</v>
      </c>
      <c r="H890" s="36" t="s">
        <v>12324</v>
      </c>
      <c r="I890" s="36" t="s">
        <v>11724</v>
      </c>
      <c r="J890" s="38"/>
      <c r="K890" s="95"/>
      <c r="L890" s="96"/>
    </row>
    <row r="891" spans="1:12" x14ac:dyDescent="0.25">
      <c r="A891" s="38">
        <v>41515</v>
      </c>
      <c r="B891" s="125">
        <v>917</v>
      </c>
      <c r="D891" s="36" t="s">
        <v>10320</v>
      </c>
      <c r="E891" s="36" t="s">
        <v>12103</v>
      </c>
      <c r="F891" s="112">
        <v>1</v>
      </c>
      <c r="H891" s="36" t="s">
        <v>12104</v>
      </c>
      <c r="I891" s="36" t="s">
        <v>5129</v>
      </c>
      <c r="J891" s="38"/>
      <c r="K891" s="95"/>
      <c r="L891" s="96"/>
    </row>
    <row r="892" spans="1:12" x14ac:dyDescent="0.25">
      <c r="A892" s="38">
        <v>41520</v>
      </c>
      <c r="B892" s="125">
        <v>918</v>
      </c>
      <c r="D892" s="36" t="s">
        <v>12433</v>
      </c>
      <c r="E892" s="36" t="s">
        <v>12434</v>
      </c>
      <c r="F892" s="112" t="s">
        <v>11660</v>
      </c>
      <c r="G892" s="36" t="s">
        <v>1464</v>
      </c>
      <c r="H892" s="36" t="s">
        <v>12435</v>
      </c>
      <c r="I892" s="36" t="s">
        <v>11724</v>
      </c>
      <c r="J892" s="38"/>
      <c r="K892" s="95"/>
      <c r="L892" s="96"/>
    </row>
    <row r="893" spans="1:12" x14ac:dyDescent="0.25">
      <c r="A893" s="38">
        <v>41521</v>
      </c>
      <c r="B893" s="125">
        <v>919</v>
      </c>
      <c r="D893" s="36" t="s">
        <v>12436</v>
      </c>
      <c r="E893" s="36" t="s">
        <v>12437</v>
      </c>
      <c r="F893" s="112">
        <v>5314</v>
      </c>
      <c r="G893" s="36">
        <v>1</v>
      </c>
      <c r="H893" s="36" t="s">
        <v>12438</v>
      </c>
      <c r="I893" s="36" t="s">
        <v>11724</v>
      </c>
      <c r="J893" s="38"/>
      <c r="K893" s="95"/>
      <c r="L893" s="96"/>
    </row>
    <row r="894" spans="1:12" x14ac:dyDescent="0.25">
      <c r="A894" s="38">
        <v>41522</v>
      </c>
      <c r="B894" s="125">
        <v>920</v>
      </c>
      <c r="D894" s="36" t="s">
        <v>208</v>
      </c>
      <c r="E894" s="36" t="s">
        <v>1260</v>
      </c>
      <c r="F894" s="112">
        <v>5155</v>
      </c>
      <c r="G894" s="36" t="s">
        <v>12442</v>
      </c>
      <c r="H894" s="36" t="s">
        <v>11558</v>
      </c>
      <c r="I894" s="36" t="s">
        <v>11819</v>
      </c>
      <c r="J894" s="38"/>
      <c r="K894" s="95"/>
      <c r="L894" s="96"/>
    </row>
    <row r="895" spans="1:12" x14ac:dyDescent="0.25">
      <c r="A895" s="38">
        <v>41533</v>
      </c>
      <c r="B895" s="125">
        <v>921</v>
      </c>
      <c r="D895" s="36" t="s">
        <v>5678</v>
      </c>
      <c r="E895" s="36" t="s">
        <v>12321</v>
      </c>
      <c r="F895" s="112">
        <v>5244</v>
      </c>
      <c r="G895" s="36" t="s">
        <v>12486</v>
      </c>
      <c r="H895" s="36" t="s">
        <v>12324</v>
      </c>
      <c r="I895" s="36" t="s">
        <v>11724</v>
      </c>
      <c r="J895" s="38"/>
      <c r="K895" s="95"/>
      <c r="L895" s="96"/>
    </row>
    <row r="896" spans="1:12" x14ac:dyDescent="0.25">
      <c r="A896" s="38">
        <v>41536</v>
      </c>
      <c r="B896" s="125">
        <v>922</v>
      </c>
      <c r="D896" s="36" t="s">
        <v>8694</v>
      </c>
      <c r="E896" s="36" t="s">
        <v>1260</v>
      </c>
      <c r="F896" s="112">
        <v>5155</v>
      </c>
      <c r="G896" s="36" t="s">
        <v>12515</v>
      </c>
      <c r="H896" s="36" t="s">
        <v>11723</v>
      </c>
      <c r="I896" s="36" t="s">
        <v>11724</v>
      </c>
      <c r="J896" s="38"/>
      <c r="K896" s="95"/>
      <c r="L896" s="96"/>
    </row>
    <row r="897" spans="1:12" x14ac:dyDescent="0.25">
      <c r="A897" s="38">
        <v>41542</v>
      </c>
      <c r="B897" s="125">
        <v>923</v>
      </c>
      <c r="E897" s="36" t="s">
        <v>12523</v>
      </c>
      <c r="F897" s="112">
        <v>5307</v>
      </c>
      <c r="G897" s="36" t="s">
        <v>9609</v>
      </c>
      <c r="H897" s="36" t="s">
        <v>12524</v>
      </c>
      <c r="I897" s="36" t="s">
        <v>11724</v>
      </c>
      <c r="J897" s="38"/>
      <c r="K897" s="95"/>
      <c r="L897" s="96"/>
    </row>
    <row r="898" spans="1:12" x14ac:dyDescent="0.25">
      <c r="A898" s="38">
        <v>41544</v>
      </c>
      <c r="B898" s="125">
        <v>924</v>
      </c>
      <c r="C898" s="125" t="s">
        <v>10791</v>
      </c>
      <c r="D898" s="36" t="s">
        <v>9609</v>
      </c>
      <c r="E898" s="36" t="s">
        <v>12527</v>
      </c>
      <c r="F898" s="112" t="s">
        <v>12528</v>
      </c>
      <c r="G898" s="36" t="s">
        <v>9609</v>
      </c>
      <c r="H898" s="36" t="s">
        <v>12529</v>
      </c>
      <c r="I898" s="36" t="s">
        <v>11724</v>
      </c>
      <c r="J898" s="38"/>
      <c r="K898" s="95"/>
      <c r="L898" s="96"/>
    </row>
    <row r="899" spans="1:12" x14ac:dyDescent="0.25">
      <c r="A899" s="38">
        <v>41549</v>
      </c>
      <c r="B899" s="125">
        <v>925</v>
      </c>
      <c r="C899" s="125" t="s">
        <v>12680</v>
      </c>
      <c r="D899" s="36" t="s">
        <v>5678</v>
      </c>
      <c r="E899" s="36" t="s">
        <v>12321</v>
      </c>
      <c r="F899" s="112">
        <v>5244</v>
      </c>
      <c r="G899" s="36" t="s">
        <v>5678</v>
      </c>
      <c r="H899" s="36" t="s">
        <v>12324</v>
      </c>
      <c r="I899" s="36" t="s">
        <v>11724</v>
      </c>
      <c r="J899" s="38"/>
      <c r="K899" s="95"/>
      <c r="L899" s="96"/>
    </row>
    <row r="900" spans="1:12" x14ac:dyDescent="0.25">
      <c r="A900" s="38">
        <v>41564</v>
      </c>
      <c r="B900" s="125">
        <v>926</v>
      </c>
      <c r="C900" s="125" t="s">
        <v>10791</v>
      </c>
      <c r="D900" s="36" t="s">
        <v>9609</v>
      </c>
      <c r="E900" s="36" t="s">
        <v>1260</v>
      </c>
      <c r="F900" s="112">
        <v>5155</v>
      </c>
      <c r="G900" s="36" t="s">
        <v>12584</v>
      </c>
      <c r="H900" s="36" t="s">
        <v>11558</v>
      </c>
      <c r="I900" s="36" t="s">
        <v>11724</v>
      </c>
      <c r="J900" s="38"/>
      <c r="K900" s="95"/>
      <c r="L900" s="96"/>
    </row>
    <row r="901" spans="1:12" x14ac:dyDescent="0.25">
      <c r="A901" s="38">
        <v>41569</v>
      </c>
      <c r="B901" s="125">
        <v>927</v>
      </c>
      <c r="C901" s="125" t="s">
        <v>12680</v>
      </c>
      <c r="D901" s="36" t="s">
        <v>12594</v>
      </c>
      <c r="E901" s="36" t="s">
        <v>12321</v>
      </c>
      <c r="F901" s="112">
        <v>5244</v>
      </c>
      <c r="G901" s="36" t="s">
        <v>12595</v>
      </c>
      <c r="H901" s="36" t="s">
        <v>12324</v>
      </c>
      <c r="I901" s="36"/>
      <c r="J901" s="38"/>
      <c r="K901" s="95"/>
      <c r="L901" s="96"/>
    </row>
    <row r="902" spans="1:12" x14ac:dyDescent="0.25">
      <c r="A902" s="38">
        <v>41575</v>
      </c>
      <c r="B902" s="125">
        <v>928</v>
      </c>
      <c r="C902" s="125" t="s">
        <v>12680</v>
      </c>
      <c r="D902" s="36" t="s">
        <v>12626</v>
      </c>
      <c r="E902" s="36" t="s">
        <v>12627</v>
      </c>
      <c r="F902" s="112" t="s">
        <v>11700</v>
      </c>
      <c r="G902" s="36" t="s">
        <v>12628</v>
      </c>
      <c r="H902" s="36" t="s">
        <v>11821</v>
      </c>
      <c r="I902" s="36" t="s">
        <v>12629</v>
      </c>
      <c r="J902" s="38"/>
      <c r="K902" s="95"/>
      <c r="L902" s="96"/>
    </row>
    <row r="903" spans="1:12" x14ac:dyDescent="0.25">
      <c r="A903" s="38">
        <v>41586</v>
      </c>
      <c r="B903" s="125">
        <v>929</v>
      </c>
      <c r="C903" s="125" t="s">
        <v>12193</v>
      </c>
      <c r="D903" s="36" t="s">
        <v>12698</v>
      </c>
      <c r="E903" s="36" t="s">
        <v>12699</v>
      </c>
      <c r="F903" s="112">
        <v>5326</v>
      </c>
      <c r="G903" s="36" t="s">
        <v>12700</v>
      </c>
      <c r="H903" s="36"/>
      <c r="I903" s="36" t="s">
        <v>8739</v>
      </c>
      <c r="J903" s="38"/>
      <c r="K903" s="95"/>
      <c r="L903" s="96"/>
    </row>
    <row r="904" spans="1:12" x14ac:dyDescent="0.25">
      <c r="A904" s="38">
        <v>41587</v>
      </c>
      <c r="B904" s="125">
        <v>930</v>
      </c>
      <c r="C904" s="125" t="s">
        <v>12701</v>
      </c>
      <c r="D904" s="36" t="s">
        <v>9609</v>
      </c>
      <c r="E904" s="36" t="s">
        <v>1260</v>
      </c>
      <c r="F904" s="112">
        <v>5155</v>
      </c>
      <c r="G904" s="36" t="s">
        <v>12702</v>
      </c>
      <c r="H904" s="36" t="s">
        <v>11558</v>
      </c>
      <c r="I904" s="36" t="s">
        <v>11724</v>
      </c>
      <c r="J904" s="38"/>
      <c r="K904" s="95"/>
      <c r="L904" s="96"/>
    </row>
    <row r="905" spans="1:12" x14ac:dyDescent="0.25">
      <c r="A905" s="38">
        <v>41589</v>
      </c>
      <c r="B905" s="125">
        <v>931</v>
      </c>
      <c r="C905" s="125" t="s">
        <v>12701</v>
      </c>
      <c r="D905" s="36" t="s">
        <v>9609</v>
      </c>
      <c r="E905" s="36" t="s">
        <v>12707</v>
      </c>
      <c r="F905" s="112">
        <v>5239</v>
      </c>
      <c r="G905" s="36" t="s">
        <v>12708</v>
      </c>
      <c r="H905" s="36" t="s">
        <v>12709</v>
      </c>
      <c r="I905" s="36" t="s">
        <v>12629</v>
      </c>
      <c r="J905" s="38"/>
      <c r="K905" s="95"/>
      <c r="L905" s="96"/>
    </row>
    <row r="906" spans="1:12" x14ac:dyDescent="0.25">
      <c r="A906" s="38">
        <v>41591</v>
      </c>
      <c r="B906" s="125">
        <v>932</v>
      </c>
      <c r="C906" s="125" t="s">
        <v>12680</v>
      </c>
      <c r="D906" s="36" t="s">
        <v>5678</v>
      </c>
      <c r="E906" s="36" t="s">
        <v>12321</v>
      </c>
      <c r="F906" s="112">
        <v>5244</v>
      </c>
      <c r="G906" s="36" t="s">
        <v>5678</v>
      </c>
      <c r="H906" s="36" t="s">
        <v>12324</v>
      </c>
      <c r="I906" s="36" t="s">
        <v>11724</v>
      </c>
      <c r="J906" s="38"/>
      <c r="K906" s="95"/>
      <c r="L906" s="96"/>
    </row>
    <row r="907" spans="1:12" x14ac:dyDescent="0.25">
      <c r="A907" s="38">
        <v>41592</v>
      </c>
      <c r="B907" s="125">
        <v>933</v>
      </c>
      <c r="C907" s="125" t="s">
        <v>12680</v>
      </c>
      <c r="D907" s="36" t="s">
        <v>12736</v>
      </c>
      <c r="E907" s="36" t="s">
        <v>12707</v>
      </c>
      <c r="F907" s="112">
        <v>5329</v>
      </c>
      <c r="G907" s="36" t="s">
        <v>12736</v>
      </c>
      <c r="H907" s="36" t="s">
        <v>12737</v>
      </c>
      <c r="I907" s="36"/>
      <c r="J907" s="38"/>
      <c r="K907" s="95"/>
      <c r="L907" s="96"/>
    </row>
    <row r="908" spans="1:12" x14ac:dyDescent="0.25">
      <c r="A908" s="38">
        <v>41592</v>
      </c>
      <c r="B908" s="125">
        <v>934</v>
      </c>
      <c r="C908" s="125" t="s">
        <v>12193</v>
      </c>
      <c r="D908" s="36" t="s">
        <v>5678</v>
      </c>
      <c r="E908" s="36" t="s">
        <v>12699</v>
      </c>
      <c r="F908" s="112">
        <v>5326</v>
      </c>
      <c r="G908" s="36" t="s">
        <v>12738</v>
      </c>
      <c r="H908" s="36" t="s">
        <v>12739</v>
      </c>
      <c r="I908" s="36"/>
      <c r="J908" s="38"/>
      <c r="K908" s="95"/>
      <c r="L908" s="96"/>
    </row>
    <row r="909" spans="1:12" x14ac:dyDescent="0.25">
      <c r="A909" s="38">
        <v>41592</v>
      </c>
      <c r="B909" s="125">
        <v>935</v>
      </c>
      <c r="C909" s="125" t="s">
        <v>12701</v>
      </c>
      <c r="D909" s="36" t="s">
        <v>12740</v>
      </c>
      <c r="E909" s="36" t="s">
        <v>12741</v>
      </c>
      <c r="F909" s="112">
        <v>5326</v>
      </c>
      <c r="H909" s="36"/>
      <c r="I909" s="36"/>
      <c r="J909" s="38"/>
      <c r="K909" s="95"/>
      <c r="L909" s="96"/>
    </row>
    <row r="910" spans="1:12" x14ac:dyDescent="0.25">
      <c r="A910" s="38">
        <v>41597</v>
      </c>
      <c r="B910" s="125">
        <v>936</v>
      </c>
      <c r="C910" s="125" t="s">
        <v>10791</v>
      </c>
      <c r="D910" s="36" t="s">
        <v>12756</v>
      </c>
      <c r="E910" s="36" t="s">
        <v>12757</v>
      </c>
      <c r="F910" s="112">
        <v>5300</v>
      </c>
      <c r="G910" s="36" t="s">
        <v>1464</v>
      </c>
      <c r="H910" s="36" t="s">
        <v>12758</v>
      </c>
      <c r="I910" s="36" t="s">
        <v>12629</v>
      </c>
      <c r="J910" s="38"/>
      <c r="K910" s="95"/>
      <c r="L910" s="96"/>
    </row>
    <row r="911" spans="1:12" x14ac:dyDescent="0.25">
      <c r="A911" s="38">
        <v>41598</v>
      </c>
      <c r="B911" s="125">
        <v>937</v>
      </c>
      <c r="C911" s="125" t="s">
        <v>12760</v>
      </c>
      <c r="D911" s="36" t="s">
        <v>5360</v>
      </c>
      <c r="E911" s="36" t="s">
        <v>12533</v>
      </c>
      <c r="F911" s="112">
        <v>5244</v>
      </c>
      <c r="G911" s="36" t="s">
        <v>12759</v>
      </c>
      <c r="H911" s="36" t="s">
        <v>12324</v>
      </c>
      <c r="I911" s="36" t="s">
        <v>11724</v>
      </c>
      <c r="J911" s="38"/>
      <c r="K911" s="95"/>
      <c r="L911" s="96"/>
    </row>
    <row r="912" spans="1:12" x14ac:dyDescent="0.25">
      <c r="A912" s="38">
        <v>41600</v>
      </c>
      <c r="B912" s="125">
        <v>938</v>
      </c>
      <c r="C912" s="125" t="s">
        <v>12760</v>
      </c>
      <c r="D912" s="36" t="s">
        <v>12772</v>
      </c>
      <c r="E912" s="36" t="s">
        <v>12321</v>
      </c>
      <c r="F912" s="112">
        <v>5244</v>
      </c>
      <c r="G912" s="36">
        <v>57</v>
      </c>
      <c r="H912" s="36" t="s">
        <v>12773</v>
      </c>
      <c r="I912" s="36" t="s">
        <v>11724</v>
      </c>
      <c r="J912" s="38"/>
      <c r="K912" s="95"/>
      <c r="L912" s="96"/>
    </row>
    <row r="913" spans="1:12" x14ac:dyDescent="0.25">
      <c r="A913" s="38">
        <v>41605</v>
      </c>
      <c r="B913" s="125">
        <v>939</v>
      </c>
      <c r="C913" s="125" t="s">
        <v>10791</v>
      </c>
      <c r="D913" s="36" t="s">
        <v>5360</v>
      </c>
      <c r="E913" s="36" t="s">
        <v>11942</v>
      </c>
      <c r="F913" s="112" t="s">
        <v>11944</v>
      </c>
      <c r="G913" s="36" t="s">
        <v>12783</v>
      </c>
      <c r="H913" s="36" t="s">
        <v>12836</v>
      </c>
      <c r="I913" s="36" t="s">
        <v>8739</v>
      </c>
      <c r="J913" s="38"/>
      <c r="K913" s="95"/>
      <c r="L913" s="96"/>
    </row>
    <row r="914" spans="1:12" x14ac:dyDescent="0.25">
      <c r="A914" s="38">
        <v>41613</v>
      </c>
      <c r="B914" s="125">
        <v>940</v>
      </c>
      <c r="C914" s="125" t="s">
        <v>10791</v>
      </c>
      <c r="D914" s="36" t="s">
        <v>12827</v>
      </c>
      <c r="E914" s="36" t="s">
        <v>12828</v>
      </c>
      <c r="F914" s="112" t="s">
        <v>12787</v>
      </c>
      <c r="G914" s="36" t="s">
        <v>12829</v>
      </c>
      <c r="H914" s="36" t="s">
        <v>12830</v>
      </c>
      <c r="I914" s="36" t="s">
        <v>5129</v>
      </c>
      <c r="J914" s="38"/>
      <c r="K914" s="95"/>
      <c r="L914" s="96"/>
    </row>
    <row r="915" spans="1:12" x14ac:dyDescent="0.25">
      <c r="A915" s="38">
        <v>41613</v>
      </c>
      <c r="B915" s="125">
        <v>941</v>
      </c>
      <c r="C915" s="125" t="s">
        <v>10791</v>
      </c>
      <c r="D915" s="36" t="s">
        <v>7818</v>
      </c>
      <c r="E915" s="36" t="s">
        <v>12831</v>
      </c>
      <c r="F915" s="112">
        <v>5340</v>
      </c>
      <c r="G915" s="36" t="s">
        <v>514</v>
      </c>
      <c r="H915" s="36" t="s">
        <v>12832</v>
      </c>
      <c r="I915" s="36" t="s">
        <v>8739</v>
      </c>
      <c r="J915" s="38"/>
      <c r="K915" s="95"/>
      <c r="L915" s="96"/>
    </row>
    <row r="916" spans="1:12" x14ac:dyDescent="0.25">
      <c r="A916" s="38">
        <v>41529</v>
      </c>
      <c r="B916" s="125">
        <v>942</v>
      </c>
      <c r="C916" s="125" t="s">
        <v>12760</v>
      </c>
      <c r="D916" s="36" t="s">
        <v>12837</v>
      </c>
      <c r="E916" s="36" t="s">
        <v>12321</v>
      </c>
      <c r="F916" s="112">
        <v>5244</v>
      </c>
      <c r="G916" s="36" t="s">
        <v>12838</v>
      </c>
      <c r="H916" s="36" t="s">
        <v>12324</v>
      </c>
      <c r="I916" s="36" t="s">
        <v>11724</v>
      </c>
      <c r="J916" s="38"/>
      <c r="K916" s="95"/>
      <c r="L916" s="96"/>
    </row>
    <row r="917" spans="1:12" x14ac:dyDescent="0.25">
      <c r="A917" s="38">
        <v>41624</v>
      </c>
      <c r="B917" s="125">
        <v>943</v>
      </c>
      <c r="E917" s="36" t="s">
        <v>12828</v>
      </c>
      <c r="F917" s="112" t="s">
        <v>12787</v>
      </c>
      <c r="G917" s="36" t="s">
        <v>12860</v>
      </c>
      <c r="H917" s="36" t="s">
        <v>12859</v>
      </c>
      <c r="I917" s="36" t="s">
        <v>5129</v>
      </c>
      <c r="J917" s="38"/>
      <c r="K917" s="95"/>
      <c r="L917" s="96"/>
    </row>
    <row r="918" spans="1:12" x14ac:dyDescent="0.25">
      <c r="A918" s="38">
        <v>41624</v>
      </c>
      <c r="B918" s="125">
        <v>944</v>
      </c>
      <c r="C918" s="125" t="s">
        <v>12680</v>
      </c>
      <c r="D918" s="36" t="s">
        <v>12864</v>
      </c>
      <c r="E918" s="36" t="s">
        <v>12305</v>
      </c>
      <c r="F918" s="112">
        <v>5244</v>
      </c>
      <c r="G918" s="36" t="s">
        <v>12865</v>
      </c>
      <c r="H918" s="36" t="s">
        <v>12866</v>
      </c>
      <c r="I918" s="36" t="s">
        <v>8739</v>
      </c>
      <c r="J918" s="38"/>
      <c r="K918" s="95"/>
      <c r="L918" s="96"/>
    </row>
    <row r="919" spans="1:12" x14ac:dyDescent="0.25">
      <c r="A919" s="38">
        <v>41627</v>
      </c>
      <c r="B919" s="125">
        <v>945</v>
      </c>
      <c r="C919" s="125" t="s">
        <v>10791</v>
      </c>
      <c r="D919" s="36" t="s">
        <v>9279</v>
      </c>
      <c r="E919" s="36" t="s">
        <v>12879</v>
      </c>
      <c r="H919" s="36"/>
      <c r="I919" s="36" t="s">
        <v>8739</v>
      </c>
      <c r="J919" s="38"/>
      <c r="K919" s="95"/>
      <c r="L919" s="96"/>
    </row>
    <row r="920" spans="1:12" x14ac:dyDescent="0.25">
      <c r="A920" s="38">
        <v>41635</v>
      </c>
      <c r="B920" s="125">
        <v>946</v>
      </c>
      <c r="C920" s="125" t="s">
        <v>12680</v>
      </c>
      <c r="D920" s="36" t="s">
        <v>208</v>
      </c>
      <c r="E920" s="36" t="s">
        <v>12305</v>
      </c>
      <c r="F920" s="112">
        <v>5244</v>
      </c>
      <c r="G920" s="36" t="s">
        <v>12886</v>
      </c>
      <c r="H920" s="36" t="s">
        <v>12885</v>
      </c>
      <c r="I920" s="36" t="s">
        <v>8739</v>
      </c>
      <c r="J920" s="38"/>
      <c r="K920" s="95"/>
      <c r="L920" s="96"/>
    </row>
    <row r="921" spans="1:12" x14ac:dyDescent="0.25">
      <c r="A921" s="38">
        <v>41641</v>
      </c>
      <c r="B921" s="125">
        <v>947</v>
      </c>
      <c r="C921" s="125" t="s">
        <v>10791</v>
      </c>
      <c r="D921" s="36" t="s">
        <v>208</v>
      </c>
      <c r="E921" s="36" t="s">
        <v>12901</v>
      </c>
      <c r="F921" s="112" t="s">
        <v>12902</v>
      </c>
      <c r="G921" s="36" t="s">
        <v>12903</v>
      </c>
      <c r="H921" s="36" t="s">
        <v>12904</v>
      </c>
      <c r="I921" s="36" t="s">
        <v>8739</v>
      </c>
      <c r="J921" s="38"/>
      <c r="K921" s="95"/>
      <c r="L921" s="96"/>
    </row>
    <row r="922" spans="1:12" x14ac:dyDescent="0.25">
      <c r="A922" s="38">
        <v>41641</v>
      </c>
      <c r="B922" s="125">
        <v>948</v>
      </c>
      <c r="C922" s="125" t="s">
        <v>10791</v>
      </c>
      <c r="D922" s="36" t="s">
        <v>12905</v>
      </c>
      <c r="E922" s="36" t="s">
        <v>12699</v>
      </c>
      <c r="F922" s="112">
        <v>5326</v>
      </c>
      <c r="G922" s="36" t="s">
        <v>8788</v>
      </c>
      <c r="H922" s="36" t="s">
        <v>12906</v>
      </c>
      <c r="I922" s="36" t="s">
        <v>8739</v>
      </c>
      <c r="J922" s="38"/>
      <c r="K922" s="95"/>
      <c r="L922" s="96"/>
    </row>
    <row r="923" spans="1:12" x14ac:dyDescent="0.25">
      <c r="A923" s="38">
        <v>41641</v>
      </c>
      <c r="B923" s="125">
        <v>949</v>
      </c>
      <c r="C923" s="125" t="s">
        <v>10791</v>
      </c>
      <c r="D923" s="36" t="s">
        <v>12907</v>
      </c>
      <c r="E923" s="36" t="s">
        <v>12699</v>
      </c>
      <c r="F923" s="112">
        <v>5326</v>
      </c>
      <c r="G923" s="36" t="s">
        <v>12908</v>
      </c>
      <c r="H923" s="36" t="s">
        <v>12909</v>
      </c>
      <c r="I923" s="36" t="s">
        <v>8739</v>
      </c>
      <c r="J923" s="38"/>
      <c r="K923" s="95"/>
      <c r="L923" s="96"/>
    </row>
    <row r="924" spans="1:12" x14ac:dyDescent="0.25">
      <c r="A924" s="38">
        <v>41646</v>
      </c>
      <c r="B924" s="125">
        <v>950</v>
      </c>
      <c r="C924" s="125" t="s">
        <v>12927</v>
      </c>
      <c r="D924" s="36" t="s">
        <v>12928</v>
      </c>
      <c r="E924" s="36" t="s">
        <v>12929</v>
      </c>
      <c r="F924" s="112">
        <v>5328</v>
      </c>
      <c r="G924" s="36" t="s">
        <v>12928</v>
      </c>
      <c r="H924" s="36" t="s">
        <v>12930</v>
      </c>
      <c r="I924" s="36" t="s">
        <v>8739</v>
      </c>
      <c r="J924" s="38"/>
      <c r="K924" s="95"/>
      <c r="L924" s="96"/>
    </row>
    <row r="925" spans="1:12" x14ac:dyDescent="0.25">
      <c r="A925" s="38">
        <v>41647</v>
      </c>
      <c r="B925" s="125">
        <v>951</v>
      </c>
      <c r="C925" s="125" t="s">
        <v>12193</v>
      </c>
      <c r="D925" s="36" t="s">
        <v>12436</v>
      </c>
      <c r="E925" s="36" t="s">
        <v>12929</v>
      </c>
      <c r="F925" s="112">
        <v>5328</v>
      </c>
      <c r="G925" s="36" t="s">
        <v>6554</v>
      </c>
      <c r="H925" s="36" t="s">
        <v>12932</v>
      </c>
      <c r="I925" s="36" t="s">
        <v>8739</v>
      </c>
      <c r="J925" s="38"/>
      <c r="K925" s="95"/>
      <c r="L925" s="96"/>
    </row>
    <row r="926" spans="1:12" x14ac:dyDescent="0.25">
      <c r="A926" s="38">
        <v>41653</v>
      </c>
      <c r="B926" s="125">
        <v>952</v>
      </c>
      <c r="C926" s="125" t="s">
        <v>10791</v>
      </c>
      <c r="D926" s="36" t="s">
        <v>12964</v>
      </c>
      <c r="E926" s="36" t="s">
        <v>12965</v>
      </c>
      <c r="F926" s="112">
        <v>5290</v>
      </c>
      <c r="G926" s="36" t="s">
        <v>12966</v>
      </c>
      <c r="H926" s="36" t="s">
        <v>6277</v>
      </c>
      <c r="I926" s="36" t="s">
        <v>12629</v>
      </c>
      <c r="J926" s="38"/>
      <c r="K926" s="95"/>
      <c r="L926" s="96"/>
    </row>
    <row r="927" spans="1:12" x14ac:dyDescent="0.25">
      <c r="A927" s="38">
        <v>41656</v>
      </c>
      <c r="B927" s="125">
        <v>953</v>
      </c>
      <c r="C927" s="125" t="s">
        <v>12680</v>
      </c>
      <c r="D927" s="36" t="s">
        <v>12980</v>
      </c>
      <c r="E927" s="36" t="s">
        <v>12305</v>
      </c>
      <c r="F927" s="112">
        <v>5244</v>
      </c>
      <c r="G927" s="36" t="s">
        <v>12981</v>
      </c>
      <c r="H927" s="36" t="s">
        <v>12885</v>
      </c>
      <c r="I927" s="36" t="s">
        <v>8739</v>
      </c>
      <c r="J927" s="38"/>
      <c r="K927" s="95"/>
      <c r="L927" s="96"/>
    </row>
    <row r="928" spans="1:12" x14ac:dyDescent="0.25">
      <c r="A928" s="38">
        <v>41663</v>
      </c>
      <c r="B928" s="125">
        <v>954</v>
      </c>
      <c r="C928" s="125" t="s">
        <v>10791</v>
      </c>
      <c r="D928" s="36" t="s">
        <v>208</v>
      </c>
      <c r="E928" s="36" t="s">
        <v>12947</v>
      </c>
      <c r="F928" s="112" t="s">
        <v>12948</v>
      </c>
      <c r="G928" s="36" t="s">
        <v>13019</v>
      </c>
      <c r="H928" s="36" t="s">
        <v>13018</v>
      </c>
      <c r="I928" s="36" t="s">
        <v>5129</v>
      </c>
      <c r="J928" s="38"/>
      <c r="K928" s="95"/>
      <c r="L928" s="96"/>
    </row>
    <row r="929" spans="1:12" x14ac:dyDescent="0.25">
      <c r="A929" s="38">
        <v>41663</v>
      </c>
      <c r="B929" s="125">
        <v>955</v>
      </c>
      <c r="C929" s="125" t="s">
        <v>10791</v>
      </c>
      <c r="D929" s="36" t="s">
        <v>208</v>
      </c>
      <c r="E929" s="36" t="s">
        <v>12947</v>
      </c>
      <c r="F929" s="112" t="s">
        <v>12948</v>
      </c>
      <c r="G929" s="36" t="s">
        <v>13020</v>
      </c>
      <c r="H929" s="36" t="s">
        <v>7797</v>
      </c>
      <c r="I929" s="36" t="s">
        <v>5129</v>
      </c>
      <c r="J929" s="38"/>
      <c r="K929" s="95"/>
      <c r="L929" s="96"/>
    </row>
    <row r="930" spans="1:12" x14ac:dyDescent="0.25">
      <c r="A930" s="38">
        <v>41668</v>
      </c>
      <c r="B930" s="125">
        <v>956</v>
      </c>
      <c r="C930" s="125" t="s">
        <v>12193</v>
      </c>
      <c r="D930" s="36" t="s">
        <v>13046</v>
      </c>
      <c r="E930" s="36" t="s">
        <v>8356</v>
      </c>
      <c r="H930" s="36"/>
      <c r="I930" s="36" t="s">
        <v>8739</v>
      </c>
      <c r="J930" s="38"/>
      <c r="K930" s="95"/>
      <c r="L930" s="96"/>
    </row>
    <row r="931" spans="1:12" x14ac:dyDescent="0.25">
      <c r="A931" s="38">
        <v>41670</v>
      </c>
      <c r="B931" s="125">
        <v>957</v>
      </c>
      <c r="C931" s="125" t="s">
        <v>10791</v>
      </c>
      <c r="D931" s="36" t="s">
        <v>13052</v>
      </c>
      <c r="E931" s="36" t="s">
        <v>12699</v>
      </c>
      <c r="H931" s="36" t="s">
        <v>13053</v>
      </c>
      <c r="I931" s="36" t="s">
        <v>8739</v>
      </c>
      <c r="J931" s="38"/>
      <c r="K931" s="95"/>
      <c r="L931" s="96"/>
    </row>
    <row r="932" spans="1:12" x14ac:dyDescent="0.25">
      <c r="A932" s="38">
        <v>41671</v>
      </c>
      <c r="B932" s="125">
        <v>958</v>
      </c>
      <c r="C932" s="125" t="s">
        <v>12680</v>
      </c>
      <c r="D932" s="36" t="s">
        <v>13056</v>
      </c>
      <c r="E932" s="36" t="s">
        <v>12699</v>
      </c>
      <c r="F932" s="112">
        <v>5326</v>
      </c>
      <c r="H932" s="36" t="s">
        <v>12910</v>
      </c>
      <c r="I932" s="36" t="s">
        <v>8739</v>
      </c>
      <c r="J932" s="38"/>
      <c r="K932" s="95"/>
      <c r="L932" s="96"/>
    </row>
    <row r="933" spans="1:12" x14ac:dyDescent="0.25">
      <c r="A933" s="38">
        <v>41676</v>
      </c>
      <c r="B933" s="125">
        <v>959</v>
      </c>
      <c r="C933" s="125" t="s">
        <v>10791</v>
      </c>
      <c r="D933" s="36" t="s">
        <v>13076</v>
      </c>
      <c r="E933" s="36" t="s">
        <v>13073</v>
      </c>
      <c r="F933" s="112">
        <v>5350</v>
      </c>
      <c r="H933" s="36" t="s">
        <v>13074</v>
      </c>
      <c r="I933" s="36" t="s">
        <v>13075</v>
      </c>
      <c r="J933" s="38"/>
      <c r="K933" s="95"/>
      <c r="L933" s="96"/>
    </row>
    <row r="934" spans="1:12" x14ac:dyDescent="0.25">
      <c r="A934" s="38">
        <v>41676</v>
      </c>
      <c r="B934" s="125">
        <v>960</v>
      </c>
      <c r="C934" s="125" t="s">
        <v>10791</v>
      </c>
      <c r="D934" s="36" t="s">
        <v>13083</v>
      </c>
      <c r="E934" s="36" t="s">
        <v>8356</v>
      </c>
      <c r="F934" s="112" t="s">
        <v>13010</v>
      </c>
      <c r="G934" s="36" t="s">
        <v>13084</v>
      </c>
      <c r="H934" s="36" t="s">
        <v>13085</v>
      </c>
      <c r="I934" s="36" t="s">
        <v>8739</v>
      </c>
      <c r="J934" s="38"/>
      <c r="K934" s="95"/>
      <c r="L934" s="96"/>
    </row>
    <row r="935" spans="1:12" x14ac:dyDescent="0.25">
      <c r="A935" s="38">
        <v>41683</v>
      </c>
      <c r="B935" s="125">
        <v>961</v>
      </c>
      <c r="C935" s="125" t="s">
        <v>12680</v>
      </c>
      <c r="D935" s="36" t="s">
        <v>844</v>
      </c>
      <c r="E935" s="36" t="s">
        <v>11387</v>
      </c>
      <c r="H935" s="36" t="s">
        <v>13146</v>
      </c>
      <c r="I935" s="36" t="s">
        <v>8739</v>
      </c>
      <c r="J935" s="38"/>
      <c r="K935" s="95"/>
      <c r="L935" s="96"/>
    </row>
    <row r="936" spans="1:12" x14ac:dyDescent="0.25">
      <c r="A936" s="38">
        <v>41688</v>
      </c>
      <c r="B936" s="125">
        <v>962</v>
      </c>
      <c r="C936" s="125" t="s">
        <v>12680</v>
      </c>
      <c r="D936" s="36" t="s">
        <v>13142</v>
      </c>
      <c r="E936" s="36" t="s">
        <v>13143</v>
      </c>
      <c r="F936" s="112">
        <v>5351</v>
      </c>
      <c r="G936" s="36" t="s">
        <v>13144</v>
      </c>
      <c r="H936" s="36" t="s">
        <v>13145</v>
      </c>
      <c r="I936" s="36" t="s">
        <v>8739</v>
      </c>
      <c r="J936" s="38"/>
      <c r="K936" s="95"/>
      <c r="L936" s="96"/>
    </row>
    <row r="937" spans="1:12" x14ac:dyDescent="0.25">
      <c r="A937" s="38">
        <v>41711</v>
      </c>
      <c r="B937" s="125">
        <v>963</v>
      </c>
      <c r="C937" s="125" t="s">
        <v>10791</v>
      </c>
      <c r="D937" s="36" t="s">
        <v>13280</v>
      </c>
      <c r="E937" s="36" t="s">
        <v>8707</v>
      </c>
      <c r="F937" s="112" t="s">
        <v>13281</v>
      </c>
      <c r="H937" s="36" t="s">
        <v>13282</v>
      </c>
      <c r="I937" s="36" t="s">
        <v>8739</v>
      </c>
      <c r="J937" s="38"/>
      <c r="K937" s="95"/>
      <c r="L937" s="96"/>
    </row>
    <row r="938" spans="1:12" x14ac:dyDescent="0.25">
      <c r="A938" s="38">
        <v>41715</v>
      </c>
      <c r="B938" s="125">
        <v>964</v>
      </c>
      <c r="C938" s="125" t="s">
        <v>10791</v>
      </c>
      <c r="D938" s="36" t="s">
        <v>11879</v>
      </c>
      <c r="E938" s="36" t="s">
        <v>13298</v>
      </c>
      <c r="F938" s="112">
        <v>5377</v>
      </c>
      <c r="H938" s="36"/>
      <c r="I938" s="36" t="s">
        <v>8739</v>
      </c>
      <c r="J938" s="38"/>
      <c r="K938" s="95"/>
      <c r="L938" s="96"/>
    </row>
    <row r="939" spans="1:12" x14ac:dyDescent="0.25">
      <c r="A939" s="38">
        <v>41717</v>
      </c>
      <c r="B939" s="125">
        <v>965</v>
      </c>
      <c r="C939" s="125" t="s">
        <v>12680</v>
      </c>
      <c r="D939" s="36" t="s">
        <v>13309</v>
      </c>
      <c r="E939" s="36" t="s">
        <v>13310</v>
      </c>
      <c r="F939" s="112">
        <v>5263</v>
      </c>
      <c r="G939" s="36" t="s">
        <v>13311</v>
      </c>
      <c r="H939" s="36" t="s">
        <v>13312</v>
      </c>
      <c r="I939" s="36" t="s">
        <v>13313</v>
      </c>
      <c r="J939" s="38"/>
      <c r="K939" s="95"/>
      <c r="L939" s="96"/>
    </row>
    <row r="940" spans="1:12" x14ac:dyDescent="0.25">
      <c r="A940" s="38">
        <v>41725</v>
      </c>
      <c r="B940" s="125">
        <v>966</v>
      </c>
      <c r="D940" s="36" t="s">
        <v>13370</v>
      </c>
      <c r="E940" s="36" t="s">
        <v>12699</v>
      </c>
      <c r="F940" s="112">
        <v>5326</v>
      </c>
      <c r="H940" s="36" t="s">
        <v>13370</v>
      </c>
      <c r="I940" s="36" t="s">
        <v>8739</v>
      </c>
      <c r="J940" s="38"/>
      <c r="K940" s="95"/>
      <c r="L940" s="96"/>
    </row>
    <row r="941" spans="1:12" x14ac:dyDescent="0.25">
      <c r="A941" s="38">
        <v>41729</v>
      </c>
      <c r="B941" s="125">
        <v>967</v>
      </c>
      <c r="C941" s="125" t="s">
        <v>10791</v>
      </c>
      <c r="D941" s="36" t="s">
        <v>13380</v>
      </c>
      <c r="E941" s="36" t="s">
        <v>12635</v>
      </c>
      <c r="F941" s="112" t="s">
        <v>12636</v>
      </c>
      <c r="G941" s="36" t="s">
        <v>13382</v>
      </c>
      <c r="H941" s="36" t="s">
        <v>13381</v>
      </c>
      <c r="I941" s="36" t="s">
        <v>8739</v>
      </c>
      <c r="J941" s="38"/>
      <c r="K941" s="95"/>
      <c r="L941" s="96"/>
    </row>
    <row r="942" spans="1:12" x14ac:dyDescent="0.25">
      <c r="A942" s="38">
        <v>41730</v>
      </c>
      <c r="B942" s="125">
        <v>968</v>
      </c>
      <c r="C942" s="125" t="s">
        <v>12927</v>
      </c>
      <c r="D942" s="36" t="s">
        <v>12928</v>
      </c>
      <c r="E942" s="36" t="s">
        <v>12929</v>
      </c>
      <c r="F942" s="112">
        <v>5328</v>
      </c>
      <c r="G942" s="36" t="s">
        <v>12928</v>
      </c>
      <c r="H942" s="36" t="s">
        <v>12930</v>
      </c>
      <c r="I942" s="36" t="s">
        <v>8739</v>
      </c>
      <c r="J942" s="38"/>
      <c r="K942" s="95"/>
      <c r="L942" s="96"/>
    </row>
    <row r="943" spans="1:12" x14ac:dyDescent="0.25">
      <c r="A943" s="38">
        <v>41732</v>
      </c>
      <c r="B943" s="125">
        <v>969</v>
      </c>
      <c r="C943" s="125" t="s">
        <v>12680</v>
      </c>
      <c r="D943" s="36" t="s">
        <v>13407</v>
      </c>
      <c r="E943" s="36" t="s">
        <v>13143</v>
      </c>
      <c r="F943" s="112">
        <v>5351</v>
      </c>
      <c r="G943" s="36" t="s">
        <v>13408</v>
      </c>
      <c r="H943" s="36" t="s">
        <v>13145</v>
      </c>
      <c r="I943" s="36" t="s">
        <v>8739</v>
      </c>
      <c r="J943" s="38"/>
      <c r="K943" s="95"/>
      <c r="L943" s="96"/>
    </row>
    <row r="944" spans="1:12" x14ac:dyDescent="0.25">
      <c r="A944" s="38">
        <v>41737</v>
      </c>
      <c r="B944" s="125">
        <v>970</v>
      </c>
      <c r="C944" s="125" t="s">
        <v>12680</v>
      </c>
      <c r="D944" s="36" t="s">
        <v>13407</v>
      </c>
      <c r="E944" s="36" t="s">
        <v>13438</v>
      </c>
      <c r="F944" s="112">
        <v>5226</v>
      </c>
      <c r="G944" s="36" t="s">
        <v>13439</v>
      </c>
      <c r="H944" s="36" t="s">
        <v>13440</v>
      </c>
      <c r="I944" s="36" t="s">
        <v>13075</v>
      </c>
      <c r="J944" s="38"/>
      <c r="K944" s="95"/>
      <c r="L944" s="96"/>
    </row>
    <row r="945" spans="1:12" x14ac:dyDescent="0.25">
      <c r="A945" s="38">
        <v>41745</v>
      </c>
      <c r="B945" s="125">
        <v>971</v>
      </c>
      <c r="C945" s="125" t="s">
        <v>12680</v>
      </c>
      <c r="D945" s="36" t="s">
        <v>13479</v>
      </c>
      <c r="E945" s="36" t="s">
        <v>13310</v>
      </c>
      <c r="F945" s="112">
        <v>5263</v>
      </c>
      <c r="H945" s="36" t="s">
        <v>13480</v>
      </c>
      <c r="I945" s="36" t="s">
        <v>8739</v>
      </c>
      <c r="J945" s="38"/>
      <c r="K945" s="95"/>
      <c r="L945" s="96"/>
    </row>
    <row r="946" spans="1:12" x14ac:dyDescent="0.25">
      <c r="A946" s="38">
        <v>41753</v>
      </c>
      <c r="B946" s="125">
        <v>972</v>
      </c>
      <c r="C946" s="125" t="s">
        <v>12680</v>
      </c>
      <c r="D946" s="36" t="s">
        <v>13407</v>
      </c>
      <c r="E946" s="36" t="s">
        <v>12800</v>
      </c>
      <c r="F946" s="112">
        <v>5368</v>
      </c>
      <c r="G946" s="36" t="s">
        <v>13545</v>
      </c>
      <c r="H946" s="36" t="s">
        <v>13546</v>
      </c>
      <c r="I946" s="36" t="s">
        <v>13075</v>
      </c>
      <c r="J946" s="38"/>
      <c r="K946" s="95"/>
      <c r="L946" s="96"/>
    </row>
    <row r="947" spans="1:12" x14ac:dyDescent="0.25">
      <c r="A947" s="38">
        <v>41738</v>
      </c>
      <c r="B947" s="125">
        <v>973</v>
      </c>
      <c r="C947" s="125" t="s">
        <v>10791</v>
      </c>
      <c r="D947" s="36" t="s">
        <v>13407</v>
      </c>
      <c r="E947" s="36" t="s">
        <v>12800</v>
      </c>
      <c r="F947" s="112">
        <v>5368</v>
      </c>
      <c r="G947" s="36" t="s">
        <v>13547</v>
      </c>
      <c r="H947" s="36" t="s">
        <v>13548</v>
      </c>
      <c r="I947" s="36" t="s">
        <v>13075</v>
      </c>
      <c r="J947" s="38"/>
      <c r="K947" s="95"/>
      <c r="L947" s="96"/>
    </row>
    <row r="948" spans="1:12" x14ac:dyDescent="0.25">
      <c r="A948" s="38">
        <v>41739</v>
      </c>
      <c r="B948" s="125">
        <v>974</v>
      </c>
      <c r="C948" s="125" t="s">
        <v>12680</v>
      </c>
      <c r="D948" s="36" t="s">
        <v>13407</v>
      </c>
      <c r="E948" s="36" t="s">
        <v>13143</v>
      </c>
      <c r="F948" s="112">
        <v>5351</v>
      </c>
      <c r="G948" s="36" t="s">
        <v>13549</v>
      </c>
      <c r="H948" s="36" t="s">
        <v>13145</v>
      </c>
      <c r="I948" s="36" t="s">
        <v>13075</v>
      </c>
      <c r="J948" s="38"/>
      <c r="K948" s="95"/>
      <c r="L948" s="96"/>
    </row>
    <row r="949" spans="1:12" x14ac:dyDescent="0.25">
      <c r="A949" s="38">
        <v>41739</v>
      </c>
      <c r="B949" s="125">
        <v>975</v>
      </c>
      <c r="C949" s="125" t="s">
        <v>12680</v>
      </c>
      <c r="D949" s="36" t="s">
        <v>7406</v>
      </c>
      <c r="E949" s="36" t="s">
        <v>13450</v>
      </c>
      <c r="F949" s="112" t="s">
        <v>13451</v>
      </c>
      <c r="G949" s="36" t="s">
        <v>13550</v>
      </c>
      <c r="H949" s="36" t="s">
        <v>13551</v>
      </c>
      <c r="I949" s="36" t="s">
        <v>13075</v>
      </c>
      <c r="J949" s="38"/>
      <c r="K949" s="95"/>
      <c r="L949" s="96"/>
    </row>
    <row r="950" spans="1:12" x14ac:dyDescent="0.25">
      <c r="A950" s="38">
        <v>41739</v>
      </c>
      <c r="B950" s="125">
        <v>976</v>
      </c>
      <c r="C950" s="125" t="s">
        <v>10791</v>
      </c>
      <c r="D950" s="36" t="s">
        <v>13541</v>
      </c>
      <c r="E950" s="36" t="s">
        <v>13331</v>
      </c>
      <c r="F950" s="112">
        <v>5275</v>
      </c>
      <c r="G950" s="36" t="s">
        <v>13552</v>
      </c>
      <c r="H950" s="36" t="s">
        <v>13553</v>
      </c>
      <c r="I950" s="36" t="s">
        <v>13075</v>
      </c>
      <c r="J950" s="38"/>
      <c r="K950" s="95"/>
      <c r="L950" s="96"/>
    </row>
    <row r="951" spans="1:12" x14ac:dyDescent="0.25">
      <c r="A951" s="38">
        <v>41739</v>
      </c>
      <c r="B951" s="125">
        <v>977</v>
      </c>
      <c r="C951" s="125" t="s">
        <v>10791</v>
      </c>
      <c r="D951" s="36" t="s">
        <v>13542</v>
      </c>
      <c r="E951" s="36" t="s">
        <v>12784</v>
      </c>
      <c r="F951" s="112">
        <v>5281</v>
      </c>
      <c r="G951" s="36" t="s">
        <v>7818</v>
      </c>
      <c r="H951" s="36" t="s">
        <v>13554</v>
      </c>
      <c r="I951" s="36" t="s">
        <v>13075</v>
      </c>
      <c r="J951" s="38"/>
      <c r="K951" s="95"/>
      <c r="L951" s="96"/>
    </row>
    <row r="952" spans="1:12" x14ac:dyDescent="0.25">
      <c r="A952" s="38">
        <v>41751</v>
      </c>
      <c r="B952" s="125">
        <v>978</v>
      </c>
      <c r="C952" s="125" t="s">
        <v>10791</v>
      </c>
      <c r="D952" s="36" t="s">
        <v>13543</v>
      </c>
      <c r="E952" s="36" t="s">
        <v>13544</v>
      </c>
      <c r="F952" s="112">
        <v>5367</v>
      </c>
      <c r="G952" s="36" t="s">
        <v>13555</v>
      </c>
      <c r="H952" s="36" t="s">
        <v>13548</v>
      </c>
      <c r="I952" s="36" t="s">
        <v>13075</v>
      </c>
      <c r="J952" s="38"/>
      <c r="K952" s="95"/>
      <c r="L952" s="96"/>
    </row>
    <row r="953" spans="1:12" x14ac:dyDescent="0.25">
      <c r="A953" s="38">
        <v>41760</v>
      </c>
      <c r="B953" s="125">
        <v>979</v>
      </c>
      <c r="C953" s="125" t="s">
        <v>13629</v>
      </c>
      <c r="D953" s="36" t="s">
        <v>13543</v>
      </c>
      <c r="E953" s="36" t="s">
        <v>13627</v>
      </c>
      <c r="F953" s="112">
        <v>5347</v>
      </c>
      <c r="G953" s="36" t="s">
        <v>13630</v>
      </c>
      <c r="H953" s="36" t="s">
        <v>13628</v>
      </c>
      <c r="I953" s="36" t="s">
        <v>13075</v>
      </c>
      <c r="J953" s="38"/>
      <c r="K953" s="95"/>
      <c r="L953" s="96"/>
    </row>
    <row r="954" spans="1:12" x14ac:dyDescent="0.25">
      <c r="B954" s="125">
        <v>980</v>
      </c>
      <c r="C954" s="125" t="s">
        <v>12680</v>
      </c>
      <c r="D954" s="36" t="s">
        <v>13540</v>
      </c>
      <c r="E954" s="36" t="s">
        <v>13310</v>
      </c>
      <c r="F954" s="112">
        <v>5263</v>
      </c>
      <c r="H954" s="36" t="s">
        <v>13480</v>
      </c>
      <c r="I954" s="36" t="s">
        <v>8739</v>
      </c>
      <c r="J954" s="38"/>
      <c r="K954" s="95"/>
      <c r="L954" s="96"/>
    </row>
    <row r="955" spans="1:12" x14ac:dyDescent="0.25">
      <c r="A955" s="38">
        <v>41760</v>
      </c>
      <c r="B955" s="125">
        <v>981</v>
      </c>
      <c r="C955" s="125" t="s">
        <v>12680</v>
      </c>
      <c r="D955" s="36" t="s">
        <v>13631</v>
      </c>
      <c r="E955" s="36" t="s">
        <v>11387</v>
      </c>
      <c r="F955" s="112">
        <v>5204</v>
      </c>
      <c r="H955" s="36" t="s">
        <v>13146</v>
      </c>
      <c r="I955" s="36" t="s">
        <v>8739</v>
      </c>
      <c r="J955" s="38"/>
      <c r="K955" s="95"/>
      <c r="L955" s="96"/>
    </row>
    <row r="956" spans="1:12" x14ac:dyDescent="0.25">
      <c r="A956" s="38">
        <v>41765</v>
      </c>
      <c r="B956" s="125">
        <v>982</v>
      </c>
      <c r="C956" s="125" t="s">
        <v>12680</v>
      </c>
      <c r="D956" s="36" t="s">
        <v>13540</v>
      </c>
      <c r="E956" s="36" t="s">
        <v>13310</v>
      </c>
      <c r="F956" s="112">
        <v>5263</v>
      </c>
      <c r="H956" s="36" t="s">
        <v>13480</v>
      </c>
      <c r="I956" s="36" t="s">
        <v>8739</v>
      </c>
      <c r="J956" s="38"/>
      <c r="K956" s="95"/>
      <c r="L956" s="96"/>
    </row>
    <row r="957" spans="1:12" x14ac:dyDescent="0.25">
      <c r="A957" s="38">
        <v>41767</v>
      </c>
      <c r="B957" s="125">
        <v>983</v>
      </c>
      <c r="C957" s="125" t="s">
        <v>10791</v>
      </c>
      <c r="D957" s="36" t="s">
        <v>13652</v>
      </c>
      <c r="E957" s="36" t="s">
        <v>13634</v>
      </c>
      <c r="F957" s="112" t="s">
        <v>13633</v>
      </c>
      <c r="G957" s="36" t="s">
        <v>13651</v>
      </c>
      <c r="H957" s="36" t="s">
        <v>13655</v>
      </c>
      <c r="I957" s="36" t="s">
        <v>5129</v>
      </c>
      <c r="J957" s="38">
        <v>41772</v>
      </c>
      <c r="K957" s="95">
        <v>41780</v>
      </c>
      <c r="L957" s="96"/>
    </row>
    <row r="958" spans="1:12" x14ac:dyDescent="0.25">
      <c r="A958" s="38">
        <v>41767</v>
      </c>
      <c r="B958" s="125">
        <v>984</v>
      </c>
      <c r="C958" s="125" t="s">
        <v>10791</v>
      </c>
      <c r="D958" s="36" t="s">
        <v>13653</v>
      </c>
      <c r="E958" s="36" t="s">
        <v>13634</v>
      </c>
      <c r="F958" s="112" t="s">
        <v>13633</v>
      </c>
      <c r="G958" s="36" t="s">
        <v>13651</v>
      </c>
      <c r="H958" s="36" t="s">
        <v>13656</v>
      </c>
      <c r="I958" s="36" t="s">
        <v>5129</v>
      </c>
      <c r="J958" s="38">
        <v>41772</v>
      </c>
      <c r="K958" s="95">
        <v>41780</v>
      </c>
      <c r="L958" s="96"/>
    </row>
    <row r="959" spans="1:12" x14ac:dyDescent="0.25">
      <c r="A959" s="38">
        <v>41767</v>
      </c>
      <c r="B959" s="125">
        <v>985</v>
      </c>
      <c r="C959" s="125" t="s">
        <v>10791</v>
      </c>
      <c r="D959" s="36" t="s">
        <v>13654</v>
      </c>
      <c r="E959" s="36" t="s">
        <v>13634</v>
      </c>
      <c r="F959" s="112" t="s">
        <v>13633</v>
      </c>
      <c r="G959" s="36" t="s">
        <v>13651</v>
      </c>
      <c r="H959" s="36" t="s">
        <v>13657</v>
      </c>
      <c r="I959" s="36" t="s">
        <v>5129</v>
      </c>
      <c r="J959" s="38">
        <v>41772</v>
      </c>
      <c r="K959" s="95">
        <v>41780</v>
      </c>
      <c r="L959" s="96"/>
    </row>
    <row r="960" spans="1:12" x14ac:dyDescent="0.25">
      <c r="A960" s="38">
        <v>41771</v>
      </c>
      <c r="B960" s="125">
        <v>986</v>
      </c>
      <c r="C960" s="125" t="s">
        <v>10791</v>
      </c>
      <c r="D960" s="36" t="s">
        <v>13669</v>
      </c>
      <c r="E960" s="36" t="s">
        <v>13331</v>
      </c>
      <c r="F960" s="112">
        <v>5275</v>
      </c>
      <c r="G960" s="36" t="s">
        <v>13670</v>
      </c>
      <c r="H960" s="36" t="s">
        <v>13671</v>
      </c>
      <c r="I960" s="36" t="s">
        <v>8739</v>
      </c>
      <c r="J960" s="38"/>
      <c r="K960" s="95"/>
      <c r="L960" s="96"/>
    </row>
    <row r="961" spans="1:12" x14ac:dyDescent="0.25">
      <c r="A961" s="38">
        <v>41775</v>
      </c>
      <c r="B961" s="125">
        <v>987</v>
      </c>
      <c r="C961" s="125" t="s">
        <v>10791</v>
      </c>
      <c r="D961" s="36" t="s">
        <v>13699</v>
      </c>
      <c r="E961" s="36" t="s">
        <v>12784</v>
      </c>
      <c r="F961" s="112">
        <v>5281</v>
      </c>
      <c r="G961" s="36" t="s">
        <v>13700</v>
      </c>
      <c r="H961" s="36" t="s">
        <v>13701</v>
      </c>
      <c r="I961" s="36" t="s">
        <v>8739</v>
      </c>
      <c r="J961" s="38"/>
      <c r="K961" s="95"/>
      <c r="L961" s="96"/>
    </row>
    <row r="962" spans="1:12" x14ac:dyDescent="0.25">
      <c r="A962" s="38">
        <v>41786</v>
      </c>
      <c r="B962" s="125">
        <v>988</v>
      </c>
      <c r="C962" s="125" t="s">
        <v>12680</v>
      </c>
      <c r="D962" s="36" t="s">
        <v>13728</v>
      </c>
      <c r="E962" s="36" t="s">
        <v>11387</v>
      </c>
      <c r="F962" s="112">
        <v>5204</v>
      </c>
      <c r="H962" s="36" t="s">
        <v>13146</v>
      </c>
      <c r="I962" s="36" t="s">
        <v>13075</v>
      </c>
      <c r="J962" s="38"/>
      <c r="K962" s="95"/>
      <c r="L962" s="96"/>
    </row>
    <row r="963" spans="1:12" x14ac:dyDescent="0.25">
      <c r="A963" s="38">
        <v>41789</v>
      </c>
      <c r="B963" s="125">
        <v>989</v>
      </c>
      <c r="C963" s="125" t="s">
        <v>12680</v>
      </c>
      <c r="D963" s="36" t="s">
        <v>10835</v>
      </c>
      <c r="E963" s="36" t="s">
        <v>13310</v>
      </c>
      <c r="F963" s="112">
        <v>5263</v>
      </c>
      <c r="G963" s="36" t="s">
        <v>13751</v>
      </c>
      <c r="H963" s="36" t="s">
        <v>13480</v>
      </c>
      <c r="I963" s="36" t="s">
        <v>13075</v>
      </c>
      <c r="J963" s="38"/>
      <c r="K963" s="95"/>
      <c r="L963" s="96"/>
    </row>
    <row r="964" spans="1:12" x14ac:dyDescent="0.25">
      <c r="A964" s="38">
        <v>41789</v>
      </c>
      <c r="B964" s="125">
        <v>990</v>
      </c>
      <c r="C964" s="125" t="s">
        <v>12701</v>
      </c>
      <c r="D964" s="36" t="s">
        <v>10835</v>
      </c>
      <c r="E964" s="36" t="s">
        <v>13331</v>
      </c>
      <c r="F964" s="112">
        <v>5275</v>
      </c>
      <c r="G964" s="36" t="s">
        <v>13752</v>
      </c>
      <c r="H964" s="36" t="s">
        <v>13671</v>
      </c>
      <c r="I964" s="36" t="s">
        <v>13075</v>
      </c>
      <c r="J964" s="38"/>
      <c r="K964" s="95"/>
      <c r="L964" s="96"/>
    </row>
    <row r="965" spans="1:12" x14ac:dyDescent="0.25">
      <c r="A965" s="38">
        <v>41792</v>
      </c>
      <c r="B965" s="125">
        <v>991</v>
      </c>
      <c r="C965" s="125" t="s">
        <v>12927</v>
      </c>
      <c r="D965" s="36" t="s">
        <v>12928</v>
      </c>
      <c r="E965" s="36" t="s">
        <v>13754</v>
      </c>
      <c r="F965" s="112">
        <v>5361</v>
      </c>
      <c r="G965" s="36" t="s">
        <v>12928</v>
      </c>
      <c r="H965" s="36" t="s">
        <v>13755</v>
      </c>
      <c r="I965" s="36" t="s">
        <v>8739</v>
      </c>
      <c r="J965" s="38"/>
      <c r="K965" s="95"/>
      <c r="L965" s="96"/>
    </row>
    <row r="966" spans="1:12" x14ac:dyDescent="0.25">
      <c r="A966" s="38">
        <v>41792</v>
      </c>
      <c r="B966" s="125">
        <v>992</v>
      </c>
      <c r="C966" s="125" t="s">
        <v>13756</v>
      </c>
      <c r="D966" s="36" t="s">
        <v>12928</v>
      </c>
      <c r="E966" s="36" t="s">
        <v>13754</v>
      </c>
      <c r="F966" s="112">
        <v>5362</v>
      </c>
      <c r="G966" s="36" t="s">
        <v>12928</v>
      </c>
      <c r="H966" s="36" t="s">
        <v>13757</v>
      </c>
      <c r="I966" s="36" t="s">
        <v>8739</v>
      </c>
      <c r="J966" s="38"/>
      <c r="K966" s="95"/>
      <c r="L966" s="96"/>
    </row>
    <row r="967" spans="1:12" x14ac:dyDescent="0.25">
      <c r="A967" s="38">
        <v>41795</v>
      </c>
      <c r="B967" s="125">
        <v>993</v>
      </c>
      <c r="C967" s="125" t="s">
        <v>12701</v>
      </c>
      <c r="D967" s="36" t="s">
        <v>11130</v>
      </c>
      <c r="E967" s="36" t="s">
        <v>12757</v>
      </c>
      <c r="F967" s="112">
        <v>5300</v>
      </c>
      <c r="H967" t="s">
        <v>13785</v>
      </c>
      <c r="I967" s="36" t="s">
        <v>13075</v>
      </c>
      <c r="J967" s="38"/>
      <c r="K967" s="95"/>
      <c r="L967" s="96"/>
    </row>
    <row r="968" spans="1:12" x14ac:dyDescent="0.25">
      <c r="A968" s="38">
        <v>41795</v>
      </c>
      <c r="B968" s="125">
        <v>994</v>
      </c>
      <c r="C968" s="125" t="s">
        <v>12701</v>
      </c>
      <c r="D968" s="36" t="s">
        <v>13790</v>
      </c>
      <c r="E968" s="36" t="s">
        <v>13791</v>
      </c>
      <c r="F968" s="112" t="s">
        <v>13792</v>
      </c>
      <c r="G968" s="36" t="s">
        <v>13793</v>
      </c>
      <c r="H968" s="36" t="s">
        <v>13794</v>
      </c>
      <c r="I968" s="36" t="s">
        <v>8739</v>
      </c>
      <c r="J968" s="38"/>
      <c r="K968" s="95"/>
      <c r="L968" s="96"/>
    </row>
    <row r="969" spans="1:12" x14ac:dyDescent="0.25">
      <c r="A969" s="38">
        <v>41806</v>
      </c>
      <c r="B969" s="125">
        <v>995</v>
      </c>
      <c r="C969" s="125" t="s">
        <v>12701</v>
      </c>
      <c r="D969" s="36" t="s">
        <v>13823</v>
      </c>
      <c r="E969" s="36" t="s">
        <v>12757</v>
      </c>
      <c r="F969" s="112">
        <v>5300</v>
      </c>
      <c r="H969" s="36" t="s">
        <v>13824</v>
      </c>
      <c r="I969" s="36" t="s">
        <v>13075</v>
      </c>
      <c r="J969" s="38"/>
      <c r="K969" s="95"/>
      <c r="L969" s="96"/>
    </row>
    <row r="970" spans="1:12" x14ac:dyDescent="0.25">
      <c r="A970" s="38">
        <v>41810</v>
      </c>
      <c r="B970" s="125">
        <v>996</v>
      </c>
      <c r="C970" s="125" t="s">
        <v>12701</v>
      </c>
      <c r="D970" s="36" t="s">
        <v>13823</v>
      </c>
      <c r="E970" s="36" t="s">
        <v>12757</v>
      </c>
      <c r="F970" s="112">
        <v>5300</v>
      </c>
      <c r="G970" s="36" t="s">
        <v>13846</v>
      </c>
      <c r="H970" s="36" t="s">
        <v>13848</v>
      </c>
      <c r="I970" s="36" t="s">
        <v>13075</v>
      </c>
      <c r="J970" s="38">
        <v>41820</v>
      </c>
      <c r="K970" s="95"/>
      <c r="L970" s="96"/>
    </row>
    <row r="971" spans="1:12" x14ac:dyDescent="0.25">
      <c r="A971" s="38">
        <v>41810</v>
      </c>
      <c r="B971" s="125">
        <v>997</v>
      </c>
      <c r="C971" s="125" t="s">
        <v>12701</v>
      </c>
      <c r="D971" s="36" t="s">
        <v>13823</v>
      </c>
      <c r="E971" s="36" t="s">
        <v>12757</v>
      </c>
      <c r="F971" s="112">
        <v>5300</v>
      </c>
      <c r="G971" s="36" t="s">
        <v>13847</v>
      </c>
      <c r="H971" s="36" t="s">
        <v>13785</v>
      </c>
      <c r="I971" s="36" t="s">
        <v>13075</v>
      </c>
      <c r="J971" s="38">
        <v>41820</v>
      </c>
      <c r="K971" s="95"/>
      <c r="L971" s="96"/>
    </row>
    <row r="972" spans="1:12" x14ac:dyDescent="0.25">
      <c r="A972" s="38">
        <v>41810</v>
      </c>
      <c r="B972" s="125">
        <v>998</v>
      </c>
      <c r="C972" s="125" t="s">
        <v>12701</v>
      </c>
      <c r="D972" s="36" t="s">
        <v>13823</v>
      </c>
      <c r="E972" s="36" t="s">
        <v>12757</v>
      </c>
      <c r="F972" s="112">
        <v>5300</v>
      </c>
      <c r="G972" s="36" t="s">
        <v>13849</v>
      </c>
      <c r="H972" s="36" t="s">
        <v>13850</v>
      </c>
      <c r="I972" s="36" t="s">
        <v>13075</v>
      </c>
      <c r="J972" s="38">
        <v>41820</v>
      </c>
      <c r="K972" s="95"/>
      <c r="L972" s="96"/>
    </row>
    <row r="973" spans="1:12" x14ac:dyDescent="0.25">
      <c r="A973" s="38">
        <v>41815</v>
      </c>
      <c r="B973" s="125">
        <v>999</v>
      </c>
      <c r="C973" s="125" t="s">
        <v>12701</v>
      </c>
      <c r="D973" s="36" t="s">
        <v>13862</v>
      </c>
      <c r="E973" s="36" t="s">
        <v>12757</v>
      </c>
      <c r="F973" s="112">
        <v>5300</v>
      </c>
      <c r="G973" s="36" t="s">
        <v>13863</v>
      </c>
      <c r="H973" s="36" t="s">
        <v>13824</v>
      </c>
      <c r="I973" s="36" t="s">
        <v>13075</v>
      </c>
      <c r="J973" s="38"/>
      <c r="K973" s="95"/>
      <c r="L973" s="96"/>
    </row>
    <row r="974" spans="1:12" ht="15.75" thickBot="1" x14ac:dyDescent="0.3">
      <c r="A974" s="38">
        <v>41815</v>
      </c>
      <c r="B974" s="125">
        <v>1000</v>
      </c>
      <c r="C974" s="125" t="s">
        <v>10791</v>
      </c>
      <c r="D974" s="36" t="s">
        <v>11604</v>
      </c>
      <c r="E974" s="36" t="s">
        <v>1260</v>
      </c>
      <c r="F974" s="112">
        <v>5155</v>
      </c>
      <c r="G974" s="36" t="s">
        <v>13865</v>
      </c>
      <c r="H974" s="36" t="s">
        <v>11723</v>
      </c>
      <c r="I974" s="36" t="s">
        <v>8739</v>
      </c>
      <c r="J974" s="38"/>
      <c r="K974" s="95"/>
      <c r="L974" s="96"/>
    </row>
    <row r="975" spans="1:12" ht="15.75" thickBot="1" x14ac:dyDescent="0.3">
      <c r="A975" s="38">
        <v>41820</v>
      </c>
      <c r="B975" s="125">
        <v>1001</v>
      </c>
      <c r="C975" s="125" t="s">
        <v>12680</v>
      </c>
      <c r="D975" s="36" t="s">
        <v>13873</v>
      </c>
      <c r="E975" s="36" t="s">
        <v>13438</v>
      </c>
      <c r="F975" s="112">
        <v>5226</v>
      </c>
      <c r="G975" s="36" t="s">
        <v>13874</v>
      </c>
      <c r="H975" s="138" t="s">
        <v>13440</v>
      </c>
      <c r="I975" s="36" t="s">
        <v>13075</v>
      </c>
      <c r="J975" s="38"/>
      <c r="K975" s="95"/>
      <c r="L975" s="96"/>
    </row>
    <row r="976" spans="1:12" x14ac:dyDescent="0.25">
      <c r="A976" s="38">
        <v>41820</v>
      </c>
      <c r="B976" s="125">
        <v>1002</v>
      </c>
      <c r="C976" s="125" t="s">
        <v>12701</v>
      </c>
      <c r="D976" s="36" t="s">
        <v>13823</v>
      </c>
      <c r="E976" s="36" t="s">
        <v>13875</v>
      </c>
      <c r="F976" s="112" t="s">
        <v>13860</v>
      </c>
      <c r="G976" s="36" t="s">
        <v>13880</v>
      </c>
      <c r="H976" s="36" t="s">
        <v>13876</v>
      </c>
      <c r="I976" s="36" t="s">
        <v>13075</v>
      </c>
      <c r="J976" s="38"/>
      <c r="K976" s="95"/>
      <c r="L976" s="96"/>
    </row>
    <row r="977" spans="1:12" x14ac:dyDescent="0.25">
      <c r="A977" s="38">
        <v>41820</v>
      </c>
      <c r="B977" s="125">
        <v>1003</v>
      </c>
      <c r="C977" s="125" t="s">
        <v>12701</v>
      </c>
      <c r="D977" s="36" t="s">
        <v>13823</v>
      </c>
      <c r="E977" s="36" t="s">
        <v>13875</v>
      </c>
      <c r="F977" s="112" t="s">
        <v>13860</v>
      </c>
      <c r="G977" s="36" t="s">
        <v>13882</v>
      </c>
      <c r="H977" s="36" t="s">
        <v>13877</v>
      </c>
      <c r="I977" s="36" t="s">
        <v>13075</v>
      </c>
      <c r="J977" s="38"/>
      <c r="K977" s="95"/>
      <c r="L977" s="96"/>
    </row>
    <row r="978" spans="1:12" x14ac:dyDescent="0.25">
      <c r="A978" s="38">
        <v>41820</v>
      </c>
      <c r="B978" s="125">
        <v>1004</v>
      </c>
      <c r="C978" s="125" t="s">
        <v>12701</v>
      </c>
      <c r="D978" s="36" t="s">
        <v>13823</v>
      </c>
      <c r="E978" s="36" t="s">
        <v>13875</v>
      </c>
      <c r="F978" s="112" t="s">
        <v>13860</v>
      </c>
      <c r="G978" s="36" t="s">
        <v>13883</v>
      </c>
      <c r="H978" s="36" t="s">
        <v>13878</v>
      </c>
      <c r="I978" s="36" t="s">
        <v>13075</v>
      </c>
      <c r="J978" s="38"/>
      <c r="K978" s="95"/>
      <c r="L978" s="96"/>
    </row>
    <row r="979" spans="1:12" x14ac:dyDescent="0.25">
      <c r="A979" s="38">
        <v>41820</v>
      </c>
      <c r="B979" s="125">
        <v>1005</v>
      </c>
      <c r="C979" s="125" t="s">
        <v>12701</v>
      </c>
      <c r="D979" s="36" t="s">
        <v>13823</v>
      </c>
      <c r="E979" s="36" t="s">
        <v>13875</v>
      </c>
      <c r="F979" s="112" t="s">
        <v>13860</v>
      </c>
      <c r="G979" s="36" t="s">
        <v>13881</v>
      </c>
      <c r="H979" s="36" t="s">
        <v>13879</v>
      </c>
      <c r="I979" s="36" t="s">
        <v>13075</v>
      </c>
      <c r="J979" s="38"/>
      <c r="K979" s="95"/>
      <c r="L979" s="96"/>
    </row>
    <row r="980" spans="1:12" x14ac:dyDescent="0.25">
      <c r="A980" s="38">
        <v>41827</v>
      </c>
      <c r="B980" s="125">
        <v>1006</v>
      </c>
      <c r="C980" s="125" t="s">
        <v>12680</v>
      </c>
      <c r="D980" s="36" t="s">
        <v>13728</v>
      </c>
      <c r="E980" s="36" t="s">
        <v>13310</v>
      </c>
      <c r="F980" s="112">
        <v>5263</v>
      </c>
      <c r="G980" s="36" t="s">
        <v>13930</v>
      </c>
      <c r="H980" s="36" t="s">
        <v>13931</v>
      </c>
      <c r="I980" s="36" t="s">
        <v>13075</v>
      </c>
      <c r="J980" s="38"/>
      <c r="K980" s="95"/>
      <c r="L980" s="96"/>
    </row>
    <row r="981" spans="1:12" ht="15.75" thickBot="1" x14ac:dyDescent="0.3">
      <c r="A981" s="38">
        <v>41830</v>
      </c>
      <c r="B981" s="125">
        <v>1007</v>
      </c>
      <c r="C981" s="125" t="s">
        <v>12701</v>
      </c>
      <c r="D981" s="36" t="s">
        <v>13939</v>
      </c>
      <c r="E981" s="36" t="s">
        <v>13940</v>
      </c>
      <c r="F981" s="112">
        <v>5418</v>
      </c>
      <c r="G981" s="36" t="s">
        <v>13941</v>
      </c>
      <c r="H981" s="36" t="s">
        <v>13942</v>
      </c>
      <c r="I981" s="36" t="s">
        <v>8739</v>
      </c>
      <c r="J981" s="38"/>
      <c r="K981" s="95"/>
      <c r="L981" s="96"/>
    </row>
    <row r="982" spans="1:12" x14ac:dyDescent="0.25">
      <c r="A982" s="38">
        <v>41831</v>
      </c>
      <c r="B982" s="125">
        <v>1008</v>
      </c>
      <c r="C982" s="125" t="s">
        <v>12680</v>
      </c>
      <c r="D982" s="36" t="s">
        <v>13823</v>
      </c>
      <c r="E982" s="36" t="s">
        <v>12965</v>
      </c>
      <c r="F982" s="112">
        <v>5290</v>
      </c>
      <c r="G982" s="36" t="s">
        <v>8109</v>
      </c>
      <c r="H982" s="141" t="s">
        <v>13946</v>
      </c>
      <c r="I982" s="36" t="s">
        <v>13075</v>
      </c>
      <c r="J982" s="38"/>
      <c r="K982" s="95"/>
      <c r="L982" s="96"/>
    </row>
    <row r="983" spans="1:12" ht="15.75" thickBot="1" x14ac:dyDescent="0.3">
      <c r="A983" s="38">
        <v>41831</v>
      </c>
      <c r="B983" s="125">
        <v>1009</v>
      </c>
      <c r="C983" s="125" t="s">
        <v>12680</v>
      </c>
      <c r="D983" s="36" t="s">
        <v>13823</v>
      </c>
      <c r="E983" s="36" t="s">
        <v>12965</v>
      </c>
      <c r="F983" s="112">
        <v>5290</v>
      </c>
      <c r="G983" s="36" t="s">
        <v>208</v>
      </c>
      <c r="H983" s="144" t="s">
        <v>13945</v>
      </c>
      <c r="I983" s="36" t="s">
        <v>13075</v>
      </c>
      <c r="J983" s="38"/>
      <c r="K983" s="95"/>
      <c r="L983" s="96"/>
    </row>
    <row r="984" spans="1:12" x14ac:dyDescent="0.25">
      <c r="A984" s="38">
        <v>41834</v>
      </c>
      <c r="B984" s="125">
        <v>1010</v>
      </c>
      <c r="C984" s="125" t="s">
        <v>12701</v>
      </c>
      <c r="D984" s="36" t="s">
        <v>13823</v>
      </c>
      <c r="E984" s="36" t="s">
        <v>12757</v>
      </c>
      <c r="F984" s="112">
        <v>5300</v>
      </c>
      <c r="G984" s="36" t="s">
        <v>208</v>
      </c>
      <c r="H984" s="36" t="s">
        <v>13824</v>
      </c>
      <c r="I984" s="36" t="s">
        <v>13075</v>
      </c>
      <c r="J984" s="38"/>
      <c r="K984" s="95"/>
      <c r="L984" s="96"/>
    </row>
    <row r="985" spans="1:12" x14ac:dyDescent="0.25">
      <c r="A985" s="38">
        <v>41842</v>
      </c>
      <c r="B985" s="125">
        <v>1011</v>
      </c>
      <c r="C985" s="125" t="s">
        <v>12701</v>
      </c>
      <c r="D985" s="36" t="s">
        <v>6567</v>
      </c>
      <c r="E985" s="36" t="s">
        <v>12757</v>
      </c>
      <c r="F985" s="112">
        <v>5300</v>
      </c>
      <c r="G985" s="36" t="s">
        <v>10835</v>
      </c>
      <c r="H985" s="36" t="s">
        <v>13785</v>
      </c>
      <c r="I985" s="36" t="s">
        <v>13075</v>
      </c>
      <c r="J985" s="38"/>
      <c r="K985" s="95"/>
      <c r="L985" s="96"/>
    </row>
    <row r="986" spans="1:12" x14ac:dyDescent="0.25">
      <c r="A986" s="38">
        <v>41842</v>
      </c>
      <c r="B986" s="125">
        <v>1012</v>
      </c>
      <c r="C986" s="125" t="s">
        <v>12701</v>
      </c>
      <c r="D986" s="36" t="s">
        <v>13823</v>
      </c>
      <c r="E986" s="36" t="s">
        <v>12757</v>
      </c>
      <c r="F986" s="112">
        <v>5300</v>
      </c>
      <c r="G986" s="36" t="s">
        <v>13971</v>
      </c>
      <c r="H986" s="36" t="s">
        <v>13848</v>
      </c>
      <c r="I986" s="36" t="s">
        <v>13075</v>
      </c>
      <c r="J986" s="38"/>
      <c r="K986" s="95"/>
      <c r="L986" s="96"/>
    </row>
    <row r="987" spans="1:12" x14ac:dyDescent="0.25">
      <c r="A987" s="38">
        <v>41843</v>
      </c>
      <c r="B987" s="125">
        <v>1013</v>
      </c>
      <c r="C987" s="125" t="s">
        <v>12680</v>
      </c>
      <c r="D987" s="36" t="s">
        <v>13823</v>
      </c>
      <c r="E987" s="36" t="s">
        <v>13998</v>
      </c>
      <c r="F987" s="112">
        <v>5358</v>
      </c>
      <c r="G987" s="36" t="s">
        <v>13999</v>
      </c>
      <c r="H987" s="36" t="s">
        <v>14000</v>
      </c>
      <c r="I987" s="36" t="s">
        <v>13075</v>
      </c>
      <c r="J987" s="38"/>
      <c r="K987" s="95"/>
      <c r="L987" s="96"/>
    </row>
    <row r="988" spans="1:12" x14ac:dyDescent="0.25">
      <c r="A988" s="38">
        <v>41843</v>
      </c>
      <c r="B988" s="125">
        <v>1014</v>
      </c>
      <c r="C988" s="125" t="s">
        <v>12680</v>
      </c>
      <c r="D988" s="36" t="s">
        <v>13728</v>
      </c>
      <c r="E988" s="36" t="s">
        <v>13998</v>
      </c>
      <c r="F988" s="112">
        <v>5358</v>
      </c>
      <c r="G988" s="36" t="s">
        <v>14001</v>
      </c>
      <c r="H988" s="36" t="s">
        <v>14002</v>
      </c>
      <c r="I988" s="36" t="s">
        <v>13075</v>
      </c>
      <c r="J988" s="38"/>
      <c r="K988" s="95"/>
      <c r="L988" s="96"/>
    </row>
    <row r="989" spans="1:12" x14ac:dyDescent="0.25">
      <c r="A989" s="38">
        <v>41843</v>
      </c>
      <c r="B989" s="125">
        <v>1015</v>
      </c>
      <c r="C989" s="125" t="s">
        <v>12680</v>
      </c>
      <c r="D989" s="36" t="s">
        <v>13823</v>
      </c>
      <c r="E989" s="36" t="s">
        <v>13998</v>
      </c>
      <c r="F989" s="112">
        <v>5358</v>
      </c>
      <c r="G989" s="36" t="s">
        <v>14003</v>
      </c>
      <c r="H989" s="36" t="s">
        <v>14004</v>
      </c>
      <c r="I989" s="36" t="s">
        <v>13075</v>
      </c>
      <c r="J989" s="38"/>
      <c r="K989" s="95"/>
      <c r="L989" s="96"/>
    </row>
    <row r="990" spans="1:12" x14ac:dyDescent="0.25">
      <c r="A990" s="38">
        <v>41843</v>
      </c>
      <c r="B990" s="125">
        <v>1016</v>
      </c>
      <c r="C990" s="125" t="s">
        <v>12680</v>
      </c>
      <c r="D990" s="36" t="s">
        <v>13728</v>
      </c>
      <c r="E990" s="36" t="s">
        <v>13998</v>
      </c>
      <c r="F990" s="112">
        <v>5358</v>
      </c>
      <c r="G990" s="36" t="s">
        <v>14001</v>
      </c>
      <c r="H990" s="36" t="s">
        <v>14005</v>
      </c>
      <c r="I990" s="36" t="s">
        <v>13075</v>
      </c>
      <c r="J990" s="38"/>
      <c r="K990" s="95"/>
      <c r="L990" s="96"/>
    </row>
    <row r="991" spans="1:12" x14ac:dyDescent="0.25">
      <c r="A991" s="38">
        <v>41845</v>
      </c>
      <c r="B991" s="125">
        <v>1017</v>
      </c>
      <c r="C991" s="125" t="s">
        <v>12701</v>
      </c>
      <c r="D991" s="36" t="s">
        <v>10154</v>
      </c>
      <c r="E991" s="36" t="s">
        <v>14024</v>
      </c>
      <c r="F991" s="112" t="s">
        <v>14022</v>
      </c>
      <c r="G991" s="36" t="s">
        <v>14027</v>
      </c>
      <c r="H991" s="36" t="s">
        <v>14028</v>
      </c>
      <c r="I991" s="36" t="s">
        <v>5129</v>
      </c>
      <c r="J991" s="38"/>
      <c r="K991" s="95"/>
      <c r="L991" s="96"/>
    </row>
    <row r="992" spans="1:12" x14ac:dyDescent="0.25">
      <c r="A992" s="38">
        <v>41848</v>
      </c>
      <c r="B992" s="125">
        <v>1018</v>
      </c>
      <c r="C992" s="125" t="s">
        <v>12680</v>
      </c>
      <c r="D992" s="36" t="s">
        <v>9279</v>
      </c>
      <c r="E992" s="36" t="s">
        <v>14032</v>
      </c>
      <c r="F992" s="112" t="s">
        <v>13894</v>
      </c>
      <c r="G992" s="36" t="s">
        <v>9279</v>
      </c>
      <c r="H992" s="36"/>
      <c r="I992" s="36" t="s">
        <v>8739</v>
      </c>
      <c r="J992" s="38"/>
      <c r="K992" s="95"/>
      <c r="L992" s="96"/>
    </row>
    <row r="993" spans="1:13" x14ac:dyDescent="0.25">
      <c r="A993" s="38">
        <v>41849</v>
      </c>
      <c r="B993" s="125">
        <v>1019</v>
      </c>
      <c r="C993" s="125" t="s">
        <v>12680</v>
      </c>
      <c r="D993" s="36" t="s">
        <v>14211</v>
      </c>
      <c r="E993" s="36" t="s">
        <v>12965</v>
      </c>
      <c r="F993" s="112">
        <v>5290</v>
      </c>
      <c r="G993" s="36" t="s">
        <v>14212</v>
      </c>
      <c r="H993" s="36" t="s">
        <v>13946</v>
      </c>
      <c r="I993" s="36" t="s">
        <v>13075</v>
      </c>
      <c r="J993" s="38">
        <v>41866</v>
      </c>
      <c r="K993" s="95"/>
      <c r="L993" s="96"/>
    </row>
    <row r="994" spans="1:13" x14ac:dyDescent="0.25">
      <c r="A994" s="38">
        <v>41849</v>
      </c>
      <c r="B994" s="125">
        <v>1020</v>
      </c>
      <c r="C994" s="125" t="s">
        <v>12193</v>
      </c>
      <c r="D994" s="36" t="s">
        <v>14035</v>
      </c>
      <c r="E994" s="36" t="s">
        <v>13950</v>
      </c>
      <c r="F994" s="112">
        <v>5426</v>
      </c>
      <c r="G994" s="36" t="s">
        <v>14035</v>
      </c>
      <c r="H994" s="36" t="s">
        <v>14036</v>
      </c>
      <c r="I994" s="36" t="s">
        <v>13075</v>
      </c>
      <c r="J994" s="38"/>
      <c r="K994" s="95"/>
      <c r="L994" s="96"/>
    </row>
    <row r="995" spans="1:13" x14ac:dyDescent="0.25">
      <c r="A995" s="38">
        <v>41849</v>
      </c>
      <c r="B995" s="125">
        <v>1021</v>
      </c>
      <c r="C995" s="125" t="s">
        <v>12193</v>
      </c>
      <c r="D995" s="36" t="s">
        <v>14035</v>
      </c>
      <c r="E995" s="36" t="s">
        <v>13950</v>
      </c>
      <c r="F995" s="112">
        <v>5426</v>
      </c>
      <c r="G995" s="36" t="s">
        <v>14035</v>
      </c>
      <c r="H995" s="36" t="s">
        <v>14037</v>
      </c>
      <c r="I995" s="36" t="s">
        <v>13075</v>
      </c>
      <c r="J995" s="38"/>
      <c r="K995" s="95"/>
      <c r="L995" s="96"/>
    </row>
    <row r="996" spans="1:13" x14ac:dyDescent="0.25">
      <c r="A996" s="38">
        <v>41849</v>
      </c>
      <c r="B996" s="125">
        <v>1022</v>
      </c>
      <c r="C996" s="125" t="s">
        <v>12193</v>
      </c>
      <c r="D996" s="36" t="s">
        <v>14035</v>
      </c>
      <c r="E996" s="36" t="s">
        <v>13950</v>
      </c>
      <c r="F996" s="112">
        <v>5426</v>
      </c>
      <c r="G996" s="36" t="s">
        <v>14035</v>
      </c>
      <c r="H996" s="36" t="s">
        <v>14038</v>
      </c>
      <c r="I996" s="36" t="s">
        <v>13075</v>
      </c>
      <c r="J996" s="38"/>
      <c r="K996" s="95"/>
      <c r="L996" s="96"/>
    </row>
    <row r="997" spans="1:13" x14ac:dyDescent="0.25">
      <c r="A997" s="38">
        <v>41849</v>
      </c>
      <c r="B997" s="125">
        <v>1023</v>
      </c>
      <c r="C997" s="125" t="s">
        <v>12193</v>
      </c>
      <c r="D997" s="36" t="s">
        <v>14035</v>
      </c>
      <c r="E997" s="36" t="s">
        <v>13950</v>
      </c>
      <c r="F997" s="112">
        <v>5426</v>
      </c>
      <c r="G997" s="36" t="s">
        <v>14035</v>
      </c>
      <c r="H997" s="36" t="s">
        <v>14039</v>
      </c>
      <c r="I997" s="36" t="s">
        <v>13075</v>
      </c>
      <c r="J997" s="38"/>
      <c r="K997" s="95"/>
      <c r="L997" s="96"/>
    </row>
    <row r="998" spans="1:13" x14ac:dyDescent="0.25">
      <c r="A998" s="38">
        <v>41849</v>
      </c>
      <c r="B998" s="125">
        <v>1024</v>
      </c>
      <c r="C998" s="125" t="s">
        <v>12193</v>
      </c>
      <c r="D998" s="36" t="s">
        <v>14035</v>
      </c>
      <c r="E998" s="36" t="s">
        <v>13950</v>
      </c>
      <c r="F998" s="112">
        <v>5426</v>
      </c>
      <c r="G998" s="36" t="s">
        <v>14035</v>
      </c>
      <c r="H998" s="36" t="s">
        <v>14040</v>
      </c>
      <c r="I998" s="36" t="s">
        <v>13075</v>
      </c>
      <c r="J998" s="38"/>
      <c r="K998" s="95"/>
      <c r="L998" s="96"/>
    </row>
    <row r="999" spans="1:13" x14ac:dyDescent="0.25">
      <c r="A999" s="38">
        <v>41849</v>
      </c>
      <c r="B999" s="125">
        <v>1025</v>
      </c>
      <c r="C999" s="125" t="s">
        <v>12193</v>
      </c>
      <c r="D999" s="36" t="s">
        <v>14035</v>
      </c>
      <c r="E999" s="36" t="s">
        <v>13950</v>
      </c>
      <c r="F999" s="112">
        <v>5426</v>
      </c>
      <c r="G999" s="36" t="s">
        <v>14035</v>
      </c>
      <c r="H999" s="36" t="s">
        <v>14041</v>
      </c>
      <c r="I999" s="36" t="s">
        <v>13075</v>
      </c>
      <c r="J999" s="38"/>
      <c r="K999" s="95"/>
      <c r="L999" s="96"/>
    </row>
    <row r="1000" spans="1:13" x14ac:dyDescent="0.25">
      <c r="A1000" s="38">
        <v>41851</v>
      </c>
      <c r="B1000" s="125">
        <v>1026</v>
      </c>
      <c r="C1000" s="125" t="s">
        <v>10791</v>
      </c>
      <c r="D1000" s="36" t="s">
        <v>14089</v>
      </c>
      <c r="E1000" s="36" t="s">
        <v>13331</v>
      </c>
      <c r="F1000" s="112">
        <v>5275</v>
      </c>
      <c r="G1000" s="36" t="s">
        <v>14089</v>
      </c>
      <c r="H1000" s="36" t="s">
        <v>14090</v>
      </c>
      <c r="I1000" s="36" t="s">
        <v>8739</v>
      </c>
      <c r="J1000" s="38"/>
      <c r="K1000" s="95"/>
      <c r="L1000" s="96"/>
    </row>
    <row r="1001" spans="1:13" x14ac:dyDescent="0.25">
      <c r="A1001" s="38">
        <v>41851</v>
      </c>
      <c r="B1001" s="125">
        <v>1027</v>
      </c>
      <c r="C1001" s="125" t="s">
        <v>10791</v>
      </c>
      <c r="D1001" s="36" t="s">
        <v>7884</v>
      </c>
      <c r="E1001" s="36" t="s">
        <v>13759</v>
      </c>
      <c r="F1001" s="112" t="s">
        <v>14091</v>
      </c>
      <c r="G1001" s="36" t="s">
        <v>7884</v>
      </c>
      <c r="H1001" s="36" t="s">
        <v>14092</v>
      </c>
      <c r="I1001" s="36" t="s">
        <v>8739</v>
      </c>
      <c r="J1001" s="38"/>
      <c r="K1001" s="95"/>
      <c r="L1001" s="96"/>
    </row>
    <row r="1002" spans="1:13" x14ac:dyDescent="0.25">
      <c r="A1002" s="38">
        <v>41851</v>
      </c>
      <c r="B1002" s="125">
        <v>1028</v>
      </c>
      <c r="C1002" s="125" t="s">
        <v>10791</v>
      </c>
      <c r="D1002" s="36" t="s">
        <v>7884</v>
      </c>
      <c r="E1002" s="36" t="s">
        <v>13759</v>
      </c>
      <c r="F1002" s="112" t="s">
        <v>14091</v>
      </c>
      <c r="G1002" s="36" t="s">
        <v>14093</v>
      </c>
      <c r="H1002" s="36" t="s">
        <v>14094</v>
      </c>
      <c r="I1002" s="36" t="s">
        <v>8739</v>
      </c>
      <c r="J1002" s="38"/>
      <c r="K1002" s="95"/>
      <c r="L1002" s="96"/>
    </row>
    <row r="1003" spans="1:13" x14ac:dyDescent="0.25">
      <c r="A1003" s="38">
        <v>41856</v>
      </c>
      <c r="B1003" s="125">
        <v>1029</v>
      </c>
      <c r="C1003" s="125" t="s">
        <v>12701</v>
      </c>
      <c r="D1003" s="36" t="s">
        <v>14096</v>
      </c>
      <c r="E1003" s="36" t="s">
        <v>13791</v>
      </c>
      <c r="F1003" s="112" t="s">
        <v>13792</v>
      </c>
      <c r="G1003" s="36" t="s">
        <v>13793</v>
      </c>
      <c r="H1003" s="36" t="s">
        <v>13794</v>
      </c>
      <c r="I1003" s="36" t="s">
        <v>8739</v>
      </c>
      <c r="J1003" s="38"/>
      <c r="K1003" s="95"/>
      <c r="L1003" s="96"/>
    </row>
    <row r="1004" spans="1:13" x14ac:dyDescent="0.25">
      <c r="A1004" s="38">
        <v>41858</v>
      </c>
      <c r="B1004" s="125">
        <v>1030</v>
      </c>
      <c r="C1004" s="125" t="s">
        <v>12701</v>
      </c>
      <c r="D1004" s="36" t="s">
        <v>7406</v>
      </c>
      <c r="E1004" s="36" t="s">
        <v>14137</v>
      </c>
      <c r="F1004" s="112" t="s">
        <v>13986</v>
      </c>
      <c r="G1004" s="36" t="s">
        <v>7406</v>
      </c>
      <c r="H1004" s="36" t="s">
        <v>14138</v>
      </c>
      <c r="I1004" s="36" t="s">
        <v>13075</v>
      </c>
      <c r="J1004" s="38"/>
      <c r="K1004" s="95"/>
      <c r="L1004" s="96"/>
    </row>
    <row r="1005" spans="1:13" x14ac:dyDescent="0.25">
      <c r="A1005" s="38">
        <v>41859</v>
      </c>
      <c r="B1005" s="125">
        <v>1031</v>
      </c>
      <c r="C1005" s="125" t="s">
        <v>10791</v>
      </c>
      <c r="D1005" s="36" t="s">
        <v>14142</v>
      </c>
      <c r="E1005" s="36" t="s">
        <v>14139</v>
      </c>
      <c r="F1005" s="112" t="s">
        <v>14143</v>
      </c>
      <c r="G1005" s="36" t="s">
        <v>14144</v>
      </c>
      <c r="H1005" s="36" t="s">
        <v>14145</v>
      </c>
      <c r="I1005" s="36" t="s">
        <v>5129</v>
      </c>
      <c r="J1005" s="38"/>
      <c r="K1005" s="95"/>
      <c r="L1005" s="96"/>
    </row>
    <row r="1006" spans="1:13" ht="15.75" thickBot="1" x14ac:dyDescent="0.3">
      <c r="A1006" s="38">
        <v>41862</v>
      </c>
      <c r="B1006" s="125">
        <v>1032</v>
      </c>
      <c r="C1006" s="125" t="s">
        <v>12680</v>
      </c>
      <c r="D1006" s="36" t="s">
        <v>7406</v>
      </c>
      <c r="E1006" s="36" t="s">
        <v>12965</v>
      </c>
      <c r="F1006" s="112">
        <v>5290</v>
      </c>
      <c r="G1006" s="36" t="s">
        <v>14156</v>
      </c>
      <c r="H1006" s="144" t="s">
        <v>13945</v>
      </c>
      <c r="I1006" s="36" t="s">
        <v>13075</v>
      </c>
      <c r="J1006" s="38"/>
      <c r="K1006" s="95"/>
      <c r="L1006" s="96"/>
    </row>
    <row r="1007" spans="1:13" x14ac:dyDescent="0.25">
      <c r="A1007" s="38">
        <v>41863</v>
      </c>
      <c r="B1007" s="125">
        <v>1033</v>
      </c>
      <c r="C1007" s="125" t="s">
        <v>12701</v>
      </c>
      <c r="D1007" s="36" t="s">
        <v>14158</v>
      </c>
      <c r="E1007" s="36" t="s">
        <v>11007</v>
      </c>
      <c r="F1007" s="112">
        <v>5425</v>
      </c>
      <c r="G1007" s="36" t="s">
        <v>14159</v>
      </c>
      <c r="H1007" s="36" t="s">
        <v>14160</v>
      </c>
      <c r="I1007" s="36" t="s">
        <v>13075</v>
      </c>
      <c r="J1007" s="36"/>
      <c r="K1007" s="110"/>
      <c r="L1007" s="96">
        <v>40059</v>
      </c>
      <c r="M1007" s="97" t="s">
        <v>5064</v>
      </c>
    </row>
    <row r="1008" spans="1:13" x14ac:dyDescent="0.25">
      <c r="A1008" s="38">
        <v>41863</v>
      </c>
      <c r="B1008" s="125">
        <v>1034</v>
      </c>
      <c r="C1008" s="125" t="s">
        <v>12701</v>
      </c>
      <c r="D1008" s="36" t="s">
        <v>14161</v>
      </c>
      <c r="E1008" s="36" t="s">
        <v>13875</v>
      </c>
      <c r="F1008" s="112" t="s">
        <v>13860</v>
      </c>
      <c r="G1008" s="36" t="s">
        <v>14164</v>
      </c>
      <c r="H1008" s="36" t="s">
        <v>13878</v>
      </c>
      <c r="I1008" s="36" t="s">
        <v>13075</v>
      </c>
      <c r="J1008" s="36"/>
      <c r="K1008" s="95"/>
      <c r="L1008" s="96"/>
    </row>
    <row r="1009" spans="1:12" x14ac:dyDescent="0.25">
      <c r="A1009" s="38">
        <v>41863</v>
      </c>
      <c r="B1009" s="125">
        <v>1035</v>
      </c>
      <c r="C1009" s="125" t="s">
        <v>12701</v>
      </c>
      <c r="D1009" s="36" t="s">
        <v>14162</v>
      </c>
      <c r="E1009" s="36" t="s">
        <v>13875</v>
      </c>
      <c r="F1009" s="112" t="s">
        <v>13860</v>
      </c>
      <c r="G1009" s="36" t="s">
        <v>14164</v>
      </c>
      <c r="H1009" s="36" t="s">
        <v>13877</v>
      </c>
      <c r="I1009" s="36" t="s">
        <v>13075</v>
      </c>
      <c r="J1009" s="38"/>
      <c r="K1009" s="95"/>
      <c r="L1009" s="96"/>
    </row>
    <row r="1010" spans="1:12" x14ac:dyDescent="0.25">
      <c r="A1010" s="38">
        <v>41863</v>
      </c>
      <c r="B1010" s="125">
        <v>1036</v>
      </c>
      <c r="C1010" s="125" t="s">
        <v>12701</v>
      </c>
      <c r="D1010" s="36" t="s">
        <v>14163</v>
      </c>
      <c r="E1010" s="36" t="s">
        <v>13875</v>
      </c>
      <c r="F1010" s="112" t="s">
        <v>13860</v>
      </c>
      <c r="G1010" s="36" t="s">
        <v>14164</v>
      </c>
      <c r="H1010" s="36" t="s">
        <v>13876</v>
      </c>
      <c r="I1010" s="36" t="s">
        <v>13075</v>
      </c>
      <c r="J1010" s="38"/>
      <c r="K1010" s="95"/>
      <c r="L1010" s="96"/>
    </row>
    <row r="1011" spans="1:12" x14ac:dyDescent="0.25">
      <c r="A1011" s="38">
        <v>41865</v>
      </c>
      <c r="B1011" s="125">
        <v>1037</v>
      </c>
      <c r="C1011" s="125" t="s">
        <v>12701</v>
      </c>
      <c r="D1011" s="36" t="s">
        <v>14184</v>
      </c>
      <c r="E1011" s="36" t="s">
        <v>13754</v>
      </c>
      <c r="F1011" s="112">
        <v>5361</v>
      </c>
      <c r="G1011" s="36" t="s">
        <v>14185</v>
      </c>
      <c r="H1011" s="36" t="s">
        <v>14186</v>
      </c>
      <c r="I1011" s="36" t="s">
        <v>13075</v>
      </c>
      <c r="J1011" s="38">
        <v>41865</v>
      </c>
      <c r="K1011" s="95"/>
      <c r="L1011" s="96"/>
    </row>
    <row r="1012" spans="1:12" x14ac:dyDescent="0.25">
      <c r="A1012" s="38">
        <v>41865</v>
      </c>
      <c r="B1012" s="125">
        <v>1038</v>
      </c>
      <c r="C1012" s="125" t="s">
        <v>12701</v>
      </c>
      <c r="D1012" s="36" t="s">
        <v>14184</v>
      </c>
      <c r="E1012" s="36" t="s">
        <v>13754</v>
      </c>
      <c r="F1012" s="112">
        <v>5361</v>
      </c>
      <c r="G1012" s="36" t="s">
        <v>14185</v>
      </c>
      <c r="H1012" s="36" t="s">
        <v>14187</v>
      </c>
      <c r="I1012" s="36" t="s">
        <v>13075</v>
      </c>
      <c r="J1012" s="38">
        <v>41865</v>
      </c>
      <c r="K1012" s="95"/>
      <c r="L1012" s="96"/>
    </row>
    <row r="1013" spans="1:12" x14ac:dyDescent="0.25">
      <c r="A1013" s="38">
        <v>41865</v>
      </c>
      <c r="B1013" s="125">
        <v>1039</v>
      </c>
      <c r="C1013" s="125" t="s">
        <v>12701</v>
      </c>
      <c r="D1013" s="36" t="s">
        <v>14184</v>
      </c>
      <c r="E1013" s="36" t="s">
        <v>13754</v>
      </c>
      <c r="F1013" s="112">
        <v>5361</v>
      </c>
      <c r="G1013" s="36" t="s">
        <v>14185</v>
      </c>
      <c r="H1013" s="36" t="s">
        <v>14188</v>
      </c>
      <c r="I1013" s="36" t="s">
        <v>13075</v>
      </c>
      <c r="J1013" s="38">
        <v>41865</v>
      </c>
      <c r="K1013" s="95"/>
      <c r="L1013" s="96"/>
    </row>
    <row r="1014" spans="1:12" x14ac:dyDescent="0.25">
      <c r="A1014" s="38">
        <v>41865</v>
      </c>
      <c r="B1014" s="125">
        <v>1040</v>
      </c>
      <c r="C1014" s="125" t="s">
        <v>10791</v>
      </c>
      <c r="D1014" s="36" t="s">
        <v>7884</v>
      </c>
      <c r="E1014" s="36" t="s">
        <v>12947</v>
      </c>
      <c r="F1014" s="112" t="s">
        <v>12948</v>
      </c>
      <c r="G1014" s="36" t="s">
        <v>14190</v>
      </c>
      <c r="H1014" s="36" t="s">
        <v>13018</v>
      </c>
      <c r="I1014" s="36" t="s">
        <v>5129</v>
      </c>
      <c r="J1014" s="38">
        <v>41865</v>
      </c>
      <c r="K1014" s="95"/>
      <c r="L1014" s="96"/>
    </row>
    <row r="1015" spans="1:12" x14ac:dyDescent="0.25">
      <c r="A1015" s="38">
        <v>41865</v>
      </c>
      <c r="B1015" s="125">
        <v>1041</v>
      </c>
      <c r="C1015" s="125" t="s">
        <v>10791</v>
      </c>
      <c r="D1015" s="36" t="s">
        <v>7884</v>
      </c>
      <c r="E1015" s="36" t="s">
        <v>12947</v>
      </c>
      <c r="F1015" s="112" t="s">
        <v>12948</v>
      </c>
      <c r="G1015" s="36" t="s">
        <v>14191</v>
      </c>
      <c r="H1015" s="36" t="s">
        <v>7797</v>
      </c>
      <c r="I1015" s="36" t="s">
        <v>5129</v>
      </c>
      <c r="J1015" s="38">
        <v>41865</v>
      </c>
      <c r="K1015" s="95"/>
      <c r="L1015" s="96"/>
    </row>
    <row r="1016" spans="1:12" x14ac:dyDescent="0.25">
      <c r="A1016" s="38">
        <v>41865</v>
      </c>
      <c r="B1016" s="125">
        <v>1042</v>
      </c>
      <c r="C1016" s="125" t="s">
        <v>10791</v>
      </c>
      <c r="D1016" s="36" t="s">
        <v>7884</v>
      </c>
      <c r="E1016" s="36" t="s">
        <v>12947</v>
      </c>
      <c r="F1016" s="112" t="s">
        <v>12948</v>
      </c>
      <c r="G1016" s="36" t="s">
        <v>14192</v>
      </c>
      <c r="H1016" s="36" t="s">
        <v>7797</v>
      </c>
      <c r="I1016" s="36" t="s">
        <v>5129</v>
      </c>
      <c r="J1016" s="38"/>
      <c r="K1016" s="95"/>
      <c r="L1016" s="96"/>
    </row>
    <row r="1017" spans="1:12" ht="15.75" thickBot="1" x14ac:dyDescent="0.3">
      <c r="A1017" s="38">
        <v>41867</v>
      </c>
      <c r="B1017" s="125">
        <v>1043</v>
      </c>
      <c r="C1017" s="125" t="s">
        <v>12680</v>
      </c>
      <c r="D1017" s="36" t="s">
        <v>7406</v>
      </c>
      <c r="E1017" s="36" t="s">
        <v>12965</v>
      </c>
      <c r="F1017" s="112">
        <v>5290</v>
      </c>
      <c r="G1017" s="36" t="s">
        <v>14156</v>
      </c>
      <c r="H1017" s="144" t="s">
        <v>13945</v>
      </c>
      <c r="I1017" s="36" t="s">
        <v>8739</v>
      </c>
      <c r="J1017" s="38"/>
      <c r="K1017" s="95"/>
      <c r="L1017" s="96"/>
    </row>
    <row r="1018" spans="1:12" x14ac:dyDescent="0.25">
      <c r="A1018" s="38">
        <v>41867</v>
      </c>
      <c r="B1018" s="125">
        <v>1044</v>
      </c>
      <c r="C1018" s="125" t="s">
        <v>12680</v>
      </c>
      <c r="D1018" s="36" t="s">
        <v>14211</v>
      </c>
      <c r="E1018" s="36" t="s">
        <v>12965</v>
      </c>
      <c r="F1018" s="112">
        <v>5290</v>
      </c>
      <c r="G1018" s="36" t="s">
        <v>14212</v>
      </c>
      <c r="H1018" s="36" t="s">
        <v>13946</v>
      </c>
      <c r="I1018" s="36" t="s">
        <v>8739</v>
      </c>
      <c r="J1018" s="38"/>
      <c r="K1018" s="95"/>
      <c r="L1018" s="96"/>
    </row>
    <row r="1019" spans="1:12" x14ac:dyDescent="0.25">
      <c r="A1019" s="38">
        <v>41869</v>
      </c>
      <c r="B1019" s="125">
        <v>1045</v>
      </c>
      <c r="C1019" s="125" t="s">
        <v>10791</v>
      </c>
      <c r="D1019" s="36" t="s">
        <v>14214</v>
      </c>
      <c r="E1019" s="36" t="s">
        <v>12757</v>
      </c>
      <c r="F1019" s="112">
        <v>5300</v>
      </c>
      <c r="G1019" s="36" t="s">
        <v>14214</v>
      </c>
      <c r="H1019" s="36" t="s">
        <v>13848</v>
      </c>
      <c r="I1019" s="36" t="s">
        <v>13075</v>
      </c>
      <c r="J1019" s="38"/>
      <c r="K1019" s="95"/>
      <c r="L1019" s="96"/>
    </row>
    <row r="1020" spans="1:12" x14ac:dyDescent="0.25">
      <c r="A1020" s="38">
        <v>41869</v>
      </c>
      <c r="B1020" s="125">
        <v>1046</v>
      </c>
      <c r="C1020" s="125" t="s">
        <v>12680</v>
      </c>
      <c r="D1020" s="36" t="s">
        <v>14215</v>
      </c>
      <c r="E1020" s="36" t="s">
        <v>12965</v>
      </c>
      <c r="F1020" s="112">
        <v>5290</v>
      </c>
      <c r="G1020" s="36" t="s">
        <v>14216</v>
      </c>
      <c r="H1020" s="36" t="s">
        <v>13946</v>
      </c>
      <c r="I1020" s="36" t="s">
        <v>13075</v>
      </c>
      <c r="J1020" s="38"/>
      <c r="K1020" s="95"/>
      <c r="L1020" s="96"/>
    </row>
    <row r="1021" spans="1:12" x14ac:dyDescent="0.25">
      <c r="A1021" s="38">
        <v>41869</v>
      </c>
      <c r="B1021" s="125">
        <v>1047</v>
      </c>
      <c r="C1021" s="125" t="s">
        <v>12680</v>
      </c>
      <c r="D1021" s="36" t="s">
        <v>14215</v>
      </c>
      <c r="E1021" s="36" t="s">
        <v>12965</v>
      </c>
      <c r="F1021" s="112">
        <v>5290</v>
      </c>
      <c r="G1021" s="36" t="s">
        <v>14217</v>
      </c>
      <c r="H1021" s="36" t="s">
        <v>13945</v>
      </c>
      <c r="I1021" s="36" t="s">
        <v>13075</v>
      </c>
      <c r="J1021" s="38"/>
      <c r="K1021" s="95"/>
      <c r="L1021" s="96"/>
    </row>
    <row r="1022" spans="1:12" x14ac:dyDescent="0.25">
      <c r="A1022" s="38">
        <v>41870</v>
      </c>
      <c r="B1022" s="125">
        <v>8588</v>
      </c>
      <c r="C1022" s="125" t="s">
        <v>10791</v>
      </c>
      <c r="D1022" s="36" t="s">
        <v>10835</v>
      </c>
      <c r="E1022" s="36" t="s">
        <v>14224</v>
      </c>
      <c r="F1022" s="112">
        <v>5416</v>
      </c>
      <c r="G1022" s="36" t="s">
        <v>10835</v>
      </c>
      <c r="H1022" s="36" t="s">
        <v>14225</v>
      </c>
      <c r="I1022" s="36" t="s">
        <v>13075</v>
      </c>
      <c r="J1022" s="38"/>
      <c r="K1022" s="95"/>
      <c r="L1022" s="96"/>
    </row>
    <row r="1023" spans="1:12" x14ac:dyDescent="0.25">
      <c r="A1023" s="38">
        <v>41871</v>
      </c>
      <c r="B1023" s="125">
        <v>1048</v>
      </c>
      <c r="C1023" s="85" t="s">
        <v>12680</v>
      </c>
      <c r="D1023" s="36" t="s">
        <v>14226</v>
      </c>
      <c r="E1023" s="36" t="s">
        <v>12965</v>
      </c>
      <c r="F1023" s="85">
        <v>5290</v>
      </c>
      <c r="G1023" s="36" t="s">
        <v>14227</v>
      </c>
      <c r="H1023" s="36" t="s">
        <v>13945</v>
      </c>
      <c r="I1023" s="36" t="s">
        <v>13075</v>
      </c>
      <c r="J1023" s="38"/>
      <c r="K1023" s="95"/>
      <c r="L1023" s="96"/>
    </row>
    <row r="1024" spans="1:12" x14ac:dyDescent="0.25">
      <c r="A1024" s="38">
        <v>41871</v>
      </c>
      <c r="B1024" s="125">
        <v>1049</v>
      </c>
      <c r="C1024" s="125" t="s">
        <v>10791</v>
      </c>
      <c r="D1024" s="36" t="s">
        <v>14230</v>
      </c>
      <c r="E1024" s="36" t="s">
        <v>13754</v>
      </c>
      <c r="F1024" s="112">
        <v>5361</v>
      </c>
      <c r="G1024" s="36" t="s">
        <v>14231</v>
      </c>
      <c r="H1024" s="36" t="s">
        <v>660</v>
      </c>
      <c r="I1024" s="36" t="s">
        <v>13075</v>
      </c>
      <c r="J1024" s="38"/>
      <c r="K1024" s="95"/>
      <c r="L1024" s="96"/>
    </row>
    <row r="1025" spans="1:12" x14ac:dyDescent="0.25">
      <c r="A1025" s="38">
        <v>41872</v>
      </c>
      <c r="B1025" s="125">
        <v>1050</v>
      </c>
      <c r="C1025" s="125" t="s">
        <v>10791</v>
      </c>
      <c r="D1025" s="36" t="s">
        <v>14232</v>
      </c>
      <c r="E1025" s="36" t="s">
        <v>12757</v>
      </c>
      <c r="F1025" s="112">
        <v>5300</v>
      </c>
      <c r="G1025" s="36" t="s">
        <v>14232</v>
      </c>
      <c r="H1025" s="36" t="s">
        <v>13785</v>
      </c>
      <c r="I1025" s="36" t="s">
        <v>13075</v>
      </c>
      <c r="J1025" s="38"/>
      <c r="K1025" s="95"/>
      <c r="L1025" s="96"/>
    </row>
    <row r="1026" spans="1:12" x14ac:dyDescent="0.25">
      <c r="A1026" s="38">
        <v>41872</v>
      </c>
      <c r="B1026" s="125">
        <v>1051</v>
      </c>
      <c r="C1026" s="125" t="s">
        <v>10791</v>
      </c>
      <c r="D1026" s="36" t="s">
        <v>10835</v>
      </c>
      <c r="E1026" s="36" t="s">
        <v>13754</v>
      </c>
      <c r="F1026" s="112">
        <v>5361</v>
      </c>
      <c r="G1026" s="36" t="s">
        <v>10835</v>
      </c>
      <c r="H1026" s="36" t="s">
        <v>14188</v>
      </c>
      <c r="I1026" s="36" t="s">
        <v>13075</v>
      </c>
      <c r="J1026" s="38"/>
      <c r="K1026" s="95"/>
      <c r="L1026" s="96"/>
    </row>
    <row r="1027" spans="1:12" x14ac:dyDescent="0.25">
      <c r="A1027" s="38">
        <v>41872</v>
      </c>
      <c r="B1027" s="125">
        <v>1052</v>
      </c>
      <c r="C1027" s="125" t="s">
        <v>10791</v>
      </c>
      <c r="D1027" s="36" t="s">
        <v>10835</v>
      </c>
      <c r="E1027" s="36" t="s">
        <v>13754</v>
      </c>
      <c r="F1027" s="112">
        <v>5361</v>
      </c>
      <c r="G1027" s="36" t="s">
        <v>10835</v>
      </c>
      <c r="H1027" s="36" t="s">
        <v>14186</v>
      </c>
      <c r="I1027" s="36" t="s">
        <v>13075</v>
      </c>
      <c r="J1027" s="38"/>
      <c r="K1027" s="95"/>
      <c r="L1027" s="96"/>
    </row>
    <row r="1028" spans="1:12" x14ac:dyDescent="0.25">
      <c r="A1028" s="38">
        <v>41872</v>
      </c>
      <c r="B1028" s="125">
        <v>1053</v>
      </c>
      <c r="C1028" s="125" t="s">
        <v>10791</v>
      </c>
      <c r="D1028" s="36" t="s">
        <v>10835</v>
      </c>
      <c r="E1028" s="36" t="s">
        <v>13754</v>
      </c>
      <c r="F1028" s="112">
        <v>5361</v>
      </c>
      <c r="G1028" s="36" t="s">
        <v>10835</v>
      </c>
      <c r="H1028" s="36" t="s">
        <v>14187</v>
      </c>
      <c r="I1028" s="36" t="s">
        <v>13075</v>
      </c>
      <c r="J1028" s="38"/>
      <c r="K1028" s="95"/>
      <c r="L1028" s="96"/>
    </row>
    <row r="1029" spans="1:12" x14ac:dyDescent="0.25">
      <c r="A1029" s="38">
        <v>41876</v>
      </c>
      <c r="B1029" s="125">
        <v>1054</v>
      </c>
      <c r="C1029" s="125" t="s">
        <v>12680</v>
      </c>
      <c r="D1029" s="36" t="s">
        <v>14245</v>
      </c>
      <c r="E1029" s="36" t="s">
        <v>12965</v>
      </c>
      <c r="F1029" s="112">
        <v>5290</v>
      </c>
      <c r="G1029" s="36" t="s">
        <v>14246</v>
      </c>
      <c r="H1029" s="36" t="s">
        <v>13946</v>
      </c>
      <c r="I1029" s="36" t="s">
        <v>8739</v>
      </c>
      <c r="J1029" s="38"/>
      <c r="K1029" s="95"/>
      <c r="L1029" s="96"/>
    </row>
    <row r="1030" spans="1:12" x14ac:dyDescent="0.25">
      <c r="A1030" s="38">
        <v>41877</v>
      </c>
      <c r="B1030" s="125">
        <v>1055</v>
      </c>
      <c r="C1030" s="125" t="s">
        <v>10791</v>
      </c>
      <c r="D1030" s="36" t="s">
        <v>14268</v>
      </c>
      <c r="E1030" s="36" t="s">
        <v>13769</v>
      </c>
      <c r="F1030" s="112">
        <v>5300</v>
      </c>
      <c r="G1030" s="36" t="s">
        <v>14269</v>
      </c>
      <c r="H1030" s="36" t="s">
        <v>6396</v>
      </c>
      <c r="I1030" s="36" t="s">
        <v>8739</v>
      </c>
      <c r="J1030" s="38"/>
      <c r="K1030" s="95"/>
      <c r="L1030" s="96"/>
    </row>
    <row r="1031" spans="1:12" x14ac:dyDescent="0.25">
      <c r="A1031" s="38">
        <v>41878</v>
      </c>
      <c r="B1031" s="125">
        <v>1056</v>
      </c>
      <c r="C1031" s="125" t="s">
        <v>10791</v>
      </c>
      <c r="D1031" s="36" t="s">
        <v>208</v>
      </c>
      <c r="E1031" s="36" t="s">
        <v>13791</v>
      </c>
      <c r="F1031" s="112" t="s">
        <v>13792</v>
      </c>
      <c r="G1031" s="36" t="s">
        <v>13793</v>
      </c>
      <c r="H1031" s="36" t="s">
        <v>14270</v>
      </c>
      <c r="I1031" s="36" t="s">
        <v>8739</v>
      </c>
      <c r="J1031" s="38"/>
      <c r="K1031" s="95"/>
      <c r="L1031" s="96"/>
    </row>
    <row r="1032" spans="1:12" x14ac:dyDescent="0.25">
      <c r="A1032" s="38">
        <v>41881</v>
      </c>
      <c r="B1032" s="125">
        <v>1057</v>
      </c>
      <c r="C1032" s="125" t="s">
        <v>10791</v>
      </c>
      <c r="D1032" s="36" t="s">
        <v>14308</v>
      </c>
      <c r="E1032" s="36" t="s">
        <v>13769</v>
      </c>
      <c r="F1032" s="112">
        <v>5300</v>
      </c>
      <c r="G1032" s="36" t="s">
        <v>14269</v>
      </c>
      <c r="H1032" t="s">
        <v>14309</v>
      </c>
      <c r="I1032" s="36" t="s">
        <v>8739</v>
      </c>
      <c r="J1032" s="38"/>
      <c r="K1032" s="95"/>
      <c r="L1032" s="96"/>
    </row>
    <row r="1033" spans="1:12" x14ac:dyDescent="0.25">
      <c r="A1033" s="38">
        <v>41885</v>
      </c>
      <c r="B1033" s="125">
        <v>1058</v>
      </c>
      <c r="C1033" s="125" t="s">
        <v>10791</v>
      </c>
      <c r="D1033" s="36" t="s">
        <v>14311</v>
      </c>
      <c r="E1033" s="36" t="s">
        <v>12612</v>
      </c>
      <c r="F1033" s="112">
        <v>5274</v>
      </c>
      <c r="G1033" s="36" t="s">
        <v>14311</v>
      </c>
      <c r="H1033" s="36" t="s">
        <v>14310</v>
      </c>
      <c r="I1033" s="36" t="s">
        <v>8739</v>
      </c>
      <c r="J1033" s="38"/>
      <c r="K1033" s="95"/>
      <c r="L1033" s="96"/>
    </row>
    <row r="1034" spans="1:12" x14ac:dyDescent="0.25">
      <c r="A1034" s="38">
        <v>41885</v>
      </c>
      <c r="B1034" s="125">
        <v>1059</v>
      </c>
      <c r="C1034" s="125" t="s">
        <v>10791</v>
      </c>
      <c r="D1034" s="36" t="s">
        <v>14312</v>
      </c>
      <c r="E1034" s="36" t="s">
        <v>14313</v>
      </c>
      <c r="F1034" s="112" t="s">
        <v>14314</v>
      </c>
      <c r="G1034" s="36" t="s">
        <v>14315</v>
      </c>
      <c r="H1034" s="36" t="s">
        <v>9472</v>
      </c>
      <c r="I1034" s="36" t="s">
        <v>5129</v>
      </c>
      <c r="J1034" s="38"/>
      <c r="K1034" s="95"/>
      <c r="L1034" s="96"/>
    </row>
    <row r="1035" spans="1:12" x14ac:dyDescent="0.25">
      <c r="A1035" s="38">
        <v>41856</v>
      </c>
      <c r="B1035" s="125">
        <v>1060</v>
      </c>
      <c r="C1035" s="125" t="s">
        <v>10791</v>
      </c>
      <c r="D1035" s="36" t="s">
        <v>7884</v>
      </c>
      <c r="E1035" s="36" t="s">
        <v>12947</v>
      </c>
      <c r="F1035" s="112" t="s">
        <v>12948</v>
      </c>
      <c r="G1035" s="36" t="s">
        <v>14190</v>
      </c>
      <c r="H1035" s="36" t="s">
        <v>13018</v>
      </c>
      <c r="I1035" s="36"/>
      <c r="J1035" s="38"/>
      <c r="K1035" s="95"/>
      <c r="L1035" s="96"/>
    </row>
    <row r="1036" spans="1:12" x14ac:dyDescent="0.25">
      <c r="A1036" s="38">
        <v>41887</v>
      </c>
      <c r="B1036" s="125">
        <v>1061</v>
      </c>
      <c r="C1036" s="125" t="s">
        <v>10791</v>
      </c>
      <c r="D1036" s="36" t="s">
        <v>10154</v>
      </c>
      <c r="E1036" s="36" t="s">
        <v>14024</v>
      </c>
      <c r="F1036" s="112" t="s">
        <v>14331</v>
      </c>
      <c r="G1036" s="36" t="s">
        <v>14332</v>
      </c>
      <c r="H1036" s="36" t="s">
        <v>14028</v>
      </c>
      <c r="I1036" s="36" t="s">
        <v>13075</v>
      </c>
      <c r="J1036" s="38"/>
      <c r="K1036" s="95"/>
      <c r="L1036" s="96"/>
    </row>
    <row r="1037" spans="1:12" x14ac:dyDescent="0.25">
      <c r="A1037" s="38">
        <v>41887</v>
      </c>
      <c r="B1037" s="125">
        <v>1062</v>
      </c>
      <c r="C1037" s="125" t="s">
        <v>10791</v>
      </c>
      <c r="D1037" s="36" t="s">
        <v>14211</v>
      </c>
      <c r="E1037" s="36" t="s">
        <v>12757</v>
      </c>
      <c r="F1037" s="112">
        <v>5300</v>
      </c>
      <c r="G1037" s="36" t="s">
        <v>14335</v>
      </c>
      <c r="H1037" s="36" t="s">
        <v>13785</v>
      </c>
      <c r="I1037" s="36" t="s">
        <v>13075</v>
      </c>
      <c r="J1037" s="38"/>
      <c r="K1037" s="95"/>
      <c r="L1037" s="96"/>
    </row>
    <row r="1038" spans="1:12" x14ac:dyDescent="0.25">
      <c r="A1038" s="38">
        <v>41887</v>
      </c>
      <c r="B1038" s="125">
        <v>1063</v>
      </c>
      <c r="C1038" s="125" t="s">
        <v>10791</v>
      </c>
      <c r="D1038" s="36" t="s">
        <v>14338</v>
      </c>
      <c r="E1038" s="36" t="s">
        <v>12784</v>
      </c>
      <c r="F1038" s="112">
        <v>5281</v>
      </c>
      <c r="G1038" s="36" t="s">
        <v>14338</v>
      </c>
      <c r="H1038" s="36" t="s">
        <v>14339</v>
      </c>
      <c r="I1038" s="36" t="s">
        <v>13075</v>
      </c>
      <c r="J1038" s="38"/>
      <c r="K1038" s="95"/>
      <c r="L1038" s="96"/>
    </row>
    <row r="1039" spans="1:12" x14ac:dyDescent="0.25">
      <c r="A1039" s="38">
        <v>41890</v>
      </c>
      <c r="B1039" s="125">
        <v>1064</v>
      </c>
      <c r="C1039" s="125" t="s">
        <v>10791</v>
      </c>
      <c r="D1039" s="36" t="s">
        <v>14343</v>
      </c>
      <c r="E1039" s="36" t="s">
        <v>12757</v>
      </c>
      <c r="F1039" s="112">
        <v>5300</v>
      </c>
      <c r="G1039" s="36" t="s">
        <v>14344</v>
      </c>
      <c r="H1039" s="36" t="s">
        <v>13850</v>
      </c>
      <c r="I1039" s="36" t="s">
        <v>13075</v>
      </c>
      <c r="J1039" s="38"/>
      <c r="K1039" s="95"/>
      <c r="L1039" s="96"/>
    </row>
    <row r="1040" spans="1:12" x14ac:dyDescent="0.25">
      <c r="A1040" s="38">
        <v>41891</v>
      </c>
      <c r="B1040" s="125">
        <v>1065</v>
      </c>
      <c r="C1040" s="125" t="s">
        <v>10791</v>
      </c>
      <c r="D1040" s="36" t="s">
        <v>7406</v>
      </c>
      <c r="E1040" s="36" t="s">
        <v>13506</v>
      </c>
      <c r="F1040" s="112" t="s">
        <v>14361</v>
      </c>
      <c r="G1040" s="36" t="s">
        <v>7406</v>
      </c>
      <c r="H1040" s="36" t="s">
        <v>14362</v>
      </c>
      <c r="I1040" s="36" t="s">
        <v>13075</v>
      </c>
      <c r="J1040" s="38"/>
      <c r="K1040" s="95"/>
      <c r="L1040" s="96"/>
    </row>
    <row r="1041" spans="1:12" x14ac:dyDescent="0.25">
      <c r="A1041" s="38">
        <v>41891</v>
      </c>
      <c r="B1041" s="125">
        <v>1066</v>
      </c>
      <c r="C1041" s="125" t="s">
        <v>10791</v>
      </c>
      <c r="D1041" s="36" t="s">
        <v>7406</v>
      </c>
      <c r="E1041" s="36" t="s">
        <v>12757</v>
      </c>
      <c r="F1041" s="112">
        <v>5300</v>
      </c>
      <c r="G1041" s="36" t="s">
        <v>7406</v>
      </c>
      <c r="H1041" s="36" t="s">
        <v>14309</v>
      </c>
      <c r="I1041" s="36" t="s">
        <v>13075</v>
      </c>
      <c r="J1041" s="38"/>
      <c r="K1041" s="95"/>
      <c r="L1041" s="96"/>
    </row>
    <row r="1042" spans="1:12" x14ac:dyDescent="0.25">
      <c r="A1042" s="38">
        <v>41891</v>
      </c>
      <c r="B1042" s="125">
        <v>1067</v>
      </c>
      <c r="C1042" s="125" t="s">
        <v>13756</v>
      </c>
      <c r="D1042" s="36" t="s">
        <v>14384</v>
      </c>
      <c r="H1042" s="36"/>
      <c r="I1042" s="36"/>
      <c r="J1042" s="38"/>
      <c r="K1042" s="95"/>
      <c r="L1042" s="96"/>
    </row>
    <row r="1043" spans="1:12" x14ac:dyDescent="0.25">
      <c r="A1043" s="38">
        <v>41891</v>
      </c>
      <c r="B1043" s="125">
        <v>1068</v>
      </c>
      <c r="C1043" s="125" t="s">
        <v>12927</v>
      </c>
      <c r="D1043" s="36" t="s">
        <v>12928</v>
      </c>
      <c r="E1043" s="36" t="s">
        <v>13754</v>
      </c>
      <c r="F1043" s="112">
        <v>5361</v>
      </c>
      <c r="G1043" s="36" t="s">
        <v>12928</v>
      </c>
      <c r="H1043" s="36" t="s">
        <v>13755</v>
      </c>
      <c r="I1043" s="36" t="s">
        <v>8739</v>
      </c>
      <c r="J1043" s="38"/>
      <c r="K1043" s="95"/>
      <c r="L1043" s="96"/>
    </row>
    <row r="1044" spans="1:12" x14ac:dyDescent="0.25">
      <c r="A1044" s="38">
        <v>41891</v>
      </c>
      <c r="B1044" s="125">
        <v>1069</v>
      </c>
      <c r="C1044" s="125" t="s">
        <v>13756</v>
      </c>
      <c r="D1044" s="36" t="s">
        <v>12928</v>
      </c>
      <c r="E1044" s="36" t="s">
        <v>13754</v>
      </c>
      <c r="F1044" s="112">
        <v>5362</v>
      </c>
      <c r="G1044" s="36" t="s">
        <v>12928</v>
      </c>
      <c r="H1044" s="36" t="s">
        <v>13757</v>
      </c>
      <c r="I1044" s="36" t="s">
        <v>8739</v>
      </c>
      <c r="J1044" s="38"/>
      <c r="K1044" s="95"/>
      <c r="L1044" s="96"/>
    </row>
    <row r="1045" spans="1:12" x14ac:dyDescent="0.25">
      <c r="A1045" s="38">
        <v>41897</v>
      </c>
      <c r="B1045" s="125">
        <v>1070</v>
      </c>
      <c r="C1045" s="125" t="s">
        <v>12680</v>
      </c>
      <c r="D1045" s="36" t="s">
        <v>7818</v>
      </c>
      <c r="E1045" s="36" t="s">
        <v>14415</v>
      </c>
      <c r="F1045" s="112">
        <v>5308</v>
      </c>
      <c r="G1045" s="36" t="s">
        <v>10835</v>
      </c>
      <c r="H1045" s="36" t="s">
        <v>14416</v>
      </c>
      <c r="I1045" s="36" t="s">
        <v>13075</v>
      </c>
      <c r="J1045" s="38"/>
      <c r="K1045" s="95"/>
      <c r="L1045" s="96"/>
    </row>
    <row r="1046" spans="1:12" x14ac:dyDescent="0.25">
      <c r="A1046" s="38">
        <v>41899</v>
      </c>
      <c r="B1046" s="125">
        <v>1071</v>
      </c>
      <c r="D1046" s="36" t="s">
        <v>12436</v>
      </c>
      <c r="E1046" s="36" t="s">
        <v>14425</v>
      </c>
      <c r="F1046" s="112">
        <v>5434</v>
      </c>
      <c r="G1046" s="36" t="s">
        <v>6554</v>
      </c>
      <c r="H1046" s="36" t="s">
        <v>14426</v>
      </c>
      <c r="I1046" s="36" t="s">
        <v>13075</v>
      </c>
      <c r="J1046" s="38"/>
      <c r="K1046" s="95"/>
      <c r="L1046" s="96"/>
    </row>
    <row r="1047" spans="1:12" x14ac:dyDescent="0.25">
      <c r="A1047" s="38">
        <v>41900</v>
      </c>
      <c r="B1047" s="125">
        <v>1072</v>
      </c>
      <c r="D1047" s="36" t="s">
        <v>9279</v>
      </c>
      <c r="E1047" s="36" t="s">
        <v>14460</v>
      </c>
      <c r="F1047" s="112" t="s">
        <v>14461</v>
      </c>
      <c r="G1047" s="36" t="s">
        <v>14462</v>
      </c>
      <c r="H1047" s="36" t="s">
        <v>14463</v>
      </c>
      <c r="I1047" s="36" t="s">
        <v>8739</v>
      </c>
      <c r="J1047" s="38"/>
      <c r="K1047" s="95"/>
      <c r="L1047" s="96"/>
    </row>
    <row r="1048" spans="1:12" x14ac:dyDescent="0.25">
      <c r="A1048" s="38">
        <v>41901</v>
      </c>
      <c r="B1048" s="125">
        <v>1073</v>
      </c>
      <c r="C1048" s="125" t="s">
        <v>12927</v>
      </c>
      <c r="D1048" s="36" t="s">
        <v>12928</v>
      </c>
      <c r="E1048" s="36" t="s">
        <v>13754</v>
      </c>
      <c r="F1048" s="112">
        <v>5361</v>
      </c>
      <c r="G1048" s="36" t="s">
        <v>12928</v>
      </c>
      <c r="H1048" s="36" t="s">
        <v>13755</v>
      </c>
      <c r="I1048" s="36" t="s">
        <v>8739</v>
      </c>
      <c r="J1048" s="38"/>
      <c r="K1048" s="95"/>
      <c r="L1048" s="96"/>
    </row>
    <row r="1049" spans="1:12" x14ac:dyDescent="0.25">
      <c r="A1049" s="38">
        <v>41901</v>
      </c>
      <c r="B1049" s="125">
        <v>1074</v>
      </c>
      <c r="C1049" s="125" t="s">
        <v>13756</v>
      </c>
      <c r="D1049" s="36" t="s">
        <v>12928</v>
      </c>
      <c r="E1049" s="36" t="s">
        <v>13754</v>
      </c>
      <c r="F1049" s="112">
        <v>5362</v>
      </c>
      <c r="G1049" s="36" t="s">
        <v>12928</v>
      </c>
      <c r="H1049" s="36" t="s">
        <v>13757</v>
      </c>
      <c r="I1049" s="36" t="s">
        <v>8739</v>
      </c>
      <c r="J1049" s="38"/>
      <c r="K1049" s="95"/>
      <c r="L1049" s="96"/>
    </row>
    <row r="1050" spans="1:12" x14ac:dyDescent="0.25">
      <c r="A1050" s="38">
        <v>41901</v>
      </c>
      <c r="B1050" s="125">
        <v>1075</v>
      </c>
      <c r="C1050" s="125" t="s">
        <v>10791</v>
      </c>
      <c r="D1050" s="36" t="s">
        <v>14211</v>
      </c>
      <c r="E1050" s="36" t="s">
        <v>12757</v>
      </c>
      <c r="F1050" s="112">
        <v>5300</v>
      </c>
      <c r="G1050" s="36" t="s">
        <v>14335</v>
      </c>
      <c r="H1050" s="36" t="s">
        <v>13785</v>
      </c>
      <c r="I1050" s="36" t="s">
        <v>8739</v>
      </c>
      <c r="J1050" s="38"/>
      <c r="K1050" s="95"/>
      <c r="L1050" s="96"/>
    </row>
    <row r="1051" spans="1:12" x14ac:dyDescent="0.25">
      <c r="A1051" s="38">
        <v>41912</v>
      </c>
      <c r="B1051" s="125">
        <v>1076</v>
      </c>
      <c r="C1051" s="125" t="s">
        <v>10791</v>
      </c>
      <c r="D1051" s="36" t="s">
        <v>7406</v>
      </c>
      <c r="E1051" s="36" t="s">
        <v>12965</v>
      </c>
      <c r="F1051" s="112">
        <v>5290</v>
      </c>
      <c r="G1051" s="36" t="s">
        <v>7406</v>
      </c>
      <c r="H1051" s="36" t="s">
        <v>14570</v>
      </c>
      <c r="I1051" s="36" t="s">
        <v>13075</v>
      </c>
      <c r="J1051" s="38"/>
      <c r="K1051" s="95"/>
      <c r="L1051" s="96"/>
    </row>
    <row r="1052" spans="1:12" x14ac:dyDescent="0.25">
      <c r="A1052" s="38">
        <v>41912</v>
      </c>
      <c r="B1052" s="125">
        <v>1077</v>
      </c>
      <c r="C1052" s="125" t="s">
        <v>10791</v>
      </c>
      <c r="D1052" s="36" t="s">
        <v>7406</v>
      </c>
      <c r="E1052" s="36" t="s">
        <v>12947</v>
      </c>
      <c r="F1052" s="112" t="s">
        <v>12948</v>
      </c>
      <c r="G1052" s="36" t="s">
        <v>14584</v>
      </c>
      <c r="H1052" s="36" t="s">
        <v>14585</v>
      </c>
      <c r="I1052" s="36" t="s">
        <v>13075</v>
      </c>
      <c r="J1052" s="38"/>
      <c r="K1052" s="95"/>
      <c r="L1052" s="96"/>
    </row>
    <row r="1053" spans="1:12" x14ac:dyDescent="0.25">
      <c r="A1053" s="38">
        <v>41912</v>
      </c>
      <c r="B1053" s="125">
        <v>1078</v>
      </c>
      <c r="C1053" s="125" t="s">
        <v>10791</v>
      </c>
      <c r="D1053" s="36" t="s">
        <v>14268</v>
      </c>
      <c r="E1053" s="36" t="s">
        <v>13769</v>
      </c>
      <c r="F1053" s="112">
        <v>5300</v>
      </c>
      <c r="G1053" s="36" t="s">
        <v>14583</v>
      </c>
      <c r="H1053" s="36" t="s">
        <v>14309</v>
      </c>
      <c r="I1053" s="36" t="s">
        <v>13075</v>
      </c>
      <c r="J1053" s="38"/>
      <c r="K1053" s="95"/>
      <c r="L1053" s="96"/>
    </row>
    <row r="1054" spans="1:12" x14ac:dyDescent="0.25">
      <c r="A1054" s="38">
        <v>41914</v>
      </c>
      <c r="B1054" s="125">
        <v>1079</v>
      </c>
      <c r="C1054" s="125" t="s">
        <v>10791</v>
      </c>
      <c r="D1054" s="36" t="s">
        <v>14605</v>
      </c>
      <c r="E1054" s="36" t="s">
        <v>13506</v>
      </c>
      <c r="F1054" s="112" t="s">
        <v>14361</v>
      </c>
      <c r="G1054" s="36" t="s">
        <v>14608</v>
      </c>
      <c r="H1054" s="36" t="s">
        <v>14362</v>
      </c>
      <c r="I1054" s="36" t="s">
        <v>13075</v>
      </c>
      <c r="J1054" s="38"/>
      <c r="K1054" s="95"/>
      <c r="L1054" s="96"/>
    </row>
    <row r="1055" spans="1:12" x14ac:dyDescent="0.25">
      <c r="A1055" s="38">
        <v>41914</v>
      </c>
      <c r="B1055" s="125">
        <v>1080</v>
      </c>
      <c r="C1055" s="125" t="s">
        <v>10791</v>
      </c>
      <c r="D1055" s="36" t="s">
        <v>14606</v>
      </c>
      <c r="E1055" s="36" t="s">
        <v>13506</v>
      </c>
      <c r="F1055" s="112" t="s">
        <v>14361</v>
      </c>
      <c r="G1055" s="36" t="s">
        <v>14609</v>
      </c>
      <c r="H1055" s="36" t="s">
        <v>14611</v>
      </c>
      <c r="I1055" s="36" t="s">
        <v>13075</v>
      </c>
      <c r="J1055" s="38"/>
      <c r="K1055" s="95"/>
      <c r="L1055" s="96"/>
    </row>
    <row r="1056" spans="1:12" x14ac:dyDescent="0.25">
      <c r="A1056" s="38">
        <v>41914</v>
      </c>
      <c r="B1056" s="125">
        <v>1081</v>
      </c>
      <c r="C1056" s="125" t="s">
        <v>10791</v>
      </c>
      <c r="D1056" s="36" t="s">
        <v>14607</v>
      </c>
      <c r="E1056" s="36" t="s">
        <v>13506</v>
      </c>
      <c r="F1056" s="112" t="s">
        <v>14361</v>
      </c>
      <c r="G1056" s="36" t="s">
        <v>14610</v>
      </c>
      <c r="H1056" s="36" t="s">
        <v>14612</v>
      </c>
      <c r="I1056" s="36" t="s">
        <v>13075</v>
      </c>
      <c r="J1056" s="38"/>
      <c r="K1056" s="95"/>
      <c r="L1056" s="96"/>
    </row>
    <row r="1057" spans="1:12" x14ac:dyDescent="0.25">
      <c r="A1057" s="38">
        <v>41914</v>
      </c>
      <c r="B1057" s="125">
        <v>1082</v>
      </c>
      <c r="C1057" s="125" t="s">
        <v>10791</v>
      </c>
      <c r="D1057" s="36" t="s">
        <v>14639</v>
      </c>
      <c r="E1057" s="36" t="s">
        <v>14276</v>
      </c>
      <c r="F1057" s="112" t="s">
        <v>14277</v>
      </c>
      <c r="G1057" s="36" t="s">
        <v>14640</v>
      </c>
      <c r="H1057" s="36" t="s">
        <v>14641</v>
      </c>
      <c r="I1057" s="36" t="s">
        <v>5129</v>
      </c>
      <c r="J1057" s="38"/>
      <c r="K1057" s="95"/>
      <c r="L1057" s="96"/>
    </row>
    <row r="1058" spans="1:12" x14ac:dyDescent="0.25">
      <c r="A1058" s="38">
        <v>41922</v>
      </c>
      <c r="B1058" s="125">
        <v>1083</v>
      </c>
      <c r="C1058" s="125" t="s">
        <v>10791</v>
      </c>
      <c r="D1058" s="36" t="s">
        <v>14706</v>
      </c>
      <c r="E1058" s="36" t="s">
        <v>14700</v>
      </c>
      <c r="F1058" s="112">
        <v>5326</v>
      </c>
      <c r="G1058" s="36" t="s">
        <v>14701</v>
      </c>
      <c r="H1058" s="36" t="s">
        <v>14705</v>
      </c>
      <c r="I1058" s="36" t="s">
        <v>13075</v>
      </c>
      <c r="J1058" s="38"/>
      <c r="K1058" s="95"/>
      <c r="L1058" s="96"/>
    </row>
    <row r="1059" spans="1:12" x14ac:dyDescent="0.25">
      <c r="A1059" s="38">
        <v>41922</v>
      </c>
      <c r="B1059" s="125">
        <v>1084</v>
      </c>
      <c r="C1059" s="125" t="s">
        <v>10791</v>
      </c>
      <c r="D1059" s="36" t="s">
        <v>14708</v>
      </c>
      <c r="E1059" s="36" t="s">
        <v>12947</v>
      </c>
      <c r="F1059" s="112" t="s">
        <v>12948</v>
      </c>
      <c r="G1059" s="36" t="s">
        <v>14707</v>
      </c>
      <c r="H1059" s="36" t="s">
        <v>14585</v>
      </c>
      <c r="I1059" s="36" t="s">
        <v>5129</v>
      </c>
      <c r="J1059" s="38"/>
      <c r="K1059" s="95"/>
      <c r="L1059" s="96"/>
    </row>
    <row r="1060" spans="1:12" x14ac:dyDescent="0.25">
      <c r="A1060" s="38">
        <v>41922</v>
      </c>
      <c r="B1060" s="125">
        <v>1085</v>
      </c>
      <c r="C1060" s="125" t="s">
        <v>10791</v>
      </c>
      <c r="D1060" s="36" t="s">
        <v>10835</v>
      </c>
      <c r="E1060" s="36" t="s">
        <v>14546</v>
      </c>
      <c r="F1060" s="112">
        <v>5449</v>
      </c>
      <c r="G1060" s="36" t="s">
        <v>14712</v>
      </c>
      <c r="H1060" s="36" t="s">
        <v>14713</v>
      </c>
      <c r="I1060" s="36" t="s">
        <v>13075</v>
      </c>
      <c r="J1060" s="38"/>
      <c r="K1060" s="95"/>
      <c r="L1060" s="96"/>
    </row>
    <row r="1061" spans="1:12" x14ac:dyDescent="0.25">
      <c r="A1061" s="38">
        <v>41922</v>
      </c>
      <c r="B1061" s="125">
        <v>1086</v>
      </c>
      <c r="C1061" s="125" t="s">
        <v>10791</v>
      </c>
      <c r="D1061" s="36" t="s">
        <v>10835</v>
      </c>
      <c r="E1061" s="36" t="s">
        <v>14546</v>
      </c>
      <c r="F1061" s="112">
        <v>5449</v>
      </c>
      <c r="G1061" s="36" t="s">
        <v>14712</v>
      </c>
      <c r="H1061" s="36" t="s">
        <v>14714</v>
      </c>
      <c r="I1061" s="36" t="s">
        <v>13075</v>
      </c>
      <c r="J1061" s="38"/>
      <c r="K1061" s="95"/>
      <c r="L1061" s="96"/>
    </row>
    <row r="1062" spans="1:12" x14ac:dyDescent="0.25">
      <c r="A1062" s="38">
        <v>41929</v>
      </c>
      <c r="B1062" s="125">
        <v>1087</v>
      </c>
      <c r="C1062" s="125" t="s">
        <v>10791</v>
      </c>
      <c r="D1062" s="36" t="s">
        <v>9279</v>
      </c>
      <c r="E1062" s="36" t="s">
        <v>14759</v>
      </c>
      <c r="F1062" s="112" t="s">
        <v>14519</v>
      </c>
      <c r="G1062" s="36" t="s">
        <v>9279</v>
      </c>
      <c r="H1062" s="36" t="s">
        <v>14760</v>
      </c>
      <c r="I1062" s="36" t="s">
        <v>8739</v>
      </c>
      <c r="J1062" s="38"/>
      <c r="K1062" s="95"/>
      <c r="L1062" s="96"/>
    </row>
    <row r="1063" spans="1:12" x14ac:dyDescent="0.25">
      <c r="A1063" s="38">
        <v>41933</v>
      </c>
      <c r="B1063" s="125">
        <v>1088</v>
      </c>
      <c r="C1063" s="125" t="s">
        <v>10791</v>
      </c>
      <c r="D1063" s="36" t="s">
        <v>14796</v>
      </c>
      <c r="E1063" s="36" t="s">
        <v>12965</v>
      </c>
      <c r="F1063" s="112">
        <v>5290</v>
      </c>
      <c r="G1063" s="36" t="s">
        <v>14797</v>
      </c>
      <c r="H1063" s="36" t="s">
        <v>13945</v>
      </c>
      <c r="I1063" s="36" t="s">
        <v>13075</v>
      </c>
      <c r="J1063" s="38"/>
      <c r="K1063" s="95"/>
      <c r="L1063" s="96"/>
    </row>
    <row r="1064" spans="1:12" x14ac:dyDescent="0.25">
      <c r="A1064" s="38">
        <v>41933</v>
      </c>
      <c r="B1064" s="125">
        <v>1089</v>
      </c>
      <c r="C1064" s="125" t="s">
        <v>12680</v>
      </c>
      <c r="D1064" s="36" t="s">
        <v>14798</v>
      </c>
      <c r="E1064" s="36" t="s">
        <v>14088</v>
      </c>
      <c r="F1064" s="112">
        <v>5339</v>
      </c>
      <c r="G1064" s="36" t="s">
        <v>10835</v>
      </c>
      <c r="H1064" s="36" t="s">
        <v>14799</v>
      </c>
      <c r="I1064" s="36" t="s">
        <v>13075</v>
      </c>
      <c r="J1064" s="38">
        <v>41940</v>
      </c>
      <c r="K1064" s="95"/>
      <c r="L1064" s="96"/>
    </row>
    <row r="1065" spans="1:12" x14ac:dyDescent="0.25">
      <c r="A1065" s="38">
        <v>41933</v>
      </c>
      <c r="B1065" s="125">
        <v>1090</v>
      </c>
      <c r="C1065" s="125" t="s">
        <v>10791</v>
      </c>
      <c r="D1065" s="36" t="s">
        <v>14801</v>
      </c>
      <c r="E1065" s="36" t="s">
        <v>13450</v>
      </c>
      <c r="F1065" s="112" t="s">
        <v>13451</v>
      </c>
      <c r="G1065" s="36" t="s">
        <v>7406</v>
      </c>
      <c r="H1065" s="36" t="s">
        <v>13551</v>
      </c>
      <c r="I1065" s="36" t="s">
        <v>13075</v>
      </c>
      <c r="J1065" s="38"/>
      <c r="K1065" s="95"/>
      <c r="L1065" s="96"/>
    </row>
    <row r="1066" spans="1:12" x14ac:dyDescent="0.25">
      <c r="A1066" s="38">
        <v>41934</v>
      </c>
      <c r="B1066" s="125">
        <v>1091</v>
      </c>
      <c r="C1066" s="125" t="s">
        <v>10791</v>
      </c>
      <c r="D1066" s="36" t="s">
        <v>14816</v>
      </c>
      <c r="E1066" s="36" t="s">
        <v>12612</v>
      </c>
      <c r="F1066" s="112">
        <v>5247</v>
      </c>
      <c r="G1066" s="36" t="s">
        <v>10835</v>
      </c>
      <c r="H1066" s="36" t="s">
        <v>14310</v>
      </c>
      <c r="I1066" s="36" t="s">
        <v>13075</v>
      </c>
      <c r="J1066" s="38"/>
      <c r="K1066" s="95"/>
      <c r="L1066" s="96"/>
    </row>
    <row r="1067" spans="1:12" x14ac:dyDescent="0.25">
      <c r="A1067" s="38">
        <v>41934</v>
      </c>
      <c r="B1067" s="125">
        <v>1092</v>
      </c>
      <c r="C1067" s="125" t="s">
        <v>10791</v>
      </c>
      <c r="D1067" s="36" t="s">
        <v>7406</v>
      </c>
      <c r="E1067" s="36" t="s">
        <v>13506</v>
      </c>
      <c r="F1067" s="112" t="s">
        <v>14817</v>
      </c>
      <c r="G1067" s="36" t="s">
        <v>7406</v>
      </c>
      <c r="H1067" s="36" t="s">
        <v>14612</v>
      </c>
      <c r="I1067" s="36" t="s">
        <v>13075</v>
      </c>
      <c r="J1067" s="38"/>
      <c r="K1067" s="95"/>
      <c r="L1067" s="96"/>
    </row>
    <row r="1068" spans="1:12" x14ac:dyDescent="0.25">
      <c r="A1068" s="38">
        <v>41935</v>
      </c>
      <c r="B1068" s="125">
        <v>1093</v>
      </c>
      <c r="C1068" s="125" t="s">
        <v>12193</v>
      </c>
      <c r="D1068" s="36" t="s">
        <v>8745</v>
      </c>
      <c r="E1068" s="36" t="s">
        <v>13950</v>
      </c>
      <c r="F1068" s="112">
        <v>5426</v>
      </c>
      <c r="G1068" s="36" t="s">
        <v>14836</v>
      </c>
      <c r="H1068" s="36" t="s">
        <v>14038</v>
      </c>
      <c r="I1068" s="36" t="s">
        <v>13075</v>
      </c>
      <c r="J1068" s="38"/>
      <c r="K1068" s="95"/>
      <c r="L1068" s="96"/>
    </row>
    <row r="1069" spans="1:12" x14ac:dyDescent="0.25">
      <c r="A1069" s="38">
        <v>41935</v>
      </c>
      <c r="B1069" s="125">
        <v>1094</v>
      </c>
      <c r="C1069" s="125" t="s">
        <v>12193</v>
      </c>
      <c r="D1069" s="36" t="s">
        <v>8745</v>
      </c>
      <c r="E1069" s="36" t="s">
        <v>13950</v>
      </c>
      <c r="F1069" s="112">
        <v>5426</v>
      </c>
      <c r="G1069" s="36" t="s">
        <v>14836</v>
      </c>
      <c r="H1069" s="36" t="s">
        <v>14036</v>
      </c>
      <c r="I1069" s="36" t="s">
        <v>13075</v>
      </c>
      <c r="J1069" s="38"/>
      <c r="K1069" s="95"/>
      <c r="L1069" s="96"/>
    </row>
    <row r="1070" spans="1:12" x14ac:dyDescent="0.25">
      <c r="A1070" s="38">
        <v>41939</v>
      </c>
      <c r="B1070" s="125">
        <v>1095</v>
      </c>
      <c r="C1070" s="125" t="s">
        <v>12193</v>
      </c>
      <c r="D1070" s="36" t="s">
        <v>14840</v>
      </c>
      <c r="E1070" s="36" t="s">
        <v>14841</v>
      </c>
      <c r="F1070" s="112">
        <v>5361</v>
      </c>
      <c r="G1070" s="36" t="s">
        <v>14842</v>
      </c>
      <c r="H1070" s="36" t="s">
        <v>14843</v>
      </c>
      <c r="I1070" s="36" t="s">
        <v>8739</v>
      </c>
      <c r="J1070" s="38"/>
      <c r="K1070" s="95"/>
      <c r="L1070" s="96"/>
    </row>
    <row r="1071" spans="1:12" x14ac:dyDescent="0.25">
      <c r="A1071" s="38">
        <v>41940</v>
      </c>
      <c r="B1071" s="125" t="s">
        <v>14859</v>
      </c>
      <c r="C1071" s="125" t="s">
        <v>10791</v>
      </c>
      <c r="D1071" s="36" t="s">
        <v>14844</v>
      </c>
      <c r="E1071" s="36" t="s">
        <v>14845</v>
      </c>
      <c r="F1071" s="112" t="s">
        <v>14846</v>
      </c>
      <c r="G1071" s="36" t="s">
        <v>9874</v>
      </c>
      <c r="H1071" s="36" t="s">
        <v>14847</v>
      </c>
      <c r="I1071" s="36" t="s">
        <v>13075</v>
      </c>
      <c r="J1071" s="38">
        <v>41940</v>
      </c>
      <c r="K1071" s="95"/>
      <c r="L1071" s="96"/>
    </row>
    <row r="1072" spans="1:12" x14ac:dyDescent="0.25">
      <c r="A1072" s="38">
        <v>41940</v>
      </c>
      <c r="B1072" s="125" t="s">
        <v>14859</v>
      </c>
      <c r="C1072" s="125" t="s">
        <v>10791</v>
      </c>
      <c r="D1072" s="36" t="s">
        <v>14844</v>
      </c>
      <c r="E1072" s="36" t="s">
        <v>14845</v>
      </c>
      <c r="F1072" s="112" t="s">
        <v>14846</v>
      </c>
      <c r="G1072" s="36" t="s">
        <v>9874</v>
      </c>
      <c r="H1072" s="36" t="s">
        <v>14848</v>
      </c>
      <c r="I1072" s="36" t="s">
        <v>13075</v>
      </c>
      <c r="J1072" s="38">
        <v>41940</v>
      </c>
      <c r="K1072" s="95"/>
      <c r="L1072" s="96"/>
    </row>
    <row r="1073" spans="1:12" x14ac:dyDescent="0.25">
      <c r="A1073" s="38">
        <v>41940</v>
      </c>
      <c r="B1073" s="125" t="s">
        <v>14859</v>
      </c>
      <c r="C1073" s="125" t="s">
        <v>10791</v>
      </c>
      <c r="D1073" s="36" t="s">
        <v>14844</v>
      </c>
      <c r="E1073" s="36" t="s">
        <v>14845</v>
      </c>
      <c r="F1073" s="112" t="s">
        <v>14846</v>
      </c>
      <c r="G1073" s="36" t="s">
        <v>9874</v>
      </c>
      <c r="H1073" s="36" t="s">
        <v>14849</v>
      </c>
      <c r="I1073" s="36" t="s">
        <v>13075</v>
      </c>
      <c r="J1073" s="38">
        <v>41940</v>
      </c>
      <c r="K1073" s="95"/>
      <c r="L1073" s="96"/>
    </row>
    <row r="1074" spans="1:12" x14ac:dyDescent="0.25">
      <c r="A1074" s="38">
        <v>41940</v>
      </c>
      <c r="B1074" s="125" t="s">
        <v>14859</v>
      </c>
      <c r="C1074" s="125" t="s">
        <v>10791</v>
      </c>
      <c r="D1074" s="36" t="s">
        <v>14844</v>
      </c>
      <c r="E1074" s="36" t="s">
        <v>14845</v>
      </c>
      <c r="F1074" s="112" t="s">
        <v>14846</v>
      </c>
      <c r="G1074" s="36" t="s">
        <v>9874</v>
      </c>
      <c r="H1074" s="36" t="s">
        <v>14850</v>
      </c>
      <c r="I1074" s="36" t="s">
        <v>13075</v>
      </c>
      <c r="J1074" s="38">
        <v>41940</v>
      </c>
      <c r="K1074" s="95"/>
      <c r="L1074" s="96"/>
    </row>
    <row r="1075" spans="1:12" x14ac:dyDescent="0.25">
      <c r="A1075" s="38">
        <v>41940</v>
      </c>
      <c r="B1075" s="125" t="s">
        <v>14859</v>
      </c>
      <c r="C1075" s="125" t="s">
        <v>10791</v>
      </c>
      <c r="D1075" s="36" t="s">
        <v>14844</v>
      </c>
      <c r="E1075" s="36" t="s">
        <v>14845</v>
      </c>
      <c r="F1075" s="112" t="s">
        <v>14846</v>
      </c>
      <c r="G1075" s="36" t="s">
        <v>9874</v>
      </c>
      <c r="H1075" s="36" t="s">
        <v>14851</v>
      </c>
      <c r="I1075" s="36" t="s">
        <v>13075</v>
      </c>
      <c r="J1075" s="38">
        <v>41940</v>
      </c>
      <c r="K1075" s="95"/>
      <c r="L1075" s="96"/>
    </row>
    <row r="1076" spans="1:12" x14ac:dyDescent="0.25">
      <c r="A1076" s="38">
        <v>41940</v>
      </c>
      <c r="B1076" s="125">
        <v>1101</v>
      </c>
      <c r="C1076" s="125" t="s">
        <v>10791</v>
      </c>
      <c r="D1076" s="36" t="s">
        <v>14852</v>
      </c>
      <c r="E1076" s="36" t="s">
        <v>12965</v>
      </c>
      <c r="F1076" s="112">
        <v>5290</v>
      </c>
      <c r="G1076" s="36" t="s">
        <v>14853</v>
      </c>
      <c r="H1076" s="36" t="s">
        <v>14570</v>
      </c>
      <c r="I1076" s="36"/>
      <c r="J1076" s="38"/>
      <c r="K1076" s="95"/>
      <c r="L1076" s="96"/>
    </row>
    <row r="1077" spans="1:12" x14ac:dyDescent="0.25">
      <c r="A1077" s="38">
        <v>41946</v>
      </c>
      <c r="B1077" s="125">
        <v>1102</v>
      </c>
      <c r="C1077" s="125" t="s">
        <v>14896</v>
      </c>
      <c r="D1077" s="36" t="s">
        <v>14897</v>
      </c>
      <c r="E1077" s="36" t="s">
        <v>7161</v>
      </c>
      <c r="F1077" s="112">
        <v>5460</v>
      </c>
      <c r="G1077" s="36" t="s">
        <v>9002</v>
      </c>
      <c r="H1077" s="36" t="s">
        <v>14898</v>
      </c>
      <c r="I1077" s="36" t="s">
        <v>8739</v>
      </c>
      <c r="J1077" s="38"/>
      <c r="K1077" s="95"/>
      <c r="L1077" s="96"/>
    </row>
    <row r="1078" spans="1:12" x14ac:dyDescent="0.25">
      <c r="A1078" s="38">
        <v>41947</v>
      </c>
      <c r="B1078" s="125">
        <v>1103</v>
      </c>
      <c r="C1078" s="125" t="s">
        <v>12680</v>
      </c>
      <c r="D1078" s="36" t="s">
        <v>2200</v>
      </c>
      <c r="E1078" s="36" t="s">
        <v>14429</v>
      </c>
      <c r="F1078" s="112">
        <v>5382</v>
      </c>
      <c r="G1078" s="36" t="s">
        <v>4687</v>
      </c>
      <c r="H1078" s="36" t="s">
        <v>14899</v>
      </c>
      <c r="I1078" s="36" t="s">
        <v>13075</v>
      </c>
      <c r="J1078" s="38"/>
      <c r="K1078" s="95"/>
      <c r="L1078" s="96"/>
    </row>
    <row r="1079" spans="1:12" x14ac:dyDescent="0.25">
      <c r="A1079" s="38">
        <v>41948</v>
      </c>
      <c r="B1079" s="125">
        <v>1104</v>
      </c>
      <c r="C1079" s="125" t="s">
        <v>10791</v>
      </c>
      <c r="D1079" s="36" t="s">
        <v>14801</v>
      </c>
      <c r="E1079" s="36" t="s">
        <v>13506</v>
      </c>
      <c r="F1079" s="112" t="s">
        <v>14903</v>
      </c>
      <c r="G1079" s="36" t="s">
        <v>4687</v>
      </c>
      <c r="H1079" s="36" t="s">
        <v>14611</v>
      </c>
      <c r="I1079" s="36" t="s">
        <v>13075</v>
      </c>
      <c r="J1079" s="38"/>
      <c r="K1079" s="95"/>
      <c r="L1079" s="96"/>
    </row>
    <row r="1080" spans="1:12" x14ac:dyDescent="0.25">
      <c r="A1080" s="38">
        <v>41949</v>
      </c>
      <c r="B1080" s="125">
        <v>1105</v>
      </c>
      <c r="C1080" s="125" t="s">
        <v>14908</v>
      </c>
      <c r="D1080" s="36" t="s">
        <v>14909</v>
      </c>
      <c r="E1080" s="36" t="s">
        <v>14910</v>
      </c>
      <c r="H1080" s="36" t="s">
        <v>14911</v>
      </c>
      <c r="I1080" s="36" t="s">
        <v>8739</v>
      </c>
      <c r="J1080" s="38"/>
      <c r="K1080" s="95"/>
      <c r="L1080" s="96"/>
    </row>
    <row r="1081" spans="1:12" x14ac:dyDescent="0.25">
      <c r="A1081" s="38">
        <v>41954</v>
      </c>
      <c r="B1081" s="125">
        <v>1106</v>
      </c>
      <c r="C1081" s="125" t="s">
        <v>12680</v>
      </c>
      <c r="D1081" s="36" t="s">
        <v>14930</v>
      </c>
      <c r="E1081" s="36" t="s">
        <v>14258</v>
      </c>
      <c r="F1081" s="112">
        <v>5358</v>
      </c>
      <c r="G1081" s="36" t="s">
        <v>14931</v>
      </c>
      <c r="H1081" s="36" t="s">
        <v>14932</v>
      </c>
      <c r="I1081" s="36" t="s">
        <v>8739</v>
      </c>
      <c r="J1081" s="38"/>
      <c r="K1081" s="95"/>
      <c r="L1081" s="96"/>
    </row>
    <row r="1082" spans="1:12" x14ac:dyDescent="0.25">
      <c r="A1082" s="38">
        <v>41954</v>
      </c>
      <c r="B1082" s="125">
        <v>1107</v>
      </c>
      <c r="C1082" s="125" t="s">
        <v>12927</v>
      </c>
      <c r="D1082" s="36" t="s">
        <v>14933</v>
      </c>
      <c r="E1082" s="36" t="s">
        <v>13754</v>
      </c>
      <c r="F1082" s="112">
        <v>5361</v>
      </c>
      <c r="G1082" s="36" t="s">
        <v>14933</v>
      </c>
      <c r="H1082" s="36" t="s">
        <v>14934</v>
      </c>
      <c r="I1082" s="36" t="s">
        <v>8739</v>
      </c>
      <c r="J1082" s="38"/>
      <c r="K1082" s="95"/>
      <c r="L1082" s="96"/>
    </row>
    <row r="1083" spans="1:12" x14ac:dyDescent="0.25">
      <c r="A1083" s="38">
        <v>41955</v>
      </c>
      <c r="B1083" s="125">
        <v>1108</v>
      </c>
      <c r="C1083" s="125" t="s">
        <v>12193</v>
      </c>
      <c r="D1083" s="36" t="s">
        <v>14960</v>
      </c>
      <c r="E1083" s="36" t="s">
        <v>14879</v>
      </c>
      <c r="F1083" s="112">
        <v>5443</v>
      </c>
      <c r="G1083" s="36" t="s">
        <v>14962</v>
      </c>
      <c r="H1083" s="36" t="s">
        <v>14963</v>
      </c>
      <c r="I1083" s="36" t="s">
        <v>13075</v>
      </c>
      <c r="J1083" s="38"/>
      <c r="K1083" s="95"/>
      <c r="L1083" s="96"/>
    </row>
    <row r="1084" spans="1:12" x14ac:dyDescent="0.25">
      <c r="A1084" s="38">
        <v>41955</v>
      </c>
      <c r="B1084" s="125">
        <v>1109</v>
      </c>
      <c r="C1084" s="125" t="s">
        <v>12193</v>
      </c>
      <c r="D1084" s="36" t="s">
        <v>14961</v>
      </c>
      <c r="E1084" s="36" t="s">
        <v>14879</v>
      </c>
      <c r="F1084" s="112">
        <v>5443</v>
      </c>
      <c r="G1084" s="36" t="s">
        <v>14964</v>
      </c>
      <c r="H1084" s="36" t="s">
        <v>14965</v>
      </c>
      <c r="I1084" s="36" t="s">
        <v>13075</v>
      </c>
      <c r="J1084" s="38"/>
      <c r="K1084" s="95"/>
      <c r="L1084" s="96"/>
    </row>
    <row r="1085" spans="1:12" x14ac:dyDescent="0.25">
      <c r="A1085" s="38">
        <v>41957</v>
      </c>
      <c r="B1085" s="125">
        <v>1110</v>
      </c>
      <c r="C1085" s="125" t="s">
        <v>10791</v>
      </c>
      <c r="D1085" s="36" t="s">
        <v>3784</v>
      </c>
      <c r="E1085" s="36" t="s">
        <v>14546</v>
      </c>
      <c r="F1085" s="112">
        <v>5449</v>
      </c>
      <c r="G1085" s="36" t="s">
        <v>7818</v>
      </c>
      <c r="H1085" s="36" t="s">
        <v>14714</v>
      </c>
      <c r="I1085" s="36" t="s">
        <v>13075</v>
      </c>
      <c r="J1085" s="38"/>
      <c r="K1085" s="95"/>
      <c r="L1085" s="96"/>
    </row>
    <row r="1086" spans="1:12" x14ac:dyDescent="0.25">
      <c r="A1086" s="38">
        <v>41957</v>
      </c>
      <c r="B1086" s="125">
        <v>1111</v>
      </c>
      <c r="C1086" s="125" t="s">
        <v>10791</v>
      </c>
      <c r="D1086" s="36" t="s">
        <v>14972</v>
      </c>
      <c r="E1086" s="36" t="s">
        <v>14546</v>
      </c>
      <c r="F1086" s="112">
        <v>5449</v>
      </c>
      <c r="G1086" s="36" t="s">
        <v>7818</v>
      </c>
      <c r="H1086" s="36" t="s">
        <v>14713</v>
      </c>
      <c r="I1086" s="36" t="s">
        <v>13075</v>
      </c>
      <c r="J1086" s="38"/>
      <c r="K1086" s="95"/>
      <c r="L1086" s="96"/>
    </row>
    <row r="1087" spans="1:12" x14ac:dyDescent="0.25">
      <c r="A1087" s="38">
        <v>41958</v>
      </c>
      <c r="B1087" s="125">
        <v>1112</v>
      </c>
      <c r="C1087" s="125" t="s">
        <v>10791</v>
      </c>
      <c r="D1087" s="36" t="s">
        <v>15042</v>
      </c>
      <c r="E1087" s="36" t="s">
        <v>14367</v>
      </c>
      <c r="F1087" s="112">
        <v>5420</v>
      </c>
      <c r="G1087" s="36" t="s">
        <v>15042</v>
      </c>
      <c r="H1087" s="36" t="s">
        <v>14978</v>
      </c>
      <c r="I1087" s="36" t="s">
        <v>13075</v>
      </c>
      <c r="J1087" s="38"/>
      <c r="K1087" s="95"/>
      <c r="L1087" s="96"/>
    </row>
    <row r="1088" spans="1:12" x14ac:dyDescent="0.25">
      <c r="A1088" s="38">
        <v>41962</v>
      </c>
      <c r="B1088" s="125">
        <v>1113</v>
      </c>
      <c r="C1088" s="125" t="s">
        <v>15005</v>
      </c>
      <c r="D1088" s="36" t="s">
        <v>15007</v>
      </c>
      <c r="E1088" s="36" t="s">
        <v>14489</v>
      </c>
      <c r="F1088" s="112">
        <v>5428</v>
      </c>
      <c r="G1088" s="36" t="s">
        <v>15006</v>
      </c>
      <c r="H1088" s="36" t="s">
        <v>15013</v>
      </c>
      <c r="I1088" s="36" t="s">
        <v>13075</v>
      </c>
      <c r="J1088" s="38"/>
      <c r="K1088" s="95"/>
      <c r="L1088" s="96"/>
    </row>
    <row r="1089" spans="1:12" x14ac:dyDescent="0.25">
      <c r="A1089" s="38">
        <v>41964</v>
      </c>
      <c r="B1089" s="125">
        <v>1114</v>
      </c>
      <c r="C1089" s="125" t="s">
        <v>10791</v>
      </c>
      <c r="D1089" s="36" t="s">
        <v>15011</v>
      </c>
      <c r="E1089" s="36" t="s">
        <v>12612</v>
      </c>
      <c r="F1089" s="112">
        <v>5247</v>
      </c>
      <c r="G1089" s="36" t="s">
        <v>15012</v>
      </c>
      <c r="H1089" s="36" t="s">
        <v>12613</v>
      </c>
      <c r="I1089" s="36" t="s">
        <v>13075</v>
      </c>
      <c r="J1089" s="38"/>
      <c r="K1089" s="95"/>
      <c r="L1089" s="96"/>
    </row>
    <row r="1090" spans="1:12" x14ac:dyDescent="0.25">
      <c r="A1090" s="38">
        <v>41964</v>
      </c>
      <c r="B1090" s="125">
        <v>1115</v>
      </c>
      <c r="C1090" s="125" t="s">
        <v>12680</v>
      </c>
      <c r="D1090" s="36" t="s">
        <v>15014</v>
      </c>
      <c r="E1090" s="36" t="s">
        <v>14429</v>
      </c>
      <c r="F1090" s="112">
        <v>5382</v>
      </c>
      <c r="G1090" s="36" t="s">
        <v>15015</v>
      </c>
      <c r="H1090" s="36" t="s">
        <v>14899</v>
      </c>
      <c r="I1090" s="36" t="s">
        <v>13075</v>
      </c>
      <c r="J1090" s="38"/>
      <c r="K1090" s="95"/>
      <c r="L1090" s="96"/>
    </row>
    <row r="1091" spans="1:12" x14ac:dyDescent="0.25">
      <c r="A1091" s="38">
        <v>41964</v>
      </c>
      <c r="B1091" s="125">
        <v>1116</v>
      </c>
      <c r="C1091" s="125" t="s">
        <v>10791</v>
      </c>
      <c r="D1091" s="36" t="s">
        <v>15016</v>
      </c>
      <c r="E1091" s="36" t="s">
        <v>15017</v>
      </c>
      <c r="F1091" s="112">
        <v>5361</v>
      </c>
      <c r="G1091" s="36" t="s">
        <v>15018</v>
      </c>
      <c r="H1091" s="36" t="s">
        <v>15019</v>
      </c>
      <c r="I1091" s="36" t="s">
        <v>13075</v>
      </c>
      <c r="J1091" s="38"/>
      <c r="K1091" s="95"/>
      <c r="L1091" s="96"/>
    </row>
    <row r="1092" spans="1:12" x14ac:dyDescent="0.25">
      <c r="A1092" s="38">
        <v>41967</v>
      </c>
      <c r="B1092" s="125">
        <v>1117</v>
      </c>
      <c r="C1092" s="125" t="s">
        <v>10791</v>
      </c>
      <c r="D1092" s="36" t="s">
        <v>7893</v>
      </c>
      <c r="E1092" s="36" t="s">
        <v>12612</v>
      </c>
      <c r="F1092" s="112">
        <v>5274</v>
      </c>
      <c r="G1092" s="36" t="s">
        <v>7406</v>
      </c>
      <c r="H1092" s="36" t="s">
        <v>15022</v>
      </c>
      <c r="I1092" s="36" t="s">
        <v>13075</v>
      </c>
      <c r="J1092" s="38"/>
      <c r="K1092" s="95"/>
      <c r="L1092" s="96"/>
    </row>
    <row r="1093" spans="1:12" x14ac:dyDescent="0.25">
      <c r="A1093" s="38">
        <v>41968</v>
      </c>
      <c r="B1093" s="125">
        <v>1118</v>
      </c>
      <c r="C1093" s="125" t="s">
        <v>10791</v>
      </c>
      <c r="D1093" s="36" t="s">
        <v>14977</v>
      </c>
      <c r="E1093" s="36" t="s">
        <v>14367</v>
      </c>
      <c r="F1093" s="112">
        <v>5420</v>
      </c>
      <c r="G1093" s="36" t="s">
        <v>15034</v>
      </c>
      <c r="H1093" s="36" t="s">
        <v>15035</v>
      </c>
      <c r="I1093" s="36" t="s">
        <v>13075</v>
      </c>
      <c r="J1093" s="38"/>
      <c r="K1093" s="95"/>
      <c r="L1093" s="96"/>
    </row>
    <row r="1094" spans="1:12" x14ac:dyDescent="0.25">
      <c r="A1094" s="38">
        <v>41969</v>
      </c>
      <c r="B1094" s="125">
        <v>1119</v>
      </c>
      <c r="C1094" s="125" t="s">
        <v>10791</v>
      </c>
      <c r="D1094" s="36" t="s">
        <v>14801</v>
      </c>
      <c r="E1094" s="36" t="s">
        <v>13506</v>
      </c>
      <c r="F1094" s="112" t="s">
        <v>15039</v>
      </c>
      <c r="G1094" s="36" t="s">
        <v>476</v>
      </c>
      <c r="H1094" s="36" t="s">
        <v>14362</v>
      </c>
      <c r="I1094" s="36" t="s">
        <v>13075</v>
      </c>
      <c r="J1094" s="38"/>
      <c r="K1094" s="95"/>
      <c r="L1094" s="96"/>
    </row>
    <row r="1095" spans="1:12" x14ac:dyDescent="0.25">
      <c r="A1095" s="38">
        <v>41969</v>
      </c>
      <c r="B1095" s="125">
        <v>1120</v>
      </c>
      <c r="C1095" s="125" t="s">
        <v>10791</v>
      </c>
      <c r="D1095" s="36" t="s">
        <v>14801</v>
      </c>
      <c r="E1095" s="36" t="s">
        <v>13506</v>
      </c>
      <c r="F1095" s="112" t="s">
        <v>15040</v>
      </c>
      <c r="G1095" s="36" t="s">
        <v>476</v>
      </c>
      <c r="H1095" s="36" t="s">
        <v>14611</v>
      </c>
      <c r="I1095" s="36" t="s">
        <v>13075</v>
      </c>
      <c r="J1095" s="38"/>
      <c r="K1095" s="95"/>
      <c r="L1095" s="96"/>
    </row>
    <row r="1096" spans="1:12" x14ac:dyDescent="0.25">
      <c r="A1096" s="38">
        <v>41969</v>
      </c>
      <c r="B1096" s="125">
        <v>1121</v>
      </c>
      <c r="C1096" s="125" t="s">
        <v>10791</v>
      </c>
      <c r="D1096" s="36" t="s">
        <v>14801</v>
      </c>
      <c r="E1096" s="36" t="s">
        <v>13506</v>
      </c>
      <c r="F1096" s="112" t="s">
        <v>15041</v>
      </c>
      <c r="G1096" s="36" t="s">
        <v>476</v>
      </c>
      <c r="H1096" s="36" t="s">
        <v>14612</v>
      </c>
      <c r="I1096" s="36" t="s">
        <v>13075</v>
      </c>
      <c r="J1096" s="38"/>
      <c r="K1096" s="95"/>
      <c r="L1096" s="96"/>
    </row>
    <row r="1097" spans="1:12" x14ac:dyDescent="0.25">
      <c r="A1097" s="393">
        <v>41982</v>
      </c>
      <c r="B1097" s="394">
        <v>1122</v>
      </c>
      <c r="C1097" s="394" t="s">
        <v>10791</v>
      </c>
      <c r="D1097" s="395" t="s">
        <v>13407</v>
      </c>
      <c r="E1097" s="395" t="s">
        <v>15048</v>
      </c>
      <c r="F1097" s="396">
        <v>5215</v>
      </c>
      <c r="G1097" s="395" t="s">
        <v>15049</v>
      </c>
      <c r="H1097" s="395" t="s">
        <v>15084</v>
      </c>
      <c r="I1097" s="395" t="s">
        <v>13075</v>
      </c>
      <c r="J1097" s="38"/>
      <c r="K1097" s="95"/>
      <c r="L1097" s="96"/>
    </row>
    <row r="1098" spans="1:12" x14ac:dyDescent="0.25">
      <c r="A1098" s="38">
        <v>41983</v>
      </c>
      <c r="B1098" s="125">
        <v>1123</v>
      </c>
      <c r="C1098" s="125" t="s">
        <v>12193</v>
      </c>
      <c r="D1098" s="36" t="s">
        <v>15069</v>
      </c>
      <c r="E1098" s="36" t="s">
        <v>14367</v>
      </c>
      <c r="F1098" s="112">
        <v>5420</v>
      </c>
      <c r="G1098" s="36" t="s">
        <v>15070</v>
      </c>
      <c r="H1098" s="36" t="s">
        <v>15071</v>
      </c>
      <c r="I1098" s="36" t="s">
        <v>13075</v>
      </c>
      <c r="J1098" s="38"/>
      <c r="K1098" s="95"/>
      <c r="L1098" s="96"/>
    </row>
    <row r="1099" spans="1:12" x14ac:dyDescent="0.25">
      <c r="A1099" s="38">
        <v>41985</v>
      </c>
      <c r="B1099" s="125">
        <v>1124</v>
      </c>
      <c r="C1099" s="125" t="s">
        <v>10791</v>
      </c>
      <c r="D1099" s="36" t="s">
        <v>14977</v>
      </c>
      <c r="E1099" s="36" t="s">
        <v>13506</v>
      </c>
      <c r="F1099" s="112" t="s">
        <v>15082</v>
      </c>
      <c r="G1099" s="36" t="s">
        <v>476</v>
      </c>
      <c r="H1099" s="36" t="s">
        <v>14362</v>
      </c>
      <c r="I1099" s="36" t="s">
        <v>13075</v>
      </c>
      <c r="J1099" s="38"/>
      <c r="K1099" s="95"/>
      <c r="L1099" s="96"/>
    </row>
    <row r="1100" spans="1:12" x14ac:dyDescent="0.25">
      <c r="A1100" s="38">
        <v>41985</v>
      </c>
      <c r="B1100" s="125">
        <v>1125</v>
      </c>
      <c r="C1100" s="125" t="s">
        <v>10791</v>
      </c>
      <c r="D1100" s="36" t="s">
        <v>14977</v>
      </c>
      <c r="E1100" s="36" t="s">
        <v>13506</v>
      </c>
      <c r="F1100" s="112" t="s">
        <v>15083</v>
      </c>
      <c r="G1100" s="36" t="s">
        <v>476</v>
      </c>
      <c r="H1100" s="36" t="s">
        <v>14611</v>
      </c>
      <c r="I1100" s="36" t="s">
        <v>13075</v>
      </c>
      <c r="J1100" s="38"/>
      <c r="K1100" s="95"/>
      <c r="L1100" s="96"/>
    </row>
    <row r="1101" spans="1:12" x14ac:dyDescent="0.25">
      <c r="A1101" s="38">
        <v>41991</v>
      </c>
      <c r="B1101" s="125">
        <v>1126</v>
      </c>
      <c r="C1101" s="125" t="s">
        <v>12680</v>
      </c>
      <c r="D1101" s="36" t="s">
        <v>15096</v>
      </c>
      <c r="E1101" s="36" t="s">
        <v>12965</v>
      </c>
      <c r="F1101" s="112">
        <v>5290</v>
      </c>
      <c r="G1101" s="36" t="s">
        <v>15097</v>
      </c>
      <c r="H1101" s="36" t="s">
        <v>13946</v>
      </c>
      <c r="I1101" s="36" t="s">
        <v>13075</v>
      </c>
      <c r="J1101" s="38"/>
      <c r="K1101" s="95"/>
      <c r="L1101" s="96"/>
    </row>
    <row r="1102" spans="1:12" x14ac:dyDescent="0.25">
      <c r="A1102" s="38">
        <v>41992</v>
      </c>
      <c r="B1102" s="125">
        <v>1127</v>
      </c>
      <c r="C1102" s="125" t="s">
        <v>10791</v>
      </c>
      <c r="D1102" s="36" t="s">
        <v>10835</v>
      </c>
      <c r="E1102" s="36" t="s">
        <v>15111</v>
      </c>
      <c r="F1102" s="112">
        <v>4919</v>
      </c>
      <c r="G1102" s="36" t="s">
        <v>10835</v>
      </c>
      <c r="H1102" s="36" t="s">
        <v>15112</v>
      </c>
      <c r="I1102" s="36" t="s">
        <v>13075</v>
      </c>
      <c r="J1102" s="38"/>
      <c r="K1102" s="95"/>
      <c r="L1102" s="96"/>
    </row>
    <row r="1103" spans="1:12" x14ac:dyDescent="0.25">
      <c r="A1103" s="38">
        <v>41995</v>
      </c>
      <c r="B1103" s="125">
        <v>1128</v>
      </c>
      <c r="C1103" s="125" t="s">
        <v>10791</v>
      </c>
      <c r="D1103" s="36" t="s">
        <v>7893</v>
      </c>
      <c r="E1103" s="36" t="s">
        <v>14367</v>
      </c>
      <c r="F1103" s="112">
        <v>5420</v>
      </c>
      <c r="G1103" s="36" t="s">
        <v>4687</v>
      </c>
      <c r="H1103" s="36" t="s">
        <v>14978</v>
      </c>
      <c r="I1103" s="36" t="s">
        <v>13075</v>
      </c>
      <c r="J1103" s="38"/>
      <c r="K1103" s="95"/>
      <c r="L1103" s="96"/>
    </row>
    <row r="1104" spans="1:12" x14ac:dyDescent="0.25">
      <c r="A1104" s="38">
        <v>41995</v>
      </c>
      <c r="B1104" s="125">
        <v>1129</v>
      </c>
      <c r="C1104" s="125" t="s">
        <v>12680</v>
      </c>
      <c r="D1104" s="36" t="s">
        <v>7893</v>
      </c>
      <c r="E1104" s="36" t="s">
        <v>12965</v>
      </c>
      <c r="F1104" s="112">
        <v>5290</v>
      </c>
      <c r="G1104" s="36" t="s">
        <v>4687</v>
      </c>
      <c r="H1104" s="36" t="s">
        <v>13946</v>
      </c>
      <c r="I1104" s="36" t="s">
        <v>13075</v>
      </c>
      <c r="J1104" s="38"/>
      <c r="K1104" s="95"/>
      <c r="L1104" s="96"/>
    </row>
    <row r="1105" spans="1:12" x14ac:dyDescent="0.25">
      <c r="A1105" s="38">
        <v>41995</v>
      </c>
      <c r="B1105" s="125">
        <v>1130</v>
      </c>
      <c r="C1105" s="125" t="s">
        <v>12680</v>
      </c>
      <c r="D1105" s="36" t="s">
        <v>7893</v>
      </c>
      <c r="E1105" s="36" t="s">
        <v>12965</v>
      </c>
      <c r="F1105" s="112">
        <v>5290</v>
      </c>
      <c r="G1105" s="36" t="s">
        <v>4687</v>
      </c>
      <c r="H1105" s="36" t="s">
        <v>13945</v>
      </c>
      <c r="I1105" s="36" t="s">
        <v>13075</v>
      </c>
      <c r="J1105" s="38"/>
      <c r="K1105" s="95"/>
      <c r="L1105" s="96"/>
    </row>
    <row r="1106" spans="1:12" x14ac:dyDescent="0.25">
      <c r="A1106" s="38">
        <v>42004</v>
      </c>
      <c r="B1106" s="125">
        <v>1131</v>
      </c>
      <c r="C1106" s="125" t="s">
        <v>10791</v>
      </c>
      <c r="D1106" s="36">
        <v>6.3E-2</v>
      </c>
      <c r="E1106" s="36" t="s">
        <v>12612</v>
      </c>
      <c r="F1106" s="112">
        <v>5274</v>
      </c>
      <c r="G1106" s="36" t="s">
        <v>15148</v>
      </c>
      <c r="H1106" s="36" t="s">
        <v>12613</v>
      </c>
      <c r="I1106" s="36" t="s">
        <v>13075</v>
      </c>
      <c r="J1106" s="38"/>
      <c r="K1106" s="95"/>
      <c r="L1106" s="96"/>
    </row>
    <row r="1107" spans="1:12" x14ac:dyDescent="0.25">
      <c r="A1107" s="38">
        <v>42012</v>
      </c>
      <c r="B1107" s="125">
        <v>1132</v>
      </c>
      <c r="C1107" s="125" t="s">
        <v>10791</v>
      </c>
      <c r="D1107" s="36" t="s">
        <v>4687</v>
      </c>
      <c r="E1107" s="36" t="s">
        <v>13506</v>
      </c>
      <c r="F1107" s="112" t="s">
        <v>15171</v>
      </c>
      <c r="G1107" s="36" t="s">
        <v>4687</v>
      </c>
      <c r="H1107" s="36" t="s">
        <v>14362</v>
      </c>
      <c r="I1107" s="36" t="s">
        <v>13075</v>
      </c>
      <c r="J1107" s="38"/>
      <c r="K1107" s="95"/>
      <c r="L1107" s="96"/>
    </row>
    <row r="1108" spans="1:12" x14ac:dyDescent="0.25">
      <c r="A1108" s="38">
        <v>42012</v>
      </c>
      <c r="B1108" s="125">
        <v>1133</v>
      </c>
      <c r="C1108" s="125" t="s">
        <v>10791</v>
      </c>
      <c r="D1108" s="36" t="s">
        <v>7893</v>
      </c>
      <c r="E1108" s="36" t="s">
        <v>13506</v>
      </c>
      <c r="F1108" s="112" t="s">
        <v>15172</v>
      </c>
      <c r="G1108" s="36" t="s">
        <v>4687</v>
      </c>
      <c r="H1108" s="36" t="s">
        <v>14611</v>
      </c>
      <c r="I1108" s="36" t="s">
        <v>13075</v>
      </c>
      <c r="J1108" s="38"/>
      <c r="K1108" s="95"/>
      <c r="L1108" s="96"/>
    </row>
    <row r="1109" spans="1:12" x14ac:dyDescent="0.25">
      <c r="A1109" s="38">
        <v>42012</v>
      </c>
      <c r="B1109" s="125">
        <v>1134</v>
      </c>
      <c r="C1109" s="125" t="s">
        <v>10791</v>
      </c>
      <c r="D1109" s="36" t="s">
        <v>7893</v>
      </c>
      <c r="E1109" s="36" t="s">
        <v>13506</v>
      </c>
      <c r="F1109" s="112" t="s">
        <v>15173</v>
      </c>
      <c r="G1109" s="36" t="s">
        <v>4687</v>
      </c>
      <c r="H1109" s="36" t="s">
        <v>14611</v>
      </c>
      <c r="I1109" s="36" t="s">
        <v>13075</v>
      </c>
      <c r="J1109" s="38"/>
      <c r="K1109" s="95"/>
      <c r="L1109" s="96"/>
    </row>
    <row r="1110" spans="1:12" x14ac:dyDescent="0.25">
      <c r="A1110" s="38">
        <v>42012</v>
      </c>
      <c r="B1110" s="125">
        <v>1135</v>
      </c>
      <c r="C1110" s="125" t="s">
        <v>10791</v>
      </c>
      <c r="D1110" s="36" t="s">
        <v>7893</v>
      </c>
      <c r="E1110" s="36" t="s">
        <v>13506</v>
      </c>
      <c r="F1110" s="112" t="s">
        <v>15174</v>
      </c>
      <c r="G1110" s="36" t="s">
        <v>4687</v>
      </c>
      <c r="H1110" s="36" t="s">
        <v>14362</v>
      </c>
      <c r="I1110" s="36" t="s">
        <v>13075</v>
      </c>
      <c r="J1110" s="38"/>
      <c r="K1110" s="95"/>
      <c r="L1110" s="96"/>
    </row>
    <row r="1111" spans="1:12" x14ac:dyDescent="0.25">
      <c r="A1111" s="38">
        <v>42023</v>
      </c>
      <c r="B1111" s="125">
        <v>1136</v>
      </c>
      <c r="C1111" s="125" t="s">
        <v>10791</v>
      </c>
      <c r="D1111" s="36" t="s">
        <v>11763</v>
      </c>
      <c r="E1111" s="36" t="s">
        <v>15185</v>
      </c>
      <c r="F1111" s="112">
        <v>5445</v>
      </c>
      <c r="G1111" s="36" t="s">
        <v>15214</v>
      </c>
      <c r="H1111" s="36" t="s">
        <v>15215</v>
      </c>
      <c r="I1111" s="36" t="s">
        <v>13075</v>
      </c>
      <c r="J1111" s="38"/>
      <c r="K1111" s="95"/>
      <c r="L1111" s="96"/>
    </row>
    <row r="1112" spans="1:12" x14ac:dyDescent="0.25">
      <c r="A1112" s="38">
        <v>42034</v>
      </c>
      <c r="B1112" s="125">
        <v>1137</v>
      </c>
      <c r="C1112" s="125" t="s">
        <v>10791</v>
      </c>
      <c r="D1112" s="36" t="s">
        <v>5382</v>
      </c>
      <c r="E1112" s="36" t="s">
        <v>15303</v>
      </c>
      <c r="F1112" s="112">
        <v>5472</v>
      </c>
      <c r="G1112" s="36" t="s">
        <v>15304</v>
      </c>
      <c r="H1112" t="s">
        <v>15305</v>
      </c>
      <c r="I1112" s="36" t="s">
        <v>13075</v>
      </c>
      <c r="J1112" s="38"/>
      <c r="K1112" s="95"/>
      <c r="L1112" s="96"/>
    </row>
    <row r="1113" spans="1:12" x14ac:dyDescent="0.25">
      <c r="A1113" s="38">
        <v>42038</v>
      </c>
      <c r="B1113" s="125">
        <v>1138</v>
      </c>
      <c r="C1113" s="125" t="s">
        <v>10791</v>
      </c>
      <c r="D1113" s="36" t="s">
        <v>15334</v>
      </c>
      <c r="E1113" s="36" t="s">
        <v>14367</v>
      </c>
      <c r="F1113" s="112">
        <v>5420</v>
      </c>
      <c r="G1113" s="36" t="s">
        <v>15335</v>
      </c>
      <c r="H1113" s="36" t="s">
        <v>15386</v>
      </c>
      <c r="I1113" s="36" t="s">
        <v>13075</v>
      </c>
      <c r="J1113" s="38"/>
      <c r="K1113" s="95"/>
      <c r="L1113" s="96"/>
    </row>
    <row r="1114" spans="1:12" x14ac:dyDescent="0.25">
      <c r="A1114" s="38">
        <v>42048</v>
      </c>
      <c r="B1114" s="125">
        <v>1139</v>
      </c>
      <c r="C1114" s="125" t="s">
        <v>12680</v>
      </c>
      <c r="D1114" s="36" t="s">
        <v>15418</v>
      </c>
      <c r="E1114" s="36" t="s">
        <v>15412</v>
      </c>
      <c r="F1114" s="112">
        <v>5407</v>
      </c>
      <c r="G1114" s="36" t="s">
        <v>15418</v>
      </c>
      <c r="H1114" s="36" t="s">
        <v>15420</v>
      </c>
      <c r="I1114" s="36" t="s">
        <v>13075</v>
      </c>
      <c r="J1114" s="38"/>
      <c r="K1114" s="95"/>
      <c r="L1114" s="96"/>
    </row>
    <row r="1115" spans="1:12" x14ac:dyDescent="0.25">
      <c r="A1115" s="38">
        <v>42048</v>
      </c>
      <c r="B1115" s="125">
        <v>1140</v>
      </c>
      <c r="C1115" s="125" t="s">
        <v>12680</v>
      </c>
      <c r="D1115" s="36" t="s">
        <v>15418</v>
      </c>
      <c r="E1115" s="36" t="s">
        <v>15412</v>
      </c>
      <c r="F1115" s="112">
        <v>5407</v>
      </c>
      <c r="G1115" s="36" t="s">
        <v>15418</v>
      </c>
      <c r="H1115" s="36" t="s">
        <v>15419</v>
      </c>
      <c r="I1115" s="36" t="s">
        <v>13075</v>
      </c>
      <c r="J1115" s="38"/>
      <c r="K1115" s="95"/>
      <c r="L1115" s="96"/>
    </row>
    <row r="1116" spans="1:12" x14ac:dyDescent="0.25">
      <c r="A1116" s="38">
        <v>42051</v>
      </c>
      <c r="B1116" s="125">
        <v>1141</v>
      </c>
      <c r="C1116" s="125" t="s">
        <v>10791</v>
      </c>
      <c r="D1116" s="36" t="s">
        <v>15426</v>
      </c>
      <c r="E1116" s="36" t="s">
        <v>15185</v>
      </c>
      <c r="F1116" s="112">
        <v>5445</v>
      </c>
      <c r="G1116" s="36" t="s">
        <v>15426</v>
      </c>
      <c r="H1116" s="36" t="s">
        <v>15427</v>
      </c>
      <c r="I1116" s="36" t="s">
        <v>13075</v>
      </c>
      <c r="J1116" s="38"/>
      <c r="K1116" s="95"/>
      <c r="L1116" s="96"/>
    </row>
    <row r="1117" spans="1:12" x14ac:dyDescent="0.25">
      <c r="A1117" s="38">
        <v>42052</v>
      </c>
      <c r="B1117" s="125">
        <v>1142</v>
      </c>
      <c r="C1117" s="125" t="s">
        <v>10791</v>
      </c>
      <c r="D1117" s="36" t="s">
        <v>15334</v>
      </c>
      <c r="E1117" s="36" t="s">
        <v>14367</v>
      </c>
      <c r="F1117" s="112">
        <v>5420</v>
      </c>
      <c r="G1117" s="36" t="s">
        <v>15335</v>
      </c>
      <c r="H1117" s="36" t="s">
        <v>15386</v>
      </c>
      <c r="I1117" s="36" t="s">
        <v>13075</v>
      </c>
      <c r="J1117" s="36"/>
      <c r="K1117" s="95"/>
      <c r="L1117" s="96"/>
    </row>
    <row r="1118" spans="1:12" x14ac:dyDescent="0.25">
      <c r="A1118" s="38">
        <v>42052</v>
      </c>
      <c r="B1118" s="125">
        <v>1143</v>
      </c>
      <c r="C1118" s="125" t="s">
        <v>12680</v>
      </c>
      <c r="D1118" s="36" t="s">
        <v>13670</v>
      </c>
      <c r="E1118" s="36" t="s">
        <v>14088</v>
      </c>
      <c r="F1118" s="112">
        <v>5339</v>
      </c>
      <c r="G1118" s="36" t="s">
        <v>13670</v>
      </c>
      <c r="H1118" s="395" t="s">
        <v>15454</v>
      </c>
      <c r="I1118" s="36" t="s">
        <v>13075</v>
      </c>
      <c r="J1118" s="38"/>
      <c r="K1118" s="95"/>
      <c r="L1118" s="96"/>
    </row>
    <row r="1119" spans="1:12" x14ac:dyDescent="0.25">
      <c r="A1119" s="38">
        <v>42052</v>
      </c>
      <c r="B1119" s="125">
        <v>1144</v>
      </c>
      <c r="C1119" s="125" t="s">
        <v>12680</v>
      </c>
      <c r="D1119" s="36" t="s">
        <v>13670</v>
      </c>
      <c r="E1119" s="36" t="s">
        <v>14088</v>
      </c>
      <c r="F1119" s="112">
        <v>5339</v>
      </c>
      <c r="G1119" s="36" t="s">
        <v>13670</v>
      </c>
      <c r="H1119" s="36" t="s">
        <v>14799</v>
      </c>
      <c r="I1119" s="36" t="s">
        <v>13075</v>
      </c>
      <c r="J1119" s="38"/>
      <c r="K1119" s="95"/>
      <c r="L1119" s="96"/>
    </row>
    <row r="1120" spans="1:12" x14ac:dyDescent="0.25">
      <c r="A1120" s="38">
        <v>42060</v>
      </c>
      <c r="B1120" s="125">
        <v>1145</v>
      </c>
      <c r="C1120" s="125" t="s">
        <v>12680</v>
      </c>
      <c r="D1120" s="36" t="s">
        <v>15485</v>
      </c>
      <c r="E1120" s="36" t="s">
        <v>15412</v>
      </c>
      <c r="F1120" s="112">
        <v>5407</v>
      </c>
      <c r="G1120" s="36" t="s">
        <v>15486</v>
      </c>
      <c r="H1120" s="36" t="s">
        <v>15487</v>
      </c>
      <c r="I1120" s="36" t="s">
        <v>15488</v>
      </c>
      <c r="J1120" s="38"/>
      <c r="K1120" s="95"/>
      <c r="L1120" s="96"/>
    </row>
    <row r="1121" spans="1:12" x14ac:dyDescent="0.25">
      <c r="A1121" s="38">
        <v>42060</v>
      </c>
      <c r="B1121" s="125">
        <v>1146</v>
      </c>
      <c r="C1121" s="125" t="s">
        <v>10791</v>
      </c>
      <c r="D1121" s="36" t="s">
        <v>15493</v>
      </c>
      <c r="E1121" s="36" t="s">
        <v>15185</v>
      </c>
      <c r="F1121" s="112">
        <v>5445</v>
      </c>
      <c r="G1121" s="36" t="s">
        <v>15492</v>
      </c>
      <c r="H1121" s="36" t="s">
        <v>15427</v>
      </c>
      <c r="I1121" s="36" t="s">
        <v>13075</v>
      </c>
      <c r="J1121" s="38"/>
      <c r="K1121" s="95"/>
      <c r="L1121" s="96"/>
    </row>
    <row r="1122" spans="1:12" x14ac:dyDescent="0.25">
      <c r="A1122" s="38">
        <v>42060</v>
      </c>
      <c r="B1122" s="125">
        <v>1147</v>
      </c>
      <c r="C1122" s="125" t="s">
        <v>10791</v>
      </c>
      <c r="D1122" s="36" t="s">
        <v>15496</v>
      </c>
      <c r="E1122" s="36" t="s">
        <v>15185</v>
      </c>
      <c r="F1122" s="112">
        <v>5445</v>
      </c>
      <c r="G1122" s="36" t="s">
        <v>15495</v>
      </c>
      <c r="H1122" s="36" t="s">
        <v>15494</v>
      </c>
      <c r="I1122" s="36" t="s">
        <v>13075</v>
      </c>
      <c r="J1122" s="38"/>
      <c r="K1122" s="95"/>
      <c r="L1122" s="96"/>
    </row>
    <row r="1123" spans="1:12" x14ac:dyDescent="0.25">
      <c r="A1123" s="38">
        <v>42060</v>
      </c>
      <c r="B1123" s="125">
        <v>1148</v>
      </c>
      <c r="C1123" s="125" t="s">
        <v>10791</v>
      </c>
      <c r="D1123" s="36" t="s">
        <v>15497</v>
      </c>
      <c r="E1123" s="36" t="s">
        <v>15185</v>
      </c>
      <c r="F1123" s="112">
        <v>5445</v>
      </c>
      <c r="G1123" s="36" t="s">
        <v>15497</v>
      </c>
      <c r="H1123" s="36" t="s">
        <v>15215</v>
      </c>
      <c r="I1123" s="36" t="s">
        <v>13075</v>
      </c>
      <c r="J1123" s="38"/>
      <c r="K1123" s="95"/>
      <c r="L1123" s="96"/>
    </row>
    <row r="1124" spans="1:12" x14ac:dyDescent="0.25">
      <c r="A1124" s="38">
        <v>42060</v>
      </c>
      <c r="B1124" s="125">
        <v>1149</v>
      </c>
      <c r="C1124" s="125" t="s">
        <v>12680</v>
      </c>
      <c r="D1124" s="36" t="s">
        <v>2200</v>
      </c>
      <c r="E1124" s="36" t="s">
        <v>15185</v>
      </c>
      <c r="F1124" s="112">
        <v>5445</v>
      </c>
      <c r="G1124" s="36" t="s">
        <v>4687</v>
      </c>
      <c r="H1124" s="36" t="s">
        <v>15498</v>
      </c>
      <c r="I1124" s="36" t="s">
        <v>13075</v>
      </c>
      <c r="J1124" s="38"/>
      <c r="K1124" s="95"/>
      <c r="L1124" s="96"/>
    </row>
    <row r="1125" spans="1:12" x14ac:dyDescent="0.25">
      <c r="A1125" s="38">
        <v>42061</v>
      </c>
      <c r="B1125" s="125">
        <v>1150</v>
      </c>
      <c r="C1125" s="125" t="s">
        <v>14908</v>
      </c>
      <c r="D1125" s="36" t="s">
        <v>2200</v>
      </c>
      <c r="E1125" s="36" t="s">
        <v>13506</v>
      </c>
      <c r="F1125" s="112" t="s">
        <v>14361</v>
      </c>
      <c r="G1125" s="36">
        <v>11.1</v>
      </c>
      <c r="H1125" s="36" t="s">
        <v>14362</v>
      </c>
      <c r="I1125" s="36" t="s">
        <v>3668</v>
      </c>
      <c r="J1125" s="38"/>
      <c r="K1125" s="95"/>
      <c r="L1125" s="96"/>
    </row>
    <row r="1126" spans="1:12" x14ac:dyDescent="0.25">
      <c r="A1126" s="38">
        <v>42068</v>
      </c>
      <c r="B1126" s="125">
        <v>1151</v>
      </c>
      <c r="C1126" s="125" t="s">
        <v>10791</v>
      </c>
      <c r="D1126" s="36" t="s">
        <v>15546</v>
      </c>
      <c r="E1126" s="36" t="s">
        <v>15544</v>
      </c>
      <c r="F1126" s="112">
        <v>5454</v>
      </c>
      <c r="G1126" s="36" t="s">
        <v>15545</v>
      </c>
      <c r="H1126" s="36" t="s">
        <v>15547</v>
      </c>
      <c r="I1126" s="36" t="s">
        <v>13075</v>
      </c>
      <c r="J1126" s="38"/>
      <c r="K1126" s="95"/>
      <c r="L1126" s="96"/>
    </row>
    <row r="1127" spans="1:12" x14ac:dyDescent="0.25">
      <c r="A1127" s="38">
        <v>42072</v>
      </c>
      <c r="B1127" s="125">
        <v>1152</v>
      </c>
      <c r="C1127" s="125" t="s">
        <v>10791</v>
      </c>
      <c r="D1127" s="36" t="s">
        <v>15555</v>
      </c>
      <c r="E1127" s="36" t="s">
        <v>15551</v>
      </c>
      <c r="F1127" s="112" t="s">
        <v>15554</v>
      </c>
      <c r="G1127" s="36" t="s">
        <v>15555</v>
      </c>
      <c r="H1127" s="36" t="s">
        <v>15556</v>
      </c>
      <c r="I1127" s="36" t="s">
        <v>13075</v>
      </c>
      <c r="J1127" s="38"/>
      <c r="K1127" s="95"/>
      <c r="L1127" s="96"/>
    </row>
    <row r="1128" spans="1:12" x14ac:dyDescent="0.25">
      <c r="A1128" s="38">
        <v>42072</v>
      </c>
      <c r="B1128" s="125">
        <v>1153</v>
      </c>
      <c r="C1128" s="125" t="s">
        <v>10791</v>
      </c>
      <c r="D1128" s="36" t="s">
        <v>15557</v>
      </c>
      <c r="E1128" s="36" t="s">
        <v>15558</v>
      </c>
      <c r="F1128" s="112">
        <v>5502</v>
      </c>
      <c r="G1128" s="36" t="s">
        <v>15557</v>
      </c>
      <c r="H1128" s="36" t="s">
        <v>15559</v>
      </c>
      <c r="I1128" s="36"/>
      <c r="J1128" s="38"/>
      <c r="K1128" s="95"/>
      <c r="L1128" s="96"/>
    </row>
    <row r="1129" spans="1:12" x14ac:dyDescent="0.25">
      <c r="A1129" s="38">
        <v>42072</v>
      </c>
      <c r="B1129" s="125">
        <v>1154</v>
      </c>
      <c r="C1129" s="125" t="s">
        <v>10791</v>
      </c>
      <c r="D1129" s="36" t="s">
        <v>15560</v>
      </c>
      <c r="E1129" s="36" t="s">
        <v>15561</v>
      </c>
      <c r="F1129" s="112">
        <v>5420</v>
      </c>
      <c r="G1129" s="36" t="s">
        <v>15562</v>
      </c>
      <c r="H1129" s="36" t="s">
        <v>15563</v>
      </c>
      <c r="I1129" s="36" t="s">
        <v>13075</v>
      </c>
      <c r="J1129" s="38"/>
      <c r="K1129" s="95"/>
      <c r="L1129" s="96"/>
    </row>
    <row r="1130" spans="1:12" x14ac:dyDescent="0.25">
      <c r="A1130" s="38">
        <v>42073</v>
      </c>
      <c r="B1130" s="125">
        <v>1155</v>
      </c>
      <c r="C1130" s="125" t="s">
        <v>10791</v>
      </c>
      <c r="D1130" s="36" t="s">
        <v>15564</v>
      </c>
      <c r="E1130" s="36" t="s">
        <v>15185</v>
      </c>
      <c r="F1130" s="112">
        <v>5445</v>
      </c>
      <c r="G1130" s="36" t="s">
        <v>8109</v>
      </c>
      <c r="H1130" s="36" t="s">
        <v>15427</v>
      </c>
      <c r="I1130" s="36" t="s">
        <v>13075</v>
      </c>
      <c r="J1130" s="38"/>
      <c r="K1130" s="95"/>
      <c r="L1130" s="96"/>
    </row>
    <row r="1131" spans="1:12" x14ac:dyDescent="0.25">
      <c r="A1131" s="38">
        <v>42073</v>
      </c>
      <c r="B1131" s="125">
        <v>1156</v>
      </c>
      <c r="C1131" s="125" t="s">
        <v>12193</v>
      </c>
      <c r="D1131" s="36" t="s">
        <v>15565</v>
      </c>
      <c r="E1131" s="36" t="s">
        <v>14088</v>
      </c>
      <c r="F1131" s="112">
        <v>5339</v>
      </c>
      <c r="G1131" s="36" t="s">
        <v>15566</v>
      </c>
      <c r="H1131" s="36" t="s">
        <v>10002</v>
      </c>
      <c r="I1131" s="36" t="s">
        <v>13075</v>
      </c>
      <c r="J1131" s="38"/>
      <c r="K1131" s="95"/>
      <c r="L1131" s="96"/>
    </row>
    <row r="1132" spans="1:12" x14ac:dyDescent="0.25">
      <c r="A1132" s="38">
        <v>42079</v>
      </c>
      <c r="B1132" s="125">
        <v>1157</v>
      </c>
      <c r="C1132" s="125" t="s">
        <v>12680</v>
      </c>
      <c r="D1132" s="36" t="s">
        <v>15624</v>
      </c>
      <c r="E1132" s="36" t="s">
        <v>15412</v>
      </c>
      <c r="F1132" s="112">
        <v>5407</v>
      </c>
      <c r="G1132" s="36" t="s">
        <v>15624</v>
      </c>
      <c r="H1132" s="36" t="s">
        <v>15419</v>
      </c>
      <c r="I1132" s="36" t="s">
        <v>13075</v>
      </c>
      <c r="J1132" s="38"/>
      <c r="K1132" s="95"/>
      <c r="L1132" s="96"/>
    </row>
    <row r="1133" spans="1:12" x14ac:dyDescent="0.25">
      <c r="A1133" s="38">
        <v>42081</v>
      </c>
      <c r="B1133" s="125">
        <v>1158</v>
      </c>
      <c r="C1133" s="125" t="s">
        <v>12680</v>
      </c>
      <c r="D1133" s="36" t="s">
        <v>13670</v>
      </c>
      <c r="E1133" s="36" t="s">
        <v>14088</v>
      </c>
      <c r="F1133" s="112">
        <v>5339</v>
      </c>
      <c r="G1133" s="36" t="s">
        <v>13670</v>
      </c>
      <c r="H1133" s="492" t="s">
        <v>15454</v>
      </c>
      <c r="I1133" s="36" t="s">
        <v>8739</v>
      </c>
      <c r="J1133" s="38"/>
      <c r="K1133" s="95"/>
      <c r="L1133" s="96"/>
    </row>
    <row r="1134" spans="1:12" x14ac:dyDescent="0.25">
      <c r="A1134" s="38">
        <v>42082</v>
      </c>
      <c r="B1134" s="125">
        <v>1159</v>
      </c>
      <c r="C1134" s="125" t="s">
        <v>10791</v>
      </c>
      <c r="D1134" s="36" t="s">
        <v>15641</v>
      </c>
      <c r="E1134" s="36" t="s">
        <v>15185</v>
      </c>
      <c r="F1134" s="112">
        <v>5445</v>
      </c>
      <c r="G1134" s="36" t="s">
        <v>11924</v>
      </c>
      <c r="H1134" s="36" t="s">
        <v>15427</v>
      </c>
      <c r="I1134" s="36" t="s">
        <v>13075</v>
      </c>
      <c r="J1134" s="38"/>
      <c r="K1134" s="95"/>
      <c r="L1134" s="96"/>
    </row>
    <row r="1135" spans="1:12" x14ac:dyDescent="0.25">
      <c r="A1135" s="38">
        <v>42082</v>
      </c>
      <c r="B1135" s="125">
        <v>1160</v>
      </c>
      <c r="E1135" s="36" t="s">
        <v>14258</v>
      </c>
      <c r="F1135" s="112">
        <v>5358</v>
      </c>
      <c r="G1135" s="36" t="s">
        <v>15642</v>
      </c>
      <c r="H1135" s="36" t="s">
        <v>15643</v>
      </c>
      <c r="I1135" s="36" t="s">
        <v>13075</v>
      </c>
      <c r="J1135" s="38"/>
      <c r="K1135" s="95"/>
      <c r="L1135" s="96"/>
    </row>
    <row r="1136" spans="1:12" x14ac:dyDescent="0.25">
      <c r="A1136" s="38">
        <v>42082</v>
      </c>
      <c r="B1136" s="125">
        <v>1161</v>
      </c>
      <c r="E1136" s="36" t="s">
        <v>14258</v>
      </c>
      <c r="F1136" s="112">
        <v>5358</v>
      </c>
      <c r="G1136" s="36" t="s">
        <v>15642</v>
      </c>
      <c r="H1136" s="36" t="s">
        <v>15644</v>
      </c>
      <c r="I1136" s="36" t="s">
        <v>13075</v>
      </c>
      <c r="J1136" s="38"/>
      <c r="K1136" s="95"/>
      <c r="L1136" s="96"/>
    </row>
    <row r="1137" spans="1:12" x14ac:dyDescent="0.25">
      <c r="A1137" s="38">
        <v>42083</v>
      </c>
      <c r="B1137" s="125">
        <v>1162</v>
      </c>
      <c r="C1137" s="125" t="s">
        <v>10791</v>
      </c>
      <c r="D1137" s="36" t="s">
        <v>9451</v>
      </c>
      <c r="E1137" s="36" t="s">
        <v>15075</v>
      </c>
      <c r="F1137" s="112">
        <v>5388</v>
      </c>
      <c r="G1137" s="36" t="s">
        <v>15645</v>
      </c>
      <c r="H1137" s="36" t="s">
        <v>15646</v>
      </c>
      <c r="I1137" s="36" t="s">
        <v>8739</v>
      </c>
      <c r="J1137" s="38"/>
      <c r="K1137" s="95"/>
      <c r="L1137" s="96"/>
    </row>
    <row r="1138" spans="1:12" x14ac:dyDescent="0.25">
      <c r="A1138" s="38">
        <v>42087</v>
      </c>
      <c r="B1138" s="125">
        <v>1163</v>
      </c>
      <c r="C1138" s="125" t="s">
        <v>12193</v>
      </c>
      <c r="D1138" s="36" t="s">
        <v>15651</v>
      </c>
      <c r="E1138" s="36" t="s">
        <v>15652</v>
      </c>
      <c r="F1138" s="112">
        <v>5526</v>
      </c>
      <c r="G1138" s="36" t="s">
        <v>15653</v>
      </c>
      <c r="H1138" s="36" t="s">
        <v>4618</v>
      </c>
      <c r="I1138" s="36" t="s">
        <v>8739</v>
      </c>
      <c r="J1138" s="38"/>
      <c r="K1138" s="95"/>
      <c r="L1138" s="96"/>
    </row>
    <row r="1139" spans="1:12" x14ac:dyDescent="0.25">
      <c r="A1139" s="38">
        <v>42087</v>
      </c>
      <c r="B1139" s="125">
        <v>1164</v>
      </c>
      <c r="C1139" s="125" t="s">
        <v>10791</v>
      </c>
      <c r="D1139" s="36" t="s">
        <v>5360</v>
      </c>
      <c r="E1139" s="36" t="s">
        <v>15659</v>
      </c>
      <c r="F1139" s="112">
        <v>5519</v>
      </c>
      <c r="G1139" s="36" t="s">
        <v>15660</v>
      </c>
      <c r="H1139" s="36" t="s">
        <v>15661</v>
      </c>
      <c r="I1139" s="36" t="s">
        <v>8739</v>
      </c>
      <c r="J1139" s="38"/>
      <c r="K1139" s="95"/>
      <c r="L1139" s="96"/>
    </row>
    <row r="1140" spans="1:12" x14ac:dyDescent="0.25">
      <c r="A1140" s="38">
        <v>42087</v>
      </c>
      <c r="B1140" s="125">
        <v>1165</v>
      </c>
      <c r="C1140" s="125" t="s">
        <v>12680</v>
      </c>
      <c r="D1140" s="36" t="s">
        <v>15664</v>
      </c>
      <c r="E1140" s="36" t="s">
        <v>15185</v>
      </c>
      <c r="F1140" s="112">
        <v>5445</v>
      </c>
      <c r="G1140" s="36" t="s">
        <v>15665</v>
      </c>
      <c r="H1140" s="36" t="s">
        <v>15499</v>
      </c>
      <c r="I1140" s="36" t="s">
        <v>8739</v>
      </c>
      <c r="J1140" s="38"/>
      <c r="K1140" s="95"/>
      <c r="L1140" s="96"/>
    </row>
    <row r="1141" spans="1:12" x14ac:dyDescent="0.25">
      <c r="A1141" s="38">
        <v>13575</v>
      </c>
      <c r="B1141" s="125">
        <v>1166</v>
      </c>
      <c r="C1141" s="125" t="s">
        <v>12193</v>
      </c>
      <c r="D1141" s="36" t="s">
        <v>208</v>
      </c>
      <c r="E1141" s="36" t="s">
        <v>15676</v>
      </c>
      <c r="F1141" s="112">
        <v>5403</v>
      </c>
      <c r="G1141" s="36" t="s">
        <v>208</v>
      </c>
      <c r="H1141" s="36" t="s">
        <v>10237</v>
      </c>
      <c r="I1141" s="36" t="s">
        <v>8739</v>
      </c>
      <c r="J1141" s="38"/>
      <c r="K1141" s="95"/>
      <c r="L1141" s="96"/>
    </row>
    <row r="1142" spans="1:12" x14ac:dyDescent="0.25">
      <c r="A1142" s="38">
        <v>42094</v>
      </c>
      <c r="B1142" s="125">
        <v>1167</v>
      </c>
      <c r="C1142" s="125" t="s">
        <v>12193</v>
      </c>
      <c r="D1142" s="36" t="s">
        <v>208</v>
      </c>
      <c r="E1142" s="36" t="s">
        <v>15694</v>
      </c>
      <c r="F1142" s="112">
        <v>5404</v>
      </c>
      <c r="G1142" s="36" t="s">
        <v>208</v>
      </c>
      <c r="H1142" s="36" t="s">
        <v>15730</v>
      </c>
      <c r="I1142" s="36" t="s">
        <v>8739</v>
      </c>
      <c r="J1142" s="38"/>
      <c r="K1142" s="95"/>
      <c r="L1142" s="96"/>
    </row>
    <row r="1143" spans="1:12" x14ac:dyDescent="0.25">
      <c r="A1143" s="38">
        <v>42097</v>
      </c>
      <c r="B1143" s="125">
        <v>1168</v>
      </c>
      <c r="C1143" s="125" t="s">
        <v>12680</v>
      </c>
      <c r="D1143" s="36" t="s">
        <v>15702</v>
      </c>
      <c r="E1143" s="36" t="s">
        <v>15412</v>
      </c>
      <c r="F1143" s="112">
        <v>5407</v>
      </c>
      <c r="G1143" s="36" t="s">
        <v>8109</v>
      </c>
      <c r="H1143" s="36" t="s">
        <v>15487</v>
      </c>
      <c r="I1143" s="36" t="s">
        <v>13075</v>
      </c>
      <c r="J1143" s="38"/>
      <c r="K1143" s="95"/>
      <c r="L1143" s="96"/>
    </row>
    <row r="1144" spans="1:12" x14ac:dyDescent="0.25">
      <c r="A1144" s="38">
        <v>42097</v>
      </c>
      <c r="B1144" s="125">
        <v>1169</v>
      </c>
      <c r="C1144" s="125" t="s">
        <v>12680</v>
      </c>
      <c r="E1144" s="36" t="s">
        <v>15412</v>
      </c>
      <c r="F1144" s="112">
        <v>5407</v>
      </c>
      <c r="G1144" s="36" t="s">
        <v>8109</v>
      </c>
      <c r="H1144" s="36" t="s">
        <v>15419</v>
      </c>
      <c r="I1144" s="36" t="s">
        <v>13075</v>
      </c>
      <c r="J1144" s="38"/>
      <c r="K1144" s="95"/>
      <c r="L1144" s="96"/>
    </row>
    <row r="1145" spans="1:12" x14ac:dyDescent="0.25">
      <c r="A1145" s="38">
        <v>42103</v>
      </c>
      <c r="B1145" s="125">
        <v>1170</v>
      </c>
      <c r="C1145" s="125" t="s">
        <v>12193</v>
      </c>
      <c r="D1145" s="36" t="s">
        <v>15729</v>
      </c>
      <c r="E1145" s="36" t="s">
        <v>15121</v>
      </c>
      <c r="F1145" s="112">
        <v>5403</v>
      </c>
      <c r="G1145" s="36" t="s">
        <v>15726</v>
      </c>
      <c r="H1145" s="36" t="s">
        <v>15730</v>
      </c>
      <c r="I1145" s="36" t="s">
        <v>13075</v>
      </c>
      <c r="J1145" s="38"/>
      <c r="K1145" s="95"/>
      <c r="L1145" s="96"/>
    </row>
    <row r="1146" spans="1:12" x14ac:dyDescent="0.25">
      <c r="A1146" s="38">
        <v>42103</v>
      </c>
      <c r="B1146" s="125">
        <v>1171</v>
      </c>
      <c r="C1146" s="125" t="s">
        <v>12680</v>
      </c>
      <c r="D1146" s="36" t="s">
        <v>15738</v>
      </c>
      <c r="E1146" s="36" t="s">
        <v>14258</v>
      </c>
      <c r="F1146" s="112">
        <v>5358</v>
      </c>
      <c r="H1146" s="36" t="s">
        <v>15644</v>
      </c>
      <c r="I1146" s="36" t="s">
        <v>8739</v>
      </c>
      <c r="J1146" s="38"/>
      <c r="K1146" s="95"/>
      <c r="L1146" s="96"/>
    </row>
    <row r="1147" spans="1:12" x14ac:dyDescent="0.25">
      <c r="A1147" s="38">
        <v>42107</v>
      </c>
      <c r="B1147" s="125">
        <v>1172</v>
      </c>
      <c r="C1147" s="125" t="s">
        <v>10791</v>
      </c>
      <c r="D1147" s="36" t="s">
        <v>15765</v>
      </c>
      <c r="E1147" s="36" t="s">
        <v>15558</v>
      </c>
      <c r="F1147" s="112">
        <v>5502</v>
      </c>
      <c r="H1147" s="36" t="s">
        <v>15772</v>
      </c>
      <c r="I1147" s="36" t="s">
        <v>13075</v>
      </c>
      <c r="J1147" s="38"/>
      <c r="K1147" s="95"/>
      <c r="L1147" s="96"/>
    </row>
    <row r="1148" spans="1:12" x14ac:dyDescent="0.25">
      <c r="A1148" s="38">
        <v>42108</v>
      </c>
      <c r="B1148" s="125">
        <v>1173</v>
      </c>
      <c r="C1148" s="125" t="s">
        <v>12680</v>
      </c>
      <c r="D1148" s="36" t="s">
        <v>15776</v>
      </c>
      <c r="E1148" s="36" t="s">
        <v>14088</v>
      </c>
      <c r="F1148" s="112">
        <v>5339</v>
      </c>
      <c r="G1148" s="36" t="s">
        <v>15775</v>
      </c>
      <c r="H1148" s="36" t="s">
        <v>15454</v>
      </c>
      <c r="I1148" s="36" t="s">
        <v>13075</v>
      </c>
      <c r="J1148" s="38"/>
      <c r="K1148" s="95"/>
      <c r="L1148" s="96"/>
    </row>
    <row r="1149" spans="1:12" x14ac:dyDescent="0.25">
      <c r="A1149" s="38">
        <v>42108</v>
      </c>
      <c r="B1149" s="125">
        <v>1174</v>
      </c>
      <c r="C1149" s="125" t="s">
        <v>12680</v>
      </c>
      <c r="D1149" s="36" t="s">
        <v>15777</v>
      </c>
      <c r="E1149" s="36" t="s">
        <v>14088</v>
      </c>
      <c r="F1149" s="112">
        <v>5339</v>
      </c>
      <c r="G1149" s="36" t="s">
        <v>15778</v>
      </c>
      <c r="H1149" s="36" t="s">
        <v>15779</v>
      </c>
      <c r="I1149" s="36" t="s">
        <v>13075</v>
      </c>
      <c r="J1149" s="38"/>
      <c r="K1149" s="95"/>
      <c r="L1149" s="96"/>
    </row>
    <row r="1150" spans="1:12" x14ac:dyDescent="0.25">
      <c r="A1150" s="38">
        <v>42111</v>
      </c>
      <c r="B1150" s="125">
        <v>1175</v>
      </c>
      <c r="C1150" s="125" t="s">
        <v>10791</v>
      </c>
      <c r="D1150" s="36" t="s">
        <v>15809</v>
      </c>
      <c r="E1150" s="36" t="s">
        <v>15808</v>
      </c>
      <c r="F1150" s="112">
        <v>5541</v>
      </c>
      <c r="G1150" s="36" t="s">
        <v>15809</v>
      </c>
      <c r="H1150" s="36" t="s">
        <v>5242</v>
      </c>
      <c r="I1150" s="36" t="s">
        <v>13075</v>
      </c>
      <c r="J1150" s="38"/>
      <c r="K1150" s="95"/>
      <c r="L1150" s="96"/>
    </row>
    <row r="1151" spans="1:12" x14ac:dyDescent="0.25">
      <c r="A1151" s="38">
        <v>42114</v>
      </c>
      <c r="B1151" s="125">
        <v>1176</v>
      </c>
      <c r="C1151" s="125" t="s">
        <v>12680</v>
      </c>
      <c r="D1151" s="36" t="s">
        <v>15811</v>
      </c>
      <c r="E1151" s="36" t="s">
        <v>15412</v>
      </c>
      <c r="F1151" s="112">
        <v>5407</v>
      </c>
      <c r="G1151" s="36" t="s">
        <v>15811</v>
      </c>
      <c r="H1151" s="36" t="s">
        <v>15927</v>
      </c>
      <c r="I1151" s="36" t="s">
        <v>13075</v>
      </c>
      <c r="J1151" s="38"/>
      <c r="K1151" s="95"/>
      <c r="L1151" s="96"/>
    </row>
    <row r="1152" spans="1:12" x14ac:dyDescent="0.25">
      <c r="A1152" s="38">
        <v>42114</v>
      </c>
      <c r="B1152" s="125">
        <v>1177</v>
      </c>
      <c r="C1152" s="125" t="s">
        <v>12193</v>
      </c>
      <c r="D1152" s="36" t="s">
        <v>15813</v>
      </c>
      <c r="E1152" s="36" t="s">
        <v>14088</v>
      </c>
      <c r="F1152" s="112">
        <v>5339</v>
      </c>
      <c r="G1152" s="36" t="s">
        <v>15812</v>
      </c>
      <c r="H1152" s="36" t="s">
        <v>10002</v>
      </c>
      <c r="I1152" s="36" t="s">
        <v>13075</v>
      </c>
      <c r="J1152" s="38"/>
      <c r="K1152" s="95"/>
      <c r="L1152" s="96"/>
    </row>
    <row r="1153" spans="1:12" x14ac:dyDescent="0.25">
      <c r="A1153" s="38">
        <v>42114</v>
      </c>
      <c r="B1153" s="125">
        <v>1178</v>
      </c>
      <c r="C1153" s="125" t="s">
        <v>10791</v>
      </c>
      <c r="D1153" s="36" t="s">
        <v>15824</v>
      </c>
      <c r="E1153" s="36" t="s">
        <v>15631</v>
      </c>
      <c r="F1153" s="112">
        <v>5404</v>
      </c>
      <c r="G1153" s="36" t="s">
        <v>15824</v>
      </c>
      <c r="H1153" s="36" t="s">
        <v>15823</v>
      </c>
      <c r="I1153" s="36" t="s">
        <v>13075</v>
      </c>
      <c r="J1153" s="38"/>
      <c r="K1153" s="95"/>
      <c r="L1153" s="96"/>
    </row>
    <row r="1154" spans="1:12" x14ac:dyDescent="0.25">
      <c r="A1154" s="38">
        <v>42115</v>
      </c>
      <c r="B1154" s="125">
        <v>1179</v>
      </c>
      <c r="C1154" s="125" t="s">
        <v>12680</v>
      </c>
      <c r="E1154" s="36" t="s">
        <v>15412</v>
      </c>
      <c r="F1154" s="112">
        <v>5407</v>
      </c>
      <c r="H1154" s="36" t="s">
        <v>15419</v>
      </c>
      <c r="I1154" s="36" t="s">
        <v>13075</v>
      </c>
      <c r="J1154" s="38"/>
      <c r="K1154" s="95"/>
      <c r="L1154" s="96"/>
    </row>
    <row r="1155" spans="1:12" x14ac:dyDescent="0.25">
      <c r="A1155" s="38">
        <v>42115</v>
      </c>
      <c r="B1155" s="125">
        <v>1180</v>
      </c>
      <c r="C1155" s="125" t="s">
        <v>12680</v>
      </c>
      <c r="E1155" s="36" t="s">
        <v>15412</v>
      </c>
      <c r="F1155" s="112">
        <v>5407</v>
      </c>
      <c r="H1155" s="36" t="s">
        <v>15487</v>
      </c>
      <c r="I1155" s="36" t="s">
        <v>13075</v>
      </c>
      <c r="J1155" s="38"/>
      <c r="K1155" s="95"/>
      <c r="L1155" s="96"/>
    </row>
    <row r="1156" spans="1:12" x14ac:dyDescent="0.25">
      <c r="A1156" s="38">
        <v>42117</v>
      </c>
      <c r="B1156" s="125">
        <v>1181</v>
      </c>
      <c r="C1156" s="125" t="s">
        <v>12680</v>
      </c>
      <c r="D1156" s="36" t="s">
        <v>15841</v>
      </c>
      <c r="E1156" s="36" t="s">
        <v>14415</v>
      </c>
      <c r="F1156" s="112">
        <v>5308</v>
      </c>
      <c r="G1156" s="36" t="s">
        <v>15842</v>
      </c>
      <c r="H1156" s="36" t="s">
        <v>15840</v>
      </c>
      <c r="I1156" s="36" t="s">
        <v>13075</v>
      </c>
      <c r="J1156" s="38"/>
      <c r="K1156" s="95"/>
      <c r="L1156" s="96"/>
    </row>
    <row r="1157" spans="1:12" x14ac:dyDescent="0.25">
      <c r="A1157" s="38">
        <v>42121</v>
      </c>
      <c r="B1157" s="125">
        <v>1182</v>
      </c>
      <c r="C1157" s="125" t="s">
        <v>10791</v>
      </c>
      <c r="D1157" s="36" t="s">
        <v>15865</v>
      </c>
      <c r="E1157" s="36" t="s">
        <v>15631</v>
      </c>
      <c r="F1157" s="112">
        <v>5404</v>
      </c>
      <c r="G1157" s="36" t="s">
        <v>15864</v>
      </c>
      <c r="H1157" s="36" t="s">
        <v>15823</v>
      </c>
      <c r="I1157" s="36" t="s">
        <v>13075</v>
      </c>
      <c r="J1157" s="38"/>
      <c r="K1157" s="95"/>
      <c r="L1157" s="96"/>
    </row>
    <row r="1158" spans="1:12" x14ac:dyDescent="0.25">
      <c r="A1158" s="38">
        <v>42121</v>
      </c>
      <c r="B1158" s="125">
        <v>1183</v>
      </c>
      <c r="C1158" s="125" t="s">
        <v>10791</v>
      </c>
      <c r="D1158" s="36" t="s">
        <v>14801</v>
      </c>
      <c r="E1158" s="36" t="s">
        <v>15748</v>
      </c>
      <c r="F1158" s="112" t="s">
        <v>15709</v>
      </c>
      <c r="G1158" s="36" t="s">
        <v>4687</v>
      </c>
      <c r="H1158" s="36" t="s">
        <v>15875</v>
      </c>
      <c r="I1158" s="36" t="s">
        <v>13075</v>
      </c>
      <c r="J1158" s="38"/>
      <c r="K1158" s="95"/>
      <c r="L1158" s="96"/>
    </row>
    <row r="1159" spans="1:12" x14ac:dyDescent="0.25">
      <c r="A1159" s="38">
        <v>42121</v>
      </c>
      <c r="B1159" s="125">
        <v>1184</v>
      </c>
      <c r="C1159" s="125" t="s">
        <v>12680</v>
      </c>
      <c r="E1159" s="36" t="s">
        <v>12305</v>
      </c>
      <c r="F1159" s="112">
        <v>5466</v>
      </c>
      <c r="H1159" s="36" t="s">
        <v>15878</v>
      </c>
      <c r="I1159" s="36" t="s">
        <v>13075</v>
      </c>
      <c r="J1159" s="38"/>
      <c r="K1159" s="95"/>
      <c r="L1159" s="96"/>
    </row>
    <row r="1160" spans="1:12" x14ac:dyDescent="0.25">
      <c r="A1160" s="38">
        <v>42123</v>
      </c>
      <c r="B1160" s="125">
        <v>1185</v>
      </c>
      <c r="C1160" s="125" t="s">
        <v>10791</v>
      </c>
      <c r="D1160" s="36" t="s">
        <v>15890</v>
      </c>
      <c r="E1160" s="36" t="s">
        <v>15891</v>
      </c>
      <c r="F1160" s="112">
        <v>5518</v>
      </c>
      <c r="H1160" s="36" t="s">
        <v>15892</v>
      </c>
      <c r="I1160" s="36" t="s">
        <v>13075</v>
      </c>
      <c r="J1160" s="38"/>
      <c r="K1160" s="95"/>
      <c r="L1160" s="96"/>
    </row>
    <row r="1161" spans="1:12" x14ac:dyDescent="0.25">
      <c r="A1161" s="38">
        <v>42124</v>
      </c>
      <c r="B1161" s="125">
        <v>1186</v>
      </c>
      <c r="C1161" s="125" t="s">
        <v>10791</v>
      </c>
      <c r="D1161" s="36" t="s">
        <v>15902</v>
      </c>
      <c r="E1161" s="36" t="s">
        <v>15620</v>
      </c>
      <c r="F1161" s="112" t="s">
        <v>15619</v>
      </c>
      <c r="H1161" s="36" t="s">
        <v>15903</v>
      </c>
      <c r="I1161" s="36" t="s">
        <v>13075</v>
      </c>
      <c r="J1161" s="38"/>
      <c r="K1161" s="95"/>
      <c r="L1161" s="96"/>
    </row>
    <row r="1162" spans="1:12" x14ac:dyDescent="0.25">
      <c r="A1162" s="38">
        <v>42124</v>
      </c>
      <c r="B1162" s="125">
        <v>1187</v>
      </c>
      <c r="C1162" s="125" t="s">
        <v>12193</v>
      </c>
      <c r="D1162" s="36" t="s">
        <v>15729</v>
      </c>
      <c r="E1162" s="36" t="s">
        <v>15121</v>
      </c>
      <c r="F1162" s="112">
        <v>5403</v>
      </c>
      <c r="G1162" s="36" t="s">
        <v>15726</v>
      </c>
      <c r="H1162" s="36" t="s">
        <v>15730</v>
      </c>
      <c r="I1162" s="36" t="s">
        <v>13075</v>
      </c>
      <c r="J1162" s="36"/>
      <c r="K1162" s="36"/>
      <c r="L1162" s="96"/>
    </row>
    <row r="1163" spans="1:12" x14ac:dyDescent="0.25">
      <c r="A1163" s="38">
        <v>42125</v>
      </c>
      <c r="B1163" s="125">
        <v>1188</v>
      </c>
      <c r="C1163" s="125" t="s">
        <v>12680</v>
      </c>
      <c r="D1163" s="36" t="s">
        <v>15916</v>
      </c>
      <c r="E1163" s="36" t="s">
        <v>14258</v>
      </c>
      <c r="F1163" s="112">
        <v>5358</v>
      </c>
      <c r="G1163" s="36" t="s">
        <v>15918</v>
      </c>
      <c r="H1163" s="36" t="s">
        <v>15644</v>
      </c>
      <c r="I1163" s="36" t="s">
        <v>13075</v>
      </c>
      <c r="J1163" s="38"/>
      <c r="K1163" s="95"/>
      <c r="L1163" s="96"/>
    </row>
    <row r="1164" spans="1:12" x14ac:dyDescent="0.25">
      <c r="A1164" s="38">
        <v>42125</v>
      </c>
      <c r="B1164" s="125">
        <v>1189</v>
      </c>
      <c r="C1164" s="125" t="s">
        <v>12680</v>
      </c>
      <c r="E1164" s="36" t="s">
        <v>15917</v>
      </c>
      <c r="F1164" s="112" t="s">
        <v>15869</v>
      </c>
      <c r="H1164" s="36"/>
      <c r="I1164" s="36" t="s">
        <v>13075</v>
      </c>
      <c r="J1164" s="38"/>
      <c r="K1164" s="95"/>
      <c r="L1164" s="96"/>
    </row>
    <row r="1165" spans="1:12" x14ac:dyDescent="0.25">
      <c r="A1165" s="38">
        <v>42128</v>
      </c>
      <c r="B1165" s="125">
        <v>1190</v>
      </c>
      <c r="C1165" s="125" t="s">
        <v>12680</v>
      </c>
      <c r="D1165" s="36" t="s">
        <v>15928</v>
      </c>
      <c r="E1165" s="36" t="s">
        <v>15412</v>
      </c>
      <c r="F1165" s="112">
        <v>5407</v>
      </c>
      <c r="G1165" s="36" t="s">
        <v>15929</v>
      </c>
      <c r="H1165" s="36" t="s">
        <v>15927</v>
      </c>
      <c r="I1165" s="36" t="s">
        <v>13075</v>
      </c>
      <c r="J1165" s="38"/>
      <c r="K1165" s="95"/>
      <c r="L1165" s="96"/>
    </row>
    <row r="1166" spans="1:12" x14ac:dyDescent="0.25">
      <c r="A1166" s="38">
        <v>42128</v>
      </c>
      <c r="B1166" s="125">
        <v>1191</v>
      </c>
      <c r="C1166" s="125" t="s">
        <v>10791</v>
      </c>
      <c r="D1166" s="36" t="s">
        <v>15934</v>
      </c>
      <c r="E1166" s="36" t="s">
        <v>15932</v>
      </c>
      <c r="F1166" s="112">
        <v>5444</v>
      </c>
      <c r="G1166" s="36" t="s">
        <v>6554</v>
      </c>
      <c r="H1166" s="36" t="s">
        <v>15933</v>
      </c>
      <c r="I1166" s="36" t="s">
        <v>13075</v>
      </c>
      <c r="J1166" s="38"/>
      <c r="K1166" s="95"/>
      <c r="L1166" s="96"/>
    </row>
    <row r="1167" spans="1:12" x14ac:dyDescent="0.25">
      <c r="A1167" s="38">
        <v>42128</v>
      </c>
      <c r="B1167" s="125">
        <v>1192</v>
      </c>
      <c r="C1167" s="125" t="s">
        <v>10791</v>
      </c>
      <c r="D1167" s="36" t="s">
        <v>15935</v>
      </c>
      <c r="E1167" s="36" t="s">
        <v>15185</v>
      </c>
      <c r="F1167" s="112">
        <v>5445</v>
      </c>
      <c r="G1167" s="36" t="s">
        <v>10835</v>
      </c>
      <c r="H1167" s="36" t="s">
        <v>15427</v>
      </c>
      <c r="I1167" s="36" t="s">
        <v>13075</v>
      </c>
      <c r="J1167" s="38"/>
      <c r="K1167" s="95"/>
      <c r="L1167" s="96"/>
    </row>
    <row r="1168" spans="1:12" x14ac:dyDescent="0.25">
      <c r="A1168" s="38">
        <v>42130</v>
      </c>
      <c r="B1168" s="125">
        <v>1193</v>
      </c>
      <c r="C1168" s="125" t="s">
        <v>10791</v>
      </c>
      <c r="D1168" s="36" t="s">
        <v>15945</v>
      </c>
      <c r="E1168" s="36" t="s">
        <v>15208</v>
      </c>
      <c r="F1168" s="112">
        <v>5442</v>
      </c>
      <c r="H1168" s="36" t="s">
        <v>15946</v>
      </c>
      <c r="I1168" s="36" t="s">
        <v>13075</v>
      </c>
      <c r="J1168" s="38"/>
      <c r="K1168" s="95"/>
      <c r="L1168" s="96"/>
    </row>
    <row r="1169" spans="1:12" x14ac:dyDescent="0.25">
      <c r="A1169" s="38">
        <v>42130</v>
      </c>
      <c r="B1169" s="125">
        <v>1194</v>
      </c>
      <c r="C1169" s="125" t="s">
        <v>12680</v>
      </c>
      <c r="E1169" s="36" t="s">
        <v>14258</v>
      </c>
      <c r="F1169" s="112">
        <v>5358</v>
      </c>
      <c r="H1169" s="36" t="s">
        <v>15947</v>
      </c>
      <c r="I1169" s="36" t="s">
        <v>13075</v>
      </c>
      <c r="J1169" s="38"/>
      <c r="K1169" s="95"/>
      <c r="L1169" s="96"/>
    </row>
    <row r="1170" spans="1:12" x14ac:dyDescent="0.25">
      <c r="A1170" s="38">
        <v>42130</v>
      </c>
      <c r="B1170" s="125">
        <v>1195</v>
      </c>
      <c r="C1170" s="125" t="s">
        <v>12680</v>
      </c>
      <c r="E1170" s="36" t="s">
        <v>14258</v>
      </c>
      <c r="F1170" s="112">
        <v>5358</v>
      </c>
      <c r="H1170" s="36" t="s">
        <v>15644</v>
      </c>
      <c r="I1170" s="36" t="s">
        <v>13075</v>
      </c>
      <c r="J1170" s="38"/>
      <c r="K1170" s="95"/>
      <c r="L1170" s="96"/>
    </row>
    <row r="1171" spans="1:12" x14ac:dyDescent="0.25">
      <c r="A1171" s="38">
        <v>42130</v>
      </c>
      <c r="B1171" s="125">
        <v>1196</v>
      </c>
      <c r="C1171" s="125" t="s">
        <v>12680</v>
      </c>
      <c r="E1171" s="36" t="s">
        <v>14258</v>
      </c>
      <c r="F1171" s="112">
        <v>5358</v>
      </c>
      <c r="H1171" s="36" t="s">
        <v>15950</v>
      </c>
      <c r="I1171" s="36" t="s">
        <v>13075</v>
      </c>
      <c r="J1171" s="38"/>
      <c r="K1171" s="95"/>
      <c r="L1171" s="96"/>
    </row>
    <row r="1172" spans="1:12" x14ac:dyDescent="0.25">
      <c r="A1172" s="38">
        <v>42135</v>
      </c>
      <c r="B1172" s="125">
        <v>1197</v>
      </c>
      <c r="C1172" s="125" t="s">
        <v>12680</v>
      </c>
      <c r="D1172" s="36" t="s">
        <v>15974</v>
      </c>
      <c r="E1172" s="36" t="s">
        <v>11059</v>
      </c>
      <c r="F1172" s="112" t="s">
        <v>15790</v>
      </c>
      <c r="G1172" s="36" t="s">
        <v>15975</v>
      </c>
      <c r="H1172" s="36" t="s">
        <v>11106</v>
      </c>
      <c r="I1172" s="36" t="s">
        <v>13075</v>
      </c>
      <c r="J1172" s="38"/>
      <c r="K1172" s="95"/>
      <c r="L1172" s="96"/>
    </row>
    <row r="1173" spans="1:12" x14ac:dyDescent="0.25">
      <c r="B1173" s="125">
        <v>1198</v>
      </c>
      <c r="H1173" s="36"/>
      <c r="I1173" s="36"/>
      <c r="J1173" s="38"/>
      <c r="K1173" s="95"/>
      <c r="L1173" s="96"/>
    </row>
    <row r="1174" spans="1:12" x14ac:dyDescent="0.25">
      <c r="B1174" s="125">
        <v>1199</v>
      </c>
      <c r="H1174" s="36"/>
      <c r="I1174" s="36"/>
      <c r="J1174" s="38"/>
      <c r="K1174" s="95"/>
      <c r="L1174" s="96"/>
    </row>
    <row r="1175" spans="1:12" x14ac:dyDescent="0.25">
      <c r="B1175" s="125">
        <v>1200</v>
      </c>
      <c r="H1175" s="36"/>
      <c r="I1175" s="36"/>
      <c r="J1175" s="38"/>
      <c r="K1175" s="95"/>
      <c r="L1175" s="96"/>
    </row>
    <row r="1176" spans="1:12" x14ac:dyDescent="0.25">
      <c r="B1176" s="125">
        <v>1201</v>
      </c>
      <c r="H1176" s="36"/>
      <c r="I1176" s="36"/>
      <c r="J1176" s="38"/>
      <c r="K1176" s="95"/>
      <c r="L1176" s="96"/>
    </row>
    <row r="1177" spans="1:12" x14ac:dyDescent="0.25">
      <c r="B1177" s="125">
        <v>1202</v>
      </c>
      <c r="H1177" s="36"/>
      <c r="I1177" s="36"/>
      <c r="J1177" s="38"/>
      <c r="K1177" s="95"/>
      <c r="L1177" s="96"/>
    </row>
    <row r="1178" spans="1:12" x14ac:dyDescent="0.25">
      <c r="B1178" s="125">
        <v>1203</v>
      </c>
      <c r="H1178" s="36"/>
      <c r="I1178" s="36"/>
      <c r="J1178" s="38"/>
      <c r="K1178" s="95"/>
      <c r="L1178" s="96"/>
    </row>
    <row r="1179" spans="1:12" x14ac:dyDescent="0.25">
      <c r="B1179" s="125">
        <v>1204</v>
      </c>
      <c r="H1179" s="36"/>
      <c r="I1179" s="36"/>
      <c r="J1179" s="38"/>
      <c r="K1179" s="95"/>
      <c r="L1179" s="96"/>
    </row>
    <row r="1180" spans="1:12" x14ac:dyDescent="0.25">
      <c r="B1180" s="125">
        <v>1205</v>
      </c>
      <c r="H1180" s="36"/>
      <c r="I1180" s="36"/>
      <c r="J1180" s="38"/>
      <c r="K1180" s="95"/>
      <c r="L1180" s="96"/>
    </row>
    <row r="1181" spans="1:12" x14ac:dyDescent="0.25">
      <c r="H1181" s="36"/>
      <c r="I1181" s="36"/>
      <c r="J1181" s="38"/>
      <c r="K1181" s="95"/>
      <c r="L1181" s="96"/>
    </row>
    <row r="1182" spans="1:12" x14ac:dyDescent="0.25">
      <c r="H1182" s="36"/>
      <c r="I1182" s="36"/>
      <c r="J1182" s="38"/>
      <c r="K1182" s="95"/>
      <c r="L1182" s="96"/>
    </row>
    <row r="1183" spans="1:12" x14ac:dyDescent="0.25">
      <c r="H1183" s="36"/>
      <c r="I1183" s="36"/>
      <c r="J1183" s="38"/>
      <c r="K1183" s="95"/>
      <c r="L1183" s="96"/>
    </row>
    <row r="1184" spans="1:12" x14ac:dyDescent="0.25">
      <c r="H1184" s="36"/>
      <c r="I1184" s="36"/>
      <c r="J1184" s="38"/>
      <c r="K1184" s="95"/>
      <c r="L1184" s="96"/>
    </row>
    <row r="1185" spans="8:12" x14ac:dyDescent="0.25">
      <c r="H1185" s="36"/>
      <c r="I1185" s="36"/>
      <c r="J1185" s="38"/>
      <c r="K1185" s="95"/>
      <c r="L1185" s="96"/>
    </row>
    <row r="1186" spans="8:12" x14ac:dyDescent="0.25">
      <c r="H1186" s="36"/>
      <c r="I1186" s="36"/>
      <c r="J1186" s="38"/>
      <c r="K1186" s="95"/>
      <c r="L1186" s="96"/>
    </row>
    <row r="1187" spans="8:12" x14ac:dyDescent="0.25">
      <c r="H1187" s="36"/>
      <c r="I1187" s="36"/>
      <c r="J1187" s="38"/>
      <c r="K1187" s="95"/>
      <c r="L1187" s="96"/>
    </row>
    <row r="1188" spans="8:12" x14ac:dyDescent="0.25">
      <c r="H1188" s="36"/>
      <c r="I1188" s="36"/>
      <c r="J1188" s="38"/>
      <c r="K1188" s="95"/>
      <c r="L1188" s="96"/>
    </row>
    <row r="1189" spans="8:12" x14ac:dyDescent="0.25">
      <c r="H1189" s="36"/>
      <c r="I1189" s="36"/>
      <c r="J1189" s="38"/>
      <c r="K1189" s="95"/>
      <c r="L1189" s="96"/>
    </row>
    <row r="1190" spans="8:12" x14ac:dyDescent="0.25">
      <c r="H1190" s="36"/>
      <c r="I1190" s="36"/>
      <c r="J1190" s="38"/>
      <c r="K1190" s="95"/>
      <c r="L1190" s="96"/>
    </row>
    <row r="1191" spans="8:12" x14ac:dyDescent="0.25">
      <c r="H1191" s="36"/>
      <c r="I1191" s="36"/>
      <c r="J1191" s="38"/>
      <c r="K1191" s="95"/>
      <c r="L1191" s="96"/>
    </row>
    <row r="1192" spans="8:12" x14ac:dyDescent="0.25">
      <c r="H1192" s="36"/>
      <c r="I1192" s="36"/>
      <c r="J1192" s="38"/>
      <c r="K1192" s="95"/>
      <c r="L1192" s="96"/>
    </row>
    <row r="1193" spans="8:12" x14ac:dyDescent="0.25">
      <c r="H1193" s="36"/>
      <c r="I1193" s="36"/>
      <c r="J1193" s="38"/>
      <c r="K1193" s="95"/>
      <c r="L1193" s="96"/>
    </row>
    <row r="1194" spans="8:12" x14ac:dyDescent="0.25">
      <c r="H1194" s="36"/>
      <c r="I1194" s="36"/>
      <c r="J1194" s="38"/>
      <c r="K1194" s="95"/>
      <c r="L1194" s="96"/>
    </row>
    <row r="1195" spans="8:12" x14ac:dyDescent="0.25">
      <c r="H1195" s="36"/>
      <c r="I1195" s="36"/>
      <c r="J1195" s="38"/>
      <c r="K1195" s="95"/>
      <c r="L1195" s="96"/>
    </row>
    <row r="1196" spans="8:12" x14ac:dyDescent="0.25">
      <c r="H1196" s="36"/>
      <c r="I1196" s="36"/>
      <c r="J1196" s="38"/>
      <c r="K1196" s="95"/>
      <c r="L1196" s="96"/>
    </row>
    <row r="1197" spans="8:12" x14ac:dyDescent="0.25">
      <c r="H1197" s="36"/>
      <c r="I1197" s="36"/>
      <c r="J1197" s="38"/>
      <c r="K1197" s="95"/>
      <c r="L1197" s="96"/>
    </row>
    <row r="1198" spans="8:12" x14ac:dyDescent="0.25">
      <c r="H1198" s="36"/>
      <c r="I1198" s="36"/>
      <c r="J1198" s="38"/>
      <c r="K1198" s="95"/>
      <c r="L1198" s="96"/>
    </row>
    <row r="1199" spans="8:12" x14ac:dyDescent="0.25">
      <c r="H1199" s="36"/>
      <c r="I1199" s="36"/>
      <c r="J1199" s="38"/>
      <c r="K1199" s="95"/>
      <c r="L1199" s="96"/>
    </row>
    <row r="1200" spans="8:12" x14ac:dyDescent="0.25">
      <c r="H1200" s="36"/>
      <c r="I1200" s="36"/>
      <c r="J1200" s="38"/>
      <c r="K1200" s="95"/>
      <c r="L1200" s="96"/>
    </row>
    <row r="1201" spans="8:12" x14ac:dyDescent="0.25">
      <c r="H1201" s="36"/>
      <c r="I1201" s="36"/>
      <c r="J1201" s="38"/>
      <c r="K1201" s="95"/>
      <c r="L1201" s="96"/>
    </row>
    <row r="1202" spans="8:12" x14ac:dyDescent="0.25">
      <c r="H1202" s="36"/>
      <c r="I1202" s="36"/>
      <c r="J1202" s="38"/>
      <c r="K1202" s="95"/>
      <c r="L1202" s="96"/>
    </row>
    <row r="1203" spans="8:12" x14ac:dyDescent="0.25">
      <c r="H1203" s="36"/>
      <c r="I1203" s="36"/>
      <c r="J1203" s="38"/>
      <c r="K1203" s="95"/>
      <c r="L1203" s="96"/>
    </row>
    <row r="1204" spans="8:12" x14ac:dyDescent="0.25">
      <c r="H1204" s="36"/>
      <c r="I1204" s="36"/>
      <c r="J1204" s="38"/>
      <c r="K1204" s="95"/>
      <c r="L1204" s="96"/>
    </row>
    <row r="1205" spans="8:12" x14ac:dyDescent="0.25">
      <c r="H1205" s="36"/>
      <c r="I1205" s="36"/>
      <c r="J1205" s="38"/>
      <c r="K1205" s="95"/>
      <c r="L1205" s="96"/>
    </row>
    <row r="1206" spans="8:12" x14ac:dyDescent="0.25">
      <c r="H1206" s="36"/>
      <c r="I1206" s="36"/>
      <c r="J1206" s="38"/>
      <c r="K1206" s="95"/>
      <c r="L1206" s="96"/>
    </row>
    <row r="1207" spans="8:12" x14ac:dyDescent="0.25">
      <c r="H1207" s="36"/>
      <c r="I1207" s="36"/>
      <c r="J1207" s="38"/>
      <c r="K1207" s="95"/>
      <c r="L1207" s="96"/>
    </row>
    <row r="1208" spans="8:12" x14ac:dyDescent="0.25">
      <c r="H1208" s="36"/>
      <c r="I1208" s="36"/>
      <c r="J1208" s="38"/>
      <c r="K1208" s="95"/>
      <c r="L1208" s="96"/>
    </row>
    <row r="1209" spans="8:12" x14ac:dyDescent="0.25">
      <c r="H1209" s="36"/>
      <c r="I1209" s="36"/>
      <c r="J1209" s="38"/>
      <c r="K1209" s="95"/>
      <c r="L1209" s="96"/>
    </row>
    <row r="1210" spans="8:12" x14ac:dyDescent="0.25">
      <c r="H1210" s="36"/>
      <c r="I1210" s="36"/>
      <c r="J1210" s="38"/>
      <c r="K1210" s="95"/>
      <c r="L1210" s="96"/>
    </row>
    <row r="1211" spans="8:12" x14ac:dyDescent="0.25">
      <c r="H1211" s="36"/>
      <c r="I1211" s="36"/>
      <c r="J1211" s="38"/>
      <c r="K1211" s="95"/>
      <c r="L1211" s="96"/>
    </row>
    <row r="1212" spans="8:12" x14ac:dyDescent="0.25">
      <c r="H1212" s="36"/>
      <c r="I1212" s="36"/>
      <c r="J1212" s="38"/>
      <c r="K1212" s="95"/>
      <c r="L1212" s="96"/>
    </row>
    <row r="1213" spans="8:12" x14ac:dyDescent="0.25">
      <c r="H1213" s="36"/>
      <c r="I1213" s="36"/>
      <c r="J1213" s="38"/>
      <c r="K1213" s="95"/>
      <c r="L1213" s="96"/>
    </row>
    <row r="1214" spans="8:12" x14ac:dyDescent="0.25">
      <c r="H1214" s="36"/>
      <c r="I1214" s="36"/>
      <c r="J1214" s="38"/>
      <c r="K1214" s="95"/>
      <c r="L1214" s="96"/>
    </row>
    <row r="1215" spans="8:12" x14ac:dyDescent="0.25">
      <c r="H1215" s="36"/>
      <c r="I1215" s="36"/>
      <c r="J1215" s="38"/>
      <c r="K1215" s="95"/>
      <c r="L1215" s="96"/>
    </row>
    <row r="1216" spans="8:12" x14ac:dyDescent="0.25">
      <c r="H1216" s="36"/>
      <c r="I1216" s="36"/>
      <c r="J1216" s="38"/>
      <c r="K1216" s="95"/>
      <c r="L1216" s="96"/>
    </row>
    <row r="1217" spans="8:12" x14ac:dyDescent="0.25">
      <c r="H1217" s="36"/>
      <c r="I1217" s="36"/>
      <c r="J1217" s="38"/>
      <c r="K1217" s="95"/>
      <c r="L1217" s="96"/>
    </row>
    <row r="1218" spans="8:12" x14ac:dyDescent="0.25">
      <c r="H1218" s="36"/>
      <c r="I1218" s="36"/>
      <c r="J1218" s="38"/>
      <c r="K1218" s="95"/>
      <c r="L1218" s="96"/>
    </row>
    <row r="1219" spans="8:12" x14ac:dyDescent="0.25">
      <c r="H1219" s="36"/>
      <c r="I1219" s="36"/>
      <c r="J1219" s="38"/>
      <c r="K1219" s="95"/>
      <c r="L1219" s="96"/>
    </row>
    <row r="1220" spans="8:12" x14ac:dyDescent="0.25">
      <c r="H1220" s="36"/>
      <c r="I1220" s="36"/>
      <c r="J1220" s="38"/>
      <c r="K1220" s="95"/>
      <c r="L1220" s="96"/>
    </row>
    <row r="1221" spans="8:12" x14ac:dyDescent="0.25">
      <c r="H1221" s="36"/>
      <c r="I1221" s="36"/>
      <c r="J1221" s="38"/>
      <c r="K1221" s="95"/>
      <c r="L1221" s="96"/>
    </row>
    <row r="1222" spans="8:12" x14ac:dyDescent="0.25">
      <c r="H1222" s="36"/>
      <c r="I1222" s="36"/>
      <c r="J1222" s="38"/>
      <c r="K1222" s="95"/>
      <c r="L1222" s="96"/>
    </row>
    <row r="1223" spans="8:12" x14ac:dyDescent="0.25">
      <c r="H1223" s="36"/>
      <c r="I1223" s="36"/>
      <c r="J1223" s="38"/>
      <c r="K1223" s="95"/>
      <c r="L1223" s="96"/>
    </row>
    <row r="1224" spans="8:12" x14ac:dyDescent="0.25">
      <c r="H1224" s="36"/>
      <c r="I1224" s="36"/>
      <c r="J1224" s="38"/>
      <c r="K1224" s="95"/>
      <c r="L1224" s="96"/>
    </row>
    <row r="1225" spans="8:12" x14ac:dyDescent="0.25">
      <c r="H1225" s="36"/>
      <c r="I1225" s="36"/>
      <c r="J1225" s="38"/>
      <c r="K1225" s="95"/>
      <c r="L1225" s="96"/>
    </row>
    <row r="1226" spans="8:12" x14ac:dyDescent="0.25">
      <c r="H1226" s="36"/>
      <c r="I1226" s="36"/>
      <c r="J1226" s="38"/>
      <c r="K1226" s="95"/>
      <c r="L1226" s="96"/>
    </row>
    <row r="1227" spans="8:12" x14ac:dyDescent="0.25">
      <c r="H1227" s="36"/>
      <c r="I1227" s="36"/>
      <c r="J1227" s="38"/>
      <c r="K1227" s="95"/>
      <c r="L1227" s="96"/>
    </row>
    <row r="1228" spans="8:12" x14ac:dyDescent="0.25">
      <c r="H1228" s="36"/>
      <c r="I1228" s="36"/>
      <c r="J1228" s="38"/>
      <c r="K1228" s="95"/>
      <c r="L1228" s="96"/>
    </row>
    <row r="1229" spans="8:12" x14ac:dyDescent="0.25">
      <c r="H1229" s="36"/>
      <c r="I1229" s="36"/>
      <c r="J1229" s="38"/>
      <c r="K1229" s="95"/>
      <c r="L1229" s="96"/>
    </row>
    <row r="1230" spans="8:12" x14ac:dyDescent="0.25">
      <c r="H1230" s="36"/>
      <c r="I1230" s="36"/>
      <c r="J1230" s="38"/>
      <c r="K1230" s="95"/>
      <c r="L1230" s="96"/>
    </row>
    <row r="1231" spans="8:12" x14ac:dyDescent="0.25">
      <c r="H1231" s="36"/>
      <c r="I1231" s="36"/>
      <c r="J1231" s="38"/>
      <c r="K1231" s="95"/>
      <c r="L1231" s="96"/>
    </row>
    <row r="1232" spans="8:12" x14ac:dyDescent="0.25">
      <c r="H1232" s="36"/>
      <c r="I1232" s="36"/>
      <c r="J1232" s="38"/>
      <c r="K1232" s="95"/>
      <c r="L1232" s="96"/>
    </row>
    <row r="1233" spans="8:12" x14ac:dyDescent="0.25">
      <c r="H1233" s="36"/>
      <c r="I1233" s="36"/>
      <c r="J1233" s="38"/>
      <c r="K1233" s="95"/>
      <c r="L1233" s="96"/>
    </row>
    <row r="1234" spans="8:12" x14ac:dyDescent="0.25">
      <c r="H1234" s="36"/>
      <c r="I1234" s="36"/>
      <c r="J1234" s="38"/>
      <c r="K1234" s="95"/>
      <c r="L1234" s="96"/>
    </row>
    <row r="1235" spans="8:12" x14ac:dyDescent="0.25">
      <c r="H1235" s="36"/>
      <c r="I1235" s="36"/>
      <c r="J1235" s="38"/>
      <c r="K1235" s="95"/>
      <c r="L1235" s="96"/>
    </row>
    <row r="1236" spans="8:12" x14ac:dyDescent="0.25">
      <c r="H1236" s="36"/>
      <c r="I1236" s="36"/>
      <c r="J1236" s="38"/>
      <c r="K1236" s="95"/>
      <c r="L1236" s="96"/>
    </row>
    <row r="1237" spans="8:12" x14ac:dyDescent="0.25">
      <c r="H1237" s="36"/>
      <c r="I1237" s="36"/>
      <c r="J1237" s="38"/>
      <c r="K1237" s="95"/>
      <c r="L1237" s="96"/>
    </row>
    <row r="1238" spans="8:12" x14ac:dyDescent="0.25">
      <c r="H1238" s="36"/>
      <c r="I1238" s="36"/>
      <c r="J1238" s="38"/>
      <c r="K1238" s="95"/>
      <c r="L1238" s="96"/>
    </row>
    <row r="1239" spans="8:12" x14ac:dyDescent="0.25">
      <c r="H1239" s="36"/>
      <c r="I1239" s="36"/>
      <c r="J1239" s="38"/>
      <c r="K1239" s="95"/>
      <c r="L1239" s="96"/>
    </row>
    <row r="1240" spans="8:12" x14ac:dyDescent="0.25">
      <c r="H1240" s="36"/>
      <c r="I1240" s="36"/>
      <c r="J1240" s="38"/>
      <c r="K1240" s="95"/>
      <c r="L1240" s="96"/>
    </row>
    <row r="1241" spans="8:12" x14ac:dyDescent="0.25">
      <c r="H1241" s="36"/>
      <c r="I1241" s="36"/>
      <c r="J1241" s="38"/>
      <c r="K1241" s="95"/>
      <c r="L1241" s="96"/>
    </row>
    <row r="1242" spans="8:12" x14ac:dyDescent="0.25">
      <c r="H1242" s="36"/>
      <c r="I1242" s="36"/>
      <c r="J1242" s="38"/>
      <c r="K1242" s="95"/>
      <c r="L1242" s="96"/>
    </row>
    <row r="1243" spans="8:12" x14ac:dyDescent="0.25">
      <c r="H1243" s="36"/>
      <c r="I1243" s="36"/>
      <c r="J1243" s="38"/>
      <c r="K1243" s="95"/>
      <c r="L1243" s="96"/>
    </row>
    <row r="1244" spans="8:12" x14ac:dyDescent="0.25">
      <c r="H1244" s="36"/>
      <c r="I1244" s="36"/>
      <c r="J1244" s="38"/>
      <c r="K1244" s="95"/>
      <c r="L1244" s="96"/>
    </row>
    <row r="1245" spans="8:12" x14ac:dyDescent="0.25">
      <c r="H1245" s="36"/>
      <c r="I1245" s="36"/>
      <c r="J1245" s="38"/>
      <c r="K1245" s="95"/>
      <c r="L1245" s="96"/>
    </row>
    <row r="1246" spans="8:12" x14ac:dyDescent="0.25">
      <c r="H1246" s="36"/>
      <c r="I1246" s="36"/>
      <c r="J1246" s="38"/>
      <c r="K1246" s="95"/>
      <c r="L1246" s="96"/>
    </row>
    <row r="1247" spans="8:12" x14ac:dyDescent="0.25">
      <c r="H1247" s="36"/>
      <c r="I1247" s="36"/>
      <c r="J1247" s="38"/>
      <c r="K1247" s="95"/>
      <c r="L1247" s="96"/>
    </row>
    <row r="1248" spans="8:12" x14ac:dyDescent="0.25">
      <c r="H1248" s="36"/>
      <c r="I1248" s="36"/>
      <c r="J1248" s="38"/>
      <c r="K1248" s="95"/>
      <c r="L1248" s="96"/>
    </row>
    <row r="1249" spans="8:12" x14ac:dyDescent="0.25">
      <c r="H1249" s="36"/>
      <c r="I1249" s="36"/>
      <c r="J1249" s="38"/>
      <c r="K1249" s="95"/>
      <c r="L1249" s="96"/>
    </row>
    <row r="1250" spans="8:12" x14ac:dyDescent="0.25">
      <c r="H1250" s="36"/>
      <c r="I1250" s="36"/>
      <c r="J1250" s="38"/>
      <c r="K1250" s="95"/>
      <c r="L1250" s="96"/>
    </row>
    <row r="1251" spans="8:12" x14ac:dyDescent="0.25">
      <c r="H1251" s="36"/>
      <c r="I1251" s="36"/>
      <c r="J1251" s="38"/>
      <c r="K1251" s="95"/>
      <c r="L1251" s="96"/>
    </row>
    <row r="1252" spans="8:12" x14ac:dyDescent="0.25">
      <c r="H1252" s="36"/>
      <c r="I1252" s="36"/>
      <c r="J1252" s="38"/>
      <c r="K1252" s="95"/>
      <c r="L1252" s="96"/>
    </row>
    <row r="1253" spans="8:12" x14ac:dyDescent="0.25">
      <c r="H1253" s="36"/>
      <c r="I1253" s="36"/>
      <c r="J1253" s="38"/>
      <c r="K1253" s="95"/>
      <c r="L1253" s="96"/>
    </row>
    <row r="1254" spans="8:12" x14ac:dyDescent="0.25">
      <c r="H1254" s="36"/>
      <c r="I1254" s="36"/>
      <c r="J1254" s="38"/>
      <c r="K1254" s="95"/>
      <c r="L1254" s="96"/>
    </row>
    <row r="1255" spans="8:12" x14ac:dyDescent="0.25">
      <c r="H1255" s="36"/>
      <c r="I1255" s="36"/>
      <c r="J1255" s="38"/>
      <c r="K1255" s="95"/>
      <c r="L1255" s="96"/>
    </row>
    <row r="1256" spans="8:12" x14ac:dyDescent="0.25">
      <c r="H1256" s="36"/>
      <c r="I1256" s="36"/>
      <c r="J1256" s="38"/>
      <c r="K1256" s="95"/>
      <c r="L1256" s="96"/>
    </row>
    <row r="1257" spans="8:12" x14ac:dyDescent="0.25">
      <c r="H1257" s="36"/>
      <c r="I1257" s="36"/>
      <c r="J1257" s="38"/>
      <c r="K1257" s="95"/>
      <c r="L1257" s="96"/>
    </row>
    <row r="1258" spans="8:12" x14ac:dyDescent="0.25">
      <c r="H1258" s="36"/>
      <c r="I1258" s="36"/>
      <c r="J1258" s="38"/>
      <c r="K1258" s="95"/>
      <c r="L1258" s="96"/>
    </row>
    <row r="1259" spans="8:12" x14ac:dyDescent="0.25">
      <c r="H1259" s="36"/>
      <c r="I1259" s="36"/>
      <c r="J1259" s="38"/>
      <c r="K1259" s="95"/>
      <c r="L1259" s="96"/>
    </row>
    <row r="1260" spans="8:12" x14ac:dyDescent="0.25">
      <c r="H1260" s="36"/>
      <c r="I1260" s="36"/>
      <c r="J1260" s="38"/>
      <c r="K1260" s="95"/>
      <c r="L1260" s="96"/>
    </row>
    <row r="1261" spans="8:12" x14ac:dyDescent="0.25">
      <c r="H1261" s="36"/>
      <c r="I1261" s="36"/>
      <c r="J1261" s="38"/>
      <c r="K1261" s="95"/>
      <c r="L1261" s="96"/>
    </row>
    <row r="1262" spans="8:12" x14ac:dyDescent="0.25">
      <c r="H1262" s="36"/>
      <c r="I1262" s="36"/>
      <c r="J1262" s="38"/>
      <c r="K1262" s="95"/>
      <c r="L1262" s="96"/>
    </row>
    <row r="1263" spans="8:12" x14ac:dyDescent="0.25">
      <c r="H1263" s="36"/>
      <c r="I1263" s="36"/>
      <c r="J1263" s="38"/>
      <c r="K1263" s="95"/>
      <c r="L1263" s="96"/>
    </row>
    <row r="1264" spans="8:12" x14ac:dyDescent="0.25">
      <c r="H1264" s="36"/>
      <c r="I1264" s="36"/>
      <c r="J1264" s="38"/>
      <c r="K1264" s="95"/>
      <c r="L1264" s="96"/>
    </row>
    <row r="1265" spans="8:12" x14ac:dyDescent="0.25">
      <c r="H1265" s="36"/>
      <c r="I1265" s="36"/>
      <c r="J1265" s="38"/>
      <c r="K1265" s="95"/>
      <c r="L1265" s="96"/>
    </row>
    <row r="1266" spans="8:12" x14ac:dyDescent="0.25">
      <c r="H1266" s="36"/>
      <c r="I1266" s="36"/>
      <c r="J1266" s="38"/>
      <c r="K1266" s="95"/>
      <c r="L1266" s="96"/>
    </row>
    <row r="1267" spans="8:12" x14ac:dyDescent="0.25">
      <c r="H1267" s="36"/>
      <c r="I1267" s="36"/>
      <c r="J1267" s="38"/>
      <c r="K1267" s="95"/>
      <c r="L1267" s="96"/>
    </row>
    <row r="1268" spans="8:12" x14ac:dyDescent="0.25">
      <c r="H1268" s="36"/>
      <c r="I1268" s="36"/>
      <c r="J1268" s="38"/>
      <c r="K1268" s="95"/>
      <c r="L1268" s="96"/>
    </row>
    <row r="1269" spans="8:12" x14ac:dyDescent="0.25">
      <c r="H1269" s="36"/>
      <c r="I1269" s="36"/>
      <c r="J1269" s="38"/>
      <c r="K1269" s="95"/>
      <c r="L1269" s="96"/>
    </row>
    <row r="1270" spans="8:12" x14ac:dyDescent="0.25">
      <c r="H1270" s="36"/>
      <c r="I1270" s="36"/>
      <c r="J1270" s="38"/>
      <c r="K1270" s="95"/>
      <c r="L1270" s="96"/>
    </row>
    <row r="1271" spans="8:12" x14ac:dyDescent="0.25">
      <c r="H1271" s="36"/>
      <c r="I1271" s="36"/>
      <c r="J1271" s="38"/>
      <c r="K1271" s="95"/>
      <c r="L1271" s="96"/>
    </row>
    <row r="1272" spans="8:12" x14ac:dyDescent="0.25">
      <c r="H1272" s="36"/>
      <c r="I1272" s="36"/>
      <c r="J1272" s="38"/>
      <c r="K1272" s="95"/>
      <c r="L1272" s="96"/>
    </row>
    <row r="1273" spans="8:12" x14ac:dyDescent="0.25">
      <c r="H1273" s="36"/>
      <c r="I1273" s="36"/>
      <c r="J1273" s="38"/>
      <c r="K1273" s="95"/>
      <c r="L1273" s="96"/>
    </row>
    <row r="1274" spans="8:12" x14ac:dyDescent="0.25">
      <c r="H1274" s="36"/>
      <c r="I1274" s="36"/>
      <c r="J1274" s="38"/>
      <c r="K1274" s="95"/>
      <c r="L1274" s="96"/>
    </row>
    <row r="1275" spans="8:12" x14ac:dyDescent="0.25">
      <c r="H1275" s="36"/>
      <c r="I1275" s="36"/>
      <c r="J1275" s="38"/>
      <c r="K1275" s="95"/>
      <c r="L1275" s="96"/>
    </row>
    <row r="1276" spans="8:12" x14ac:dyDescent="0.25">
      <c r="H1276" s="36"/>
      <c r="I1276" s="36"/>
      <c r="J1276" s="38"/>
      <c r="K1276" s="95"/>
      <c r="L1276" s="96"/>
    </row>
    <row r="1277" spans="8:12" x14ac:dyDescent="0.25">
      <c r="H1277" s="36"/>
      <c r="I1277" s="36"/>
      <c r="J1277" s="38"/>
      <c r="K1277" s="95"/>
      <c r="L1277" s="96"/>
    </row>
    <row r="1278" spans="8:12" x14ac:dyDescent="0.25">
      <c r="H1278" s="36"/>
      <c r="I1278" s="36"/>
      <c r="J1278" s="38"/>
      <c r="K1278" s="95"/>
      <c r="L1278" s="96"/>
    </row>
    <row r="1279" spans="8:12" x14ac:dyDescent="0.25">
      <c r="H1279" s="36"/>
      <c r="I1279" s="36"/>
      <c r="J1279" s="38"/>
      <c r="K1279" s="95"/>
      <c r="L1279" s="96"/>
    </row>
    <row r="1280" spans="8:12" x14ac:dyDescent="0.25">
      <c r="H1280" s="36"/>
      <c r="I1280" s="36"/>
      <c r="J1280" s="38"/>
      <c r="K1280" s="95"/>
      <c r="L1280" s="96"/>
    </row>
    <row r="1281" spans="8:12" x14ac:dyDescent="0.25">
      <c r="H1281" s="36"/>
      <c r="I1281" s="36"/>
      <c r="J1281" s="38"/>
      <c r="K1281" s="95"/>
      <c r="L1281" s="96"/>
    </row>
    <row r="1282" spans="8:12" x14ac:dyDescent="0.25">
      <c r="H1282" s="36"/>
      <c r="I1282" s="36"/>
      <c r="J1282" s="38"/>
      <c r="K1282" s="95"/>
      <c r="L1282" s="96"/>
    </row>
    <row r="1283" spans="8:12" x14ac:dyDescent="0.25">
      <c r="H1283" s="36"/>
      <c r="I1283" s="36"/>
      <c r="J1283" s="38"/>
      <c r="K1283" s="95"/>
      <c r="L1283" s="96"/>
    </row>
    <row r="1284" spans="8:12" x14ac:dyDescent="0.25">
      <c r="H1284" s="36"/>
      <c r="I1284" s="36"/>
      <c r="J1284" s="38"/>
      <c r="K1284" s="95"/>
      <c r="L1284" s="96"/>
    </row>
    <row r="1285" spans="8:12" x14ac:dyDescent="0.25">
      <c r="H1285" s="36"/>
      <c r="I1285" s="36"/>
      <c r="J1285" s="38"/>
      <c r="K1285" s="95"/>
      <c r="L1285" s="96"/>
    </row>
    <row r="1286" spans="8:12" x14ac:dyDescent="0.25">
      <c r="H1286" s="36"/>
      <c r="I1286" s="36"/>
      <c r="J1286" s="38"/>
      <c r="K1286" s="95"/>
      <c r="L1286" s="96"/>
    </row>
    <row r="1287" spans="8:12" x14ac:dyDescent="0.25">
      <c r="H1287" s="36"/>
      <c r="I1287" s="36"/>
      <c r="J1287" s="38"/>
      <c r="K1287" s="95"/>
      <c r="L1287" s="96"/>
    </row>
    <row r="1288" spans="8:12" x14ac:dyDescent="0.25">
      <c r="H1288" s="36"/>
      <c r="I1288" s="36"/>
      <c r="J1288" s="38"/>
      <c r="K1288" s="95"/>
      <c r="L1288" s="96"/>
    </row>
    <row r="1289" spans="8:12" x14ac:dyDescent="0.25">
      <c r="H1289" s="36"/>
      <c r="I1289" s="36"/>
      <c r="J1289" s="38"/>
      <c r="K1289" s="95"/>
      <c r="L1289" s="96"/>
    </row>
    <row r="1290" spans="8:12" x14ac:dyDescent="0.25">
      <c r="H1290" s="36"/>
      <c r="I1290" s="36"/>
      <c r="J1290" s="38"/>
      <c r="K1290" s="95"/>
      <c r="L1290" s="96"/>
    </row>
    <row r="1291" spans="8:12" x14ac:dyDescent="0.25">
      <c r="H1291" s="36"/>
      <c r="I1291" s="36"/>
      <c r="J1291" s="38"/>
      <c r="K1291" s="95"/>
      <c r="L1291" s="96"/>
    </row>
    <row r="1292" spans="8:12" x14ac:dyDescent="0.25">
      <c r="H1292" s="36"/>
      <c r="I1292" s="36"/>
      <c r="J1292" s="38"/>
      <c r="K1292" s="95"/>
      <c r="L1292" s="96"/>
    </row>
    <row r="1293" spans="8:12" x14ac:dyDescent="0.25">
      <c r="H1293" s="36"/>
      <c r="I1293" s="36"/>
      <c r="J1293" s="38"/>
      <c r="K1293" s="95"/>
      <c r="L1293" s="96"/>
    </row>
    <row r="1294" spans="8:12" x14ac:dyDescent="0.25">
      <c r="H1294" s="36"/>
      <c r="I1294" s="36"/>
      <c r="J1294" s="38"/>
      <c r="K1294" s="95"/>
      <c r="L1294" s="96"/>
    </row>
    <row r="1295" spans="8:12" x14ac:dyDescent="0.25">
      <c r="H1295" s="36"/>
      <c r="I1295" s="36"/>
      <c r="J1295" s="38"/>
      <c r="K1295" s="95"/>
      <c r="L1295" s="96"/>
    </row>
    <row r="1296" spans="8:12" x14ac:dyDescent="0.25">
      <c r="H1296" s="36"/>
      <c r="I1296" s="36"/>
      <c r="J1296" s="38"/>
      <c r="K1296" s="95"/>
      <c r="L1296" s="96"/>
    </row>
    <row r="1297" spans="8:12" x14ac:dyDescent="0.25">
      <c r="H1297" s="36"/>
      <c r="I1297" s="36"/>
      <c r="J1297" s="38"/>
      <c r="K1297" s="95"/>
      <c r="L1297" s="96"/>
    </row>
    <row r="1298" spans="8:12" x14ac:dyDescent="0.25">
      <c r="H1298" s="36"/>
      <c r="I1298" s="36"/>
      <c r="J1298" s="38"/>
      <c r="K1298" s="95"/>
      <c r="L1298" s="96"/>
    </row>
    <row r="1299" spans="8:12" x14ac:dyDescent="0.25">
      <c r="H1299" s="36"/>
      <c r="I1299" s="36"/>
      <c r="J1299" s="38"/>
      <c r="K1299" s="95"/>
      <c r="L1299" s="96"/>
    </row>
    <row r="1300" spans="8:12" x14ac:dyDescent="0.25">
      <c r="H1300" s="36"/>
      <c r="I1300" s="36"/>
      <c r="J1300" s="38"/>
      <c r="K1300" s="95"/>
      <c r="L1300" s="96"/>
    </row>
    <row r="1301" spans="8:12" x14ac:dyDescent="0.25">
      <c r="H1301" s="36"/>
      <c r="I1301" s="36"/>
      <c r="J1301" s="38"/>
      <c r="K1301" s="95"/>
      <c r="L1301" s="96"/>
    </row>
    <row r="1302" spans="8:12" x14ac:dyDescent="0.25">
      <c r="H1302" s="36"/>
      <c r="I1302" s="36"/>
      <c r="J1302" s="38"/>
      <c r="K1302" s="95"/>
      <c r="L1302" s="96"/>
    </row>
    <row r="1303" spans="8:12" x14ac:dyDescent="0.25">
      <c r="H1303" s="36"/>
      <c r="I1303" s="36"/>
      <c r="J1303" s="38"/>
      <c r="K1303" s="95"/>
      <c r="L1303" s="96"/>
    </row>
    <row r="1304" spans="8:12" x14ac:dyDescent="0.25">
      <c r="H1304" s="36"/>
      <c r="I1304" s="36"/>
      <c r="J1304" s="38"/>
      <c r="K1304" s="95"/>
      <c r="L1304" s="96"/>
    </row>
    <row r="1305" spans="8:12" x14ac:dyDescent="0.25">
      <c r="H1305" s="36"/>
      <c r="I1305" s="36"/>
      <c r="J1305" s="38"/>
      <c r="K1305" s="95"/>
      <c r="L1305" s="96"/>
    </row>
    <row r="1306" spans="8:12" x14ac:dyDescent="0.25">
      <c r="H1306" s="36"/>
      <c r="I1306" s="36"/>
      <c r="J1306" s="38"/>
      <c r="K1306" s="95"/>
      <c r="L1306" s="96"/>
    </row>
    <row r="1307" spans="8:12" x14ac:dyDescent="0.25">
      <c r="H1307" s="36"/>
      <c r="I1307" s="36"/>
      <c r="J1307" s="38"/>
      <c r="K1307" s="95"/>
      <c r="L1307" s="96"/>
    </row>
    <row r="1308" spans="8:12" x14ac:dyDescent="0.25">
      <c r="H1308" s="36"/>
      <c r="I1308" s="36"/>
      <c r="J1308" s="38"/>
      <c r="K1308" s="95"/>
      <c r="L1308" s="96"/>
    </row>
    <row r="1309" spans="8:12" x14ac:dyDescent="0.25">
      <c r="H1309" s="36"/>
      <c r="I1309" s="36"/>
      <c r="J1309" s="38"/>
      <c r="K1309" s="95"/>
      <c r="L1309" s="96"/>
    </row>
    <row r="1310" spans="8:12" x14ac:dyDescent="0.25">
      <c r="H1310" s="36"/>
      <c r="I1310" s="36"/>
      <c r="J1310" s="38"/>
      <c r="K1310" s="95"/>
      <c r="L1310" s="96"/>
    </row>
    <row r="1311" spans="8:12" x14ac:dyDescent="0.25">
      <c r="H1311" s="36"/>
      <c r="I1311" s="36"/>
      <c r="J1311" s="38"/>
      <c r="K1311" s="95"/>
      <c r="L1311" s="96"/>
    </row>
    <row r="1312" spans="8:12" x14ac:dyDescent="0.25">
      <c r="H1312" s="36"/>
      <c r="I1312" s="36"/>
      <c r="J1312" s="38"/>
      <c r="K1312" s="95"/>
      <c r="L1312" s="96"/>
    </row>
    <row r="1313" spans="8:12" x14ac:dyDescent="0.25">
      <c r="H1313" s="36"/>
      <c r="I1313" s="36"/>
      <c r="J1313" s="38"/>
      <c r="K1313" s="95"/>
      <c r="L1313" s="96"/>
    </row>
    <row r="1314" spans="8:12" x14ac:dyDescent="0.25">
      <c r="H1314" s="36"/>
      <c r="I1314" s="36"/>
      <c r="J1314" s="38"/>
      <c r="K1314" s="95"/>
      <c r="L1314" s="96"/>
    </row>
    <row r="1315" spans="8:12" x14ac:dyDescent="0.25">
      <c r="H1315" s="36"/>
      <c r="I1315" s="36"/>
      <c r="J1315" s="38"/>
      <c r="K1315" s="95"/>
      <c r="L1315" s="96"/>
    </row>
    <row r="1316" spans="8:12" x14ac:dyDescent="0.25">
      <c r="H1316" s="36"/>
      <c r="I1316" s="36"/>
      <c r="J1316" s="38"/>
      <c r="K1316" s="95"/>
      <c r="L1316" s="96"/>
    </row>
    <row r="1317" spans="8:12" x14ac:dyDescent="0.25">
      <c r="H1317" s="36"/>
      <c r="I1317" s="36"/>
      <c r="J1317" s="38"/>
      <c r="K1317" s="95"/>
      <c r="L1317" s="96"/>
    </row>
    <row r="1318" spans="8:12" x14ac:dyDescent="0.25">
      <c r="H1318" s="36"/>
      <c r="I1318" s="36"/>
      <c r="J1318" s="38"/>
      <c r="K1318" s="95"/>
      <c r="L1318" s="96"/>
    </row>
    <row r="1319" spans="8:12" x14ac:dyDescent="0.25">
      <c r="H1319" s="36"/>
      <c r="I1319" s="36"/>
      <c r="J1319" s="38"/>
      <c r="K1319" s="95"/>
      <c r="L1319" s="96"/>
    </row>
    <row r="1320" spans="8:12" x14ac:dyDescent="0.25">
      <c r="H1320" s="36"/>
      <c r="I1320" s="36"/>
      <c r="J1320" s="38"/>
      <c r="K1320" s="95"/>
      <c r="L1320" s="96"/>
    </row>
    <row r="1321" spans="8:12" x14ac:dyDescent="0.25">
      <c r="H1321" s="36"/>
      <c r="I1321" s="36"/>
      <c r="J1321" s="38"/>
      <c r="K1321" s="95"/>
      <c r="L1321" s="96"/>
    </row>
    <row r="1322" spans="8:12" x14ac:dyDescent="0.25">
      <c r="H1322" s="36"/>
      <c r="I1322" s="36"/>
      <c r="J1322" s="38"/>
      <c r="K1322" s="95"/>
      <c r="L1322" s="96"/>
    </row>
    <row r="1323" spans="8:12" x14ac:dyDescent="0.25">
      <c r="H1323" s="36"/>
      <c r="I1323" s="36"/>
      <c r="J1323" s="38"/>
      <c r="K1323" s="95"/>
      <c r="L1323" s="96"/>
    </row>
    <row r="1324" spans="8:12" x14ac:dyDescent="0.25">
      <c r="H1324" s="36"/>
      <c r="I1324" s="36"/>
      <c r="J1324" s="38"/>
      <c r="K1324" s="95"/>
      <c r="L1324" s="96"/>
    </row>
    <row r="1325" spans="8:12" x14ac:dyDescent="0.25">
      <c r="H1325" s="36"/>
      <c r="I1325" s="36"/>
      <c r="J1325" s="38"/>
      <c r="K1325" s="95"/>
      <c r="L1325" s="96"/>
    </row>
    <row r="1326" spans="8:12" x14ac:dyDescent="0.25">
      <c r="H1326" s="36"/>
      <c r="I1326" s="36"/>
      <c r="J1326" s="38"/>
      <c r="K1326" s="95"/>
      <c r="L1326" s="96"/>
    </row>
    <row r="1327" spans="8:12" x14ac:dyDescent="0.25">
      <c r="H1327" s="36"/>
      <c r="I1327" s="36"/>
      <c r="J1327" s="38"/>
      <c r="K1327" s="95"/>
      <c r="L1327" s="96"/>
    </row>
    <row r="1328" spans="8:12" x14ac:dyDescent="0.25">
      <c r="H1328" s="36"/>
      <c r="I1328" s="36"/>
      <c r="J1328" s="38"/>
      <c r="K1328" s="95"/>
      <c r="L1328" s="96"/>
    </row>
    <row r="1329" spans="8:12" x14ac:dyDescent="0.25">
      <c r="H1329" s="36"/>
      <c r="I1329" s="36"/>
      <c r="J1329" s="38"/>
      <c r="K1329" s="95"/>
      <c r="L1329" s="96"/>
    </row>
    <row r="1330" spans="8:12" x14ac:dyDescent="0.25">
      <c r="H1330" s="36"/>
      <c r="I1330" s="36"/>
      <c r="J1330" s="38"/>
      <c r="K1330" s="95"/>
      <c r="L1330" s="96"/>
    </row>
    <row r="1331" spans="8:12" x14ac:dyDescent="0.25">
      <c r="H1331" s="36"/>
      <c r="I1331" s="36"/>
      <c r="J1331" s="38"/>
      <c r="K1331" s="95"/>
      <c r="L1331" s="96"/>
    </row>
    <row r="1332" spans="8:12" x14ac:dyDescent="0.25">
      <c r="H1332" s="36"/>
      <c r="I1332" s="36"/>
      <c r="J1332" s="38"/>
      <c r="K1332" s="95"/>
      <c r="L1332" s="96"/>
    </row>
    <row r="1333" spans="8:12" x14ac:dyDescent="0.25">
      <c r="H1333" s="36"/>
      <c r="I1333" s="36"/>
      <c r="J1333" s="38"/>
      <c r="K1333" s="95"/>
      <c r="L1333" s="96"/>
    </row>
    <row r="1334" spans="8:12" x14ac:dyDescent="0.25">
      <c r="H1334" s="36"/>
      <c r="I1334" s="36"/>
      <c r="J1334" s="38"/>
      <c r="K1334" s="95"/>
      <c r="L1334" s="96"/>
    </row>
    <row r="1335" spans="8:12" x14ac:dyDescent="0.25">
      <c r="H1335" s="36"/>
      <c r="I1335" s="36"/>
      <c r="J1335" s="38"/>
      <c r="K1335" s="95"/>
      <c r="L1335" s="96"/>
    </row>
    <row r="1336" spans="8:12" x14ac:dyDescent="0.25">
      <c r="H1336" s="36"/>
      <c r="I1336" s="36"/>
      <c r="J1336" s="38"/>
      <c r="K1336" s="95"/>
      <c r="L1336" s="96"/>
    </row>
    <row r="1337" spans="8:12" x14ac:dyDescent="0.25">
      <c r="H1337" s="36"/>
      <c r="I1337" s="36"/>
      <c r="J1337" s="38"/>
      <c r="K1337" s="95"/>
      <c r="L1337" s="96"/>
    </row>
    <row r="1338" spans="8:12" x14ac:dyDescent="0.25">
      <c r="H1338" s="36"/>
      <c r="I1338" s="36"/>
      <c r="J1338" s="38"/>
      <c r="K1338" s="95"/>
      <c r="L1338" s="96"/>
    </row>
    <row r="1339" spans="8:12" x14ac:dyDescent="0.25">
      <c r="H1339" s="36"/>
      <c r="I1339" s="36"/>
      <c r="J1339" s="38"/>
      <c r="K1339" s="95"/>
      <c r="L1339" s="96"/>
    </row>
    <row r="1340" spans="8:12" x14ac:dyDescent="0.25">
      <c r="H1340" s="36"/>
      <c r="I1340" s="36"/>
      <c r="J1340" s="38"/>
      <c r="K1340" s="95"/>
      <c r="L1340" s="96"/>
    </row>
    <row r="1341" spans="8:12" x14ac:dyDescent="0.25">
      <c r="H1341" s="36"/>
      <c r="I1341" s="36"/>
      <c r="J1341" s="38"/>
      <c r="K1341" s="95"/>
      <c r="L1341" s="96"/>
    </row>
    <row r="1342" spans="8:12" x14ac:dyDescent="0.25">
      <c r="H1342" s="36"/>
      <c r="I1342" s="36"/>
      <c r="J1342" s="38"/>
      <c r="K1342" s="95"/>
      <c r="L1342" s="96"/>
    </row>
    <row r="1343" spans="8:12" x14ac:dyDescent="0.25">
      <c r="H1343" s="36"/>
      <c r="I1343" s="36"/>
      <c r="J1343" s="38"/>
      <c r="K1343" s="95"/>
      <c r="L1343" s="96"/>
    </row>
    <row r="1344" spans="8:12" x14ac:dyDescent="0.25">
      <c r="H1344" s="36"/>
      <c r="I1344" s="36"/>
      <c r="J1344" s="38"/>
      <c r="K1344" s="95"/>
      <c r="L1344" s="96"/>
    </row>
    <row r="1345" spans="8:12" x14ac:dyDescent="0.25">
      <c r="H1345" s="36"/>
      <c r="I1345" s="36"/>
      <c r="J1345" s="38"/>
      <c r="K1345" s="95"/>
      <c r="L1345" s="96"/>
    </row>
    <row r="1346" spans="8:12" x14ac:dyDescent="0.25">
      <c r="H1346" s="36"/>
      <c r="I1346" s="36"/>
      <c r="J1346" s="38"/>
      <c r="K1346" s="95"/>
      <c r="L1346" s="96"/>
    </row>
    <row r="1347" spans="8:12" x14ac:dyDescent="0.25">
      <c r="H1347" s="36"/>
      <c r="I1347" s="36"/>
      <c r="J1347" s="38"/>
      <c r="K1347" s="95"/>
      <c r="L1347" s="96"/>
    </row>
    <row r="1348" spans="8:12" x14ac:dyDescent="0.25">
      <c r="H1348" s="36"/>
      <c r="I1348" s="36"/>
      <c r="J1348" s="38"/>
      <c r="K1348" s="95"/>
      <c r="L1348" s="96"/>
    </row>
    <row r="1349" spans="8:12" x14ac:dyDescent="0.25">
      <c r="H1349" s="36"/>
      <c r="I1349" s="36"/>
      <c r="J1349" s="38"/>
      <c r="K1349" s="95"/>
      <c r="L1349" s="96"/>
    </row>
    <row r="1350" spans="8:12" x14ac:dyDescent="0.25">
      <c r="H1350" s="36"/>
      <c r="I1350" s="36"/>
      <c r="J1350" s="38"/>
      <c r="K1350" s="95"/>
      <c r="L1350" s="96"/>
    </row>
    <row r="1351" spans="8:12" x14ac:dyDescent="0.25">
      <c r="H1351" s="36"/>
      <c r="I1351" s="36"/>
      <c r="J1351" s="38"/>
      <c r="K1351" s="95"/>
      <c r="L1351" s="96"/>
    </row>
    <row r="1352" spans="8:12" x14ac:dyDescent="0.25">
      <c r="H1352" s="36"/>
      <c r="I1352" s="36"/>
      <c r="J1352" s="38"/>
      <c r="K1352" s="95"/>
      <c r="L1352" s="96"/>
    </row>
    <row r="1353" spans="8:12" x14ac:dyDescent="0.25">
      <c r="H1353" s="36"/>
      <c r="I1353" s="36"/>
      <c r="J1353" s="38"/>
      <c r="K1353" s="95"/>
      <c r="L1353" s="96"/>
    </row>
    <row r="1354" spans="8:12" x14ac:dyDescent="0.25">
      <c r="H1354" s="36"/>
      <c r="I1354" s="36"/>
      <c r="J1354" s="38"/>
      <c r="K1354" s="95"/>
      <c r="L1354" s="96"/>
    </row>
    <row r="1355" spans="8:12" x14ac:dyDescent="0.25">
      <c r="H1355" s="36"/>
      <c r="I1355" s="36"/>
      <c r="J1355" s="38"/>
      <c r="K1355" s="95"/>
      <c r="L1355" s="96"/>
    </row>
    <row r="1356" spans="8:12" x14ac:dyDescent="0.25">
      <c r="H1356" s="36"/>
      <c r="I1356" s="36"/>
      <c r="J1356" s="38"/>
      <c r="K1356" s="95"/>
      <c r="L1356" s="96"/>
    </row>
    <row r="1357" spans="8:12" x14ac:dyDescent="0.25">
      <c r="H1357" s="36"/>
      <c r="I1357" s="36"/>
      <c r="J1357" s="38"/>
      <c r="K1357" s="95"/>
      <c r="L1357" s="96"/>
    </row>
    <row r="1358" spans="8:12" x14ac:dyDescent="0.25">
      <c r="H1358" s="36"/>
      <c r="I1358" s="36"/>
      <c r="J1358" s="38"/>
      <c r="K1358" s="95"/>
      <c r="L1358" s="96"/>
    </row>
    <row r="1359" spans="8:12" x14ac:dyDescent="0.25">
      <c r="H1359" s="36"/>
      <c r="I1359" s="36"/>
      <c r="J1359" s="38"/>
      <c r="K1359" s="95"/>
      <c r="L1359" s="96"/>
    </row>
    <row r="1360" spans="8:12" x14ac:dyDescent="0.25">
      <c r="H1360" s="36"/>
      <c r="I1360" s="36"/>
      <c r="J1360" s="38"/>
      <c r="K1360" s="95"/>
      <c r="L1360" s="96"/>
    </row>
    <row r="1361" spans="8:12" x14ac:dyDescent="0.25">
      <c r="H1361" s="36"/>
      <c r="I1361" s="36"/>
      <c r="J1361" s="38"/>
      <c r="K1361" s="95"/>
      <c r="L1361" s="96"/>
    </row>
    <row r="1362" spans="8:12" x14ac:dyDescent="0.25">
      <c r="H1362" s="36"/>
      <c r="I1362" s="36"/>
      <c r="J1362" s="38"/>
      <c r="K1362" s="95"/>
      <c r="L1362" s="96"/>
    </row>
    <row r="1363" spans="8:12" x14ac:dyDescent="0.25">
      <c r="H1363" s="36"/>
      <c r="I1363" s="36"/>
      <c r="J1363" s="38"/>
      <c r="K1363" s="95"/>
      <c r="L1363" s="96"/>
    </row>
    <row r="1364" spans="8:12" x14ac:dyDescent="0.25">
      <c r="H1364" s="36"/>
      <c r="I1364" s="36"/>
      <c r="J1364" s="38"/>
      <c r="K1364" s="95"/>
      <c r="L1364" s="96"/>
    </row>
    <row r="1365" spans="8:12" x14ac:dyDescent="0.25">
      <c r="H1365" s="36"/>
      <c r="I1365" s="36"/>
      <c r="J1365" s="38"/>
      <c r="K1365" s="95"/>
      <c r="L1365" s="96"/>
    </row>
    <row r="1366" spans="8:12" x14ac:dyDescent="0.25">
      <c r="H1366" s="36"/>
      <c r="I1366" s="36"/>
      <c r="J1366" s="38"/>
      <c r="K1366" s="95"/>
      <c r="L1366" s="96"/>
    </row>
    <row r="1367" spans="8:12" x14ac:dyDescent="0.25">
      <c r="H1367" s="36"/>
      <c r="I1367" s="36"/>
      <c r="J1367" s="38"/>
      <c r="K1367" s="95"/>
      <c r="L1367" s="96"/>
    </row>
    <row r="1368" spans="8:12" x14ac:dyDescent="0.25">
      <c r="H1368" s="36"/>
      <c r="I1368" s="36"/>
      <c r="J1368" s="38"/>
      <c r="K1368" s="95"/>
      <c r="L1368" s="96"/>
    </row>
    <row r="1369" spans="8:12" x14ac:dyDescent="0.25">
      <c r="H1369" s="36"/>
      <c r="I1369" s="36"/>
      <c r="J1369" s="38"/>
      <c r="K1369" s="95"/>
      <c r="L1369" s="96"/>
    </row>
    <row r="1370" spans="8:12" x14ac:dyDescent="0.25">
      <c r="H1370" s="36"/>
      <c r="I1370" s="36"/>
      <c r="J1370" s="38"/>
      <c r="K1370" s="95"/>
      <c r="L1370" s="96"/>
    </row>
    <row r="1371" spans="8:12" x14ac:dyDescent="0.25">
      <c r="H1371" s="36"/>
      <c r="I1371" s="36"/>
      <c r="J1371" s="38"/>
      <c r="K1371" s="95"/>
      <c r="L1371" s="96"/>
    </row>
    <row r="1372" spans="8:12" x14ac:dyDescent="0.25">
      <c r="H1372" s="36"/>
      <c r="I1372" s="36"/>
      <c r="J1372" s="38"/>
      <c r="K1372" s="95"/>
      <c r="L1372" s="96"/>
    </row>
    <row r="1373" spans="8:12" x14ac:dyDescent="0.25">
      <c r="H1373" s="36"/>
      <c r="I1373" s="36"/>
      <c r="J1373" s="38"/>
      <c r="K1373" s="95"/>
      <c r="L1373" s="96"/>
    </row>
    <row r="1374" spans="8:12" x14ac:dyDescent="0.25">
      <c r="H1374" s="36"/>
      <c r="I1374" s="36"/>
      <c r="J1374" s="38"/>
      <c r="K1374" s="95"/>
      <c r="L1374" s="96"/>
    </row>
    <row r="1375" spans="8:12" x14ac:dyDescent="0.25">
      <c r="H1375" s="36"/>
      <c r="I1375" s="36"/>
      <c r="J1375" s="38"/>
      <c r="K1375" s="95"/>
      <c r="L1375" s="96"/>
    </row>
    <row r="1376" spans="8:12" x14ac:dyDescent="0.25">
      <c r="H1376" s="36"/>
      <c r="I1376" s="36"/>
      <c r="J1376" s="38"/>
      <c r="K1376" s="95"/>
      <c r="L1376" s="96"/>
    </row>
    <row r="1377" spans="8:12" x14ac:dyDescent="0.25">
      <c r="H1377" s="36"/>
      <c r="I1377" s="36"/>
      <c r="J1377" s="38"/>
      <c r="K1377" s="95"/>
      <c r="L1377" s="96"/>
    </row>
    <row r="1378" spans="8:12" x14ac:dyDescent="0.25">
      <c r="H1378" s="36"/>
      <c r="I1378" s="36"/>
      <c r="J1378" s="38"/>
      <c r="K1378" s="95"/>
      <c r="L1378" s="96"/>
    </row>
    <row r="1379" spans="8:12" x14ac:dyDescent="0.25">
      <c r="H1379" s="36"/>
      <c r="I1379" s="36"/>
      <c r="J1379" s="38"/>
      <c r="K1379" s="95"/>
      <c r="L1379" s="96"/>
    </row>
    <row r="1380" spans="8:12" x14ac:dyDescent="0.25">
      <c r="H1380" s="36"/>
      <c r="I1380" s="36"/>
      <c r="J1380" s="38"/>
      <c r="K1380" s="95"/>
      <c r="L1380" s="96"/>
    </row>
    <row r="1381" spans="8:12" x14ac:dyDescent="0.25">
      <c r="H1381" s="36"/>
      <c r="I1381" s="36"/>
      <c r="J1381" s="38"/>
      <c r="K1381" s="95"/>
      <c r="L1381" s="96"/>
    </row>
    <row r="1382" spans="8:12" x14ac:dyDescent="0.25">
      <c r="H1382" s="36"/>
      <c r="I1382" s="36"/>
      <c r="J1382" s="38"/>
      <c r="K1382" s="95"/>
      <c r="L1382" s="96"/>
    </row>
    <row r="1383" spans="8:12" x14ac:dyDescent="0.25">
      <c r="H1383" s="36"/>
      <c r="I1383" s="36"/>
      <c r="J1383" s="38"/>
      <c r="K1383" s="95"/>
      <c r="L1383" s="96"/>
    </row>
    <row r="1384" spans="8:12" x14ac:dyDescent="0.25">
      <c r="H1384" s="36"/>
      <c r="I1384" s="36"/>
      <c r="J1384" s="38"/>
      <c r="K1384" s="95"/>
      <c r="L1384" s="96"/>
    </row>
    <row r="1385" spans="8:12" x14ac:dyDescent="0.25">
      <c r="H1385" s="36"/>
      <c r="I1385" s="36"/>
      <c r="J1385" s="38"/>
      <c r="K1385" s="95"/>
      <c r="L1385" s="96"/>
    </row>
    <row r="1386" spans="8:12" x14ac:dyDescent="0.25">
      <c r="H1386" s="36"/>
      <c r="I1386" s="36"/>
      <c r="J1386" s="38"/>
      <c r="K1386" s="95"/>
      <c r="L1386" s="96"/>
    </row>
    <row r="1387" spans="8:12" x14ac:dyDescent="0.25">
      <c r="H1387" s="36"/>
      <c r="I1387" s="36"/>
      <c r="J1387" s="38"/>
      <c r="K1387" s="95"/>
      <c r="L1387" s="96"/>
    </row>
    <row r="1388" spans="8:12" x14ac:dyDescent="0.25">
      <c r="H1388" s="36"/>
      <c r="I1388" s="36"/>
      <c r="J1388" s="38"/>
      <c r="K1388" s="95"/>
      <c r="L1388" s="96"/>
    </row>
    <row r="1389" spans="8:12" x14ac:dyDescent="0.25">
      <c r="H1389" s="36"/>
      <c r="I1389" s="36"/>
      <c r="J1389" s="38"/>
      <c r="K1389" s="95"/>
      <c r="L1389" s="96"/>
    </row>
    <row r="1390" spans="8:12" x14ac:dyDescent="0.25">
      <c r="H1390" s="36"/>
      <c r="I1390" s="36"/>
      <c r="J1390" s="38"/>
      <c r="K1390" s="95"/>
      <c r="L1390" s="96"/>
    </row>
    <row r="1391" spans="8:12" x14ac:dyDescent="0.25">
      <c r="H1391" s="36"/>
      <c r="I1391" s="36"/>
      <c r="J1391" s="38"/>
      <c r="K1391" s="95"/>
      <c r="L1391" s="96"/>
    </row>
    <row r="1392" spans="8:12" x14ac:dyDescent="0.25">
      <c r="H1392" s="36"/>
      <c r="I1392" s="36"/>
      <c r="J1392" s="38"/>
      <c r="K1392" s="95"/>
      <c r="L1392" s="96"/>
    </row>
    <row r="1393" spans="8:12" x14ac:dyDescent="0.25">
      <c r="H1393" s="36"/>
      <c r="I1393" s="36"/>
      <c r="J1393" s="38"/>
      <c r="K1393" s="95"/>
      <c r="L1393" s="96"/>
    </row>
    <row r="1394" spans="8:12" x14ac:dyDescent="0.25">
      <c r="H1394" s="36"/>
      <c r="I1394" s="36"/>
      <c r="J1394" s="38"/>
      <c r="K1394" s="95"/>
      <c r="L1394" s="96"/>
    </row>
    <row r="1395" spans="8:12" x14ac:dyDescent="0.25">
      <c r="H1395" s="36"/>
      <c r="I1395" s="36"/>
      <c r="J1395" s="38"/>
      <c r="K1395" s="95"/>
      <c r="L1395" s="96"/>
    </row>
    <row r="1396" spans="8:12" x14ac:dyDescent="0.25">
      <c r="H1396" s="36"/>
      <c r="I1396" s="36"/>
      <c r="J1396" s="38"/>
      <c r="K1396" s="95"/>
      <c r="L1396" s="96"/>
    </row>
    <row r="1397" spans="8:12" x14ac:dyDescent="0.25">
      <c r="H1397" s="36"/>
      <c r="I1397" s="36"/>
      <c r="J1397" s="38"/>
      <c r="K1397" s="95"/>
      <c r="L1397" s="96"/>
    </row>
    <row r="1398" spans="8:12" x14ac:dyDescent="0.25">
      <c r="H1398" s="36"/>
      <c r="I1398" s="36"/>
      <c r="J1398" s="38"/>
      <c r="K1398" s="95"/>
      <c r="L1398" s="96"/>
    </row>
    <row r="1399" spans="8:12" x14ac:dyDescent="0.25">
      <c r="H1399" s="36"/>
      <c r="I1399" s="36"/>
      <c r="J1399" s="38"/>
      <c r="K1399" s="95"/>
      <c r="L1399" s="96"/>
    </row>
    <row r="1400" spans="8:12" x14ac:dyDescent="0.25">
      <c r="H1400" s="36"/>
      <c r="I1400" s="36"/>
      <c r="J1400" s="38"/>
      <c r="K1400" s="95"/>
      <c r="L1400" s="96"/>
    </row>
    <row r="1401" spans="8:12" x14ac:dyDescent="0.25">
      <c r="H1401" s="36"/>
      <c r="I1401" s="36"/>
      <c r="J1401" s="38"/>
      <c r="K1401" s="95"/>
      <c r="L1401" s="96"/>
    </row>
    <row r="1402" spans="8:12" x14ac:dyDescent="0.25">
      <c r="H1402" s="36"/>
      <c r="I1402" s="36"/>
      <c r="J1402" s="38"/>
      <c r="K1402" s="95"/>
      <c r="L1402" s="96"/>
    </row>
    <row r="1403" spans="8:12" x14ac:dyDescent="0.25">
      <c r="H1403" s="36"/>
      <c r="I1403" s="36"/>
      <c r="J1403" s="38"/>
      <c r="K1403" s="95"/>
      <c r="L1403" s="96"/>
    </row>
    <row r="1404" spans="8:12" x14ac:dyDescent="0.25">
      <c r="H1404" s="36"/>
      <c r="I1404" s="36"/>
      <c r="J1404" s="38"/>
      <c r="K1404" s="95"/>
      <c r="L1404" s="96"/>
    </row>
    <row r="1405" spans="8:12" x14ac:dyDescent="0.25">
      <c r="H1405" s="36"/>
      <c r="I1405" s="36"/>
      <c r="J1405" s="38"/>
      <c r="K1405" s="95"/>
      <c r="L1405" s="96"/>
    </row>
    <row r="1406" spans="8:12" x14ac:dyDescent="0.25">
      <c r="H1406" s="36"/>
      <c r="I1406" s="36"/>
      <c r="J1406" s="38"/>
      <c r="K1406" s="95"/>
      <c r="L1406" s="96"/>
    </row>
    <row r="1407" spans="8:12" x14ac:dyDescent="0.25">
      <c r="H1407" s="36"/>
      <c r="I1407" s="36"/>
      <c r="J1407" s="38"/>
      <c r="K1407" s="95"/>
      <c r="L1407" s="96"/>
    </row>
    <row r="1408" spans="8:12" x14ac:dyDescent="0.25">
      <c r="H1408" s="36"/>
      <c r="I1408" s="36"/>
      <c r="J1408" s="38"/>
      <c r="K1408" s="95"/>
      <c r="L1408" s="96"/>
    </row>
    <row r="1409" spans="8:12" x14ac:dyDescent="0.25">
      <c r="H1409" s="36"/>
      <c r="I1409" s="36"/>
      <c r="J1409" s="38"/>
      <c r="K1409" s="95"/>
      <c r="L1409" s="96"/>
    </row>
    <row r="1410" spans="8:12" x14ac:dyDescent="0.25">
      <c r="H1410" s="36"/>
      <c r="I1410" s="36"/>
      <c r="J1410" s="38"/>
      <c r="K1410" s="95"/>
      <c r="L1410" s="96"/>
    </row>
    <row r="1411" spans="8:12" x14ac:dyDescent="0.25">
      <c r="H1411" s="36"/>
      <c r="I1411" s="36"/>
      <c r="J1411" s="38"/>
      <c r="K1411" s="95"/>
      <c r="L1411" s="96"/>
    </row>
    <row r="1412" spans="8:12" x14ac:dyDescent="0.25">
      <c r="H1412" s="36"/>
      <c r="I1412" s="36"/>
      <c r="J1412" s="38"/>
      <c r="K1412" s="95"/>
      <c r="L1412" s="96"/>
    </row>
    <row r="1413" spans="8:12" x14ac:dyDescent="0.25">
      <c r="H1413" s="36"/>
      <c r="I1413" s="36"/>
      <c r="J1413" s="38"/>
      <c r="K1413" s="95"/>
      <c r="L1413" s="96"/>
    </row>
    <row r="1414" spans="8:12" x14ac:dyDescent="0.25">
      <c r="H1414" s="36"/>
      <c r="I1414" s="36"/>
      <c r="J1414" s="38"/>
      <c r="K1414" s="95"/>
      <c r="L1414" s="96"/>
    </row>
    <row r="1415" spans="8:12" x14ac:dyDescent="0.25">
      <c r="H1415" s="36"/>
      <c r="I1415" s="36"/>
      <c r="J1415" s="38"/>
      <c r="K1415" s="95"/>
      <c r="L1415" s="96"/>
    </row>
    <row r="1416" spans="8:12" x14ac:dyDescent="0.25">
      <c r="H1416" s="36"/>
      <c r="I1416" s="36"/>
      <c r="J1416" s="38"/>
      <c r="K1416" s="95"/>
      <c r="L1416" s="96"/>
    </row>
    <row r="1417" spans="8:12" x14ac:dyDescent="0.25">
      <c r="H1417" s="36"/>
      <c r="I1417" s="36"/>
      <c r="J1417" s="38"/>
      <c r="K1417" s="95"/>
      <c r="L1417" s="96"/>
    </row>
    <row r="1418" spans="8:12" x14ac:dyDescent="0.25">
      <c r="H1418" s="36"/>
      <c r="I1418" s="36"/>
      <c r="J1418" s="38"/>
      <c r="K1418" s="95"/>
      <c r="L1418" s="96"/>
    </row>
    <row r="1419" spans="8:12" x14ac:dyDescent="0.25">
      <c r="H1419" s="36"/>
      <c r="I1419" s="36"/>
      <c r="J1419" s="38"/>
      <c r="K1419" s="95"/>
      <c r="L1419" s="96"/>
    </row>
    <row r="1420" spans="8:12" x14ac:dyDescent="0.25">
      <c r="H1420" s="36"/>
      <c r="I1420" s="36"/>
      <c r="J1420" s="38"/>
      <c r="K1420" s="95"/>
      <c r="L1420" s="96"/>
    </row>
    <row r="1421" spans="8:12" x14ac:dyDescent="0.25">
      <c r="H1421" s="36"/>
      <c r="I1421" s="36"/>
      <c r="J1421" s="38"/>
      <c r="K1421" s="95"/>
      <c r="L1421" s="96"/>
    </row>
    <row r="1422" spans="8:12" x14ac:dyDescent="0.25">
      <c r="H1422" s="36"/>
      <c r="I1422" s="36"/>
      <c r="J1422" s="38"/>
      <c r="K1422" s="95"/>
      <c r="L1422" s="96"/>
    </row>
    <row r="1423" spans="8:12" x14ac:dyDescent="0.25">
      <c r="H1423" s="36"/>
      <c r="I1423" s="36"/>
      <c r="J1423" s="38"/>
      <c r="K1423" s="95"/>
      <c r="L1423" s="96"/>
    </row>
    <row r="1424" spans="8:12" x14ac:dyDescent="0.25">
      <c r="H1424" s="36"/>
      <c r="I1424" s="36"/>
      <c r="J1424" s="38"/>
      <c r="K1424" s="95"/>
      <c r="L1424" s="96"/>
    </row>
    <row r="1425" spans="8:12" x14ac:dyDescent="0.25">
      <c r="H1425" s="36"/>
      <c r="I1425" s="36"/>
      <c r="J1425" s="38"/>
      <c r="K1425" s="95"/>
      <c r="L1425" s="96"/>
    </row>
    <row r="1426" spans="8:12" x14ac:dyDescent="0.25">
      <c r="H1426" s="36"/>
      <c r="I1426" s="36"/>
      <c r="J1426" s="38"/>
      <c r="K1426" s="95"/>
      <c r="L1426" s="96"/>
    </row>
    <row r="1427" spans="8:12" x14ac:dyDescent="0.25">
      <c r="H1427" s="36"/>
      <c r="I1427" s="36"/>
      <c r="J1427" s="38"/>
      <c r="K1427" s="95"/>
      <c r="L1427" s="96"/>
    </row>
    <row r="1428" spans="8:12" x14ac:dyDescent="0.25">
      <c r="H1428" s="36"/>
      <c r="I1428" s="36"/>
      <c r="J1428" s="38"/>
      <c r="K1428" s="95"/>
      <c r="L1428" s="96"/>
    </row>
    <row r="1429" spans="8:12" x14ac:dyDescent="0.25">
      <c r="H1429" s="36"/>
      <c r="I1429" s="36"/>
      <c r="J1429" s="38"/>
      <c r="K1429" s="95"/>
      <c r="L1429" s="96"/>
    </row>
    <row r="1430" spans="8:12" x14ac:dyDescent="0.25">
      <c r="H1430" s="36"/>
      <c r="I1430" s="36"/>
      <c r="J1430" s="38"/>
      <c r="K1430" s="95"/>
      <c r="L1430" s="96"/>
    </row>
    <row r="1431" spans="8:12" x14ac:dyDescent="0.25">
      <c r="H1431" s="36"/>
      <c r="I1431" s="36"/>
      <c r="J1431" s="38"/>
      <c r="K1431" s="95"/>
      <c r="L1431" s="96"/>
    </row>
    <row r="1432" spans="8:12" x14ac:dyDescent="0.25">
      <c r="H1432" s="36"/>
      <c r="I1432" s="36"/>
      <c r="J1432" s="38"/>
      <c r="K1432" s="95"/>
      <c r="L1432" s="96"/>
    </row>
    <row r="1433" spans="8:12" x14ac:dyDescent="0.25">
      <c r="H1433" s="36"/>
      <c r="I1433" s="36"/>
      <c r="J1433" s="38"/>
      <c r="K1433" s="95"/>
      <c r="L1433" s="96"/>
    </row>
    <row r="1434" spans="8:12" x14ac:dyDescent="0.25">
      <c r="H1434" s="36"/>
      <c r="I1434" s="36"/>
      <c r="J1434" s="38"/>
      <c r="K1434" s="95"/>
      <c r="L1434" s="96"/>
    </row>
    <row r="1435" spans="8:12" x14ac:dyDescent="0.25">
      <c r="H1435" s="36"/>
      <c r="I1435" s="36"/>
      <c r="J1435" s="38"/>
      <c r="K1435" s="95"/>
      <c r="L1435" s="96"/>
    </row>
    <row r="1436" spans="8:12" x14ac:dyDescent="0.25">
      <c r="H1436" s="36"/>
      <c r="I1436" s="36"/>
      <c r="J1436" s="38"/>
      <c r="K1436" s="95"/>
      <c r="L1436" s="96"/>
    </row>
    <row r="1437" spans="8:12" x14ac:dyDescent="0.25">
      <c r="H1437" s="36"/>
      <c r="I1437" s="36"/>
      <c r="J1437" s="38"/>
      <c r="K1437" s="95"/>
      <c r="L1437" s="96"/>
    </row>
    <row r="1438" spans="8:12" x14ac:dyDescent="0.25">
      <c r="H1438" s="36"/>
      <c r="I1438" s="36"/>
      <c r="J1438" s="38"/>
      <c r="K1438" s="95"/>
      <c r="L1438" s="96"/>
    </row>
    <row r="1439" spans="8:12" x14ac:dyDescent="0.25">
      <c r="H1439" s="36"/>
      <c r="I1439" s="36"/>
      <c r="J1439" s="38"/>
      <c r="K1439" s="95"/>
      <c r="L1439" s="96"/>
    </row>
    <row r="1440" spans="8:12" x14ac:dyDescent="0.25">
      <c r="H1440" s="36"/>
      <c r="I1440" s="36"/>
      <c r="J1440" s="38"/>
      <c r="K1440" s="95"/>
      <c r="L1440" s="96"/>
    </row>
    <row r="1441" spans="8:12" x14ac:dyDescent="0.25">
      <c r="H1441" s="36"/>
      <c r="I1441" s="36"/>
      <c r="J1441" s="38"/>
      <c r="K1441" s="95"/>
      <c r="L1441" s="96"/>
    </row>
    <row r="1442" spans="8:12" x14ac:dyDescent="0.25">
      <c r="H1442" s="36"/>
      <c r="I1442" s="36"/>
      <c r="J1442" s="38"/>
      <c r="K1442" s="95"/>
      <c r="L1442" s="96"/>
    </row>
    <row r="1443" spans="8:12" x14ac:dyDescent="0.25">
      <c r="H1443" s="36"/>
      <c r="I1443" s="36"/>
      <c r="J1443" s="38"/>
      <c r="K1443" s="95"/>
      <c r="L1443" s="96"/>
    </row>
    <row r="1444" spans="8:12" x14ac:dyDescent="0.25">
      <c r="H1444" s="36"/>
      <c r="I1444" s="36"/>
      <c r="J1444" s="38"/>
      <c r="K1444" s="95"/>
      <c r="L1444" s="96"/>
    </row>
    <row r="1445" spans="8:12" x14ac:dyDescent="0.25">
      <c r="H1445" s="36"/>
      <c r="I1445" s="36"/>
      <c r="J1445" s="38"/>
      <c r="K1445" s="95"/>
      <c r="L1445" s="96"/>
    </row>
    <row r="1446" spans="8:12" x14ac:dyDescent="0.25">
      <c r="H1446" s="36"/>
      <c r="I1446" s="36"/>
      <c r="J1446" s="38"/>
      <c r="K1446" s="95"/>
      <c r="L1446" s="96"/>
    </row>
    <row r="1447" spans="8:12" x14ac:dyDescent="0.25">
      <c r="H1447" s="36"/>
      <c r="I1447" s="36"/>
      <c r="J1447" s="38"/>
      <c r="K1447" s="95"/>
      <c r="L1447" s="96"/>
    </row>
    <row r="1448" spans="8:12" x14ac:dyDescent="0.25">
      <c r="H1448" s="36"/>
      <c r="I1448" s="36"/>
      <c r="J1448" s="38"/>
      <c r="K1448" s="95"/>
      <c r="L1448" s="96"/>
    </row>
    <row r="1449" spans="8:12" x14ac:dyDescent="0.25">
      <c r="H1449" s="36"/>
      <c r="I1449" s="36"/>
      <c r="J1449" s="38"/>
      <c r="K1449" s="95"/>
      <c r="L1449" s="96"/>
    </row>
    <row r="1450" spans="8:12" x14ac:dyDescent="0.25">
      <c r="H1450" s="36"/>
      <c r="I1450" s="36"/>
      <c r="J1450" s="38"/>
      <c r="K1450" s="95"/>
      <c r="L1450" s="96"/>
    </row>
    <row r="1451" spans="8:12" x14ac:dyDescent="0.25">
      <c r="H1451" s="36"/>
      <c r="I1451" s="36"/>
      <c r="J1451" s="38"/>
      <c r="K1451" s="95"/>
      <c r="L1451" s="96"/>
    </row>
    <row r="1452" spans="8:12" x14ac:dyDescent="0.25">
      <c r="H1452" s="36"/>
      <c r="I1452" s="36"/>
      <c r="J1452" s="38"/>
      <c r="K1452" s="95"/>
      <c r="L1452" s="96"/>
    </row>
    <row r="1453" spans="8:12" x14ac:dyDescent="0.25">
      <c r="H1453" s="36"/>
      <c r="I1453" s="36"/>
      <c r="J1453" s="38"/>
      <c r="K1453" s="95"/>
      <c r="L1453" s="96"/>
    </row>
    <row r="1454" spans="8:12" x14ac:dyDescent="0.25">
      <c r="H1454" s="36"/>
      <c r="I1454" s="36"/>
      <c r="J1454" s="38"/>
      <c r="K1454" s="95"/>
      <c r="L1454" s="96"/>
    </row>
    <row r="1455" spans="8:12" x14ac:dyDescent="0.25">
      <c r="H1455" s="36"/>
      <c r="I1455" s="36"/>
      <c r="J1455" s="38"/>
      <c r="K1455" s="95"/>
      <c r="L1455" s="96"/>
    </row>
    <row r="1456" spans="8:12" x14ac:dyDescent="0.25">
      <c r="H1456" s="36"/>
      <c r="I1456" s="36"/>
      <c r="J1456" s="38"/>
      <c r="K1456" s="95"/>
      <c r="L1456" s="96"/>
    </row>
    <row r="1457" spans="8:12" x14ac:dyDescent="0.25">
      <c r="H1457" s="36"/>
      <c r="I1457" s="36"/>
      <c r="J1457" s="38"/>
      <c r="K1457" s="95"/>
      <c r="L1457" s="96"/>
    </row>
    <row r="1458" spans="8:12" x14ac:dyDescent="0.25">
      <c r="H1458" s="36"/>
      <c r="I1458" s="36"/>
      <c r="J1458" s="38"/>
      <c r="K1458" s="95"/>
      <c r="L1458" s="96"/>
    </row>
    <row r="1459" spans="8:12" x14ac:dyDescent="0.25">
      <c r="H1459" s="36"/>
      <c r="I1459" s="36"/>
      <c r="J1459" s="38"/>
      <c r="K1459" s="95"/>
      <c r="L1459" s="96"/>
    </row>
    <row r="1460" spans="8:12" x14ac:dyDescent="0.25">
      <c r="H1460" s="36"/>
      <c r="I1460" s="36"/>
      <c r="J1460" s="38"/>
      <c r="K1460" s="95"/>
      <c r="L1460" s="96"/>
    </row>
    <row r="1461" spans="8:12" x14ac:dyDescent="0.25">
      <c r="H1461" s="36"/>
      <c r="I1461" s="36"/>
      <c r="J1461" s="38"/>
      <c r="K1461" s="95"/>
      <c r="L1461" s="96"/>
    </row>
    <row r="1462" spans="8:12" x14ac:dyDescent="0.25">
      <c r="H1462" s="36"/>
      <c r="I1462" s="36"/>
      <c r="J1462" s="38"/>
      <c r="K1462" s="95"/>
      <c r="L1462" s="96"/>
    </row>
    <row r="1463" spans="8:12" x14ac:dyDescent="0.25">
      <c r="H1463" s="36"/>
      <c r="I1463" s="36"/>
      <c r="J1463" s="38"/>
      <c r="K1463" s="95"/>
      <c r="L1463" s="96"/>
    </row>
    <row r="1464" spans="8:12" x14ac:dyDescent="0.25">
      <c r="H1464" s="36"/>
      <c r="I1464" s="36"/>
      <c r="J1464" s="38"/>
      <c r="K1464" s="95"/>
      <c r="L1464" s="96"/>
    </row>
    <row r="1465" spans="8:12" x14ac:dyDescent="0.25">
      <c r="H1465" s="36"/>
      <c r="I1465" s="36"/>
      <c r="J1465" s="38"/>
      <c r="K1465" s="95"/>
      <c r="L1465" s="96"/>
    </row>
    <row r="1466" spans="8:12" x14ac:dyDescent="0.25">
      <c r="H1466" s="36"/>
      <c r="I1466" s="36"/>
      <c r="J1466" s="38"/>
      <c r="K1466" s="95"/>
      <c r="L1466" s="96"/>
    </row>
    <row r="1467" spans="8:12" x14ac:dyDescent="0.25">
      <c r="H1467" s="36"/>
      <c r="I1467" s="36"/>
      <c r="J1467" s="38"/>
      <c r="K1467" s="95"/>
      <c r="L1467" s="96"/>
    </row>
    <row r="1468" spans="8:12" x14ac:dyDescent="0.25">
      <c r="H1468" s="36"/>
      <c r="I1468" s="36"/>
      <c r="J1468" s="38"/>
      <c r="K1468" s="95"/>
      <c r="L1468" s="96"/>
    </row>
    <row r="1469" spans="8:12" x14ac:dyDescent="0.25">
      <c r="H1469" s="36"/>
      <c r="I1469" s="36"/>
      <c r="J1469" s="38"/>
      <c r="K1469" s="95"/>
      <c r="L1469" s="96"/>
    </row>
    <row r="1470" spans="8:12" x14ac:dyDescent="0.25">
      <c r="H1470" s="36"/>
      <c r="I1470" s="36"/>
      <c r="J1470" s="38"/>
      <c r="K1470" s="95"/>
      <c r="L1470" s="96"/>
    </row>
    <row r="1471" spans="8:12" x14ac:dyDescent="0.25">
      <c r="H1471" s="36"/>
      <c r="I1471" s="36"/>
      <c r="J1471" s="38"/>
      <c r="K1471" s="95"/>
      <c r="L1471" s="96"/>
    </row>
    <row r="1472" spans="8:12" x14ac:dyDescent="0.25">
      <c r="H1472" s="36"/>
      <c r="I1472" s="36"/>
      <c r="J1472" s="38"/>
      <c r="K1472" s="95"/>
      <c r="L1472" s="96"/>
    </row>
    <row r="1473" spans="8:12" x14ac:dyDescent="0.25">
      <c r="H1473" s="36"/>
      <c r="I1473" s="36"/>
      <c r="J1473" s="38"/>
      <c r="K1473" s="95"/>
      <c r="L1473" s="96"/>
    </row>
    <row r="1474" spans="8:12" x14ac:dyDescent="0.25">
      <c r="H1474" s="36"/>
      <c r="I1474" s="36"/>
      <c r="J1474" s="38"/>
      <c r="K1474" s="95"/>
      <c r="L1474" s="96"/>
    </row>
    <row r="1475" spans="8:12" x14ac:dyDescent="0.25">
      <c r="H1475" s="36"/>
      <c r="I1475" s="36"/>
      <c r="J1475" s="38"/>
      <c r="K1475" s="95"/>
      <c r="L1475" s="96"/>
    </row>
    <row r="1476" spans="8:12" x14ac:dyDescent="0.25">
      <c r="H1476" s="36"/>
      <c r="I1476" s="36"/>
      <c r="J1476" s="38"/>
      <c r="K1476" s="95"/>
      <c r="L1476" s="96"/>
    </row>
    <row r="1477" spans="8:12" x14ac:dyDescent="0.25">
      <c r="H1477" s="36"/>
      <c r="I1477" s="36"/>
      <c r="J1477" s="38"/>
      <c r="K1477" s="95"/>
      <c r="L1477" s="96"/>
    </row>
    <row r="1478" spans="8:12" x14ac:dyDescent="0.25">
      <c r="H1478" s="36"/>
      <c r="I1478" s="36"/>
      <c r="J1478" s="38"/>
      <c r="K1478" s="95"/>
      <c r="L1478" s="96"/>
    </row>
    <row r="1479" spans="8:12" x14ac:dyDescent="0.25">
      <c r="H1479" s="36"/>
      <c r="I1479" s="36"/>
      <c r="J1479" s="38"/>
      <c r="K1479" s="95"/>
      <c r="L1479" s="96"/>
    </row>
    <row r="1480" spans="8:12" x14ac:dyDescent="0.25">
      <c r="H1480" s="36"/>
      <c r="I1480" s="36"/>
      <c r="J1480" s="38"/>
      <c r="K1480" s="95"/>
      <c r="L1480" s="96"/>
    </row>
    <row r="1481" spans="8:12" x14ac:dyDescent="0.25">
      <c r="H1481" s="36"/>
      <c r="I1481" s="36"/>
      <c r="J1481" s="38"/>
      <c r="K1481" s="95"/>
      <c r="L1481" s="96"/>
    </row>
    <row r="1482" spans="8:12" x14ac:dyDescent="0.25">
      <c r="H1482" s="36"/>
      <c r="I1482" s="36"/>
      <c r="J1482" s="38"/>
      <c r="K1482" s="95"/>
      <c r="L1482" s="96"/>
    </row>
    <row r="1483" spans="8:12" x14ac:dyDescent="0.25">
      <c r="H1483" s="36"/>
      <c r="I1483" s="36"/>
      <c r="J1483" s="38"/>
      <c r="K1483" s="95"/>
      <c r="L1483" s="96"/>
    </row>
    <row r="1484" spans="8:12" x14ac:dyDescent="0.25">
      <c r="H1484" s="36"/>
      <c r="I1484" s="36"/>
      <c r="J1484" s="38"/>
      <c r="K1484" s="95"/>
      <c r="L1484" s="96"/>
    </row>
    <row r="1485" spans="8:12" x14ac:dyDescent="0.25">
      <c r="H1485" s="36"/>
      <c r="I1485" s="36"/>
      <c r="J1485" s="38"/>
      <c r="K1485" s="95"/>
      <c r="L1485" s="96"/>
    </row>
    <row r="1486" spans="8:12" x14ac:dyDescent="0.25">
      <c r="H1486" s="36"/>
      <c r="I1486" s="36"/>
      <c r="J1486" s="38"/>
      <c r="K1486" s="95"/>
      <c r="L1486" s="96"/>
    </row>
    <row r="1487" spans="8:12" x14ac:dyDescent="0.25">
      <c r="H1487" s="36"/>
      <c r="I1487" s="36"/>
      <c r="J1487" s="38"/>
      <c r="K1487" s="95"/>
      <c r="L1487" s="96"/>
    </row>
    <row r="1488" spans="8:12" x14ac:dyDescent="0.25">
      <c r="H1488" s="36"/>
      <c r="I1488" s="36"/>
      <c r="J1488" s="38"/>
      <c r="K1488" s="95"/>
      <c r="L1488" s="96"/>
    </row>
    <row r="1489" spans="8:12" x14ac:dyDescent="0.25">
      <c r="H1489" s="36"/>
      <c r="I1489" s="36"/>
      <c r="J1489" s="38"/>
      <c r="K1489" s="95"/>
      <c r="L1489" s="96"/>
    </row>
    <row r="1490" spans="8:12" x14ac:dyDescent="0.25">
      <c r="H1490" s="36"/>
      <c r="I1490" s="36"/>
      <c r="J1490" s="38"/>
      <c r="K1490" s="95"/>
      <c r="L1490" s="96"/>
    </row>
    <row r="1491" spans="8:12" x14ac:dyDescent="0.25">
      <c r="H1491" s="36"/>
      <c r="I1491" s="36"/>
      <c r="J1491" s="38"/>
      <c r="K1491" s="95"/>
      <c r="L1491" s="96"/>
    </row>
    <row r="1492" spans="8:12" x14ac:dyDescent="0.25">
      <c r="H1492" s="36"/>
      <c r="I1492" s="36"/>
      <c r="J1492" s="38"/>
      <c r="K1492" s="95"/>
      <c r="L1492" s="96"/>
    </row>
    <row r="1493" spans="8:12" x14ac:dyDescent="0.25">
      <c r="H1493" s="36"/>
      <c r="I1493" s="36"/>
      <c r="J1493" s="38"/>
      <c r="K1493" s="95"/>
      <c r="L1493" s="96"/>
    </row>
    <row r="1494" spans="8:12" x14ac:dyDescent="0.25">
      <c r="H1494" s="36"/>
      <c r="I1494" s="36"/>
      <c r="J1494" s="38"/>
      <c r="K1494" s="95"/>
      <c r="L1494" s="96"/>
    </row>
    <row r="1495" spans="8:12" x14ac:dyDescent="0.25">
      <c r="H1495" s="36"/>
      <c r="I1495" s="36"/>
      <c r="J1495" s="38"/>
      <c r="K1495" s="95"/>
      <c r="L1495" s="96"/>
    </row>
    <row r="1496" spans="8:12" x14ac:dyDescent="0.25">
      <c r="H1496" s="36"/>
      <c r="I1496" s="36"/>
      <c r="J1496" s="38"/>
      <c r="K1496" s="95"/>
      <c r="L1496" s="96"/>
    </row>
    <row r="1497" spans="8:12" x14ac:dyDescent="0.25">
      <c r="H1497" s="36"/>
      <c r="I1497" s="36"/>
      <c r="J1497" s="38"/>
      <c r="K1497" s="95"/>
      <c r="L1497" s="96"/>
    </row>
    <row r="1498" spans="8:12" x14ac:dyDescent="0.25">
      <c r="H1498" s="36"/>
      <c r="I1498" s="36"/>
      <c r="J1498" s="38"/>
      <c r="K1498" s="95"/>
      <c r="L1498" s="96"/>
    </row>
    <row r="1499" spans="8:12" x14ac:dyDescent="0.25">
      <c r="H1499" s="36"/>
      <c r="I1499" s="36"/>
      <c r="J1499" s="38"/>
      <c r="K1499" s="95"/>
      <c r="L1499" s="96"/>
    </row>
    <row r="1500" spans="8:12" x14ac:dyDescent="0.25">
      <c r="H1500" s="36"/>
      <c r="I1500" s="36"/>
      <c r="J1500" s="38"/>
      <c r="K1500" s="95"/>
      <c r="L1500" s="96"/>
    </row>
    <row r="1501" spans="8:12" x14ac:dyDescent="0.25">
      <c r="H1501" s="36"/>
      <c r="I1501" s="36"/>
      <c r="J1501" s="38"/>
      <c r="K1501" s="95"/>
      <c r="L1501" s="96"/>
    </row>
    <row r="1502" spans="8:12" x14ac:dyDescent="0.25">
      <c r="H1502" s="36"/>
      <c r="I1502" s="36"/>
      <c r="J1502" s="38"/>
      <c r="K1502" s="95"/>
      <c r="L1502" s="96"/>
    </row>
    <row r="1503" spans="8:12" x14ac:dyDescent="0.25">
      <c r="H1503" s="36"/>
      <c r="I1503" s="36"/>
      <c r="J1503" s="38"/>
      <c r="K1503" s="95"/>
      <c r="L1503" s="96"/>
    </row>
    <row r="1504" spans="8:12" x14ac:dyDescent="0.25">
      <c r="H1504" s="36"/>
      <c r="I1504" s="36"/>
      <c r="J1504" s="38"/>
      <c r="K1504" s="95"/>
      <c r="L1504" s="96"/>
    </row>
    <row r="1505" spans="8:12" x14ac:dyDescent="0.25">
      <c r="H1505" s="36"/>
      <c r="I1505" s="36"/>
      <c r="J1505" s="38"/>
      <c r="K1505" s="95"/>
      <c r="L1505" s="96"/>
    </row>
    <row r="1506" spans="8:12" x14ac:dyDescent="0.25">
      <c r="H1506" s="36"/>
      <c r="I1506" s="36"/>
      <c r="J1506" s="38"/>
      <c r="K1506" s="95"/>
      <c r="L1506" s="96"/>
    </row>
    <row r="1507" spans="8:12" x14ac:dyDescent="0.25">
      <c r="H1507" s="36"/>
      <c r="I1507" s="36"/>
      <c r="J1507" s="38"/>
      <c r="K1507" s="95"/>
      <c r="L1507" s="96"/>
    </row>
    <row r="1508" spans="8:12" x14ac:dyDescent="0.25">
      <c r="H1508" s="36"/>
      <c r="I1508" s="36"/>
      <c r="J1508" s="38"/>
      <c r="K1508" s="95"/>
      <c r="L1508" s="96"/>
    </row>
    <row r="1509" spans="8:12" x14ac:dyDescent="0.25">
      <c r="H1509" s="36"/>
      <c r="I1509" s="36"/>
      <c r="J1509" s="38"/>
      <c r="K1509" s="95"/>
      <c r="L1509" s="96"/>
    </row>
    <row r="1510" spans="8:12" x14ac:dyDescent="0.25">
      <c r="H1510" s="36"/>
      <c r="I1510" s="36"/>
      <c r="J1510" s="38"/>
      <c r="K1510" s="95"/>
      <c r="L1510" s="96"/>
    </row>
    <row r="1511" spans="8:12" x14ac:dyDescent="0.25">
      <c r="H1511" s="36"/>
      <c r="I1511" s="36"/>
      <c r="J1511" s="38"/>
      <c r="K1511" s="95"/>
      <c r="L1511" s="96"/>
    </row>
    <row r="1512" spans="8:12" x14ac:dyDescent="0.25">
      <c r="H1512" s="36"/>
      <c r="I1512" s="36"/>
      <c r="J1512" s="38"/>
      <c r="K1512" s="95"/>
      <c r="L1512" s="96"/>
    </row>
    <row r="1513" spans="8:12" x14ac:dyDescent="0.25">
      <c r="H1513" s="36"/>
      <c r="I1513" s="36"/>
      <c r="J1513" s="38"/>
      <c r="K1513" s="95"/>
      <c r="L1513" s="96"/>
    </row>
    <row r="1514" spans="8:12" x14ac:dyDescent="0.25">
      <c r="H1514" s="36"/>
      <c r="I1514" s="36"/>
      <c r="J1514" s="38"/>
      <c r="K1514" s="95"/>
      <c r="L1514" s="96"/>
    </row>
    <row r="1515" spans="8:12" x14ac:dyDescent="0.25">
      <c r="H1515" s="36"/>
      <c r="I1515" s="36"/>
      <c r="J1515" s="38"/>
      <c r="K1515" s="95"/>
      <c r="L1515" s="96"/>
    </row>
    <row r="1516" spans="8:12" x14ac:dyDescent="0.25">
      <c r="H1516" s="36"/>
      <c r="I1516" s="36"/>
      <c r="J1516" s="38"/>
      <c r="K1516" s="95"/>
      <c r="L1516" s="96"/>
    </row>
    <row r="1517" spans="8:12" x14ac:dyDescent="0.25">
      <c r="H1517" s="36"/>
      <c r="I1517" s="36"/>
      <c r="J1517" s="38"/>
      <c r="K1517" s="95"/>
      <c r="L1517" s="96"/>
    </row>
    <row r="1518" spans="8:12" x14ac:dyDescent="0.25">
      <c r="H1518" s="36"/>
      <c r="I1518" s="36"/>
      <c r="J1518" s="38"/>
      <c r="K1518" s="95"/>
      <c r="L1518" s="96"/>
    </row>
    <row r="1519" spans="8:12" x14ac:dyDescent="0.25">
      <c r="H1519" s="36"/>
      <c r="I1519" s="36"/>
      <c r="J1519" s="38"/>
      <c r="K1519" s="95"/>
      <c r="L1519" s="96"/>
    </row>
    <row r="1520" spans="8:12" x14ac:dyDescent="0.25">
      <c r="H1520" s="36"/>
      <c r="I1520" s="36"/>
      <c r="J1520" s="38"/>
      <c r="K1520" s="95"/>
      <c r="L1520" s="96"/>
    </row>
    <row r="1521" spans="8:12" x14ac:dyDescent="0.25">
      <c r="H1521" s="36"/>
      <c r="I1521" s="36"/>
      <c r="J1521" s="38"/>
      <c r="K1521" s="95"/>
      <c r="L1521" s="96"/>
    </row>
    <row r="1522" spans="8:12" x14ac:dyDescent="0.25">
      <c r="H1522" s="36"/>
      <c r="I1522" s="36"/>
      <c r="J1522" s="38"/>
      <c r="K1522" s="95"/>
      <c r="L1522" s="96"/>
    </row>
    <row r="1523" spans="8:12" x14ac:dyDescent="0.25">
      <c r="H1523" s="36"/>
      <c r="I1523" s="36"/>
      <c r="J1523" s="38"/>
      <c r="K1523" s="95"/>
      <c r="L1523" s="96"/>
    </row>
    <row r="1524" spans="8:12" x14ac:dyDescent="0.25">
      <c r="H1524" s="36"/>
      <c r="I1524" s="36"/>
      <c r="J1524" s="38"/>
      <c r="K1524" s="95"/>
      <c r="L1524" s="96"/>
    </row>
    <row r="1525" spans="8:12" x14ac:dyDescent="0.25">
      <c r="H1525" s="36"/>
      <c r="I1525" s="36"/>
      <c r="J1525" s="38"/>
      <c r="K1525" s="95"/>
      <c r="L1525" s="96"/>
    </row>
    <row r="1526" spans="8:12" x14ac:dyDescent="0.25">
      <c r="H1526" s="36"/>
      <c r="I1526" s="36"/>
      <c r="J1526" s="38"/>
      <c r="K1526" s="95"/>
      <c r="L1526" s="96"/>
    </row>
    <row r="1527" spans="8:12" x14ac:dyDescent="0.25">
      <c r="H1527" s="36"/>
      <c r="I1527" s="36"/>
      <c r="J1527" s="38"/>
      <c r="K1527" s="95"/>
      <c r="L1527" s="96"/>
    </row>
    <row r="1528" spans="8:12" x14ac:dyDescent="0.25">
      <c r="H1528" s="36"/>
      <c r="I1528" s="36"/>
      <c r="J1528" s="38"/>
      <c r="K1528" s="95"/>
      <c r="L1528" s="96"/>
    </row>
    <row r="1529" spans="8:12" x14ac:dyDescent="0.25">
      <c r="H1529" s="36"/>
      <c r="I1529" s="36"/>
      <c r="J1529" s="38"/>
      <c r="K1529" s="95"/>
      <c r="L1529" s="96"/>
    </row>
    <row r="1530" spans="8:12" x14ac:dyDescent="0.25">
      <c r="H1530" s="36"/>
      <c r="I1530" s="36"/>
      <c r="J1530" s="38"/>
      <c r="K1530" s="95"/>
      <c r="L1530" s="96"/>
    </row>
    <row r="1531" spans="8:12" x14ac:dyDescent="0.25">
      <c r="H1531" s="36"/>
      <c r="I1531" s="36"/>
      <c r="J1531" s="38"/>
      <c r="K1531" s="95"/>
      <c r="L1531" s="96"/>
    </row>
    <row r="1532" spans="8:12" x14ac:dyDescent="0.25">
      <c r="H1532" s="36"/>
      <c r="I1532" s="36"/>
      <c r="J1532" s="38"/>
      <c r="K1532" s="95"/>
      <c r="L1532" s="96"/>
    </row>
    <row r="1533" spans="8:12" x14ac:dyDescent="0.25">
      <c r="H1533" s="36"/>
      <c r="I1533" s="36"/>
      <c r="J1533" s="38"/>
      <c r="K1533" s="95"/>
      <c r="L1533" s="96"/>
    </row>
    <row r="1534" spans="8:12" x14ac:dyDescent="0.25">
      <c r="H1534" s="36"/>
      <c r="I1534" s="36"/>
      <c r="J1534" s="38"/>
      <c r="K1534" s="95"/>
      <c r="L1534" s="96"/>
    </row>
    <row r="1535" spans="8:12" x14ac:dyDescent="0.25">
      <c r="H1535" s="36"/>
      <c r="I1535" s="36"/>
      <c r="J1535" s="38"/>
      <c r="K1535" s="95"/>
      <c r="L1535" s="96"/>
    </row>
    <row r="1536" spans="8:12" x14ac:dyDescent="0.25">
      <c r="H1536" s="36"/>
      <c r="I1536" s="36"/>
      <c r="J1536" s="38"/>
      <c r="K1536" s="95"/>
      <c r="L1536" s="96"/>
    </row>
    <row r="1537" spans="8:12" x14ac:dyDescent="0.25">
      <c r="H1537" s="36"/>
      <c r="I1537" s="36"/>
      <c r="J1537" s="38"/>
      <c r="K1537" s="95"/>
      <c r="L1537" s="96"/>
    </row>
    <row r="1538" spans="8:12" x14ac:dyDescent="0.25">
      <c r="H1538" s="36"/>
      <c r="I1538" s="36"/>
      <c r="J1538" s="38"/>
      <c r="K1538" s="95"/>
      <c r="L1538" s="96"/>
    </row>
    <row r="1539" spans="8:12" x14ac:dyDescent="0.25">
      <c r="H1539" s="36"/>
      <c r="I1539" s="36"/>
      <c r="J1539" s="38"/>
      <c r="K1539" s="95"/>
      <c r="L1539" s="96"/>
    </row>
    <row r="1540" spans="8:12" x14ac:dyDescent="0.25">
      <c r="H1540" s="36"/>
      <c r="I1540" s="36"/>
      <c r="J1540" s="38"/>
      <c r="K1540" s="95"/>
      <c r="L1540" s="96"/>
    </row>
    <row r="1541" spans="8:12" x14ac:dyDescent="0.25">
      <c r="H1541" s="36"/>
      <c r="I1541" s="36"/>
      <c r="J1541" s="38"/>
      <c r="K1541" s="95"/>
      <c r="L1541" s="96"/>
    </row>
    <row r="1542" spans="8:12" x14ac:dyDescent="0.25">
      <c r="H1542" s="36"/>
      <c r="I1542" s="36"/>
      <c r="J1542" s="38"/>
      <c r="K1542" s="95"/>
      <c r="L1542" s="96"/>
    </row>
    <row r="1543" spans="8:12" x14ac:dyDescent="0.25">
      <c r="H1543" s="36"/>
      <c r="I1543" s="36"/>
      <c r="J1543" s="38"/>
      <c r="K1543" s="95"/>
      <c r="L1543" s="96"/>
    </row>
    <row r="1544" spans="8:12" x14ac:dyDescent="0.25">
      <c r="H1544" s="36"/>
      <c r="I1544" s="36"/>
      <c r="J1544" s="38"/>
      <c r="K1544" s="95"/>
      <c r="L1544" s="96"/>
    </row>
    <row r="1545" spans="8:12" x14ac:dyDescent="0.25">
      <c r="H1545" s="36"/>
      <c r="I1545" s="36"/>
      <c r="J1545" s="38"/>
      <c r="K1545" s="95"/>
      <c r="L1545" s="96"/>
    </row>
    <row r="1546" spans="8:12" x14ac:dyDescent="0.25">
      <c r="H1546" s="36"/>
      <c r="I1546" s="36"/>
      <c r="J1546" s="38"/>
      <c r="K1546" s="95"/>
      <c r="L1546" s="96"/>
    </row>
    <row r="1547" spans="8:12" x14ac:dyDescent="0.25">
      <c r="H1547" s="36"/>
      <c r="I1547" s="36"/>
      <c r="J1547" s="36"/>
      <c r="K1547" s="95"/>
      <c r="L1547" s="96"/>
    </row>
    <row r="1548" spans="8:12" x14ac:dyDescent="0.25">
      <c r="H1548" s="36"/>
      <c r="I1548" s="36"/>
      <c r="J1548" s="38"/>
      <c r="K1548" s="95"/>
      <c r="L1548" s="96"/>
    </row>
    <row r="1549" spans="8:12" x14ac:dyDescent="0.25">
      <c r="H1549" s="36"/>
      <c r="I1549" s="36"/>
      <c r="J1549" s="38"/>
      <c r="K1549" s="95"/>
      <c r="L1549" s="96"/>
    </row>
    <row r="1550" spans="8:12" x14ac:dyDescent="0.25">
      <c r="H1550" s="36"/>
      <c r="I1550" s="36"/>
      <c r="J1550" s="38"/>
      <c r="K1550" s="95"/>
      <c r="L1550" s="96"/>
    </row>
    <row r="1551" spans="8:12" x14ac:dyDescent="0.25">
      <c r="H1551" s="36"/>
      <c r="I1551" s="36"/>
      <c r="J1551" s="38"/>
      <c r="K1551" s="95"/>
      <c r="L1551" s="96"/>
    </row>
    <row r="1552" spans="8:12" x14ac:dyDescent="0.25">
      <c r="H1552" s="36"/>
      <c r="I1552" s="36"/>
      <c r="J1552" s="38"/>
      <c r="K1552" s="95"/>
      <c r="L1552" s="96"/>
    </row>
    <row r="1553" spans="8:12" x14ac:dyDescent="0.25">
      <c r="H1553" s="36"/>
      <c r="I1553" s="36"/>
      <c r="J1553" s="38"/>
      <c r="K1553" s="95"/>
      <c r="L1553" s="96"/>
    </row>
    <row r="1554" spans="8:12" x14ac:dyDescent="0.25">
      <c r="H1554" s="36"/>
      <c r="I1554" s="36"/>
      <c r="J1554" s="38"/>
      <c r="K1554" s="95"/>
      <c r="L1554" s="96"/>
    </row>
    <row r="1555" spans="8:12" x14ac:dyDescent="0.25">
      <c r="H1555" s="36"/>
      <c r="I1555" s="36"/>
      <c r="J1555" s="38"/>
      <c r="K1555" s="95"/>
      <c r="L1555" s="96"/>
    </row>
    <row r="1556" spans="8:12" x14ac:dyDescent="0.25">
      <c r="H1556" s="36"/>
      <c r="I1556" s="36"/>
      <c r="J1556" s="38"/>
      <c r="K1556" s="95"/>
      <c r="L1556" s="96"/>
    </row>
    <row r="1557" spans="8:12" x14ac:dyDescent="0.25">
      <c r="H1557" s="36"/>
      <c r="I1557" s="36"/>
      <c r="J1557" s="38"/>
      <c r="K1557" s="95"/>
      <c r="L1557" s="96"/>
    </row>
    <row r="1558" spans="8:12" x14ac:dyDescent="0.25">
      <c r="H1558" s="36"/>
      <c r="I1558" s="36"/>
      <c r="J1558" s="38"/>
      <c r="K1558" s="95"/>
      <c r="L1558" s="96"/>
    </row>
    <row r="1559" spans="8:12" x14ac:dyDescent="0.25">
      <c r="H1559" s="36"/>
      <c r="I1559" s="36"/>
      <c r="J1559" s="38"/>
      <c r="K1559" s="95"/>
      <c r="L1559" s="96"/>
    </row>
    <row r="1560" spans="8:12" x14ac:dyDescent="0.25">
      <c r="H1560" s="36"/>
      <c r="I1560" s="36"/>
      <c r="J1560" s="38"/>
      <c r="K1560" s="95"/>
      <c r="L1560" s="96"/>
    </row>
    <row r="1561" spans="8:12" x14ac:dyDescent="0.25">
      <c r="H1561" s="36"/>
      <c r="I1561" s="36"/>
      <c r="J1561" s="38"/>
      <c r="K1561" s="95"/>
      <c r="L1561" s="96"/>
    </row>
    <row r="1562" spans="8:12" x14ac:dyDescent="0.25">
      <c r="H1562" s="36"/>
      <c r="I1562" s="36"/>
      <c r="J1562" s="38"/>
      <c r="K1562" s="95"/>
      <c r="L1562" s="96"/>
    </row>
    <row r="1563" spans="8:12" x14ac:dyDescent="0.25">
      <c r="H1563" s="36"/>
      <c r="I1563" s="36"/>
      <c r="J1563" s="38"/>
      <c r="K1563" s="95"/>
      <c r="L1563" s="96"/>
    </row>
    <row r="1564" spans="8:12" x14ac:dyDescent="0.25">
      <c r="H1564" s="36"/>
      <c r="I1564" s="36"/>
      <c r="J1564" s="38"/>
      <c r="K1564" s="95"/>
      <c r="L1564" s="96"/>
    </row>
    <row r="1565" spans="8:12" x14ac:dyDescent="0.25">
      <c r="H1565" s="36"/>
      <c r="I1565" s="36"/>
      <c r="J1565" s="38"/>
      <c r="K1565" s="95"/>
      <c r="L1565" s="96"/>
    </row>
    <row r="1566" spans="8:12" x14ac:dyDescent="0.25">
      <c r="H1566" s="36"/>
      <c r="I1566" s="36"/>
      <c r="J1566" s="38"/>
      <c r="K1566" s="95"/>
      <c r="L1566" s="96"/>
    </row>
    <row r="1567" spans="8:12" x14ac:dyDescent="0.25">
      <c r="H1567" s="36"/>
      <c r="I1567" s="36"/>
      <c r="J1567" s="38"/>
      <c r="K1567" s="95"/>
      <c r="L1567" s="96"/>
    </row>
    <row r="1568" spans="8:12" x14ac:dyDescent="0.25">
      <c r="H1568" s="36"/>
      <c r="I1568" s="36"/>
      <c r="J1568" s="38"/>
      <c r="K1568" s="95"/>
      <c r="L1568" s="96"/>
    </row>
    <row r="1569" spans="8:12" x14ac:dyDescent="0.25">
      <c r="H1569" s="36"/>
      <c r="I1569" s="36"/>
      <c r="J1569" s="38"/>
      <c r="K1569" s="95"/>
      <c r="L1569" s="96"/>
    </row>
    <row r="1570" spans="8:12" x14ac:dyDescent="0.25">
      <c r="H1570" s="36"/>
      <c r="I1570" s="36"/>
      <c r="J1570" s="38"/>
      <c r="K1570" s="95"/>
      <c r="L1570" s="96"/>
    </row>
    <row r="1571" spans="8:12" x14ac:dyDescent="0.25">
      <c r="H1571" s="36"/>
      <c r="I1571" s="36"/>
      <c r="J1571" s="38"/>
      <c r="K1571" s="95"/>
      <c r="L1571" s="96"/>
    </row>
    <row r="1572" spans="8:12" x14ac:dyDescent="0.25">
      <c r="H1572" s="36"/>
      <c r="I1572" s="36"/>
      <c r="J1572" s="38"/>
      <c r="K1572" s="95"/>
      <c r="L1572" s="96"/>
    </row>
    <row r="1573" spans="8:12" x14ac:dyDescent="0.25">
      <c r="H1573" s="36"/>
      <c r="I1573" s="36"/>
      <c r="J1573" s="38"/>
      <c r="K1573" s="95"/>
      <c r="L1573" s="96"/>
    </row>
    <row r="1574" spans="8:12" x14ac:dyDescent="0.25">
      <c r="H1574" s="36"/>
      <c r="I1574" s="36"/>
      <c r="J1574" s="38"/>
      <c r="K1574" s="95"/>
      <c r="L1574" s="96"/>
    </row>
    <row r="1575" spans="8:12" x14ac:dyDescent="0.25">
      <c r="H1575" s="36"/>
      <c r="I1575" s="36"/>
      <c r="J1575" s="38"/>
      <c r="K1575" s="95"/>
      <c r="L1575" s="96"/>
    </row>
    <row r="1576" spans="8:12" x14ac:dyDescent="0.25">
      <c r="H1576" s="36"/>
      <c r="I1576" s="36"/>
      <c r="J1576" s="38"/>
      <c r="K1576" s="95"/>
      <c r="L1576" s="96"/>
    </row>
    <row r="1577" spans="8:12" x14ac:dyDescent="0.25">
      <c r="H1577" s="36"/>
      <c r="I1577" s="36"/>
      <c r="J1577" s="38"/>
      <c r="K1577" s="95"/>
      <c r="L1577" s="96"/>
    </row>
    <row r="1578" spans="8:12" x14ac:dyDescent="0.25">
      <c r="H1578" s="36"/>
      <c r="I1578" s="36"/>
      <c r="J1578" s="38"/>
      <c r="K1578" s="95"/>
      <c r="L1578" s="96"/>
    </row>
    <row r="1579" spans="8:12" x14ac:dyDescent="0.25">
      <c r="H1579" s="36"/>
      <c r="I1579" s="36"/>
      <c r="J1579" s="38"/>
      <c r="K1579" s="95"/>
      <c r="L1579" s="96"/>
    </row>
    <row r="1580" spans="8:12" x14ac:dyDescent="0.25">
      <c r="H1580" s="36"/>
      <c r="I1580" s="36"/>
      <c r="J1580" s="38"/>
      <c r="K1580" s="95"/>
      <c r="L1580" s="96"/>
    </row>
    <row r="1581" spans="8:12" x14ac:dyDescent="0.25">
      <c r="H1581" s="36"/>
      <c r="I1581" s="36"/>
      <c r="J1581" s="38"/>
      <c r="K1581" s="95"/>
      <c r="L1581" s="96"/>
    </row>
    <row r="1582" spans="8:12" x14ac:dyDescent="0.25">
      <c r="H1582" s="36"/>
      <c r="I1582" s="36"/>
      <c r="J1582" s="38"/>
      <c r="K1582" s="95"/>
      <c r="L1582" s="96"/>
    </row>
    <row r="1583" spans="8:12" x14ac:dyDescent="0.25">
      <c r="H1583" s="36"/>
      <c r="I1583" s="36"/>
      <c r="J1583" s="38"/>
      <c r="K1583" s="95"/>
      <c r="L1583" s="96"/>
    </row>
    <row r="1584" spans="8:12" x14ac:dyDescent="0.25">
      <c r="H1584" s="36"/>
      <c r="I1584" s="36"/>
      <c r="J1584" s="38"/>
      <c r="K1584" s="95"/>
      <c r="L1584" s="96"/>
    </row>
    <row r="1585" spans="8:12" x14ac:dyDescent="0.25">
      <c r="H1585" s="36"/>
      <c r="I1585" s="36"/>
      <c r="J1585" s="38"/>
      <c r="K1585" s="95"/>
      <c r="L1585" s="96"/>
    </row>
    <row r="1586" spans="8:12" x14ac:dyDescent="0.25">
      <c r="H1586" s="36"/>
      <c r="I1586" s="36"/>
      <c r="J1586" s="38"/>
      <c r="K1586" s="95"/>
      <c r="L1586" s="96"/>
    </row>
    <row r="1587" spans="8:12" x14ac:dyDescent="0.25">
      <c r="H1587" s="36"/>
      <c r="I1587" s="36"/>
      <c r="J1587" s="38"/>
      <c r="K1587" s="95"/>
      <c r="L1587" s="96"/>
    </row>
    <row r="1588" spans="8:12" x14ac:dyDescent="0.25">
      <c r="H1588" s="36"/>
      <c r="I1588" s="36"/>
      <c r="J1588" s="38"/>
      <c r="K1588" s="95"/>
      <c r="L1588" s="96"/>
    </row>
    <row r="1589" spans="8:12" x14ac:dyDescent="0.25">
      <c r="H1589" s="36"/>
      <c r="I1589" s="36"/>
      <c r="J1589" s="38"/>
      <c r="K1589" s="95"/>
      <c r="L1589" s="96"/>
    </row>
    <row r="1590" spans="8:12" x14ac:dyDescent="0.25">
      <c r="H1590" s="36"/>
      <c r="I1590" s="36"/>
      <c r="J1590" s="38"/>
      <c r="K1590" s="95"/>
      <c r="L1590" s="96"/>
    </row>
    <row r="1591" spans="8:12" x14ac:dyDescent="0.25">
      <c r="H1591" s="36"/>
      <c r="I1591" s="36"/>
      <c r="J1591" s="38"/>
      <c r="K1591" s="95"/>
      <c r="L1591" s="96"/>
    </row>
    <row r="1592" spans="8:12" x14ac:dyDescent="0.25">
      <c r="H1592" s="36"/>
      <c r="I1592" s="36"/>
      <c r="J1592" s="38"/>
      <c r="K1592" s="95"/>
      <c r="L1592" s="96"/>
    </row>
    <row r="1593" spans="8:12" x14ac:dyDescent="0.25">
      <c r="H1593" s="36"/>
      <c r="I1593" s="36"/>
      <c r="J1593" s="38"/>
      <c r="K1593" s="95"/>
      <c r="L1593" s="96"/>
    </row>
    <row r="1594" spans="8:12" x14ac:dyDescent="0.25">
      <c r="H1594" s="36"/>
      <c r="I1594" s="36"/>
      <c r="J1594" s="38"/>
      <c r="K1594" s="95"/>
      <c r="L1594" s="96"/>
    </row>
    <row r="1595" spans="8:12" x14ac:dyDescent="0.25">
      <c r="H1595" s="36"/>
      <c r="I1595" s="36"/>
      <c r="J1595" s="38"/>
      <c r="K1595" s="95"/>
      <c r="L1595" s="96"/>
    </row>
    <row r="1596" spans="8:12" x14ac:dyDescent="0.25">
      <c r="H1596" s="36"/>
      <c r="I1596" s="36"/>
      <c r="J1596" s="38"/>
      <c r="K1596" s="95"/>
      <c r="L1596" s="96"/>
    </row>
    <row r="1597" spans="8:12" x14ac:dyDescent="0.25">
      <c r="H1597" s="36"/>
      <c r="I1597" s="36"/>
      <c r="J1597" s="38"/>
      <c r="K1597" s="95"/>
      <c r="L1597" s="96"/>
    </row>
    <row r="1598" spans="8:12" x14ac:dyDescent="0.25">
      <c r="H1598" s="36"/>
      <c r="I1598" s="36"/>
      <c r="J1598" s="38"/>
      <c r="K1598" s="95"/>
      <c r="L1598" s="96"/>
    </row>
    <row r="1599" spans="8:12" x14ac:dyDescent="0.25">
      <c r="H1599" s="36"/>
      <c r="I1599" s="36"/>
      <c r="J1599" s="38"/>
      <c r="K1599" s="95"/>
      <c r="L1599" s="96"/>
    </row>
    <row r="1600" spans="8:12" x14ac:dyDescent="0.25">
      <c r="H1600" s="36"/>
      <c r="I1600" s="36"/>
      <c r="J1600" s="38"/>
      <c r="K1600" s="95"/>
      <c r="L1600" s="96"/>
    </row>
    <row r="1601" spans="8:12" x14ac:dyDescent="0.25">
      <c r="H1601" s="36"/>
      <c r="I1601" s="36"/>
      <c r="J1601" s="38"/>
      <c r="K1601" s="95"/>
      <c r="L1601" s="96"/>
    </row>
    <row r="1602" spans="8:12" x14ac:dyDescent="0.25">
      <c r="H1602" s="36"/>
      <c r="I1602" s="36"/>
      <c r="J1602" s="38"/>
      <c r="K1602" s="95"/>
      <c r="L1602" s="96"/>
    </row>
    <row r="1603" spans="8:12" x14ac:dyDescent="0.25">
      <c r="H1603" s="36"/>
      <c r="I1603" s="36"/>
      <c r="J1603" s="38"/>
      <c r="K1603" s="95"/>
      <c r="L1603" s="96"/>
    </row>
    <row r="1604" spans="8:12" x14ac:dyDescent="0.25">
      <c r="H1604" s="36"/>
      <c r="I1604" s="36"/>
      <c r="J1604" s="38"/>
      <c r="K1604" s="95"/>
      <c r="L1604" s="96"/>
    </row>
    <row r="1605" spans="8:12" x14ac:dyDescent="0.25">
      <c r="H1605" s="36"/>
      <c r="I1605" s="36"/>
      <c r="J1605" s="38"/>
      <c r="K1605" s="95"/>
      <c r="L1605" s="96"/>
    </row>
    <row r="1606" spans="8:12" x14ac:dyDescent="0.25">
      <c r="H1606" s="36"/>
      <c r="I1606" s="36"/>
      <c r="J1606" s="38"/>
      <c r="K1606" s="95"/>
      <c r="L1606" s="96"/>
    </row>
    <row r="1607" spans="8:12" x14ac:dyDescent="0.25">
      <c r="H1607" s="36"/>
      <c r="I1607" s="36"/>
      <c r="J1607" s="38"/>
      <c r="K1607" s="95"/>
      <c r="L1607" s="96"/>
    </row>
    <row r="1608" spans="8:12" x14ac:dyDescent="0.25">
      <c r="H1608" s="36"/>
      <c r="I1608" s="36"/>
      <c r="J1608" s="38"/>
      <c r="K1608" s="95"/>
      <c r="L1608" s="96"/>
    </row>
    <row r="1609" spans="8:12" x14ac:dyDescent="0.25">
      <c r="H1609" s="36"/>
      <c r="I1609" s="36"/>
      <c r="J1609" s="38"/>
      <c r="K1609" s="95"/>
      <c r="L1609" s="96"/>
    </row>
    <row r="1610" spans="8:12" x14ac:dyDescent="0.25">
      <c r="H1610" s="36"/>
      <c r="I1610" s="36"/>
      <c r="J1610" s="38"/>
      <c r="K1610" s="95"/>
      <c r="L1610" s="96"/>
    </row>
    <row r="1611" spans="8:12" x14ac:dyDescent="0.25">
      <c r="H1611" s="36"/>
      <c r="I1611" s="36"/>
      <c r="J1611" s="38"/>
      <c r="K1611" s="95"/>
      <c r="L1611" s="96"/>
    </row>
    <row r="1612" spans="8:12" x14ac:dyDescent="0.25">
      <c r="H1612" s="36"/>
      <c r="I1612" s="36"/>
      <c r="J1612" s="38"/>
      <c r="K1612" s="95"/>
      <c r="L1612" s="96"/>
    </row>
    <row r="1613" spans="8:12" x14ac:dyDescent="0.25">
      <c r="H1613" s="36"/>
      <c r="I1613" s="36"/>
      <c r="J1613" s="38"/>
      <c r="K1613" s="95"/>
      <c r="L1613" s="96"/>
    </row>
    <row r="1614" spans="8:12" x14ac:dyDescent="0.25">
      <c r="H1614" s="36"/>
      <c r="I1614" s="36"/>
      <c r="J1614" s="38"/>
      <c r="K1614" s="95"/>
      <c r="L1614" s="96"/>
    </row>
    <row r="1615" spans="8:12" x14ac:dyDescent="0.25">
      <c r="H1615" s="36"/>
      <c r="I1615" s="36"/>
      <c r="J1615" s="38"/>
      <c r="K1615" s="95"/>
      <c r="L1615" s="96"/>
    </row>
    <row r="1616" spans="8:12" x14ac:dyDescent="0.25">
      <c r="H1616" s="36"/>
      <c r="I1616" s="36"/>
      <c r="J1616" s="38"/>
      <c r="K1616" s="95"/>
      <c r="L1616" s="96"/>
    </row>
    <row r="1617" spans="8:12" x14ac:dyDescent="0.25">
      <c r="H1617" s="36"/>
      <c r="I1617" s="36"/>
      <c r="J1617" s="38"/>
      <c r="K1617" s="95"/>
      <c r="L1617" s="96"/>
    </row>
    <row r="1618" spans="8:12" x14ac:dyDescent="0.25">
      <c r="H1618" s="36"/>
      <c r="I1618" s="36"/>
      <c r="J1618" s="38"/>
      <c r="K1618" s="95"/>
      <c r="L1618" s="96"/>
    </row>
    <row r="1619" spans="8:12" x14ac:dyDescent="0.25">
      <c r="H1619" s="36"/>
      <c r="I1619" s="36"/>
      <c r="J1619" s="38"/>
      <c r="K1619" s="95"/>
      <c r="L1619" s="96"/>
    </row>
    <row r="1620" spans="8:12" x14ac:dyDescent="0.25">
      <c r="H1620" s="36"/>
      <c r="I1620" s="36"/>
      <c r="J1620" s="38"/>
      <c r="K1620" s="95"/>
      <c r="L1620" s="96"/>
    </row>
    <row r="1621" spans="8:12" x14ac:dyDescent="0.25">
      <c r="H1621" s="36"/>
      <c r="I1621" s="36"/>
      <c r="J1621" s="38"/>
      <c r="K1621" s="95"/>
      <c r="L1621" s="96"/>
    </row>
    <row r="1622" spans="8:12" x14ac:dyDescent="0.25">
      <c r="H1622" s="36"/>
      <c r="I1622" s="36"/>
      <c r="J1622" s="38"/>
      <c r="K1622" s="95"/>
      <c r="L1622" s="96"/>
    </row>
    <row r="1623" spans="8:12" x14ac:dyDescent="0.25">
      <c r="H1623" s="36"/>
      <c r="I1623" s="36"/>
      <c r="J1623" s="38"/>
      <c r="K1623" s="95"/>
      <c r="L1623" s="96"/>
    </row>
    <row r="1624" spans="8:12" x14ac:dyDescent="0.25">
      <c r="H1624" s="36"/>
      <c r="I1624" s="36"/>
      <c r="J1624" s="38"/>
      <c r="K1624" s="95"/>
      <c r="L1624" s="96"/>
    </row>
    <row r="1625" spans="8:12" x14ac:dyDescent="0.25">
      <c r="H1625" s="36"/>
      <c r="I1625" s="36"/>
      <c r="J1625" s="38"/>
      <c r="K1625" s="95"/>
      <c r="L1625" s="96"/>
    </row>
    <row r="1626" spans="8:12" x14ac:dyDescent="0.25">
      <c r="H1626" s="36"/>
      <c r="I1626" s="36"/>
      <c r="J1626" s="38"/>
      <c r="K1626" s="95"/>
      <c r="L1626" s="96"/>
    </row>
    <row r="1627" spans="8:12" x14ac:dyDescent="0.25">
      <c r="H1627" s="36"/>
      <c r="I1627" s="36"/>
      <c r="J1627" s="38"/>
      <c r="K1627" s="95"/>
      <c r="L1627" s="96"/>
    </row>
    <row r="1628" spans="8:12" x14ac:dyDescent="0.25">
      <c r="H1628" s="36"/>
      <c r="I1628" s="36"/>
      <c r="J1628" s="38"/>
      <c r="K1628" s="95"/>
      <c r="L1628" s="96"/>
    </row>
    <row r="1629" spans="8:12" x14ac:dyDescent="0.25">
      <c r="H1629" s="36"/>
      <c r="I1629" s="36"/>
      <c r="J1629" s="38"/>
      <c r="K1629" s="95"/>
      <c r="L1629" s="96"/>
    </row>
    <row r="1630" spans="8:12" x14ac:dyDescent="0.25">
      <c r="H1630" s="36"/>
      <c r="I1630" s="36"/>
      <c r="J1630" s="38"/>
      <c r="K1630" s="95"/>
      <c r="L1630" s="96"/>
    </row>
    <row r="1631" spans="8:12" x14ac:dyDescent="0.25">
      <c r="H1631" s="36"/>
      <c r="I1631" s="36"/>
      <c r="J1631" s="38"/>
      <c r="K1631" s="95"/>
      <c r="L1631" s="96"/>
    </row>
    <row r="1632" spans="8:12" x14ac:dyDescent="0.25">
      <c r="H1632" s="36"/>
      <c r="I1632" s="36"/>
      <c r="J1632" s="38"/>
      <c r="K1632" s="95"/>
      <c r="L1632" s="96"/>
    </row>
    <row r="1633" spans="8:12" x14ac:dyDescent="0.25">
      <c r="H1633" s="36"/>
      <c r="I1633" s="36"/>
      <c r="J1633" s="38"/>
      <c r="K1633" s="95"/>
      <c r="L1633" s="96"/>
    </row>
    <row r="1634" spans="8:12" x14ac:dyDescent="0.25">
      <c r="H1634" s="36"/>
      <c r="I1634" s="36"/>
      <c r="J1634" s="38"/>
      <c r="K1634" s="95"/>
      <c r="L1634" s="96"/>
    </row>
    <row r="1635" spans="8:12" x14ac:dyDescent="0.25">
      <c r="H1635" s="36"/>
      <c r="I1635" s="36"/>
      <c r="J1635" s="38"/>
      <c r="K1635" s="95"/>
      <c r="L1635" s="96"/>
    </row>
    <row r="1636" spans="8:12" x14ac:dyDescent="0.25">
      <c r="H1636" s="36"/>
      <c r="I1636" s="36"/>
      <c r="J1636" s="38"/>
      <c r="K1636" s="95"/>
      <c r="L1636" s="96"/>
    </row>
    <row r="1637" spans="8:12" x14ac:dyDescent="0.25">
      <c r="H1637" s="36"/>
      <c r="I1637" s="36"/>
      <c r="J1637" s="38"/>
      <c r="K1637" s="95"/>
      <c r="L1637" s="96"/>
    </row>
    <row r="1638" spans="8:12" x14ac:dyDescent="0.25">
      <c r="H1638" s="36"/>
      <c r="I1638" s="36"/>
      <c r="J1638" s="38"/>
      <c r="K1638" s="95"/>
      <c r="L1638" s="96"/>
    </row>
    <row r="1639" spans="8:12" x14ac:dyDescent="0.25">
      <c r="H1639" s="36"/>
      <c r="I1639" s="36"/>
      <c r="J1639" s="38"/>
      <c r="K1639" s="95"/>
      <c r="L1639" s="96"/>
    </row>
    <row r="1640" spans="8:12" x14ac:dyDescent="0.25">
      <c r="H1640" s="36"/>
      <c r="I1640" s="36"/>
      <c r="J1640" s="38"/>
      <c r="K1640" s="95"/>
      <c r="L1640" s="96"/>
    </row>
    <row r="1641" spans="8:12" x14ac:dyDescent="0.25">
      <c r="H1641" s="36"/>
      <c r="I1641" s="36"/>
      <c r="J1641" s="38"/>
      <c r="K1641" s="95"/>
      <c r="L1641" s="96"/>
    </row>
    <row r="1642" spans="8:12" x14ac:dyDescent="0.25">
      <c r="H1642" s="36"/>
      <c r="I1642" s="36"/>
      <c r="J1642" s="38"/>
      <c r="K1642" s="95"/>
      <c r="L1642" s="96"/>
    </row>
    <row r="1643" spans="8:12" x14ac:dyDescent="0.25">
      <c r="H1643" s="36"/>
      <c r="I1643" s="36"/>
      <c r="J1643" s="38"/>
      <c r="K1643" s="95"/>
      <c r="L1643" s="96"/>
    </row>
    <row r="1644" spans="8:12" x14ac:dyDescent="0.25">
      <c r="H1644" s="36"/>
      <c r="I1644" s="36"/>
      <c r="J1644" s="38"/>
      <c r="K1644" s="95"/>
      <c r="L1644" s="96"/>
    </row>
    <row r="1645" spans="8:12" x14ac:dyDescent="0.25">
      <c r="H1645" s="36"/>
      <c r="I1645" s="36"/>
      <c r="J1645" s="38"/>
      <c r="K1645" s="95"/>
      <c r="L1645" s="96"/>
    </row>
    <row r="1646" spans="8:12" x14ac:dyDescent="0.25">
      <c r="H1646" s="36"/>
      <c r="I1646" s="36"/>
      <c r="J1646" s="38"/>
      <c r="K1646" s="95"/>
      <c r="L1646" s="96"/>
    </row>
    <row r="1647" spans="8:12" x14ac:dyDescent="0.25">
      <c r="H1647" s="36"/>
      <c r="I1647" s="36"/>
      <c r="J1647" s="38"/>
      <c r="K1647" s="95"/>
      <c r="L1647" s="96"/>
    </row>
    <row r="1648" spans="8:12" x14ac:dyDescent="0.25">
      <c r="H1648" s="36"/>
      <c r="I1648" s="36"/>
      <c r="J1648" s="38"/>
      <c r="K1648" s="95"/>
      <c r="L1648" s="96"/>
    </row>
    <row r="1649" spans="8:12" x14ac:dyDescent="0.25">
      <c r="H1649" s="36"/>
      <c r="I1649" s="36"/>
      <c r="J1649" s="38"/>
      <c r="K1649" s="95"/>
      <c r="L1649" s="96"/>
    </row>
    <row r="1650" spans="8:12" x14ac:dyDescent="0.25">
      <c r="H1650" s="36"/>
      <c r="I1650" s="36"/>
      <c r="J1650" s="38"/>
      <c r="K1650" s="95"/>
      <c r="L1650" s="96"/>
    </row>
    <row r="1651" spans="8:12" x14ac:dyDescent="0.25">
      <c r="H1651" s="36"/>
      <c r="I1651" s="36"/>
      <c r="J1651" s="38"/>
      <c r="K1651" s="95"/>
      <c r="L1651" s="96"/>
    </row>
    <row r="1652" spans="8:12" x14ac:dyDescent="0.25">
      <c r="H1652" s="36"/>
      <c r="I1652" s="36"/>
      <c r="J1652" s="38"/>
      <c r="K1652" s="95"/>
      <c r="L1652" s="96"/>
    </row>
    <row r="1653" spans="8:12" x14ac:dyDescent="0.25">
      <c r="H1653" s="36"/>
      <c r="I1653" s="36"/>
      <c r="J1653" s="38"/>
      <c r="K1653" s="95"/>
      <c r="L1653" s="96"/>
    </row>
    <row r="1654" spans="8:12" x14ac:dyDescent="0.25">
      <c r="H1654" s="36"/>
      <c r="I1654" s="36"/>
      <c r="J1654" s="38"/>
      <c r="K1654" s="95"/>
      <c r="L1654" s="96"/>
    </row>
    <row r="1655" spans="8:12" x14ac:dyDescent="0.25">
      <c r="H1655" s="36"/>
      <c r="I1655" s="36"/>
      <c r="J1655" s="38"/>
      <c r="K1655" s="95"/>
      <c r="L1655" s="96"/>
    </row>
    <row r="1656" spans="8:12" x14ac:dyDescent="0.25">
      <c r="H1656" s="36"/>
      <c r="I1656" s="36"/>
      <c r="J1656" s="38"/>
      <c r="K1656" s="95"/>
      <c r="L1656" s="96"/>
    </row>
    <row r="1657" spans="8:12" x14ac:dyDescent="0.25">
      <c r="H1657" s="36"/>
      <c r="I1657" s="36"/>
      <c r="J1657" s="38"/>
      <c r="K1657" s="95"/>
      <c r="L1657" s="96"/>
    </row>
    <row r="1658" spans="8:12" x14ac:dyDescent="0.25">
      <c r="H1658" s="36"/>
      <c r="I1658" s="36"/>
      <c r="J1658" s="38"/>
      <c r="K1658" s="95"/>
      <c r="L1658" s="96"/>
    </row>
    <row r="1659" spans="8:12" x14ac:dyDescent="0.25">
      <c r="H1659" s="36"/>
      <c r="I1659" s="36"/>
      <c r="J1659" s="38"/>
      <c r="K1659" s="95"/>
      <c r="L1659" s="96"/>
    </row>
    <row r="1660" spans="8:12" x14ac:dyDescent="0.25">
      <c r="H1660" s="36"/>
      <c r="I1660" s="36"/>
      <c r="J1660" s="38"/>
      <c r="K1660" s="95"/>
      <c r="L1660" s="96"/>
    </row>
    <row r="1661" spans="8:12" x14ac:dyDescent="0.25">
      <c r="H1661" s="36"/>
      <c r="I1661" s="36"/>
      <c r="J1661" s="38"/>
      <c r="K1661" s="95"/>
      <c r="L1661" s="96"/>
    </row>
    <row r="1662" spans="8:12" x14ac:dyDescent="0.25">
      <c r="H1662" s="36"/>
      <c r="I1662" s="36"/>
      <c r="J1662" s="38"/>
      <c r="K1662" s="95"/>
      <c r="L1662" s="96"/>
    </row>
    <row r="1663" spans="8:12" x14ac:dyDescent="0.25">
      <c r="H1663" s="36"/>
      <c r="I1663" s="36"/>
      <c r="J1663" s="38"/>
      <c r="K1663" s="95"/>
      <c r="L1663" s="96"/>
    </row>
    <row r="1664" spans="8:12" x14ac:dyDescent="0.25">
      <c r="H1664" s="36"/>
      <c r="I1664" s="36"/>
      <c r="J1664" s="38"/>
      <c r="K1664" s="95"/>
      <c r="L1664" s="96"/>
    </row>
    <row r="1665" spans="8:12" x14ac:dyDescent="0.25">
      <c r="H1665" s="36"/>
      <c r="I1665" s="36"/>
      <c r="J1665" s="38"/>
      <c r="K1665" s="95"/>
      <c r="L1665" s="96"/>
    </row>
    <row r="1666" spans="8:12" x14ac:dyDescent="0.25">
      <c r="H1666" s="36"/>
      <c r="I1666" s="36"/>
      <c r="J1666" s="38"/>
      <c r="K1666" s="95"/>
      <c r="L1666" s="96"/>
    </row>
    <row r="1667" spans="8:12" x14ac:dyDescent="0.25">
      <c r="H1667" s="36"/>
      <c r="I1667" s="36"/>
      <c r="J1667" s="38"/>
      <c r="K1667" s="95"/>
      <c r="L1667" s="96"/>
    </row>
    <row r="1668" spans="8:12" x14ac:dyDescent="0.25">
      <c r="H1668" s="36"/>
      <c r="I1668" s="36"/>
      <c r="J1668" s="38"/>
      <c r="K1668" s="95"/>
      <c r="L1668" s="96"/>
    </row>
    <row r="1669" spans="8:12" x14ac:dyDescent="0.25">
      <c r="H1669" s="36"/>
      <c r="I1669" s="36"/>
      <c r="J1669" s="38"/>
      <c r="K1669" s="95"/>
      <c r="L1669" s="96"/>
    </row>
    <row r="1670" spans="8:12" x14ac:dyDescent="0.25">
      <c r="H1670" s="36"/>
      <c r="I1670" s="36"/>
      <c r="J1670" s="38"/>
      <c r="K1670" s="95"/>
      <c r="L1670" s="96"/>
    </row>
    <row r="1671" spans="8:12" x14ac:dyDescent="0.25">
      <c r="H1671" s="36"/>
      <c r="I1671" s="36"/>
      <c r="J1671" s="38"/>
      <c r="K1671" s="95"/>
      <c r="L1671" s="96"/>
    </row>
    <row r="1672" spans="8:12" x14ac:dyDescent="0.25">
      <c r="H1672" s="36"/>
      <c r="I1672" s="36"/>
      <c r="J1672" s="38"/>
      <c r="K1672" s="95"/>
      <c r="L1672" s="96"/>
    </row>
    <row r="1673" spans="8:12" x14ac:dyDescent="0.25">
      <c r="H1673" s="36"/>
      <c r="I1673" s="36"/>
      <c r="J1673" s="38"/>
      <c r="K1673" s="95"/>
      <c r="L1673" s="96"/>
    </row>
    <row r="1674" spans="8:12" x14ac:dyDescent="0.25">
      <c r="H1674" s="36"/>
      <c r="I1674" s="36"/>
      <c r="J1674" s="38"/>
      <c r="K1674" s="95"/>
      <c r="L1674" s="96"/>
    </row>
    <row r="1675" spans="8:12" x14ac:dyDescent="0.25">
      <c r="H1675" s="36"/>
      <c r="I1675" s="36"/>
      <c r="J1675" s="38"/>
      <c r="K1675" s="95"/>
      <c r="L1675" s="96"/>
    </row>
    <row r="1676" spans="8:12" x14ac:dyDescent="0.25">
      <c r="H1676" s="36"/>
      <c r="I1676" s="36"/>
      <c r="J1676" s="38"/>
      <c r="K1676" s="95"/>
      <c r="L1676" s="96"/>
    </row>
    <row r="1677" spans="8:12" x14ac:dyDescent="0.25">
      <c r="H1677" s="36"/>
      <c r="I1677" s="36"/>
      <c r="J1677" s="38"/>
      <c r="K1677" s="95"/>
      <c r="L1677" s="96"/>
    </row>
    <row r="1678" spans="8:12" x14ac:dyDescent="0.25">
      <c r="H1678" s="36"/>
      <c r="I1678" s="36"/>
      <c r="J1678" s="38"/>
      <c r="K1678" s="95"/>
      <c r="L1678" s="96"/>
    </row>
    <row r="1679" spans="8:12" x14ac:dyDescent="0.25">
      <c r="H1679" s="36"/>
      <c r="I1679" s="36"/>
      <c r="J1679" s="38"/>
      <c r="K1679" s="95"/>
      <c r="L1679" s="96"/>
    </row>
    <row r="1680" spans="8:12" x14ac:dyDescent="0.25">
      <c r="H1680" s="36"/>
      <c r="I1680" s="36"/>
      <c r="J1680" s="38"/>
      <c r="K1680" s="95"/>
      <c r="L1680" s="96"/>
    </row>
    <row r="1681" spans="8:12" x14ac:dyDescent="0.25">
      <c r="H1681" s="36"/>
      <c r="I1681" s="36"/>
      <c r="J1681" s="38"/>
      <c r="K1681" s="95"/>
      <c r="L1681" s="96"/>
    </row>
    <row r="1682" spans="8:12" x14ac:dyDescent="0.25">
      <c r="H1682" s="36"/>
      <c r="I1682" s="36"/>
      <c r="J1682" s="38"/>
      <c r="K1682" s="95"/>
      <c r="L1682" s="96"/>
    </row>
    <row r="1683" spans="8:12" x14ac:dyDescent="0.25">
      <c r="H1683" s="36"/>
      <c r="I1683" s="36"/>
      <c r="J1683" s="38"/>
      <c r="K1683" s="95"/>
      <c r="L1683" s="96"/>
    </row>
    <row r="1684" spans="8:12" x14ac:dyDescent="0.25">
      <c r="H1684" s="36"/>
      <c r="I1684" s="36"/>
      <c r="J1684" s="38"/>
      <c r="K1684" s="95"/>
      <c r="L1684" s="96"/>
    </row>
    <row r="1685" spans="8:12" x14ac:dyDescent="0.25">
      <c r="H1685" s="36"/>
      <c r="I1685" s="36"/>
      <c r="J1685" s="38"/>
      <c r="K1685" s="95"/>
      <c r="L1685" s="96"/>
    </row>
    <row r="1686" spans="8:12" x14ac:dyDescent="0.25">
      <c r="H1686" s="36"/>
      <c r="I1686" s="36"/>
      <c r="J1686" s="38"/>
      <c r="K1686" s="95"/>
      <c r="L1686" s="96"/>
    </row>
    <row r="1687" spans="8:12" x14ac:dyDescent="0.25">
      <c r="H1687" s="36"/>
      <c r="I1687" s="36"/>
      <c r="J1687" s="38"/>
      <c r="K1687" s="95"/>
      <c r="L1687" s="96"/>
    </row>
    <row r="1688" spans="8:12" x14ac:dyDescent="0.25">
      <c r="H1688" s="36"/>
      <c r="I1688" s="36"/>
      <c r="J1688" s="38"/>
      <c r="K1688" s="95"/>
      <c r="L1688" s="96"/>
    </row>
    <row r="1689" spans="8:12" x14ac:dyDescent="0.25">
      <c r="H1689" s="36"/>
      <c r="I1689" s="36"/>
      <c r="J1689" s="38"/>
      <c r="K1689" s="95"/>
      <c r="L1689" s="96"/>
    </row>
    <row r="1690" spans="8:12" x14ac:dyDescent="0.25">
      <c r="H1690" s="36"/>
      <c r="I1690" s="36"/>
      <c r="J1690" s="38"/>
      <c r="K1690" s="95"/>
      <c r="L1690" s="96"/>
    </row>
    <row r="1691" spans="8:12" x14ac:dyDescent="0.25">
      <c r="H1691" s="36"/>
      <c r="I1691" s="36"/>
      <c r="J1691" s="38"/>
      <c r="K1691" s="95"/>
      <c r="L1691" s="96"/>
    </row>
    <row r="1692" spans="8:12" x14ac:dyDescent="0.25">
      <c r="H1692" s="36"/>
      <c r="I1692" s="36"/>
      <c r="J1692" s="38"/>
      <c r="K1692" s="95"/>
      <c r="L1692" s="96"/>
    </row>
    <row r="1693" spans="8:12" x14ac:dyDescent="0.25">
      <c r="H1693" s="36"/>
      <c r="I1693" s="36"/>
      <c r="J1693" s="38"/>
      <c r="K1693" s="95"/>
      <c r="L1693" s="96"/>
    </row>
    <row r="1694" spans="8:12" x14ac:dyDescent="0.25">
      <c r="H1694" s="36"/>
      <c r="I1694" s="36"/>
      <c r="J1694" s="38"/>
      <c r="K1694" s="95"/>
      <c r="L1694" s="96"/>
    </row>
    <row r="1695" spans="8:12" x14ac:dyDescent="0.25">
      <c r="H1695" s="36"/>
      <c r="I1695" s="36"/>
      <c r="J1695" s="38"/>
      <c r="K1695" s="95"/>
      <c r="L1695" s="96"/>
    </row>
    <row r="1696" spans="8:12" x14ac:dyDescent="0.25">
      <c r="H1696" s="36"/>
      <c r="I1696" s="36"/>
      <c r="J1696" s="38"/>
      <c r="K1696" s="95"/>
      <c r="L1696" s="96"/>
    </row>
    <row r="1697" spans="8:12" x14ac:dyDescent="0.25">
      <c r="H1697" s="36"/>
      <c r="I1697" s="36"/>
      <c r="J1697" s="38"/>
      <c r="K1697" s="95"/>
      <c r="L1697" s="96"/>
    </row>
    <row r="1698" spans="8:12" x14ac:dyDescent="0.25">
      <c r="H1698" s="36"/>
      <c r="I1698" s="36"/>
      <c r="J1698" s="38"/>
      <c r="K1698" s="95"/>
      <c r="L1698" s="96"/>
    </row>
    <row r="1699" spans="8:12" x14ac:dyDescent="0.25">
      <c r="H1699" s="36"/>
      <c r="I1699" s="36"/>
      <c r="J1699" s="38"/>
      <c r="K1699" s="95"/>
      <c r="L1699" s="96"/>
    </row>
    <row r="1700" spans="8:12" x14ac:dyDescent="0.25">
      <c r="H1700" s="36"/>
      <c r="I1700" s="36"/>
      <c r="J1700" s="38"/>
      <c r="K1700" s="95"/>
      <c r="L1700" s="96"/>
    </row>
    <row r="1701" spans="8:12" x14ac:dyDescent="0.25">
      <c r="H1701" s="36"/>
      <c r="I1701" s="36"/>
      <c r="J1701" s="38"/>
      <c r="K1701" s="95"/>
      <c r="L1701" s="96"/>
    </row>
    <row r="1702" spans="8:12" x14ac:dyDescent="0.25">
      <c r="H1702" s="36"/>
      <c r="I1702" s="36"/>
      <c r="J1702" s="38"/>
      <c r="K1702" s="95"/>
      <c r="L1702" s="96"/>
    </row>
    <row r="1703" spans="8:12" x14ac:dyDescent="0.25">
      <c r="H1703" s="36"/>
      <c r="I1703" s="36"/>
      <c r="J1703" s="38"/>
      <c r="K1703" s="95"/>
      <c r="L1703" s="96"/>
    </row>
    <row r="1704" spans="8:12" x14ac:dyDescent="0.25">
      <c r="H1704" s="36"/>
      <c r="I1704" s="36"/>
      <c r="J1704" s="38"/>
      <c r="K1704" s="95"/>
      <c r="L1704" s="96"/>
    </row>
    <row r="1705" spans="8:12" x14ac:dyDescent="0.25">
      <c r="H1705" s="36"/>
      <c r="I1705" s="36"/>
      <c r="J1705" s="38"/>
      <c r="K1705" s="95"/>
      <c r="L1705" s="96"/>
    </row>
    <row r="1706" spans="8:12" x14ac:dyDescent="0.25">
      <c r="H1706" s="36"/>
      <c r="I1706" s="36"/>
      <c r="J1706" s="38"/>
      <c r="K1706" s="95"/>
      <c r="L1706" s="96"/>
    </row>
    <row r="1707" spans="8:12" x14ac:dyDescent="0.25">
      <c r="H1707" s="36"/>
      <c r="I1707" s="36"/>
      <c r="J1707" s="38"/>
      <c r="K1707" s="95"/>
      <c r="L1707" s="96"/>
    </row>
    <row r="1708" spans="8:12" x14ac:dyDescent="0.25">
      <c r="H1708" s="36"/>
      <c r="I1708" s="36"/>
      <c r="J1708" s="38"/>
      <c r="K1708" s="95"/>
      <c r="L1708" s="96"/>
    </row>
    <row r="1709" spans="8:12" x14ac:dyDescent="0.25">
      <c r="H1709" s="36"/>
      <c r="I1709" s="36"/>
      <c r="J1709" s="38"/>
      <c r="K1709" s="95"/>
      <c r="L1709" s="96"/>
    </row>
    <row r="1710" spans="8:12" x14ac:dyDescent="0.25">
      <c r="H1710" s="36"/>
      <c r="I1710" s="36"/>
      <c r="J1710" s="38"/>
      <c r="K1710" s="95"/>
      <c r="L1710" s="96"/>
    </row>
    <row r="1711" spans="8:12" x14ac:dyDescent="0.25">
      <c r="H1711" s="36"/>
      <c r="I1711" s="36"/>
      <c r="J1711" s="38"/>
      <c r="K1711" s="95"/>
      <c r="L1711" s="96"/>
    </row>
    <row r="1712" spans="8:12" x14ac:dyDescent="0.25">
      <c r="H1712" s="36"/>
      <c r="I1712" s="36"/>
      <c r="J1712" s="38"/>
      <c r="K1712" s="95"/>
      <c r="L1712" s="96"/>
    </row>
    <row r="1713" spans="8:12" x14ac:dyDescent="0.25">
      <c r="H1713" s="36"/>
      <c r="I1713" s="36"/>
      <c r="J1713" s="38"/>
      <c r="K1713" s="95"/>
      <c r="L1713" s="96"/>
    </row>
    <row r="1714" spans="8:12" x14ac:dyDescent="0.25">
      <c r="H1714" s="36"/>
      <c r="I1714" s="36"/>
      <c r="J1714" s="38"/>
      <c r="K1714" s="95"/>
      <c r="L1714" s="96"/>
    </row>
    <row r="1715" spans="8:12" x14ac:dyDescent="0.25">
      <c r="H1715" s="36"/>
      <c r="I1715" s="36"/>
      <c r="J1715" s="38"/>
      <c r="K1715" s="95"/>
      <c r="L1715" s="96"/>
    </row>
    <row r="1716" spans="8:12" x14ac:dyDescent="0.25">
      <c r="H1716" s="36"/>
      <c r="I1716" s="36"/>
      <c r="J1716" s="38"/>
      <c r="K1716" s="95"/>
      <c r="L1716" s="96"/>
    </row>
    <row r="1717" spans="8:12" x14ac:dyDescent="0.25">
      <c r="H1717" s="36"/>
      <c r="I1717" s="36"/>
      <c r="J1717" s="38"/>
      <c r="K1717" s="95"/>
      <c r="L1717" s="96"/>
    </row>
    <row r="1718" spans="8:12" x14ac:dyDescent="0.25">
      <c r="H1718" s="36"/>
      <c r="I1718" s="36"/>
      <c r="J1718" s="38"/>
      <c r="K1718" s="95"/>
      <c r="L1718" s="96"/>
    </row>
    <row r="1719" spans="8:12" x14ac:dyDescent="0.25">
      <c r="H1719" s="36"/>
      <c r="I1719" s="36"/>
      <c r="J1719" s="38"/>
      <c r="K1719" s="95"/>
      <c r="L1719" s="96"/>
    </row>
    <row r="1720" spans="8:12" x14ac:dyDescent="0.25">
      <c r="H1720" s="36"/>
      <c r="I1720" s="36"/>
      <c r="J1720" s="38"/>
      <c r="K1720" s="95"/>
      <c r="L1720" s="96"/>
    </row>
    <row r="1721" spans="8:12" x14ac:dyDescent="0.25">
      <c r="H1721" s="36"/>
      <c r="I1721" s="36"/>
      <c r="J1721" s="38"/>
      <c r="K1721" s="95"/>
      <c r="L1721" s="96"/>
    </row>
    <row r="1722" spans="8:12" x14ac:dyDescent="0.25">
      <c r="H1722" s="36"/>
      <c r="I1722" s="36"/>
      <c r="J1722" s="38"/>
      <c r="K1722" s="95"/>
      <c r="L1722" s="96"/>
    </row>
    <row r="1723" spans="8:12" x14ac:dyDescent="0.25">
      <c r="H1723" s="36"/>
      <c r="I1723" s="36"/>
      <c r="J1723" s="38"/>
      <c r="K1723" s="95"/>
      <c r="L1723" s="96"/>
    </row>
    <row r="1724" spans="8:12" x14ac:dyDescent="0.25">
      <c r="H1724" s="36"/>
      <c r="I1724" s="36"/>
      <c r="J1724" s="38"/>
      <c r="K1724" s="95"/>
      <c r="L1724" s="96"/>
    </row>
    <row r="1725" spans="8:12" x14ac:dyDescent="0.25">
      <c r="H1725" s="36"/>
      <c r="I1725" s="36"/>
      <c r="J1725" s="38"/>
      <c r="K1725" s="95"/>
      <c r="L1725" s="96"/>
    </row>
    <row r="1726" spans="8:12" x14ac:dyDescent="0.25">
      <c r="H1726" s="36"/>
      <c r="I1726" s="36"/>
      <c r="J1726" s="38"/>
      <c r="K1726" s="95"/>
      <c r="L1726" s="96"/>
    </row>
    <row r="1727" spans="8:12" x14ac:dyDescent="0.25">
      <c r="H1727" s="36"/>
      <c r="I1727" s="36"/>
      <c r="J1727" s="38"/>
      <c r="K1727" s="95"/>
      <c r="L1727" s="96"/>
    </row>
    <row r="1728" spans="8:12" x14ac:dyDescent="0.25">
      <c r="H1728" s="36"/>
      <c r="I1728" s="36"/>
      <c r="J1728" s="38"/>
      <c r="K1728" s="95"/>
      <c r="L1728" s="96"/>
    </row>
    <row r="1729" spans="8:12" x14ac:dyDescent="0.25">
      <c r="H1729" s="36"/>
      <c r="I1729" s="36"/>
      <c r="J1729" s="38"/>
      <c r="K1729" s="95"/>
      <c r="L1729" s="96"/>
    </row>
    <row r="1730" spans="8:12" x14ac:dyDescent="0.25">
      <c r="H1730" s="36"/>
      <c r="I1730" s="36"/>
      <c r="J1730" s="38"/>
      <c r="K1730" s="95"/>
      <c r="L1730" s="96"/>
    </row>
    <row r="1731" spans="8:12" x14ac:dyDescent="0.25">
      <c r="H1731" s="36"/>
      <c r="I1731" s="36"/>
      <c r="J1731" s="38"/>
      <c r="K1731" s="95"/>
      <c r="L1731" s="96"/>
    </row>
    <row r="1732" spans="8:12" x14ac:dyDescent="0.25">
      <c r="H1732" s="36"/>
      <c r="I1732" s="36"/>
      <c r="J1732" s="38"/>
      <c r="K1732" s="95"/>
      <c r="L1732" s="96"/>
    </row>
    <row r="1733" spans="8:12" x14ac:dyDescent="0.25">
      <c r="H1733" s="36"/>
      <c r="I1733" s="36"/>
      <c r="J1733" s="38"/>
      <c r="K1733" s="95"/>
      <c r="L1733" s="96"/>
    </row>
    <row r="1734" spans="8:12" x14ac:dyDescent="0.25">
      <c r="H1734" s="36"/>
      <c r="I1734" s="36"/>
      <c r="J1734" s="38"/>
      <c r="K1734" s="95"/>
      <c r="L1734" s="96"/>
    </row>
    <row r="1735" spans="8:12" x14ac:dyDescent="0.25">
      <c r="H1735" s="36"/>
      <c r="I1735" s="36"/>
      <c r="J1735" s="38"/>
      <c r="K1735" s="95"/>
      <c r="L1735" s="96"/>
    </row>
    <row r="1736" spans="8:12" x14ac:dyDescent="0.25">
      <c r="H1736" s="36"/>
      <c r="I1736" s="36"/>
      <c r="J1736" s="38"/>
      <c r="K1736" s="95"/>
      <c r="L1736" s="96"/>
    </row>
    <row r="1737" spans="8:12" x14ac:dyDescent="0.25">
      <c r="H1737" s="36"/>
      <c r="I1737" s="36"/>
      <c r="J1737" s="38"/>
      <c r="K1737" s="95"/>
      <c r="L1737" s="96"/>
    </row>
    <row r="1738" spans="8:12" x14ac:dyDescent="0.25">
      <c r="H1738" s="36"/>
      <c r="I1738" s="36"/>
      <c r="J1738" s="38"/>
      <c r="K1738" s="95"/>
      <c r="L1738" s="96"/>
    </row>
    <row r="1739" spans="8:12" x14ac:dyDescent="0.25">
      <c r="H1739" s="36"/>
      <c r="I1739" s="36"/>
      <c r="J1739" s="38"/>
      <c r="K1739" s="95"/>
      <c r="L1739" s="96"/>
    </row>
    <row r="1740" spans="8:12" x14ac:dyDescent="0.25">
      <c r="H1740" s="36"/>
      <c r="I1740" s="36"/>
      <c r="J1740" s="38"/>
      <c r="K1740" s="95"/>
      <c r="L1740" s="96"/>
    </row>
    <row r="1741" spans="8:12" x14ac:dyDescent="0.25">
      <c r="H1741" s="36"/>
      <c r="I1741" s="36"/>
      <c r="J1741" s="38"/>
      <c r="K1741" s="95"/>
      <c r="L1741" s="96"/>
    </row>
    <row r="1742" spans="8:12" x14ac:dyDescent="0.25">
      <c r="H1742" s="36"/>
      <c r="I1742" s="36"/>
      <c r="J1742" s="38"/>
      <c r="K1742" s="95"/>
      <c r="L1742" s="96"/>
    </row>
    <row r="1743" spans="8:12" x14ac:dyDescent="0.25">
      <c r="H1743" s="36"/>
      <c r="I1743" s="36"/>
      <c r="J1743" s="38"/>
      <c r="K1743" s="95"/>
      <c r="L1743" s="96"/>
    </row>
    <row r="1744" spans="8:12" x14ac:dyDescent="0.25">
      <c r="H1744" s="36"/>
      <c r="I1744" s="36"/>
      <c r="J1744" s="38"/>
      <c r="K1744" s="95"/>
      <c r="L1744" s="96"/>
    </row>
    <row r="1745" spans="8:12" x14ac:dyDescent="0.25">
      <c r="H1745" s="36"/>
      <c r="I1745" s="36"/>
      <c r="J1745" s="38"/>
      <c r="K1745" s="95"/>
      <c r="L1745" s="96"/>
    </row>
    <row r="1746" spans="8:12" x14ac:dyDescent="0.25">
      <c r="H1746" s="36"/>
      <c r="I1746" s="36"/>
      <c r="J1746" s="38"/>
      <c r="K1746" s="95"/>
      <c r="L1746" s="96"/>
    </row>
    <row r="1747" spans="8:12" x14ac:dyDescent="0.25">
      <c r="H1747" s="36"/>
      <c r="I1747" s="36"/>
      <c r="J1747" s="38"/>
      <c r="K1747" s="95"/>
      <c r="L1747" s="96"/>
    </row>
    <row r="1748" spans="8:12" x14ac:dyDescent="0.25">
      <c r="H1748" s="36"/>
      <c r="I1748" s="36"/>
      <c r="J1748" s="38"/>
      <c r="K1748" s="95"/>
      <c r="L1748" s="96"/>
    </row>
    <row r="1749" spans="8:12" x14ac:dyDescent="0.25">
      <c r="H1749" s="36"/>
      <c r="I1749" s="36"/>
      <c r="J1749" s="38"/>
      <c r="K1749" s="95"/>
      <c r="L1749" s="96"/>
    </row>
    <row r="1750" spans="8:12" x14ac:dyDescent="0.25">
      <c r="H1750" s="36"/>
      <c r="I1750" s="36"/>
      <c r="J1750" s="38"/>
      <c r="K1750" s="95"/>
      <c r="L1750" s="96"/>
    </row>
    <row r="1751" spans="8:12" x14ac:dyDescent="0.25">
      <c r="H1751" s="36"/>
      <c r="I1751" s="36"/>
      <c r="J1751" s="38"/>
      <c r="K1751" s="95"/>
      <c r="L1751" s="96"/>
    </row>
    <row r="1752" spans="8:12" x14ac:dyDescent="0.25">
      <c r="H1752" s="36"/>
      <c r="I1752" s="36"/>
      <c r="J1752" s="38"/>
      <c r="K1752" s="95"/>
      <c r="L1752" s="96"/>
    </row>
    <row r="1753" spans="8:12" x14ac:dyDescent="0.25">
      <c r="H1753" s="36"/>
      <c r="I1753" s="36"/>
      <c r="J1753" s="38"/>
      <c r="K1753" s="95"/>
      <c r="L1753" s="96"/>
    </row>
    <row r="1754" spans="8:12" x14ac:dyDescent="0.25">
      <c r="H1754" s="36"/>
      <c r="I1754" s="36"/>
      <c r="J1754" s="38"/>
      <c r="K1754" s="95"/>
      <c r="L1754" s="96"/>
    </row>
    <row r="1755" spans="8:12" x14ac:dyDescent="0.25">
      <c r="H1755" s="36"/>
      <c r="I1755" s="36"/>
      <c r="J1755" s="38"/>
      <c r="K1755" s="95"/>
      <c r="L1755" s="96"/>
    </row>
    <row r="1756" spans="8:12" x14ac:dyDescent="0.25">
      <c r="H1756" s="36"/>
      <c r="I1756" s="36"/>
      <c r="J1756" s="38"/>
      <c r="K1756" s="95"/>
      <c r="L1756" s="96"/>
    </row>
    <row r="1757" spans="8:12" x14ac:dyDescent="0.25">
      <c r="H1757" s="36"/>
      <c r="I1757" s="36"/>
      <c r="J1757" s="38"/>
      <c r="K1757" s="95"/>
      <c r="L1757" s="96"/>
    </row>
    <row r="1758" spans="8:12" x14ac:dyDescent="0.25">
      <c r="H1758" s="36"/>
      <c r="I1758" s="36"/>
      <c r="J1758" s="38"/>
      <c r="K1758" s="95"/>
      <c r="L1758" s="96"/>
    </row>
    <row r="1759" spans="8:12" x14ac:dyDescent="0.25">
      <c r="H1759" s="36"/>
      <c r="I1759" s="36"/>
      <c r="J1759" s="38"/>
      <c r="K1759" s="95"/>
      <c r="L1759" s="96"/>
    </row>
    <row r="1760" spans="8:12" x14ac:dyDescent="0.25">
      <c r="H1760" s="36"/>
      <c r="I1760" s="36"/>
      <c r="J1760" s="38"/>
      <c r="K1760" s="95"/>
      <c r="L1760" s="96"/>
    </row>
    <row r="1761" spans="8:12" x14ac:dyDescent="0.25">
      <c r="H1761" s="36"/>
      <c r="I1761" s="36"/>
      <c r="J1761" s="38"/>
      <c r="K1761" s="95"/>
      <c r="L1761" s="96"/>
    </row>
    <row r="1762" spans="8:12" x14ac:dyDescent="0.25">
      <c r="H1762" s="36"/>
      <c r="I1762" s="36"/>
      <c r="J1762" s="38"/>
      <c r="K1762" s="95"/>
      <c r="L1762" s="96"/>
    </row>
    <row r="1763" spans="8:12" x14ac:dyDescent="0.25">
      <c r="H1763" s="36"/>
      <c r="I1763" s="36"/>
      <c r="J1763" s="38"/>
      <c r="K1763" s="95"/>
      <c r="L1763" s="96"/>
    </row>
    <row r="1764" spans="8:12" x14ac:dyDescent="0.25">
      <c r="H1764" s="36"/>
      <c r="I1764" s="36"/>
      <c r="J1764" s="38"/>
      <c r="K1764" s="95"/>
      <c r="L1764" s="96"/>
    </row>
    <row r="1765" spans="8:12" x14ac:dyDescent="0.25">
      <c r="H1765" s="36"/>
      <c r="I1765" s="36"/>
      <c r="J1765" s="38"/>
      <c r="K1765" s="95"/>
      <c r="L1765" s="96"/>
    </row>
    <row r="1766" spans="8:12" x14ac:dyDescent="0.25">
      <c r="H1766" s="36"/>
      <c r="I1766" s="36"/>
      <c r="J1766" s="38"/>
      <c r="K1766" s="95"/>
      <c r="L1766" s="96"/>
    </row>
    <row r="1767" spans="8:12" x14ac:dyDescent="0.25">
      <c r="H1767" s="36"/>
      <c r="I1767" s="36"/>
      <c r="J1767" s="38"/>
      <c r="K1767" s="95"/>
      <c r="L1767" s="96"/>
    </row>
    <row r="1768" spans="8:12" x14ac:dyDescent="0.25">
      <c r="H1768" s="36"/>
      <c r="I1768" s="36"/>
      <c r="J1768" s="38"/>
      <c r="K1768" s="95"/>
      <c r="L1768" s="96"/>
    </row>
    <row r="1769" spans="8:12" x14ac:dyDescent="0.25">
      <c r="H1769" s="36"/>
      <c r="I1769" s="36"/>
      <c r="J1769" s="38"/>
      <c r="K1769" s="95"/>
      <c r="L1769" s="96"/>
    </row>
    <row r="1770" spans="8:12" x14ac:dyDescent="0.25">
      <c r="H1770" s="36"/>
      <c r="I1770" s="36"/>
      <c r="J1770" s="38"/>
      <c r="K1770" s="95"/>
      <c r="L1770" s="96"/>
    </row>
    <row r="1771" spans="8:12" x14ac:dyDescent="0.25">
      <c r="H1771" s="36"/>
      <c r="I1771" s="36"/>
      <c r="J1771" s="38"/>
      <c r="K1771" s="95"/>
      <c r="L1771" s="96"/>
    </row>
    <row r="1772" spans="8:12" x14ac:dyDescent="0.25">
      <c r="H1772" s="36"/>
      <c r="I1772" s="36"/>
      <c r="J1772" s="38"/>
      <c r="K1772" s="95"/>
      <c r="L1772" s="96"/>
    </row>
    <row r="1773" spans="8:12" x14ac:dyDescent="0.25">
      <c r="H1773" s="36"/>
      <c r="I1773" s="36"/>
      <c r="J1773" s="38"/>
      <c r="K1773" s="95"/>
      <c r="L1773" s="96"/>
    </row>
    <row r="1774" spans="8:12" x14ac:dyDescent="0.25">
      <c r="H1774" s="36"/>
      <c r="I1774" s="36"/>
      <c r="J1774" s="38"/>
      <c r="K1774" s="95"/>
      <c r="L1774" s="96"/>
    </row>
    <row r="1775" spans="8:12" x14ac:dyDescent="0.25">
      <c r="H1775" s="36"/>
      <c r="I1775" s="36"/>
      <c r="J1775" s="38"/>
      <c r="K1775" s="95"/>
      <c r="L1775" s="96"/>
    </row>
    <row r="1776" spans="8:12" x14ac:dyDescent="0.25">
      <c r="H1776" s="36"/>
      <c r="I1776" s="36"/>
      <c r="J1776" s="38"/>
      <c r="K1776" s="95"/>
      <c r="L1776" s="96"/>
    </row>
    <row r="1777" spans="8:12" x14ac:dyDescent="0.25">
      <c r="H1777" s="36"/>
      <c r="I1777" s="36"/>
      <c r="J1777" s="38"/>
      <c r="K1777" s="95"/>
      <c r="L1777" s="96"/>
    </row>
    <row r="1778" spans="8:12" x14ac:dyDescent="0.25">
      <c r="H1778" s="36"/>
      <c r="I1778" s="36"/>
      <c r="J1778" s="38"/>
      <c r="K1778" s="95"/>
      <c r="L1778" s="96"/>
    </row>
    <row r="1779" spans="8:12" x14ac:dyDescent="0.25">
      <c r="H1779" s="36"/>
      <c r="I1779" s="36"/>
      <c r="J1779" s="38"/>
      <c r="K1779" s="95"/>
      <c r="L1779" s="96"/>
    </row>
    <row r="1780" spans="8:12" x14ac:dyDescent="0.25">
      <c r="H1780" s="36"/>
      <c r="I1780" s="36"/>
      <c r="J1780" s="38"/>
      <c r="K1780" s="95"/>
      <c r="L1780" s="96"/>
    </row>
    <row r="1781" spans="8:12" x14ac:dyDescent="0.25">
      <c r="H1781" s="36"/>
      <c r="I1781" s="36"/>
      <c r="J1781" s="38"/>
      <c r="K1781" s="95"/>
      <c r="L1781" s="96"/>
    </row>
    <row r="1782" spans="8:12" x14ac:dyDescent="0.25">
      <c r="H1782" s="36"/>
      <c r="I1782" s="36"/>
      <c r="J1782" s="38"/>
      <c r="K1782" s="95"/>
      <c r="L1782" s="96"/>
    </row>
    <row r="1783" spans="8:12" x14ac:dyDescent="0.25">
      <c r="H1783" s="36"/>
      <c r="I1783" s="36"/>
      <c r="J1783" s="38"/>
      <c r="K1783" s="95"/>
      <c r="L1783" s="96"/>
    </row>
    <row r="1784" spans="8:12" x14ac:dyDescent="0.25">
      <c r="H1784" s="36"/>
      <c r="I1784" s="36"/>
      <c r="J1784" s="38"/>
      <c r="K1784" s="95"/>
      <c r="L1784" s="96"/>
    </row>
    <row r="1785" spans="8:12" x14ac:dyDescent="0.25">
      <c r="H1785" s="36"/>
      <c r="I1785" s="36"/>
      <c r="J1785" s="38"/>
      <c r="K1785" s="95"/>
      <c r="L1785" s="96"/>
    </row>
    <row r="1786" spans="8:12" x14ac:dyDescent="0.25">
      <c r="H1786" s="36"/>
      <c r="I1786" s="36"/>
      <c r="J1786" s="38"/>
      <c r="K1786" s="95"/>
      <c r="L1786" s="96"/>
    </row>
    <row r="1787" spans="8:12" x14ac:dyDescent="0.25">
      <c r="H1787" s="36"/>
      <c r="I1787" s="36"/>
      <c r="J1787" s="38"/>
      <c r="K1787" s="95"/>
      <c r="L1787" s="96"/>
    </row>
    <row r="1788" spans="8:12" x14ac:dyDescent="0.25">
      <c r="H1788" s="36"/>
      <c r="I1788" s="36"/>
      <c r="J1788" s="38"/>
      <c r="K1788" s="95"/>
      <c r="L1788" s="96"/>
    </row>
    <row r="1789" spans="8:12" x14ac:dyDescent="0.25">
      <c r="H1789" s="36"/>
      <c r="I1789" s="36"/>
      <c r="J1789" s="38"/>
      <c r="K1789" s="95"/>
      <c r="L1789" s="96"/>
    </row>
    <row r="1790" spans="8:12" x14ac:dyDescent="0.25">
      <c r="H1790" s="36"/>
      <c r="I1790" s="36"/>
      <c r="J1790" s="38"/>
      <c r="K1790" s="95"/>
      <c r="L1790" s="96"/>
    </row>
    <row r="1791" spans="8:12" x14ac:dyDescent="0.25">
      <c r="H1791" s="36"/>
      <c r="I1791" s="36"/>
      <c r="J1791" s="38"/>
      <c r="K1791" s="95"/>
      <c r="L1791" s="96"/>
    </row>
    <row r="1792" spans="8:12" x14ac:dyDescent="0.25">
      <c r="H1792" s="36"/>
      <c r="I1792" s="36"/>
      <c r="J1792" s="38"/>
      <c r="K1792" s="95"/>
      <c r="L1792" s="96"/>
    </row>
    <row r="1793" spans="8:12" x14ac:dyDescent="0.25">
      <c r="H1793" s="36"/>
      <c r="I1793" s="36"/>
      <c r="J1793" s="38"/>
      <c r="K1793" s="95"/>
      <c r="L1793" s="96"/>
    </row>
    <row r="1794" spans="8:12" x14ac:dyDescent="0.25">
      <c r="H1794" s="36"/>
      <c r="I1794" s="36"/>
      <c r="J1794" s="38"/>
      <c r="K1794" s="95"/>
      <c r="L1794" s="96"/>
    </row>
    <row r="1795" spans="8:12" x14ac:dyDescent="0.25">
      <c r="H1795" s="36"/>
      <c r="I1795" s="36"/>
      <c r="J1795" s="38"/>
      <c r="K1795" s="95"/>
      <c r="L1795" s="96"/>
    </row>
    <row r="1796" spans="8:12" x14ac:dyDescent="0.25">
      <c r="H1796" s="36"/>
      <c r="I1796" s="36"/>
      <c r="J1796" s="38"/>
      <c r="K1796" s="95"/>
      <c r="L1796" s="96"/>
    </row>
    <row r="1797" spans="8:12" x14ac:dyDescent="0.25">
      <c r="H1797" s="36"/>
      <c r="I1797" s="36"/>
      <c r="J1797" s="38"/>
      <c r="K1797" s="95"/>
      <c r="L1797" s="96"/>
    </row>
    <row r="1798" spans="8:12" x14ac:dyDescent="0.25">
      <c r="H1798" s="36"/>
      <c r="I1798" s="36"/>
      <c r="J1798" s="38"/>
      <c r="K1798" s="95"/>
      <c r="L1798" s="96"/>
    </row>
    <row r="1799" spans="8:12" x14ac:dyDescent="0.25">
      <c r="H1799" s="36"/>
      <c r="I1799" s="36"/>
      <c r="J1799" s="38"/>
      <c r="K1799" s="95"/>
      <c r="L1799" s="96"/>
    </row>
    <row r="1800" spans="8:12" x14ac:dyDescent="0.25">
      <c r="H1800" s="36"/>
      <c r="I1800" s="36"/>
      <c r="J1800" s="38"/>
      <c r="K1800" s="95"/>
      <c r="L1800" s="96"/>
    </row>
    <row r="1801" spans="8:12" x14ac:dyDescent="0.25">
      <c r="H1801" s="36"/>
      <c r="I1801" s="36"/>
      <c r="J1801" s="38"/>
      <c r="K1801" s="95"/>
      <c r="L1801" s="96"/>
    </row>
    <row r="1802" spans="8:12" x14ac:dyDescent="0.25">
      <c r="H1802" s="36"/>
      <c r="I1802" s="36"/>
      <c r="J1802" s="38"/>
      <c r="K1802" s="95"/>
      <c r="L1802" s="96"/>
    </row>
    <row r="1803" spans="8:12" x14ac:dyDescent="0.25">
      <c r="H1803" s="36"/>
      <c r="I1803" s="36"/>
      <c r="J1803" s="38"/>
      <c r="K1803" s="95"/>
      <c r="L1803" s="96"/>
    </row>
    <row r="1804" spans="8:12" x14ac:dyDescent="0.25">
      <c r="H1804" s="36"/>
      <c r="I1804" s="36"/>
      <c r="J1804" s="38"/>
      <c r="K1804" s="95"/>
      <c r="L1804" s="96"/>
    </row>
    <row r="1805" spans="8:12" x14ac:dyDescent="0.25">
      <c r="H1805" s="36"/>
      <c r="I1805" s="36"/>
      <c r="J1805" s="38"/>
      <c r="K1805" s="95"/>
      <c r="L1805" s="96"/>
    </row>
    <row r="1806" spans="8:12" x14ac:dyDescent="0.25">
      <c r="H1806" s="36"/>
      <c r="I1806" s="36"/>
      <c r="J1806" s="38"/>
      <c r="K1806" s="95"/>
      <c r="L1806" s="96"/>
    </row>
    <row r="1807" spans="8:12" x14ac:dyDescent="0.25">
      <c r="H1807" s="36"/>
      <c r="I1807" s="36"/>
      <c r="J1807" s="38"/>
      <c r="K1807" s="95"/>
      <c r="L1807" s="96"/>
    </row>
    <row r="1808" spans="8:12" x14ac:dyDescent="0.25">
      <c r="H1808" s="36"/>
      <c r="I1808" s="36"/>
      <c r="J1808" s="38"/>
      <c r="K1808" s="95"/>
      <c r="L1808" s="96"/>
    </row>
    <row r="1809" spans="8:12" x14ac:dyDescent="0.25">
      <c r="H1809" s="36"/>
      <c r="I1809" s="36"/>
      <c r="J1809" s="38"/>
      <c r="K1809" s="95"/>
      <c r="L1809" s="96"/>
    </row>
    <row r="1810" spans="8:12" x14ac:dyDescent="0.25">
      <c r="H1810" s="36"/>
      <c r="I1810" s="36"/>
      <c r="J1810" s="38"/>
      <c r="K1810" s="95"/>
      <c r="L1810" s="96"/>
    </row>
    <row r="1811" spans="8:12" x14ac:dyDescent="0.25">
      <c r="H1811" s="36"/>
      <c r="I1811" s="36"/>
      <c r="J1811" s="38"/>
      <c r="K1811" s="95"/>
      <c r="L1811" s="96"/>
    </row>
    <row r="1812" spans="8:12" x14ac:dyDescent="0.25">
      <c r="H1812" s="36"/>
      <c r="I1812" s="36"/>
      <c r="J1812" s="38"/>
      <c r="K1812" s="95"/>
      <c r="L1812" s="96"/>
    </row>
    <row r="1813" spans="8:12" x14ac:dyDescent="0.25">
      <c r="H1813" s="36"/>
      <c r="I1813" s="36"/>
      <c r="J1813" s="38"/>
      <c r="K1813" s="95"/>
      <c r="L1813" s="96"/>
    </row>
    <row r="1814" spans="8:12" x14ac:dyDescent="0.25">
      <c r="H1814" s="36"/>
      <c r="I1814" s="36"/>
      <c r="J1814" s="38"/>
      <c r="K1814" s="95"/>
      <c r="L1814" s="96"/>
    </row>
    <row r="1815" spans="8:12" x14ac:dyDescent="0.25">
      <c r="H1815" s="36"/>
      <c r="I1815" s="36"/>
      <c r="J1815" s="38"/>
      <c r="K1815" s="95"/>
      <c r="L1815" s="96"/>
    </row>
    <row r="1816" spans="8:12" x14ac:dyDescent="0.25">
      <c r="H1816" s="36"/>
      <c r="I1816" s="36"/>
      <c r="J1816" s="38"/>
      <c r="K1816" s="95"/>
      <c r="L1816" s="96"/>
    </row>
    <row r="1817" spans="8:12" x14ac:dyDescent="0.25">
      <c r="H1817" s="36"/>
      <c r="I1817" s="36"/>
      <c r="J1817" s="38"/>
      <c r="K1817" s="95"/>
      <c r="L1817" s="96"/>
    </row>
    <row r="1818" spans="8:12" x14ac:dyDescent="0.25">
      <c r="H1818" s="36"/>
      <c r="I1818" s="36"/>
      <c r="J1818" s="38"/>
      <c r="K1818" s="95"/>
      <c r="L1818" s="96"/>
    </row>
    <row r="1819" spans="8:12" x14ac:dyDescent="0.25">
      <c r="H1819" s="36"/>
      <c r="I1819" s="36"/>
      <c r="J1819" s="38"/>
      <c r="K1819" s="95"/>
      <c r="L1819" s="96"/>
    </row>
    <row r="1820" spans="8:12" x14ac:dyDescent="0.25">
      <c r="H1820" s="36"/>
      <c r="I1820" s="36"/>
      <c r="J1820" s="38"/>
      <c r="K1820" s="95"/>
      <c r="L1820" s="96"/>
    </row>
    <row r="1821" spans="8:12" x14ac:dyDescent="0.25">
      <c r="H1821" s="36"/>
      <c r="I1821" s="36"/>
      <c r="J1821" s="38"/>
      <c r="K1821" s="95"/>
      <c r="L1821" s="96"/>
    </row>
    <row r="1822" spans="8:12" x14ac:dyDescent="0.25">
      <c r="H1822" s="36"/>
      <c r="I1822" s="36"/>
      <c r="J1822" s="38"/>
      <c r="K1822" s="95"/>
      <c r="L1822" s="96"/>
    </row>
    <row r="1823" spans="8:12" x14ac:dyDescent="0.25">
      <c r="H1823" s="36"/>
      <c r="I1823" s="36"/>
      <c r="J1823" s="38"/>
      <c r="K1823" s="95"/>
      <c r="L1823" s="96"/>
    </row>
    <row r="1824" spans="8:12" x14ac:dyDescent="0.25">
      <c r="H1824" s="36"/>
      <c r="I1824" s="36"/>
      <c r="J1824" s="38"/>
      <c r="K1824" s="95"/>
      <c r="L1824" s="96"/>
    </row>
    <row r="1825" spans="8:12" x14ac:dyDescent="0.25">
      <c r="H1825" s="36"/>
      <c r="I1825" s="36"/>
      <c r="J1825" s="38"/>
      <c r="K1825" s="95"/>
      <c r="L1825" s="96"/>
    </row>
    <row r="1826" spans="8:12" x14ac:dyDescent="0.25">
      <c r="H1826" s="36"/>
      <c r="I1826" s="36"/>
      <c r="J1826" s="38"/>
      <c r="K1826" s="95"/>
      <c r="L1826" s="96"/>
    </row>
    <row r="1827" spans="8:12" x14ac:dyDescent="0.25">
      <c r="H1827" s="36"/>
      <c r="I1827" s="36"/>
      <c r="J1827" s="38"/>
      <c r="K1827" s="95"/>
      <c r="L1827" s="96"/>
    </row>
    <row r="1828" spans="8:12" x14ac:dyDescent="0.25">
      <c r="H1828" s="36"/>
      <c r="I1828" s="36"/>
      <c r="J1828" s="38"/>
      <c r="K1828" s="95"/>
      <c r="L1828" s="96"/>
    </row>
    <row r="1829" spans="8:12" x14ac:dyDescent="0.25">
      <c r="H1829" s="36"/>
      <c r="I1829" s="36"/>
      <c r="J1829" s="38"/>
      <c r="K1829" s="95"/>
      <c r="L1829" s="96"/>
    </row>
    <row r="1830" spans="8:12" x14ac:dyDescent="0.25">
      <c r="H1830" s="36"/>
      <c r="I1830" s="36"/>
      <c r="J1830" s="38"/>
      <c r="K1830" s="95"/>
      <c r="L1830" s="96"/>
    </row>
    <row r="1831" spans="8:12" x14ac:dyDescent="0.25">
      <c r="H1831" s="36"/>
      <c r="I1831" s="36"/>
      <c r="J1831" s="38"/>
      <c r="K1831" s="95"/>
      <c r="L1831" s="96"/>
    </row>
    <row r="1832" spans="8:12" x14ac:dyDescent="0.25">
      <c r="H1832" s="36"/>
      <c r="I1832" s="36"/>
      <c r="J1832" s="38"/>
      <c r="K1832" s="95"/>
      <c r="L1832" s="96"/>
    </row>
    <row r="1833" spans="8:12" x14ac:dyDescent="0.25">
      <c r="H1833" s="36"/>
      <c r="I1833" s="36"/>
      <c r="J1833" s="38"/>
      <c r="K1833" s="95"/>
      <c r="L1833" s="96"/>
    </row>
    <row r="1834" spans="8:12" x14ac:dyDescent="0.25">
      <c r="H1834" s="36"/>
      <c r="I1834" s="36"/>
      <c r="J1834" s="38"/>
      <c r="K1834" s="95"/>
      <c r="L1834" s="96"/>
    </row>
    <row r="1835" spans="8:12" x14ac:dyDescent="0.25">
      <c r="H1835" s="36"/>
      <c r="I1835" s="36"/>
      <c r="J1835" s="38"/>
      <c r="K1835" s="95"/>
      <c r="L1835" s="96"/>
    </row>
    <row r="1836" spans="8:12" x14ac:dyDescent="0.25">
      <c r="H1836" s="36"/>
      <c r="I1836" s="36"/>
      <c r="J1836" s="38"/>
      <c r="K1836" s="95"/>
      <c r="L1836" s="96"/>
    </row>
    <row r="1837" spans="8:12" x14ac:dyDescent="0.25">
      <c r="H1837" s="36"/>
      <c r="I1837" s="36"/>
      <c r="J1837" s="38"/>
      <c r="K1837" s="95"/>
      <c r="L1837" s="96"/>
    </row>
    <row r="1838" spans="8:12" x14ac:dyDescent="0.25">
      <c r="H1838" s="36"/>
      <c r="I1838" s="36"/>
      <c r="J1838" s="38"/>
      <c r="K1838" s="95"/>
      <c r="L1838" s="96"/>
    </row>
    <row r="1839" spans="8:12" x14ac:dyDescent="0.25">
      <c r="H1839" s="36"/>
      <c r="I1839" s="36"/>
      <c r="J1839" s="38"/>
      <c r="K1839" s="95"/>
      <c r="L1839" s="96"/>
    </row>
    <row r="1840" spans="8:12" x14ac:dyDescent="0.25">
      <c r="H1840" s="36"/>
      <c r="I1840" s="36"/>
      <c r="J1840" s="38"/>
      <c r="K1840" s="95"/>
      <c r="L1840" s="96"/>
    </row>
    <row r="1841" spans="8:12" x14ac:dyDescent="0.25">
      <c r="H1841" s="36"/>
      <c r="I1841" s="36"/>
      <c r="J1841" s="38"/>
      <c r="K1841" s="95"/>
      <c r="L1841" s="96"/>
    </row>
    <row r="1842" spans="8:12" x14ac:dyDescent="0.25">
      <c r="H1842" s="36"/>
      <c r="I1842" s="36"/>
      <c r="J1842" s="38"/>
      <c r="K1842" s="95"/>
      <c r="L1842" s="96"/>
    </row>
    <row r="1843" spans="8:12" x14ac:dyDescent="0.25">
      <c r="H1843" s="36"/>
      <c r="I1843" s="36"/>
      <c r="J1843" s="38"/>
      <c r="K1843" s="95"/>
      <c r="L1843" s="96"/>
    </row>
    <row r="1844" spans="8:12" x14ac:dyDescent="0.25">
      <c r="H1844" s="36"/>
      <c r="I1844" s="36"/>
      <c r="J1844" s="38"/>
      <c r="K1844" s="95"/>
      <c r="L1844" s="96"/>
    </row>
    <row r="1845" spans="8:12" x14ac:dyDescent="0.25">
      <c r="H1845" s="36"/>
      <c r="I1845" s="36"/>
      <c r="J1845" s="38"/>
      <c r="K1845" s="95"/>
      <c r="L1845" s="96"/>
    </row>
    <row r="1846" spans="8:12" x14ac:dyDescent="0.25">
      <c r="H1846" s="36"/>
      <c r="I1846" s="36"/>
      <c r="J1846" s="38"/>
      <c r="K1846" s="95"/>
      <c r="L1846" s="96"/>
    </row>
    <row r="1847" spans="8:12" x14ac:dyDescent="0.25">
      <c r="H1847" s="36"/>
      <c r="I1847" s="36"/>
      <c r="J1847" s="38"/>
      <c r="K1847" s="95"/>
      <c r="L1847" s="96"/>
    </row>
    <row r="1848" spans="8:12" x14ac:dyDescent="0.25">
      <c r="H1848" s="36"/>
      <c r="I1848" s="36"/>
      <c r="J1848" s="38"/>
      <c r="K1848" s="95"/>
      <c r="L1848" s="96"/>
    </row>
    <row r="1849" spans="8:12" x14ac:dyDescent="0.25">
      <c r="H1849" s="36"/>
      <c r="I1849" s="36"/>
      <c r="J1849" s="38"/>
      <c r="K1849" s="95"/>
      <c r="L1849" s="96"/>
    </row>
    <row r="1850" spans="8:12" x14ac:dyDescent="0.25">
      <c r="H1850" s="36"/>
      <c r="I1850" s="36"/>
      <c r="J1850" s="38"/>
      <c r="K1850" s="95"/>
      <c r="L1850" s="96"/>
    </row>
    <row r="1851" spans="8:12" x14ac:dyDescent="0.25">
      <c r="H1851" s="36"/>
      <c r="I1851" s="36"/>
      <c r="J1851" s="38"/>
      <c r="K1851" s="95"/>
      <c r="L1851" s="96"/>
    </row>
    <row r="1852" spans="8:12" x14ac:dyDescent="0.25">
      <c r="H1852" s="36"/>
      <c r="I1852" s="36"/>
      <c r="J1852" s="38"/>
      <c r="K1852" s="95"/>
      <c r="L1852" s="96"/>
    </row>
    <row r="1853" spans="8:12" x14ac:dyDescent="0.25">
      <c r="H1853" s="36"/>
      <c r="I1853" s="36"/>
      <c r="J1853" s="38"/>
      <c r="K1853" s="95"/>
      <c r="L1853" s="96"/>
    </row>
    <row r="1854" spans="8:12" x14ac:dyDescent="0.25">
      <c r="H1854" s="36"/>
      <c r="I1854" s="36"/>
      <c r="J1854" s="38"/>
      <c r="K1854" s="95"/>
      <c r="L1854" s="96"/>
    </row>
    <row r="1855" spans="8:12" x14ac:dyDescent="0.25">
      <c r="H1855" s="36"/>
      <c r="I1855" s="36"/>
      <c r="J1855" s="38"/>
      <c r="K1855" s="95"/>
      <c r="L1855" s="96"/>
    </row>
    <row r="1856" spans="8:12" x14ac:dyDescent="0.25">
      <c r="H1856" s="36"/>
      <c r="I1856" s="36"/>
      <c r="J1856" s="38"/>
      <c r="K1856" s="95"/>
      <c r="L1856" s="96"/>
    </row>
    <row r="1857" spans="8:12" x14ac:dyDescent="0.25">
      <c r="H1857" s="36"/>
      <c r="I1857" s="36"/>
      <c r="J1857" s="38"/>
      <c r="K1857" s="95"/>
      <c r="L1857" s="96"/>
    </row>
    <row r="1858" spans="8:12" x14ac:dyDescent="0.25">
      <c r="H1858" s="36"/>
      <c r="I1858" s="36"/>
      <c r="J1858" s="38"/>
      <c r="K1858" s="95"/>
      <c r="L1858" s="96"/>
    </row>
    <row r="1859" spans="8:12" x14ac:dyDescent="0.25">
      <c r="H1859" s="36"/>
      <c r="I1859" s="36"/>
      <c r="J1859" s="38"/>
      <c r="K1859" s="95"/>
      <c r="L1859" s="96"/>
    </row>
    <row r="1860" spans="8:12" x14ac:dyDescent="0.25">
      <c r="H1860" s="36"/>
      <c r="I1860" s="36"/>
      <c r="J1860" s="38"/>
      <c r="K1860" s="95"/>
      <c r="L1860" s="96"/>
    </row>
    <row r="1861" spans="8:12" x14ac:dyDescent="0.25">
      <c r="H1861" s="36"/>
      <c r="I1861" s="36"/>
      <c r="J1861" s="38"/>
      <c r="K1861" s="95"/>
      <c r="L1861" s="96"/>
    </row>
    <row r="1862" spans="8:12" x14ac:dyDescent="0.25">
      <c r="H1862" s="36"/>
      <c r="I1862" s="36"/>
      <c r="J1862" s="38"/>
      <c r="K1862" s="95"/>
      <c r="L1862" s="96"/>
    </row>
    <row r="1863" spans="8:12" x14ac:dyDescent="0.25">
      <c r="H1863" s="36"/>
      <c r="I1863" s="36"/>
      <c r="J1863" s="38"/>
      <c r="K1863" s="95"/>
      <c r="L1863" s="96"/>
    </row>
    <row r="1864" spans="8:12" x14ac:dyDescent="0.25">
      <c r="H1864" s="36"/>
      <c r="I1864" s="36"/>
      <c r="J1864" s="38"/>
      <c r="K1864" s="95"/>
      <c r="L1864" s="96"/>
    </row>
    <row r="1865" spans="8:12" x14ac:dyDescent="0.25">
      <c r="H1865" s="36"/>
      <c r="I1865" s="36"/>
      <c r="J1865" s="38"/>
      <c r="K1865" s="95"/>
      <c r="L1865" s="96"/>
    </row>
    <row r="1866" spans="8:12" x14ac:dyDescent="0.25">
      <c r="H1866" s="36"/>
      <c r="I1866" s="36"/>
      <c r="J1866" s="38"/>
      <c r="K1866" s="95"/>
      <c r="L1866" s="96"/>
    </row>
    <row r="1867" spans="8:12" x14ac:dyDescent="0.25">
      <c r="H1867" s="36"/>
      <c r="I1867" s="36"/>
      <c r="J1867" s="38"/>
      <c r="K1867" s="95"/>
      <c r="L1867" s="96"/>
    </row>
    <row r="1868" spans="8:12" x14ac:dyDescent="0.25">
      <c r="H1868" s="36"/>
      <c r="I1868" s="36"/>
      <c r="J1868" s="38"/>
      <c r="K1868" s="95"/>
      <c r="L1868" s="96"/>
    </row>
    <row r="1869" spans="8:12" x14ac:dyDescent="0.25">
      <c r="H1869" s="36"/>
      <c r="I1869" s="36"/>
      <c r="J1869" s="38"/>
      <c r="K1869" s="95"/>
      <c r="L1869" s="96"/>
    </row>
    <row r="1870" spans="8:12" x14ac:dyDescent="0.25">
      <c r="H1870" s="36"/>
      <c r="I1870" s="36"/>
      <c r="J1870" s="38"/>
      <c r="K1870" s="95"/>
      <c r="L1870" s="96"/>
    </row>
    <row r="1871" spans="8:12" x14ac:dyDescent="0.25">
      <c r="H1871" s="36"/>
      <c r="I1871" s="36"/>
      <c r="J1871" s="38"/>
      <c r="K1871" s="95"/>
      <c r="L1871" s="96"/>
    </row>
    <row r="1872" spans="8:12" x14ac:dyDescent="0.25">
      <c r="H1872" s="36"/>
      <c r="I1872" s="36"/>
      <c r="J1872" s="38"/>
      <c r="K1872" s="95"/>
      <c r="L1872" s="96"/>
    </row>
    <row r="1873" spans="8:12" x14ac:dyDescent="0.25">
      <c r="H1873" s="36"/>
      <c r="I1873" s="36"/>
      <c r="J1873" s="38"/>
      <c r="K1873" s="95"/>
      <c r="L1873" s="96"/>
    </row>
    <row r="1874" spans="8:12" x14ac:dyDescent="0.25">
      <c r="H1874" s="36"/>
      <c r="I1874" s="36"/>
      <c r="J1874" s="38"/>
      <c r="K1874" s="95"/>
      <c r="L1874" s="96"/>
    </row>
    <row r="1875" spans="8:12" x14ac:dyDescent="0.25">
      <c r="H1875" s="36"/>
      <c r="I1875" s="36"/>
      <c r="J1875" s="38"/>
      <c r="K1875" s="95"/>
      <c r="L1875" s="96"/>
    </row>
    <row r="1876" spans="8:12" x14ac:dyDescent="0.25">
      <c r="H1876" s="36"/>
      <c r="I1876" s="36"/>
      <c r="J1876" s="38"/>
      <c r="K1876" s="95"/>
      <c r="L1876" s="96"/>
    </row>
    <row r="1877" spans="8:12" x14ac:dyDescent="0.25">
      <c r="H1877" s="36"/>
      <c r="I1877" s="36"/>
      <c r="J1877" s="38"/>
      <c r="K1877" s="95"/>
      <c r="L1877" s="96"/>
    </row>
    <row r="1878" spans="8:12" x14ac:dyDescent="0.25">
      <c r="H1878" s="36"/>
      <c r="I1878" s="36"/>
      <c r="J1878" s="38"/>
      <c r="K1878" s="95"/>
      <c r="L1878" s="96"/>
    </row>
    <row r="1879" spans="8:12" x14ac:dyDescent="0.25">
      <c r="H1879" s="36"/>
      <c r="I1879" s="36"/>
      <c r="J1879" s="38"/>
      <c r="K1879" s="95"/>
      <c r="L1879" s="96"/>
    </row>
    <row r="1880" spans="8:12" x14ac:dyDescent="0.25">
      <c r="H1880" s="36"/>
      <c r="I1880" s="36"/>
      <c r="J1880" s="38"/>
      <c r="K1880" s="95"/>
      <c r="L1880" s="96"/>
    </row>
    <row r="1881" spans="8:12" x14ac:dyDescent="0.25">
      <c r="H1881" s="36"/>
      <c r="I1881" s="36"/>
      <c r="J1881" s="38"/>
      <c r="K1881" s="95"/>
      <c r="L1881" s="96"/>
    </row>
    <row r="1882" spans="8:12" x14ac:dyDescent="0.25">
      <c r="H1882" s="36"/>
      <c r="I1882" s="36"/>
      <c r="J1882" s="38"/>
      <c r="K1882" s="95"/>
      <c r="L1882" s="96"/>
    </row>
    <row r="1883" spans="8:12" x14ac:dyDescent="0.25">
      <c r="H1883" s="36"/>
      <c r="I1883" s="36"/>
      <c r="J1883" s="38"/>
      <c r="K1883" s="95"/>
      <c r="L1883" s="96"/>
    </row>
    <row r="1884" spans="8:12" x14ac:dyDescent="0.25">
      <c r="H1884" s="36"/>
      <c r="I1884" s="36"/>
      <c r="J1884" s="38"/>
      <c r="K1884" s="95"/>
      <c r="L1884" s="96"/>
    </row>
    <row r="1885" spans="8:12" x14ac:dyDescent="0.25">
      <c r="H1885" s="36"/>
      <c r="I1885" s="36"/>
      <c r="J1885" s="38"/>
      <c r="K1885" s="95"/>
      <c r="L1885" s="96"/>
    </row>
    <row r="1886" spans="8:12" x14ac:dyDescent="0.25">
      <c r="H1886" s="36"/>
      <c r="I1886" s="36"/>
      <c r="J1886" s="38"/>
      <c r="K1886" s="95"/>
      <c r="L1886" s="96"/>
    </row>
    <row r="1887" spans="8:12" x14ac:dyDescent="0.25">
      <c r="H1887" s="36"/>
      <c r="I1887" s="36"/>
      <c r="J1887" s="38"/>
      <c r="K1887" s="95"/>
      <c r="L1887" s="96"/>
    </row>
    <row r="1888" spans="8:12" x14ac:dyDescent="0.25">
      <c r="H1888" s="36"/>
      <c r="I1888" s="36"/>
      <c r="J1888" s="38"/>
      <c r="K1888" s="95"/>
      <c r="L1888" s="96"/>
    </row>
    <row r="1889" spans="8:12" x14ac:dyDescent="0.25">
      <c r="H1889" s="36"/>
      <c r="I1889" s="36"/>
      <c r="J1889" s="38"/>
      <c r="K1889" s="95"/>
      <c r="L1889" s="96"/>
    </row>
    <row r="1890" spans="8:12" x14ac:dyDescent="0.25">
      <c r="H1890" s="36"/>
      <c r="I1890" s="36"/>
      <c r="J1890" s="38"/>
      <c r="K1890" s="95"/>
      <c r="L1890" s="96"/>
    </row>
    <row r="1891" spans="8:12" x14ac:dyDescent="0.25">
      <c r="H1891" s="36"/>
      <c r="I1891" s="36"/>
      <c r="J1891" s="38"/>
      <c r="K1891" s="95"/>
      <c r="L1891" s="96"/>
    </row>
    <row r="1892" spans="8:12" x14ac:dyDescent="0.25">
      <c r="H1892" s="36"/>
      <c r="I1892" s="36"/>
      <c r="J1892" s="38"/>
      <c r="K1892" s="95"/>
      <c r="L1892" s="96"/>
    </row>
    <row r="1893" spans="8:12" x14ac:dyDescent="0.25">
      <c r="H1893" s="36"/>
      <c r="I1893" s="36"/>
      <c r="J1893" s="38"/>
      <c r="K1893" s="95"/>
      <c r="L1893" s="96"/>
    </row>
    <row r="1894" spans="8:12" x14ac:dyDescent="0.25">
      <c r="H1894" s="36"/>
      <c r="I1894" s="36"/>
      <c r="J1894" s="38"/>
      <c r="K1894" s="95"/>
      <c r="L1894" s="96"/>
    </row>
    <row r="1895" spans="8:12" x14ac:dyDescent="0.25">
      <c r="H1895" s="36"/>
      <c r="I1895" s="36"/>
      <c r="J1895" s="38"/>
      <c r="K1895" s="95"/>
      <c r="L1895" s="96"/>
    </row>
    <row r="1896" spans="8:12" x14ac:dyDescent="0.25">
      <c r="H1896" s="36"/>
      <c r="I1896" s="36"/>
      <c r="J1896" s="38"/>
      <c r="K1896" s="95"/>
      <c r="L1896" s="96"/>
    </row>
    <row r="1897" spans="8:12" x14ac:dyDescent="0.25">
      <c r="H1897" s="36"/>
      <c r="I1897" s="36"/>
      <c r="J1897" s="38"/>
      <c r="K1897" s="95"/>
      <c r="L1897" s="96"/>
    </row>
    <row r="1898" spans="8:12" x14ac:dyDescent="0.25">
      <c r="H1898" s="36"/>
      <c r="I1898" s="36"/>
      <c r="J1898" s="38"/>
      <c r="K1898" s="95"/>
      <c r="L1898" s="96"/>
    </row>
    <row r="1899" spans="8:12" x14ac:dyDescent="0.25">
      <c r="H1899" s="36"/>
      <c r="I1899" s="36"/>
      <c r="J1899" s="38"/>
      <c r="K1899" s="95"/>
      <c r="L1899" s="96"/>
    </row>
    <row r="1900" spans="8:12" x14ac:dyDescent="0.25">
      <c r="H1900" s="36"/>
      <c r="I1900" s="36"/>
      <c r="J1900" s="38"/>
      <c r="K1900" s="95"/>
      <c r="L1900" s="96"/>
    </row>
    <row r="1901" spans="8:12" x14ac:dyDescent="0.25">
      <c r="H1901" s="36"/>
      <c r="I1901" s="36"/>
      <c r="J1901" s="38"/>
      <c r="K1901" s="95"/>
      <c r="L1901" s="96"/>
    </row>
    <row r="1902" spans="8:12" x14ac:dyDescent="0.25">
      <c r="H1902" s="36"/>
      <c r="I1902" s="36"/>
      <c r="J1902" s="38"/>
      <c r="K1902" s="95"/>
      <c r="L1902" s="96"/>
    </row>
    <row r="1903" spans="8:12" x14ac:dyDescent="0.25">
      <c r="H1903" s="36"/>
      <c r="I1903" s="36"/>
      <c r="J1903" s="38"/>
      <c r="K1903" s="95"/>
      <c r="L1903" s="96"/>
    </row>
    <row r="1904" spans="8:12" x14ac:dyDescent="0.25">
      <c r="H1904" s="36"/>
      <c r="I1904" s="36"/>
      <c r="J1904" s="38"/>
      <c r="K1904" s="95"/>
      <c r="L1904" s="96"/>
    </row>
    <row r="1905" spans="8:12" x14ac:dyDescent="0.25">
      <c r="H1905" s="36"/>
      <c r="I1905" s="36"/>
      <c r="J1905" s="38"/>
      <c r="K1905" s="95"/>
      <c r="L1905" s="96"/>
    </row>
    <row r="1906" spans="8:12" x14ac:dyDescent="0.25">
      <c r="H1906" s="36"/>
      <c r="I1906" s="36"/>
      <c r="J1906" s="38"/>
      <c r="K1906" s="95"/>
      <c r="L1906" s="96"/>
    </row>
    <row r="1907" spans="8:12" x14ac:dyDescent="0.25">
      <c r="H1907" s="36"/>
      <c r="I1907" s="36"/>
      <c r="J1907" s="38"/>
      <c r="K1907" s="95"/>
      <c r="L1907" s="96"/>
    </row>
    <row r="1908" spans="8:12" x14ac:dyDescent="0.25">
      <c r="H1908" s="36"/>
      <c r="I1908" s="36"/>
      <c r="J1908" s="38"/>
      <c r="K1908" s="95"/>
      <c r="L1908" s="96"/>
    </row>
    <row r="1909" spans="8:12" x14ac:dyDescent="0.25">
      <c r="H1909" s="36"/>
      <c r="I1909" s="36"/>
      <c r="J1909" s="38"/>
      <c r="K1909" s="95"/>
      <c r="L1909" s="96"/>
    </row>
    <row r="1910" spans="8:12" x14ac:dyDescent="0.25">
      <c r="H1910" s="36"/>
      <c r="I1910" s="36"/>
      <c r="J1910" s="38"/>
      <c r="K1910" s="95"/>
      <c r="L1910" s="96"/>
    </row>
    <row r="1911" spans="8:12" x14ac:dyDescent="0.25">
      <c r="H1911" s="36"/>
      <c r="I1911" s="36"/>
      <c r="J1911" s="38"/>
      <c r="K1911" s="95"/>
      <c r="L1911" s="96"/>
    </row>
    <row r="1912" spans="8:12" x14ac:dyDescent="0.25">
      <c r="H1912" s="36"/>
      <c r="I1912" s="36"/>
      <c r="J1912" s="38"/>
      <c r="K1912" s="95"/>
      <c r="L1912" s="96"/>
    </row>
    <row r="1913" spans="8:12" x14ac:dyDescent="0.25">
      <c r="H1913" s="36"/>
      <c r="I1913" s="36"/>
      <c r="J1913" s="38"/>
      <c r="K1913" s="95"/>
      <c r="L1913" s="96"/>
    </row>
    <row r="1914" spans="8:12" x14ac:dyDescent="0.25">
      <c r="H1914" s="36"/>
      <c r="I1914" s="36"/>
      <c r="J1914" s="38"/>
      <c r="K1914" s="95"/>
      <c r="L1914" s="96"/>
    </row>
    <row r="1915" spans="8:12" x14ac:dyDescent="0.25">
      <c r="H1915" s="36"/>
      <c r="I1915" s="36"/>
      <c r="J1915" s="38"/>
      <c r="K1915" s="95"/>
      <c r="L1915" s="96"/>
    </row>
    <row r="1916" spans="8:12" x14ac:dyDescent="0.25">
      <c r="H1916" s="36"/>
      <c r="I1916" s="36"/>
      <c r="J1916" s="38"/>
      <c r="K1916" s="95"/>
      <c r="L1916" s="96"/>
    </row>
    <row r="1917" spans="8:12" x14ac:dyDescent="0.25">
      <c r="H1917" s="36"/>
      <c r="I1917" s="36"/>
      <c r="J1917" s="38"/>
      <c r="K1917" s="95"/>
      <c r="L1917" s="96"/>
    </row>
    <row r="1918" spans="8:12" x14ac:dyDescent="0.25">
      <c r="H1918" s="36"/>
      <c r="I1918" s="36"/>
      <c r="J1918" s="38"/>
      <c r="K1918" s="95"/>
      <c r="L1918" s="96"/>
    </row>
    <row r="1919" spans="8:12" x14ac:dyDescent="0.25">
      <c r="H1919" s="36"/>
      <c r="I1919" s="36"/>
      <c r="J1919" s="38"/>
      <c r="K1919" s="95"/>
      <c r="L1919" s="96"/>
    </row>
    <row r="1920" spans="8:12" x14ac:dyDescent="0.25">
      <c r="H1920" s="36"/>
      <c r="I1920" s="36"/>
      <c r="J1920" s="38"/>
      <c r="K1920" s="95"/>
      <c r="L1920" s="96"/>
    </row>
    <row r="1921" spans="8:12" x14ac:dyDescent="0.25">
      <c r="H1921" s="36"/>
      <c r="I1921" s="36"/>
      <c r="J1921" s="38"/>
      <c r="K1921" s="95"/>
      <c r="L1921" s="96"/>
    </row>
    <row r="1922" spans="8:12" x14ac:dyDescent="0.25">
      <c r="H1922" s="36"/>
      <c r="I1922" s="36"/>
      <c r="J1922" s="38"/>
      <c r="K1922" s="95"/>
      <c r="L1922" s="96"/>
    </row>
    <row r="1923" spans="8:12" x14ac:dyDescent="0.25">
      <c r="H1923" s="36"/>
      <c r="I1923" s="36"/>
      <c r="J1923" s="38"/>
      <c r="K1923" s="95"/>
      <c r="L1923" s="96"/>
    </row>
    <row r="1924" spans="8:12" x14ac:dyDescent="0.25">
      <c r="H1924" s="36"/>
      <c r="I1924" s="36"/>
      <c r="J1924" s="38"/>
      <c r="K1924" s="95"/>
      <c r="L1924" s="96"/>
    </row>
    <row r="1925" spans="8:12" x14ac:dyDescent="0.25">
      <c r="H1925" s="36"/>
      <c r="I1925" s="36"/>
      <c r="J1925" s="38"/>
      <c r="K1925" s="95"/>
      <c r="L1925" s="96"/>
    </row>
    <row r="1926" spans="8:12" x14ac:dyDescent="0.25">
      <c r="H1926" s="36"/>
      <c r="I1926" s="36"/>
      <c r="J1926" s="38"/>
      <c r="K1926" s="95"/>
      <c r="L1926" s="96"/>
    </row>
    <row r="1927" spans="8:12" x14ac:dyDescent="0.25">
      <c r="H1927" s="36"/>
      <c r="I1927" s="36"/>
      <c r="J1927" s="38"/>
      <c r="K1927" s="95"/>
      <c r="L1927" s="96"/>
    </row>
    <row r="1928" spans="8:12" x14ac:dyDescent="0.25">
      <c r="H1928" s="36"/>
      <c r="I1928" s="36"/>
      <c r="J1928" s="38"/>
      <c r="K1928" s="95"/>
      <c r="L1928" s="96"/>
    </row>
    <row r="1929" spans="8:12" x14ac:dyDescent="0.25">
      <c r="H1929" s="36"/>
      <c r="I1929" s="36"/>
      <c r="J1929" s="38"/>
      <c r="K1929" s="95"/>
      <c r="L1929" s="96"/>
    </row>
    <row r="1930" spans="8:12" x14ac:dyDescent="0.25">
      <c r="H1930" s="36"/>
      <c r="I1930" s="36"/>
      <c r="J1930" s="38"/>
      <c r="K1930" s="95"/>
      <c r="L1930" s="96"/>
    </row>
    <row r="1931" spans="8:12" x14ac:dyDescent="0.25">
      <c r="H1931" s="36"/>
      <c r="I1931" s="36"/>
      <c r="J1931" s="38"/>
      <c r="K1931" s="95"/>
      <c r="L1931" s="96"/>
    </row>
    <row r="1932" spans="8:12" x14ac:dyDescent="0.25">
      <c r="H1932" s="36"/>
      <c r="I1932" s="36"/>
      <c r="J1932" s="38"/>
      <c r="K1932" s="95"/>
      <c r="L1932" s="96"/>
    </row>
    <row r="1933" spans="8:12" x14ac:dyDescent="0.25">
      <c r="H1933" s="36"/>
      <c r="I1933" s="36"/>
      <c r="J1933" s="38"/>
      <c r="K1933" s="95"/>
      <c r="L1933" s="96"/>
    </row>
    <row r="1934" spans="8:12" x14ac:dyDescent="0.25">
      <c r="H1934" s="36"/>
      <c r="I1934" s="36"/>
      <c r="J1934" s="38"/>
      <c r="K1934" s="95"/>
      <c r="L1934" s="96"/>
    </row>
    <row r="1935" spans="8:12" x14ac:dyDescent="0.25">
      <c r="H1935" s="36"/>
      <c r="I1935" s="36"/>
      <c r="J1935" s="38"/>
      <c r="K1935" s="95"/>
      <c r="L1935" s="96"/>
    </row>
    <row r="1936" spans="8:12" x14ac:dyDescent="0.25">
      <c r="H1936" s="36"/>
      <c r="I1936" s="36"/>
      <c r="J1936" s="38"/>
      <c r="K1936" s="95"/>
      <c r="L1936" s="96"/>
    </row>
    <row r="1937" spans="8:12" x14ac:dyDescent="0.25">
      <c r="H1937" s="36"/>
      <c r="I1937" s="36"/>
      <c r="J1937" s="38"/>
      <c r="K1937" s="95"/>
      <c r="L1937" s="96"/>
    </row>
    <row r="1938" spans="8:12" x14ac:dyDescent="0.25">
      <c r="H1938" s="36"/>
      <c r="I1938" s="36"/>
      <c r="J1938" s="38"/>
      <c r="K1938" s="95"/>
      <c r="L1938" s="96"/>
    </row>
    <row r="1939" spans="8:12" x14ac:dyDescent="0.25">
      <c r="H1939" s="36"/>
      <c r="I1939" s="36"/>
      <c r="J1939" s="38"/>
      <c r="K1939" s="95"/>
      <c r="L1939" s="96"/>
    </row>
    <row r="1940" spans="8:12" x14ac:dyDescent="0.25">
      <c r="H1940" s="36"/>
      <c r="I1940" s="36"/>
      <c r="J1940" s="38"/>
      <c r="K1940" s="95"/>
      <c r="L1940" s="96"/>
    </row>
    <row r="1941" spans="8:12" x14ac:dyDescent="0.25">
      <c r="H1941" s="36"/>
      <c r="I1941" s="36"/>
      <c r="J1941" s="38"/>
      <c r="K1941" s="95"/>
      <c r="L1941" s="96"/>
    </row>
    <row r="1942" spans="8:12" x14ac:dyDescent="0.25">
      <c r="H1942" s="36"/>
      <c r="I1942" s="36"/>
      <c r="J1942" s="38"/>
      <c r="K1942" s="95"/>
      <c r="L1942" s="96"/>
    </row>
    <row r="1943" spans="8:12" x14ac:dyDescent="0.25">
      <c r="H1943" s="36"/>
      <c r="I1943" s="36"/>
      <c r="J1943" s="38"/>
      <c r="K1943" s="95"/>
      <c r="L1943" s="96"/>
    </row>
    <row r="1944" spans="8:12" x14ac:dyDescent="0.25">
      <c r="H1944" s="36"/>
      <c r="I1944" s="36"/>
      <c r="J1944" s="38"/>
      <c r="K1944" s="95"/>
      <c r="L1944" s="96"/>
    </row>
    <row r="1945" spans="8:12" x14ac:dyDescent="0.25">
      <c r="H1945" s="36"/>
      <c r="I1945" s="36"/>
      <c r="J1945" s="38"/>
      <c r="K1945" s="95"/>
      <c r="L1945" s="96"/>
    </row>
    <row r="1946" spans="8:12" x14ac:dyDescent="0.25">
      <c r="H1946" s="36"/>
      <c r="I1946" s="36"/>
      <c r="J1946" s="38"/>
      <c r="K1946" s="95"/>
      <c r="L1946" s="96"/>
    </row>
    <row r="1947" spans="8:12" x14ac:dyDescent="0.25">
      <c r="H1947" s="36"/>
      <c r="I1947" s="36"/>
      <c r="J1947" s="38"/>
      <c r="K1947" s="95"/>
      <c r="L1947" s="96"/>
    </row>
    <row r="1948" spans="8:12" x14ac:dyDescent="0.25">
      <c r="H1948" s="36"/>
      <c r="I1948" s="36"/>
      <c r="J1948" s="38"/>
      <c r="K1948" s="95"/>
      <c r="L1948" s="96"/>
    </row>
    <row r="1949" spans="8:12" x14ac:dyDescent="0.25">
      <c r="H1949" s="36"/>
      <c r="I1949" s="36"/>
      <c r="J1949" s="38"/>
      <c r="K1949" s="95"/>
      <c r="L1949" s="96"/>
    </row>
    <row r="1950" spans="8:12" x14ac:dyDescent="0.25">
      <c r="H1950" s="36"/>
      <c r="I1950" s="36"/>
      <c r="J1950" s="38"/>
      <c r="K1950" s="95"/>
      <c r="L1950" s="96"/>
    </row>
    <row r="1951" spans="8:12" x14ac:dyDescent="0.25">
      <c r="H1951" s="36"/>
      <c r="I1951" s="36"/>
      <c r="J1951" s="38"/>
      <c r="K1951" s="95"/>
      <c r="L1951" s="96"/>
    </row>
    <row r="1952" spans="8:12" x14ac:dyDescent="0.25">
      <c r="H1952" s="36"/>
      <c r="I1952" s="36"/>
      <c r="J1952" s="38"/>
      <c r="K1952" s="95"/>
      <c r="L1952" s="96"/>
    </row>
    <row r="1953" spans="8:12" x14ac:dyDescent="0.25">
      <c r="H1953" s="36"/>
      <c r="I1953" s="36"/>
      <c r="J1953" s="38"/>
      <c r="K1953" s="95"/>
      <c r="L1953" s="96"/>
    </row>
    <row r="1954" spans="8:12" x14ac:dyDescent="0.25">
      <c r="H1954" s="36"/>
      <c r="I1954" s="36"/>
      <c r="J1954" s="38"/>
      <c r="K1954" s="95"/>
      <c r="L1954" s="96"/>
    </row>
    <row r="1955" spans="8:12" x14ac:dyDescent="0.25">
      <c r="H1955" s="36"/>
      <c r="I1955" s="36"/>
      <c r="J1955" s="38"/>
      <c r="K1955" s="95"/>
      <c r="L1955" s="96"/>
    </row>
    <row r="1956" spans="8:12" x14ac:dyDescent="0.25">
      <c r="H1956" s="36"/>
      <c r="I1956" s="36"/>
      <c r="J1956" s="38"/>
      <c r="K1956" s="95"/>
      <c r="L1956" s="96"/>
    </row>
    <row r="1957" spans="8:12" x14ac:dyDescent="0.25">
      <c r="H1957" s="36"/>
      <c r="I1957" s="36"/>
      <c r="J1957" s="38"/>
      <c r="K1957" s="95"/>
      <c r="L1957" s="96"/>
    </row>
    <row r="1958" spans="8:12" x14ac:dyDescent="0.25">
      <c r="H1958" s="36"/>
      <c r="I1958" s="36"/>
      <c r="J1958" s="38"/>
      <c r="K1958" s="95"/>
      <c r="L1958" s="96"/>
    </row>
    <row r="1959" spans="8:12" x14ac:dyDescent="0.25">
      <c r="H1959" s="36"/>
      <c r="I1959" s="36"/>
      <c r="J1959" s="38"/>
      <c r="K1959" s="95"/>
      <c r="L1959" s="96"/>
    </row>
    <row r="1960" spans="8:12" x14ac:dyDescent="0.25">
      <c r="H1960" s="36"/>
      <c r="I1960" s="36"/>
      <c r="J1960" s="38"/>
      <c r="K1960" s="95"/>
      <c r="L1960" s="96"/>
    </row>
    <row r="1961" spans="8:12" x14ac:dyDescent="0.25">
      <c r="H1961" s="36"/>
      <c r="I1961" s="36"/>
      <c r="J1961" s="38"/>
      <c r="K1961" s="95"/>
      <c r="L1961" s="96"/>
    </row>
    <row r="1962" spans="8:12" x14ac:dyDescent="0.25">
      <c r="H1962" s="36"/>
      <c r="I1962" s="36"/>
      <c r="J1962" s="38"/>
      <c r="K1962" s="95"/>
      <c r="L1962" s="96"/>
    </row>
    <row r="1963" spans="8:12" x14ac:dyDescent="0.25">
      <c r="H1963" s="36"/>
      <c r="I1963" s="36"/>
      <c r="J1963" s="38"/>
      <c r="K1963" s="95"/>
      <c r="L1963" s="96"/>
    </row>
    <row r="1964" spans="8:12" x14ac:dyDescent="0.25">
      <c r="H1964" s="36"/>
      <c r="I1964" s="36"/>
      <c r="J1964" s="38"/>
      <c r="K1964" s="95"/>
      <c r="L1964" s="96"/>
    </row>
    <row r="1965" spans="8:12" x14ac:dyDescent="0.25">
      <c r="H1965" s="36"/>
      <c r="I1965" s="36"/>
      <c r="J1965" s="38"/>
      <c r="K1965" s="95"/>
      <c r="L1965" s="96"/>
    </row>
    <row r="1966" spans="8:12" x14ac:dyDescent="0.25">
      <c r="H1966" s="36"/>
      <c r="I1966" s="36"/>
      <c r="J1966" s="38"/>
      <c r="K1966" s="95"/>
      <c r="L1966" s="96"/>
    </row>
    <row r="1967" spans="8:12" x14ac:dyDescent="0.25">
      <c r="H1967" s="36"/>
      <c r="I1967" s="36"/>
      <c r="J1967" s="38"/>
      <c r="K1967" s="95"/>
      <c r="L1967" s="96"/>
    </row>
    <row r="1968" spans="8:12" x14ac:dyDescent="0.25">
      <c r="H1968" s="36"/>
      <c r="I1968" s="36"/>
      <c r="J1968" s="38"/>
      <c r="K1968" s="95"/>
      <c r="L1968" s="96"/>
    </row>
    <row r="1969" spans="8:12" x14ac:dyDescent="0.25">
      <c r="H1969" s="36"/>
      <c r="I1969" s="36"/>
      <c r="J1969" s="38"/>
      <c r="K1969" s="95"/>
      <c r="L1969" s="96"/>
    </row>
    <row r="1970" spans="8:12" x14ac:dyDescent="0.25">
      <c r="H1970" s="36"/>
      <c r="I1970" s="36"/>
      <c r="J1970" s="38"/>
      <c r="K1970" s="95"/>
      <c r="L1970" s="96"/>
    </row>
    <row r="1971" spans="8:12" x14ac:dyDescent="0.25">
      <c r="H1971" s="36"/>
      <c r="I1971" s="36"/>
      <c r="J1971" s="38"/>
      <c r="K1971" s="95"/>
      <c r="L1971" s="96"/>
    </row>
    <row r="1972" spans="8:12" x14ac:dyDescent="0.25">
      <c r="H1972" s="36"/>
      <c r="I1972" s="36"/>
      <c r="J1972" s="38"/>
      <c r="K1972" s="95"/>
      <c r="L1972" s="96"/>
    </row>
    <row r="1973" spans="8:12" x14ac:dyDescent="0.25">
      <c r="H1973" s="36"/>
      <c r="I1973" s="36"/>
      <c r="J1973" s="38"/>
      <c r="K1973" s="95"/>
      <c r="L1973" s="96"/>
    </row>
    <row r="1974" spans="8:12" x14ac:dyDescent="0.25">
      <c r="H1974" s="36"/>
      <c r="I1974" s="36"/>
      <c r="J1974" s="38"/>
      <c r="K1974" s="95"/>
      <c r="L1974" s="96"/>
    </row>
    <row r="1975" spans="8:12" x14ac:dyDescent="0.25">
      <c r="H1975" s="36"/>
      <c r="I1975" s="36"/>
      <c r="J1975" s="38"/>
      <c r="K1975" s="95"/>
      <c r="L1975" s="96"/>
    </row>
    <row r="1976" spans="8:12" x14ac:dyDescent="0.25">
      <c r="H1976" s="36"/>
      <c r="I1976" s="36"/>
      <c r="J1976" s="38"/>
      <c r="K1976" s="95"/>
      <c r="L1976" s="96"/>
    </row>
    <row r="1977" spans="8:12" x14ac:dyDescent="0.25">
      <c r="H1977" s="36"/>
      <c r="I1977" s="36"/>
      <c r="J1977" s="38"/>
      <c r="K1977" s="95"/>
      <c r="L1977" s="96"/>
    </row>
    <row r="1978" spans="8:12" x14ac:dyDescent="0.25">
      <c r="H1978" s="36"/>
      <c r="I1978" s="36"/>
      <c r="J1978" s="38"/>
      <c r="K1978" s="95"/>
      <c r="L1978" s="96"/>
    </row>
    <row r="1979" spans="8:12" x14ac:dyDescent="0.25">
      <c r="H1979" s="36"/>
      <c r="I1979" s="36"/>
      <c r="J1979" s="38"/>
      <c r="K1979" s="95"/>
      <c r="L1979" s="96"/>
    </row>
    <row r="1980" spans="8:12" x14ac:dyDescent="0.25">
      <c r="H1980" s="36"/>
      <c r="I1980" s="36"/>
      <c r="J1980" s="38"/>
      <c r="K1980" s="95"/>
      <c r="L1980" s="96"/>
    </row>
    <row r="1981" spans="8:12" x14ac:dyDescent="0.25">
      <c r="H1981" s="36"/>
      <c r="I1981" s="36"/>
      <c r="J1981" s="38"/>
      <c r="K1981" s="95"/>
      <c r="L1981" s="96"/>
    </row>
    <row r="1982" spans="8:12" x14ac:dyDescent="0.25">
      <c r="H1982" s="36"/>
      <c r="I1982" s="36"/>
      <c r="J1982" s="38"/>
      <c r="K1982" s="95"/>
      <c r="L1982" s="96"/>
    </row>
    <row r="1983" spans="8:12" x14ac:dyDescent="0.25">
      <c r="H1983" s="36"/>
      <c r="I1983" s="36"/>
      <c r="J1983" s="38"/>
      <c r="K1983" s="95"/>
      <c r="L1983" s="96"/>
    </row>
    <row r="1984" spans="8:12" x14ac:dyDescent="0.25">
      <c r="H1984" s="36"/>
      <c r="I1984" s="36"/>
      <c r="J1984" s="38"/>
      <c r="K1984" s="95"/>
      <c r="L1984" s="96"/>
    </row>
    <row r="1985" spans="8:12" x14ac:dyDescent="0.25">
      <c r="H1985" s="36"/>
      <c r="I1985" s="36"/>
      <c r="J1985" s="38"/>
      <c r="K1985" s="95"/>
      <c r="L1985" s="96"/>
    </row>
    <row r="1986" spans="8:12" x14ac:dyDescent="0.25">
      <c r="H1986" s="36"/>
      <c r="I1986" s="36"/>
      <c r="J1986" s="38"/>
      <c r="K1986" s="95"/>
      <c r="L1986" s="96"/>
    </row>
    <row r="1987" spans="8:12" x14ac:dyDescent="0.25">
      <c r="H1987" s="36"/>
      <c r="I1987" s="36"/>
      <c r="J1987" s="38"/>
      <c r="K1987" s="95"/>
      <c r="L1987" s="96"/>
    </row>
    <row r="1988" spans="8:12" x14ac:dyDescent="0.25">
      <c r="H1988" s="36"/>
      <c r="I1988" s="36"/>
      <c r="J1988" s="38"/>
      <c r="K1988" s="95"/>
      <c r="L1988" s="96"/>
    </row>
    <row r="1989" spans="8:12" x14ac:dyDescent="0.25">
      <c r="H1989" s="36"/>
      <c r="I1989" s="36"/>
      <c r="J1989" s="38"/>
      <c r="K1989" s="95"/>
      <c r="L1989" s="96"/>
    </row>
    <row r="1990" spans="8:12" x14ac:dyDescent="0.25">
      <c r="H1990" s="36"/>
      <c r="I1990" s="36"/>
      <c r="J1990" s="38"/>
      <c r="K1990" s="95"/>
      <c r="L1990" s="96"/>
    </row>
    <row r="1991" spans="8:12" x14ac:dyDescent="0.25">
      <c r="H1991" s="36"/>
      <c r="I1991" s="36"/>
      <c r="J1991" s="38"/>
      <c r="K1991" s="95"/>
      <c r="L1991" s="96"/>
    </row>
    <row r="1992" spans="8:12" x14ac:dyDescent="0.25">
      <c r="H1992" s="36"/>
      <c r="I1992" s="36"/>
      <c r="J1992" s="38"/>
      <c r="K1992" s="95"/>
      <c r="L1992" s="96"/>
    </row>
    <row r="1993" spans="8:12" x14ac:dyDescent="0.25">
      <c r="H1993" s="36"/>
      <c r="I1993" s="36"/>
      <c r="J1993" s="38"/>
      <c r="K1993" s="95"/>
      <c r="L1993" s="96"/>
    </row>
    <row r="1994" spans="8:12" x14ac:dyDescent="0.25">
      <c r="H1994" s="36"/>
      <c r="I1994" s="36"/>
      <c r="J1994" s="38"/>
      <c r="K1994" s="95"/>
      <c r="L1994" s="96"/>
    </row>
    <row r="1995" spans="8:12" x14ac:dyDescent="0.25">
      <c r="H1995" s="36"/>
      <c r="I1995" s="36"/>
      <c r="J1995" s="38"/>
      <c r="K1995" s="95"/>
      <c r="L1995" s="96"/>
    </row>
    <row r="1996" spans="8:12" x14ac:dyDescent="0.25">
      <c r="H1996" s="36"/>
      <c r="I1996" s="36"/>
      <c r="J1996" s="38"/>
      <c r="K1996" s="95"/>
      <c r="L1996" s="96"/>
    </row>
    <row r="1997" spans="8:12" x14ac:dyDescent="0.25">
      <c r="H1997" s="36"/>
      <c r="I1997" s="36"/>
      <c r="J1997" s="38"/>
      <c r="K1997" s="95"/>
      <c r="L1997" s="96"/>
    </row>
    <row r="1998" spans="8:12" x14ac:dyDescent="0.25">
      <c r="H1998" s="36"/>
      <c r="I1998" s="36"/>
      <c r="J1998" s="38"/>
      <c r="K1998" s="95"/>
      <c r="L1998" s="96"/>
    </row>
    <row r="1999" spans="8:12" x14ac:dyDescent="0.25">
      <c r="H1999" s="36"/>
      <c r="I1999" s="36"/>
      <c r="J1999" s="38"/>
      <c r="K1999" s="95"/>
      <c r="L1999" s="96"/>
    </row>
    <row r="2000" spans="8:12" x14ac:dyDescent="0.25">
      <c r="H2000" s="36"/>
      <c r="I2000" s="36"/>
      <c r="J2000" s="38"/>
      <c r="K2000" s="95"/>
      <c r="L2000" s="96"/>
    </row>
    <row r="2001" spans="8:12" x14ac:dyDescent="0.25">
      <c r="H2001" s="36"/>
      <c r="I2001" s="36"/>
      <c r="J2001" s="38"/>
      <c r="K2001" s="95"/>
      <c r="L2001" s="96"/>
    </row>
    <row r="2002" spans="8:12" x14ac:dyDescent="0.25">
      <c r="H2002" s="36"/>
      <c r="I2002" s="36"/>
      <c r="J2002" s="38"/>
      <c r="K2002" s="95"/>
      <c r="L2002" s="96"/>
    </row>
    <row r="2003" spans="8:12" x14ac:dyDescent="0.25">
      <c r="H2003" s="36"/>
      <c r="I2003" s="36"/>
      <c r="J2003" s="38"/>
      <c r="K2003" s="95"/>
      <c r="L2003" s="96"/>
    </row>
    <row r="2004" spans="8:12" x14ac:dyDescent="0.25">
      <c r="H2004" s="36"/>
      <c r="I2004" s="36"/>
      <c r="J2004" s="38"/>
      <c r="K2004" s="95"/>
      <c r="L2004" s="96"/>
    </row>
    <row r="2005" spans="8:12" x14ac:dyDescent="0.25">
      <c r="H2005" s="36"/>
      <c r="I2005" s="36"/>
      <c r="J2005" s="38"/>
      <c r="K2005" s="95"/>
      <c r="L2005" s="96"/>
    </row>
    <row r="2006" spans="8:12" x14ac:dyDescent="0.25">
      <c r="H2006" s="36"/>
      <c r="I2006" s="36"/>
      <c r="J2006" s="38"/>
      <c r="K2006" s="95"/>
      <c r="L2006" s="96"/>
    </row>
    <row r="2007" spans="8:12" x14ac:dyDescent="0.25">
      <c r="H2007" s="36"/>
      <c r="I2007" s="36"/>
      <c r="J2007" s="38"/>
      <c r="K2007" s="95"/>
      <c r="L2007" s="96"/>
    </row>
    <row r="2008" spans="8:12" x14ac:dyDescent="0.25">
      <c r="H2008" s="36"/>
      <c r="I2008" s="36"/>
      <c r="J2008" s="38"/>
      <c r="K2008" s="95"/>
      <c r="L2008" s="96"/>
    </row>
    <row r="2009" spans="8:12" x14ac:dyDescent="0.25">
      <c r="H2009" s="36"/>
      <c r="I2009" s="36"/>
      <c r="J2009" s="38"/>
      <c r="K2009" s="95"/>
      <c r="L2009" s="96"/>
    </row>
    <row r="2010" spans="8:12" x14ac:dyDescent="0.25">
      <c r="H2010" s="36"/>
      <c r="I2010" s="36"/>
      <c r="J2010" s="38"/>
      <c r="K2010" s="95"/>
      <c r="L2010" s="96"/>
    </row>
    <row r="2011" spans="8:12" x14ac:dyDescent="0.25">
      <c r="H2011" s="36"/>
      <c r="I2011" s="36"/>
      <c r="J2011" s="38"/>
      <c r="K2011" s="95"/>
      <c r="L2011" s="96"/>
    </row>
    <row r="2012" spans="8:12" x14ac:dyDescent="0.25">
      <c r="H2012" s="36"/>
      <c r="I2012" s="36"/>
      <c r="J2012" s="38"/>
      <c r="K2012" s="95"/>
      <c r="L2012" s="96"/>
    </row>
    <row r="2013" spans="8:12" x14ac:dyDescent="0.25">
      <c r="H2013" s="36"/>
      <c r="I2013" s="36"/>
      <c r="J2013" s="38"/>
      <c r="K2013" s="95"/>
      <c r="L2013" s="96"/>
    </row>
    <row r="2014" spans="8:12" x14ac:dyDescent="0.25">
      <c r="H2014" s="36"/>
      <c r="I2014" s="36"/>
      <c r="J2014" s="38"/>
      <c r="K2014" s="95"/>
      <c r="L2014" s="96"/>
    </row>
    <row r="2015" spans="8:12" x14ac:dyDescent="0.25">
      <c r="H2015" s="36"/>
      <c r="I2015" s="36"/>
      <c r="J2015" s="38"/>
      <c r="K2015" s="95"/>
      <c r="L2015" s="96"/>
    </row>
    <row r="2016" spans="8:12" x14ac:dyDescent="0.25">
      <c r="H2016" s="36"/>
      <c r="I2016" s="36"/>
      <c r="J2016" s="38"/>
      <c r="K2016" s="95"/>
      <c r="L2016" s="96"/>
    </row>
    <row r="2017" spans="8:12" x14ac:dyDescent="0.25">
      <c r="H2017" s="36"/>
      <c r="I2017" s="36"/>
      <c r="J2017" s="38"/>
      <c r="K2017" s="95"/>
      <c r="L2017" s="96"/>
    </row>
    <row r="2018" spans="8:12" x14ac:dyDescent="0.25">
      <c r="H2018" s="36"/>
      <c r="I2018" s="36"/>
      <c r="J2018" s="38"/>
      <c r="K2018" s="95"/>
      <c r="L2018" s="96"/>
    </row>
    <row r="2019" spans="8:12" x14ac:dyDescent="0.25">
      <c r="H2019" s="36"/>
      <c r="I2019" s="36"/>
      <c r="J2019" s="38"/>
      <c r="K2019" s="95"/>
      <c r="L2019" s="96"/>
    </row>
    <row r="2020" spans="8:12" x14ac:dyDescent="0.25">
      <c r="H2020" s="36"/>
      <c r="I2020" s="36"/>
      <c r="J2020" s="38"/>
      <c r="K2020" s="95"/>
      <c r="L2020" s="96"/>
    </row>
    <row r="2021" spans="8:12" x14ac:dyDescent="0.25">
      <c r="H2021" s="36"/>
      <c r="I2021" s="36"/>
      <c r="J2021" s="38"/>
      <c r="K2021" s="95"/>
      <c r="L2021" s="96"/>
    </row>
    <row r="2022" spans="8:12" x14ac:dyDescent="0.25">
      <c r="H2022" s="36"/>
      <c r="I2022" s="36"/>
      <c r="J2022" s="38"/>
      <c r="K2022" s="95"/>
      <c r="L2022" s="96"/>
    </row>
    <row r="2023" spans="8:12" x14ac:dyDescent="0.25">
      <c r="H2023" s="36"/>
      <c r="I2023" s="36"/>
      <c r="J2023" s="38"/>
      <c r="K2023" s="95"/>
      <c r="L2023" s="96"/>
    </row>
    <row r="2024" spans="8:12" x14ac:dyDescent="0.25">
      <c r="H2024" s="36"/>
      <c r="I2024" s="36"/>
      <c r="J2024" s="38"/>
      <c r="K2024" s="95"/>
      <c r="L2024" s="96"/>
    </row>
    <row r="2025" spans="8:12" x14ac:dyDescent="0.25">
      <c r="H2025" s="36"/>
      <c r="I2025" s="36"/>
      <c r="J2025" s="38"/>
      <c r="K2025" s="95"/>
      <c r="L2025" s="96"/>
    </row>
    <row r="2026" spans="8:12" x14ac:dyDescent="0.25">
      <c r="H2026" s="36"/>
      <c r="I2026" s="36"/>
      <c r="J2026" s="38"/>
      <c r="K2026" s="95"/>
      <c r="L2026" s="96"/>
    </row>
    <row r="2027" spans="8:12" x14ac:dyDescent="0.25">
      <c r="H2027" s="36"/>
      <c r="I2027" s="36"/>
      <c r="J2027" s="38"/>
      <c r="K2027" s="95"/>
      <c r="L2027" s="96"/>
    </row>
    <row r="2028" spans="8:12" x14ac:dyDescent="0.25">
      <c r="H2028" s="36"/>
      <c r="I2028" s="36"/>
      <c r="J2028" s="38"/>
      <c r="K2028" s="95"/>
      <c r="L2028" s="96"/>
    </row>
    <row r="2029" spans="8:12" x14ac:dyDescent="0.25">
      <c r="H2029" s="36"/>
      <c r="I2029" s="36"/>
      <c r="J2029" s="38"/>
      <c r="K2029" s="95"/>
      <c r="L2029" s="96"/>
    </row>
    <row r="2030" spans="8:12" x14ac:dyDescent="0.25">
      <c r="H2030" s="36"/>
      <c r="I2030" s="36"/>
      <c r="J2030" s="38"/>
      <c r="K2030" s="95"/>
      <c r="L2030" s="96"/>
    </row>
    <row r="2031" spans="8:12" x14ac:dyDescent="0.25">
      <c r="H2031" s="36"/>
      <c r="I2031" s="36"/>
      <c r="J2031" s="38"/>
      <c r="K2031" s="95"/>
      <c r="L2031" s="96"/>
    </row>
    <row r="2032" spans="8:12" x14ac:dyDescent="0.25">
      <c r="H2032" s="36"/>
      <c r="I2032" s="36"/>
      <c r="J2032" s="38"/>
      <c r="K2032" s="95"/>
      <c r="L2032" s="96"/>
    </row>
    <row r="2033" spans="8:12" x14ac:dyDescent="0.25">
      <c r="H2033" s="36"/>
      <c r="I2033" s="36"/>
      <c r="J2033" s="38"/>
      <c r="K2033" s="95"/>
      <c r="L2033" s="96"/>
    </row>
    <row r="2034" spans="8:12" x14ac:dyDescent="0.25">
      <c r="H2034" s="36"/>
      <c r="I2034" s="36"/>
      <c r="J2034" s="38"/>
      <c r="K2034" s="95"/>
      <c r="L2034" s="96"/>
    </row>
    <row r="2035" spans="8:12" x14ac:dyDescent="0.25">
      <c r="H2035" s="36"/>
      <c r="I2035" s="36"/>
      <c r="J2035" s="38"/>
      <c r="K2035" s="95"/>
      <c r="L2035" s="96"/>
    </row>
    <row r="2036" spans="8:12" x14ac:dyDescent="0.25">
      <c r="H2036" s="36"/>
      <c r="I2036" s="36"/>
      <c r="J2036" s="38"/>
      <c r="K2036" s="95"/>
      <c r="L2036" s="96"/>
    </row>
    <row r="2037" spans="8:12" x14ac:dyDescent="0.25">
      <c r="H2037" s="36"/>
      <c r="I2037" s="36"/>
      <c r="J2037" s="38"/>
      <c r="K2037" s="95"/>
      <c r="L2037" s="96"/>
    </row>
    <row r="2038" spans="8:12" x14ac:dyDescent="0.25">
      <c r="H2038" s="36"/>
      <c r="I2038" s="36"/>
      <c r="J2038" s="38"/>
      <c r="K2038" s="95"/>
      <c r="L2038" s="96"/>
    </row>
    <row r="2039" spans="8:12" x14ac:dyDescent="0.25">
      <c r="H2039" s="36"/>
      <c r="I2039" s="36"/>
      <c r="J2039" s="38"/>
      <c r="K2039" s="95"/>
      <c r="L2039" s="96"/>
    </row>
    <row r="2040" spans="8:12" x14ac:dyDescent="0.25">
      <c r="H2040" s="36"/>
      <c r="I2040" s="36"/>
      <c r="J2040" s="38"/>
      <c r="K2040" s="95"/>
      <c r="L2040" s="96"/>
    </row>
    <row r="2041" spans="8:12" x14ac:dyDescent="0.25">
      <c r="H2041" s="36"/>
      <c r="I2041" s="36"/>
      <c r="J2041" s="38"/>
      <c r="K2041" s="95"/>
      <c r="L2041" s="96"/>
    </row>
    <row r="2042" spans="8:12" x14ac:dyDescent="0.25">
      <c r="H2042" s="36"/>
      <c r="I2042" s="36"/>
      <c r="J2042" s="38"/>
      <c r="K2042" s="95"/>
      <c r="L2042" s="96"/>
    </row>
    <row r="2043" spans="8:12" x14ac:dyDescent="0.25">
      <c r="H2043" s="36"/>
      <c r="I2043" s="36"/>
      <c r="J2043" s="38"/>
      <c r="K2043" s="95"/>
      <c r="L2043" s="96"/>
    </row>
    <row r="2044" spans="8:12" x14ac:dyDescent="0.25">
      <c r="H2044" s="36"/>
      <c r="I2044" s="36"/>
      <c r="J2044" s="38"/>
      <c r="K2044" s="95"/>
      <c r="L2044" s="96"/>
    </row>
    <row r="2045" spans="8:12" x14ac:dyDescent="0.25">
      <c r="H2045" s="36"/>
      <c r="I2045" s="36"/>
      <c r="J2045" s="38"/>
      <c r="K2045" s="95"/>
      <c r="L2045" s="96"/>
    </row>
    <row r="2046" spans="8:12" x14ac:dyDescent="0.25">
      <c r="H2046" s="36"/>
      <c r="I2046" s="36"/>
      <c r="J2046" s="38"/>
      <c r="K2046" s="95"/>
      <c r="L2046" s="96"/>
    </row>
    <row r="2047" spans="8:12" x14ac:dyDescent="0.25">
      <c r="H2047" s="36"/>
      <c r="I2047" s="36"/>
      <c r="J2047" s="38"/>
      <c r="K2047" s="95"/>
      <c r="L2047" s="96"/>
    </row>
    <row r="2048" spans="8:12" x14ac:dyDescent="0.25">
      <c r="H2048" s="36"/>
      <c r="I2048" s="36"/>
      <c r="J2048" s="38"/>
      <c r="K2048" s="95"/>
      <c r="L2048" s="96"/>
    </row>
    <row r="2049" spans="8:12" x14ac:dyDescent="0.25">
      <c r="H2049" s="36"/>
      <c r="I2049" s="36"/>
      <c r="J2049" s="38"/>
      <c r="K2049" s="95"/>
      <c r="L2049" s="96"/>
    </row>
    <row r="2050" spans="8:12" x14ac:dyDescent="0.25">
      <c r="H2050" s="36"/>
      <c r="I2050" s="36"/>
      <c r="J2050" s="38"/>
      <c r="K2050" s="95"/>
      <c r="L2050" s="96"/>
    </row>
    <row r="2051" spans="8:12" x14ac:dyDescent="0.25">
      <c r="H2051" s="36"/>
      <c r="I2051" s="36"/>
      <c r="J2051" s="38"/>
      <c r="K2051" s="95"/>
      <c r="L2051" s="96"/>
    </row>
    <row r="2052" spans="8:12" x14ac:dyDescent="0.25">
      <c r="H2052" s="36"/>
      <c r="I2052" s="36"/>
      <c r="J2052" s="38"/>
      <c r="K2052" s="95"/>
      <c r="L2052" s="96"/>
    </row>
    <row r="2053" spans="8:12" x14ac:dyDescent="0.25">
      <c r="H2053" s="36"/>
      <c r="I2053" s="36"/>
      <c r="J2053" s="38"/>
      <c r="K2053" s="95"/>
      <c r="L2053" s="96"/>
    </row>
    <row r="2054" spans="8:12" x14ac:dyDescent="0.25">
      <c r="H2054" s="36"/>
      <c r="I2054" s="36"/>
      <c r="J2054" s="38"/>
      <c r="K2054" s="95"/>
      <c r="L2054" s="96"/>
    </row>
    <row r="2055" spans="8:12" x14ac:dyDescent="0.25">
      <c r="H2055" s="36"/>
      <c r="I2055" s="36"/>
      <c r="J2055" s="38"/>
      <c r="K2055" s="95"/>
      <c r="L2055" s="96"/>
    </row>
    <row r="2056" spans="8:12" x14ac:dyDescent="0.25">
      <c r="H2056" s="36"/>
      <c r="I2056" s="36"/>
      <c r="J2056" s="38"/>
      <c r="K2056" s="95"/>
      <c r="L2056" s="96"/>
    </row>
    <row r="2057" spans="8:12" x14ac:dyDescent="0.25">
      <c r="H2057" s="36"/>
      <c r="I2057" s="36"/>
      <c r="J2057" s="38"/>
      <c r="K2057" s="95"/>
      <c r="L2057" s="96"/>
    </row>
    <row r="2058" spans="8:12" x14ac:dyDescent="0.25">
      <c r="H2058" s="36"/>
      <c r="I2058" s="36"/>
      <c r="J2058" s="38"/>
      <c r="K2058" s="95"/>
      <c r="L2058" s="96"/>
    </row>
    <row r="2059" spans="8:12" x14ac:dyDescent="0.25">
      <c r="H2059" s="36"/>
      <c r="I2059" s="36"/>
      <c r="J2059" s="38"/>
      <c r="K2059" s="95"/>
      <c r="L2059" s="96"/>
    </row>
    <row r="2060" spans="8:12" x14ac:dyDescent="0.25">
      <c r="H2060" s="36"/>
      <c r="I2060" s="36"/>
      <c r="J2060" s="38"/>
      <c r="K2060" s="95"/>
      <c r="L2060" s="96"/>
    </row>
    <row r="2061" spans="8:12" x14ac:dyDescent="0.25">
      <c r="H2061" s="36"/>
      <c r="I2061" s="36"/>
      <c r="J2061" s="38"/>
      <c r="K2061" s="95"/>
      <c r="L2061" s="96"/>
    </row>
    <row r="2062" spans="8:12" x14ac:dyDescent="0.25">
      <c r="H2062" s="36"/>
      <c r="I2062" s="36"/>
      <c r="J2062" s="38"/>
      <c r="K2062" s="95"/>
      <c r="L2062" s="96"/>
    </row>
    <row r="2063" spans="8:12" x14ac:dyDescent="0.25">
      <c r="H2063" s="36"/>
      <c r="I2063" s="36"/>
      <c r="J2063" s="38"/>
      <c r="K2063" s="95"/>
      <c r="L2063" s="96"/>
    </row>
    <row r="2064" spans="8:12" x14ac:dyDescent="0.25">
      <c r="H2064" s="36"/>
      <c r="I2064" s="36"/>
      <c r="J2064" s="38"/>
      <c r="K2064" s="95"/>
      <c r="L2064" s="96"/>
    </row>
    <row r="2065" spans="8:12" x14ac:dyDescent="0.25">
      <c r="H2065" s="36"/>
      <c r="I2065" s="36"/>
      <c r="J2065" s="38"/>
      <c r="K2065" s="95"/>
      <c r="L2065" s="96"/>
    </row>
    <row r="2066" spans="8:12" x14ac:dyDescent="0.25">
      <c r="H2066" s="36"/>
      <c r="I2066" s="36"/>
      <c r="J2066" s="38"/>
      <c r="K2066" s="95"/>
      <c r="L2066" s="96"/>
    </row>
    <row r="2067" spans="8:12" x14ac:dyDescent="0.25">
      <c r="H2067" s="36"/>
      <c r="I2067" s="36"/>
      <c r="J2067" s="38"/>
      <c r="K2067" s="95"/>
      <c r="L2067" s="96"/>
    </row>
    <row r="2068" spans="8:12" x14ac:dyDescent="0.25">
      <c r="H2068" s="36"/>
      <c r="I2068" s="36"/>
      <c r="J2068" s="38"/>
      <c r="K2068" s="95"/>
      <c r="L2068" s="96"/>
    </row>
    <row r="2069" spans="8:12" x14ac:dyDescent="0.25">
      <c r="H2069" s="36"/>
      <c r="I2069" s="36"/>
      <c r="J2069" s="38"/>
      <c r="K2069" s="95"/>
      <c r="L2069" s="96"/>
    </row>
    <row r="2070" spans="8:12" x14ac:dyDescent="0.25">
      <c r="H2070" s="36"/>
      <c r="I2070" s="36"/>
      <c r="J2070" s="38"/>
      <c r="K2070" s="95"/>
      <c r="L2070" s="96"/>
    </row>
    <row r="2071" spans="8:12" x14ac:dyDescent="0.25">
      <c r="H2071" s="36"/>
      <c r="I2071" s="36"/>
      <c r="J2071" s="38"/>
      <c r="K2071" s="95"/>
      <c r="L2071" s="96"/>
    </row>
    <row r="2072" spans="8:12" x14ac:dyDescent="0.25">
      <c r="H2072" s="36"/>
      <c r="I2072" s="36"/>
      <c r="J2072" s="38"/>
      <c r="K2072" s="95"/>
      <c r="L2072" s="96"/>
    </row>
    <row r="2073" spans="8:12" x14ac:dyDescent="0.25">
      <c r="H2073" s="36"/>
      <c r="I2073" s="36"/>
      <c r="J2073" s="38"/>
      <c r="K2073" s="95"/>
      <c r="L2073" s="96"/>
    </row>
    <row r="2074" spans="8:12" x14ac:dyDescent="0.25">
      <c r="H2074" s="36"/>
      <c r="I2074" s="36"/>
      <c r="J2074" s="38"/>
      <c r="K2074" s="95"/>
      <c r="L2074" s="96"/>
    </row>
    <row r="2075" spans="8:12" x14ac:dyDescent="0.25">
      <c r="H2075" s="36"/>
      <c r="I2075" s="36"/>
      <c r="J2075" s="38"/>
      <c r="K2075" s="95"/>
      <c r="L2075" s="96"/>
    </row>
    <row r="2076" spans="8:12" x14ac:dyDescent="0.25">
      <c r="H2076" s="36"/>
      <c r="I2076" s="36"/>
      <c r="J2076" s="38"/>
      <c r="K2076" s="95"/>
      <c r="L2076" s="96"/>
    </row>
    <row r="2077" spans="8:12" x14ac:dyDescent="0.25">
      <c r="H2077" s="36"/>
      <c r="I2077" s="36"/>
      <c r="J2077" s="38"/>
      <c r="K2077" s="95"/>
      <c r="L2077" s="96"/>
    </row>
    <row r="2078" spans="8:12" x14ac:dyDescent="0.25">
      <c r="H2078" s="36"/>
      <c r="I2078" s="36"/>
      <c r="J2078" s="38"/>
      <c r="K2078" s="95"/>
      <c r="L2078" s="96"/>
    </row>
    <row r="2079" spans="8:12" x14ac:dyDescent="0.25">
      <c r="H2079" s="36"/>
      <c r="I2079" s="36"/>
      <c r="J2079" s="38"/>
      <c r="K2079" s="95"/>
      <c r="L2079" s="96"/>
    </row>
    <row r="2080" spans="8:12" x14ac:dyDescent="0.25">
      <c r="H2080" s="36"/>
      <c r="I2080" s="36"/>
      <c r="J2080" s="38"/>
      <c r="K2080" s="95"/>
      <c r="L2080" s="96"/>
    </row>
    <row r="2081" spans="8:12" x14ac:dyDescent="0.25">
      <c r="H2081" s="36"/>
      <c r="I2081" s="36"/>
      <c r="J2081" s="38"/>
      <c r="K2081" s="95"/>
      <c r="L2081" s="96"/>
    </row>
    <row r="2082" spans="8:12" x14ac:dyDescent="0.25">
      <c r="H2082" s="36"/>
      <c r="I2082" s="36"/>
      <c r="J2082" s="38"/>
      <c r="K2082" s="95"/>
      <c r="L2082" s="96"/>
    </row>
    <row r="2083" spans="8:12" x14ac:dyDescent="0.25">
      <c r="H2083" s="36"/>
      <c r="I2083" s="36"/>
      <c r="J2083" s="38"/>
      <c r="K2083" s="95"/>
      <c r="L2083" s="96"/>
    </row>
    <row r="2084" spans="8:12" x14ac:dyDescent="0.25">
      <c r="H2084" s="36"/>
      <c r="I2084" s="36"/>
      <c r="J2084" s="38"/>
      <c r="K2084" s="95"/>
      <c r="L2084" s="96"/>
    </row>
    <row r="2085" spans="8:12" x14ac:dyDescent="0.25">
      <c r="H2085" s="36"/>
      <c r="I2085" s="36"/>
      <c r="J2085" s="38"/>
      <c r="K2085" s="95"/>
      <c r="L2085" s="96"/>
    </row>
    <row r="2086" spans="8:12" x14ac:dyDescent="0.25">
      <c r="H2086" s="36"/>
      <c r="I2086" s="36"/>
      <c r="J2086" s="38"/>
      <c r="K2086" s="95"/>
      <c r="L2086" s="96"/>
    </row>
    <row r="2087" spans="8:12" x14ac:dyDescent="0.25">
      <c r="H2087" s="36"/>
      <c r="I2087" s="36"/>
      <c r="J2087" s="38"/>
      <c r="K2087" s="95"/>
      <c r="L2087" s="96"/>
    </row>
    <row r="2088" spans="8:12" x14ac:dyDescent="0.25">
      <c r="H2088" s="36"/>
      <c r="I2088" s="36"/>
      <c r="J2088" s="38"/>
      <c r="K2088" s="95"/>
      <c r="L2088" s="96"/>
    </row>
    <row r="2089" spans="8:12" x14ac:dyDescent="0.25">
      <c r="H2089" s="36"/>
      <c r="I2089" s="36"/>
      <c r="J2089" s="38"/>
      <c r="K2089" s="95"/>
      <c r="L2089" s="96"/>
    </row>
    <row r="2090" spans="8:12" x14ac:dyDescent="0.25">
      <c r="H2090" s="36"/>
      <c r="I2090" s="36"/>
      <c r="J2090" s="38"/>
      <c r="K2090" s="95"/>
      <c r="L2090" s="96"/>
    </row>
    <row r="2091" spans="8:12" x14ac:dyDescent="0.25">
      <c r="H2091" s="36"/>
      <c r="I2091" s="36"/>
      <c r="J2091" s="38"/>
      <c r="K2091" s="95"/>
      <c r="L2091" s="96"/>
    </row>
    <row r="2092" spans="8:12" x14ac:dyDescent="0.25">
      <c r="H2092" s="36"/>
      <c r="I2092" s="36"/>
      <c r="J2092" s="38"/>
      <c r="K2092" s="95"/>
      <c r="L2092" s="96"/>
    </row>
    <row r="2093" spans="8:12" x14ac:dyDescent="0.25">
      <c r="H2093" s="36"/>
      <c r="I2093" s="36"/>
      <c r="J2093" s="38"/>
      <c r="K2093" s="95"/>
      <c r="L2093" s="96"/>
    </row>
    <row r="2094" spans="8:12" x14ac:dyDescent="0.25">
      <c r="H2094" s="36"/>
      <c r="I2094" s="36"/>
      <c r="J2094" s="38"/>
      <c r="K2094" s="95"/>
      <c r="L2094" s="96"/>
    </row>
    <row r="2095" spans="8:12" x14ac:dyDescent="0.25">
      <c r="H2095" s="36"/>
      <c r="I2095" s="36"/>
      <c r="J2095" s="38"/>
      <c r="K2095" s="95"/>
      <c r="L2095" s="96"/>
    </row>
    <row r="2096" spans="8:12" x14ac:dyDescent="0.25">
      <c r="H2096" s="36"/>
      <c r="I2096" s="36"/>
      <c r="J2096" s="38"/>
      <c r="K2096" s="95"/>
      <c r="L2096" s="96"/>
    </row>
    <row r="2097" spans="8:12" x14ac:dyDescent="0.25">
      <c r="H2097" s="36"/>
      <c r="I2097" s="36"/>
      <c r="J2097" s="38"/>
      <c r="K2097" s="95"/>
      <c r="L2097" s="96"/>
    </row>
    <row r="2098" spans="8:12" x14ac:dyDescent="0.25">
      <c r="H2098" s="36"/>
      <c r="I2098" s="36"/>
      <c r="J2098" s="38"/>
      <c r="K2098" s="95"/>
      <c r="L2098" s="96"/>
    </row>
    <row r="2099" spans="8:12" x14ac:dyDescent="0.25">
      <c r="H2099" s="36"/>
      <c r="I2099" s="36"/>
      <c r="J2099" s="38"/>
      <c r="K2099" s="95"/>
      <c r="L2099" s="96"/>
    </row>
    <row r="2100" spans="8:12" x14ac:dyDescent="0.25">
      <c r="H2100" s="36"/>
      <c r="I2100" s="36"/>
      <c r="J2100" s="38"/>
      <c r="K2100" s="95"/>
      <c r="L2100" s="96"/>
    </row>
    <row r="2101" spans="8:12" x14ac:dyDescent="0.25">
      <c r="H2101" s="36"/>
      <c r="I2101" s="36"/>
      <c r="J2101" s="38"/>
      <c r="K2101" s="95"/>
      <c r="L2101" s="96"/>
    </row>
    <row r="2102" spans="8:12" x14ac:dyDescent="0.25">
      <c r="H2102" s="36"/>
      <c r="I2102" s="36"/>
      <c r="J2102" s="38"/>
      <c r="K2102" s="95"/>
      <c r="L2102" s="96"/>
    </row>
    <row r="2103" spans="8:12" x14ac:dyDescent="0.25">
      <c r="H2103" s="36"/>
      <c r="I2103" s="36"/>
      <c r="J2103" s="38"/>
      <c r="K2103" s="95"/>
      <c r="L2103" s="96"/>
    </row>
    <row r="2104" spans="8:12" x14ac:dyDescent="0.25">
      <c r="H2104" s="36"/>
      <c r="I2104" s="36"/>
      <c r="J2104" s="38"/>
      <c r="K2104" s="95"/>
      <c r="L2104" s="96"/>
    </row>
    <row r="2105" spans="8:12" x14ac:dyDescent="0.25">
      <c r="H2105" s="36"/>
      <c r="I2105" s="36"/>
      <c r="J2105" s="38"/>
      <c r="K2105" s="95"/>
      <c r="L2105" s="96"/>
    </row>
    <row r="2106" spans="8:12" x14ac:dyDescent="0.25">
      <c r="H2106" s="36"/>
      <c r="I2106" s="36"/>
      <c r="J2106" s="38"/>
      <c r="K2106" s="95"/>
      <c r="L2106" s="96"/>
    </row>
    <row r="2107" spans="8:12" x14ac:dyDescent="0.25">
      <c r="H2107" s="36"/>
      <c r="I2107" s="36"/>
      <c r="J2107" s="38"/>
      <c r="K2107" s="95"/>
      <c r="L2107" s="96"/>
    </row>
    <row r="2108" spans="8:12" x14ac:dyDescent="0.25">
      <c r="H2108" s="36"/>
      <c r="I2108" s="36"/>
      <c r="J2108" s="38"/>
      <c r="K2108" s="95"/>
      <c r="L2108" s="96"/>
    </row>
    <row r="2109" spans="8:12" x14ac:dyDescent="0.25">
      <c r="H2109" s="36"/>
      <c r="I2109" s="36"/>
      <c r="J2109" s="38"/>
      <c r="K2109" s="95"/>
      <c r="L2109" s="96"/>
    </row>
    <row r="2110" spans="8:12" x14ac:dyDescent="0.25">
      <c r="H2110" s="36"/>
      <c r="I2110" s="36"/>
      <c r="J2110" s="38"/>
      <c r="K2110" s="95"/>
      <c r="L2110" s="96"/>
    </row>
    <row r="2111" spans="8:12" x14ac:dyDescent="0.25">
      <c r="H2111" s="36"/>
      <c r="I2111" s="36"/>
      <c r="J2111" s="38"/>
      <c r="K2111" s="95"/>
      <c r="L2111" s="96"/>
    </row>
    <row r="2112" spans="8:12" x14ac:dyDescent="0.25">
      <c r="H2112" s="36"/>
      <c r="I2112" s="36"/>
      <c r="J2112" s="38"/>
      <c r="K2112" s="95"/>
      <c r="L2112" s="96"/>
    </row>
    <row r="2113" spans="8:12" x14ac:dyDescent="0.25">
      <c r="H2113" s="36"/>
      <c r="I2113" s="36"/>
      <c r="J2113" s="38"/>
      <c r="K2113" s="95"/>
      <c r="L2113" s="96"/>
    </row>
    <row r="2114" spans="8:12" x14ac:dyDescent="0.25">
      <c r="H2114" s="36"/>
      <c r="I2114" s="36"/>
      <c r="J2114" s="38"/>
      <c r="K2114" s="95"/>
      <c r="L2114" s="96"/>
    </row>
    <row r="2115" spans="8:12" x14ac:dyDescent="0.25">
      <c r="H2115" s="36"/>
      <c r="I2115" s="36"/>
      <c r="J2115" s="38"/>
      <c r="K2115" s="95"/>
      <c r="L2115" s="96"/>
    </row>
    <row r="2116" spans="8:12" x14ac:dyDescent="0.25">
      <c r="H2116" s="36"/>
      <c r="I2116" s="36"/>
      <c r="J2116" s="38"/>
      <c r="K2116" s="95"/>
      <c r="L2116" s="96"/>
    </row>
    <row r="2117" spans="8:12" x14ac:dyDescent="0.25">
      <c r="H2117" s="36"/>
      <c r="I2117" s="36"/>
      <c r="J2117" s="38"/>
      <c r="K2117" s="95"/>
      <c r="L2117" s="96"/>
    </row>
    <row r="2118" spans="8:12" x14ac:dyDescent="0.25">
      <c r="H2118" s="36"/>
      <c r="I2118" s="36"/>
      <c r="J2118" s="38"/>
      <c r="K2118" s="95"/>
      <c r="L2118" s="96"/>
    </row>
    <row r="2119" spans="8:12" x14ac:dyDescent="0.25">
      <c r="H2119" s="36"/>
      <c r="I2119" s="36"/>
      <c r="J2119" s="38"/>
      <c r="K2119" s="95"/>
      <c r="L2119" s="96"/>
    </row>
    <row r="2120" spans="8:12" x14ac:dyDescent="0.25">
      <c r="H2120" s="36"/>
      <c r="I2120" s="36"/>
      <c r="J2120" s="38"/>
      <c r="K2120" s="95"/>
      <c r="L2120" s="96"/>
    </row>
    <row r="2121" spans="8:12" x14ac:dyDescent="0.25">
      <c r="H2121" s="36"/>
      <c r="I2121" s="36"/>
      <c r="J2121" s="38"/>
      <c r="K2121" s="95"/>
      <c r="L2121" s="96"/>
    </row>
    <row r="2122" spans="8:12" x14ac:dyDescent="0.25">
      <c r="H2122" s="36"/>
      <c r="I2122" s="36"/>
      <c r="J2122" s="38"/>
      <c r="K2122" s="95"/>
      <c r="L2122" s="96"/>
    </row>
    <row r="2123" spans="8:12" x14ac:dyDescent="0.25">
      <c r="H2123" s="36"/>
      <c r="I2123" s="36"/>
      <c r="J2123" s="38"/>
      <c r="K2123" s="95"/>
      <c r="L2123" s="96"/>
    </row>
    <row r="2124" spans="8:12" x14ac:dyDescent="0.25">
      <c r="H2124" s="36"/>
      <c r="I2124" s="36"/>
      <c r="J2124" s="38"/>
      <c r="K2124" s="95"/>
      <c r="L2124" s="96"/>
    </row>
    <row r="2125" spans="8:12" x14ac:dyDescent="0.25">
      <c r="H2125" s="36"/>
      <c r="I2125" s="36"/>
      <c r="J2125" s="38"/>
      <c r="K2125" s="95"/>
      <c r="L2125" s="96"/>
    </row>
    <row r="2126" spans="8:12" x14ac:dyDescent="0.25">
      <c r="H2126" s="36"/>
      <c r="I2126" s="36"/>
      <c r="J2126" s="38"/>
      <c r="K2126" s="95"/>
      <c r="L2126" s="96"/>
    </row>
    <row r="2127" spans="8:12" x14ac:dyDescent="0.25">
      <c r="H2127" s="36"/>
      <c r="I2127" s="36"/>
      <c r="J2127" s="38"/>
      <c r="K2127" s="95"/>
      <c r="L2127" s="96"/>
    </row>
    <row r="2128" spans="8:12" x14ac:dyDescent="0.25">
      <c r="H2128" s="36"/>
      <c r="I2128" s="36"/>
      <c r="J2128" s="38"/>
      <c r="K2128" s="95"/>
      <c r="L2128" s="96"/>
    </row>
    <row r="2129" spans="8:12" x14ac:dyDescent="0.25">
      <c r="H2129" s="36"/>
      <c r="I2129" s="36"/>
      <c r="J2129" s="38"/>
      <c r="K2129" s="95"/>
      <c r="L2129" s="96"/>
    </row>
    <row r="2130" spans="8:12" x14ac:dyDescent="0.25">
      <c r="H2130" s="36"/>
      <c r="I2130" s="36"/>
      <c r="J2130" s="38"/>
      <c r="K2130" s="95"/>
      <c r="L2130" s="96"/>
    </row>
    <row r="2131" spans="8:12" x14ac:dyDescent="0.25">
      <c r="H2131" s="36"/>
      <c r="I2131" s="36"/>
      <c r="J2131" s="38"/>
      <c r="K2131" s="95"/>
      <c r="L2131" s="96"/>
    </row>
    <row r="2132" spans="8:12" x14ac:dyDescent="0.25">
      <c r="H2132" s="36"/>
      <c r="I2132" s="36"/>
      <c r="J2132" s="38"/>
      <c r="K2132" s="95"/>
      <c r="L2132" s="96"/>
    </row>
    <row r="2133" spans="8:12" x14ac:dyDescent="0.25">
      <c r="H2133" s="36"/>
      <c r="I2133" s="36"/>
      <c r="J2133" s="38"/>
      <c r="K2133" s="95"/>
      <c r="L2133" s="96"/>
    </row>
    <row r="2134" spans="8:12" x14ac:dyDescent="0.25">
      <c r="H2134" s="36"/>
      <c r="I2134" s="36"/>
      <c r="J2134" s="38"/>
      <c r="K2134" s="95"/>
      <c r="L2134" s="96"/>
    </row>
    <row r="2135" spans="8:12" x14ac:dyDescent="0.25">
      <c r="H2135" s="36"/>
      <c r="I2135" s="36"/>
      <c r="J2135" s="38"/>
      <c r="K2135" s="95"/>
      <c r="L2135" s="96"/>
    </row>
    <row r="2136" spans="8:12" x14ac:dyDescent="0.25">
      <c r="H2136" s="36"/>
      <c r="I2136" s="36"/>
      <c r="J2136" s="38"/>
      <c r="K2136" s="95"/>
      <c r="L2136" s="96"/>
    </row>
    <row r="2137" spans="8:12" x14ac:dyDescent="0.25">
      <c r="H2137" s="36"/>
      <c r="I2137" s="36"/>
      <c r="J2137" s="38"/>
      <c r="K2137" s="95"/>
      <c r="L2137" s="96"/>
    </row>
    <row r="2138" spans="8:12" x14ac:dyDescent="0.25">
      <c r="H2138" s="36"/>
      <c r="I2138" s="36"/>
      <c r="J2138" s="38"/>
      <c r="K2138" s="95"/>
      <c r="L2138" s="96"/>
    </row>
    <row r="2139" spans="8:12" x14ac:dyDescent="0.25">
      <c r="H2139" s="36"/>
      <c r="I2139" s="36"/>
      <c r="J2139" s="38"/>
      <c r="K2139" s="95"/>
      <c r="L2139" s="96"/>
    </row>
    <row r="2140" spans="8:12" x14ac:dyDescent="0.25">
      <c r="H2140" s="36"/>
      <c r="I2140" s="36"/>
      <c r="J2140" s="38"/>
      <c r="K2140" s="95"/>
      <c r="L2140" s="96"/>
    </row>
    <row r="2141" spans="8:12" x14ac:dyDescent="0.25">
      <c r="H2141" s="36"/>
      <c r="I2141" s="36"/>
      <c r="J2141" s="38"/>
      <c r="K2141" s="95"/>
      <c r="L2141" s="96"/>
    </row>
    <row r="2142" spans="8:12" x14ac:dyDescent="0.25">
      <c r="H2142" s="36"/>
      <c r="I2142" s="36"/>
      <c r="J2142" s="38"/>
      <c r="K2142" s="95"/>
      <c r="L2142" s="96"/>
    </row>
    <row r="2143" spans="8:12" x14ac:dyDescent="0.25">
      <c r="H2143" s="36"/>
      <c r="I2143" s="36"/>
      <c r="J2143" s="38"/>
      <c r="K2143" s="95"/>
      <c r="L2143" s="96"/>
    </row>
    <row r="2144" spans="8:12" x14ac:dyDescent="0.25">
      <c r="H2144" s="36"/>
      <c r="I2144" s="36"/>
      <c r="J2144" s="38"/>
      <c r="K2144" s="95"/>
      <c r="L2144" s="96"/>
    </row>
    <row r="2145" spans="8:12" x14ac:dyDescent="0.25">
      <c r="H2145" s="36"/>
      <c r="I2145" s="36"/>
      <c r="J2145" s="38"/>
      <c r="K2145" s="95"/>
      <c r="L2145" s="96"/>
    </row>
    <row r="2146" spans="8:12" x14ac:dyDescent="0.25">
      <c r="H2146" s="36"/>
      <c r="I2146" s="36"/>
      <c r="J2146" s="38"/>
      <c r="K2146" s="95"/>
      <c r="L2146" s="96"/>
    </row>
    <row r="2147" spans="8:12" x14ac:dyDescent="0.25">
      <c r="H2147" s="36"/>
      <c r="I2147" s="36"/>
      <c r="J2147" s="38"/>
      <c r="K2147" s="95"/>
      <c r="L2147" s="96"/>
    </row>
    <row r="2148" spans="8:12" x14ac:dyDescent="0.25">
      <c r="H2148" s="36"/>
      <c r="I2148" s="36"/>
      <c r="J2148" s="38"/>
      <c r="K2148" s="95"/>
      <c r="L2148" s="96"/>
    </row>
    <row r="2149" spans="8:12" x14ac:dyDescent="0.25">
      <c r="H2149" s="36"/>
      <c r="I2149" s="36"/>
      <c r="J2149" s="38"/>
      <c r="K2149" s="95"/>
      <c r="L2149" s="96"/>
    </row>
    <row r="2150" spans="8:12" x14ac:dyDescent="0.25">
      <c r="H2150" s="36"/>
      <c r="I2150" s="36"/>
      <c r="J2150" s="38"/>
      <c r="K2150" s="95"/>
      <c r="L2150" s="96"/>
    </row>
    <row r="2151" spans="8:12" x14ac:dyDescent="0.25">
      <c r="H2151" s="36"/>
      <c r="I2151" s="36"/>
      <c r="J2151" s="38"/>
      <c r="K2151" s="95"/>
      <c r="L2151" s="96"/>
    </row>
    <row r="2152" spans="8:12" x14ac:dyDescent="0.25">
      <c r="H2152" s="36"/>
      <c r="I2152" s="36"/>
      <c r="J2152" s="38"/>
      <c r="K2152" s="95"/>
      <c r="L2152" s="96"/>
    </row>
    <row r="2153" spans="8:12" x14ac:dyDescent="0.25">
      <c r="H2153" s="36"/>
      <c r="I2153" s="36"/>
      <c r="J2153" s="38"/>
      <c r="K2153" s="95"/>
      <c r="L2153" s="96"/>
    </row>
    <row r="2154" spans="8:12" x14ac:dyDescent="0.25">
      <c r="H2154" s="36"/>
      <c r="I2154" s="36"/>
      <c r="J2154" s="38"/>
      <c r="K2154" s="95"/>
      <c r="L2154" s="96"/>
    </row>
    <row r="2155" spans="8:12" x14ac:dyDescent="0.25">
      <c r="H2155" s="36"/>
      <c r="I2155" s="36"/>
      <c r="J2155" s="38"/>
      <c r="K2155" s="95"/>
      <c r="L2155" s="96"/>
    </row>
    <row r="2156" spans="8:12" x14ac:dyDescent="0.25">
      <c r="H2156" s="36"/>
      <c r="I2156" s="36"/>
      <c r="J2156" s="38"/>
      <c r="K2156" s="95"/>
      <c r="L2156" s="96"/>
    </row>
    <row r="2157" spans="8:12" x14ac:dyDescent="0.25">
      <c r="H2157" s="36"/>
      <c r="I2157" s="36"/>
      <c r="J2157" s="38"/>
      <c r="K2157" s="95"/>
      <c r="L2157" s="96"/>
    </row>
    <row r="2158" spans="8:12" x14ac:dyDescent="0.25">
      <c r="H2158" s="36"/>
      <c r="I2158" s="36"/>
      <c r="J2158" s="38"/>
      <c r="K2158" s="95"/>
      <c r="L2158" s="96"/>
    </row>
    <row r="2159" spans="8:12" x14ac:dyDescent="0.25">
      <c r="H2159" s="36"/>
      <c r="I2159" s="36"/>
      <c r="J2159" s="38"/>
      <c r="K2159" s="95"/>
      <c r="L2159" s="96"/>
    </row>
    <row r="2160" spans="8:12" x14ac:dyDescent="0.25">
      <c r="H2160" s="36"/>
      <c r="I2160" s="36"/>
      <c r="J2160" s="38"/>
      <c r="K2160" s="95"/>
      <c r="L2160" s="96"/>
    </row>
    <row r="2161" spans="8:12" x14ac:dyDescent="0.25">
      <c r="H2161" s="36"/>
      <c r="I2161" s="36"/>
      <c r="J2161" s="38"/>
      <c r="K2161" s="95"/>
      <c r="L2161" s="96"/>
    </row>
    <row r="2162" spans="8:12" x14ac:dyDescent="0.25">
      <c r="H2162" s="36"/>
      <c r="I2162" s="36"/>
      <c r="J2162" s="38"/>
      <c r="K2162" s="95"/>
      <c r="L2162" s="96"/>
    </row>
    <row r="2163" spans="8:12" x14ac:dyDescent="0.25">
      <c r="H2163" s="36"/>
      <c r="I2163" s="36"/>
      <c r="J2163" s="38"/>
      <c r="K2163" s="95"/>
      <c r="L2163" s="96"/>
    </row>
    <row r="2164" spans="8:12" x14ac:dyDescent="0.25">
      <c r="H2164" s="36"/>
      <c r="I2164" s="36"/>
      <c r="J2164" s="38"/>
      <c r="K2164" s="95"/>
      <c r="L2164" s="96"/>
    </row>
    <row r="2165" spans="8:12" x14ac:dyDescent="0.25">
      <c r="H2165" s="36"/>
      <c r="I2165" s="36"/>
      <c r="J2165" s="38"/>
      <c r="K2165" s="95"/>
      <c r="L2165" s="96"/>
    </row>
    <row r="2166" spans="8:12" x14ac:dyDescent="0.25">
      <c r="H2166" s="36"/>
      <c r="I2166" s="36"/>
      <c r="J2166" s="38"/>
      <c r="K2166" s="95"/>
      <c r="L2166" s="96"/>
    </row>
    <row r="2167" spans="8:12" x14ac:dyDescent="0.25">
      <c r="H2167" s="36"/>
      <c r="I2167" s="36"/>
      <c r="J2167" s="38"/>
      <c r="K2167" s="95"/>
      <c r="L2167" s="96"/>
    </row>
    <row r="2168" spans="8:12" x14ac:dyDescent="0.25">
      <c r="H2168" s="36"/>
      <c r="I2168" s="36"/>
      <c r="J2168" s="38"/>
      <c r="K2168" s="95"/>
      <c r="L2168" s="96"/>
    </row>
    <row r="2169" spans="8:12" x14ac:dyDescent="0.25">
      <c r="H2169" s="36"/>
      <c r="I2169" s="36"/>
      <c r="J2169" s="38"/>
      <c r="K2169" s="95"/>
      <c r="L2169" s="96"/>
    </row>
    <row r="2170" spans="8:12" x14ac:dyDescent="0.25">
      <c r="H2170" s="36"/>
      <c r="I2170" s="36"/>
      <c r="J2170" s="38"/>
      <c r="K2170" s="95"/>
      <c r="L2170" s="96"/>
    </row>
    <row r="2171" spans="8:12" x14ac:dyDescent="0.25">
      <c r="H2171" s="36"/>
      <c r="I2171" s="36"/>
      <c r="J2171" s="38"/>
      <c r="K2171" s="95"/>
      <c r="L2171" s="96"/>
    </row>
    <row r="2172" spans="8:12" x14ac:dyDescent="0.25">
      <c r="H2172" s="36"/>
      <c r="I2172" s="36"/>
      <c r="J2172" s="38"/>
      <c r="K2172" s="95"/>
      <c r="L2172" s="96"/>
    </row>
    <row r="2173" spans="8:12" x14ac:dyDescent="0.25">
      <c r="H2173" s="36"/>
      <c r="I2173" s="36"/>
      <c r="J2173" s="38"/>
      <c r="K2173" s="95"/>
      <c r="L2173" s="96"/>
    </row>
    <row r="2174" spans="8:12" x14ac:dyDescent="0.25">
      <c r="H2174" s="36"/>
      <c r="I2174" s="36"/>
      <c r="J2174" s="38"/>
      <c r="K2174" s="95"/>
      <c r="L2174" s="96"/>
    </row>
    <row r="2175" spans="8:12" x14ac:dyDescent="0.25">
      <c r="H2175" s="36"/>
      <c r="I2175" s="36"/>
      <c r="J2175" s="38"/>
      <c r="K2175" s="95"/>
      <c r="L2175" s="96"/>
    </row>
    <row r="2176" spans="8:12" x14ac:dyDescent="0.25">
      <c r="H2176" s="36"/>
      <c r="I2176" s="36"/>
      <c r="J2176" s="38"/>
      <c r="K2176" s="95"/>
      <c r="L2176" s="96"/>
    </row>
    <row r="2177" spans="8:12" x14ac:dyDescent="0.25">
      <c r="H2177" s="36"/>
      <c r="I2177" s="36"/>
      <c r="J2177" s="38"/>
      <c r="K2177" s="95"/>
      <c r="L2177" s="96"/>
    </row>
    <row r="2178" spans="8:12" x14ac:dyDescent="0.25">
      <c r="H2178" s="36"/>
      <c r="I2178" s="36"/>
      <c r="J2178" s="38"/>
      <c r="K2178" s="95"/>
      <c r="L2178" s="96"/>
    </row>
    <row r="2179" spans="8:12" x14ac:dyDescent="0.25">
      <c r="H2179" s="36"/>
      <c r="I2179" s="36"/>
      <c r="J2179" s="38"/>
      <c r="K2179" s="95"/>
      <c r="L2179" s="96"/>
    </row>
    <row r="2180" spans="8:12" x14ac:dyDescent="0.25">
      <c r="H2180" s="36"/>
      <c r="I2180" s="36"/>
      <c r="J2180" s="38"/>
      <c r="K2180" s="95"/>
      <c r="L2180" s="96"/>
    </row>
    <row r="2181" spans="8:12" x14ac:dyDescent="0.25">
      <c r="H2181" s="36"/>
      <c r="I2181" s="36"/>
      <c r="J2181" s="38"/>
      <c r="K2181" s="95"/>
      <c r="L2181" s="96"/>
    </row>
    <row r="2182" spans="8:12" x14ac:dyDescent="0.25">
      <c r="H2182" s="36"/>
      <c r="I2182" s="36"/>
      <c r="J2182" s="38"/>
      <c r="K2182" s="95"/>
      <c r="L2182" s="96"/>
    </row>
    <row r="2183" spans="8:12" x14ac:dyDescent="0.25">
      <c r="H2183" s="36"/>
      <c r="I2183" s="36"/>
      <c r="J2183" s="38"/>
      <c r="K2183" s="95"/>
      <c r="L2183" s="96"/>
    </row>
    <row r="2184" spans="8:12" x14ac:dyDescent="0.25">
      <c r="H2184" s="36"/>
      <c r="I2184" s="36"/>
      <c r="J2184" s="38"/>
      <c r="K2184" s="95"/>
      <c r="L2184" s="96"/>
    </row>
    <row r="2185" spans="8:12" x14ac:dyDescent="0.25">
      <c r="H2185" s="36"/>
      <c r="I2185" s="36"/>
      <c r="J2185" s="38"/>
      <c r="K2185" s="95"/>
      <c r="L2185" s="96"/>
    </row>
    <row r="2186" spans="8:12" x14ac:dyDescent="0.25">
      <c r="H2186" s="36"/>
      <c r="I2186" s="36"/>
      <c r="J2186" s="38"/>
      <c r="K2186" s="95"/>
      <c r="L2186" s="96"/>
    </row>
    <row r="2187" spans="8:12" x14ac:dyDescent="0.25">
      <c r="H2187" s="36"/>
      <c r="I2187" s="36"/>
      <c r="J2187" s="38"/>
      <c r="K2187" s="95"/>
      <c r="L2187" s="96"/>
    </row>
    <row r="2188" spans="8:12" x14ac:dyDescent="0.25">
      <c r="H2188" s="36"/>
      <c r="I2188" s="36"/>
      <c r="J2188" s="38"/>
      <c r="K2188" s="95"/>
      <c r="L2188" s="96"/>
    </row>
    <row r="2189" spans="8:12" x14ac:dyDescent="0.25">
      <c r="H2189" s="36"/>
      <c r="I2189" s="36"/>
      <c r="J2189" s="38"/>
      <c r="K2189" s="95"/>
      <c r="L2189" s="96"/>
    </row>
    <row r="2190" spans="8:12" x14ac:dyDescent="0.25">
      <c r="H2190" s="36"/>
      <c r="I2190" s="36"/>
      <c r="J2190" s="38"/>
      <c r="K2190" s="95"/>
      <c r="L2190" s="96"/>
    </row>
    <row r="2191" spans="8:12" x14ac:dyDescent="0.25">
      <c r="H2191" s="36"/>
      <c r="I2191" s="36"/>
      <c r="J2191" s="38"/>
      <c r="K2191" s="95"/>
      <c r="L2191" s="96"/>
    </row>
    <row r="2192" spans="8:12" x14ac:dyDescent="0.25">
      <c r="H2192" s="36"/>
      <c r="I2192" s="36"/>
      <c r="J2192" s="38"/>
      <c r="K2192" s="95"/>
      <c r="L2192" s="96"/>
    </row>
    <row r="2193" spans="8:12" x14ac:dyDescent="0.25">
      <c r="H2193" s="36"/>
      <c r="I2193" s="36"/>
      <c r="J2193" s="38"/>
      <c r="K2193" s="95"/>
      <c r="L2193" s="96"/>
    </row>
    <row r="2194" spans="8:12" x14ac:dyDescent="0.25">
      <c r="H2194" s="36"/>
      <c r="I2194" s="36"/>
      <c r="J2194" s="38"/>
      <c r="K2194" s="95"/>
      <c r="L2194" s="96"/>
    </row>
    <row r="2195" spans="8:12" x14ac:dyDescent="0.25">
      <c r="H2195" s="36"/>
      <c r="I2195" s="36"/>
      <c r="J2195" s="38"/>
      <c r="K2195" s="95"/>
      <c r="L2195" s="96"/>
    </row>
    <row r="2196" spans="8:12" x14ac:dyDescent="0.25">
      <c r="H2196" s="36"/>
      <c r="I2196" s="36"/>
      <c r="J2196" s="38"/>
      <c r="K2196" s="95"/>
      <c r="L2196" s="96"/>
    </row>
    <row r="2197" spans="8:12" x14ac:dyDescent="0.25">
      <c r="H2197" s="36"/>
      <c r="I2197" s="36"/>
      <c r="J2197" s="38"/>
      <c r="K2197" s="95"/>
      <c r="L2197" s="96"/>
    </row>
    <row r="2198" spans="8:12" x14ac:dyDescent="0.25">
      <c r="H2198" s="36"/>
      <c r="I2198" s="36"/>
      <c r="J2198" s="38"/>
      <c r="K2198" s="95"/>
      <c r="L2198" s="96"/>
    </row>
    <row r="2199" spans="8:12" x14ac:dyDescent="0.25">
      <c r="H2199" s="36"/>
      <c r="I2199" s="36"/>
      <c r="J2199" s="38"/>
      <c r="K2199" s="95"/>
      <c r="L2199" s="96"/>
    </row>
    <row r="2200" spans="8:12" x14ac:dyDescent="0.25">
      <c r="H2200" s="36"/>
      <c r="I2200" s="36"/>
      <c r="J2200" s="38"/>
      <c r="K2200" s="95"/>
      <c r="L2200" s="96"/>
    </row>
    <row r="2201" spans="8:12" x14ac:dyDescent="0.25">
      <c r="H2201" s="36"/>
      <c r="I2201" s="36"/>
      <c r="J2201" s="38"/>
      <c r="K2201" s="95"/>
      <c r="L2201" s="96"/>
    </row>
    <row r="2202" spans="8:12" x14ac:dyDescent="0.25">
      <c r="H2202" s="36"/>
      <c r="I2202" s="36"/>
      <c r="J2202" s="38"/>
      <c r="K2202" s="95"/>
      <c r="L2202" s="96"/>
    </row>
    <row r="2203" spans="8:12" x14ac:dyDescent="0.25">
      <c r="H2203" s="36"/>
      <c r="I2203" s="36"/>
      <c r="J2203" s="38"/>
      <c r="K2203" s="95"/>
      <c r="L2203" s="96"/>
    </row>
    <row r="2204" spans="8:12" x14ac:dyDescent="0.25">
      <c r="H2204" s="36"/>
      <c r="I2204" s="36"/>
      <c r="J2204" s="38"/>
      <c r="K2204" s="95"/>
      <c r="L2204" s="96"/>
    </row>
    <row r="2205" spans="8:12" x14ac:dyDescent="0.25">
      <c r="H2205" s="36"/>
      <c r="I2205" s="36"/>
      <c r="J2205" s="38"/>
      <c r="K2205" s="95"/>
      <c r="L2205" s="96"/>
    </row>
    <row r="2206" spans="8:12" x14ac:dyDescent="0.25">
      <c r="H2206" s="36"/>
      <c r="I2206" s="36"/>
      <c r="J2206" s="38"/>
      <c r="K2206" s="95"/>
      <c r="L2206" s="96"/>
    </row>
    <row r="2207" spans="8:12" x14ac:dyDescent="0.25">
      <c r="H2207" s="36"/>
      <c r="I2207" s="36"/>
      <c r="J2207" s="38"/>
      <c r="K2207" s="95"/>
      <c r="L2207" s="96"/>
    </row>
    <row r="2208" spans="8:12" x14ac:dyDescent="0.25">
      <c r="H2208" s="36"/>
      <c r="I2208" s="36"/>
      <c r="J2208" s="38"/>
      <c r="K2208" s="95"/>
      <c r="L2208" s="96"/>
    </row>
    <row r="2209" spans="8:12" x14ac:dyDescent="0.25">
      <c r="H2209" s="36"/>
      <c r="I2209" s="36"/>
      <c r="J2209" s="38"/>
      <c r="K2209" s="95"/>
      <c r="L2209" s="96"/>
    </row>
    <row r="2210" spans="8:12" x14ac:dyDescent="0.25">
      <c r="H2210" s="36"/>
      <c r="I2210" s="36"/>
      <c r="J2210" s="38"/>
      <c r="K2210" s="95"/>
      <c r="L2210" s="96"/>
    </row>
    <row r="2211" spans="8:12" x14ac:dyDescent="0.25">
      <c r="H2211" s="36"/>
      <c r="I2211" s="36"/>
      <c r="J2211" s="38"/>
      <c r="K2211" s="95"/>
      <c r="L2211" s="96"/>
    </row>
    <row r="2212" spans="8:12" x14ac:dyDescent="0.25">
      <c r="H2212" s="36"/>
      <c r="I2212" s="36"/>
      <c r="J2212" s="38"/>
      <c r="K2212" s="95"/>
      <c r="L2212" s="96"/>
    </row>
    <row r="2213" spans="8:12" x14ac:dyDescent="0.25">
      <c r="H2213" s="36"/>
      <c r="I2213" s="36"/>
      <c r="J2213" s="38"/>
      <c r="K2213" s="95"/>
      <c r="L2213" s="96"/>
    </row>
    <row r="2214" spans="8:12" x14ac:dyDescent="0.25">
      <c r="H2214" s="36"/>
      <c r="I2214" s="36"/>
      <c r="J2214" s="38"/>
      <c r="K2214" s="95"/>
      <c r="L2214" s="96"/>
    </row>
    <row r="2215" spans="8:12" x14ac:dyDescent="0.25">
      <c r="H2215" s="36"/>
      <c r="I2215" s="36"/>
      <c r="J2215" s="38"/>
      <c r="K2215" s="95"/>
      <c r="L2215" s="96"/>
    </row>
    <row r="2216" spans="8:12" x14ac:dyDescent="0.25">
      <c r="H2216" s="36"/>
      <c r="I2216" s="36"/>
      <c r="J2216" s="38"/>
      <c r="K2216" s="95"/>
      <c r="L2216" s="96"/>
    </row>
    <row r="2217" spans="8:12" x14ac:dyDescent="0.25">
      <c r="H2217" s="36"/>
      <c r="I2217" s="36"/>
      <c r="J2217" s="38"/>
      <c r="K2217" s="95"/>
      <c r="L2217" s="96"/>
    </row>
    <row r="2218" spans="8:12" x14ac:dyDescent="0.25">
      <c r="H2218" s="36"/>
      <c r="I2218" s="36"/>
      <c r="J2218" s="38"/>
      <c r="K2218" s="95"/>
      <c r="L2218" s="96"/>
    </row>
    <row r="2219" spans="8:12" x14ac:dyDescent="0.25">
      <c r="H2219" s="36"/>
      <c r="I2219" s="36"/>
      <c r="J2219" s="38"/>
      <c r="K2219" s="95"/>
      <c r="L2219" s="96"/>
    </row>
    <row r="2220" spans="8:12" x14ac:dyDescent="0.25">
      <c r="H2220" s="36"/>
      <c r="I2220" s="36"/>
      <c r="J2220" s="38"/>
      <c r="K2220" s="95"/>
      <c r="L2220" s="96"/>
    </row>
    <row r="2221" spans="8:12" x14ac:dyDescent="0.25">
      <c r="H2221" s="36"/>
      <c r="I2221" s="36"/>
      <c r="J2221" s="38"/>
      <c r="K2221" s="95"/>
      <c r="L2221" s="96"/>
    </row>
    <row r="2222" spans="8:12" x14ac:dyDescent="0.25">
      <c r="H2222" s="36"/>
      <c r="I2222" s="36"/>
      <c r="J2222" s="38"/>
      <c r="K2222" s="95"/>
      <c r="L2222" s="96"/>
    </row>
    <row r="2223" spans="8:12" x14ac:dyDescent="0.25">
      <c r="H2223" s="36"/>
      <c r="I2223" s="36"/>
      <c r="J2223" s="38"/>
      <c r="K2223" s="95"/>
      <c r="L2223" s="96"/>
    </row>
    <row r="2224" spans="8:12" x14ac:dyDescent="0.25">
      <c r="H2224" s="36"/>
      <c r="I2224" s="36"/>
      <c r="J2224" s="38"/>
      <c r="K2224" s="95"/>
      <c r="L2224" s="96"/>
    </row>
    <row r="2225" spans="8:12" x14ac:dyDescent="0.25">
      <c r="H2225" s="36"/>
      <c r="I2225" s="36"/>
      <c r="J2225" s="38"/>
      <c r="K2225" s="95"/>
      <c r="L2225" s="96"/>
    </row>
    <row r="2226" spans="8:12" x14ac:dyDescent="0.25">
      <c r="H2226" s="36"/>
      <c r="I2226" s="36"/>
      <c r="J2226" s="38"/>
      <c r="K2226" s="95"/>
      <c r="L2226" s="96"/>
    </row>
    <row r="2227" spans="8:12" x14ac:dyDescent="0.25">
      <c r="H2227" s="36"/>
      <c r="I2227" s="36"/>
      <c r="J2227" s="38"/>
      <c r="K2227" s="95"/>
      <c r="L2227" s="96"/>
    </row>
    <row r="2228" spans="8:12" x14ac:dyDescent="0.25">
      <c r="H2228" s="36"/>
      <c r="I2228" s="36"/>
      <c r="J2228" s="38"/>
      <c r="K2228" s="95"/>
      <c r="L2228" s="96"/>
    </row>
    <row r="2229" spans="8:12" x14ac:dyDescent="0.25">
      <c r="H2229" s="36"/>
      <c r="I2229" s="36"/>
      <c r="J2229" s="38"/>
      <c r="K2229" s="95"/>
      <c r="L2229" s="96"/>
    </row>
    <row r="2230" spans="8:12" x14ac:dyDescent="0.25">
      <c r="H2230" s="36"/>
      <c r="I2230" s="36"/>
      <c r="J2230" s="38"/>
      <c r="K2230" s="95"/>
      <c r="L2230" s="96"/>
    </row>
    <row r="2231" spans="8:12" x14ac:dyDescent="0.25">
      <c r="H2231" s="36"/>
      <c r="I2231" s="36"/>
      <c r="J2231" s="38"/>
      <c r="K2231" s="95"/>
      <c r="L2231" s="96"/>
    </row>
    <row r="2232" spans="8:12" x14ac:dyDescent="0.25">
      <c r="H2232" s="36"/>
      <c r="I2232" s="36"/>
      <c r="J2232" s="38"/>
      <c r="K2232" s="95"/>
      <c r="L2232" s="96"/>
    </row>
    <row r="2233" spans="8:12" x14ac:dyDescent="0.25">
      <c r="H2233" s="36"/>
      <c r="I2233" s="36"/>
      <c r="J2233" s="38"/>
      <c r="K2233" s="95"/>
      <c r="L2233" s="96"/>
    </row>
    <row r="2234" spans="8:12" x14ac:dyDescent="0.25">
      <c r="H2234" s="36"/>
      <c r="I2234" s="36"/>
      <c r="J2234" s="38"/>
      <c r="K2234" s="95"/>
      <c r="L2234" s="96"/>
    </row>
    <row r="2235" spans="8:12" x14ac:dyDescent="0.25">
      <c r="H2235" s="36"/>
      <c r="I2235" s="36"/>
      <c r="J2235" s="38"/>
      <c r="K2235" s="95"/>
      <c r="L2235" s="96"/>
    </row>
    <row r="2236" spans="8:12" x14ac:dyDescent="0.25">
      <c r="H2236" s="36"/>
      <c r="I2236" s="36"/>
      <c r="J2236" s="38"/>
      <c r="K2236" s="95"/>
      <c r="L2236" s="96"/>
    </row>
    <row r="2237" spans="8:12" x14ac:dyDescent="0.25">
      <c r="H2237" s="36"/>
      <c r="I2237" s="36"/>
      <c r="J2237" s="38"/>
      <c r="K2237" s="95"/>
      <c r="L2237" s="96"/>
    </row>
    <row r="2238" spans="8:12" x14ac:dyDescent="0.25">
      <c r="H2238" s="36"/>
      <c r="I2238" s="36"/>
      <c r="J2238" s="38"/>
      <c r="K2238" s="95"/>
      <c r="L2238" s="96"/>
    </row>
    <row r="2239" spans="8:12" x14ac:dyDescent="0.25">
      <c r="H2239" s="36"/>
      <c r="I2239" s="36"/>
      <c r="J2239" s="38"/>
      <c r="K2239" s="95"/>
      <c r="L2239" s="96"/>
    </row>
    <row r="2240" spans="8:12" x14ac:dyDescent="0.25">
      <c r="H2240" s="36"/>
      <c r="I2240" s="36"/>
      <c r="J2240" s="38"/>
      <c r="K2240" s="95"/>
      <c r="L2240" s="96"/>
    </row>
    <row r="2241" spans="8:12" x14ac:dyDescent="0.25">
      <c r="H2241" s="36"/>
      <c r="I2241" s="36"/>
      <c r="J2241" s="38"/>
      <c r="K2241" s="95"/>
      <c r="L2241" s="96"/>
    </row>
    <row r="2242" spans="8:12" x14ac:dyDescent="0.25">
      <c r="H2242" s="36"/>
      <c r="I2242" s="36"/>
      <c r="J2242" s="38"/>
      <c r="K2242" s="95"/>
      <c r="L2242" s="96"/>
    </row>
    <row r="2243" spans="8:12" x14ac:dyDescent="0.25">
      <c r="H2243" s="36"/>
      <c r="I2243" s="36"/>
      <c r="J2243" s="38"/>
      <c r="K2243" s="95"/>
      <c r="L2243" s="96"/>
    </row>
    <row r="2244" spans="8:12" x14ac:dyDescent="0.25">
      <c r="H2244" s="36"/>
      <c r="I2244" s="36"/>
      <c r="J2244" s="38"/>
      <c r="K2244" s="95"/>
      <c r="L2244" s="96"/>
    </row>
    <row r="2245" spans="8:12" x14ac:dyDescent="0.25">
      <c r="H2245" s="36"/>
      <c r="I2245" s="36"/>
      <c r="J2245" s="38"/>
      <c r="K2245" s="95"/>
      <c r="L2245" s="96"/>
    </row>
    <row r="2246" spans="8:12" x14ac:dyDescent="0.25">
      <c r="H2246" s="36"/>
      <c r="I2246" s="36"/>
      <c r="J2246" s="38"/>
      <c r="K2246" s="95"/>
      <c r="L2246" s="96"/>
    </row>
    <row r="2247" spans="8:12" x14ac:dyDescent="0.25">
      <c r="H2247" s="36"/>
      <c r="I2247" s="36"/>
      <c r="J2247" s="38"/>
      <c r="K2247" s="95"/>
      <c r="L2247" s="96"/>
    </row>
    <row r="2248" spans="8:12" x14ac:dyDescent="0.25">
      <c r="H2248" s="36"/>
      <c r="I2248" s="36"/>
      <c r="J2248" s="38"/>
      <c r="K2248" s="95"/>
      <c r="L2248" s="96"/>
    </row>
    <row r="2249" spans="8:12" x14ac:dyDescent="0.25">
      <c r="H2249" s="36"/>
      <c r="I2249" s="36"/>
      <c r="J2249" s="38"/>
      <c r="K2249" s="95"/>
      <c r="L2249" s="96"/>
    </row>
    <row r="2250" spans="8:12" x14ac:dyDescent="0.25">
      <c r="H2250" s="36"/>
      <c r="I2250" s="36"/>
      <c r="J2250" s="38"/>
      <c r="K2250" s="95"/>
      <c r="L2250" s="96"/>
    </row>
    <row r="2251" spans="8:12" x14ac:dyDescent="0.25">
      <c r="H2251" s="36"/>
      <c r="I2251" s="36"/>
      <c r="J2251" s="38"/>
      <c r="K2251" s="95"/>
      <c r="L2251" s="96"/>
    </row>
    <row r="2252" spans="8:12" x14ac:dyDescent="0.25">
      <c r="H2252" s="36"/>
      <c r="I2252" s="36"/>
      <c r="J2252" s="38"/>
      <c r="K2252" s="95"/>
      <c r="L2252" s="96"/>
    </row>
    <row r="2253" spans="8:12" x14ac:dyDescent="0.25">
      <c r="H2253" s="36"/>
      <c r="I2253" s="36"/>
      <c r="J2253" s="38"/>
      <c r="K2253" s="95"/>
      <c r="L2253" s="96"/>
    </row>
    <row r="2254" spans="8:12" x14ac:dyDescent="0.25">
      <c r="H2254" s="36"/>
      <c r="I2254" s="36"/>
      <c r="J2254" s="38"/>
      <c r="K2254" s="95"/>
      <c r="L2254" s="96"/>
    </row>
    <row r="2255" spans="8:12" x14ac:dyDescent="0.25">
      <c r="H2255" s="36"/>
      <c r="I2255" s="36"/>
      <c r="J2255" s="38"/>
      <c r="K2255" s="95"/>
      <c r="L2255" s="96"/>
    </row>
    <row r="2256" spans="8:12" x14ac:dyDescent="0.25">
      <c r="H2256" s="36"/>
      <c r="I2256" s="36"/>
      <c r="J2256" s="38"/>
      <c r="K2256" s="95"/>
      <c r="L2256" s="96"/>
    </row>
    <row r="2257" spans="8:12" x14ac:dyDescent="0.25">
      <c r="H2257" s="36"/>
      <c r="I2257" s="36"/>
      <c r="J2257" s="38"/>
      <c r="K2257" s="95"/>
      <c r="L2257" s="96"/>
    </row>
    <row r="2258" spans="8:12" x14ac:dyDescent="0.25">
      <c r="H2258" s="36"/>
      <c r="I2258" s="36"/>
      <c r="J2258" s="38"/>
      <c r="K2258" s="95"/>
      <c r="L2258" s="96"/>
    </row>
    <row r="2259" spans="8:12" x14ac:dyDescent="0.25">
      <c r="H2259" s="36"/>
      <c r="I2259" s="36"/>
      <c r="J2259" s="38"/>
      <c r="K2259" s="95"/>
      <c r="L2259" s="96"/>
    </row>
    <row r="2260" spans="8:12" x14ac:dyDescent="0.25">
      <c r="H2260" s="36"/>
      <c r="I2260" s="36"/>
      <c r="J2260" s="38"/>
      <c r="K2260" s="95"/>
      <c r="L2260" s="96"/>
    </row>
    <row r="2261" spans="8:12" x14ac:dyDescent="0.25">
      <c r="H2261" s="36"/>
      <c r="I2261" s="36"/>
      <c r="J2261" s="38"/>
      <c r="K2261" s="95"/>
      <c r="L2261" s="96"/>
    </row>
    <row r="2262" spans="8:12" x14ac:dyDescent="0.25">
      <c r="H2262" s="36"/>
      <c r="I2262" s="36"/>
      <c r="J2262" s="38"/>
      <c r="K2262" s="95"/>
      <c r="L2262" s="96"/>
    </row>
    <row r="2263" spans="8:12" x14ac:dyDescent="0.25">
      <c r="H2263" s="36"/>
      <c r="I2263" s="36"/>
      <c r="J2263" s="38"/>
      <c r="K2263" s="95"/>
      <c r="L2263" s="96"/>
    </row>
    <row r="2264" spans="8:12" x14ac:dyDescent="0.25">
      <c r="H2264" s="36"/>
      <c r="I2264" s="36"/>
      <c r="J2264" s="38"/>
      <c r="K2264" s="95"/>
      <c r="L2264" s="96"/>
    </row>
    <row r="2265" spans="8:12" x14ac:dyDescent="0.25">
      <c r="H2265" s="36"/>
      <c r="I2265" s="36"/>
      <c r="J2265" s="38"/>
      <c r="K2265" s="95"/>
      <c r="L2265" s="96"/>
    </row>
    <row r="2266" spans="8:12" x14ac:dyDescent="0.25">
      <c r="H2266" s="36"/>
      <c r="I2266" s="36"/>
      <c r="J2266" s="38"/>
      <c r="K2266" s="95"/>
      <c r="L2266" s="96"/>
    </row>
    <row r="2267" spans="8:12" x14ac:dyDescent="0.25">
      <c r="H2267" s="36"/>
      <c r="I2267" s="36"/>
      <c r="J2267" s="38"/>
      <c r="K2267" s="95"/>
      <c r="L2267" s="96"/>
    </row>
    <row r="2268" spans="8:12" x14ac:dyDescent="0.25">
      <c r="H2268" s="36"/>
      <c r="I2268" s="36"/>
      <c r="J2268" s="38"/>
      <c r="K2268" s="95"/>
      <c r="L2268" s="96"/>
    </row>
    <row r="2269" spans="8:12" x14ac:dyDescent="0.25">
      <c r="H2269" s="36"/>
      <c r="I2269" s="36"/>
      <c r="J2269" s="38"/>
      <c r="K2269" s="95"/>
      <c r="L2269" s="96"/>
    </row>
    <row r="2270" spans="8:12" x14ac:dyDescent="0.25">
      <c r="H2270" s="36"/>
      <c r="I2270" s="36"/>
      <c r="J2270" s="38"/>
      <c r="K2270" s="95"/>
      <c r="L2270" s="96"/>
    </row>
    <row r="2271" spans="8:12" x14ac:dyDescent="0.25">
      <c r="H2271" s="36"/>
      <c r="I2271" s="36"/>
      <c r="J2271" s="38"/>
      <c r="K2271" s="95"/>
      <c r="L2271" s="96"/>
    </row>
    <row r="2272" spans="8:12" x14ac:dyDescent="0.25">
      <c r="H2272" s="36"/>
      <c r="I2272" s="36"/>
      <c r="J2272" s="38"/>
      <c r="K2272" s="95"/>
      <c r="L2272" s="96"/>
    </row>
    <row r="2273" spans="8:12" x14ac:dyDescent="0.25">
      <c r="H2273" s="36"/>
      <c r="I2273" s="36"/>
      <c r="J2273" s="38"/>
      <c r="K2273" s="95"/>
      <c r="L2273" s="96"/>
    </row>
    <row r="2274" spans="8:12" x14ac:dyDescent="0.25">
      <c r="H2274" s="36"/>
      <c r="I2274" s="36"/>
      <c r="J2274" s="38"/>
      <c r="K2274" s="95"/>
      <c r="L2274" s="96"/>
    </row>
    <row r="2275" spans="8:12" x14ac:dyDescent="0.25">
      <c r="H2275" s="36"/>
      <c r="I2275" s="36"/>
      <c r="J2275" s="38"/>
      <c r="K2275" s="95"/>
      <c r="L2275" s="96"/>
    </row>
    <row r="2276" spans="8:12" x14ac:dyDescent="0.25">
      <c r="H2276" s="36"/>
      <c r="I2276" s="36"/>
      <c r="J2276" s="38"/>
      <c r="K2276" s="95"/>
      <c r="L2276" s="96"/>
    </row>
    <row r="2277" spans="8:12" x14ac:dyDescent="0.25">
      <c r="H2277" s="36"/>
      <c r="I2277" s="36"/>
      <c r="J2277" s="38"/>
      <c r="K2277" s="95"/>
      <c r="L2277" s="96"/>
    </row>
    <row r="2278" spans="8:12" x14ac:dyDescent="0.25">
      <c r="H2278" s="36"/>
      <c r="I2278" s="36"/>
      <c r="J2278" s="38"/>
      <c r="K2278" s="95"/>
      <c r="L2278" s="96"/>
    </row>
    <row r="2279" spans="8:12" x14ac:dyDescent="0.25">
      <c r="H2279" s="36"/>
      <c r="I2279" s="36"/>
      <c r="J2279" s="38"/>
      <c r="K2279" s="95"/>
      <c r="L2279" s="96"/>
    </row>
    <row r="2280" spans="8:12" x14ac:dyDescent="0.25">
      <c r="H2280" s="36"/>
      <c r="I2280" s="36"/>
      <c r="J2280" s="38"/>
      <c r="K2280" s="95"/>
      <c r="L2280" s="96"/>
    </row>
    <row r="2281" spans="8:12" x14ac:dyDescent="0.25">
      <c r="H2281" s="36"/>
      <c r="I2281" s="36"/>
      <c r="J2281" s="38"/>
      <c r="K2281" s="95"/>
      <c r="L2281" s="96"/>
    </row>
    <row r="2282" spans="8:12" x14ac:dyDescent="0.25">
      <c r="H2282" s="36"/>
      <c r="I2282" s="36"/>
      <c r="J2282" s="38"/>
      <c r="K2282" s="95"/>
      <c r="L2282" s="96"/>
    </row>
    <row r="2283" spans="8:12" x14ac:dyDescent="0.25">
      <c r="H2283" s="36"/>
      <c r="I2283" s="36"/>
      <c r="J2283" s="38"/>
      <c r="K2283" s="95"/>
      <c r="L2283" s="96"/>
    </row>
    <row r="2284" spans="8:12" x14ac:dyDescent="0.25">
      <c r="H2284" s="36"/>
      <c r="I2284" s="36"/>
      <c r="J2284" s="38"/>
      <c r="K2284" s="95"/>
      <c r="L2284" s="96"/>
    </row>
    <row r="2285" spans="8:12" x14ac:dyDescent="0.25">
      <c r="H2285" s="36"/>
      <c r="I2285" s="36"/>
      <c r="J2285" s="38"/>
      <c r="K2285" s="95"/>
      <c r="L2285" s="96"/>
    </row>
    <row r="2286" spans="8:12" x14ac:dyDescent="0.25">
      <c r="H2286" s="36"/>
      <c r="I2286" s="36"/>
      <c r="J2286" s="38"/>
      <c r="K2286" s="95"/>
      <c r="L2286" s="96"/>
    </row>
    <row r="2287" spans="8:12" x14ac:dyDescent="0.25">
      <c r="H2287" s="36"/>
      <c r="I2287" s="36"/>
      <c r="J2287" s="38"/>
      <c r="K2287" s="95"/>
      <c r="L2287" s="96"/>
    </row>
    <row r="2288" spans="8:12" x14ac:dyDescent="0.25">
      <c r="H2288" s="36"/>
      <c r="I2288" s="36"/>
      <c r="J2288" s="38"/>
      <c r="K2288" s="95"/>
      <c r="L2288" s="96"/>
    </row>
    <row r="2289" spans="8:12" x14ac:dyDescent="0.25">
      <c r="H2289" s="36"/>
      <c r="I2289" s="36"/>
      <c r="J2289" s="38"/>
      <c r="K2289" s="95"/>
      <c r="L2289" s="96"/>
    </row>
    <row r="2290" spans="8:12" x14ac:dyDescent="0.25">
      <c r="H2290" s="36"/>
      <c r="I2290" s="36"/>
      <c r="J2290" s="38"/>
      <c r="K2290" s="95"/>
      <c r="L2290" s="96"/>
    </row>
    <row r="2291" spans="8:12" x14ac:dyDescent="0.25">
      <c r="H2291" s="36"/>
      <c r="I2291" s="36"/>
      <c r="J2291" s="38"/>
      <c r="K2291" s="95"/>
      <c r="L2291" s="96"/>
    </row>
    <row r="2292" spans="8:12" x14ac:dyDescent="0.25">
      <c r="H2292" s="36"/>
      <c r="I2292" s="36"/>
      <c r="J2292" s="38"/>
      <c r="K2292" s="95"/>
      <c r="L2292" s="96"/>
    </row>
    <row r="2293" spans="8:12" x14ac:dyDescent="0.25">
      <c r="H2293" s="36"/>
      <c r="I2293" s="36"/>
      <c r="J2293" s="38"/>
      <c r="K2293" s="95"/>
      <c r="L2293" s="96"/>
    </row>
    <row r="2294" spans="8:12" x14ac:dyDescent="0.25">
      <c r="H2294" s="36"/>
      <c r="I2294" s="36"/>
      <c r="J2294" s="38"/>
      <c r="K2294" s="95"/>
      <c r="L2294" s="96"/>
    </row>
    <row r="2295" spans="8:12" x14ac:dyDescent="0.25">
      <c r="H2295" s="36"/>
      <c r="I2295" s="36"/>
      <c r="J2295" s="38"/>
      <c r="K2295" s="95"/>
      <c r="L2295" s="96"/>
    </row>
    <row r="2296" spans="8:12" x14ac:dyDescent="0.25">
      <c r="H2296" s="36"/>
      <c r="I2296" s="36"/>
      <c r="J2296" s="38"/>
      <c r="K2296" s="95"/>
      <c r="L2296" s="96"/>
    </row>
    <row r="2297" spans="8:12" x14ac:dyDescent="0.25">
      <c r="H2297" s="36"/>
      <c r="I2297" s="36"/>
      <c r="J2297" s="38"/>
      <c r="K2297" s="95"/>
      <c r="L2297" s="96"/>
    </row>
    <row r="2298" spans="8:12" x14ac:dyDescent="0.25">
      <c r="H2298" s="36"/>
      <c r="I2298" s="36"/>
      <c r="J2298" s="38"/>
      <c r="K2298" s="95"/>
      <c r="L2298" s="96"/>
    </row>
    <row r="2299" spans="8:12" x14ac:dyDescent="0.25">
      <c r="H2299" s="36"/>
      <c r="I2299" s="36"/>
      <c r="J2299" s="38"/>
      <c r="K2299" s="95"/>
      <c r="L2299" s="96"/>
    </row>
    <row r="2300" spans="8:12" x14ac:dyDescent="0.25">
      <c r="H2300" s="36"/>
      <c r="I2300" s="36"/>
      <c r="J2300" s="38"/>
      <c r="K2300" s="95"/>
      <c r="L2300" s="96"/>
    </row>
    <row r="2301" spans="8:12" x14ac:dyDescent="0.25">
      <c r="H2301" s="36"/>
      <c r="I2301" s="36"/>
      <c r="J2301" s="38"/>
      <c r="K2301" s="95"/>
      <c r="L2301" s="96"/>
    </row>
    <row r="2302" spans="8:12" x14ac:dyDescent="0.25">
      <c r="H2302" s="36"/>
      <c r="I2302" s="36"/>
      <c r="J2302" s="38"/>
      <c r="K2302" s="95"/>
      <c r="L2302" s="96"/>
    </row>
    <row r="2303" spans="8:12" x14ac:dyDescent="0.25">
      <c r="H2303" s="36"/>
      <c r="I2303" s="36"/>
      <c r="J2303" s="38"/>
      <c r="K2303" s="95"/>
      <c r="L2303" s="96"/>
    </row>
    <row r="2304" spans="8:12" x14ac:dyDescent="0.25">
      <c r="H2304" s="36"/>
      <c r="I2304" s="36"/>
      <c r="J2304" s="38"/>
      <c r="K2304" s="95"/>
      <c r="L2304" s="96"/>
    </row>
    <row r="2305" spans="8:12" x14ac:dyDescent="0.25">
      <c r="H2305" s="36"/>
      <c r="I2305" s="36"/>
      <c r="J2305" s="38"/>
      <c r="K2305" s="95"/>
      <c r="L2305" s="96"/>
    </row>
    <row r="2306" spans="8:12" x14ac:dyDescent="0.25">
      <c r="H2306" s="36"/>
      <c r="I2306" s="36"/>
      <c r="J2306" s="38"/>
      <c r="K2306" s="95"/>
      <c r="L2306" s="96"/>
    </row>
    <row r="2307" spans="8:12" x14ac:dyDescent="0.25">
      <c r="H2307" s="36"/>
      <c r="I2307" s="36"/>
      <c r="J2307" s="38"/>
      <c r="K2307" s="95"/>
      <c r="L2307" s="96"/>
    </row>
    <row r="2308" spans="8:12" x14ac:dyDescent="0.25">
      <c r="H2308" s="36"/>
      <c r="I2308" s="36"/>
      <c r="J2308" s="38"/>
      <c r="K2308" s="95"/>
      <c r="L2308" s="96"/>
    </row>
    <row r="2309" spans="8:12" x14ac:dyDescent="0.25">
      <c r="H2309" s="36"/>
      <c r="I2309" s="36"/>
      <c r="J2309" s="38"/>
      <c r="K2309" s="95"/>
      <c r="L2309" s="96"/>
    </row>
    <row r="2310" spans="8:12" x14ac:dyDescent="0.25">
      <c r="H2310" s="36"/>
      <c r="I2310" s="36"/>
      <c r="J2310" s="38"/>
      <c r="K2310" s="95"/>
      <c r="L2310" s="96"/>
    </row>
    <row r="2311" spans="8:12" x14ac:dyDescent="0.25">
      <c r="H2311" s="36"/>
      <c r="I2311" s="36"/>
      <c r="J2311" s="38"/>
      <c r="K2311" s="95"/>
      <c r="L2311" s="96"/>
    </row>
    <row r="2312" spans="8:12" x14ac:dyDescent="0.25">
      <c r="H2312" s="36"/>
      <c r="I2312" s="36"/>
      <c r="J2312" s="38"/>
      <c r="K2312" s="95"/>
      <c r="L2312" s="96"/>
    </row>
    <row r="2313" spans="8:12" x14ac:dyDescent="0.25">
      <c r="H2313" s="36"/>
      <c r="I2313" s="36"/>
      <c r="J2313" s="38"/>
      <c r="K2313" s="95"/>
      <c r="L2313" s="96"/>
    </row>
    <row r="2314" spans="8:12" x14ac:dyDescent="0.25">
      <c r="H2314" s="36"/>
      <c r="I2314" s="36"/>
      <c r="J2314" s="38"/>
      <c r="K2314" s="95"/>
      <c r="L2314" s="96"/>
    </row>
    <row r="2315" spans="8:12" x14ac:dyDescent="0.25">
      <c r="H2315" s="36"/>
      <c r="I2315" s="36"/>
      <c r="J2315" s="38"/>
      <c r="K2315" s="95"/>
      <c r="L2315" s="96"/>
    </row>
    <row r="2316" spans="8:12" x14ac:dyDescent="0.25">
      <c r="H2316" s="36"/>
      <c r="I2316" s="36"/>
      <c r="J2316" s="38"/>
      <c r="K2316" s="95"/>
      <c r="L2316" s="96"/>
    </row>
    <row r="2317" spans="8:12" x14ac:dyDescent="0.25">
      <c r="H2317" s="36"/>
      <c r="I2317" s="36"/>
      <c r="J2317" s="38"/>
      <c r="K2317" s="95"/>
      <c r="L2317" s="96"/>
    </row>
    <row r="2318" spans="8:12" x14ac:dyDescent="0.25">
      <c r="H2318" s="36"/>
      <c r="I2318" s="36"/>
      <c r="J2318" s="38"/>
      <c r="K2318" s="95"/>
      <c r="L2318" s="96"/>
    </row>
    <row r="2319" spans="8:12" x14ac:dyDescent="0.25">
      <c r="H2319" s="36"/>
      <c r="I2319" s="36"/>
      <c r="J2319" s="38"/>
      <c r="K2319" s="95"/>
      <c r="L2319" s="96"/>
    </row>
    <row r="2320" spans="8:12" x14ac:dyDescent="0.25">
      <c r="H2320" s="36"/>
      <c r="I2320" s="36"/>
      <c r="J2320" s="38"/>
      <c r="K2320" s="95"/>
      <c r="L2320" s="96"/>
    </row>
    <row r="2321" spans="8:12" x14ac:dyDescent="0.25">
      <c r="H2321" s="36"/>
      <c r="I2321" s="36"/>
      <c r="J2321" s="38"/>
      <c r="K2321" s="95"/>
      <c r="L2321" s="96"/>
    </row>
    <row r="2322" spans="8:12" x14ac:dyDescent="0.25">
      <c r="H2322" s="36"/>
      <c r="I2322" s="36"/>
      <c r="J2322" s="38"/>
      <c r="K2322" s="95"/>
      <c r="L2322" s="96"/>
    </row>
    <row r="2323" spans="8:12" x14ac:dyDescent="0.25">
      <c r="H2323" s="36"/>
      <c r="I2323" s="36"/>
      <c r="J2323" s="38"/>
      <c r="K2323" s="95"/>
      <c r="L2323" s="96"/>
    </row>
    <row r="2324" spans="8:12" x14ac:dyDescent="0.25">
      <c r="H2324" s="36"/>
      <c r="I2324" s="36"/>
      <c r="J2324" s="38"/>
      <c r="K2324" s="95"/>
      <c r="L2324" s="96"/>
    </row>
    <row r="2325" spans="8:12" x14ac:dyDescent="0.25">
      <c r="H2325" s="36"/>
      <c r="I2325" s="36"/>
      <c r="J2325" s="38"/>
      <c r="K2325" s="95"/>
      <c r="L2325" s="96"/>
    </row>
    <row r="2326" spans="8:12" x14ac:dyDescent="0.25">
      <c r="H2326" s="36"/>
      <c r="I2326" s="36"/>
      <c r="J2326" s="38"/>
      <c r="K2326" s="95"/>
      <c r="L2326" s="96"/>
    </row>
    <row r="2327" spans="8:12" x14ac:dyDescent="0.25">
      <c r="H2327" s="36"/>
      <c r="I2327" s="36"/>
      <c r="J2327" s="38"/>
      <c r="K2327" s="95"/>
      <c r="L2327" s="96"/>
    </row>
    <row r="2328" spans="8:12" x14ac:dyDescent="0.25">
      <c r="H2328" s="36"/>
      <c r="I2328" s="36"/>
      <c r="J2328" s="38"/>
      <c r="K2328" s="95"/>
      <c r="L2328" s="96"/>
    </row>
    <row r="2329" spans="8:12" x14ac:dyDescent="0.25">
      <c r="H2329" s="36"/>
      <c r="I2329" s="36"/>
      <c r="J2329" s="38"/>
      <c r="K2329" s="95"/>
      <c r="L2329" s="96"/>
    </row>
    <row r="2330" spans="8:12" x14ac:dyDescent="0.25">
      <c r="H2330" s="36"/>
      <c r="I2330" s="36"/>
      <c r="J2330" s="38"/>
      <c r="K2330" s="95"/>
      <c r="L2330" s="96"/>
    </row>
    <row r="2331" spans="8:12" x14ac:dyDescent="0.25">
      <c r="H2331" s="36"/>
      <c r="I2331" s="36"/>
      <c r="J2331" s="38"/>
      <c r="K2331" s="95"/>
      <c r="L2331" s="96"/>
    </row>
    <row r="2332" spans="8:12" x14ac:dyDescent="0.25">
      <c r="H2332" s="36"/>
      <c r="I2332" s="36"/>
      <c r="J2332" s="38"/>
      <c r="K2332" s="95"/>
      <c r="L2332" s="96"/>
    </row>
    <row r="2333" spans="8:12" x14ac:dyDescent="0.25">
      <c r="H2333" s="36"/>
      <c r="I2333" s="36"/>
      <c r="J2333" s="38"/>
      <c r="K2333" s="95"/>
      <c r="L2333" s="96"/>
    </row>
    <row r="2334" spans="8:12" x14ac:dyDescent="0.25">
      <c r="H2334" s="36"/>
      <c r="I2334" s="36"/>
      <c r="J2334" s="38"/>
      <c r="K2334" s="95"/>
      <c r="L2334" s="96"/>
    </row>
    <row r="2335" spans="8:12" x14ac:dyDescent="0.25">
      <c r="H2335" s="36"/>
      <c r="I2335" s="36"/>
      <c r="J2335" s="38"/>
      <c r="K2335" s="95"/>
      <c r="L2335" s="96"/>
    </row>
    <row r="2336" spans="8:12" x14ac:dyDescent="0.25">
      <c r="H2336" s="36"/>
      <c r="I2336" s="36"/>
      <c r="J2336" s="38"/>
      <c r="K2336" s="95"/>
      <c r="L2336" s="96"/>
    </row>
    <row r="2337" spans="8:12" x14ac:dyDescent="0.25">
      <c r="H2337" s="36"/>
      <c r="I2337" s="36"/>
      <c r="J2337" s="38"/>
      <c r="K2337" s="95"/>
      <c r="L2337" s="96"/>
    </row>
    <row r="2338" spans="8:12" x14ac:dyDescent="0.25">
      <c r="H2338" s="36"/>
      <c r="I2338" s="36"/>
      <c r="J2338" s="38"/>
      <c r="K2338" s="95"/>
      <c r="L2338" s="96"/>
    </row>
    <row r="2339" spans="8:12" x14ac:dyDescent="0.25">
      <c r="H2339" s="36"/>
      <c r="I2339" s="36"/>
      <c r="J2339" s="38"/>
      <c r="K2339" s="95"/>
      <c r="L2339" s="96"/>
    </row>
    <row r="2340" spans="8:12" x14ac:dyDescent="0.25">
      <c r="H2340" s="36"/>
      <c r="I2340" s="36"/>
      <c r="J2340" s="38"/>
      <c r="K2340" s="95"/>
      <c r="L2340" s="96"/>
    </row>
    <row r="2341" spans="8:12" x14ac:dyDescent="0.25">
      <c r="H2341" s="36"/>
      <c r="I2341" s="36"/>
      <c r="J2341" s="38"/>
      <c r="K2341" s="95"/>
      <c r="L2341" s="96"/>
    </row>
    <row r="2342" spans="8:12" x14ac:dyDescent="0.25">
      <c r="H2342" s="36"/>
      <c r="I2342" s="36"/>
      <c r="J2342" s="38"/>
      <c r="K2342" s="95"/>
      <c r="L2342" s="96"/>
    </row>
    <row r="2343" spans="8:12" x14ac:dyDescent="0.25">
      <c r="H2343" s="36"/>
      <c r="I2343" s="36"/>
      <c r="J2343" s="38"/>
      <c r="K2343" s="95"/>
      <c r="L2343" s="96"/>
    </row>
    <row r="2344" spans="8:12" x14ac:dyDescent="0.25">
      <c r="H2344" s="36"/>
      <c r="I2344" s="36"/>
      <c r="J2344" s="38"/>
      <c r="K2344" s="95"/>
      <c r="L2344" s="96"/>
    </row>
    <row r="2345" spans="8:12" x14ac:dyDescent="0.25">
      <c r="H2345" s="36"/>
      <c r="I2345" s="36"/>
      <c r="J2345" s="38"/>
      <c r="K2345" s="95"/>
      <c r="L2345" s="96"/>
    </row>
    <row r="2346" spans="8:12" x14ac:dyDescent="0.25">
      <c r="H2346" s="36"/>
      <c r="I2346" s="36"/>
      <c r="J2346" s="38"/>
      <c r="K2346" s="95"/>
      <c r="L2346" s="96"/>
    </row>
    <row r="2347" spans="8:12" x14ac:dyDescent="0.25">
      <c r="H2347" s="36"/>
      <c r="I2347" s="36"/>
      <c r="J2347" s="38"/>
      <c r="K2347" s="95"/>
      <c r="L2347" s="96"/>
    </row>
    <row r="2348" spans="8:12" x14ac:dyDescent="0.25">
      <c r="H2348" s="36"/>
      <c r="I2348" s="36"/>
      <c r="J2348" s="38"/>
      <c r="K2348" s="95"/>
      <c r="L2348" s="96"/>
    </row>
    <row r="2349" spans="8:12" x14ac:dyDescent="0.25">
      <c r="H2349" s="36"/>
      <c r="I2349" s="36"/>
      <c r="J2349" s="38"/>
      <c r="K2349" s="95"/>
      <c r="L2349" s="96"/>
    </row>
    <row r="2350" spans="8:12" x14ac:dyDescent="0.25">
      <c r="H2350" s="36"/>
      <c r="I2350" s="36"/>
      <c r="J2350" s="38"/>
      <c r="K2350" s="95"/>
      <c r="L2350" s="96"/>
    </row>
    <row r="2351" spans="8:12" x14ac:dyDescent="0.25">
      <c r="H2351" s="36"/>
      <c r="I2351" s="36"/>
      <c r="J2351" s="38"/>
      <c r="K2351" s="95"/>
      <c r="L2351" s="96"/>
    </row>
    <row r="2352" spans="8:12" x14ac:dyDescent="0.25">
      <c r="H2352" s="36"/>
      <c r="I2352" s="36"/>
      <c r="J2352" s="38"/>
      <c r="K2352" s="95"/>
      <c r="L2352" s="96"/>
    </row>
    <row r="2353" spans="8:12" x14ac:dyDescent="0.25">
      <c r="H2353" s="36"/>
      <c r="I2353" s="36"/>
      <c r="J2353" s="38"/>
      <c r="K2353" s="95"/>
      <c r="L2353" s="96"/>
    </row>
    <row r="2354" spans="8:12" x14ac:dyDescent="0.25">
      <c r="H2354" s="36"/>
      <c r="I2354" s="36"/>
      <c r="J2354" s="38"/>
      <c r="K2354" s="95"/>
      <c r="L2354" s="96"/>
    </row>
    <row r="2355" spans="8:12" x14ac:dyDescent="0.25">
      <c r="H2355" s="36"/>
      <c r="I2355" s="36"/>
      <c r="J2355" s="38"/>
      <c r="K2355" s="95"/>
      <c r="L2355" s="96"/>
    </row>
    <row r="2356" spans="8:12" x14ac:dyDescent="0.25">
      <c r="H2356" s="36"/>
      <c r="I2356" s="36"/>
      <c r="J2356" s="38"/>
      <c r="K2356" s="95"/>
      <c r="L2356" s="96"/>
    </row>
    <row r="2357" spans="8:12" x14ac:dyDescent="0.25">
      <c r="H2357" s="36"/>
      <c r="I2357" s="36"/>
      <c r="J2357" s="38"/>
      <c r="K2357" s="95"/>
      <c r="L2357" s="96"/>
    </row>
    <row r="2358" spans="8:12" x14ac:dyDescent="0.25">
      <c r="H2358" s="36"/>
      <c r="I2358" s="36"/>
      <c r="J2358" s="38"/>
      <c r="K2358" s="95"/>
      <c r="L2358" s="96"/>
    </row>
    <row r="2359" spans="8:12" x14ac:dyDescent="0.25">
      <c r="H2359" s="36"/>
      <c r="I2359" s="36"/>
      <c r="J2359" s="38"/>
      <c r="K2359" s="95"/>
      <c r="L2359" s="96"/>
    </row>
    <row r="2360" spans="8:12" x14ac:dyDescent="0.25">
      <c r="H2360" s="36"/>
      <c r="I2360" s="36"/>
      <c r="J2360" s="38"/>
      <c r="K2360" s="95"/>
      <c r="L2360" s="96"/>
    </row>
    <row r="2361" spans="8:12" x14ac:dyDescent="0.25">
      <c r="H2361" s="36"/>
      <c r="I2361" s="36"/>
      <c r="J2361" s="38"/>
      <c r="K2361" s="95"/>
      <c r="L2361" s="96"/>
    </row>
    <row r="2362" spans="8:12" x14ac:dyDescent="0.25">
      <c r="H2362" s="36"/>
      <c r="I2362" s="36"/>
      <c r="J2362" s="38"/>
      <c r="K2362" s="95"/>
      <c r="L2362" s="96"/>
    </row>
    <row r="2363" spans="8:12" x14ac:dyDescent="0.25">
      <c r="H2363" s="36"/>
      <c r="I2363" s="36"/>
      <c r="J2363" s="38"/>
      <c r="K2363" s="95"/>
      <c r="L2363" s="96"/>
    </row>
    <row r="2364" spans="8:12" x14ac:dyDescent="0.25">
      <c r="H2364" s="36"/>
      <c r="I2364" s="36"/>
      <c r="J2364" s="38"/>
      <c r="K2364" s="95"/>
      <c r="L2364" s="96"/>
    </row>
    <row r="2365" spans="8:12" x14ac:dyDescent="0.25">
      <c r="H2365" s="36"/>
      <c r="I2365" s="36"/>
      <c r="J2365" s="38"/>
      <c r="K2365" s="95"/>
      <c r="L2365" s="96"/>
    </row>
    <row r="2366" spans="8:12" x14ac:dyDescent="0.25">
      <c r="H2366" s="36"/>
      <c r="I2366" s="36"/>
      <c r="J2366" s="38"/>
      <c r="K2366" s="95"/>
      <c r="L2366" s="96"/>
    </row>
    <row r="2367" spans="8:12" x14ac:dyDescent="0.25">
      <c r="H2367" s="36"/>
      <c r="I2367" s="36"/>
      <c r="J2367" s="38"/>
      <c r="K2367" s="95"/>
      <c r="L2367" s="96"/>
    </row>
    <row r="2368" spans="8:12" x14ac:dyDescent="0.25">
      <c r="H2368" s="36"/>
      <c r="I2368" s="36"/>
      <c r="J2368" s="38"/>
      <c r="K2368" s="95"/>
      <c r="L2368" s="96"/>
    </row>
    <row r="2369" spans="8:12" x14ac:dyDescent="0.25">
      <c r="H2369" s="36"/>
      <c r="I2369" s="36"/>
      <c r="J2369" s="38"/>
      <c r="K2369" s="95"/>
      <c r="L2369" s="96"/>
    </row>
    <row r="2370" spans="8:12" x14ac:dyDescent="0.25">
      <c r="H2370" s="36"/>
      <c r="I2370" s="36"/>
      <c r="J2370" s="38"/>
      <c r="K2370" s="95"/>
      <c r="L2370" s="96"/>
    </row>
    <row r="2371" spans="8:12" x14ac:dyDescent="0.25">
      <c r="H2371" s="36"/>
      <c r="I2371" s="36"/>
      <c r="J2371" s="38"/>
      <c r="K2371" s="95"/>
      <c r="L2371" s="96"/>
    </row>
    <row r="2372" spans="8:12" x14ac:dyDescent="0.25">
      <c r="H2372" s="36"/>
      <c r="I2372" s="36"/>
      <c r="J2372" s="38"/>
      <c r="K2372" s="95"/>
      <c r="L2372" s="96"/>
    </row>
    <row r="2373" spans="8:12" x14ac:dyDescent="0.25">
      <c r="H2373" s="36"/>
      <c r="I2373" s="36"/>
      <c r="J2373" s="38"/>
      <c r="K2373" s="95"/>
      <c r="L2373" s="96"/>
    </row>
    <row r="2374" spans="8:12" x14ac:dyDescent="0.25">
      <c r="H2374" s="36"/>
      <c r="I2374" s="36"/>
      <c r="J2374" s="38"/>
      <c r="K2374" s="95"/>
      <c r="L2374" s="96"/>
    </row>
    <row r="2375" spans="8:12" x14ac:dyDescent="0.25">
      <c r="H2375" s="36"/>
      <c r="I2375" s="36"/>
      <c r="J2375" s="38"/>
      <c r="K2375" s="95"/>
      <c r="L2375" s="96"/>
    </row>
    <row r="2376" spans="8:12" x14ac:dyDescent="0.25">
      <c r="H2376" s="36"/>
      <c r="I2376" s="36"/>
      <c r="J2376" s="38"/>
      <c r="K2376" s="95"/>
      <c r="L2376" s="96"/>
    </row>
    <row r="2377" spans="8:12" x14ac:dyDescent="0.25">
      <c r="H2377" s="36"/>
      <c r="I2377" s="36"/>
      <c r="J2377" s="38"/>
      <c r="K2377" s="95"/>
      <c r="L2377" s="96"/>
    </row>
    <row r="2378" spans="8:12" x14ac:dyDescent="0.25">
      <c r="H2378" s="36"/>
      <c r="I2378" s="36"/>
      <c r="J2378" s="38"/>
      <c r="K2378" s="95"/>
      <c r="L2378" s="96"/>
    </row>
    <row r="2379" spans="8:12" x14ac:dyDescent="0.25">
      <c r="H2379" s="36"/>
      <c r="I2379" s="36"/>
      <c r="J2379" s="38"/>
      <c r="K2379" s="95"/>
      <c r="L2379" s="96"/>
    </row>
    <row r="2380" spans="8:12" x14ac:dyDescent="0.25">
      <c r="H2380" s="36"/>
      <c r="I2380" s="36"/>
      <c r="J2380" s="38"/>
      <c r="K2380" s="95"/>
      <c r="L2380" s="96"/>
    </row>
    <row r="2381" spans="8:12" x14ac:dyDescent="0.25">
      <c r="H2381" s="36"/>
      <c r="I2381" s="36"/>
      <c r="J2381" s="38"/>
      <c r="K2381" s="95"/>
      <c r="L2381" s="96"/>
    </row>
    <row r="2382" spans="8:12" x14ac:dyDescent="0.25">
      <c r="H2382" s="36"/>
      <c r="I2382" s="36"/>
      <c r="J2382" s="38"/>
      <c r="K2382" s="95"/>
      <c r="L2382" s="96"/>
    </row>
    <row r="2383" spans="8:12" x14ac:dyDescent="0.25">
      <c r="H2383" s="36"/>
      <c r="I2383" s="36"/>
      <c r="J2383" s="38"/>
      <c r="K2383" s="95"/>
      <c r="L2383" s="96"/>
    </row>
    <row r="2384" spans="8:12" x14ac:dyDescent="0.25">
      <c r="H2384" s="36"/>
      <c r="I2384" s="36"/>
      <c r="J2384" s="38"/>
      <c r="K2384" s="95"/>
      <c r="L2384" s="96"/>
    </row>
    <row r="2385" spans="8:12" x14ac:dyDescent="0.25">
      <c r="H2385" s="36"/>
      <c r="I2385" s="36"/>
      <c r="J2385" s="38"/>
      <c r="K2385" s="95"/>
      <c r="L2385" s="96"/>
    </row>
    <row r="2386" spans="8:12" x14ac:dyDescent="0.25">
      <c r="H2386" s="36"/>
      <c r="I2386" s="36"/>
      <c r="J2386" s="38"/>
      <c r="K2386" s="95"/>
      <c r="L2386" s="96"/>
    </row>
    <row r="2387" spans="8:12" x14ac:dyDescent="0.25">
      <c r="H2387" s="36"/>
      <c r="I2387" s="36"/>
      <c r="J2387" s="38"/>
      <c r="K2387" s="95"/>
      <c r="L2387" s="96"/>
    </row>
    <row r="2388" spans="8:12" x14ac:dyDescent="0.25">
      <c r="H2388" s="36"/>
      <c r="I2388" s="36"/>
      <c r="J2388" s="38"/>
      <c r="K2388" s="95"/>
      <c r="L2388" s="96"/>
    </row>
    <row r="2389" spans="8:12" x14ac:dyDescent="0.25">
      <c r="H2389" s="36"/>
      <c r="I2389" s="36"/>
      <c r="J2389" s="38"/>
      <c r="K2389" s="95"/>
      <c r="L2389" s="96"/>
    </row>
    <row r="2390" spans="8:12" x14ac:dyDescent="0.25">
      <c r="H2390" s="36"/>
      <c r="I2390" s="36"/>
      <c r="J2390" s="38"/>
      <c r="K2390" s="95"/>
      <c r="L2390" s="96"/>
    </row>
    <row r="2391" spans="8:12" x14ac:dyDescent="0.25">
      <c r="H2391" s="36"/>
      <c r="I2391" s="36"/>
      <c r="J2391" s="38"/>
      <c r="K2391" s="95"/>
      <c r="L2391" s="96"/>
    </row>
    <row r="2392" spans="8:12" x14ac:dyDescent="0.25">
      <c r="H2392" s="36"/>
      <c r="I2392" s="36"/>
      <c r="J2392" s="38"/>
      <c r="K2392" s="95"/>
      <c r="L2392" s="96"/>
    </row>
    <row r="2393" spans="8:12" x14ac:dyDescent="0.25">
      <c r="H2393" s="36"/>
      <c r="I2393" s="36"/>
      <c r="J2393" s="38"/>
      <c r="K2393" s="95"/>
      <c r="L2393" s="96"/>
    </row>
    <row r="2394" spans="8:12" x14ac:dyDescent="0.25">
      <c r="H2394" s="36"/>
      <c r="I2394" s="36"/>
      <c r="J2394" s="38"/>
      <c r="K2394" s="95"/>
      <c r="L2394" s="96"/>
    </row>
    <row r="2395" spans="8:12" x14ac:dyDescent="0.25">
      <c r="H2395" s="36"/>
      <c r="I2395" s="36"/>
      <c r="J2395" s="38"/>
      <c r="K2395" s="95"/>
      <c r="L2395" s="96"/>
    </row>
    <row r="2396" spans="8:12" x14ac:dyDescent="0.25">
      <c r="H2396" s="36"/>
      <c r="I2396" s="36"/>
      <c r="J2396" s="38"/>
      <c r="K2396" s="95"/>
      <c r="L2396" s="96"/>
    </row>
    <row r="2397" spans="8:12" x14ac:dyDescent="0.25">
      <c r="H2397" s="36"/>
      <c r="I2397" s="36"/>
      <c r="J2397" s="38"/>
      <c r="K2397" s="95"/>
      <c r="L2397" s="96"/>
    </row>
    <row r="2398" spans="8:12" x14ac:dyDescent="0.25">
      <c r="H2398" s="36"/>
      <c r="I2398" s="36"/>
      <c r="J2398" s="38"/>
      <c r="K2398" s="95"/>
      <c r="L2398" s="96"/>
    </row>
    <row r="2399" spans="8:12" x14ac:dyDescent="0.25">
      <c r="H2399" s="36"/>
      <c r="I2399" s="36"/>
      <c r="J2399" s="38"/>
      <c r="K2399" s="95"/>
      <c r="L2399" s="96"/>
    </row>
    <row r="2400" spans="8:12" x14ac:dyDescent="0.25">
      <c r="H2400" s="36"/>
      <c r="I2400" s="36"/>
      <c r="J2400" s="38"/>
      <c r="K2400" s="95"/>
      <c r="L2400" s="96"/>
    </row>
    <row r="2401" spans="8:12" x14ac:dyDescent="0.25">
      <c r="H2401" s="36"/>
      <c r="I2401" s="36"/>
      <c r="J2401" s="38"/>
      <c r="K2401" s="95"/>
      <c r="L2401" s="96"/>
    </row>
    <row r="2402" spans="8:12" x14ac:dyDescent="0.25">
      <c r="H2402" s="36"/>
      <c r="I2402" s="36"/>
      <c r="J2402" s="38"/>
      <c r="K2402" s="95"/>
      <c r="L2402" s="96"/>
    </row>
    <row r="2403" spans="8:12" x14ac:dyDescent="0.25">
      <c r="H2403" s="36"/>
      <c r="I2403" s="36"/>
      <c r="J2403" s="38"/>
      <c r="K2403" s="95"/>
      <c r="L2403" s="96"/>
    </row>
    <row r="2404" spans="8:12" x14ac:dyDescent="0.25">
      <c r="H2404" s="36"/>
      <c r="I2404" s="36"/>
      <c r="J2404" s="38"/>
      <c r="K2404" s="95"/>
      <c r="L2404" s="96"/>
    </row>
    <row r="2405" spans="8:12" x14ac:dyDescent="0.25">
      <c r="H2405" s="36"/>
      <c r="I2405" s="36"/>
      <c r="J2405" s="38"/>
      <c r="K2405" s="95"/>
      <c r="L2405" s="96"/>
    </row>
    <row r="2406" spans="8:12" x14ac:dyDescent="0.25">
      <c r="H2406" s="36"/>
      <c r="I2406" s="36"/>
      <c r="J2406" s="38"/>
      <c r="K2406" s="95"/>
      <c r="L2406" s="96"/>
    </row>
    <row r="2407" spans="8:12" x14ac:dyDescent="0.25">
      <c r="H2407" s="36"/>
      <c r="I2407" s="36"/>
      <c r="J2407" s="38"/>
      <c r="K2407" s="95"/>
      <c r="L2407" s="96"/>
    </row>
    <row r="2408" spans="8:12" x14ac:dyDescent="0.25">
      <c r="H2408" s="36"/>
      <c r="I2408" s="36"/>
      <c r="J2408" s="38"/>
      <c r="K2408" s="95"/>
      <c r="L2408" s="96"/>
    </row>
    <row r="2409" spans="8:12" x14ac:dyDescent="0.25">
      <c r="H2409" s="36"/>
      <c r="I2409" s="36"/>
      <c r="J2409" s="38"/>
      <c r="K2409" s="95"/>
      <c r="L2409" s="96"/>
    </row>
    <row r="2410" spans="8:12" x14ac:dyDescent="0.25">
      <c r="H2410" s="36"/>
      <c r="I2410" s="36"/>
      <c r="J2410" s="38"/>
      <c r="K2410" s="95"/>
      <c r="L2410" s="96"/>
    </row>
    <row r="2411" spans="8:12" x14ac:dyDescent="0.25">
      <c r="H2411" s="36"/>
      <c r="I2411" s="36"/>
      <c r="J2411" s="38"/>
      <c r="K2411" s="95"/>
      <c r="L2411" s="96"/>
    </row>
    <row r="2412" spans="8:12" x14ac:dyDescent="0.25">
      <c r="H2412" s="36"/>
      <c r="I2412" s="36"/>
      <c r="J2412" s="38"/>
      <c r="K2412" s="95"/>
      <c r="L2412" s="96"/>
    </row>
    <row r="2413" spans="8:12" x14ac:dyDescent="0.25">
      <c r="H2413" s="36"/>
      <c r="I2413" s="36"/>
      <c r="J2413" s="38"/>
      <c r="K2413" s="95"/>
      <c r="L2413" s="96"/>
    </row>
    <row r="2414" spans="8:12" x14ac:dyDescent="0.25">
      <c r="H2414" s="36"/>
      <c r="I2414" s="36"/>
      <c r="J2414" s="38"/>
      <c r="K2414" s="95"/>
      <c r="L2414" s="96"/>
    </row>
    <row r="2415" spans="8:12" x14ac:dyDescent="0.25">
      <c r="H2415" s="36"/>
      <c r="I2415" s="36"/>
      <c r="J2415" s="38"/>
      <c r="K2415" s="95"/>
      <c r="L2415" s="96"/>
    </row>
    <row r="2416" spans="8:12" x14ac:dyDescent="0.25">
      <c r="H2416" s="36"/>
      <c r="I2416" s="36"/>
      <c r="J2416" s="38"/>
      <c r="K2416" s="95"/>
      <c r="L2416" s="96"/>
    </row>
    <row r="2417" spans="8:12" x14ac:dyDescent="0.25">
      <c r="H2417" s="36"/>
      <c r="I2417" s="36"/>
      <c r="J2417" s="38"/>
      <c r="K2417" s="95"/>
      <c r="L2417" s="96"/>
    </row>
    <row r="2418" spans="8:12" x14ac:dyDescent="0.25">
      <c r="H2418" s="36"/>
      <c r="I2418" s="36"/>
      <c r="J2418" s="38"/>
      <c r="K2418" s="95"/>
      <c r="L2418" s="96"/>
    </row>
    <row r="2419" spans="8:12" x14ac:dyDescent="0.25">
      <c r="H2419" s="36"/>
      <c r="I2419" s="36"/>
      <c r="J2419" s="38"/>
      <c r="K2419" s="95"/>
      <c r="L2419" s="96"/>
    </row>
    <row r="2420" spans="8:12" x14ac:dyDescent="0.25">
      <c r="H2420" s="36"/>
      <c r="I2420" s="36"/>
      <c r="J2420" s="38"/>
      <c r="K2420" s="95"/>
      <c r="L2420" s="96"/>
    </row>
    <row r="2421" spans="8:12" x14ac:dyDescent="0.25">
      <c r="H2421" s="36"/>
      <c r="I2421" s="36"/>
      <c r="J2421" s="38"/>
      <c r="K2421" s="95"/>
      <c r="L2421" s="96"/>
    </row>
    <row r="2422" spans="8:12" x14ac:dyDescent="0.25">
      <c r="H2422" s="36"/>
      <c r="I2422" s="36"/>
      <c r="J2422" s="38"/>
      <c r="K2422" s="95"/>
      <c r="L2422" s="96"/>
    </row>
    <row r="2423" spans="8:12" x14ac:dyDescent="0.25">
      <c r="H2423" s="36"/>
      <c r="I2423" s="36"/>
      <c r="J2423" s="38"/>
      <c r="K2423" s="95"/>
      <c r="L2423" s="96"/>
    </row>
    <row r="2424" spans="8:12" x14ac:dyDescent="0.25">
      <c r="H2424" s="36"/>
      <c r="I2424" s="36"/>
      <c r="J2424" s="38"/>
      <c r="K2424" s="95"/>
      <c r="L2424" s="96"/>
    </row>
    <row r="2425" spans="8:12" x14ac:dyDescent="0.25">
      <c r="H2425" s="36"/>
      <c r="I2425" s="36"/>
      <c r="J2425" s="38"/>
      <c r="K2425" s="95"/>
      <c r="L2425" s="96"/>
    </row>
    <row r="2426" spans="8:12" x14ac:dyDescent="0.25">
      <c r="H2426" s="36"/>
      <c r="I2426" s="36"/>
      <c r="J2426" s="38"/>
      <c r="K2426" s="95"/>
      <c r="L2426" s="96"/>
    </row>
    <row r="2427" spans="8:12" x14ac:dyDescent="0.25">
      <c r="H2427" s="36"/>
      <c r="I2427" s="36"/>
      <c r="J2427" s="38"/>
      <c r="K2427" s="95"/>
      <c r="L2427" s="96"/>
    </row>
    <row r="2428" spans="8:12" x14ac:dyDescent="0.25">
      <c r="H2428" s="36"/>
      <c r="I2428" s="36"/>
      <c r="J2428" s="38"/>
      <c r="K2428" s="95"/>
      <c r="L2428" s="96"/>
    </row>
    <row r="2429" spans="8:12" x14ac:dyDescent="0.25">
      <c r="H2429" s="36"/>
      <c r="I2429" s="36"/>
      <c r="J2429" s="38"/>
      <c r="K2429" s="95"/>
      <c r="L2429" s="96"/>
    </row>
    <row r="2430" spans="8:12" x14ac:dyDescent="0.25">
      <c r="H2430" s="36"/>
      <c r="I2430" s="36"/>
      <c r="J2430" s="38"/>
      <c r="K2430" s="95"/>
      <c r="L2430" s="96"/>
    </row>
    <row r="2431" spans="8:12" x14ac:dyDescent="0.25">
      <c r="H2431" s="36"/>
      <c r="I2431" s="36"/>
      <c r="J2431" s="38"/>
      <c r="K2431" s="95"/>
      <c r="L2431" s="96"/>
    </row>
    <row r="2432" spans="8:12" x14ac:dyDescent="0.25">
      <c r="H2432" s="36"/>
      <c r="I2432" s="36"/>
      <c r="J2432" s="38"/>
      <c r="K2432" s="95"/>
      <c r="L2432" s="96"/>
    </row>
    <row r="2433" spans="8:12" x14ac:dyDescent="0.25">
      <c r="H2433" s="36"/>
      <c r="I2433" s="36"/>
      <c r="J2433" s="38"/>
      <c r="K2433" s="95"/>
      <c r="L2433" s="96"/>
    </row>
    <row r="2434" spans="8:12" x14ac:dyDescent="0.25">
      <c r="H2434" s="36"/>
      <c r="I2434" s="36"/>
      <c r="J2434" s="38"/>
      <c r="K2434" s="95"/>
      <c r="L2434" s="96"/>
    </row>
    <row r="2435" spans="8:12" x14ac:dyDescent="0.25">
      <c r="H2435" s="36"/>
      <c r="I2435" s="36"/>
      <c r="J2435" s="38"/>
      <c r="K2435" s="95"/>
      <c r="L2435" s="96"/>
    </row>
    <row r="2436" spans="8:12" x14ac:dyDescent="0.25">
      <c r="H2436" s="36"/>
      <c r="I2436" s="36"/>
      <c r="J2436" s="38"/>
      <c r="K2436" s="95"/>
      <c r="L2436" s="96"/>
    </row>
    <row r="2437" spans="8:12" x14ac:dyDescent="0.25">
      <c r="H2437" s="36"/>
      <c r="I2437" s="36"/>
      <c r="J2437" s="38"/>
      <c r="K2437" s="95"/>
      <c r="L2437" s="96"/>
    </row>
    <row r="2438" spans="8:12" x14ac:dyDescent="0.25">
      <c r="H2438" s="36"/>
      <c r="I2438" s="36"/>
      <c r="J2438" s="38"/>
      <c r="K2438" s="95"/>
      <c r="L2438" s="96"/>
    </row>
    <row r="2439" spans="8:12" x14ac:dyDescent="0.25">
      <c r="H2439" s="36"/>
      <c r="I2439" s="36"/>
      <c r="J2439" s="38"/>
      <c r="K2439" s="95"/>
      <c r="L2439" s="96"/>
    </row>
    <row r="2440" spans="8:12" x14ac:dyDescent="0.25">
      <c r="H2440" s="36"/>
      <c r="I2440" s="36"/>
      <c r="J2440" s="38"/>
      <c r="K2440" s="95"/>
      <c r="L2440" s="96"/>
    </row>
    <row r="2441" spans="8:12" x14ac:dyDescent="0.25">
      <c r="H2441" s="36"/>
      <c r="I2441" s="36"/>
      <c r="J2441" s="38"/>
      <c r="K2441" s="95"/>
      <c r="L2441" s="96"/>
    </row>
    <row r="2442" spans="8:12" x14ac:dyDescent="0.25">
      <c r="H2442" s="36"/>
      <c r="I2442" s="36"/>
      <c r="J2442" s="38"/>
      <c r="K2442" s="95"/>
      <c r="L2442" s="96"/>
    </row>
    <row r="2443" spans="8:12" x14ac:dyDescent="0.25">
      <c r="H2443" s="36"/>
      <c r="I2443" s="36"/>
      <c r="J2443" s="38"/>
      <c r="K2443" s="95"/>
      <c r="L2443" s="96"/>
    </row>
    <row r="2444" spans="8:12" x14ac:dyDescent="0.25">
      <c r="H2444" s="36"/>
      <c r="I2444" s="36"/>
      <c r="J2444" s="38"/>
      <c r="K2444" s="95"/>
      <c r="L2444" s="96"/>
    </row>
    <row r="2445" spans="8:12" x14ac:dyDescent="0.25">
      <c r="H2445" s="36"/>
      <c r="I2445" s="36"/>
      <c r="J2445" s="38"/>
      <c r="K2445" s="95"/>
      <c r="L2445" s="96"/>
    </row>
    <row r="2446" spans="8:12" x14ac:dyDescent="0.25">
      <c r="H2446" s="36"/>
      <c r="I2446" s="36"/>
      <c r="J2446" s="38"/>
      <c r="K2446" s="95"/>
      <c r="L2446" s="96"/>
    </row>
    <row r="2447" spans="8:12" x14ac:dyDescent="0.25">
      <c r="H2447" s="36"/>
      <c r="I2447" s="36"/>
      <c r="J2447" s="38"/>
      <c r="K2447" s="95"/>
      <c r="L2447" s="96"/>
    </row>
    <row r="2448" spans="8:12" x14ac:dyDescent="0.25">
      <c r="H2448" s="36"/>
      <c r="I2448" s="36"/>
      <c r="J2448" s="38"/>
      <c r="K2448" s="95"/>
      <c r="L2448" s="96"/>
    </row>
    <row r="2449" spans="8:12" x14ac:dyDescent="0.25">
      <c r="H2449" s="36"/>
      <c r="I2449" s="36"/>
      <c r="J2449" s="38"/>
      <c r="K2449" s="95"/>
      <c r="L2449" s="96"/>
    </row>
    <row r="2450" spans="8:12" x14ac:dyDescent="0.25">
      <c r="H2450" s="36"/>
      <c r="I2450" s="36"/>
      <c r="J2450" s="38"/>
      <c r="K2450" s="95"/>
      <c r="L2450" s="96"/>
    </row>
    <row r="2451" spans="8:12" x14ac:dyDescent="0.25">
      <c r="H2451" s="36"/>
      <c r="I2451" s="36"/>
      <c r="J2451" s="38"/>
      <c r="K2451" s="95"/>
      <c r="L2451" s="96"/>
    </row>
    <row r="2452" spans="8:12" x14ac:dyDescent="0.25">
      <c r="H2452" s="36"/>
      <c r="I2452" s="36"/>
      <c r="J2452" s="38"/>
      <c r="K2452" s="95"/>
      <c r="L2452" s="96"/>
    </row>
    <row r="2453" spans="8:12" x14ac:dyDescent="0.25">
      <c r="H2453" s="36"/>
      <c r="I2453" s="36"/>
      <c r="J2453" s="38"/>
      <c r="K2453" s="95"/>
      <c r="L2453" s="96"/>
    </row>
    <row r="2454" spans="8:12" x14ac:dyDescent="0.25">
      <c r="H2454" s="36"/>
      <c r="I2454" s="36"/>
      <c r="J2454" s="38"/>
      <c r="K2454" s="95"/>
      <c r="L2454" s="96"/>
    </row>
    <row r="2455" spans="8:12" x14ac:dyDescent="0.25">
      <c r="H2455" s="36"/>
      <c r="I2455" s="36"/>
      <c r="J2455" s="38"/>
      <c r="K2455" s="95"/>
      <c r="L2455" s="96"/>
    </row>
    <row r="2456" spans="8:12" x14ac:dyDescent="0.25">
      <c r="H2456" s="36"/>
      <c r="I2456" s="36"/>
      <c r="J2456" s="38"/>
      <c r="K2456" s="95"/>
      <c r="L2456" s="96"/>
    </row>
    <row r="2457" spans="8:12" x14ac:dyDescent="0.25">
      <c r="H2457" s="36"/>
      <c r="I2457" s="36"/>
      <c r="J2457" s="38"/>
      <c r="K2457" s="95"/>
      <c r="L2457" s="96"/>
    </row>
    <row r="2458" spans="8:12" x14ac:dyDescent="0.25">
      <c r="H2458" s="36"/>
      <c r="I2458" s="36"/>
      <c r="J2458" s="38"/>
      <c r="K2458" s="95"/>
      <c r="L2458" s="96"/>
    </row>
    <row r="2459" spans="8:12" x14ac:dyDescent="0.25">
      <c r="H2459" s="36"/>
      <c r="I2459" s="36"/>
      <c r="J2459" s="38"/>
      <c r="K2459" s="95"/>
      <c r="L2459" s="96"/>
    </row>
    <row r="2460" spans="8:12" x14ac:dyDescent="0.25">
      <c r="H2460" s="36"/>
      <c r="I2460" s="36"/>
      <c r="J2460" s="38"/>
      <c r="K2460" s="95"/>
      <c r="L2460" s="96"/>
    </row>
    <row r="2461" spans="8:12" x14ac:dyDescent="0.25">
      <c r="H2461" s="36"/>
      <c r="I2461" s="36"/>
      <c r="J2461" s="38"/>
      <c r="K2461" s="95"/>
      <c r="L2461" s="96"/>
    </row>
    <row r="2462" spans="8:12" x14ac:dyDescent="0.25">
      <c r="H2462" s="36"/>
      <c r="I2462" s="36"/>
      <c r="J2462" s="38"/>
      <c r="K2462" s="95"/>
      <c r="L2462" s="96"/>
    </row>
    <row r="2463" spans="8:12" x14ac:dyDescent="0.25">
      <c r="H2463" s="36"/>
      <c r="I2463" s="36"/>
      <c r="J2463" s="38"/>
      <c r="K2463" s="95"/>
      <c r="L2463" s="96"/>
    </row>
    <row r="2464" spans="8:12" x14ac:dyDescent="0.25">
      <c r="H2464" s="36"/>
      <c r="I2464" s="36"/>
      <c r="J2464" s="38"/>
      <c r="K2464" s="95"/>
      <c r="L2464" s="96"/>
    </row>
    <row r="2465" spans="8:12" x14ac:dyDescent="0.25">
      <c r="H2465" s="36"/>
      <c r="I2465" s="36"/>
      <c r="J2465" s="38"/>
      <c r="K2465" s="95"/>
      <c r="L2465" s="96"/>
    </row>
    <row r="2466" spans="8:12" x14ac:dyDescent="0.25">
      <c r="H2466" s="36"/>
      <c r="I2466" s="36"/>
      <c r="J2466" s="38"/>
      <c r="K2466" s="95"/>
      <c r="L2466" s="96"/>
    </row>
    <row r="2467" spans="8:12" x14ac:dyDescent="0.25">
      <c r="H2467" s="36"/>
      <c r="I2467" s="36"/>
      <c r="J2467" s="38"/>
      <c r="K2467" s="95"/>
      <c r="L2467" s="96"/>
    </row>
    <row r="2468" spans="8:12" x14ac:dyDescent="0.25">
      <c r="H2468" s="36"/>
      <c r="I2468" s="36"/>
      <c r="J2468" s="38"/>
      <c r="K2468" s="95"/>
      <c r="L2468" s="96"/>
    </row>
    <row r="2469" spans="8:12" x14ac:dyDescent="0.25">
      <c r="H2469" s="36"/>
      <c r="I2469" s="36"/>
      <c r="J2469" s="38"/>
      <c r="K2469" s="95"/>
      <c r="L2469" s="96"/>
    </row>
    <row r="2470" spans="8:12" x14ac:dyDescent="0.25">
      <c r="H2470" s="36"/>
      <c r="I2470" s="36"/>
      <c r="J2470" s="38"/>
      <c r="K2470" s="95"/>
      <c r="L2470" s="96"/>
    </row>
    <row r="2471" spans="8:12" x14ac:dyDescent="0.25">
      <c r="H2471" s="36"/>
      <c r="I2471" s="36"/>
      <c r="J2471" s="38"/>
      <c r="K2471" s="95"/>
      <c r="L2471" s="96"/>
    </row>
    <row r="2472" spans="8:12" x14ac:dyDescent="0.25">
      <c r="H2472" s="36"/>
      <c r="I2472" s="36"/>
      <c r="J2472" s="38"/>
      <c r="K2472" s="95"/>
      <c r="L2472" s="96"/>
    </row>
    <row r="2473" spans="8:12" x14ac:dyDescent="0.25">
      <c r="H2473" s="36"/>
      <c r="I2473" s="36"/>
      <c r="J2473" s="38"/>
      <c r="K2473" s="95"/>
      <c r="L2473" s="96"/>
    </row>
    <row r="2474" spans="8:12" x14ac:dyDescent="0.25">
      <c r="H2474" s="36"/>
      <c r="I2474" s="36"/>
      <c r="J2474" s="38"/>
      <c r="K2474" s="95"/>
      <c r="L2474" s="96"/>
    </row>
    <row r="2475" spans="8:12" x14ac:dyDescent="0.25">
      <c r="H2475" s="36"/>
      <c r="I2475" s="36"/>
      <c r="J2475" s="38"/>
      <c r="K2475" s="95"/>
      <c r="L2475" s="96"/>
    </row>
    <row r="2476" spans="8:12" x14ac:dyDescent="0.25">
      <c r="H2476" s="36"/>
      <c r="I2476" s="36"/>
      <c r="J2476" s="38"/>
      <c r="K2476" s="95"/>
      <c r="L2476" s="96"/>
    </row>
    <row r="2477" spans="8:12" x14ac:dyDescent="0.25">
      <c r="H2477" s="36"/>
      <c r="I2477" s="36"/>
      <c r="J2477" s="38"/>
      <c r="K2477" s="95"/>
      <c r="L2477" s="96"/>
    </row>
    <row r="2478" spans="8:12" x14ac:dyDescent="0.25">
      <c r="H2478" s="36"/>
      <c r="I2478" s="36"/>
      <c r="J2478" s="38"/>
      <c r="K2478" s="95"/>
      <c r="L2478" s="96"/>
    </row>
    <row r="2479" spans="8:12" x14ac:dyDescent="0.25">
      <c r="H2479" s="36"/>
      <c r="I2479" s="36"/>
      <c r="J2479" s="38"/>
      <c r="K2479" s="95"/>
      <c r="L2479" s="96"/>
    </row>
    <row r="2480" spans="8:12" x14ac:dyDescent="0.25">
      <c r="H2480" s="36"/>
      <c r="I2480" s="36"/>
      <c r="J2480" s="38"/>
      <c r="K2480" s="95"/>
      <c r="L2480" s="96"/>
    </row>
    <row r="2481" spans="8:12" x14ac:dyDescent="0.25">
      <c r="H2481" s="36"/>
      <c r="I2481" s="36"/>
      <c r="J2481" s="38"/>
      <c r="K2481" s="95"/>
      <c r="L2481" s="96"/>
    </row>
    <row r="2482" spans="8:12" x14ac:dyDescent="0.25">
      <c r="H2482" s="36"/>
      <c r="I2482" s="36"/>
      <c r="J2482" s="38"/>
      <c r="K2482" s="95"/>
      <c r="L2482" s="96"/>
    </row>
    <row r="2483" spans="8:12" x14ac:dyDescent="0.25">
      <c r="H2483" s="36"/>
      <c r="I2483" s="36"/>
      <c r="J2483" s="38"/>
      <c r="K2483" s="95"/>
      <c r="L2483" s="96"/>
    </row>
    <row r="2484" spans="8:12" x14ac:dyDescent="0.25">
      <c r="H2484" s="36"/>
      <c r="I2484" s="36"/>
      <c r="J2484" s="38"/>
      <c r="K2484" s="95"/>
      <c r="L2484" s="96"/>
    </row>
    <row r="2485" spans="8:12" x14ac:dyDescent="0.25">
      <c r="H2485" s="36"/>
      <c r="I2485" s="36"/>
      <c r="J2485" s="38"/>
      <c r="K2485" s="95"/>
      <c r="L2485" s="96"/>
    </row>
    <row r="2486" spans="8:12" x14ac:dyDescent="0.25">
      <c r="H2486" s="36"/>
      <c r="I2486" s="36"/>
      <c r="J2486" s="38"/>
      <c r="K2486" s="95"/>
      <c r="L2486" s="96"/>
    </row>
    <row r="2487" spans="8:12" x14ac:dyDescent="0.25">
      <c r="H2487" s="36"/>
      <c r="I2487" s="36"/>
      <c r="J2487" s="38"/>
      <c r="K2487" s="95"/>
      <c r="L2487" s="96"/>
    </row>
    <row r="2488" spans="8:12" x14ac:dyDescent="0.25">
      <c r="H2488" s="36"/>
      <c r="I2488" s="36"/>
      <c r="J2488" s="38"/>
      <c r="K2488" s="95"/>
      <c r="L2488" s="96"/>
    </row>
    <row r="2489" spans="8:12" x14ac:dyDescent="0.25">
      <c r="H2489" s="36"/>
      <c r="I2489" s="36"/>
      <c r="J2489" s="38"/>
      <c r="K2489" s="95"/>
      <c r="L2489" s="96"/>
    </row>
    <row r="2490" spans="8:12" x14ac:dyDescent="0.25">
      <c r="H2490" s="36"/>
      <c r="I2490" s="36"/>
      <c r="J2490" s="38"/>
      <c r="K2490" s="95"/>
      <c r="L2490" s="96"/>
    </row>
    <row r="2491" spans="8:12" x14ac:dyDescent="0.25">
      <c r="H2491" s="36"/>
      <c r="I2491" s="36"/>
      <c r="J2491" s="38"/>
      <c r="K2491" s="95"/>
      <c r="L2491" s="96"/>
    </row>
    <row r="2492" spans="8:12" x14ac:dyDescent="0.25">
      <c r="H2492" s="36"/>
      <c r="I2492" s="36"/>
      <c r="J2492" s="38"/>
      <c r="K2492" s="95"/>
      <c r="L2492" s="96"/>
    </row>
    <row r="2493" spans="8:12" x14ac:dyDescent="0.25">
      <c r="H2493" s="36"/>
      <c r="I2493" s="36"/>
      <c r="J2493" s="38"/>
      <c r="K2493" s="95"/>
      <c r="L2493" s="96"/>
    </row>
    <row r="2494" spans="8:12" x14ac:dyDescent="0.25">
      <c r="H2494" s="36"/>
      <c r="I2494" s="36"/>
      <c r="J2494" s="38"/>
      <c r="K2494" s="95"/>
      <c r="L2494" s="96"/>
    </row>
    <row r="2495" spans="8:12" x14ac:dyDescent="0.25">
      <c r="H2495" s="36"/>
      <c r="I2495" s="36"/>
      <c r="J2495" s="38"/>
      <c r="K2495" s="95"/>
      <c r="L2495" s="96"/>
    </row>
    <row r="2496" spans="8:12" x14ac:dyDescent="0.25">
      <c r="H2496" s="36"/>
      <c r="I2496" s="36"/>
      <c r="J2496" s="38"/>
      <c r="K2496" s="95"/>
      <c r="L2496" s="96"/>
    </row>
    <row r="2497" spans="8:12" x14ac:dyDescent="0.25">
      <c r="H2497" s="36"/>
      <c r="I2497" s="36"/>
      <c r="J2497" s="38"/>
      <c r="K2497" s="95"/>
      <c r="L2497" s="96"/>
    </row>
    <row r="2498" spans="8:12" x14ac:dyDescent="0.25">
      <c r="H2498" s="36"/>
      <c r="I2498" s="36"/>
      <c r="J2498" s="38"/>
      <c r="K2498" s="95"/>
      <c r="L2498" s="96"/>
    </row>
    <row r="2499" spans="8:12" x14ac:dyDescent="0.25">
      <c r="H2499" s="36"/>
      <c r="I2499" s="36"/>
      <c r="J2499" s="38"/>
      <c r="K2499" s="95"/>
      <c r="L2499" s="96"/>
    </row>
    <row r="2500" spans="8:12" x14ac:dyDescent="0.25">
      <c r="H2500" s="36"/>
      <c r="I2500" s="36"/>
      <c r="J2500" s="38"/>
      <c r="K2500" s="95"/>
      <c r="L2500" s="96"/>
    </row>
    <row r="2501" spans="8:12" x14ac:dyDescent="0.25">
      <c r="H2501" s="36"/>
      <c r="I2501" s="36"/>
      <c r="J2501" s="38"/>
      <c r="K2501" s="95"/>
      <c r="L2501" s="96"/>
    </row>
    <row r="2502" spans="8:12" x14ac:dyDescent="0.25">
      <c r="H2502" s="36"/>
      <c r="I2502" s="36"/>
      <c r="J2502" s="38"/>
      <c r="K2502" s="95"/>
      <c r="L2502" s="96"/>
    </row>
    <row r="2503" spans="8:12" x14ac:dyDescent="0.25">
      <c r="H2503" s="36"/>
      <c r="I2503" s="36"/>
      <c r="J2503" s="38"/>
      <c r="K2503" s="95"/>
      <c r="L2503" s="96"/>
    </row>
    <row r="2504" spans="8:12" x14ac:dyDescent="0.25">
      <c r="H2504" s="36"/>
      <c r="I2504" s="36"/>
      <c r="J2504" s="38"/>
      <c r="K2504" s="95"/>
      <c r="L2504" s="96"/>
    </row>
    <row r="2505" spans="8:12" x14ac:dyDescent="0.25">
      <c r="H2505" s="36"/>
      <c r="I2505" s="36"/>
      <c r="J2505" s="38"/>
      <c r="K2505" s="95"/>
      <c r="L2505" s="96"/>
    </row>
    <row r="2506" spans="8:12" x14ac:dyDescent="0.25">
      <c r="H2506" s="36"/>
      <c r="I2506" s="36"/>
      <c r="J2506" s="38"/>
      <c r="K2506" s="95"/>
      <c r="L2506" s="96"/>
    </row>
    <row r="2507" spans="8:12" x14ac:dyDescent="0.25">
      <c r="H2507" s="36"/>
      <c r="I2507" s="36"/>
      <c r="J2507" s="38"/>
      <c r="K2507" s="95"/>
      <c r="L2507" s="96"/>
    </row>
    <row r="2508" spans="8:12" x14ac:dyDescent="0.25">
      <c r="H2508" s="36"/>
      <c r="I2508" s="36"/>
      <c r="J2508" s="38"/>
      <c r="K2508" s="95"/>
      <c r="L2508" s="96"/>
    </row>
    <row r="2509" spans="8:12" x14ac:dyDescent="0.25">
      <c r="H2509" s="36"/>
      <c r="I2509" s="36"/>
      <c r="J2509" s="38"/>
      <c r="K2509" s="95"/>
      <c r="L2509" s="96"/>
    </row>
    <row r="2510" spans="8:12" x14ac:dyDescent="0.25">
      <c r="H2510" s="36"/>
      <c r="I2510" s="36"/>
      <c r="J2510" s="38"/>
      <c r="K2510" s="95"/>
      <c r="L2510" s="96"/>
    </row>
    <row r="2511" spans="8:12" x14ac:dyDescent="0.25">
      <c r="H2511" s="36"/>
      <c r="I2511" s="36"/>
      <c r="J2511" s="38"/>
      <c r="K2511" s="95"/>
      <c r="L2511" s="96"/>
    </row>
    <row r="2512" spans="8:12" x14ac:dyDescent="0.25">
      <c r="H2512" s="36"/>
      <c r="I2512" s="36"/>
      <c r="J2512" s="38"/>
      <c r="K2512" s="95"/>
      <c r="L2512" s="96"/>
    </row>
    <row r="2513" spans="8:12" x14ac:dyDescent="0.25">
      <c r="H2513" s="36"/>
      <c r="I2513" s="36"/>
      <c r="J2513" s="38"/>
      <c r="K2513" s="95"/>
      <c r="L2513" s="96"/>
    </row>
    <row r="2514" spans="8:12" x14ac:dyDescent="0.25">
      <c r="H2514" s="36"/>
      <c r="I2514" s="36"/>
      <c r="J2514" s="38"/>
      <c r="K2514" s="95"/>
      <c r="L2514" s="96"/>
    </row>
    <row r="2515" spans="8:12" x14ac:dyDescent="0.25">
      <c r="H2515" s="36"/>
      <c r="I2515" s="36"/>
      <c r="J2515" s="38"/>
      <c r="K2515" s="95"/>
      <c r="L2515" s="96"/>
    </row>
    <row r="2516" spans="8:12" x14ac:dyDescent="0.25">
      <c r="H2516" s="36"/>
      <c r="I2516" s="36"/>
      <c r="J2516" s="38"/>
      <c r="K2516" s="95"/>
      <c r="L2516" s="96"/>
    </row>
    <row r="2517" spans="8:12" x14ac:dyDescent="0.25">
      <c r="H2517" s="36"/>
      <c r="I2517" s="36"/>
      <c r="J2517" s="38"/>
      <c r="K2517" s="95"/>
      <c r="L2517" s="96"/>
    </row>
    <row r="2518" spans="8:12" x14ac:dyDescent="0.25">
      <c r="H2518" s="36"/>
      <c r="I2518" s="36"/>
      <c r="J2518" s="38"/>
      <c r="K2518" s="95"/>
      <c r="L2518" s="96"/>
    </row>
    <row r="2519" spans="8:12" x14ac:dyDescent="0.25">
      <c r="H2519" s="36"/>
      <c r="I2519" s="36"/>
      <c r="J2519" s="38"/>
      <c r="K2519" s="95"/>
      <c r="L2519" s="96"/>
    </row>
    <row r="2520" spans="8:12" x14ac:dyDescent="0.25">
      <c r="H2520" s="36"/>
      <c r="I2520" s="36"/>
      <c r="J2520" s="38"/>
      <c r="K2520" s="95"/>
      <c r="L2520" s="96"/>
    </row>
    <row r="2521" spans="8:12" x14ac:dyDescent="0.25">
      <c r="H2521" s="36"/>
      <c r="I2521" s="36"/>
      <c r="J2521" s="38"/>
      <c r="K2521" s="95"/>
      <c r="L2521" s="96"/>
    </row>
    <row r="2522" spans="8:12" x14ac:dyDescent="0.25">
      <c r="H2522" s="36"/>
      <c r="I2522" s="36"/>
      <c r="J2522" s="38"/>
      <c r="K2522" s="95"/>
      <c r="L2522" s="96"/>
    </row>
    <row r="2523" spans="8:12" x14ac:dyDescent="0.25">
      <c r="H2523" s="36"/>
      <c r="I2523" s="36"/>
      <c r="J2523" s="38"/>
      <c r="K2523" s="95"/>
      <c r="L2523" s="96"/>
    </row>
    <row r="2524" spans="8:12" x14ac:dyDescent="0.25">
      <c r="H2524" s="36"/>
      <c r="I2524" s="36"/>
      <c r="J2524" s="38"/>
      <c r="K2524" s="95"/>
      <c r="L2524" s="96"/>
    </row>
    <row r="2525" spans="8:12" x14ac:dyDescent="0.25">
      <c r="H2525" s="36"/>
      <c r="I2525" s="36"/>
      <c r="J2525" s="38"/>
      <c r="K2525" s="95"/>
      <c r="L2525" s="96"/>
    </row>
    <row r="2526" spans="8:12" x14ac:dyDescent="0.25">
      <c r="H2526" s="36"/>
      <c r="I2526" s="36"/>
      <c r="J2526" s="38"/>
      <c r="K2526" s="95"/>
      <c r="L2526" s="96"/>
    </row>
    <row r="2527" spans="8:12" x14ac:dyDescent="0.25">
      <c r="H2527" s="36"/>
      <c r="I2527" s="36"/>
      <c r="J2527" s="38"/>
      <c r="K2527" s="95"/>
      <c r="L2527" s="96"/>
    </row>
    <row r="2528" spans="8:12" x14ac:dyDescent="0.25">
      <c r="H2528" s="36"/>
      <c r="I2528" s="36"/>
      <c r="J2528" s="38"/>
      <c r="K2528" s="95"/>
      <c r="L2528" s="96"/>
    </row>
    <row r="2529" spans="8:12" x14ac:dyDescent="0.25">
      <c r="H2529" s="36"/>
      <c r="I2529" s="36"/>
      <c r="J2529" s="38"/>
      <c r="K2529" s="95"/>
      <c r="L2529" s="96"/>
    </row>
    <row r="2530" spans="8:12" x14ac:dyDescent="0.25">
      <c r="H2530" s="36"/>
      <c r="I2530" s="36"/>
      <c r="J2530" s="38"/>
      <c r="K2530" s="95"/>
      <c r="L2530" s="96"/>
    </row>
    <row r="2531" spans="8:12" x14ac:dyDescent="0.25">
      <c r="H2531" s="36"/>
      <c r="I2531" s="36"/>
      <c r="J2531" s="38"/>
      <c r="K2531" s="95"/>
      <c r="L2531" s="96"/>
    </row>
    <row r="2532" spans="8:12" x14ac:dyDescent="0.25">
      <c r="H2532" s="36"/>
      <c r="I2532" s="36"/>
      <c r="J2532" s="38"/>
      <c r="K2532" s="95"/>
      <c r="L2532" s="96"/>
    </row>
    <row r="2533" spans="8:12" x14ac:dyDescent="0.25">
      <c r="H2533" s="36"/>
      <c r="I2533" s="36"/>
      <c r="J2533" s="38"/>
      <c r="K2533" s="95"/>
      <c r="L2533" s="96"/>
    </row>
    <row r="2534" spans="8:12" x14ac:dyDescent="0.25">
      <c r="H2534" s="36"/>
      <c r="I2534" s="36"/>
      <c r="J2534" s="38"/>
      <c r="K2534" s="95"/>
      <c r="L2534" s="96"/>
    </row>
    <row r="2535" spans="8:12" x14ac:dyDescent="0.25">
      <c r="H2535" s="36"/>
      <c r="I2535" s="36"/>
      <c r="J2535" s="38"/>
      <c r="K2535" s="95"/>
      <c r="L2535" s="96"/>
    </row>
    <row r="2536" spans="8:12" x14ac:dyDescent="0.25">
      <c r="H2536" s="36"/>
      <c r="I2536" s="36"/>
      <c r="J2536" s="38"/>
      <c r="K2536" s="95"/>
      <c r="L2536" s="96"/>
    </row>
    <row r="2537" spans="8:12" x14ac:dyDescent="0.25">
      <c r="H2537" s="36"/>
      <c r="I2537" s="36"/>
      <c r="J2537" s="38"/>
      <c r="K2537" s="95"/>
      <c r="L2537" s="96"/>
    </row>
    <row r="2538" spans="8:12" x14ac:dyDescent="0.25">
      <c r="H2538" s="36"/>
      <c r="I2538" s="36"/>
      <c r="J2538" s="38"/>
      <c r="K2538" s="95"/>
      <c r="L2538" s="96"/>
    </row>
    <row r="2539" spans="8:12" x14ac:dyDescent="0.25">
      <c r="H2539" s="36"/>
      <c r="I2539" s="36"/>
      <c r="J2539" s="38"/>
      <c r="K2539" s="95"/>
      <c r="L2539" s="96"/>
    </row>
    <row r="2540" spans="8:12" x14ac:dyDescent="0.25">
      <c r="H2540" s="36"/>
      <c r="I2540" s="36"/>
      <c r="J2540" s="38"/>
      <c r="K2540" s="95"/>
      <c r="L2540" s="96"/>
    </row>
    <row r="2541" spans="8:12" x14ac:dyDescent="0.25">
      <c r="H2541" s="36"/>
      <c r="I2541" s="36"/>
      <c r="J2541" s="38"/>
      <c r="K2541" s="95"/>
      <c r="L2541" s="96"/>
    </row>
    <row r="2542" spans="8:12" x14ac:dyDescent="0.25">
      <c r="H2542" s="36"/>
      <c r="I2542" s="36"/>
      <c r="J2542" s="38"/>
      <c r="K2542" s="95"/>
      <c r="L2542" s="96"/>
    </row>
    <row r="2543" spans="8:12" x14ac:dyDescent="0.25">
      <c r="H2543" s="36"/>
      <c r="I2543" s="36"/>
      <c r="J2543" s="38"/>
      <c r="K2543" s="95"/>
      <c r="L2543" s="96"/>
    </row>
    <row r="2544" spans="8:12" x14ac:dyDescent="0.25">
      <c r="H2544" s="36"/>
      <c r="I2544" s="36"/>
      <c r="J2544" s="38"/>
      <c r="K2544" s="95"/>
      <c r="L2544" s="96"/>
    </row>
    <row r="2545" spans="8:12" x14ac:dyDescent="0.25">
      <c r="H2545" s="36"/>
      <c r="I2545" s="36"/>
      <c r="J2545" s="38"/>
      <c r="K2545" s="95"/>
      <c r="L2545" s="96"/>
    </row>
    <row r="2546" spans="8:12" x14ac:dyDescent="0.25">
      <c r="H2546" s="36"/>
      <c r="I2546" s="36"/>
      <c r="J2546" s="38"/>
      <c r="K2546" s="95"/>
      <c r="L2546" s="96"/>
    </row>
    <row r="2547" spans="8:12" x14ac:dyDescent="0.25">
      <c r="H2547" s="36"/>
      <c r="I2547" s="36"/>
      <c r="J2547" s="38"/>
      <c r="K2547" s="95"/>
      <c r="L2547" s="96"/>
    </row>
    <row r="2548" spans="8:12" x14ac:dyDescent="0.25">
      <c r="H2548" s="36"/>
      <c r="I2548" s="36"/>
      <c r="J2548" s="38"/>
      <c r="K2548" s="95"/>
      <c r="L2548" s="96"/>
    </row>
    <row r="2549" spans="8:12" x14ac:dyDescent="0.25">
      <c r="H2549" s="36"/>
      <c r="I2549" s="36"/>
      <c r="J2549" s="38"/>
      <c r="K2549" s="95"/>
      <c r="L2549" s="96"/>
    </row>
    <row r="2550" spans="8:12" x14ac:dyDescent="0.25">
      <c r="H2550" s="36"/>
      <c r="I2550" s="36"/>
      <c r="J2550" s="38"/>
      <c r="K2550" s="95"/>
      <c r="L2550" s="96"/>
    </row>
    <row r="2551" spans="8:12" x14ac:dyDescent="0.25">
      <c r="H2551" s="36"/>
      <c r="I2551" s="36"/>
      <c r="J2551" s="38"/>
      <c r="K2551" s="95"/>
      <c r="L2551" s="96"/>
    </row>
    <row r="2552" spans="8:12" x14ac:dyDescent="0.25">
      <c r="H2552" s="36"/>
      <c r="I2552" s="36"/>
      <c r="J2552" s="38"/>
      <c r="K2552" s="95"/>
      <c r="L2552" s="96"/>
    </row>
    <row r="2553" spans="8:12" x14ac:dyDescent="0.25">
      <c r="H2553" s="36"/>
      <c r="I2553" s="36"/>
      <c r="J2553" s="38"/>
      <c r="K2553" s="95"/>
      <c r="L2553" s="96"/>
    </row>
    <row r="2554" spans="8:12" x14ac:dyDescent="0.25">
      <c r="H2554" s="36"/>
      <c r="I2554" s="36"/>
      <c r="J2554" s="38"/>
      <c r="K2554" s="95"/>
      <c r="L2554" s="96"/>
    </row>
    <row r="2555" spans="8:12" x14ac:dyDescent="0.25">
      <c r="H2555" s="36"/>
      <c r="I2555" s="36"/>
      <c r="J2555" s="38"/>
      <c r="K2555" s="95"/>
      <c r="L2555" s="96"/>
    </row>
    <row r="2556" spans="8:12" x14ac:dyDescent="0.25">
      <c r="H2556" s="36"/>
      <c r="I2556" s="36"/>
      <c r="J2556" s="38"/>
      <c r="K2556" s="95"/>
      <c r="L2556" s="96"/>
    </row>
    <row r="2557" spans="8:12" x14ac:dyDescent="0.25">
      <c r="H2557" s="36"/>
      <c r="I2557" s="36"/>
      <c r="J2557" s="38"/>
      <c r="K2557" s="95"/>
      <c r="L2557" s="96"/>
    </row>
    <row r="2558" spans="8:12" x14ac:dyDescent="0.25">
      <c r="H2558" s="36"/>
      <c r="I2558" s="36"/>
      <c r="J2558" s="38"/>
      <c r="K2558" s="95"/>
      <c r="L2558" s="96"/>
    </row>
    <row r="2559" spans="8:12" x14ac:dyDescent="0.25">
      <c r="H2559" s="36"/>
      <c r="I2559" s="36"/>
      <c r="J2559" s="38"/>
      <c r="K2559" s="95"/>
      <c r="L2559" s="96"/>
    </row>
    <row r="2560" spans="8:12" x14ac:dyDescent="0.25">
      <c r="H2560" s="36"/>
      <c r="I2560" s="36"/>
      <c r="J2560" s="38"/>
      <c r="K2560" s="95"/>
      <c r="L2560" s="96"/>
    </row>
    <row r="2561" spans="8:12" x14ac:dyDescent="0.25">
      <c r="H2561" s="36"/>
      <c r="I2561" s="36"/>
      <c r="J2561" s="38"/>
      <c r="K2561" s="95"/>
      <c r="L2561" s="96"/>
    </row>
    <row r="2562" spans="8:12" x14ac:dyDescent="0.25">
      <c r="H2562" s="36"/>
      <c r="I2562" s="36"/>
      <c r="J2562" s="38"/>
      <c r="K2562" s="95"/>
      <c r="L2562" s="96"/>
    </row>
    <row r="2563" spans="8:12" x14ac:dyDescent="0.25">
      <c r="H2563" s="36"/>
      <c r="I2563" s="36"/>
      <c r="J2563" s="38"/>
      <c r="K2563" s="95"/>
      <c r="L2563" s="96"/>
    </row>
    <row r="2564" spans="8:12" x14ac:dyDescent="0.25">
      <c r="H2564" s="36"/>
      <c r="I2564" s="36"/>
      <c r="J2564" s="38"/>
      <c r="K2564" s="95"/>
      <c r="L2564" s="96"/>
    </row>
    <row r="2565" spans="8:12" x14ac:dyDescent="0.25">
      <c r="H2565" s="36"/>
      <c r="I2565" s="36"/>
      <c r="J2565" s="38"/>
      <c r="K2565" s="95"/>
      <c r="L2565" s="96"/>
    </row>
    <row r="2566" spans="8:12" x14ac:dyDescent="0.25">
      <c r="H2566" s="36"/>
      <c r="I2566" s="36"/>
      <c r="J2566" s="38"/>
      <c r="K2566" s="95"/>
      <c r="L2566" s="96"/>
    </row>
    <row r="2567" spans="8:12" x14ac:dyDescent="0.25">
      <c r="H2567" s="36"/>
      <c r="I2567" s="36"/>
      <c r="J2567" s="38"/>
      <c r="K2567" s="95"/>
      <c r="L2567" s="96"/>
    </row>
    <row r="2568" spans="8:12" x14ac:dyDescent="0.25">
      <c r="H2568" s="36"/>
      <c r="I2568" s="36"/>
      <c r="J2568" s="38"/>
      <c r="K2568" s="95"/>
      <c r="L2568" s="96"/>
    </row>
    <row r="2569" spans="8:12" x14ac:dyDescent="0.25">
      <c r="H2569" s="36"/>
      <c r="I2569" s="36"/>
      <c r="J2569" s="38"/>
      <c r="K2569" s="95"/>
      <c r="L2569" s="96"/>
    </row>
    <row r="2570" spans="8:12" x14ac:dyDescent="0.25">
      <c r="H2570" s="36"/>
      <c r="I2570" s="36"/>
      <c r="J2570" s="38"/>
      <c r="K2570" s="95"/>
      <c r="L2570" s="96"/>
    </row>
    <row r="2571" spans="8:12" x14ac:dyDescent="0.25">
      <c r="H2571" s="36"/>
      <c r="I2571" s="36"/>
      <c r="J2571" s="38"/>
      <c r="K2571" s="95"/>
      <c r="L2571" s="96"/>
    </row>
    <row r="2572" spans="8:12" x14ac:dyDescent="0.25">
      <c r="H2572" s="36"/>
      <c r="I2572" s="36"/>
      <c r="J2572" s="38"/>
      <c r="K2572" s="95"/>
      <c r="L2572" s="96"/>
    </row>
    <row r="2573" spans="8:12" x14ac:dyDescent="0.25">
      <c r="H2573" s="36"/>
      <c r="I2573" s="36"/>
      <c r="J2573" s="38"/>
      <c r="K2573" s="95"/>
      <c r="L2573" s="96"/>
    </row>
    <row r="2574" spans="8:12" x14ac:dyDescent="0.25">
      <c r="H2574" s="36"/>
      <c r="I2574" s="36"/>
      <c r="J2574" s="38"/>
      <c r="K2574" s="95"/>
      <c r="L2574" s="96"/>
    </row>
    <row r="2575" spans="8:12" x14ac:dyDescent="0.25">
      <c r="H2575" s="36"/>
      <c r="I2575" s="36"/>
      <c r="J2575" s="38"/>
      <c r="K2575" s="95"/>
      <c r="L2575" s="96"/>
    </row>
    <row r="2576" spans="8:12" x14ac:dyDescent="0.25">
      <c r="H2576" s="36"/>
      <c r="I2576" s="36"/>
      <c r="J2576" s="38"/>
      <c r="K2576" s="95"/>
      <c r="L2576" s="96"/>
    </row>
    <row r="2577" spans="8:12" x14ac:dyDescent="0.25">
      <c r="H2577" s="36"/>
      <c r="I2577" s="36"/>
      <c r="J2577" s="38"/>
      <c r="K2577" s="95"/>
      <c r="L2577" s="96"/>
    </row>
    <row r="2578" spans="8:12" x14ac:dyDescent="0.25">
      <c r="H2578" s="36"/>
      <c r="I2578" s="36"/>
      <c r="J2578" s="38"/>
      <c r="K2578" s="95"/>
      <c r="L2578" s="96"/>
    </row>
    <row r="2579" spans="8:12" x14ac:dyDescent="0.25">
      <c r="H2579" s="36"/>
      <c r="I2579" s="36"/>
      <c r="J2579" s="38"/>
      <c r="K2579" s="95"/>
      <c r="L2579" s="96"/>
    </row>
    <row r="2580" spans="8:12" x14ac:dyDescent="0.25">
      <c r="H2580" s="36"/>
      <c r="I2580" s="36"/>
      <c r="J2580" s="38"/>
      <c r="K2580" s="95"/>
      <c r="L2580" s="96"/>
    </row>
    <row r="2581" spans="8:12" x14ac:dyDescent="0.25">
      <c r="H2581" s="36"/>
      <c r="I2581" s="36"/>
      <c r="J2581" s="38"/>
      <c r="K2581" s="95"/>
      <c r="L2581" s="96"/>
    </row>
    <row r="2582" spans="8:12" x14ac:dyDescent="0.25">
      <c r="H2582" s="36"/>
      <c r="I2582" s="36"/>
      <c r="J2582" s="38"/>
      <c r="K2582" s="95"/>
      <c r="L2582" s="96"/>
    </row>
    <row r="2583" spans="8:12" x14ac:dyDescent="0.25">
      <c r="H2583" s="36"/>
      <c r="I2583" s="36"/>
      <c r="J2583" s="38"/>
      <c r="K2583" s="95"/>
      <c r="L2583" s="96"/>
    </row>
    <row r="2584" spans="8:12" x14ac:dyDescent="0.25">
      <c r="H2584" s="36"/>
      <c r="I2584" s="36"/>
      <c r="J2584" s="38"/>
      <c r="K2584" s="95"/>
      <c r="L2584" s="96"/>
    </row>
    <row r="2585" spans="8:12" x14ac:dyDescent="0.25">
      <c r="H2585" s="36"/>
      <c r="I2585" s="36"/>
      <c r="J2585" s="38"/>
      <c r="K2585" s="95"/>
      <c r="L2585" s="96"/>
    </row>
    <row r="2586" spans="8:12" x14ac:dyDescent="0.25">
      <c r="H2586" s="36"/>
      <c r="I2586" s="36"/>
      <c r="J2586" s="38"/>
      <c r="K2586" s="95"/>
      <c r="L2586" s="96"/>
    </row>
    <row r="2587" spans="8:12" x14ac:dyDescent="0.25">
      <c r="H2587" s="36"/>
      <c r="I2587" s="36"/>
      <c r="J2587" s="38"/>
      <c r="K2587" s="95"/>
      <c r="L2587" s="96"/>
    </row>
    <row r="2588" spans="8:12" x14ac:dyDescent="0.25">
      <c r="H2588" s="36"/>
      <c r="I2588" s="36"/>
      <c r="J2588" s="38"/>
      <c r="K2588" s="95"/>
      <c r="L2588" s="96"/>
    </row>
    <row r="2589" spans="8:12" x14ac:dyDescent="0.25">
      <c r="H2589" s="36"/>
      <c r="I2589" s="36"/>
      <c r="J2589" s="38"/>
      <c r="K2589" s="95"/>
      <c r="L2589" s="96"/>
    </row>
    <row r="2590" spans="8:12" x14ac:dyDescent="0.25">
      <c r="H2590" s="36"/>
      <c r="I2590" s="36"/>
      <c r="J2590" s="38"/>
      <c r="K2590" s="95"/>
      <c r="L2590" s="96"/>
    </row>
    <row r="2591" spans="8:12" x14ac:dyDescent="0.25">
      <c r="H2591" s="36"/>
      <c r="I2591" s="36"/>
      <c r="J2591" s="38"/>
      <c r="K2591" s="95"/>
      <c r="L2591" s="96"/>
    </row>
    <row r="2592" spans="8:12" x14ac:dyDescent="0.25">
      <c r="H2592" s="36"/>
      <c r="I2592" s="36"/>
      <c r="J2592" s="38"/>
      <c r="K2592" s="95"/>
      <c r="L2592" s="96"/>
    </row>
    <row r="2593" spans="8:12" x14ac:dyDescent="0.25">
      <c r="H2593" s="36"/>
      <c r="I2593" s="36"/>
      <c r="J2593" s="38"/>
      <c r="K2593" s="95"/>
      <c r="L2593" s="96"/>
    </row>
    <row r="2594" spans="8:12" x14ac:dyDescent="0.25">
      <c r="H2594" s="36"/>
      <c r="I2594" s="36"/>
      <c r="J2594" s="38"/>
      <c r="K2594" s="95"/>
      <c r="L2594" s="96"/>
    </row>
    <row r="2595" spans="8:12" x14ac:dyDescent="0.25">
      <c r="H2595" s="36"/>
      <c r="I2595" s="36"/>
      <c r="J2595" s="38"/>
      <c r="K2595" s="95"/>
      <c r="L2595" s="96"/>
    </row>
    <row r="2596" spans="8:12" x14ac:dyDescent="0.25">
      <c r="H2596" s="36"/>
      <c r="I2596" s="36"/>
      <c r="J2596" s="38"/>
      <c r="K2596" s="95"/>
      <c r="L2596" s="96"/>
    </row>
    <row r="2597" spans="8:12" x14ac:dyDescent="0.25">
      <c r="H2597" s="36"/>
      <c r="I2597" s="36"/>
      <c r="J2597" s="38"/>
      <c r="K2597" s="95"/>
      <c r="L2597" s="96"/>
    </row>
    <row r="2598" spans="8:12" x14ac:dyDescent="0.25">
      <c r="H2598" s="36"/>
      <c r="I2598" s="36"/>
      <c r="J2598" s="38"/>
      <c r="K2598" s="95"/>
      <c r="L2598" s="96"/>
    </row>
    <row r="2599" spans="8:12" x14ac:dyDescent="0.25">
      <c r="H2599" s="36"/>
      <c r="I2599" s="36"/>
      <c r="J2599" s="38"/>
      <c r="K2599" s="95"/>
      <c r="L2599" s="96"/>
    </row>
    <row r="2600" spans="8:12" x14ac:dyDescent="0.25">
      <c r="H2600" s="36"/>
      <c r="I2600" s="36"/>
      <c r="J2600" s="38"/>
      <c r="K2600" s="95"/>
      <c r="L2600" s="96"/>
    </row>
    <row r="2601" spans="8:12" x14ac:dyDescent="0.25">
      <c r="H2601" s="36"/>
      <c r="I2601" s="36"/>
      <c r="J2601" s="38"/>
      <c r="K2601" s="95"/>
      <c r="L2601" s="96"/>
    </row>
    <row r="2602" spans="8:12" x14ac:dyDescent="0.25">
      <c r="H2602" s="36"/>
      <c r="I2602" s="36"/>
      <c r="J2602" s="38"/>
      <c r="K2602" s="95"/>
      <c r="L2602" s="96"/>
    </row>
    <row r="2603" spans="8:12" x14ac:dyDescent="0.25">
      <c r="H2603" s="36"/>
      <c r="I2603" s="36"/>
      <c r="J2603" s="38"/>
      <c r="K2603" s="95"/>
      <c r="L2603" s="96"/>
    </row>
    <row r="2604" spans="8:12" x14ac:dyDescent="0.25">
      <c r="H2604" s="36"/>
      <c r="I2604" s="36"/>
      <c r="J2604" s="38"/>
      <c r="K2604" s="95"/>
      <c r="L2604" s="96"/>
    </row>
    <row r="2605" spans="8:12" x14ac:dyDescent="0.25">
      <c r="H2605" s="36"/>
      <c r="I2605" s="36"/>
      <c r="J2605" s="38"/>
      <c r="K2605" s="95"/>
      <c r="L2605" s="96"/>
    </row>
    <row r="2606" spans="8:12" x14ac:dyDescent="0.25">
      <c r="H2606" s="36"/>
      <c r="I2606" s="36"/>
      <c r="J2606" s="38"/>
      <c r="K2606" s="95"/>
      <c r="L2606" s="96"/>
    </row>
    <row r="2607" spans="8:12" x14ac:dyDescent="0.25">
      <c r="H2607" s="36"/>
      <c r="I2607" s="36"/>
      <c r="J2607" s="38"/>
      <c r="K2607" s="95"/>
      <c r="L2607" s="96"/>
    </row>
    <row r="2608" spans="8:12" x14ac:dyDescent="0.25">
      <c r="H2608" s="36"/>
      <c r="I2608" s="36"/>
      <c r="J2608" s="38"/>
      <c r="K2608" s="95"/>
      <c r="L2608" s="96"/>
    </row>
    <row r="2609" spans="8:12" x14ac:dyDescent="0.25">
      <c r="H2609" s="36"/>
      <c r="I2609" s="36"/>
      <c r="J2609" s="38"/>
      <c r="K2609" s="95"/>
      <c r="L2609" s="96"/>
    </row>
    <row r="2610" spans="8:12" x14ac:dyDescent="0.25">
      <c r="H2610" s="36"/>
      <c r="I2610" s="36"/>
      <c r="J2610" s="38"/>
      <c r="K2610" s="95"/>
      <c r="L2610" s="96"/>
    </row>
    <row r="2611" spans="8:12" x14ac:dyDescent="0.25">
      <c r="H2611" s="36"/>
      <c r="I2611" s="36"/>
      <c r="J2611" s="38"/>
      <c r="K2611" s="95"/>
      <c r="L2611" s="96"/>
    </row>
    <row r="2612" spans="8:12" x14ac:dyDescent="0.25">
      <c r="H2612" s="36"/>
      <c r="I2612" s="36"/>
      <c r="J2612" s="38"/>
      <c r="K2612" s="95"/>
      <c r="L2612" s="96"/>
    </row>
    <row r="2613" spans="8:12" x14ac:dyDescent="0.25">
      <c r="H2613" s="36"/>
      <c r="I2613" s="36"/>
      <c r="J2613" s="38"/>
      <c r="K2613" s="95"/>
      <c r="L2613" s="96"/>
    </row>
    <row r="2614" spans="8:12" x14ac:dyDescent="0.25">
      <c r="H2614" s="36"/>
      <c r="I2614" s="36"/>
      <c r="J2614" s="38"/>
      <c r="K2614" s="95"/>
      <c r="L2614" s="96"/>
    </row>
    <row r="2615" spans="8:12" x14ac:dyDescent="0.25">
      <c r="H2615" s="36"/>
      <c r="I2615" s="36"/>
      <c r="J2615" s="38"/>
      <c r="K2615" s="95"/>
      <c r="L2615" s="96"/>
    </row>
    <row r="2616" spans="8:12" x14ac:dyDescent="0.25">
      <c r="H2616" s="36"/>
      <c r="I2616" s="36"/>
      <c r="J2616" s="38"/>
      <c r="K2616" s="95"/>
      <c r="L2616" s="96"/>
    </row>
    <row r="2617" spans="8:12" x14ac:dyDescent="0.25">
      <c r="H2617" s="36"/>
      <c r="I2617" s="36"/>
      <c r="J2617" s="38"/>
      <c r="K2617" s="95"/>
      <c r="L2617" s="96"/>
    </row>
    <row r="2618" spans="8:12" x14ac:dyDescent="0.25">
      <c r="H2618" s="36"/>
      <c r="I2618" s="36"/>
      <c r="J2618" s="38"/>
      <c r="K2618" s="95"/>
      <c r="L2618" s="96"/>
    </row>
    <row r="2619" spans="8:12" x14ac:dyDescent="0.25">
      <c r="H2619" s="36"/>
      <c r="I2619" s="36"/>
      <c r="J2619" s="38"/>
      <c r="K2619" s="95"/>
      <c r="L2619" s="96"/>
    </row>
    <row r="2620" spans="8:12" x14ac:dyDescent="0.25">
      <c r="H2620" s="36"/>
      <c r="I2620" s="36"/>
      <c r="J2620" s="38"/>
      <c r="K2620" s="95"/>
      <c r="L2620" s="96"/>
    </row>
    <row r="2621" spans="8:12" x14ac:dyDescent="0.25">
      <c r="H2621" s="36"/>
      <c r="I2621" s="36"/>
      <c r="J2621" s="38"/>
      <c r="K2621" s="95"/>
      <c r="L2621" s="96"/>
    </row>
    <row r="2622" spans="8:12" x14ac:dyDescent="0.25">
      <c r="H2622" s="36"/>
      <c r="I2622" s="36"/>
      <c r="J2622" s="38"/>
      <c r="K2622" s="95"/>
      <c r="L2622" s="96"/>
    </row>
    <row r="2623" spans="8:12" x14ac:dyDescent="0.25">
      <c r="H2623" s="36"/>
      <c r="I2623" s="36"/>
      <c r="J2623" s="38"/>
      <c r="K2623" s="95"/>
      <c r="L2623" s="96"/>
    </row>
    <row r="2624" spans="8:12" x14ac:dyDescent="0.25">
      <c r="H2624" s="36"/>
      <c r="I2624" s="36"/>
      <c r="J2624" s="38"/>
      <c r="K2624" s="95"/>
      <c r="L2624" s="96"/>
    </row>
    <row r="2625" spans="8:12" x14ac:dyDescent="0.25">
      <c r="H2625" s="36"/>
      <c r="I2625" s="36"/>
      <c r="J2625" s="38"/>
      <c r="K2625" s="95"/>
      <c r="L2625" s="96"/>
    </row>
    <row r="2626" spans="8:12" x14ac:dyDescent="0.25">
      <c r="H2626" s="36"/>
      <c r="I2626" s="36"/>
      <c r="J2626" s="38"/>
      <c r="K2626" s="95"/>
      <c r="L2626" s="96"/>
    </row>
    <row r="2627" spans="8:12" x14ac:dyDescent="0.25">
      <c r="H2627" s="36"/>
      <c r="I2627" s="36"/>
      <c r="J2627" s="38"/>
      <c r="K2627" s="95"/>
      <c r="L2627" s="96"/>
    </row>
    <row r="2628" spans="8:12" x14ac:dyDescent="0.25">
      <c r="H2628" s="36"/>
      <c r="I2628" s="36"/>
      <c r="J2628" s="38"/>
      <c r="K2628" s="95"/>
      <c r="L2628" s="96"/>
    </row>
    <row r="2629" spans="8:12" x14ac:dyDescent="0.25">
      <c r="H2629" s="36"/>
      <c r="I2629" s="36"/>
      <c r="J2629" s="38"/>
      <c r="K2629" s="95"/>
      <c r="L2629" s="96"/>
    </row>
    <row r="2630" spans="8:12" x14ac:dyDescent="0.25">
      <c r="H2630" s="36"/>
      <c r="I2630" s="36"/>
      <c r="J2630" s="38"/>
      <c r="K2630" s="95"/>
      <c r="L2630" s="96"/>
    </row>
    <row r="2631" spans="8:12" x14ac:dyDescent="0.25">
      <c r="H2631" s="36"/>
      <c r="I2631" s="36"/>
      <c r="J2631" s="38"/>
      <c r="K2631" s="95"/>
      <c r="L2631" s="96"/>
    </row>
    <row r="2632" spans="8:12" x14ac:dyDescent="0.25">
      <c r="H2632" s="36"/>
      <c r="I2632" s="36"/>
      <c r="J2632" s="38"/>
      <c r="K2632" s="95"/>
      <c r="L2632" s="96"/>
    </row>
    <row r="2633" spans="8:12" x14ac:dyDescent="0.25">
      <c r="H2633" s="36"/>
      <c r="I2633" s="36"/>
      <c r="J2633" s="38"/>
      <c r="K2633" s="95"/>
      <c r="L2633" s="96"/>
    </row>
    <row r="2634" spans="8:12" x14ac:dyDescent="0.25">
      <c r="H2634" s="36"/>
      <c r="I2634" s="36"/>
      <c r="J2634" s="38"/>
      <c r="K2634" s="95"/>
      <c r="L2634" s="96"/>
    </row>
    <row r="2635" spans="8:12" x14ac:dyDescent="0.25">
      <c r="H2635" s="36"/>
      <c r="I2635" s="36"/>
      <c r="J2635" s="38"/>
      <c r="K2635" s="95"/>
      <c r="L2635" s="96"/>
    </row>
    <row r="2636" spans="8:12" x14ac:dyDescent="0.25">
      <c r="H2636" s="36"/>
      <c r="I2636" s="36"/>
      <c r="J2636" s="38"/>
      <c r="K2636" s="95"/>
      <c r="L2636" s="96"/>
    </row>
    <row r="2637" spans="8:12" x14ac:dyDescent="0.25">
      <c r="H2637" s="36"/>
      <c r="I2637" s="36"/>
      <c r="J2637" s="38"/>
      <c r="K2637" s="95"/>
      <c r="L2637" s="96"/>
    </row>
    <row r="2638" spans="8:12" x14ac:dyDescent="0.25">
      <c r="H2638" s="36"/>
      <c r="I2638" s="36"/>
      <c r="J2638" s="38"/>
      <c r="K2638" s="95"/>
      <c r="L2638" s="96"/>
    </row>
    <row r="2639" spans="8:12" x14ac:dyDescent="0.25">
      <c r="H2639" s="36"/>
      <c r="I2639" s="36"/>
      <c r="J2639" s="38"/>
      <c r="K2639" s="95"/>
      <c r="L2639" s="96"/>
    </row>
    <row r="2640" spans="8:12" x14ac:dyDescent="0.25">
      <c r="H2640" s="36"/>
      <c r="I2640" s="36"/>
      <c r="J2640" s="38"/>
      <c r="K2640" s="95"/>
      <c r="L2640" s="96"/>
    </row>
    <row r="2641" spans="8:12" x14ac:dyDescent="0.25">
      <c r="H2641" s="36"/>
      <c r="I2641" s="36"/>
      <c r="J2641" s="38"/>
      <c r="K2641" s="95"/>
      <c r="L2641" s="96"/>
    </row>
    <row r="2642" spans="8:12" x14ac:dyDescent="0.25">
      <c r="H2642" s="36"/>
      <c r="I2642" s="36"/>
      <c r="J2642" s="38"/>
      <c r="K2642" s="95"/>
      <c r="L2642" s="96"/>
    </row>
    <row r="2643" spans="8:12" x14ac:dyDescent="0.25">
      <c r="H2643" s="36"/>
      <c r="I2643" s="36"/>
      <c r="J2643" s="38"/>
      <c r="K2643" s="95"/>
      <c r="L2643" s="96"/>
    </row>
    <row r="2644" spans="8:12" x14ac:dyDescent="0.25">
      <c r="H2644" s="36"/>
      <c r="I2644" s="36"/>
      <c r="J2644" s="38"/>
      <c r="K2644" s="95"/>
      <c r="L2644" s="96"/>
    </row>
    <row r="2645" spans="8:12" x14ac:dyDescent="0.25">
      <c r="H2645" s="36"/>
      <c r="I2645" s="36"/>
      <c r="J2645" s="38"/>
      <c r="K2645" s="95"/>
      <c r="L2645" s="96"/>
    </row>
    <row r="2646" spans="8:12" x14ac:dyDescent="0.25">
      <c r="H2646" s="36"/>
      <c r="I2646" s="36"/>
      <c r="J2646" s="38"/>
      <c r="K2646" s="95"/>
      <c r="L2646" s="96"/>
    </row>
    <row r="2647" spans="8:12" x14ac:dyDescent="0.25">
      <c r="H2647" s="36"/>
      <c r="I2647" s="36"/>
      <c r="J2647" s="38"/>
      <c r="K2647" s="95"/>
      <c r="L2647" s="96"/>
    </row>
    <row r="2648" spans="8:12" x14ac:dyDescent="0.25">
      <c r="H2648" s="36"/>
      <c r="I2648" s="36"/>
      <c r="J2648" s="38"/>
      <c r="K2648" s="95"/>
      <c r="L2648" s="96"/>
    </row>
    <row r="2649" spans="8:12" x14ac:dyDescent="0.25">
      <c r="H2649" s="36"/>
      <c r="I2649" s="36"/>
      <c r="J2649" s="38"/>
      <c r="K2649" s="95"/>
      <c r="L2649" s="96"/>
    </row>
    <row r="2650" spans="8:12" x14ac:dyDescent="0.25">
      <c r="H2650" s="36"/>
      <c r="I2650" s="36"/>
      <c r="J2650" s="38"/>
      <c r="K2650" s="95"/>
      <c r="L2650" s="96"/>
    </row>
    <row r="2651" spans="8:12" x14ac:dyDescent="0.25">
      <c r="H2651" s="36"/>
      <c r="I2651" s="36"/>
      <c r="J2651" s="38"/>
      <c r="K2651" s="95"/>
      <c r="L2651" s="96"/>
    </row>
    <row r="2652" spans="8:12" x14ac:dyDescent="0.25">
      <c r="H2652" s="36"/>
      <c r="I2652" s="36"/>
      <c r="J2652" s="38"/>
      <c r="K2652" s="95"/>
      <c r="L2652" s="96"/>
    </row>
    <row r="2653" spans="8:12" x14ac:dyDescent="0.25">
      <c r="H2653" s="36"/>
      <c r="I2653" s="36"/>
      <c r="J2653" s="38"/>
      <c r="K2653" s="95"/>
      <c r="L2653" s="96"/>
    </row>
    <row r="2654" spans="8:12" x14ac:dyDescent="0.25">
      <c r="H2654" s="36"/>
      <c r="I2654" s="36"/>
      <c r="J2654" s="38"/>
      <c r="K2654" s="95"/>
      <c r="L2654" s="96"/>
    </row>
    <row r="2655" spans="8:12" x14ac:dyDescent="0.25">
      <c r="H2655" s="36"/>
      <c r="I2655" s="36"/>
      <c r="J2655" s="38"/>
      <c r="K2655" s="95"/>
      <c r="L2655" s="96"/>
    </row>
    <row r="2656" spans="8:12" x14ac:dyDescent="0.25">
      <c r="H2656" s="36"/>
      <c r="I2656" s="36"/>
      <c r="J2656" s="38"/>
      <c r="K2656" s="95"/>
      <c r="L2656" s="96"/>
    </row>
    <row r="2657" spans="8:12" x14ac:dyDescent="0.25">
      <c r="H2657" s="36"/>
      <c r="I2657" s="36"/>
      <c r="J2657" s="38"/>
      <c r="K2657" s="95"/>
      <c r="L2657" s="96"/>
    </row>
    <row r="2658" spans="8:12" x14ac:dyDescent="0.25">
      <c r="H2658" s="36"/>
      <c r="I2658" s="36"/>
      <c r="J2658" s="38"/>
      <c r="K2658" s="95"/>
      <c r="L2658" s="96"/>
    </row>
    <row r="2659" spans="8:12" x14ac:dyDescent="0.25">
      <c r="H2659" s="36"/>
      <c r="I2659" s="36"/>
      <c r="J2659" s="38"/>
      <c r="K2659" s="95"/>
      <c r="L2659" s="96"/>
    </row>
    <row r="2660" spans="8:12" x14ac:dyDescent="0.25">
      <c r="H2660" s="36"/>
      <c r="I2660" s="36"/>
      <c r="J2660" s="38"/>
      <c r="K2660" s="95"/>
      <c r="L2660" s="96"/>
    </row>
    <row r="2661" spans="8:12" x14ac:dyDescent="0.25">
      <c r="H2661" s="36"/>
      <c r="I2661" s="36"/>
      <c r="J2661" s="38"/>
      <c r="K2661" s="95"/>
      <c r="L2661" s="96"/>
    </row>
    <row r="2662" spans="8:12" x14ac:dyDescent="0.25">
      <c r="H2662" s="36"/>
      <c r="I2662" s="36"/>
      <c r="J2662" s="38"/>
      <c r="K2662" s="95"/>
      <c r="L2662" s="96"/>
    </row>
    <row r="2663" spans="8:12" x14ac:dyDescent="0.25">
      <c r="H2663" s="36"/>
      <c r="I2663" s="36"/>
      <c r="J2663" s="38"/>
      <c r="K2663" s="95"/>
      <c r="L2663" s="96"/>
    </row>
    <row r="2664" spans="8:12" x14ac:dyDescent="0.25">
      <c r="H2664" s="36"/>
      <c r="I2664" s="36"/>
      <c r="J2664" s="38"/>
      <c r="K2664" s="95"/>
      <c r="L2664" s="96"/>
    </row>
    <row r="2665" spans="8:12" x14ac:dyDescent="0.25">
      <c r="H2665" s="36"/>
      <c r="I2665" s="36"/>
      <c r="J2665" s="38"/>
      <c r="K2665" s="95"/>
      <c r="L2665" s="96"/>
    </row>
    <row r="2666" spans="8:12" x14ac:dyDescent="0.25">
      <c r="H2666" s="36"/>
      <c r="I2666" s="36"/>
      <c r="J2666" s="38"/>
      <c r="K2666" s="95"/>
      <c r="L2666" s="96"/>
    </row>
    <row r="2667" spans="8:12" x14ac:dyDescent="0.25">
      <c r="H2667" s="36"/>
      <c r="I2667" s="36"/>
      <c r="J2667" s="38"/>
      <c r="K2667" s="95"/>
      <c r="L2667" s="96"/>
    </row>
    <row r="2668" spans="8:12" x14ac:dyDescent="0.25">
      <c r="H2668" s="36"/>
      <c r="I2668" s="36"/>
      <c r="J2668" s="38"/>
      <c r="K2668" s="95"/>
      <c r="L2668" s="96"/>
    </row>
    <row r="2669" spans="8:12" x14ac:dyDescent="0.25">
      <c r="H2669" s="36"/>
      <c r="I2669" s="36"/>
      <c r="J2669" s="38"/>
      <c r="K2669" s="95"/>
      <c r="L2669" s="96"/>
    </row>
    <row r="2670" spans="8:12" x14ac:dyDescent="0.25">
      <c r="H2670" s="36"/>
      <c r="I2670" s="36"/>
      <c r="J2670" s="38"/>
      <c r="K2670" s="95"/>
      <c r="L2670" s="96"/>
    </row>
    <row r="2671" spans="8:12" x14ac:dyDescent="0.25">
      <c r="H2671" s="36"/>
      <c r="I2671" s="36"/>
      <c r="J2671" s="38"/>
      <c r="K2671" s="95"/>
      <c r="L2671" s="96"/>
    </row>
    <row r="2672" spans="8:12" x14ac:dyDescent="0.25">
      <c r="H2672" s="36"/>
      <c r="I2672" s="36"/>
      <c r="J2672" s="38"/>
      <c r="K2672" s="95"/>
      <c r="L2672" s="96"/>
    </row>
    <row r="2673" spans="8:12" x14ac:dyDescent="0.25">
      <c r="H2673" s="36"/>
      <c r="I2673" s="36"/>
      <c r="J2673" s="38"/>
      <c r="K2673" s="95"/>
      <c r="L2673" s="96"/>
    </row>
    <row r="2674" spans="8:12" x14ac:dyDescent="0.25">
      <c r="H2674" s="36"/>
      <c r="I2674" s="36"/>
      <c r="J2674" s="38"/>
      <c r="K2674" s="95"/>
      <c r="L2674" s="96"/>
    </row>
    <row r="2675" spans="8:12" x14ac:dyDescent="0.25">
      <c r="H2675" s="36"/>
      <c r="I2675" s="36"/>
      <c r="J2675" s="38"/>
      <c r="K2675" s="95"/>
      <c r="L2675" s="96"/>
    </row>
    <row r="2676" spans="8:12" x14ac:dyDescent="0.25">
      <c r="H2676" s="36"/>
      <c r="I2676" s="36"/>
      <c r="J2676" s="38"/>
      <c r="K2676" s="95"/>
      <c r="L2676" s="96"/>
    </row>
    <row r="2677" spans="8:12" x14ac:dyDescent="0.25">
      <c r="H2677" s="36"/>
      <c r="I2677" s="36"/>
      <c r="J2677" s="38"/>
      <c r="K2677" s="95"/>
      <c r="L2677" s="96"/>
    </row>
    <row r="2678" spans="8:12" x14ac:dyDescent="0.25">
      <c r="H2678" s="36"/>
      <c r="I2678" s="36"/>
      <c r="J2678" s="38"/>
      <c r="K2678" s="95"/>
      <c r="L2678" s="96"/>
    </row>
    <row r="2679" spans="8:12" x14ac:dyDescent="0.25">
      <c r="H2679" s="36"/>
      <c r="I2679" s="36"/>
      <c r="J2679" s="38"/>
      <c r="K2679" s="95"/>
      <c r="L2679" s="96"/>
    </row>
    <row r="2680" spans="8:12" x14ac:dyDescent="0.25">
      <c r="H2680" s="36"/>
      <c r="I2680" s="36"/>
      <c r="J2680" s="38"/>
      <c r="K2680" s="95"/>
      <c r="L2680" s="96"/>
    </row>
    <row r="2681" spans="8:12" x14ac:dyDescent="0.25">
      <c r="H2681" s="36"/>
      <c r="I2681" s="36"/>
      <c r="J2681" s="38"/>
      <c r="K2681" s="95"/>
      <c r="L2681" s="96"/>
    </row>
    <row r="2682" spans="8:12" x14ac:dyDescent="0.25">
      <c r="H2682" s="36"/>
      <c r="I2682" s="36"/>
      <c r="J2682" s="38"/>
      <c r="K2682" s="95"/>
      <c r="L2682" s="96"/>
    </row>
    <row r="2683" spans="8:12" x14ac:dyDescent="0.25">
      <c r="H2683" s="36"/>
      <c r="I2683" s="36"/>
      <c r="J2683" s="38"/>
      <c r="K2683" s="95"/>
      <c r="L2683" s="96"/>
    </row>
    <row r="2684" spans="8:12" x14ac:dyDescent="0.25">
      <c r="H2684" s="36"/>
      <c r="I2684" s="36"/>
      <c r="J2684" s="38"/>
      <c r="K2684" s="95"/>
      <c r="L2684" s="96"/>
    </row>
    <row r="2685" spans="8:12" x14ac:dyDescent="0.25">
      <c r="H2685" s="36"/>
      <c r="I2685" s="36"/>
      <c r="J2685" s="38"/>
      <c r="K2685" s="95"/>
      <c r="L2685" s="96"/>
    </row>
    <row r="2686" spans="8:12" x14ac:dyDescent="0.25">
      <c r="H2686" s="36"/>
      <c r="I2686" s="36"/>
      <c r="J2686" s="38"/>
      <c r="K2686" s="95"/>
      <c r="L2686" s="96"/>
    </row>
    <row r="2687" spans="8:12" x14ac:dyDescent="0.25">
      <c r="H2687" s="36"/>
      <c r="I2687" s="36"/>
      <c r="J2687" s="38"/>
      <c r="K2687" s="95"/>
      <c r="L2687" s="96"/>
    </row>
    <row r="2688" spans="8:12" x14ac:dyDescent="0.25">
      <c r="H2688" s="36"/>
      <c r="I2688" s="36"/>
      <c r="J2688" s="38"/>
      <c r="K2688" s="95"/>
      <c r="L2688" s="96"/>
    </row>
    <row r="2689" spans="8:12" x14ac:dyDescent="0.25">
      <c r="H2689" s="36"/>
      <c r="I2689" s="36"/>
      <c r="J2689" s="38"/>
      <c r="K2689" s="95"/>
      <c r="L2689" s="96"/>
    </row>
    <row r="2690" spans="8:12" x14ac:dyDescent="0.25">
      <c r="H2690" s="36"/>
      <c r="I2690" s="36"/>
      <c r="J2690" s="38"/>
      <c r="K2690" s="95"/>
      <c r="L2690" s="96"/>
    </row>
    <row r="2691" spans="8:12" x14ac:dyDescent="0.25">
      <c r="H2691" s="36"/>
      <c r="I2691" s="36"/>
      <c r="J2691" s="38"/>
      <c r="K2691" s="95"/>
      <c r="L2691" s="96"/>
    </row>
    <row r="2692" spans="8:12" x14ac:dyDescent="0.25">
      <c r="H2692" s="36"/>
      <c r="I2692" s="36"/>
      <c r="J2692" s="38"/>
      <c r="K2692" s="95"/>
      <c r="L2692" s="96"/>
    </row>
    <row r="2693" spans="8:12" x14ac:dyDescent="0.25">
      <c r="H2693" s="36"/>
      <c r="I2693" s="36"/>
      <c r="J2693" s="38"/>
      <c r="K2693" s="95"/>
      <c r="L2693" s="96"/>
    </row>
    <row r="2694" spans="8:12" x14ac:dyDescent="0.25">
      <c r="H2694" s="36"/>
      <c r="I2694" s="36"/>
      <c r="J2694" s="38"/>
      <c r="K2694" s="95"/>
      <c r="L2694" s="96"/>
    </row>
    <row r="2695" spans="8:12" x14ac:dyDescent="0.25">
      <c r="H2695" s="36"/>
      <c r="I2695" s="36"/>
      <c r="J2695" s="38"/>
      <c r="K2695" s="95"/>
      <c r="L2695" s="96"/>
    </row>
    <row r="2696" spans="8:12" x14ac:dyDescent="0.25">
      <c r="H2696" s="36"/>
      <c r="I2696" s="36"/>
      <c r="J2696" s="38"/>
      <c r="K2696" s="95"/>
      <c r="L2696" s="96"/>
    </row>
    <row r="2697" spans="8:12" x14ac:dyDescent="0.25">
      <c r="H2697" s="36"/>
      <c r="I2697" s="36"/>
      <c r="J2697" s="38"/>
      <c r="K2697" s="95"/>
      <c r="L2697" s="96"/>
    </row>
    <row r="2698" spans="8:12" x14ac:dyDescent="0.25">
      <c r="H2698" s="36"/>
      <c r="I2698" s="36"/>
      <c r="J2698" s="38"/>
      <c r="K2698" s="95"/>
      <c r="L2698" s="96"/>
    </row>
    <row r="2699" spans="8:12" x14ac:dyDescent="0.25">
      <c r="H2699" s="36"/>
      <c r="I2699" s="36"/>
      <c r="J2699" s="38"/>
      <c r="K2699" s="95"/>
      <c r="L2699" s="96"/>
    </row>
    <row r="2700" spans="8:12" x14ac:dyDescent="0.25">
      <c r="H2700" s="36"/>
      <c r="I2700" s="36"/>
      <c r="J2700" s="38"/>
      <c r="K2700" s="95"/>
      <c r="L2700" s="96"/>
    </row>
    <row r="2701" spans="8:12" x14ac:dyDescent="0.25">
      <c r="H2701" s="36"/>
      <c r="I2701" s="36"/>
      <c r="J2701" s="38"/>
      <c r="K2701" s="95"/>
      <c r="L2701" s="96"/>
    </row>
    <row r="2702" spans="8:12" x14ac:dyDescent="0.25">
      <c r="H2702" s="36"/>
      <c r="I2702" s="36"/>
      <c r="J2702" s="38"/>
      <c r="K2702" s="95"/>
      <c r="L2702" s="96"/>
    </row>
    <row r="2703" spans="8:12" x14ac:dyDescent="0.25">
      <c r="H2703" s="36"/>
      <c r="I2703" s="36"/>
      <c r="J2703" s="38"/>
      <c r="K2703" s="95"/>
      <c r="L2703" s="96"/>
    </row>
    <row r="2704" spans="8:12" x14ac:dyDescent="0.25">
      <c r="H2704" s="36"/>
      <c r="I2704" s="36"/>
      <c r="J2704" s="38"/>
      <c r="K2704" s="95"/>
      <c r="L2704" s="96"/>
    </row>
    <row r="2705" spans="8:12" x14ac:dyDescent="0.25">
      <c r="H2705" s="36"/>
      <c r="I2705" s="36"/>
      <c r="J2705" s="38"/>
      <c r="K2705" s="95"/>
      <c r="L2705" s="96"/>
    </row>
    <row r="2706" spans="8:12" x14ac:dyDescent="0.25">
      <c r="H2706" s="36"/>
      <c r="I2706" s="36"/>
      <c r="J2706" s="38"/>
      <c r="K2706" s="95"/>
      <c r="L2706" s="96"/>
    </row>
    <row r="2707" spans="8:12" x14ac:dyDescent="0.25">
      <c r="H2707" s="36"/>
      <c r="I2707" s="36"/>
      <c r="J2707" s="38"/>
      <c r="K2707" s="95"/>
      <c r="L2707" s="96"/>
    </row>
    <row r="2708" spans="8:12" x14ac:dyDescent="0.25">
      <c r="H2708" s="36"/>
      <c r="I2708" s="36"/>
      <c r="J2708" s="38"/>
      <c r="K2708" s="95"/>
      <c r="L2708" s="96"/>
    </row>
    <row r="2709" spans="8:12" x14ac:dyDescent="0.25">
      <c r="H2709" s="36"/>
      <c r="I2709" s="36"/>
      <c r="J2709" s="38"/>
      <c r="K2709" s="95"/>
      <c r="L2709" s="96"/>
    </row>
    <row r="2710" spans="8:12" x14ac:dyDescent="0.25">
      <c r="H2710" s="36"/>
      <c r="I2710" s="36"/>
      <c r="J2710" s="38"/>
      <c r="K2710" s="95"/>
      <c r="L2710" s="96"/>
    </row>
    <row r="2711" spans="8:12" x14ac:dyDescent="0.25">
      <c r="H2711" s="36"/>
      <c r="I2711" s="36"/>
      <c r="J2711" s="38"/>
      <c r="K2711" s="95"/>
      <c r="L2711" s="96"/>
    </row>
    <row r="2712" spans="8:12" x14ac:dyDescent="0.25">
      <c r="H2712" s="36"/>
      <c r="I2712" s="36"/>
      <c r="J2712" s="38"/>
      <c r="K2712" s="95"/>
      <c r="L2712" s="96"/>
    </row>
    <row r="2713" spans="8:12" x14ac:dyDescent="0.25">
      <c r="H2713" s="36"/>
      <c r="I2713" s="36"/>
      <c r="J2713" s="38"/>
      <c r="K2713" s="95"/>
      <c r="L2713" s="96"/>
    </row>
    <row r="2714" spans="8:12" x14ac:dyDescent="0.25">
      <c r="H2714" s="36"/>
      <c r="I2714" s="36"/>
      <c r="J2714" s="38"/>
      <c r="K2714" s="95"/>
      <c r="L2714" s="96"/>
    </row>
    <row r="2715" spans="8:12" x14ac:dyDescent="0.25">
      <c r="H2715" s="36"/>
      <c r="I2715" s="36"/>
      <c r="J2715" s="38"/>
      <c r="K2715" s="95"/>
      <c r="L2715" s="96"/>
    </row>
    <row r="2716" spans="8:12" x14ac:dyDescent="0.25">
      <c r="H2716" s="36"/>
      <c r="I2716" s="36"/>
      <c r="J2716" s="38"/>
      <c r="K2716" s="95"/>
      <c r="L2716" s="96"/>
    </row>
    <row r="2717" spans="8:12" x14ac:dyDescent="0.25">
      <c r="H2717" s="36"/>
      <c r="I2717" s="36"/>
      <c r="J2717" s="38"/>
      <c r="K2717" s="95"/>
      <c r="L2717" s="96"/>
    </row>
    <row r="2718" spans="8:12" x14ac:dyDescent="0.25">
      <c r="H2718" s="36"/>
      <c r="I2718" s="36"/>
      <c r="J2718" s="38"/>
      <c r="K2718" s="95"/>
      <c r="L2718" s="96"/>
    </row>
    <row r="2719" spans="8:12" x14ac:dyDescent="0.25">
      <c r="H2719" s="36"/>
      <c r="I2719" s="36"/>
      <c r="J2719" s="38"/>
      <c r="K2719" s="95"/>
      <c r="L2719" s="96"/>
    </row>
    <row r="2720" spans="8:12" x14ac:dyDescent="0.25">
      <c r="H2720" s="36"/>
      <c r="I2720" s="36"/>
      <c r="J2720" s="38"/>
      <c r="K2720" s="95"/>
      <c r="L2720" s="96"/>
    </row>
    <row r="2721" spans="8:12" x14ac:dyDescent="0.25">
      <c r="H2721" s="36"/>
      <c r="I2721" s="36"/>
      <c r="J2721" s="38"/>
      <c r="K2721" s="95"/>
      <c r="L2721" s="96"/>
    </row>
    <row r="2722" spans="8:12" x14ac:dyDescent="0.25">
      <c r="H2722" s="36"/>
      <c r="I2722" s="36"/>
      <c r="J2722" s="38"/>
      <c r="K2722" s="95"/>
      <c r="L2722" s="96"/>
    </row>
    <row r="2723" spans="8:12" x14ac:dyDescent="0.25">
      <c r="H2723" s="36"/>
      <c r="I2723" s="36"/>
      <c r="J2723" s="38"/>
      <c r="K2723" s="95"/>
      <c r="L2723" s="96"/>
    </row>
    <row r="2724" spans="8:12" x14ac:dyDescent="0.25">
      <c r="H2724" s="36"/>
      <c r="I2724" s="36"/>
      <c r="J2724" s="38"/>
      <c r="K2724" s="95"/>
      <c r="L2724" s="96"/>
    </row>
    <row r="2725" spans="8:12" x14ac:dyDescent="0.25">
      <c r="H2725" s="36"/>
      <c r="I2725" s="36"/>
      <c r="J2725" s="38"/>
      <c r="K2725" s="95"/>
      <c r="L2725" s="96"/>
    </row>
    <row r="2726" spans="8:12" x14ac:dyDescent="0.25">
      <c r="H2726" s="36"/>
      <c r="I2726" s="36"/>
      <c r="J2726" s="38"/>
      <c r="K2726" s="95"/>
      <c r="L2726" s="96"/>
    </row>
    <row r="2727" spans="8:12" x14ac:dyDescent="0.25">
      <c r="H2727" s="36"/>
      <c r="I2727" s="36"/>
      <c r="J2727" s="38"/>
      <c r="K2727" s="95"/>
      <c r="L2727" s="96"/>
    </row>
    <row r="2728" spans="8:12" x14ac:dyDescent="0.25">
      <c r="H2728" s="36"/>
      <c r="I2728" s="36"/>
      <c r="J2728" s="38"/>
      <c r="K2728" s="95"/>
      <c r="L2728" s="96"/>
    </row>
    <row r="2729" spans="8:12" x14ac:dyDescent="0.25">
      <c r="H2729" s="36"/>
      <c r="I2729" s="36"/>
      <c r="J2729" s="38"/>
      <c r="K2729" s="95"/>
      <c r="L2729" s="96"/>
    </row>
    <row r="2730" spans="8:12" x14ac:dyDescent="0.25">
      <c r="H2730" s="36"/>
      <c r="I2730" s="36"/>
      <c r="J2730" s="38"/>
      <c r="K2730" s="95"/>
      <c r="L2730" s="96"/>
    </row>
    <row r="2731" spans="8:12" x14ac:dyDescent="0.25">
      <c r="H2731" s="36"/>
      <c r="I2731" s="36"/>
      <c r="J2731" s="38"/>
      <c r="K2731" s="95"/>
      <c r="L2731" s="96"/>
    </row>
    <row r="2732" spans="8:12" x14ac:dyDescent="0.25">
      <c r="H2732" s="36"/>
      <c r="I2732" s="36"/>
      <c r="J2732" s="38"/>
      <c r="K2732" s="95"/>
      <c r="L2732" s="96"/>
    </row>
    <row r="2733" spans="8:12" x14ac:dyDescent="0.25">
      <c r="H2733" s="36"/>
      <c r="I2733" s="36"/>
      <c r="J2733" s="38"/>
      <c r="K2733" s="95"/>
      <c r="L2733" s="96"/>
    </row>
    <row r="2734" spans="8:12" x14ac:dyDescent="0.25">
      <c r="H2734" s="36"/>
      <c r="I2734" s="36"/>
      <c r="J2734" s="38"/>
      <c r="K2734" s="95"/>
      <c r="L2734" s="96"/>
    </row>
    <row r="2735" spans="8:12" x14ac:dyDescent="0.25">
      <c r="H2735" s="36"/>
      <c r="I2735" s="36"/>
      <c r="J2735" s="38"/>
      <c r="K2735" s="95"/>
      <c r="L2735" s="96"/>
    </row>
    <row r="2736" spans="8:12" x14ac:dyDescent="0.25">
      <c r="H2736" s="36"/>
      <c r="I2736" s="36"/>
      <c r="J2736" s="38"/>
      <c r="K2736" s="95"/>
      <c r="L2736" s="96"/>
    </row>
    <row r="2737" spans="8:12" x14ac:dyDescent="0.25">
      <c r="H2737" s="36"/>
      <c r="I2737" s="36"/>
      <c r="J2737" s="38"/>
      <c r="K2737" s="95"/>
      <c r="L2737" s="96"/>
    </row>
    <row r="2738" spans="8:12" x14ac:dyDescent="0.25">
      <c r="H2738" s="36"/>
      <c r="I2738" s="36"/>
      <c r="J2738" s="38"/>
      <c r="K2738" s="95"/>
      <c r="L2738" s="96"/>
    </row>
    <row r="2739" spans="8:12" x14ac:dyDescent="0.25">
      <c r="H2739" s="36"/>
      <c r="I2739" s="36"/>
      <c r="J2739" s="38"/>
      <c r="K2739" s="95"/>
      <c r="L2739" s="96"/>
    </row>
    <row r="2740" spans="8:12" x14ac:dyDescent="0.25">
      <c r="H2740" s="36"/>
      <c r="I2740" s="36"/>
      <c r="J2740" s="38"/>
      <c r="K2740" s="95"/>
      <c r="L2740" s="96"/>
    </row>
    <row r="2741" spans="8:12" x14ac:dyDescent="0.25">
      <c r="H2741" s="36"/>
      <c r="I2741" s="36"/>
      <c r="J2741" s="38"/>
      <c r="K2741" s="95"/>
      <c r="L2741" s="96"/>
    </row>
    <row r="2742" spans="8:12" x14ac:dyDescent="0.25">
      <c r="H2742" s="36"/>
      <c r="I2742" s="36"/>
      <c r="J2742" s="38"/>
      <c r="K2742" s="95"/>
      <c r="L2742" s="96"/>
    </row>
    <row r="2743" spans="8:12" x14ac:dyDescent="0.25">
      <c r="H2743" s="36"/>
      <c r="I2743" s="36"/>
      <c r="J2743" s="38"/>
      <c r="K2743" s="95"/>
      <c r="L2743" s="96"/>
    </row>
    <row r="2744" spans="8:12" x14ac:dyDescent="0.25">
      <c r="H2744" s="36"/>
      <c r="I2744" s="36"/>
      <c r="J2744" s="38"/>
      <c r="K2744" s="95"/>
      <c r="L2744" s="96"/>
    </row>
    <row r="2745" spans="8:12" x14ac:dyDescent="0.25">
      <c r="H2745" s="36"/>
      <c r="I2745" s="36"/>
      <c r="J2745" s="38"/>
      <c r="K2745" s="95"/>
      <c r="L2745" s="96"/>
    </row>
    <row r="2746" spans="8:12" x14ac:dyDescent="0.25">
      <c r="H2746" s="36"/>
      <c r="I2746" s="36"/>
      <c r="J2746" s="38"/>
      <c r="K2746" s="95"/>
      <c r="L2746" s="96"/>
    </row>
    <row r="2747" spans="8:12" x14ac:dyDescent="0.25">
      <c r="H2747" s="36"/>
      <c r="I2747" s="36"/>
      <c r="J2747" s="38"/>
      <c r="K2747" s="95"/>
      <c r="L2747" s="96"/>
    </row>
    <row r="2748" spans="8:12" x14ac:dyDescent="0.25">
      <c r="H2748" s="36"/>
      <c r="I2748" s="36"/>
      <c r="J2748" s="38"/>
      <c r="K2748" s="95"/>
      <c r="L2748" s="96"/>
    </row>
    <row r="2749" spans="8:12" x14ac:dyDescent="0.25">
      <c r="H2749" s="36"/>
      <c r="I2749" s="36"/>
      <c r="J2749" s="38"/>
      <c r="K2749" s="95"/>
      <c r="L2749" s="96"/>
    </row>
    <row r="2750" spans="8:12" x14ac:dyDescent="0.25">
      <c r="H2750" s="36"/>
      <c r="I2750" s="36"/>
      <c r="J2750" s="38"/>
      <c r="K2750" s="95"/>
      <c r="L2750" s="96"/>
    </row>
    <row r="2751" spans="8:12" x14ac:dyDescent="0.25">
      <c r="H2751" s="36"/>
      <c r="I2751" s="36"/>
      <c r="J2751" s="38"/>
      <c r="K2751" s="95"/>
      <c r="L2751" s="96"/>
    </row>
    <row r="2752" spans="8:12" x14ac:dyDescent="0.25">
      <c r="H2752" s="36"/>
      <c r="I2752" s="36"/>
      <c r="J2752" s="38"/>
      <c r="K2752" s="95"/>
      <c r="L2752" s="96"/>
    </row>
    <row r="2753" spans="8:12" x14ac:dyDescent="0.25">
      <c r="H2753" s="36"/>
      <c r="I2753" s="36"/>
      <c r="J2753" s="38"/>
      <c r="K2753" s="95"/>
      <c r="L2753" s="96"/>
    </row>
    <row r="2754" spans="8:12" x14ac:dyDescent="0.25">
      <c r="H2754" s="36"/>
      <c r="I2754" s="36"/>
      <c r="J2754" s="38"/>
      <c r="K2754" s="95"/>
      <c r="L2754" s="96"/>
    </row>
    <row r="2755" spans="8:12" x14ac:dyDescent="0.25">
      <c r="H2755" s="36"/>
      <c r="I2755" s="36"/>
      <c r="J2755" s="38"/>
      <c r="K2755" s="95"/>
      <c r="L2755" s="96"/>
    </row>
    <row r="2756" spans="8:12" x14ac:dyDescent="0.25">
      <c r="H2756" s="36"/>
      <c r="I2756" s="36"/>
      <c r="J2756" s="38"/>
      <c r="K2756" s="95"/>
      <c r="L2756" s="96"/>
    </row>
    <row r="2757" spans="8:12" x14ac:dyDescent="0.25">
      <c r="H2757" s="36"/>
      <c r="I2757" s="36"/>
      <c r="J2757" s="38"/>
      <c r="K2757" s="95"/>
      <c r="L2757" s="96"/>
    </row>
    <row r="2758" spans="8:12" x14ac:dyDescent="0.25">
      <c r="H2758" s="36"/>
      <c r="I2758" s="36"/>
      <c r="J2758" s="38"/>
      <c r="K2758" s="95"/>
      <c r="L2758" s="96"/>
    </row>
    <row r="2759" spans="8:12" x14ac:dyDescent="0.25">
      <c r="H2759" s="36"/>
      <c r="I2759" s="36"/>
      <c r="J2759" s="38"/>
      <c r="K2759" s="95"/>
      <c r="L2759" s="96"/>
    </row>
    <row r="2760" spans="8:12" x14ac:dyDescent="0.25">
      <c r="H2760" s="36"/>
      <c r="I2760" s="36"/>
      <c r="J2760" s="38"/>
      <c r="K2760" s="95"/>
      <c r="L2760" s="96"/>
    </row>
    <row r="2761" spans="8:12" x14ac:dyDescent="0.25">
      <c r="H2761" s="36"/>
      <c r="I2761" s="36"/>
      <c r="J2761" s="38"/>
      <c r="K2761" s="95"/>
      <c r="L2761" s="96"/>
    </row>
    <row r="2762" spans="8:12" x14ac:dyDescent="0.25">
      <c r="H2762" s="36"/>
      <c r="I2762" s="36"/>
      <c r="J2762" s="38"/>
      <c r="K2762" s="95"/>
      <c r="L2762" s="96"/>
    </row>
    <row r="2763" spans="8:12" x14ac:dyDescent="0.25">
      <c r="H2763" s="36"/>
      <c r="I2763" s="36"/>
      <c r="J2763" s="38"/>
      <c r="K2763" s="95"/>
      <c r="L2763" s="96"/>
    </row>
    <row r="2764" spans="8:12" x14ac:dyDescent="0.25">
      <c r="H2764" s="36"/>
      <c r="I2764" s="36"/>
      <c r="J2764" s="38"/>
      <c r="K2764" s="95"/>
      <c r="L2764" s="96"/>
    </row>
    <row r="2765" spans="8:12" x14ac:dyDescent="0.25">
      <c r="H2765" s="36"/>
      <c r="I2765" s="36"/>
      <c r="J2765" s="38"/>
      <c r="K2765" s="95"/>
      <c r="L2765" s="96"/>
    </row>
    <row r="2766" spans="8:12" x14ac:dyDescent="0.25">
      <c r="H2766" s="36"/>
      <c r="I2766" s="36"/>
      <c r="J2766" s="38"/>
      <c r="K2766" s="95"/>
      <c r="L2766" s="96"/>
    </row>
    <row r="2767" spans="8:12" x14ac:dyDescent="0.25">
      <c r="H2767" s="36"/>
      <c r="I2767" s="36"/>
      <c r="J2767" s="38"/>
      <c r="K2767" s="95"/>
      <c r="L2767" s="96"/>
    </row>
    <row r="2768" spans="8:12" x14ac:dyDescent="0.25">
      <c r="H2768" s="36"/>
      <c r="I2768" s="36"/>
      <c r="J2768" s="38"/>
      <c r="K2768" s="95"/>
      <c r="L2768" s="96"/>
    </row>
    <row r="2769" spans="8:12" x14ac:dyDescent="0.25">
      <c r="H2769" s="36"/>
      <c r="I2769" s="36"/>
      <c r="J2769" s="38"/>
      <c r="K2769" s="95"/>
      <c r="L2769" s="96"/>
    </row>
    <row r="2770" spans="8:12" x14ac:dyDescent="0.25">
      <c r="H2770" s="36"/>
      <c r="I2770" s="36"/>
      <c r="J2770" s="38"/>
      <c r="K2770" s="95"/>
      <c r="L2770" s="96"/>
    </row>
    <row r="2771" spans="8:12" x14ac:dyDescent="0.25">
      <c r="H2771" s="36"/>
      <c r="I2771" s="36"/>
      <c r="J2771" s="38"/>
      <c r="K2771" s="95"/>
      <c r="L2771" s="96"/>
    </row>
    <row r="2772" spans="8:12" x14ac:dyDescent="0.25">
      <c r="H2772" s="36"/>
      <c r="I2772" s="36"/>
      <c r="J2772" s="38"/>
      <c r="K2772" s="95"/>
      <c r="L2772" s="96"/>
    </row>
    <row r="2773" spans="8:12" x14ac:dyDescent="0.25">
      <c r="H2773" s="36"/>
      <c r="I2773" s="36"/>
      <c r="J2773" s="38"/>
      <c r="K2773" s="95"/>
      <c r="L2773" s="96"/>
    </row>
    <row r="2774" spans="8:12" x14ac:dyDescent="0.25">
      <c r="H2774" s="36"/>
      <c r="I2774" s="36"/>
      <c r="J2774" s="38"/>
      <c r="K2774" s="95"/>
      <c r="L2774" s="96"/>
    </row>
    <row r="2775" spans="8:12" x14ac:dyDescent="0.25">
      <c r="H2775" s="36"/>
      <c r="I2775" s="36"/>
      <c r="J2775" s="38"/>
      <c r="K2775" s="95"/>
      <c r="L2775" s="96"/>
    </row>
    <row r="2776" spans="8:12" x14ac:dyDescent="0.25">
      <c r="H2776" s="36"/>
      <c r="I2776" s="36"/>
      <c r="J2776" s="38"/>
      <c r="K2776" s="95"/>
      <c r="L2776" s="96"/>
    </row>
    <row r="2777" spans="8:12" x14ac:dyDescent="0.25">
      <c r="H2777" s="36"/>
      <c r="I2777" s="36"/>
      <c r="J2777" s="38"/>
      <c r="K2777" s="95"/>
      <c r="L2777" s="96"/>
    </row>
    <row r="2778" spans="8:12" x14ac:dyDescent="0.25">
      <c r="H2778" s="36"/>
      <c r="I2778" s="36"/>
      <c r="J2778" s="38"/>
      <c r="K2778" s="95"/>
      <c r="L2778" s="96"/>
    </row>
    <row r="2779" spans="8:12" x14ac:dyDescent="0.25">
      <c r="H2779" s="36"/>
      <c r="I2779" s="36"/>
      <c r="J2779" s="38"/>
      <c r="K2779" s="95"/>
      <c r="L2779" s="96"/>
    </row>
    <row r="2780" spans="8:12" x14ac:dyDescent="0.25">
      <c r="H2780" s="36"/>
      <c r="I2780" s="36"/>
      <c r="J2780" s="38"/>
      <c r="K2780" s="95"/>
      <c r="L2780" s="96"/>
    </row>
    <row r="2781" spans="8:12" x14ac:dyDescent="0.25">
      <c r="H2781" s="36"/>
      <c r="I2781" s="36"/>
      <c r="J2781" s="38"/>
      <c r="K2781" s="95"/>
      <c r="L2781" s="96"/>
    </row>
    <row r="2782" spans="8:12" x14ac:dyDescent="0.25">
      <c r="H2782" s="36"/>
      <c r="I2782" s="36"/>
      <c r="J2782" s="38"/>
      <c r="K2782" s="95"/>
      <c r="L2782" s="96"/>
    </row>
    <row r="2783" spans="8:12" x14ac:dyDescent="0.25">
      <c r="H2783" s="36"/>
      <c r="I2783" s="36"/>
      <c r="J2783" s="38"/>
      <c r="K2783" s="95"/>
      <c r="L2783" s="96"/>
    </row>
    <row r="2784" spans="8:12" x14ac:dyDescent="0.25">
      <c r="H2784" s="36"/>
      <c r="I2784" s="36"/>
      <c r="J2784" s="38"/>
      <c r="K2784" s="95"/>
      <c r="L2784" s="96"/>
    </row>
    <row r="2785" spans="8:12" x14ac:dyDescent="0.25">
      <c r="H2785" s="36"/>
      <c r="I2785" s="36"/>
      <c r="J2785" s="38"/>
      <c r="K2785" s="95"/>
      <c r="L2785" s="96"/>
    </row>
    <row r="2786" spans="8:12" x14ac:dyDescent="0.25">
      <c r="H2786" s="36"/>
      <c r="I2786" s="36"/>
      <c r="J2786" s="38"/>
      <c r="K2786" s="95"/>
      <c r="L2786" s="96"/>
    </row>
    <row r="2787" spans="8:12" x14ac:dyDescent="0.25">
      <c r="H2787" s="36"/>
      <c r="I2787" s="36"/>
      <c r="J2787" s="38"/>
      <c r="K2787" s="95"/>
      <c r="L2787" s="96"/>
    </row>
    <row r="2788" spans="8:12" x14ac:dyDescent="0.25">
      <c r="H2788" s="36"/>
      <c r="I2788" s="36"/>
      <c r="J2788" s="38"/>
      <c r="K2788" s="95"/>
      <c r="L2788" s="96"/>
    </row>
    <row r="2789" spans="8:12" x14ac:dyDescent="0.25">
      <c r="H2789" s="36"/>
      <c r="I2789" s="36"/>
      <c r="J2789" s="38"/>
      <c r="K2789" s="95"/>
      <c r="L2789" s="96"/>
    </row>
    <row r="2790" spans="8:12" x14ac:dyDescent="0.25">
      <c r="H2790" s="36"/>
      <c r="I2790" s="36"/>
      <c r="J2790" s="38"/>
      <c r="K2790" s="95"/>
      <c r="L2790" s="96"/>
    </row>
    <row r="2791" spans="8:12" x14ac:dyDescent="0.25">
      <c r="H2791" s="36"/>
      <c r="I2791" s="36"/>
      <c r="J2791" s="38"/>
      <c r="K2791" s="95"/>
      <c r="L2791" s="96"/>
    </row>
    <row r="2792" spans="8:12" x14ac:dyDescent="0.25">
      <c r="H2792" s="36"/>
      <c r="I2792" s="36"/>
      <c r="J2792" s="38"/>
      <c r="K2792" s="95"/>
      <c r="L2792" s="96"/>
    </row>
    <row r="2793" spans="8:12" x14ac:dyDescent="0.25">
      <c r="H2793" s="36"/>
      <c r="I2793" s="36"/>
      <c r="J2793" s="38"/>
      <c r="K2793" s="95"/>
      <c r="L2793" s="96"/>
    </row>
    <row r="2794" spans="8:12" x14ac:dyDescent="0.25">
      <c r="H2794" s="36"/>
      <c r="I2794" s="36"/>
      <c r="J2794" s="38"/>
      <c r="K2794" s="95"/>
      <c r="L2794" s="96"/>
    </row>
    <row r="2795" spans="8:12" x14ac:dyDescent="0.25">
      <c r="H2795" s="36"/>
      <c r="I2795" s="36"/>
      <c r="J2795" s="38"/>
      <c r="K2795" s="95"/>
      <c r="L2795" s="96"/>
    </row>
    <row r="2796" spans="8:12" x14ac:dyDescent="0.25">
      <c r="H2796" s="36"/>
      <c r="I2796" s="36"/>
      <c r="J2796" s="38"/>
      <c r="K2796" s="95"/>
      <c r="L2796" s="96"/>
    </row>
    <row r="2797" spans="8:12" x14ac:dyDescent="0.25">
      <c r="H2797" s="36"/>
      <c r="I2797" s="36"/>
      <c r="J2797" s="38"/>
      <c r="K2797" s="95"/>
      <c r="L2797" s="96"/>
    </row>
    <row r="2798" spans="8:12" x14ac:dyDescent="0.25">
      <c r="H2798" s="36"/>
      <c r="I2798" s="36"/>
      <c r="J2798" s="38"/>
      <c r="K2798" s="95"/>
      <c r="L2798" s="96"/>
    </row>
    <row r="2799" spans="8:12" x14ac:dyDescent="0.25">
      <c r="H2799" s="36"/>
      <c r="I2799" s="36"/>
      <c r="J2799" s="38"/>
      <c r="K2799" s="95"/>
      <c r="L2799" s="96"/>
    </row>
    <row r="2800" spans="8:12" x14ac:dyDescent="0.25">
      <c r="H2800" s="36"/>
      <c r="I2800" s="36"/>
      <c r="J2800" s="38"/>
      <c r="K2800" s="95"/>
      <c r="L2800" s="96"/>
    </row>
    <row r="2801" spans="8:12" x14ac:dyDescent="0.25">
      <c r="H2801" s="36"/>
      <c r="I2801" s="36"/>
      <c r="J2801" s="38"/>
      <c r="K2801" s="95"/>
      <c r="L2801" s="96"/>
    </row>
    <row r="2802" spans="8:12" x14ac:dyDescent="0.25">
      <c r="H2802" s="36"/>
      <c r="I2802" s="36"/>
      <c r="J2802" s="38"/>
      <c r="K2802" s="95"/>
      <c r="L2802" s="96"/>
    </row>
    <row r="2803" spans="8:12" x14ac:dyDescent="0.25">
      <c r="H2803" s="36"/>
      <c r="I2803" s="36"/>
      <c r="J2803" s="38"/>
      <c r="K2803" s="95"/>
      <c r="L2803" s="96"/>
    </row>
    <row r="2804" spans="8:12" x14ac:dyDescent="0.25">
      <c r="H2804" s="36"/>
      <c r="I2804" s="36"/>
      <c r="J2804" s="38"/>
      <c r="K2804" s="95"/>
      <c r="L2804" s="96"/>
    </row>
    <row r="2805" spans="8:12" x14ac:dyDescent="0.25">
      <c r="H2805" s="36"/>
      <c r="I2805" s="36"/>
      <c r="J2805" s="38"/>
      <c r="K2805" s="95"/>
      <c r="L2805" s="96"/>
    </row>
    <row r="2806" spans="8:12" x14ac:dyDescent="0.25">
      <c r="H2806" s="36"/>
      <c r="I2806" s="36"/>
      <c r="J2806" s="38"/>
      <c r="K2806" s="95"/>
      <c r="L2806" s="96"/>
    </row>
    <row r="2807" spans="8:12" x14ac:dyDescent="0.25">
      <c r="H2807" s="36"/>
      <c r="I2807" s="36"/>
      <c r="J2807" s="38"/>
      <c r="K2807" s="95"/>
      <c r="L2807" s="96"/>
    </row>
    <row r="2808" spans="8:12" x14ac:dyDescent="0.25">
      <c r="H2808" s="36"/>
      <c r="I2808" s="36"/>
      <c r="J2808" s="38"/>
      <c r="K2808" s="95"/>
      <c r="L2808" s="96"/>
    </row>
    <row r="2809" spans="8:12" x14ac:dyDescent="0.25">
      <c r="H2809" s="36"/>
      <c r="I2809" s="36"/>
      <c r="J2809" s="38"/>
      <c r="K2809" s="95"/>
      <c r="L2809" s="96"/>
    </row>
    <row r="2810" spans="8:12" x14ac:dyDescent="0.25">
      <c r="H2810" s="36"/>
      <c r="I2810" s="36"/>
      <c r="J2810" s="38"/>
      <c r="K2810" s="95"/>
      <c r="L2810" s="96"/>
    </row>
    <row r="2811" spans="8:12" x14ac:dyDescent="0.25">
      <c r="H2811" s="36"/>
      <c r="I2811" s="36"/>
      <c r="J2811" s="38"/>
      <c r="K2811" s="95"/>
      <c r="L2811" s="96"/>
    </row>
    <row r="2812" spans="8:12" x14ac:dyDescent="0.25">
      <c r="H2812" s="36"/>
      <c r="I2812" s="36"/>
      <c r="J2812" s="38"/>
      <c r="K2812" s="95"/>
      <c r="L2812" s="96"/>
    </row>
    <row r="2813" spans="8:12" x14ac:dyDescent="0.25">
      <c r="H2813" s="36"/>
      <c r="I2813" s="36"/>
      <c r="J2813" s="38"/>
      <c r="K2813" s="95"/>
      <c r="L2813" s="96"/>
    </row>
    <row r="2814" spans="8:12" x14ac:dyDescent="0.25">
      <c r="H2814" s="36"/>
      <c r="I2814" s="36"/>
      <c r="J2814" s="38"/>
      <c r="K2814" s="95"/>
      <c r="L2814" s="96"/>
    </row>
    <row r="2815" spans="8:12" x14ac:dyDescent="0.25">
      <c r="H2815" s="36"/>
      <c r="I2815" s="36"/>
      <c r="J2815" s="38"/>
      <c r="K2815" s="95"/>
      <c r="L2815" s="96"/>
    </row>
    <row r="2816" spans="8:12" x14ac:dyDescent="0.25">
      <c r="H2816" s="36"/>
      <c r="I2816" s="36"/>
      <c r="J2816" s="38"/>
      <c r="K2816" s="95"/>
      <c r="L2816" s="96"/>
    </row>
    <row r="2817" spans="8:12" x14ac:dyDescent="0.25">
      <c r="H2817" s="36"/>
      <c r="I2817" s="36"/>
      <c r="J2817" s="38"/>
      <c r="K2817" s="95"/>
      <c r="L2817" s="96"/>
    </row>
    <row r="2818" spans="8:12" x14ac:dyDescent="0.25">
      <c r="H2818" s="36"/>
      <c r="I2818" s="36"/>
      <c r="J2818" s="38"/>
      <c r="K2818" s="95"/>
      <c r="L2818" s="96"/>
    </row>
    <row r="2819" spans="8:12" x14ac:dyDescent="0.25">
      <c r="H2819" s="36"/>
      <c r="I2819" s="36"/>
      <c r="J2819" s="38"/>
      <c r="K2819" s="95"/>
      <c r="L2819" s="96"/>
    </row>
    <row r="2820" spans="8:12" x14ac:dyDescent="0.25">
      <c r="H2820" s="36"/>
      <c r="I2820" s="36"/>
      <c r="J2820" s="38"/>
      <c r="K2820" s="95"/>
      <c r="L2820" s="96"/>
    </row>
    <row r="2821" spans="8:12" x14ac:dyDescent="0.25">
      <c r="H2821" s="36"/>
      <c r="I2821" s="36"/>
      <c r="J2821" s="38"/>
      <c r="K2821" s="95"/>
      <c r="L2821" s="96"/>
    </row>
    <row r="2822" spans="8:12" x14ac:dyDescent="0.25">
      <c r="H2822" s="36"/>
      <c r="I2822" s="36"/>
      <c r="J2822" s="38"/>
      <c r="K2822" s="95"/>
      <c r="L2822" s="96"/>
    </row>
    <row r="2823" spans="8:12" x14ac:dyDescent="0.25">
      <c r="H2823" s="36"/>
      <c r="I2823" s="36"/>
      <c r="J2823" s="38"/>
      <c r="K2823" s="95"/>
      <c r="L2823" s="96"/>
    </row>
    <row r="2824" spans="8:12" x14ac:dyDescent="0.25">
      <c r="H2824" s="36"/>
      <c r="I2824" s="36"/>
      <c r="J2824" s="38"/>
      <c r="K2824" s="95"/>
      <c r="L2824" s="96"/>
    </row>
    <row r="2825" spans="8:12" x14ac:dyDescent="0.25">
      <c r="H2825" s="36"/>
      <c r="I2825" s="36"/>
      <c r="J2825" s="38"/>
      <c r="K2825" s="95"/>
      <c r="L2825" s="96"/>
    </row>
    <row r="2826" spans="8:12" x14ac:dyDescent="0.25">
      <c r="H2826" s="36"/>
      <c r="I2826" s="36"/>
      <c r="J2826" s="38"/>
      <c r="K2826" s="95"/>
      <c r="L2826" s="96"/>
    </row>
    <row r="2827" spans="8:12" x14ac:dyDescent="0.25">
      <c r="H2827" s="36"/>
      <c r="I2827" s="36"/>
      <c r="J2827" s="38"/>
      <c r="K2827" s="95"/>
      <c r="L2827" s="96"/>
    </row>
    <row r="2828" spans="8:12" x14ac:dyDescent="0.25">
      <c r="H2828" s="36"/>
      <c r="I2828" s="36"/>
      <c r="J2828" s="38"/>
      <c r="K2828" s="95"/>
      <c r="L2828" s="96"/>
    </row>
    <row r="2829" spans="8:12" x14ac:dyDescent="0.25">
      <c r="H2829" s="36"/>
      <c r="I2829" s="36"/>
      <c r="J2829" s="38"/>
      <c r="K2829" s="95"/>
      <c r="L2829" s="96"/>
    </row>
    <row r="2830" spans="8:12" x14ac:dyDescent="0.25">
      <c r="H2830" s="36"/>
      <c r="I2830" s="36"/>
      <c r="J2830" s="38"/>
      <c r="K2830" s="95"/>
      <c r="L2830" s="96"/>
    </row>
    <row r="2831" spans="8:12" x14ac:dyDescent="0.25">
      <c r="H2831" s="36"/>
      <c r="I2831" s="36"/>
      <c r="J2831" s="38"/>
      <c r="K2831" s="95"/>
      <c r="L2831" s="96"/>
    </row>
    <row r="2832" spans="8:12" x14ac:dyDescent="0.25">
      <c r="H2832" s="36"/>
      <c r="I2832" s="36"/>
      <c r="J2832" s="38"/>
      <c r="K2832" s="95"/>
      <c r="L2832" s="96"/>
    </row>
    <row r="2833" spans="8:12" x14ac:dyDescent="0.25">
      <c r="H2833" s="36"/>
      <c r="I2833" s="36"/>
      <c r="J2833" s="38"/>
      <c r="K2833" s="95"/>
      <c r="L2833" s="96"/>
    </row>
    <row r="2834" spans="8:12" x14ac:dyDescent="0.25">
      <c r="H2834" s="36"/>
      <c r="I2834" s="36"/>
      <c r="J2834" s="38"/>
      <c r="K2834" s="95"/>
      <c r="L2834" s="96"/>
    </row>
    <row r="2835" spans="8:12" x14ac:dyDescent="0.25">
      <c r="H2835" s="36"/>
      <c r="I2835" s="36"/>
      <c r="J2835" s="38"/>
      <c r="K2835" s="95"/>
      <c r="L2835" s="96"/>
    </row>
    <row r="2836" spans="8:12" x14ac:dyDescent="0.25">
      <c r="H2836" s="36"/>
      <c r="I2836" s="36"/>
      <c r="J2836" s="38"/>
      <c r="K2836" s="95"/>
      <c r="L2836" s="96"/>
    </row>
    <row r="2837" spans="8:12" x14ac:dyDescent="0.25">
      <c r="H2837" s="36"/>
      <c r="I2837" s="36"/>
      <c r="J2837" s="38"/>
      <c r="K2837" s="95"/>
      <c r="L2837" s="96"/>
    </row>
    <row r="2838" spans="8:12" x14ac:dyDescent="0.25">
      <c r="H2838" s="36"/>
      <c r="I2838" s="36"/>
      <c r="J2838" s="38"/>
      <c r="K2838" s="95"/>
      <c r="L2838" s="96"/>
    </row>
    <row r="2839" spans="8:12" x14ac:dyDescent="0.25">
      <c r="H2839" s="36"/>
      <c r="I2839" s="36"/>
      <c r="J2839" s="38"/>
      <c r="K2839" s="95"/>
      <c r="L2839" s="96"/>
    </row>
    <row r="2840" spans="8:12" x14ac:dyDescent="0.25">
      <c r="H2840" s="36"/>
      <c r="I2840" s="36"/>
      <c r="J2840" s="38"/>
      <c r="K2840" s="95"/>
      <c r="L2840" s="96"/>
    </row>
    <row r="2841" spans="8:12" x14ac:dyDescent="0.25">
      <c r="H2841" s="36"/>
      <c r="I2841" s="36"/>
      <c r="J2841" s="38"/>
      <c r="K2841" s="95"/>
      <c r="L2841" s="96"/>
    </row>
    <row r="2842" spans="8:12" x14ac:dyDescent="0.25">
      <c r="H2842" s="36"/>
      <c r="I2842" s="36"/>
      <c r="J2842" s="38"/>
      <c r="K2842" s="95"/>
      <c r="L2842" s="96"/>
    </row>
    <row r="2843" spans="8:12" x14ac:dyDescent="0.25">
      <c r="H2843" s="36"/>
      <c r="I2843" s="36"/>
      <c r="J2843" s="38"/>
      <c r="K2843" s="95"/>
      <c r="L2843" s="96"/>
    </row>
    <row r="2844" spans="8:12" x14ac:dyDescent="0.25">
      <c r="H2844" s="36"/>
      <c r="I2844" s="36"/>
      <c r="J2844" s="38"/>
      <c r="K2844" s="95"/>
      <c r="L2844" s="96"/>
    </row>
    <row r="2845" spans="8:12" x14ac:dyDescent="0.25">
      <c r="H2845" s="36"/>
      <c r="I2845" s="36"/>
      <c r="J2845" s="38"/>
      <c r="K2845" s="95"/>
      <c r="L2845" s="96"/>
    </row>
    <row r="2846" spans="8:12" x14ac:dyDescent="0.25">
      <c r="H2846" s="36"/>
      <c r="I2846" s="36"/>
      <c r="J2846" s="38"/>
      <c r="K2846" s="95"/>
      <c r="L2846" s="96"/>
    </row>
    <row r="2847" spans="8:12" x14ac:dyDescent="0.25">
      <c r="H2847" s="36"/>
      <c r="I2847" s="36"/>
      <c r="J2847" s="38"/>
      <c r="K2847" s="95"/>
      <c r="L2847" s="96"/>
    </row>
    <row r="2848" spans="8:12" x14ac:dyDescent="0.25">
      <c r="H2848" s="36"/>
      <c r="I2848" s="36"/>
      <c r="J2848" s="38"/>
      <c r="K2848" s="95"/>
      <c r="L2848" s="96"/>
    </row>
    <row r="2849" spans="8:12" x14ac:dyDescent="0.25">
      <c r="H2849" s="36"/>
      <c r="I2849" s="36"/>
      <c r="J2849" s="38"/>
      <c r="K2849" s="95"/>
      <c r="L2849" s="96"/>
    </row>
    <row r="2850" spans="8:12" x14ac:dyDescent="0.25">
      <c r="H2850" s="36"/>
      <c r="I2850" s="36"/>
      <c r="J2850" s="38"/>
      <c r="K2850" s="95"/>
      <c r="L2850" s="96"/>
    </row>
    <row r="2851" spans="8:12" x14ac:dyDescent="0.25">
      <c r="H2851" s="36"/>
      <c r="I2851" s="36"/>
      <c r="J2851" s="38"/>
      <c r="K2851" s="95"/>
      <c r="L2851" s="96"/>
    </row>
    <row r="2852" spans="8:12" x14ac:dyDescent="0.25">
      <c r="H2852" s="36"/>
      <c r="I2852" s="36"/>
      <c r="J2852" s="38"/>
      <c r="K2852" s="95"/>
      <c r="L2852" s="96"/>
    </row>
    <row r="2853" spans="8:12" x14ac:dyDescent="0.25">
      <c r="H2853" s="36"/>
      <c r="I2853" s="36"/>
      <c r="J2853" s="38"/>
      <c r="K2853" s="95"/>
      <c r="L2853" s="96"/>
    </row>
    <row r="2854" spans="8:12" x14ac:dyDescent="0.25">
      <c r="H2854" s="36"/>
      <c r="I2854" s="36"/>
      <c r="J2854" s="38"/>
      <c r="K2854" s="95"/>
      <c r="L2854" s="96"/>
    </row>
    <row r="2855" spans="8:12" x14ac:dyDescent="0.25">
      <c r="H2855" s="36"/>
      <c r="I2855" s="36"/>
      <c r="J2855" s="38"/>
      <c r="K2855" s="95"/>
      <c r="L2855" s="96"/>
    </row>
    <row r="2856" spans="8:12" x14ac:dyDescent="0.25">
      <c r="H2856" s="36"/>
      <c r="I2856" s="36"/>
      <c r="J2856" s="38"/>
      <c r="K2856" s="95"/>
      <c r="L2856" s="96"/>
    </row>
    <row r="2857" spans="8:12" x14ac:dyDescent="0.25">
      <c r="H2857" s="36"/>
      <c r="I2857" s="36"/>
      <c r="J2857" s="38"/>
      <c r="K2857" s="95"/>
      <c r="L2857" s="96"/>
    </row>
    <row r="2858" spans="8:12" x14ac:dyDescent="0.25">
      <c r="H2858" s="36"/>
      <c r="I2858" s="36"/>
      <c r="J2858" s="38"/>
      <c r="K2858" s="95"/>
      <c r="L2858" s="96"/>
    </row>
    <row r="2859" spans="8:12" x14ac:dyDescent="0.25">
      <c r="H2859" s="36"/>
      <c r="I2859" s="36"/>
      <c r="J2859" s="38"/>
      <c r="K2859" s="95"/>
      <c r="L2859" s="96"/>
    </row>
    <row r="2860" spans="8:12" x14ac:dyDescent="0.25">
      <c r="H2860" s="36"/>
      <c r="I2860" s="36"/>
      <c r="J2860" s="38"/>
      <c r="K2860" s="95"/>
      <c r="L2860" s="96"/>
    </row>
    <row r="2861" spans="8:12" x14ac:dyDescent="0.25">
      <c r="H2861" s="36"/>
      <c r="I2861" s="36"/>
      <c r="J2861" s="38"/>
      <c r="K2861" s="95"/>
      <c r="L2861" s="96"/>
    </row>
    <row r="2862" spans="8:12" x14ac:dyDescent="0.25">
      <c r="H2862" s="36"/>
      <c r="I2862" s="36"/>
      <c r="J2862" s="38"/>
      <c r="K2862" s="95"/>
      <c r="L2862" s="96"/>
    </row>
    <row r="2863" spans="8:12" x14ac:dyDescent="0.25">
      <c r="H2863" s="36"/>
      <c r="I2863" s="36"/>
      <c r="J2863" s="38"/>
      <c r="K2863" s="95"/>
      <c r="L2863" s="96"/>
    </row>
    <row r="2864" spans="8:12" x14ac:dyDescent="0.25">
      <c r="H2864" s="36"/>
      <c r="I2864" s="36"/>
      <c r="J2864" s="38"/>
      <c r="K2864" s="95"/>
      <c r="L2864" s="96"/>
    </row>
    <row r="2865" spans="8:12" x14ac:dyDescent="0.25">
      <c r="H2865" s="36"/>
      <c r="I2865" s="36"/>
      <c r="J2865" s="38"/>
      <c r="K2865" s="95"/>
      <c r="L2865" s="96"/>
    </row>
    <row r="2866" spans="8:12" x14ac:dyDescent="0.25">
      <c r="H2866" s="36"/>
      <c r="I2866" s="36"/>
      <c r="J2866" s="38"/>
      <c r="K2866" s="95"/>
      <c r="L2866" s="96"/>
    </row>
    <row r="2867" spans="8:12" x14ac:dyDescent="0.25">
      <c r="H2867" s="36"/>
      <c r="I2867" s="36"/>
      <c r="J2867" s="38"/>
      <c r="K2867" s="95"/>
      <c r="L2867" s="96"/>
    </row>
    <row r="2868" spans="8:12" x14ac:dyDescent="0.25">
      <c r="H2868" s="36"/>
      <c r="I2868" s="36"/>
      <c r="J2868" s="38"/>
      <c r="K2868" s="95"/>
      <c r="L2868" s="96"/>
    </row>
    <row r="2869" spans="8:12" x14ac:dyDescent="0.25">
      <c r="H2869" s="36"/>
      <c r="I2869" s="36"/>
      <c r="J2869" s="38"/>
      <c r="K2869" s="95"/>
      <c r="L2869" s="96"/>
    </row>
    <row r="2870" spans="8:12" x14ac:dyDescent="0.25">
      <c r="H2870" s="36"/>
      <c r="I2870" s="36"/>
      <c r="J2870" s="38"/>
      <c r="K2870" s="95"/>
      <c r="L2870" s="96"/>
    </row>
    <row r="2871" spans="8:12" x14ac:dyDescent="0.25">
      <c r="H2871" s="36"/>
      <c r="I2871" s="36"/>
      <c r="J2871" s="38"/>
      <c r="K2871" s="95"/>
      <c r="L2871" s="96"/>
    </row>
    <row r="2872" spans="8:12" x14ac:dyDescent="0.25">
      <c r="H2872" s="36"/>
      <c r="I2872" s="36"/>
      <c r="J2872" s="38"/>
      <c r="K2872" s="95"/>
      <c r="L2872" s="96"/>
    </row>
    <row r="2873" spans="8:12" x14ac:dyDescent="0.25">
      <c r="H2873" s="36"/>
      <c r="I2873" s="36"/>
      <c r="J2873" s="38"/>
      <c r="K2873" s="95"/>
      <c r="L2873" s="96"/>
    </row>
    <row r="2874" spans="8:12" x14ac:dyDescent="0.25">
      <c r="H2874" s="36"/>
      <c r="I2874" s="36"/>
      <c r="J2874" s="38"/>
      <c r="K2874" s="95"/>
      <c r="L2874" s="96"/>
    </row>
    <row r="2875" spans="8:12" x14ac:dyDescent="0.25">
      <c r="H2875" s="36"/>
      <c r="I2875" s="36"/>
      <c r="J2875" s="38"/>
      <c r="K2875" s="95"/>
      <c r="L2875" s="96"/>
    </row>
    <row r="2876" spans="8:12" x14ac:dyDescent="0.25">
      <c r="H2876" s="36"/>
      <c r="I2876" s="36"/>
      <c r="J2876" s="38"/>
      <c r="K2876" s="95"/>
      <c r="L2876" s="96"/>
    </row>
    <row r="2877" spans="8:12" x14ac:dyDescent="0.25">
      <c r="H2877" s="36"/>
      <c r="I2877" s="36"/>
      <c r="J2877" s="38"/>
      <c r="K2877" s="95"/>
      <c r="L2877" s="96"/>
    </row>
    <row r="2878" spans="8:12" x14ac:dyDescent="0.25">
      <c r="H2878" s="36"/>
      <c r="I2878" s="36"/>
      <c r="J2878" s="38"/>
      <c r="K2878" s="95"/>
      <c r="L2878" s="96"/>
    </row>
    <row r="2879" spans="8:12" x14ac:dyDescent="0.25">
      <c r="H2879" s="36"/>
      <c r="I2879" s="36"/>
      <c r="J2879" s="38"/>
      <c r="K2879" s="95"/>
      <c r="L2879" s="96"/>
    </row>
    <row r="2880" spans="8:12" x14ac:dyDescent="0.25">
      <c r="H2880" s="36"/>
      <c r="I2880" s="36"/>
      <c r="J2880" s="38"/>
      <c r="K2880" s="95"/>
      <c r="L2880" s="96"/>
    </row>
    <row r="2881" spans="8:12" x14ac:dyDescent="0.25">
      <c r="H2881" s="36"/>
      <c r="I2881" s="36"/>
      <c r="J2881" s="38"/>
      <c r="K2881" s="95"/>
      <c r="L2881" s="96"/>
    </row>
    <row r="2882" spans="8:12" x14ac:dyDescent="0.25">
      <c r="H2882" s="36"/>
      <c r="I2882" s="36"/>
      <c r="J2882" s="38"/>
      <c r="K2882" s="95"/>
      <c r="L2882" s="96"/>
    </row>
    <row r="2883" spans="8:12" x14ac:dyDescent="0.25">
      <c r="H2883" s="36"/>
      <c r="I2883" s="36"/>
      <c r="J2883" s="38"/>
      <c r="K2883" s="95"/>
      <c r="L2883" s="96"/>
    </row>
    <row r="2884" spans="8:12" x14ac:dyDescent="0.25">
      <c r="H2884" s="36"/>
      <c r="I2884" s="36"/>
      <c r="J2884" s="38"/>
      <c r="K2884" s="95"/>
      <c r="L2884" s="96"/>
    </row>
    <row r="2885" spans="8:12" x14ac:dyDescent="0.25">
      <c r="H2885" s="36"/>
      <c r="I2885" s="36"/>
      <c r="J2885" s="38"/>
      <c r="K2885" s="95"/>
      <c r="L2885" s="96"/>
    </row>
    <row r="2886" spans="8:12" x14ac:dyDescent="0.25">
      <c r="H2886" s="36"/>
      <c r="I2886" s="36"/>
      <c r="J2886" s="38"/>
      <c r="K2886" s="95"/>
      <c r="L2886" s="96"/>
    </row>
    <row r="2887" spans="8:12" x14ac:dyDescent="0.25">
      <c r="H2887" s="36"/>
      <c r="I2887" s="36"/>
      <c r="J2887" s="38"/>
      <c r="K2887" s="95"/>
      <c r="L2887" s="96"/>
    </row>
    <row r="2888" spans="8:12" x14ac:dyDescent="0.25">
      <c r="H2888" s="36"/>
      <c r="I2888" s="36"/>
      <c r="J2888" s="38"/>
      <c r="K2888" s="95"/>
      <c r="L2888" s="96"/>
    </row>
    <row r="2889" spans="8:12" x14ac:dyDescent="0.25">
      <c r="H2889" s="36"/>
      <c r="I2889" s="36"/>
      <c r="J2889" s="38"/>
      <c r="K2889" s="95"/>
      <c r="L2889" s="96"/>
    </row>
    <row r="2890" spans="8:12" x14ac:dyDescent="0.25">
      <c r="H2890" s="36"/>
      <c r="I2890" s="36"/>
      <c r="J2890" s="38"/>
      <c r="K2890" s="95"/>
      <c r="L2890" s="96"/>
    </row>
    <row r="2891" spans="8:12" x14ac:dyDescent="0.25">
      <c r="H2891" s="36"/>
      <c r="I2891" s="36"/>
      <c r="J2891" s="38"/>
      <c r="K2891" s="95"/>
      <c r="L2891" s="96"/>
    </row>
    <row r="2892" spans="8:12" x14ac:dyDescent="0.25">
      <c r="H2892" s="36"/>
      <c r="I2892" s="36"/>
      <c r="J2892" s="38"/>
      <c r="K2892" s="95"/>
      <c r="L2892" s="96"/>
    </row>
    <row r="2893" spans="8:12" x14ac:dyDescent="0.25">
      <c r="H2893" s="36"/>
      <c r="I2893" s="36"/>
      <c r="J2893" s="38"/>
      <c r="K2893" s="95"/>
      <c r="L2893" s="96"/>
    </row>
    <row r="2894" spans="8:12" x14ac:dyDescent="0.25">
      <c r="H2894" s="36"/>
      <c r="I2894" s="36"/>
      <c r="J2894" s="38"/>
      <c r="K2894" s="95"/>
      <c r="L2894" s="96"/>
    </row>
    <row r="2895" spans="8:12" x14ac:dyDescent="0.25">
      <c r="H2895" s="36"/>
      <c r="I2895" s="36"/>
      <c r="J2895" s="38"/>
      <c r="K2895" s="95"/>
      <c r="L2895" s="96"/>
    </row>
    <row r="2896" spans="8:12" x14ac:dyDescent="0.25">
      <c r="H2896" s="36"/>
      <c r="I2896" s="36"/>
      <c r="J2896" s="38"/>
      <c r="K2896" s="95"/>
      <c r="L2896" s="96"/>
    </row>
    <row r="2897" spans="8:12" x14ac:dyDescent="0.25">
      <c r="H2897" s="36"/>
      <c r="I2897" s="36"/>
      <c r="J2897" s="38"/>
      <c r="K2897" s="95"/>
      <c r="L2897" s="96"/>
    </row>
    <row r="2898" spans="8:12" x14ac:dyDescent="0.25">
      <c r="H2898" s="36"/>
      <c r="I2898" s="36"/>
      <c r="J2898" s="38"/>
      <c r="K2898" s="95"/>
      <c r="L2898" s="96"/>
    </row>
    <row r="2899" spans="8:12" x14ac:dyDescent="0.25">
      <c r="H2899" s="36"/>
      <c r="I2899" s="36"/>
      <c r="J2899" s="38"/>
      <c r="K2899" s="95"/>
      <c r="L2899" s="96"/>
    </row>
    <row r="2900" spans="8:12" x14ac:dyDescent="0.25">
      <c r="H2900" s="36"/>
      <c r="I2900" s="36"/>
      <c r="J2900" s="38"/>
      <c r="K2900" s="95"/>
      <c r="L2900" s="96"/>
    </row>
    <row r="2901" spans="8:12" x14ac:dyDescent="0.25">
      <c r="H2901" s="36"/>
      <c r="I2901" s="36"/>
      <c r="J2901" s="38"/>
      <c r="K2901" s="95"/>
      <c r="L2901" s="96"/>
    </row>
    <row r="2902" spans="8:12" x14ac:dyDescent="0.25">
      <c r="H2902" s="36"/>
      <c r="I2902" s="36"/>
      <c r="J2902" s="38"/>
      <c r="K2902" s="95"/>
      <c r="L2902" s="96"/>
    </row>
    <row r="2903" spans="8:12" x14ac:dyDescent="0.25">
      <c r="H2903" s="36"/>
      <c r="I2903" s="36"/>
      <c r="J2903" s="38"/>
      <c r="K2903" s="95"/>
      <c r="L2903" s="96"/>
    </row>
    <row r="2904" spans="8:12" x14ac:dyDescent="0.25">
      <c r="H2904" s="36"/>
      <c r="I2904" s="36"/>
      <c r="J2904" s="38"/>
      <c r="K2904" s="95"/>
      <c r="L2904" s="96"/>
    </row>
    <row r="2905" spans="8:12" x14ac:dyDescent="0.25">
      <c r="H2905" s="36"/>
      <c r="I2905" s="36"/>
      <c r="J2905" s="38"/>
      <c r="K2905" s="95"/>
      <c r="L2905" s="96"/>
    </row>
    <row r="2906" spans="8:12" x14ac:dyDescent="0.25">
      <c r="H2906" s="36"/>
      <c r="I2906" s="36"/>
      <c r="J2906" s="38"/>
      <c r="K2906" s="95"/>
      <c r="L2906" s="96"/>
    </row>
    <row r="2907" spans="8:12" x14ac:dyDescent="0.25">
      <c r="H2907" s="36"/>
      <c r="I2907" s="36"/>
      <c r="J2907" s="38"/>
      <c r="K2907" s="95"/>
      <c r="L2907" s="96"/>
    </row>
    <row r="2908" spans="8:12" x14ac:dyDescent="0.25">
      <c r="H2908" s="36"/>
      <c r="I2908" s="36"/>
      <c r="J2908" s="38"/>
      <c r="K2908" s="95"/>
      <c r="L2908" s="96"/>
    </row>
    <row r="2909" spans="8:12" x14ac:dyDescent="0.25">
      <c r="H2909" s="36"/>
      <c r="I2909" s="36"/>
      <c r="J2909" s="38"/>
      <c r="K2909" s="95"/>
      <c r="L2909" s="96"/>
    </row>
    <row r="2910" spans="8:12" x14ac:dyDescent="0.25">
      <c r="H2910" s="36"/>
      <c r="I2910" s="36"/>
      <c r="J2910" s="38"/>
      <c r="K2910" s="95"/>
      <c r="L2910" s="96"/>
    </row>
    <row r="2911" spans="8:12" x14ac:dyDescent="0.25">
      <c r="H2911" s="36"/>
      <c r="I2911" s="36"/>
      <c r="J2911" s="38"/>
      <c r="K2911" s="95"/>
      <c r="L2911" s="96"/>
    </row>
    <row r="2912" spans="8:12" x14ac:dyDescent="0.25">
      <c r="H2912" s="36"/>
      <c r="I2912" s="36"/>
      <c r="J2912" s="38"/>
      <c r="K2912" s="95"/>
      <c r="L2912" s="96"/>
    </row>
    <row r="2913" spans="8:12" x14ac:dyDescent="0.25">
      <c r="H2913" s="36"/>
      <c r="I2913" s="36"/>
      <c r="J2913" s="38"/>
      <c r="K2913" s="95"/>
      <c r="L2913" s="96"/>
    </row>
    <row r="2914" spans="8:12" x14ac:dyDescent="0.25">
      <c r="H2914" s="36"/>
      <c r="I2914" s="36"/>
      <c r="J2914" s="38"/>
      <c r="K2914" s="95"/>
      <c r="L2914" s="96"/>
    </row>
    <row r="2915" spans="8:12" x14ac:dyDescent="0.25">
      <c r="H2915" s="36"/>
      <c r="I2915" s="36"/>
      <c r="J2915" s="38"/>
      <c r="K2915" s="95"/>
      <c r="L2915" s="96"/>
    </row>
    <row r="2916" spans="8:12" x14ac:dyDescent="0.25">
      <c r="H2916" s="36"/>
      <c r="I2916" s="36"/>
      <c r="J2916" s="38"/>
      <c r="K2916" s="95"/>
      <c r="L2916" s="96"/>
    </row>
    <row r="2917" spans="8:12" x14ac:dyDescent="0.25">
      <c r="H2917" s="36"/>
      <c r="I2917" s="36"/>
      <c r="J2917" s="38"/>
      <c r="K2917" s="95"/>
      <c r="L2917" s="96"/>
    </row>
    <row r="2918" spans="8:12" x14ac:dyDescent="0.25">
      <c r="H2918" s="36"/>
      <c r="I2918" s="36"/>
      <c r="J2918" s="38"/>
      <c r="K2918" s="95"/>
      <c r="L2918" s="96"/>
    </row>
    <row r="2919" spans="8:12" x14ac:dyDescent="0.25">
      <c r="H2919" s="36"/>
      <c r="I2919" s="36"/>
      <c r="J2919" s="38"/>
      <c r="K2919" s="95"/>
      <c r="L2919" s="96"/>
    </row>
    <row r="2920" spans="8:12" x14ac:dyDescent="0.25">
      <c r="H2920" s="36"/>
      <c r="I2920" s="36"/>
      <c r="J2920" s="38"/>
      <c r="K2920" s="95"/>
      <c r="L2920" s="96"/>
    </row>
    <row r="2921" spans="8:12" x14ac:dyDescent="0.25">
      <c r="H2921" s="36"/>
      <c r="I2921" s="36"/>
      <c r="J2921" s="38"/>
      <c r="K2921" s="95"/>
      <c r="L2921" s="96"/>
    </row>
    <row r="2922" spans="8:12" x14ac:dyDescent="0.25">
      <c r="H2922" s="36"/>
      <c r="I2922" s="36"/>
      <c r="J2922" s="38"/>
      <c r="K2922" s="95"/>
      <c r="L2922" s="96"/>
    </row>
    <row r="2923" spans="8:12" x14ac:dyDescent="0.25">
      <c r="H2923" s="36"/>
      <c r="I2923" s="36"/>
      <c r="J2923" s="38"/>
      <c r="K2923" s="95"/>
      <c r="L2923" s="96"/>
    </row>
    <row r="2924" spans="8:12" x14ac:dyDescent="0.25">
      <c r="H2924" s="36"/>
      <c r="I2924" s="36"/>
      <c r="J2924" s="38"/>
      <c r="K2924" s="95"/>
      <c r="L2924" s="96"/>
    </row>
    <row r="2925" spans="8:12" x14ac:dyDescent="0.25">
      <c r="H2925" s="36"/>
      <c r="I2925" s="36"/>
      <c r="J2925" s="38"/>
      <c r="K2925" s="95"/>
      <c r="L2925" s="96"/>
    </row>
    <row r="2926" spans="8:12" x14ac:dyDescent="0.25">
      <c r="H2926" s="36"/>
      <c r="I2926" s="36"/>
      <c r="J2926" s="38"/>
      <c r="K2926" s="95"/>
      <c r="L2926" s="96"/>
    </row>
    <row r="2927" spans="8:12" x14ac:dyDescent="0.25">
      <c r="H2927" s="36"/>
      <c r="I2927" s="36"/>
      <c r="J2927" s="38"/>
      <c r="K2927" s="95"/>
      <c r="L2927" s="96"/>
    </row>
    <row r="2928" spans="8:12" x14ac:dyDescent="0.25">
      <c r="H2928" s="36"/>
      <c r="I2928" s="36"/>
      <c r="J2928" s="38"/>
      <c r="K2928" s="95"/>
      <c r="L2928" s="96"/>
    </row>
    <row r="2929" spans="8:12" x14ac:dyDescent="0.25">
      <c r="H2929" s="36"/>
      <c r="I2929" s="36"/>
      <c r="J2929" s="38"/>
      <c r="K2929" s="95"/>
      <c r="L2929" s="96"/>
    </row>
    <row r="2930" spans="8:12" x14ac:dyDescent="0.25">
      <c r="H2930" s="36"/>
      <c r="I2930" s="36"/>
      <c r="J2930" s="38"/>
      <c r="K2930" s="95"/>
      <c r="L2930" s="96"/>
    </row>
    <row r="2931" spans="8:12" x14ac:dyDescent="0.25">
      <c r="H2931" s="36"/>
      <c r="I2931" s="36"/>
      <c r="J2931" s="38"/>
      <c r="K2931" s="95"/>
      <c r="L2931" s="96"/>
    </row>
    <row r="2932" spans="8:12" x14ac:dyDescent="0.25">
      <c r="H2932" s="36"/>
      <c r="I2932" s="36"/>
      <c r="J2932" s="38"/>
      <c r="K2932" s="95"/>
      <c r="L2932" s="96"/>
    </row>
    <row r="2933" spans="8:12" x14ac:dyDescent="0.25">
      <c r="H2933" s="36"/>
      <c r="I2933" s="36"/>
      <c r="J2933" s="38"/>
      <c r="K2933" s="95"/>
      <c r="L2933" s="96"/>
    </row>
    <row r="2934" spans="8:12" x14ac:dyDescent="0.25">
      <c r="H2934" s="36"/>
      <c r="I2934" s="36"/>
      <c r="J2934" s="38"/>
      <c r="K2934" s="95"/>
      <c r="L2934" s="96"/>
    </row>
    <row r="2935" spans="8:12" x14ac:dyDescent="0.25">
      <c r="H2935" s="36"/>
      <c r="I2935" s="36"/>
      <c r="J2935" s="38"/>
      <c r="K2935" s="95"/>
      <c r="L2935" s="96"/>
    </row>
    <row r="2936" spans="8:12" x14ac:dyDescent="0.25">
      <c r="H2936" s="36"/>
      <c r="I2936" s="36"/>
      <c r="J2936" s="38"/>
      <c r="K2936" s="95"/>
      <c r="L2936" s="96"/>
    </row>
    <row r="2937" spans="8:12" x14ac:dyDescent="0.25">
      <c r="H2937" s="36"/>
      <c r="I2937" s="36"/>
      <c r="J2937" s="38"/>
      <c r="K2937" s="95"/>
      <c r="L2937" s="96"/>
    </row>
    <row r="2938" spans="8:12" x14ac:dyDescent="0.25">
      <c r="H2938" s="36"/>
      <c r="I2938" s="36"/>
      <c r="J2938" s="38"/>
      <c r="K2938" s="95"/>
      <c r="L2938" s="96"/>
    </row>
    <row r="2939" spans="8:12" x14ac:dyDescent="0.25">
      <c r="H2939" s="36"/>
      <c r="I2939" s="36"/>
      <c r="J2939" s="38"/>
      <c r="K2939" s="95"/>
      <c r="L2939" s="96"/>
    </row>
    <row r="2940" spans="8:12" x14ac:dyDescent="0.25">
      <c r="H2940" s="36"/>
      <c r="I2940" s="36"/>
      <c r="J2940" s="38"/>
      <c r="K2940" s="95"/>
      <c r="L2940" s="96"/>
    </row>
    <row r="2941" spans="8:12" x14ac:dyDescent="0.25">
      <c r="H2941" s="36"/>
      <c r="I2941" s="36"/>
      <c r="J2941" s="38"/>
      <c r="K2941" s="95"/>
      <c r="L2941" s="96"/>
    </row>
    <row r="2942" spans="8:12" x14ac:dyDescent="0.25">
      <c r="H2942" s="36"/>
      <c r="I2942" s="36"/>
      <c r="J2942" s="38"/>
      <c r="K2942" s="95"/>
      <c r="L2942" s="96"/>
    </row>
    <row r="2943" spans="8:12" x14ac:dyDescent="0.25">
      <c r="H2943" s="36"/>
      <c r="I2943" s="36"/>
      <c r="J2943" s="38"/>
      <c r="K2943" s="95"/>
      <c r="L2943" s="96"/>
    </row>
    <row r="2944" spans="8:12" x14ac:dyDescent="0.25">
      <c r="H2944" s="36"/>
      <c r="I2944" s="36"/>
      <c r="J2944" s="38"/>
      <c r="K2944" s="95"/>
      <c r="L2944" s="96"/>
    </row>
    <row r="2945" spans="8:12" x14ac:dyDescent="0.25">
      <c r="H2945" s="36"/>
      <c r="I2945" s="36"/>
      <c r="J2945" s="38"/>
      <c r="K2945" s="95"/>
      <c r="L2945" s="96"/>
    </row>
    <row r="2946" spans="8:12" x14ac:dyDescent="0.25">
      <c r="H2946" s="36"/>
      <c r="I2946" s="36"/>
      <c r="J2946" s="38"/>
      <c r="K2946" s="95"/>
      <c r="L2946" s="96"/>
    </row>
    <row r="2947" spans="8:12" x14ac:dyDescent="0.25">
      <c r="H2947" s="36"/>
      <c r="I2947" s="36"/>
      <c r="J2947" s="38"/>
      <c r="K2947" s="95"/>
      <c r="L2947" s="96"/>
    </row>
    <row r="2948" spans="8:12" x14ac:dyDescent="0.25">
      <c r="H2948" s="36"/>
      <c r="I2948" s="36"/>
      <c r="J2948" s="38"/>
      <c r="K2948" s="95"/>
      <c r="L2948" s="96"/>
    </row>
    <row r="2949" spans="8:12" x14ac:dyDescent="0.25">
      <c r="H2949" s="36"/>
      <c r="I2949" s="36"/>
      <c r="J2949" s="38"/>
      <c r="K2949" s="95"/>
      <c r="L2949" s="96"/>
    </row>
    <row r="2950" spans="8:12" x14ac:dyDescent="0.25">
      <c r="H2950" s="36"/>
      <c r="I2950" s="36"/>
      <c r="J2950" s="38"/>
      <c r="K2950" s="95"/>
      <c r="L2950" s="96"/>
    </row>
    <row r="2951" spans="8:12" x14ac:dyDescent="0.25">
      <c r="H2951" s="36"/>
      <c r="I2951" s="36"/>
      <c r="J2951" s="38"/>
      <c r="K2951" s="95"/>
      <c r="L2951" s="96"/>
    </row>
    <row r="2952" spans="8:12" x14ac:dyDescent="0.25">
      <c r="H2952" s="36"/>
      <c r="I2952" s="36"/>
      <c r="J2952" s="38"/>
      <c r="K2952" s="95"/>
      <c r="L2952" s="96"/>
    </row>
    <row r="2953" spans="8:12" x14ac:dyDescent="0.25">
      <c r="H2953" s="36"/>
      <c r="I2953" s="36"/>
      <c r="J2953" s="38"/>
      <c r="K2953" s="95"/>
      <c r="L2953" s="96"/>
    </row>
    <row r="2954" spans="8:12" x14ac:dyDescent="0.25">
      <c r="H2954" s="36"/>
      <c r="I2954" s="36"/>
      <c r="J2954" s="38"/>
      <c r="K2954" s="95"/>
      <c r="L2954" s="96"/>
    </row>
    <row r="2955" spans="8:12" x14ac:dyDescent="0.25">
      <c r="H2955" s="36"/>
      <c r="I2955" s="36"/>
      <c r="J2955" s="38"/>
      <c r="K2955" s="95"/>
      <c r="L2955" s="96"/>
    </row>
    <row r="2956" spans="8:12" x14ac:dyDescent="0.25">
      <c r="H2956" s="36"/>
      <c r="I2956" s="36"/>
      <c r="J2956" s="38"/>
      <c r="K2956" s="95"/>
      <c r="L2956" s="96"/>
    </row>
    <row r="2957" spans="8:12" x14ac:dyDescent="0.25">
      <c r="H2957" s="36"/>
      <c r="I2957" s="36"/>
      <c r="J2957" s="38"/>
      <c r="K2957" s="95"/>
      <c r="L2957" s="96"/>
    </row>
    <row r="2958" spans="8:12" x14ac:dyDescent="0.25">
      <c r="H2958" s="36"/>
      <c r="I2958" s="36"/>
      <c r="J2958" s="38"/>
      <c r="K2958" s="95"/>
      <c r="L2958" s="96"/>
    </row>
    <row r="2959" spans="8:12" x14ac:dyDescent="0.25">
      <c r="H2959" s="36"/>
      <c r="I2959" s="36"/>
      <c r="J2959" s="38"/>
      <c r="K2959" s="95"/>
      <c r="L2959" s="96"/>
    </row>
    <row r="2960" spans="8:12" x14ac:dyDescent="0.25">
      <c r="H2960" s="36"/>
      <c r="I2960" s="36"/>
      <c r="J2960" s="38"/>
      <c r="K2960" s="95"/>
      <c r="L2960" s="96"/>
    </row>
    <row r="2961" spans="8:12" x14ac:dyDescent="0.25">
      <c r="H2961" s="36"/>
      <c r="I2961" s="36"/>
      <c r="J2961" s="38"/>
      <c r="K2961" s="95"/>
      <c r="L2961" s="96"/>
    </row>
    <row r="2962" spans="8:12" x14ac:dyDescent="0.25">
      <c r="H2962" s="36"/>
      <c r="I2962" s="36"/>
      <c r="J2962" s="38"/>
      <c r="K2962" s="95"/>
      <c r="L2962" s="96"/>
    </row>
    <row r="2963" spans="8:12" x14ac:dyDescent="0.25">
      <c r="H2963" s="36"/>
      <c r="I2963" s="36"/>
      <c r="J2963" s="38"/>
      <c r="K2963" s="95"/>
      <c r="L2963" s="96"/>
    </row>
    <row r="2964" spans="8:12" x14ac:dyDescent="0.25">
      <c r="H2964" s="36"/>
      <c r="I2964" s="36"/>
      <c r="J2964" s="38"/>
      <c r="K2964" s="95"/>
      <c r="L2964" s="96"/>
    </row>
    <row r="2965" spans="8:12" x14ac:dyDescent="0.25">
      <c r="H2965" s="36"/>
      <c r="I2965" s="36"/>
      <c r="J2965" s="38"/>
      <c r="K2965" s="95"/>
      <c r="L2965" s="96"/>
    </row>
    <row r="2966" spans="8:12" x14ac:dyDescent="0.25">
      <c r="H2966" s="36"/>
      <c r="I2966" s="36"/>
      <c r="J2966" s="38"/>
      <c r="K2966" s="95"/>
      <c r="L2966" s="96"/>
    </row>
    <row r="2967" spans="8:12" x14ac:dyDescent="0.25">
      <c r="H2967" s="36"/>
      <c r="I2967" s="36"/>
      <c r="J2967" s="38"/>
      <c r="K2967" s="95"/>
      <c r="L2967" s="96"/>
    </row>
    <row r="2968" spans="8:12" x14ac:dyDescent="0.25">
      <c r="H2968" s="36"/>
      <c r="I2968" s="36"/>
      <c r="J2968" s="38"/>
      <c r="K2968" s="95"/>
      <c r="L2968" s="96"/>
    </row>
    <row r="2969" spans="8:12" x14ac:dyDescent="0.25">
      <c r="H2969" s="36"/>
      <c r="I2969" s="36"/>
      <c r="J2969" s="38"/>
      <c r="K2969" s="95"/>
      <c r="L2969" s="96"/>
    </row>
    <row r="2970" spans="8:12" x14ac:dyDescent="0.25">
      <c r="H2970" s="36"/>
      <c r="I2970" s="36"/>
      <c r="J2970" s="38"/>
      <c r="K2970" s="95"/>
      <c r="L2970" s="96"/>
    </row>
    <row r="2971" spans="8:12" x14ac:dyDescent="0.25">
      <c r="H2971" s="36"/>
      <c r="I2971" s="36"/>
      <c r="J2971" s="38"/>
      <c r="K2971" s="95"/>
      <c r="L2971" s="96"/>
    </row>
    <row r="2972" spans="8:12" x14ac:dyDescent="0.25">
      <c r="H2972" s="36"/>
      <c r="I2972" s="36"/>
      <c r="J2972" s="38"/>
      <c r="K2972" s="95"/>
      <c r="L2972" s="96"/>
    </row>
    <row r="2973" spans="8:12" x14ac:dyDescent="0.25">
      <c r="H2973" s="36"/>
      <c r="I2973" s="36"/>
      <c r="J2973" s="38"/>
      <c r="K2973" s="95"/>
      <c r="L2973" s="96"/>
    </row>
    <row r="2974" spans="8:12" x14ac:dyDescent="0.25">
      <c r="H2974" s="36"/>
      <c r="I2974" s="36"/>
      <c r="J2974" s="38"/>
      <c r="K2974" s="95"/>
      <c r="L2974" s="96"/>
    </row>
    <row r="2975" spans="8:12" x14ac:dyDescent="0.25">
      <c r="H2975" s="36"/>
      <c r="I2975" s="36"/>
      <c r="J2975" s="38"/>
      <c r="K2975" s="95"/>
      <c r="L2975" s="96"/>
    </row>
    <row r="2976" spans="8:12" x14ac:dyDescent="0.25">
      <c r="H2976" s="36"/>
      <c r="I2976" s="36"/>
      <c r="J2976" s="38"/>
      <c r="K2976" s="95"/>
      <c r="L2976" s="96"/>
    </row>
    <row r="2977" spans="8:12" x14ac:dyDescent="0.25">
      <c r="H2977" s="36"/>
      <c r="I2977" s="36"/>
      <c r="J2977" s="38"/>
      <c r="K2977" s="95"/>
      <c r="L2977" s="96"/>
    </row>
    <row r="2978" spans="8:12" x14ac:dyDescent="0.25">
      <c r="H2978" s="36"/>
      <c r="I2978" s="36"/>
      <c r="J2978" s="38"/>
      <c r="K2978" s="95"/>
      <c r="L2978" s="96"/>
    </row>
    <row r="2979" spans="8:12" x14ac:dyDescent="0.25">
      <c r="H2979" s="36"/>
      <c r="I2979" s="36"/>
      <c r="J2979" s="38"/>
      <c r="K2979" s="95"/>
      <c r="L2979" s="96"/>
    </row>
    <row r="2980" spans="8:12" x14ac:dyDescent="0.25">
      <c r="H2980" s="36"/>
      <c r="I2980" s="36"/>
      <c r="J2980" s="38"/>
      <c r="K2980" s="95"/>
      <c r="L2980" s="96"/>
    </row>
    <row r="2981" spans="8:12" x14ac:dyDescent="0.25">
      <c r="H2981" s="36"/>
      <c r="I2981" s="36"/>
      <c r="J2981" s="38"/>
      <c r="K2981" s="95"/>
      <c r="L2981" s="96"/>
    </row>
    <row r="2982" spans="8:12" x14ac:dyDescent="0.25">
      <c r="H2982" s="36"/>
      <c r="I2982" s="36"/>
      <c r="J2982" s="38"/>
      <c r="K2982" s="95"/>
      <c r="L2982" s="96"/>
    </row>
    <row r="2983" spans="8:12" x14ac:dyDescent="0.25">
      <c r="H2983" s="36"/>
      <c r="I2983" s="36"/>
      <c r="J2983" s="38"/>
      <c r="K2983" s="95"/>
      <c r="L2983" s="96"/>
    </row>
    <row r="2984" spans="8:12" x14ac:dyDescent="0.25">
      <c r="H2984" s="36"/>
      <c r="I2984" s="36"/>
      <c r="J2984" s="38"/>
      <c r="K2984" s="95"/>
      <c r="L2984" s="96"/>
    </row>
    <row r="2985" spans="8:12" x14ac:dyDescent="0.25">
      <c r="H2985" s="36"/>
      <c r="I2985" s="36"/>
      <c r="J2985" s="38"/>
      <c r="K2985" s="95"/>
      <c r="L2985" s="96"/>
    </row>
    <row r="2986" spans="8:12" x14ac:dyDescent="0.25">
      <c r="H2986" s="36"/>
      <c r="I2986" s="36"/>
      <c r="J2986" s="38"/>
      <c r="K2986" s="95"/>
      <c r="L2986" s="96"/>
    </row>
    <row r="2987" spans="8:12" x14ac:dyDescent="0.25">
      <c r="H2987" s="36"/>
      <c r="I2987" s="36"/>
      <c r="J2987" s="38"/>
      <c r="K2987" s="95"/>
      <c r="L2987" s="96"/>
    </row>
    <row r="2988" spans="8:12" x14ac:dyDescent="0.25">
      <c r="H2988" s="36"/>
      <c r="I2988" s="36"/>
      <c r="J2988" s="38"/>
      <c r="K2988" s="95"/>
      <c r="L2988" s="96"/>
    </row>
    <row r="2989" spans="8:12" x14ac:dyDescent="0.25">
      <c r="H2989" s="36"/>
      <c r="I2989" s="36"/>
      <c r="J2989" s="38"/>
      <c r="K2989" s="95"/>
      <c r="L2989" s="96"/>
    </row>
    <row r="2990" spans="8:12" x14ac:dyDescent="0.25">
      <c r="H2990" s="36"/>
      <c r="I2990" s="36"/>
      <c r="J2990" s="38"/>
      <c r="K2990" s="95"/>
      <c r="L2990" s="96"/>
    </row>
    <row r="2991" spans="8:12" x14ac:dyDescent="0.25">
      <c r="H2991" s="36"/>
      <c r="I2991" s="36"/>
      <c r="J2991" s="38"/>
      <c r="K2991" s="95"/>
      <c r="L2991" s="96"/>
    </row>
    <row r="2992" spans="8:12" x14ac:dyDescent="0.25">
      <c r="H2992" s="36"/>
      <c r="I2992" s="36"/>
      <c r="J2992" s="38"/>
      <c r="K2992" s="95"/>
      <c r="L2992" s="96"/>
    </row>
    <row r="2993" spans="8:12" x14ac:dyDescent="0.25">
      <c r="H2993" s="36"/>
      <c r="I2993" s="36"/>
      <c r="J2993" s="38"/>
      <c r="K2993" s="95"/>
      <c r="L2993" s="96"/>
    </row>
    <row r="2994" spans="8:12" x14ac:dyDescent="0.25">
      <c r="H2994" s="36"/>
      <c r="I2994" s="36"/>
      <c r="J2994" s="38"/>
      <c r="K2994" s="95"/>
      <c r="L2994" s="96"/>
    </row>
    <row r="2995" spans="8:12" x14ac:dyDescent="0.25">
      <c r="H2995" s="36"/>
      <c r="I2995" s="36"/>
      <c r="J2995" s="38"/>
      <c r="K2995" s="95"/>
      <c r="L2995" s="96"/>
    </row>
    <row r="2996" spans="8:12" x14ac:dyDescent="0.25">
      <c r="H2996" s="36"/>
      <c r="I2996" s="36"/>
      <c r="J2996" s="38"/>
      <c r="K2996" s="95"/>
      <c r="L2996" s="96"/>
    </row>
    <row r="2997" spans="8:12" x14ac:dyDescent="0.25">
      <c r="H2997" s="36"/>
      <c r="I2997" s="36"/>
      <c r="J2997" s="38"/>
      <c r="K2997" s="95"/>
      <c r="L2997" s="96"/>
    </row>
    <row r="2998" spans="8:12" x14ac:dyDescent="0.25">
      <c r="H2998" s="36"/>
      <c r="I2998" s="36"/>
      <c r="J2998" s="38"/>
      <c r="K2998" s="95"/>
      <c r="L2998" s="96"/>
    </row>
    <row r="2999" spans="8:12" x14ac:dyDescent="0.25">
      <c r="H2999" s="36"/>
      <c r="I2999" s="36"/>
      <c r="J2999" s="38"/>
      <c r="K2999" s="95"/>
      <c r="L2999" s="96"/>
    </row>
    <row r="3000" spans="8:12" x14ac:dyDescent="0.25">
      <c r="H3000" s="36"/>
      <c r="I3000" s="36"/>
      <c r="J3000" s="38"/>
      <c r="K3000" s="95"/>
      <c r="L3000" s="96"/>
    </row>
    <row r="3001" spans="8:12" x14ac:dyDescent="0.25">
      <c r="H3001" s="36"/>
      <c r="I3001" s="36"/>
      <c r="J3001" s="38"/>
      <c r="K3001" s="95"/>
      <c r="L3001" s="96"/>
    </row>
    <row r="3002" spans="8:12" x14ac:dyDescent="0.25">
      <c r="H3002" s="36"/>
      <c r="I3002" s="36"/>
      <c r="J3002" s="38"/>
      <c r="K3002" s="95"/>
      <c r="L3002" s="96"/>
    </row>
    <row r="3003" spans="8:12" x14ac:dyDescent="0.25">
      <c r="H3003" s="36"/>
      <c r="I3003" s="36"/>
      <c r="J3003" s="38"/>
      <c r="K3003" s="95"/>
      <c r="L3003" s="96"/>
    </row>
    <row r="3004" spans="8:12" x14ac:dyDescent="0.25">
      <c r="H3004" s="36"/>
      <c r="I3004" s="36"/>
      <c r="J3004" s="38"/>
      <c r="K3004" s="95"/>
      <c r="L3004" s="96"/>
    </row>
    <row r="3005" spans="8:12" x14ac:dyDescent="0.25">
      <c r="H3005" s="36"/>
      <c r="I3005" s="36"/>
      <c r="J3005" s="38"/>
      <c r="K3005" s="95"/>
      <c r="L3005" s="96"/>
    </row>
    <row r="3006" spans="8:12" x14ac:dyDescent="0.25">
      <c r="H3006" s="36"/>
      <c r="I3006" s="36"/>
      <c r="J3006" s="38"/>
      <c r="K3006" s="95"/>
      <c r="L3006" s="96"/>
    </row>
    <row r="3007" spans="8:12" x14ac:dyDescent="0.25">
      <c r="H3007" s="36"/>
      <c r="I3007" s="36"/>
      <c r="J3007" s="38"/>
      <c r="K3007" s="95"/>
      <c r="L3007" s="96"/>
    </row>
    <row r="3008" spans="8:12" x14ac:dyDescent="0.25">
      <c r="H3008" s="36"/>
      <c r="I3008" s="36"/>
      <c r="J3008" s="38"/>
      <c r="K3008" s="95"/>
      <c r="L3008" s="96"/>
    </row>
    <row r="3009" spans="8:12" x14ac:dyDescent="0.25">
      <c r="H3009" s="36"/>
      <c r="I3009" s="36"/>
      <c r="J3009" s="38"/>
      <c r="K3009" s="95"/>
      <c r="L3009" s="96"/>
    </row>
    <row r="3010" spans="8:12" x14ac:dyDescent="0.25">
      <c r="H3010" s="36"/>
      <c r="I3010" s="36"/>
      <c r="J3010" s="38"/>
      <c r="K3010" s="95"/>
      <c r="L3010" s="96"/>
    </row>
    <row r="3011" spans="8:12" x14ac:dyDescent="0.25">
      <c r="H3011" s="36"/>
      <c r="I3011" s="36"/>
      <c r="J3011" s="38"/>
      <c r="K3011" s="95"/>
      <c r="L3011" s="96"/>
    </row>
    <row r="3012" spans="8:12" x14ac:dyDescent="0.25">
      <c r="H3012" s="36"/>
      <c r="I3012" s="36"/>
      <c r="J3012" s="38"/>
      <c r="K3012" s="95"/>
      <c r="L3012" s="96"/>
    </row>
    <row r="3013" spans="8:12" x14ac:dyDescent="0.25">
      <c r="H3013" s="36"/>
      <c r="I3013" s="36"/>
      <c r="J3013" s="38"/>
      <c r="K3013" s="95"/>
      <c r="L3013" s="96"/>
    </row>
    <row r="3014" spans="8:12" x14ac:dyDescent="0.25">
      <c r="H3014" s="36"/>
      <c r="I3014" s="36"/>
      <c r="J3014" s="38"/>
      <c r="K3014" s="95"/>
      <c r="L3014" s="96"/>
    </row>
    <row r="3015" spans="8:12" x14ac:dyDescent="0.25">
      <c r="H3015" s="36"/>
      <c r="I3015" s="36"/>
      <c r="J3015" s="38"/>
      <c r="K3015" s="95"/>
      <c r="L3015" s="96"/>
    </row>
    <row r="3016" spans="8:12" x14ac:dyDescent="0.25">
      <c r="H3016" s="36"/>
      <c r="I3016" s="36"/>
      <c r="J3016" s="38"/>
      <c r="K3016" s="95"/>
      <c r="L3016" s="96"/>
    </row>
    <row r="3017" spans="8:12" x14ac:dyDescent="0.25">
      <c r="H3017" s="36"/>
      <c r="I3017" s="36"/>
      <c r="J3017" s="38"/>
      <c r="K3017" s="95"/>
      <c r="L3017" s="96"/>
    </row>
    <row r="3018" spans="8:12" x14ac:dyDescent="0.25">
      <c r="H3018" s="36"/>
      <c r="I3018" s="36"/>
      <c r="J3018" s="38"/>
      <c r="K3018" s="95"/>
      <c r="L3018" s="96"/>
    </row>
    <row r="3019" spans="8:12" x14ac:dyDescent="0.25">
      <c r="H3019" s="36"/>
      <c r="I3019" s="36"/>
      <c r="J3019" s="38"/>
      <c r="K3019" s="95"/>
      <c r="L3019" s="96"/>
    </row>
    <row r="3020" spans="8:12" x14ac:dyDescent="0.25">
      <c r="H3020" s="36"/>
      <c r="I3020" s="36"/>
      <c r="J3020" s="38"/>
      <c r="K3020" s="95"/>
      <c r="L3020" s="96"/>
    </row>
    <row r="3021" spans="8:12" x14ac:dyDescent="0.25">
      <c r="H3021" s="36"/>
      <c r="I3021" s="36"/>
      <c r="J3021" s="38"/>
      <c r="K3021" s="95"/>
      <c r="L3021" s="96"/>
    </row>
    <row r="3022" spans="8:12" x14ac:dyDescent="0.25">
      <c r="H3022" s="36"/>
      <c r="I3022" s="36"/>
      <c r="J3022" s="38"/>
      <c r="K3022" s="95"/>
      <c r="L3022" s="96"/>
    </row>
    <row r="3023" spans="8:12" x14ac:dyDescent="0.25">
      <c r="H3023" s="36"/>
      <c r="I3023" s="36"/>
      <c r="J3023" s="38"/>
      <c r="K3023" s="95"/>
      <c r="L3023" s="96"/>
    </row>
    <row r="3024" spans="8:12" x14ac:dyDescent="0.25">
      <c r="H3024" s="36"/>
      <c r="I3024" s="36"/>
      <c r="J3024" s="38"/>
      <c r="K3024" s="95"/>
      <c r="L3024" s="96"/>
    </row>
    <row r="3025" spans="8:12" x14ac:dyDescent="0.25">
      <c r="H3025" s="36"/>
      <c r="I3025" s="36"/>
      <c r="J3025" s="38"/>
      <c r="K3025" s="95"/>
      <c r="L3025" s="96"/>
    </row>
    <row r="3026" spans="8:12" x14ac:dyDescent="0.25">
      <c r="H3026" s="36"/>
      <c r="I3026" s="36"/>
      <c r="J3026" s="38"/>
      <c r="K3026" s="95"/>
      <c r="L3026" s="96"/>
    </row>
    <row r="3027" spans="8:12" x14ac:dyDescent="0.25">
      <c r="H3027" s="36"/>
      <c r="I3027" s="36"/>
      <c r="J3027" s="38"/>
      <c r="K3027" s="95"/>
      <c r="L3027" s="96"/>
    </row>
    <row r="3028" spans="8:12" x14ac:dyDescent="0.25">
      <c r="H3028" s="36"/>
      <c r="I3028" s="36"/>
      <c r="J3028" s="38"/>
      <c r="K3028" s="95"/>
      <c r="L3028" s="96"/>
    </row>
    <row r="3029" spans="8:12" x14ac:dyDescent="0.25">
      <c r="H3029" s="36"/>
      <c r="I3029" s="36"/>
      <c r="J3029" s="38"/>
      <c r="K3029" s="95"/>
      <c r="L3029" s="96"/>
    </row>
    <row r="3030" spans="8:12" x14ac:dyDescent="0.25">
      <c r="H3030" s="36"/>
      <c r="I3030" s="36"/>
      <c r="J3030" s="38"/>
      <c r="K3030" s="95"/>
      <c r="L3030" s="96"/>
    </row>
    <row r="3031" spans="8:12" x14ac:dyDescent="0.25">
      <c r="H3031" s="36"/>
      <c r="I3031" s="36"/>
      <c r="J3031" s="38"/>
      <c r="K3031" s="95"/>
      <c r="L3031" s="96"/>
    </row>
    <row r="3032" spans="8:12" x14ac:dyDescent="0.25">
      <c r="H3032" s="36"/>
      <c r="I3032" s="36"/>
      <c r="J3032" s="38"/>
      <c r="K3032" s="95"/>
      <c r="L3032" s="96"/>
    </row>
    <row r="3033" spans="8:12" x14ac:dyDescent="0.25">
      <c r="H3033" s="36"/>
      <c r="I3033" s="36"/>
      <c r="J3033" s="38"/>
      <c r="K3033" s="95"/>
      <c r="L3033" s="96"/>
    </row>
    <row r="3034" spans="8:12" x14ac:dyDescent="0.25">
      <c r="H3034" s="36"/>
      <c r="I3034" s="36"/>
      <c r="J3034" s="38"/>
      <c r="K3034" s="95"/>
      <c r="L3034" s="96"/>
    </row>
    <row r="3035" spans="8:12" x14ac:dyDescent="0.25">
      <c r="H3035" s="36"/>
      <c r="I3035" s="36"/>
      <c r="J3035" s="38"/>
      <c r="K3035" s="95"/>
      <c r="L3035" s="96"/>
    </row>
    <row r="3036" spans="8:12" x14ac:dyDescent="0.25">
      <c r="H3036" s="36"/>
      <c r="I3036" s="36"/>
      <c r="J3036" s="38"/>
      <c r="K3036" s="95"/>
      <c r="L3036" s="96"/>
    </row>
    <row r="3037" spans="8:12" x14ac:dyDescent="0.25">
      <c r="H3037" s="36"/>
      <c r="I3037" s="36"/>
      <c r="J3037" s="38"/>
      <c r="K3037" s="95"/>
      <c r="L3037" s="96"/>
    </row>
    <row r="3038" spans="8:12" x14ac:dyDescent="0.25">
      <c r="H3038" s="36"/>
      <c r="I3038" s="36"/>
      <c r="J3038" s="38"/>
      <c r="K3038" s="95"/>
      <c r="L3038" s="96"/>
    </row>
    <row r="3039" spans="8:12" x14ac:dyDescent="0.25">
      <c r="H3039" s="36"/>
      <c r="I3039" s="36"/>
      <c r="J3039" s="38"/>
      <c r="K3039" s="95"/>
      <c r="L3039" s="96"/>
    </row>
    <row r="3040" spans="8:12" x14ac:dyDescent="0.25">
      <c r="H3040" s="36"/>
      <c r="I3040" s="36"/>
      <c r="J3040" s="38"/>
      <c r="K3040" s="95"/>
      <c r="L3040" s="96"/>
    </row>
    <row r="3041" spans="8:12" x14ac:dyDescent="0.25">
      <c r="H3041" s="36"/>
      <c r="I3041" s="36"/>
      <c r="J3041" s="38"/>
      <c r="K3041" s="95"/>
      <c r="L3041" s="96"/>
    </row>
    <row r="3042" spans="8:12" x14ac:dyDescent="0.25">
      <c r="H3042" s="36"/>
      <c r="I3042" s="36"/>
      <c r="J3042" s="38"/>
      <c r="K3042" s="95"/>
      <c r="L3042" s="96"/>
    </row>
    <row r="3043" spans="8:12" x14ac:dyDescent="0.25">
      <c r="H3043" s="36"/>
      <c r="I3043" s="36"/>
      <c r="J3043" s="38"/>
      <c r="K3043" s="95"/>
      <c r="L3043" s="96"/>
    </row>
    <row r="3044" spans="8:12" x14ac:dyDescent="0.25">
      <c r="H3044" s="36"/>
      <c r="I3044" s="36"/>
      <c r="J3044" s="38"/>
      <c r="K3044" s="95"/>
      <c r="L3044" s="96"/>
    </row>
    <row r="3045" spans="8:12" x14ac:dyDescent="0.25">
      <c r="H3045" s="36"/>
      <c r="I3045" s="36"/>
      <c r="J3045" s="38"/>
      <c r="K3045" s="95"/>
      <c r="L3045" s="96"/>
    </row>
    <row r="3046" spans="8:12" x14ac:dyDescent="0.25">
      <c r="H3046" s="36"/>
      <c r="I3046" s="36"/>
      <c r="J3046" s="38"/>
      <c r="K3046" s="95"/>
      <c r="L3046" s="96"/>
    </row>
    <row r="3047" spans="8:12" x14ac:dyDescent="0.25">
      <c r="H3047" s="36"/>
      <c r="I3047" s="36"/>
      <c r="J3047" s="38"/>
      <c r="K3047" s="95"/>
      <c r="L3047" s="96"/>
    </row>
    <row r="3048" spans="8:12" x14ac:dyDescent="0.25">
      <c r="H3048" s="36"/>
      <c r="I3048" s="36"/>
      <c r="J3048" s="38"/>
      <c r="K3048" s="95"/>
      <c r="L3048" s="96"/>
    </row>
    <row r="3049" spans="8:12" x14ac:dyDescent="0.25">
      <c r="H3049" s="36"/>
      <c r="I3049" s="36"/>
      <c r="J3049" s="38"/>
      <c r="K3049" s="95"/>
      <c r="L3049" s="96"/>
    </row>
    <row r="3050" spans="8:12" x14ac:dyDescent="0.25">
      <c r="H3050" s="36"/>
      <c r="I3050" s="36"/>
      <c r="J3050" s="38"/>
      <c r="K3050" s="95"/>
      <c r="L3050" s="96"/>
    </row>
    <row r="3051" spans="8:12" x14ac:dyDescent="0.25">
      <c r="H3051" s="36"/>
      <c r="I3051" s="36"/>
      <c r="J3051" s="38"/>
      <c r="K3051" s="95"/>
      <c r="L3051" s="96"/>
    </row>
    <row r="3052" spans="8:12" x14ac:dyDescent="0.25">
      <c r="H3052" s="36"/>
      <c r="I3052" s="36"/>
      <c r="J3052" s="38"/>
      <c r="K3052" s="95"/>
      <c r="L3052" s="96"/>
    </row>
    <row r="3053" spans="8:12" x14ac:dyDescent="0.25">
      <c r="H3053" s="36"/>
      <c r="I3053" s="36"/>
      <c r="J3053" s="38"/>
      <c r="K3053" s="95"/>
      <c r="L3053" s="96"/>
    </row>
    <row r="3054" spans="8:12" x14ac:dyDescent="0.25">
      <c r="H3054" s="36"/>
      <c r="I3054" s="36"/>
      <c r="J3054" s="38"/>
      <c r="K3054" s="95"/>
      <c r="L3054" s="96"/>
    </row>
    <row r="3055" spans="8:12" x14ac:dyDescent="0.25">
      <c r="H3055" s="36"/>
      <c r="I3055" s="36"/>
      <c r="J3055" s="38"/>
      <c r="K3055" s="95"/>
      <c r="L3055" s="96"/>
    </row>
    <row r="3056" spans="8:12" x14ac:dyDescent="0.25">
      <c r="H3056" s="36"/>
      <c r="I3056" s="36"/>
      <c r="J3056" s="38"/>
      <c r="K3056" s="95"/>
      <c r="L3056" s="96"/>
    </row>
    <row r="3057" spans="8:12" x14ac:dyDescent="0.25">
      <c r="H3057" s="36"/>
      <c r="I3057" s="36"/>
      <c r="J3057" s="38"/>
      <c r="K3057" s="95"/>
      <c r="L3057" s="96"/>
    </row>
    <row r="3058" spans="8:12" x14ac:dyDescent="0.25">
      <c r="H3058" s="36"/>
      <c r="I3058" s="36"/>
      <c r="J3058" s="38"/>
      <c r="K3058" s="95"/>
      <c r="L3058" s="96"/>
    </row>
    <row r="3059" spans="8:12" x14ac:dyDescent="0.25">
      <c r="H3059" s="36"/>
      <c r="I3059" s="36"/>
      <c r="J3059" s="38"/>
      <c r="K3059" s="95"/>
      <c r="L3059" s="96"/>
    </row>
    <row r="3060" spans="8:12" x14ac:dyDescent="0.25">
      <c r="H3060" s="36"/>
      <c r="I3060" s="36"/>
      <c r="J3060" s="38"/>
      <c r="K3060" s="95"/>
      <c r="L3060" s="96"/>
    </row>
    <row r="3061" spans="8:12" x14ac:dyDescent="0.25">
      <c r="H3061" s="36"/>
      <c r="I3061" s="36"/>
      <c r="J3061" s="38"/>
      <c r="K3061" s="95"/>
      <c r="L3061" s="96"/>
    </row>
    <row r="3062" spans="8:12" x14ac:dyDescent="0.25">
      <c r="H3062" s="36"/>
      <c r="I3062" s="36"/>
      <c r="J3062" s="38"/>
      <c r="K3062" s="95"/>
      <c r="L3062" s="96"/>
    </row>
    <row r="3063" spans="8:12" x14ac:dyDescent="0.25">
      <c r="H3063" s="36"/>
      <c r="I3063" s="36"/>
      <c r="J3063" s="38"/>
      <c r="K3063" s="95"/>
      <c r="L3063" s="96"/>
    </row>
    <row r="3064" spans="8:12" x14ac:dyDescent="0.25">
      <c r="H3064" s="36"/>
      <c r="I3064" s="36"/>
      <c r="J3064" s="38"/>
      <c r="K3064" s="95"/>
      <c r="L3064" s="96"/>
    </row>
    <row r="3065" spans="8:12" x14ac:dyDescent="0.25">
      <c r="H3065" s="36"/>
      <c r="I3065" s="36"/>
      <c r="J3065" s="38"/>
      <c r="K3065" s="95"/>
      <c r="L3065" s="96"/>
    </row>
    <row r="3066" spans="8:12" x14ac:dyDescent="0.25">
      <c r="H3066" s="36"/>
      <c r="I3066" s="36"/>
      <c r="J3066" s="38"/>
      <c r="K3066" s="95"/>
      <c r="L3066" s="96"/>
    </row>
    <row r="3067" spans="8:12" x14ac:dyDescent="0.25">
      <c r="H3067" s="36"/>
      <c r="I3067" s="36"/>
      <c r="J3067" s="38"/>
      <c r="K3067" s="95"/>
      <c r="L3067" s="96"/>
    </row>
    <row r="3068" spans="8:12" x14ac:dyDescent="0.25">
      <c r="H3068" s="36"/>
      <c r="I3068" s="36"/>
      <c r="J3068" s="38"/>
      <c r="K3068" s="95"/>
      <c r="L3068" s="96"/>
    </row>
    <row r="3069" spans="8:12" x14ac:dyDescent="0.25">
      <c r="H3069" s="36"/>
      <c r="I3069" s="36"/>
      <c r="J3069" s="38"/>
      <c r="K3069" s="95"/>
      <c r="L3069" s="96"/>
    </row>
    <row r="3070" spans="8:12" x14ac:dyDescent="0.25">
      <c r="H3070" s="36"/>
      <c r="I3070" s="36"/>
      <c r="J3070" s="38"/>
      <c r="K3070" s="95"/>
      <c r="L3070" s="96"/>
    </row>
    <row r="3071" spans="8:12" x14ac:dyDescent="0.25">
      <c r="H3071" s="36"/>
      <c r="I3071" s="36"/>
      <c r="J3071" s="38"/>
      <c r="K3071" s="95"/>
      <c r="L3071" s="96"/>
    </row>
    <row r="3072" spans="8:12" x14ac:dyDescent="0.25">
      <c r="H3072" s="36"/>
      <c r="I3072" s="36"/>
      <c r="J3072" s="38"/>
      <c r="K3072" s="95"/>
      <c r="L3072" s="96"/>
    </row>
    <row r="3073" spans="8:12" x14ac:dyDescent="0.25">
      <c r="H3073" s="36"/>
      <c r="I3073" s="36"/>
      <c r="J3073" s="38"/>
      <c r="K3073" s="95"/>
      <c r="L3073" s="96"/>
    </row>
    <row r="3074" spans="8:12" x14ac:dyDescent="0.25">
      <c r="H3074" s="36"/>
      <c r="I3074" s="36"/>
      <c r="J3074" s="38"/>
      <c r="K3074" s="95"/>
      <c r="L3074" s="96"/>
    </row>
    <row r="3075" spans="8:12" x14ac:dyDescent="0.25">
      <c r="H3075" s="36"/>
      <c r="I3075" s="36"/>
      <c r="J3075" s="38"/>
      <c r="K3075" s="95"/>
      <c r="L3075" s="96"/>
    </row>
    <row r="3076" spans="8:12" x14ac:dyDescent="0.25">
      <c r="H3076" s="36"/>
      <c r="I3076" s="36"/>
      <c r="J3076" s="38"/>
      <c r="K3076" s="95"/>
      <c r="L3076" s="96"/>
    </row>
    <row r="3077" spans="8:12" x14ac:dyDescent="0.25">
      <c r="H3077" s="36"/>
      <c r="I3077" s="36"/>
      <c r="J3077" s="38"/>
      <c r="K3077" s="95"/>
      <c r="L3077" s="96"/>
    </row>
    <row r="3078" spans="8:12" x14ac:dyDescent="0.25">
      <c r="H3078" s="36"/>
      <c r="I3078" s="36"/>
      <c r="J3078" s="38"/>
      <c r="K3078" s="95"/>
      <c r="L3078" s="96"/>
    </row>
    <row r="3079" spans="8:12" x14ac:dyDescent="0.25">
      <c r="H3079" s="36"/>
      <c r="I3079" s="36"/>
      <c r="J3079" s="38"/>
      <c r="K3079" s="95"/>
      <c r="L3079" s="96"/>
    </row>
    <row r="3080" spans="8:12" x14ac:dyDescent="0.25">
      <c r="H3080" s="36"/>
      <c r="I3080" s="36"/>
      <c r="J3080" s="38"/>
      <c r="K3080" s="95"/>
      <c r="L3080" s="96"/>
    </row>
    <row r="3081" spans="8:12" x14ac:dyDescent="0.25">
      <c r="H3081" s="36"/>
      <c r="I3081" s="36"/>
      <c r="J3081" s="38"/>
      <c r="K3081" s="95"/>
      <c r="L3081" s="96"/>
    </row>
    <row r="3082" spans="8:12" x14ac:dyDescent="0.25">
      <c r="H3082" s="36"/>
      <c r="I3082" s="36"/>
      <c r="J3082" s="38"/>
      <c r="K3082" s="95"/>
      <c r="L3082" s="96"/>
    </row>
    <row r="3083" spans="8:12" x14ac:dyDescent="0.25">
      <c r="H3083" s="36"/>
      <c r="I3083" s="36"/>
      <c r="J3083" s="38"/>
      <c r="K3083" s="95"/>
      <c r="L3083" s="96"/>
    </row>
    <row r="3084" spans="8:12" x14ac:dyDescent="0.25">
      <c r="H3084" s="36"/>
      <c r="I3084" s="36"/>
      <c r="J3084" s="38"/>
      <c r="K3084" s="95"/>
      <c r="L3084" s="96"/>
    </row>
    <row r="3085" spans="8:12" x14ac:dyDescent="0.25">
      <c r="H3085" s="36"/>
      <c r="I3085" s="36"/>
      <c r="J3085" s="38"/>
      <c r="K3085" s="95"/>
      <c r="L3085" s="96"/>
    </row>
    <row r="3086" spans="8:12" x14ac:dyDescent="0.25">
      <c r="H3086" s="36"/>
      <c r="I3086" s="36"/>
      <c r="J3086" s="38"/>
      <c r="K3086" s="95"/>
      <c r="L3086" s="96"/>
    </row>
    <row r="3087" spans="8:12" x14ac:dyDescent="0.25">
      <c r="H3087" s="36"/>
      <c r="I3087" s="36"/>
      <c r="J3087" s="38"/>
      <c r="K3087" s="95"/>
      <c r="L3087" s="96"/>
    </row>
    <row r="3088" spans="8:12" x14ac:dyDescent="0.25">
      <c r="H3088" s="36"/>
      <c r="I3088" s="36"/>
      <c r="J3088" s="38"/>
      <c r="K3088" s="95"/>
      <c r="L3088" s="96"/>
    </row>
    <row r="3089" spans="8:12" x14ac:dyDescent="0.25">
      <c r="H3089" s="36"/>
      <c r="I3089" s="36"/>
      <c r="J3089" s="38"/>
      <c r="K3089" s="95"/>
      <c r="L3089" s="96"/>
    </row>
    <row r="3090" spans="8:12" x14ac:dyDescent="0.25">
      <c r="H3090" s="36"/>
      <c r="I3090" s="36"/>
      <c r="J3090" s="38"/>
      <c r="K3090" s="95"/>
      <c r="L3090" s="96"/>
    </row>
    <row r="3091" spans="8:12" x14ac:dyDescent="0.25">
      <c r="H3091" s="36"/>
      <c r="I3091" s="36"/>
      <c r="J3091" s="38"/>
      <c r="K3091" s="95"/>
      <c r="L3091" s="96"/>
    </row>
    <row r="3092" spans="8:12" x14ac:dyDescent="0.25">
      <c r="H3092" s="36"/>
      <c r="I3092" s="36"/>
      <c r="J3092" s="38"/>
      <c r="K3092" s="95"/>
      <c r="L3092" s="96"/>
    </row>
    <row r="3093" spans="8:12" x14ac:dyDescent="0.25">
      <c r="H3093" s="36"/>
      <c r="I3093" s="36"/>
      <c r="J3093" s="38"/>
      <c r="K3093" s="95"/>
      <c r="L3093" s="96"/>
    </row>
    <row r="3094" spans="8:12" x14ac:dyDescent="0.25">
      <c r="H3094" s="36"/>
      <c r="I3094" s="36"/>
      <c r="J3094" s="38"/>
      <c r="K3094" s="95"/>
      <c r="L3094" s="96"/>
    </row>
    <row r="3095" spans="8:12" x14ac:dyDescent="0.25">
      <c r="H3095" s="36"/>
      <c r="I3095" s="36"/>
      <c r="J3095" s="38"/>
      <c r="K3095" s="95"/>
      <c r="L3095" s="96"/>
    </row>
    <row r="3096" spans="8:12" x14ac:dyDescent="0.25">
      <c r="H3096" s="36"/>
      <c r="I3096" s="36"/>
      <c r="J3096" s="38"/>
      <c r="K3096" s="95"/>
      <c r="L3096" s="96"/>
    </row>
    <row r="3097" spans="8:12" x14ac:dyDescent="0.25">
      <c r="H3097" s="36"/>
      <c r="I3097" s="36"/>
      <c r="J3097" s="38"/>
      <c r="K3097" s="95"/>
      <c r="L3097" s="96"/>
    </row>
    <row r="3098" spans="8:12" x14ac:dyDescent="0.25">
      <c r="H3098" s="36"/>
      <c r="I3098" s="36"/>
      <c r="J3098" s="38"/>
      <c r="K3098" s="95"/>
      <c r="L3098" s="96"/>
    </row>
    <row r="3099" spans="8:12" x14ac:dyDescent="0.25">
      <c r="H3099" s="36"/>
      <c r="I3099" s="36"/>
      <c r="J3099" s="38"/>
      <c r="K3099" s="95"/>
      <c r="L3099" s="96"/>
    </row>
    <row r="3100" spans="8:12" x14ac:dyDescent="0.25">
      <c r="H3100" s="36"/>
      <c r="I3100" s="36"/>
      <c r="J3100" s="38"/>
      <c r="K3100" s="95"/>
      <c r="L3100" s="96"/>
    </row>
    <row r="3101" spans="8:12" x14ac:dyDescent="0.25">
      <c r="H3101" s="36"/>
      <c r="I3101" s="36"/>
      <c r="J3101" s="38"/>
      <c r="K3101" s="95"/>
      <c r="L3101" s="96"/>
    </row>
    <row r="3102" spans="8:12" x14ac:dyDescent="0.25">
      <c r="H3102" s="36"/>
      <c r="I3102" s="36"/>
      <c r="J3102" s="38"/>
      <c r="K3102" s="95"/>
      <c r="L3102" s="96"/>
    </row>
    <row r="3103" spans="8:12" x14ac:dyDescent="0.25">
      <c r="H3103" s="36"/>
      <c r="I3103" s="36"/>
      <c r="J3103" s="38"/>
      <c r="K3103" s="95"/>
      <c r="L3103" s="96"/>
    </row>
    <row r="3104" spans="8:12" x14ac:dyDescent="0.25">
      <c r="H3104" s="36"/>
      <c r="I3104" s="36"/>
      <c r="J3104" s="38"/>
      <c r="K3104" s="95"/>
      <c r="L3104" s="96"/>
    </row>
    <row r="3105" spans="8:12" x14ac:dyDescent="0.25">
      <c r="H3105" s="36"/>
      <c r="I3105" s="36"/>
      <c r="J3105" s="38"/>
      <c r="K3105" s="95"/>
      <c r="L3105" s="96"/>
    </row>
    <row r="3106" spans="8:12" x14ac:dyDescent="0.25">
      <c r="H3106" s="36"/>
      <c r="I3106" s="36"/>
      <c r="J3106" s="38"/>
      <c r="K3106" s="95"/>
      <c r="L3106" s="96"/>
    </row>
    <row r="3107" spans="8:12" x14ac:dyDescent="0.25">
      <c r="H3107" s="36"/>
      <c r="I3107" s="36"/>
      <c r="J3107" s="38"/>
      <c r="K3107" s="95"/>
      <c r="L3107" s="96"/>
    </row>
    <row r="3108" spans="8:12" x14ac:dyDescent="0.25">
      <c r="H3108" s="36"/>
      <c r="I3108" s="36"/>
      <c r="J3108" s="38"/>
      <c r="K3108" s="95"/>
      <c r="L3108" s="96"/>
    </row>
    <row r="3109" spans="8:12" x14ac:dyDescent="0.25">
      <c r="H3109" s="36"/>
      <c r="I3109" s="36"/>
      <c r="J3109" s="38"/>
      <c r="K3109" s="95"/>
      <c r="L3109" s="96"/>
    </row>
    <row r="3110" spans="8:12" x14ac:dyDescent="0.25">
      <c r="H3110" s="36"/>
      <c r="I3110" s="36"/>
      <c r="J3110" s="38"/>
      <c r="K3110" s="95"/>
      <c r="L3110" s="96"/>
    </row>
    <row r="3111" spans="8:12" x14ac:dyDescent="0.25">
      <c r="H3111" s="36"/>
      <c r="I3111" s="36"/>
      <c r="J3111" s="38"/>
      <c r="K3111" s="95"/>
      <c r="L3111" s="96"/>
    </row>
    <row r="3112" spans="8:12" x14ac:dyDescent="0.25">
      <c r="H3112" s="36"/>
      <c r="I3112" s="36"/>
      <c r="J3112" s="38"/>
      <c r="K3112" s="95"/>
      <c r="L3112" s="96"/>
    </row>
    <row r="3113" spans="8:12" x14ac:dyDescent="0.25">
      <c r="H3113" s="36"/>
      <c r="I3113" s="36"/>
      <c r="J3113" s="38"/>
      <c r="K3113" s="95"/>
      <c r="L3113" s="96"/>
    </row>
    <row r="3114" spans="8:12" x14ac:dyDescent="0.25">
      <c r="H3114" s="36"/>
      <c r="I3114" s="36"/>
      <c r="J3114" s="38"/>
      <c r="K3114" s="95"/>
      <c r="L3114" s="96"/>
    </row>
    <row r="3115" spans="8:12" x14ac:dyDescent="0.25">
      <c r="H3115" s="36"/>
      <c r="I3115" s="36"/>
      <c r="J3115" s="38"/>
      <c r="K3115" s="95"/>
      <c r="L3115" s="96"/>
    </row>
    <row r="3116" spans="8:12" x14ac:dyDescent="0.25">
      <c r="H3116" s="36"/>
      <c r="I3116" s="36"/>
      <c r="J3116" s="38"/>
      <c r="K3116" s="95"/>
      <c r="L3116" s="96"/>
    </row>
    <row r="3117" spans="8:12" x14ac:dyDescent="0.25">
      <c r="H3117" s="36"/>
      <c r="I3117" s="36"/>
      <c r="J3117" s="38"/>
      <c r="K3117" s="95"/>
      <c r="L3117" s="96"/>
    </row>
    <row r="3118" spans="8:12" x14ac:dyDescent="0.25">
      <c r="H3118" s="36"/>
      <c r="I3118" s="36"/>
      <c r="J3118" s="38"/>
      <c r="K3118" s="95"/>
      <c r="L3118" s="96"/>
    </row>
    <row r="3119" spans="8:12" x14ac:dyDescent="0.25">
      <c r="H3119" s="36"/>
      <c r="I3119" s="36"/>
      <c r="J3119" s="38"/>
      <c r="K3119" s="95"/>
      <c r="L3119" s="96"/>
    </row>
    <row r="3120" spans="8:12" x14ac:dyDescent="0.25">
      <c r="H3120" s="36"/>
      <c r="I3120" s="36"/>
      <c r="J3120" s="38"/>
      <c r="K3120" s="95"/>
      <c r="L3120" s="96"/>
    </row>
    <row r="3121" spans="8:12" x14ac:dyDescent="0.25">
      <c r="H3121" s="36"/>
      <c r="I3121" s="36"/>
      <c r="J3121" s="38"/>
      <c r="K3121" s="95"/>
      <c r="L3121" s="96"/>
    </row>
    <row r="3122" spans="8:12" x14ac:dyDescent="0.25">
      <c r="H3122" s="36"/>
      <c r="I3122" s="36"/>
      <c r="J3122" s="38"/>
      <c r="K3122" s="95"/>
      <c r="L3122" s="96"/>
    </row>
    <row r="3123" spans="8:12" x14ac:dyDescent="0.25">
      <c r="H3123" s="36"/>
      <c r="I3123" s="36"/>
      <c r="J3123" s="38"/>
      <c r="K3123" s="95"/>
      <c r="L3123" s="96"/>
    </row>
    <row r="3124" spans="8:12" x14ac:dyDescent="0.25">
      <c r="H3124" s="36"/>
      <c r="I3124" s="36"/>
      <c r="J3124" s="38"/>
      <c r="K3124" s="95"/>
      <c r="L3124" s="96"/>
    </row>
    <row r="3125" spans="8:12" x14ac:dyDescent="0.25">
      <c r="H3125" s="36"/>
      <c r="I3125" s="36"/>
      <c r="J3125" s="38"/>
      <c r="K3125" s="95"/>
      <c r="L3125" s="96"/>
    </row>
    <row r="3126" spans="8:12" x14ac:dyDescent="0.25">
      <c r="H3126" s="36"/>
      <c r="I3126" s="36"/>
      <c r="J3126" s="38"/>
      <c r="K3126" s="95"/>
      <c r="L3126" s="96"/>
    </row>
    <row r="3127" spans="8:12" x14ac:dyDescent="0.25">
      <c r="H3127" s="36"/>
      <c r="I3127" s="36"/>
      <c r="J3127" s="38"/>
      <c r="K3127" s="95"/>
      <c r="L3127" s="96"/>
    </row>
    <row r="3128" spans="8:12" x14ac:dyDescent="0.25">
      <c r="H3128" s="36"/>
      <c r="I3128" s="36"/>
      <c r="J3128" s="38"/>
      <c r="K3128" s="95"/>
      <c r="L3128" s="96"/>
    </row>
    <row r="3129" spans="8:12" x14ac:dyDescent="0.25">
      <c r="H3129" s="36"/>
      <c r="I3129" s="36"/>
      <c r="J3129" s="38"/>
      <c r="K3129" s="95"/>
      <c r="L3129" s="96"/>
    </row>
    <row r="3130" spans="8:12" x14ac:dyDescent="0.25">
      <c r="H3130" s="36"/>
      <c r="I3130" s="36"/>
      <c r="J3130" s="38"/>
      <c r="K3130" s="95"/>
      <c r="L3130" s="96"/>
    </row>
    <row r="3131" spans="8:12" x14ac:dyDescent="0.25">
      <c r="H3131" s="36"/>
      <c r="I3131" s="36"/>
      <c r="J3131" s="38"/>
      <c r="K3131" s="95"/>
      <c r="L3131" s="96"/>
    </row>
    <row r="3132" spans="8:12" x14ac:dyDescent="0.25">
      <c r="H3132" s="36"/>
      <c r="I3132" s="36"/>
      <c r="J3132" s="38"/>
      <c r="K3132" s="95"/>
      <c r="L3132" s="96"/>
    </row>
    <row r="3133" spans="8:12" x14ac:dyDescent="0.25">
      <c r="H3133" s="36"/>
      <c r="I3133" s="36"/>
      <c r="J3133" s="38"/>
      <c r="K3133" s="95"/>
      <c r="L3133" s="96"/>
    </row>
    <row r="3134" spans="8:12" x14ac:dyDescent="0.25">
      <c r="H3134" s="36"/>
      <c r="I3134" s="36"/>
      <c r="J3134" s="38"/>
      <c r="K3134" s="95"/>
      <c r="L3134" s="96"/>
    </row>
    <row r="3135" spans="8:12" x14ac:dyDescent="0.25">
      <c r="H3135" s="36"/>
      <c r="I3135" s="36"/>
      <c r="J3135" s="38"/>
      <c r="K3135" s="95"/>
      <c r="L3135" s="96"/>
    </row>
    <row r="3136" spans="8:12" x14ac:dyDescent="0.25">
      <c r="H3136" s="36"/>
      <c r="I3136" s="36"/>
      <c r="J3136" s="38"/>
      <c r="K3136" s="95"/>
      <c r="L3136" s="96"/>
    </row>
    <row r="3137" spans="8:12" x14ac:dyDescent="0.25">
      <c r="H3137" s="36"/>
      <c r="I3137" s="36"/>
      <c r="J3137" s="38"/>
      <c r="K3137" s="95"/>
      <c r="L3137" s="96"/>
    </row>
    <row r="3138" spans="8:12" x14ac:dyDescent="0.25">
      <c r="H3138" s="36"/>
      <c r="I3138" s="36"/>
      <c r="J3138" s="38"/>
      <c r="K3138" s="95"/>
      <c r="L3138" s="96"/>
    </row>
    <row r="3139" spans="8:12" x14ac:dyDescent="0.25">
      <c r="H3139" s="36"/>
      <c r="I3139" s="36"/>
      <c r="J3139" s="38"/>
      <c r="K3139" s="95"/>
      <c r="L3139" s="96"/>
    </row>
    <row r="3140" spans="8:12" x14ac:dyDescent="0.25">
      <c r="H3140" s="36"/>
      <c r="I3140" s="36"/>
      <c r="J3140" s="38"/>
      <c r="K3140" s="95"/>
      <c r="L3140" s="96"/>
    </row>
    <row r="3141" spans="8:12" x14ac:dyDescent="0.25">
      <c r="H3141" s="36"/>
      <c r="I3141" s="36"/>
      <c r="J3141" s="38"/>
      <c r="K3141" s="95"/>
      <c r="L3141" s="96"/>
    </row>
    <row r="3142" spans="8:12" x14ac:dyDescent="0.25">
      <c r="H3142" s="36"/>
      <c r="I3142" s="36"/>
      <c r="J3142" s="38"/>
      <c r="K3142" s="95"/>
      <c r="L3142" s="96"/>
    </row>
    <row r="3143" spans="8:12" x14ac:dyDescent="0.25">
      <c r="H3143" s="36"/>
      <c r="I3143" s="36"/>
      <c r="J3143" s="38"/>
      <c r="K3143" s="95"/>
      <c r="L3143" s="96"/>
    </row>
    <row r="3144" spans="8:12" x14ac:dyDescent="0.25">
      <c r="H3144" s="36"/>
      <c r="I3144" s="36"/>
      <c r="J3144" s="38"/>
      <c r="K3144" s="95"/>
      <c r="L3144" s="96"/>
    </row>
    <row r="3145" spans="8:12" x14ac:dyDescent="0.25">
      <c r="H3145" s="36"/>
      <c r="I3145" s="36"/>
      <c r="J3145" s="38"/>
      <c r="K3145" s="95"/>
      <c r="L3145" s="96"/>
    </row>
    <row r="3146" spans="8:12" x14ac:dyDescent="0.25">
      <c r="H3146" s="36"/>
      <c r="I3146" s="36"/>
      <c r="J3146" s="38"/>
      <c r="K3146" s="95"/>
      <c r="L3146" s="96"/>
    </row>
    <row r="3147" spans="8:12" x14ac:dyDescent="0.25">
      <c r="H3147" s="36"/>
      <c r="I3147" s="36"/>
      <c r="J3147" s="38"/>
      <c r="K3147" s="95"/>
      <c r="L3147" s="96"/>
    </row>
    <row r="3148" spans="8:12" x14ac:dyDescent="0.25">
      <c r="H3148" s="36"/>
      <c r="I3148" s="36"/>
      <c r="J3148" s="38"/>
      <c r="K3148" s="95"/>
      <c r="L3148" s="96"/>
    </row>
    <row r="3149" spans="8:12" x14ac:dyDescent="0.25">
      <c r="H3149" s="36"/>
      <c r="I3149" s="36"/>
      <c r="J3149" s="38"/>
      <c r="K3149" s="95"/>
      <c r="L3149" s="96"/>
    </row>
    <row r="3150" spans="8:12" x14ac:dyDescent="0.25">
      <c r="H3150" s="36"/>
      <c r="I3150" s="36"/>
      <c r="J3150" s="38"/>
      <c r="K3150" s="95"/>
      <c r="L3150" s="96"/>
    </row>
    <row r="3151" spans="8:12" x14ac:dyDescent="0.25">
      <c r="H3151" s="36"/>
      <c r="I3151" s="36"/>
      <c r="J3151" s="38"/>
      <c r="K3151" s="95"/>
      <c r="L3151" s="96"/>
    </row>
    <row r="3152" spans="8:12" x14ac:dyDescent="0.25">
      <c r="H3152" s="36"/>
      <c r="I3152" s="36"/>
      <c r="J3152" s="38"/>
      <c r="K3152" s="95"/>
      <c r="L3152" s="96"/>
    </row>
    <row r="3153" spans="8:12" x14ac:dyDescent="0.25">
      <c r="H3153" s="36"/>
      <c r="I3153" s="36"/>
      <c r="J3153" s="38"/>
      <c r="K3153" s="95"/>
      <c r="L3153" s="96"/>
    </row>
    <row r="3154" spans="8:12" x14ac:dyDescent="0.25">
      <c r="H3154" s="36"/>
      <c r="I3154" s="36"/>
      <c r="J3154" s="38"/>
      <c r="K3154" s="95"/>
      <c r="L3154" s="96"/>
    </row>
    <row r="3155" spans="8:12" x14ac:dyDescent="0.25">
      <c r="H3155" s="36"/>
      <c r="I3155" s="36"/>
      <c r="J3155" s="38"/>
      <c r="K3155" s="95"/>
      <c r="L3155" s="96"/>
    </row>
    <row r="3156" spans="8:12" x14ac:dyDescent="0.25">
      <c r="H3156" s="36"/>
      <c r="I3156" s="36"/>
      <c r="J3156" s="38"/>
      <c r="K3156" s="95"/>
      <c r="L3156" s="96"/>
    </row>
    <row r="3157" spans="8:12" x14ac:dyDescent="0.25">
      <c r="H3157" s="36"/>
      <c r="I3157" s="36"/>
      <c r="J3157" s="38"/>
      <c r="K3157" s="95"/>
      <c r="L3157" s="96"/>
    </row>
    <row r="3158" spans="8:12" x14ac:dyDescent="0.25">
      <c r="H3158" s="36"/>
      <c r="I3158" s="36"/>
      <c r="J3158" s="38"/>
      <c r="K3158" s="95"/>
      <c r="L3158" s="96"/>
    </row>
    <row r="3159" spans="8:12" x14ac:dyDescent="0.25">
      <c r="H3159" s="36"/>
      <c r="I3159" s="36"/>
      <c r="J3159" s="38"/>
      <c r="K3159" s="95"/>
      <c r="L3159" s="96"/>
    </row>
    <row r="3160" spans="8:12" x14ac:dyDescent="0.25">
      <c r="H3160" s="36"/>
      <c r="I3160" s="36"/>
      <c r="J3160" s="38"/>
      <c r="K3160" s="95"/>
      <c r="L3160" s="96"/>
    </row>
    <row r="3161" spans="8:12" x14ac:dyDescent="0.25">
      <c r="H3161" s="36"/>
      <c r="I3161" s="36"/>
      <c r="J3161" s="38"/>
      <c r="K3161" s="95"/>
      <c r="L3161" s="96"/>
    </row>
    <row r="3162" spans="8:12" x14ac:dyDescent="0.25">
      <c r="H3162" s="36"/>
      <c r="I3162" s="36"/>
      <c r="J3162" s="38"/>
      <c r="K3162" s="95"/>
      <c r="L3162" s="96"/>
    </row>
    <row r="3163" spans="8:12" x14ac:dyDescent="0.25">
      <c r="H3163" s="36"/>
      <c r="I3163" s="36"/>
      <c r="J3163" s="38"/>
      <c r="K3163" s="95"/>
      <c r="L3163" s="96"/>
    </row>
    <row r="3164" spans="8:12" x14ac:dyDescent="0.25">
      <c r="H3164" s="36"/>
      <c r="I3164" s="36"/>
      <c r="J3164" s="38"/>
      <c r="K3164" s="95"/>
      <c r="L3164" s="96"/>
    </row>
    <row r="3165" spans="8:12" x14ac:dyDescent="0.25">
      <c r="H3165" s="36"/>
      <c r="I3165" s="36"/>
      <c r="J3165" s="38"/>
      <c r="K3165" s="95"/>
      <c r="L3165" s="96"/>
    </row>
    <row r="3166" spans="8:12" x14ac:dyDescent="0.25">
      <c r="H3166" s="36"/>
      <c r="I3166" s="36"/>
      <c r="J3166" s="38"/>
      <c r="K3166" s="95"/>
      <c r="L3166" s="96"/>
    </row>
    <row r="3167" spans="8:12" x14ac:dyDescent="0.25">
      <c r="H3167" s="36"/>
      <c r="I3167" s="36"/>
      <c r="J3167" s="38"/>
      <c r="K3167" s="95"/>
      <c r="L3167" s="96"/>
    </row>
    <row r="3168" spans="8:12" x14ac:dyDescent="0.25">
      <c r="H3168" s="36"/>
      <c r="I3168" s="36"/>
      <c r="J3168" s="38"/>
      <c r="K3168" s="95"/>
      <c r="L3168" s="96"/>
    </row>
    <row r="3169" spans="8:12" x14ac:dyDescent="0.25">
      <c r="H3169" s="36"/>
      <c r="I3169" s="36"/>
      <c r="J3169" s="38"/>
      <c r="K3169" s="95"/>
      <c r="L3169" s="96"/>
    </row>
    <row r="3170" spans="8:12" x14ac:dyDescent="0.25">
      <c r="H3170" s="36"/>
      <c r="I3170" s="36"/>
      <c r="J3170" s="38"/>
      <c r="K3170" s="95"/>
      <c r="L3170" s="96"/>
    </row>
    <row r="3171" spans="8:12" x14ac:dyDescent="0.25">
      <c r="H3171" s="36"/>
      <c r="I3171" s="36"/>
      <c r="J3171" s="38"/>
      <c r="K3171" s="95"/>
      <c r="L3171" s="96"/>
    </row>
    <row r="3172" spans="8:12" x14ac:dyDescent="0.25">
      <c r="H3172" s="36"/>
      <c r="I3172" s="36"/>
      <c r="J3172" s="38"/>
      <c r="K3172" s="95"/>
      <c r="L3172" s="96"/>
    </row>
    <row r="3173" spans="8:12" x14ac:dyDescent="0.25">
      <c r="H3173" s="36"/>
      <c r="I3173" s="36"/>
      <c r="J3173" s="38"/>
      <c r="K3173" s="95"/>
      <c r="L3173" s="96"/>
    </row>
    <row r="3174" spans="8:12" x14ac:dyDescent="0.25">
      <c r="H3174" s="36"/>
      <c r="I3174" s="36"/>
      <c r="J3174" s="38"/>
      <c r="K3174" s="95"/>
      <c r="L3174" s="96"/>
    </row>
    <row r="3175" spans="8:12" x14ac:dyDescent="0.25">
      <c r="H3175" s="36"/>
      <c r="I3175" s="36"/>
      <c r="J3175" s="38"/>
      <c r="K3175" s="95"/>
      <c r="L3175" s="96"/>
    </row>
    <row r="3176" spans="8:12" x14ac:dyDescent="0.25">
      <c r="H3176" s="36"/>
      <c r="I3176" s="36"/>
      <c r="J3176" s="38"/>
      <c r="K3176" s="95"/>
      <c r="L3176" s="96"/>
    </row>
    <row r="3177" spans="8:12" x14ac:dyDescent="0.25">
      <c r="H3177" s="36"/>
      <c r="I3177" s="36"/>
      <c r="J3177" s="38"/>
      <c r="K3177" s="95"/>
      <c r="L3177" s="96"/>
    </row>
    <row r="3178" spans="8:12" x14ac:dyDescent="0.25">
      <c r="H3178" s="36"/>
      <c r="I3178" s="36"/>
      <c r="J3178" s="38"/>
      <c r="K3178" s="95"/>
      <c r="L3178" s="96"/>
    </row>
    <row r="3179" spans="8:12" x14ac:dyDescent="0.25">
      <c r="H3179" s="36"/>
      <c r="I3179" s="36"/>
      <c r="J3179" s="38"/>
      <c r="K3179" s="95"/>
      <c r="L3179" s="96"/>
    </row>
    <row r="3180" spans="8:12" x14ac:dyDescent="0.25">
      <c r="H3180" s="36"/>
      <c r="I3180" s="36"/>
      <c r="J3180" s="38"/>
      <c r="K3180" s="95"/>
      <c r="L3180" s="96"/>
    </row>
    <row r="3181" spans="8:12" x14ac:dyDescent="0.25">
      <c r="H3181" s="36"/>
      <c r="I3181" s="36"/>
      <c r="J3181" s="38"/>
      <c r="K3181" s="95"/>
      <c r="L3181" s="96"/>
    </row>
    <row r="3182" spans="8:12" x14ac:dyDescent="0.25">
      <c r="H3182" s="36"/>
      <c r="I3182" s="36"/>
      <c r="J3182" s="38"/>
      <c r="K3182" s="95"/>
      <c r="L3182" s="96"/>
    </row>
    <row r="3183" spans="8:12" x14ac:dyDescent="0.25">
      <c r="H3183" s="36"/>
      <c r="I3183" s="36"/>
      <c r="J3183" s="38"/>
      <c r="K3183" s="95"/>
      <c r="L3183" s="96"/>
    </row>
    <row r="3184" spans="8:12" x14ac:dyDescent="0.25">
      <c r="H3184" s="36"/>
      <c r="I3184" s="36"/>
      <c r="J3184" s="38"/>
      <c r="K3184" s="95"/>
      <c r="L3184" s="96"/>
    </row>
    <row r="3185" spans="8:12" x14ac:dyDescent="0.25">
      <c r="H3185" s="36"/>
      <c r="I3185" s="36"/>
      <c r="J3185" s="38"/>
      <c r="K3185" s="95"/>
      <c r="L3185" s="96"/>
    </row>
    <row r="3186" spans="8:12" x14ac:dyDescent="0.25">
      <c r="H3186" s="36"/>
      <c r="I3186" s="36"/>
      <c r="J3186" s="38"/>
      <c r="K3186" s="95"/>
      <c r="L3186" s="96"/>
    </row>
    <row r="3187" spans="8:12" x14ac:dyDescent="0.25">
      <c r="H3187" s="36"/>
      <c r="I3187" s="36"/>
      <c r="J3187" s="38"/>
      <c r="K3187" s="95"/>
      <c r="L3187" s="96"/>
    </row>
    <row r="3188" spans="8:12" x14ac:dyDescent="0.25">
      <c r="H3188" s="36"/>
      <c r="I3188" s="36"/>
      <c r="J3188" s="38"/>
      <c r="K3188" s="95"/>
      <c r="L3188" s="96"/>
    </row>
    <row r="3189" spans="8:12" x14ac:dyDescent="0.25">
      <c r="H3189" s="36"/>
      <c r="I3189" s="36"/>
      <c r="J3189" s="38"/>
      <c r="K3189" s="95"/>
      <c r="L3189" s="96"/>
    </row>
    <row r="3190" spans="8:12" x14ac:dyDescent="0.25">
      <c r="H3190" s="36"/>
      <c r="I3190" s="36"/>
      <c r="J3190" s="38"/>
      <c r="K3190" s="95"/>
      <c r="L3190" s="96"/>
    </row>
    <row r="3191" spans="8:12" x14ac:dyDescent="0.25">
      <c r="H3191" s="36"/>
      <c r="I3191" s="36"/>
      <c r="J3191" s="38"/>
      <c r="K3191" s="95"/>
      <c r="L3191" s="96"/>
    </row>
    <row r="3192" spans="8:12" x14ac:dyDescent="0.25">
      <c r="H3192" s="36"/>
      <c r="I3192" s="36"/>
      <c r="J3192" s="38"/>
      <c r="K3192" s="95"/>
      <c r="L3192" s="96"/>
    </row>
    <row r="3193" spans="8:12" x14ac:dyDescent="0.25">
      <c r="H3193" s="36"/>
      <c r="I3193" s="36"/>
      <c r="J3193" s="38"/>
      <c r="K3193" s="95"/>
      <c r="L3193" s="96"/>
    </row>
    <row r="3194" spans="8:12" x14ac:dyDescent="0.25">
      <c r="H3194" s="36"/>
      <c r="I3194" s="36"/>
      <c r="J3194" s="38"/>
      <c r="K3194" s="95"/>
      <c r="L3194" s="96"/>
    </row>
    <row r="3195" spans="8:12" x14ac:dyDescent="0.25">
      <c r="H3195" s="36"/>
      <c r="I3195" s="36"/>
      <c r="J3195" s="38"/>
      <c r="K3195" s="95"/>
      <c r="L3195" s="96"/>
    </row>
    <row r="3196" spans="8:12" x14ac:dyDescent="0.25">
      <c r="H3196" s="36"/>
      <c r="I3196" s="36"/>
      <c r="J3196" s="38"/>
      <c r="K3196" s="95"/>
      <c r="L3196" s="96"/>
    </row>
    <row r="3197" spans="8:12" x14ac:dyDescent="0.25">
      <c r="H3197" s="36"/>
      <c r="I3197" s="36"/>
      <c r="J3197" s="38"/>
      <c r="K3197" s="95"/>
      <c r="L3197" s="96"/>
    </row>
    <row r="3198" spans="8:12" x14ac:dyDescent="0.25">
      <c r="H3198" s="36"/>
      <c r="I3198" s="36"/>
      <c r="J3198" s="38"/>
      <c r="K3198" s="95"/>
      <c r="L3198" s="96"/>
    </row>
    <row r="3199" spans="8:12" x14ac:dyDescent="0.25">
      <c r="H3199" s="36"/>
      <c r="I3199" s="36"/>
      <c r="J3199" s="38"/>
      <c r="K3199" s="95"/>
      <c r="L3199" s="96"/>
    </row>
    <row r="3200" spans="8:12" x14ac:dyDescent="0.25">
      <c r="H3200" s="36"/>
      <c r="I3200" s="36"/>
      <c r="J3200" s="38"/>
      <c r="K3200" s="95"/>
      <c r="L3200" s="96"/>
    </row>
    <row r="3201" spans="8:12" x14ac:dyDescent="0.25">
      <c r="H3201" s="36"/>
      <c r="I3201" s="36"/>
      <c r="J3201" s="38"/>
      <c r="K3201" s="95"/>
      <c r="L3201" s="96"/>
    </row>
    <row r="3202" spans="8:12" x14ac:dyDescent="0.25">
      <c r="H3202" s="36"/>
      <c r="I3202" s="36"/>
      <c r="J3202" s="38"/>
      <c r="K3202" s="95"/>
      <c r="L3202" s="96"/>
    </row>
    <row r="3203" spans="8:12" x14ac:dyDescent="0.25">
      <c r="H3203" s="36"/>
      <c r="I3203" s="36"/>
      <c r="J3203" s="38"/>
      <c r="K3203" s="95"/>
      <c r="L3203" s="96"/>
    </row>
    <row r="3204" spans="8:12" x14ac:dyDescent="0.25">
      <c r="H3204" s="36"/>
      <c r="I3204" s="36"/>
      <c r="J3204" s="38"/>
      <c r="K3204" s="95"/>
      <c r="L3204" s="96"/>
    </row>
    <row r="3205" spans="8:12" x14ac:dyDescent="0.25">
      <c r="H3205" s="36"/>
      <c r="I3205" s="36"/>
      <c r="J3205" s="38"/>
      <c r="K3205" s="95"/>
      <c r="L3205" s="96"/>
    </row>
    <row r="3206" spans="8:12" x14ac:dyDescent="0.25">
      <c r="H3206" s="36"/>
      <c r="I3206" s="36"/>
      <c r="J3206" s="38"/>
      <c r="K3206" s="95"/>
      <c r="L3206" s="96"/>
    </row>
    <row r="3207" spans="8:12" x14ac:dyDescent="0.25">
      <c r="H3207" s="36"/>
      <c r="I3207" s="36"/>
      <c r="J3207" s="38"/>
      <c r="K3207" s="95"/>
      <c r="L3207" s="96"/>
    </row>
    <row r="3208" spans="8:12" x14ac:dyDescent="0.25">
      <c r="H3208" s="36"/>
      <c r="I3208" s="36"/>
      <c r="J3208" s="38"/>
      <c r="K3208" s="95"/>
      <c r="L3208" s="96"/>
    </row>
    <row r="3209" spans="8:12" x14ac:dyDescent="0.25">
      <c r="H3209" s="36"/>
      <c r="I3209" s="36"/>
      <c r="J3209" s="38"/>
      <c r="K3209" s="95"/>
      <c r="L3209" s="96"/>
    </row>
    <row r="3210" spans="8:12" x14ac:dyDescent="0.25">
      <c r="H3210" s="36"/>
      <c r="I3210" s="36"/>
      <c r="J3210" s="38"/>
      <c r="K3210" s="95"/>
      <c r="L3210" s="96"/>
    </row>
    <row r="3211" spans="8:12" x14ac:dyDescent="0.25">
      <c r="H3211" s="36"/>
      <c r="I3211" s="36"/>
      <c r="J3211" s="38"/>
      <c r="K3211" s="95"/>
      <c r="L3211" s="96"/>
    </row>
    <row r="3212" spans="8:12" x14ac:dyDescent="0.25">
      <c r="H3212" s="36"/>
      <c r="I3212" s="36"/>
      <c r="J3212" s="38"/>
      <c r="K3212" s="95"/>
      <c r="L3212" s="96"/>
    </row>
    <row r="3213" spans="8:12" x14ac:dyDescent="0.25">
      <c r="H3213" s="36"/>
      <c r="I3213" s="36"/>
      <c r="J3213" s="38"/>
      <c r="K3213" s="95"/>
      <c r="L3213" s="96"/>
    </row>
    <row r="3214" spans="8:12" x14ac:dyDescent="0.25">
      <c r="H3214" s="36"/>
      <c r="I3214" s="36"/>
      <c r="J3214" s="38"/>
      <c r="K3214" s="95"/>
      <c r="L3214" s="96"/>
    </row>
    <row r="3215" spans="8:12" x14ac:dyDescent="0.25">
      <c r="H3215" s="36"/>
      <c r="I3215" s="36"/>
      <c r="J3215" s="38"/>
      <c r="K3215" s="95"/>
      <c r="L3215" s="96"/>
    </row>
    <row r="3216" spans="8:12" x14ac:dyDescent="0.25">
      <c r="H3216" s="36"/>
      <c r="I3216" s="36"/>
      <c r="J3216" s="38"/>
      <c r="K3216" s="95"/>
      <c r="L3216" s="96"/>
    </row>
    <row r="3217" spans="8:12" x14ac:dyDescent="0.25">
      <c r="H3217" s="36"/>
      <c r="I3217" s="36"/>
      <c r="J3217" s="38"/>
      <c r="K3217" s="95"/>
      <c r="L3217" s="96"/>
    </row>
    <row r="3218" spans="8:12" x14ac:dyDescent="0.25">
      <c r="H3218" s="36"/>
      <c r="I3218" s="36"/>
      <c r="J3218" s="38"/>
      <c r="K3218" s="95"/>
      <c r="L3218" s="96"/>
    </row>
    <row r="3219" spans="8:12" x14ac:dyDescent="0.25">
      <c r="H3219" s="36"/>
      <c r="I3219" s="36"/>
      <c r="J3219" s="38"/>
      <c r="K3219" s="95"/>
      <c r="L3219" s="96"/>
    </row>
    <row r="3220" spans="8:12" x14ac:dyDescent="0.25">
      <c r="H3220" s="36"/>
      <c r="I3220" s="36"/>
      <c r="J3220" s="38"/>
      <c r="K3220" s="95"/>
      <c r="L3220" s="96"/>
    </row>
    <row r="3221" spans="8:12" x14ac:dyDescent="0.25">
      <c r="H3221" s="36"/>
      <c r="I3221" s="36"/>
      <c r="J3221" s="38"/>
      <c r="K3221" s="95"/>
      <c r="L3221" s="96"/>
    </row>
    <row r="3222" spans="8:12" x14ac:dyDescent="0.25">
      <c r="H3222" s="36"/>
      <c r="I3222" s="36"/>
      <c r="J3222" s="38"/>
      <c r="K3222" s="95"/>
      <c r="L3222" s="96"/>
    </row>
    <row r="3223" spans="8:12" x14ac:dyDescent="0.25">
      <c r="H3223" s="36"/>
      <c r="I3223" s="36"/>
      <c r="J3223" s="38"/>
      <c r="K3223" s="95"/>
      <c r="L3223" s="96"/>
    </row>
    <row r="3224" spans="8:12" x14ac:dyDescent="0.25">
      <c r="H3224" s="36"/>
      <c r="I3224" s="36"/>
      <c r="J3224" s="38"/>
      <c r="K3224" s="95"/>
      <c r="L3224" s="96"/>
    </row>
    <row r="3225" spans="8:12" x14ac:dyDescent="0.25">
      <c r="H3225" s="36"/>
      <c r="I3225" s="36"/>
      <c r="J3225" s="38"/>
      <c r="K3225" s="95"/>
      <c r="L3225" s="96"/>
    </row>
    <row r="3226" spans="8:12" x14ac:dyDescent="0.25">
      <c r="H3226" s="36"/>
      <c r="I3226" s="36"/>
      <c r="J3226" s="38"/>
      <c r="K3226" s="95"/>
      <c r="L3226" s="96"/>
    </row>
    <row r="3227" spans="8:12" x14ac:dyDescent="0.25">
      <c r="H3227" s="36"/>
      <c r="I3227" s="36"/>
      <c r="J3227" s="38"/>
      <c r="K3227" s="95"/>
      <c r="L3227" s="96"/>
    </row>
    <row r="3228" spans="8:12" x14ac:dyDescent="0.25">
      <c r="H3228" s="36"/>
      <c r="I3228" s="36"/>
      <c r="J3228" s="38"/>
      <c r="K3228" s="95"/>
      <c r="L3228" s="96"/>
    </row>
    <row r="3229" spans="8:12" x14ac:dyDescent="0.25">
      <c r="H3229" s="36"/>
      <c r="I3229" s="36"/>
      <c r="J3229" s="38"/>
      <c r="K3229" s="95"/>
      <c r="L3229" s="96"/>
    </row>
    <row r="3230" spans="8:12" x14ac:dyDescent="0.25">
      <c r="H3230" s="36"/>
      <c r="I3230" s="36"/>
      <c r="J3230" s="38"/>
      <c r="K3230" s="95"/>
      <c r="L3230" s="96"/>
    </row>
    <row r="3231" spans="8:12" x14ac:dyDescent="0.25">
      <c r="H3231" s="36"/>
      <c r="I3231" s="36"/>
      <c r="J3231" s="38"/>
      <c r="K3231" s="95"/>
      <c r="L3231" s="96"/>
    </row>
    <row r="3232" spans="8:12" x14ac:dyDescent="0.25">
      <c r="H3232" s="36"/>
      <c r="I3232" s="36"/>
      <c r="J3232" s="38"/>
      <c r="K3232" s="95"/>
      <c r="L3232" s="96"/>
    </row>
    <row r="3233" spans="8:12" x14ac:dyDescent="0.25">
      <c r="H3233" s="36"/>
      <c r="I3233" s="36"/>
      <c r="J3233" s="38"/>
      <c r="K3233" s="95"/>
      <c r="L3233" s="96"/>
    </row>
    <row r="3234" spans="8:12" x14ac:dyDescent="0.25">
      <c r="H3234" s="36"/>
      <c r="I3234" s="36"/>
      <c r="J3234" s="38"/>
      <c r="K3234" s="95"/>
      <c r="L3234" s="96"/>
    </row>
    <row r="3235" spans="8:12" x14ac:dyDescent="0.25">
      <c r="H3235" s="36"/>
      <c r="I3235" s="36"/>
      <c r="J3235" s="38"/>
      <c r="K3235" s="95"/>
      <c r="L3235" s="96"/>
    </row>
    <row r="3236" spans="8:12" x14ac:dyDescent="0.25">
      <c r="H3236" s="36"/>
      <c r="I3236" s="36"/>
      <c r="J3236" s="38"/>
      <c r="K3236" s="95"/>
      <c r="L3236" s="96"/>
    </row>
    <row r="3237" spans="8:12" x14ac:dyDescent="0.25">
      <c r="H3237" s="36"/>
      <c r="I3237" s="36"/>
      <c r="J3237" s="38"/>
      <c r="K3237" s="95"/>
      <c r="L3237" s="96"/>
    </row>
    <row r="3238" spans="8:12" x14ac:dyDescent="0.25">
      <c r="H3238" s="36"/>
      <c r="I3238" s="36"/>
      <c r="J3238" s="38"/>
      <c r="K3238" s="95"/>
      <c r="L3238" s="96"/>
    </row>
    <row r="3239" spans="8:12" x14ac:dyDescent="0.25">
      <c r="H3239" s="36"/>
      <c r="I3239" s="36"/>
      <c r="J3239" s="38"/>
      <c r="K3239" s="95"/>
      <c r="L3239" s="96"/>
    </row>
    <row r="3240" spans="8:12" x14ac:dyDescent="0.25">
      <c r="H3240" s="36"/>
      <c r="I3240" s="36"/>
      <c r="J3240" s="38"/>
      <c r="K3240" s="95"/>
      <c r="L3240" s="96"/>
    </row>
    <row r="3241" spans="8:12" x14ac:dyDescent="0.25">
      <c r="H3241" s="36"/>
      <c r="I3241" s="36"/>
      <c r="J3241" s="38"/>
      <c r="K3241" s="95"/>
      <c r="L3241" s="96"/>
    </row>
    <row r="3242" spans="8:12" x14ac:dyDescent="0.25">
      <c r="H3242" s="36"/>
      <c r="I3242" s="36"/>
      <c r="J3242" s="38"/>
      <c r="K3242" s="95"/>
      <c r="L3242" s="96"/>
    </row>
    <row r="3243" spans="8:12" x14ac:dyDescent="0.25">
      <c r="H3243" s="36"/>
      <c r="I3243" s="36"/>
      <c r="J3243" s="38"/>
      <c r="K3243" s="95"/>
      <c r="L3243" s="96"/>
    </row>
    <row r="3244" spans="8:12" x14ac:dyDescent="0.25">
      <c r="H3244" s="36"/>
      <c r="I3244" s="36"/>
      <c r="J3244" s="38"/>
      <c r="K3244" s="95"/>
      <c r="L3244" s="96"/>
    </row>
    <row r="3245" spans="8:12" x14ac:dyDescent="0.25">
      <c r="H3245" s="36"/>
      <c r="I3245" s="36"/>
      <c r="J3245" s="38"/>
      <c r="K3245" s="95"/>
      <c r="L3245" s="96"/>
    </row>
    <row r="3246" spans="8:12" x14ac:dyDescent="0.25">
      <c r="H3246" s="36"/>
      <c r="I3246" s="36"/>
      <c r="J3246" s="38"/>
      <c r="K3246" s="95"/>
      <c r="L3246" s="96"/>
    </row>
    <row r="3247" spans="8:12" x14ac:dyDescent="0.25">
      <c r="H3247" s="36"/>
      <c r="I3247" s="36"/>
      <c r="J3247" s="38"/>
      <c r="K3247" s="95"/>
      <c r="L3247" s="96"/>
    </row>
    <row r="3248" spans="8:12" x14ac:dyDescent="0.25">
      <c r="H3248" s="36"/>
      <c r="I3248" s="36"/>
      <c r="J3248" s="38"/>
      <c r="K3248" s="95"/>
      <c r="L3248" s="96"/>
    </row>
    <row r="3249" spans="8:12" x14ac:dyDescent="0.25">
      <c r="H3249" s="36"/>
      <c r="I3249" s="36"/>
      <c r="J3249" s="38"/>
      <c r="K3249" s="95"/>
      <c r="L3249" s="96"/>
    </row>
    <row r="3250" spans="8:12" x14ac:dyDescent="0.25">
      <c r="H3250" s="36"/>
      <c r="I3250" s="36"/>
      <c r="J3250" s="38"/>
      <c r="K3250" s="95"/>
      <c r="L3250" s="96"/>
    </row>
    <row r="3251" spans="8:12" x14ac:dyDescent="0.25">
      <c r="H3251" s="36"/>
      <c r="I3251" s="36"/>
      <c r="J3251" s="38"/>
      <c r="K3251" s="95"/>
      <c r="L3251" s="96"/>
    </row>
    <row r="3252" spans="8:12" x14ac:dyDescent="0.25">
      <c r="H3252" s="36"/>
      <c r="I3252" s="36"/>
      <c r="J3252" s="38"/>
      <c r="K3252" s="95"/>
      <c r="L3252" s="96"/>
    </row>
    <row r="3253" spans="8:12" x14ac:dyDescent="0.25">
      <c r="H3253" s="36"/>
      <c r="I3253" s="36"/>
      <c r="J3253" s="38"/>
      <c r="K3253" s="95"/>
      <c r="L3253" s="96"/>
    </row>
    <row r="3254" spans="8:12" x14ac:dyDescent="0.25">
      <c r="H3254" s="36"/>
      <c r="I3254" s="36"/>
      <c r="J3254" s="38"/>
      <c r="K3254" s="95"/>
      <c r="L3254" s="96"/>
    </row>
    <row r="3255" spans="8:12" x14ac:dyDescent="0.25">
      <c r="H3255" s="36"/>
      <c r="I3255" s="36"/>
      <c r="J3255" s="38"/>
      <c r="K3255" s="95"/>
      <c r="L3255" s="96"/>
    </row>
    <row r="3256" spans="8:12" x14ac:dyDescent="0.25">
      <c r="H3256" s="36"/>
      <c r="I3256" s="36"/>
      <c r="J3256" s="38"/>
      <c r="K3256" s="95"/>
      <c r="L3256" s="96"/>
    </row>
    <row r="3257" spans="8:12" x14ac:dyDescent="0.25">
      <c r="H3257" s="36"/>
      <c r="I3257" s="36"/>
      <c r="J3257" s="38"/>
      <c r="K3257" s="95"/>
      <c r="L3257" s="96"/>
    </row>
    <row r="3258" spans="8:12" x14ac:dyDescent="0.25">
      <c r="H3258" s="36"/>
      <c r="I3258" s="36"/>
      <c r="J3258" s="38"/>
      <c r="K3258" s="95"/>
      <c r="L3258" s="96"/>
    </row>
    <row r="3259" spans="8:12" x14ac:dyDescent="0.25">
      <c r="H3259" s="36"/>
      <c r="I3259" s="36"/>
      <c r="J3259" s="38"/>
      <c r="K3259" s="95"/>
      <c r="L3259" s="96"/>
    </row>
    <row r="3260" spans="8:12" x14ac:dyDescent="0.25">
      <c r="H3260" s="36"/>
      <c r="I3260" s="36"/>
      <c r="J3260" s="38"/>
      <c r="K3260" s="95"/>
      <c r="L3260" s="96"/>
    </row>
    <row r="3261" spans="8:12" x14ac:dyDescent="0.25">
      <c r="H3261" s="36"/>
      <c r="I3261" s="36"/>
      <c r="J3261" s="38"/>
      <c r="K3261" s="95"/>
      <c r="L3261" s="96"/>
    </row>
    <row r="3262" spans="8:12" x14ac:dyDescent="0.25">
      <c r="H3262" s="36"/>
      <c r="I3262" s="36"/>
      <c r="J3262" s="38"/>
      <c r="K3262" s="95"/>
      <c r="L3262" s="96"/>
    </row>
    <row r="3263" spans="8:12" x14ac:dyDescent="0.25">
      <c r="H3263" s="36"/>
      <c r="I3263" s="36"/>
      <c r="J3263" s="38"/>
      <c r="K3263" s="95"/>
      <c r="L3263" s="96"/>
    </row>
    <row r="3264" spans="8:12" x14ac:dyDescent="0.25">
      <c r="H3264" s="36"/>
      <c r="I3264" s="36"/>
      <c r="J3264" s="38"/>
      <c r="K3264" s="95"/>
      <c r="L3264" s="96"/>
    </row>
    <row r="3265" spans="8:12" x14ac:dyDescent="0.25">
      <c r="H3265" s="36"/>
      <c r="I3265" s="36"/>
      <c r="J3265" s="38"/>
      <c r="K3265" s="95"/>
      <c r="L3265" s="96"/>
    </row>
    <row r="3266" spans="8:12" x14ac:dyDescent="0.25">
      <c r="H3266" s="36"/>
      <c r="I3266" s="36"/>
      <c r="J3266" s="38"/>
      <c r="K3266" s="95"/>
      <c r="L3266" s="96"/>
    </row>
    <row r="3267" spans="8:12" x14ac:dyDescent="0.25">
      <c r="H3267" s="36"/>
      <c r="I3267" s="36"/>
      <c r="J3267" s="38"/>
      <c r="K3267" s="95"/>
      <c r="L3267" s="96"/>
    </row>
    <row r="3268" spans="8:12" x14ac:dyDescent="0.25">
      <c r="H3268" s="36"/>
      <c r="I3268" s="36"/>
      <c r="J3268" s="38"/>
      <c r="K3268" s="95"/>
      <c r="L3268" s="96"/>
    </row>
    <row r="3269" spans="8:12" x14ac:dyDescent="0.25">
      <c r="H3269" s="36"/>
      <c r="I3269" s="36"/>
      <c r="J3269" s="38"/>
      <c r="K3269" s="95"/>
      <c r="L3269" s="96"/>
    </row>
    <row r="3270" spans="8:12" x14ac:dyDescent="0.25">
      <c r="H3270" s="36"/>
      <c r="I3270" s="36"/>
      <c r="J3270" s="38"/>
      <c r="K3270" s="95"/>
      <c r="L3270" s="96"/>
    </row>
    <row r="3271" spans="8:12" x14ac:dyDescent="0.25">
      <c r="H3271" s="36"/>
      <c r="I3271" s="36"/>
      <c r="J3271" s="38"/>
      <c r="K3271" s="95"/>
      <c r="L3271" s="96"/>
    </row>
    <row r="3272" spans="8:12" x14ac:dyDescent="0.25">
      <c r="H3272" s="36"/>
      <c r="I3272" s="36"/>
      <c r="J3272" s="38"/>
      <c r="K3272" s="95"/>
      <c r="L3272" s="96"/>
    </row>
    <row r="3273" spans="8:12" x14ac:dyDescent="0.25">
      <c r="H3273" s="36"/>
      <c r="I3273" s="36"/>
      <c r="J3273" s="38"/>
      <c r="K3273" s="95"/>
      <c r="L3273" s="96"/>
    </row>
    <row r="3274" spans="8:12" x14ac:dyDescent="0.25">
      <c r="H3274" s="36"/>
      <c r="I3274" s="36"/>
      <c r="J3274" s="38"/>
      <c r="K3274" s="95"/>
      <c r="L3274" s="96"/>
    </row>
    <row r="3275" spans="8:12" x14ac:dyDescent="0.25">
      <c r="H3275" s="36"/>
      <c r="I3275" s="36"/>
      <c r="J3275" s="38"/>
      <c r="K3275" s="95"/>
      <c r="L3275" s="96"/>
    </row>
    <row r="3276" spans="8:12" x14ac:dyDescent="0.25">
      <c r="H3276" s="36"/>
      <c r="I3276" s="36"/>
      <c r="J3276" s="38"/>
      <c r="K3276" s="95"/>
      <c r="L3276" s="96"/>
    </row>
    <row r="3277" spans="8:12" x14ac:dyDescent="0.25">
      <c r="H3277" s="36"/>
      <c r="I3277" s="36"/>
      <c r="J3277" s="38"/>
      <c r="K3277" s="95"/>
      <c r="L3277" s="96"/>
    </row>
    <row r="3278" spans="8:12" x14ac:dyDescent="0.25">
      <c r="H3278" s="36"/>
      <c r="I3278" s="36"/>
      <c r="J3278" s="38"/>
      <c r="K3278" s="95"/>
      <c r="L3278" s="96"/>
    </row>
    <row r="3279" spans="8:12" x14ac:dyDescent="0.25">
      <c r="H3279" s="36"/>
      <c r="I3279" s="36"/>
      <c r="J3279" s="38"/>
      <c r="K3279" s="95"/>
      <c r="L3279" s="96"/>
    </row>
    <row r="3280" spans="8:12" x14ac:dyDescent="0.25">
      <c r="H3280" s="36"/>
      <c r="I3280" s="36"/>
      <c r="J3280" s="38"/>
      <c r="K3280" s="95"/>
      <c r="L3280" s="96"/>
    </row>
    <row r="3281" spans="8:12" x14ac:dyDescent="0.25">
      <c r="H3281" s="36"/>
      <c r="I3281" s="36"/>
      <c r="J3281" s="38"/>
      <c r="K3281" s="95"/>
      <c r="L3281" s="96"/>
    </row>
    <row r="3282" spans="8:12" x14ac:dyDescent="0.25">
      <c r="H3282" s="36"/>
      <c r="I3282" s="36"/>
      <c r="J3282" s="38"/>
      <c r="K3282" s="95"/>
      <c r="L3282" s="96"/>
    </row>
    <row r="3283" spans="8:12" x14ac:dyDescent="0.25">
      <c r="H3283" s="36"/>
      <c r="I3283" s="36"/>
      <c r="J3283" s="38"/>
      <c r="K3283" s="95"/>
      <c r="L3283" s="96"/>
    </row>
    <row r="3284" spans="8:12" x14ac:dyDescent="0.25">
      <c r="H3284" s="36"/>
      <c r="I3284" s="36"/>
      <c r="J3284" s="38"/>
      <c r="K3284" s="95"/>
      <c r="L3284" s="96"/>
    </row>
    <row r="3285" spans="8:12" x14ac:dyDescent="0.25">
      <c r="H3285" s="36"/>
      <c r="I3285" s="36"/>
      <c r="J3285" s="38"/>
      <c r="K3285" s="95"/>
      <c r="L3285" s="96"/>
    </row>
    <row r="3286" spans="8:12" x14ac:dyDescent="0.25">
      <c r="H3286" s="36"/>
      <c r="I3286" s="36"/>
      <c r="J3286" s="38"/>
      <c r="K3286" s="95"/>
      <c r="L3286" s="96"/>
    </row>
    <row r="3287" spans="8:12" x14ac:dyDescent="0.25">
      <c r="H3287" s="36"/>
      <c r="I3287" s="36"/>
      <c r="J3287" s="38"/>
      <c r="K3287" s="95"/>
      <c r="L3287" s="96"/>
    </row>
    <row r="3288" spans="8:12" x14ac:dyDescent="0.25">
      <c r="H3288" s="36"/>
      <c r="I3288" s="36"/>
      <c r="J3288" s="38"/>
      <c r="K3288" s="95"/>
      <c r="L3288" s="96"/>
    </row>
    <row r="3289" spans="8:12" x14ac:dyDescent="0.25">
      <c r="H3289" s="36"/>
      <c r="I3289" s="36"/>
      <c r="J3289" s="38"/>
      <c r="K3289" s="95"/>
      <c r="L3289" s="96"/>
    </row>
    <row r="3290" spans="8:12" x14ac:dyDescent="0.25">
      <c r="H3290" s="36"/>
      <c r="I3290" s="36"/>
      <c r="J3290" s="38"/>
      <c r="K3290" s="95"/>
      <c r="L3290" s="96"/>
    </row>
    <row r="3291" spans="8:12" x14ac:dyDescent="0.25">
      <c r="H3291" s="36"/>
      <c r="I3291" s="36"/>
      <c r="J3291" s="38"/>
      <c r="K3291" s="95"/>
      <c r="L3291" s="96"/>
    </row>
    <row r="3292" spans="8:12" x14ac:dyDescent="0.25">
      <c r="H3292" s="36"/>
      <c r="I3292" s="36"/>
      <c r="J3292" s="38"/>
      <c r="K3292" s="95"/>
      <c r="L3292" s="96"/>
    </row>
    <row r="3293" spans="8:12" x14ac:dyDescent="0.25">
      <c r="H3293" s="36"/>
      <c r="I3293" s="36"/>
      <c r="J3293" s="38"/>
      <c r="K3293" s="95"/>
      <c r="L3293" s="96"/>
    </row>
    <row r="3294" spans="8:12" x14ac:dyDescent="0.25">
      <c r="H3294" s="36"/>
      <c r="I3294" s="36"/>
      <c r="J3294" s="38"/>
      <c r="K3294" s="95"/>
      <c r="L3294" s="96"/>
    </row>
    <row r="3295" spans="8:12" x14ac:dyDescent="0.25">
      <c r="H3295" s="36"/>
      <c r="I3295" s="36"/>
      <c r="J3295" s="38"/>
      <c r="K3295" s="95"/>
      <c r="L3295" s="96"/>
    </row>
    <row r="3296" spans="8:12" x14ac:dyDescent="0.25">
      <c r="H3296" s="36"/>
      <c r="I3296" s="36"/>
      <c r="J3296" s="38"/>
      <c r="K3296" s="95"/>
      <c r="L3296" s="96"/>
    </row>
    <row r="3297" spans="8:12" x14ac:dyDescent="0.25">
      <c r="H3297" s="36"/>
      <c r="I3297" s="36"/>
      <c r="J3297" s="38"/>
      <c r="K3297" s="95"/>
      <c r="L3297" s="96"/>
    </row>
    <row r="3298" spans="8:12" x14ac:dyDescent="0.25">
      <c r="H3298" s="36"/>
      <c r="I3298" s="36"/>
      <c r="J3298" s="38"/>
      <c r="K3298" s="95"/>
      <c r="L3298" s="96"/>
    </row>
    <row r="3299" spans="8:12" x14ac:dyDescent="0.25">
      <c r="H3299" s="36"/>
      <c r="I3299" s="36"/>
      <c r="J3299" s="38"/>
      <c r="K3299" s="95"/>
      <c r="L3299" s="96"/>
    </row>
    <row r="3300" spans="8:12" x14ac:dyDescent="0.25">
      <c r="H3300" s="36"/>
      <c r="I3300" s="36"/>
      <c r="J3300" s="38"/>
      <c r="K3300" s="95"/>
      <c r="L3300" s="96"/>
    </row>
    <row r="3301" spans="8:12" x14ac:dyDescent="0.25">
      <c r="H3301" s="36"/>
      <c r="I3301" s="36"/>
      <c r="J3301" s="38"/>
      <c r="K3301" s="95"/>
      <c r="L3301" s="96"/>
    </row>
    <row r="3302" spans="8:12" x14ac:dyDescent="0.25">
      <c r="H3302" s="36"/>
      <c r="I3302" s="36"/>
      <c r="J3302" s="38"/>
      <c r="K3302" s="95"/>
      <c r="L3302" s="96"/>
    </row>
    <row r="3303" spans="8:12" x14ac:dyDescent="0.25">
      <c r="H3303" s="36"/>
      <c r="I3303" s="36"/>
      <c r="J3303" s="38"/>
      <c r="K3303" s="95"/>
      <c r="L3303" s="96"/>
    </row>
    <row r="3304" spans="8:12" x14ac:dyDescent="0.25">
      <c r="H3304" s="36"/>
      <c r="I3304" s="36"/>
      <c r="J3304" s="38"/>
      <c r="K3304" s="95"/>
      <c r="L3304" s="96"/>
    </row>
    <row r="3305" spans="8:12" x14ac:dyDescent="0.25">
      <c r="H3305" s="36"/>
      <c r="I3305" s="36"/>
      <c r="J3305" s="38"/>
      <c r="K3305" s="95"/>
      <c r="L3305" s="96"/>
    </row>
    <row r="3306" spans="8:12" x14ac:dyDescent="0.25">
      <c r="H3306" s="36"/>
      <c r="I3306" s="36"/>
      <c r="J3306" s="38"/>
      <c r="K3306" s="95"/>
      <c r="L3306" s="96"/>
    </row>
    <row r="3307" spans="8:12" x14ac:dyDescent="0.25">
      <c r="H3307" s="36"/>
      <c r="I3307" s="36"/>
      <c r="J3307" s="38"/>
      <c r="K3307" s="95"/>
      <c r="L3307" s="96"/>
    </row>
    <row r="3308" spans="8:12" x14ac:dyDescent="0.25">
      <c r="H3308" s="36"/>
      <c r="I3308" s="36"/>
      <c r="J3308" s="38"/>
      <c r="K3308" s="95"/>
      <c r="L3308" s="96"/>
    </row>
    <row r="3309" spans="8:12" x14ac:dyDescent="0.25">
      <c r="H3309" s="36"/>
      <c r="I3309" s="36"/>
      <c r="J3309" s="38"/>
      <c r="K3309" s="95"/>
      <c r="L3309" s="96"/>
    </row>
    <row r="3310" spans="8:12" x14ac:dyDescent="0.25">
      <c r="H3310" s="36"/>
      <c r="I3310" s="36"/>
      <c r="J3310" s="38"/>
      <c r="K3310" s="95"/>
      <c r="L3310" s="96"/>
    </row>
    <row r="3311" spans="8:12" x14ac:dyDescent="0.25">
      <c r="H3311" s="36"/>
      <c r="I3311" s="36"/>
      <c r="J3311" s="38"/>
      <c r="K3311" s="95"/>
      <c r="L3311" s="96"/>
    </row>
    <row r="3312" spans="8:12" x14ac:dyDescent="0.25">
      <c r="H3312" s="36"/>
      <c r="I3312" s="36"/>
      <c r="J3312" s="38"/>
      <c r="K3312" s="95"/>
      <c r="L3312" s="96"/>
    </row>
    <row r="3313" spans="8:12" x14ac:dyDescent="0.25">
      <c r="H3313" s="36"/>
      <c r="I3313" s="36"/>
      <c r="J3313" s="38"/>
      <c r="K3313" s="95"/>
      <c r="L3313" s="96"/>
    </row>
    <row r="3314" spans="8:12" x14ac:dyDescent="0.25">
      <c r="H3314" s="36"/>
      <c r="I3314" s="36"/>
      <c r="J3314" s="38"/>
      <c r="K3314" s="95"/>
      <c r="L3314" s="96"/>
    </row>
    <row r="3315" spans="8:12" x14ac:dyDescent="0.25">
      <c r="H3315" s="36"/>
      <c r="I3315" s="36"/>
      <c r="J3315" s="38"/>
      <c r="K3315" s="95"/>
      <c r="L3315" s="96"/>
    </row>
    <row r="3316" spans="8:12" x14ac:dyDescent="0.25">
      <c r="H3316" s="36"/>
      <c r="I3316" s="36"/>
      <c r="J3316" s="38"/>
      <c r="K3316" s="95"/>
      <c r="L3316" s="96"/>
    </row>
    <row r="3317" spans="8:12" x14ac:dyDescent="0.25">
      <c r="H3317" s="36"/>
      <c r="I3317" s="36"/>
      <c r="J3317" s="38"/>
      <c r="K3317" s="95"/>
      <c r="L3317" s="96"/>
    </row>
    <row r="3318" spans="8:12" x14ac:dyDescent="0.25">
      <c r="H3318" s="36"/>
      <c r="I3318" s="36"/>
      <c r="J3318" s="38"/>
      <c r="K3318" s="95"/>
      <c r="L3318" s="96"/>
    </row>
    <row r="3319" spans="8:12" x14ac:dyDescent="0.25">
      <c r="H3319" s="36"/>
      <c r="I3319" s="36"/>
      <c r="J3319" s="38"/>
      <c r="K3319" s="95"/>
      <c r="L3319" s="96"/>
    </row>
    <row r="3320" spans="8:12" x14ac:dyDescent="0.25">
      <c r="H3320" s="36"/>
      <c r="I3320" s="36"/>
      <c r="J3320" s="38"/>
      <c r="K3320" s="95"/>
      <c r="L3320" s="96"/>
    </row>
    <row r="3321" spans="8:12" x14ac:dyDescent="0.25">
      <c r="H3321" s="36"/>
      <c r="I3321" s="36"/>
      <c r="J3321" s="38"/>
      <c r="K3321" s="95"/>
      <c r="L3321" s="96"/>
    </row>
    <row r="3322" spans="8:12" x14ac:dyDescent="0.25">
      <c r="H3322" s="36"/>
      <c r="I3322" s="36"/>
      <c r="J3322" s="38"/>
      <c r="K3322" s="95"/>
      <c r="L3322" s="96"/>
    </row>
    <row r="3323" spans="8:12" x14ac:dyDescent="0.25">
      <c r="H3323" s="36"/>
      <c r="I3323" s="36"/>
      <c r="J3323" s="38"/>
      <c r="K3323" s="95"/>
      <c r="L3323" s="96"/>
    </row>
    <row r="3324" spans="8:12" x14ac:dyDescent="0.25">
      <c r="H3324" s="36"/>
      <c r="I3324" s="36"/>
      <c r="J3324" s="38"/>
      <c r="K3324" s="95"/>
      <c r="L3324" s="96"/>
    </row>
    <row r="3325" spans="8:12" x14ac:dyDescent="0.25">
      <c r="H3325" s="36"/>
      <c r="I3325" s="36"/>
      <c r="J3325" s="38"/>
      <c r="K3325" s="95"/>
      <c r="L3325" s="96"/>
    </row>
    <row r="3326" spans="8:12" x14ac:dyDescent="0.25">
      <c r="H3326" s="36"/>
      <c r="I3326" s="36"/>
      <c r="J3326" s="38"/>
      <c r="K3326" s="95"/>
      <c r="L3326" s="96"/>
    </row>
    <row r="3327" spans="8:12" x14ac:dyDescent="0.25">
      <c r="H3327" s="36"/>
      <c r="I3327" s="36"/>
      <c r="J3327" s="38"/>
      <c r="K3327" s="95"/>
      <c r="L3327" s="96"/>
    </row>
    <row r="3328" spans="8:12" x14ac:dyDescent="0.25">
      <c r="H3328" s="36"/>
      <c r="I3328" s="36"/>
      <c r="J3328" s="38"/>
      <c r="K3328" s="95"/>
      <c r="L3328" s="96"/>
    </row>
    <row r="3329" spans="8:12" x14ac:dyDescent="0.25">
      <c r="H3329" s="36"/>
      <c r="I3329" s="36"/>
      <c r="J3329" s="38"/>
      <c r="K3329" s="95"/>
      <c r="L3329" s="96"/>
    </row>
    <row r="3330" spans="8:12" x14ac:dyDescent="0.25">
      <c r="H3330" s="36"/>
      <c r="I3330" s="36"/>
      <c r="J3330" s="38"/>
      <c r="K3330" s="95"/>
      <c r="L3330" s="96"/>
    </row>
    <row r="3331" spans="8:12" x14ac:dyDescent="0.25">
      <c r="H3331" s="36"/>
      <c r="I3331" s="36"/>
      <c r="J3331" s="38"/>
      <c r="K3331" s="95"/>
      <c r="L3331" s="96"/>
    </row>
    <row r="3332" spans="8:12" x14ac:dyDescent="0.25">
      <c r="H3332" s="36"/>
      <c r="I3332" s="36"/>
      <c r="J3332" s="38"/>
      <c r="K3332" s="95"/>
      <c r="L3332" s="96"/>
    </row>
    <row r="3333" spans="8:12" x14ac:dyDescent="0.25">
      <c r="H3333" s="36"/>
      <c r="I3333" s="36"/>
      <c r="J3333" s="38"/>
      <c r="K3333" s="95"/>
      <c r="L3333" s="96"/>
    </row>
    <row r="3334" spans="8:12" x14ac:dyDescent="0.25">
      <c r="H3334" s="36"/>
      <c r="I3334" s="36"/>
      <c r="J3334" s="38"/>
      <c r="K3334" s="95"/>
      <c r="L3334" s="96"/>
    </row>
    <row r="3335" spans="8:12" x14ac:dyDescent="0.25">
      <c r="H3335" s="36"/>
      <c r="I3335" s="36"/>
      <c r="J3335" s="38"/>
      <c r="K3335" s="95"/>
      <c r="L3335" s="96"/>
    </row>
    <row r="3336" spans="8:12" x14ac:dyDescent="0.25">
      <c r="H3336" s="36"/>
      <c r="I3336" s="36"/>
      <c r="J3336" s="38"/>
      <c r="K3336" s="95"/>
      <c r="L3336" s="96"/>
    </row>
    <row r="3337" spans="8:12" x14ac:dyDescent="0.25">
      <c r="H3337" s="36"/>
      <c r="I3337" s="36"/>
      <c r="J3337" s="38"/>
      <c r="K3337" s="95"/>
      <c r="L3337" s="96"/>
    </row>
    <row r="3338" spans="8:12" x14ac:dyDescent="0.25">
      <c r="H3338" s="36"/>
      <c r="I3338" s="36"/>
      <c r="J3338" s="38"/>
      <c r="K3338" s="95"/>
      <c r="L3338" s="96"/>
    </row>
    <row r="3339" spans="8:12" x14ac:dyDescent="0.25">
      <c r="H3339" s="36"/>
      <c r="I3339" s="36"/>
      <c r="J3339" s="38"/>
      <c r="K3339" s="95"/>
      <c r="L3339" s="96"/>
    </row>
    <row r="3340" spans="8:12" x14ac:dyDescent="0.25">
      <c r="H3340" s="36"/>
      <c r="I3340" s="36"/>
      <c r="J3340" s="38"/>
      <c r="K3340" s="95"/>
      <c r="L3340" s="96"/>
    </row>
    <row r="3341" spans="8:12" x14ac:dyDescent="0.25">
      <c r="H3341" s="36"/>
      <c r="I3341" s="36"/>
      <c r="J3341" s="38"/>
      <c r="K3341" s="95"/>
      <c r="L3341" s="96"/>
    </row>
    <row r="3342" spans="8:12" x14ac:dyDescent="0.25">
      <c r="H3342" s="36"/>
      <c r="I3342" s="36"/>
      <c r="J3342" s="38"/>
      <c r="K3342" s="95"/>
      <c r="L3342" s="96"/>
    </row>
    <row r="3343" spans="8:12" x14ac:dyDescent="0.25">
      <c r="H3343" s="36"/>
      <c r="I3343" s="36"/>
      <c r="J3343" s="38"/>
      <c r="K3343" s="95"/>
      <c r="L3343" s="96"/>
    </row>
    <row r="3344" spans="8:12" x14ac:dyDescent="0.25">
      <c r="H3344" s="36"/>
      <c r="I3344" s="36"/>
      <c r="J3344" s="38"/>
      <c r="K3344" s="95"/>
      <c r="L3344" s="96"/>
    </row>
    <row r="3345" spans="8:12" x14ac:dyDescent="0.25">
      <c r="H3345" s="36"/>
      <c r="I3345" s="36"/>
      <c r="J3345" s="38"/>
      <c r="K3345" s="95"/>
      <c r="L3345" s="96"/>
    </row>
    <row r="3346" spans="8:12" x14ac:dyDescent="0.25">
      <c r="H3346" s="36"/>
      <c r="I3346" s="36"/>
      <c r="J3346" s="38"/>
      <c r="K3346" s="95"/>
      <c r="L3346" s="96"/>
    </row>
    <row r="3347" spans="8:12" x14ac:dyDescent="0.25">
      <c r="H3347" s="36"/>
      <c r="I3347" s="36"/>
      <c r="J3347" s="38"/>
      <c r="K3347" s="95"/>
      <c r="L3347" s="96"/>
    </row>
    <row r="3348" spans="8:12" x14ac:dyDescent="0.25">
      <c r="H3348" s="36"/>
      <c r="I3348" s="36"/>
      <c r="J3348" s="38"/>
      <c r="K3348" s="95"/>
      <c r="L3348" s="96"/>
    </row>
    <row r="3349" spans="8:12" x14ac:dyDescent="0.25">
      <c r="H3349" s="36"/>
      <c r="I3349" s="36"/>
      <c r="J3349" s="38"/>
      <c r="K3349" s="95"/>
      <c r="L3349" s="96"/>
    </row>
    <row r="3350" spans="8:12" x14ac:dyDescent="0.25">
      <c r="H3350" s="36"/>
      <c r="I3350" s="36"/>
      <c r="J3350" s="38"/>
      <c r="K3350" s="95"/>
      <c r="L3350" s="96"/>
    </row>
    <row r="3351" spans="8:12" x14ac:dyDescent="0.25">
      <c r="H3351" s="36"/>
      <c r="I3351" s="36"/>
      <c r="J3351" s="38"/>
      <c r="K3351" s="95"/>
      <c r="L3351" s="96"/>
    </row>
    <row r="3352" spans="8:12" x14ac:dyDescent="0.25">
      <c r="H3352" s="36"/>
      <c r="I3352" s="36"/>
      <c r="J3352" s="38"/>
      <c r="K3352" s="95"/>
      <c r="L3352" s="96"/>
    </row>
    <row r="3353" spans="8:12" x14ac:dyDescent="0.25">
      <c r="H3353" s="36"/>
      <c r="I3353" s="36"/>
      <c r="J3353" s="38"/>
      <c r="K3353" s="95"/>
      <c r="L3353" s="96"/>
    </row>
    <row r="3354" spans="8:12" x14ac:dyDescent="0.25">
      <c r="H3354" s="36"/>
      <c r="I3354" s="36"/>
      <c r="J3354" s="38"/>
      <c r="K3354" s="95"/>
      <c r="L3354" s="96"/>
    </row>
    <row r="3355" spans="8:12" x14ac:dyDescent="0.25">
      <c r="H3355" s="36"/>
      <c r="I3355" s="36"/>
      <c r="J3355" s="38"/>
      <c r="K3355" s="95"/>
      <c r="L3355" s="96"/>
    </row>
    <row r="3356" spans="8:12" x14ac:dyDescent="0.25">
      <c r="H3356" s="36"/>
      <c r="I3356" s="36"/>
      <c r="J3356" s="38"/>
      <c r="K3356" s="95"/>
      <c r="L3356" s="96"/>
    </row>
    <row r="3357" spans="8:12" x14ac:dyDescent="0.25">
      <c r="H3357" s="36"/>
      <c r="I3357" s="36"/>
      <c r="J3357" s="38"/>
      <c r="K3357" s="95"/>
      <c r="L3357" s="96"/>
    </row>
    <row r="3358" spans="8:12" x14ac:dyDescent="0.25">
      <c r="H3358" s="36"/>
      <c r="I3358" s="36"/>
      <c r="J3358" s="38"/>
      <c r="K3358" s="95"/>
      <c r="L3358" s="96"/>
    </row>
    <row r="3359" spans="8:12" x14ac:dyDescent="0.25">
      <c r="H3359" s="36"/>
      <c r="I3359" s="36"/>
      <c r="J3359" s="38"/>
      <c r="K3359" s="95"/>
      <c r="L3359" s="96"/>
    </row>
    <row r="3360" spans="8:12" x14ac:dyDescent="0.25">
      <c r="H3360" s="36"/>
      <c r="I3360" s="36"/>
      <c r="J3360" s="38"/>
      <c r="K3360" s="95"/>
      <c r="L3360" s="96"/>
    </row>
    <row r="3361" spans="8:12" x14ac:dyDescent="0.25">
      <c r="H3361" s="36"/>
      <c r="I3361" s="36"/>
      <c r="J3361" s="38"/>
      <c r="K3361" s="95"/>
      <c r="L3361" s="96"/>
    </row>
    <row r="3362" spans="8:12" x14ac:dyDescent="0.25">
      <c r="H3362" s="36"/>
      <c r="I3362" s="36"/>
      <c r="J3362" s="38"/>
      <c r="K3362" s="95"/>
      <c r="L3362" s="96"/>
    </row>
    <row r="3363" spans="8:12" x14ac:dyDescent="0.25">
      <c r="H3363" s="36"/>
      <c r="I3363" s="36"/>
      <c r="J3363" s="38"/>
      <c r="K3363" s="95"/>
      <c r="L3363" s="96"/>
    </row>
    <row r="3364" spans="8:12" x14ac:dyDescent="0.25">
      <c r="H3364" s="36"/>
      <c r="I3364" s="36"/>
      <c r="J3364" s="38"/>
      <c r="K3364" s="95"/>
      <c r="L3364" s="96"/>
    </row>
    <row r="3365" spans="8:12" x14ac:dyDescent="0.25">
      <c r="H3365" s="36"/>
      <c r="I3365" s="36"/>
      <c r="J3365" s="38"/>
      <c r="K3365" s="95"/>
      <c r="L3365" s="96"/>
    </row>
    <row r="3366" spans="8:12" x14ac:dyDescent="0.25">
      <c r="H3366" s="36"/>
      <c r="I3366" s="36"/>
      <c r="J3366" s="38"/>
      <c r="K3366" s="95"/>
      <c r="L3366" s="96"/>
    </row>
    <row r="3367" spans="8:12" x14ac:dyDescent="0.25">
      <c r="H3367" s="36"/>
      <c r="I3367" s="36"/>
      <c r="J3367" s="38"/>
      <c r="K3367" s="95"/>
      <c r="L3367" s="96"/>
    </row>
    <row r="3368" spans="8:12" x14ac:dyDescent="0.25">
      <c r="H3368" s="36"/>
      <c r="I3368" s="36"/>
      <c r="J3368" s="38"/>
      <c r="K3368" s="95"/>
      <c r="L3368" s="96"/>
    </row>
    <row r="3369" spans="8:12" x14ac:dyDescent="0.25">
      <c r="H3369" s="36"/>
      <c r="I3369" s="36"/>
      <c r="J3369" s="38"/>
      <c r="K3369" s="95"/>
      <c r="L3369" s="96"/>
    </row>
    <row r="3370" spans="8:12" x14ac:dyDescent="0.25">
      <c r="H3370" s="36"/>
      <c r="I3370" s="36"/>
      <c r="J3370" s="38"/>
      <c r="K3370" s="95"/>
      <c r="L3370" s="96"/>
    </row>
    <row r="3371" spans="8:12" x14ac:dyDescent="0.25">
      <c r="H3371" s="36"/>
      <c r="I3371" s="36"/>
      <c r="J3371" s="38"/>
      <c r="K3371" s="95"/>
      <c r="L3371" s="96"/>
    </row>
    <row r="3372" spans="8:12" x14ac:dyDescent="0.25">
      <c r="H3372" s="36"/>
      <c r="I3372" s="36"/>
      <c r="J3372" s="38"/>
      <c r="K3372" s="95"/>
      <c r="L3372" s="96"/>
    </row>
    <row r="3373" spans="8:12" x14ac:dyDescent="0.25">
      <c r="H3373" s="36"/>
      <c r="I3373" s="36"/>
      <c r="J3373" s="38"/>
      <c r="K3373" s="95"/>
      <c r="L3373" s="96"/>
    </row>
    <row r="3374" spans="8:12" x14ac:dyDescent="0.25">
      <c r="H3374" s="36"/>
      <c r="I3374" s="36"/>
      <c r="J3374" s="38"/>
      <c r="K3374" s="95"/>
      <c r="L3374" s="96"/>
    </row>
    <row r="3375" spans="8:12" x14ac:dyDescent="0.25">
      <c r="H3375" s="36"/>
      <c r="I3375" s="36"/>
      <c r="J3375" s="38"/>
      <c r="K3375" s="95"/>
      <c r="L3375" s="96"/>
    </row>
    <row r="3376" spans="8:12" x14ac:dyDescent="0.25">
      <c r="H3376" s="36"/>
      <c r="I3376" s="36"/>
      <c r="J3376" s="38"/>
      <c r="K3376" s="95"/>
      <c r="L3376" s="96"/>
    </row>
    <row r="3377" spans="8:12" x14ac:dyDescent="0.25">
      <c r="H3377" s="36"/>
      <c r="I3377" s="36"/>
      <c r="J3377" s="38"/>
      <c r="K3377" s="95"/>
      <c r="L3377" s="96"/>
    </row>
    <row r="3378" spans="8:12" x14ac:dyDescent="0.25">
      <c r="H3378" s="36"/>
      <c r="I3378" s="36"/>
      <c r="J3378" s="38"/>
      <c r="K3378" s="95"/>
      <c r="L3378" s="96"/>
    </row>
    <row r="3379" spans="8:12" x14ac:dyDescent="0.25">
      <c r="H3379" s="36"/>
      <c r="I3379" s="36"/>
      <c r="J3379" s="38"/>
      <c r="K3379" s="95"/>
      <c r="L3379" s="96"/>
    </row>
    <row r="3380" spans="8:12" x14ac:dyDescent="0.25">
      <c r="H3380" s="36"/>
      <c r="I3380" s="36"/>
      <c r="J3380" s="38"/>
      <c r="K3380" s="95"/>
      <c r="L3380" s="96"/>
    </row>
    <row r="3381" spans="8:12" x14ac:dyDescent="0.25">
      <c r="H3381" s="36"/>
      <c r="I3381" s="36"/>
      <c r="J3381" s="38"/>
      <c r="K3381" s="95"/>
      <c r="L3381" s="96"/>
    </row>
    <row r="3382" spans="8:12" x14ac:dyDescent="0.25">
      <c r="H3382" s="36"/>
      <c r="I3382" s="36"/>
      <c r="J3382" s="38"/>
      <c r="K3382" s="95"/>
      <c r="L3382" s="96"/>
    </row>
    <row r="3383" spans="8:12" x14ac:dyDescent="0.25">
      <c r="H3383" s="36"/>
      <c r="I3383" s="36"/>
      <c r="J3383" s="38"/>
      <c r="K3383" s="95"/>
      <c r="L3383" s="96"/>
    </row>
    <row r="3384" spans="8:12" x14ac:dyDescent="0.25">
      <c r="H3384" s="36"/>
      <c r="I3384" s="36"/>
      <c r="J3384" s="38"/>
      <c r="K3384" s="95"/>
      <c r="L3384" s="96"/>
    </row>
    <row r="3385" spans="8:12" x14ac:dyDescent="0.25">
      <c r="H3385" s="36"/>
      <c r="I3385" s="36"/>
      <c r="J3385" s="38"/>
      <c r="K3385" s="95"/>
      <c r="L3385" s="96"/>
    </row>
    <row r="3386" spans="8:12" x14ac:dyDescent="0.25">
      <c r="H3386" s="36"/>
      <c r="I3386" s="36"/>
      <c r="J3386" s="38"/>
      <c r="K3386" s="95"/>
      <c r="L3386" s="96"/>
    </row>
    <row r="3387" spans="8:12" x14ac:dyDescent="0.25">
      <c r="H3387" s="36"/>
      <c r="I3387" s="36"/>
      <c r="J3387" s="38"/>
      <c r="K3387" s="95"/>
      <c r="L3387" s="96"/>
    </row>
    <row r="3388" spans="8:12" x14ac:dyDescent="0.25">
      <c r="H3388" s="36"/>
      <c r="I3388" s="36"/>
      <c r="J3388" s="38"/>
      <c r="K3388" s="95"/>
      <c r="L3388" s="96"/>
    </row>
    <row r="3389" spans="8:12" x14ac:dyDescent="0.25">
      <c r="H3389" s="36"/>
      <c r="I3389" s="36"/>
      <c r="J3389" s="38"/>
      <c r="K3389" s="95"/>
      <c r="L3389" s="96"/>
    </row>
    <row r="3390" spans="8:12" x14ac:dyDescent="0.25">
      <c r="H3390" s="36"/>
      <c r="I3390" s="36"/>
      <c r="J3390" s="38"/>
      <c r="K3390" s="95"/>
      <c r="L3390" s="96"/>
    </row>
    <row r="3391" spans="8:12" x14ac:dyDescent="0.25">
      <c r="H3391" s="36"/>
      <c r="I3391" s="36"/>
      <c r="J3391" s="38"/>
      <c r="K3391" s="95"/>
      <c r="L3391" s="96"/>
    </row>
    <row r="3392" spans="8:12" x14ac:dyDescent="0.25">
      <c r="H3392" s="36"/>
      <c r="I3392" s="36"/>
      <c r="J3392" s="38"/>
      <c r="K3392" s="95"/>
      <c r="L3392" s="96"/>
    </row>
    <row r="3393" spans="8:12" x14ac:dyDescent="0.25">
      <c r="H3393" s="36"/>
      <c r="I3393" s="36"/>
      <c r="J3393" s="38"/>
      <c r="K3393" s="95"/>
      <c r="L3393" s="96"/>
    </row>
    <row r="3394" spans="8:12" x14ac:dyDescent="0.25">
      <c r="H3394" s="36"/>
      <c r="I3394" s="36"/>
      <c r="J3394" s="38"/>
      <c r="K3394" s="95"/>
      <c r="L3394" s="96"/>
    </row>
    <row r="3395" spans="8:12" x14ac:dyDescent="0.25">
      <c r="H3395" s="36"/>
      <c r="I3395" s="36"/>
      <c r="J3395" s="38"/>
      <c r="K3395" s="95"/>
      <c r="L3395" s="96"/>
    </row>
    <row r="3396" spans="8:12" x14ac:dyDescent="0.25">
      <c r="H3396" s="36"/>
      <c r="I3396" s="36"/>
      <c r="J3396" s="38"/>
      <c r="K3396" s="95"/>
      <c r="L3396" s="96"/>
    </row>
    <row r="3397" spans="8:12" x14ac:dyDescent="0.25">
      <c r="H3397" s="36"/>
      <c r="I3397" s="36"/>
      <c r="J3397" s="38"/>
      <c r="K3397" s="95"/>
      <c r="L3397" s="96"/>
    </row>
    <row r="3398" spans="8:12" x14ac:dyDescent="0.25">
      <c r="H3398" s="36"/>
      <c r="I3398" s="36"/>
      <c r="J3398" s="38"/>
      <c r="K3398" s="95"/>
      <c r="L3398" s="96"/>
    </row>
    <row r="3399" spans="8:12" x14ac:dyDescent="0.25">
      <c r="H3399" s="36"/>
      <c r="I3399" s="36"/>
      <c r="J3399" s="38"/>
      <c r="K3399" s="95"/>
      <c r="L3399" s="96"/>
    </row>
    <row r="3400" spans="8:12" x14ac:dyDescent="0.25">
      <c r="H3400" s="36"/>
      <c r="I3400" s="36"/>
      <c r="J3400" s="38"/>
      <c r="K3400" s="95"/>
      <c r="L3400" s="96"/>
    </row>
    <row r="3401" spans="8:12" x14ac:dyDescent="0.25">
      <c r="H3401" s="36"/>
      <c r="I3401" s="36"/>
      <c r="J3401" s="38"/>
      <c r="K3401" s="95"/>
      <c r="L3401" s="96"/>
    </row>
    <row r="3402" spans="8:12" x14ac:dyDescent="0.25">
      <c r="H3402" s="36"/>
      <c r="I3402" s="36"/>
      <c r="J3402" s="38"/>
      <c r="K3402" s="95"/>
      <c r="L3402" s="96"/>
    </row>
    <row r="3403" spans="8:12" x14ac:dyDescent="0.25">
      <c r="H3403" s="36"/>
      <c r="I3403" s="36"/>
      <c r="J3403" s="38"/>
      <c r="K3403" s="95"/>
      <c r="L3403" s="96"/>
    </row>
    <row r="3404" spans="8:12" x14ac:dyDescent="0.25">
      <c r="H3404" s="36"/>
      <c r="I3404" s="36"/>
      <c r="J3404" s="38"/>
      <c r="K3404" s="95"/>
      <c r="L3404" s="96"/>
    </row>
    <row r="3405" spans="8:12" x14ac:dyDescent="0.25">
      <c r="H3405" s="36"/>
      <c r="I3405" s="36"/>
      <c r="J3405" s="38"/>
      <c r="K3405" s="95"/>
      <c r="L3405" s="96"/>
    </row>
    <row r="3406" spans="8:12" x14ac:dyDescent="0.25">
      <c r="H3406" s="36"/>
      <c r="I3406" s="36"/>
      <c r="J3406" s="38"/>
      <c r="K3406" s="95"/>
      <c r="L3406" s="96"/>
    </row>
    <row r="3407" spans="8:12" x14ac:dyDescent="0.25">
      <c r="H3407" s="36"/>
      <c r="I3407" s="36"/>
      <c r="J3407" s="38"/>
      <c r="K3407" s="95"/>
      <c r="L3407" s="96"/>
    </row>
    <row r="3408" spans="8:12" x14ac:dyDescent="0.25">
      <c r="H3408" s="36"/>
      <c r="I3408" s="36"/>
      <c r="J3408" s="38"/>
      <c r="K3408" s="95"/>
      <c r="L3408" s="96"/>
    </row>
    <row r="3409" spans="8:12" x14ac:dyDescent="0.25">
      <c r="H3409" s="36"/>
      <c r="I3409" s="36"/>
      <c r="J3409" s="38"/>
      <c r="K3409" s="95"/>
      <c r="L3409" s="96"/>
    </row>
    <row r="3410" spans="8:12" x14ac:dyDescent="0.25">
      <c r="H3410" s="36"/>
      <c r="I3410" s="36"/>
      <c r="J3410" s="38"/>
      <c r="K3410" s="95"/>
      <c r="L3410" s="96"/>
    </row>
    <row r="3411" spans="8:12" x14ac:dyDescent="0.25">
      <c r="H3411" s="36"/>
      <c r="I3411" s="36"/>
      <c r="J3411" s="38"/>
      <c r="K3411" s="95"/>
      <c r="L3411" s="96"/>
    </row>
    <row r="3412" spans="8:12" x14ac:dyDescent="0.25">
      <c r="H3412" s="36"/>
      <c r="I3412" s="36"/>
      <c r="J3412" s="38"/>
      <c r="K3412" s="95"/>
      <c r="L3412" s="96"/>
    </row>
    <row r="3413" spans="8:12" x14ac:dyDescent="0.25">
      <c r="H3413" s="36"/>
      <c r="I3413" s="36"/>
      <c r="J3413" s="38"/>
      <c r="K3413" s="95"/>
      <c r="L3413" s="96"/>
    </row>
    <row r="3414" spans="8:12" x14ac:dyDescent="0.25">
      <c r="H3414" s="36"/>
      <c r="I3414" s="36"/>
      <c r="J3414" s="38"/>
      <c r="K3414" s="95"/>
      <c r="L3414" s="96"/>
    </row>
    <row r="3415" spans="8:12" x14ac:dyDescent="0.25">
      <c r="H3415" s="36"/>
      <c r="I3415" s="36"/>
      <c r="J3415" s="38"/>
      <c r="K3415" s="95"/>
      <c r="L3415" s="96"/>
    </row>
    <row r="3416" spans="8:12" x14ac:dyDescent="0.25">
      <c r="H3416" s="36"/>
      <c r="I3416" s="36"/>
      <c r="J3416" s="38"/>
      <c r="K3416" s="95"/>
      <c r="L3416" s="96"/>
    </row>
    <row r="3417" spans="8:12" x14ac:dyDescent="0.25">
      <c r="H3417" s="36"/>
      <c r="I3417" s="36"/>
      <c r="J3417" s="38"/>
      <c r="K3417" s="95"/>
      <c r="L3417" s="96"/>
    </row>
    <row r="3418" spans="8:12" x14ac:dyDescent="0.25">
      <c r="H3418" s="36"/>
      <c r="I3418" s="36"/>
      <c r="J3418" s="38"/>
      <c r="K3418" s="95"/>
      <c r="L3418" s="96"/>
    </row>
    <row r="3419" spans="8:12" x14ac:dyDescent="0.25">
      <c r="H3419" s="36"/>
      <c r="I3419" s="36"/>
      <c r="J3419" s="38"/>
      <c r="K3419" s="95"/>
      <c r="L3419" s="96"/>
    </row>
    <row r="3420" spans="8:12" x14ac:dyDescent="0.25">
      <c r="H3420" s="36"/>
      <c r="I3420" s="36"/>
      <c r="J3420" s="38"/>
      <c r="K3420" s="95"/>
      <c r="L3420" s="96"/>
    </row>
    <row r="3421" spans="8:12" x14ac:dyDescent="0.25">
      <c r="H3421" s="36"/>
      <c r="I3421" s="36"/>
      <c r="J3421" s="38"/>
      <c r="K3421" s="95"/>
      <c r="L3421" s="96"/>
    </row>
    <row r="3422" spans="8:12" x14ac:dyDescent="0.25">
      <c r="H3422" s="36"/>
      <c r="I3422" s="36"/>
      <c r="J3422" s="38"/>
      <c r="K3422" s="95"/>
      <c r="L3422" s="96"/>
    </row>
    <row r="3423" spans="8:12" x14ac:dyDescent="0.25">
      <c r="H3423" s="36"/>
      <c r="I3423" s="36"/>
      <c r="J3423" s="38"/>
      <c r="K3423" s="95"/>
      <c r="L3423" s="96"/>
    </row>
    <row r="3424" spans="8:12" x14ac:dyDescent="0.25">
      <c r="H3424" s="36"/>
      <c r="I3424" s="36"/>
      <c r="J3424" s="38"/>
      <c r="K3424" s="95"/>
      <c r="L3424" s="96"/>
    </row>
    <row r="3425" spans="8:12" x14ac:dyDescent="0.25">
      <c r="H3425" s="36"/>
      <c r="I3425" s="36"/>
      <c r="J3425" s="38"/>
      <c r="K3425" s="95"/>
      <c r="L3425" s="96"/>
    </row>
    <row r="3426" spans="8:12" x14ac:dyDescent="0.25">
      <c r="H3426" s="36"/>
      <c r="I3426" s="36"/>
      <c r="J3426" s="38"/>
      <c r="K3426" s="95"/>
      <c r="L3426" s="96"/>
    </row>
    <row r="3427" spans="8:12" x14ac:dyDescent="0.25">
      <c r="H3427" s="36"/>
      <c r="I3427" s="36"/>
      <c r="J3427" s="38"/>
      <c r="K3427" s="95"/>
      <c r="L3427" s="96"/>
    </row>
    <row r="3428" spans="8:12" x14ac:dyDescent="0.25">
      <c r="H3428" s="36"/>
      <c r="I3428" s="36"/>
      <c r="J3428" s="38"/>
      <c r="K3428" s="95"/>
      <c r="L3428" s="96"/>
    </row>
    <row r="3429" spans="8:12" x14ac:dyDescent="0.25">
      <c r="H3429" s="36"/>
      <c r="I3429" s="36"/>
      <c r="J3429" s="38"/>
      <c r="K3429" s="95"/>
      <c r="L3429" s="96"/>
    </row>
    <row r="3430" spans="8:12" x14ac:dyDescent="0.25">
      <c r="H3430" s="36"/>
      <c r="I3430" s="36"/>
      <c r="J3430" s="38"/>
      <c r="K3430" s="95"/>
      <c r="L3430" s="96"/>
    </row>
    <row r="3431" spans="8:12" x14ac:dyDescent="0.25">
      <c r="H3431" s="36"/>
      <c r="I3431" s="36"/>
      <c r="J3431" s="38"/>
      <c r="K3431" s="95"/>
      <c r="L3431" s="96"/>
    </row>
    <row r="3432" spans="8:12" x14ac:dyDescent="0.25">
      <c r="H3432" s="36"/>
      <c r="I3432" s="36"/>
      <c r="J3432" s="38"/>
      <c r="K3432" s="95"/>
      <c r="L3432" s="96"/>
    </row>
    <row r="3433" spans="8:12" x14ac:dyDescent="0.25">
      <c r="H3433" s="36"/>
      <c r="I3433" s="36"/>
      <c r="J3433" s="38"/>
      <c r="K3433" s="95"/>
      <c r="L3433" s="96"/>
    </row>
    <row r="3434" spans="8:12" x14ac:dyDescent="0.25">
      <c r="H3434" s="36"/>
      <c r="I3434" s="36"/>
      <c r="J3434" s="38"/>
      <c r="K3434" s="95"/>
      <c r="L3434" s="96"/>
    </row>
    <row r="3435" spans="8:12" x14ac:dyDescent="0.25">
      <c r="H3435" s="36"/>
      <c r="I3435" s="36"/>
      <c r="J3435" s="38"/>
      <c r="K3435" s="95"/>
      <c r="L3435" s="96"/>
    </row>
    <row r="3436" spans="8:12" x14ac:dyDescent="0.25">
      <c r="H3436" s="36"/>
      <c r="I3436" s="36"/>
      <c r="J3436" s="38"/>
      <c r="K3436" s="95"/>
      <c r="L3436" s="96"/>
    </row>
    <row r="3437" spans="8:12" x14ac:dyDescent="0.25">
      <c r="H3437" s="36"/>
      <c r="I3437" s="36"/>
      <c r="J3437" s="38"/>
      <c r="K3437" s="95"/>
      <c r="L3437" s="96"/>
    </row>
    <row r="3438" spans="8:12" x14ac:dyDescent="0.25">
      <c r="H3438" s="36"/>
      <c r="I3438" s="36"/>
      <c r="J3438" s="38"/>
      <c r="K3438" s="95"/>
      <c r="L3438" s="96"/>
    </row>
    <row r="3439" spans="8:12" x14ac:dyDescent="0.25">
      <c r="H3439" s="36"/>
      <c r="I3439" s="36"/>
      <c r="J3439" s="38"/>
      <c r="K3439" s="95"/>
      <c r="L3439" s="96"/>
    </row>
    <row r="3440" spans="8:12" x14ac:dyDescent="0.25">
      <c r="H3440" s="36"/>
      <c r="I3440" s="36"/>
      <c r="J3440" s="38"/>
      <c r="K3440" s="95"/>
      <c r="L3440" s="96"/>
    </row>
    <row r="3441" spans="8:12" x14ac:dyDescent="0.25">
      <c r="H3441" s="36"/>
      <c r="I3441" s="36"/>
      <c r="J3441" s="38"/>
      <c r="K3441" s="95"/>
      <c r="L3441" s="96"/>
    </row>
    <row r="3442" spans="8:12" x14ac:dyDescent="0.25">
      <c r="H3442" s="36"/>
      <c r="I3442" s="36"/>
      <c r="J3442" s="38"/>
      <c r="K3442" s="95"/>
      <c r="L3442" s="96"/>
    </row>
    <row r="3443" spans="8:12" x14ac:dyDescent="0.25">
      <c r="H3443" s="36"/>
      <c r="I3443" s="36"/>
      <c r="J3443" s="38"/>
      <c r="K3443" s="95"/>
      <c r="L3443" s="96"/>
    </row>
    <row r="3444" spans="8:12" x14ac:dyDescent="0.25">
      <c r="H3444" s="36"/>
      <c r="I3444" s="36"/>
      <c r="J3444" s="38"/>
      <c r="K3444" s="95"/>
      <c r="L3444" s="96"/>
    </row>
    <row r="3445" spans="8:12" x14ac:dyDescent="0.25">
      <c r="H3445" s="36"/>
      <c r="I3445" s="36"/>
      <c r="J3445" s="38"/>
      <c r="K3445" s="95"/>
      <c r="L3445" s="96"/>
    </row>
    <row r="3446" spans="8:12" x14ac:dyDescent="0.25">
      <c r="H3446" s="36"/>
      <c r="I3446" s="36"/>
      <c r="J3446" s="38"/>
      <c r="K3446" s="95"/>
      <c r="L3446" s="96"/>
    </row>
    <row r="3447" spans="8:12" x14ac:dyDescent="0.25">
      <c r="H3447" s="36"/>
      <c r="I3447" s="36"/>
      <c r="J3447" s="38"/>
      <c r="K3447" s="95"/>
      <c r="L3447" s="96"/>
    </row>
    <row r="3448" spans="8:12" x14ac:dyDescent="0.25">
      <c r="H3448" s="36"/>
      <c r="I3448" s="36"/>
      <c r="J3448" s="38"/>
      <c r="K3448" s="95"/>
      <c r="L3448" s="96"/>
    </row>
    <row r="3449" spans="8:12" x14ac:dyDescent="0.25">
      <c r="H3449" s="36"/>
      <c r="I3449" s="36"/>
      <c r="J3449" s="38"/>
      <c r="K3449" s="95"/>
      <c r="L3449" s="96"/>
    </row>
    <row r="3450" spans="8:12" x14ac:dyDescent="0.25">
      <c r="H3450" s="36"/>
      <c r="I3450" s="36"/>
      <c r="J3450" s="38"/>
      <c r="K3450" s="95"/>
      <c r="L3450" s="96"/>
    </row>
    <row r="3451" spans="8:12" x14ac:dyDescent="0.25">
      <c r="H3451" s="36"/>
      <c r="I3451" s="36"/>
      <c r="J3451" s="38"/>
      <c r="K3451" s="95"/>
      <c r="L3451" s="96"/>
    </row>
    <row r="3452" spans="8:12" x14ac:dyDescent="0.25">
      <c r="H3452" s="36"/>
      <c r="I3452" s="36"/>
      <c r="J3452" s="38"/>
      <c r="K3452" s="95"/>
      <c r="L3452" s="96"/>
    </row>
    <row r="3453" spans="8:12" x14ac:dyDescent="0.25">
      <c r="H3453" s="36"/>
      <c r="I3453" s="36"/>
      <c r="J3453" s="38"/>
      <c r="K3453" s="95"/>
      <c r="L3453" s="96"/>
    </row>
    <row r="3454" spans="8:12" x14ac:dyDescent="0.25">
      <c r="H3454" s="36"/>
      <c r="I3454" s="36"/>
      <c r="J3454" s="38"/>
      <c r="K3454" s="95"/>
      <c r="L3454" s="96"/>
    </row>
    <row r="3455" spans="8:12" x14ac:dyDescent="0.25">
      <c r="H3455" s="36"/>
      <c r="I3455" s="36"/>
      <c r="J3455" s="38"/>
      <c r="K3455" s="95"/>
      <c r="L3455" s="96"/>
    </row>
    <row r="3456" spans="8:12" x14ac:dyDescent="0.25">
      <c r="H3456" s="36"/>
      <c r="I3456" s="36"/>
      <c r="J3456" s="38"/>
      <c r="K3456" s="95"/>
      <c r="L3456" s="96"/>
    </row>
    <row r="3457" spans="8:12" x14ac:dyDescent="0.25">
      <c r="H3457" s="36"/>
      <c r="I3457" s="36"/>
      <c r="J3457" s="38"/>
      <c r="K3457" s="95"/>
      <c r="L3457" s="96"/>
    </row>
    <row r="3458" spans="8:12" x14ac:dyDescent="0.25">
      <c r="H3458" s="36"/>
      <c r="I3458" s="36"/>
      <c r="J3458" s="38"/>
      <c r="K3458" s="95"/>
      <c r="L3458" s="96"/>
    </row>
    <row r="3459" spans="8:12" x14ac:dyDescent="0.25">
      <c r="H3459" s="36"/>
      <c r="I3459" s="36"/>
      <c r="J3459" s="38"/>
      <c r="K3459" s="95"/>
      <c r="L3459" s="96"/>
    </row>
    <row r="3460" spans="8:12" x14ac:dyDescent="0.25">
      <c r="H3460" s="36"/>
      <c r="I3460" s="36"/>
      <c r="J3460" s="38"/>
      <c r="K3460" s="95"/>
      <c r="L3460" s="96"/>
    </row>
    <row r="3461" spans="8:12" x14ac:dyDescent="0.25">
      <c r="H3461" s="36"/>
      <c r="I3461" s="36"/>
      <c r="J3461" s="38"/>
      <c r="K3461" s="95"/>
      <c r="L3461" s="96"/>
    </row>
    <row r="3462" spans="8:12" x14ac:dyDescent="0.25">
      <c r="H3462" s="36"/>
      <c r="I3462" s="36"/>
      <c r="J3462" s="38"/>
      <c r="K3462" s="95"/>
      <c r="L3462" s="96"/>
    </row>
    <row r="3463" spans="8:12" x14ac:dyDescent="0.25">
      <c r="H3463" s="36"/>
      <c r="I3463" s="36"/>
      <c r="J3463" s="38"/>
      <c r="K3463" s="95"/>
      <c r="L3463" s="96"/>
    </row>
    <row r="3464" spans="8:12" x14ac:dyDescent="0.25">
      <c r="H3464" s="36"/>
      <c r="I3464" s="36"/>
      <c r="J3464" s="38"/>
      <c r="K3464" s="95"/>
      <c r="L3464" s="96"/>
    </row>
    <row r="3465" spans="8:12" x14ac:dyDescent="0.25">
      <c r="H3465" s="36"/>
      <c r="I3465" s="36"/>
      <c r="J3465" s="38"/>
      <c r="K3465" s="95"/>
      <c r="L3465" s="96"/>
    </row>
    <row r="3466" spans="8:12" x14ac:dyDescent="0.25">
      <c r="H3466" s="36"/>
      <c r="I3466" s="36"/>
      <c r="J3466" s="38"/>
      <c r="K3466" s="95"/>
      <c r="L3466" s="96"/>
    </row>
    <row r="3467" spans="8:12" x14ac:dyDescent="0.25">
      <c r="H3467" s="36"/>
      <c r="I3467" s="36"/>
      <c r="J3467" s="38"/>
      <c r="K3467" s="95"/>
      <c r="L3467" s="96"/>
    </row>
    <row r="3468" spans="8:12" x14ac:dyDescent="0.25">
      <c r="H3468" s="36"/>
      <c r="I3468" s="36"/>
      <c r="J3468" s="38"/>
      <c r="K3468" s="95"/>
      <c r="L3468" s="96"/>
    </row>
    <row r="3469" spans="8:12" x14ac:dyDescent="0.25">
      <c r="H3469" s="36"/>
      <c r="I3469" s="36"/>
      <c r="J3469" s="38"/>
      <c r="K3469" s="95"/>
      <c r="L3469" s="96"/>
    </row>
    <row r="3470" spans="8:12" x14ac:dyDescent="0.25">
      <c r="H3470" s="36"/>
      <c r="I3470" s="36"/>
      <c r="J3470" s="38"/>
      <c r="K3470" s="95"/>
      <c r="L3470" s="96"/>
    </row>
    <row r="3471" spans="8:12" x14ac:dyDescent="0.25">
      <c r="H3471" s="36"/>
      <c r="I3471" s="36"/>
      <c r="J3471" s="38"/>
      <c r="K3471" s="95"/>
      <c r="L3471" s="96"/>
    </row>
    <row r="3472" spans="8:12" x14ac:dyDescent="0.25">
      <c r="H3472" s="36"/>
      <c r="I3472" s="36"/>
      <c r="J3472" s="38"/>
      <c r="K3472" s="95"/>
      <c r="L3472" s="96"/>
    </row>
    <row r="3473" spans="8:12" x14ac:dyDescent="0.25">
      <c r="H3473" s="36"/>
      <c r="I3473" s="36"/>
      <c r="J3473" s="38"/>
      <c r="K3473" s="95"/>
      <c r="L3473" s="96"/>
    </row>
    <row r="3474" spans="8:12" x14ac:dyDescent="0.25">
      <c r="H3474" s="36"/>
      <c r="I3474" s="36"/>
      <c r="J3474" s="38"/>
      <c r="K3474" s="95"/>
      <c r="L3474" s="96"/>
    </row>
    <row r="3475" spans="8:12" x14ac:dyDescent="0.25">
      <c r="H3475" s="36"/>
      <c r="I3475" s="36"/>
      <c r="J3475" s="38"/>
      <c r="K3475" s="95"/>
      <c r="L3475" s="96"/>
    </row>
    <row r="3476" spans="8:12" x14ac:dyDescent="0.25">
      <c r="H3476" s="36"/>
      <c r="I3476" s="36"/>
      <c r="J3476" s="38"/>
      <c r="K3476" s="95"/>
      <c r="L3476" s="96"/>
    </row>
    <row r="3477" spans="8:12" x14ac:dyDescent="0.25">
      <c r="H3477" s="36"/>
      <c r="I3477" s="36"/>
      <c r="J3477" s="38"/>
      <c r="K3477" s="95"/>
      <c r="L3477" s="96"/>
    </row>
    <row r="3478" spans="8:12" x14ac:dyDescent="0.25">
      <c r="H3478" s="36"/>
      <c r="I3478" s="36"/>
      <c r="J3478" s="38"/>
      <c r="K3478" s="95"/>
      <c r="L3478" s="96"/>
    </row>
    <row r="3479" spans="8:12" x14ac:dyDescent="0.25">
      <c r="H3479" s="36"/>
      <c r="I3479" s="36"/>
      <c r="J3479" s="38"/>
      <c r="K3479" s="95"/>
      <c r="L3479" s="96"/>
    </row>
    <row r="3480" spans="8:12" x14ac:dyDescent="0.25">
      <c r="H3480" s="36"/>
      <c r="I3480" s="36"/>
      <c r="J3480" s="38"/>
      <c r="K3480" s="95"/>
      <c r="L3480" s="96"/>
    </row>
    <row r="3481" spans="8:12" x14ac:dyDescent="0.25">
      <c r="H3481" s="36"/>
      <c r="I3481" s="36"/>
      <c r="J3481" s="38"/>
      <c r="K3481" s="95"/>
      <c r="L3481" s="96"/>
    </row>
    <row r="3482" spans="8:12" x14ac:dyDescent="0.25">
      <c r="H3482" s="36"/>
      <c r="I3482" s="36"/>
      <c r="J3482" s="38"/>
      <c r="K3482" s="95"/>
      <c r="L3482" s="96"/>
    </row>
    <row r="3483" spans="8:12" x14ac:dyDescent="0.25">
      <c r="H3483" s="36"/>
      <c r="I3483" s="36"/>
      <c r="J3483" s="38"/>
      <c r="K3483" s="95"/>
      <c r="L3483" s="96"/>
    </row>
    <row r="3484" spans="8:12" x14ac:dyDescent="0.25">
      <c r="H3484" s="36"/>
      <c r="I3484" s="36"/>
      <c r="J3484" s="38"/>
      <c r="K3484" s="95"/>
      <c r="L3484" s="96"/>
    </row>
    <row r="3485" spans="8:12" x14ac:dyDescent="0.25">
      <c r="H3485" s="36"/>
      <c r="I3485" s="36"/>
      <c r="J3485" s="38"/>
      <c r="K3485" s="95"/>
      <c r="L3485" s="96"/>
    </row>
    <row r="3486" spans="8:12" x14ac:dyDescent="0.25">
      <c r="H3486" s="36"/>
      <c r="I3486" s="36"/>
      <c r="J3486" s="38"/>
      <c r="K3486" s="95"/>
      <c r="L3486" s="96"/>
    </row>
    <row r="3487" spans="8:12" x14ac:dyDescent="0.25">
      <c r="H3487" s="36"/>
      <c r="I3487" s="36"/>
      <c r="J3487" s="38"/>
      <c r="K3487" s="95"/>
      <c r="L3487" s="96"/>
    </row>
    <row r="3488" spans="8:12" x14ac:dyDescent="0.25">
      <c r="H3488" s="36"/>
      <c r="I3488" s="36"/>
      <c r="J3488" s="38"/>
      <c r="K3488" s="95"/>
      <c r="L3488" s="96"/>
    </row>
    <row r="3489" spans="8:12" x14ac:dyDescent="0.25">
      <c r="H3489" s="36"/>
      <c r="I3489" s="36"/>
      <c r="J3489" s="38"/>
      <c r="K3489" s="95"/>
      <c r="L3489" s="96"/>
    </row>
    <row r="3490" spans="8:12" x14ac:dyDescent="0.25">
      <c r="H3490" s="36"/>
      <c r="I3490" s="36"/>
      <c r="J3490" s="38"/>
      <c r="K3490" s="95"/>
      <c r="L3490" s="96"/>
    </row>
    <row r="3491" spans="8:12" x14ac:dyDescent="0.25">
      <c r="H3491" s="36"/>
      <c r="I3491" s="36"/>
      <c r="J3491" s="38"/>
      <c r="K3491" s="95"/>
      <c r="L3491" s="96"/>
    </row>
    <row r="3492" spans="8:12" x14ac:dyDescent="0.25">
      <c r="H3492" s="36"/>
      <c r="I3492" s="36"/>
      <c r="J3492" s="38"/>
      <c r="K3492" s="95"/>
      <c r="L3492" s="96"/>
    </row>
    <row r="3493" spans="8:12" x14ac:dyDescent="0.25">
      <c r="H3493" s="36"/>
      <c r="I3493" s="36"/>
      <c r="J3493" s="38"/>
      <c r="K3493" s="95"/>
      <c r="L3493" s="96"/>
    </row>
    <row r="3494" spans="8:12" x14ac:dyDescent="0.25">
      <c r="H3494" s="36"/>
      <c r="I3494" s="36"/>
      <c r="J3494" s="38"/>
      <c r="K3494" s="95"/>
      <c r="L3494" s="96"/>
    </row>
    <row r="3495" spans="8:12" x14ac:dyDescent="0.25">
      <c r="H3495" s="36"/>
      <c r="I3495" s="36"/>
      <c r="J3495" s="38"/>
      <c r="K3495" s="95"/>
      <c r="L3495" s="96"/>
    </row>
    <row r="3496" spans="8:12" x14ac:dyDescent="0.25">
      <c r="H3496" s="36"/>
      <c r="I3496" s="36"/>
      <c r="J3496" s="38"/>
      <c r="K3496" s="95"/>
      <c r="L3496" s="96"/>
    </row>
    <row r="3497" spans="8:12" x14ac:dyDescent="0.25">
      <c r="H3497" s="36"/>
      <c r="I3497" s="36"/>
      <c r="J3497" s="38"/>
      <c r="K3497" s="95"/>
      <c r="L3497" s="96"/>
    </row>
    <row r="3498" spans="8:12" x14ac:dyDescent="0.25">
      <c r="H3498" s="36"/>
      <c r="I3498" s="36"/>
      <c r="J3498" s="38"/>
      <c r="K3498" s="95"/>
      <c r="L3498" s="96"/>
    </row>
    <row r="3499" spans="8:12" x14ac:dyDescent="0.25">
      <c r="H3499" s="36"/>
      <c r="I3499" s="36"/>
      <c r="J3499" s="38"/>
      <c r="K3499" s="95"/>
      <c r="L3499" s="96"/>
    </row>
    <row r="3500" spans="8:12" x14ac:dyDescent="0.25">
      <c r="H3500" s="36"/>
      <c r="I3500" s="36"/>
      <c r="J3500" s="38"/>
      <c r="K3500" s="95"/>
      <c r="L3500" s="96"/>
    </row>
    <row r="3501" spans="8:12" x14ac:dyDescent="0.25">
      <c r="H3501" s="36"/>
      <c r="I3501" s="36"/>
      <c r="J3501" s="38"/>
      <c r="K3501" s="95"/>
      <c r="L3501" s="96"/>
    </row>
    <row r="3502" spans="8:12" x14ac:dyDescent="0.25">
      <c r="H3502" s="36"/>
      <c r="I3502" s="36"/>
      <c r="J3502" s="38"/>
      <c r="K3502" s="95"/>
      <c r="L3502" s="96"/>
    </row>
    <row r="3503" spans="8:12" x14ac:dyDescent="0.25">
      <c r="H3503" s="36"/>
      <c r="I3503" s="36"/>
      <c r="J3503" s="38"/>
      <c r="K3503" s="95"/>
      <c r="L3503" s="96"/>
    </row>
    <row r="3504" spans="8:12" x14ac:dyDescent="0.25">
      <c r="H3504" s="36"/>
      <c r="I3504" s="36"/>
      <c r="J3504" s="38"/>
      <c r="K3504" s="95"/>
      <c r="L3504" s="96"/>
    </row>
    <row r="3505" spans="8:12" x14ac:dyDescent="0.25">
      <c r="H3505" s="36"/>
      <c r="I3505" s="36"/>
      <c r="J3505" s="38"/>
      <c r="K3505" s="95"/>
      <c r="L3505" s="96"/>
    </row>
    <row r="3506" spans="8:12" x14ac:dyDescent="0.25">
      <c r="H3506" s="36"/>
      <c r="I3506" s="36"/>
      <c r="J3506" s="38"/>
      <c r="K3506" s="95"/>
      <c r="L3506" s="96"/>
    </row>
    <row r="3507" spans="8:12" x14ac:dyDescent="0.25">
      <c r="H3507" s="36"/>
      <c r="I3507" s="36"/>
      <c r="J3507" s="38"/>
      <c r="K3507" s="95"/>
      <c r="L3507" s="96"/>
    </row>
    <row r="3508" spans="8:12" x14ac:dyDescent="0.25">
      <c r="H3508" s="36"/>
      <c r="I3508" s="36"/>
      <c r="J3508" s="38"/>
      <c r="K3508" s="95"/>
      <c r="L3508" s="96"/>
    </row>
    <row r="3509" spans="8:12" x14ac:dyDescent="0.25">
      <c r="H3509" s="36"/>
      <c r="I3509" s="36"/>
      <c r="J3509" s="38"/>
      <c r="K3509" s="95"/>
      <c r="L3509" s="96"/>
    </row>
    <row r="3510" spans="8:12" x14ac:dyDescent="0.25">
      <c r="H3510" s="36"/>
      <c r="I3510" s="36"/>
      <c r="J3510" s="38"/>
      <c r="K3510" s="95"/>
      <c r="L3510" s="96"/>
    </row>
    <row r="3511" spans="8:12" x14ac:dyDescent="0.25">
      <c r="H3511" s="36"/>
      <c r="I3511" s="36"/>
      <c r="J3511" s="38"/>
      <c r="K3511" s="95"/>
      <c r="L3511" s="96"/>
    </row>
    <row r="3512" spans="8:12" x14ac:dyDescent="0.25">
      <c r="H3512" s="36"/>
      <c r="I3512" s="36"/>
      <c r="J3512" s="38"/>
      <c r="K3512" s="95"/>
      <c r="L3512" s="96"/>
    </row>
    <row r="3513" spans="8:12" x14ac:dyDescent="0.25">
      <c r="H3513" s="36"/>
      <c r="I3513" s="36"/>
      <c r="J3513" s="38"/>
      <c r="K3513" s="95"/>
      <c r="L3513" s="96"/>
    </row>
    <row r="3514" spans="8:12" x14ac:dyDescent="0.25">
      <c r="H3514" s="36"/>
      <c r="I3514" s="36"/>
      <c r="J3514" s="38"/>
      <c r="K3514" s="95"/>
      <c r="L3514" s="96"/>
    </row>
    <row r="3515" spans="8:12" x14ac:dyDescent="0.25">
      <c r="H3515" s="36"/>
      <c r="I3515" s="36"/>
      <c r="J3515" s="38"/>
      <c r="K3515" s="95"/>
      <c r="L3515" s="96"/>
    </row>
    <row r="3516" spans="8:12" x14ac:dyDescent="0.25">
      <c r="H3516" s="36"/>
      <c r="I3516" s="36"/>
      <c r="J3516" s="38"/>
      <c r="K3516" s="95"/>
      <c r="L3516" s="96"/>
    </row>
    <row r="3517" spans="8:12" x14ac:dyDescent="0.25">
      <c r="H3517" s="36"/>
      <c r="I3517" s="36"/>
      <c r="J3517" s="38"/>
      <c r="K3517" s="95"/>
      <c r="L3517" s="96"/>
    </row>
    <row r="3518" spans="8:12" x14ac:dyDescent="0.25">
      <c r="H3518" s="36"/>
      <c r="I3518" s="36"/>
      <c r="J3518" s="38"/>
      <c r="K3518" s="95"/>
      <c r="L3518" s="96"/>
    </row>
    <row r="3519" spans="8:12" x14ac:dyDescent="0.25">
      <c r="H3519" s="36"/>
      <c r="I3519" s="36"/>
      <c r="J3519" s="38"/>
      <c r="K3519" s="95"/>
      <c r="L3519" s="96"/>
    </row>
    <row r="3520" spans="8:12" x14ac:dyDescent="0.25">
      <c r="H3520" s="36"/>
      <c r="I3520" s="36"/>
      <c r="J3520" s="38"/>
      <c r="K3520" s="95"/>
      <c r="L3520" s="96"/>
    </row>
    <row r="3521" spans="8:12" x14ac:dyDescent="0.25">
      <c r="H3521" s="36"/>
      <c r="I3521" s="36"/>
      <c r="J3521" s="38"/>
      <c r="K3521" s="95"/>
      <c r="L3521" s="96"/>
    </row>
    <row r="3522" spans="8:12" x14ac:dyDescent="0.25">
      <c r="H3522" s="36"/>
      <c r="I3522" s="36"/>
      <c r="J3522" s="38"/>
      <c r="K3522" s="95"/>
      <c r="L3522" s="96"/>
    </row>
    <row r="3523" spans="8:12" x14ac:dyDescent="0.25">
      <c r="H3523" s="36"/>
      <c r="I3523" s="36"/>
      <c r="J3523" s="38"/>
      <c r="K3523" s="95"/>
      <c r="L3523" s="96"/>
    </row>
    <row r="3524" spans="8:12" x14ac:dyDescent="0.25">
      <c r="H3524" s="36"/>
      <c r="I3524" s="36"/>
      <c r="J3524" s="38"/>
      <c r="K3524" s="95"/>
      <c r="L3524" s="96"/>
    </row>
    <row r="3525" spans="8:12" x14ac:dyDescent="0.25">
      <c r="H3525" s="36"/>
      <c r="I3525" s="36"/>
      <c r="J3525" s="38"/>
      <c r="K3525" s="95"/>
      <c r="L3525" s="96"/>
    </row>
    <row r="3526" spans="8:12" x14ac:dyDescent="0.25">
      <c r="H3526" s="36"/>
      <c r="I3526" s="36"/>
      <c r="J3526" s="38"/>
      <c r="K3526" s="95"/>
      <c r="L3526" s="96"/>
    </row>
    <row r="3527" spans="8:12" x14ac:dyDescent="0.25">
      <c r="H3527" s="36"/>
      <c r="I3527" s="36"/>
      <c r="J3527" s="38"/>
      <c r="K3527" s="95"/>
      <c r="L3527" s="96"/>
    </row>
    <row r="3528" spans="8:12" x14ac:dyDescent="0.25">
      <c r="H3528" s="36"/>
      <c r="I3528" s="36"/>
      <c r="J3528" s="38"/>
      <c r="K3528" s="95"/>
      <c r="L3528" s="96"/>
    </row>
    <row r="3529" spans="8:12" x14ac:dyDescent="0.25">
      <c r="H3529" s="36"/>
      <c r="I3529" s="36"/>
      <c r="J3529" s="38"/>
      <c r="K3529" s="95"/>
      <c r="L3529" s="96"/>
    </row>
    <row r="3530" spans="8:12" x14ac:dyDescent="0.25">
      <c r="H3530" s="36"/>
      <c r="I3530" s="36"/>
      <c r="J3530" s="38"/>
      <c r="K3530" s="95"/>
      <c r="L3530" s="96"/>
    </row>
    <row r="3531" spans="8:12" x14ac:dyDescent="0.25">
      <c r="H3531" s="36"/>
      <c r="I3531" s="36"/>
      <c r="J3531" s="38"/>
      <c r="K3531" s="95"/>
      <c r="L3531" s="96"/>
    </row>
    <row r="3532" spans="8:12" x14ac:dyDescent="0.25">
      <c r="H3532" s="36"/>
      <c r="I3532" s="36"/>
      <c r="J3532" s="38"/>
      <c r="K3532" s="95"/>
      <c r="L3532" s="96"/>
    </row>
    <row r="3533" spans="8:12" x14ac:dyDescent="0.25">
      <c r="H3533" s="36"/>
      <c r="I3533" s="36"/>
      <c r="J3533" s="38"/>
      <c r="K3533" s="95"/>
      <c r="L3533" s="96"/>
    </row>
    <row r="3534" spans="8:12" x14ac:dyDescent="0.25">
      <c r="H3534" s="36"/>
      <c r="I3534" s="36"/>
      <c r="J3534" s="38"/>
      <c r="K3534" s="95"/>
      <c r="L3534" s="96"/>
    </row>
    <row r="3535" spans="8:12" x14ac:dyDescent="0.25">
      <c r="H3535" s="36"/>
      <c r="I3535" s="36"/>
      <c r="J3535" s="38"/>
      <c r="K3535" s="95"/>
      <c r="L3535" s="96"/>
    </row>
    <row r="3536" spans="8:12" x14ac:dyDescent="0.25">
      <c r="H3536" s="36"/>
      <c r="I3536" s="36"/>
      <c r="J3536" s="38"/>
      <c r="K3536" s="95"/>
      <c r="L3536" s="96"/>
    </row>
    <row r="3537" spans="8:12" x14ac:dyDescent="0.25">
      <c r="H3537" s="36"/>
      <c r="I3537" s="36"/>
      <c r="J3537" s="38"/>
      <c r="K3537" s="95"/>
      <c r="L3537" s="96"/>
    </row>
    <row r="3538" spans="8:12" x14ac:dyDescent="0.25">
      <c r="H3538" s="36"/>
      <c r="I3538" s="36"/>
      <c r="J3538" s="38"/>
      <c r="K3538" s="95"/>
      <c r="L3538" s="96"/>
    </row>
    <row r="3539" spans="8:12" x14ac:dyDescent="0.25">
      <c r="H3539" s="36"/>
      <c r="I3539" s="36"/>
      <c r="J3539" s="38"/>
      <c r="K3539" s="95"/>
      <c r="L3539" s="96"/>
    </row>
    <row r="3540" spans="8:12" x14ac:dyDescent="0.25">
      <c r="H3540" s="36"/>
      <c r="I3540" s="36"/>
      <c r="J3540" s="38"/>
      <c r="K3540" s="95"/>
      <c r="L3540" s="96"/>
    </row>
    <row r="3541" spans="8:12" x14ac:dyDescent="0.25">
      <c r="H3541" s="36"/>
      <c r="I3541" s="36"/>
      <c r="J3541" s="38"/>
      <c r="K3541" s="95"/>
      <c r="L3541" s="96"/>
    </row>
    <row r="3542" spans="8:12" x14ac:dyDescent="0.25">
      <c r="H3542" s="36"/>
      <c r="I3542" s="36"/>
      <c r="J3542" s="38"/>
      <c r="K3542" s="95"/>
      <c r="L3542" s="96"/>
    </row>
    <row r="3543" spans="8:12" x14ac:dyDescent="0.25">
      <c r="H3543" s="36"/>
      <c r="I3543" s="36"/>
      <c r="J3543" s="38"/>
      <c r="K3543" s="95"/>
      <c r="L3543" s="96"/>
    </row>
    <row r="3544" spans="8:12" x14ac:dyDescent="0.25">
      <c r="H3544" s="36"/>
      <c r="I3544" s="36"/>
      <c r="J3544" s="38"/>
      <c r="K3544" s="95"/>
      <c r="L3544" s="96"/>
    </row>
    <row r="3545" spans="8:12" x14ac:dyDescent="0.25">
      <c r="H3545" s="36"/>
      <c r="I3545" s="36"/>
      <c r="J3545" s="38"/>
      <c r="K3545" s="95"/>
      <c r="L3545" s="96"/>
    </row>
    <row r="3546" spans="8:12" x14ac:dyDescent="0.25">
      <c r="H3546" s="36"/>
      <c r="I3546" s="36"/>
      <c r="J3546" s="38"/>
      <c r="K3546" s="95"/>
      <c r="L3546" s="96"/>
    </row>
    <row r="3547" spans="8:12" x14ac:dyDescent="0.25">
      <c r="H3547" s="36"/>
      <c r="I3547" s="36"/>
      <c r="J3547" s="38"/>
      <c r="K3547" s="95"/>
      <c r="L3547" s="96"/>
    </row>
    <row r="3548" spans="8:12" x14ac:dyDescent="0.25">
      <c r="H3548" s="36"/>
      <c r="I3548" s="36"/>
      <c r="J3548" s="38"/>
      <c r="K3548" s="95"/>
      <c r="L3548" s="96"/>
    </row>
    <row r="3549" spans="8:12" x14ac:dyDescent="0.25">
      <c r="H3549" s="36"/>
      <c r="I3549" s="36"/>
      <c r="J3549" s="38"/>
      <c r="K3549" s="95"/>
      <c r="L3549" s="96"/>
    </row>
    <row r="3550" spans="8:12" x14ac:dyDescent="0.25">
      <c r="H3550" s="36"/>
      <c r="I3550" s="36"/>
      <c r="J3550" s="38"/>
      <c r="K3550" s="95"/>
      <c r="L3550" s="96"/>
    </row>
    <row r="3551" spans="8:12" x14ac:dyDescent="0.25">
      <c r="H3551" s="36"/>
      <c r="I3551" s="36"/>
      <c r="J3551" s="38"/>
      <c r="K3551" s="95"/>
      <c r="L3551" s="96"/>
    </row>
    <row r="3552" spans="8:12" x14ac:dyDescent="0.25">
      <c r="H3552" s="36"/>
      <c r="I3552" s="36"/>
      <c r="J3552" s="38"/>
      <c r="K3552" s="95"/>
      <c r="L3552" s="96"/>
    </row>
    <row r="3553" spans="8:12" x14ac:dyDescent="0.25">
      <c r="H3553" s="36"/>
      <c r="I3553" s="36"/>
      <c r="J3553" s="38"/>
      <c r="K3553" s="95"/>
      <c r="L3553" s="96"/>
    </row>
    <row r="3554" spans="8:12" x14ac:dyDescent="0.25">
      <c r="H3554" s="36"/>
      <c r="I3554" s="36"/>
      <c r="J3554" s="38"/>
      <c r="K3554" s="95"/>
      <c r="L3554" s="96"/>
    </row>
    <row r="3555" spans="8:12" x14ac:dyDescent="0.25">
      <c r="H3555" s="36"/>
      <c r="I3555" s="36"/>
      <c r="J3555" s="38"/>
      <c r="K3555" s="95"/>
      <c r="L3555" s="96"/>
    </row>
    <row r="3556" spans="8:12" x14ac:dyDescent="0.25">
      <c r="H3556" s="36"/>
      <c r="I3556" s="36"/>
      <c r="J3556" s="38"/>
      <c r="K3556" s="95"/>
      <c r="L3556" s="96"/>
    </row>
    <row r="3557" spans="8:12" x14ac:dyDescent="0.25">
      <c r="H3557" s="36"/>
      <c r="I3557" s="36"/>
      <c r="J3557" s="38"/>
      <c r="K3557" s="95"/>
      <c r="L3557" s="96"/>
    </row>
    <row r="3558" spans="8:12" x14ac:dyDescent="0.25">
      <c r="H3558" s="36"/>
      <c r="I3558" s="36"/>
      <c r="J3558" s="38"/>
      <c r="K3558" s="95"/>
      <c r="L3558" s="96"/>
    </row>
    <row r="3559" spans="8:12" x14ac:dyDescent="0.25">
      <c r="H3559" s="36"/>
      <c r="I3559" s="36"/>
      <c r="J3559" s="38"/>
      <c r="K3559" s="95"/>
      <c r="L3559" s="96"/>
    </row>
    <row r="3560" spans="8:12" x14ac:dyDescent="0.25">
      <c r="H3560" s="36"/>
      <c r="I3560" s="36"/>
      <c r="J3560" s="38"/>
      <c r="K3560" s="95"/>
      <c r="L3560" s="96"/>
    </row>
    <row r="3561" spans="8:12" x14ac:dyDescent="0.25">
      <c r="H3561" s="36"/>
      <c r="I3561" s="36"/>
      <c r="J3561" s="38"/>
      <c r="K3561" s="95"/>
      <c r="L3561" s="96"/>
    </row>
    <row r="3562" spans="8:12" x14ac:dyDescent="0.25">
      <c r="H3562" s="36"/>
      <c r="I3562" s="36"/>
      <c r="J3562" s="38"/>
      <c r="K3562" s="95"/>
      <c r="L3562" s="96"/>
    </row>
    <row r="3563" spans="8:12" x14ac:dyDescent="0.25">
      <c r="H3563" s="36"/>
      <c r="I3563" s="36"/>
      <c r="J3563" s="38"/>
      <c r="K3563" s="95"/>
      <c r="L3563" s="96"/>
    </row>
    <row r="3564" spans="8:12" x14ac:dyDescent="0.25">
      <c r="H3564" s="36"/>
      <c r="I3564" s="36"/>
      <c r="J3564" s="38"/>
      <c r="K3564" s="95"/>
      <c r="L3564" s="96"/>
    </row>
    <row r="3565" spans="8:12" x14ac:dyDescent="0.25">
      <c r="H3565" s="36"/>
      <c r="I3565" s="36"/>
      <c r="J3565" s="38"/>
      <c r="K3565" s="95"/>
      <c r="L3565" s="96"/>
    </row>
    <row r="3566" spans="8:12" x14ac:dyDescent="0.25">
      <c r="H3566" s="36"/>
      <c r="I3566" s="36"/>
      <c r="J3566" s="38"/>
      <c r="K3566" s="95"/>
      <c r="L3566" s="96"/>
    </row>
    <row r="3567" spans="8:12" x14ac:dyDescent="0.25">
      <c r="H3567" s="36"/>
      <c r="I3567" s="36"/>
      <c r="J3567" s="38"/>
      <c r="K3567" s="95"/>
      <c r="L3567" s="96"/>
    </row>
    <row r="3568" spans="8:12" x14ac:dyDescent="0.25">
      <c r="H3568" s="36"/>
      <c r="I3568" s="36"/>
      <c r="J3568" s="38"/>
      <c r="K3568" s="95"/>
      <c r="L3568" s="96"/>
    </row>
    <row r="3569" spans="8:12" x14ac:dyDescent="0.25">
      <c r="H3569" s="36"/>
      <c r="I3569" s="36"/>
      <c r="J3569" s="38"/>
      <c r="K3569" s="95"/>
      <c r="L3569" s="96"/>
    </row>
    <row r="3570" spans="8:12" x14ac:dyDescent="0.25">
      <c r="H3570" s="36"/>
      <c r="I3570" s="36"/>
      <c r="J3570" s="38"/>
      <c r="K3570" s="95"/>
      <c r="L3570" s="96"/>
    </row>
    <row r="3571" spans="8:12" x14ac:dyDescent="0.25">
      <c r="H3571" s="36"/>
      <c r="I3571" s="36"/>
      <c r="J3571" s="38"/>
      <c r="K3571" s="95"/>
      <c r="L3571" s="96"/>
    </row>
    <row r="3572" spans="8:12" x14ac:dyDescent="0.25">
      <c r="H3572" s="36"/>
      <c r="I3572" s="36"/>
      <c r="J3572" s="38"/>
      <c r="K3572" s="95"/>
      <c r="L3572" s="96"/>
    </row>
    <row r="3573" spans="8:12" x14ac:dyDescent="0.25">
      <c r="H3573" s="36"/>
      <c r="I3573" s="36"/>
      <c r="J3573" s="38"/>
      <c r="K3573" s="95"/>
      <c r="L3573" s="96"/>
    </row>
    <row r="3574" spans="8:12" x14ac:dyDescent="0.25">
      <c r="H3574" s="36"/>
      <c r="I3574" s="36"/>
      <c r="J3574" s="38"/>
      <c r="K3574" s="95"/>
      <c r="L3574" s="96"/>
    </row>
    <row r="3575" spans="8:12" x14ac:dyDescent="0.25">
      <c r="H3575" s="36"/>
      <c r="I3575" s="36"/>
      <c r="J3575" s="38"/>
      <c r="K3575" s="95"/>
      <c r="L3575" s="96"/>
    </row>
    <row r="3576" spans="8:12" x14ac:dyDescent="0.25">
      <c r="H3576" s="36"/>
      <c r="I3576" s="36"/>
      <c r="J3576" s="38"/>
      <c r="K3576" s="95"/>
      <c r="L3576" s="96"/>
    </row>
    <row r="3577" spans="8:12" x14ac:dyDescent="0.25">
      <c r="H3577" s="36"/>
      <c r="I3577" s="36"/>
      <c r="J3577" s="38"/>
      <c r="K3577" s="95"/>
      <c r="L3577" s="96"/>
    </row>
    <row r="3578" spans="8:12" x14ac:dyDescent="0.25">
      <c r="H3578" s="36"/>
      <c r="I3578" s="36"/>
      <c r="J3578" s="38"/>
      <c r="K3578" s="95"/>
      <c r="L3578" s="96"/>
    </row>
    <row r="3579" spans="8:12" x14ac:dyDescent="0.25">
      <c r="H3579" s="36"/>
      <c r="I3579" s="36"/>
      <c r="J3579" s="38"/>
      <c r="K3579" s="95"/>
      <c r="L3579" s="96"/>
    </row>
    <row r="3580" spans="8:12" x14ac:dyDescent="0.25">
      <c r="H3580" s="36"/>
      <c r="I3580" s="36"/>
      <c r="J3580" s="38"/>
      <c r="K3580" s="95"/>
      <c r="L3580" s="96"/>
    </row>
    <row r="3581" spans="8:12" x14ac:dyDescent="0.25">
      <c r="H3581" s="36"/>
      <c r="I3581" s="36"/>
      <c r="J3581" s="38"/>
      <c r="K3581" s="95"/>
      <c r="L3581" s="96"/>
    </row>
    <row r="3582" spans="8:12" x14ac:dyDescent="0.25">
      <c r="H3582" s="36"/>
      <c r="I3582" s="36"/>
      <c r="J3582" s="38"/>
      <c r="K3582" s="95"/>
      <c r="L3582" s="96"/>
    </row>
    <row r="3583" spans="8:12" x14ac:dyDescent="0.25">
      <c r="H3583" s="36"/>
      <c r="I3583" s="36"/>
      <c r="J3583" s="38"/>
      <c r="K3583" s="95"/>
      <c r="L3583" s="96"/>
    </row>
    <row r="3584" spans="8:12" x14ac:dyDescent="0.25">
      <c r="H3584" s="36"/>
      <c r="I3584" s="36"/>
      <c r="J3584" s="38"/>
      <c r="K3584" s="95"/>
      <c r="L3584" s="96"/>
    </row>
    <row r="3585" spans="8:12" x14ac:dyDescent="0.25">
      <c r="H3585" s="36"/>
      <c r="I3585" s="36"/>
      <c r="J3585" s="38"/>
      <c r="K3585" s="95"/>
      <c r="L3585" s="96"/>
    </row>
    <row r="3586" spans="8:12" x14ac:dyDescent="0.25">
      <c r="H3586" s="36"/>
      <c r="I3586" s="36"/>
      <c r="J3586" s="38"/>
      <c r="K3586" s="95"/>
      <c r="L3586" s="96"/>
    </row>
    <row r="3587" spans="8:12" x14ac:dyDescent="0.25">
      <c r="H3587" s="36"/>
      <c r="I3587" s="36"/>
      <c r="J3587" s="38"/>
      <c r="K3587" s="95"/>
      <c r="L3587" s="96"/>
    </row>
    <row r="3588" spans="8:12" x14ac:dyDescent="0.25">
      <c r="H3588" s="36"/>
      <c r="I3588" s="36"/>
      <c r="J3588" s="38"/>
      <c r="K3588" s="95"/>
      <c r="L3588" s="96"/>
    </row>
    <row r="3589" spans="8:12" x14ac:dyDescent="0.25">
      <c r="H3589" s="36"/>
      <c r="I3589" s="36"/>
      <c r="J3589" s="38"/>
      <c r="K3589" s="95"/>
      <c r="L3589" s="96"/>
    </row>
    <row r="3590" spans="8:12" x14ac:dyDescent="0.25">
      <c r="H3590" s="36"/>
      <c r="I3590" s="36"/>
      <c r="J3590" s="38"/>
      <c r="K3590" s="95"/>
      <c r="L3590" s="96"/>
    </row>
    <row r="3591" spans="8:12" x14ac:dyDescent="0.25">
      <c r="H3591" s="36"/>
      <c r="I3591" s="36"/>
      <c r="J3591" s="38"/>
      <c r="K3591" s="95"/>
      <c r="L3591" s="96"/>
    </row>
    <row r="3592" spans="8:12" x14ac:dyDescent="0.25">
      <c r="H3592" s="36"/>
      <c r="I3592" s="36"/>
      <c r="J3592" s="38"/>
      <c r="K3592" s="95"/>
      <c r="L3592" s="96"/>
    </row>
    <row r="3593" spans="8:12" x14ac:dyDescent="0.25">
      <c r="H3593" s="36"/>
      <c r="I3593" s="36"/>
      <c r="J3593" s="38"/>
      <c r="K3593" s="95"/>
      <c r="L3593" s="96"/>
    </row>
    <row r="3594" spans="8:12" x14ac:dyDescent="0.25">
      <c r="H3594" s="36"/>
      <c r="I3594" s="36"/>
      <c r="J3594" s="38"/>
      <c r="K3594" s="95"/>
      <c r="L3594" s="96"/>
    </row>
    <row r="3595" spans="8:12" x14ac:dyDescent="0.25">
      <c r="H3595" s="36"/>
      <c r="I3595" s="36"/>
      <c r="J3595" s="38"/>
      <c r="K3595" s="95"/>
      <c r="L3595" s="96"/>
    </row>
    <row r="3596" spans="8:12" x14ac:dyDescent="0.25">
      <c r="H3596" s="36"/>
      <c r="I3596" s="36"/>
      <c r="J3596" s="38"/>
      <c r="K3596" s="95"/>
      <c r="L3596" s="96"/>
    </row>
    <row r="3597" spans="8:12" x14ac:dyDescent="0.25">
      <c r="H3597" s="36"/>
      <c r="I3597" s="36"/>
      <c r="J3597" s="38"/>
      <c r="K3597" s="95"/>
      <c r="L3597" s="96"/>
    </row>
    <row r="3598" spans="8:12" x14ac:dyDescent="0.25">
      <c r="H3598" s="36"/>
      <c r="I3598" s="36"/>
      <c r="J3598" s="38"/>
      <c r="K3598" s="95"/>
      <c r="L3598" s="96"/>
    </row>
    <row r="3599" spans="8:12" x14ac:dyDescent="0.25">
      <c r="H3599" s="36"/>
      <c r="I3599" s="36"/>
      <c r="J3599" s="38"/>
      <c r="K3599" s="95"/>
      <c r="L3599" s="96"/>
    </row>
    <row r="3600" spans="8:12" x14ac:dyDescent="0.25">
      <c r="H3600" s="36"/>
      <c r="I3600" s="36"/>
      <c r="J3600" s="38"/>
      <c r="K3600" s="95"/>
      <c r="L3600" s="96"/>
    </row>
    <row r="3601" spans="8:12" x14ac:dyDescent="0.25">
      <c r="H3601" s="36"/>
      <c r="I3601" s="36"/>
      <c r="J3601" s="38"/>
      <c r="K3601" s="95"/>
      <c r="L3601" s="96"/>
    </row>
    <row r="3602" spans="8:12" x14ac:dyDescent="0.25">
      <c r="H3602" s="36"/>
      <c r="I3602" s="36"/>
      <c r="J3602" s="38"/>
      <c r="K3602" s="95"/>
      <c r="L3602" s="96"/>
    </row>
    <row r="3603" spans="8:12" x14ac:dyDescent="0.25">
      <c r="H3603" s="36"/>
      <c r="I3603" s="36"/>
      <c r="J3603" s="38"/>
      <c r="K3603" s="95"/>
      <c r="L3603" s="96"/>
    </row>
    <row r="3604" spans="8:12" x14ac:dyDescent="0.25">
      <c r="H3604" s="36"/>
      <c r="I3604" s="36"/>
      <c r="J3604" s="38"/>
      <c r="K3604" s="95"/>
      <c r="L3604" s="96"/>
    </row>
    <row r="3605" spans="8:12" x14ac:dyDescent="0.25">
      <c r="H3605" s="36"/>
      <c r="I3605" s="36"/>
      <c r="J3605" s="38"/>
      <c r="K3605" s="95"/>
      <c r="L3605" s="96"/>
    </row>
    <row r="3606" spans="8:12" x14ac:dyDescent="0.25">
      <c r="H3606" s="36"/>
      <c r="I3606" s="36"/>
      <c r="J3606" s="36"/>
      <c r="K3606" s="95"/>
      <c r="L3606" s="96"/>
    </row>
    <row r="3607" spans="8:12" x14ac:dyDescent="0.25">
      <c r="H3607" s="36"/>
      <c r="I3607" s="36"/>
      <c r="J3607" s="36"/>
      <c r="K3607" s="95"/>
      <c r="L3607" s="96"/>
    </row>
    <row r="3608" spans="8:12" x14ac:dyDescent="0.25">
      <c r="H3608" s="36"/>
      <c r="I3608" s="36"/>
      <c r="J3608" s="36"/>
      <c r="K3608" s="95"/>
      <c r="L3608" s="96"/>
    </row>
    <row r="3609" spans="8:12" x14ac:dyDescent="0.25">
      <c r="H3609" s="36"/>
      <c r="I3609" s="36"/>
      <c r="J3609" s="36"/>
      <c r="K3609" s="95"/>
      <c r="L3609" s="96"/>
    </row>
    <row r="3610" spans="8:12" x14ac:dyDescent="0.25">
      <c r="H3610" s="36"/>
      <c r="I3610" s="36"/>
      <c r="J3610" s="36"/>
      <c r="K3610" s="95"/>
      <c r="L3610" s="96"/>
    </row>
    <row r="3611" spans="8:12" x14ac:dyDescent="0.25">
      <c r="H3611" s="36"/>
      <c r="I3611" s="36"/>
      <c r="J3611" s="36"/>
      <c r="K3611" s="95"/>
      <c r="L3611" s="96"/>
    </row>
    <row r="3612" spans="8:12" x14ac:dyDescent="0.25">
      <c r="H3612" s="36"/>
      <c r="I3612" s="36"/>
      <c r="J3612" s="36"/>
      <c r="K3612" s="95"/>
      <c r="L3612" s="96"/>
    </row>
    <row r="3613" spans="8:12" x14ac:dyDescent="0.25">
      <c r="H3613" s="36"/>
      <c r="I3613" s="36"/>
      <c r="J3613" s="36"/>
      <c r="K3613" s="95"/>
      <c r="L3613" s="96"/>
    </row>
    <row r="3614" spans="8:12" x14ac:dyDescent="0.25">
      <c r="H3614" s="36"/>
      <c r="I3614" s="36"/>
      <c r="J3614" s="36"/>
      <c r="K3614" s="95"/>
      <c r="L3614" s="96"/>
    </row>
    <row r="3615" spans="8:12" x14ac:dyDescent="0.25">
      <c r="H3615" s="36"/>
      <c r="I3615" s="36"/>
      <c r="J3615" s="36"/>
      <c r="K3615" s="95"/>
      <c r="L3615" s="96"/>
    </row>
    <row r="3616" spans="8:12" x14ac:dyDescent="0.25">
      <c r="H3616" s="36"/>
      <c r="I3616" s="36"/>
      <c r="J3616" s="36"/>
      <c r="K3616" s="95"/>
      <c r="L3616" s="96"/>
    </row>
    <row r="3617" spans="8:12" x14ac:dyDescent="0.25">
      <c r="H3617" s="36"/>
      <c r="I3617" s="36"/>
      <c r="J3617" s="36"/>
      <c r="K3617" s="95"/>
      <c r="L3617" s="96"/>
    </row>
    <row r="3618" spans="8:12" x14ac:dyDescent="0.25">
      <c r="H3618" s="36"/>
      <c r="I3618" s="36"/>
      <c r="J3618" s="36"/>
      <c r="K3618" s="95"/>
      <c r="L3618" s="96"/>
    </row>
    <row r="3619" spans="8:12" x14ac:dyDescent="0.25">
      <c r="H3619" s="36"/>
      <c r="I3619" s="36"/>
      <c r="J3619" s="36"/>
      <c r="K3619" s="95"/>
      <c r="L3619" s="96"/>
    </row>
    <row r="3620" spans="8:12" x14ac:dyDescent="0.25">
      <c r="H3620" s="36"/>
      <c r="I3620" s="36"/>
      <c r="J3620" s="36"/>
      <c r="K3620" s="95"/>
      <c r="L3620" s="96"/>
    </row>
    <row r="3621" spans="8:12" x14ac:dyDescent="0.25">
      <c r="H3621" s="36"/>
      <c r="I3621" s="36"/>
      <c r="J3621" s="36"/>
      <c r="K3621" s="95"/>
      <c r="L3621" s="96"/>
    </row>
    <row r="3622" spans="8:12" x14ac:dyDescent="0.25">
      <c r="H3622" s="36"/>
      <c r="I3622" s="36"/>
      <c r="J3622" s="36"/>
      <c r="K3622" s="95"/>
      <c r="L3622" s="96"/>
    </row>
    <row r="3623" spans="8:12" x14ac:dyDescent="0.25">
      <c r="H3623" s="36"/>
      <c r="I3623" s="36"/>
      <c r="J3623" s="36"/>
      <c r="K3623" s="95"/>
      <c r="L3623" s="96"/>
    </row>
    <row r="3624" spans="8:12" x14ac:dyDescent="0.25">
      <c r="H3624" s="36"/>
      <c r="I3624" s="36"/>
      <c r="J3624" s="36"/>
      <c r="K3624" s="95"/>
      <c r="L3624" s="96"/>
    </row>
    <row r="3625" spans="8:12" x14ac:dyDescent="0.25">
      <c r="H3625" s="36"/>
      <c r="I3625" s="36"/>
      <c r="J3625" s="36"/>
      <c r="K3625" s="95"/>
      <c r="L3625" s="96"/>
    </row>
    <row r="3626" spans="8:12" x14ac:dyDescent="0.25">
      <c r="H3626" s="36"/>
      <c r="I3626" s="36"/>
      <c r="J3626" s="36"/>
      <c r="K3626" s="95"/>
      <c r="L3626" s="96"/>
    </row>
    <row r="3627" spans="8:12" x14ac:dyDescent="0.25">
      <c r="H3627" s="36"/>
      <c r="I3627" s="36"/>
      <c r="J3627" s="36"/>
      <c r="K3627" s="95"/>
      <c r="L3627" s="96"/>
    </row>
    <row r="3628" spans="8:12" x14ac:dyDescent="0.25">
      <c r="H3628" s="36"/>
      <c r="I3628" s="36"/>
      <c r="J3628" s="36"/>
      <c r="K3628" s="95"/>
      <c r="L3628" s="96"/>
    </row>
    <row r="3629" spans="8:12" x14ac:dyDescent="0.25">
      <c r="H3629" s="36"/>
      <c r="I3629" s="36"/>
      <c r="J3629" s="36"/>
      <c r="K3629" s="95"/>
      <c r="L3629" s="96"/>
    </row>
    <row r="3630" spans="8:12" x14ac:dyDescent="0.25">
      <c r="H3630" s="36"/>
      <c r="I3630" s="36"/>
      <c r="J3630" s="36"/>
      <c r="K3630" s="95"/>
      <c r="L3630" s="96"/>
    </row>
    <row r="3631" spans="8:12" x14ac:dyDescent="0.25">
      <c r="H3631" s="36"/>
      <c r="I3631" s="36"/>
      <c r="J3631" s="36"/>
      <c r="K3631" s="95"/>
      <c r="L3631" s="96"/>
    </row>
    <row r="3632" spans="8:12" x14ac:dyDescent="0.25">
      <c r="H3632" s="36"/>
      <c r="I3632" s="36"/>
      <c r="J3632" s="36"/>
      <c r="K3632" s="95"/>
      <c r="L3632" s="96"/>
    </row>
    <row r="3633" spans="8:12" x14ac:dyDescent="0.25">
      <c r="H3633" s="36"/>
      <c r="I3633" s="36"/>
      <c r="J3633" s="36"/>
      <c r="K3633" s="95"/>
      <c r="L3633" s="96"/>
    </row>
    <row r="3634" spans="8:12" x14ac:dyDescent="0.25">
      <c r="H3634" s="36"/>
      <c r="I3634" s="36"/>
      <c r="J3634" s="36"/>
      <c r="K3634" s="95"/>
      <c r="L3634" s="96"/>
    </row>
    <row r="3635" spans="8:12" x14ac:dyDescent="0.25">
      <c r="H3635" s="36"/>
      <c r="I3635" s="36"/>
      <c r="J3635" s="36"/>
      <c r="K3635" s="95"/>
      <c r="L3635" s="96"/>
    </row>
    <row r="3636" spans="8:12" x14ac:dyDescent="0.25">
      <c r="H3636" s="36"/>
      <c r="I3636" s="36"/>
      <c r="J3636" s="36"/>
      <c r="K3636" s="95"/>
      <c r="L3636" s="96"/>
    </row>
    <row r="3637" spans="8:12" x14ac:dyDescent="0.25">
      <c r="H3637" s="36"/>
      <c r="I3637" s="36"/>
      <c r="J3637" s="36"/>
      <c r="K3637" s="95"/>
      <c r="L3637" s="96"/>
    </row>
    <row r="3638" spans="8:12" x14ac:dyDescent="0.25">
      <c r="H3638" s="36"/>
      <c r="I3638" s="36"/>
      <c r="J3638" s="36"/>
      <c r="K3638" s="95"/>
      <c r="L3638" s="96"/>
    </row>
    <row r="3639" spans="8:12" x14ac:dyDescent="0.25">
      <c r="H3639" s="36"/>
      <c r="I3639" s="36"/>
      <c r="J3639" s="36"/>
      <c r="K3639" s="95"/>
      <c r="L3639" s="96"/>
    </row>
    <row r="3640" spans="8:12" x14ac:dyDescent="0.25">
      <c r="H3640" s="36"/>
      <c r="I3640" s="36"/>
      <c r="J3640" s="36"/>
      <c r="K3640" s="95"/>
      <c r="L3640" s="96"/>
    </row>
    <row r="3641" spans="8:12" x14ac:dyDescent="0.25">
      <c r="H3641" s="36"/>
      <c r="I3641" s="36"/>
      <c r="J3641" s="36"/>
      <c r="K3641" s="95"/>
      <c r="L3641" s="96"/>
    </row>
    <row r="3642" spans="8:12" x14ac:dyDescent="0.25">
      <c r="H3642" s="36"/>
      <c r="I3642" s="36"/>
      <c r="J3642" s="36"/>
      <c r="K3642" s="95"/>
      <c r="L3642" s="96"/>
    </row>
    <row r="3643" spans="8:12" x14ac:dyDescent="0.25">
      <c r="H3643" s="36"/>
      <c r="I3643" s="36"/>
      <c r="J3643" s="36"/>
      <c r="K3643" s="95"/>
      <c r="L3643" s="96"/>
    </row>
    <row r="3644" spans="8:12" x14ac:dyDescent="0.25">
      <c r="H3644" s="36"/>
      <c r="I3644" s="36"/>
      <c r="J3644" s="36"/>
      <c r="K3644" s="95"/>
      <c r="L3644" s="96"/>
    </row>
    <row r="3645" spans="8:12" x14ac:dyDescent="0.25">
      <c r="H3645" s="36"/>
      <c r="I3645" s="36"/>
      <c r="J3645" s="36"/>
      <c r="K3645" s="95"/>
      <c r="L3645" s="96"/>
    </row>
    <row r="3646" spans="8:12" x14ac:dyDescent="0.25">
      <c r="H3646" s="36"/>
      <c r="I3646" s="36"/>
      <c r="J3646" s="36"/>
      <c r="K3646" s="95"/>
      <c r="L3646" s="96"/>
    </row>
    <row r="3647" spans="8:12" x14ac:dyDescent="0.25">
      <c r="H3647" s="36"/>
      <c r="I3647" s="36"/>
      <c r="J3647" s="36"/>
      <c r="K3647" s="95"/>
      <c r="L3647" s="96"/>
    </row>
    <row r="3648" spans="8:12" x14ac:dyDescent="0.25">
      <c r="H3648" s="36"/>
      <c r="I3648" s="36"/>
      <c r="J3648" s="36"/>
      <c r="K3648" s="95"/>
      <c r="L3648" s="96"/>
    </row>
    <row r="3649" spans="8:12" x14ac:dyDescent="0.25">
      <c r="H3649" s="36"/>
      <c r="I3649" s="36"/>
      <c r="J3649" s="36"/>
      <c r="K3649" s="95"/>
      <c r="L3649" s="96"/>
    </row>
    <row r="3650" spans="8:12" x14ac:dyDescent="0.25">
      <c r="H3650" s="36"/>
      <c r="I3650" s="36"/>
      <c r="J3650" s="36"/>
      <c r="K3650" s="95"/>
      <c r="L3650" s="96"/>
    </row>
    <row r="3651" spans="8:12" x14ac:dyDescent="0.25">
      <c r="H3651" s="36"/>
      <c r="I3651" s="36"/>
      <c r="J3651" s="36"/>
      <c r="K3651" s="95"/>
      <c r="L3651" s="96"/>
    </row>
    <row r="3652" spans="8:12" x14ac:dyDescent="0.25">
      <c r="H3652" s="36"/>
      <c r="I3652" s="36"/>
      <c r="J3652" s="36"/>
      <c r="K3652" s="95"/>
      <c r="L3652" s="96"/>
    </row>
    <row r="3653" spans="8:12" x14ac:dyDescent="0.25">
      <c r="H3653" s="36"/>
      <c r="I3653" s="36"/>
      <c r="J3653" s="36"/>
      <c r="K3653" s="95"/>
      <c r="L3653" s="96"/>
    </row>
    <row r="3654" spans="8:12" x14ac:dyDescent="0.25">
      <c r="H3654" s="36"/>
      <c r="I3654" s="36"/>
      <c r="J3654" s="36"/>
      <c r="K3654" s="95"/>
      <c r="L3654" s="96"/>
    </row>
    <row r="3655" spans="8:12" x14ac:dyDescent="0.25">
      <c r="H3655" s="36"/>
      <c r="I3655" s="36"/>
      <c r="J3655" s="36"/>
      <c r="K3655" s="95"/>
      <c r="L3655" s="96"/>
    </row>
    <row r="3656" spans="8:12" x14ac:dyDescent="0.25">
      <c r="H3656" s="36"/>
      <c r="I3656" s="36"/>
      <c r="J3656" s="36"/>
      <c r="K3656" s="95"/>
      <c r="L3656" s="96"/>
    </row>
    <row r="3657" spans="8:12" x14ac:dyDescent="0.25">
      <c r="H3657" s="36"/>
      <c r="I3657" s="36"/>
      <c r="J3657" s="36"/>
      <c r="K3657" s="95"/>
      <c r="L3657" s="96"/>
    </row>
    <row r="3658" spans="8:12" x14ac:dyDescent="0.25">
      <c r="H3658" s="36"/>
      <c r="I3658" s="36"/>
      <c r="J3658" s="36"/>
      <c r="K3658" s="95"/>
      <c r="L3658" s="96"/>
    </row>
    <row r="3659" spans="8:12" x14ac:dyDescent="0.25">
      <c r="H3659" s="36"/>
      <c r="I3659" s="36"/>
      <c r="J3659" s="36"/>
      <c r="K3659" s="95"/>
      <c r="L3659" s="96"/>
    </row>
    <row r="3660" spans="8:12" x14ac:dyDescent="0.25">
      <c r="H3660" s="36"/>
      <c r="I3660" s="36"/>
      <c r="J3660" s="36"/>
      <c r="K3660" s="95"/>
      <c r="L3660" s="96"/>
    </row>
    <row r="3661" spans="8:12" x14ac:dyDescent="0.25">
      <c r="H3661" s="36"/>
      <c r="I3661" s="36"/>
      <c r="J3661" s="36"/>
      <c r="K3661" s="95"/>
      <c r="L3661" s="96"/>
    </row>
    <row r="3662" spans="8:12" x14ac:dyDescent="0.25">
      <c r="H3662" s="36"/>
      <c r="I3662" s="36"/>
      <c r="J3662" s="36"/>
      <c r="K3662" s="95"/>
      <c r="L3662" s="96"/>
    </row>
    <row r="3663" spans="8:12" x14ac:dyDescent="0.25">
      <c r="H3663" s="36"/>
      <c r="I3663" s="36"/>
      <c r="J3663" s="36"/>
      <c r="K3663" s="95"/>
      <c r="L3663" s="96"/>
    </row>
    <row r="3664" spans="8:12" x14ac:dyDescent="0.25">
      <c r="H3664" s="36"/>
      <c r="I3664" s="36"/>
      <c r="J3664" s="36"/>
      <c r="K3664" s="95"/>
      <c r="L3664" s="96"/>
    </row>
    <row r="3665" spans="8:12" x14ac:dyDescent="0.25">
      <c r="H3665" s="36"/>
      <c r="I3665" s="36"/>
      <c r="J3665" s="36"/>
      <c r="K3665" s="95"/>
      <c r="L3665" s="96"/>
    </row>
    <row r="3666" spans="8:12" x14ac:dyDescent="0.25">
      <c r="H3666" s="36"/>
      <c r="I3666" s="36"/>
      <c r="J3666" s="36"/>
      <c r="K3666" s="95"/>
      <c r="L3666" s="96"/>
    </row>
    <row r="3667" spans="8:12" x14ac:dyDescent="0.25">
      <c r="H3667" s="36"/>
      <c r="I3667" s="36"/>
      <c r="J3667" s="36"/>
      <c r="K3667" s="95"/>
      <c r="L3667" s="96"/>
    </row>
    <row r="3668" spans="8:12" x14ac:dyDescent="0.25">
      <c r="H3668" s="36"/>
      <c r="I3668" s="36"/>
      <c r="J3668" s="36"/>
      <c r="K3668" s="95"/>
      <c r="L3668" s="96"/>
    </row>
    <row r="3669" spans="8:12" x14ac:dyDescent="0.25">
      <c r="H3669" s="36"/>
      <c r="I3669" s="36"/>
      <c r="J3669" s="36"/>
      <c r="K3669" s="95"/>
      <c r="L3669" s="96"/>
    </row>
    <row r="3670" spans="8:12" x14ac:dyDescent="0.25">
      <c r="H3670" s="36"/>
      <c r="I3670" s="36"/>
      <c r="J3670" s="36"/>
      <c r="K3670" s="95"/>
      <c r="L3670" s="96"/>
    </row>
    <row r="3671" spans="8:12" x14ac:dyDescent="0.25">
      <c r="H3671" s="36"/>
      <c r="I3671" s="36"/>
      <c r="J3671" s="36"/>
      <c r="K3671" s="95"/>
      <c r="L3671" s="96"/>
    </row>
    <row r="3672" spans="8:12" x14ac:dyDescent="0.25">
      <c r="H3672" s="36"/>
      <c r="I3672" s="36"/>
      <c r="J3672" s="36"/>
      <c r="K3672" s="95"/>
      <c r="L3672" s="96"/>
    </row>
    <row r="3673" spans="8:12" x14ac:dyDescent="0.25">
      <c r="H3673" s="36"/>
      <c r="I3673" s="36"/>
      <c r="J3673" s="36"/>
      <c r="K3673" s="95"/>
      <c r="L3673" s="96"/>
    </row>
    <row r="3674" spans="8:12" x14ac:dyDescent="0.25">
      <c r="H3674" s="36"/>
      <c r="I3674" s="36"/>
      <c r="J3674" s="36"/>
      <c r="K3674" s="95"/>
      <c r="L3674" s="96"/>
    </row>
    <row r="3675" spans="8:12" x14ac:dyDescent="0.25">
      <c r="H3675" s="36"/>
      <c r="I3675" s="36"/>
      <c r="J3675" s="36"/>
      <c r="K3675" s="95"/>
      <c r="L3675" s="96"/>
    </row>
    <row r="3676" spans="8:12" x14ac:dyDescent="0.25">
      <c r="H3676" s="36"/>
      <c r="I3676" s="36"/>
      <c r="J3676" s="36"/>
      <c r="K3676" s="95"/>
      <c r="L3676" s="96"/>
    </row>
    <row r="3677" spans="8:12" x14ac:dyDescent="0.25">
      <c r="H3677" s="36"/>
      <c r="I3677" s="36"/>
      <c r="J3677" s="36"/>
      <c r="K3677" s="95"/>
      <c r="L3677" s="96"/>
    </row>
    <row r="3678" spans="8:12" x14ac:dyDescent="0.25">
      <c r="H3678" s="36"/>
      <c r="I3678" s="36"/>
      <c r="J3678" s="36"/>
      <c r="K3678" s="95"/>
      <c r="L3678" s="96"/>
    </row>
    <row r="3679" spans="8:12" x14ac:dyDescent="0.25">
      <c r="H3679" s="36"/>
      <c r="I3679" s="36"/>
      <c r="J3679" s="36"/>
      <c r="K3679" s="95"/>
      <c r="L3679" s="96"/>
    </row>
    <row r="3680" spans="8:12" x14ac:dyDescent="0.25">
      <c r="H3680" s="36"/>
      <c r="I3680" s="36"/>
      <c r="J3680" s="36"/>
      <c r="K3680" s="95"/>
      <c r="L3680" s="96"/>
    </row>
    <row r="3681" spans="8:12" x14ac:dyDescent="0.25">
      <c r="H3681" s="36"/>
      <c r="I3681" s="36"/>
      <c r="J3681" s="36"/>
      <c r="K3681" s="95"/>
      <c r="L3681" s="96"/>
    </row>
    <row r="3682" spans="8:12" x14ac:dyDescent="0.25">
      <c r="H3682" s="36"/>
      <c r="I3682" s="36"/>
      <c r="J3682" s="36"/>
      <c r="K3682" s="95"/>
      <c r="L3682" s="96"/>
    </row>
    <row r="3683" spans="8:12" x14ac:dyDescent="0.25">
      <c r="H3683" s="36"/>
      <c r="I3683" s="36"/>
      <c r="J3683" s="36"/>
      <c r="K3683" s="95"/>
      <c r="L3683" s="96"/>
    </row>
    <row r="3684" spans="8:12" x14ac:dyDescent="0.25">
      <c r="H3684" s="36"/>
      <c r="I3684" s="36"/>
      <c r="J3684" s="36"/>
      <c r="K3684" s="95"/>
      <c r="L3684" s="96"/>
    </row>
    <row r="3685" spans="8:12" x14ac:dyDescent="0.25">
      <c r="H3685" s="36"/>
      <c r="I3685" s="36"/>
      <c r="J3685" s="36"/>
      <c r="K3685" s="95"/>
      <c r="L3685" s="96"/>
    </row>
    <row r="3686" spans="8:12" x14ac:dyDescent="0.25">
      <c r="H3686" s="36"/>
      <c r="I3686" s="36"/>
      <c r="J3686" s="36"/>
      <c r="K3686" s="95"/>
      <c r="L3686" s="96"/>
    </row>
    <row r="3687" spans="8:12" x14ac:dyDescent="0.25">
      <c r="H3687" s="36"/>
      <c r="I3687" s="36"/>
      <c r="J3687" s="36"/>
      <c r="K3687" s="95"/>
      <c r="L3687" s="96"/>
    </row>
    <row r="3688" spans="8:12" x14ac:dyDescent="0.25">
      <c r="H3688" s="36"/>
      <c r="I3688" s="36"/>
      <c r="J3688" s="36"/>
      <c r="K3688" s="95"/>
      <c r="L3688" s="96"/>
    </row>
    <row r="3689" spans="8:12" x14ac:dyDescent="0.25">
      <c r="H3689" s="36"/>
      <c r="I3689" s="36"/>
      <c r="J3689" s="36"/>
      <c r="K3689" s="95"/>
      <c r="L3689" s="96"/>
    </row>
    <row r="3690" spans="8:12" x14ac:dyDescent="0.25">
      <c r="H3690" s="36"/>
      <c r="I3690" s="36"/>
      <c r="J3690" s="36"/>
      <c r="K3690" s="95"/>
      <c r="L3690" s="96"/>
    </row>
    <row r="3691" spans="8:12" x14ac:dyDescent="0.25">
      <c r="H3691" s="36"/>
      <c r="I3691" s="36"/>
      <c r="J3691" s="36"/>
      <c r="K3691" s="95"/>
      <c r="L3691" s="96"/>
    </row>
    <row r="3692" spans="8:12" x14ac:dyDescent="0.25">
      <c r="H3692" s="36"/>
      <c r="I3692" s="36"/>
      <c r="J3692" s="36"/>
      <c r="K3692" s="95"/>
      <c r="L3692" s="96"/>
    </row>
    <row r="3693" spans="8:12" x14ac:dyDescent="0.25">
      <c r="H3693" s="36"/>
      <c r="I3693" s="36"/>
      <c r="J3693" s="36"/>
      <c r="K3693" s="95"/>
      <c r="L3693" s="96"/>
    </row>
    <row r="3694" spans="8:12" x14ac:dyDescent="0.25">
      <c r="H3694" s="36"/>
      <c r="I3694" s="36"/>
      <c r="J3694" s="36"/>
      <c r="K3694" s="95"/>
      <c r="L3694" s="96"/>
    </row>
    <row r="3695" spans="8:12" x14ac:dyDescent="0.25">
      <c r="H3695" s="36"/>
      <c r="I3695" s="36"/>
      <c r="J3695" s="36"/>
      <c r="K3695" s="95"/>
      <c r="L3695" s="96"/>
    </row>
    <row r="3696" spans="8:12" x14ac:dyDescent="0.25">
      <c r="H3696" s="36"/>
      <c r="I3696" s="36"/>
      <c r="J3696" s="36"/>
      <c r="K3696" s="95"/>
      <c r="L3696" s="96"/>
    </row>
    <row r="3697" spans="8:12" x14ac:dyDescent="0.25">
      <c r="H3697" s="36"/>
      <c r="I3697" s="36"/>
      <c r="J3697" s="36"/>
      <c r="K3697" s="95"/>
      <c r="L3697" s="96"/>
    </row>
    <row r="3698" spans="8:12" x14ac:dyDescent="0.25">
      <c r="H3698" s="36"/>
      <c r="I3698" s="36"/>
      <c r="J3698" s="36"/>
      <c r="K3698" s="95"/>
      <c r="L3698" s="96"/>
    </row>
    <row r="3699" spans="8:12" x14ac:dyDescent="0.25">
      <c r="H3699" s="36"/>
      <c r="I3699" s="36"/>
      <c r="J3699" s="36"/>
      <c r="K3699" s="95"/>
      <c r="L3699" s="96"/>
    </row>
    <row r="3700" spans="8:12" x14ac:dyDescent="0.25">
      <c r="H3700" s="36"/>
      <c r="I3700" s="36"/>
      <c r="J3700" s="36"/>
      <c r="K3700" s="95"/>
      <c r="L3700" s="96"/>
    </row>
    <row r="3701" spans="8:12" x14ac:dyDescent="0.25">
      <c r="H3701" s="36"/>
      <c r="I3701" s="36"/>
      <c r="J3701" s="36"/>
      <c r="K3701" s="95"/>
      <c r="L3701" s="96"/>
    </row>
    <row r="3702" spans="8:12" x14ac:dyDescent="0.25">
      <c r="H3702" s="36"/>
      <c r="I3702" s="36"/>
      <c r="J3702" s="36"/>
      <c r="K3702" s="95"/>
      <c r="L3702" s="96"/>
    </row>
    <row r="3703" spans="8:12" x14ac:dyDescent="0.25">
      <c r="H3703" s="36"/>
      <c r="I3703" s="36"/>
      <c r="J3703" s="36"/>
      <c r="K3703" s="95"/>
      <c r="L3703" s="96"/>
    </row>
    <row r="3704" spans="8:12" x14ac:dyDescent="0.25">
      <c r="H3704" s="36"/>
      <c r="I3704" s="36"/>
      <c r="J3704" s="36"/>
      <c r="K3704" s="95"/>
      <c r="L3704" s="96"/>
    </row>
    <row r="3705" spans="8:12" x14ac:dyDescent="0.25">
      <c r="H3705" s="36"/>
      <c r="I3705" s="36"/>
      <c r="J3705" s="36"/>
      <c r="K3705" s="95"/>
      <c r="L3705" s="96"/>
    </row>
    <row r="3706" spans="8:12" x14ac:dyDescent="0.25">
      <c r="H3706" s="36"/>
      <c r="I3706" s="36"/>
      <c r="J3706" s="36"/>
      <c r="K3706" s="95"/>
      <c r="L3706" s="96"/>
    </row>
    <row r="3707" spans="8:12" x14ac:dyDescent="0.25">
      <c r="H3707" s="36"/>
      <c r="I3707" s="36"/>
      <c r="J3707" s="36"/>
      <c r="K3707" s="95"/>
      <c r="L3707" s="96"/>
    </row>
    <row r="3708" spans="8:12" x14ac:dyDescent="0.25">
      <c r="H3708" s="36"/>
      <c r="I3708" s="36"/>
      <c r="J3708" s="36"/>
      <c r="K3708" s="95"/>
      <c r="L3708" s="96"/>
    </row>
    <row r="3709" spans="8:12" x14ac:dyDescent="0.25">
      <c r="H3709" s="36"/>
      <c r="I3709" s="36"/>
      <c r="J3709" s="36"/>
      <c r="K3709" s="95"/>
      <c r="L3709" s="96"/>
    </row>
    <row r="3710" spans="8:12" x14ac:dyDescent="0.25">
      <c r="H3710" s="36"/>
      <c r="I3710" s="36"/>
      <c r="J3710" s="36"/>
      <c r="K3710" s="95"/>
      <c r="L3710" s="96"/>
    </row>
    <row r="3711" spans="8:12" x14ac:dyDescent="0.25">
      <c r="H3711" s="36"/>
      <c r="I3711" s="36"/>
      <c r="J3711" s="36"/>
      <c r="K3711" s="95"/>
      <c r="L3711" s="96"/>
    </row>
    <row r="3712" spans="8:12" x14ac:dyDescent="0.25">
      <c r="H3712" s="36"/>
      <c r="I3712" s="36"/>
      <c r="J3712" s="36"/>
      <c r="K3712" s="95"/>
      <c r="L3712" s="96"/>
    </row>
    <row r="3713" spans="8:12" x14ac:dyDescent="0.25">
      <c r="H3713" s="36"/>
      <c r="I3713" s="36"/>
      <c r="J3713" s="36"/>
      <c r="K3713" s="95"/>
      <c r="L3713" s="96"/>
    </row>
    <row r="3714" spans="8:12" x14ac:dyDescent="0.25">
      <c r="H3714" s="36"/>
      <c r="I3714" s="36"/>
      <c r="J3714" s="36"/>
      <c r="K3714" s="95"/>
      <c r="L3714" s="96"/>
    </row>
    <row r="3715" spans="8:12" x14ac:dyDescent="0.25">
      <c r="H3715" s="36"/>
      <c r="I3715" s="36"/>
      <c r="J3715" s="36"/>
      <c r="K3715" s="95"/>
      <c r="L3715" s="96"/>
    </row>
    <row r="3716" spans="8:12" x14ac:dyDescent="0.25">
      <c r="H3716" s="36"/>
      <c r="I3716" s="36"/>
      <c r="J3716" s="36"/>
      <c r="K3716" s="95"/>
      <c r="L3716" s="96"/>
    </row>
    <row r="3717" spans="8:12" x14ac:dyDescent="0.25">
      <c r="H3717" s="36"/>
      <c r="I3717" s="36"/>
      <c r="J3717" s="36"/>
      <c r="K3717" s="95"/>
      <c r="L3717" s="96"/>
    </row>
    <row r="3718" spans="8:12" x14ac:dyDescent="0.25">
      <c r="H3718" s="36"/>
      <c r="I3718" s="36"/>
      <c r="J3718" s="36"/>
      <c r="K3718" s="95"/>
      <c r="L3718" s="96"/>
    </row>
    <row r="3719" spans="8:12" x14ac:dyDescent="0.25">
      <c r="H3719" s="36"/>
      <c r="I3719" s="36"/>
      <c r="J3719" s="36"/>
      <c r="K3719" s="95"/>
      <c r="L3719" s="96"/>
    </row>
    <row r="3720" spans="8:12" x14ac:dyDescent="0.25">
      <c r="H3720" s="36"/>
      <c r="I3720" s="36"/>
      <c r="J3720" s="36"/>
      <c r="K3720" s="95"/>
      <c r="L3720" s="96"/>
    </row>
    <row r="3721" spans="8:12" x14ac:dyDescent="0.25">
      <c r="H3721" s="36"/>
      <c r="I3721" s="36"/>
      <c r="J3721" s="36"/>
      <c r="K3721" s="95"/>
      <c r="L3721" s="96"/>
    </row>
    <row r="3722" spans="8:12" x14ac:dyDescent="0.25">
      <c r="H3722" s="36"/>
      <c r="I3722" s="36"/>
      <c r="J3722" s="36"/>
      <c r="K3722" s="95"/>
      <c r="L3722" s="96"/>
    </row>
    <row r="3723" spans="8:12" x14ac:dyDescent="0.25">
      <c r="H3723" s="36"/>
      <c r="I3723" s="36"/>
      <c r="J3723" s="36"/>
      <c r="K3723" s="95"/>
      <c r="L3723" s="96"/>
    </row>
    <row r="3724" spans="8:12" x14ac:dyDescent="0.25">
      <c r="H3724" s="36"/>
      <c r="I3724" s="36"/>
      <c r="J3724" s="36"/>
      <c r="K3724" s="95"/>
      <c r="L3724" s="96"/>
    </row>
    <row r="3725" spans="8:12" x14ac:dyDescent="0.25">
      <c r="H3725" s="36"/>
      <c r="I3725" s="36"/>
      <c r="J3725" s="36"/>
      <c r="K3725" s="95"/>
      <c r="L3725" s="96"/>
    </row>
    <row r="3726" spans="8:12" x14ac:dyDescent="0.25">
      <c r="H3726" s="36"/>
      <c r="I3726" s="36"/>
      <c r="J3726" s="36"/>
      <c r="K3726" s="95"/>
      <c r="L3726" s="96"/>
    </row>
    <row r="3727" spans="8:12" x14ac:dyDescent="0.25">
      <c r="H3727" s="36"/>
      <c r="I3727" s="36"/>
      <c r="J3727" s="36"/>
      <c r="K3727" s="95"/>
      <c r="L3727" s="96"/>
    </row>
    <row r="3728" spans="8:12" x14ac:dyDescent="0.25">
      <c r="H3728" s="36"/>
      <c r="I3728" s="36"/>
      <c r="J3728" s="36"/>
      <c r="K3728" s="95"/>
      <c r="L3728" s="96"/>
    </row>
    <row r="3729" spans="8:12" x14ac:dyDescent="0.25">
      <c r="H3729" s="36"/>
      <c r="I3729" s="36"/>
      <c r="J3729" s="36"/>
      <c r="K3729" s="95"/>
      <c r="L3729" s="96"/>
    </row>
    <row r="3730" spans="8:12" x14ac:dyDescent="0.25">
      <c r="H3730" s="36"/>
      <c r="I3730" s="36"/>
      <c r="J3730" s="36"/>
      <c r="K3730" s="95"/>
      <c r="L3730" s="96"/>
    </row>
    <row r="3731" spans="8:12" x14ac:dyDescent="0.25">
      <c r="H3731" s="36"/>
      <c r="I3731" s="36"/>
      <c r="J3731" s="36"/>
      <c r="K3731" s="95"/>
      <c r="L3731" s="96"/>
    </row>
    <row r="3732" spans="8:12" x14ac:dyDescent="0.25">
      <c r="H3732" s="36"/>
      <c r="I3732" s="36"/>
      <c r="J3732" s="36"/>
      <c r="K3732" s="95"/>
      <c r="L3732" s="96"/>
    </row>
    <row r="3733" spans="8:12" x14ac:dyDescent="0.25">
      <c r="H3733" s="36"/>
      <c r="I3733" s="36"/>
      <c r="J3733" s="36"/>
      <c r="K3733" s="95"/>
      <c r="L3733" s="96"/>
    </row>
    <row r="3734" spans="8:12" x14ac:dyDescent="0.25">
      <c r="H3734" s="36"/>
      <c r="I3734" s="36"/>
      <c r="J3734" s="36"/>
      <c r="K3734" s="95"/>
      <c r="L3734" s="96"/>
    </row>
    <row r="3735" spans="8:12" x14ac:dyDescent="0.25">
      <c r="H3735" s="36"/>
      <c r="I3735" s="36"/>
      <c r="J3735" s="36"/>
      <c r="K3735" s="95"/>
      <c r="L3735" s="96"/>
    </row>
    <row r="3736" spans="8:12" x14ac:dyDescent="0.25">
      <c r="H3736" s="36"/>
      <c r="I3736" s="36"/>
      <c r="J3736" s="36"/>
      <c r="K3736" s="95"/>
      <c r="L3736" s="96"/>
    </row>
    <row r="3737" spans="8:12" x14ac:dyDescent="0.25">
      <c r="H3737" s="36"/>
      <c r="I3737" s="36"/>
      <c r="J3737" s="36"/>
      <c r="K3737" s="95"/>
      <c r="L3737" s="96"/>
    </row>
    <row r="3738" spans="8:12" x14ac:dyDescent="0.25">
      <c r="H3738" s="36"/>
      <c r="I3738" s="36"/>
      <c r="J3738" s="36"/>
      <c r="K3738" s="95"/>
      <c r="L3738" s="96"/>
    </row>
    <row r="3739" spans="8:12" x14ac:dyDescent="0.25">
      <c r="H3739" s="36"/>
      <c r="I3739" s="36"/>
      <c r="J3739" s="36"/>
      <c r="K3739" s="95"/>
      <c r="L3739" s="96"/>
    </row>
    <row r="3740" spans="8:12" x14ac:dyDescent="0.25">
      <c r="H3740" s="36"/>
      <c r="I3740" s="36"/>
      <c r="J3740" s="36"/>
      <c r="K3740" s="95"/>
      <c r="L3740" s="96"/>
    </row>
    <row r="3741" spans="8:12" x14ac:dyDescent="0.25">
      <c r="H3741" s="36"/>
      <c r="I3741" s="36"/>
      <c r="J3741" s="36"/>
      <c r="K3741" s="95"/>
      <c r="L3741" s="96"/>
    </row>
    <row r="3742" spans="8:12" x14ac:dyDescent="0.25">
      <c r="H3742" s="36"/>
      <c r="I3742" s="36"/>
      <c r="J3742" s="36"/>
      <c r="K3742" s="95"/>
      <c r="L3742" s="96"/>
    </row>
    <row r="3743" spans="8:12" x14ac:dyDescent="0.25">
      <c r="H3743" s="36"/>
      <c r="I3743" s="36"/>
      <c r="J3743" s="36"/>
      <c r="K3743" s="95"/>
      <c r="L3743" s="96"/>
    </row>
    <row r="3744" spans="8:12" x14ac:dyDescent="0.25">
      <c r="H3744" s="36"/>
      <c r="I3744" s="36"/>
      <c r="J3744" s="36"/>
      <c r="K3744" s="95"/>
      <c r="L3744" s="96"/>
    </row>
    <row r="3745" spans="8:12" x14ac:dyDescent="0.25">
      <c r="H3745" s="36"/>
      <c r="I3745" s="36"/>
      <c r="J3745" s="36"/>
      <c r="K3745" s="95"/>
      <c r="L3745" s="96"/>
    </row>
    <row r="3746" spans="8:12" x14ac:dyDescent="0.25">
      <c r="H3746" s="36"/>
      <c r="I3746" s="36"/>
      <c r="J3746" s="36"/>
      <c r="K3746" s="95"/>
      <c r="L3746" s="96"/>
    </row>
    <row r="3747" spans="8:12" x14ac:dyDescent="0.25">
      <c r="H3747" s="36"/>
      <c r="I3747" s="36"/>
      <c r="J3747" s="36"/>
      <c r="K3747" s="95"/>
      <c r="L3747" s="96"/>
    </row>
    <row r="3748" spans="8:12" x14ac:dyDescent="0.25">
      <c r="H3748" s="36"/>
      <c r="I3748" s="36"/>
      <c r="J3748" s="36"/>
      <c r="K3748" s="95"/>
      <c r="L3748" s="96"/>
    </row>
    <row r="3749" spans="8:12" x14ac:dyDescent="0.25">
      <c r="H3749" s="36"/>
      <c r="I3749" s="36"/>
      <c r="J3749" s="36"/>
      <c r="K3749" s="95"/>
      <c r="L3749" s="96"/>
    </row>
    <row r="3750" spans="8:12" x14ac:dyDescent="0.25">
      <c r="H3750" s="36"/>
      <c r="I3750" s="36"/>
      <c r="J3750" s="36"/>
      <c r="K3750" s="95"/>
      <c r="L3750" s="96"/>
    </row>
    <row r="3751" spans="8:12" x14ac:dyDescent="0.25">
      <c r="H3751" s="36"/>
      <c r="I3751" s="36"/>
      <c r="J3751" s="36"/>
      <c r="K3751" s="95"/>
      <c r="L3751" s="96"/>
    </row>
    <row r="3752" spans="8:12" x14ac:dyDescent="0.25">
      <c r="H3752" s="36"/>
      <c r="I3752" s="36"/>
      <c r="J3752" s="36"/>
      <c r="K3752" s="95"/>
      <c r="L3752" s="96"/>
    </row>
    <row r="3753" spans="8:12" x14ac:dyDescent="0.25">
      <c r="H3753" s="36"/>
      <c r="I3753" s="36"/>
      <c r="J3753" s="36"/>
      <c r="K3753" s="95"/>
      <c r="L3753" s="96"/>
    </row>
    <row r="3754" spans="8:12" x14ac:dyDescent="0.25">
      <c r="H3754" s="36"/>
      <c r="I3754" s="36"/>
      <c r="J3754" s="36"/>
      <c r="K3754" s="95"/>
      <c r="L3754" s="96"/>
    </row>
    <row r="3755" spans="8:12" x14ac:dyDescent="0.25">
      <c r="H3755" s="36"/>
      <c r="I3755" s="36"/>
      <c r="J3755" s="36"/>
      <c r="K3755" s="95"/>
      <c r="L3755" s="96"/>
    </row>
    <row r="3756" spans="8:12" x14ac:dyDescent="0.25">
      <c r="H3756" s="36"/>
      <c r="I3756" s="36"/>
      <c r="J3756" s="36"/>
      <c r="K3756" s="95"/>
      <c r="L3756" s="96"/>
    </row>
    <row r="3757" spans="8:12" x14ac:dyDescent="0.25">
      <c r="H3757" s="36"/>
      <c r="I3757" s="36"/>
      <c r="J3757" s="36"/>
      <c r="K3757" s="95"/>
      <c r="L3757" s="96"/>
    </row>
    <row r="3758" spans="8:12" x14ac:dyDescent="0.25">
      <c r="H3758" s="36"/>
      <c r="I3758" s="36"/>
      <c r="J3758" s="36"/>
      <c r="K3758" s="95"/>
      <c r="L3758" s="96"/>
    </row>
    <row r="3759" spans="8:12" x14ac:dyDescent="0.25">
      <c r="H3759" s="36"/>
      <c r="I3759" s="36"/>
      <c r="J3759" s="36"/>
      <c r="K3759" s="95"/>
      <c r="L3759" s="96"/>
    </row>
    <row r="3760" spans="8:12" x14ac:dyDescent="0.25">
      <c r="H3760" s="36"/>
      <c r="I3760" s="36"/>
      <c r="J3760" s="36"/>
      <c r="K3760" s="95"/>
      <c r="L3760" s="96"/>
    </row>
    <row r="3761" spans="8:12" x14ac:dyDescent="0.25">
      <c r="H3761" s="36"/>
      <c r="I3761" s="36"/>
      <c r="J3761" s="36"/>
      <c r="K3761" s="95"/>
      <c r="L3761" s="96"/>
    </row>
    <row r="3762" spans="8:12" x14ac:dyDescent="0.25">
      <c r="H3762" s="36"/>
      <c r="I3762" s="36"/>
      <c r="J3762" s="36"/>
      <c r="K3762" s="95"/>
      <c r="L3762" s="96"/>
    </row>
    <row r="3763" spans="8:12" x14ac:dyDescent="0.25">
      <c r="H3763" s="36"/>
      <c r="I3763" s="36"/>
      <c r="J3763" s="36"/>
      <c r="K3763" s="95"/>
      <c r="L3763" s="96"/>
    </row>
    <row r="3764" spans="8:12" x14ac:dyDescent="0.25">
      <c r="H3764" s="36"/>
      <c r="I3764" s="36"/>
      <c r="J3764" s="36"/>
      <c r="K3764" s="95"/>
      <c r="L3764" s="96"/>
    </row>
    <row r="3765" spans="8:12" x14ac:dyDescent="0.25">
      <c r="H3765" s="36"/>
      <c r="I3765" s="36"/>
      <c r="J3765" s="36"/>
      <c r="K3765" s="95"/>
      <c r="L3765" s="96"/>
    </row>
    <row r="3766" spans="8:12" x14ac:dyDescent="0.25">
      <c r="H3766" s="36"/>
      <c r="I3766" s="36"/>
      <c r="J3766" s="36"/>
      <c r="K3766" s="95"/>
      <c r="L3766" s="96"/>
    </row>
    <row r="3767" spans="8:12" x14ac:dyDescent="0.25">
      <c r="H3767" s="36"/>
      <c r="I3767" s="36"/>
      <c r="J3767" s="36"/>
      <c r="K3767" s="95"/>
      <c r="L3767" s="96"/>
    </row>
    <row r="3768" spans="8:12" x14ac:dyDescent="0.25">
      <c r="H3768" s="36"/>
      <c r="I3768" s="36"/>
      <c r="J3768" s="36"/>
      <c r="K3768" s="95"/>
      <c r="L3768" s="96"/>
    </row>
    <row r="3769" spans="8:12" x14ac:dyDescent="0.25">
      <c r="H3769" s="36"/>
      <c r="I3769" s="36"/>
      <c r="J3769" s="36"/>
      <c r="K3769" s="95"/>
      <c r="L3769" s="96"/>
    </row>
    <row r="3770" spans="8:12" x14ac:dyDescent="0.25">
      <c r="H3770" s="36"/>
      <c r="I3770" s="36"/>
      <c r="J3770" s="36"/>
      <c r="K3770" s="95"/>
      <c r="L3770" s="96"/>
    </row>
    <row r="3771" spans="8:12" x14ac:dyDescent="0.25">
      <c r="H3771" s="36"/>
      <c r="I3771" s="36"/>
      <c r="J3771" s="36"/>
      <c r="K3771" s="95"/>
      <c r="L3771" s="96"/>
    </row>
    <row r="3772" spans="8:12" x14ac:dyDescent="0.25">
      <c r="H3772" s="36"/>
      <c r="I3772" s="36"/>
      <c r="J3772" s="36"/>
      <c r="K3772" s="95"/>
      <c r="L3772" s="96"/>
    </row>
    <row r="3773" spans="8:12" x14ac:dyDescent="0.25">
      <c r="H3773" s="36"/>
      <c r="I3773" s="36"/>
      <c r="J3773" s="36"/>
      <c r="K3773" s="95"/>
      <c r="L3773" s="96"/>
    </row>
    <row r="3774" spans="8:12" x14ac:dyDescent="0.25">
      <c r="H3774" s="36"/>
      <c r="I3774" s="36"/>
      <c r="J3774" s="36"/>
      <c r="K3774" s="95"/>
      <c r="L3774" s="96"/>
    </row>
    <row r="3775" spans="8:12" x14ac:dyDescent="0.25">
      <c r="H3775" s="36"/>
      <c r="I3775" s="36"/>
      <c r="J3775" s="36"/>
      <c r="K3775" s="95"/>
      <c r="L3775" s="96"/>
    </row>
    <row r="3776" spans="8:12" x14ac:dyDescent="0.25">
      <c r="H3776" s="36"/>
      <c r="I3776" s="36"/>
      <c r="J3776" s="36"/>
      <c r="K3776" s="95"/>
      <c r="L3776" s="96"/>
    </row>
    <row r="3777" spans="8:12" x14ac:dyDescent="0.25">
      <c r="H3777" s="36"/>
      <c r="I3777" s="36"/>
      <c r="J3777" s="36"/>
      <c r="K3777" s="95"/>
      <c r="L3777" s="96"/>
    </row>
    <row r="3778" spans="8:12" x14ac:dyDescent="0.25">
      <c r="H3778" s="36"/>
      <c r="I3778" s="36"/>
      <c r="J3778" s="36"/>
      <c r="K3778" s="95"/>
      <c r="L3778" s="96"/>
    </row>
    <row r="3779" spans="8:12" x14ac:dyDescent="0.25">
      <c r="H3779" s="36"/>
      <c r="I3779" s="36"/>
      <c r="J3779" s="36"/>
      <c r="K3779" s="95"/>
      <c r="L3779" s="96"/>
    </row>
    <row r="3780" spans="8:12" x14ac:dyDescent="0.25">
      <c r="H3780" s="36"/>
      <c r="I3780" s="36"/>
      <c r="J3780" s="36"/>
      <c r="K3780" s="95"/>
      <c r="L3780" s="96"/>
    </row>
    <row r="3781" spans="8:12" x14ac:dyDescent="0.25">
      <c r="H3781" s="36"/>
      <c r="I3781" s="36"/>
      <c r="J3781" s="36"/>
      <c r="K3781" s="95"/>
      <c r="L3781" s="96"/>
    </row>
    <row r="3782" spans="8:12" x14ac:dyDescent="0.25">
      <c r="H3782" s="36"/>
      <c r="I3782" s="36"/>
      <c r="J3782" s="36"/>
      <c r="K3782" s="95"/>
      <c r="L3782" s="96"/>
    </row>
    <row r="3783" spans="8:12" x14ac:dyDescent="0.25">
      <c r="H3783" s="36"/>
      <c r="I3783" s="36"/>
      <c r="J3783" s="36"/>
      <c r="K3783" s="95"/>
      <c r="L3783" s="96"/>
    </row>
    <row r="3784" spans="8:12" x14ac:dyDescent="0.25">
      <c r="H3784" s="36"/>
      <c r="I3784" s="36"/>
      <c r="J3784" s="36"/>
      <c r="K3784" s="95"/>
      <c r="L3784" s="96"/>
    </row>
    <row r="3785" spans="8:12" x14ac:dyDescent="0.25">
      <c r="H3785" s="36"/>
      <c r="I3785" s="36"/>
      <c r="J3785" s="36"/>
      <c r="K3785" s="95"/>
      <c r="L3785" s="96"/>
    </row>
    <row r="3786" spans="8:12" x14ac:dyDescent="0.25">
      <c r="H3786" s="36"/>
      <c r="I3786" s="36"/>
      <c r="J3786" s="36"/>
      <c r="K3786" s="95"/>
      <c r="L3786" s="96"/>
    </row>
    <row r="3787" spans="8:12" x14ac:dyDescent="0.25">
      <c r="H3787" s="36"/>
      <c r="I3787" s="36"/>
      <c r="J3787" s="36"/>
      <c r="K3787" s="95"/>
      <c r="L3787" s="96"/>
    </row>
    <row r="3788" spans="8:12" x14ac:dyDescent="0.25">
      <c r="H3788" s="36"/>
      <c r="I3788" s="36"/>
      <c r="J3788" s="36"/>
      <c r="K3788" s="95"/>
      <c r="L3788" s="96"/>
    </row>
    <row r="3789" spans="8:12" x14ac:dyDescent="0.25">
      <c r="H3789" s="36"/>
      <c r="I3789" s="36"/>
      <c r="J3789" s="36"/>
      <c r="K3789" s="95"/>
      <c r="L3789" s="96"/>
    </row>
    <row r="3790" spans="8:12" x14ac:dyDescent="0.25">
      <c r="H3790" s="36"/>
      <c r="I3790" s="36"/>
      <c r="J3790" s="36"/>
      <c r="K3790" s="95"/>
      <c r="L3790" s="96"/>
    </row>
    <row r="3791" spans="8:12" x14ac:dyDescent="0.25">
      <c r="H3791" s="36"/>
      <c r="I3791" s="36"/>
      <c r="J3791" s="36"/>
      <c r="K3791" s="95"/>
      <c r="L3791" s="96"/>
    </row>
    <row r="3792" spans="8:12" x14ac:dyDescent="0.25">
      <c r="H3792" s="36"/>
      <c r="I3792" s="36"/>
      <c r="J3792" s="36"/>
      <c r="K3792" s="95"/>
      <c r="L3792" s="96"/>
    </row>
    <row r="3793" spans="8:12" x14ac:dyDescent="0.25">
      <c r="H3793" s="36"/>
      <c r="I3793" s="36"/>
      <c r="J3793" s="36"/>
      <c r="K3793" s="95"/>
      <c r="L3793" s="96"/>
    </row>
    <row r="3794" spans="8:12" x14ac:dyDescent="0.25">
      <c r="H3794" s="36"/>
      <c r="I3794" s="36"/>
      <c r="J3794" s="36"/>
      <c r="K3794" s="95"/>
      <c r="L3794" s="96"/>
    </row>
    <row r="3795" spans="8:12" x14ac:dyDescent="0.25">
      <c r="H3795" s="36"/>
      <c r="I3795" s="36"/>
      <c r="J3795" s="36"/>
      <c r="K3795" s="95"/>
      <c r="L3795" s="96"/>
    </row>
    <row r="3796" spans="8:12" x14ac:dyDescent="0.25">
      <c r="H3796" s="36"/>
      <c r="I3796" s="36"/>
      <c r="J3796" s="36"/>
      <c r="K3796" s="95"/>
      <c r="L3796" s="96"/>
    </row>
    <row r="3797" spans="8:12" x14ac:dyDescent="0.25">
      <c r="H3797" s="36"/>
      <c r="I3797" s="36"/>
      <c r="J3797" s="36"/>
      <c r="K3797" s="95"/>
      <c r="L3797" s="96"/>
    </row>
    <row r="3798" spans="8:12" x14ac:dyDescent="0.25">
      <c r="H3798" s="36"/>
      <c r="I3798" s="36"/>
      <c r="J3798" s="36"/>
      <c r="K3798" s="95"/>
      <c r="L3798" s="96"/>
    </row>
    <row r="3799" spans="8:12" x14ac:dyDescent="0.25">
      <c r="H3799" s="36"/>
      <c r="I3799" s="36"/>
      <c r="J3799" s="36"/>
      <c r="K3799" s="95"/>
      <c r="L3799" s="96"/>
    </row>
    <row r="3800" spans="8:12" x14ac:dyDescent="0.25">
      <c r="H3800" s="36"/>
      <c r="I3800" s="36"/>
      <c r="J3800" s="36"/>
      <c r="K3800" s="95"/>
      <c r="L3800" s="96"/>
    </row>
    <row r="3801" spans="8:12" x14ac:dyDescent="0.25">
      <c r="H3801" s="36"/>
      <c r="I3801" s="36"/>
      <c r="J3801" s="36"/>
      <c r="K3801" s="95"/>
      <c r="L3801" s="96"/>
    </row>
    <row r="3802" spans="8:12" x14ac:dyDescent="0.25">
      <c r="H3802" s="36"/>
      <c r="I3802" s="36"/>
      <c r="J3802" s="36"/>
      <c r="K3802" s="95"/>
      <c r="L3802" s="96"/>
    </row>
    <row r="3803" spans="8:12" x14ac:dyDescent="0.25">
      <c r="H3803" s="36"/>
      <c r="I3803" s="36"/>
      <c r="J3803" s="36"/>
      <c r="K3803" s="95"/>
      <c r="L3803" s="96"/>
    </row>
    <row r="3804" spans="8:12" x14ac:dyDescent="0.25">
      <c r="H3804" s="36"/>
      <c r="I3804" s="36"/>
      <c r="J3804" s="36"/>
      <c r="K3804" s="95"/>
      <c r="L3804" s="96"/>
    </row>
    <row r="3805" spans="8:12" x14ac:dyDescent="0.25">
      <c r="H3805" s="36"/>
      <c r="I3805" s="36"/>
      <c r="J3805" s="36"/>
      <c r="K3805" s="95"/>
      <c r="L3805" s="96"/>
    </row>
    <row r="3806" spans="8:12" x14ac:dyDescent="0.25">
      <c r="H3806" s="36"/>
      <c r="I3806" s="36"/>
      <c r="J3806" s="36"/>
      <c r="K3806" s="95"/>
      <c r="L3806" s="96"/>
    </row>
    <row r="3807" spans="8:12" x14ac:dyDescent="0.25">
      <c r="H3807" s="36"/>
      <c r="I3807" s="36"/>
      <c r="J3807" s="36"/>
      <c r="K3807" s="95"/>
      <c r="L3807" s="96"/>
    </row>
    <row r="3808" spans="8:12" x14ac:dyDescent="0.25">
      <c r="H3808" s="36"/>
      <c r="I3808" s="36"/>
      <c r="J3808" s="36"/>
      <c r="K3808" s="95"/>
      <c r="L3808" s="96"/>
    </row>
    <row r="3809" spans="8:12" x14ac:dyDescent="0.25">
      <c r="H3809" s="36"/>
      <c r="I3809" s="36"/>
      <c r="J3809" s="36"/>
      <c r="K3809" s="95"/>
      <c r="L3809" s="96"/>
    </row>
    <row r="3810" spans="8:12" x14ac:dyDescent="0.25">
      <c r="H3810" s="36"/>
      <c r="I3810" s="36"/>
      <c r="J3810" s="36"/>
      <c r="K3810" s="95"/>
      <c r="L3810" s="96"/>
    </row>
    <row r="3811" spans="8:12" x14ac:dyDescent="0.25">
      <c r="H3811" s="36"/>
      <c r="I3811" s="36"/>
      <c r="J3811" s="36"/>
      <c r="K3811" s="95"/>
      <c r="L3811" s="96"/>
    </row>
    <row r="3812" spans="8:12" x14ac:dyDescent="0.25">
      <c r="H3812" s="36"/>
      <c r="I3812" s="36"/>
      <c r="J3812" s="36"/>
      <c r="K3812" s="95"/>
      <c r="L3812" s="96"/>
    </row>
    <row r="3813" spans="8:12" x14ac:dyDescent="0.25">
      <c r="H3813" s="36"/>
      <c r="I3813" s="36"/>
      <c r="J3813" s="36"/>
      <c r="K3813" s="95"/>
      <c r="L3813" s="96"/>
    </row>
    <row r="3814" spans="8:12" x14ac:dyDescent="0.25">
      <c r="H3814" s="36"/>
      <c r="I3814" s="36"/>
      <c r="J3814" s="36"/>
      <c r="K3814" s="95"/>
      <c r="L3814" s="96"/>
    </row>
    <row r="3815" spans="8:12" x14ac:dyDescent="0.25">
      <c r="H3815" s="36"/>
      <c r="I3815" s="36"/>
      <c r="J3815" s="36"/>
      <c r="K3815" s="95"/>
      <c r="L3815" s="96"/>
    </row>
    <row r="3816" spans="8:12" x14ac:dyDescent="0.25">
      <c r="H3816" s="36"/>
      <c r="I3816" s="36"/>
      <c r="J3816" s="36"/>
      <c r="K3816" s="95"/>
      <c r="L3816" s="96"/>
    </row>
    <row r="3817" spans="8:12" x14ac:dyDescent="0.25">
      <c r="H3817" s="36"/>
      <c r="I3817" s="36"/>
      <c r="J3817" s="36"/>
      <c r="K3817" s="95"/>
      <c r="L3817" s="96"/>
    </row>
    <row r="3818" spans="8:12" x14ac:dyDescent="0.25">
      <c r="H3818" s="36"/>
      <c r="I3818" s="36"/>
      <c r="J3818" s="36"/>
      <c r="K3818" s="95"/>
      <c r="L3818" s="96"/>
    </row>
    <row r="3819" spans="8:12" x14ac:dyDescent="0.25">
      <c r="H3819" s="36"/>
      <c r="I3819" s="36"/>
      <c r="J3819" s="36"/>
      <c r="K3819" s="95"/>
      <c r="L3819" s="96"/>
    </row>
    <row r="3820" spans="8:12" x14ac:dyDescent="0.25">
      <c r="H3820" s="36"/>
      <c r="I3820" s="36"/>
      <c r="J3820" s="36"/>
      <c r="K3820" s="95"/>
      <c r="L3820" s="96"/>
    </row>
    <row r="3821" spans="8:12" x14ac:dyDescent="0.25">
      <c r="H3821" s="36"/>
      <c r="I3821" s="36"/>
      <c r="J3821" s="36"/>
      <c r="K3821" s="95"/>
      <c r="L3821" s="96"/>
    </row>
    <row r="3822" spans="8:12" x14ac:dyDescent="0.25">
      <c r="H3822" s="36"/>
      <c r="I3822" s="36"/>
      <c r="J3822" s="36"/>
      <c r="K3822" s="95"/>
      <c r="L3822" s="96"/>
    </row>
    <row r="3823" spans="8:12" x14ac:dyDescent="0.25">
      <c r="H3823" s="36"/>
      <c r="I3823" s="36"/>
      <c r="J3823" s="36"/>
      <c r="K3823" s="95"/>
      <c r="L3823" s="96"/>
    </row>
    <row r="3824" spans="8:12" x14ac:dyDescent="0.25">
      <c r="H3824" s="36"/>
      <c r="I3824" s="36"/>
      <c r="J3824" s="36"/>
      <c r="K3824" s="95"/>
      <c r="L3824" s="96"/>
    </row>
    <row r="3825" spans="8:12" x14ac:dyDescent="0.25">
      <c r="H3825" s="36"/>
      <c r="I3825" s="36"/>
      <c r="J3825" s="36"/>
      <c r="K3825" s="95"/>
      <c r="L3825" s="96"/>
    </row>
    <row r="3826" spans="8:12" x14ac:dyDescent="0.25">
      <c r="H3826" s="36"/>
      <c r="I3826" s="36"/>
      <c r="J3826" s="36"/>
      <c r="K3826" s="95"/>
      <c r="L3826" s="96"/>
    </row>
    <row r="3827" spans="8:12" x14ac:dyDescent="0.25">
      <c r="H3827" s="36"/>
      <c r="I3827" s="36"/>
      <c r="J3827" s="36"/>
      <c r="K3827" s="95"/>
      <c r="L3827" s="96"/>
    </row>
    <row r="3828" spans="8:12" x14ac:dyDescent="0.25">
      <c r="H3828" s="36"/>
      <c r="I3828" s="36"/>
      <c r="J3828" s="36"/>
      <c r="K3828" s="95"/>
      <c r="L3828" s="96"/>
    </row>
    <row r="3829" spans="8:12" x14ac:dyDescent="0.25">
      <c r="H3829" s="36"/>
      <c r="I3829" s="36"/>
      <c r="J3829" s="36"/>
      <c r="K3829" s="95"/>
      <c r="L3829" s="96"/>
    </row>
    <row r="3830" spans="8:12" x14ac:dyDescent="0.25">
      <c r="H3830" s="36"/>
      <c r="I3830" s="36"/>
      <c r="J3830" s="36"/>
      <c r="K3830" s="95"/>
      <c r="L3830" s="96"/>
    </row>
    <row r="3831" spans="8:12" x14ac:dyDescent="0.25">
      <c r="H3831" s="36"/>
      <c r="I3831" s="36"/>
      <c r="J3831" s="36"/>
      <c r="K3831" s="95"/>
      <c r="L3831" s="96"/>
    </row>
    <row r="3832" spans="8:12" x14ac:dyDescent="0.25">
      <c r="H3832" s="36"/>
      <c r="I3832" s="36"/>
      <c r="J3832" s="36"/>
      <c r="K3832" s="95"/>
      <c r="L3832" s="96"/>
    </row>
    <row r="3833" spans="8:12" x14ac:dyDescent="0.25">
      <c r="H3833" s="36"/>
      <c r="I3833" s="36"/>
      <c r="J3833" s="36"/>
      <c r="K3833" s="95"/>
      <c r="L3833" s="96"/>
    </row>
    <row r="3834" spans="8:12" x14ac:dyDescent="0.25">
      <c r="H3834" s="36"/>
      <c r="I3834" s="36"/>
      <c r="J3834" s="36"/>
      <c r="K3834" s="95"/>
      <c r="L3834" s="96"/>
    </row>
    <row r="3835" spans="8:12" x14ac:dyDescent="0.25">
      <c r="H3835" s="36"/>
      <c r="I3835" s="36"/>
      <c r="J3835" s="36"/>
      <c r="K3835" s="95"/>
      <c r="L3835" s="96"/>
    </row>
    <row r="3836" spans="8:12" x14ac:dyDescent="0.25">
      <c r="H3836" s="36"/>
      <c r="I3836" s="36"/>
      <c r="J3836" s="36"/>
      <c r="K3836" s="95"/>
      <c r="L3836" s="96"/>
    </row>
    <row r="3837" spans="8:12" x14ac:dyDescent="0.25">
      <c r="H3837" s="36"/>
      <c r="I3837" s="36"/>
      <c r="J3837" s="36"/>
      <c r="K3837" s="95"/>
      <c r="L3837" s="96"/>
    </row>
    <row r="3838" spans="8:12" x14ac:dyDescent="0.25">
      <c r="H3838" s="36"/>
      <c r="I3838" s="36"/>
      <c r="J3838" s="36"/>
      <c r="K3838" s="95"/>
      <c r="L3838" s="96"/>
    </row>
    <row r="3839" spans="8:12" x14ac:dyDescent="0.25">
      <c r="H3839" s="36"/>
      <c r="I3839" s="36"/>
      <c r="J3839" s="36"/>
      <c r="K3839" s="95"/>
      <c r="L3839" s="96"/>
    </row>
    <row r="3840" spans="8:12" x14ac:dyDescent="0.25">
      <c r="H3840" s="36"/>
      <c r="I3840" s="36"/>
      <c r="J3840" s="36"/>
      <c r="K3840" s="95"/>
      <c r="L3840" s="96"/>
    </row>
    <row r="3841" spans="8:12" x14ac:dyDescent="0.25">
      <c r="H3841" s="36"/>
      <c r="I3841" s="36"/>
      <c r="J3841" s="36"/>
      <c r="K3841" s="95"/>
      <c r="L3841" s="96"/>
    </row>
    <row r="3842" spans="8:12" x14ac:dyDescent="0.25">
      <c r="H3842" s="36"/>
      <c r="I3842" s="36"/>
      <c r="J3842" s="36"/>
      <c r="K3842" s="95"/>
      <c r="L3842" s="96"/>
    </row>
    <row r="3843" spans="8:12" x14ac:dyDescent="0.25">
      <c r="H3843" s="36"/>
      <c r="I3843" s="36"/>
      <c r="J3843" s="36"/>
      <c r="K3843" s="95"/>
      <c r="L3843" s="96"/>
    </row>
    <row r="3844" spans="8:12" x14ac:dyDescent="0.25">
      <c r="H3844" s="36"/>
      <c r="I3844" s="36"/>
      <c r="J3844" s="36"/>
      <c r="K3844" s="95"/>
      <c r="L3844" s="96"/>
    </row>
    <row r="3845" spans="8:12" x14ac:dyDescent="0.25">
      <c r="H3845" s="36"/>
      <c r="I3845" s="36"/>
      <c r="J3845" s="36"/>
      <c r="K3845" s="95"/>
      <c r="L3845" s="96"/>
    </row>
    <row r="3846" spans="8:12" x14ac:dyDescent="0.25">
      <c r="H3846" s="36"/>
      <c r="I3846" s="36"/>
      <c r="J3846" s="36"/>
      <c r="K3846" s="95"/>
      <c r="L3846" s="96"/>
    </row>
    <row r="3847" spans="8:12" x14ac:dyDescent="0.25">
      <c r="H3847" s="36"/>
      <c r="I3847" s="36"/>
      <c r="J3847" s="36"/>
      <c r="K3847" s="95"/>
      <c r="L3847" s="96"/>
    </row>
    <row r="3848" spans="8:12" x14ac:dyDescent="0.25">
      <c r="H3848" s="36"/>
      <c r="I3848" s="36"/>
      <c r="J3848" s="36"/>
      <c r="K3848" s="95"/>
      <c r="L3848" s="96"/>
    </row>
    <row r="3849" spans="8:12" x14ac:dyDescent="0.25">
      <c r="H3849" s="36"/>
      <c r="I3849" s="36"/>
      <c r="J3849" s="36"/>
      <c r="K3849" s="95"/>
      <c r="L3849" s="96"/>
    </row>
    <row r="3850" spans="8:12" x14ac:dyDescent="0.25">
      <c r="H3850" s="36"/>
      <c r="I3850" s="36"/>
      <c r="J3850" s="36"/>
      <c r="K3850" s="95"/>
      <c r="L3850" s="96"/>
    </row>
    <row r="3851" spans="8:12" x14ac:dyDescent="0.25">
      <c r="H3851" s="36"/>
      <c r="I3851" s="36"/>
      <c r="J3851" s="36"/>
      <c r="K3851" s="95"/>
      <c r="L3851" s="96"/>
    </row>
    <row r="3852" spans="8:12" x14ac:dyDescent="0.25">
      <c r="H3852" s="36"/>
      <c r="I3852" s="36"/>
      <c r="J3852" s="36"/>
      <c r="K3852" s="95"/>
      <c r="L3852" s="96"/>
    </row>
    <row r="3853" spans="8:12" x14ac:dyDescent="0.25">
      <c r="H3853" s="36"/>
      <c r="I3853" s="36"/>
      <c r="J3853" s="36"/>
      <c r="K3853" s="95"/>
      <c r="L3853" s="96"/>
    </row>
    <row r="3854" spans="8:12" x14ac:dyDescent="0.25">
      <c r="H3854" s="36"/>
      <c r="I3854" s="36"/>
      <c r="J3854" s="36"/>
      <c r="K3854" s="95"/>
      <c r="L3854" s="96"/>
    </row>
    <row r="3855" spans="8:12" x14ac:dyDescent="0.25">
      <c r="H3855" s="36"/>
      <c r="I3855" s="36"/>
      <c r="J3855" s="36"/>
      <c r="K3855" s="95"/>
      <c r="L3855" s="96"/>
    </row>
    <row r="3856" spans="8:12" x14ac:dyDescent="0.25">
      <c r="H3856" s="36"/>
      <c r="I3856" s="36"/>
      <c r="J3856" s="36"/>
      <c r="K3856" s="95"/>
      <c r="L3856" s="96"/>
    </row>
    <row r="3857" spans="8:12" x14ac:dyDescent="0.25">
      <c r="H3857" s="36"/>
      <c r="I3857" s="36"/>
      <c r="J3857" s="36"/>
      <c r="K3857" s="95"/>
      <c r="L3857" s="96"/>
    </row>
    <row r="3858" spans="8:12" x14ac:dyDescent="0.25">
      <c r="H3858" s="36"/>
      <c r="I3858" s="36"/>
      <c r="J3858" s="36"/>
      <c r="K3858" s="95"/>
      <c r="L3858" s="96"/>
    </row>
    <row r="3859" spans="8:12" x14ac:dyDescent="0.25">
      <c r="H3859" s="36"/>
      <c r="I3859" s="36"/>
      <c r="J3859" s="36"/>
      <c r="K3859" s="95"/>
      <c r="L3859" s="96"/>
    </row>
    <row r="3860" spans="8:12" x14ac:dyDescent="0.25">
      <c r="H3860" s="36"/>
      <c r="I3860" s="36"/>
      <c r="J3860" s="36"/>
      <c r="K3860" s="95"/>
      <c r="L3860" s="96"/>
    </row>
    <row r="3861" spans="8:12" x14ac:dyDescent="0.25">
      <c r="H3861" s="36"/>
      <c r="I3861" s="36"/>
      <c r="J3861" s="36"/>
      <c r="K3861" s="95"/>
      <c r="L3861" s="96"/>
    </row>
    <row r="3862" spans="8:12" x14ac:dyDescent="0.25">
      <c r="H3862" s="36"/>
      <c r="I3862" s="36"/>
      <c r="J3862" s="36"/>
      <c r="K3862" s="95"/>
      <c r="L3862" s="96"/>
    </row>
    <row r="3863" spans="8:12" x14ac:dyDescent="0.25">
      <c r="H3863" s="36"/>
      <c r="I3863" s="36"/>
      <c r="J3863" s="36"/>
      <c r="K3863" s="95"/>
      <c r="L3863" s="96"/>
    </row>
    <row r="3864" spans="8:12" x14ac:dyDescent="0.25">
      <c r="H3864" s="36"/>
      <c r="I3864" s="36"/>
      <c r="J3864" s="36"/>
      <c r="K3864" s="95"/>
      <c r="L3864" s="96"/>
    </row>
    <row r="3865" spans="8:12" x14ac:dyDescent="0.25">
      <c r="H3865" s="36"/>
      <c r="I3865" s="36"/>
      <c r="J3865" s="36"/>
      <c r="K3865" s="95"/>
      <c r="L3865" s="96"/>
    </row>
    <row r="3866" spans="8:12" x14ac:dyDescent="0.25">
      <c r="H3866" s="36"/>
      <c r="I3866" s="36"/>
      <c r="J3866" s="36"/>
      <c r="K3866" s="95"/>
      <c r="L3866" s="96"/>
    </row>
    <row r="3867" spans="8:12" x14ac:dyDescent="0.25">
      <c r="H3867" s="36"/>
      <c r="I3867" s="36"/>
      <c r="J3867" s="36"/>
      <c r="K3867" s="95"/>
      <c r="L3867" s="96"/>
    </row>
    <row r="3868" spans="8:12" x14ac:dyDescent="0.25">
      <c r="H3868" s="36"/>
      <c r="I3868" s="36"/>
      <c r="J3868" s="36"/>
      <c r="K3868" s="95"/>
      <c r="L3868" s="96"/>
    </row>
    <row r="3869" spans="8:12" x14ac:dyDescent="0.25">
      <c r="H3869" s="36"/>
      <c r="I3869" s="36"/>
      <c r="J3869" s="36"/>
      <c r="K3869" s="95"/>
      <c r="L3869" s="96"/>
    </row>
    <row r="3870" spans="8:12" x14ac:dyDescent="0.25">
      <c r="H3870" s="36"/>
      <c r="I3870" s="36"/>
      <c r="J3870" s="36"/>
      <c r="K3870" s="95"/>
      <c r="L3870" s="96"/>
    </row>
    <row r="3871" spans="8:12" x14ac:dyDescent="0.25">
      <c r="H3871" s="36"/>
      <c r="I3871" s="36"/>
      <c r="J3871" s="36"/>
      <c r="K3871" s="95"/>
      <c r="L3871" s="96"/>
    </row>
    <row r="3872" spans="8:12" x14ac:dyDescent="0.25">
      <c r="H3872" s="36"/>
      <c r="I3872" s="36"/>
      <c r="J3872" s="36"/>
      <c r="K3872" s="95"/>
      <c r="L3872" s="96"/>
    </row>
    <row r="3873" spans="8:12" x14ac:dyDescent="0.25">
      <c r="H3873" s="36"/>
      <c r="I3873" s="36"/>
      <c r="J3873" s="36"/>
      <c r="K3873" s="95"/>
      <c r="L3873" s="96"/>
    </row>
    <row r="3874" spans="8:12" x14ac:dyDescent="0.25">
      <c r="H3874" s="36"/>
      <c r="I3874" s="36"/>
      <c r="J3874" s="36"/>
      <c r="K3874" s="95"/>
      <c r="L3874" s="96"/>
    </row>
    <row r="3875" spans="8:12" x14ac:dyDescent="0.25">
      <c r="H3875" s="36"/>
      <c r="I3875" s="36"/>
      <c r="J3875" s="36"/>
      <c r="K3875" s="95"/>
      <c r="L3875" s="96"/>
    </row>
    <row r="3876" spans="8:12" x14ac:dyDescent="0.25">
      <c r="H3876" s="36"/>
      <c r="I3876" s="36"/>
      <c r="J3876" s="36"/>
      <c r="K3876" s="95"/>
      <c r="L3876" s="96"/>
    </row>
    <row r="3877" spans="8:12" x14ac:dyDescent="0.25">
      <c r="H3877" s="36"/>
      <c r="I3877" s="36"/>
      <c r="J3877" s="36"/>
      <c r="K3877" s="95"/>
      <c r="L3877" s="96"/>
    </row>
    <row r="3878" spans="8:12" x14ac:dyDescent="0.25">
      <c r="H3878" s="36"/>
      <c r="I3878" s="36"/>
      <c r="J3878" s="36"/>
      <c r="K3878" s="95"/>
      <c r="L3878" s="96"/>
    </row>
    <row r="3879" spans="8:12" x14ac:dyDescent="0.25">
      <c r="H3879" s="36"/>
      <c r="I3879" s="36"/>
      <c r="J3879" s="36"/>
      <c r="K3879" s="95"/>
      <c r="L3879" s="96"/>
    </row>
    <row r="3880" spans="8:12" x14ac:dyDescent="0.25">
      <c r="H3880" s="36"/>
      <c r="I3880" s="36"/>
      <c r="J3880" s="36"/>
      <c r="K3880" s="95"/>
      <c r="L3880" s="96"/>
    </row>
    <row r="3881" spans="8:12" x14ac:dyDescent="0.25">
      <c r="H3881" s="36"/>
      <c r="I3881" s="36"/>
      <c r="J3881" s="36"/>
      <c r="K3881" s="95"/>
      <c r="L3881" s="96"/>
    </row>
    <row r="3882" spans="8:12" x14ac:dyDescent="0.25">
      <c r="H3882" s="36"/>
      <c r="I3882" s="36"/>
      <c r="J3882" s="36"/>
      <c r="K3882" s="95"/>
      <c r="L3882" s="96"/>
    </row>
    <row r="3883" spans="8:12" x14ac:dyDescent="0.25">
      <c r="H3883" s="36"/>
      <c r="I3883" s="36"/>
      <c r="J3883" s="36"/>
      <c r="K3883" s="95"/>
      <c r="L3883" s="96"/>
    </row>
    <row r="3884" spans="8:12" x14ac:dyDescent="0.25">
      <c r="H3884" s="36"/>
      <c r="I3884" s="36"/>
      <c r="J3884" s="36"/>
      <c r="K3884" s="95"/>
      <c r="L3884" s="96"/>
    </row>
    <row r="3885" spans="8:12" x14ac:dyDescent="0.25">
      <c r="H3885" s="36"/>
      <c r="I3885" s="36"/>
      <c r="J3885" s="36"/>
      <c r="K3885" s="95"/>
      <c r="L3885" s="96"/>
    </row>
    <row r="3886" spans="8:12" x14ac:dyDescent="0.25">
      <c r="H3886" s="36"/>
      <c r="I3886" s="36"/>
      <c r="J3886" s="36"/>
      <c r="K3886" s="95"/>
      <c r="L3886" s="96"/>
    </row>
    <row r="3887" spans="8:12" x14ac:dyDescent="0.25">
      <c r="H3887" s="36"/>
      <c r="I3887" s="36"/>
      <c r="J3887" s="36"/>
      <c r="K3887" s="95"/>
      <c r="L3887" s="96"/>
    </row>
    <row r="3888" spans="8:12" x14ac:dyDescent="0.25">
      <c r="H3888" s="36"/>
      <c r="I3888" s="36"/>
      <c r="J3888" s="36"/>
      <c r="K3888" s="95"/>
      <c r="L3888" s="96"/>
    </row>
    <row r="3889" spans="8:12" x14ac:dyDescent="0.25">
      <c r="H3889" s="36"/>
      <c r="I3889" s="36"/>
      <c r="J3889" s="36"/>
      <c r="K3889" s="95"/>
      <c r="L3889" s="96"/>
    </row>
    <row r="3890" spans="8:12" x14ac:dyDescent="0.25">
      <c r="H3890" s="36"/>
      <c r="I3890" s="36"/>
      <c r="J3890" s="36"/>
      <c r="K3890" s="95"/>
      <c r="L3890" s="96"/>
    </row>
    <row r="3891" spans="8:12" x14ac:dyDescent="0.25">
      <c r="H3891" s="36"/>
      <c r="I3891" s="36"/>
      <c r="J3891" s="36"/>
      <c r="K3891" s="95"/>
      <c r="L3891" s="96"/>
    </row>
    <row r="3892" spans="8:12" x14ac:dyDescent="0.25">
      <c r="H3892" s="36"/>
      <c r="I3892" s="36"/>
      <c r="J3892" s="36"/>
      <c r="K3892" s="95"/>
      <c r="L3892" s="96"/>
    </row>
    <row r="3893" spans="8:12" x14ac:dyDescent="0.25">
      <c r="H3893" s="36"/>
      <c r="I3893" s="36"/>
      <c r="J3893" s="36"/>
      <c r="K3893" s="95"/>
      <c r="L3893" s="96"/>
    </row>
    <row r="3894" spans="8:12" x14ac:dyDescent="0.25">
      <c r="H3894" s="36"/>
      <c r="I3894" s="36"/>
      <c r="J3894" s="36"/>
      <c r="K3894" s="95"/>
      <c r="L3894" s="96"/>
    </row>
    <row r="3895" spans="8:12" x14ac:dyDescent="0.25">
      <c r="H3895" s="36"/>
      <c r="I3895" s="36"/>
      <c r="J3895" s="36"/>
      <c r="K3895" s="95"/>
      <c r="L3895" s="96"/>
    </row>
    <row r="3896" spans="8:12" x14ac:dyDescent="0.25">
      <c r="H3896" s="36"/>
      <c r="I3896" s="36"/>
      <c r="J3896" s="36"/>
      <c r="K3896" s="95"/>
      <c r="L3896" s="96"/>
    </row>
    <row r="3897" spans="8:12" x14ac:dyDescent="0.25">
      <c r="H3897" s="36"/>
      <c r="I3897" s="36"/>
      <c r="J3897" s="36"/>
      <c r="K3897" s="95"/>
      <c r="L3897" s="96"/>
    </row>
    <row r="3898" spans="8:12" x14ac:dyDescent="0.25">
      <c r="H3898" s="36"/>
      <c r="I3898" s="36"/>
      <c r="J3898" s="36"/>
      <c r="K3898" s="95"/>
      <c r="L3898" s="96"/>
    </row>
    <row r="3899" spans="8:12" x14ac:dyDescent="0.25">
      <c r="H3899" s="36"/>
      <c r="I3899" s="36"/>
      <c r="J3899" s="36"/>
      <c r="K3899" s="95"/>
      <c r="L3899" s="96"/>
    </row>
    <row r="3900" spans="8:12" x14ac:dyDescent="0.25">
      <c r="H3900" s="36"/>
      <c r="I3900" s="36"/>
      <c r="J3900" s="36"/>
      <c r="K3900" s="95"/>
      <c r="L3900" s="96"/>
    </row>
    <row r="3901" spans="8:12" x14ac:dyDescent="0.25">
      <c r="H3901" s="36"/>
      <c r="I3901" s="36"/>
      <c r="J3901" s="36"/>
      <c r="K3901" s="95"/>
      <c r="L3901" s="96"/>
    </row>
    <row r="3902" spans="8:12" x14ac:dyDescent="0.25">
      <c r="H3902" s="36"/>
      <c r="I3902" s="36"/>
      <c r="J3902" s="36"/>
      <c r="K3902" s="95"/>
      <c r="L3902" s="96"/>
    </row>
    <row r="3903" spans="8:12" x14ac:dyDescent="0.25">
      <c r="H3903" s="36"/>
      <c r="I3903" s="36"/>
      <c r="J3903" s="36"/>
      <c r="K3903" s="95"/>
      <c r="L3903" s="96"/>
    </row>
    <row r="3904" spans="8:12" x14ac:dyDescent="0.25">
      <c r="H3904" s="36"/>
      <c r="I3904" s="36"/>
      <c r="J3904" s="36"/>
      <c r="K3904" s="95"/>
      <c r="L3904" s="96"/>
    </row>
    <row r="3905" spans="8:12" x14ac:dyDescent="0.25">
      <c r="H3905" s="36"/>
      <c r="I3905" s="36"/>
      <c r="J3905" s="36"/>
      <c r="K3905" s="95"/>
      <c r="L3905" s="96"/>
    </row>
    <row r="3906" spans="8:12" x14ac:dyDescent="0.25">
      <c r="H3906" s="36"/>
      <c r="I3906" s="36"/>
      <c r="J3906" s="36"/>
      <c r="K3906" s="95"/>
      <c r="L3906" s="96"/>
    </row>
    <row r="3907" spans="8:12" x14ac:dyDescent="0.25">
      <c r="H3907" s="36"/>
      <c r="I3907" s="36"/>
      <c r="J3907" s="36"/>
      <c r="K3907" s="95"/>
      <c r="L3907" s="96"/>
    </row>
    <row r="3908" spans="8:12" x14ac:dyDescent="0.25">
      <c r="H3908" s="36"/>
      <c r="I3908" s="36"/>
      <c r="J3908" s="36"/>
      <c r="K3908" s="95"/>
      <c r="L3908" s="96"/>
    </row>
    <row r="3909" spans="8:12" x14ac:dyDescent="0.25">
      <c r="H3909" s="36"/>
      <c r="I3909" s="36"/>
      <c r="J3909" s="36"/>
      <c r="K3909" s="95"/>
      <c r="L3909" s="96"/>
    </row>
    <row r="3910" spans="8:12" x14ac:dyDescent="0.25">
      <c r="H3910" s="36"/>
      <c r="I3910" s="36"/>
      <c r="J3910" s="36"/>
      <c r="K3910" s="95"/>
      <c r="L3910" s="96"/>
    </row>
    <row r="3911" spans="8:12" x14ac:dyDescent="0.25">
      <c r="H3911" s="36"/>
      <c r="I3911" s="36"/>
      <c r="J3911" s="36"/>
      <c r="K3911" s="95"/>
      <c r="L3911" s="96"/>
    </row>
    <row r="3912" spans="8:12" x14ac:dyDescent="0.25">
      <c r="H3912" s="36"/>
      <c r="I3912" s="36"/>
      <c r="J3912" s="36"/>
      <c r="K3912" s="95"/>
      <c r="L3912" s="96"/>
    </row>
    <row r="3913" spans="8:12" x14ac:dyDescent="0.25">
      <c r="H3913" s="36"/>
      <c r="I3913" s="36"/>
      <c r="J3913" s="36"/>
      <c r="K3913" s="95"/>
      <c r="L3913" s="96"/>
    </row>
    <row r="3914" spans="8:12" x14ac:dyDescent="0.25">
      <c r="H3914" s="36"/>
      <c r="I3914" s="36"/>
      <c r="J3914" s="36"/>
      <c r="K3914" s="95"/>
      <c r="L3914" s="96"/>
    </row>
    <row r="3915" spans="8:12" x14ac:dyDescent="0.25">
      <c r="H3915" s="36"/>
      <c r="I3915" s="36"/>
      <c r="J3915" s="36"/>
      <c r="K3915" s="95"/>
      <c r="L3915" s="96"/>
    </row>
    <row r="3916" spans="8:12" x14ac:dyDescent="0.25">
      <c r="H3916" s="36"/>
      <c r="I3916" s="36"/>
      <c r="J3916" s="36"/>
      <c r="K3916" s="95"/>
      <c r="L3916" s="96"/>
    </row>
    <row r="3917" spans="8:12" x14ac:dyDescent="0.25">
      <c r="H3917" s="36"/>
      <c r="I3917" s="36"/>
      <c r="J3917" s="36"/>
      <c r="K3917" s="95"/>
      <c r="L3917" s="96"/>
    </row>
    <row r="3918" spans="8:12" x14ac:dyDescent="0.25">
      <c r="H3918" s="36"/>
      <c r="I3918" s="36"/>
      <c r="J3918" s="36"/>
      <c r="K3918" s="95"/>
      <c r="L3918" s="96"/>
    </row>
    <row r="3919" spans="8:12" x14ac:dyDescent="0.25">
      <c r="H3919" s="36"/>
      <c r="I3919" s="36"/>
      <c r="J3919" s="36"/>
      <c r="K3919" s="95"/>
      <c r="L3919" s="96"/>
    </row>
    <row r="3920" spans="8:12" x14ac:dyDescent="0.25">
      <c r="H3920" s="36"/>
      <c r="I3920" s="36"/>
      <c r="J3920" s="36"/>
      <c r="K3920" s="95"/>
      <c r="L3920" s="96"/>
    </row>
    <row r="3921" spans="8:12" x14ac:dyDescent="0.25">
      <c r="H3921" s="36"/>
      <c r="I3921" s="36"/>
      <c r="J3921" s="36"/>
      <c r="K3921" s="95"/>
      <c r="L3921" s="96"/>
    </row>
    <row r="3922" spans="8:12" x14ac:dyDescent="0.25">
      <c r="H3922" s="36"/>
      <c r="I3922" s="36"/>
      <c r="J3922" s="36"/>
      <c r="K3922" s="95"/>
      <c r="L3922" s="96"/>
    </row>
    <row r="3923" spans="8:12" x14ac:dyDescent="0.25">
      <c r="H3923" s="36"/>
      <c r="I3923" s="36"/>
      <c r="J3923" s="36"/>
      <c r="K3923" s="95"/>
      <c r="L3923" s="96"/>
    </row>
    <row r="3924" spans="8:12" x14ac:dyDescent="0.25">
      <c r="H3924" s="36"/>
      <c r="I3924" s="36"/>
      <c r="J3924" s="36"/>
      <c r="K3924" s="95"/>
      <c r="L3924" s="96"/>
    </row>
    <row r="3925" spans="8:12" x14ac:dyDescent="0.25">
      <c r="H3925" s="36"/>
      <c r="I3925" s="36"/>
      <c r="J3925" s="36"/>
      <c r="K3925" s="95"/>
      <c r="L3925" s="96"/>
    </row>
    <row r="3926" spans="8:12" x14ac:dyDescent="0.25">
      <c r="H3926" s="36"/>
      <c r="I3926" s="36"/>
      <c r="J3926" s="36"/>
      <c r="K3926" s="95"/>
      <c r="L3926" s="96"/>
    </row>
    <row r="3927" spans="8:12" x14ac:dyDescent="0.25">
      <c r="H3927" s="36"/>
      <c r="I3927" s="36"/>
      <c r="J3927" s="36"/>
      <c r="K3927" s="95"/>
      <c r="L3927" s="96"/>
    </row>
    <row r="3928" spans="8:12" x14ac:dyDescent="0.25">
      <c r="H3928" s="36"/>
      <c r="I3928" s="36"/>
      <c r="J3928" s="36"/>
      <c r="K3928" s="95"/>
      <c r="L3928" s="96"/>
    </row>
    <row r="3929" spans="8:12" x14ac:dyDescent="0.25">
      <c r="H3929" s="36"/>
      <c r="I3929" s="36"/>
      <c r="J3929" s="36"/>
      <c r="K3929" s="95"/>
      <c r="L3929" s="96"/>
    </row>
    <row r="3930" spans="8:12" x14ac:dyDescent="0.25">
      <c r="H3930" s="36"/>
      <c r="I3930" s="36"/>
      <c r="J3930" s="36"/>
      <c r="K3930" s="95"/>
      <c r="L3930" s="96"/>
    </row>
    <row r="3931" spans="8:12" x14ac:dyDescent="0.25">
      <c r="H3931" s="36"/>
      <c r="I3931" s="36"/>
      <c r="J3931" s="36"/>
      <c r="K3931" s="95"/>
      <c r="L3931" s="96"/>
    </row>
    <row r="3932" spans="8:12" x14ac:dyDescent="0.25">
      <c r="H3932" s="36"/>
      <c r="I3932" s="36"/>
      <c r="J3932" s="36"/>
      <c r="K3932" s="95"/>
      <c r="L3932" s="96"/>
    </row>
    <row r="3933" spans="8:12" x14ac:dyDescent="0.25">
      <c r="H3933" s="36"/>
      <c r="I3933" s="36"/>
      <c r="J3933" s="36"/>
      <c r="K3933" s="95"/>
      <c r="L3933" s="96"/>
    </row>
    <row r="3934" spans="8:12" x14ac:dyDescent="0.25">
      <c r="H3934" s="36"/>
      <c r="I3934" s="36"/>
      <c r="J3934" s="36"/>
      <c r="K3934" s="95"/>
      <c r="L3934" s="96"/>
    </row>
    <row r="3935" spans="8:12" x14ac:dyDescent="0.25">
      <c r="H3935" s="36"/>
      <c r="I3935" s="36"/>
      <c r="J3935" s="36"/>
      <c r="K3935" s="95"/>
      <c r="L3935" s="96"/>
    </row>
    <row r="3936" spans="8:12" x14ac:dyDescent="0.25">
      <c r="H3936" s="36"/>
      <c r="I3936" s="36"/>
      <c r="J3936" s="36"/>
      <c r="K3936" s="95"/>
      <c r="L3936" s="96"/>
    </row>
    <row r="3937" spans="8:12" x14ac:dyDescent="0.25">
      <c r="H3937" s="36"/>
      <c r="I3937" s="36"/>
      <c r="J3937" s="36"/>
      <c r="K3937" s="95"/>
      <c r="L3937" s="96"/>
    </row>
    <row r="3938" spans="8:12" x14ac:dyDescent="0.25">
      <c r="H3938" s="36"/>
      <c r="I3938" s="36"/>
      <c r="J3938" s="36"/>
      <c r="K3938" s="95"/>
      <c r="L3938" s="96"/>
    </row>
    <row r="3939" spans="8:12" x14ac:dyDescent="0.25">
      <c r="H3939" s="36"/>
      <c r="I3939" s="36"/>
      <c r="J3939" s="36"/>
      <c r="K3939" s="95"/>
      <c r="L3939" s="96"/>
    </row>
    <row r="3940" spans="8:12" x14ac:dyDescent="0.25">
      <c r="H3940" s="36"/>
      <c r="I3940" s="36"/>
      <c r="J3940" s="36"/>
      <c r="K3940" s="95"/>
      <c r="L3940" s="96"/>
    </row>
    <row r="3941" spans="8:12" x14ac:dyDescent="0.25">
      <c r="H3941" s="36"/>
      <c r="I3941" s="36"/>
      <c r="J3941" s="36"/>
      <c r="K3941" s="95"/>
      <c r="L3941" s="96"/>
    </row>
    <row r="3942" spans="8:12" x14ac:dyDescent="0.25">
      <c r="H3942" s="36"/>
      <c r="I3942" s="36"/>
      <c r="J3942" s="36"/>
      <c r="K3942" s="95"/>
      <c r="L3942" s="96"/>
    </row>
    <row r="3943" spans="8:12" x14ac:dyDescent="0.25">
      <c r="H3943" s="36"/>
      <c r="I3943" s="36"/>
      <c r="J3943" s="36"/>
      <c r="K3943" s="95"/>
      <c r="L3943" s="96"/>
    </row>
    <row r="3944" spans="8:12" x14ac:dyDescent="0.25">
      <c r="H3944" s="36"/>
      <c r="I3944" s="36"/>
      <c r="J3944" s="36"/>
      <c r="K3944" s="95"/>
      <c r="L3944" s="96"/>
    </row>
    <row r="3945" spans="8:12" x14ac:dyDescent="0.25">
      <c r="H3945" s="36"/>
      <c r="I3945" s="36"/>
      <c r="J3945" s="36"/>
      <c r="K3945" s="95"/>
      <c r="L3945" s="96"/>
    </row>
    <row r="3946" spans="8:12" x14ac:dyDescent="0.25">
      <c r="H3946" s="36"/>
      <c r="I3946" s="36"/>
      <c r="J3946" s="36"/>
      <c r="K3946" s="95"/>
      <c r="L3946" s="96"/>
    </row>
    <row r="3947" spans="8:12" x14ac:dyDescent="0.25">
      <c r="H3947" s="36"/>
      <c r="I3947" s="36"/>
      <c r="J3947" s="36"/>
      <c r="K3947" s="95"/>
      <c r="L3947" s="96"/>
    </row>
    <row r="3948" spans="8:12" x14ac:dyDescent="0.25">
      <c r="H3948" s="36"/>
      <c r="I3948" s="36"/>
      <c r="J3948" s="36"/>
      <c r="K3948" s="95"/>
      <c r="L3948" s="96"/>
    </row>
    <row r="3949" spans="8:12" x14ac:dyDescent="0.25">
      <c r="H3949" s="36"/>
      <c r="I3949" s="36"/>
      <c r="J3949" s="36"/>
      <c r="K3949" s="95"/>
      <c r="L3949" s="96"/>
    </row>
    <row r="3950" spans="8:12" x14ac:dyDescent="0.25">
      <c r="H3950" s="36"/>
      <c r="I3950" s="36"/>
      <c r="J3950" s="36"/>
      <c r="K3950" s="95"/>
      <c r="L3950" s="96"/>
    </row>
    <row r="3951" spans="8:12" x14ac:dyDescent="0.25">
      <c r="H3951" s="36"/>
      <c r="I3951" s="36"/>
      <c r="J3951" s="36"/>
      <c r="K3951" s="95"/>
      <c r="L3951" s="96"/>
    </row>
    <row r="3952" spans="8:12" x14ac:dyDescent="0.25">
      <c r="H3952" s="36"/>
      <c r="I3952" s="36"/>
      <c r="J3952" s="36"/>
      <c r="K3952" s="95"/>
      <c r="L3952" s="96"/>
    </row>
    <row r="3953" spans="8:12" x14ac:dyDescent="0.25">
      <c r="H3953" s="36"/>
      <c r="I3953" s="36"/>
      <c r="J3953" s="36"/>
      <c r="K3953" s="95"/>
      <c r="L3953" s="96"/>
    </row>
    <row r="3954" spans="8:12" x14ac:dyDescent="0.25">
      <c r="H3954" s="36"/>
      <c r="I3954" s="36"/>
      <c r="J3954" s="36"/>
      <c r="K3954" s="95"/>
      <c r="L3954" s="96"/>
    </row>
    <row r="3955" spans="8:12" x14ac:dyDescent="0.25">
      <c r="H3955" s="36"/>
      <c r="I3955" s="36"/>
      <c r="J3955" s="36"/>
      <c r="K3955" s="95"/>
      <c r="L3955" s="96"/>
    </row>
    <row r="3956" spans="8:12" x14ac:dyDescent="0.25">
      <c r="H3956" s="36"/>
      <c r="I3956" s="36"/>
      <c r="J3956" s="36"/>
      <c r="K3956" s="95"/>
      <c r="L3956" s="96"/>
    </row>
    <row r="3957" spans="8:12" x14ac:dyDescent="0.25">
      <c r="H3957" s="36"/>
      <c r="I3957" s="36"/>
      <c r="J3957" s="36"/>
      <c r="K3957" s="95"/>
      <c r="L3957" s="96"/>
    </row>
    <row r="3958" spans="8:12" x14ac:dyDescent="0.25">
      <c r="H3958" s="36"/>
      <c r="I3958" s="36"/>
      <c r="J3958" s="36"/>
      <c r="K3958" s="95"/>
      <c r="L3958" s="96"/>
    </row>
    <row r="3959" spans="8:12" x14ac:dyDescent="0.25">
      <c r="H3959" s="36"/>
      <c r="I3959" s="36"/>
      <c r="J3959" s="36"/>
      <c r="K3959" s="95"/>
      <c r="L3959" s="96"/>
    </row>
    <row r="3960" spans="8:12" x14ac:dyDescent="0.25">
      <c r="H3960" s="36"/>
      <c r="I3960" s="36"/>
      <c r="J3960" s="36"/>
      <c r="K3960" s="95"/>
      <c r="L3960" s="96"/>
    </row>
    <row r="3961" spans="8:12" x14ac:dyDescent="0.25">
      <c r="H3961" s="36"/>
      <c r="I3961" s="36"/>
      <c r="J3961" s="36"/>
      <c r="K3961" s="95"/>
      <c r="L3961" s="96"/>
    </row>
    <row r="3962" spans="8:12" x14ac:dyDescent="0.25">
      <c r="H3962" s="36"/>
      <c r="I3962" s="36"/>
      <c r="J3962" s="36"/>
      <c r="K3962" s="95"/>
      <c r="L3962" s="96"/>
    </row>
    <row r="3963" spans="8:12" x14ac:dyDescent="0.25">
      <c r="H3963" s="36"/>
      <c r="I3963" s="36"/>
      <c r="J3963" s="36"/>
      <c r="K3963" s="95"/>
      <c r="L3963" s="96"/>
    </row>
    <row r="3964" spans="8:12" x14ac:dyDescent="0.25">
      <c r="H3964" s="36"/>
      <c r="I3964" s="36"/>
      <c r="J3964" s="36"/>
      <c r="K3964" s="95"/>
      <c r="L3964" s="96"/>
    </row>
    <row r="3965" spans="8:12" x14ac:dyDescent="0.25">
      <c r="H3965" s="36"/>
      <c r="I3965" s="36"/>
      <c r="J3965" s="36"/>
      <c r="K3965" s="95"/>
      <c r="L3965" s="96"/>
    </row>
    <row r="3966" spans="8:12" x14ac:dyDescent="0.25">
      <c r="H3966" s="36"/>
      <c r="I3966" s="36"/>
      <c r="J3966" s="36"/>
      <c r="K3966" s="95"/>
      <c r="L3966" s="96"/>
    </row>
    <row r="3967" spans="8:12" x14ac:dyDescent="0.25">
      <c r="H3967" s="36"/>
      <c r="I3967" s="36"/>
      <c r="J3967" s="36"/>
      <c r="K3967" s="95"/>
      <c r="L3967" s="96"/>
    </row>
    <row r="3968" spans="8:12" x14ac:dyDescent="0.25">
      <c r="H3968" s="36"/>
      <c r="I3968" s="36"/>
      <c r="J3968" s="36"/>
      <c r="K3968" s="95"/>
      <c r="L3968" s="96"/>
    </row>
    <row r="3969" spans="8:12" x14ac:dyDescent="0.25">
      <c r="H3969" s="36"/>
      <c r="I3969" s="36"/>
      <c r="J3969" s="36"/>
      <c r="K3969" s="95"/>
      <c r="L3969" s="96"/>
    </row>
    <row r="3970" spans="8:12" x14ac:dyDescent="0.25">
      <c r="H3970" s="36"/>
      <c r="I3970" s="36"/>
      <c r="J3970" s="36"/>
      <c r="K3970" s="95"/>
      <c r="L3970" s="96"/>
    </row>
    <row r="3971" spans="8:12" x14ac:dyDescent="0.25">
      <c r="H3971" s="36"/>
      <c r="I3971" s="36"/>
      <c r="J3971" s="36"/>
      <c r="K3971" s="95"/>
      <c r="L3971" s="96"/>
    </row>
    <row r="3972" spans="8:12" x14ac:dyDescent="0.25">
      <c r="H3972" s="36"/>
      <c r="I3972" s="36"/>
      <c r="J3972" s="36"/>
      <c r="K3972" s="95"/>
      <c r="L3972" s="96"/>
    </row>
    <row r="3973" spans="8:12" x14ac:dyDescent="0.25">
      <c r="H3973" s="36"/>
      <c r="I3973" s="36"/>
      <c r="J3973" s="36"/>
      <c r="K3973" s="95"/>
      <c r="L3973" s="96"/>
    </row>
    <row r="3974" spans="8:12" x14ac:dyDescent="0.25">
      <c r="H3974" s="36"/>
      <c r="I3974" s="36"/>
      <c r="J3974" s="36"/>
      <c r="K3974" s="95"/>
      <c r="L3974" s="96"/>
    </row>
    <row r="3975" spans="8:12" x14ac:dyDescent="0.25">
      <c r="H3975" s="36"/>
      <c r="I3975" s="36"/>
      <c r="J3975" s="36"/>
      <c r="K3975" s="95"/>
      <c r="L3975" s="96"/>
    </row>
    <row r="3976" spans="8:12" x14ac:dyDescent="0.25">
      <c r="H3976" s="36"/>
      <c r="I3976" s="36"/>
      <c r="J3976" s="36"/>
      <c r="K3976" s="95"/>
      <c r="L3976" s="96"/>
    </row>
    <row r="3977" spans="8:12" x14ac:dyDescent="0.25">
      <c r="H3977" s="36"/>
      <c r="I3977" s="36"/>
      <c r="J3977" s="36"/>
      <c r="K3977" s="95"/>
      <c r="L3977" s="96"/>
    </row>
    <row r="3978" spans="8:12" x14ac:dyDescent="0.25">
      <c r="H3978" s="36"/>
      <c r="I3978" s="36"/>
      <c r="J3978" s="36"/>
      <c r="K3978" s="95"/>
      <c r="L3978" s="96"/>
    </row>
    <row r="3979" spans="8:12" x14ac:dyDescent="0.25">
      <c r="H3979" s="36"/>
      <c r="I3979" s="36"/>
      <c r="J3979" s="36"/>
      <c r="K3979" s="95"/>
      <c r="L3979" s="96"/>
    </row>
    <row r="3980" spans="8:12" x14ac:dyDescent="0.25">
      <c r="H3980" s="36"/>
      <c r="I3980" s="36"/>
      <c r="J3980" s="36"/>
      <c r="K3980" s="95"/>
      <c r="L3980" s="96"/>
    </row>
    <row r="3981" spans="8:12" x14ac:dyDescent="0.25">
      <c r="H3981" s="36"/>
      <c r="I3981" s="36"/>
      <c r="J3981" s="36"/>
      <c r="K3981" s="95"/>
      <c r="L3981" s="96"/>
    </row>
    <row r="3982" spans="8:12" x14ac:dyDescent="0.25">
      <c r="H3982" s="36"/>
      <c r="I3982" s="36"/>
      <c r="J3982" s="36"/>
      <c r="K3982" s="95"/>
      <c r="L3982" s="96"/>
    </row>
    <row r="3983" spans="8:12" x14ac:dyDescent="0.25">
      <c r="H3983" s="36"/>
      <c r="I3983" s="36"/>
      <c r="J3983" s="36"/>
      <c r="K3983" s="95"/>
      <c r="L3983" s="96"/>
    </row>
    <row r="3984" spans="8:12" x14ac:dyDescent="0.25">
      <c r="H3984" s="36"/>
      <c r="I3984" s="36"/>
      <c r="J3984" s="36"/>
      <c r="K3984" s="95"/>
      <c r="L3984" s="96"/>
    </row>
    <row r="3985" spans="8:12" x14ac:dyDescent="0.25">
      <c r="H3985" s="36"/>
      <c r="I3985" s="36"/>
      <c r="J3985" s="36"/>
      <c r="K3985" s="95"/>
      <c r="L3985" s="96"/>
    </row>
    <row r="3986" spans="8:12" x14ac:dyDescent="0.25">
      <c r="H3986" s="36"/>
      <c r="I3986" s="36"/>
      <c r="J3986" s="36"/>
      <c r="K3986" s="95"/>
      <c r="L3986" s="96"/>
    </row>
    <row r="3987" spans="8:12" x14ac:dyDescent="0.25">
      <c r="H3987" s="36"/>
      <c r="I3987" s="36"/>
      <c r="J3987" s="36"/>
      <c r="K3987" s="95"/>
      <c r="L3987" s="96"/>
    </row>
    <row r="3988" spans="8:12" x14ac:dyDescent="0.25">
      <c r="H3988" s="36"/>
      <c r="I3988" s="36"/>
      <c r="J3988" s="36"/>
      <c r="K3988" s="95"/>
      <c r="L3988" s="96"/>
    </row>
    <row r="3989" spans="8:12" x14ac:dyDescent="0.25">
      <c r="H3989" s="36"/>
      <c r="I3989" s="36"/>
      <c r="J3989" s="36"/>
      <c r="K3989" s="95"/>
      <c r="L3989" s="96"/>
    </row>
    <row r="3990" spans="8:12" x14ac:dyDescent="0.25">
      <c r="H3990" s="36"/>
      <c r="I3990" s="36"/>
      <c r="J3990" s="36"/>
      <c r="K3990" s="95"/>
      <c r="L3990" s="96"/>
    </row>
    <row r="3991" spans="8:12" x14ac:dyDescent="0.25">
      <c r="H3991" s="36"/>
      <c r="I3991" s="36"/>
      <c r="J3991" s="36"/>
      <c r="K3991" s="95"/>
      <c r="L3991" s="96"/>
    </row>
    <row r="3992" spans="8:12" x14ac:dyDescent="0.25">
      <c r="H3992" s="36"/>
      <c r="I3992" s="36"/>
      <c r="J3992" s="36"/>
      <c r="K3992" s="95"/>
      <c r="L3992" s="96"/>
    </row>
    <row r="3993" spans="8:12" x14ac:dyDescent="0.25">
      <c r="H3993" s="36"/>
      <c r="I3993" s="36"/>
      <c r="J3993" s="36"/>
      <c r="K3993" s="95"/>
      <c r="L3993" s="96"/>
    </row>
    <row r="3994" spans="8:12" x14ac:dyDescent="0.25">
      <c r="H3994" s="36"/>
      <c r="I3994" s="36"/>
      <c r="J3994" s="36"/>
      <c r="K3994" s="95"/>
      <c r="L3994" s="96"/>
    </row>
    <row r="3995" spans="8:12" x14ac:dyDescent="0.25">
      <c r="H3995" s="36"/>
      <c r="I3995" s="36"/>
      <c r="J3995" s="36"/>
      <c r="K3995" s="95"/>
      <c r="L3995" s="96"/>
    </row>
    <row r="3996" spans="8:12" x14ac:dyDescent="0.25">
      <c r="H3996" s="36"/>
      <c r="I3996" s="36"/>
      <c r="J3996" s="36"/>
      <c r="K3996" s="95"/>
      <c r="L3996" s="96"/>
    </row>
    <row r="3997" spans="8:12" x14ac:dyDescent="0.25">
      <c r="H3997" s="36"/>
      <c r="I3997" s="36"/>
      <c r="J3997" s="36"/>
      <c r="K3997" s="95"/>
      <c r="L3997" s="96"/>
    </row>
    <row r="3998" spans="8:12" x14ac:dyDescent="0.25">
      <c r="H3998" s="36"/>
      <c r="I3998" s="36"/>
      <c r="J3998" s="36"/>
      <c r="K3998" s="95"/>
      <c r="L3998" s="96"/>
    </row>
    <row r="3999" spans="8:12" x14ac:dyDescent="0.25">
      <c r="H3999" s="36"/>
      <c r="I3999" s="36"/>
      <c r="J3999" s="36"/>
      <c r="K3999" s="95"/>
      <c r="L3999" s="96"/>
    </row>
    <row r="4000" spans="8:12" x14ac:dyDescent="0.25">
      <c r="H4000" s="36"/>
      <c r="I4000" s="36"/>
      <c r="J4000" s="36"/>
      <c r="K4000" s="95"/>
      <c r="L4000" s="96"/>
    </row>
    <row r="4001" spans="8:12" x14ac:dyDescent="0.25">
      <c r="H4001" s="36"/>
      <c r="I4001" s="36"/>
      <c r="J4001" s="36"/>
      <c r="K4001" s="95"/>
      <c r="L4001" s="96"/>
    </row>
    <row r="4002" spans="8:12" x14ac:dyDescent="0.25">
      <c r="H4002" s="36"/>
      <c r="I4002" s="36"/>
      <c r="J4002" s="36"/>
      <c r="K4002" s="95"/>
      <c r="L4002" s="96"/>
    </row>
    <row r="4003" spans="8:12" x14ac:dyDescent="0.25">
      <c r="H4003" s="36"/>
      <c r="I4003" s="36"/>
      <c r="J4003" s="36"/>
      <c r="K4003" s="95"/>
      <c r="L4003" s="96"/>
    </row>
    <row r="4004" spans="8:12" x14ac:dyDescent="0.25">
      <c r="H4004" s="36"/>
      <c r="I4004" s="36"/>
      <c r="J4004" s="36"/>
      <c r="K4004" s="95"/>
      <c r="L4004" s="96"/>
    </row>
    <row r="4005" spans="8:12" x14ac:dyDescent="0.25">
      <c r="H4005" s="36"/>
      <c r="I4005" s="36"/>
      <c r="J4005" s="36"/>
      <c r="K4005" s="95"/>
      <c r="L4005" s="96"/>
    </row>
    <row r="4006" spans="8:12" x14ac:dyDescent="0.25">
      <c r="H4006" s="36"/>
      <c r="I4006" s="36"/>
      <c r="J4006" s="36"/>
      <c r="K4006" s="95"/>
      <c r="L4006" s="96"/>
    </row>
    <row r="4007" spans="8:12" x14ac:dyDescent="0.25">
      <c r="H4007" s="36"/>
      <c r="I4007" s="36"/>
      <c r="J4007" s="36"/>
      <c r="K4007" s="95"/>
      <c r="L4007" s="96"/>
    </row>
    <row r="4008" spans="8:12" x14ac:dyDescent="0.25">
      <c r="H4008" s="36"/>
      <c r="I4008" s="36"/>
      <c r="J4008" s="36"/>
      <c r="K4008" s="95"/>
      <c r="L4008" s="96"/>
    </row>
    <row r="4009" spans="8:12" x14ac:dyDescent="0.25">
      <c r="H4009" s="36"/>
      <c r="I4009" s="36"/>
      <c r="J4009" s="36"/>
      <c r="K4009" s="95"/>
      <c r="L4009" s="96"/>
    </row>
    <row r="4010" spans="8:12" x14ac:dyDescent="0.25">
      <c r="H4010" s="36"/>
      <c r="I4010" s="36"/>
      <c r="J4010" s="36"/>
      <c r="K4010" s="95"/>
      <c r="L4010" s="96"/>
    </row>
    <row r="4011" spans="8:12" x14ac:dyDescent="0.25">
      <c r="H4011" s="36"/>
      <c r="I4011" s="36"/>
      <c r="J4011" s="36"/>
      <c r="K4011" s="95"/>
      <c r="L4011" s="96"/>
    </row>
    <row r="4012" spans="8:12" x14ac:dyDescent="0.25">
      <c r="H4012" s="36"/>
      <c r="I4012" s="36"/>
      <c r="J4012" s="36"/>
      <c r="K4012" s="95"/>
      <c r="L4012" s="96"/>
    </row>
    <row r="4013" spans="8:12" x14ac:dyDescent="0.25">
      <c r="H4013" s="36"/>
      <c r="I4013" s="36"/>
      <c r="J4013" s="36"/>
      <c r="K4013" s="95"/>
      <c r="L4013" s="96"/>
    </row>
    <row r="4014" spans="8:12" x14ac:dyDescent="0.25">
      <c r="H4014" s="36"/>
      <c r="I4014" s="36"/>
      <c r="J4014" s="36"/>
      <c r="K4014" s="95"/>
      <c r="L4014" s="96"/>
    </row>
    <row r="4015" spans="8:12" x14ac:dyDescent="0.25">
      <c r="H4015" s="36"/>
      <c r="I4015" s="36"/>
      <c r="J4015" s="36"/>
      <c r="K4015" s="95"/>
      <c r="L4015" s="96"/>
    </row>
    <row r="4016" spans="8:12" x14ac:dyDescent="0.25">
      <c r="H4016" s="36"/>
      <c r="I4016" s="36"/>
      <c r="J4016" s="36"/>
      <c r="K4016" s="95"/>
      <c r="L4016" s="96"/>
    </row>
    <row r="4017" spans="8:12" x14ac:dyDescent="0.25">
      <c r="H4017" s="36"/>
      <c r="I4017" s="36"/>
      <c r="J4017" s="36"/>
      <c r="K4017" s="95"/>
      <c r="L4017" s="96"/>
    </row>
    <row r="4018" spans="8:12" x14ac:dyDescent="0.25">
      <c r="H4018" s="36"/>
      <c r="I4018" s="36"/>
      <c r="J4018" s="36"/>
      <c r="K4018" s="95"/>
      <c r="L4018" s="96"/>
    </row>
    <row r="4019" spans="8:12" x14ac:dyDescent="0.25">
      <c r="H4019" s="36"/>
      <c r="I4019" s="36"/>
      <c r="J4019" s="36"/>
      <c r="K4019" s="95"/>
      <c r="L4019" s="96"/>
    </row>
    <row r="4020" spans="8:12" x14ac:dyDescent="0.25">
      <c r="H4020" s="36"/>
      <c r="I4020" s="36"/>
      <c r="J4020" s="36"/>
      <c r="K4020" s="95"/>
      <c r="L4020" s="96"/>
    </row>
    <row r="4021" spans="8:12" x14ac:dyDescent="0.25">
      <c r="H4021" s="36"/>
      <c r="I4021" s="36"/>
      <c r="J4021" s="36"/>
      <c r="K4021" s="95"/>
      <c r="L4021" s="96"/>
    </row>
    <row r="4022" spans="8:12" x14ac:dyDescent="0.25">
      <c r="H4022" s="36"/>
      <c r="I4022" s="36"/>
      <c r="J4022" s="36"/>
      <c r="K4022" s="95"/>
      <c r="L4022" s="96"/>
    </row>
    <row r="4023" spans="8:12" x14ac:dyDescent="0.25">
      <c r="H4023" s="36"/>
      <c r="I4023" s="36"/>
      <c r="J4023" s="36"/>
      <c r="K4023" s="95"/>
      <c r="L4023" s="96"/>
    </row>
    <row r="4024" spans="8:12" x14ac:dyDescent="0.25">
      <c r="H4024" s="36"/>
      <c r="I4024" s="36"/>
      <c r="J4024" s="36"/>
      <c r="K4024" s="95"/>
      <c r="L4024" s="96"/>
    </row>
    <row r="4025" spans="8:12" x14ac:dyDescent="0.25">
      <c r="H4025" s="36"/>
      <c r="I4025" s="36"/>
      <c r="J4025" s="36"/>
      <c r="K4025" s="95"/>
      <c r="L4025" s="96"/>
    </row>
    <row r="4026" spans="8:12" x14ac:dyDescent="0.25">
      <c r="H4026" s="36"/>
      <c r="I4026" s="36"/>
      <c r="J4026" s="36"/>
      <c r="K4026" s="95"/>
      <c r="L4026" s="96"/>
    </row>
    <row r="4027" spans="8:12" x14ac:dyDescent="0.25">
      <c r="H4027" s="36"/>
      <c r="I4027" s="36"/>
      <c r="J4027" s="36"/>
      <c r="K4027" s="95"/>
      <c r="L4027" s="96"/>
    </row>
    <row r="4028" spans="8:12" x14ac:dyDescent="0.25">
      <c r="H4028" s="36"/>
      <c r="I4028" s="36"/>
      <c r="J4028" s="36"/>
      <c r="K4028" s="95"/>
      <c r="L4028" s="96"/>
    </row>
    <row r="4029" spans="8:12" x14ac:dyDescent="0.25">
      <c r="H4029" s="36"/>
      <c r="I4029" s="36"/>
      <c r="J4029" s="36"/>
      <c r="K4029" s="95"/>
      <c r="L4029" s="96"/>
    </row>
    <row r="4030" spans="8:12" x14ac:dyDescent="0.25">
      <c r="H4030" s="36"/>
      <c r="I4030" s="36"/>
      <c r="J4030" s="36"/>
      <c r="K4030" s="95"/>
      <c r="L4030" s="96"/>
    </row>
    <row r="4031" spans="8:12" x14ac:dyDescent="0.25">
      <c r="H4031" s="36"/>
      <c r="I4031" s="36"/>
      <c r="J4031" s="36"/>
      <c r="K4031" s="95"/>
      <c r="L4031" s="96"/>
    </row>
    <row r="4032" spans="8:12" x14ac:dyDescent="0.25">
      <c r="H4032" s="36"/>
      <c r="I4032" s="36"/>
      <c r="J4032" s="36"/>
      <c r="K4032" s="95"/>
      <c r="L4032" s="96"/>
    </row>
    <row r="4033" spans="8:12" x14ac:dyDescent="0.25">
      <c r="H4033" s="36"/>
      <c r="I4033" s="36"/>
      <c r="J4033" s="36"/>
      <c r="K4033" s="95"/>
      <c r="L4033" s="96"/>
    </row>
    <row r="4034" spans="8:12" x14ac:dyDescent="0.25">
      <c r="H4034" s="36"/>
      <c r="I4034" s="36"/>
      <c r="J4034" s="36"/>
      <c r="K4034" s="95"/>
      <c r="L4034" s="96"/>
    </row>
    <row r="4035" spans="8:12" x14ac:dyDescent="0.25">
      <c r="H4035" s="36"/>
      <c r="I4035" s="36"/>
      <c r="J4035" s="36"/>
      <c r="K4035" s="95"/>
      <c r="L4035" s="96"/>
    </row>
    <row r="4036" spans="8:12" x14ac:dyDescent="0.25">
      <c r="H4036" s="36"/>
      <c r="I4036" s="36"/>
      <c r="J4036" s="36"/>
      <c r="K4036" s="95"/>
      <c r="L4036" s="96"/>
    </row>
    <row r="4037" spans="8:12" x14ac:dyDescent="0.25">
      <c r="H4037" s="36"/>
      <c r="I4037" s="36"/>
      <c r="J4037" s="36"/>
      <c r="K4037" s="95"/>
      <c r="L4037" s="96"/>
    </row>
    <row r="4038" spans="8:12" x14ac:dyDescent="0.25">
      <c r="H4038" s="36"/>
      <c r="I4038" s="36"/>
      <c r="J4038" s="36"/>
      <c r="K4038" s="95"/>
      <c r="L4038" s="96"/>
    </row>
    <row r="4039" spans="8:12" x14ac:dyDescent="0.25">
      <c r="H4039" s="36"/>
      <c r="I4039" s="36"/>
      <c r="J4039" s="36"/>
      <c r="K4039" s="95"/>
      <c r="L4039" s="96"/>
    </row>
    <row r="4040" spans="8:12" x14ac:dyDescent="0.25">
      <c r="H4040" s="36"/>
      <c r="I4040" s="36"/>
      <c r="J4040" s="36"/>
      <c r="K4040" s="95"/>
      <c r="L4040" s="96"/>
    </row>
    <row r="4041" spans="8:12" x14ac:dyDescent="0.25">
      <c r="H4041" s="36"/>
      <c r="I4041" s="36"/>
      <c r="J4041" s="36"/>
      <c r="K4041" s="95"/>
      <c r="L4041" s="96"/>
    </row>
    <row r="4042" spans="8:12" x14ac:dyDescent="0.25">
      <c r="H4042" s="36"/>
      <c r="I4042" s="36"/>
      <c r="J4042" s="36"/>
      <c r="K4042" s="95"/>
      <c r="L4042" s="96"/>
    </row>
    <row r="4043" spans="8:12" x14ac:dyDescent="0.25">
      <c r="H4043" s="36"/>
      <c r="I4043" s="36"/>
      <c r="J4043" s="36"/>
      <c r="K4043" s="95"/>
      <c r="L4043" s="96"/>
    </row>
    <row r="4044" spans="8:12" x14ac:dyDescent="0.25">
      <c r="H4044" s="36"/>
      <c r="I4044" s="36"/>
      <c r="J4044" s="36"/>
      <c r="K4044" s="95"/>
      <c r="L4044" s="96"/>
    </row>
    <row r="4045" spans="8:12" x14ac:dyDescent="0.25">
      <c r="H4045" s="36"/>
      <c r="I4045" s="36"/>
      <c r="J4045" s="36"/>
      <c r="K4045" s="95"/>
      <c r="L4045" s="96"/>
    </row>
    <row r="4046" spans="8:12" x14ac:dyDescent="0.25">
      <c r="H4046" s="36"/>
      <c r="I4046" s="36"/>
      <c r="J4046" s="36"/>
      <c r="K4046" s="95"/>
      <c r="L4046" s="96"/>
    </row>
    <row r="4047" spans="8:12" x14ac:dyDescent="0.25">
      <c r="H4047" s="36"/>
      <c r="I4047" s="36"/>
      <c r="J4047" s="36"/>
      <c r="K4047" s="95"/>
      <c r="L4047" s="96"/>
    </row>
    <row r="4048" spans="8:12" x14ac:dyDescent="0.25">
      <c r="H4048" s="36"/>
      <c r="I4048" s="36"/>
      <c r="J4048" s="36"/>
      <c r="K4048" s="95"/>
      <c r="L4048" s="96"/>
    </row>
    <row r="4049" spans="8:12" x14ac:dyDescent="0.25">
      <c r="H4049" s="36"/>
      <c r="I4049" s="36"/>
      <c r="J4049" s="36"/>
      <c r="K4049" s="95"/>
      <c r="L4049" s="96"/>
    </row>
    <row r="4050" spans="8:12" x14ac:dyDescent="0.25">
      <c r="H4050" s="36"/>
      <c r="I4050" s="36"/>
      <c r="J4050" s="36"/>
      <c r="K4050" s="95"/>
      <c r="L4050" s="96"/>
    </row>
    <row r="4051" spans="8:12" x14ac:dyDescent="0.25">
      <c r="H4051" s="36"/>
      <c r="I4051" s="36"/>
      <c r="J4051" s="36"/>
      <c r="K4051" s="95"/>
      <c r="L4051" s="96"/>
    </row>
    <row r="4052" spans="8:12" x14ac:dyDescent="0.25">
      <c r="H4052" s="36"/>
      <c r="I4052" s="36"/>
      <c r="J4052" s="36"/>
      <c r="K4052" s="95"/>
      <c r="L4052" s="96"/>
    </row>
    <row r="4053" spans="8:12" x14ac:dyDescent="0.25">
      <c r="H4053" s="36"/>
      <c r="I4053" s="36"/>
      <c r="J4053" s="36"/>
      <c r="K4053" s="95"/>
      <c r="L4053" s="96"/>
    </row>
    <row r="4054" spans="8:12" x14ac:dyDescent="0.25">
      <c r="H4054" s="36"/>
      <c r="I4054" s="36"/>
      <c r="J4054" s="36"/>
      <c r="K4054" s="95"/>
      <c r="L4054" s="96"/>
    </row>
    <row r="4055" spans="8:12" x14ac:dyDescent="0.25">
      <c r="H4055" s="36"/>
      <c r="I4055" s="36"/>
      <c r="J4055" s="36"/>
      <c r="K4055" s="95"/>
      <c r="L4055" s="96"/>
    </row>
    <row r="4056" spans="8:12" x14ac:dyDescent="0.25">
      <c r="H4056" s="36"/>
      <c r="I4056" s="36"/>
      <c r="J4056" s="36"/>
      <c r="K4056" s="95"/>
      <c r="L4056" s="96"/>
    </row>
    <row r="4057" spans="8:12" x14ac:dyDescent="0.25">
      <c r="H4057" s="36"/>
      <c r="I4057" s="36"/>
      <c r="J4057" s="36"/>
      <c r="K4057" s="95"/>
      <c r="L4057" s="96"/>
    </row>
    <row r="4058" spans="8:12" x14ac:dyDescent="0.25">
      <c r="H4058" s="36"/>
      <c r="I4058" s="36"/>
      <c r="J4058" s="36"/>
      <c r="K4058" s="95"/>
      <c r="L4058" s="96"/>
    </row>
    <row r="4059" spans="8:12" x14ac:dyDescent="0.25">
      <c r="H4059" s="36"/>
      <c r="I4059" s="36"/>
      <c r="J4059" s="36"/>
      <c r="K4059" s="95"/>
      <c r="L4059" s="96"/>
    </row>
    <row r="4060" spans="8:12" x14ac:dyDescent="0.25">
      <c r="H4060" s="36"/>
      <c r="I4060" s="36"/>
      <c r="J4060" s="36"/>
      <c r="K4060" s="95"/>
      <c r="L4060" s="96"/>
    </row>
    <row r="4061" spans="8:12" x14ac:dyDescent="0.25">
      <c r="H4061" s="36"/>
      <c r="I4061" s="36"/>
      <c r="J4061" s="36"/>
      <c r="K4061" s="95"/>
      <c r="L4061" s="96"/>
    </row>
    <row r="4062" spans="8:12" x14ac:dyDescent="0.25">
      <c r="H4062" s="36"/>
      <c r="I4062" s="36"/>
      <c r="J4062" s="36"/>
      <c r="K4062" s="95"/>
      <c r="L4062" s="96"/>
    </row>
    <row r="4063" spans="8:12" x14ac:dyDescent="0.25">
      <c r="H4063" s="36"/>
      <c r="I4063" s="36"/>
      <c r="J4063" s="36"/>
      <c r="K4063" s="95"/>
      <c r="L4063" s="96"/>
    </row>
    <row r="4064" spans="8:12" x14ac:dyDescent="0.25">
      <c r="H4064" s="36"/>
      <c r="I4064" s="36"/>
      <c r="J4064" s="36"/>
      <c r="K4064" s="95"/>
      <c r="L4064" s="96"/>
    </row>
    <row r="4065" spans="8:12" x14ac:dyDescent="0.25">
      <c r="H4065" s="36"/>
      <c r="I4065" s="36"/>
      <c r="J4065" s="36"/>
      <c r="K4065" s="95"/>
      <c r="L4065" s="96"/>
    </row>
    <row r="4066" spans="8:12" x14ac:dyDescent="0.25">
      <c r="H4066" s="36"/>
      <c r="I4066" s="36"/>
      <c r="J4066" s="36"/>
      <c r="K4066" s="95"/>
      <c r="L4066" s="96"/>
    </row>
    <row r="4067" spans="8:12" x14ac:dyDescent="0.25">
      <c r="H4067" s="36"/>
      <c r="I4067" s="36"/>
      <c r="J4067" s="36"/>
      <c r="K4067" s="95"/>
      <c r="L4067" s="96"/>
    </row>
    <row r="4068" spans="8:12" x14ac:dyDescent="0.25">
      <c r="H4068" s="36"/>
      <c r="I4068" s="36"/>
      <c r="J4068" s="36"/>
      <c r="K4068" s="95"/>
      <c r="L4068" s="96"/>
    </row>
    <row r="4069" spans="8:12" x14ac:dyDescent="0.25">
      <c r="H4069" s="36"/>
      <c r="I4069" s="36"/>
      <c r="J4069" s="36"/>
      <c r="K4069" s="95"/>
      <c r="L4069" s="96"/>
    </row>
    <row r="4070" spans="8:12" x14ac:dyDescent="0.25">
      <c r="H4070" s="36"/>
      <c r="I4070" s="36"/>
      <c r="J4070" s="36"/>
      <c r="K4070" s="95"/>
      <c r="L4070" s="96"/>
    </row>
    <row r="4071" spans="8:12" x14ac:dyDescent="0.25">
      <c r="H4071" s="36"/>
      <c r="I4071" s="36"/>
      <c r="J4071" s="36"/>
      <c r="K4071" s="95"/>
      <c r="L4071" s="96"/>
    </row>
    <row r="4072" spans="8:12" x14ac:dyDescent="0.25">
      <c r="H4072" s="36"/>
      <c r="I4072" s="36"/>
      <c r="J4072" s="36"/>
      <c r="K4072" s="95"/>
      <c r="L4072" s="96"/>
    </row>
    <row r="4073" spans="8:12" x14ac:dyDescent="0.25">
      <c r="H4073" s="36"/>
      <c r="I4073" s="36"/>
      <c r="J4073" s="36"/>
      <c r="K4073" s="95"/>
      <c r="L4073" s="96"/>
    </row>
    <row r="4074" spans="8:12" x14ac:dyDescent="0.25">
      <c r="H4074" s="36"/>
      <c r="I4074" s="36"/>
      <c r="J4074" s="36"/>
      <c r="K4074" s="95"/>
      <c r="L4074" s="96"/>
    </row>
    <row r="4075" spans="8:12" x14ac:dyDescent="0.25">
      <c r="H4075" s="36"/>
      <c r="I4075" s="36"/>
      <c r="J4075" s="36"/>
      <c r="K4075" s="95"/>
      <c r="L4075" s="96"/>
    </row>
    <row r="4076" spans="8:12" x14ac:dyDescent="0.25">
      <c r="H4076" s="36"/>
      <c r="I4076" s="36"/>
      <c r="J4076" s="36"/>
      <c r="K4076" s="95"/>
      <c r="L4076" s="96"/>
    </row>
    <row r="4077" spans="8:12" x14ac:dyDescent="0.25">
      <c r="H4077" s="36"/>
      <c r="I4077" s="36"/>
      <c r="J4077" s="36"/>
      <c r="K4077" s="95"/>
      <c r="L4077" s="96"/>
    </row>
    <row r="4078" spans="8:12" x14ac:dyDescent="0.25">
      <c r="H4078" s="36"/>
      <c r="I4078" s="36"/>
      <c r="J4078" s="36"/>
      <c r="K4078" s="95"/>
      <c r="L4078" s="96"/>
    </row>
    <row r="4079" spans="8:12" x14ac:dyDescent="0.25">
      <c r="H4079" s="36"/>
      <c r="I4079" s="36"/>
      <c r="J4079" s="36"/>
      <c r="K4079" s="95"/>
      <c r="L4079" s="96"/>
    </row>
    <row r="4080" spans="8:12" x14ac:dyDescent="0.25">
      <c r="H4080" s="36"/>
      <c r="I4080" s="36"/>
      <c r="J4080" s="36"/>
      <c r="K4080" s="95"/>
      <c r="L4080" s="96"/>
    </row>
    <row r="4081" spans="8:12" x14ac:dyDescent="0.25">
      <c r="H4081" s="36"/>
      <c r="I4081" s="36"/>
      <c r="J4081" s="36"/>
      <c r="K4081" s="95"/>
      <c r="L4081" s="96"/>
    </row>
    <row r="4082" spans="8:12" x14ac:dyDescent="0.25">
      <c r="H4082" s="36"/>
      <c r="I4082" s="36"/>
      <c r="J4082" s="36"/>
      <c r="K4082" s="95"/>
      <c r="L4082" s="96"/>
    </row>
    <row r="4083" spans="8:12" x14ac:dyDescent="0.25">
      <c r="H4083" s="36"/>
      <c r="I4083" s="36"/>
      <c r="J4083" s="36"/>
      <c r="K4083" s="95"/>
      <c r="L4083" s="96"/>
    </row>
    <row r="4084" spans="8:12" x14ac:dyDescent="0.25">
      <c r="H4084" s="36"/>
      <c r="I4084" s="36"/>
      <c r="J4084" s="36"/>
      <c r="K4084" s="95"/>
      <c r="L4084" s="96"/>
    </row>
    <row r="4085" spans="8:12" x14ac:dyDescent="0.25">
      <c r="H4085" s="36"/>
      <c r="I4085" s="36"/>
      <c r="J4085" s="36"/>
      <c r="K4085" s="95"/>
      <c r="L4085" s="96"/>
    </row>
    <row r="4086" spans="8:12" x14ac:dyDescent="0.25">
      <c r="H4086" s="36"/>
      <c r="I4086" s="36"/>
      <c r="J4086" s="36"/>
      <c r="K4086" s="95"/>
      <c r="L4086" s="96"/>
    </row>
    <row r="4087" spans="8:12" x14ac:dyDescent="0.25">
      <c r="H4087" s="36"/>
      <c r="I4087" s="36"/>
      <c r="J4087" s="36"/>
      <c r="K4087" s="95"/>
      <c r="L4087" s="96"/>
    </row>
    <row r="4088" spans="8:12" x14ac:dyDescent="0.25">
      <c r="H4088" s="36"/>
      <c r="I4088" s="36"/>
      <c r="J4088" s="36"/>
      <c r="K4088" s="95"/>
      <c r="L4088" s="96"/>
    </row>
    <row r="4089" spans="8:12" x14ac:dyDescent="0.25">
      <c r="H4089" s="36"/>
      <c r="I4089" s="36"/>
      <c r="J4089" s="36"/>
      <c r="K4089" s="95"/>
      <c r="L4089" s="96"/>
    </row>
    <row r="4090" spans="8:12" x14ac:dyDescent="0.25">
      <c r="H4090" s="36"/>
      <c r="I4090" s="36"/>
      <c r="J4090" s="36"/>
      <c r="K4090" s="95"/>
      <c r="L4090" s="96"/>
    </row>
    <row r="4091" spans="8:12" x14ac:dyDescent="0.25">
      <c r="H4091" s="36"/>
      <c r="I4091" s="36"/>
      <c r="J4091" s="36"/>
      <c r="K4091" s="95"/>
      <c r="L4091" s="96"/>
    </row>
    <row r="4092" spans="8:12" x14ac:dyDescent="0.25">
      <c r="H4092" s="36"/>
      <c r="I4092" s="36"/>
      <c r="J4092" s="36"/>
      <c r="K4092" s="95"/>
      <c r="L4092" s="96"/>
    </row>
    <row r="4093" spans="8:12" x14ac:dyDescent="0.25">
      <c r="H4093" s="36"/>
      <c r="I4093" s="36"/>
      <c r="J4093" s="36"/>
      <c r="K4093" s="95"/>
      <c r="L4093" s="96"/>
    </row>
    <row r="4094" spans="8:12" x14ac:dyDescent="0.25">
      <c r="H4094" s="36"/>
      <c r="I4094" s="36"/>
      <c r="J4094" s="36"/>
      <c r="K4094" s="95"/>
      <c r="L4094" s="96"/>
    </row>
    <row r="4095" spans="8:12" x14ac:dyDescent="0.25">
      <c r="H4095" s="36"/>
      <c r="I4095" s="36"/>
      <c r="J4095" s="36"/>
      <c r="K4095" s="95"/>
      <c r="L4095" s="96"/>
    </row>
    <row r="4096" spans="8:12" x14ac:dyDescent="0.25">
      <c r="H4096" s="36"/>
      <c r="I4096" s="36"/>
      <c r="J4096" s="36"/>
      <c r="K4096" s="95"/>
      <c r="L4096" s="96"/>
    </row>
    <row r="4097" spans="8:12" x14ac:dyDescent="0.25">
      <c r="H4097" s="36"/>
      <c r="I4097" s="36"/>
      <c r="J4097" s="36"/>
      <c r="K4097" s="95"/>
      <c r="L4097" s="96"/>
    </row>
    <row r="4098" spans="8:12" x14ac:dyDescent="0.25">
      <c r="H4098" s="36"/>
      <c r="I4098" s="36"/>
      <c r="J4098" s="36"/>
      <c r="K4098" s="95"/>
      <c r="L4098" s="96"/>
    </row>
    <row r="4099" spans="8:12" x14ac:dyDescent="0.25">
      <c r="H4099" s="36"/>
      <c r="I4099" s="36"/>
      <c r="J4099" s="36"/>
      <c r="K4099" s="95"/>
      <c r="L4099" s="96"/>
    </row>
    <row r="4100" spans="8:12" x14ac:dyDescent="0.25">
      <c r="H4100" s="36"/>
      <c r="I4100" s="36"/>
      <c r="J4100" s="36"/>
      <c r="K4100" s="95"/>
      <c r="L4100" s="96"/>
    </row>
    <row r="4101" spans="8:12" x14ac:dyDescent="0.25">
      <c r="H4101" s="36"/>
      <c r="I4101" s="36"/>
      <c r="J4101" s="36"/>
      <c r="K4101" s="95"/>
      <c r="L4101" s="96"/>
    </row>
    <row r="4102" spans="8:12" x14ac:dyDescent="0.25">
      <c r="H4102" s="36"/>
      <c r="I4102" s="36"/>
      <c r="J4102" s="36"/>
      <c r="K4102" s="95"/>
      <c r="L4102" s="96"/>
    </row>
    <row r="4103" spans="8:12" x14ac:dyDescent="0.25">
      <c r="H4103" s="36"/>
      <c r="I4103" s="36"/>
      <c r="J4103" s="36"/>
      <c r="K4103" s="95"/>
      <c r="L4103" s="96"/>
    </row>
    <row r="4104" spans="8:12" x14ac:dyDescent="0.25">
      <c r="H4104" s="36"/>
      <c r="I4104" s="36"/>
      <c r="J4104" s="36"/>
      <c r="K4104" s="95"/>
      <c r="L4104" s="96"/>
    </row>
    <row r="4105" spans="8:12" x14ac:dyDescent="0.25">
      <c r="H4105" s="36"/>
      <c r="I4105" s="36"/>
      <c r="J4105" s="36"/>
      <c r="K4105" s="95"/>
      <c r="L4105" s="96"/>
    </row>
    <row r="4106" spans="8:12" x14ac:dyDescent="0.25">
      <c r="H4106" s="36"/>
      <c r="I4106" s="36"/>
      <c r="J4106" s="36"/>
      <c r="K4106" s="95"/>
      <c r="L4106" s="96"/>
    </row>
    <row r="4107" spans="8:12" x14ac:dyDescent="0.25">
      <c r="H4107" s="36"/>
      <c r="I4107" s="36"/>
      <c r="J4107" s="36"/>
      <c r="K4107" s="95"/>
      <c r="L4107" s="96"/>
    </row>
    <row r="4108" spans="8:12" x14ac:dyDescent="0.25">
      <c r="H4108" s="36"/>
      <c r="I4108" s="36"/>
      <c r="J4108" s="36"/>
      <c r="K4108" s="95"/>
      <c r="L4108" s="96"/>
    </row>
    <row r="4109" spans="8:12" x14ac:dyDescent="0.25">
      <c r="H4109" s="36"/>
      <c r="I4109" s="36"/>
      <c r="J4109" s="36"/>
      <c r="K4109" s="95"/>
      <c r="L4109" s="96"/>
    </row>
    <row r="4110" spans="8:12" x14ac:dyDescent="0.25">
      <c r="H4110" s="36"/>
      <c r="I4110" s="36"/>
      <c r="J4110" s="36"/>
      <c r="K4110" s="95"/>
      <c r="L4110" s="96"/>
    </row>
    <row r="4111" spans="8:12" x14ac:dyDescent="0.25">
      <c r="H4111" s="36"/>
      <c r="I4111" s="36"/>
      <c r="J4111" s="36"/>
      <c r="K4111" s="95"/>
      <c r="L4111" s="96"/>
    </row>
    <row r="4112" spans="8:12" x14ac:dyDescent="0.25">
      <c r="H4112" s="36"/>
      <c r="I4112" s="36"/>
      <c r="J4112" s="36"/>
      <c r="K4112" s="95"/>
      <c r="L4112" s="96"/>
    </row>
    <row r="4113" spans="8:12" x14ac:dyDescent="0.25">
      <c r="H4113" s="36"/>
      <c r="I4113" s="36"/>
      <c r="J4113" s="36"/>
      <c r="K4113" s="95"/>
      <c r="L4113" s="96"/>
    </row>
    <row r="4114" spans="8:12" x14ac:dyDescent="0.25">
      <c r="H4114" s="36"/>
      <c r="I4114" s="36"/>
      <c r="J4114" s="36"/>
      <c r="K4114" s="95"/>
      <c r="L4114" s="96"/>
    </row>
    <row r="4115" spans="8:12" x14ac:dyDescent="0.25">
      <c r="H4115" s="36"/>
      <c r="I4115" s="36"/>
      <c r="J4115" s="36"/>
      <c r="K4115" s="95"/>
      <c r="L4115" s="96"/>
    </row>
    <row r="4116" spans="8:12" x14ac:dyDescent="0.25">
      <c r="H4116" s="36"/>
      <c r="I4116" s="36"/>
      <c r="J4116" s="36"/>
      <c r="K4116" s="95"/>
      <c r="L4116" s="96"/>
    </row>
    <row r="4117" spans="8:12" x14ac:dyDescent="0.25">
      <c r="H4117" s="36"/>
      <c r="I4117" s="36"/>
      <c r="J4117" s="36"/>
      <c r="K4117" s="95"/>
      <c r="L4117" s="96"/>
    </row>
    <row r="4118" spans="8:12" x14ac:dyDescent="0.25">
      <c r="H4118" s="36"/>
      <c r="I4118" s="36"/>
      <c r="J4118" s="36"/>
      <c r="K4118" s="95"/>
      <c r="L4118" s="96"/>
    </row>
    <row r="4119" spans="8:12" x14ac:dyDescent="0.25">
      <c r="H4119" s="36"/>
      <c r="I4119" s="36"/>
      <c r="J4119" s="36"/>
      <c r="K4119" s="95"/>
      <c r="L4119" s="96"/>
    </row>
    <row r="4120" spans="8:12" x14ac:dyDescent="0.25">
      <c r="H4120" s="36"/>
      <c r="I4120" s="36"/>
      <c r="J4120" s="36"/>
      <c r="K4120" s="95"/>
      <c r="L4120" s="96"/>
    </row>
    <row r="4121" spans="8:12" x14ac:dyDescent="0.25">
      <c r="H4121" s="36"/>
      <c r="I4121" s="36"/>
      <c r="J4121" s="36"/>
      <c r="K4121" s="95"/>
      <c r="L4121" s="96"/>
    </row>
    <row r="4122" spans="8:12" x14ac:dyDescent="0.25">
      <c r="H4122" s="36"/>
      <c r="I4122" s="36"/>
      <c r="J4122" s="36"/>
      <c r="K4122" s="95"/>
      <c r="L4122" s="96"/>
    </row>
    <row r="4123" spans="8:12" x14ac:dyDescent="0.25">
      <c r="H4123" s="36"/>
      <c r="I4123" s="36"/>
      <c r="J4123" s="36"/>
      <c r="K4123" s="95"/>
      <c r="L4123" s="96"/>
    </row>
    <row r="4124" spans="8:12" x14ac:dyDescent="0.25">
      <c r="H4124" s="36"/>
      <c r="I4124" s="36"/>
      <c r="J4124" s="36"/>
      <c r="K4124" s="95"/>
      <c r="L4124" s="96"/>
    </row>
    <row r="4125" spans="8:12" x14ac:dyDescent="0.25">
      <c r="H4125" s="36"/>
      <c r="I4125" s="36"/>
      <c r="J4125" s="36"/>
      <c r="K4125" s="95"/>
      <c r="L4125" s="96"/>
    </row>
    <row r="4126" spans="8:12" x14ac:dyDescent="0.25">
      <c r="H4126" s="36"/>
      <c r="I4126" s="36"/>
      <c r="J4126" s="36"/>
      <c r="K4126" s="95"/>
      <c r="L4126" s="96"/>
    </row>
    <row r="4127" spans="8:12" x14ac:dyDescent="0.25">
      <c r="H4127" s="36"/>
      <c r="I4127" s="36"/>
      <c r="J4127" s="36"/>
      <c r="K4127" s="95"/>
      <c r="L4127" s="96"/>
    </row>
    <row r="4128" spans="8:12" x14ac:dyDescent="0.25">
      <c r="H4128" s="36"/>
      <c r="I4128" s="36"/>
      <c r="J4128" s="36"/>
      <c r="K4128" s="95"/>
      <c r="L4128" s="96"/>
    </row>
    <row r="4129" spans="8:12" x14ac:dyDescent="0.25">
      <c r="H4129" s="36"/>
      <c r="I4129" s="36"/>
      <c r="J4129" s="36"/>
      <c r="K4129" s="95"/>
      <c r="L4129" s="96"/>
    </row>
    <row r="4130" spans="8:12" x14ac:dyDescent="0.25">
      <c r="H4130" s="36"/>
      <c r="I4130" s="36"/>
      <c r="J4130" s="36"/>
      <c r="K4130" s="95"/>
      <c r="L4130" s="96"/>
    </row>
    <row r="4131" spans="8:12" x14ac:dyDescent="0.25">
      <c r="H4131" s="36"/>
      <c r="I4131" s="36"/>
      <c r="J4131" s="36"/>
      <c r="K4131" s="95"/>
      <c r="L4131" s="96"/>
    </row>
    <row r="4132" spans="8:12" x14ac:dyDescent="0.25">
      <c r="H4132" s="36"/>
      <c r="I4132" s="36"/>
      <c r="J4132" s="36"/>
      <c r="K4132" s="95"/>
      <c r="L4132" s="96"/>
    </row>
    <row r="4133" spans="8:12" x14ac:dyDescent="0.25">
      <c r="H4133" s="36"/>
      <c r="I4133" s="36"/>
      <c r="J4133" s="36"/>
      <c r="K4133" s="95"/>
      <c r="L4133" s="96"/>
    </row>
    <row r="4134" spans="8:12" x14ac:dyDescent="0.25">
      <c r="H4134" s="36"/>
      <c r="I4134" s="36"/>
      <c r="J4134" s="36"/>
      <c r="K4134" s="95"/>
      <c r="L4134" s="96"/>
    </row>
    <row r="4135" spans="8:12" x14ac:dyDescent="0.25">
      <c r="H4135" s="36"/>
      <c r="I4135" s="36"/>
      <c r="J4135" s="36"/>
      <c r="K4135" s="95"/>
      <c r="L4135" s="96"/>
    </row>
    <row r="4136" spans="8:12" x14ac:dyDescent="0.25">
      <c r="H4136" s="36"/>
      <c r="I4136" s="36"/>
      <c r="J4136" s="36"/>
      <c r="K4136" s="95"/>
      <c r="L4136" s="96"/>
    </row>
    <row r="4137" spans="8:12" x14ac:dyDescent="0.25">
      <c r="H4137" s="36"/>
      <c r="I4137" s="36"/>
      <c r="J4137" s="36"/>
      <c r="K4137" s="95"/>
      <c r="L4137" s="96"/>
    </row>
    <row r="4138" spans="8:12" x14ac:dyDescent="0.25">
      <c r="H4138" s="36"/>
      <c r="I4138" s="36"/>
      <c r="J4138" s="36"/>
      <c r="K4138" s="95"/>
      <c r="L4138" s="96"/>
    </row>
    <row r="4139" spans="8:12" x14ac:dyDescent="0.25">
      <c r="H4139" s="36"/>
      <c r="I4139" s="36"/>
      <c r="J4139" s="36"/>
      <c r="K4139" s="95"/>
      <c r="L4139" s="96"/>
    </row>
    <row r="4140" spans="8:12" x14ac:dyDescent="0.25">
      <c r="H4140" s="36"/>
      <c r="I4140" s="36"/>
      <c r="J4140" s="36"/>
      <c r="K4140" s="95"/>
      <c r="L4140" s="96"/>
    </row>
    <row r="4141" spans="8:12" x14ac:dyDescent="0.25">
      <c r="H4141" s="36"/>
      <c r="I4141" s="36"/>
      <c r="J4141" s="36"/>
      <c r="K4141" s="95"/>
      <c r="L4141" s="96"/>
    </row>
    <row r="4142" spans="8:12" x14ac:dyDescent="0.25">
      <c r="H4142" s="36"/>
      <c r="I4142" s="36"/>
      <c r="J4142" s="36"/>
      <c r="K4142" s="95"/>
      <c r="L4142" s="96"/>
    </row>
    <row r="4143" spans="8:12" x14ac:dyDescent="0.25">
      <c r="H4143" s="36"/>
      <c r="I4143" s="36"/>
      <c r="J4143" s="36"/>
      <c r="K4143" s="95"/>
      <c r="L4143" s="96"/>
    </row>
    <row r="4144" spans="8:12" x14ac:dyDescent="0.25">
      <c r="H4144" s="36"/>
      <c r="I4144" s="36"/>
      <c r="J4144" s="36"/>
      <c r="K4144" s="95"/>
      <c r="L4144" s="96"/>
    </row>
    <row r="4145" spans="8:12" x14ac:dyDescent="0.25">
      <c r="H4145" s="36"/>
      <c r="I4145" s="36"/>
      <c r="J4145" s="36"/>
      <c r="K4145" s="95"/>
      <c r="L4145" s="96"/>
    </row>
    <row r="4146" spans="8:12" x14ac:dyDescent="0.25">
      <c r="H4146" s="36"/>
      <c r="I4146" s="36"/>
      <c r="J4146" s="36"/>
      <c r="K4146" s="95"/>
      <c r="L4146" s="96"/>
    </row>
    <row r="4147" spans="8:12" x14ac:dyDescent="0.25">
      <c r="H4147" s="36"/>
      <c r="I4147" s="36"/>
      <c r="J4147" s="36"/>
      <c r="K4147" s="95"/>
      <c r="L4147" s="96"/>
    </row>
    <row r="4148" spans="8:12" x14ac:dyDescent="0.25">
      <c r="H4148" s="36"/>
      <c r="I4148" s="36"/>
      <c r="J4148" s="36"/>
      <c r="K4148" s="95"/>
      <c r="L4148" s="96"/>
    </row>
    <row r="4149" spans="8:12" x14ac:dyDescent="0.25">
      <c r="H4149" s="36"/>
      <c r="I4149" s="36"/>
      <c r="J4149" s="36"/>
      <c r="K4149" s="95"/>
      <c r="L4149" s="96"/>
    </row>
    <row r="4150" spans="8:12" x14ac:dyDescent="0.25">
      <c r="H4150" s="36"/>
      <c r="I4150" s="36"/>
      <c r="J4150" s="36"/>
      <c r="K4150" s="95"/>
      <c r="L4150" s="96"/>
    </row>
    <row r="4151" spans="8:12" x14ac:dyDescent="0.25">
      <c r="H4151" s="36"/>
      <c r="I4151" s="36"/>
      <c r="J4151" s="36"/>
      <c r="K4151" s="95"/>
      <c r="L4151" s="96"/>
    </row>
    <row r="4152" spans="8:12" x14ac:dyDescent="0.25">
      <c r="H4152" s="36"/>
      <c r="I4152" s="36"/>
      <c r="J4152" s="36"/>
      <c r="K4152" s="95"/>
      <c r="L4152" s="96"/>
    </row>
    <row r="4153" spans="8:12" x14ac:dyDescent="0.25">
      <c r="H4153" s="36"/>
      <c r="I4153" s="36"/>
      <c r="J4153" s="36"/>
      <c r="K4153" s="95"/>
      <c r="L4153" s="96"/>
    </row>
    <row r="4154" spans="8:12" x14ac:dyDescent="0.25">
      <c r="H4154" s="36"/>
      <c r="I4154" s="36"/>
      <c r="J4154" s="36"/>
      <c r="K4154" s="95"/>
      <c r="L4154" s="96"/>
    </row>
    <row r="4155" spans="8:12" x14ac:dyDescent="0.25">
      <c r="H4155" s="36"/>
      <c r="I4155" s="36"/>
      <c r="J4155" s="36"/>
      <c r="K4155" s="95"/>
      <c r="L4155" s="96"/>
    </row>
    <row r="4156" spans="8:12" x14ac:dyDescent="0.25">
      <c r="H4156" s="36"/>
      <c r="I4156" s="36"/>
      <c r="J4156" s="36"/>
      <c r="K4156" s="95"/>
      <c r="L4156" s="96"/>
    </row>
    <row r="4157" spans="8:12" x14ac:dyDescent="0.25">
      <c r="H4157" s="36"/>
      <c r="I4157" s="36"/>
      <c r="J4157" s="36"/>
      <c r="K4157" s="95"/>
      <c r="L4157" s="96"/>
    </row>
    <row r="4158" spans="8:12" x14ac:dyDescent="0.25">
      <c r="H4158" s="36"/>
      <c r="I4158" s="36"/>
      <c r="J4158" s="36"/>
      <c r="K4158" s="95"/>
      <c r="L4158" s="96"/>
    </row>
    <row r="4159" spans="8:12" x14ac:dyDescent="0.25">
      <c r="H4159" s="36"/>
      <c r="I4159" s="36"/>
      <c r="J4159" s="36"/>
      <c r="K4159" s="95"/>
      <c r="L4159" s="96"/>
    </row>
    <row r="4160" spans="8:12" x14ac:dyDescent="0.25">
      <c r="H4160" s="36"/>
      <c r="I4160" s="36"/>
      <c r="J4160" s="36"/>
      <c r="K4160" s="95"/>
      <c r="L4160" s="96"/>
    </row>
    <row r="4161" spans="8:12" x14ac:dyDescent="0.25">
      <c r="H4161" s="36"/>
      <c r="I4161" s="36"/>
      <c r="J4161" s="36"/>
      <c r="K4161" s="95"/>
      <c r="L4161" s="96"/>
    </row>
    <row r="4162" spans="8:12" x14ac:dyDescent="0.25">
      <c r="H4162" s="36"/>
      <c r="I4162" s="36"/>
      <c r="J4162" s="36"/>
      <c r="K4162" s="95"/>
      <c r="L4162" s="96"/>
    </row>
    <row r="4163" spans="8:12" x14ac:dyDescent="0.25">
      <c r="H4163" s="36"/>
      <c r="I4163" s="36"/>
      <c r="J4163" s="36"/>
      <c r="K4163" s="95"/>
      <c r="L4163" s="96"/>
    </row>
    <row r="4164" spans="8:12" x14ac:dyDescent="0.25">
      <c r="H4164" s="36"/>
      <c r="I4164" s="36"/>
      <c r="J4164" s="36"/>
      <c r="K4164" s="95"/>
      <c r="L4164" s="96"/>
    </row>
    <row r="4165" spans="8:12" x14ac:dyDescent="0.25">
      <c r="H4165" s="36"/>
      <c r="I4165" s="36"/>
      <c r="J4165" s="36"/>
      <c r="K4165" s="95"/>
      <c r="L4165" s="96"/>
    </row>
    <row r="4166" spans="8:12" x14ac:dyDescent="0.25">
      <c r="H4166" s="36"/>
      <c r="I4166" s="36"/>
      <c r="J4166" s="36"/>
      <c r="K4166" s="95"/>
      <c r="L4166" s="96"/>
    </row>
    <row r="4167" spans="8:12" x14ac:dyDescent="0.25">
      <c r="H4167" s="36"/>
      <c r="I4167" s="36"/>
      <c r="J4167" s="36"/>
      <c r="K4167" s="95"/>
      <c r="L4167" s="96"/>
    </row>
    <row r="4168" spans="8:12" x14ac:dyDescent="0.25">
      <c r="H4168" s="36"/>
      <c r="I4168" s="36"/>
      <c r="J4168" s="36"/>
      <c r="K4168" s="95"/>
      <c r="L4168" s="96"/>
    </row>
    <row r="4169" spans="8:12" x14ac:dyDescent="0.25">
      <c r="H4169" s="36"/>
      <c r="I4169" s="36"/>
      <c r="J4169" s="36"/>
      <c r="K4169" s="95"/>
      <c r="L4169" s="96"/>
    </row>
    <row r="4170" spans="8:12" x14ac:dyDescent="0.25">
      <c r="H4170" s="36"/>
      <c r="I4170" s="36"/>
      <c r="J4170" s="36"/>
      <c r="K4170" s="95"/>
      <c r="L4170" s="96"/>
    </row>
    <row r="4171" spans="8:12" x14ac:dyDescent="0.25">
      <c r="H4171" s="36"/>
      <c r="I4171" s="36"/>
      <c r="J4171" s="36"/>
      <c r="K4171" s="95"/>
      <c r="L4171" s="96"/>
    </row>
    <row r="4172" spans="8:12" x14ac:dyDescent="0.25">
      <c r="H4172" s="36"/>
      <c r="I4172" s="36"/>
      <c r="J4172" s="36"/>
      <c r="K4172" s="95"/>
      <c r="L4172" s="96"/>
    </row>
    <row r="4173" spans="8:12" x14ac:dyDescent="0.25">
      <c r="H4173" s="36"/>
      <c r="I4173" s="36"/>
      <c r="J4173" s="36"/>
      <c r="K4173" s="95"/>
      <c r="L4173" s="96"/>
    </row>
    <row r="4174" spans="8:12" x14ac:dyDescent="0.25">
      <c r="H4174" s="36"/>
      <c r="I4174" s="36"/>
      <c r="J4174" s="36"/>
      <c r="K4174" s="95"/>
      <c r="L4174" s="96"/>
    </row>
    <row r="4175" spans="8:12" x14ac:dyDescent="0.25">
      <c r="H4175" s="36"/>
      <c r="I4175" s="36"/>
      <c r="J4175" s="36"/>
      <c r="K4175" s="95"/>
      <c r="L4175" s="96"/>
    </row>
    <row r="4176" spans="8:12" x14ac:dyDescent="0.25">
      <c r="H4176" s="36"/>
      <c r="I4176" s="36"/>
      <c r="J4176" s="36"/>
      <c r="K4176" s="95"/>
      <c r="L4176" s="96"/>
    </row>
    <row r="4177" spans="8:12" x14ac:dyDescent="0.25">
      <c r="H4177" s="36"/>
      <c r="I4177" s="36"/>
      <c r="J4177" s="36"/>
      <c r="K4177" s="95"/>
      <c r="L4177" s="96"/>
    </row>
    <row r="4178" spans="8:12" x14ac:dyDescent="0.25">
      <c r="H4178" s="36"/>
      <c r="I4178" s="36"/>
      <c r="J4178" s="36"/>
      <c r="K4178" s="95"/>
      <c r="L4178" s="96"/>
    </row>
    <row r="4179" spans="8:12" x14ac:dyDescent="0.25">
      <c r="H4179" s="36"/>
      <c r="I4179" s="36"/>
      <c r="J4179" s="36"/>
      <c r="K4179" s="95"/>
      <c r="L4179" s="96"/>
    </row>
    <row r="4180" spans="8:12" x14ac:dyDescent="0.25">
      <c r="H4180" s="36"/>
      <c r="I4180" s="36"/>
      <c r="J4180" s="36"/>
      <c r="K4180" s="95"/>
      <c r="L4180" s="96"/>
    </row>
    <row r="4181" spans="8:12" x14ac:dyDescent="0.25">
      <c r="H4181" s="36"/>
      <c r="I4181" s="36"/>
      <c r="J4181" s="36"/>
      <c r="K4181" s="95"/>
      <c r="L4181" s="96"/>
    </row>
    <row r="4182" spans="8:12" x14ac:dyDescent="0.25">
      <c r="H4182" s="36"/>
      <c r="I4182" s="36"/>
      <c r="J4182" s="36"/>
      <c r="K4182" s="95"/>
      <c r="L4182" s="96"/>
    </row>
    <row r="4183" spans="8:12" x14ac:dyDescent="0.25">
      <c r="H4183" s="36"/>
      <c r="I4183" s="36"/>
      <c r="J4183" s="36"/>
      <c r="K4183" s="95"/>
      <c r="L4183" s="96"/>
    </row>
    <row r="4184" spans="8:12" x14ac:dyDescent="0.25">
      <c r="H4184" s="36"/>
      <c r="I4184" s="36"/>
      <c r="J4184" s="36"/>
      <c r="K4184" s="95"/>
      <c r="L4184" s="96"/>
    </row>
    <row r="4185" spans="8:12" x14ac:dyDescent="0.25">
      <c r="H4185" s="36"/>
      <c r="I4185" s="36"/>
      <c r="J4185" s="36"/>
      <c r="K4185" s="95"/>
      <c r="L4185" s="96"/>
    </row>
    <row r="4186" spans="8:12" x14ac:dyDescent="0.25">
      <c r="H4186" s="36"/>
      <c r="I4186" s="36"/>
      <c r="J4186" s="36"/>
      <c r="K4186" s="95"/>
      <c r="L4186" s="96"/>
    </row>
    <row r="4187" spans="8:12" x14ac:dyDescent="0.25">
      <c r="H4187" s="36"/>
      <c r="I4187" s="36"/>
      <c r="J4187" s="36"/>
      <c r="K4187" s="95"/>
      <c r="L4187" s="96"/>
    </row>
    <row r="4188" spans="8:12" x14ac:dyDescent="0.25">
      <c r="H4188" s="36"/>
      <c r="I4188" s="36"/>
      <c r="J4188" s="36"/>
      <c r="K4188" s="95"/>
      <c r="L4188" s="96"/>
    </row>
    <row r="4189" spans="8:12" x14ac:dyDescent="0.25">
      <c r="H4189" s="36"/>
      <c r="I4189" s="36"/>
      <c r="J4189" s="36"/>
      <c r="K4189" s="95"/>
      <c r="L4189" s="96"/>
    </row>
    <row r="4190" spans="8:12" x14ac:dyDescent="0.25">
      <c r="H4190" s="36"/>
      <c r="I4190" s="36"/>
      <c r="J4190" s="36"/>
      <c r="K4190" s="95"/>
      <c r="L4190" s="96"/>
    </row>
    <row r="4191" spans="8:12" x14ac:dyDescent="0.25">
      <c r="H4191" s="36"/>
      <c r="I4191" s="36"/>
      <c r="J4191" s="36"/>
      <c r="K4191" s="95"/>
      <c r="L4191" s="96"/>
    </row>
    <row r="4192" spans="8:12" x14ac:dyDescent="0.25">
      <c r="H4192" s="36"/>
      <c r="I4192" s="36"/>
      <c r="J4192" s="36"/>
      <c r="K4192" s="95"/>
      <c r="L4192" s="96"/>
    </row>
    <row r="4193" spans="8:12" x14ac:dyDescent="0.25">
      <c r="H4193" s="36"/>
      <c r="I4193" s="36"/>
      <c r="J4193" s="36"/>
      <c r="K4193" s="95"/>
      <c r="L4193" s="96"/>
    </row>
    <row r="4194" spans="8:12" x14ac:dyDescent="0.25">
      <c r="H4194" s="36"/>
      <c r="I4194" s="36"/>
      <c r="J4194" s="36"/>
      <c r="K4194" s="95"/>
      <c r="L4194" s="96"/>
    </row>
    <row r="4195" spans="8:12" x14ac:dyDescent="0.25">
      <c r="H4195" s="36"/>
      <c r="I4195" s="36"/>
      <c r="J4195" s="36"/>
      <c r="K4195" s="95"/>
      <c r="L4195" s="96"/>
    </row>
    <row r="4196" spans="8:12" x14ac:dyDescent="0.25">
      <c r="H4196" s="36"/>
      <c r="I4196" s="36"/>
      <c r="J4196" s="36"/>
      <c r="K4196" s="95"/>
      <c r="L4196" s="96"/>
    </row>
    <row r="4197" spans="8:12" x14ac:dyDescent="0.25">
      <c r="H4197" s="36"/>
      <c r="I4197" s="36"/>
      <c r="J4197" s="36"/>
      <c r="K4197" s="95"/>
      <c r="L4197" s="96"/>
    </row>
    <row r="4198" spans="8:12" x14ac:dyDescent="0.25">
      <c r="H4198" s="36"/>
      <c r="I4198" s="36"/>
      <c r="J4198" s="36"/>
      <c r="K4198" s="95"/>
      <c r="L4198" s="96"/>
    </row>
    <row r="4199" spans="8:12" x14ac:dyDescent="0.25">
      <c r="H4199" s="36"/>
      <c r="I4199" s="36"/>
      <c r="J4199" s="36"/>
      <c r="K4199" s="95"/>
      <c r="L4199" s="96"/>
    </row>
    <row r="4200" spans="8:12" x14ac:dyDescent="0.25">
      <c r="H4200" s="36"/>
      <c r="I4200" s="36"/>
      <c r="J4200" s="36"/>
      <c r="K4200" s="95"/>
      <c r="L4200" s="96"/>
    </row>
    <row r="4201" spans="8:12" x14ac:dyDescent="0.25">
      <c r="H4201" s="36"/>
      <c r="I4201" s="36"/>
      <c r="J4201" s="36"/>
      <c r="K4201" s="95"/>
      <c r="L4201" s="96"/>
    </row>
    <row r="4202" spans="8:12" x14ac:dyDescent="0.25">
      <c r="H4202" s="36"/>
      <c r="I4202" s="36"/>
      <c r="J4202" s="36"/>
      <c r="K4202" s="95"/>
      <c r="L4202" s="96"/>
    </row>
    <row r="4203" spans="8:12" x14ac:dyDescent="0.25">
      <c r="H4203" s="36"/>
      <c r="I4203" s="36"/>
      <c r="J4203" s="36"/>
      <c r="K4203" s="95"/>
      <c r="L4203" s="96"/>
    </row>
    <row r="4204" spans="8:12" x14ac:dyDescent="0.25">
      <c r="H4204" s="36"/>
      <c r="I4204" s="36"/>
      <c r="J4204" s="36"/>
      <c r="K4204" s="95"/>
      <c r="L4204" s="96"/>
    </row>
    <row r="4205" spans="8:12" x14ac:dyDescent="0.25">
      <c r="H4205" s="36"/>
      <c r="I4205" s="36"/>
      <c r="J4205" s="36"/>
      <c r="K4205" s="95"/>
      <c r="L4205" s="96"/>
    </row>
    <row r="4206" spans="8:12" x14ac:dyDescent="0.25">
      <c r="H4206" s="36"/>
      <c r="I4206" s="36"/>
      <c r="J4206" s="36"/>
      <c r="K4206" s="95"/>
      <c r="L4206" s="96"/>
    </row>
    <row r="4207" spans="8:12" x14ac:dyDescent="0.25">
      <c r="H4207" s="36"/>
      <c r="I4207" s="36"/>
      <c r="J4207" s="36"/>
      <c r="K4207" s="95"/>
      <c r="L4207" s="96"/>
    </row>
    <row r="4208" spans="8:12" x14ac:dyDescent="0.25">
      <c r="H4208" s="36"/>
      <c r="I4208" s="36"/>
      <c r="J4208" s="36"/>
      <c r="K4208" s="95"/>
      <c r="L4208" s="96"/>
    </row>
    <row r="4209" spans="8:12" x14ac:dyDescent="0.25">
      <c r="H4209" s="36"/>
      <c r="I4209" s="36"/>
      <c r="J4209" s="36"/>
      <c r="K4209" s="95"/>
      <c r="L4209" s="96"/>
    </row>
    <row r="4210" spans="8:12" x14ac:dyDescent="0.25">
      <c r="H4210" s="36"/>
      <c r="I4210" s="36"/>
      <c r="J4210" s="36"/>
      <c r="K4210" s="95"/>
      <c r="L4210" s="96"/>
    </row>
    <row r="4211" spans="8:12" x14ac:dyDescent="0.25">
      <c r="H4211" s="36"/>
      <c r="I4211" s="36"/>
      <c r="J4211" s="36"/>
      <c r="K4211" s="95"/>
      <c r="L4211" s="96"/>
    </row>
    <row r="4212" spans="8:12" x14ac:dyDescent="0.25">
      <c r="H4212" s="36"/>
      <c r="I4212" s="36"/>
      <c r="J4212" s="36"/>
      <c r="K4212" s="95"/>
      <c r="L4212" s="96"/>
    </row>
    <row r="4213" spans="8:12" x14ac:dyDescent="0.25">
      <c r="H4213" s="36"/>
      <c r="I4213" s="36"/>
      <c r="J4213" s="36"/>
      <c r="K4213" s="95"/>
      <c r="L4213" s="96"/>
    </row>
    <row r="4214" spans="8:12" x14ac:dyDescent="0.25">
      <c r="H4214" s="36"/>
      <c r="I4214" s="36"/>
      <c r="J4214" s="36"/>
      <c r="K4214" s="95"/>
      <c r="L4214" s="96"/>
    </row>
    <row r="4215" spans="8:12" x14ac:dyDescent="0.25">
      <c r="H4215" s="36"/>
      <c r="I4215" s="36"/>
      <c r="J4215" s="36"/>
      <c r="K4215" s="95"/>
      <c r="L4215" s="96"/>
    </row>
    <row r="4216" spans="8:12" x14ac:dyDescent="0.25">
      <c r="H4216" s="36"/>
      <c r="I4216" s="36"/>
      <c r="J4216" s="36"/>
      <c r="K4216" s="95"/>
      <c r="L4216" s="96"/>
    </row>
    <row r="4217" spans="8:12" x14ac:dyDescent="0.25">
      <c r="H4217" s="36"/>
      <c r="I4217" s="36"/>
      <c r="J4217" s="36"/>
      <c r="K4217" s="95"/>
      <c r="L4217" s="96"/>
    </row>
    <row r="4218" spans="8:12" x14ac:dyDescent="0.25">
      <c r="H4218" s="36"/>
      <c r="I4218" s="36"/>
      <c r="J4218" s="36"/>
      <c r="K4218" s="95"/>
      <c r="L4218" s="96"/>
    </row>
    <row r="4219" spans="8:12" x14ac:dyDescent="0.25">
      <c r="H4219" s="36"/>
      <c r="I4219" s="36"/>
      <c r="J4219" s="36"/>
      <c r="K4219" s="95"/>
      <c r="L4219" s="96"/>
    </row>
    <row r="4220" spans="8:12" x14ac:dyDescent="0.25">
      <c r="H4220" s="36"/>
      <c r="I4220" s="36"/>
      <c r="J4220" s="36"/>
      <c r="K4220" s="95"/>
      <c r="L4220" s="96"/>
    </row>
    <row r="4221" spans="8:12" x14ac:dyDescent="0.25">
      <c r="H4221" s="36"/>
      <c r="I4221" s="36"/>
      <c r="J4221" s="36"/>
      <c r="K4221" s="95"/>
      <c r="L4221" s="96"/>
    </row>
    <row r="4222" spans="8:12" x14ac:dyDescent="0.25">
      <c r="H4222" s="36"/>
      <c r="I4222" s="36"/>
      <c r="J4222" s="36"/>
      <c r="K4222" s="95"/>
      <c r="L4222" s="96"/>
    </row>
    <row r="4223" spans="8:12" x14ac:dyDescent="0.25">
      <c r="H4223" s="36"/>
      <c r="I4223" s="36"/>
      <c r="J4223" s="36"/>
      <c r="K4223" s="95"/>
      <c r="L4223" s="96"/>
    </row>
    <row r="4224" spans="8:12" x14ac:dyDescent="0.25">
      <c r="H4224" s="36"/>
      <c r="I4224" s="36"/>
      <c r="J4224" s="36"/>
      <c r="K4224" s="95"/>
      <c r="L4224" s="96"/>
    </row>
    <row r="4225" spans="8:12" x14ac:dyDescent="0.25">
      <c r="H4225" s="36"/>
      <c r="I4225" s="36"/>
      <c r="J4225" s="36"/>
      <c r="K4225" s="95"/>
      <c r="L4225" s="96"/>
    </row>
    <row r="4226" spans="8:12" x14ac:dyDescent="0.25">
      <c r="H4226" s="36"/>
      <c r="I4226" s="36"/>
      <c r="J4226" s="36"/>
      <c r="K4226" s="95"/>
      <c r="L4226" s="96"/>
    </row>
    <row r="4227" spans="8:12" x14ac:dyDescent="0.25">
      <c r="H4227" s="36"/>
      <c r="I4227" s="36"/>
      <c r="J4227" s="36"/>
      <c r="K4227" s="95"/>
      <c r="L4227" s="96"/>
    </row>
    <row r="4228" spans="8:12" x14ac:dyDescent="0.25">
      <c r="H4228" s="36"/>
      <c r="I4228" s="36"/>
      <c r="J4228" s="36"/>
      <c r="K4228" s="95"/>
      <c r="L4228" s="96"/>
    </row>
    <row r="4229" spans="8:12" x14ac:dyDescent="0.25">
      <c r="H4229" s="36"/>
      <c r="I4229" s="36"/>
      <c r="J4229" s="36"/>
      <c r="K4229" s="95"/>
      <c r="L4229" s="96"/>
    </row>
    <row r="4230" spans="8:12" x14ac:dyDescent="0.25">
      <c r="H4230" s="36"/>
      <c r="I4230" s="36"/>
      <c r="J4230" s="36"/>
      <c r="K4230" s="95"/>
      <c r="L4230" s="96"/>
    </row>
    <row r="4231" spans="8:12" x14ac:dyDescent="0.25">
      <c r="H4231" s="36"/>
      <c r="I4231" s="36"/>
      <c r="J4231" s="36"/>
      <c r="K4231" s="95"/>
      <c r="L4231" s="96"/>
    </row>
    <row r="4232" spans="8:12" x14ac:dyDescent="0.25">
      <c r="H4232" s="36"/>
      <c r="I4232" s="36"/>
      <c r="J4232" s="36"/>
      <c r="K4232" s="95"/>
      <c r="L4232" s="96"/>
    </row>
    <row r="4233" spans="8:12" x14ac:dyDescent="0.25">
      <c r="H4233" s="36"/>
      <c r="I4233" s="36"/>
      <c r="J4233" s="36"/>
      <c r="K4233" s="95"/>
      <c r="L4233" s="96"/>
    </row>
    <row r="4234" spans="8:12" x14ac:dyDescent="0.25">
      <c r="H4234" s="36"/>
      <c r="I4234" s="36"/>
      <c r="J4234" s="36"/>
      <c r="K4234" s="95"/>
      <c r="L4234" s="96"/>
    </row>
    <row r="4235" spans="8:12" x14ac:dyDescent="0.25">
      <c r="H4235" s="36"/>
      <c r="I4235" s="36"/>
      <c r="J4235" s="36"/>
      <c r="K4235" s="95"/>
      <c r="L4235" s="96"/>
    </row>
    <row r="4236" spans="8:12" x14ac:dyDescent="0.25">
      <c r="H4236" s="36"/>
      <c r="I4236" s="36"/>
      <c r="J4236" s="36"/>
      <c r="K4236" s="95"/>
      <c r="L4236" s="96"/>
    </row>
    <row r="4237" spans="8:12" x14ac:dyDescent="0.25">
      <c r="H4237" s="36"/>
      <c r="I4237" s="36"/>
      <c r="J4237" s="36"/>
      <c r="K4237" s="95"/>
      <c r="L4237" s="96"/>
    </row>
    <row r="4238" spans="8:12" x14ac:dyDescent="0.25">
      <c r="H4238" s="36"/>
      <c r="I4238" s="36"/>
      <c r="J4238" s="36"/>
      <c r="K4238" s="95"/>
      <c r="L4238" s="96"/>
    </row>
    <row r="4239" spans="8:12" x14ac:dyDescent="0.25">
      <c r="H4239" s="36"/>
      <c r="I4239" s="36"/>
      <c r="J4239" s="36"/>
      <c r="K4239" s="95"/>
      <c r="L4239" s="96"/>
    </row>
    <row r="4240" spans="8:12" x14ac:dyDescent="0.25">
      <c r="H4240" s="36"/>
      <c r="I4240" s="36"/>
      <c r="J4240" s="36"/>
      <c r="K4240" s="95"/>
      <c r="L4240" s="96"/>
    </row>
    <row r="4241" spans="8:12" x14ac:dyDescent="0.25">
      <c r="H4241" s="36"/>
      <c r="I4241" s="36"/>
      <c r="J4241" s="36"/>
      <c r="K4241" s="95"/>
      <c r="L4241" s="96"/>
    </row>
    <row r="4242" spans="8:12" x14ac:dyDescent="0.25">
      <c r="H4242" s="36"/>
      <c r="I4242" s="36"/>
      <c r="J4242" s="36"/>
      <c r="K4242" s="95"/>
      <c r="L4242" s="96"/>
    </row>
    <row r="4243" spans="8:12" x14ac:dyDescent="0.25">
      <c r="H4243" s="36"/>
      <c r="I4243" s="36"/>
      <c r="J4243" s="36"/>
      <c r="K4243" s="95"/>
      <c r="L4243" s="96"/>
    </row>
    <row r="4244" spans="8:12" x14ac:dyDescent="0.25">
      <c r="H4244" s="36"/>
      <c r="I4244" s="36"/>
      <c r="J4244" s="36"/>
      <c r="K4244" s="95"/>
      <c r="L4244" s="96"/>
    </row>
    <row r="4245" spans="8:12" x14ac:dyDescent="0.25">
      <c r="H4245" s="36"/>
      <c r="I4245" s="36"/>
      <c r="J4245" s="36"/>
      <c r="K4245" s="95"/>
      <c r="L4245" s="96"/>
    </row>
    <row r="4246" spans="8:12" x14ac:dyDescent="0.25">
      <c r="H4246" s="36"/>
      <c r="I4246" s="36"/>
      <c r="J4246" s="36"/>
      <c r="K4246" s="95"/>
      <c r="L4246" s="96"/>
    </row>
    <row r="4247" spans="8:12" x14ac:dyDescent="0.25">
      <c r="H4247" s="36"/>
      <c r="I4247" s="36"/>
      <c r="J4247" s="36"/>
      <c r="K4247" s="95"/>
      <c r="L4247" s="96"/>
    </row>
    <row r="4248" spans="8:12" x14ac:dyDescent="0.25">
      <c r="H4248" s="36"/>
      <c r="I4248" s="36"/>
      <c r="J4248" s="36"/>
      <c r="K4248" s="95"/>
      <c r="L4248" s="96"/>
    </row>
    <row r="4249" spans="8:12" x14ac:dyDescent="0.25">
      <c r="H4249" s="36"/>
      <c r="I4249" s="36"/>
      <c r="J4249" s="36"/>
      <c r="K4249" s="95"/>
      <c r="L4249" s="96"/>
    </row>
    <row r="4250" spans="8:12" x14ac:dyDescent="0.25">
      <c r="H4250" s="36"/>
      <c r="I4250" s="36"/>
      <c r="J4250" s="36"/>
      <c r="K4250" s="95"/>
      <c r="L4250" s="96"/>
    </row>
    <row r="4251" spans="8:12" x14ac:dyDescent="0.25">
      <c r="H4251" s="36"/>
      <c r="I4251" s="36"/>
      <c r="J4251" s="36"/>
      <c r="K4251" s="95"/>
      <c r="L4251" s="96"/>
    </row>
    <row r="4252" spans="8:12" x14ac:dyDescent="0.25">
      <c r="H4252" s="36"/>
      <c r="I4252" s="36"/>
      <c r="J4252" s="36"/>
      <c r="K4252" s="95"/>
      <c r="L4252" s="96"/>
    </row>
    <row r="4253" spans="8:12" x14ac:dyDescent="0.25">
      <c r="H4253" s="36"/>
      <c r="I4253" s="36"/>
      <c r="J4253" s="36"/>
      <c r="K4253" s="95"/>
      <c r="L4253" s="96"/>
    </row>
    <row r="4254" spans="8:12" x14ac:dyDescent="0.25">
      <c r="H4254" s="36"/>
      <c r="I4254" s="36"/>
      <c r="J4254" s="36"/>
      <c r="K4254" s="95"/>
      <c r="L4254" s="96"/>
    </row>
    <row r="4255" spans="8:12" x14ac:dyDescent="0.25">
      <c r="H4255" s="36"/>
      <c r="I4255" s="36"/>
      <c r="J4255" s="36"/>
      <c r="K4255" s="95"/>
      <c r="L4255" s="96"/>
    </row>
    <row r="4256" spans="8:12" x14ac:dyDescent="0.25">
      <c r="H4256" s="36"/>
      <c r="I4256" s="36"/>
      <c r="J4256" s="36"/>
      <c r="K4256" s="95"/>
      <c r="L4256" s="96"/>
    </row>
    <row r="4257" spans="8:12" x14ac:dyDescent="0.25">
      <c r="H4257" s="36"/>
      <c r="I4257" s="36"/>
      <c r="J4257" s="36"/>
      <c r="K4257" s="95"/>
      <c r="L4257" s="96"/>
    </row>
    <row r="4258" spans="8:12" x14ac:dyDescent="0.25">
      <c r="H4258" s="36"/>
      <c r="I4258" s="36"/>
      <c r="J4258" s="36"/>
      <c r="K4258" s="95"/>
      <c r="L4258" s="96"/>
    </row>
    <row r="4259" spans="8:12" x14ac:dyDescent="0.25">
      <c r="H4259" s="36"/>
      <c r="I4259" s="36"/>
      <c r="J4259" s="36"/>
      <c r="K4259" s="95"/>
      <c r="L4259" s="96"/>
    </row>
    <row r="4260" spans="8:12" x14ac:dyDescent="0.25">
      <c r="H4260" s="36"/>
      <c r="I4260" s="36"/>
      <c r="J4260" s="36"/>
      <c r="K4260" s="95"/>
      <c r="L4260" s="96"/>
    </row>
    <row r="4261" spans="8:12" x14ac:dyDescent="0.25">
      <c r="H4261" s="36"/>
      <c r="I4261" s="36"/>
      <c r="J4261" s="36"/>
      <c r="K4261" s="95"/>
      <c r="L4261" s="96"/>
    </row>
    <row r="4262" spans="8:12" x14ac:dyDescent="0.25">
      <c r="H4262" s="36"/>
      <c r="I4262" s="36"/>
      <c r="J4262" s="36"/>
      <c r="K4262" s="95"/>
      <c r="L4262" s="96"/>
    </row>
    <row r="4263" spans="8:12" x14ac:dyDescent="0.25">
      <c r="H4263" s="36"/>
      <c r="I4263" s="36"/>
      <c r="J4263" s="36"/>
      <c r="K4263" s="95"/>
      <c r="L4263" s="96"/>
    </row>
    <row r="4264" spans="8:12" x14ac:dyDescent="0.25">
      <c r="H4264" s="36"/>
      <c r="I4264" s="36"/>
      <c r="J4264" s="36"/>
      <c r="K4264" s="95"/>
      <c r="L4264" s="96"/>
    </row>
    <row r="4265" spans="8:12" x14ac:dyDescent="0.25">
      <c r="H4265" s="36"/>
      <c r="I4265" s="36"/>
      <c r="J4265" s="36"/>
      <c r="K4265" s="95"/>
      <c r="L4265" s="96"/>
    </row>
    <row r="4266" spans="8:12" x14ac:dyDescent="0.25">
      <c r="H4266" s="36"/>
      <c r="I4266" s="36"/>
      <c r="J4266" s="36"/>
      <c r="K4266" s="95"/>
      <c r="L4266" s="96"/>
    </row>
    <row r="4267" spans="8:12" x14ac:dyDescent="0.25">
      <c r="H4267" s="36"/>
      <c r="I4267" s="36"/>
      <c r="J4267" s="36"/>
      <c r="K4267" s="95"/>
      <c r="L4267" s="96"/>
    </row>
    <row r="4268" spans="8:12" x14ac:dyDescent="0.25">
      <c r="H4268" s="36"/>
      <c r="I4268" s="36"/>
      <c r="J4268" s="36"/>
      <c r="K4268" s="95"/>
      <c r="L4268" s="96"/>
    </row>
    <row r="4269" spans="8:12" x14ac:dyDescent="0.25">
      <c r="H4269" s="36"/>
      <c r="I4269" s="36"/>
      <c r="J4269" s="36"/>
      <c r="K4269" s="95"/>
      <c r="L4269" s="96"/>
    </row>
    <row r="4270" spans="8:12" x14ac:dyDescent="0.25">
      <c r="H4270" s="36"/>
      <c r="I4270" s="36"/>
      <c r="J4270" s="36"/>
      <c r="K4270" s="95"/>
      <c r="L4270" s="96"/>
    </row>
    <row r="4271" spans="8:12" x14ac:dyDescent="0.25">
      <c r="H4271" s="36"/>
      <c r="I4271" s="36"/>
      <c r="J4271" s="36"/>
      <c r="K4271" s="95"/>
      <c r="L4271" s="96"/>
    </row>
    <row r="4272" spans="8:12" x14ac:dyDescent="0.25">
      <c r="H4272" s="36"/>
      <c r="I4272" s="36"/>
      <c r="J4272" s="36"/>
      <c r="K4272" s="95"/>
      <c r="L4272" s="96"/>
    </row>
    <row r="4273" spans="8:12" x14ac:dyDescent="0.25">
      <c r="H4273" s="36"/>
      <c r="I4273" s="36"/>
      <c r="J4273" s="36"/>
      <c r="K4273" s="95"/>
      <c r="L4273" s="96"/>
    </row>
    <row r="4274" spans="8:12" x14ac:dyDescent="0.25">
      <c r="H4274" s="36"/>
      <c r="I4274" s="36"/>
      <c r="J4274" s="36"/>
      <c r="K4274" s="95"/>
      <c r="L4274" s="96"/>
    </row>
    <row r="4275" spans="8:12" x14ac:dyDescent="0.25">
      <c r="H4275" s="36"/>
      <c r="I4275" s="36"/>
      <c r="J4275" s="36"/>
      <c r="K4275" s="95"/>
      <c r="L4275" s="96"/>
    </row>
    <row r="4276" spans="8:12" x14ac:dyDescent="0.25">
      <c r="H4276" s="36"/>
      <c r="I4276" s="36"/>
      <c r="J4276" s="36"/>
      <c r="K4276" s="95"/>
      <c r="L4276" s="96"/>
    </row>
    <row r="4277" spans="8:12" x14ac:dyDescent="0.25">
      <c r="H4277" s="36"/>
      <c r="I4277" s="36"/>
      <c r="J4277" s="36"/>
      <c r="K4277" s="95"/>
      <c r="L4277" s="96"/>
    </row>
    <row r="4278" spans="8:12" x14ac:dyDescent="0.25">
      <c r="H4278" s="36"/>
      <c r="I4278" s="36"/>
      <c r="J4278" s="36"/>
      <c r="K4278" s="95"/>
      <c r="L4278" s="96"/>
    </row>
    <row r="4279" spans="8:12" x14ac:dyDescent="0.25">
      <c r="H4279" s="36"/>
      <c r="I4279" s="36"/>
      <c r="J4279" s="36"/>
      <c r="K4279" s="95"/>
      <c r="L4279" s="96"/>
    </row>
    <row r="4280" spans="8:12" x14ac:dyDescent="0.25">
      <c r="H4280" s="36"/>
      <c r="I4280" s="36"/>
      <c r="J4280" s="36"/>
      <c r="K4280" s="95"/>
      <c r="L4280" s="96"/>
    </row>
    <row r="4281" spans="8:12" x14ac:dyDescent="0.25">
      <c r="H4281" s="36"/>
      <c r="I4281" s="36"/>
      <c r="J4281" s="36"/>
      <c r="K4281" s="95"/>
      <c r="L4281" s="96"/>
    </row>
    <row r="4282" spans="8:12" x14ac:dyDescent="0.25">
      <c r="H4282" s="36"/>
      <c r="I4282" s="36"/>
      <c r="J4282" s="36"/>
      <c r="K4282" s="95"/>
      <c r="L4282" s="96"/>
    </row>
    <row r="4283" spans="8:12" x14ac:dyDescent="0.25">
      <c r="H4283" s="36"/>
      <c r="I4283" s="36"/>
      <c r="J4283" s="36"/>
      <c r="K4283" s="95"/>
      <c r="L4283" s="96"/>
    </row>
    <row r="4284" spans="8:12" x14ac:dyDescent="0.25">
      <c r="H4284" s="36"/>
      <c r="I4284" s="36"/>
      <c r="J4284" s="36"/>
      <c r="K4284" s="95"/>
      <c r="L4284" s="96"/>
    </row>
    <row r="4285" spans="8:12" x14ac:dyDescent="0.25">
      <c r="H4285" s="36"/>
      <c r="I4285" s="36"/>
      <c r="J4285" s="36"/>
      <c r="K4285" s="95"/>
      <c r="L4285" s="96"/>
    </row>
    <row r="4286" spans="8:12" x14ac:dyDescent="0.25">
      <c r="H4286" s="36"/>
      <c r="I4286" s="36"/>
      <c r="J4286" s="36"/>
      <c r="K4286" s="95"/>
      <c r="L4286" s="96"/>
    </row>
    <row r="4287" spans="8:12" x14ac:dyDescent="0.25">
      <c r="H4287" s="36"/>
      <c r="I4287" s="36"/>
      <c r="J4287" s="36"/>
      <c r="K4287" s="95"/>
      <c r="L4287" s="96"/>
    </row>
    <row r="4288" spans="8:12" x14ac:dyDescent="0.25">
      <c r="H4288" s="36"/>
      <c r="I4288" s="36"/>
      <c r="J4288" s="36"/>
      <c r="K4288" s="95"/>
      <c r="L4288" s="96"/>
    </row>
    <row r="4289" spans="8:12" x14ac:dyDescent="0.25">
      <c r="H4289" s="36"/>
      <c r="I4289" s="36"/>
      <c r="J4289" s="36"/>
      <c r="K4289" s="95"/>
      <c r="L4289" s="96"/>
    </row>
    <row r="4290" spans="8:12" x14ac:dyDescent="0.25">
      <c r="H4290" s="36"/>
      <c r="I4290" s="36"/>
      <c r="J4290" s="36"/>
      <c r="K4290" s="95"/>
      <c r="L4290" s="96"/>
    </row>
    <row r="4291" spans="8:12" x14ac:dyDescent="0.25">
      <c r="H4291" s="36"/>
      <c r="I4291" s="36"/>
      <c r="J4291" s="36"/>
      <c r="K4291" s="95"/>
      <c r="L4291" s="96"/>
    </row>
    <row r="4292" spans="8:12" x14ac:dyDescent="0.25">
      <c r="H4292" s="36"/>
      <c r="I4292" s="36"/>
      <c r="J4292" s="36"/>
      <c r="K4292" s="95"/>
      <c r="L4292" s="96"/>
    </row>
    <row r="4293" spans="8:12" x14ac:dyDescent="0.25">
      <c r="H4293" s="36"/>
      <c r="I4293" s="36"/>
      <c r="J4293" s="36"/>
      <c r="K4293" s="95"/>
      <c r="L4293" s="96"/>
    </row>
    <row r="4294" spans="8:12" x14ac:dyDescent="0.25">
      <c r="H4294" s="36"/>
      <c r="I4294" s="36"/>
      <c r="J4294" s="36"/>
      <c r="K4294" s="95"/>
      <c r="L4294" s="96"/>
    </row>
    <row r="4295" spans="8:12" x14ac:dyDescent="0.25">
      <c r="H4295" s="36"/>
      <c r="I4295" s="36"/>
      <c r="J4295" s="36"/>
      <c r="K4295" s="95"/>
      <c r="L4295" s="96"/>
    </row>
    <row r="4296" spans="8:12" x14ac:dyDescent="0.25">
      <c r="H4296" s="36"/>
      <c r="I4296" s="36"/>
      <c r="J4296" s="36"/>
      <c r="K4296" s="95"/>
      <c r="L4296" s="96"/>
    </row>
    <row r="4297" spans="8:12" x14ac:dyDescent="0.25">
      <c r="H4297" s="36"/>
      <c r="I4297" s="36"/>
      <c r="J4297" s="36"/>
      <c r="K4297" s="95"/>
      <c r="L4297" s="96"/>
    </row>
    <row r="4298" spans="8:12" x14ac:dyDescent="0.25">
      <c r="H4298" s="36"/>
      <c r="I4298" s="36"/>
      <c r="J4298" s="36"/>
      <c r="K4298" s="95"/>
      <c r="L4298" s="96"/>
    </row>
    <row r="4299" spans="8:12" x14ac:dyDescent="0.25">
      <c r="H4299" s="36"/>
      <c r="I4299" s="36"/>
      <c r="J4299" s="36"/>
      <c r="K4299" s="95"/>
      <c r="L4299" s="96"/>
    </row>
    <row r="4300" spans="8:12" x14ac:dyDescent="0.25">
      <c r="H4300" s="36"/>
      <c r="I4300" s="36"/>
      <c r="J4300" s="36"/>
      <c r="K4300" s="95"/>
      <c r="L4300" s="96"/>
    </row>
    <row r="4301" spans="8:12" x14ac:dyDescent="0.25">
      <c r="H4301" s="36"/>
      <c r="I4301" s="36"/>
      <c r="J4301" s="36"/>
      <c r="K4301" s="95"/>
      <c r="L4301" s="96"/>
    </row>
    <row r="4302" spans="8:12" x14ac:dyDescent="0.25">
      <c r="H4302" s="36"/>
      <c r="I4302" s="36"/>
      <c r="J4302" s="36"/>
      <c r="K4302" s="95"/>
      <c r="L4302" s="96"/>
    </row>
    <row r="4303" spans="8:12" x14ac:dyDescent="0.25">
      <c r="H4303" s="36"/>
      <c r="I4303" s="36"/>
      <c r="J4303" s="36"/>
      <c r="K4303" s="95"/>
      <c r="L4303" s="96"/>
    </row>
    <row r="4304" spans="8:12" x14ac:dyDescent="0.25">
      <c r="H4304" s="36"/>
      <c r="I4304" s="36"/>
      <c r="J4304" s="36"/>
      <c r="K4304" s="95"/>
      <c r="L4304" s="96"/>
    </row>
    <row r="4305" spans="8:12" x14ac:dyDescent="0.25">
      <c r="H4305" s="36"/>
      <c r="I4305" s="36"/>
      <c r="J4305" s="36"/>
      <c r="K4305" s="95"/>
      <c r="L4305" s="96"/>
    </row>
    <row r="4306" spans="8:12" x14ac:dyDescent="0.25">
      <c r="H4306" s="36"/>
      <c r="I4306" s="36"/>
      <c r="J4306" s="36"/>
      <c r="K4306" s="95"/>
      <c r="L4306" s="96"/>
    </row>
    <row r="4307" spans="8:12" x14ac:dyDescent="0.25">
      <c r="H4307" s="36"/>
      <c r="I4307" s="36"/>
      <c r="J4307" s="36"/>
      <c r="K4307" s="95"/>
      <c r="L4307" s="96"/>
    </row>
    <row r="4308" spans="8:12" x14ac:dyDescent="0.25">
      <c r="H4308" s="36"/>
      <c r="I4308" s="36"/>
      <c r="J4308" s="36"/>
      <c r="K4308" s="95"/>
      <c r="L4308" s="96"/>
    </row>
    <row r="4309" spans="8:12" x14ac:dyDescent="0.25">
      <c r="H4309" s="36"/>
      <c r="I4309" s="36"/>
      <c r="J4309" s="36"/>
      <c r="K4309" s="95"/>
      <c r="L4309" s="96"/>
    </row>
    <row r="4310" spans="8:12" x14ac:dyDescent="0.25">
      <c r="H4310" s="36"/>
      <c r="I4310" s="36"/>
      <c r="J4310" s="36"/>
      <c r="K4310" s="95"/>
      <c r="L4310" s="96"/>
    </row>
    <row r="4311" spans="8:12" x14ac:dyDescent="0.25">
      <c r="H4311" s="36"/>
      <c r="I4311" s="36"/>
      <c r="J4311" s="36"/>
      <c r="K4311" s="95"/>
      <c r="L4311" s="96"/>
    </row>
    <row r="4312" spans="8:12" x14ac:dyDescent="0.25">
      <c r="H4312" s="36"/>
      <c r="I4312" s="36"/>
      <c r="J4312" s="36"/>
      <c r="K4312" s="95"/>
      <c r="L4312" s="96"/>
    </row>
    <row r="4313" spans="8:12" x14ac:dyDescent="0.25">
      <c r="H4313" s="36"/>
      <c r="I4313" s="36"/>
      <c r="J4313" s="36"/>
      <c r="K4313" s="95"/>
      <c r="L4313" s="96"/>
    </row>
    <row r="4314" spans="8:12" x14ac:dyDescent="0.25">
      <c r="H4314" s="36"/>
      <c r="I4314" s="36"/>
      <c r="J4314" s="36"/>
      <c r="K4314" s="95"/>
      <c r="L4314" s="96"/>
    </row>
    <row r="4315" spans="8:12" x14ac:dyDescent="0.25">
      <c r="H4315" s="36"/>
      <c r="I4315" s="36"/>
      <c r="J4315" s="36"/>
      <c r="K4315" s="95"/>
      <c r="L4315" s="96"/>
    </row>
    <row r="4316" spans="8:12" x14ac:dyDescent="0.25">
      <c r="H4316" s="36"/>
      <c r="I4316" s="36"/>
      <c r="J4316" s="36"/>
      <c r="K4316" s="95"/>
      <c r="L4316" s="96"/>
    </row>
    <row r="4317" spans="8:12" x14ac:dyDescent="0.25">
      <c r="H4317" s="36"/>
      <c r="I4317" s="36"/>
      <c r="J4317" s="36"/>
      <c r="K4317" s="95"/>
      <c r="L4317" s="96"/>
    </row>
    <row r="4318" spans="8:12" x14ac:dyDescent="0.25">
      <c r="H4318" s="36"/>
      <c r="I4318" s="36"/>
      <c r="J4318" s="36"/>
      <c r="K4318" s="95"/>
      <c r="L4318" s="96"/>
    </row>
    <row r="4319" spans="8:12" x14ac:dyDescent="0.25">
      <c r="H4319" s="36"/>
      <c r="I4319" s="36"/>
      <c r="J4319" s="36"/>
      <c r="K4319" s="95"/>
      <c r="L4319" s="96"/>
    </row>
    <row r="4320" spans="8:12" x14ac:dyDescent="0.25">
      <c r="H4320" s="36"/>
      <c r="I4320" s="36"/>
      <c r="J4320" s="36"/>
      <c r="K4320" s="95"/>
      <c r="L4320" s="96"/>
    </row>
    <row r="4321" spans="8:12" x14ac:dyDescent="0.25">
      <c r="H4321" s="36"/>
      <c r="I4321" s="36"/>
      <c r="J4321" s="36"/>
      <c r="K4321" s="95"/>
      <c r="L4321" s="96"/>
    </row>
    <row r="4322" spans="8:12" x14ac:dyDescent="0.25">
      <c r="H4322" s="36"/>
      <c r="I4322" s="36"/>
      <c r="J4322" s="36"/>
      <c r="K4322" s="95"/>
      <c r="L4322" s="96"/>
    </row>
    <row r="4323" spans="8:12" x14ac:dyDescent="0.25">
      <c r="H4323" s="36"/>
      <c r="I4323" s="36"/>
      <c r="J4323" s="36"/>
      <c r="K4323" s="95"/>
      <c r="L4323" s="96"/>
    </row>
    <row r="4324" spans="8:12" x14ac:dyDescent="0.25">
      <c r="H4324" s="36"/>
      <c r="I4324" s="36"/>
      <c r="J4324" s="36"/>
      <c r="K4324" s="95"/>
      <c r="L4324" s="96"/>
    </row>
    <row r="4325" spans="8:12" x14ac:dyDescent="0.25">
      <c r="H4325" s="36"/>
      <c r="I4325" s="36"/>
      <c r="J4325" s="36"/>
      <c r="K4325" s="95"/>
      <c r="L4325" s="96"/>
    </row>
    <row r="4326" spans="8:12" x14ac:dyDescent="0.25">
      <c r="H4326" s="36"/>
      <c r="I4326" s="36"/>
      <c r="J4326" s="36"/>
      <c r="K4326" s="95"/>
      <c r="L4326" s="96"/>
    </row>
    <row r="4327" spans="8:12" x14ac:dyDescent="0.25">
      <c r="H4327" s="36"/>
      <c r="I4327" s="36"/>
      <c r="J4327" s="36"/>
      <c r="K4327" s="95"/>
      <c r="L4327" s="96"/>
    </row>
    <row r="4328" spans="8:12" x14ac:dyDescent="0.25">
      <c r="H4328" s="36"/>
      <c r="I4328" s="36"/>
      <c r="J4328" s="36"/>
      <c r="K4328" s="95"/>
      <c r="L4328" s="96"/>
    </row>
    <row r="4329" spans="8:12" x14ac:dyDescent="0.25">
      <c r="H4329" s="36"/>
      <c r="I4329" s="36"/>
      <c r="J4329" s="36"/>
      <c r="K4329" s="95"/>
      <c r="L4329" s="96"/>
    </row>
    <row r="4330" spans="8:12" x14ac:dyDescent="0.25">
      <c r="H4330" s="36"/>
      <c r="I4330" s="36"/>
      <c r="J4330" s="36"/>
      <c r="K4330" s="95"/>
      <c r="L4330" s="96"/>
    </row>
    <row r="4331" spans="8:12" x14ac:dyDescent="0.25">
      <c r="H4331" s="36"/>
      <c r="I4331" s="36"/>
      <c r="J4331" s="36"/>
      <c r="K4331" s="95"/>
      <c r="L4331" s="96"/>
    </row>
    <row r="4332" spans="8:12" x14ac:dyDescent="0.25">
      <c r="H4332" s="36"/>
      <c r="I4332" s="36"/>
      <c r="J4332" s="36"/>
      <c r="K4332" s="95"/>
      <c r="L4332" s="96"/>
    </row>
    <row r="4333" spans="8:12" x14ac:dyDescent="0.25">
      <c r="H4333" s="36"/>
      <c r="I4333" s="36"/>
      <c r="J4333" s="36"/>
      <c r="K4333" s="95"/>
      <c r="L4333" s="96"/>
    </row>
    <row r="4334" spans="8:12" x14ac:dyDescent="0.25">
      <c r="H4334" s="36"/>
      <c r="I4334" s="36"/>
      <c r="J4334" s="36"/>
      <c r="K4334" s="95"/>
      <c r="L4334" s="96"/>
    </row>
    <row r="4335" spans="8:12" x14ac:dyDescent="0.25">
      <c r="H4335" s="36"/>
      <c r="I4335" s="36"/>
      <c r="J4335" s="36"/>
      <c r="K4335" s="95"/>
      <c r="L4335" s="96"/>
    </row>
    <row r="4336" spans="8:12" x14ac:dyDescent="0.25">
      <c r="H4336" s="36"/>
      <c r="I4336" s="36"/>
      <c r="J4336" s="36"/>
      <c r="K4336" s="95"/>
      <c r="L4336" s="96"/>
    </row>
    <row r="4337" spans="8:12" x14ac:dyDescent="0.25">
      <c r="H4337" s="36"/>
      <c r="I4337" s="36"/>
      <c r="J4337" s="36"/>
      <c r="K4337" s="95"/>
      <c r="L4337" s="96"/>
    </row>
    <row r="4338" spans="8:12" x14ac:dyDescent="0.25">
      <c r="H4338" s="36"/>
      <c r="I4338" s="36"/>
      <c r="J4338" s="36"/>
      <c r="K4338" s="95"/>
      <c r="L4338" s="96"/>
    </row>
    <row r="4339" spans="8:12" x14ac:dyDescent="0.25">
      <c r="H4339" s="36"/>
      <c r="I4339" s="36"/>
      <c r="J4339" s="36"/>
      <c r="K4339" s="95"/>
      <c r="L4339" s="96"/>
    </row>
    <row r="4340" spans="8:12" x14ac:dyDescent="0.25">
      <c r="H4340" s="36"/>
      <c r="I4340" s="36"/>
      <c r="J4340" s="36"/>
      <c r="K4340" s="95"/>
      <c r="L4340" s="96"/>
    </row>
    <row r="4341" spans="8:12" x14ac:dyDescent="0.25">
      <c r="H4341" s="36"/>
      <c r="I4341" s="36"/>
      <c r="J4341" s="36"/>
      <c r="K4341" s="95"/>
      <c r="L4341" s="96"/>
    </row>
    <row r="4342" spans="8:12" x14ac:dyDescent="0.25">
      <c r="H4342" s="36"/>
      <c r="I4342" s="36"/>
      <c r="J4342" s="36"/>
      <c r="K4342" s="95"/>
      <c r="L4342" s="96"/>
    </row>
    <row r="4343" spans="8:12" x14ac:dyDescent="0.25">
      <c r="H4343" s="36"/>
      <c r="I4343" s="36"/>
      <c r="J4343" s="36"/>
      <c r="K4343" s="95"/>
      <c r="L4343" s="96"/>
    </row>
    <row r="4344" spans="8:12" x14ac:dyDescent="0.25">
      <c r="H4344" s="36"/>
      <c r="I4344" s="36"/>
      <c r="J4344" s="36"/>
      <c r="K4344" s="95"/>
      <c r="L4344" s="96"/>
    </row>
    <row r="4345" spans="8:12" x14ac:dyDescent="0.25">
      <c r="H4345" s="36"/>
      <c r="I4345" s="36"/>
      <c r="J4345" s="36"/>
      <c r="K4345" s="95"/>
      <c r="L4345" s="96"/>
    </row>
    <row r="4346" spans="8:12" x14ac:dyDescent="0.25">
      <c r="H4346" s="36"/>
      <c r="I4346" s="36"/>
      <c r="J4346" s="36"/>
      <c r="K4346" s="95"/>
      <c r="L4346" s="96"/>
    </row>
    <row r="4347" spans="8:12" x14ac:dyDescent="0.25">
      <c r="H4347" s="36"/>
      <c r="I4347" s="36"/>
      <c r="J4347" s="36"/>
      <c r="K4347" s="95"/>
      <c r="L4347" s="96"/>
    </row>
    <row r="4348" spans="8:12" x14ac:dyDescent="0.25">
      <c r="H4348" s="36"/>
      <c r="I4348" s="36"/>
      <c r="J4348" s="36"/>
      <c r="K4348" s="95"/>
      <c r="L4348" s="96"/>
    </row>
    <row r="4349" spans="8:12" x14ac:dyDescent="0.25">
      <c r="H4349" s="36"/>
      <c r="I4349" s="36"/>
      <c r="J4349" s="36"/>
      <c r="K4349" s="95"/>
      <c r="L4349" s="96"/>
    </row>
    <row r="4350" spans="8:12" x14ac:dyDescent="0.25">
      <c r="H4350" s="36"/>
      <c r="I4350" s="36"/>
      <c r="J4350" s="36"/>
      <c r="K4350" s="95"/>
      <c r="L4350" s="96"/>
    </row>
    <row r="4351" spans="8:12" x14ac:dyDescent="0.25">
      <c r="H4351" s="36"/>
      <c r="I4351" s="36"/>
      <c r="J4351" s="36"/>
      <c r="K4351" s="95"/>
      <c r="L4351" s="96"/>
    </row>
    <row r="4352" spans="8:12" x14ac:dyDescent="0.25">
      <c r="H4352" s="36"/>
      <c r="I4352" s="36"/>
      <c r="J4352" s="36"/>
      <c r="K4352" s="95"/>
      <c r="L4352" s="96"/>
    </row>
    <row r="4353" spans="8:12" x14ac:dyDescent="0.25">
      <c r="H4353" s="36"/>
      <c r="I4353" s="36"/>
      <c r="J4353" s="36"/>
      <c r="K4353" s="95"/>
      <c r="L4353" s="96"/>
    </row>
    <row r="4354" spans="8:12" x14ac:dyDescent="0.25">
      <c r="H4354" s="36"/>
      <c r="I4354" s="36"/>
      <c r="J4354" s="36"/>
      <c r="K4354" s="95"/>
      <c r="L4354" s="96"/>
    </row>
    <row r="4355" spans="8:12" x14ac:dyDescent="0.25">
      <c r="H4355" s="36"/>
      <c r="I4355" s="36"/>
      <c r="J4355" s="36"/>
      <c r="K4355" s="95"/>
      <c r="L4355" s="96"/>
    </row>
    <row r="4356" spans="8:12" x14ac:dyDescent="0.25">
      <c r="H4356" s="36"/>
      <c r="I4356" s="36"/>
      <c r="J4356" s="36"/>
      <c r="K4356" s="95"/>
      <c r="L4356" s="96"/>
    </row>
    <row r="4357" spans="8:12" x14ac:dyDescent="0.25">
      <c r="H4357" s="36"/>
      <c r="I4357" s="36"/>
      <c r="J4357" s="36"/>
      <c r="K4357" s="95"/>
      <c r="L4357" s="96"/>
    </row>
    <row r="4358" spans="8:12" x14ac:dyDescent="0.25">
      <c r="H4358" s="36"/>
      <c r="I4358" s="36"/>
      <c r="J4358" s="36"/>
      <c r="K4358" s="95"/>
      <c r="L4358" s="96"/>
    </row>
    <row r="4359" spans="8:12" x14ac:dyDescent="0.25">
      <c r="H4359" s="36"/>
      <c r="I4359" s="36"/>
      <c r="J4359" s="36"/>
      <c r="K4359" s="95"/>
      <c r="L4359" s="96"/>
    </row>
    <row r="4360" spans="8:12" x14ac:dyDescent="0.25">
      <c r="H4360" s="36"/>
      <c r="I4360" s="36"/>
      <c r="J4360" s="36"/>
      <c r="K4360" s="95"/>
      <c r="L4360" s="96"/>
    </row>
    <row r="4361" spans="8:12" x14ac:dyDescent="0.25">
      <c r="H4361" s="36"/>
      <c r="I4361" s="36"/>
      <c r="J4361" s="36"/>
      <c r="K4361" s="95"/>
      <c r="L4361" s="96"/>
    </row>
    <row r="4362" spans="8:12" x14ac:dyDescent="0.25">
      <c r="H4362" s="36"/>
      <c r="I4362" s="36"/>
      <c r="J4362" s="36"/>
      <c r="K4362" s="95"/>
      <c r="L4362" s="96"/>
    </row>
    <row r="4363" spans="8:12" x14ac:dyDescent="0.25">
      <c r="H4363" s="36"/>
      <c r="I4363" s="36"/>
      <c r="J4363" s="36"/>
      <c r="K4363" s="95"/>
      <c r="L4363" s="96"/>
    </row>
    <row r="4364" spans="8:12" x14ac:dyDescent="0.25">
      <c r="H4364" s="36"/>
      <c r="I4364" s="36"/>
      <c r="J4364" s="36"/>
      <c r="K4364" s="95"/>
      <c r="L4364" s="96"/>
    </row>
    <row r="4365" spans="8:12" x14ac:dyDescent="0.25">
      <c r="H4365" s="36"/>
      <c r="I4365" s="36"/>
      <c r="J4365" s="36"/>
      <c r="K4365" s="95"/>
      <c r="L4365" s="96"/>
    </row>
    <row r="4366" spans="8:12" x14ac:dyDescent="0.25">
      <c r="H4366" s="36"/>
      <c r="I4366" s="36"/>
      <c r="J4366" s="36"/>
      <c r="K4366" s="95"/>
      <c r="L4366" s="96"/>
    </row>
    <row r="4367" spans="8:12" x14ac:dyDescent="0.25">
      <c r="H4367" s="36"/>
      <c r="I4367" s="36"/>
      <c r="J4367" s="36"/>
      <c r="K4367" s="95"/>
      <c r="L4367" s="96"/>
    </row>
    <row r="4368" spans="8:12" x14ac:dyDescent="0.25">
      <c r="H4368" s="36"/>
      <c r="I4368" s="36"/>
      <c r="J4368" s="36"/>
      <c r="K4368" s="95"/>
      <c r="L4368" s="96"/>
    </row>
    <row r="4369" spans="8:12" x14ac:dyDescent="0.25">
      <c r="H4369" s="36"/>
      <c r="I4369" s="36"/>
      <c r="J4369" s="36"/>
      <c r="K4369" s="95"/>
      <c r="L4369" s="96"/>
    </row>
    <row r="4370" spans="8:12" x14ac:dyDescent="0.25">
      <c r="H4370" s="36"/>
      <c r="I4370" s="36"/>
      <c r="J4370" s="36"/>
      <c r="K4370" s="95"/>
      <c r="L4370" s="96"/>
    </row>
    <row r="4371" spans="8:12" x14ac:dyDescent="0.25">
      <c r="H4371" s="36"/>
      <c r="I4371" s="36"/>
      <c r="J4371" s="36"/>
      <c r="K4371" s="95"/>
      <c r="L4371" s="96"/>
    </row>
    <row r="4372" spans="8:12" x14ac:dyDescent="0.25">
      <c r="H4372" s="36"/>
      <c r="I4372" s="36"/>
      <c r="J4372" s="36"/>
      <c r="K4372" s="95"/>
      <c r="L4372" s="96"/>
    </row>
    <row r="4373" spans="8:12" x14ac:dyDescent="0.25">
      <c r="H4373" s="36"/>
      <c r="I4373" s="36"/>
      <c r="J4373" s="36"/>
      <c r="K4373" s="95"/>
      <c r="L4373" s="96"/>
    </row>
    <row r="4374" spans="8:12" x14ac:dyDescent="0.25">
      <c r="H4374" s="36"/>
      <c r="I4374" s="36"/>
      <c r="J4374" s="36"/>
      <c r="K4374" s="95"/>
      <c r="L4374" s="96"/>
    </row>
    <row r="4375" spans="8:12" x14ac:dyDescent="0.25">
      <c r="H4375" s="36"/>
      <c r="I4375" s="36"/>
      <c r="J4375" s="36"/>
      <c r="K4375" s="95"/>
      <c r="L4375" s="96"/>
    </row>
    <row r="4376" spans="8:12" x14ac:dyDescent="0.25">
      <c r="H4376" s="36"/>
      <c r="I4376" s="36"/>
      <c r="J4376" s="36"/>
      <c r="K4376" s="95"/>
      <c r="L4376" s="96"/>
    </row>
    <row r="4377" spans="8:12" x14ac:dyDescent="0.25">
      <c r="H4377" s="36"/>
      <c r="I4377" s="36"/>
      <c r="J4377" s="36"/>
      <c r="K4377" s="95"/>
      <c r="L4377" s="96"/>
    </row>
    <row r="4378" spans="8:12" x14ac:dyDescent="0.25">
      <c r="H4378" s="36"/>
      <c r="I4378" s="36"/>
      <c r="J4378" s="36"/>
      <c r="K4378" s="95"/>
      <c r="L4378" s="96"/>
    </row>
    <row r="4379" spans="8:12" x14ac:dyDescent="0.25">
      <c r="H4379" s="36"/>
      <c r="I4379" s="36"/>
      <c r="J4379" s="36"/>
      <c r="K4379" s="95"/>
      <c r="L4379" s="96"/>
    </row>
    <row r="4380" spans="8:12" x14ac:dyDescent="0.25">
      <c r="H4380" s="36"/>
      <c r="I4380" s="36"/>
      <c r="J4380" s="36"/>
      <c r="K4380" s="95"/>
      <c r="L4380" s="96"/>
    </row>
    <row r="4381" spans="8:12" x14ac:dyDescent="0.25">
      <c r="H4381" s="36"/>
      <c r="I4381" s="36"/>
      <c r="J4381" s="36"/>
      <c r="K4381" s="95"/>
      <c r="L4381" s="96"/>
    </row>
    <row r="4382" spans="8:12" x14ac:dyDescent="0.25">
      <c r="H4382" s="36"/>
      <c r="I4382" s="36"/>
      <c r="J4382" s="36"/>
      <c r="K4382" s="95"/>
      <c r="L4382" s="96"/>
    </row>
    <row r="4383" spans="8:12" x14ac:dyDescent="0.25">
      <c r="H4383" s="36"/>
      <c r="I4383" s="36"/>
      <c r="J4383" s="36"/>
      <c r="K4383" s="95"/>
      <c r="L4383" s="96"/>
    </row>
    <row r="4384" spans="8:12" x14ac:dyDescent="0.25">
      <c r="H4384" s="36"/>
      <c r="I4384" s="36"/>
      <c r="J4384" s="36"/>
      <c r="K4384" s="95"/>
      <c r="L4384" s="96"/>
    </row>
    <row r="4385" spans="8:12" x14ac:dyDescent="0.25">
      <c r="H4385" s="36"/>
      <c r="I4385" s="36"/>
      <c r="J4385" s="36"/>
      <c r="K4385" s="95"/>
      <c r="L4385" s="96"/>
    </row>
    <row r="4386" spans="8:12" x14ac:dyDescent="0.25">
      <c r="H4386" s="36"/>
      <c r="I4386" s="36"/>
      <c r="J4386" s="36"/>
      <c r="K4386" s="95"/>
      <c r="L4386" s="96"/>
    </row>
    <row r="4387" spans="8:12" x14ac:dyDescent="0.25">
      <c r="H4387" s="36"/>
      <c r="I4387" s="36"/>
      <c r="J4387" s="36"/>
      <c r="K4387" s="95"/>
      <c r="L4387" s="96"/>
    </row>
    <row r="4388" spans="8:12" x14ac:dyDescent="0.25">
      <c r="H4388" s="36"/>
      <c r="I4388" s="36"/>
      <c r="J4388" s="36"/>
      <c r="K4388" s="95"/>
      <c r="L4388" s="96"/>
    </row>
    <row r="4389" spans="8:12" x14ac:dyDescent="0.25">
      <c r="H4389" s="36"/>
      <c r="I4389" s="36"/>
      <c r="J4389" s="36"/>
      <c r="K4389" s="95"/>
      <c r="L4389" s="96"/>
    </row>
    <row r="4390" spans="8:12" x14ac:dyDescent="0.25">
      <c r="H4390" s="36"/>
      <c r="I4390" s="36"/>
      <c r="J4390" s="36"/>
      <c r="K4390" s="95"/>
      <c r="L4390" s="96"/>
    </row>
    <row r="4391" spans="8:12" x14ac:dyDescent="0.25">
      <c r="H4391" s="36"/>
      <c r="I4391" s="36"/>
      <c r="J4391" s="36"/>
      <c r="K4391" s="95"/>
      <c r="L4391" s="96"/>
    </row>
    <row r="4392" spans="8:12" x14ac:dyDescent="0.25">
      <c r="H4392" s="36"/>
      <c r="I4392" s="36"/>
      <c r="J4392" s="36"/>
      <c r="K4392" s="95"/>
      <c r="L4392" s="96"/>
    </row>
    <row r="4393" spans="8:12" x14ac:dyDescent="0.25">
      <c r="H4393" s="36"/>
      <c r="I4393" s="36"/>
      <c r="J4393" s="36"/>
      <c r="K4393" s="95"/>
      <c r="L4393" s="96"/>
    </row>
    <row r="4394" spans="8:12" x14ac:dyDescent="0.25">
      <c r="H4394" s="36"/>
      <c r="I4394" s="36"/>
      <c r="J4394" s="36"/>
      <c r="K4394" s="95"/>
      <c r="L4394" s="96"/>
    </row>
    <row r="4395" spans="8:12" x14ac:dyDescent="0.25">
      <c r="H4395" s="36"/>
      <c r="I4395" s="36"/>
      <c r="J4395" s="36"/>
      <c r="K4395" s="95"/>
      <c r="L4395" s="96"/>
    </row>
    <row r="4396" spans="8:12" x14ac:dyDescent="0.25">
      <c r="H4396" s="36"/>
      <c r="I4396" s="36"/>
      <c r="J4396" s="36"/>
      <c r="K4396" s="95"/>
      <c r="L4396" s="96"/>
    </row>
    <row r="4397" spans="8:12" x14ac:dyDescent="0.25">
      <c r="H4397" s="36"/>
      <c r="I4397" s="36"/>
      <c r="J4397" s="36"/>
      <c r="K4397" s="95"/>
      <c r="L4397" s="96"/>
    </row>
    <row r="4398" spans="8:12" x14ac:dyDescent="0.25">
      <c r="H4398" s="36"/>
      <c r="I4398" s="36"/>
      <c r="J4398" s="36"/>
      <c r="K4398" s="95"/>
      <c r="L4398" s="96"/>
    </row>
    <row r="4399" spans="8:12" x14ac:dyDescent="0.25">
      <c r="H4399" s="36"/>
      <c r="I4399" s="36"/>
      <c r="J4399" s="36"/>
      <c r="K4399" s="95"/>
      <c r="L4399" s="96"/>
    </row>
    <row r="4400" spans="8:12" x14ac:dyDescent="0.25">
      <c r="H4400" s="36"/>
      <c r="I4400" s="36"/>
      <c r="J4400" s="36"/>
      <c r="K4400" s="95"/>
      <c r="L4400" s="96"/>
    </row>
    <row r="4401" spans="8:12" x14ac:dyDescent="0.25">
      <c r="H4401" s="36"/>
      <c r="I4401" s="36"/>
      <c r="J4401" s="36"/>
      <c r="K4401" s="95"/>
      <c r="L4401" s="96"/>
    </row>
    <row r="4402" spans="8:12" x14ac:dyDescent="0.25">
      <c r="H4402" s="36"/>
      <c r="I4402" s="36"/>
      <c r="J4402" s="36"/>
      <c r="K4402" s="95"/>
      <c r="L4402" s="96"/>
    </row>
    <row r="4403" spans="8:12" x14ac:dyDescent="0.25">
      <c r="H4403" s="36"/>
      <c r="I4403" s="36"/>
      <c r="J4403" s="36"/>
      <c r="K4403" s="95"/>
      <c r="L4403" s="96"/>
    </row>
    <row r="4404" spans="8:12" x14ac:dyDescent="0.25">
      <c r="H4404" s="36"/>
      <c r="I4404" s="36"/>
      <c r="J4404" s="36"/>
      <c r="K4404" s="95"/>
      <c r="L4404" s="96"/>
    </row>
    <row r="4405" spans="8:12" x14ac:dyDescent="0.25">
      <c r="H4405" s="36"/>
      <c r="I4405" s="36"/>
      <c r="J4405" s="36"/>
      <c r="K4405" s="95"/>
      <c r="L4405" s="96"/>
    </row>
    <row r="4406" spans="8:12" x14ac:dyDescent="0.25">
      <c r="H4406" s="36"/>
      <c r="I4406" s="36"/>
      <c r="J4406" s="36"/>
      <c r="K4406" s="95"/>
      <c r="L4406" s="96"/>
    </row>
    <row r="4407" spans="8:12" x14ac:dyDescent="0.25">
      <c r="H4407" s="36"/>
      <c r="I4407" s="36"/>
      <c r="J4407" s="36"/>
      <c r="K4407" s="95"/>
      <c r="L4407" s="96"/>
    </row>
    <row r="4408" spans="8:12" x14ac:dyDescent="0.25">
      <c r="H4408" s="36"/>
      <c r="I4408" s="36"/>
      <c r="J4408" s="36"/>
      <c r="K4408" s="95"/>
      <c r="L4408" s="96"/>
    </row>
    <row r="4409" spans="8:12" x14ac:dyDescent="0.25">
      <c r="H4409" s="36"/>
      <c r="I4409" s="36"/>
      <c r="J4409" s="36"/>
      <c r="K4409" s="95"/>
      <c r="L4409" s="96"/>
    </row>
    <row r="4410" spans="8:12" x14ac:dyDescent="0.25">
      <c r="H4410" s="36"/>
      <c r="I4410" s="36"/>
      <c r="J4410" s="36"/>
      <c r="K4410" s="95"/>
      <c r="L4410" s="96"/>
    </row>
    <row r="4411" spans="8:12" x14ac:dyDescent="0.25">
      <c r="H4411" s="36"/>
      <c r="I4411" s="36"/>
      <c r="J4411" s="36"/>
      <c r="K4411" s="95"/>
      <c r="L4411" s="96"/>
    </row>
    <row r="4412" spans="8:12" x14ac:dyDescent="0.25">
      <c r="H4412" s="36"/>
      <c r="I4412" s="36"/>
      <c r="J4412" s="36"/>
      <c r="K4412" s="95"/>
      <c r="L4412" s="96"/>
    </row>
    <row r="4413" spans="8:12" x14ac:dyDescent="0.25">
      <c r="H4413" s="36"/>
      <c r="I4413" s="36"/>
      <c r="J4413" s="36"/>
      <c r="K4413" s="95"/>
      <c r="L4413" s="96"/>
    </row>
    <row r="4414" spans="8:12" x14ac:dyDescent="0.25">
      <c r="H4414" s="36"/>
      <c r="I4414" s="36"/>
      <c r="J4414" s="36"/>
      <c r="K4414" s="95"/>
      <c r="L4414" s="96"/>
    </row>
    <row r="4415" spans="8:12" x14ac:dyDescent="0.25">
      <c r="H4415" s="36"/>
      <c r="I4415" s="36"/>
      <c r="J4415" s="36"/>
      <c r="K4415" s="95"/>
      <c r="L4415" s="96"/>
    </row>
    <row r="4416" spans="8:12" x14ac:dyDescent="0.25">
      <c r="H4416" s="36"/>
      <c r="I4416" s="36"/>
      <c r="J4416" s="36"/>
      <c r="K4416" s="95"/>
      <c r="L4416" s="96"/>
    </row>
    <row r="4417" spans="8:12" x14ac:dyDescent="0.25">
      <c r="H4417" s="36"/>
      <c r="I4417" s="36"/>
      <c r="J4417" s="36"/>
      <c r="K4417" s="95"/>
      <c r="L4417" s="96"/>
    </row>
    <row r="4418" spans="8:12" x14ac:dyDescent="0.25">
      <c r="H4418" s="36"/>
      <c r="I4418" s="36"/>
      <c r="J4418" s="36"/>
      <c r="K4418" s="95"/>
      <c r="L4418" s="96"/>
    </row>
    <row r="4419" spans="8:12" x14ac:dyDescent="0.25">
      <c r="H4419" s="36"/>
      <c r="I4419" s="36"/>
      <c r="J4419" s="36"/>
      <c r="K4419" s="95"/>
      <c r="L4419" s="96"/>
    </row>
    <row r="4420" spans="8:12" x14ac:dyDescent="0.25">
      <c r="H4420" s="36"/>
      <c r="I4420" s="36"/>
      <c r="J4420" s="36"/>
      <c r="K4420" s="95"/>
      <c r="L4420" s="96"/>
    </row>
    <row r="4421" spans="8:12" x14ac:dyDescent="0.25">
      <c r="H4421" s="36"/>
      <c r="I4421" s="36"/>
      <c r="J4421" s="36"/>
      <c r="K4421" s="95"/>
      <c r="L4421" s="96"/>
    </row>
    <row r="4422" spans="8:12" x14ac:dyDescent="0.25">
      <c r="H4422" s="36"/>
      <c r="I4422" s="36"/>
      <c r="J4422" s="36"/>
      <c r="K4422" s="95"/>
      <c r="L4422" s="96"/>
    </row>
    <row r="4423" spans="8:12" x14ac:dyDescent="0.25">
      <c r="H4423" s="36"/>
      <c r="I4423" s="36"/>
      <c r="J4423" s="36"/>
      <c r="K4423" s="95"/>
      <c r="L4423" s="96"/>
    </row>
    <row r="4424" spans="8:12" x14ac:dyDescent="0.25">
      <c r="H4424" s="36"/>
      <c r="I4424" s="36"/>
      <c r="J4424" s="36"/>
      <c r="K4424" s="95"/>
      <c r="L4424" s="96"/>
    </row>
    <row r="4425" spans="8:12" x14ac:dyDescent="0.25">
      <c r="H4425" s="36"/>
      <c r="I4425" s="36"/>
      <c r="J4425" s="36"/>
      <c r="K4425" s="95"/>
      <c r="L4425" s="96"/>
    </row>
    <row r="4426" spans="8:12" x14ac:dyDescent="0.25">
      <c r="H4426" s="36"/>
      <c r="I4426" s="36"/>
      <c r="J4426" s="36"/>
      <c r="K4426" s="95"/>
      <c r="L4426" s="96"/>
    </row>
    <row r="4427" spans="8:12" x14ac:dyDescent="0.25">
      <c r="H4427" s="36"/>
      <c r="I4427" s="36"/>
      <c r="J4427" s="36"/>
      <c r="K4427" s="95"/>
      <c r="L4427" s="96"/>
    </row>
    <row r="4428" spans="8:12" x14ac:dyDescent="0.25">
      <c r="H4428" s="36"/>
      <c r="I4428" s="36"/>
      <c r="J4428" s="36"/>
      <c r="K4428" s="95"/>
      <c r="L4428" s="96"/>
    </row>
    <row r="4429" spans="8:12" x14ac:dyDescent="0.25">
      <c r="H4429" s="36"/>
      <c r="I4429" s="36"/>
      <c r="J4429" s="36"/>
      <c r="K4429" s="95"/>
      <c r="L4429" s="96"/>
    </row>
    <row r="4430" spans="8:12" x14ac:dyDescent="0.25">
      <c r="H4430" s="36"/>
      <c r="I4430" s="36"/>
      <c r="J4430" s="36"/>
      <c r="K4430" s="95"/>
      <c r="L4430" s="96"/>
    </row>
    <row r="4431" spans="8:12" x14ac:dyDescent="0.25">
      <c r="H4431" s="36"/>
      <c r="I4431" s="36"/>
      <c r="J4431" s="36"/>
      <c r="K4431" s="95"/>
      <c r="L4431" s="96"/>
    </row>
    <row r="4432" spans="8:12" x14ac:dyDescent="0.25">
      <c r="H4432" s="36"/>
      <c r="I4432" s="36"/>
      <c r="J4432" s="36"/>
      <c r="K4432" s="95"/>
      <c r="L4432" s="96"/>
    </row>
    <row r="4433" spans="8:12" x14ac:dyDescent="0.25">
      <c r="H4433" s="36"/>
      <c r="I4433" s="36"/>
      <c r="J4433" s="36"/>
      <c r="K4433" s="95"/>
      <c r="L4433" s="96"/>
    </row>
    <row r="4434" spans="8:12" x14ac:dyDescent="0.25">
      <c r="H4434" s="36"/>
      <c r="I4434" s="36"/>
      <c r="J4434" s="36"/>
      <c r="K4434" s="95"/>
      <c r="L4434" s="96"/>
    </row>
    <row r="4435" spans="8:12" x14ac:dyDescent="0.25">
      <c r="H4435" s="36"/>
      <c r="I4435" s="36"/>
      <c r="J4435" s="36"/>
      <c r="K4435" s="95"/>
      <c r="L4435" s="96"/>
    </row>
    <row r="4436" spans="8:12" x14ac:dyDescent="0.25">
      <c r="H4436" s="36"/>
      <c r="I4436" s="36"/>
      <c r="J4436" s="36"/>
      <c r="K4436" s="95"/>
      <c r="L4436" s="96"/>
    </row>
    <row r="4437" spans="8:12" x14ac:dyDescent="0.25">
      <c r="H4437" s="36"/>
      <c r="I4437" s="36"/>
      <c r="J4437" s="36"/>
      <c r="K4437" s="95"/>
      <c r="L4437" s="96"/>
    </row>
    <row r="4438" spans="8:12" x14ac:dyDescent="0.25">
      <c r="H4438" s="36"/>
      <c r="I4438" s="36"/>
      <c r="J4438" s="36"/>
      <c r="K4438" s="95"/>
      <c r="L4438" s="96"/>
    </row>
    <row r="4439" spans="8:12" x14ac:dyDescent="0.25">
      <c r="H4439" s="36"/>
      <c r="I4439" s="36"/>
      <c r="J4439" s="36"/>
      <c r="K4439" s="95"/>
      <c r="L4439" s="96"/>
    </row>
    <row r="4440" spans="8:12" x14ac:dyDescent="0.25">
      <c r="H4440" s="36"/>
      <c r="I4440" s="36"/>
      <c r="J4440" s="36"/>
      <c r="K4440" s="95"/>
      <c r="L4440" s="96"/>
    </row>
    <row r="4441" spans="8:12" x14ac:dyDescent="0.25">
      <c r="H4441" s="36"/>
      <c r="I4441" s="36"/>
      <c r="J4441" s="36"/>
      <c r="K4441" s="95"/>
      <c r="L4441" s="96"/>
    </row>
    <row r="4442" spans="8:12" x14ac:dyDescent="0.25">
      <c r="H4442" s="36"/>
      <c r="I4442" s="36"/>
      <c r="J4442" s="36"/>
      <c r="K4442" s="95"/>
      <c r="L4442" s="96"/>
    </row>
    <row r="4443" spans="8:12" x14ac:dyDescent="0.25">
      <c r="H4443" s="36"/>
      <c r="I4443" s="36"/>
      <c r="J4443" s="36"/>
      <c r="K4443" s="95"/>
      <c r="L4443" s="96"/>
    </row>
    <row r="4444" spans="8:12" x14ac:dyDescent="0.25">
      <c r="H4444" s="36"/>
      <c r="I4444" s="36"/>
      <c r="J4444" s="36"/>
      <c r="K4444" s="95"/>
      <c r="L4444" s="96"/>
    </row>
    <row r="4445" spans="8:12" x14ac:dyDescent="0.25">
      <c r="H4445" s="36"/>
      <c r="I4445" s="36"/>
      <c r="J4445" s="36"/>
      <c r="K4445" s="95"/>
      <c r="L4445" s="96"/>
    </row>
    <row r="4446" spans="8:12" x14ac:dyDescent="0.25">
      <c r="H4446" s="36"/>
      <c r="I4446" s="36"/>
      <c r="J4446" s="36"/>
      <c r="K4446" s="95"/>
      <c r="L4446" s="96"/>
    </row>
    <row r="4447" spans="8:12" x14ac:dyDescent="0.25">
      <c r="H4447" s="36"/>
      <c r="I4447" s="36"/>
      <c r="J4447" s="36"/>
      <c r="K4447" s="95"/>
      <c r="L4447" s="96"/>
    </row>
    <row r="4448" spans="8:12" x14ac:dyDescent="0.25">
      <c r="H4448" s="36"/>
      <c r="I4448" s="36"/>
      <c r="J4448" s="36"/>
      <c r="K4448" s="95"/>
      <c r="L4448" s="96"/>
    </row>
    <row r="4449" spans="8:12" x14ac:dyDescent="0.25">
      <c r="H4449" s="36"/>
      <c r="I4449" s="36"/>
      <c r="J4449" s="36"/>
      <c r="K4449" s="95"/>
      <c r="L4449" s="96"/>
    </row>
    <row r="4450" spans="8:12" x14ac:dyDescent="0.25">
      <c r="H4450" s="36"/>
      <c r="I4450" s="36"/>
      <c r="J4450" s="36"/>
      <c r="K4450" s="95"/>
      <c r="L4450" s="96"/>
    </row>
    <row r="4451" spans="8:12" x14ac:dyDescent="0.25">
      <c r="H4451" s="36"/>
      <c r="I4451" s="36"/>
      <c r="J4451" s="36"/>
      <c r="K4451" s="95"/>
      <c r="L4451" s="96"/>
    </row>
    <row r="4452" spans="8:12" x14ac:dyDescent="0.25">
      <c r="H4452" s="36"/>
      <c r="I4452" s="36"/>
      <c r="J4452" s="36"/>
      <c r="K4452" s="95"/>
      <c r="L4452" s="96"/>
    </row>
    <row r="4453" spans="8:12" x14ac:dyDescent="0.25">
      <c r="H4453" s="36"/>
      <c r="I4453" s="36"/>
      <c r="J4453" s="36"/>
      <c r="K4453" s="95"/>
      <c r="L4453" s="96"/>
    </row>
    <row r="4454" spans="8:12" x14ac:dyDescent="0.25">
      <c r="H4454" s="36"/>
      <c r="I4454" s="36"/>
      <c r="J4454" s="36"/>
      <c r="K4454" s="95"/>
      <c r="L4454" s="96"/>
    </row>
    <row r="4455" spans="8:12" x14ac:dyDescent="0.25">
      <c r="H4455" s="36"/>
      <c r="I4455" s="36"/>
      <c r="J4455" s="36"/>
      <c r="K4455" s="95"/>
      <c r="L4455" s="96"/>
    </row>
    <row r="4456" spans="8:12" x14ac:dyDescent="0.25">
      <c r="H4456" s="36"/>
      <c r="I4456" s="36"/>
      <c r="J4456" s="36"/>
      <c r="K4456" s="95"/>
      <c r="L4456" s="96"/>
    </row>
    <row r="4457" spans="8:12" x14ac:dyDescent="0.25">
      <c r="H4457" s="36"/>
      <c r="I4457" s="36"/>
      <c r="J4457" s="36"/>
      <c r="K4457" s="95"/>
      <c r="L4457" s="96"/>
    </row>
    <row r="4458" spans="8:12" x14ac:dyDescent="0.25">
      <c r="H4458" s="36"/>
      <c r="I4458" s="36"/>
      <c r="J4458" s="36"/>
      <c r="K4458" s="95"/>
      <c r="L4458" s="96"/>
    </row>
    <row r="4459" spans="8:12" x14ac:dyDescent="0.25">
      <c r="H4459" s="36"/>
      <c r="I4459" s="36"/>
      <c r="J4459" s="36"/>
      <c r="K4459" s="95"/>
      <c r="L4459" s="96"/>
    </row>
    <row r="4460" spans="8:12" x14ac:dyDescent="0.25">
      <c r="H4460" s="36"/>
      <c r="I4460" s="36"/>
      <c r="J4460" s="36"/>
      <c r="K4460" s="95"/>
      <c r="L4460" s="96"/>
    </row>
    <row r="4461" spans="8:12" x14ac:dyDescent="0.25">
      <c r="H4461" s="36"/>
      <c r="I4461" s="36"/>
      <c r="J4461" s="36"/>
      <c r="K4461" s="95"/>
      <c r="L4461" s="96"/>
    </row>
    <row r="4462" spans="8:12" x14ac:dyDescent="0.25">
      <c r="H4462" s="36"/>
      <c r="I4462" s="36"/>
      <c r="J4462" s="36"/>
      <c r="K4462" s="95"/>
      <c r="L4462" s="96"/>
    </row>
    <row r="4463" spans="8:12" x14ac:dyDescent="0.25">
      <c r="H4463" s="36"/>
      <c r="I4463" s="36"/>
      <c r="J4463" s="36"/>
      <c r="K4463" s="95"/>
      <c r="L4463" s="96"/>
    </row>
    <row r="4464" spans="8:12" x14ac:dyDescent="0.25">
      <c r="H4464" s="36"/>
      <c r="I4464" s="36"/>
      <c r="J4464" s="36"/>
      <c r="K4464" s="95"/>
      <c r="L4464" s="96"/>
    </row>
    <row r="4465" spans="8:12" x14ac:dyDescent="0.25">
      <c r="H4465" s="36"/>
      <c r="I4465" s="36"/>
      <c r="J4465" s="36"/>
      <c r="K4465" s="95"/>
      <c r="L4465" s="96"/>
    </row>
    <row r="4466" spans="8:12" x14ac:dyDescent="0.25">
      <c r="H4466" s="36"/>
      <c r="I4466" s="36"/>
      <c r="J4466" s="36"/>
      <c r="K4466" s="95"/>
      <c r="L4466" s="96"/>
    </row>
    <row r="4467" spans="8:12" x14ac:dyDescent="0.25">
      <c r="H4467" s="36"/>
      <c r="I4467" s="36"/>
      <c r="J4467" s="36"/>
      <c r="K4467" s="95"/>
      <c r="L4467" s="96"/>
    </row>
    <row r="4468" spans="8:12" x14ac:dyDescent="0.25">
      <c r="H4468" s="36"/>
      <c r="I4468" s="36"/>
      <c r="J4468" s="36"/>
      <c r="K4468" s="95"/>
      <c r="L4468" s="96"/>
    </row>
    <row r="4469" spans="8:12" x14ac:dyDescent="0.25">
      <c r="H4469" s="36"/>
      <c r="I4469" s="36"/>
      <c r="J4469" s="36"/>
      <c r="K4469" s="95"/>
      <c r="L4469" s="96"/>
    </row>
    <row r="4470" spans="8:12" x14ac:dyDescent="0.25">
      <c r="H4470" s="36"/>
      <c r="I4470" s="36"/>
      <c r="J4470" s="36"/>
      <c r="K4470" s="95"/>
      <c r="L4470" s="96"/>
    </row>
    <row r="4471" spans="8:12" x14ac:dyDescent="0.25">
      <c r="H4471" s="36"/>
      <c r="I4471" s="36"/>
      <c r="J4471" s="36"/>
      <c r="K4471" s="95"/>
      <c r="L4471" s="96"/>
    </row>
    <row r="4472" spans="8:12" x14ac:dyDescent="0.25">
      <c r="H4472" s="36"/>
      <c r="I4472" s="36"/>
      <c r="J4472" s="36"/>
      <c r="K4472" s="95"/>
      <c r="L4472" s="96"/>
    </row>
    <row r="4473" spans="8:12" x14ac:dyDescent="0.25">
      <c r="H4473" s="36"/>
      <c r="I4473" s="36"/>
      <c r="J4473" s="36"/>
      <c r="K4473" s="95"/>
      <c r="L4473" s="96"/>
    </row>
    <row r="4474" spans="8:12" x14ac:dyDescent="0.25">
      <c r="H4474" s="36"/>
      <c r="I4474" s="36"/>
      <c r="J4474" s="36"/>
      <c r="K4474" s="95"/>
      <c r="L4474" s="96"/>
    </row>
    <row r="4475" spans="8:12" x14ac:dyDescent="0.25">
      <c r="H4475" s="36"/>
      <c r="I4475" s="36"/>
      <c r="J4475" s="36"/>
      <c r="K4475" s="95"/>
      <c r="L4475" s="96"/>
    </row>
    <row r="4476" spans="8:12" x14ac:dyDescent="0.25">
      <c r="H4476" s="36"/>
      <c r="I4476" s="36"/>
      <c r="J4476" s="36"/>
      <c r="K4476" s="95"/>
      <c r="L4476" s="96"/>
    </row>
    <row r="4477" spans="8:12" x14ac:dyDescent="0.25">
      <c r="H4477" s="36"/>
      <c r="I4477" s="36"/>
      <c r="J4477" s="36"/>
      <c r="K4477" s="95"/>
      <c r="L4477" s="96"/>
    </row>
    <row r="4478" spans="8:12" x14ac:dyDescent="0.25">
      <c r="H4478" s="36"/>
      <c r="I4478" s="36"/>
      <c r="J4478" s="36"/>
      <c r="K4478" s="95"/>
      <c r="L4478" s="96"/>
    </row>
    <row r="4479" spans="8:12" x14ac:dyDescent="0.25">
      <c r="H4479" s="36"/>
      <c r="I4479" s="36"/>
      <c r="J4479" s="36"/>
      <c r="K4479" s="95"/>
      <c r="L4479" s="96"/>
    </row>
    <row r="4480" spans="8:12" x14ac:dyDescent="0.25">
      <c r="H4480" s="36"/>
      <c r="I4480" s="36"/>
      <c r="J4480" s="36"/>
      <c r="K4480" s="95"/>
      <c r="L4480" s="96"/>
    </row>
    <row r="4481" spans="8:12" x14ac:dyDescent="0.25">
      <c r="H4481" s="36"/>
      <c r="I4481" s="36"/>
      <c r="J4481" s="36"/>
      <c r="K4481" s="95"/>
      <c r="L4481" s="96"/>
    </row>
    <row r="4482" spans="8:12" x14ac:dyDescent="0.25">
      <c r="H4482" s="36"/>
      <c r="I4482" s="36"/>
      <c r="J4482" s="36"/>
      <c r="K4482" s="95"/>
      <c r="L4482" s="96"/>
    </row>
    <row r="4483" spans="8:12" x14ac:dyDescent="0.25">
      <c r="H4483" s="36"/>
      <c r="I4483" s="36"/>
      <c r="J4483" s="36"/>
      <c r="K4483" s="95"/>
      <c r="L4483" s="96"/>
    </row>
    <row r="4484" spans="8:12" x14ac:dyDescent="0.25">
      <c r="H4484" s="36"/>
      <c r="I4484" s="36"/>
      <c r="J4484" s="36"/>
      <c r="K4484" s="95"/>
      <c r="L4484" s="96"/>
    </row>
    <row r="4485" spans="8:12" x14ac:dyDescent="0.25">
      <c r="H4485" s="36"/>
      <c r="I4485" s="36"/>
      <c r="J4485" s="36"/>
      <c r="K4485" s="95"/>
      <c r="L4485" s="96"/>
    </row>
    <row r="4486" spans="8:12" x14ac:dyDescent="0.25">
      <c r="H4486" s="36"/>
      <c r="I4486" s="36"/>
      <c r="J4486" s="36"/>
      <c r="K4486" s="95"/>
      <c r="L4486" s="96"/>
    </row>
    <row r="4487" spans="8:12" x14ac:dyDescent="0.25">
      <c r="H4487" s="36"/>
      <c r="I4487" s="36"/>
      <c r="J4487" s="36"/>
      <c r="K4487" s="95"/>
      <c r="L4487" s="96"/>
    </row>
    <row r="4488" spans="8:12" x14ac:dyDescent="0.25">
      <c r="H4488" s="36"/>
      <c r="I4488" s="36"/>
      <c r="J4488" s="36"/>
      <c r="K4488" s="95"/>
      <c r="L4488" s="96"/>
    </row>
    <row r="4489" spans="8:12" x14ac:dyDescent="0.25">
      <c r="H4489" s="36"/>
      <c r="I4489" s="36"/>
      <c r="J4489" s="36"/>
      <c r="K4489" s="95"/>
      <c r="L4489" s="96"/>
    </row>
    <row r="4490" spans="8:12" x14ac:dyDescent="0.25">
      <c r="H4490" s="36"/>
      <c r="I4490" s="36"/>
      <c r="J4490" s="36"/>
      <c r="K4490" s="95"/>
      <c r="L4490" s="96"/>
    </row>
    <row r="4491" spans="8:12" x14ac:dyDescent="0.25">
      <c r="H4491" s="36"/>
      <c r="I4491" s="36"/>
      <c r="J4491" s="36"/>
      <c r="K4491" s="95"/>
      <c r="L4491" s="96"/>
    </row>
    <row r="4492" spans="8:12" x14ac:dyDescent="0.25">
      <c r="H4492" s="36"/>
      <c r="I4492" s="36"/>
      <c r="J4492" s="36"/>
      <c r="K4492" s="95"/>
      <c r="L4492" s="96"/>
    </row>
    <row r="4493" spans="8:12" x14ac:dyDescent="0.25">
      <c r="H4493" s="36"/>
      <c r="I4493" s="36"/>
      <c r="J4493" s="36"/>
      <c r="K4493" s="95"/>
      <c r="L4493" s="96"/>
    </row>
    <row r="4494" spans="8:12" x14ac:dyDescent="0.25">
      <c r="H4494" s="36"/>
      <c r="I4494" s="36"/>
      <c r="J4494" s="36"/>
      <c r="K4494" s="95"/>
      <c r="L4494" s="96"/>
    </row>
    <row r="4495" spans="8:12" x14ac:dyDescent="0.25">
      <c r="H4495" s="36"/>
      <c r="I4495" s="36"/>
      <c r="J4495" s="36"/>
      <c r="K4495" s="95"/>
      <c r="L4495" s="96"/>
    </row>
    <row r="4496" spans="8:12" x14ac:dyDescent="0.25">
      <c r="H4496" s="36"/>
      <c r="I4496" s="36"/>
      <c r="J4496" s="36"/>
      <c r="K4496" s="95"/>
      <c r="L4496" s="96"/>
    </row>
    <row r="4497" spans="8:12" x14ac:dyDescent="0.25">
      <c r="H4497" s="36"/>
      <c r="I4497" s="36"/>
      <c r="J4497" s="36"/>
      <c r="K4497" s="95"/>
      <c r="L4497" s="96"/>
    </row>
    <row r="4498" spans="8:12" x14ac:dyDescent="0.25">
      <c r="H4498" s="36"/>
      <c r="I4498" s="36"/>
      <c r="J4498" s="36"/>
      <c r="K4498" s="95"/>
      <c r="L4498" s="96"/>
    </row>
    <row r="4499" spans="8:12" x14ac:dyDescent="0.25">
      <c r="H4499" s="36"/>
      <c r="I4499" s="36"/>
      <c r="J4499" s="36"/>
      <c r="K4499" s="95"/>
      <c r="L4499" s="96"/>
    </row>
    <row r="4500" spans="8:12" x14ac:dyDescent="0.25">
      <c r="H4500" s="36"/>
      <c r="I4500" s="36"/>
      <c r="J4500" s="36"/>
      <c r="K4500" s="95"/>
      <c r="L4500" s="96"/>
    </row>
    <row r="4501" spans="8:12" x14ac:dyDescent="0.25">
      <c r="H4501" s="36"/>
      <c r="I4501" s="36"/>
      <c r="J4501" s="36"/>
      <c r="K4501" s="95"/>
      <c r="L4501" s="96"/>
    </row>
    <row r="4502" spans="8:12" x14ac:dyDescent="0.25">
      <c r="H4502" s="36"/>
      <c r="I4502" s="36"/>
      <c r="J4502" s="36"/>
      <c r="K4502" s="95"/>
      <c r="L4502" s="96"/>
    </row>
    <row r="4503" spans="8:12" x14ac:dyDescent="0.25">
      <c r="H4503" s="36"/>
      <c r="I4503" s="36"/>
      <c r="J4503" s="36"/>
      <c r="K4503" s="95"/>
      <c r="L4503" s="96"/>
    </row>
    <row r="4504" spans="8:12" x14ac:dyDescent="0.25">
      <c r="H4504" s="36"/>
      <c r="I4504" s="36"/>
      <c r="J4504" s="36"/>
      <c r="K4504" s="95"/>
      <c r="L4504" s="96"/>
    </row>
    <row r="4505" spans="8:12" x14ac:dyDescent="0.25">
      <c r="H4505" s="36"/>
      <c r="I4505" s="36"/>
      <c r="J4505" s="36"/>
      <c r="K4505" s="95"/>
      <c r="L4505" s="96"/>
    </row>
    <row r="4506" spans="8:12" x14ac:dyDescent="0.25">
      <c r="H4506" s="36"/>
      <c r="I4506" s="36"/>
      <c r="J4506" s="36"/>
      <c r="K4506" s="95"/>
      <c r="L4506" s="96"/>
    </row>
    <row r="4507" spans="8:12" x14ac:dyDescent="0.25">
      <c r="H4507" s="36"/>
      <c r="I4507" s="36"/>
      <c r="J4507" s="36"/>
      <c r="K4507" s="95"/>
      <c r="L4507" s="96"/>
    </row>
    <row r="4508" spans="8:12" x14ac:dyDescent="0.25">
      <c r="H4508" s="36"/>
      <c r="I4508" s="36"/>
      <c r="J4508" s="36"/>
      <c r="K4508" s="95"/>
      <c r="L4508" s="96"/>
    </row>
    <row r="4509" spans="8:12" x14ac:dyDescent="0.25">
      <c r="H4509" s="36"/>
      <c r="I4509" s="36"/>
      <c r="J4509" s="36"/>
      <c r="K4509" s="95"/>
      <c r="L4509" s="96"/>
    </row>
    <row r="4510" spans="8:12" x14ac:dyDescent="0.25">
      <c r="H4510" s="36"/>
      <c r="I4510" s="36"/>
      <c r="J4510" s="36"/>
      <c r="K4510" s="95"/>
      <c r="L4510" s="96"/>
    </row>
    <row r="4511" spans="8:12" x14ac:dyDescent="0.25">
      <c r="H4511" s="36"/>
      <c r="I4511" s="36"/>
      <c r="J4511" s="36"/>
      <c r="K4511" s="95"/>
      <c r="L4511" s="96"/>
    </row>
    <row r="4512" spans="8:12" x14ac:dyDescent="0.25">
      <c r="H4512" s="36"/>
      <c r="I4512" s="36"/>
      <c r="J4512" s="36"/>
      <c r="K4512" s="95"/>
      <c r="L4512" s="96"/>
    </row>
    <row r="4513" spans="8:12" x14ac:dyDescent="0.25">
      <c r="H4513" s="36"/>
      <c r="I4513" s="36"/>
      <c r="J4513" s="36"/>
      <c r="K4513" s="95"/>
      <c r="L4513" s="96"/>
    </row>
    <row r="4514" spans="8:12" x14ac:dyDescent="0.25">
      <c r="H4514" s="36"/>
      <c r="I4514" s="36"/>
      <c r="J4514" s="36"/>
      <c r="K4514" s="95"/>
      <c r="L4514" s="96"/>
    </row>
    <row r="4515" spans="8:12" x14ac:dyDescent="0.25">
      <c r="H4515" s="36"/>
      <c r="I4515" s="36"/>
      <c r="J4515" s="36"/>
      <c r="K4515" s="95"/>
      <c r="L4515" s="96"/>
    </row>
    <row r="4516" spans="8:12" x14ac:dyDescent="0.25">
      <c r="H4516" s="36"/>
      <c r="I4516" s="36"/>
      <c r="J4516" s="36"/>
      <c r="K4516" s="95"/>
      <c r="L4516" s="96"/>
    </row>
    <row r="4517" spans="8:12" x14ac:dyDescent="0.25">
      <c r="H4517" s="36"/>
      <c r="I4517" s="36"/>
      <c r="J4517" s="36"/>
      <c r="K4517" s="95"/>
      <c r="L4517" s="96"/>
    </row>
    <row r="4518" spans="8:12" x14ac:dyDescent="0.25">
      <c r="H4518" s="36"/>
      <c r="I4518" s="36"/>
      <c r="J4518" s="36"/>
      <c r="K4518" s="95"/>
      <c r="L4518" s="96"/>
    </row>
    <row r="4519" spans="8:12" x14ac:dyDescent="0.25">
      <c r="H4519" s="36"/>
      <c r="I4519" s="36"/>
      <c r="J4519" s="36"/>
      <c r="K4519" s="95"/>
      <c r="L4519" s="96"/>
    </row>
    <row r="4520" spans="8:12" x14ac:dyDescent="0.25">
      <c r="H4520" s="36"/>
      <c r="I4520" s="36"/>
      <c r="J4520" s="36"/>
      <c r="K4520" s="95"/>
      <c r="L4520" s="96"/>
    </row>
    <row r="4521" spans="8:12" x14ac:dyDescent="0.25">
      <c r="H4521" s="36"/>
      <c r="I4521" s="36"/>
      <c r="J4521" s="36"/>
      <c r="K4521" s="95"/>
      <c r="L4521" s="96"/>
    </row>
    <row r="4522" spans="8:12" x14ac:dyDescent="0.25">
      <c r="H4522" s="36"/>
      <c r="I4522" s="36"/>
      <c r="J4522" s="36"/>
      <c r="K4522" s="95"/>
      <c r="L4522" s="96"/>
    </row>
    <row r="4523" spans="8:12" x14ac:dyDescent="0.25">
      <c r="H4523" s="36"/>
      <c r="I4523" s="36"/>
      <c r="J4523" s="36"/>
      <c r="K4523" s="95"/>
      <c r="L4523" s="96"/>
    </row>
    <row r="4524" spans="8:12" x14ac:dyDescent="0.25">
      <c r="H4524" s="36"/>
      <c r="I4524" s="36"/>
      <c r="J4524" s="36"/>
      <c r="K4524" s="95"/>
      <c r="L4524" s="96"/>
    </row>
    <row r="4525" spans="8:12" x14ac:dyDescent="0.25">
      <c r="H4525" s="36"/>
      <c r="I4525" s="36"/>
      <c r="J4525" s="36"/>
      <c r="K4525" s="95"/>
      <c r="L4525" s="96"/>
    </row>
    <row r="4526" spans="8:12" x14ac:dyDescent="0.25">
      <c r="H4526" s="36"/>
      <c r="I4526" s="36"/>
      <c r="J4526" s="36"/>
      <c r="K4526" s="95"/>
      <c r="L4526" s="96"/>
    </row>
    <row r="4527" spans="8:12" x14ac:dyDescent="0.25">
      <c r="H4527" s="36"/>
      <c r="I4527" s="36"/>
      <c r="J4527" s="36"/>
      <c r="K4527" s="95"/>
      <c r="L4527" s="96"/>
    </row>
    <row r="4528" spans="8:12" x14ac:dyDescent="0.25">
      <c r="H4528" s="36"/>
      <c r="I4528" s="36"/>
      <c r="J4528" s="36"/>
      <c r="K4528" s="95"/>
      <c r="L4528" s="96"/>
    </row>
    <row r="4529" spans="8:12" x14ac:dyDescent="0.25">
      <c r="H4529" s="36"/>
      <c r="I4529" s="36"/>
      <c r="J4529" s="36"/>
      <c r="K4529" s="95"/>
      <c r="L4529" s="96"/>
    </row>
    <row r="4530" spans="8:12" x14ac:dyDescent="0.25">
      <c r="H4530" s="36"/>
      <c r="I4530" s="36"/>
      <c r="J4530" s="36"/>
      <c r="K4530" s="95"/>
      <c r="L4530" s="96"/>
    </row>
    <row r="4531" spans="8:12" x14ac:dyDescent="0.25">
      <c r="H4531" s="36"/>
      <c r="I4531" s="36"/>
      <c r="J4531" s="36"/>
      <c r="K4531" s="95"/>
      <c r="L4531" s="96"/>
    </row>
    <row r="4532" spans="8:12" x14ac:dyDescent="0.25">
      <c r="H4532" s="36"/>
      <c r="I4532" s="36"/>
      <c r="J4532" s="36"/>
      <c r="K4532" s="95"/>
      <c r="L4532" s="96"/>
    </row>
    <row r="4533" spans="8:12" x14ac:dyDescent="0.25">
      <c r="H4533" s="36"/>
      <c r="I4533" s="36"/>
      <c r="J4533" s="36"/>
      <c r="K4533" s="95"/>
      <c r="L4533" s="96"/>
    </row>
    <row r="4534" spans="8:12" x14ac:dyDescent="0.25">
      <c r="H4534" s="36"/>
      <c r="I4534" s="36"/>
      <c r="J4534" s="36"/>
      <c r="K4534" s="95"/>
      <c r="L4534" s="96"/>
    </row>
    <row r="4535" spans="8:12" x14ac:dyDescent="0.25">
      <c r="H4535" s="36"/>
      <c r="I4535" s="36"/>
      <c r="J4535" s="36"/>
      <c r="K4535" s="95"/>
      <c r="L4535" s="96"/>
    </row>
    <row r="4536" spans="8:12" x14ac:dyDescent="0.25">
      <c r="H4536" s="36"/>
      <c r="I4536" s="36"/>
      <c r="J4536" s="36"/>
      <c r="K4536" s="95"/>
      <c r="L4536" s="96"/>
    </row>
    <row r="4537" spans="8:12" x14ac:dyDescent="0.25">
      <c r="H4537" s="36"/>
      <c r="I4537" s="36"/>
      <c r="J4537" s="36"/>
      <c r="K4537" s="95"/>
      <c r="L4537" s="96"/>
    </row>
    <row r="4538" spans="8:12" x14ac:dyDescent="0.25">
      <c r="H4538" s="36"/>
      <c r="I4538" s="36"/>
      <c r="J4538" s="36"/>
      <c r="K4538" s="95"/>
      <c r="L4538" s="96"/>
    </row>
    <row r="4539" spans="8:12" x14ac:dyDescent="0.25">
      <c r="H4539" s="36"/>
      <c r="I4539" s="36"/>
      <c r="J4539" s="36"/>
      <c r="K4539" s="95"/>
      <c r="L4539" s="96"/>
    </row>
    <row r="4540" spans="8:12" x14ac:dyDescent="0.25">
      <c r="H4540" s="36"/>
      <c r="I4540" s="36"/>
      <c r="J4540" s="36"/>
      <c r="K4540" s="95"/>
      <c r="L4540" s="96"/>
    </row>
    <row r="4541" spans="8:12" x14ac:dyDescent="0.25">
      <c r="H4541" s="36"/>
      <c r="I4541" s="36"/>
      <c r="J4541" s="36"/>
      <c r="K4541" s="95"/>
      <c r="L4541" s="96"/>
    </row>
    <row r="4542" spans="8:12" x14ac:dyDescent="0.25">
      <c r="H4542" s="36"/>
      <c r="I4542" s="36"/>
      <c r="J4542" s="36"/>
      <c r="K4542" s="95"/>
      <c r="L4542" s="96"/>
    </row>
    <row r="4543" spans="8:12" x14ac:dyDescent="0.25">
      <c r="H4543" s="36"/>
      <c r="I4543" s="36"/>
      <c r="J4543" s="36"/>
      <c r="K4543" s="95"/>
      <c r="L4543" s="96"/>
    </row>
    <row r="4544" spans="8:12" x14ac:dyDescent="0.25">
      <c r="H4544" s="36"/>
      <c r="I4544" s="36"/>
      <c r="J4544" s="36"/>
      <c r="K4544" s="95"/>
      <c r="L4544" s="96"/>
    </row>
    <row r="4545" spans="8:12" x14ac:dyDescent="0.25">
      <c r="H4545" s="36"/>
      <c r="I4545" s="36"/>
      <c r="J4545" s="36"/>
      <c r="K4545" s="95"/>
      <c r="L4545" s="96"/>
    </row>
    <row r="4546" spans="8:12" x14ac:dyDescent="0.25">
      <c r="H4546" s="36"/>
      <c r="I4546" s="36"/>
      <c r="J4546" s="36"/>
      <c r="K4546" s="95"/>
      <c r="L4546" s="96"/>
    </row>
    <row r="4547" spans="8:12" x14ac:dyDescent="0.25">
      <c r="H4547" s="36"/>
      <c r="I4547" s="36"/>
      <c r="J4547" s="36"/>
      <c r="K4547" s="95"/>
      <c r="L4547" s="96"/>
    </row>
    <row r="4548" spans="8:12" x14ac:dyDescent="0.25">
      <c r="H4548" s="36"/>
      <c r="I4548" s="36"/>
      <c r="J4548" s="36"/>
      <c r="K4548" s="95"/>
      <c r="L4548" s="96"/>
    </row>
    <row r="4549" spans="8:12" x14ac:dyDescent="0.25">
      <c r="H4549" s="36"/>
      <c r="I4549" s="36"/>
      <c r="J4549" s="36"/>
      <c r="K4549" s="95"/>
      <c r="L4549" s="96"/>
    </row>
    <row r="4550" spans="8:12" x14ac:dyDescent="0.25">
      <c r="H4550" s="36"/>
      <c r="I4550" s="36"/>
      <c r="J4550" s="36"/>
      <c r="K4550" s="95"/>
      <c r="L4550" s="96"/>
    </row>
    <row r="4551" spans="8:12" x14ac:dyDescent="0.25">
      <c r="H4551" s="36"/>
      <c r="I4551" s="36"/>
      <c r="J4551" s="36"/>
      <c r="K4551" s="95"/>
      <c r="L4551" s="96"/>
    </row>
    <row r="4552" spans="8:12" x14ac:dyDescent="0.25">
      <c r="H4552" s="36"/>
      <c r="I4552" s="36"/>
      <c r="J4552" s="36"/>
      <c r="K4552" s="95"/>
      <c r="L4552" s="96"/>
    </row>
    <row r="4553" spans="8:12" x14ac:dyDescent="0.25">
      <c r="H4553" s="36"/>
      <c r="I4553" s="36"/>
      <c r="J4553" s="36"/>
      <c r="K4553" s="95"/>
      <c r="L4553" s="96"/>
    </row>
    <row r="4554" spans="8:12" x14ac:dyDescent="0.25">
      <c r="H4554" s="36"/>
      <c r="I4554" s="36"/>
      <c r="J4554" s="36"/>
      <c r="K4554" s="95"/>
      <c r="L4554" s="96"/>
    </row>
    <row r="4555" spans="8:12" x14ac:dyDescent="0.25">
      <c r="H4555" s="36"/>
      <c r="I4555" s="36"/>
      <c r="J4555" s="36"/>
      <c r="K4555" s="95"/>
      <c r="L4555" s="96"/>
    </row>
    <row r="4556" spans="8:12" x14ac:dyDescent="0.25">
      <c r="H4556" s="36"/>
      <c r="I4556" s="36"/>
      <c r="J4556" s="36"/>
      <c r="K4556" s="95"/>
      <c r="L4556" s="96"/>
    </row>
    <row r="4557" spans="8:12" x14ac:dyDescent="0.25">
      <c r="H4557" s="36"/>
      <c r="I4557" s="36"/>
      <c r="J4557" s="36"/>
      <c r="K4557" s="95"/>
      <c r="L4557" s="96"/>
    </row>
    <row r="4558" spans="8:12" x14ac:dyDescent="0.25">
      <c r="H4558" s="36"/>
      <c r="I4558" s="36"/>
      <c r="J4558" s="36"/>
      <c r="K4558" s="95"/>
      <c r="L4558" s="96"/>
    </row>
    <row r="4559" spans="8:12" x14ac:dyDescent="0.25">
      <c r="H4559" s="36"/>
      <c r="I4559" s="36"/>
      <c r="J4559" s="36"/>
      <c r="K4559" s="95"/>
      <c r="L4559" s="96"/>
    </row>
    <row r="4560" spans="8:12" x14ac:dyDescent="0.25">
      <c r="H4560" s="36"/>
      <c r="I4560" s="36"/>
      <c r="J4560" s="36"/>
      <c r="K4560" s="95"/>
      <c r="L4560" s="96"/>
    </row>
    <row r="4561" spans="8:12" x14ac:dyDescent="0.25">
      <c r="H4561" s="36"/>
      <c r="I4561" s="36"/>
      <c r="J4561" s="36"/>
      <c r="K4561" s="95"/>
      <c r="L4561" s="96"/>
    </row>
    <row r="4562" spans="8:12" x14ac:dyDescent="0.25">
      <c r="H4562" s="36"/>
      <c r="I4562" s="36"/>
      <c r="J4562" s="36"/>
      <c r="K4562" s="95"/>
      <c r="L4562" s="96"/>
    </row>
    <row r="4563" spans="8:12" x14ac:dyDescent="0.25">
      <c r="H4563" s="36"/>
      <c r="I4563" s="36"/>
      <c r="J4563" s="36"/>
      <c r="K4563" s="95"/>
      <c r="L4563" s="96"/>
    </row>
    <row r="4564" spans="8:12" x14ac:dyDescent="0.25">
      <c r="H4564" s="36"/>
      <c r="I4564" s="36"/>
      <c r="J4564" s="36"/>
      <c r="K4564" s="95"/>
      <c r="L4564" s="96"/>
    </row>
    <row r="4565" spans="8:12" x14ac:dyDescent="0.25">
      <c r="H4565" s="36"/>
      <c r="I4565" s="36"/>
      <c r="J4565" s="36"/>
      <c r="K4565" s="95"/>
      <c r="L4565" s="96"/>
    </row>
    <row r="4566" spans="8:12" x14ac:dyDescent="0.25">
      <c r="H4566" s="36"/>
      <c r="I4566" s="36"/>
      <c r="J4566" s="36"/>
      <c r="K4566" s="95"/>
      <c r="L4566" s="96"/>
    </row>
    <row r="4567" spans="8:12" x14ac:dyDescent="0.25">
      <c r="H4567" s="36"/>
      <c r="I4567" s="36"/>
      <c r="J4567" s="36"/>
      <c r="K4567" s="95"/>
      <c r="L4567" s="96"/>
    </row>
    <row r="4568" spans="8:12" x14ac:dyDescent="0.25">
      <c r="H4568" s="36"/>
      <c r="I4568" s="36"/>
      <c r="J4568" s="36"/>
      <c r="K4568" s="95"/>
      <c r="L4568" s="96"/>
    </row>
    <row r="4569" spans="8:12" x14ac:dyDescent="0.25">
      <c r="H4569" s="36"/>
      <c r="I4569" s="36"/>
      <c r="J4569" s="36"/>
      <c r="K4569" s="95"/>
      <c r="L4569" s="96"/>
    </row>
    <row r="4570" spans="8:12" x14ac:dyDescent="0.25">
      <c r="H4570" s="36"/>
      <c r="I4570" s="36"/>
      <c r="J4570" s="36"/>
      <c r="K4570" s="95"/>
      <c r="L4570" s="96"/>
    </row>
    <row r="4571" spans="8:12" x14ac:dyDescent="0.25">
      <c r="H4571" s="36"/>
      <c r="I4571" s="36"/>
      <c r="J4571" s="36"/>
      <c r="K4571" s="95"/>
      <c r="L4571" s="96"/>
    </row>
    <row r="4572" spans="8:12" x14ac:dyDescent="0.25">
      <c r="H4572" s="36"/>
      <c r="I4572" s="36"/>
      <c r="J4572" s="36"/>
      <c r="K4572" s="95"/>
      <c r="L4572" s="96"/>
    </row>
    <row r="4573" spans="8:12" x14ac:dyDescent="0.25">
      <c r="H4573" s="36"/>
      <c r="I4573" s="36"/>
      <c r="J4573" s="36"/>
      <c r="K4573" s="95"/>
      <c r="L4573" s="96"/>
    </row>
    <row r="4574" spans="8:12" x14ac:dyDescent="0.25">
      <c r="H4574" s="36"/>
      <c r="I4574" s="36"/>
      <c r="J4574" s="36"/>
      <c r="K4574" s="95"/>
      <c r="L4574" s="96"/>
    </row>
    <row r="4575" spans="8:12" x14ac:dyDescent="0.25">
      <c r="H4575" s="36"/>
      <c r="I4575" s="36"/>
      <c r="J4575" s="36"/>
      <c r="K4575" s="95"/>
      <c r="L4575" s="96"/>
    </row>
    <row r="4576" spans="8:12" x14ac:dyDescent="0.25">
      <c r="H4576" s="36"/>
      <c r="I4576" s="36"/>
      <c r="J4576" s="36"/>
      <c r="K4576" s="95"/>
      <c r="L4576" s="96"/>
    </row>
    <row r="4577" spans="8:12" x14ac:dyDescent="0.25">
      <c r="H4577" s="36"/>
      <c r="I4577" s="36"/>
      <c r="J4577" s="36"/>
      <c r="K4577" s="95"/>
      <c r="L4577" s="96"/>
    </row>
    <row r="4578" spans="8:12" x14ac:dyDescent="0.25">
      <c r="H4578" s="36"/>
      <c r="I4578" s="36"/>
      <c r="J4578" s="36"/>
      <c r="K4578" s="95"/>
      <c r="L4578" s="96"/>
    </row>
    <row r="4579" spans="8:12" x14ac:dyDescent="0.25">
      <c r="H4579" s="36"/>
      <c r="I4579" s="36"/>
      <c r="J4579" s="36"/>
      <c r="K4579" s="95"/>
      <c r="L4579" s="96"/>
    </row>
    <row r="4580" spans="8:12" x14ac:dyDescent="0.25">
      <c r="H4580" s="36"/>
      <c r="I4580" s="36"/>
      <c r="J4580" s="36"/>
      <c r="K4580" s="95"/>
      <c r="L4580" s="96"/>
    </row>
    <row r="4581" spans="8:12" x14ac:dyDescent="0.25">
      <c r="H4581" s="36"/>
      <c r="I4581" s="36"/>
      <c r="J4581" s="36"/>
      <c r="K4581" s="95"/>
      <c r="L4581" s="96"/>
    </row>
    <row r="4582" spans="8:12" x14ac:dyDescent="0.25">
      <c r="H4582" s="36"/>
      <c r="I4582" s="36"/>
      <c r="J4582" s="36"/>
      <c r="K4582" s="95"/>
      <c r="L4582" s="96"/>
    </row>
    <row r="4583" spans="8:12" x14ac:dyDescent="0.25">
      <c r="H4583" s="36"/>
      <c r="I4583" s="36"/>
      <c r="J4583" s="36"/>
      <c r="K4583" s="95"/>
      <c r="L4583" s="96"/>
    </row>
    <row r="4584" spans="8:12" x14ac:dyDescent="0.25">
      <c r="H4584" s="36"/>
      <c r="I4584" s="36"/>
      <c r="J4584" s="36"/>
      <c r="K4584" s="95"/>
      <c r="L4584" s="96"/>
    </row>
    <row r="4585" spans="8:12" x14ac:dyDescent="0.25">
      <c r="H4585" s="36"/>
      <c r="I4585" s="36"/>
      <c r="J4585" s="36"/>
      <c r="K4585" s="95"/>
      <c r="L4585" s="96"/>
    </row>
    <row r="4586" spans="8:12" x14ac:dyDescent="0.25">
      <c r="H4586" s="36"/>
      <c r="I4586" s="36"/>
      <c r="J4586" s="36"/>
      <c r="K4586" s="95"/>
      <c r="L4586" s="96"/>
    </row>
    <row r="4587" spans="8:12" x14ac:dyDescent="0.25">
      <c r="H4587" s="36"/>
      <c r="I4587" s="36"/>
      <c r="J4587" s="36"/>
      <c r="K4587" s="95"/>
      <c r="L4587" s="96"/>
    </row>
    <row r="4588" spans="8:12" x14ac:dyDescent="0.25">
      <c r="H4588" s="36"/>
      <c r="I4588" s="36"/>
      <c r="J4588" s="36"/>
      <c r="K4588" s="95"/>
      <c r="L4588" s="96"/>
    </row>
    <row r="4589" spans="8:12" x14ac:dyDescent="0.25">
      <c r="H4589" s="36"/>
      <c r="I4589" s="36"/>
      <c r="J4589" s="36"/>
      <c r="K4589" s="95"/>
      <c r="L4589" s="96"/>
    </row>
    <row r="4590" spans="8:12" x14ac:dyDescent="0.25">
      <c r="H4590" s="36"/>
      <c r="I4590" s="36"/>
      <c r="J4590" s="36"/>
      <c r="K4590" s="95"/>
      <c r="L4590" s="96"/>
    </row>
    <row r="4591" spans="8:12" x14ac:dyDescent="0.25">
      <c r="H4591" s="36"/>
      <c r="I4591" s="36"/>
      <c r="J4591" s="36"/>
      <c r="K4591" s="95"/>
      <c r="L4591" s="96"/>
    </row>
    <row r="4592" spans="8:12" x14ac:dyDescent="0.25">
      <c r="H4592" s="36"/>
      <c r="I4592" s="36"/>
      <c r="J4592" s="36"/>
      <c r="K4592" s="95"/>
      <c r="L4592" s="96"/>
    </row>
    <row r="4593" spans="8:12" x14ac:dyDescent="0.25">
      <c r="H4593" s="36"/>
      <c r="I4593" s="36"/>
      <c r="J4593" s="36"/>
      <c r="K4593" s="95"/>
      <c r="L4593" s="96"/>
    </row>
    <row r="4594" spans="8:12" x14ac:dyDescent="0.25">
      <c r="H4594" s="36"/>
      <c r="I4594" s="36"/>
      <c r="J4594" s="36"/>
      <c r="K4594" s="95"/>
      <c r="L4594" s="96"/>
    </row>
    <row r="4595" spans="8:12" x14ac:dyDescent="0.25">
      <c r="H4595" s="36"/>
      <c r="I4595" s="36"/>
      <c r="J4595" s="36"/>
      <c r="K4595" s="95"/>
      <c r="L4595" s="96"/>
    </row>
    <row r="4596" spans="8:12" x14ac:dyDescent="0.25">
      <c r="H4596" s="36"/>
      <c r="I4596" s="36"/>
      <c r="J4596" s="36"/>
      <c r="K4596" s="95"/>
      <c r="L4596" s="96"/>
    </row>
    <row r="4597" spans="8:12" x14ac:dyDescent="0.25">
      <c r="H4597" s="36"/>
      <c r="I4597" s="36"/>
      <c r="J4597" s="36"/>
      <c r="K4597" s="95"/>
      <c r="L4597" s="96"/>
    </row>
    <row r="4598" spans="8:12" x14ac:dyDescent="0.25">
      <c r="H4598" s="36"/>
      <c r="I4598" s="36"/>
      <c r="J4598" s="36"/>
      <c r="K4598" s="95"/>
      <c r="L4598" s="96"/>
    </row>
    <row r="4599" spans="8:12" x14ac:dyDescent="0.25">
      <c r="H4599" s="36"/>
      <c r="I4599" s="36"/>
      <c r="J4599" s="36"/>
      <c r="K4599" s="95"/>
      <c r="L4599" s="96"/>
    </row>
    <row r="4600" spans="8:12" x14ac:dyDescent="0.25">
      <c r="H4600" s="36"/>
      <c r="I4600" s="36"/>
      <c r="J4600" s="36"/>
      <c r="K4600" s="95"/>
      <c r="L4600" s="96"/>
    </row>
    <row r="4601" spans="8:12" x14ac:dyDescent="0.25">
      <c r="H4601" s="36"/>
      <c r="I4601" s="36"/>
      <c r="J4601" s="36"/>
      <c r="K4601" s="95"/>
      <c r="L4601" s="96"/>
    </row>
    <row r="4602" spans="8:12" x14ac:dyDescent="0.25">
      <c r="H4602" s="36"/>
      <c r="I4602" s="36"/>
      <c r="J4602" s="36"/>
      <c r="K4602" s="95"/>
      <c r="L4602" s="96"/>
    </row>
    <row r="4603" spans="8:12" x14ac:dyDescent="0.25">
      <c r="H4603" s="36"/>
      <c r="I4603" s="36"/>
      <c r="J4603" s="36"/>
      <c r="K4603" s="95"/>
      <c r="L4603" s="96"/>
    </row>
    <row r="4604" spans="8:12" x14ac:dyDescent="0.25">
      <c r="H4604" s="36"/>
      <c r="I4604" s="36"/>
      <c r="J4604" s="36"/>
      <c r="K4604" s="95"/>
      <c r="L4604" s="96"/>
    </row>
    <row r="4605" spans="8:12" x14ac:dyDescent="0.25">
      <c r="H4605" s="36"/>
      <c r="I4605" s="36"/>
      <c r="J4605" s="36"/>
      <c r="K4605" s="95"/>
      <c r="L4605" s="96"/>
    </row>
    <row r="4606" spans="8:12" x14ac:dyDescent="0.25">
      <c r="H4606" s="36"/>
      <c r="I4606" s="36"/>
      <c r="J4606" s="36"/>
      <c r="K4606" s="95"/>
      <c r="L4606" s="96"/>
    </row>
    <row r="4607" spans="8:12" x14ac:dyDescent="0.25">
      <c r="H4607" s="36"/>
      <c r="I4607" s="36"/>
      <c r="J4607" s="36"/>
      <c r="K4607" s="95"/>
      <c r="L4607" s="96"/>
    </row>
    <row r="4608" spans="8:12" x14ac:dyDescent="0.25">
      <c r="H4608" s="36"/>
      <c r="I4608" s="36"/>
      <c r="J4608" s="36"/>
      <c r="K4608" s="95"/>
      <c r="L4608" s="96"/>
    </row>
    <row r="4609" spans="8:12" x14ac:dyDescent="0.25">
      <c r="H4609" s="36"/>
      <c r="I4609" s="36"/>
      <c r="J4609" s="36"/>
      <c r="K4609" s="95"/>
      <c r="L4609" s="96"/>
    </row>
    <row r="4610" spans="8:12" x14ac:dyDescent="0.25">
      <c r="H4610" s="36"/>
      <c r="I4610" s="36"/>
      <c r="J4610" s="36"/>
      <c r="K4610" s="95"/>
      <c r="L4610" s="96"/>
    </row>
    <row r="4611" spans="8:12" x14ac:dyDescent="0.25">
      <c r="H4611" s="36"/>
      <c r="I4611" s="36"/>
      <c r="J4611" s="36"/>
      <c r="K4611" s="95"/>
      <c r="L4611" s="96"/>
    </row>
    <row r="4612" spans="8:12" x14ac:dyDescent="0.25">
      <c r="H4612" s="36"/>
      <c r="I4612" s="36"/>
      <c r="J4612" s="36"/>
      <c r="K4612" s="95"/>
      <c r="L4612" s="96"/>
    </row>
    <row r="4613" spans="8:12" x14ac:dyDescent="0.25">
      <c r="H4613" s="36"/>
      <c r="I4613" s="36"/>
      <c r="J4613" s="36"/>
      <c r="K4613" s="95"/>
      <c r="L4613" s="96"/>
    </row>
    <row r="4614" spans="8:12" x14ac:dyDescent="0.25">
      <c r="H4614" s="36"/>
      <c r="I4614" s="36"/>
      <c r="J4614" s="36"/>
      <c r="K4614" s="95"/>
      <c r="L4614" s="96"/>
    </row>
    <row r="4615" spans="8:12" x14ac:dyDescent="0.25">
      <c r="H4615" s="36"/>
      <c r="I4615" s="36"/>
      <c r="J4615" s="36"/>
      <c r="K4615" s="95"/>
      <c r="L4615" s="96"/>
    </row>
    <row r="4616" spans="8:12" x14ac:dyDescent="0.25">
      <c r="H4616" s="36"/>
      <c r="I4616" s="36"/>
      <c r="J4616" s="36"/>
      <c r="K4616" s="95"/>
      <c r="L4616" s="96"/>
    </row>
    <row r="4617" spans="8:12" x14ac:dyDescent="0.25">
      <c r="H4617" s="36"/>
      <c r="I4617" s="36"/>
      <c r="J4617" s="36"/>
      <c r="K4617" s="95"/>
      <c r="L4617" s="96"/>
    </row>
    <row r="4618" spans="8:12" x14ac:dyDescent="0.25">
      <c r="H4618" s="36"/>
      <c r="I4618" s="36"/>
      <c r="J4618" s="36"/>
      <c r="K4618" s="95"/>
      <c r="L4618" s="96"/>
    </row>
    <row r="4619" spans="8:12" x14ac:dyDescent="0.25">
      <c r="H4619" s="36"/>
      <c r="I4619" s="36"/>
      <c r="J4619" s="36"/>
      <c r="K4619" s="95"/>
      <c r="L4619" s="96"/>
    </row>
    <row r="4620" spans="8:12" x14ac:dyDescent="0.25">
      <c r="H4620" s="36"/>
      <c r="I4620" s="36"/>
      <c r="J4620" s="36"/>
      <c r="K4620" s="95"/>
      <c r="L4620" s="96"/>
    </row>
    <row r="4621" spans="8:12" x14ac:dyDescent="0.25">
      <c r="H4621" s="36"/>
      <c r="I4621" s="36"/>
      <c r="J4621" s="36"/>
      <c r="K4621" s="95"/>
      <c r="L4621" s="96"/>
    </row>
    <row r="4622" spans="8:12" x14ac:dyDescent="0.25">
      <c r="H4622" s="36"/>
      <c r="I4622" s="36"/>
      <c r="J4622" s="36"/>
      <c r="K4622" s="95"/>
      <c r="L4622" s="96"/>
    </row>
    <row r="4623" spans="8:12" x14ac:dyDescent="0.25">
      <c r="H4623" s="36"/>
      <c r="I4623" s="36"/>
      <c r="J4623" s="36"/>
      <c r="K4623" s="95"/>
      <c r="L4623" s="96"/>
    </row>
    <row r="4624" spans="8:12" x14ac:dyDescent="0.25">
      <c r="H4624" s="36"/>
      <c r="I4624" s="36"/>
      <c r="J4624" s="36"/>
      <c r="K4624" s="95"/>
      <c r="L4624" s="96"/>
    </row>
    <row r="4625" spans="8:12" x14ac:dyDescent="0.25">
      <c r="H4625" s="36"/>
      <c r="I4625" s="36"/>
      <c r="J4625" s="36"/>
      <c r="K4625" s="95"/>
      <c r="L4625" s="96"/>
    </row>
    <row r="4626" spans="8:12" x14ac:dyDescent="0.25">
      <c r="H4626" s="36"/>
      <c r="I4626" s="36"/>
      <c r="J4626" s="36"/>
      <c r="K4626" s="95"/>
      <c r="L4626" s="96"/>
    </row>
    <row r="4627" spans="8:12" x14ac:dyDescent="0.25">
      <c r="H4627" s="36"/>
      <c r="I4627" s="36"/>
      <c r="J4627" s="36"/>
      <c r="K4627" s="95"/>
      <c r="L4627" s="96"/>
    </row>
    <row r="4628" spans="8:12" x14ac:dyDescent="0.25">
      <c r="H4628" s="36"/>
      <c r="I4628" s="36"/>
      <c r="J4628" s="36"/>
      <c r="K4628" s="95"/>
      <c r="L4628" s="96"/>
    </row>
    <row r="4629" spans="8:12" x14ac:dyDescent="0.25">
      <c r="H4629" s="36"/>
      <c r="I4629" s="36"/>
      <c r="J4629" s="36"/>
      <c r="K4629" s="95"/>
      <c r="L4629" s="96"/>
    </row>
    <row r="4630" spans="8:12" x14ac:dyDescent="0.25">
      <c r="H4630" s="36"/>
      <c r="I4630" s="36"/>
      <c r="J4630" s="36"/>
      <c r="K4630" s="95"/>
      <c r="L4630" s="96"/>
    </row>
    <row r="4631" spans="8:12" x14ac:dyDescent="0.25">
      <c r="H4631" s="36"/>
      <c r="I4631" s="36"/>
      <c r="J4631" s="36"/>
      <c r="K4631" s="95"/>
      <c r="L4631" s="96"/>
    </row>
    <row r="4632" spans="8:12" x14ac:dyDescent="0.25">
      <c r="H4632" s="36"/>
      <c r="I4632" s="36"/>
      <c r="J4632" s="36"/>
      <c r="K4632" s="95"/>
      <c r="L4632" s="96"/>
    </row>
    <row r="4633" spans="8:12" x14ac:dyDescent="0.25">
      <c r="H4633" s="36"/>
      <c r="I4633" s="36"/>
      <c r="J4633" s="36"/>
      <c r="K4633" s="95"/>
      <c r="L4633" s="96"/>
    </row>
    <row r="4634" spans="8:12" x14ac:dyDescent="0.25">
      <c r="H4634" s="36"/>
      <c r="I4634" s="36"/>
      <c r="J4634" s="36"/>
      <c r="K4634" s="95"/>
      <c r="L4634" s="96"/>
    </row>
    <row r="4635" spans="8:12" x14ac:dyDescent="0.25">
      <c r="H4635" s="36"/>
      <c r="I4635" s="36"/>
      <c r="J4635" s="36"/>
      <c r="K4635" s="95"/>
      <c r="L4635" s="96"/>
    </row>
    <row r="4636" spans="8:12" x14ac:dyDescent="0.25">
      <c r="H4636" s="36"/>
      <c r="I4636" s="36"/>
      <c r="J4636" s="36"/>
      <c r="K4636" s="95"/>
      <c r="L4636" s="96"/>
    </row>
    <row r="4637" spans="8:12" x14ac:dyDescent="0.25">
      <c r="H4637" s="36"/>
      <c r="I4637" s="36"/>
      <c r="J4637" s="36"/>
      <c r="K4637" s="95"/>
      <c r="L4637" s="96"/>
    </row>
    <row r="4638" spans="8:12" x14ac:dyDescent="0.25">
      <c r="H4638" s="36"/>
      <c r="I4638" s="36"/>
      <c r="J4638" s="36"/>
      <c r="K4638" s="95"/>
      <c r="L4638" s="96"/>
    </row>
    <row r="4639" spans="8:12" x14ac:dyDescent="0.25">
      <c r="H4639" s="36"/>
      <c r="I4639" s="36"/>
      <c r="J4639" s="36"/>
      <c r="K4639" s="95"/>
      <c r="L4639" s="96"/>
    </row>
    <row r="4640" spans="8:12" x14ac:dyDescent="0.25">
      <c r="H4640" s="36"/>
      <c r="I4640" s="36"/>
      <c r="J4640" s="36"/>
      <c r="K4640" s="95"/>
      <c r="L4640" s="96"/>
    </row>
    <row r="4641" spans="8:12" x14ac:dyDescent="0.25">
      <c r="H4641" s="36"/>
      <c r="I4641" s="36"/>
      <c r="J4641" s="36"/>
      <c r="K4641" s="95"/>
      <c r="L4641" s="96"/>
    </row>
    <row r="4642" spans="8:12" x14ac:dyDescent="0.25">
      <c r="H4642" s="36"/>
      <c r="I4642" s="36"/>
      <c r="J4642" s="36"/>
      <c r="K4642" s="95"/>
      <c r="L4642" s="96"/>
    </row>
    <row r="4643" spans="8:12" x14ac:dyDescent="0.25">
      <c r="H4643" s="36"/>
      <c r="I4643" s="36"/>
      <c r="J4643" s="36"/>
      <c r="K4643" s="95"/>
      <c r="L4643" s="96"/>
    </row>
    <row r="4644" spans="8:12" x14ac:dyDescent="0.25">
      <c r="H4644" s="36"/>
      <c r="I4644" s="36"/>
      <c r="J4644" s="36"/>
      <c r="K4644" s="95"/>
      <c r="L4644" s="96"/>
    </row>
    <row r="4645" spans="8:12" x14ac:dyDescent="0.25">
      <c r="H4645" s="36"/>
      <c r="I4645" s="36"/>
      <c r="J4645" s="36"/>
      <c r="K4645" s="95"/>
      <c r="L4645" s="96"/>
    </row>
    <row r="4646" spans="8:12" x14ac:dyDescent="0.25">
      <c r="H4646" s="36"/>
      <c r="I4646" s="36"/>
      <c r="J4646" s="36"/>
      <c r="K4646" s="95"/>
      <c r="L4646" s="96"/>
    </row>
    <row r="4647" spans="8:12" x14ac:dyDescent="0.25">
      <c r="H4647" s="36"/>
      <c r="I4647" s="36"/>
      <c r="J4647" s="36"/>
      <c r="K4647" s="95"/>
      <c r="L4647" s="96"/>
    </row>
    <row r="4648" spans="8:12" x14ac:dyDescent="0.25">
      <c r="H4648" s="36"/>
      <c r="I4648" s="36"/>
      <c r="J4648" s="36"/>
      <c r="K4648" s="95"/>
      <c r="L4648" s="96"/>
    </row>
    <row r="4649" spans="8:12" x14ac:dyDescent="0.25">
      <c r="H4649" s="36"/>
      <c r="I4649" s="36"/>
      <c r="J4649" s="36"/>
      <c r="K4649" s="95"/>
      <c r="L4649" s="96"/>
    </row>
    <row r="4650" spans="8:12" x14ac:dyDescent="0.25">
      <c r="H4650" s="36"/>
      <c r="I4650" s="36"/>
      <c r="J4650" s="36"/>
      <c r="K4650" s="95"/>
      <c r="L4650" s="96"/>
    </row>
    <row r="4651" spans="8:12" x14ac:dyDescent="0.25">
      <c r="H4651" s="36"/>
      <c r="I4651" s="36"/>
      <c r="J4651" s="36"/>
      <c r="K4651" s="95"/>
      <c r="L4651" s="96"/>
    </row>
    <row r="4652" spans="8:12" x14ac:dyDescent="0.25">
      <c r="H4652" s="36"/>
      <c r="I4652" s="36"/>
      <c r="J4652" s="36"/>
      <c r="K4652" s="95"/>
      <c r="L4652" s="96"/>
    </row>
    <row r="4653" spans="8:12" x14ac:dyDescent="0.25">
      <c r="H4653" s="36"/>
      <c r="I4653" s="36"/>
      <c r="J4653" s="36"/>
      <c r="K4653" s="95"/>
      <c r="L4653" s="96"/>
    </row>
    <row r="4654" spans="8:12" x14ac:dyDescent="0.25">
      <c r="H4654" s="36"/>
      <c r="I4654" s="36"/>
      <c r="J4654" s="36"/>
      <c r="K4654" s="95"/>
      <c r="L4654" s="96"/>
    </row>
    <row r="4655" spans="8:12" x14ac:dyDescent="0.25">
      <c r="H4655" s="36"/>
      <c r="I4655" s="36"/>
      <c r="J4655" s="36"/>
      <c r="K4655" s="95"/>
      <c r="L4655" s="96"/>
    </row>
    <row r="4656" spans="8:12" x14ac:dyDescent="0.25">
      <c r="H4656" s="36"/>
      <c r="I4656" s="36"/>
      <c r="J4656" s="36"/>
      <c r="K4656" s="95"/>
      <c r="L4656" s="96"/>
    </row>
    <row r="4657" spans="8:12" x14ac:dyDescent="0.25">
      <c r="H4657" s="36"/>
      <c r="I4657" s="36"/>
      <c r="J4657" s="36"/>
      <c r="K4657" s="95"/>
      <c r="L4657" s="96"/>
    </row>
    <row r="4658" spans="8:12" x14ac:dyDescent="0.25">
      <c r="H4658" s="36"/>
      <c r="I4658" s="36"/>
      <c r="J4658" s="36"/>
      <c r="K4658" s="95"/>
      <c r="L4658" s="96"/>
    </row>
    <row r="4659" spans="8:12" x14ac:dyDescent="0.25">
      <c r="H4659" s="36"/>
      <c r="I4659" s="36"/>
      <c r="J4659" s="36"/>
      <c r="K4659" s="95"/>
      <c r="L4659" s="96"/>
    </row>
    <row r="4660" spans="8:12" x14ac:dyDescent="0.25">
      <c r="H4660" s="36"/>
      <c r="I4660" s="36"/>
      <c r="J4660" s="36"/>
      <c r="K4660" s="95"/>
      <c r="L4660" s="96"/>
    </row>
    <row r="4661" spans="8:12" x14ac:dyDescent="0.25">
      <c r="H4661" s="36"/>
      <c r="I4661" s="36"/>
      <c r="J4661" s="36"/>
      <c r="K4661" s="95"/>
      <c r="L4661" s="96"/>
    </row>
    <row r="4662" spans="8:12" x14ac:dyDescent="0.25">
      <c r="H4662" s="36"/>
      <c r="I4662" s="36"/>
      <c r="J4662" s="36"/>
      <c r="K4662" s="95"/>
      <c r="L4662" s="96"/>
    </row>
    <row r="4663" spans="8:12" x14ac:dyDescent="0.25">
      <c r="H4663" s="36"/>
      <c r="I4663" s="36"/>
      <c r="J4663" s="36"/>
      <c r="K4663" s="95"/>
      <c r="L4663" s="96"/>
    </row>
    <row r="4664" spans="8:12" x14ac:dyDescent="0.25">
      <c r="H4664" s="36"/>
      <c r="I4664" s="36"/>
      <c r="J4664" s="36"/>
      <c r="K4664" s="95"/>
      <c r="L4664" s="96"/>
    </row>
    <row r="4665" spans="8:12" x14ac:dyDescent="0.25">
      <c r="H4665" s="36"/>
      <c r="I4665" s="36"/>
      <c r="J4665" s="36"/>
      <c r="K4665" s="95"/>
      <c r="L4665" s="96"/>
    </row>
    <row r="4666" spans="8:12" x14ac:dyDescent="0.25">
      <c r="H4666" s="36"/>
      <c r="I4666" s="36"/>
      <c r="J4666" s="36"/>
      <c r="K4666" s="95"/>
      <c r="L4666" s="96"/>
    </row>
    <row r="4667" spans="8:12" x14ac:dyDescent="0.25">
      <c r="H4667" s="36"/>
      <c r="I4667" s="36"/>
      <c r="J4667" s="36"/>
      <c r="K4667" s="95"/>
      <c r="L4667" s="96"/>
    </row>
    <row r="4668" spans="8:12" x14ac:dyDescent="0.25">
      <c r="H4668" s="36"/>
      <c r="I4668" s="36"/>
      <c r="J4668" s="36"/>
      <c r="K4668" s="95"/>
      <c r="L4668" s="96"/>
    </row>
    <row r="4669" spans="8:12" x14ac:dyDescent="0.25">
      <c r="H4669" s="36"/>
      <c r="I4669" s="36"/>
      <c r="J4669" s="36"/>
      <c r="K4669" s="95"/>
      <c r="L4669" s="96"/>
    </row>
    <row r="4670" spans="8:12" x14ac:dyDescent="0.25">
      <c r="H4670" s="36"/>
      <c r="I4670" s="36"/>
      <c r="J4670" s="36"/>
      <c r="K4670" s="95"/>
      <c r="L4670" s="96"/>
    </row>
    <row r="4671" spans="8:12" x14ac:dyDescent="0.25">
      <c r="H4671" s="36"/>
      <c r="I4671" s="36"/>
      <c r="J4671" s="36"/>
      <c r="K4671" s="95"/>
      <c r="L4671" s="96"/>
    </row>
    <row r="4672" spans="8:12" x14ac:dyDescent="0.25">
      <c r="H4672" s="36"/>
      <c r="I4672" s="36"/>
      <c r="J4672" s="36"/>
      <c r="K4672" s="95"/>
      <c r="L4672" s="96"/>
    </row>
    <row r="4673" spans="8:12" x14ac:dyDescent="0.25">
      <c r="H4673" s="36"/>
      <c r="I4673" s="36"/>
      <c r="J4673" s="36"/>
      <c r="K4673" s="95"/>
      <c r="L4673" s="96"/>
    </row>
    <row r="4674" spans="8:12" x14ac:dyDescent="0.25">
      <c r="H4674" s="36"/>
      <c r="I4674" s="36"/>
      <c r="J4674" s="36"/>
      <c r="K4674" s="95"/>
      <c r="L4674" s="96"/>
    </row>
    <row r="4675" spans="8:12" x14ac:dyDescent="0.25">
      <c r="H4675" s="36"/>
      <c r="I4675" s="36"/>
      <c r="J4675" s="36"/>
      <c r="K4675" s="95"/>
      <c r="L4675" s="96"/>
    </row>
    <row r="4676" spans="8:12" x14ac:dyDescent="0.25">
      <c r="H4676" s="36"/>
      <c r="I4676" s="36"/>
      <c r="J4676" s="36"/>
      <c r="K4676" s="95"/>
      <c r="L4676" s="96"/>
    </row>
    <row r="4677" spans="8:12" x14ac:dyDescent="0.25">
      <c r="H4677" s="36"/>
      <c r="I4677" s="36"/>
      <c r="J4677" s="36"/>
      <c r="K4677" s="95"/>
      <c r="L4677" s="96"/>
    </row>
    <row r="4678" spans="8:12" x14ac:dyDescent="0.25">
      <c r="H4678" s="36"/>
      <c r="I4678" s="36"/>
      <c r="J4678" s="36"/>
      <c r="K4678" s="95"/>
      <c r="L4678" s="96"/>
    </row>
    <row r="4679" spans="8:12" x14ac:dyDescent="0.25">
      <c r="H4679" s="36"/>
      <c r="I4679" s="36"/>
      <c r="J4679" s="36"/>
      <c r="K4679" s="95"/>
      <c r="L4679" s="96"/>
    </row>
    <row r="4680" spans="8:12" x14ac:dyDescent="0.25">
      <c r="H4680" s="36"/>
      <c r="I4680" s="36"/>
      <c r="J4680" s="36"/>
      <c r="K4680" s="95"/>
      <c r="L4680" s="96"/>
    </row>
    <row r="4681" spans="8:12" x14ac:dyDescent="0.25">
      <c r="H4681" s="36"/>
      <c r="I4681" s="36"/>
      <c r="J4681" s="36"/>
      <c r="K4681" s="95"/>
      <c r="L4681" s="96"/>
    </row>
    <row r="4682" spans="8:12" x14ac:dyDescent="0.25">
      <c r="H4682" s="36"/>
      <c r="I4682" s="36"/>
      <c r="J4682" s="36"/>
      <c r="K4682" s="95"/>
      <c r="L4682" s="96"/>
    </row>
    <row r="4683" spans="8:12" x14ac:dyDescent="0.25">
      <c r="H4683" s="36"/>
      <c r="I4683" s="36"/>
      <c r="J4683" s="36"/>
      <c r="K4683" s="95"/>
      <c r="L4683" s="96"/>
    </row>
    <row r="4684" spans="8:12" x14ac:dyDescent="0.25">
      <c r="H4684" s="36"/>
      <c r="I4684" s="36"/>
      <c r="J4684" s="36"/>
      <c r="K4684" s="95"/>
      <c r="L4684" s="96"/>
    </row>
    <row r="4685" spans="8:12" x14ac:dyDescent="0.25">
      <c r="H4685" s="36"/>
      <c r="I4685" s="36"/>
      <c r="J4685" s="36"/>
      <c r="K4685" s="95"/>
      <c r="L4685" s="96"/>
    </row>
    <row r="4686" spans="8:12" x14ac:dyDescent="0.25">
      <c r="H4686" s="36"/>
      <c r="I4686" s="36"/>
      <c r="J4686" s="36"/>
      <c r="K4686" s="95"/>
      <c r="L4686" s="96"/>
    </row>
    <row r="4687" spans="8:12" x14ac:dyDescent="0.25">
      <c r="H4687" s="36"/>
      <c r="I4687" s="36"/>
      <c r="J4687" s="36"/>
      <c r="K4687" s="95"/>
      <c r="L4687" s="96"/>
    </row>
    <row r="4688" spans="8:12" x14ac:dyDescent="0.25">
      <c r="H4688" s="36"/>
      <c r="I4688" s="36"/>
      <c r="J4688" s="36"/>
      <c r="K4688" s="95"/>
      <c r="L4688" s="96"/>
    </row>
    <row r="4689" spans="8:12" x14ac:dyDescent="0.25">
      <c r="H4689" s="36"/>
      <c r="I4689" s="36"/>
      <c r="J4689" s="36"/>
      <c r="K4689" s="95"/>
      <c r="L4689" s="96"/>
    </row>
    <row r="4690" spans="8:12" x14ac:dyDescent="0.25">
      <c r="H4690" s="36"/>
      <c r="I4690" s="36"/>
      <c r="J4690" s="36"/>
      <c r="K4690" s="95"/>
      <c r="L4690" s="96"/>
    </row>
    <row r="4691" spans="8:12" x14ac:dyDescent="0.25">
      <c r="H4691" s="36"/>
      <c r="I4691" s="36"/>
      <c r="J4691" s="36"/>
      <c r="K4691" s="95"/>
      <c r="L4691" s="96"/>
    </row>
    <row r="4692" spans="8:12" x14ac:dyDescent="0.25">
      <c r="H4692" s="36"/>
      <c r="I4692" s="36"/>
      <c r="J4692" s="36"/>
      <c r="K4692" s="95"/>
      <c r="L4692" s="96"/>
    </row>
    <row r="4693" spans="8:12" x14ac:dyDescent="0.25">
      <c r="H4693" s="36"/>
      <c r="I4693" s="36"/>
      <c r="J4693" s="36"/>
      <c r="K4693" s="95"/>
      <c r="L4693" s="96"/>
    </row>
    <row r="4694" spans="8:12" x14ac:dyDescent="0.25">
      <c r="H4694" s="36"/>
      <c r="I4694" s="36"/>
      <c r="J4694" s="36"/>
      <c r="K4694" s="95"/>
      <c r="L4694" s="96"/>
    </row>
    <row r="4695" spans="8:12" x14ac:dyDescent="0.25">
      <c r="H4695" s="36"/>
      <c r="I4695" s="36"/>
      <c r="J4695" s="36"/>
      <c r="K4695" s="95"/>
      <c r="L4695" s="96"/>
    </row>
    <row r="4696" spans="8:12" x14ac:dyDescent="0.25">
      <c r="H4696" s="36"/>
      <c r="I4696" s="36"/>
      <c r="J4696" s="36"/>
      <c r="K4696" s="95"/>
      <c r="L4696" s="96"/>
    </row>
    <row r="4697" spans="8:12" x14ac:dyDescent="0.25">
      <c r="H4697" s="36"/>
      <c r="I4697" s="36"/>
      <c r="J4697" s="36"/>
      <c r="K4697" s="95"/>
      <c r="L4697" s="96"/>
    </row>
    <row r="4698" spans="8:12" x14ac:dyDescent="0.25">
      <c r="H4698" s="36"/>
      <c r="I4698" s="36"/>
      <c r="J4698" s="36"/>
      <c r="K4698" s="95"/>
      <c r="L4698" s="96"/>
    </row>
    <row r="4699" spans="8:12" x14ac:dyDescent="0.25">
      <c r="H4699" s="36"/>
      <c r="I4699" s="36"/>
      <c r="J4699" s="36"/>
      <c r="K4699" s="95"/>
      <c r="L4699" s="96"/>
    </row>
    <row r="4700" spans="8:12" x14ac:dyDescent="0.25">
      <c r="H4700" s="36"/>
      <c r="I4700" s="36"/>
      <c r="J4700" s="36"/>
      <c r="K4700" s="95"/>
      <c r="L4700" s="96"/>
    </row>
    <row r="4701" spans="8:12" x14ac:dyDescent="0.25">
      <c r="H4701" s="36"/>
      <c r="I4701" s="36"/>
      <c r="J4701" s="36"/>
      <c r="K4701" s="95"/>
      <c r="L4701" s="96"/>
    </row>
    <row r="4702" spans="8:12" x14ac:dyDescent="0.25">
      <c r="H4702" s="36"/>
      <c r="I4702" s="36"/>
      <c r="J4702" s="36"/>
      <c r="K4702" s="95"/>
      <c r="L4702" s="96"/>
    </row>
    <row r="4703" spans="8:12" x14ac:dyDescent="0.25">
      <c r="H4703" s="36"/>
      <c r="I4703" s="36"/>
      <c r="J4703" s="36"/>
      <c r="K4703" s="95"/>
      <c r="L4703" s="96"/>
    </row>
    <row r="4704" spans="8:12" x14ac:dyDescent="0.25">
      <c r="H4704" s="36"/>
      <c r="I4704" s="36"/>
      <c r="J4704" s="36"/>
      <c r="K4704" s="95"/>
      <c r="L4704" s="96"/>
    </row>
    <row r="4705" spans="8:12" x14ac:dyDescent="0.25">
      <c r="H4705" s="36"/>
      <c r="I4705" s="36"/>
      <c r="J4705" s="36"/>
      <c r="K4705" s="95"/>
      <c r="L4705" s="96"/>
    </row>
    <row r="4706" spans="8:12" x14ac:dyDescent="0.25">
      <c r="H4706" s="36"/>
      <c r="I4706" s="36"/>
      <c r="J4706" s="36"/>
      <c r="K4706" s="95"/>
      <c r="L4706" s="96"/>
    </row>
    <row r="4707" spans="8:12" x14ac:dyDescent="0.25">
      <c r="H4707" s="36"/>
      <c r="I4707" s="36"/>
      <c r="J4707" s="36"/>
      <c r="K4707" s="95"/>
      <c r="L4707" s="96"/>
    </row>
    <row r="4708" spans="8:12" x14ac:dyDescent="0.25">
      <c r="H4708" s="36"/>
      <c r="I4708" s="36"/>
      <c r="J4708" s="36"/>
      <c r="K4708" s="95"/>
      <c r="L4708" s="96"/>
    </row>
    <row r="4709" spans="8:12" x14ac:dyDescent="0.25">
      <c r="H4709" s="36"/>
      <c r="I4709" s="36"/>
      <c r="J4709" s="36"/>
      <c r="K4709" s="95"/>
      <c r="L4709" s="96"/>
    </row>
    <row r="4710" spans="8:12" x14ac:dyDescent="0.25">
      <c r="H4710" s="36"/>
      <c r="I4710" s="36"/>
      <c r="J4710" s="36"/>
      <c r="K4710" s="95"/>
      <c r="L4710" s="96"/>
    </row>
    <row r="4711" spans="8:12" x14ac:dyDescent="0.25">
      <c r="H4711" s="36"/>
      <c r="I4711" s="36"/>
      <c r="J4711" s="36"/>
      <c r="K4711" s="95"/>
      <c r="L4711" s="96"/>
    </row>
    <row r="4712" spans="8:12" x14ac:dyDescent="0.25">
      <c r="H4712" s="36"/>
      <c r="I4712" s="36"/>
      <c r="J4712" s="36"/>
      <c r="K4712" s="95"/>
      <c r="L4712" s="96"/>
    </row>
    <row r="4713" spans="8:12" x14ac:dyDescent="0.25">
      <c r="H4713" s="36"/>
      <c r="I4713" s="36"/>
      <c r="J4713" s="36"/>
      <c r="K4713" s="95"/>
      <c r="L4713" s="96"/>
    </row>
    <row r="4714" spans="8:12" x14ac:dyDescent="0.25">
      <c r="H4714" s="36"/>
      <c r="I4714" s="36"/>
      <c r="J4714" s="36"/>
      <c r="K4714" s="95"/>
      <c r="L4714" s="96"/>
    </row>
    <row r="4715" spans="8:12" x14ac:dyDescent="0.25">
      <c r="H4715" s="36"/>
      <c r="I4715" s="36"/>
      <c r="J4715" s="36"/>
      <c r="K4715" s="95"/>
      <c r="L4715" s="96"/>
    </row>
    <row r="4716" spans="8:12" x14ac:dyDescent="0.25">
      <c r="H4716" s="36"/>
      <c r="I4716" s="36"/>
      <c r="J4716" s="36"/>
      <c r="K4716" s="95"/>
      <c r="L4716" s="96"/>
    </row>
    <row r="4717" spans="8:12" x14ac:dyDescent="0.25">
      <c r="H4717" s="36"/>
      <c r="I4717" s="36"/>
      <c r="J4717" s="36"/>
      <c r="K4717" s="95"/>
      <c r="L4717" s="96"/>
    </row>
    <row r="4718" spans="8:12" x14ac:dyDescent="0.25">
      <c r="H4718" s="36"/>
      <c r="I4718" s="36"/>
      <c r="J4718" s="36"/>
      <c r="K4718" s="95"/>
      <c r="L4718" s="96"/>
    </row>
    <row r="4719" spans="8:12" x14ac:dyDescent="0.25">
      <c r="H4719" s="36"/>
      <c r="I4719" s="36"/>
      <c r="J4719" s="36"/>
      <c r="K4719" s="95"/>
      <c r="L4719" s="96"/>
    </row>
    <row r="4720" spans="8:12" x14ac:dyDescent="0.25">
      <c r="H4720" s="36"/>
      <c r="I4720" s="36"/>
      <c r="J4720" s="36"/>
      <c r="K4720" s="95"/>
      <c r="L4720" s="96"/>
    </row>
    <row r="4721" spans="8:12" x14ac:dyDescent="0.25">
      <c r="H4721" s="36"/>
      <c r="I4721" s="36"/>
      <c r="J4721" s="36"/>
      <c r="K4721" s="95"/>
      <c r="L4721" s="96"/>
    </row>
    <row r="4722" spans="8:12" x14ac:dyDescent="0.25">
      <c r="H4722" s="36"/>
      <c r="I4722" s="36"/>
      <c r="J4722" s="36"/>
      <c r="K4722" s="95"/>
      <c r="L4722" s="96"/>
    </row>
    <row r="4723" spans="8:12" x14ac:dyDescent="0.25">
      <c r="H4723" s="36"/>
      <c r="I4723" s="36"/>
      <c r="J4723" s="36"/>
      <c r="K4723" s="95"/>
      <c r="L4723" s="96"/>
    </row>
    <row r="4724" spans="8:12" x14ac:dyDescent="0.25">
      <c r="H4724" s="36"/>
      <c r="I4724" s="36"/>
      <c r="J4724" s="36"/>
      <c r="K4724" s="95"/>
      <c r="L4724" s="96"/>
    </row>
    <row r="4725" spans="8:12" x14ac:dyDescent="0.25">
      <c r="H4725" s="36"/>
      <c r="I4725" s="36"/>
      <c r="J4725" s="36"/>
      <c r="K4725" s="95"/>
      <c r="L4725" s="96"/>
    </row>
    <row r="4726" spans="8:12" x14ac:dyDescent="0.25">
      <c r="H4726" s="36"/>
      <c r="I4726" s="36"/>
      <c r="J4726" s="36"/>
      <c r="K4726" s="95"/>
      <c r="L4726" s="96"/>
    </row>
    <row r="4727" spans="8:12" x14ac:dyDescent="0.25">
      <c r="H4727" s="36"/>
      <c r="I4727" s="36"/>
      <c r="J4727" s="36"/>
      <c r="K4727" s="95"/>
      <c r="L4727" s="96"/>
    </row>
    <row r="4728" spans="8:12" x14ac:dyDescent="0.25">
      <c r="H4728" s="36"/>
      <c r="I4728" s="36"/>
      <c r="J4728" s="36"/>
      <c r="K4728" s="95"/>
      <c r="L4728" s="96"/>
    </row>
    <row r="4729" spans="8:12" x14ac:dyDescent="0.25">
      <c r="H4729" s="36"/>
      <c r="I4729" s="36"/>
      <c r="J4729" s="36"/>
      <c r="K4729" s="95"/>
      <c r="L4729" s="96"/>
    </row>
    <row r="4730" spans="8:12" x14ac:dyDescent="0.25">
      <c r="H4730" s="36"/>
      <c r="I4730" s="36"/>
      <c r="J4730" s="36"/>
      <c r="K4730" s="95"/>
      <c r="L4730" s="96"/>
    </row>
    <row r="4731" spans="8:12" x14ac:dyDescent="0.25">
      <c r="H4731" s="36"/>
      <c r="I4731" s="36"/>
      <c r="J4731" s="36"/>
      <c r="K4731" s="95"/>
      <c r="L4731" s="96"/>
    </row>
    <row r="4732" spans="8:12" x14ac:dyDescent="0.25">
      <c r="H4732" s="36"/>
      <c r="I4732" s="36"/>
      <c r="J4732" s="36"/>
      <c r="K4732" s="95"/>
      <c r="L4732" s="96"/>
    </row>
    <row r="4733" spans="8:12" x14ac:dyDescent="0.25">
      <c r="H4733" s="36"/>
      <c r="I4733" s="36"/>
      <c r="J4733" s="36"/>
      <c r="K4733" s="95"/>
      <c r="L4733" s="96"/>
    </row>
    <row r="4734" spans="8:12" x14ac:dyDescent="0.25">
      <c r="H4734" s="36"/>
      <c r="I4734" s="36"/>
      <c r="J4734" s="36"/>
      <c r="K4734" s="95"/>
      <c r="L4734" s="96"/>
    </row>
    <row r="4735" spans="8:12" x14ac:dyDescent="0.25">
      <c r="H4735" s="36"/>
      <c r="I4735" s="36"/>
      <c r="J4735" s="36"/>
      <c r="K4735" s="95"/>
      <c r="L4735" s="96"/>
    </row>
    <row r="4736" spans="8:12" x14ac:dyDescent="0.25">
      <c r="H4736" s="36"/>
      <c r="I4736" s="36"/>
      <c r="J4736" s="36"/>
      <c r="K4736" s="95"/>
      <c r="L4736" s="96"/>
    </row>
    <row r="4737" spans="8:12" x14ac:dyDescent="0.25">
      <c r="H4737" s="36"/>
      <c r="I4737" s="36"/>
      <c r="J4737" s="36"/>
      <c r="K4737" s="95"/>
      <c r="L4737" s="96"/>
    </row>
    <row r="4738" spans="8:12" x14ac:dyDescent="0.25">
      <c r="H4738" s="36"/>
      <c r="I4738" s="36"/>
      <c r="J4738" s="36"/>
      <c r="K4738" s="95"/>
      <c r="L4738" s="96"/>
    </row>
    <row r="4739" spans="8:12" x14ac:dyDescent="0.25">
      <c r="H4739" s="36"/>
      <c r="I4739" s="36"/>
      <c r="J4739" s="36"/>
      <c r="K4739" s="95"/>
      <c r="L4739" s="96"/>
    </row>
    <row r="4740" spans="8:12" x14ac:dyDescent="0.25">
      <c r="H4740" s="36"/>
      <c r="I4740" s="36"/>
      <c r="J4740" s="36"/>
      <c r="K4740" s="95"/>
      <c r="L4740" s="96"/>
    </row>
    <row r="4741" spans="8:12" x14ac:dyDescent="0.25">
      <c r="H4741" s="36"/>
      <c r="I4741" s="36"/>
      <c r="J4741" s="36"/>
      <c r="K4741" s="95"/>
      <c r="L4741" s="96"/>
    </row>
    <row r="4742" spans="8:12" x14ac:dyDescent="0.25">
      <c r="H4742" s="36"/>
      <c r="I4742" s="36"/>
      <c r="J4742" s="36"/>
      <c r="K4742" s="95"/>
      <c r="L4742" s="96"/>
    </row>
    <row r="4743" spans="8:12" x14ac:dyDescent="0.25">
      <c r="H4743" s="36"/>
      <c r="I4743" s="36"/>
      <c r="J4743" s="36"/>
      <c r="K4743" s="95"/>
      <c r="L4743" s="96"/>
    </row>
    <row r="4744" spans="8:12" x14ac:dyDescent="0.25">
      <c r="H4744" s="36"/>
      <c r="I4744" s="36"/>
      <c r="J4744" s="36"/>
      <c r="K4744" s="95"/>
      <c r="L4744" s="96"/>
    </row>
    <row r="4745" spans="8:12" x14ac:dyDescent="0.25">
      <c r="H4745" s="36"/>
      <c r="I4745" s="36"/>
      <c r="J4745" s="36"/>
      <c r="K4745" s="95"/>
      <c r="L4745" s="96"/>
    </row>
    <row r="4746" spans="8:12" x14ac:dyDescent="0.25">
      <c r="H4746" s="36"/>
      <c r="I4746" s="36"/>
      <c r="J4746" s="36"/>
      <c r="K4746" s="95"/>
      <c r="L4746" s="96"/>
    </row>
    <row r="4747" spans="8:12" x14ac:dyDescent="0.25">
      <c r="H4747" s="36"/>
      <c r="I4747" s="36"/>
      <c r="J4747" s="36"/>
      <c r="K4747" s="95"/>
      <c r="L4747" s="96"/>
    </row>
    <row r="4748" spans="8:12" x14ac:dyDescent="0.25">
      <c r="H4748" s="36"/>
      <c r="I4748" s="36"/>
      <c r="J4748" s="36"/>
      <c r="K4748" s="95"/>
      <c r="L4748" s="96"/>
    </row>
    <row r="4749" spans="8:12" x14ac:dyDescent="0.25">
      <c r="H4749" s="36"/>
      <c r="I4749" s="36"/>
      <c r="J4749" s="36"/>
      <c r="K4749" s="95"/>
      <c r="L4749" s="96"/>
    </row>
    <row r="4750" spans="8:12" x14ac:dyDescent="0.25">
      <c r="H4750" s="36"/>
      <c r="I4750" s="36"/>
      <c r="J4750" s="36"/>
      <c r="K4750" s="95"/>
      <c r="L4750" s="96"/>
    </row>
    <row r="4751" spans="8:12" x14ac:dyDescent="0.25">
      <c r="H4751" s="36"/>
      <c r="I4751" s="36"/>
      <c r="J4751" s="36"/>
      <c r="K4751" s="95"/>
      <c r="L4751" s="96"/>
    </row>
    <row r="4752" spans="8:12" x14ac:dyDescent="0.25">
      <c r="H4752" s="36"/>
      <c r="I4752" s="36"/>
      <c r="J4752" s="36"/>
      <c r="K4752" s="95"/>
      <c r="L4752" s="96"/>
    </row>
    <row r="4753" spans="8:12" x14ac:dyDescent="0.25">
      <c r="H4753" s="36"/>
      <c r="I4753" s="36"/>
      <c r="J4753" s="36"/>
      <c r="K4753" s="95"/>
      <c r="L4753" s="96"/>
    </row>
    <row r="4754" spans="8:12" x14ac:dyDescent="0.25">
      <c r="H4754" s="36"/>
      <c r="I4754" s="36"/>
      <c r="J4754" s="36"/>
      <c r="K4754" s="95"/>
      <c r="L4754" s="96"/>
    </row>
    <row r="4755" spans="8:12" x14ac:dyDescent="0.25">
      <c r="H4755" s="36"/>
      <c r="I4755" s="36"/>
      <c r="J4755" s="36"/>
      <c r="K4755" s="95"/>
      <c r="L4755" s="96"/>
    </row>
    <row r="4756" spans="8:12" x14ac:dyDescent="0.25">
      <c r="H4756" s="36"/>
      <c r="I4756" s="36"/>
      <c r="J4756" s="36"/>
      <c r="K4756" s="95"/>
      <c r="L4756" s="96"/>
    </row>
    <row r="4757" spans="8:12" x14ac:dyDescent="0.25">
      <c r="H4757" s="36"/>
      <c r="I4757" s="36"/>
      <c r="J4757" s="36"/>
      <c r="K4757" s="95"/>
      <c r="L4757" s="96"/>
    </row>
    <row r="4758" spans="8:12" x14ac:dyDescent="0.25">
      <c r="H4758" s="36"/>
      <c r="I4758" s="36"/>
      <c r="J4758" s="36"/>
      <c r="K4758" s="95"/>
      <c r="L4758" s="96"/>
    </row>
    <row r="4759" spans="8:12" x14ac:dyDescent="0.25">
      <c r="H4759" s="36"/>
      <c r="I4759" s="36"/>
      <c r="J4759" s="36"/>
      <c r="K4759" s="95"/>
      <c r="L4759" s="96"/>
    </row>
    <row r="4760" spans="8:12" x14ac:dyDescent="0.25">
      <c r="H4760" s="36"/>
      <c r="I4760" s="36"/>
      <c r="J4760" s="36"/>
      <c r="K4760" s="95"/>
      <c r="L4760" s="96"/>
    </row>
    <row r="4761" spans="8:12" x14ac:dyDescent="0.25">
      <c r="H4761" s="36"/>
      <c r="I4761" s="36"/>
      <c r="J4761" s="36"/>
      <c r="K4761" s="95"/>
      <c r="L4761" s="96"/>
    </row>
    <row r="4762" spans="8:12" x14ac:dyDescent="0.25">
      <c r="H4762" s="36"/>
      <c r="I4762" s="36"/>
      <c r="J4762" s="36"/>
      <c r="K4762" s="95"/>
      <c r="L4762" s="96"/>
    </row>
    <row r="4763" spans="8:12" x14ac:dyDescent="0.25">
      <c r="H4763" s="36"/>
      <c r="I4763" s="36"/>
      <c r="J4763" s="36"/>
      <c r="K4763" s="95"/>
      <c r="L4763" s="96"/>
    </row>
    <row r="4764" spans="8:12" x14ac:dyDescent="0.25">
      <c r="H4764" s="36"/>
      <c r="I4764" s="36"/>
      <c r="J4764" s="36"/>
      <c r="K4764" s="95"/>
      <c r="L4764" s="96"/>
    </row>
    <row r="4765" spans="8:12" x14ac:dyDescent="0.25">
      <c r="H4765" s="36"/>
      <c r="I4765" s="36"/>
      <c r="J4765" s="36"/>
      <c r="K4765" s="95"/>
      <c r="L4765" s="96"/>
    </row>
    <row r="4766" spans="8:12" x14ac:dyDescent="0.25">
      <c r="H4766" s="36"/>
      <c r="I4766" s="36"/>
      <c r="J4766" s="36"/>
      <c r="K4766" s="95"/>
      <c r="L4766" s="96"/>
    </row>
    <row r="4767" spans="8:12" x14ac:dyDescent="0.25">
      <c r="H4767" s="36"/>
      <c r="I4767" s="36"/>
      <c r="J4767" s="36"/>
      <c r="K4767" s="95"/>
      <c r="L4767" s="96"/>
    </row>
    <row r="4768" spans="8:12" x14ac:dyDescent="0.25">
      <c r="H4768" s="36"/>
      <c r="I4768" s="36"/>
      <c r="J4768" s="36"/>
      <c r="K4768" s="95"/>
      <c r="L4768" s="96"/>
    </row>
    <row r="4769" spans="8:12" x14ac:dyDescent="0.25">
      <c r="H4769" s="36"/>
      <c r="I4769" s="36"/>
      <c r="J4769" s="36"/>
      <c r="K4769" s="95"/>
      <c r="L4769" s="96"/>
    </row>
    <row r="4770" spans="8:12" x14ac:dyDescent="0.25">
      <c r="H4770" s="36"/>
      <c r="I4770" s="36"/>
      <c r="J4770" s="36"/>
      <c r="K4770" s="95"/>
      <c r="L4770" s="96"/>
    </row>
    <row r="4771" spans="8:12" x14ac:dyDescent="0.25">
      <c r="H4771" s="36"/>
      <c r="I4771" s="36"/>
      <c r="J4771" s="36"/>
      <c r="K4771" s="95"/>
      <c r="L4771" s="96"/>
    </row>
    <row r="4772" spans="8:12" x14ac:dyDescent="0.25">
      <c r="H4772" s="36"/>
      <c r="I4772" s="36"/>
      <c r="J4772" s="36"/>
      <c r="K4772" s="95"/>
      <c r="L4772" s="96"/>
    </row>
    <row r="4773" spans="8:12" x14ac:dyDescent="0.25">
      <c r="H4773" s="36"/>
      <c r="I4773" s="36"/>
      <c r="J4773" s="36"/>
      <c r="K4773" s="95"/>
      <c r="L4773" s="96"/>
    </row>
    <row r="4774" spans="8:12" x14ac:dyDescent="0.25">
      <c r="H4774" s="36"/>
      <c r="I4774" s="36"/>
      <c r="J4774" s="36"/>
      <c r="K4774" s="95"/>
      <c r="L4774" s="96"/>
    </row>
    <row r="4775" spans="8:12" x14ac:dyDescent="0.25">
      <c r="H4775" s="36"/>
      <c r="I4775" s="36"/>
      <c r="J4775" s="36"/>
      <c r="K4775" s="95"/>
      <c r="L4775" s="96"/>
    </row>
    <row r="4776" spans="8:12" x14ac:dyDescent="0.25">
      <c r="H4776" s="36"/>
      <c r="I4776" s="36"/>
      <c r="J4776" s="36"/>
      <c r="K4776" s="95"/>
      <c r="L4776" s="96"/>
    </row>
    <row r="4777" spans="8:12" x14ac:dyDescent="0.25">
      <c r="H4777" s="36"/>
      <c r="I4777" s="36"/>
      <c r="J4777" s="36"/>
      <c r="K4777" s="95"/>
      <c r="L4777" s="96"/>
    </row>
    <row r="4778" spans="8:12" x14ac:dyDescent="0.25">
      <c r="H4778" s="36"/>
      <c r="I4778" s="36"/>
      <c r="J4778" s="36"/>
      <c r="K4778" s="95"/>
      <c r="L4778" s="96"/>
    </row>
    <row r="4779" spans="8:12" x14ac:dyDescent="0.25">
      <c r="H4779" s="36"/>
      <c r="I4779" s="36"/>
      <c r="J4779" s="36"/>
      <c r="K4779" s="95"/>
      <c r="L4779" s="96"/>
    </row>
    <row r="4780" spans="8:12" x14ac:dyDescent="0.25">
      <c r="H4780" s="36"/>
      <c r="I4780" s="36"/>
      <c r="J4780" s="36"/>
      <c r="K4780" s="95"/>
      <c r="L4780" s="96"/>
    </row>
    <row r="4781" spans="8:12" x14ac:dyDescent="0.25">
      <c r="H4781" s="36"/>
      <c r="I4781" s="36"/>
      <c r="J4781" s="36"/>
      <c r="K4781" s="95"/>
      <c r="L4781" s="96"/>
    </row>
    <row r="4782" spans="8:12" x14ac:dyDescent="0.25">
      <c r="H4782" s="36"/>
      <c r="I4782" s="36"/>
      <c r="J4782" s="36"/>
      <c r="K4782" s="95"/>
      <c r="L4782" s="96"/>
    </row>
    <row r="4783" spans="8:12" x14ac:dyDescent="0.25">
      <c r="H4783" s="36"/>
      <c r="I4783" s="36"/>
      <c r="J4783" s="36"/>
      <c r="K4783" s="95"/>
      <c r="L4783" s="96"/>
    </row>
    <row r="4784" spans="8:12" x14ac:dyDescent="0.25">
      <c r="H4784" s="36"/>
      <c r="I4784" s="36"/>
      <c r="J4784" s="36"/>
      <c r="K4784" s="95"/>
      <c r="L4784" s="96"/>
    </row>
    <row r="4785" spans="8:12" x14ac:dyDescent="0.25">
      <c r="H4785" s="36"/>
      <c r="I4785" s="36"/>
      <c r="J4785" s="36"/>
      <c r="K4785" s="95"/>
      <c r="L4785" s="96"/>
    </row>
    <row r="4786" spans="8:12" x14ac:dyDescent="0.25">
      <c r="H4786" s="36"/>
      <c r="I4786" s="36"/>
      <c r="J4786" s="36"/>
      <c r="K4786" s="95"/>
      <c r="L4786" s="96"/>
    </row>
    <row r="4787" spans="8:12" x14ac:dyDescent="0.25">
      <c r="H4787" s="36"/>
      <c r="I4787" s="36"/>
      <c r="J4787" s="36"/>
      <c r="K4787" s="95"/>
      <c r="L4787" s="96"/>
    </row>
    <row r="4788" spans="8:12" x14ac:dyDescent="0.25">
      <c r="H4788" s="36"/>
      <c r="I4788" s="36"/>
      <c r="J4788" s="36"/>
      <c r="K4788" s="95"/>
      <c r="L4788" s="96"/>
    </row>
    <row r="4789" spans="8:12" x14ac:dyDescent="0.25">
      <c r="H4789" s="36"/>
      <c r="I4789" s="36"/>
      <c r="J4789" s="36"/>
      <c r="K4789" s="95"/>
      <c r="L4789" s="96"/>
    </row>
    <row r="4790" spans="8:12" x14ac:dyDescent="0.25">
      <c r="H4790" s="36"/>
      <c r="I4790" s="36"/>
      <c r="J4790" s="36"/>
      <c r="K4790" s="95"/>
      <c r="L4790" s="96"/>
    </row>
    <row r="4791" spans="8:12" x14ac:dyDescent="0.25">
      <c r="H4791" s="36"/>
      <c r="I4791" s="36"/>
      <c r="J4791" s="36"/>
      <c r="K4791" s="95"/>
      <c r="L4791" s="96"/>
    </row>
    <row r="4792" spans="8:12" x14ac:dyDescent="0.25">
      <c r="H4792" s="36"/>
      <c r="I4792" s="36"/>
      <c r="J4792" s="36"/>
      <c r="K4792" s="95"/>
      <c r="L4792" s="96"/>
    </row>
    <row r="4793" spans="8:12" x14ac:dyDescent="0.25">
      <c r="H4793" s="36"/>
      <c r="I4793" s="36"/>
      <c r="J4793" s="36"/>
      <c r="K4793" s="95"/>
      <c r="L4793" s="96"/>
    </row>
    <row r="4794" spans="8:12" x14ac:dyDescent="0.25">
      <c r="H4794" s="36"/>
      <c r="I4794" s="36"/>
      <c r="J4794" s="36"/>
      <c r="K4794" s="95"/>
      <c r="L4794" s="96"/>
    </row>
    <row r="4795" spans="8:12" x14ac:dyDescent="0.25">
      <c r="H4795" s="36"/>
      <c r="I4795" s="36"/>
      <c r="J4795" s="36"/>
      <c r="K4795" s="95"/>
      <c r="L4795" s="96"/>
    </row>
    <row r="4796" spans="8:12" x14ac:dyDescent="0.25">
      <c r="H4796" s="36"/>
      <c r="I4796" s="36"/>
      <c r="J4796" s="36"/>
      <c r="K4796" s="95"/>
      <c r="L4796" s="96"/>
    </row>
    <row r="4797" spans="8:12" x14ac:dyDescent="0.25">
      <c r="H4797" s="36"/>
      <c r="I4797" s="36"/>
      <c r="J4797" s="36"/>
      <c r="K4797" s="95"/>
      <c r="L4797" s="96"/>
    </row>
    <row r="4798" spans="8:12" x14ac:dyDescent="0.25">
      <c r="H4798" s="36"/>
      <c r="I4798" s="36"/>
      <c r="J4798" s="36"/>
      <c r="K4798" s="95"/>
      <c r="L4798" s="96"/>
    </row>
    <row r="4799" spans="8:12" x14ac:dyDescent="0.25">
      <c r="H4799" s="36"/>
      <c r="I4799" s="36"/>
      <c r="J4799" s="36"/>
      <c r="K4799" s="95"/>
      <c r="L4799" s="96"/>
    </row>
    <row r="4800" spans="8:12" x14ac:dyDescent="0.25">
      <c r="H4800" s="36"/>
      <c r="I4800" s="36"/>
      <c r="J4800" s="36"/>
      <c r="K4800" s="95"/>
      <c r="L4800" s="96"/>
    </row>
    <row r="4801" spans="8:12" x14ac:dyDescent="0.25">
      <c r="H4801" s="36"/>
      <c r="I4801" s="36"/>
      <c r="J4801" s="36"/>
      <c r="K4801" s="95"/>
      <c r="L4801" s="96"/>
    </row>
    <row r="4802" spans="8:12" x14ac:dyDescent="0.25">
      <c r="H4802" s="36"/>
      <c r="I4802" s="36"/>
      <c r="J4802" s="36"/>
      <c r="K4802" s="95"/>
      <c r="L4802" s="96"/>
    </row>
    <row r="4803" spans="8:12" x14ac:dyDescent="0.25">
      <c r="H4803" s="36"/>
      <c r="I4803" s="36"/>
      <c r="J4803" s="36"/>
      <c r="K4803" s="95"/>
      <c r="L4803" s="96"/>
    </row>
    <row r="4804" spans="8:12" x14ac:dyDescent="0.25">
      <c r="H4804" s="36"/>
      <c r="I4804" s="36"/>
      <c r="J4804" s="36"/>
      <c r="K4804" s="95"/>
      <c r="L4804" s="96"/>
    </row>
    <row r="4805" spans="8:12" x14ac:dyDescent="0.25">
      <c r="H4805" s="36"/>
      <c r="I4805" s="36"/>
      <c r="J4805" s="36"/>
      <c r="K4805" s="95"/>
      <c r="L4805" s="96"/>
    </row>
    <row r="4806" spans="8:12" x14ac:dyDescent="0.25">
      <c r="H4806" s="36"/>
      <c r="I4806" s="36"/>
      <c r="J4806" s="36"/>
      <c r="K4806" s="95"/>
      <c r="L4806" s="96"/>
    </row>
    <row r="4807" spans="8:12" x14ac:dyDescent="0.25">
      <c r="H4807" s="36"/>
      <c r="I4807" s="36"/>
      <c r="J4807" s="36"/>
      <c r="K4807" s="95"/>
      <c r="L4807" s="96"/>
    </row>
    <row r="4808" spans="8:12" x14ac:dyDescent="0.25">
      <c r="H4808" s="36"/>
      <c r="I4808" s="36"/>
      <c r="J4808" s="36"/>
      <c r="K4808" s="95"/>
      <c r="L4808" s="96"/>
    </row>
    <row r="4809" spans="8:12" x14ac:dyDescent="0.25">
      <c r="H4809" s="36"/>
      <c r="I4809" s="36"/>
      <c r="J4809" s="36"/>
      <c r="K4809" s="95"/>
      <c r="L4809" s="96"/>
    </row>
    <row r="4810" spans="8:12" x14ac:dyDescent="0.25">
      <c r="H4810" s="36"/>
      <c r="I4810" s="36"/>
      <c r="J4810" s="36"/>
      <c r="K4810" s="95"/>
      <c r="L4810" s="96"/>
    </row>
    <row r="4811" spans="8:12" x14ac:dyDescent="0.25">
      <c r="H4811" s="36"/>
      <c r="I4811" s="36"/>
      <c r="J4811" s="36"/>
      <c r="K4811" s="95"/>
      <c r="L4811" s="96"/>
    </row>
    <row r="4812" spans="8:12" x14ac:dyDescent="0.25">
      <c r="H4812" s="36"/>
      <c r="I4812" s="36"/>
      <c r="J4812" s="36"/>
      <c r="K4812" s="95"/>
      <c r="L4812" s="96"/>
    </row>
    <row r="4813" spans="8:12" x14ac:dyDescent="0.25">
      <c r="H4813" s="36"/>
      <c r="I4813" s="36"/>
      <c r="J4813" s="36"/>
      <c r="K4813" s="95"/>
      <c r="L4813" s="96"/>
    </row>
    <row r="4814" spans="8:12" x14ac:dyDescent="0.25">
      <c r="H4814" s="36"/>
      <c r="I4814" s="36"/>
      <c r="J4814" s="36"/>
      <c r="K4814" s="95"/>
      <c r="L4814" s="96"/>
    </row>
    <row r="4815" spans="8:12" x14ac:dyDescent="0.25">
      <c r="H4815" s="36"/>
      <c r="I4815" s="36"/>
      <c r="J4815" s="36"/>
      <c r="K4815" s="95"/>
      <c r="L4815" s="96"/>
    </row>
    <row r="4816" spans="8:12" x14ac:dyDescent="0.25">
      <c r="H4816" s="36"/>
      <c r="I4816" s="36"/>
      <c r="J4816" s="36"/>
      <c r="K4816" s="95"/>
      <c r="L4816" s="96"/>
    </row>
    <row r="4817" spans="8:12" x14ac:dyDescent="0.25">
      <c r="H4817" s="36"/>
      <c r="I4817" s="36"/>
      <c r="J4817" s="36"/>
      <c r="K4817" s="95"/>
      <c r="L4817" s="96"/>
    </row>
    <row r="4818" spans="8:12" x14ac:dyDescent="0.25">
      <c r="H4818" s="36"/>
      <c r="I4818" s="36"/>
      <c r="J4818" s="36"/>
      <c r="K4818" s="95"/>
      <c r="L4818" s="96"/>
    </row>
    <row r="4819" spans="8:12" x14ac:dyDescent="0.25">
      <c r="H4819" s="36"/>
      <c r="I4819" s="36"/>
      <c r="J4819" s="36"/>
      <c r="K4819" s="95"/>
      <c r="L4819" s="96"/>
    </row>
    <row r="4820" spans="8:12" x14ac:dyDescent="0.25">
      <c r="H4820" s="36"/>
      <c r="I4820" s="36"/>
      <c r="J4820" s="36"/>
      <c r="K4820" s="95"/>
      <c r="L4820" s="96"/>
    </row>
    <row r="4821" spans="8:12" x14ac:dyDescent="0.25">
      <c r="H4821" s="36"/>
      <c r="I4821" s="36"/>
      <c r="J4821" s="36"/>
      <c r="K4821" s="95"/>
      <c r="L4821" s="96"/>
    </row>
    <row r="4822" spans="8:12" x14ac:dyDescent="0.25">
      <c r="H4822" s="36"/>
      <c r="I4822" s="36"/>
      <c r="J4822" s="36"/>
      <c r="K4822" s="95"/>
      <c r="L4822" s="96"/>
    </row>
    <row r="4823" spans="8:12" x14ac:dyDescent="0.25">
      <c r="H4823" s="36"/>
      <c r="I4823" s="36"/>
      <c r="J4823" s="36"/>
      <c r="K4823" s="95"/>
      <c r="L4823" s="96"/>
    </row>
    <row r="4824" spans="8:12" x14ac:dyDescent="0.25">
      <c r="H4824" s="36"/>
      <c r="I4824" s="36"/>
      <c r="J4824" s="36"/>
      <c r="K4824" s="95"/>
      <c r="L4824" s="96"/>
    </row>
    <row r="4825" spans="8:12" x14ac:dyDescent="0.25">
      <c r="H4825" s="36"/>
      <c r="I4825" s="36"/>
      <c r="J4825" s="36"/>
      <c r="K4825" s="95"/>
      <c r="L4825" s="96"/>
    </row>
    <row r="4826" spans="8:12" x14ac:dyDescent="0.25">
      <c r="H4826" s="36"/>
      <c r="I4826" s="36"/>
      <c r="J4826" s="36"/>
      <c r="K4826" s="95"/>
      <c r="L4826" s="96"/>
    </row>
    <row r="4827" spans="8:12" x14ac:dyDescent="0.25">
      <c r="H4827" s="36"/>
      <c r="I4827" s="36"/>
      <c r="J4827" s="36"/>
      <c r="K4827" s="95"/>
      <c r="L4827" s="96"/>
    </row>
    <row r="4828" spans="8:12" x14ac:dyDescent="0.25">
      <c r="H4828" s="36"/>
      <c r="I4828" s="36"/>
      <c r="J4828" s="36"/>
      <c r="K4828" s="95"/>
      <c r="L4828" s="96"/>
    </row>
    <row r="4829" spans="8:12" x14ac:dyDescent="0.25">
      <c r="H4829" s="36"/>
      <c r="I4829" s="36"/>
      <c r="J4829" s="36"/>
      <c r="K4829" s="95"/>
      <c r="L4829" s="96"/>
    </row>
    <row r="4830" spans="8:12" x14ac:dyDescent="0.25">
      <c r="H4830" s="36"/>
      <c r="I4830" s="36"/>
      <c r="J4830" s="36"/>
      <c r="K4830" s="95"/>
      <c r="L4830" s="96"/>
    </row>
    <row r="4831" spans="8:12" x14ac:dyDescent="0.25">
      <c r="H4831" s="36"/>
      <c r="I4831" s="36"/>
      <c r="J4831" s="36"/>
      <c r="K4831" s="95"/>
      <c r="L4831" s="96"/>
    </row>
    <row r="4832" spans="8:12" x14ac:dyDescent="0.25">
      <c r="H4832" s="36"/>
      <c r="I4832" s="36"/>
      <c r="J4832" s="36"/>
      <c r="K4832" s="95"/>
      <c r="L4832" s="96"/>
    </row>
    <row r="4833" spans="8:12" x14ac:dyDescent="0.25">
      <c r="H4833" s="36"/>
      <c r="I4833" s="36"/>
      <c r="J4833" s="36"/>
      <c r="K4833" s="95"/>
      <c r="L4833" s="96"/>
    </row>
    <row r="4834" spans="8:12" x14ac:dyDescent="0.25">
      <c r="H4834" s="36"/>
      <c r="I4834" s="36"/>
      <c r="J4834" s="36"/>
      <c r="K4834" s="95"/>
      <c r="L4834" s="96"/>
    </row>
    <row r="4835" spans="8:12" x14ac:dyDescent="0.25">
      <c r="H4835" s="36"/>
      <c r="I4835" s="36"/>
      <c r="J4835" s="36"/>
      <c r="K4835" s="95"/>
      <c r="L4835" s="96"/>
    </row>
    <row r="4836" spans="8:12" x14ac:dyDescent="0.25">
      <c r="H4836" s="36"/>
      <c r="I4836" s="36"/>
      <c r="J4836" s="36"/>
      <c r="K4836" s="95"/>
      <c r="L4836" s="96"/>
    </row>
    <row r="4837" spans="8:12" x14ac:dyDescent="0.25">
      <c r="H4837" s="36"/>
      <c r="I4837" s="36"/>
      <c r="J4837" s="36"/>
      <c r="K4837" s="95"/>
      <c r="L4837" s="96"/>
    </row>
    <row r="4838" spans="8:12" x14ac:dyDescent="0.25">
      <c r="H4838" s="36"/>
      <c r="I4838" s="36"/>
      <c r="J4838" s="36"/>
      <c r="K4838" s="95"/>
      <c r="L4838" s="96"/>
    </row>
    <row r="4839" spans="8:12" x14ac:dyDescent="0.25">
      <c r="H4839" s="36"/>
      <c r="I4839" s="36"/>
      <c r="J4839" s="36"/>
      <c r="K4839" s="95"/>
      <c r="L4839" s="96"/>
    </row>
    <row r="4840" spans="8:12" x14ac:dyDescent="0.25">
      <c r="H4840" s="36"/>
      <c r="I4840" s="36"/>
      <c r="J4840" s="36"/>
      <c r="K4840" s="95"/>
      <c r="L4840" s="96"/>
    </row>
    <row r="4841" spans="8:12" x14ac:dyDescent="0.25">
      <c r="H4841" s="36"/>
      <c r="I4841" s="36"/>
      <c r="J4841" s="36"/>
      <c r="K4841" s="95"/>
      <c r="L4841" s="96"/>
    </row>
    <row r="4842" spans="8:12" x14ac:dyDescent="0.25">
      <c r="H4842" s="36"/>
      <c r="I4842" s="36"/>
      <c r="J4842" s="36"/>
      <c r="K4842" s="95"/>
      <c r="L4842" s="96"/>
    </row>
    <row r="4843" spans="8:12" x14ac:dyDescent="0.25">
      <c r="H4843" s="36"/>
      <c r="I4843" s="36"/>
      <c r="J4843" s="36"/>
      <c r="K4843" s="95"/>
      <c r="L4843" s="96"/>
    </row>
    <row r="4844" spans="8:12" x14ac:dyDescent="0.25">
      <c r="H4844" s="36"/>
      <c r="I4844" s="36"/>
      <c r="J4844" s="36"/>
      <c r="K4844" s="95"/>
      <c r="L4844" s="96"/>
    </row>
    <row r="4845" spans="8:12" x14ac:dyDescent="0.25">
      <c r="H4845" s="36"/>
      <c r="I4845" s="36"/>
      <c r="J4845" s="36"/>
      <c r="K4845" s="95"/>
      <c r="L4845" s="96"/>
    </row>
    <row r="4846" spans="8:12" x14ac:dyDescent="0.25">
      <c r="H4846" s="36"/>
      <c r="I4846" s="36"/>
      <c r="J4846" s="36"/>
      <c r="K4846" s="95"/>
      <c r="L4846" s="96"/>
    </row>
    <row r="4847" spans="8:12" x14ac:dyDescent="0.25">
      <c r="H4847" s="36"/>
      <c r="I4847" s="36"/>
      <c r="J4847" s="36"/>
      <c r="K4847" s="95"/>
      <c r="L4847" s="96"/>
    </row>
    <row r="4848" spans="8:12" x14ac:dyDescent="0.25">
      <c r="H4848" s="36"/>
      <c r="I4848" s="36"/>
      <c r="J4848" s="36"/>
      <c r="K4848" s="95"/>
      <c r="L4848" s="96"/>
    </row>
    <row r="4849" spans="8:12" x14ac:dyDescent="0.25">
      <c r="H4849" s="36"/>
      <c r="I4849" s="36"/>
      <c r="J4849" s="36"/>
      <c r="K4849" s="95"/>
      <c r="L4849" s="96"/>
    </row>
    <row r="4850" spans="8:12" x14ac:dyDescent="0.25">
      <c r="H4850" s="36"/>
      <c r="I4850" s="36"/>
      <c r="J4850" s="36"/>
      <c r="K4850" s="95"/>
      <c r="L4850" s="96"/>
    </row>
    <row r="4851" spans="8:12" x14ac:dyDescent="0.25">
      <c r="H4851" s="36"/>
      <c r="I4851" s="36"/>
      <c r="J4851" s="36"/>
      <c r="K4851" s="95"/>
      <c r="L4851" s="96"/>
    </row>
    <row r="4852" spans="8:12" x14ac:dyDescent="0.25">
      <c r="H4852" s="36"/>
      <c r="I4852" s="36"/>
      <c r="J4852" s="36"/>
      <c r="K4852" s="95"/>
      <c r="L4852" s="96"/>
    </row>
    <row r="4853" spans="8:12" x14ac:dyDescent="0.25">
      <c r="H4853" s="36"/>
      <c r="I4853" s="36"/>
      <c r="J4853" s="36"/>
      <c r="K4853" s="95"/>
      <c r="L4853" s="96"/>
    </row>
    <row r="4854" spans="8:12" x14ac:dyDescent="0.25">
      <c r="H4854" s="36"/>
      <c r="I4854" s="36"/>
      <c r="J4854" s="36"/>
      <c r="K4854" s="95"/>
      <c r="L4854" s="96"/>
    </row>
    <row r="4855" spans="8:12" x14ac:dyDescent="0.25">
      <c r="H4855" s="36"/>
      <c r="I4855" s="36"/>
      <c r="J4855" s="36"/>
      <c r="K4855" s="95"/>
      <c r="L4855" s="96"/>
    </row>
    <row r="4856" spans="8:12" x14ac:dyDescent="0.25">
      <c r="H4856" s="36"/>
      <c r="I4856" s="36"/>
      <c r="J4856" s="36"/>
      <c r="K4856" s="95"/>
      <c r="L4856" s="96"/>
    </row>
    <row r="4857" spans="8:12" x14ac:dyDescent="0.25">
      <c r="H4857" s="36"/>
      <c r="I4857" s="36"/>
      <c r="J4857" s="36"/>
      <c r="K4857" s="95"/>
      <c r="L4857" s="96"/>
    </row>
    <row r="4858" spans="8:12" x14ac:dyDescent="0.25">
      <c r="H4858" s="36"/>
      <c r="I4858" s="36"/>
      <c r="J4858" s="36"/>
      <c r="K4858" s="95"/>
      <c r="L4858" s="96"/>
    </row>
    <row r="4859" spans="8:12" x14ac:dyDescent="0.25">
      <c r="H4859" s="36"/>
      <c r="I4859" s="36"/>
      <c r="J4859" s="36"/>
      <c r="K4859" s="95"/>
      <c r="L4859" s="96"/>
    </row>
    <row r="4860" spans="8:12" x14ac:dyDescent="0.25">
      <c r="H4860" s="36"/>
      <c r="I4860" s="36"/>
      <c r="J4860" s="36"/>
      <c r="K4860" s="95"/>
      <c r="L4860" s="96"/>
    </row>
    <row r="4861" spans="8:12" x14ac:dyDescent="0.25">
      <c r="H4861" s="36"/>
      <c r="I4861" s="36"/>
      <c r="J4861" s="36"/>
      <c r="K4861" s="95"/>
      <c r="L4861" s="96"/>
    </row>
    <row r="4862" spans="8:12" x14ac:dyDescent="0.25">
      <c r="H4862" s="36"/>
      <c r="I4862" s="36"/>
      <c r="J4862" s="36"/>
      <c r="K4862" s="95"/>
      <c r="L4862" s="96"/>
    </row>
    <row r="4863" spans="8:12" x14ac:dyDescent="0.25">
      <c r="H4863" s="36"/>
      <c r="I4863" s="36"/>
      <c r="J4863" s="36"/>
      <c r="K4863" s="95"/>
      <c r="L4863" s="96"/>
    </row>
    <row r="4864" spans="8:12" x14ac:dyDescent="0.25">
      <c r="H4864" s="36"/>
      <c r="I4864" s="36"/>
      <c r="J4864" s="36"/>
      <c r="K4864" s="95"/>
      <c r="L4864" s="96"/>
    </row>
    <row r="4865" spans="8:12" x14ac:dyDescent="0.25">
      <c r="H4865" s="36"/>
      <c r="I4865" s="36"/>
      <c r="J4865" s="36"/>
      <c r="K4865" s="95"/>
      <c r="L4865" s="96"/>
    </row>
    <row r="4866" spans="8:12" x14ac:dyDescent="0.25">
      <c r="H4866" s="36"/>
      <c r="I4866" s="36"/>
      <c r="J4866" s="36"/>
      <c r="K4866" s="95"/>
      <c r="L4866" s="96"/>
    </row>
    <row r="4867" spans="8:12" x14ac:dyDescent="0.25">
      <c r="H4867" s="36"/>
      <c r="I4867" s="36"/>
      <c r="J4867" s="36"/>
      <c r="K4867" s="95"/>
      <c r="L4867" s="96"/>
    </row>
    <row r="4868" spans="8:12" x14ac:dyDescent="0.25">
      <c r="H4868" s="36"/>
      <c r="I4868" s="36"/>
      <c r="J4868" s="36"/>
      <c r="K4868" s="95"/>
      <c r="L4868" s="96"/>
    </row>
    <row r="4869" spans="8:12" x14ac:dyDescent="0.25">
      <c r="H4869" s="36"/>
      <c r="I4869" s="36"/>
      <c r="J4869" s="36"/>
      <c r="K4869" s="95"/>
      <c r="L4869" s="96"/>
    </row>
    <row r="4870" spans="8:12" x14ac:dyDescent="0.25">
      <c r="H4870" s="36"/>
      <c r="I4870" s="36"/>
      <c r="J4870" s="36"/>
      <c r="K4870" s="95"/>
      <c r="L4870" s="96"/>
    </row>
    <row r="4871" spans="8:12" x14ac:dyDescent="0.25">
      <c r="H4871" s="36"/>
      <c r="I4871" s="36"/>
      <c r="J4871" s="36"/>
      <c r="K4871" s="95"/>
      <c r="L4871" s="96"/>
    </row>
    <row r="4872" spans="8:12" x14ac:dyDescent="0.25">
      <c r="H4872" s="36"/>
      <c r="I4872" s="36"/>
      <c r="J4872" s="36"/>
      <c r="K4872" s="95"/>
      <c r="L4872" s="96"/>
    </row>
    <row r="4873" spans="8:12" x14ac:dyDescent="0.25">
      <c r="H4873" s="36"/>
      <c r="I4873" s="36"/>
      <c r="J4873" s="36"/>
      <c r="K4873" s="95"/>
      <c r="L4873" s="96"/>
    </row>
    <row r="4874" spans="8:12" x14ac:dyDescent="0.25">
      <c r="H4874" s="36"/>
      <c r="I4874" s="36"/>
      <c r="J4874" s="36"/>
      <c r="K4874" s="95"/>
      <c r="L4874" s="96"/>
    </row>
    <row r="4875" spans="8:12" x14ac:dyDescent="0.25">
      <c r="H4875" s="36"/>
      <c r="I4875" s="36"/>
      <c r="J4875" s="36"/>
      <c r="K4875" s="95"/>
      <c r="L4875" s="96"/>
    </row>
    <row r="4876" spans="8:12" x14ac:dyDescent="0.25">
      <c r="H4876" s="36"/>
      <c r="I4876" s="36"/>
      <c r="J4876" s="36"/>
      <c r="K4876" s="95"/>
      <c r="L4876" s="96"/>
    </row>
    <row r="4877" spans="8:12" x14ac:dyDescent="0.25">
      <c r="H4877" s="36"/>
      <c r="I4877" s="36"/>
      <c r="J4877" s="36"/>
      <c r="K4877" s="95"/>
      <c r="L4877" s="96"/>
    </row>
    <row r="4878" spans="8:12" x14ac:dyDescent="0.25">
      <c r="H4878" s="36"/>
      <c r="I4878" s="36"/>
      <c r="J4878" s="36"/>
      <c r="K4878" s="95"/>
      <c r="L4878" s="96"/>
    </row>
    <row r="4879" spans="8:12" x14ac:dyDescent="0.25">
      <c r="H4879" s="36"/>
      <c r="I4879" s="36"/>
      <c r="J4879" s="36"/>
      <c r="K4879" s="95"/>
      <c r="L4879" s="96"/>
    </row>
    <row r="4880" spans="8:12" x14ac:dyDescent="0.25">
      <c r="H4880" s="36"/>
      <c r="I4880" s="36"/>
      <c r="J4880" s="36"/>
      <c r="K4880" s="95"/>
      <c r="L4880" s="96"/>
    </row>
    <row r="4881" spans="8:12" x14ac:dyDescent="0.25">
      <c r="H4881" s="36"/>
      <c r="I4881" s="36"/>
      <c r="J4881" s="36"/>
      <c r="K4881" s="95"/>
      <c r="L4881" s="96"/>
    </row>
    <row r="4882" spans="8:12" x14ac:dyDescent="0.25">
      <c r="H4882" s="36"/>
      <c r="I4882" s="36"/>
      <c r="J4882" s="36"/>
      <c r="K4882" s="95"/>
      <c r="L4882" s="96"/>
    </row>
    <row r="4883" spans="8:12" x14ac:dyDescent="0.25">
      <c r="H4883" s="36"/>
      <c r="I4883" s="36"/>
      <c r="J4883" s="36"/>
      <c r="K4883" s="95"/>
      <c r="L4883" s="96"/>
    </row>
    <row r="4884" spans="8:12" x14ac:dyDescent="0.25">
      <c r="H4884" s="36"/>
      <c r="I4884" s="36"/>
      <c r="J4884" s="36"/>
      <c r="K4884" s="95"/>
      <c r="L4884" s="96"/>
    </row>
    <row r="4885" spans="8:12" x14ac:dyDescent="0.25">
      <c r="H4885" s="36"/>
      <c r="I4885" s="36"/>
      <c r="J4885" s="36"/>
      <c r="K4885" s="95"/>
      <c r="L4885" s="96"/>
    </row>
    <row r="4886" spans="8:12" x14ac:dyDescent="0.25">
      <c r="H4886" s="36"/>
      <c r="I4886" s="36"/>
      <c r="J4886" s="36"/>
      <c r="K4886" s="95"/>
      <c r="L4886" s="96"/>
    </row>
    <row r="4887" spans="8:12" x14ac:dyDescent="0.25">
      <c r="H4887" s="36"/>
      <c r="I4887" s="36"/>
      <c r="J4887" s="36"/>
      <c r="K4887" s="95"/>
      <c r="L4887" s="96"/>
    </row>
    <row r="4888" spans="8:12" x14ac:dyDescent="0.25">
      <c r="H4888" s="36"/>
      <c r="I4888" s="36"/>
      <c r="J4888" s="36"/>
      <c r="K4888" s="95"/>
      <c r="L4888" s="96"/>
    </row>
    <row r="4889" spans="8:12" x14ac:dyDescent="0.25">
      <c r="H4889" s="36"/>
      <c r="I4889" s="36"/>
      <c r="J4889" s="36"/>
      <c r="K4889" s="95"/>
      <c r="L4889" s="96"/>
    </row>
    <row r="4890" spans="8:12" x14ac:dyDescent="0.25">
      <c r="H4890" s="36"/>
      <c r="I4890" s="36"/>
      <c r="J4890" s="36"/>
      <c r="K4890" s="95"/>
      <c r="L4890" s="96"/>
    </row>
    <row r="4891" spans="8:12" x14ac:dyDescent="0.25">
      <c r="H4891" s="36"/>
      <c r="I4891" s="36"/>
      <c r="J4891" s="36"/>
      <c r="K4891" s="95"/>
      <c r="L4891" s="96"/>
    </row>
    <row r="4892" spans="8:12" x14ac:dyDescent="0.25">
      <c r="H4892" s="36"/>
      <c r="I4892" s="36"/>
      <c r="J4892" s="36"/>
      <c r="K4892" s="95"/>
      <c r="L4892" s="96"/>
    </row>
    <row r="4893" spans="8:12" x14ac:dyDescent="0.25">
      <c r="H4893" s="36"/>
      <c r="I4893" s="36"/>
      <c r="J4893" s="36"/>
      <c r="K4893" s="95"/>
      <c r="L4893" s="96"/>
    </row>
    <row r="4894" spans="8:12" x14ac:dyDescent="0.25">
      <c r="H4894" s="36"/>
      <c r="I4894" s="36"/>
      <c r="J4894" s="36"/>
      <c r="K4894" s="95"/>
      <c r="L4894" s="96"/>
    </row>
    <row r="4895" spans="8:12" x14ac:dyDescent="0.25">
      <c r="H4895" s="36"/>
      <c r="I4895" s="36"/>
      <c r="J4895" s="36"/>
      <c r="K4895" s="95"/>
      <c r="L4895" s="96"/>
    </row>
    <row r="4896" spans="8:12" x14ac:dyDescent="0.25">
      <c r="H4896" s="36"/>
      <c r="I4896" s="36"/>
      <c r="J4896" s="36"/>
      <c r="K4896" s="95"/>
      <c r="L4896" s="96"/>
    </row>
    <row r="4897" spans="8:12" x14ac:dyDescent="0.25">
      <c r="H4897" s="36"/>
      <c r="I4897" s="36"/>
      <c r="J4897" s="36"/>
      <c r="K4897" s="95"/>
      <c r="L4897" s="96"/>
    </row>
    <row r="4898" spans="8:12" x14ac:dyDescent="0.25">
      <c r="H4898" s="36"/>
      <c r="I4898" s="36"/>
      <c r="J4898" s="36"/>
      <c r="K4898" s="95"/>
      <c r="L4898" s="96"/>
    </row>
    <row r="4899" spans="8:12" x14ac:dyDescent="0.25">
      <c r="H4899" s="36"/>
      <c r="I4899" s="36"/>
      <c r="J4899" s="36"/>
      <c r="K4899" s="95"/>
      <c r="L4899" s="96"/>
    </row>
    <row r="4900" spans="8:12" x14ac:dyDescent="0.25">
      <c r="H4900" s="36"/>
      <c r="I4900" s="36"/>
      <c r="J4900" s="36"/>
      <c r="K4900" s="95"/>
      <c r="L4900" s="96"/>
    </row>
    <row r="4901" spans="8:12" x14ac:dyDescent="0.25">
      <c r="H4901" s="36"/>
      <c r="I4901" s="36"/>
      <c r="J4901" s="36"/>
      <c r="K4901" s="95"/>
      <c r="L4901" s="96"/>
    </row>
    <row r="4902" spans="8:12" x14ac:dyDescent="0.25">
      <c r="H4902" s="36"/>
      <c r="I4902" s="36"/>
      <c r="J4902" s="36"/>
      <c r="K4902" s="95"/>
      <c r="L4902" s="96"/>
    </row>
    <row r="4903" spans="8:12" x14ac:dyDescent="0.25">
      <c r="H4903" s="36"/>
      <c r="I4903" s="36"/>
      <c r="J4903" s="36"/>
      <c r="K4903" s="95"/>
      <c r="L4903" s="96"/>
    </row>
    <row r="4904" spans="8:12" x14ac:dyDescent="0.25">
      <c r="H4904" s="36"/>
      <c r="I4904" s="36"/>
      <c r="J4904" s="36"/>
      <c r="K4904" s="95"/>
      <c r="L4904" s="96"/>
    </row>
    <row r="4905" spans="8:12" x14ac:dyDescent="0.25">
      <c r="H4905" s="36"/>
      <c r="I4905" s="36"/>
      <c r="J4905" s="36"/>
      <c r="K4905" s="95"/>
      <c r="L4905" s="96"/>
    </row>
    <row r="4906" spans="8:12" x14ac:dyDescent="0.25">
      <c r="H4906" s="36"/>
      <c r="I4906" s="36"/>
      <c r="J4906" s="36"/>
      <c r="K4906" s="95"/>
      <c r="L4906" s="96"/>
    </row>
    <row r="4907" spans="8:12" x14ac:dyDescent="0.25">
      <c r="H4907" s="36"/>
      <c r="I4907" s="36"/>
      <c r="J4907" s="36"/>
      <c r="K4907" s="95"/>
      <c r="L4907" s="96"/>
    </row>
    <row r="4908" spans="8:12" x14ac:dyDescent="0.25">
      <c r="H4908" s="36"/>
      <c r="I4908" s="36"/>
      <c r="J4908" s="36"/>
      <c r="K4908" s="95"/>
      <c r="L4908" s="96"/>
    </row>
    <row r="4909" spans="8:12" x14ac:dyDescent="0.25">
      <c r="H4909" s="36"/>
      <c r="I4909" s="36"/>
      <c r="J4909" s="36"/>
      <c r="K4909" s="95"/>
      <c r="L4909" s="96"/>
    </row>
    <row r="4910" spans="8:12" x14ac:dyDescent="0.25">
      <c r="H4910" s="36"/>
      <c r="I4910" s="36"/>
      <c r="J4910" s="36"/>
      <c r="K4910" s="95"/>
      <c r="L4910" s="96"/>
    </row>
    <row r="4911" spans="8:12" x14ac:dyDescent="0.25">
      <c r="H4911" s="36"/>
      <c r="I4911" s="36"/>
      <c r="J4911" s="36"/>
      <c r="K4911" s="95"/>
      <c r="L4911" s="96"/>
    </row>
    <row r="4912" spans="8:12" x14ac:dyDescent="0.25">
      <c r="H4912" s="36"/>
      <c r="I4912" s="36"/>
      <c r="J4912" s="36"/>
      <c r="K4912" s="95"/>
      <c r="L4912" s="96"/>
    </row>
    <row r="4913" spans="8:12" x14ac:dyDescent="0.25">
      <c r="H4913" s="36"/>
      <c r="I4913" s="36"/>
      <c r="J4913" s="36"/>
      <c r="K4913" s="95"/>
      <c r="L4913" s="96"/>
    </row>
    <row r="4914" spans="8:12" x14ac:dyDescent="0.25">
      <c r="H4914" s="36"/>
      <c r="I4914" s="36"/>
      <c r="J4914" s="36"/>
      <c r="K4914" s="95"/>
      <c r="L4914" s="96"/>
    </row>
    <row r="4915" spans="8:12" x14ac:dyDescent="0.25">
      <c r="H4915" s="36"/>
      <c r="I4915" s="36"/>
      <c r="J4915" s="36"/>
      <c r="K4915" s="95"/>
      <c r="L4915" s="96"/>
    </row>
    <row r="4916" spans="8:12" x14ac:dyDescent="0.25">
      <c r="H4916" s="36"/>
      <c r="I4916" s="36"/>
      <c r="J4916" s="36"/>
      <c r="K4916" s="95"/>
      <c r="L4916" s="96"/>
    </row>
    <row r="4917" spans="8:12" x14ac:dyDescent="0.25">
      <c r="H4917" s="36"/>
      <c r="I4917" s="36"/>
      <c r="J4917" s="36"/>
      <c r="K4917" s="95"/>
      <c r="L4917" s="96"/>
    </row>
    <row r="4918" spans="8:12" x14ac:dyDescent="0.25">
      <c r="H4918" s="36"/>
      <c r="I4918" s="36"/>
      <c r="J4918" s="36"/>
      <c r="K4918" s="95"/>
      <c r="L4918" s="96"/>
    </row>
    <row r="4919" spans="8:12" x14ac:dyDescent="0.25">
      <c r="H4919" s="36"/>
      <c r="I4919" s="36"/>
      <c r="J4919" s="36"/>
      <c r="K4919" s="95"/>
      <c r="L4919" s="96"/>
    </row>
    <row r="4920" spans="8:12" x14ac:dyDescent="0.25">
      <c r="H4920" s="36"/>
      <c r="I4920" s="36"/>
      <c r="J4920" s="36"/>
      <c r="K4920" s="95"/>
      <c r="L4920" s="96"/>
    </row>
    <row r="4921" spans="8:12" x14ac:dyDescent="0.25">
      <c r="H4921" s="36"/>
      <c r="I4921" s="36"/>
      <c r="J4921" s="36"/>
      <c r="K4921" s="95"/>
      <c r="L4921" s="96"/>
    </row>
    <row r="4922" spans="8:12" x14ac:dyDescent="0.25">
      <c r="H4922" s="36"/>
      <c r="I4922" s="36"/>
      <c r="J4922" s="36"/>
      <c r="K4922" s="95"/>
      <c r="L4922" s="96"/>
    </row>
    <row r="4923" spans="8:12" x14ac:dyDescent="0.25">
      <c r="H4923" s="36"/>
      <c r="I4923" s="36"/>
      <c r="J4923" s="36"/>
      <c r="K4923" s="95"/>
      <c r="L4923" s="96"/>
    </row>
    <row r="4924" spans="8:12" x14ac:dyDescent="0.25">
      <c r="H4924" s="36"/>
      <c r="I4924" s="36"/>
      <c r="J4924" s="36"/>
      <c r="K4924" s="95"/>
      <c r="L4924" s="96"/>
    </row>
    <row r="4925" spans="8:12" x14ac:dyDescent="0.25">
      <c r="H4925" s="36"/>
      <c r="I4925" s="36"/>
      <c r="J4925" s="36"/>
      <c r="K4925" s="95"/>
      <c r="L4925" s="96"/>
    </row>
    <row r="4926" spans="8:12" x14ac:dyDescent="0.25">
      <c r="H4926" s="36"/>
      <c r="I4926" s="36"/>
      <c r="J4926" s="36"/>
      <c r="K4926" s="95"/>
      <c r="L4926" s="96"/>
    </row>
    <row r="4927" spans="8:12" x14ac:dyDescent="0.25">
      <c r="H4927" s="36"/>
      <c r="I4927" s="36"/>
      <c r="J4927" s="36"/>
      <c r="K4927" s="95"/>
      <c r="L4927" s="96"/>
    </row>
    <row r="4928" spans="8:12" x14ac:dyDescent="0.25">
      <c r="H4928" s="36"/>
      <c r="I4928" s="36"/>
      <c r="J4928" s="36"/>
      <c r="K4928" s="95"/>
      <c r="L4928" s="96"/>
    </row>
    <row r="4929" spans="8:12" x14ac:dyDescent="0.25">
      <c r="H4929" s="36"/>
      <c r="I4929" s="36"/>
      <c r="J4929" s="36"/>
      <c r="K4929" s="95"/>
      <c r="L4929" s="96"/>
    </row>
    <row r="4930" spans="8:12" x14ac:dyDescent="0.25">
      <c r="H4930" s="36"/>
      <c r="I4930" s="36"/>
      <c r="J4930" s="36"/>
      <c r="K4930" s="95"/>
      <c r="L4930" s="96"/>
    </row>
    <row r="4931" spans="8:12" x14ac:dyDescent="0.25">
      <c r="H4931" s="36"/>
      <c r="I4931" s="36"/>
      <c r="J4931" s="36"/>
      <c r="K4931" s="95"/>
      <c r="L4931" s="96"/>
    </row>
    <row r="4932" spans="8:12" x14ac:dyDescent="0.25">
      <c r="H4932" s="36"/>
      <c r="I4932" s="36"/>
      <c r="J4932" s="36"/>
      <c r="K4932" s="95"/>
      <c r="L4932" s="96"/>
    </row>
    <row r="4933" spans="8:12" x14ac:dyDescent="0.25">
      <c r="H4933" s="36"/>
      <c r="I4933" s="36"/>
      <c r="J4933" s="36"/>
      <c r="K4933" s="95"/>
      <c r="L4933" s="96"/>
    </row>
    <row r="4934" spans="8:12" x14ac:dyDescent="0.25">
      <c r="H4934" s="36"/>
      <c r="I4934" s="36"/>
      <c r="J4934" s="36"/>
      <c r="K4934" s="95"/>
      <c r="L4934" s="96"/>
    </row>
    <row r="4935" spans="8:12" x14ac:dyDescent="0.25">
      <c r="H4935" s="36"/>
      <c r="I4935" s="36"/>
      <c r="J4935" s="36"/>
      <c r="K4935" s="95"/>
      <c r="L4935" s="96"/>
    </row>
    <row r="4936" spans="8:12" x14ac:dyDescent="0.25">
      <c r="H4936" s="36"/>
      <c r="I4936" s="36"/>
      <c r="J4936" s="36"/>
      <c r="K4936" s="95"/>
      <c r="L4936" s="96"/>
    </row>
    <row r="4937" spans="8:12" x14ac:dyDescent="0.25">
      <c r="H4937" s="36"/>
      <c r="I4937" s="36"/>
      <c r="J4937" s="36"/>
      <c r="K4937" s="95"/>
      <c r="L4937" s="96"/>
    </row>
    <row r="4938" spans="8:12" x14ac:dyDescent="0.25">
      <c r="H4938" s="36"/>
      <c r="I4938" s="36"/>
      <c r="J4938" s="36"/>
      <c r="K4938" s="95"/>
      <c r="L4938" s="96"/>
    </row>
    <row r="4939" spans="8:12" x14ac:dyDescent="0.25">
      <c r="H4939" s="36"/>
      <c r="I4939" s="36"/>
      <c r="J4939" s="36"/>
      <c r="K4939" s="95"/>
      <c r="L4939" s="96"/>
    </row>
    <row r="4940" spans="8:12" x14ac:dyDescent="0.25">
      <c r="H4940" s="36"/>
      <c r="I4940" s="36"/>
      <c r="J4940" s="36"/>
      <c r="K4940" s="95"/>
      <c r="L4940" s="96"/>
    </row>
    <row r="4941" spans="8:12" x14ac:dyDescent="0.25">
      <c r="H4941" s="36"/>
      <c r="I4941" s="36"/>
      <c r="J4941" s="36"/>
      <c r="K4941" s="95"/>
      <c r="L4941" s="96"/>
    </row>
    <row r="4942" spans="8:12" x14ac:dyDescent="0.25">
      <c r="H4942" s="36"/>
      <c r="I4942" s="36"/>
      <c r="J4942" s="36"/>
      <c r="K4942" s="95"/>
      <c r="L4942" s="96"/>
    </row>
    <row r="4943" spans="8:12" x14ac:dyDescent="0.25">
      <c r="H4943" s="36"/>
      <c r="I4943" s="36"/>
      <c r="J4943" s="36"/>
      <c r="K4943" s="95"/>
      <c r="L4943" s="96"/>
    </row>
    <row r="4944" spans="8:12" x14ac:dyDescent="0.25">
      <c r="H4944" s="36"/>
      <c r="I4944" s="36"/>
      <c r="J4944" s="36"/>
      <c r="K4944" s="95"/>
      <c r="L4944" s="96"/>
    </row>
    <row r="4945" spans="8:12" x14ac:dyDescent="0.25">
      <c r="H4945" s="36"/>
      <c r="I4945" s="36"/>
      <c r="J4945" s="36"/>
      <c r="K4945" s="95"/>
      <c r="L4945" s="96"/>
    </row>
    <row r="4946" spans="8:12" x14ac:dyDescent="0.25">
      <c r="H4946" s="36"/>
      <c r="I4946" s="36"/>
      <c r="J4946" s="36"/>
      <c r="K4946" s="95"/>
      <c r="L4946" s="96"/>
    </row>
    <row r="4947" spans="8:12" x14ac:dyDescent="0.25">
      <c r="H4947" s="36"/>
      <c r="I4947" s="36"/>
      <c r="J4947" s="36"/>
      <c r="K4947" s="95"/>
      <c r="L4947" s="96"/>
    </row>
    <row r="4948" spans="8:12" x14ac:dyDescent="0.25">
      <c r="H4948" s="36"/>
      <c r="I4948" s="36"/>
      <c r="J4948" s="36"/>
      <c r="K4948" s="95"/>
      <c r="L4948" s="96"/>
    </row>
    <row r="4949" spans="8:12" x14ac:dyDescent="0.25">
      <c r="H4949" s="36"/>
      <c r="I4949" s="36"/>
      <c r="J4949" s="36"/>
      <c r="K4949" s="95"/>
      <c r="L4949" s="96"/>
    </row>
    <row r="4950" spans="8:12" x14ac:dyDescent="0.25">
      <c r="H4950" s="36"/>
      <c r="I4950" s="36"/>
      <c r="J4950" s="36"/>
      <c r="K4950" s="95"/>
      <c r="L4950" s="96"/>
    </row>
    <row r="4951" spans="8:12" x14ac:dyDescent="0.25">
      <c r="H4951" s="36"/>
      <c r="I4951" s="36"/>
      <c r="J4951" s="36"/>
      <c r="K4951" s="95"/>
      <c r="L4951" s="96"/>
    </row>
    <row r="4952" spans="8:12" x14ac:dyDescent="0.25">
      <c r="H4952" s="36"/>
      <c r="I4952" s="36"/>
      <c r="J4952" s="36"/>
      <c r="K4952" s="95"/>
      <c r="L4952" s="96"/>
    </row>
    <row r="4953" spans="8:12" x14ac:dyDescent="0.25">
      <c r="H4953" s="36"/>
      <c r="I4953" s="36"/>
      <c r="J4953" s="36"/>
      <c r="K4953" s="95"/>
      <c r="L4953" s="96"/>
    </row>
    <row r="4954" spans="8:12" x14ac:dyDescent="0.25">
      <c r="H4954" s="36"/>
      <c r="I4954" s="36"/>
      <c r="J4954" s="36"/>
      <c r="K4954" s="95"/>
      <c r="L4954" s="96"/>
    </row>
    <row r="4955" spans="8:12" x14ac:dyDescent="0.25">
      <c r="H4955" s="36"/>
      <c r="I4955" s="36"/>
      <c r="J4955" s="36"/>
      <c r="K4955" s="95"/>
      <c r="L4955" s="96"/>
    </row>
    <row r="4956" spans="8:12" x14ac:dyDescent="0.25">
      <c r="H4956" s="36"/>
      <c r="I4956" s="36"/>
      <c r="J4956" s="36"/>
      <c r="K4956" s="95"/>
      <c r="L4956" s="96"/>
    </row>
    <row r="4957" spans="8:12" x14ac:dyDescent="0.25">
      <c r="H4957" s="36"/>
      <c r="I4957" s="36"/>
      <c r="J4957" s="36"/>
      <c r="K4957" s="95"/>
      <c r="L4957" s="96"/>
    </row>
    <row r="4958" spans="8:12" x14ac:dyDescent="0.25">
      <c r="H4958" s="36"/>
      <c r="I4958" s="36"/>
      <c r="J4958" s="36"/>
      <c r="K4958" s="95"/>
      <c r="L4958" s="96"/>
    </row>
    <row r="4959" spans="8:12" x14ac:dyDescent="0.25">
      <c r="H4959" s="36"/>
      <c r="I4959" s="36"/>
      <c r="J4959" s="36"/>
      <c r="K4959" s="95"/>
      <c r="L4959" s="96"/>
    </row>
    <row r="4960" spans="8:12" x14ac:dyDescent="0.25">
      <c r="H4960" s="36"/>
      <c r="I4960" s="36"/>
      <c r="J4960" s="36"/>
      <c r="K4960" s="95"/>
      <c r="L4960" s="96"/>
    </row>
    <row r="4961" spans="8:12" x14ac:dyDescent="0.25">
      <c r="H4961" s="36"/>
      <c r="I4961" s="36"/>
      <c r="J4961" s="36"/>
      <c r="K4961" s="95"/>
      <c r="L4961" s="96"/>
    </row>
    <row r="4962" spans="8:12" x14ac:dyDescent="0.25">
      <c r="H4962" s="36"/>
      <c r="I4962" s="36"/>
      <c r="J4962" s="36"/>
      <c r="K4962" s="95"/>
      <c r="L4962" s="96"/>
    </row>
    <row r="4963" spans="8:12" x14ac:dyDescent="0.25">
      <c r="H4963" s="36"/>
      <c r="I4963" s="36"/>
      <c r="J4963" s="36"/>
      <c r="K4963" s="95"/>
      <c r="L4963" s="96"/>
    </row>
    <row r="4964" spans="8:12" x14ac:dyDescent="0.25">
      <c r="H4964" s="36"/>
      <c r="I4964" s="36"/>
      <c r="J4964" s="36"/>
      <c r="K4964" s="95"/>
      <c r="L4964" s="96"/>
    </row>
    <row r="4965" spans="8:12" x14ac:dyDescent="0.25">
      <c r="H4965" s="36"/>
      <c r="I4965" s="36"/>
      <c r="J4965" s="36"/>
      <c r="K4965" s="95"/>
      <c r="L4965" s="96"/>
    </row>
    <row r="4966" spans="8:12" x14ac:dyDescent="0.25">
      <c r="H4966" s="36"/>
      <c r="I4966" s="36"/>
      <c r="J4966" s="36"/>
      <c r="K4966" s="95"/>
      <c r="L4966" s="96"/>
    </row>
    <row r="4967" spans="8:12" x14ac:dyDescent="0.25">
      <c r="H4967" s="36"/>
      <c r="I4967" s="36"/>
      <c r="J4967" s="36"/>
      <c r="K4967" s="95"/>
      <c r="L4967" s="96"/>
    </row>
    <row r="4968" spans="8:12" x14ac:dyDescent="0.25">
      <c r="H4968" s="36"/>
      <c r="I4968" s="36"/>
      <c r="J4968" s="36"/>
      <c r="K4968" s="95"/>
      <c r="L4968" s="96"/>
    </row>
    <row r="4969" spans="8:12" x14ac:dyDescent="0.25">
      <c r="H4969" s="36"/>
      <c r="I4969" s="36"/>
      <c r="J4969" s="36"/>
      <c r="K4969" s="95"/>
      <c r="L4969" s="96"/>
    </row>
    <row r="4970" spans="8:12" x14ac:dyDescent="0.25">
      <c r="H4970" s="36"/>
      <c r="I4970" s="36"/>
      <c r="J4970" s="36"/>
      <c r="K4970" s="95"/>
      <c r="L4970" s="96"/>
    </row>
    <row r="4971" spans="8:12" x14ac:dyDescent="0.25">
      <c r="H4971" s="36"/>
      <c r="I4971" s="36"/>
      <c r="J4971" s="36"/>
      <c r="K4971" s="95"/>
      <c r="L4971" s="96"/>
    </row>
    <row r="4972" spans="8:12" x14ac:dyDescent="0.25">
      <c r="H4972" s="36"/>
      <c r="I4972" s="36"/>
      <c r="J4972" s="36"/>
      <c r="K4972" s="95"/>
      <c r="L4972" s="96"/>
    </row>
    <row r="4973" spans="8:12" x14ac:dyDescent="0.25">
      <c r="H4973" s="36"/>
      <c r="I4973" s="36"/>
      <c r="J4973" s="36"/>
      <c r="K4973" s="95"/>
      <c r="L4973" s="96"/>
    </row>
    <row r="4974" spans="8:12" x14ac:dyDescent="0.25">
      <c r="H4974" s="36"/>
      <c r="I4974" s="36"/>
      <c r="J4974" s="36"/>
      <c r="K4974" s="95"/>
      <c r="L4974" s="96"/>
    </row>
    <row r="4975" spans="8:12" x14ac:dyDescent="0.25">
      <c r="H4975" s="36"/>
      <c r="I4975" s="36"/>
      <c r="J4975" s="36"/>
      <c r="K4975" s="95"/>
      <c r="L4975" s="96"/>
    </row>
    <row r="4976" spans="8:12" x14ac:dyDescent="0.25">
      <c r="H4976" s="36"/>
      <c r="I4976" s="36"/>
      <c r="J4976" s="36"/>
      <c r="K4976" s="95"/>
      <c r="L4976" s="96"/>
    </row>
    <row r="4977" spans="8:12" x14ac:dyDescent="0.25">
      <c r="H4977" s="36"/>
      <c r="I4977" s="36"/>
      <c r="J4977" s="36"/>
      <c r="K4977" s="95"/>
      <c r="L4977" s="96"/>
    </row>
    <row r="4978" spans="8:12" x14ac:dyDescent="0.25">
      <c r="H4978" s="36"/>
      <c r="I4978" s="36"/>
      <c r="J4978" s="36"/>
      <c r="K4978" s="95"/>
      <c r="L4978" s="96"/>
    </row>
    <row r="4979" spans="8:12" x14ac:dyDescent="0.25">
      <c r="H4979" s="36"/>
      <c r="I4979" s="36"/>
      <c r="J4979" s="36"/>
      <c r="K4979" s="95"/>
      <c r="L4979" s="96"/>
    </row>
    <row r="4980" spans="8:12" x14ac:dyDescent="0.25">
      <c r="H4980" s="36"/>
      <c r="I4980" s="36"/>
      <c r="J4980" s="36"/>
      <c r="K4980" s="95"/>
      <c r="L4980" s="96"/>
    </row>
    <row r="4981" spans="8:12" x14ac:dyDescent="0.25">
      <c r="H4981" s="36"/>
      <c r="I4981" s="36"/>
      <c r="J4981" s="36"/>
      <c r="K4981" s="95"/>
      <c r="L4981" s="96"/>
    </row>
    <row r="4982" spans="8:12" x14ac:dyDescent="0.25">
      <c r="H4982" s="36"/>
      <c r="I4982" s="36"/>
      <c r="J4982" s="36"/>
      <c r="K4982" s="95"/>
      <c r="L4982" s="96"/>
    </row>
    <row r="4983" spans="8:12" x14ac:dyDescent="0.25">
      <c r="H4983" s="36"/>
      <c r="I4983" s="36"/>
      <c r="J4983" s="36"/>
      <c r="K4983" s="95"/>
      <c r="L4983" s="96"/>
    </row>
    <row r="4984" spans="8:12" x14ac:dyDescent="0.25">
      <c r="H4984" s="36"/>
      <c r="I4984" s="36"/>
      <c r="J4984" s="36"/>
      <c r="K4984" s="95"/>
      <c r="L4984" s="96"/>
    </row>
    <row r="4985" spans="8:12" x14ac:dyDescent="0.25">
      <c r="H4985" s="36"/>
      <c r="I4985" s="36"/>
      <c r="J4985" s="36"/>
      <c r="K4985" s="95"/>
      <c r="L4985" s="96"/>
    </row>
    <row r="4986" spans="8:12" x14ac:dyDescent="0.25">
      <c r="H4986" s="36"/>
      <c r="I4986" s="36"/>
      <c r="J4986" s="36"/>
      <c r="K4986" s="95"/>
      <c r="L4986" s="96"/>
    </row>
    <row r="4987" spans="8:12" x14ac:dyDescent="0.25">
      <c r="H4987" s="36"/>
      <c r="I4987" s="36"/>
      <c r="J4987" s="36"/>
      <c r="K4987" s="95"/>
      <c r="L4987" s="96"/>
    </row>
    <row r="4988" spans="8:12" x14ac:dyDescent="0.25">
      <c r="H4988" s="36"/>
      <c r="I4988" s="36"/>
      <c r="J4988" s="36"/>
      <c r="K4988" s="95"/>
      <c r="L4988" s="96"/>
    </row>
    <row r="4989" spans="8:12" x14ac:dyDescent="0.25">
      <c r="H4989" s="36"/>
      <c r="I4989" s="36"/>
      <c r="J4989" s="36"/>
      <c r="K4989" s="95"/>
      <c r="L4989" s="96"/>
    </row>
    <row r="4990" spans="8:12" x14ac:dyDescent="0.25">
      <c r="H4990" s="36"/>
      <c r="I4990" s="36"/>
      <c r="J4990" s="36"/>
      <c r="K4990" s="95"/>
      <c r="L4990" s="96"/>
    </row>
    <row r="4991" spans="8:12" x14ac:dyDescent="0.25">
      <c r="H4991" s="36"/>
      <c r="I4991" s="36"/>
      <c r="J4991" s="36"/>
      <c r="K4991" s="95"/>
      <c r="L4991" s="96"/>
    </row>
    <row r="4992" spans="8:12" x14ac:dyDescent="0.25">
      <c r="H4992" s="36"/>
      <c r="I4992" s="36"/>
      <c r="J4992" s="36"/>
      <c r="K4992" s="95"/>
      <c r="L4992" s="96"/>
    </row>
    <row r="4993" spans="8:12" x14ac:dyDescent="0.25">
      <c r="H4993" s="36"/>
      <c r="I4993" s="36"/>
      <c r="J4993" s="36"/>
      <c r="K4993" s="95"/>
      <c r="L4993" s="96"/>
    </row>
    <row r="4994" spans="8:12" x14ac:dyDescent="0.25">
      <c r="H4994" s="36"/>
      <c r="I4994" s="36"/>
      <c r="J4994" s="36"/>
      <c r="K4994" s="95"/>
      <c r="L4994" s="96"/>
    </row>
    <row r="4995" spans="8:12" x14ac:dyDescent="0.25">
      <c r="H4995" s="36"/>
      <c r="I4995" s="36"/>
      <c r="J4995" s="36"/>
      <c r="K4995" s="95"/>
      <c r="L4995" s="96"/>
    </row>
    <row r="4996" spans="8:12" x14ac:dyDescent="0.25">
      <c r="H4996" s="36"/>
      <c r="I4996" s="36"/>
      <c r="J4996" s="36"/>
      <c r="K4996" s="95"/>
      <c r="L4996" s="96"/>
    </row>
    <row r="4997" spans="8:12" x14ac:dyDescent="0.25">
      <c r="H4997" s="36"/>
      <c r="I4997" s="36"/>
      <c r="J4997" s="36"/>
      <c r="K4997" s="95"/>
      <c r="L4997" s="96"/>
    </row>
    <row r="4998" spans="8:12" x14ac:dyDescent="0.25">
      <c r="H4998" s="36"/>
      <c r="I4998" s="36"/>
      <c r="J4998" s="36"/>
      <c r="K4998" s="95"/>
      <c r="L4998" s="96"/>
    </row>
    <row r="4999" spans="8:12" x14ac:dyDescent="0.25">
      <c r="H4999" s="36"/>
      <c r="I4999" s="36"/>
      <c r="J4999" s="36"/>
      <c r="K4999" s="95"/>
      <c r="L4999" s="96"/>
    </row>
    <row r="5000" spans="8:12" x14ac:dyDescent="0.25">
      <c r="H5000" s="36"/>
      <c r="I5000" s="36"/>
      <c r="J5000" s="36"/>
      <c r="K5000" s="95"/>
      <c r="L5000" s="96"/>
    </row>
    <row r="5001" spans="8:12" x14ac:dyDescent="0.25">
      <c r="H5001" s="36"/>
      <c r="I5001" s="36"/>
      <c r="J5001" s="36"/>
      <c r="K5001" s="95"/>
      <c r="L5001" s="96"/>
    </row>
    <row r="5002" spans="8:12" x14ac:dyDescent="0.25">
      <c r="H5002" s="36"/>
      <c r="I5002" s="36"/>
      <c r="J5002" s="36"/>
      <c r="K5002" s="95"/>
      <c r="L5002" s="96"/>
    </row>
    <row r="5003" spans="8:12" x14ac:dyDescent="0.25">
      <c r="H5003" s="36"/>
      <c r="I5003" s="36"/>
      <c r="J5003" s="36"/>
      <c r="K5003" s="95"/>
      <c r="L5003" s="96"/>
    </row>
    <row r="5004" spans="8:12" x14ac:dyDescent="0.25">
      <c r="H5004" s="36"/>
      <c r="I5004" s="36"/>
      <c r="J5004" s="36"/>
      <c r="K5004" s="95"/>
      <c r="L5004" s="96"/>
    </row>
    <row r="5005" spans="8:12" x14ac:dyDescent="0.25">
      <c r="H5005" s="36"/>
      <c r="I5005" s="36"/>
      <c r="J5005" s="36"/>
      <c r="K5005" s="95"/>
      <c r="L5005" s="96"/>
    </row>
    <row r="5006" spans="8:12" x14ac:dyDescent="0.25">
      <c r="H5006" s="36"/>
      <c r="I5006" s="36"/>
      <c r="J5006" s="36"/>
      <c r="K5006" s="95"/>
      <c r="L5006" s="96"/>
    </row>
    <row r="5007" spans="8:12" x14ac:dyDescent="0.25">
      <c r="H5007" s="36"/>
      <c r="I5007" s="36"/>
      <c r="J5007" s="36"/>
      <c r="K5007" s="95"/>
      <c r="L5007" s="96"/>
    </row>
    <row r="5008" spans="8:12" x14ac:dyDescent="0.25">
      <c r="H5008" s="36"/>
      <c r="I5008" s="36"/>
      <c r="J5008" s="36"/>
      <c r="K5008" s="95"/>
      <c r="L5008" s="96"/>
    </row>
    <row r="5009" spans="8:12" x14ac:dyDescent="0.25">
      <c r="H5009" s="36"/>
      <c r="I5009" s="36"/>
      <c r="J5009" s="36"/>
      <c r="K5009" s="95"/>
      <c r="L5009" s="96"/>
    </row>
    <row r="5010" spans="8:12" x14ac:dyDescent="0.25">
      <c r="H5010" s="36"/>
      <c r="I5010" s="36"/>
      <c r="J5010" s="36"/>
      <c r="K5010" s="95"/>
      <c r="L5010" s="96"/>
    </row>
    <row r="5011" spans="8:12" x14ac:dyDescent="0.25">
      <c r="H5011" s="36"/>
      <c r="I5011" s="36"/>
      <c r="J5011" s="36"/>
      <c r="K5011" s="95"/>
      <c r="L5011" s="96"/>
    </row>
    <row r="5012" spans="8:12" x14ac:dyDescent="0.25">
      <c r="H5012" s="36"/>
      <c r="I5012" s="36"/>
      <c r="J5012" s="36"/>
      <c r="K5012" s="95"/>
      <c r="L5012" s="96"/>
    </row>
    <row r="5013" spans="8:12" x14ac:dyDescent="0.25">
      <c r="H5013" s="36"/>
      <c r="I5013" s="36"/>
      <c r="J5013" s="36"/>
      <c r="K5013" s="95"/>
      <c r="L5013" s="96"/>
    </row>
    <row r="5014" spans="8:12" x14ac:dyDescent="0.25">
      <c r="H5014" s="36"/>
      <c r="I5014" s="36"/>
      <c r="J5014" s="36"/>
      <c r="K5014" s="95"/>
      <c r="L5014" s="96"/>
    </row>
    <row r="5015" spans="8:12" x14ac:dyDescent="0.25">
      <c r="H5015" s="36"/>
      <c r="I5015" s="36"/>
      <c r="J5015" s="36"/>
      <c r="K5015" s="95"/>
      <c r="L5015" s="96"/>
    </row>
    <row r="5016" spans="8:12" x14ac:dyDescent="0.25">
      <c r="H5016" s="36"/>
      <c r="I5016" s="36"/>
      <c r="J5016" s="36"/>
      <c r="K5016" s="95"/>
      <c r="L5016" s="96"/>
    </row>
    <row r="5017" spans="8:12" x14ac:dyDescent="0.25">
      <c r="H5017" s="36"/>
      <c r="I5017" s="36"/>
      <c r="J5017" s="36"/>
      <c r="K5017" s="95"/>
      <c r="L5017" s="96"/>
    </row>
    <row r="5018" spans="8:12" x14ac:dyDescent="0.25">
      <c r="H5018" s="36"/>
      <c r="I5018" s="36"/>
      <c r="J5018" s="36"/>
      <c r="K5018" s="95"/>
      <c r="L5018" s="96"/>
    </row>
    <row r="5019" spans="8:12" x14ac:dyDescent="0.25">
      <c r="H5019" s="36"/>
      <c r="I5019" s="36"/>
      <c r="J5019" s="36"/>
      <c r="K5019" s="95"/>
      <c r="L5019" s="96"/>
    </row>
    <row r="5020" spans="8:12" x14ac:dyDescent="0.25">
      <c r="H5020" s="36"/>
      <c r="I5020" s="36"/>
      <c r="J5020" s="36"/>
      <c r="K5020" s="95"/>
      <c r="L5020" s="96"/>
    </row>
    <row r="5021" spans="8:12" x14ac:dyDescent="0.25">
      <c r="H5021" s="36"/>
      <c r="I5021" s="36"/>
      <c r="J5021" s="36"/>
      <c r="K5021" s="95"/>
      <c r="L5021" s="96"/>
    </row>
    <row r="5022" spans="8:12" x14ac:dyDescent="0.25">
      <c r="H5022" s="36"/>
      <c r="I5022" s="36"/>
      <c r="J5022" s="36"/>
      <c r="K5022" s="95"/>
      <c r="L5022" s="96"/>
    </row>
    <row r="5023" spans="8:12" x14ac:dyDescent="0.25">
      <c r="H5023" s="36"/>
      <c r="I5023" s="36"/>
      <c r="J5023" s="36"/>
      <c r="K5023" s="95"/>
      <c r="L5023" s="96"/>
    </row>
    <row r="5024" spans="8:12" x14ac:dyDescent="0.25">
      <c r="H5024" s="36"/>
      <c r="I5024" s="36"/>
      <c r="J5024" s="36"/>
      <c r="K5024" s="95"/>
      <c r="L5024" s="96"/>
    </row>
    <row r="5025" spans="8:12" x14ac:dyDescent="0.25">
      <c r="H5025" s="36"/>
      <c r="I5025" s="36"/>
      <c r="J5025" s="36"/>
      <c r="K5025" s="95"/>
      <c r="L5025" s="96"/>
    </row>
    <row r="5026" spans="8:12" x14ac:dyDescent="0.25">
      <c r="H5026" s="36"/>
      <c r="I5026" s="36"/>
      <c r="J5026" s="36"/>
      <c r="K5026" s="95"/>
      <c r="L5026" s="96"/>
    </row>
    <row r="5027" spans="8:12" x14ac:dyDescent="0.25">
      <c r="H5027" s="36"/>
      <c r="I5027" s="36"/>
      <c r="J5027" s="36"/>
      <c r="K5027" s="95"/>
      <c r="L5027" s="96"/>
    </row>
    <row r="5028" spans="8:12" x14ac:dyDescent="0.25">
      <c r="H5028" s="36"/>
      <c r="I5028" s="36"/>
      <c r="J5028" s="36"/>
      <c r="K5028" s="95"/>
      <c r="L5028" s="96"/>
    </row>
    <row r="5029" spans="8:12" x14ac:dyDescent="0.25">
      <c r="H5029" s="36"/>
      <c r="I5029" s="36"/>
      <c r="J5029" s="36"/>
      <c r="K5029" s="95"/>
      <c r="L5029" s="96"/>
    </row>
    <row r="5030" spans="8:12" x14ac:dyDescent="0.25">
      <c r="H5030" s="36"/>
      <c r="I5030" s="36"/>
      <c r="J5030" s="36"/>
      <c r="K5030" s="95"/>
      <c r="L5030" s="96"/>
    </row>
    <row r="5031" spans="8:12" x14ac:dyDescent="0.25">
      <c r="H5031" s="36"/>
      <c r="I5031" s="36"/>
      <c r="J5031" s="36"/>
      <c r="K5031" s="95"/>
      <c r="L5031" s="96"/>
    </row>
    <row r="5032" spans="8:12" x14ac:dyDescent="0.25">
      <c r="H5032" s="36"/>
      <c r="I5032" s="36"/>
      <c r="J5032" s="36"/>
      <c r="K5032" s="95"/>
      <c r="L5032" s="96"/>
    </row>
    <row r="5033" spans="8:12" x14ac:dyDescent="0.25">
      <c r="H5033" s="36"/>
      <c r="I5033" s="36"/>
      <c r="J5033" s="36"/>
      <c r="K5033" s="95"/>
      <c r="L5033" s="96"/>
    </row>
    <row r="5034" spans="8:12" x14ac:dyDescent="0.25">
      <c r="H5034" s="36"/>
      <c r="I5034" s="36"/>
      <c r="J5034" s="36"/>
      <c r="K5034" s="95"/>
      <c r="L5034" s="96"/>
    </row>
    <row r="5035" spans="8:12" x14ac:dyDescent="0.25">
      <c r="H5035" s="36"/>
      <c r="I5035" s="36"/>
      <c r="J5035" s="36"/>
      <c r="K5035" s="95"/>
      <c r="L5035" s="96"/>
    </row>
    <row r="5036" spans="8:12" x14ac:dyDescent="0.25">
      <c r="H5036" s="36"/>
      <c r="I5036" s="36"/>
      <c r="J5036" s="36"/>
      <c r="K5036" s="95"/>
      <c r="L5036" s="96"/>
    </row>
    <row r="5037" spans="8:12" x14ac:dyDescent="0.25">
      <c r="H5037" s="36"/>
      <c r="I5037" s="36"/>
      <c r="J5037" s="36"/>
      <c r="K5037" s="95"/>
      <c r="L5037" s="96"/>
    </row>
    <row r="5038" spans="8:12" x14ac:dyDescent="0.25">
      <c r="H5038" s="36"/>
      <c r="I5038" s="36"/>
      <c r="J5038" s="36"/>
      <c r="K5038" s="95"/>
      <c r="L5038" s="96"/>
    </row>
    <row r="5039" spans="8:12" x14ac:dyDescent="0.25">
      <c r="H5039" s="36"/>
      <c r="I5039" s="36"/>
      <c r="J5039" s="36"/>
      <c r="K5039" s="95"/>
      <c r="L5039" s="96"/>
    </row>
    <row r="5040" spans="8:12" x14ac:dyDescent="0.25">
      <c r="H5040" s="36"/>
      <c r="I5040" s="36"/>
      <c r="J5040" s="36"/>
      <c r="K5040" s="95"/>
      <c r="L5040" s="96"/>
    </row>
    <row r="5041" spans="8:12" x14ac:dyDescent="0.25">
      <c r="H5041" s="36"/>
      <c r="I5041" s="36"/>
      <c r="J5041" s="36"/>
      <c r="K5041" s="95"/>
      <c r="L5041" s="96"/>
    </row>
    <row r="5042" spans="8:12" x14ac:dyDescent="0.25">
      <c r="H5042" s="36"/>
      <c r="I5042" s="36"/>
      <c r="J5042" s="36"/>
      <c r="K5042" s="95"/>
      <c r="L5042" s="96"/>
    </row>
    <row r="5043" spans="8:12" x14ac:dyDescent="0.25">
      <c r="H5043" s="36"/>
      <c r="I5043" s="36"/>
      <c r="J5043" s="36"/>
      <c r="K5043" s="95"/>
      <c r="L5043" s="96"/>
    </row>
    <row r="5044" spans="8:12" x14ac:dyDescent="0.25">
      <c r="H5044" s="36"/>
      <c r="I5044" s="36"/>
      <c r="J5044" s="36"/>
      <c r="K5044" s="95"/>
      <c r="L5044" s="96"/>
    </row>
    <row r="5045" spans="8:12" x14ac:dyDescent="0.25">
      <c r="H5045" s="36"/>
      <c r="I5045" s="36"/>
      <c r="J5045" s="36"/>
      <c r="K5045" s="95"/>
      <c r="L5045" s="96"/>
    </row>
    <row r="5046" spans="8:12" x14ac:dyDescent="0.25">
      <c r="H5046" s="36"/>
      <c r="I5046" s="36"/>
      <c r="J5046" s="36"/>
      <c r="K5046" s="95"/>
      <c r="L5046" s="96"/>
    </row>
    <row r="5047" spans="8:12" x14ac:dyDescent="0.25">
      <c r="H5047" s="36"/>
      <c r="I5047" s="36"/>
      <c r="J5047" s="36"/>
      <c r="K5047" s="95"/>
      <c r="L5047" s="96"/>
    </row>
    <row r="5048" spans="8:12" x14ac:dyDescent="0.25">
      <c r="H5048" s="36"/>
      <c r="I5048" s="36"/>
      <c r="J5048" s="36"/>
      <c r="K5048" s="95"/>
      <c r="L5048" s="96"/>
    </row>
    <row r="5049" spans="8:12" x14ac:dyDescent="0.25">
      <c r="H5049" s="36"/>
      <c r="I5049" s="36"/>
      <c r="J5049" s="36"/>
      <c r="K5049" s="95"/>
      <c r="L5049" s="96"/>
    </row>
    <row r="5050" spans="8:12" x14ac:dyDescent="0.25">
      <c r="H5050" s="36"/>
      <c r="I5050" s="36"/>
      <c r="J5050" s="36"/>
      <c r="K5050" s="95"/>
      <c r="L5050" s="96"/>
    </row>
    <row r="5051" spans="8:12" x14ac:dyDescent="0.25">
      <c r="H5051" s="36"/>
      <c r="I5051" s="36"/>
      <c r="J5051" s="36"/>
      <c r="K5051" s="95"/>
      <c r="L5051" s="96"/>
    </row>
    <row r="5052" spans="8:12" x14ac:dyDescent="0.25">
      <c r="H5052" s="36"/>
      <c r="I5052" s="36"/>
      <c r="J5052" s="36"/>
      <c r="K5052" s="95"/>
      <c r="L5052" s="96"/>
    </row>
    <row r="5053" spans="8:12" x14ac:dyDescent="0.25">
      <c r="H5053" s="36"/>
      <c r="I5053" s="36"/>
      <c r="J5053" s="36"/>
      <c r="K5053" s="95"/>
      <c r="L5053" s="96"/>
    </row>
    <row r="5054" spans="8:12" x14ac:dyDescent="0.25">
      <c r="H5054" s="36"/>
      <c r="I5054" s="36"/>
      <c r="J5054" s="36"/>
      <c r="K5054" s="95"/>
      <c r="L5054" s="96"/>
    </row>
    <row r="5055" spans="8:12" x14ac:dyDescent="0.25">
      <c r="H5055" s="36"/>
      <c r="I5055" s="36"/>
      <c r="J5055" s="36"/>
      <c r="K5055" s="95"/>
      <c r="L5055" s="96"/>
    </row>
    <row r="5056" spans="8:12" x14ac:dyDescent="0.25">
      <c r="H5056" s="36"/>
      <c r="I5056" s="36"/>
      <c r="J5056" s="36"/>
      <c r="K5056" s="95"/>
      <c r="L5056" s="96"/>
    </row>
    <row r="5057" spans="8:12" x14ac:dyDescent="0.25">
      <c r="H5057" s="36"/>
      <c r="I5057" s="36"/>
      <c r="J5057" s="36"/>
      <c r="K5057" s="95"/>
      <c r="L5057" s="96"/>
    </row>
    <row r="5058" spans="8:12" x14ac:dyDescent="0.25">
      <c r="H5058" s="36"/>
      <c r="I5058" s="36"/>
      <c r="J5058" s="36"/>
      <c r="K5058" s="95"/>
      <c r="L5058" s="96"/>
    </row>
    <row r="5059" spans="8:12" x14ac:dyDescent="0.25">
      <c r="H5059" s="36"/>
      <c r="I5059" s="36"/>
      <c r="J5059" s="36"/>
      <c r="K5059" s="95"/>
      <c r="L5059" s="96"/>
    </row>
    <row r="5060" spans="8:12" x14ac:dyDescent="0.25">
      <c r="H5060" s="36"/>
      <c r="I5060" s="36"/>
      <c r="J5060" s="36"/>
      <c r="K5060" s="95"/>
      <c r="L5060" s="96"/>
    </row>
    <row r="5061" spans="8:12" x14ac:dyDescent="0.25">
      <c r="H5061" s="36"/>
      <c r="I5061" s="36"/>
      <c r="J5061" s="36"/>
      <c r="K5061" s="95"/>
      <c r="L5061" s="96"/>
    </row>
    <row r="5062" spans="8:12" x14ac:dyDescent="0.25">
      <c r="H5062" s="36"/>
      <c r="I5062" s="36"/>
      <c r="J5062" s="36"/>
      <c r="K5062" s="95"/>
      <c r="L5062" s="96"/>
    </row>
    <row r="5063" spans="8:12" x14ac:dyDescent="0.25">
      <c r="H5063" s="36"/>
      <c r="I5063" s="36"/>
      <c r="J5063" s="36"/>
      <c r="K5063" s="95"/>
      <c r="L5063" s="96"/>
    </row>
    <row r="5064" spans="8:12" x14ac:dyDescent="0.25">
      <c r="H5064" s="36"/>
      <c r="I5064" s="36"/>
      <c r="J5064" s="36"/>
      <c r="K5064" s="95"/>
      <c r="L5064" s="96"/>
    </row>
    <row r="5065" spans="8:12" x14ac:dyDescent="0.25">
      <c r="H5065" s="36"/>
      <c r="I5065" s="36"/>
      <c r="J5065" s="36"/>
      <c r="K5065" s="95"/>
      <c r="L5065" s="96"/>
    </row>
    <row r="5066" spans="8:12" x14ac:dyDescent="0.25">
      <c r="H5066" s="36"/>
      <c r="I5066" s="36"/>
      <c r="J5066" s="36"/>
      <c r="K5066" s="95"/>
      <c r="L5066" s="96"/>
    </row>
    <row r="5067" spans="8:12" x14ac:dyDescent="0.25">
      <c r="H5067" s="36"/>
      <c r="I5067" s="36"/>
      <c r="J5067" s="36"/>
      <c r="K5067" s="95"/>
      <c r="L5067" s="96"/>
    </row>
    <row r="5068" spans="8:12" x14ac:dyDescent="0.25">
      <c r="H5068" s="36"/>
      <c r="I5068" s="36"/>
      <c r="J5068" s="36"/>
      <c r="K5068" s="95"/>
      <c r="L5068" s="96"/>
    </row>
    <row r="5069" spans="8:12" x14ac:dyDescent="0.25">
      <c r="H5069" s="36"/>
      <c r="I5069" s="36"/>
      <c r="J5069" s="36"/>
      <c r="K5069" s="95"/>
      <c r="L5069" s="96"/>
    </row>
    <row r="5070" spans="8:12" x14ac:dyDescent="0.25">
      <c r="H5070" s="36"/>
      <c r="I5070" s="36"/>
      <c r="J5070" s="36"/>
      <c r="K5070" s="95"/>
      <c r="L5070" s="96"/>
    </row>
    <row r="5071" spans="8:12" x14ac:dyDescent="0.25">
      <c r="H5071" s="36"/>
      <c r="I5071" s="36"/>
      <c r="J5071" s="36"/>
      <c r="K5071" s="95"/>
      <c r="L5071" s="96"/>
    </row>
    <row r="5072" spans="8:12" x14ac:dyDescent="0.25">
      <c r="H5072" s="36"/>
      <c r="I5072" s="36"/>
      <c r="J5072" s="36"/>
      <c r="K5072" s="95"/>
      <c r="L5072" s="96"/>
    </row>
    <row r="5073" spans="8:12" x14ac:dyDescent="0.25">
      <c r="H5073" s="36"/>
      <c r="I5073" s="36"/>
      <c r="J5073" s="36"/>
      <c r="K5073" s="95"/>
      <c r="L5073" s="96"/>
    </row>
    <row r="5074" spans="8:12" x14ac:dyDescent="0.25">
      <c r="H5074" s="36"/>
      <c r="I5074" s="36"/>
      <c r="J5074" s="36"/>
      <c r="K5074" s="95"/>
      <c r="L5074" s="96"/>
    </row>
    <row r="5075" spans="8:12" x14ac:dyDescent="0.25">
      <c r="H5075" s="36"/>
      <c r="I5075" s="36"/>
      <c r="J5075" s="36"/>
      <c r="K5075" s="95"/>
      <c r="L5075" s="96"/>
    </row>
    <row r="5076" spans="8:12" x14ac:dyDescent="0.25">
      <c r="H5076" s="36"/>
      <c r="I5076" s="36"/>
      <c r="J5076" s="36"/>
      <c r="K5076" s="95"/>
      <c r="L5076" s="96"/>
    </row>
    <row r="5077" spans="8:12" x14ac:dyDescent="0.25">
      <c r="H5077" s="36"/>
      <c r="I5077" s="36"/>
      <c r="J5077" s="36"/>
      <c r="K5077" s="95"/>
      <c r="L5077" s="96"/>
    </row>
    <row r="5078" spans="8:12" x14ac:dyDescent="0.25">
      <c r="H5078" s="36"/>
      <c r="I5078" s="36"/>
      <c r="J5078" s="36"/>
      <c r="K5078" s="95"/>
      <c r="L5078" s="96"/>
    </row>
    <row r="5079" spans="8:12" x14ac:dyDescent="0.25">
      <c r="H5079" s="36"/>
      <c r="I5079" s="36"/>
      <c r="J5079" s="36"/>
      <c r="K5079" s="95"/>
      <c r="L5079" s="96"/>
    </row>
    <row r="5080" spans="8:12" x14ac:dyDescent="0.25">
      <c r="H5080" s="36"/>
      <c r="I5080" s="36"/>
      <c r="J5080" s="36"/>
      <c r="K5080" s="95"/>
      <c r="L5080" s="96"/>
    </row>
    <row r="5081" spans="8:12" x14ac:dyDescent="0.25">
      <c r="H5081" s="36"/>
      <c r="I5081" s="36"/>
      <c r="J5081" s="36"/>
      <c r="K5081" s="95"/>
      <c r="L5081" s="96"/>
    </row>
    <row r="5082" spans="8:12" x14ac:dyDescent="0.25">
      <c r="H5082" s="36"/>
      <c r="I5082" s="36"/>
      <c r="J5082" s="36"/>
      <c r="K5082" s="95"/>
      <c r="L5082" s="96"/>
    </row>
    <row r="5083" spans="8:12" x14ac:dyDescent="0.25">
      <c r="H5083" s="36"/>
      <c r="I5083" s="36"/>
      <c r="J5083" s="36"/>
      <c r="K5083" s="95"/>
      <c r="L5083" s="96"/>
    </row>
    <row r="5084" spans="8:12" x14ac:dyDescent="0.25">
      <c r="H5084" s="36"/>
      <c r="I5084" s="36"/>
      <c r="J5084" s="36"/>
      <c r="K5084" s="95"/>
      <c r="L5084" s="96"/>
    </row>
    <row r="5085" spans="8:12" x14ac:dyDescent="0.25">
      <c r="H5085" s="36"/>
      <c r="I5085" s="36"/>
      <c r="J5085" s="36"/>
      <c r="K5085" s="95"/>
      <c r="L5085" s="96"/>
    </row>
    <row r="5086" spans="8:12" x14ac:dyDescent="0.25">
      <c r="H5086" s="36"/>
      <c r="I5086" s="36"/>
      <c r="J5086" s="36"/>
      <c r="K5086" s="95"/>
      <c r="L5086" s="96"/>
    </row>
    <row r="5087" spans="8:12" x14ac:dyDescent="0.25">
      <c r="H5087" s="36"/>
      <c r="I5087" s="36"/>
      <c r="J5087" s="36"/>
      <c r="K5087" s="95"/>
      <c r="L5087" s="96"/>
    </row>
    <row r="5088" spans="8:12" x14ac:dyDescent="0.25">
      <c r="H5088" s="36"/>
      <c r="I5088" s="36"/>
      <c r="J5088" s="36"/>
      <c r="K5088" s="95"/>
      <c r="L5088" s="96"/>
    </row>
    <row r="5089" spans="8:12" x14ac:dyDescent="0.25">
      <c r="H5089" s="36"/>
      <c r="I5089" s="36"/>
      <c r="J5089" s="36"/>
      <c r="K5089" s="95"/>
      <c r="L5089" s="96"/>
    </row>
    <row r="5090" spans="8:12" x14ac:dyDescent="0.25">
      <c r="H5090" s="36"/>
      <c r="I5090" s="36"/>
      <c r="J5090" s="36"/>
      <c r="K5090" s="95"/>
      <c r="L5090" s="96"/>
    </row>
    <row r="5091" spans="8:12" x14ac:dyDescent="0.25">
      <c r="H5091" s="36"/>
      <c r="I5091" s="36"/>
      <c r="J5091" s="36"/>
      <c r="K5091" s="95"/>
      <c r="L5091" s="96"/>
    </row>
    <row r="5092" spans="8:12" x14ac:dyDescent="0.25">
      <c r="H5092" s="36"/>
      <c r="I5092" s="36"/>
      <c r="J5092" s="36"/>
      <c r="K5092" s="95"/>
      <c r="L5092" s="96"/>
    </row>
    <row r="5093" spans="8:12" x14ac:dyDescent="0.25">
      <c r="H5093" s="36"/>
      <c r="I5093" s="36"/>
      <c r="J5093" s="36"/>
      <c r="K5093" s="95"/>
      <c r="L5093" s="96"/>
    </row>
    <row r="5094" spans="8:12" x14ac:dyDescent="0.25">
      <c r="H5094" s="36"/>
      <c r="I5094" s="36"/>
      <c r="J5094" s="36"/>
      <c r="K5094" s="95"/>
      <c r="L5094" s="96"/>
    </row>
    <row r="5095" spans="8:12" x14ac:dyDescent="0.25">
      <c r="H5095" s="36"/>
      <c r="I5095" s="36"/>
      <c r="J5095" s="36"/>
      <c r="K5095" s="95"/>
      <c r="L5095" s="96"/>
    </row>
    <row r="5096" spans="8:12" x14ac:dyDescent="0.25">
      <c r="H5096" s="36"/>
      <c r="I5096" s="36"/>
      <c r="J5096" s="36"/>
      <c r="K5096" s="95"/>
      <c r="L5096" s="96"/>
    </row>
    <row r="5097" spans="8:12" x14ac:dyDescent="0.25">
      <c r="H5097" s="36"/>
      <c r="I5097" s="36"/>
      <c r="J5097" s="36"/>
      <c r="K5097" s="95"/>
      <c r="L5097" s="96"/>
    </row>
    <row r="5098" spans="8:12" x14ac:dyDescent="0.25">
      <c r="H5098" s="36"/>
      <c r="I5098" s="36"/>
      <c r="J5098" s="36"/>
      <c r="K5098" s="95"/>
      <c r="L5098" s="96"/>
    </row>
    <row r="5099" spans="8:12" x14ac:dyDescent="0.25">
      <c r="H5099" s="36"/>
      <c r="I5099" s="36"/>
      <c r="J5099" s="36"/>
      <c r="K5099" s="95"/>
      <c r="L5099" s="96"/>
    </row>
    <row r="5100" spans="8:12" x14ac:dyDescent="0.25">
      <c r="H5100" s="36"/>
      <c r="I5100" s="36"/>
      <c r="J5100" s="36"/>
      <c r="K5100" s="95"/>
      <c r="L5100" s="96"/>
    </row>
    <row r="5101" spans="8:12" x14ac:dyDescent="0.25">
      <c r="H5101" s="36"/>
      <c r="I5101" s="36"/>
      <c r="J5101" s="36"/>
      <c r="K5101" s="95"/>
      <c r="L5101" s="96"/>
    </row>
    <row r="5102" spans="8:12" x14ac:dyDescent="0.25">
      <c r="H5102" s="36"/>
      <c r="I5102" s="36"/>
      <c r="J5102" s="36"/>
      <c r="K5102" s="95"/>
      <c r="L5102" s="96"/>
    </row>
    <row r="5103" spans="8:12" x14ac:dyDescent="0.25">
      <c r="H5103" s="36"/>
      <c r="I5103" s="36"/>
      <c r="J5103" s="36"/>
      <c r="K5103" s="95"/>
      <c r="L5103" s="96"/>
    </row>
    <row r="5104" spans="8:12" x14ac:dyDescent="0.25">
      <c r="H5104" s="36"/>
      <c r="I5104" s="36"/>
      <c r="J5104" s="36"/>
      <c r="K5104" s="95"/>
      <c r="L5104" s="96"/>
    </row>
    <row r="5105" spans="8:12" x14ac:dyDescent="0.25">
      <c r="H5105" s="36"/>
      <c r="I5105" s="36"/>
      <c r="J5105" s="36"/>
      <c r="K5105" s="95"/>
      <c r="L5105" s="96"/>
    </row>
    <row r="5106" spans="8:12" x14ac:dyDescent="0.25">
      <c r="H5106" s="36"/>
      <c r="I5106" s="36"/>
      <c r="J5106" s="36"/>
      <c r="K5106" s="95"/>
      <c r="L5106" s="96"/>
    </row>
    <row r="5107" spans="8:12" x14ac:dyDescent="0.25">
      <c r="H5107" s="36"/>
      <c r="I5107" s="36"/>
      <c r="J5107" s="36"/>
      <c r="K5107" s="95"/>
      <c r="L5107" s="96"/>
    </row>
    <row r="5108" spans="8:12" x14ac:dyDescent="0.25">
      <c r="H5108" s="36"/>
      <c r="I5108" s="36"/>
      <c r="J5108" s="36"/>
      <c r="K5108" s="95"/>
      <c r="L5108" s="96"/>
    </row>
    <row r="5109" spans="8:12" x14ac:dyDescent="0.25">
      <c r="H5109" s="36"/>
      <c r="I5109" s="36"/>
      <c r="J5109" s="36"/>
      <c r="K5109" s="95"/>
      <c r="L5109" s="96"/>
    </row>
    <row r="5110" spans="8:12" x14ac:dyDescent="0.25">
      <c r="H5110" s="36"/>
      <c r="I5110" s="36"/>
      <c r="J5110" s="36"/>
      <c r="K5110" s="95"/>
      <c r="L5110" s="96"/>
    </row>
    <row r="5111" spans="8:12" x14ac:dyDescent="0.25">
      <c r="H5111" s="36"/>
      <c r="I5111" s="36"/>
      <c r="J5111" s="36"/>
      <c r="K5111" s="95"/>
      <c r="L5111" s="96"/>
    </row>
    <row r="5112" spans="8:12" x14ac:dyDescent="0.25">
      <c r="H5112" s="36"/>
      <c r="I5112" s="36"/>
      <c r="J5112" s="36"/>
      <c r="K5112" s="95"/>
      <c r="L5112" s="96"/>
    </row>
    <row r="5113" spans="8:12" x14ac:dyDescent="0.25">
      <c r="H5113" s="36"/>
      <c r="I5113" s="36"/>
      <c r="J5113" s="36"/>
      <c r="K5113" s="95"/>
      <c r="L5113" s="96"/>
    </row>
    <row r="5114" spans="8:12" x14ac:dyDescent="0.25">
      <c r="H5114" s="36"/>
      <c r="I5114" s="36"/>
      <c r="J5114" s="36"/>
      <c r="K5114" s="95"/>
      <c r="L5114" s="96"/>
    </row>
    <row r="5115" spans="8:12" x14ac:dyDescent="0.25">
      <c r="H5115" s="36"/>
      <c r="I5115" s="36"/>
      <c r="J5115" s="36"/>
      <c r="K5115" s="95"/>
      <c r="L5115" s="96"/>
    </row>
    <row r="5116" spans="8:12" x14ac:dyDescent="0.25">
      <c r="H5116" s="36"/>
      <c r="I5116" s="36"/>
      <c r="J5116" s="36"/>
      <c r="K5116" s="95"/>
      <c r="L5116" s="96"/>
    </row>
    <row r="5117" spans="8:12" x14ac:dyDescent="0.25">
      <c r="H5117" s="36"/>
      <c r="I5117" s="36"/>
      <c r="J5117" s="36"/>
      <c r="K5117" s="95"/>
      <c r="L5117" s="96"/>
    </row>
    <row r="5118" spans="8:12" x14ac:dyDescent="0.25">
      <c r="H5118" s="36"/>
      <c r="I5118" s="36"/>
      <c r="J5118" s="36"/>
      <c r="K5118" s="95"/>
      <c r="L5118" s="96"/>
    </row>
    <row r="5119" spans="8:12" x14ac:dyDescent="0.25">
      <c r="H5119" s="36"/>
      <c r="I5119" s="36"/>
      <c r="J5119" s="36"/>
      <c r="K5119" s="95"/>
      <c r="L5119" s="96"/>
    </row>
    <row r="5120" spans="8:12" x14ac:dyDescent="0.25">
      <c r="H5120" s="36"/>
      <c r="I5120" s="36"/>
      <c r="J5120" s="36"/>
      <c r="K5120" s="95"/>
      <c r="L5120" s="96"/>
    </row>
    <row r="5121" spans="8:12" x14ac:dyDescent="0.25">
      <c r="H5121" s="36"/>
      <c r="I5121" s="36"/>
      <c r="J5121" s="36"/>
      <c r="K5121" s="95"/>
      <c r="L5121" s="96"/>
    </row>
    <row r="5122" spans="8:12" x14ac:dyDescent="0.25">
      <c r="H5122" s="36"/>
      <c r="I5122" s="36"/>
      <c r="J5122" s="36"/>
      <c r="K5122" s="95"/>
      <c r="L5122" s="96"/>
    </row>
    <row r="5123" spans="8:12" x14ac:dyDescent="0.25">
      <c r="H5123" s="36"/>
      <c r="I5123" s="36"/>
      <c r="J5123" s="36"/>
      <c r="K5123" s="95"/>
      <c r="L5123" s="96"/>
    </row>
    <row r="5124" spans="8:12" x14ac:dyDescent="0.25">
      <c r="H5124" s="36"/>
      <c r="I5124" s="36"/>
      <c r="J5124" s="36"/>
      <c r="K5124" s="95"/>
      <c r="L5124" s="96"/>
    </row>
    <row r="5125" spans="8:12" x14ac:dyDescent="0.25">
      <c r="H5125" s="36"/>
      <c r="I5125" s="36"/>
      <c r="J5125" s="36"/>
      <c r="K5125" s="95"/>
      <c r="L5125" s="96"/>
    </row>
    <row r="5126" spans="8:12" x14ac:dyDescent="0.25">
      <c r="H5126" s="36"/>
      <c r="I5126" s="36"/>
      <c r="J5126" s="36"/>
      <c r="K5126" s="95"/>
      <c r="L5126" s="96"/>
    </row>
    <row r="5127" spans="8:12" x14ac:dyDescent="0.25">
      <c r="H5127" s="36"/>
      <c r="I5127" s="36"/>
      <c r="J5127" s="36"/>
      <c r="K5127" s="95"/>
      <c r="L5127" s="96"/>
    </row>
    <row r="5128" spans="8:12" x14ac:dyDescent="0.25">
      <c r="H5128" s="36"/>
      <c r="I5128" s="36"/>
      <c r="J5128" s="36"/>
      <c r="K5128" s="95"/>
      <c r="L5128" s="96"/>
    </row>
    <row r="5129" spans="8:12" x14ac:dyDescent="0.25">
      <c r="H5129" s="36"/>
      <c r="I5129" s="36"/>
      <c r="J5129" s="36"/>
      <c r="K5129" s="95"/>
      <c r="L5129" s="96"/>
    </row>
    <row r="5130" spans="8:12" x14ac:dyDescent="0.25">
      <c r="H5130" s="36"/>
      <c r="I5130" s="36"/>
      <c r="J5130" s="36"/>
      <c r="K5130" s="95"/>
      <c r="L5130" s="96"/>
    </row>
    <row r="5131" spans="8:12" x14ac:dyDescent="0.25">
      <c r="H5131" s="36"/>
      <c r="I5131" s="36"/>
      <c r="J5131" s="36"/>
      <c r="K5131" s="95"/>
      <c r="L5131" s="96"/>
    </row>
    <row r="5132" spans="8:12" x14ac:dyDescent="0.25">
      <c r="H5132" s="36"/>
      <c r="I5132" s="36"/>
      <c r="J5132" s="36"/>
      <c r="K5132" s="95"/>
      <c r="L5132" s="96"/>
    </row>
    <row r="5133" spans="8:12" x14ac:dyDescent="0.25">
      <c r="H5133" s="36"/>
      <c r="I5133" s="36"/>
      <c r="J5133" s="36"/>
      <c r="K5133" s="95"/>
      <c r="L5133" s="96"/>
    </row>
    <row r="5134" spans="8:12" x14ac:dyDescent="0.25">
      <c r="H5134" s="36"/>
      <c r="I5134" s="36"/>
      <c r="J5134" s="36"/>
      <c r="K5134" s="95"/>
      <c r="L5134" s="96"/>
    </row>
    <row r="5135" spans="8:12" x14ac:dyDescent="0.25">
      <c r="H5135" s="36"/>
      <c r="I5135" s="36"/>
      <c r="J5135" s="36"/>
      <c r="K5135" s="95"/>
      <c r="L5135" s="96"/>
    </row>
    <row r="5136" spans="8:12" x14ac:dyDescent="0.25">
      <c r="H5136" s="36"/>
      <c r="I5136" s="36"/>
      <c r="J5136" s="36"/>
      <c r="K5136" s="95"/>
      <c r="L5136" s="96"/>
    </row>
    <row r="5137" spans="8:12" x14ac:dyDescent="0.25">
      <c r="H5137" s="36"/>
      <c r="I5137" s="36"/>
      <c r="J5137" s="36"/>
      <c r="K5137" s="95"/>
      <c r="L5137" s="96"/>
    </row>
    <row r="5138" spans="8:12" x14ac:dyDescent="0.25">
      <c r="H5138" s="36"/>
      <c r="I5138" s="36"/>
      <c r="J5138" s="36"/>
      <c r="K5138" s="95"/>
      <c r="L5138" s="96"/>
    </row>
    <row r="5139" spans="8:12" x14ac:dyDescent="0.25">
      <c r="H5139" s="36"/>
      <c r="I5139" s="36"/>
      <c r="J5139" s="36"/>
      <c r="K5139" s="95"/>
      <c r="L5139" s="96"/>
    </row>
    <row r="5140" spans="8:12" x14ac:dyDescent="0.25">
      <c r="H5140" s="36"/>
      <c r="I5140" s="36"/>
      <c r="J5140" s="36"/>
      <c r="K5140" s="95"/>
      <c r="L5140" s="96"/>
    </row>
    <row r="5141" spans="8:12" x14ac:dyDescent="0.25">
      <c r="H5141" s="36"/>
      <c r="I5141" s="36"/>
      <c r="J5141" s="36"/>
      <c r="K5141" s="95"/>
      <c r="L5141" s="96"/>
    </row>
    <row r="5142" spans="8:12" x14ac:dyDescent="0.25">
      <c r="H5142" s="36"/>
      <c r="I5142" s="36"/>
      <c r="J5142" s="36"/>
      <c r="K5142" s="95"/>
      <c r="L5142" s="96"/>
    </row>
    <row r="5143" spans="8:12" x14ac:dyDescent="0.25">
      <c r="H5143" s="36"/>
      <c r="I5143" s="36"/>
      <c r="J5143" s="36"/>
      <c r="K5143" s="95"/>
      <c r="L5143" s="96"/>
    </row>
    <row r="5144" spans="8:12" x14ac:dyDescent="0.25">
      <c r="H5144" s="36"/>
      <c r="I5144" s="36"/>
      <c r="J5144" s="36"/>
      <c r="K5144" s="95"/>
      <c r="L5144" s="96"/>
    </row>
    <row r="5145" spans="8:12" x14ac:dyDescent="0.25">
      <c r="H5145" s="36"/>
      <c r="I5145" s="36"/>
      <c r="J5145" s="36"/>
      <c r="K5145" s="95"/>
      <c r="L5145" s="96"/>
    </row>
    <row r="5146" spans="8:12" x14ac:dyDescent="0.25">
      <c r="H5146" s="36"/>
      <c r="I5146" s="36"/>
      <c r="J5146" s="36"/>
      <c r="K5146" s="95"/>
      <c r="L5146" s="96"/>
    </row>
    <row r="5147" spans="8:12" x14ac:dyDescent="0.25">
      <c r="H5147" s="36"/>
      <c r="I5147" s="36"/>
      <c r="J5147" s="36"/>
      <c r="K5147" s="95"/>
      <c r="L5147" s="96"/>
    </row>
    <row r="5148" spans="8:12" x14ac:dyDescent="0.25">
      <c r="H5148" s="36"/>
      <c r="I5148" s="36"/>
      <c r="J5148" s="36"/>
      <c r="K5148" s="95"/>
      <c r="L5148" s="96"/>
    </row>
    <row r="5149" spans="8:12" x14ac:dyDescent="0.25">
      <c r="H5149" s="36"/>
      <c r="I5149" s="36"/>
      <c r="J5149" s="36"/>
      <c r="K5149" s="95"/>
      <c r="L5149" s="96"/>
    </row>
    <row r="5150" spans="8:12" x14ac:dyDescent="0.25">
      <c r="H5150" s="36"/>
      <c r="I5150" s="36"/>
      <c r="J5150" s="36"/>
      <c r="K5150" s="95"/>
      <c r="L5150" s="96"/>
    </row>
    <row r="5151" spans="8:12" x14ac:dyDescent="0.25">
      <c r="H5151" s="36"/>
      <c r="I5151" s="36"/>
      <c r="J5151" s="36"/>
      <c r="K5151" s="95"/>
      <c r="L5151" s="96"/>
    </row>
    <row r="5152" spans="8:12" x14ac:dyDescent="0.25">
      <c r="H5152" s="36"/>
      <c r="I5152" s="36"/>
      <c r="J5152" s="36"/>
      <c r="K5152" s="95"/>
      <c r="L5152" s="96"/>
    </row>
    <row r="5153" spans="8:12" x14ac:dyDescent="0.25">
      <c r="H5153" s="36"/>
      <c r="I5153" s="36"/>
      <c r="J5153" s="36"/>
      <c r="K5153" s="95"/>
      <c r="L5153" s="96"/>
    </row>
    <row r="5154" spans="8:12" x14ac:dyDescent="0.25">
      <c r="H5154" s="36"/>
      <c r="I5154" s="36"/>
      <c r="J5154" s="36"/>
      <c r="K5154" s="95"/>
      <c r="L5154" s="96"/>
    </row>
    <row r="5155" spans="8:12" x14ac:dyDescent="0.25">
      <c r="H5155" s="36"/>
      <c r="I5155" s="36"/>
      <c r="J5155" s="36"/>
      <c r="K5155" s="95"/>
      <c r="L5155" s="96"/>
    </row>
    <row r="5156" spans="8:12" x14ac:dyDescent="0.25">
      <c r="H5156" s="36"/>
      <c r="I5156" s="36"/>
      <c r="J5156" s="36"/>
      <c r="K5156" s="95"/>
      <c r="L5156" s="96"/>
    </row>
    <row r="5157" spans="8:12" x14ac:dyDescent="0.25">
      <c r="H5157" s="36"/>
      <c r="I5157" s="36"/>
      <c r="J5157" s="36"/>
      <c r="K5157" s="95"/>
      <c r="L5157" s="96"/>
    </row>
    <row r="5158" spans="8:12" x14ac:dyDescent="0.25">
      <c r="H5158" s="36"/>
      <c r="I5158" s="36"/>
      <c r="J5158" s="36"/>
      <c r="K5158" s="95"/>
      <c r="L5158" s="96"/>
    </row>
    <row r="5159" spans="8:12" x14ac:dyDescent="0.25">
      <c r="H5159" s="36"/>
      <c r="I5159" s="36"/>
      <c r="J5159" s="36"/>
      <c r="K5159" s="95"/>
      <c r="L5159" s="96"/>
    </row>
    <row r="5160" spans="8:12" x14ac:dyDescent="0.25">
      <c r="H5160" s="36"/>
      <c r="I5160" s="36"/>
      <c r="J5160" s="36"/>
      <c r="K5160" s="95"/>
      <c r="L5160" s="96"/>
    </row>
    <row r="5161" spans="8:12" x14ac:dyDescent="0.25">
      <c r="H5161" s="36"/>
      <c r="I5161" s="36"/>
      <c r="J5161" s="36"/>
      <c r="K5161" s="95"/>
      <c r="L5161" s="96"/>
    </row>
    <row r="5162" spans="8:12" x14ac:dyDescent="0.25">
      <c r="H5162" s="36"/>
      <c r="I5162" s="36"/>
      <c r="J5162" s="36"/>
      <c r="K5162" s="95"/>
      <c r="L5162" s="96"/>
    </row>
    <row r="5163" spans="8:12" x14ac:dyDescent="0.25">
      <c r="H5163" s="36"/>
      <c r="I5163" s="36"/>
      <c r="J5163" s="36"/>
      <c r="K5163" s="95"/>
      <c r="L5163" s="96"/>
    </row>
    <row r="5164" spans="8:12" x14ac:dyDescent="0.25">
      <c r="H5164" s="36"/>
      <c r="I5164" s="36"/>
      <c r="J5164" s="36"/>
      <c r="K5164" s="95"/>
      <c r="L5164" s="96"/>
    </row>
    <row r="5165" spans="8:12" x14ac:dyDescent="0.25">
      <c r="H5165" s="36"/>
      <c r="I5165" s="36"/>
      <c r="J5165" s="36"/>
      <c r="K5165" s="95"/>
      <c r="L5165" s="96"/>
    </row>
    <row r="5166" spans="8:12" x14ac:dyDescent="0.25">
      <c r="H5166" s="36"/>
      <c r="I5166" s="36"/>
      <c r="J5166" s="36"/>
      <c r="K5166" s="95"/>
      <c r="L5166" s="96"/>
    </row>
    <row r="5167" spans="8:12" x14ac:dyDescent="0.25">
      <c r="H5167" s="36"/>
      <c r="I5167" s="36"/>
      <c r="J5167" s="36"/>
      <c r="K5167" s="95"/>
      <c r="L5167" s="96"/>
    </row>
    <row r="5168" spans="8:12" x14ac:dyDescent="0.25">
      <c r="H5168" s="36"/>
      <c r="I5168" s="36"/>
      <c r="J5168" s="36"/>
      <c r="K5168" s="95"/>
      <c r="L5168" s="96"/>
    </row>
    <row r="5169" spans="8:12" x14ac:dyDescent="0.25">
      <c r="H5169" s="36"/>
      <c r="I5169" s="36"/>
      <c r="J5169" s="36"/>
      <c r="K5169" s="95"/>
      <c r="L5169" s="96"/>
    </row>
    <row r="5170" spans="8:12" x14ac:dyDescent="0.25">
      <c r="H5170" s="36"/>
      <c r="I5170" s="36"/>
      <c r="J5170" s="36"/>
      <c r="K5170" s="95"/>
      <c r="L5170" s="96"/>
    </row>
    <row r="5171" spans="8:12" x14ac:dyDescent="0.25">
      <c r="H5171" s="36"/>
      <c r="I5171" s="36"/>
      <c r="J5171" s="36"/>
      <c r="K5171" s="95"/>
      <c r="L5171" s="96"/>
    </row>
    <row r="5172" spans="8:12" x14ac:dyDescent="0.25">
      <c r="H5172" s="36"/>
      <c r="I5172" s="36"/>
      <c r="J5172" s="36"/>
      <c r="K5172" s="95"/>
      <c r="L5172" s="96"/>
    </row>
    <row r="5173" spans="8:12" x14ac:dyDescent="0.25">
      <c r="H5173" s="36"/>
      <c r="I5173" s="36"/>
      <c r="J5173" s="36"/>
      <c r="K5173" s="95"/>
      <c r="L5173" s="96"/>
    </row>
    <row r="5174" spans="8:12" x14ac:dyDescent="0.25">
      <c r="H5174" s="36"/>
      <c r="I5174" s="36"/>
      <c r="J5174" s="36"/>
      <c r="K5174" s="95"/>
      <c r="L5174" s="96"/>
    </row>
    <row r="5175" spans="8:12" x14ac:dyDescent="0.25">
      <c r="H5175" s="36"/>
      <c r="I5175" s="36"/>
      <c r="J5175" s="36"/>
      <c r="K5175" s="95"/>
      <c r="L5175" s="96"/>
    </row>
    <row r="5176" spans="8:12" x14ac:dyDescent="0.25">
      <c r="H5176" s="36"/>
      <c r="I5176" s="36"/>
      <c r="J5176" s="36"/>
      <c r="K5176" s="95"/>
      <c r="L5176" s="96"/>
    </row>
    <row r="5177" spans="8:12" x14ac:dyDescent="0.25">
      <c r="H5177" s="36"/>
      <c r="I5177" s="36"/>
      <c r="J5177" s="36"/>
      <c r="K5177" s="95"/>
      <c r="L5177" s="96"/>
    </row>
    <row r="5178" spans="8:12" x14ac:dyDescent="0.25">
      <c r="H5178" s="36"/>
      <c r="I5178" s="36"/>
      <c r="J5178" s="36"/>
      <c r="K5178" s="95"/>
      <c r="L5178" s="96"/>
    </row>
    <row r="5179" spans="8:12" x14ac:dyDescent="0.25">
      <c r="H5179" s="36"/>
      <c r="I5179" s="36"/>
      <c r="J5179" s="36"/>
      <c r="K5179" s="95"/>
      <c r="L5179" s="96"/>
    </row>
    <row r="5180" spans="8:12" x14ac:dyDescent="0.25">
      <c r="H5180" s="36"/>
      <c r="I5180" s="36"/>
      <c r="J5180" s="36"/>
      <c r="K5180" s="95"/>
      <c r="L5180" s="96"/>
    </row>
    <row r="5181" spans="8:12" x14ac:dyDescent="0.25">
      <c r="H5181" s="36"/>
      <c r="I5181" s="36"/>
      <c r="J5181" s="36"/>
      <c r="K5181" s="95"/>
      <c r="L5181" s="96"/>
    </row>
    <row r="5182" spans="8:12" x14ac:dyDescent="0.25">
      <c r="H5182" s="36"/>
      <c r="I5182" s="36"/>
      <c r="J5182" s="36"/>
      <c r="K5182" s="95"/>
      <c r="L5182" s="96"/>
    </row>
    <row r="5183" spans="8:12" x14ac:dyDescent="0.25">
      <c r="H5183" s="36"/>
      <c r="I5183" s="36"/>
      <c r="J5183" s="36"/>
      <c r="K5183" s="95"/>
      <c r="L5183" s="96"/>
    </row>
    <row r="5184" spans="8:12" x14ac:dyDescent="0.25">
      <c r="H5184" s="36"/>
      <c r="I5184" s="36"/>
      <c r="J5184" s="36"/>
      <c r="K5184" s="95"/>
      <c r="L5184" s="96"/>
    </row>
    <row r="5185" spans="8:12" x14ac:dyDescent="0.25">
      <c r="H5185" s="36"/>
      <c r="I5185" s="36"/>
      <c r="J5185" s="36"/>
      <c r="K5185" s="95"/>
      <c r="L5185" s="96"/>
    </row>
    <row r="5186" spans="8:12" x14ac:dyDescent="0.25">
      <c r="H5186" s="36"/>
      <c r="I5186" s="36"/>
      <c r="J5186" s="36"/>
      <c r="K5186" s="95"/>
      <c r="L5186" s="96"/>
    </row>
    <row r="5187" spans="8:12" x14ac:dyDescent="0.25">
      <c r="H5187" s="36"/>
      <c r="I5187" s="36"/>
      <c r="J5187" s="36"/>
      <c r="K5187" s="95"/>
      <c r="L5187" s="96"/>
    </row>
    <row r="5188" spans="8:12" x14ac:dyDescent="0.25">
      <c r="H5188" s="36"/>
      <c r="I5188" s="36"/>
      <c r="J5188" s="36"/>
      <c r="K5188" s="95"/>
      <c r="L5188" s="96"/>
    </row>
    <row r="5189" spans="8:12" x14ac:dyDescent="0.25">
      <c r="H5189" s="36"/>
      <c r="I5189" s="36"/>
      <c r="J5189" s="36"/>
      <c r="K5189" s="95"/>
      <c r="L5189" s="96"/>
    </row>
    <row r="5190" spans="8:12" x14ac:dyDescent="0.25">
      <c r="H5190" s="36"/>
      <c r="I5190" s="36"/>
      <c r="J5190" s="36"/>
      <c r="K5190" s="95"/>
      <c r="L5190" s="96"/>
    </row>
    <row r="5191" spans="8:12" x14ac:dyDescent="0.25">
      <c r="H5191" s="36"/>
      <c r="I5191" s="36"/>
      <c r="J5191" s="36"/>
      <c r="K5191" s="95"/>
      <c r="L5191" s="96"/>
    </row>
    <row r="5192" spans="8:12" x14ac:dyDescent="0.25">
      <c r="H5192" s="36"/>
      <c r="I5192" s="36"/>
      <c r="J5192" s="36"/>
      <c r="K5192" s="95"/>
      <c r="L5192" s="96"/>
    </row>
    <row r="5193" spans="8:12" x14ac:dyDescent="0.25">
      <c r="H5193" s="36"/>
      <c r="I5193" s="36"/>
      <c r="J5193" s="36"/>
      <c r="K5193" s="95"/>
      <c r="L5193" s="96"/>
    </row>
    <row r="5194" spans="8:12" x14ac:dyDescent="0.25">
      <c r="H5194" s="36"/>
      <c r="I5194" s="36"/>
      <c r="J5194" s="36"/>
      <c r="K5194" s="95"/>
      <c r="L5194" s="96"/>
    </row>
    <row r="5195" spans="8:12" x14ac:dyDescent="0.25">
      <c r="H5195" s="36"/>
      <c r="I5195" s="36"/>
      <c r="J5195" s="36"/>
      <c r="K5195" s="95"/>
      <c r="L5195" s="96"/>
    </row>
    <row r="5196" spans="8:12" x14ac:dyDescent="0.25">
      <c r="H5196" s="36"/>
      <c r="I5196" s="36"/>
      <c r="J5196" s="36"/>
      <c r="K5196" s="95"/>
      <c r="L5196" s="96"/>
    </row>
    <row r="5197" spans="8:12" x14ac:dyDescent="0.25">
      <c r="H5197" s="36"/>
      <c r="I5197" s="36"/>
      <c r="J5197" s="36"/>
      <c r="K5197" s="95"/>
      <c r="L5197" s="96"/>
    </row>
    <row r="5198" spans="8:12" x14ac:dyDescent="0.25">
      <c r="H5198" s="36"/>
      <c r="I5198" s="36"/>
      <c r="J5198" s="36"/>
      <c r="K5198" s="95"/>
      <c r="L5198" s="96"/>
    </row>
    <row r="5199" spans="8:12" x14ac:dyDescent="0.25">
      <c r="H5199" s="36"/>
      <c r="I5199" s="36"/>
      <c r="J5199" s="36"/>
      <c r="K5199" s="95"/>
      <c r="L5199" s="96"/>
    </row>
    <row r="5200" spans="8:12" x14ac:dyDescent="0.25">
      <c r="H5200" s="36"/>
      <c r="I5200" s="36"/>
      <c r="J5200" s="36"/>
      <c r="K5200" s="95"/>
      <c r="L5200" s="96"/>
    </row>
    <row r="5201" spans="8:12" x14ac:dyDescent="0.25">
      <c r="H5201" s="36"/>
      <c r="I5201" s="36"/>
      <c r="J5201" s="36"/>
      <c r="K5201" s="95"/>
      <c r="L5201" s="96"/>
    </row>
    <row r="5202" spans="8:12" x14ac:dyDescent="0.25">
      <c r="H5202" s="36"/>
      <c r="I5202" s="36"/>
      <c r="J5202" s="36"/>
      <c r="K5202" s="95"/>
      <c r="L5202" s="96"/>
    </row>
    <row r="5203" spans="8:12" x14ac:dyDescent="0.25">
      <c r="H5203" s="36"/>
      <c r="I5203" s="36"/>
      <c r="J5203" s="36"/>
      <c r="K5203" s="95"/>
      <c r="L5203" s="96"/>
    </row>
    <row r="5204" spans="8:12" x14ac:dyDescent="0.25">
      <c r="H5204" s="36"/>
      <c r="I5204" s="36"/>
      <c r="J5204" s="36"/>
      <c r="K5204" s="95"/>
      <c r="L5204" s="96"/>
    </row>
    <row r="5205" spans="8:12" x14ac:dyDescent="0.25">
      <c r="H5205" s="36"/>
      <c r="I5205" s="36"/>
      <c r="J5205" s="36"/>
      <c r="K5205" s="95"/>
      <c r="L5205" s="96"/>
    </row>
    <row r="5206" spans="8:12" x14ac:dyDescent="0.25">
      <c r="H5206" s="36"/>
      <c r="I5206" s="36"/>
      <c r="J5206" s="36"/>
      <c r="K5206" s="95"/>
      <c r="L5206" s="96"/>
    </row>
    <row r="5207" spans="8:12" x14ac:dyDescent="0.25">
      <c r="H5207" s="36"/>
      <c r="I5207" s="36"/>
      <c r="J5207" s="36"/>
      <c r="K5207" s="95"/>
      <c r="L5207" s="96"/>
    </row>
    <row r="5208" spans="8:12" x14ac:dyDescent="0.25">
      <c r="H5208" s="36"/>
      <c r="I5208" s="36"/>
      <c r="J5208" s="36"/>
      <c r="K5208" s="95"/>
      <c r="L5208" s="96"/>
    </row>
    <row r="5209" spans="8:12" x14ac:dyDescent="0.25">
      <c r="H5209" s="36"/>
      <c r="I5209" s="36"/>
      <c r="J5209" s="36"/>
      <c r="K5209" s="95"/>
      <c r="L5209" s="96"/>
    </row>
    <row r="5210" spans="8:12" x14ac:dyDescent="0.25">
      <c r="H5210" s="36"/>
      <c r="I5210" s="36"/>
      <c r="J5210" s="36"/>
      <c r="K5210" s="95"/>
      <c r="L5210" s="96"/>
    </row>
    <row r="5211" spans="8:12" x14ac:dyDescent="0.25">
      <c r="H5211" s="36"/>
      <c r="I5211" s="36"/>
      <c r="J5211" s="36"/>
      <c r="K5211" s="95"/>
      <c r="L5211" s="96"/>
    </row>
    <row r="5212" spans="8:12" x14ac:dyDescent="0.25">
      <c r="H5212" s="36"/>
      <c r="I5212" s="36"/>
      <c r="J5212" s="36"/>
      <c r="K5212" s="95"/>
      <c r="L5212" s="96"/>
    </row>
    <row r="5213" spans="8:12" x14ac:dyDescent="0.25">
      <c r="H5213" s="36"/>
      <c r="I5213" s="36"/>
      <c r="J5213" s="36"/>
      <c r="K5213" s="95"/>
      <c r="L5213" s="96"/>
    </row>
    <row r="5214" spans="8:12" x14ac:dyDescent="0.25">
      <c r="H5214" s="36"/>
      <c r="I5214" s="36"/>
      <c r="J5214" s="36"/>
      <c r="K5214" s="95"/>
      <c r="L5214" s="96"/>
    </row>
    <row r="5215" spans="8:12" x14ac:dyDescent="0.25">
      <c r="H5215" s="36"/>
      <c r="I5215" s="36"/>
      <c r="J5215" s="36"/>
      <c r="K5215" s="95"/>
      <c r="L5215" s="96"/>
    </row>
    <row r="5216" spans="8:12" x14ac:dyDescent="0.25">
      <c r="H5216" s="36"/>
      <c r="I5216" s="36"/>
      <c r="J5216" s="36"/>
      <c r="K5216" s="95"/>
      <c r="L5216" s="96"/>
    </row>
    <row r="5217" spans="8:12" x14ac:dyDescent="0.25">
      <c r="H5217" s="36"/>
      <c r="I5217" s="36"/>
      <c r="J5217" s="36"/>
      <c r="K5217" s="95"/>
      <c r="L5217" s="96"/>
    </row>
    <row r="5218" spans="8:12" x14ac:dyDescent="0.25">
      <c r="H5218" s="36"/>
      <c r="I5218" s="36"/>
      <c r="J5218" s="36"/>
      <c r="K5218" s="95"/>
      <c r="L5218" s="96"/>
    </row>
    <row r="5219" spans="8:12" x14ac:dyDescent="0.25">
      <c r="H5219" s="36"/>
      <c r="I5219" s="36"/>
      <c r="J5219" s="36"/>
      <c r="K5219" s="95"/>
      <c r="L5219" s="96"/>
    </row>
    <row r="5220" spans="8:12" x14ac:dyDescent="0.25">
      <c r="H5220" s="36"/>
      <c r="I5220" s="36"/>
      <c r="J5220" s="36"/>
      <c r="K5220" s="95"/>
      <c r="L5220" s="96"/>
    </row>
    <row r="5221" spans="8:12" x14ac:dyDescent="0.25">
      <c r="H5221" s="36"/>
      <c r="I5221" s="36"/>
      <c r="J5221" s="36"/>
      <c r="K5221" s="95"/>
      <c r="L5221" s="96"/>
    </row>
    <row r="5222" spans="8:12" x14ac:dyDescent="0.25">
      <c r="H5222" s="36"/>
      <c r="I5222" s="36"/>
      <c r="J5222" s="36"/>
      <c r="K5222" s="95"/>
      <c r="L5222" s="96"/>
    </row>
    <row r="5223" spans="8:12" x14ac:dyDescent="0.25">
      <c r="H5223" s="36"/>
      <c r="I5223" s="36"/>
      <c r="J5223" s="36"/>
      <c r="K5223" s="95"/>
      <c r="L5223" s="96"/>
    </row>
    <row r="5224" spans="8:12" x14ac:dyDescent="0.25">
      <c r="H5224" s="36"/>
      <c r="I5224" s="36"/>
      <c r="J5224" s="36"/>
      <c r="K5224" s="95"/>
      <c r="L5224" s="96"/>
    </row>
    <row r="5225" spans="8:12" x14ac:dyDescent="0.25">
      <c r="H5225" s="36"/>
      <c r="I5225" s="36"/>
      <c r="J5225" s="36"/>
      <c r="K5225" s="95"/>
      <c r="L5225" s="96"/>
    </row>
    <row r="5226" spans="8:12" x14ac:dyDescent="0.25">
      <c r="H5226" s="36"/>
      <c r="I5226" s="36"/>
      <c r="J5226" s="36"/>
      <c r="K5226" s="95"/>
      <c r="L5226" s="96"/>
    </row>
    <row r="5227" spans="8:12" x14ac:dyDescent="0.25">
      <c r="H5227" s="36"/>
      <c r="I5227" s="36"/>
      <c r="J5227" s="36"/>
      <c r="K5227" s="95"/>
      <c r="L5227" s="96"/>
    </row>
    <row r="5228" spans="8:12" x14ac:dyDescent="0.25">
      <c r="H5228" s="36"/>
      <c r="I5228" s="36"/>
      <c r="J5228" s="36"/>
      <c r="K5228" s="95"/>
      <c r="L5228" s="96"/>
    </row>
    <row r="5229" spans="8:12" x14ac:dyDescent="0.25">
      <c r="H5229" s="36"/>
      <c r="I5229" s="36"/>
      <c r="J5229" s="36"/>
      <c r="K5229" s="95"/>
      <c r="L5229" s="96"/>
    </row>
    <row r="5230" spans="8:12" x14ac:dyDescent="0.25">
      <c r="H5230" s="36"/>
      <c r="I5230" s="36"/>
      <c r="J5230" s="36"/>
      <c r="K5230" s="95"/>
      <c r="L5230" s="96"/>
    </row>
    <row r="5231" spans="8:12" x14ac:dyDescent="0.25">
      <c r="H5231" s="36"/>
      <c r="I5231" s="36"/>
      <c r="J5231" s="36"/>
      <c r="K5231" s="95"/>
      <c r="L5231" s="96"/>
    </row>
    <row r="5232" spans="8:12" x14ac:dyDescent="0.25">
      <c r="H5232" s="36"/>
      <c r="I5232" s="36"/>
      <c r="J5232" s="36"/>
      <c r="K5232" s="95"/>
      <c r="L5232" s="96"/>
    </row>
    <row r="5233" spans="8:12" x14ac:dyDescent="0.25">
      <c r="H5233" s="36"/>
      <c r="I5233" s="36"/>
      <c r="J5233" s="36"/>
      <c r="K5233" s="95"/>
      <c r="L5233" s="96"/>
    </row>
    <row r="5234" spans="8:12" x14ac:dyDescent="0.25">
      <c r="H5234" s="36"/>
      <c r="I5234" s="36"/>
      <c r="J5234" s="36"/>
      <c r="K5234" s="95"/>
      <c r="L5234" s="96"/>
    </row>
    <row r="5235" spans="8:12" x14ac:dyDescent="0.25">
      <c r="H5235" s="36"/>
      <c r="I5235" s="36"/>
      <c r="J5235" s="36"/>
      <c r="K5235" s="95"/>
      <c r="L5235" s="96"/>
    </row>
    <row r="5236" spans="8:12" x14ac:dyDescent="0.25">
      <c r="H5236" s="36"/>
      <c r="I5236" s="36"/>
      <c r="J5236" s="36"/>
      <c r="K5236" s="95"/>
      <c r="L5236" s="96"/>
    </row>
    <row r="5237" spans="8:12" x14ac:dyDescent="0.25">
      <c r="H5237" s="36"/>
      <c r="I5237" s="36"/>
      <c r="J5237" s="36"/>
      <c r="K5237" s="95"/>
      <c r="L5237" s="96"/>
    </row>
    <row r="5238" spans="8:12" x14ac:dyDescent="0.25">
      <c r="H5238" s="36"/>
      <c r="I5238" s="36"/>
      <c r="J5238" s="36"/>
      <c r="K5238" s="95"/>
      <c r="L5238" s="96"/>
    </row>
    <row r="5239" spans="8:12" x14ac:dyDescent="0.25">
      <c r="H5239" s="36"/>
      <c r="I5239" s="36"/>
      <c r="J5239" s="36"/>
      <c r="K5239" s="95"/>
      <c r="L5239" s="96"/>
    </row>
    <row r="5240" spans="8:12" x14ac:dyDescent="0.25">
      <c r="H5240" s="36"/>
      <c r="I5240" s="36"/>
      <c r="J5240" s="36"/>
      <c r="K5240" s="95"/>
      <c r="L5240" s="96"/>
    </row>
    <row r="5241" spans="8:12" x14ac:dyDescent="0.25">
      <c r="H5241" s="36"/>
      <c r="I5241" s="36"/>
      <c r="J5241" s="36"/>
      <c r="K5241" s="95"/>
      <c r="L5241" s="96"/>
    </row>
    <row r="5242" spans="8:12" x14ac:dyDescent="0.25">
      <c r="H5242" s="36"/>
      <c r="I5242" s="36"/>
      <c r="J5242" s="36"/>
      <c r="K5242" s="95"/>
      <c r="L5242" s="96"/>
    </row>
    <row r="5243" spans="8:12" x14ac:dyDescent="0.25">
      <c r="H5243" s="36"/>
      <c r="I5243" s="36"/>
      <c r="J5243" s="36"/>
      <c r="K5243" s="95"/>
      <c r="L5243" s="96"/>
    </row>
    <row r="5244" spans="8:12" x14ac:dyDescent="0.25">
      <c r="H5244" s="36"/>
      <c r="I5244" s="36"/>
      <c r="J5244" s="36"/>
      <c r="K5244" s="95"/>
      <c r="L5244" s="96"/>
    </row>
    <row r="5245" spans="8:12" x14ac:dyDescent="0.25">
      <c r="H5245" s="36"/>
      <c r="I5245" s="36"/>
      <c r="J5245" s="36"/>
      <c r="K5245" s="95"/>
      <c r="L5245" s="96"/>
    </row>
    <row r="5246" spans="8:12" x14ac:dyDescent="0.25">
      <c r="H5246" s="36"/>
      <c r="I5246" s="36"/>
      <c r="J5246" s="36"/>
      <c r="K5246" s="95"/>
      <c r="L5246" s="96"/>
    </row>
    <row r="5247" spans="8:12" x14ac:dyDescent="0.25">
      <c r="H5247" s="36"/>
      <c r="I5247" s="36"/>
      <c r="J5247" s="36"/>
      <c r="K5247" s="95"/>
      <c r="L5247" s="96"/>
    </row>
    <row r="5248" spans="8:12" x14ac:dyDescent="0.25">
      <c r="H5248" s="36"/>
      <c r="I5248" s="36"/>
      <c r="J5248" s="36"/>
      <c r="K5248" s="95"/>
      <c r="L5248" s="96"/>
    </row>
    <row r="5249" spans="8:12" x14ac:dyDescent="0.25">
      <c r="H5249" s="36"/>
      <c r="I5249" s="36"/>
      <c r="J5249" s="36"/>
      <c r="K5249" s="95"/>
      <c r="L5249" s="96"/>
    </row>
    <row r="5250" spans="8:12" x14ac:dyDescent="0.25">
      <c r="H5250" s="36"/>
      <c r="I5250" s="36"/>
      <c r="J5250" s="36"/>
      <c r="K5250" s="95"/>
      <c r="L5250" s="96"/>
    </row>
    <row r="5251" spans="8:12" x14ac:dyDescent="0.25">
      <c r="H5251" s="36"/>
      <c r="I5251" s="36"/>
      <c r="J5251" s="36"/>
      <c r="K5251" s="95"/>
      <c r="L5251" s="96"/>
    </row>
    <row r="5252" spans="8:12" x14ac:dyDescent="0.25">
      <c r="H5252" s="36"/>
      <c r="I5252" s="36"/>
      <c r="J5252" s="36"/>
      <c r="K5252" s="95"/>
      <c r="L5252" s="96"/>
    </row>
    <row r="5253" spans="8:12" x14ac:dyDescent="0.25">
      <c r="H5253" s="36"/>
      <c r="I5253" s="36"/>
      <c r="J5253" s="36"/>
      <c r="K5253" s="95"/>
      <c r="L5253" s="96"/>
    </row>
    <row r="5254" spans="8:12" x14ac:dyDescent="0.25">
      <c r="H5254" s="36"/>
      <c r="I5254" s="36"/>
      <c r="J5254" s="36"/>
      <c r="K5254" s="95"/>
      <c r="L5254" s="96"/>
    </row>
    <row r="5255" spans="8:12" x14ac:dyDescent="0.25">
      <c r="H5255" s="36"/>
      <c r="I5255" s="36"/>
      <c r="J5255" s="36"/>
      <c r="K5255" s="95"/>
      <c r="L5255" s="96"/>
    </row>
    <row r="5256" spans="8:12" x14ac:dyDescent="0.25">
      <c r="H5256" s="36"/>
      <c r="I5256" s="36"/>
      <c r="J5256" s="36"/>
      <c r="K5256" s="95"/>
      <c r="L5256" s="96"/>
    </row>
    <row r="5257" spans="8:12" x14ac:dyDescent="0.25">
      <c r="H5257" s="36"/>
      <c r="I5257" s="36"/>
      <c r="J5257" s="36"/>
      <c r="K5257" s="95"/>
      <c r="L5257" s="96"/>
    </row>
    <row r="5258" spans="8:12" x14ac:dyDescent="0.25">
      <c r="H5258" s="36"/>
      <c r="I5258" s="36"/>
      <c r="J5258" s="36"/>
      <c r="K5258" s="95"/>
      <c r="L5258" s="96"/>
    </row>
    <row r="5259" spans="8:12" x14ac:dyDescent="0.25">
      <c r="H5259" s="36"/>
      <c r="I5259" s="36"/>
      <c r="J5259" s="36"/>
      <c r="K5259" s="95"/>
      <c r="L5259" s="96"/>
    </row>
    <row r="5260" spans="8:12" x14ac:dyDescent="0.25">
      <c r="H5260" s="36"/>
      <c r="I5260" s="36"/>
      <c r="J5260" s="36"/>
      <c r="K5260" s="95"/>
      <c r="L5260" s="96"/>
    </row>
    <row r="5261" spans="8:12" x14ac:dyDescent="0.25">
      <c r="H5261" s="36"/>
      <c r="I5261" s="36"/>
      <c r="J5261" s="36"/>
      <c r="K5261" s="95"/>
      <c r="L5261" s="96"/>
    </row>
    <row r="5262" spans="8:12" x14ac:dyDescent="0.25">
      <c r="H5262" s="36"/>
      <c r="I5262" s="36"/>
      <c r="J5262" s="36"/>
      <c r="K5262" s="95"/>
      <c r="L5262" s="96"/>
    </row>
    <row r="5263" spans="8:12" x14ac:dyDescent="0.25">
      <c r="H5263" s="36"/>
      <c r="I5263" s="36"/>
      <c r="J5263" s="36"/>
      <c r="K5263" s="95"/>
      <c r="L5263" s="96"/>
    </row>
    <row r="5264" spans="8:12" x14ac:dyDescent="0.25">
      <c r="H5264" s="36"/>
      <c r="I5264" s="36"/>
      <c r="J5264" s="36"/>
      <c r="K5264" s="95"/>
      <c r="L5264" s="96"/>
    </row>
    <row r="5265" spans="8:12" x14ac:dyDescent="0.25">
      <c r="H5265" s="36"/>
      <c r="I5265" s="36"/>
      <c r="J5265" s="36"/>
      <c r="K5265" s="95"/>
      <c r="L5265" s="96"/>
    </row>
    <row r="5266" spans="8:12" x14ac:dyDescent="0.25">
      <c r="H5266" s="36"/>
      <c r="I5266" s="36"/>
      <c r="J5266" s="36"/>
      <c r="K5266" s="95"/>
      <c r="L5266" s="96"/>
    </row>
    <row r="5267" spans="8:12" x14ac:dyDescent="0.25">
      <c r="H5267" s="36"/>
      <c r="I5267" s="36"/>
      <c r="J5267" s="36"/>
      <c r="K5267" s="95"/>
      <c r="L5267" s="96"/>
    </row>
    <row r="5268" spans="8:12" x14ac:dyDescent="0.25">
      <c r="H5268" s="36"/>
      <c r="I5268" s="36"/>
      <c r="J5268" s="36"/>
      <c r="K5268" s="95"/>
      <c r="L5268" s="96"/>
    </row>
    <row r="5269" spans="8:12" x14ac:dyDescent="0.25">
      <c r="H5269" s="36"/>
      <c r="I5269" s="36"/>
      <c r="J5269" s="36"/>
      <c r="K5269" s="95"/>
      <c r="L5269" s="96"/>
    </row>
    <row r="5270" spans="8:12" x14ac:dyDescent="0.25">
      <c r="H5270" s="36"/>
      <c r="I5270" s="36"/>
      <c r="J5270" s="36"/>
      <c r="K5270" s="95"/>
      <c r="L5270" s="96"/>
    </row>
    <row r="5271" spans="8:12" x14ac:dyDescent="0.25">
      <c r="H5271" s="36"/>
      <c r="I5271" s="36"/>
      <c r="J5271" s="36"/>
      <c r="K5271" s="95"/>
      <c r="L5271" s="96"/>
    </row>
    <row r="5272" spans="8:12" x14ac:dyDescent="0.25">
      <c r="H5272" s="36"/>
      <c r="I5272" s="36"/>
      <c r="J5272" s="36"/>
      <c r="K5272" s="95"/>
      <c r="L5272" s="96"/>
    </row>
    <row r="5273" spans="8:12" x14ac:dyDescent="0.25">
      <c r="H5273" s="36"/>
      <c r="I5273" s="36"/>
      <c r="J5273" s="36"/>
      <c r="K5273" s="95"/>
      <c r="L5273" s="96"/>
    </row>
    <row r="5274" spans="8:12" x14ac:dyDescent="0.25">
      <c r="H5274" s="36"/>
      <c r="I5274" s="36"/>
      <c r="J5274" s="36"/>
      <c r="K5274" s="95"/>
      <c r="L5274" s="96"/>
    </row>
    <row r="5275" spans="8:12" x14ac:dyDescent="0.25">
      <c r="H5275" s="36"/>
      <c r="I5275" s="36"/>
      <c r="J5275" s="36"/>
      <c r="K5275" s="95"/>
      <c r="L5275" s="96"/>
    </row>
    <row r="5276" spans="8:12" x14ac:dyDescent="0.25">
      <c r="H5276" s="36"/>
      <c r="I5276" s="36"/>
      <c r="J5276" s="36"/>
      <c r="K5276" s="95"/>
      <c r="L5276" s="96"/>
    </row>
    <row r="5277" spans="8:12" x14ac:dyDescent="0.25">
      <c r="H5277" s="36"/>
      <c r="I5277" s="36"/>
      <c r="J5277" s="36"/>
      <c r="K5277" s="95"/>
      <c r="L5277" s="96"/>
    </row>
    <row r="5278" spans="8:12" x14ac:dyDescent="0.25">
      <c r="H5278" s="36"/>
      <c r="I5278" s="36"/>
      <c r="J5278" s="36"/>
      <c r="K5278" s="95"/>
      <c r="L5278" s="96"/>
    </row>
    <row r="5279" spans="8:12" x14ac:dyDescent="0.25">
      <c r="H5279" s="36"/>
      <c r="I5279" s="36"/>
      <c r="J5279" s="36"/>
      <c r="K5279" s="95"/>
      <c r="L5279" s="96"/>
    </row>
    <row r="5280" spans="8:12" x14ac:dyDescent="0.25">
      <c r="H5280" s="36"/>
      <c r="I5280" s="36"/>
      <c r="J5280" s="36"/>
      <c r="K5280" s="95"/>
      <c r="L5280" s="96"/>
    </row>
    <row r="5281" spans="8:12" x14ac:dyDescent="0.25">
      <c r="H5281" s="36"/>
      <c r="I5281" s="36"/>
      <c r="J5281" s="36"/>
      <c r="K5281" s="95"/>
      <c r="L5281" s="96"/>
    </row>
    <row r="5282" spans="8:12" x14ac:dyDescent="0.25">
      <c r="H5282" s="36"/>
      <c r="I5282" s="36"/>
      <c r="J5282" s="36"/>
      <c r="K5282" s="95"/>
      <c r="L5282" s="96"/>
    </row>
    <row r="5283" spans="8:12" x14ac:dyDescent="0.25">
      <c r="H5283" s="36"/>
      <c r="I5283" s="36"/>
      <c r="J5283" s="36"/>
      <c r="K5283" s="95"/>
      <c r="L5283" s="96"/>
    </row>
    <row r="5284" spans="8:12" x14ac:dyDescent="0.25">
      <c r="H5284" s="36"/>
      <c r="I5284" s="36"/>
      <c r="J5284" s="36"/>
      <c r="K5284" s="95"/>
      <c r="L5284" s="96"/>
    </row>
    <row r="5285" spans="8:12" x14ac:dyDescent="0.25">
      <c r="H5285" s="36"/>
      <c r="I5285" s="36"/>
      <c r="J5285" s="36"/>
      <c r="K5285" s="95"/>
      <c r="L5285" s="96"/>
    </row>
    <row r="5286" spans="8:12" x14ac:dyDescent="0.25">
      <c r="H5286" s="36"/>
      <c r="I5286" s="36"/>
      <c r="J5286" s="36"/>
      <c r="K5286" s="95"/>
      <c r="L5286" s="96"/>
    </row>
    <row r="5287" spans="8:12" x14ac:dyDescent="0.25">
      <c r="H5287" s="36"/>
      <c r="I5287" s="36"/>
      <c r="J5287" s="36"/>
      <c r="K5287" s="95"/>
      <c r="L5287" s="96"/>
    </row>
    <row r="5288" spans="8:12" x14ac:dyDescent="0.25">
      <c r="H5288" s="36"/>
      <c r="I5288" s="36"/>
      <c r="J5288" s="36"/>
      <c r="K5288" s="95"/>
      <c r="L5288" s="96"/>
    </row>
    <row r="5289" spans="8:12" x14ac:dyDescent="0.25">
      <c r="H5289" s="36"/>
      <c r="I5289" s="36"/>
      <c r="J5289" s="36"/>
      <c r="K5289" s="95"/>
      <c r="L5289" s="96"/>
    </row>
    <row r="5290" spans="8:12" x14ac:dyDescent="0.25">
      <c r="H5290" s="36"/>
      <c r="I5290" s="36"/>
      <c r="J5290" s="36"/>
      <c r="K5290" s="95"/>
      <c r="L5290" s="96"/>
    </row>
    <row r="5291" spans="8:12" x14ac:dyDescent="0.25">
      <c r="H5291" s="36"/>
      <c r="I5291" s="36"/>
      <c r="J5291" s="36"/>
      <c r="K5291" s="95"/>
      <c r="L5291" s="96"/>
    </row>
    <row r="5292" spans="8:12" x14ac:dyDescent="0.25">
      <c r="H5292" s="36"/>
      <c r="I5292" s="36"/>
      <c r="J5292" s="36"/>
      <c r="K5292" s="95"/>
      <c r="L5292" s="96"/>
    </row>
    <row r="5293" spans="8:12" x14ac:dyDescent="0.25">
      <c r="H5293" s="36"/>
      <c r="I5293" s="36"/>
      <c r="J5293" s="36"/>
      <c r="K5293" s="95"/>
      <c r="L5293" s="96"/>
    </row>
    <row r="5294" spans="8:12" x14ac:dyDescent="0.25">
      <c r="H5294" s="36"/>
      <c r="I5294" s="36"/>
      <c r="J5294" s="36"/>
      <c r="K5294" s="95"/>
      <c r="L5294" s="96"/>
    </row>
    <row r="5295" spans="8:12" x14ac:dyDescent="0.25">
      <c r="H5295" s="36"/>
      <c r="I5295" s="36"/>
      <c r="J5295" s="36"/>
      <c r="K5295" s="95"/>
      <c r="L5295" s="96"/>
    </row>
    <row r="5296" spans="8:12" x14ac:dyDescent="0.25">
      <c r="H5296" s="36"/>
      <c r="I5296" s="36"/>
      <c r="J5296" s="36"/>
      <c r="K5296" s="95"/>
      <c r="L5296" s="96"/>
    </row>
    <row r="5297" spans="8:12" x14ac:dyDescent="0.25">
      <c r="H5297" s="36"/>
      <c r="I5297" s="36"/>
      <c r="J5297" s="36"/>
      <c r="K5297" s="95"/>
      <c r="L5297" s="96"/>
    </row>
    <row r="5298" spans="8:12" x14ac:dyDescent="0.25">
      <c r="H5298" s="36"/>
      <c r="I5298" s="36"/>
      <c r="J5298" s="36"/>
      <c r="K5298" s="95"/>
      <c r="L5298" s="96"/>
    </row>
    <row r="5299" spans="8:12" x14ac:dyDescent="0.25">
      <c r="H5299" s="36"/>
      <c r="I5299" s="36"/>
      <c r="J5299" s="36"/>
      <c r="K5299" s="95"/>
      <c r="L5299" s="96"/>
    </row>
    <row r="5300" spans="8:12" x14ac:dyDescent="0.25">
      <c r="H5300" s="36"/>
      <c r="I5300" s="36"/>
      <c r="J5300" s="36"/>
      <c r="K5300" s="95"/>
      <c r="L5300" s="96"/>
    </row>
    <row r="5301" spans="8:12" x14ac:dyDescent="0.25">
      <c r="H5301" s="36"/>
      <c r="I5301" s="36"/>
      <c r="J5301" s="36"/>
      <c r="K5301" s="95"/>
      <c r="L5301" s="96"/>
    </row>
    <row r="5302" spans="8:12" x14ac:dyDescent="0.25">
      <c r="H5302" s="36"/>
      <c r="I5302" s="36"/>
      <c r="J5302" s="36"/>
      <c r="K5302" s="95"/>
      <c r="L5302" s="96"/>
    </row>
    <row r="5303" spans="8:12" x14ac:dyDescent="0.25">
      <c r="H5303" s="36"/>
      <c r="I5303" s="36"/>
      <c r="J5303" s="36"/>
      <c r="K5303" s="95"/>
      <c r="L5303" s="96"/>
    </row>
    <row r="5304" spans="8:12" x14ac:dyDescent="0.25">
      <c r="H5304" s="36"/>
      <c r="I5304" s="36"/>
      <c r="J5304" s="36"/>
      <c r="K5304" s="95"/>
      <c r="L5304" s="96"/>
    </row>
    <row r="5305" spans="8:12" x14ac:dyDescent="0.25">
      <c r="H5305" s="36"/>
      <c r="I5305" s="36"/>
      <c r="J5305" s="36"/>
      <c r="K5305" s="95"/>
      <c r="L5305" s="96"/>
    </row>
    <row r="5306" spans="8:12" x14ac:dyDescent="0.25">
      <c r="H5306" s="36"/>
      <c r="I5306" s="36"/>
      <c r="J5306" s="36"/>
      <c r="K5306" s="95"/>
      <c r="L5306" s="96"/>
    </row>
    <row r="5307" spans="8:12" x14ac:dyDescent="0.25">
      <c r="H5307" s="36"/>
      <c r="I5307" s="36"/>
      <c r="J5307" s="36"/>
      <c r="K5307" s="95"/>
      <c r="L5307" s="96"/>
    </row>
    <row r="5308" spans="8:12" x14ac:dyDescent="0.25">
      <c r="H5308" s="36"/>
      <c r="I5308" s="36"/>
      <c r="J5308" s="36"/>
      <c r="K5308" s="95"/>
      <c r="L5308" s="96"/>
    </row>
    <row r="5309" spans="8:12" x14ac:dyDescent="0.25">
      <c r="H5309" s="36"/>
      <c r="I5309" s="36"/>
      <c r="J5309" s="36"/>
      <c r="K5309" s="95"/>
      <c r="L5309" s="96"/>
    </row>
    <row r="5310" spans="8:12" x14ac:dyDescent="0.25">
      <c r="H5310" s="36"/>
      <c r="I5310" s="36"/>
      <c r="J5310" s="36"/>
      <c r="K5310" s="95"/>
      <c r="L5310" s="96"/>
    </row>
    <row r="5311" spans="8:12" x14ac:dyDescent="0.25">
      <c r="H5311" s="36"/>
      <c r="I5311" s="36"/>
      <c r="J5311" s="36"/>
      <c r="K5311" s="95"/>
      <c r="L5311" s="96"/>
    </row>
    <row r="5312" spans="8:12" x14ac:dyDescent="0.25">
      <c r="H5312" s="36"/>
      <c r="I5312" s="36"/>
      <c r="J5312" s="36"/>
      <c r="K5312" s="95"/>
      <c r="L5312" s="96"/>
    </row>
    <row r="5313" spans="8:12" x14ac:dyDescent="0.25">
      <c r="H5313" s="36"/>
      <c r="I5313" s="36"/>
      <c r="J5313" s="36"/>
      <c r="K5313" s="95"/>
      <c r="L5313" s="96"/>
    </row>
    <row r="5314" spans="8:12" x14ac:dyDescent="0.25">
      <c r="H5314" s="36"/>
      <c r="I5314" s="36"/>
      <c r="J5314" s="36"/>
      <c r="K5314" s="95"/>
      <c r="L5314" s="96"/>
    </row>
    <row r="5315" spans="8:12" x14ac:dyDescent="0.25">
      <c r="H5315" s="36"/>
      <c r="I5315" s="36"/>
      <c r="J5315" s="36"/>
      <c r="K5315" s="95"/>
      <c r="L5315" s="96"/>
    </row>
    <row r="5316" spans="8:12" x14ac:dyDescent="0.25">
      <c r="H5316" s="36"/>
      <c r="I5316" s="36"/>
      <c r="J5316" s="36"/>
      <c r="K5316" s="95"/>
      <c r="L5316" s="96"/>
    </row>
    <row r="5317" spans="8:12" x14ac:dyDescent="0.25">
      <c r="H5317" s="36"/>
      <c r="I5317" s="36"/>
      <c r="J5317" s="36"/>
      <c r="K5317" s="95"/>
      <c r="L5317" s="96"/>
    </row>
    <row r="5318" spans="8:12" x14ac:dyDescent="0.25">
      <c r="H5318" s="36"/>
      <c r="I5318" s="36"/>
      <c r="J5318" s="36"/>
      <c r="K5318" s="95"/>
      <c r="L5318" s="96"/>
    </row>
    <row r="5319" spans="8:12" x14ac:dyDescent="0.25">
      <c r="H5319" s="36"/>
      <c r="I5319" s="36"/>
      <c r="J5319" s="36"/>
      <c r="K5319" s="95"/>
      <c r="L5319" s="96"/>
    </row>
    <row r="5320" spans="8:12" x14ac:dyDescent="0.25">
      <c r="H5320" s="36"/>
      <c r="I5320" s="36"/>
      <c r="J5320" s="36"/>
      <c r="K5320" s="95"/>
      <c r="L5320" s="96"/>
    </row>
    <row r="5321" spans="8:12" x14ac:dyDescent="0.25">
      <c r="H5321" s="36"/>
      <c r="I5321" s="36"/>
      <c r="J5321" s="36"/>
      <c r="K5321" s="95"/>
      <c r="L5321" s="96"/>
    </row>
    <row r="5322" spans="8:12" x14ac:dyDescent="0.25">
      <c r="H5322" s="36"/>
      <c r="I5322" s="36"/>
      <c r="J5322" s="36"/>
      <c r="K5322" s="95"/>
      <c r="L5322" s="96"/>
    </row>
    <row r="5323" spans="8:12" x14ac:dyDescent="0.25">
      <c r="H5323" s="36"/>
      <c r="I5323" s="36"/>
      <c r="J5323" s="36"/>
      <c r="K5323" s="95"/>
      <c r="L5323" s="96"/>
    </row>
    <row r="5324" spans="8:12" x14ac:dyDescent="0.25">
      <c r="H5324" s="36"/>
      <c r="I5324" s="36"/>
      <c r="J5324" s="36"/>
      <c r="K5324" s="95"/>
      <c r="L5324" s="96"/>
    </row>
    <row r="5325" spans="8:12" x14ac:dyDescent="0.25">
      <c r="H5325" s="36"/>
      <c r="I5325" s="36"/>
      <c r="J5325" s="36"/>
      <c r="K5325" s="95"/>
      <c r="L5325" s="96"/>
    </row>
    <row r="5326" spans="8:12" x14ac:dyDescent="0.25">
      <c r="H5326" s="36"/>
      <c r="I5326" s="36"/>
      <c r="J5326" s="36"/>
      <c r="K5326" s="95"/>
      <c r="L5326" s="96"/>
    </row>
    <row r="5327" spans="8:12" x14ac:dyDescent="0.25">
      <c r="H5327" s="36"/>
      <c r="I5327" s="36"/>
      <c r="J5327" s="36"/>
      <c r="K5327" s="95"/>
      <c r="L5327" s="96"/>
    </row>
    <row r="5328" spans="8:12" x14ac:dyDescent="0.25">
      <c r="H5328" s="36"/>
      <c r="I5328" s="36"/>
      <c r="J5328" s="36"/>
      <c r="K5328" s="95"/>
      <c r="L5328" s="96"/>
    </row>
    <row r="5329" spans="8:12" x14ac:dyDescent="0.25">
      <c r="H5329" s="36"/>
      <c r="I5329" s="36"/>
      <c r="J5329" s="36"/>
      <c r="K5329" s="95"/>
      <c r="L5329" s="96"/>
    </row>
    <row r="5330" spans="8:12" x14ac:dyDescent="0.25">
      <c r="H5330" s="36"/>
      <c r="I5330" s="36"/>
      <c r="J5330" s="36"/>
      <c r="K5330" s="95"/>
      <c r="L5330" s="96"/>
    </row>
    <row r="5331" spans="8:12" x14ac:dyDescent="0.25">
      <c r="H5331" s="36"/>
      <c r="I5331" s="36"/>
      <c r="J5331" s="36"/>
      <c r="K5331" s="95"/>
      <c r="L5331" s="96"/>
    </row>
    <row r="5332" spans="8:12" x14ac:dyDescent="0.25">
      <c r="H5332" s="36"/>
      <c r="I5332" s="36"/>
      <c r="J5332" s="36"/>
      <c r="K5332" s="95"/>
      <c r="L5332" s="96"/>
    </row>
    <row r="5333" spans="8:12" x14ac:dyDescent="0.25">
      <c r="H5333" s="36"/>
      <c r="I5333" s="36"/>
      <c r="J5333" s="36"/>
      <c r="K5333" s="95"/>
      <c r="L5333" s="96"/>
    </row>
    <row r="5334" spans="8:12" x14ac:dyDescent="0.25">
      <c r="H5334" s="36"/>
      <c r="I5334" s="36"/>
      <c r="J5334" s="36"/>
      <c r="K5334" s="95"/>
      <c r="L5334" s="96"/>
    </row>
    <row r="5335" spans="8:12" x14ac:dyDescent="0.25">
      <c r="H5335" s="36"/>
      <c r="I5335" s="36"/>
      <c r="J5335" s="36"/>
      <c r="K5335" s="95"/>
      <c r="L5335" s="96"/>
    </row>
    <row r="5336" spans="8:12" x14ac:dyDescent="0.25">
      <c r="H5336" s="36"/>
      <c r="I5336" s="36"/>
      <c r="J5336" s="36"/>
      <c r="K5336" s="95"/>
      <c r="L5336" s="96"/>
    </row>
    <row r="5337" spans="8:12" x14ac:dyDescent="0.25">
      <c r="H5337" s="36"/>
      <c r="I5337" s="36"/>
      <c r="J5337" s="36"/>
      <c r="K5337" s="95"/>
      <c r="L5337" s="96"/>
    </row>
    <row r="5338" spans="8:12" x14ac:dyDescent="0.25">
      <c r="H5338" s="36"/>
      <c r="I5338" s="36"/>
      <c r="J5338" s="36"/>
      <c r="K5338" s="95"/>
      <c r="L5338" s="96"/>
    </row>
    <row r="5339" spans="8:12" x14ac:dyDescent="0.25">
      <c r="H5339" s="36"/>
      <c r="I5339" s="36"/>
      <c r="J5339" s="36"/>
      <c r="K5339" s="95"/>
      <c r="L5339" s="96"/>
    </row>
    <row r="5340" spans="8:12" x14ac:dyDescent="0.25">
      <c r="H5340" s="36"/>
      <c r="I5340" s="36"/>
      <c r="J5340" s="36"/>
      <c r="K5340" s="95"/>
      <c r="L5340" s="96"/>
    </row>
    <row r="5341" spans="8:12" x14ac:dyDescent="0.25">
      <c r="H5341" s="36"/>
      <c r="I5341" s="36"/>
      <c r="J5341" s="36"/>
      <c r="K5341" s="95"/>
      <c r="L5341" s="96"/>
    </row>
    <row r="5342" spans="8:12" x14ac:dyDescent="0.25">
      <c r="H5342" s="36"/>
      <c r="I5342" s="36"/>
      <c r="J5342" s="36"/>
      <c r="K5342" s="95"/>
      <c r="L5342" s="96"/>
    </row>
    <row r="5343" spans="8:12" x14ac:dyDescent="0.25">
      <c r="H5343" s="36"/>
      <c r="I5343" s="36"/>
      <c r="J5343" s="36"/>
      <c r="K5343" s="95"/>
      <c r="L5343" s="96"/>
    </row>
    <row r="5344" spans="8:12" x14ac:dyDescent="0.25">
      <c r="H5344" s="36"/>
      <c r="I5344" s="36"/>
      <c r="J5344" s="36"/>
      <c r="K5344" s="95"/>
      <c r="L5344" s="96"/>
    </row>
    <row r="5345" spans="8:12" x14ac:dyDescent="0.25">
      <c r="H5345" s="36"/>
      <c r="I5345" s="36"/>
      <c r="J5345" s="36"/>
      <c r="K5345" s="95"/>
      <c r="L5345" s="96"/>
    </row>
    <row r="5346" spans="8:12" x14ac:dyDescent="0.25">
      <c r="H5346" s="36"/>
      <c r="I5346" s="36"/>
      <c r="J5346" s="36"/>
      <c r="K5346" s="95"/>
      <c r="L5346" s="96"/>
    </row>
    <row r="5347" spans="8:12" x14ac:dyDescent="0.25">
      <c r="H5347" s="36"/>
      <c r="I5347" s="36"/>
      <c r="J5347" s="36"/>
      <c r="K5347" s="95"/>
      <c r="L5347" s="96"/>
    </row>
    <row r="5348" spans="8:12" x14ac:dyDescent="0.25">
      <c r="H5348" s="36"/>
      <c r="I5348" s="36"/>
      <c r="J5348" s="36"/>
      <c r="K5348" s="95"/>
      <c r="L5348" s="96"/>
    </row>
    <row r="5349" spans="8:12" x14ac:dyDescent="0.25">
      <c r="H5349" s="36"/>
      <c r="I5349" s="36"/>
      <c r="J5349" s="36"/>
      <c r="K5349" s="95"/>
      <c r="L5349" s="96"/>
    </row>
    <row r="5350" spans="8:12" x14ac:dyDescent="0.25">
      <c r="H5350" s="36"/>
      <c r="I5350" s="36"/>
      <c r="J5350" s="36"/>
      <c r="K5350" s="95"/>
      <c r="L5350" s="96"/>
    </row>
    <row r="5351" spans="8:12" x14ac:dyDescent="0.25">
      <c r="H5351" s="36"/>
      <c r="I5351" s="36"/>
      <c r="J5351" s="36"/>
      <c r="K5351" s="95"/>
      <c r="L5351" s="96"/>
    </row>
    <row r="5352" spans="8:12" x14ac:dyDescent="0.25">
      <c r="H5352" s="36"/>
      <c r="I5352" s="36"/>
      <c r="J5352" s="36"/>
      <c r="K5352" s="95"/>
      <c r="L5352" s="96"/>
    </row>
    <row r="5353" spans="8:12" x14ac:dyDescent="0.25">
      <c r="H5353" s="36"/>
      <c r="I5353" s="36"/>
      <c r="J5353" s="36"/>
      <c r="K5353" s="95"/>
      <c r="L5353" s="96"/>
    </row>
    <row r="5354" spans="8:12" x14ac:dyDescent="0.25">
      <c r="H5354" s="36"/>
      <c r="I5354" s="36"/>
      <c r="J5354" s="36"/>
      <c r="K5354" s="95"/>
      <c r="L5354" s="96"/>
    </row>
    <row r="5355" spans="8:12" x14ac:dyDescent="0.25">
      <c r="H5355" s="36"/>
      <c r="I5355" s="36"/>
      <c r="J5355" s="36"/>
      <c r="K5355" s="95"/>
      <c r="L5355" s="96"/>
    </row>
    <row r="5356" spans="8:12" x14ac:dyDescent="0.25">
      <c r="H5356" s="36"/>
      <c r="I5356" s="36"/>
      <c r="J5356" s="36"/>
      <c r="K5356" s="95"/>
      <c r="L5356" s="96"/>
    </row>
    <row r="5357" spans="8:12" x14ac:dyDescent="0.25">
      <c r="H5357" s="36"/>
      <c r="I5357" s="36"/>
      <c r="J5357" s="36"/>
      <c r="K5357" s="95"/>
      <c r="L5357" s="96"/>
    </row>
    <row r="5358" spans="8:12" x14ac:dyDescent="0.25">
      <c r="H5358" s="36"/>
      <c r="I5358" s="36"/>
      <c r="J5358" s="36"/>
      <c r="K5358" s="95"/>
      <c r="L5358" s="96"/>
    </row>
    <row r="5359" spans="8:12" x14ac:dyDescent="0.25">
      <c r="H5359" s="36"/>
      <c r="I5359" s="36"/>
      <c r="J5359" s="36"/>
      <c r="K5359" s="95"/>
      <c r="L5359" s="96"/>
    </row>
    <row r="5360" spans="8:12" x14ac:dyDescent="0.25">
      <c r="H5360" s="36"/>
      <c r="I5360" s="36"/>
      <c r="J5360" s="36"/>
      <c r="K5360" s="95"/>
      <c r="L5360" s="96"/>
    </row>
    <row r="5361" spans="8:12" x14ac:dyDescent="0.25">
      <c r="H5361" s="36"/>
      <c r="I5361" s="36"/>
      <c r="J5361" s="36"/>
      <c r="K5361" s="95"/>
      <c r="L5361" s="96"/>
    </row>
    <row r="5362" spans="8:12" x14ac:dyDescent="0.25">
      <c r="H5362" s="36"/>
      <c r="I5362" s="36"/>
      <c r="J5362" s="36"/>
      <c r="K5362" s="95"/>
      <c r="L5362" s="96"/>
    </row>
    <row r="5363" spans="8:12" x14ac:dyDescent="0.25">
      <c r="H5363" s="36"/>
      <c r="I5363" s="36"/>
      <c r="J5363" s="36"/>
      <c r="K5363" s="95"/>
      <c r="L5363" s="96"/>
    </row>
    <row r="5364" spans="8:12" x14ac:dyDescent="0.25">
      <c r="H5364" s="36"/>
      <c r="I5364" s="36"/>
      <c r="J5364" s="36"/>
      <c r="K5364" s="95"/>
      <c r="L5364" s="96"/>
    </row>
    <row r="5365" spans="8:12" x14ac:dyDescent="0.25">
      <c r="H5365" s="36"/>
      <c r="I5365" s="36"/>
      <c r="J5365" s="36"/>
      <c r="K5365" s="95"/>
      <c r="L5365" s="96"/>
    </row>
    <row r="5366" spans="8:12" x14ac:dyDescent="0.25">
      <c r="H5366" s="36"/>
      <c r="I5366" s="36"/>
      <c r="J5366" s="36"/>
      <c r="K5366" s="95"/>
      <c r="L5366" s="96"/>
    </row>
    <row r="5367" spans="8:12" x14ac:dyDescent="0.25">
      <c r="H5367" s="36"/>
      <c r="I5367" s="36"/>
      <c r="J5367" s="36"/>
      <c r="K5367" s="95"/>
      <c r="L5367" s="96"/>
    </row>
    <row r="5368" spans="8:12" x14ac:dyDescent="0.25">
      <c r="H5368" s="36"/>
      <c r="I5368" s="36"/>
      <c r="J5368" s="36"/>
      <c r="K5368" s="95"/>
      <c r="L5368" s="96"/>
    </row>
    <row r="5369" spans="8:12" x14ac:dyDescent="0.25">
      <c r="H5369" s="36"/>
      <c r="I5369" s="36"/>
      <c r="J5369" s="36"/>
      <c r="K5369" s="95"/>
      <c r="L5369" s="96"/>
    </row>
    <row r="5370" spans="8:12" x14ac:dyDescent="0.25">
      <c r="H5370" s="36"/>
      <c r="I5370" s="36"/>
      <c r="J5370" s="36"/>
      <c r="K5370" s="95"/>
      <c r="L5370" s="96"/>
    </row>
    <row r="5371" spans="8:12" x14ac:dyDescent="0.25">
      <c r="H5371" s="36"/>
      <c r="I5371" s="36"/>
      <c r="J5371" s="36"/>
      <c r="K5371" s="95"/>
      <c r="L5371" s="96"/>
    </row>
    <row r="5372" spans="8:12" x14ac:dyDescent="0.25">
      <c r="H5372" s="36"/>
      <c r="I5372" s="36"/>
      <c r="J5372" s="36"/>
      <c r="K5372" s="95"/>
      <c r="L5372" s="96"/>
    </row>
    <row r="5373" spans="8:12" x14ac:dyDescent="0.25">
      <c r="H5373" s="36"/>
      <c r="I5373" s="36"/>
      <c r="J5373" s="36"/>
      <c r="K5373" s="95"/>
      <c r="L5373" s="96"/>
    </row>
    <row r="5374" spans="8:12" x14ac:dyDescent="0.25">
      <c r="H5374" s="36"/>
      <c r="I5374" s="36"/>
      <c r="J5374" s="36"/>
      <c r="K5374" s="95"/>
      <c r="L5374" s="96"/>
    </row>
    <row r="5375" spans="8:12" x14ac:dyDescent="0.25">
      <c r="H5375" s="36"/>
      <c r="I5375" s="36"/>
      <c r="J5375" s="36"/>
      <c r="K5375" s="95"/>
      <c r="L5375" s="96"/>
    </row>
    <row r="5376" spans="8:12" x14ac:dyDescent="0.25">
      <c r="H5376" s="36"/>
      <c r="I5376" s="36"/>
      <c r="J5376" s="36"/>
      <c r="K5376" s="95"/>
      <c r="L5376" s="96"/>
    </row>
    <row r="5377" spans="8:12" x14ac:dyDescent="0.25">
      <c r="H5377" s="36"/>
      <c r="I5377" s="36"/>
      <c r="J5377" s="36"/>
      <c r="K5377" s="95"/>
      <c r="L5377" s="96"/>
    </row>
    <row r="5378" spans="8:12" x14ac:dyDescent="0.25">
      <c r="H5378" s="36"/>
      <c r="I5378" s="36"/>
      <c r="J5378" s="36"/>
      <c r="K5378" s="95"/>
      <c r="L5378" s="96"/>
    </row>
    <row r="5379" spans="8:12" x14ac:dyDescent="0.25">
      <c r="H5379" s="36"/>
      <c r="I5379" s="36"/>
      <c r="J5379" s="36"/>
      <c r="K5379" s="95"/>
      <c r="L5379" s="96"/>
    </row>
    <row r="5380" spans="8:12" x14ac:dyDescent="0.25">
      <c r="H5380" s="36"/>
      <c r="I5380" s="36"/>
      <c r="J5380" s="36"/>
      <c r="K5380" s="95"/>
      <c r="L5380" s="96"/>
    </row>
    <row r="5381" spans="8:12" x14ac:dyDescent="0.25">
      <c r="H5381" s="36"/>
      <c r="I5381" s="36"/>
      <c r="J5381" s="36"/>
      <c r="K5381" s="95"/>
      <c r="L5381" s="96"/>
    </row>
    <row r="5382" spans="8:12" x14ac:dyDescent="0.25">
      <c r="H5382" s="36"/>
      <c r="I5382" s="36"/>
      <c r="J5382" s="36"/>
      <c r="K5382" s="95"/>
      <c r="L5382" s="96"/>
    </row>
    <row r="5383" spans="8:12" x14ac:dyDescent="0.25">
      <c r="H5383" s="36"/>
      <c r="I5383" s="36"/>
      <c r="J5383" s="36"/>
      <c r="K5383" s="95"/>
      <c r="L5383" s="96"/>
    </row>
    <row r="5384" spans="8:12" x14ac:dyDescent="0.25">
      <c r="H5384" s="36"/>
      <c r="I5384" s="36"/>
      <c r="J5384" s="36"/>
      <c r="K5384" s="95"/>
      <c r="L5384" s="96"/>
    </row>
    <row r="5385" spans="8:12" x14ac:dyDescent="0.25">
      <c r="H5385" s="36"/>
      <c r="I5385" s="36"/>
      <c r="J5385" s="36"/>
      <c r="K5385" s="95"/>
      <c r="L5385" s="96"/>
    </row>
    <row r="5386" spans="8:12" x14ac:dyDescent="0.25">
      <c r="H5386" s="36"/>
      <c r="I5386" s="36"/>
      <c r="J5386" s="36"/>
      <c r="K5386" s="95"/>
      <c r="L5386" s="96"/>
    </row>
    <row r="5387" spans="8:12" x14ac:dyDescent="0.25">
      <c r="H5387" s="36"/>
      <c r="I5387" s="36"/>
      <c r="J5387" s="36"/>
      <c r="K5387" s="95"/>
      <c r="L5387" s="96"/>
    </row>
    <row r="5388" spans="8:12" x14ac:dyDescent="0.25">
      <c r="H5388" s="36"/>
      <c r="I5388" s="36"/>
      <c r="J5388" s="36"/>
      <c r="K5388" s="95"/>
      <c r="L5388" s="96"/>
    </row>
    <row r="5389" spans="8:12" x14ac:dyDescent="0.25">
      <c r="H5389" s="36"/>
      <c r="I5389" s="36"/>
      <c r="J5389" s="36"/>
      <c r="K5389" s="95"/>
      <c r="L5389" s="96"/>
    </row>
    <row r="5390" spans="8:12" x14ac:dyDescent="0.25">
      <c r="H5390" s="36"/>
      <c r="I5390" s="36"/>
      <c r="J5390" s="36"/>
      <c r="K5390" s="95"/>
      <c r="L5390" s="96"/>
    </row>
    <row r="5391" spans="8:12" x14ac:dyDescent="0.25">
      <c r="H5391" s="36"/>
      <c r="I5391" s="36"/>
      <c r="J5391" s="36"/>
      <c r="K5391" s="95"/>
      <c r="L5391" s="96"/>
    </row>
    <row r="5392" spans="8:12" x14ac:dyDescent="0.25">
      <c r="H5392" s="36"/>
      <c r="I5392" s="36"/>
      <c r="J5392" s="36"/>
      <c r="K5392" s="95"/>
      <c r="L5392" s="96"/>
    </row>
    <row r="5393" spans="8:12" x14ac:dyDescent="0.25">
      <c r="H5393" s="36"/>
      <c r="I5393" s="36"/>
      <c r="J5393" s="36"/>
      <c r="K5393" s="95"/>
      <c r="L5393" s="96"/>
    </row>
    <row r="5394" spans="8:12" x14ac:dyDescent="0.25">
      <c r="H5394" s="36"/>
      <c r="I5394" s="36"/>
      <c r="J5394" s="36"/>
      <c r="K5394" s="95"/>
      <c r="L5394" s="96"/>
    </row>
    <row r="5395" spans="8:12" x14ac:dyDescent="0.25">
      <c r="H5395" s="36"/>
      <c r="I5395" s="36"/>
      <c r="J5395" s="36"/>
      <c r="K5395" s="95"/>
      <c r="L5395" s="96"/>
    </row>
    <row r="5396" spans="8:12" x14ac:dyDescent="0.25">
      <c r="H5396" s="36"/>
      <c r="I5396" s="36"/>
      <c r="J5396" s="36"/>
      <c r="K5396" s="95"/>
      <c r="L5396" s="96"/>
    </row>
    <row r="5397" spans="8:12" x14ac:dyDescent="0.25">
      <c r="H5397" s="36"/>
      <c r="I5397" s="36"/>
      <c r="J5397" s="36"/>
      <c r="K5397" s="95"/>
      <c r="L5397" s="96"/>
    </row>
    <row r="5398" spans="8:12" x14ac:dyDescent="0.25">
      <c r="H5398" s="36"/>
      <c r="I5398" s="36"/>
      <c r="J5398" s="36"/>
      <c r="K5398" s="95"/>
      <c r="L5398" s="96"/>
    </row>
    <row r="5399" spans="8:12" x14ac:dyDescent="0.25">
      <c r="H5399" s="36"/>
      <c r="I5399" s="36"/>
      <c r="J5399" s="36"/>
      <c r="K5399" s="95"/>
      <c r="L5399" s="96"/>
    </row>
    <row r="5400" spans="8:12" x14ac:dyDescent="0.25">
      <c r="H5400" s="36"/>
      <c r="I5400" s="36"/>
      <c r="J5400" s="36"/>
      <c r="K5400" s="95"/>
      <c r="L5400" s="96"/>
    </row>
    <row r="5401" spans="8:12" x14ac:dyDescent="0.25">
      <c r="H5401" s="36"/>
      <c r="I5401" s="36"/>
      <c r="J5401" s="36"/>
      <c r="K5401" s="95"/>
      <c r="L5401" s="96"/>
    </row>
    <row r="5402" spans="8:12" x14ac:dyDescent="0.25">
      <c r="H5402" s="36"/>
      <c r="I5402" s="36"/>
      <c r="J5402" s="36"/>
      <c r="K5402" s="95"/>
      <c r="L5402" s="96"/>
    </row>
    <row r="5403" spans="8:12" x14ac:dyDescent="0.25">
      <c r="H5403" s="36"/>
      <c r="I5403" s="36"/>
      <c r="J5403" s="36"/>
      <c r="K5403" s="95"/>
      <c r="L5403" s="96"/>
    </row>
    <row r="5404" spans="8:12" x14ac:dyDescent="0.25">
      <c r="H5404" s="36"/>
      <c r="I5404" s="36"/>
      <c r="J5404" s="36"/>
      <c r="K5404" s="95"/>
      <c r="L5404" s="96"/>
    </row>
    <row r="5405" spans="8:12" x14ac:dyDescent="0.25">
      <c r="H5405" s="36"/>
      <c r="I5405" s="36"/>
      <c r="J5405" s="36"/>
      <c r="K5405" s="95"/>
      <c r="L5405" s="96"/>
    </row>
    <row r="5406" spans="8:12" x14ac:dyDescent="0.25">
      <c r="H5406" s="36"/>
      <c r="I5406" s="36"/>
      <c r="J5406" s="36"/>
      <c r="K5406" s="95"/>
      <c r="L5406" s="96"/>
    </row>
    <row r="5407" spans="8:12" x14ac:dyDescent="0.25">
      <c r="H5407" s="36"/>
      <c r="I5407" s="36"/>
      <c r="J5407" s="36"/>
      <c r="K5407" s="95"/>
      <c r="L5407" s="96"/>
    </row>
    <row r="5408" spans="8:12" x14ac:dyDescent="0.25">
      <c r="H5408" s="36"/>
      <c r="I5408" s="36"/>
      <c r="J5408" s="36"/>
      <c r="K5408" s="95"/>
      <c r="L5408" s="96"/>
    </row>
    <row r="5409" spans="8:12" x14ac:dyDescent="0.25">
      <c r="H5409" s="36"/>
      <c r="I5409" s="36"/>
      <c r="J5409" s="36"/>
      <c r="K5409" s="95"/>
      <c r="L5409" s="96"/>
    </row>
    <row r="5410" spans="8:12" x14ac:dyDescent="0.25">
      <c r="H5410" s="36"/>
      <c r="I5410" s="36"/>
      <c r="J5410" s="36"/>
      <c r="K5410" s="95"/>
      <c r="L5410" s="96"/>
    </row>
    <row r="5411" spans="8:12" x14ac:dyDescent="0.25">
      <c r="H5411" s="36"/>
      <c r="I5411" s="36"/>
      <c r="J5411" s="36"/>
      <c r="K5411" s="95"/>
      <c r="L5411" s="96"/>
    </row>
    <row r="5412" spans="8:12" x14ac:dyDescent="0.25">
      <c r="H5412" s="36"/>
      <c r="I5412" s="36"/>
      <c r="J5412" s="36"/>
      <c r="K5412" s="95"/>
      <c r="L5412" s="96"/>
    </row>
    <row r="5413" spans="8:12" x14ac:dyDescent="0.25">
      <c r="H5413" s="36"/>
      <c r="I5413" s="36"/>
      <c r="J5413" s="36"/>
      <c r="K5413" s="95"/>
      <c r="L5413" s="96"/>
    </row>
    <row r="5414" spans="8:12" x14ac:dyDescent="0.25">
      <c r="H5414" s="36"/>
      <c r="I5414" s="36"/>
      <c r="J5414" s="36"/>
      <c r="K5414" s="95"/>
      <c r="L5414" s="96"/>
    </row>
    <row r="5415" spans="8:12" x14ac:dyDescent="0.25">
      <c r="H5415" s="36"/>
      <c r="I5415" s="36"/>
      <c r="J5415" s="36"/>
      <c r="K5415" s="95"/>
      <c r="L5415" s="96"/>
    </row>
    <row r="5416" spans="8:12" x14ac:dyDescent="0.25">
      <c r="H5416" s="36"/>
      <c r="I5416" s="36"/>
      <c r="J5416" s="36"/>
      <c r="K5416" s="95"/>
      <c r="L5416" s="96"/>
    </row>
    <row r="5417" spans="8:12" x14ac:dyDescent="0.25">
      <c r="H5417" s="36"/>
      <c r="I5417" s="36"/>
      <c r="J5417" s="36"/>
      <c r="K5417" s="95"/>
      <c r="L5417" s="96"/>
    </row>
    <row r="5418" spans="8:12" x14ac:dyDescent="0.25">
      <c r="H5418" s="36"/>
      <c r="I5418" s="36"/>
      <c r="J5418" s="36"/>
      <c r="K5418" s="95"/>
      <c r="L5418" s="96"/>
    </row>
    <row r="5419" spans="8:12" x14ac:dyDescent="0.25">
      <c r="H5419" s="36"/>
      <c r="I5419" s="36"/>
      <c r="J5419" s="36"/>
      <c r="K5419" s="95"/>
      <c r="L5419" s="96"/>
    </row>
    <row r="5420" spans="8:12" x14ac:dyDescent="0.25">
      <c r="H5420" s="36"/>
      <c r="I5420" s="36"/>
      <c r="J5420" s="36"/>
      <c r="K5420" s="95"/>
      <c r="L5420" s="96"/>
    </row>
    <row r="5421" spans="8:12" x14ac:dyDescent="0.25">
      <c r="H5421" s="36"/>
      <c r="I5421" s="36"/>
      <c r="J5421" s="36"/>
      <c r="K5421" s="95"/>
      <c r="L5421" s="96"/>
    </row>
    <row r="5422" spans="8:12" x14ac:dyDescent="0.25">
      <c r="H5422" s="36"/>
      <c r="I5422" s="36"/>
      <c r="J5422" s="36"/>
      <c r="K5422" s="95"/>
      <c r="L5422" s="96"/>
    </row>
    <row r="5423" spans="8:12" x14ac:dyDescent="0.25">
      <c r="H5423" s="36"/>
      <c r="I5423" s="36"/>
      <c r="J5423" s="36"/>
      <c r="K5423" s="95"/>
      <c r="L5423" s="96"/>
    </row>
    <row r="5424" spans="8:12" x14ac:dyDescent="0.25">
      <c r="H5424" s="36"/>
      <c r="I5424" s="36"/>
      <c r="J5424" s="36"/>
      <c r="K5424" s="95"/>
      <c r="L5424" s="96"/>
    </row>
    <row r="5425" spans="8:12" x14ac:dyDescent="0.25">
      <c r="H5425" s="36"/>
      <c r="I5425" s="36"/>
      <c r="J5425" s="36"/>
      <c r="K5425" s="95"/>
      <c r="L5425" s="96"/>
    </row>
    <row r="5426" spans="8:12" x14ac:dyDescent="0.25">
      <c r="H5426" s="36"/>
      <c r="I5426" s="36"/>
      <c r="J5426" s="36"/>
      <c r="K5426" s="95"/>
      <c r="L5426" s="96"/>
    </row>
    <row r="5427" spans="8:12" x14ac:dyDescent="0.25">
      <c r="H5427" s="36"/>
      <c r="I5427" s="36"/>
      <c r="J5427" s="36"/>
      <c r="K5427" s="95"/>
      <c r="L5427" s="96"/>
    </row>
    <row r="5428" spans="8:12" x14ac:dyDescent="0.25">
      <c r="H5428" s="36"/>
      <c r="I5428" s="36"/>
      <c r="J5428" s="36"/>
      <c r="K5428" s="95"/>
      <c r="L5428" s="96"/>
    </row>
    <row r="5429" spans="8:12" x14ac:dyDescent="0.25">
      <c r="H5429" s="36"/>
      <c r="I5429" s="36"/>
      <c r="J5429" s="36"/>
      <c r="K5429" s="95"/>
      <c r="L5429" s="96"/>
    </row>
    <row r="5430" spans="8:12" x14ac:dyDescent="0.25">
      <c r="H5430" s="36"/>
      <c r="I5430" s="36"/>
      <c r="J5430" s="36"/>
      <c r="K5430" s="95"/>
      <c r="L5430" s="96"/>
    </row>
    <row r="5431" spans="8:12" x14ac:dyDescent="0.25">
      <c r="H5431" s="36"/>
      <c r="I5431" s="36"/>
      <c r="J5431" s="36"/>
      <c r="K5431" s="95"/>
      <c r="L5431" s="96"/>
    </row>
    <row r="5432" spans="8:12" x14ac:dyDescent="0.25">
      <c r="H5432" s="36"/>
      <c r="I5432" s="36"/>
      <c r="J5432" s="36"/>
      <c r="K5432" s="95"/>
      <c r="L5432" s="96"/>
    </row>
    <row r="5433" spans="8:12" x14ac:dyDescent="0.25">
      <c r="H5433" s="36"/>
      <c r="I5433" s="36"/>
      <c r="J5433" s="36"/>
      <c r="K5433" s="95"/>
      <c r="L5433" s="96"/>
    </row>
    <row r="5434" spans="8:12" x14ac:dyDescent="0.25">
      <c r="H5434" s="36"/>
      <c r="I5434" s="36"/>
      <c r="J5434" s="36"/>
      <c r="K5434" s="95"/>
      <c r="L5434" s="96"/>
    </row>
    <row r="5435" spans="8:12" x14ac:dyDescent="0.25">
      <c r="H5435" s="36"/>
      <c r="I5435" s="36"/>
      <c r="J5435" s="36"/>
      <c r="K5435" s="95"/>
      <c r="L5435" s="96"/>
    </row>
    <row r="5436" spans="8:12" x14ac:dyDescent="0.25">
      <c r="H5436" s="36"/>
      <c r="I5436" s="36"/>
      <c r="J5436" s="36"/>
      <c r="K5436" s="95"/>
      <c r="L5436" s="96"/>
    </row>
    <row r="5437" spans="8:12" x14ac:dyDescent="0.25">
      <c r="H5437" s="36"/>
      <c r="I5437" s="36"/>
      <c r="J5437" s="36"/>
      <c r="K5437" s="95"/>
      <c r="L5437" s="96"/>
    </row>
    <row r="5438" spans="8:12" x14ac:dyDescent="0.25">
      <c r="H5438" s="36"/>
      <c r="I5438" s="36"/>
      <c r="J5438" s="36"/>
      <c r="K5438" s="95"/>
      <c r="L5438" s="96"/>
    </row>
    <row r="5439" spans="8:12" x14ac:dyDescent="0.25">
      <c r="H5439" s="36"/>
      <c r="I5439" s="36"/>
      <c r="J5439" s="36"/>
      <c r="K5439" s="95"/>
      <c r="L5439" s="96"/>
    </row>
    <row r="5440" spans="8:12" x14ac:dyDescent="0.25">
      <c r="H5440" s="36"/>
      <c r="I5440" s="36"/>
      <c r="J5440" s="36"/>
      <c r="K5440" s="95"/>
      <c r="L5440" s="96"/>
    </row>
    <row r="5441" spans="8:12" x14ac:dyDescent="0.25">
      <c r="H5441" s="36"/>
      <c r="I5441" s="36"/>
      <c r="J5441" s="36"/>
      <c r="K5441" s="95"/>
      <c r="L5441" s="96"/>
    </row>
    <row r="5442" spans="8:12" x14ac:dyDescent="0.25">
      <c r="H5442" s="36"/>
      <c r="I5442" s="36"/>
      <c r="J5442" s="36"/>
      <c r="K5442" s="95"/>
      <c r="L5442" s="96"/>
    </row>
    <row r="5443" spans="8:12" x14ac:dyDescent="0.25">
      <c r="H5443" s="36"/>
      <c r="I5443" s="36"/>
      <c r="J5443" s="36"/>
      <c r="K5443" s="95"/>
      <c r="L5443" s="96"/>
    </row>
    <row r="5444" spans="8:12" x14ac:dyDescent="0.25">
      <c r="H5444" s="36"/>
      <c r="I5444" s="36"/>
      <c r="J5444" s="36"/>
      <c r="K5444" s="95"/>
      <c r="L5444" s="96"/>
    </row>
    <row r="5445" spans="8:12" x14ac:dyDescent="0.25">
      <c r="H5445" s="36"/>
      <c r="I5445" s="36"/>
      <c r="J5445" s="36"/>
      <c r="K5445" s="95"/>
      <c r="L5445" s="96"/>
    </row>
    <row r="5446" spans="8:12" x14ac:dyDescent="0.25">
      <c r="H5446" s="36"/>
      <c r="I5446" s="36"/>
      <c r="J5446" s="36"/>
      <c r="K5446" s="95"/>
      <c r="L5446" s="96"/>
    </row>
    <row r="5447" spans="8:12" x14ac:dyDescent="0.25">
      <c r="H5447" s="36"/>
      <c r="I5447" s="36"/>
      <c r="J5447" s="36"/>
      <c r="K5447" s="95"/>
      <c r="L5447" s="96"/>
    </row>
    <row r="5448" spans="8:12" x14ac:dyDescent="0.25">
      <c r="H5448" s="36"/>
      <c r="I5448" s="36"/>
      <c r="J5448" s="36"/>
      <c r="K5448" s="95"/>
      <c r="L5448" s="96"/>
    </row>
    <row r="5449" spans="8:12" x14ac:dyDescent="0.25">
      <c r="H5449" s="36"/>
      <c r="I5449" s="36"/>
      <c r="J5449" s="36"/>
      <c r="K5449" s="95"/>
      <c r="L5449" s="96"/>
    </row>
    <row r="5450" spans="8:12" x14ac:dyDescent="0.25">
      <c r="H5450" s="36"/>
      <c r="I5450" s="36"/>
      <c r="J5450" s="36"/>
      <c r="K5450" s="95"/>
      <c r="L5450" s="96"/>
    </row>
    <row r="5451" spans="8:12" x14ac:dyDescent="0.25">
      <c r="H5451" s="36"/>
      <c r="I5451" s="36"/>
      <c r="J5451" s="36"/>
      <c r="K5451" s="95"/>
      <c r="L5451" s="96"/>
    </row>
    <row r="5452" spans="8:12" x14ac:dyDescent="0.25">
      <c r="H5452" s="36"/>
      <c r="I5452" s="36"/>
      <c r="J5452" s="36"/>
      <c r="K5452" s="95"/>
      <c r="L5452" s="96"/>
    </row>
    <row r="5453" spans="8:12" x14ac:dyDescent="0.25">
      <c r="H5453" s="36"/>
      <c r="I5453" s="36"/>
      <c r="J5453" s="36"/>
      <c r="K5453" s="95"/>
      <c r="L5453" s="96"/>
    </row>
    <row r="5454" spans="8:12" x14ac:dyDescent="0.25">
      <c r="H5454" s="36"/>
      <c r="I5454" s="36"/>
      <c r="J5454" s="36"/>
      <c r="K5454" s="95"/>
      <c r="L5454" s="96"/>
    </row>
    <row r="5455" spans="8:12" x14ac:dyDescent="0.25">
      <c r="H5455" s="36"/>
      <c r="I5455" s="36"/>
      <c r="J5455" s="36"/>
      <c r="K5455" s="95"/>
      <c r="L5455" s="96"/>
    </row>
    <row r="5456" spans="8:12" x14ac:dyDescent="0.25">
      <c r="H5456" s="36"/>
      <c r="I5456" s="36"/>
      <c r="J5456" s="36"/>
      <c r="K5456" s="95"/>
      <c r="L5456" s="96"/>
    </row>
    <row r="5457" spans="8:12" x14ac:dyDescent="0.25">
      <c r="H5457" s="36"/>
      <c r="I5457" s="36"/>
      <c r="J5457" s="36"/>
      <c r="K5457" s="95"/>
      <c r="L5457" s="96"/>
    </row>
    <row r="5458" spans="8:12" x14ac:dyDescent="0.25">
      <c r="H5458" s="36"/>
      <c r="I5458" s="36"/>
      <c r="J5458" s="36"/>
      <c r="K5458" s="95"/>
      <c r="L5458" s="96"/>
    </row>
    <row r="5459" spans="8:12" x14ac:dyDescent="0.25">
      <c r="H5459" s="36"/>
      <c r="I5459" s="36"/>
      <c r="J5459" s="36"/>
      <c r="K5459" s="95"/>
      <c r="L5459" s="96"/>
    </row>
    <row r="5460" spans="8:12" x14ac:dyDescent="0.25">
      <c r="H5460" s="36"/>
      <c r="I5460" s="36"/>
      <c r="J5460" s="36"/>
      <c r="K5460" s="95"/>
      <c r="L5460" s="96"/>
    </row>
    <row r="5461" spans="8:12" x14ac:dyDescent="0.25">
      <c r="H5461" s="36"/>
      <c r="I5461" s="36"/>
      <c r="J5461" s="36"/>
      <c r="K5461" s="95"/>
      <c r="L5461" s="96"/>
    </row>
    <row r="5462" spans="8:12" x14ac:dyDescent="0.25">
      <c r="H5462" s="36"/>
      <c r="I5462" s="36"/>
      <c r="J5462" s="36"/>
      <c r="K5462" s="95"/>
      <c r="L5462" s="96"/>
    </row>
    <row r="5463" spans="8:12" x14ac:dyDescent="0.25">
      <c r="H5463" s="36"/>
      <c r="I5463" s="36"/>
      <c r="J5463" s="36"/>
      <c r="K5463" s="95"/>
      <c r="L5463" s="96"/>
    </row>
    <row r="5464" spans="8:12" x14ac:dyDescent="0.25">
      <c r="H5464" s="36"/>
      <c r="I5464" s="36"/>
      <c r="J5464" s="36"/>
      <c r="K5464" s="95"/>
      <c r="L5464" s="96"/>
    </row>
    <row r="5465" spans="8:12" x14ac:dyDescent="0.25">
      <c r="H5465" s="36"/>
      <c r="I5465" s="36"/>
      <c r="J5465" s="36"/>
      <c r="K5465" s="95"/>
      <c r="L5465" s="96"/>
    </row>
    <row r="5466" spans="8:12" x14ac:dyDescent="0.25">
      <c r="H5466" s="36"/>
      <c r="I5466" s="36"/>
      <c r="J5466" s="36"/>
      <c r="K5466" s="95"/>
      <c r="L5466" s="96"/>
    </row>
    <row r="5467" spans="8:12" x14ac:dyDescent="0.25">
      <c r="H5467" s="36"/>
      <c r="I5467" s="36"/>
      <c r="J5467" s="36"/>
      <c r="K5467" s="95"/>
      <c r="L5467" s="96"/>
    </row>
    <row r="5468" spans="8:12" x14ac:dyDescent="0.25">
      <c r="H5468" s="36"/>
      <c r="I5468" s="36"/>
      <c r="J5468" s="36"/>
      <c r="K5468" s="95"/>
      <c r="L5468" s="96"/>
    </row>
    <row r="5469" spans="8:12" x14ac:dyDescent="0.25">
      <c r="H5469" s="36"/>
      <c r="I5469" s="36"/>
      <c r="J5469" s="36"/>
      <c r="K5469" s="95"/>
      <c r="L5469" s="96"/>
    </row>
    <row r="5470" spans="8:12" x14ac:dyDescent="0.25">
      <c r="H5470" s="36"/>
      <c r="I5470" s="36"/>
      <c r="J5470" s="36"/>
      <c r="K5470" s="95"/>
      <c r="L5470" s="96"/>
    </row>
    <row r="5471" spans="8:12" x14ac:dyDescent="0.25">
      <c r="H5471" s="36"/>
      <c r="I5471" s="36"/>
      <c r="J5471" s="36"/>
      <c r="K5471" s="95"/>
      <c r="L5471" s="96"/>
    </row>
    <row r="5472" spans="8:12" x14ac:dyDescent="0.25">
      <c r="H5472" s="36"/>
      <c r="I5472" s="36"/>
      <c r="J5472" s="36"/>
      <c r="K5472" s="95"/>
      <c r="L5472" s="96"/>
    </row>
    <row r="5473" spans="8:12" x14ac:dyDescent="0.25">
      <c r="H5473" s="36"/>
      <c r="I5473" s="36"/>
      <c r="J5473" s="36"/>
      <c r="K5473" s="95"/>
      <c r="L5473" s="96"/>
    </row>
    <row r="5474" spans="8:12" x14ac:dyDescent="0.25">
      <c r="H5474" s="36"/>
      <c r="I5474" s="36"/>
      <c r="J5474" s="36"/>
      <c r="K5474" s="95"/>
      <c r="L5474" s="96"/>
    </row>
    <row r="5475" spans="8:12" x14ac:dyDescent="0.25">
      <c r="H5475" s="36"/>
      <c r="I5475" s="36"/>
      <c r="J5475" s="36"/>
      <c r="K5475" s="95"/>
      <c r="L5475" s="96"/>
    </row>
    <row r="5476" spans="8:12" x14ac:dyDescent="0.25">
      <c r="H5476" s="36"/>
      <c r="I5476" s="36"/>
      <c r="J5476" s="36"/>
      <c r="K5476" s="95"/>
      <c r="L5476" s="96"/>
    </row>
    <row r="5477" spans="8:12" x14ac:dyDescent="0.25">
      <c r="H5477" s="36"/>
      <c r="I5477" s="36"/>
      <c r="J5477" s="36"/>
      <c r="K5477" s="95"/>
      <c r="L5477" s="96"/>
    </row>
    <row r="5478" spans="8:12" x14ac:dyDescent="0.25">
      <c r="H5478" s="36"/>
      <c r="I5478" s="36"/>
      <c r="J5478" s="36"/>
      <c r="K5478" s="95"/>
      <c r="L5478" s="96"/>
    </row>
    <row r="5479" spans="8:12" x14ac:dyDescent="0.25">
      <c r="H5479" s="36"/>
      <c r="I5479" s="36"/>
      <c r="J5479" s="36"/>
      <c r="K5479" s="95"/>
      <c r="L5479" s="96"/>
    </row>
    <row r="5480" spans="8:12" x14ac:dyDescent="0.25">
      <c r="H5480" s="36"/>
      <c r="I5480" s="36"/>
      <c r="J5480" s="36"/>
      <c r="K5480" s="95"/>
      <c r="L5480" s="96"/>
    </row>
    <row r="5481" spans="8:12" x14ac:dyDescent="0.25">
      <c r="H5481" s="36"/>
      <c r="I5481" s="36"/>
      <c r="J5481" s="36"/>
      <c r="K5481" s="95"/>
      <c r="L5481" s="96"/>
    </row>
    <row r="5482" spans="8:12" x14ac:dyDescent="0.25">
      <c r="H5482" s="36"/>
      <c r="I5482" s="36"/>
      <c r="J5482" s="36"/>
      <c r="K5482" s="95"/>
      <c r="L5482" s="96"/>
    </row>
    <row r="5483" spans="8:12" x14ac:dyDescent="0.25">
      <c r="H5483" s="36"/>
      <c r="I5483" s="36"/>
      <c r="J5483" s="36"/>
      <c r="K5483" s="95"/>
      <c r="L5483" s="96"/>
    </row>
    <row r="5484" spans="8:12" x14ac:dyDescent="0.25">
      <c r="H5484" s="36"/>
      <c r="I5484" s="36"/>
      <c r="J5484" s="36"/>
      <c r="K5484" s="95"/>
      <c r="L5484" s="96"/>
    </row>
    <row r="5485" spans="8:12" x14ac:dyDescent="0.25">
      <c r="H5485" s="36"/>
      <c r="I5485" s="36"/>
      <c r="J5485" s="36"/>
      <c r="K5485" s="95"/>
      <c r="L5485" s="96"/>
    </row>
    <row r="5486" spans="8:12" x14ac:dyDescent="0.25">
      <c r="H5486" s="36"/>
      <c r="I5486" s="36"/>
      <c r="J5486" s="36"/>
      <c r="K5486" s="95"/>
      <c r="L5486" s="96"/>
    </row>
    <row r="5487" spans="8:12" x14ac:dyDescent="0.25">
      <c r="H5487" s="36"/>
      <c r="I5487" s="36"/>
      <c r="J5487" s="36"/>
      <c r="K5487" s="95"/>
      <c r="L5487" s="96"/>
    </row>
    <row r="5488" spans="8:12" x14ac:dyDescent="0.25">
      <c r="H5488" s="36"/>
      <c r="I5488" s="36"/>
      <c r="J5488" s="36"/>
      <c r="K5488" s="95"/>
      <c r="L5488" s="96"/>
    </row>
    <row r="5489" spans="8:12" x14ac:dyDescent="0.25">
      <c r="H5489" s="36"/>
      <c r="I5489" s="36"/>
      <c r="J5489" s="36"/>
      <c r="K5489" s="95"/>
      <c r="L5489" s="96"/>
    </row>
    <row r="5490" spans="8:12" x14ac:dyDescent="0.25">
      <c r="H5490" s="36"/>
      <c r="I5490" s="36"/>
      <c r="J5490" s="36"/>
      <c r="K5490" s="95"/>
      <c r="L5490" s="96"/>
    </row>
    <row r="5491" spans="8:12" x14ac:dyDescent="0.25">
      <c r="H5491" s="36"/>
      <c r="I5491" s="36"/>
      <c r="J5491" s="36"/>
      <c r="K5491" s="95"/>
      <c r="L5491" s="96"/>
    </row>
    <row r="5492" spans="8:12" x14ac:dyDescent="0.25">
      <c r="H5492" s="36"/>
      <c r="I5492" s="36"/>
      <c r="J5492" s="36"/>
      <c r="K5492" s="95"/>
      <c r="L5492" s="96"/>
    </row>
    <row r="5493" spans="8:12" x14ac:dyDescent="0.25">
      <c r="H5493" s="36"/>
      <c r="I5493" s="36"/>
      <c r="J5493" s="36"/>
      <c r="K5493" s="95"/>
      <c r="L5493" s="96"/>
    </row>
    <row r="5494" spans="8:12" x14ac:dyDescent="0.25">
      <c r="H5494" s="36"/>
      <c r="I5494" s="36"/>
      <c r="J5494" s="36"/>
      <c r="K5494" s="95"/>
      <c r="L5494" s="96"/>
    </row>
    <row r="5495" spans="8:12" x14ac:dyDescent="0.25">
      <c r="H5495" s="36"/>
      <c r="I5495" s="36"/>
      <c r="J5495" s="36"/>
      <c r="K5495" s="95"/>
      <c r="L5495" s="96"/>
    </row>
    <row r="5496" spans="8:12" x14ac:dyDescent="0.25">
      <c r="H5496" s="36"/>
      <c r="I5496" s="36"/>
      <c r="J5496" s="36"/>
      <c r="K5496" s="95"/>
      <c r="L5496" s="96"/>
    </row>
    <row r="5497" spans="8:12" x14ac:dyDescent="0.25">
      <c r="H5497" s="36"/>
      <c r="I5497" s="36"/>
      <c r="J5497" s="36"/>
      <c r="K5497" s="95"/>
      <c r="L5497" s="96"/>
    </row>
    <row r="5498" spans="8:12" x14ac:dyDescent="0.25">
      <c r="H5498" s="36"/>
      <c r="I5498" s="36"/>
      <c r="J5498" s="36"/>
      <c r="K5498" s="95"/>
      <c r="L5498" s="96"/>
    </row>
    <row r="5499" spans="8:12" x14ac:dyDescent="0.25">
      <c r="H5499" s="36"/>
      <c r="I5499" s="36"/>
      <c r="J5499" s="36"/>
      <c r="K5499" s="95"/>
      <c r="L5499" s="96"/>
    </row>
    <row r="5500" spans="8:12" x14ac:dyDescent="0.25">
      <c r="H5500" s="36"/>
      <c r="I5500" s="36"/>
      <c r="J5500" s="36"/>
      <c r="K5500" s="95"/>
      <c r="L5500" s="96"/>
    </row>
    <row r="5501" spans="8:12" x14ac:dyDescent="0.25">
      <c r="H5501" s="36"/>
      <c r="I5501" s="36"/>
      <c r="J5501" s="36"/>
      <c r="K5501" s="95"/>
      <c r="L5501" s="96"/>
    </row>
    <row r="5502" spans="8:12" x14ac:dyDescent="0.25">
      <c r="H5502" s="36"/>
      <c r="I5502" s="36"/>
      <c r="J5502" s="36"/>
      <c r="K5502" s="95"/>
      <c r="L5502" s="96"/>
    </row>
    <row r="5503" spans="8:12" x14ac:dyDescent="0.25">
      <c r="H5503" s="36"/>
      <c r="I5503" s="36"/>
      <c r="J5503" s="36"/>
      <c r="K5503" s="95"/>
      <c r="L5503" s="96"/>
    </row>
    <row r="5504" spans="8:12" x14ac:dyDescent="0.25">
      <c r="H5504" s="36"/>
      <c r="I5504" s="36"/>
      <c r="J5504" s="36"/>
      <c r="K5504" s="95"/>
      <c r="L5504" s="96"/>
    </row>
    <row r="5505" spans="8:12" x14ac:dyDescent="0.25">
      <c r="H5505" s="36"/>
      <c r="I5505" s="36"/>
      <c r="J5505" s="36"/>
      <c r="K5505" s="95"/>
      <c r="L5505" s="96"/>
    </row>
    <row r="5506" spans="8:12" x14ac:dyDescent="0.25">
      <c r="H5506" s="36"/>
      <c r="I5506" s="36"/>
      <c r="J5506" s="36"/>
      <c r="K5506" s="95"/>
      <c r="L5506" s="96"/>
    </row>
    <row r="5507" spans="8:12" x14ac:dyDescent="0.25">
      <c r="H5507" s="36"/>
      <c r="I5507" s="36"/>
      <c r="J5507" s="36"/>
      <c r="K5507" s="95"/>
      <c r="L5507" s="96"/>
    </row>
    <row r="5508" spans="8:12" x14ac:dyDescent="0.25">
      <c r="H5508" s="36"/>
      <c r="I5508" s="36"/>
      <c r="J5508" s="36"/>
      <c r="K5508" s="95"/>
      <c r="L5508" s="96"/>
    </row>
    <row r="5509" spans="8:12" x14ac:dyDescent="0.25">
      <c r="H5509" s="36"/>
      <c r="I5509" s="36"/>
      <c r="J5509" s="36"/>
      <c r="K5509" s="95"/>
      <c r="L5509" s="96"/>
    </row>
    <row r="5510" spans="8:12" x14ac:dyDescent="0.25">
      <c r="H5510" s="36"/>
      <c r="I5510" s="36"/>
      <c r="J5510" s="36"/>
      <c r="K5510" s="95"/>
      <c r="L5510" s="96"/>
    </row>
    <row r="5511" spans="8:12" x14ac:dyDescent="0.25">
      <c r="H5511" s="36"/>
      <c r="I5511" s="36"/>
      <c r="J5511" s="36"/>
      <c r="K5511" s="95"/>
      <c r="L5511" s="96"/>
    </row>
    <row r="5512" spans="8:12" x14ac:dyDescent="0.25">
      <c r="H5512" s="36"/>
      <c r="I5512" s="36"/>
      <c r="J5512" s="36"/>
      <c r="K5512" s="95"/>
      <c r="L5512" s="96"/>
    </row>
    <row r="5513" spans="8:12" x14ac:dyDescent="0.25">
      <c r="H5513" s="36"/>
      <c r="I5513" s="36"/>
      <c r="J5513" s="36"/>
      <c r="K5513" s="95"/>
      <c r="L5513" s="96"/>
    </row>
    <row r="5514" spans="8:12" x14ac:dyDescent="0.25">
      <c r="H5514" s="36"/>
      <c r="I5514" s="36"/>
      <c r="J5514" s="36"/>
      <c r="K5514" s="95"/>
      <c r="L5514" s="96"/>
    </row>
    <row r="5515" spans="8:12" x14ac:dyDescent="0.25">
      <c r="H5515" s="36"/>
      <c r="I5515" s="36"/>
      <c r="J5515" s="36"/>
      <c r="K5515" s="95"/>
      <c r="L5515" s="96"/>
    </row>
    <row r="5516" spans="8:12" x14ac:dyDescent="0.25">
      <c r="H5516" s="36"/>
      <c r="I5516" s="36"/>
      <c r="J5516" s="36"/>
      <c r="K5516" s="95"/>
      <c r="L5516" s="96"/>
    </row>
    <row r="5517" spans="8:12" x14ac:dyDescent="0.25">
      <c r="H5517" s="36"/>
      <c r="I5517" s="36"/>
      <c r="J5517" s="36"/>
      <c r="K5517" s="95"/>
      <c r="L5517" s="96"/>
    </row>
    <row r="5518" spans="8:12" x14ac:dyDescent="0.25">
      <c r="H5518" s="36"/>
      <c r="I5518" s="36"/>
      <c r="J5518" s="36"/>
      <c r="K5518" s="95"/>
      <c r="L5518" s="96"/>
    </row>
    <row r="5519" spans="8:12" x14ac:dyDescent="0.25">
      <c r="H5519" s="36"/>
      <c r="I5519" s="36"/>
      <c r="J5519" s="36"/>
      <c r="K5519" s="95"/>
      <c r="L5519" s="96"/>
    </row>
    <row r="5520" spans="8:12" x14ac:dyDescent="0.25">
      <c r="H5520" s="36"/>
      <c r="I5520" s="36"/>
      <c r="J5520" s="36"/>
      <c r="K5520" s="95"/>
      <c r="L5520" s="96"/>
    </row>
    <row r="5521" spans="8:12" x14ac:dyDescent="0.25">
      <c r="H5521" s="36"/>
      <c r="I5521" s="36"/>
      <c r="J5521" s="36"/>
      <c r="K5521" s="95"/>
      <c r="L5521" s="96"/>
    </row>
    <row r="5522" spans="8:12" x14ac:dyDescent="0.25">
      <c r="H5522" s="36"/>
      <c r="I5522" s="36"/>
      <c r="J5522" s="36"/>
      <c r="K5522" s="95"/>
      <c r="L5522" s="96"/>
    </row>
    <row r="5523" spans="8:12" x14ac:dyDescent="0.25">
      <c r="H5523" s="36"/>
      <c r="I5523" s="36"/>
      <c r="J5523" s="36"/>
      <c r="K5523" s="95"/>
      <c r="L5523" s="96"/>
    </row>
    <row r="5524" spans="8:12" x14ac:dyDescent="0.25">
      <c r="H5524" s="36"/>
      <c r="I5524" s="36"/>
      <c r="J5524" s="36"/>
      <c r="K5524" s="95"/>
      <c r="L5524" s="96"/>
    </row>
    <row r="5525" spans="8:12" x14ac:dyDescent="0.25">
      <c r="H5525" s="36"/>
      <c r="I5525" s="36"/>
      <c r="J5525" s="36"/>
      <c r="K5525" s="95"/>
      <c r="L5525" s="96"/>
    </row>
    <row r="5526" spans="8:12" x14ac:dyDescent="0.25">
      <c r="H5526" s="36"/>
      <c r="I5526" s="36"/>
      <c r="J5526" s="36"/>
      <c r="K5526" s="95"/>
      <c r="L5526" s="96"/>
    </row>
    <row r="5527" spans="8:12" x14ac:dyDescent="0.25">
      <c r="H5527" s="36"/>
      <c r="I5527" s="36"/>
      <c r="J5527" s="36"/>
      <c r="K5527" s="95"/>
      <c r="L5527" s="96"/>
    </row>
    <row r="5528" spans="8:12" x14ac:dyDescent="0.25">
      <c r="H5528" s="36"/>
      <c r="I5528" s="36"/>
      <c r="J5528" s="36"/>
      <c r="K5528" s="95"/>
      <c r="L5528" s="96"/>
    </row>
    <row r="5529" spans="8:12" x14ac:dyDescent="0.25">
      <c r="H5529" s="36"/>
      <c r="I5529" s="36"/>
      <c r="J5529" s="36"/>
      <c r="K5529" s="95"/>
      <c r="L5529" s="96"/>
    </row>
    <row r="5530" spans="8:12" x14ac:dyDescent="0.25">
      <c r="H5530" s="36"/>
      <c r="I5530" s="36"/>
      <c r="J5530" s="36"/>
      <c r="K5530" s="95"/>
      <c r="L5530" s="96"/>
    </row>
    <row r="5531" spans="8:12" x14ac:dyDescent="0.25">
      <c r="H5531" s="36"/>
      <c r="I5531" s="36"/>
      <c r="J5531" s="36"/>
      <c r="K5531" s="95"/>
      <c r="L5531" s="96"/>
    </row>
    <row r="5532" spans="8:12" x14ac:dyDescent="0.25">
      <c r="H5532" s="36"/>
      <c r="I5532" s="36"/>
      <c r="J5532" s="36"/>
      <c r="K5532" s="95"/>
      <c r="L5532" s="96"/>
    </row>
    <row r="5533" spans="8:12" x14ac:dyDescent="0.25">
      <c r="H5533" s="36"/>
      <c r="I5533" s="36"/>
      <c r="J5533" s="36"/>
      <c r="K5533" s="95"/>
      <c r="L5533" s="96"/>
    </row>
    <row r="5534" spans="8:12" x14ac:dyDescent="0.25">
      <c r="H5534" s="36"/>
      <c r="I5534" s="36"/>
      <c r="J5534" s="36"/>
      <c r="K5534" s="95"/>
      <c r="L5534" s="96"/>
    </row>
    <row r="5535" spans="8:12" x14ac:dyDescent="0.25">
      <c r="H5535" s="36"/>
      <c r="I5535" s="36"/>
      <c r="J5535" s="36"/>
      <c r="K5535" s="95"/>
      <c r="L5535" s="96"/>
    </row>
    <row r="5536" spans="8:12" x14ac:dyDescent="0.25">
      <c r="H5536" s="36"/>
      <c r="I5536" s="36"/>
      <c r="J5536" s="36"/>
      <c r="K5536" s="95"/>
      <c r="L5536" s="96"/>
    </row>
    <row r="5537" spans="8:12" x14ac:dyDescent="0.25">
      <c r="H5537" s="36"/>
      <c r="I5537" s="36"/>
      <c r="J5537" s="36"/>
      <c r="K5537" s="95"/>
      <c r="L5537" s="96"/>
    </row>
    <row r="5538" spans="8:12" x14ac:dyDescent="0.25">
      <c r="H5538" s="36"/>
      <c r="I5538" s="36"/>
      <c r="J5538" s="36"/>
      <c r="K5538" s="95"/>
      <c r="L5538" s="96"/>
    </row>
    <row r="5539" spans="8:12" x14ac:dyDescent="0.25">
      <c r="H5539" s="36"/>
      <c r="I5539" s="36"/>
      <c r="J5539" s="36"/>
      <c r="K5539" s="95"/>
      <c r="L5539" s="96"/>
    </row>
    <row r="5540" spans="8:12" x14ac:dyDescent="0.25">
      <c r="H5540" s="36"/>
      <c r="I5540" s="36"/>
      <c r="J5540" s="36"/>
      <c r="K5540" s="95"/>
      <c r="L5540" s="96"/>
    </row>
    <row r="5541" spans="8:12" x14ac:dyDescent="0.25">
      <c r="H5541" s="36"/>
      <c r="I5541" s="36"/>
      <c r="J5541" s="36"/>
      <c r="K5541" s="95"/>
      <c r="L5541" s="96"/>
    </row>
    <row r="5542" spans="8:12" x14ac:dyDescent="0.25">
      <c r="H5542" s="36"/>
      <c r="I5542" s="36"/>
      <c r="J5542" s="36"/>
      <c r="K5542" s="95"/>
      <c r="L5542" s="96"/>
    </row>
    <row r="5543" spans="8:12" x14ac:dyDescent="0.25">
      <c r="H5543" s="36"/>
      <c r="I5543" s="36"/>
      <c r="J5543" s="36"/>
      <c r="K5543" s="95"/>
      <c r="L5543" s="96"/>
    </row>
    <row r="5544" spans="8:12" x14ac:dyDescent="0.25">
      <c r="H5544" s="36"/>
      <c r="I5544" s="36"/>
      <c r="J5544" s="36"/>
      <c r="K5544" s="95"/>
      <c r="L5544" s="96"/>
    </row>
    <row r="5545" spans="8:12" x14ac:dyDescent="0.25">
      <c r="H5545" s="36"/>
      <c r="I5545" s="36"/>
      <c r="J5545" s="36"/>
      <c r="K5545" s="95"/>
      <c r="L5545" s="96"/>
    </row>
    <row r="5546" spans="8:12" x14ac:dyDescent="0.25">
      <c r="H5546" s="36"/>
      <c r="I5546" s="36"/>
      <c r="J5546" s="36"/>
      <c r="K5546" s="95"/>
      <c r="L5546" s="96"/>
    </row>
    <row r="5547" spans="8:12" x14ac:dyDescent="0.25">
      <c r="H5547" s="36"/>
      <c r="I5547" s="36"/>
      <c r="J5547" s="36"/>
      <c r="K5547" s="95"/>
      <c r="L5547" s="96"/>
    </row>
    <row r="5548" spans="8:12" x14ac:dyDescent="0.25">
      <c r="H5548" s="36"/>
      <c r="I5548" s="36"/>
      <c r="J5548" s="36"/>
      <c r="K5548" s="95"/>
      <c r="L5548" s="96"/>
    </row>
    <row r="5549" spans="8:12" x14ac:dyDescent="0.25">
      <c r="H5549" s="36"/>
      <c r="I5549" s="36"/>
      <c r="J5549" s="36"/>
      <c r="K5549" s="95"/>
      <c r="L5549" s="96"/>
    </row>
    <row r="5550" spans="8:12" x14ac:dyDescent="0.25">
      <c r="H5550" s="36"/>
      <c r="I5550" s="36"/>
      <c r="J5550" s="36"/>
      <c r="K5550" s="95"/>
      <c r="L5550" s="96"/>
    </row>
    <row r="5551" spans="8:12" x14ac:dyDescent="0.25">
      <c r="H5551" s="36"/>
      <c r="I5551" s="36"/>
      <c r="J5551" s="36"/>
      <c r="K5551" s="95"/>
      <c r="L5551" s="96"/>
    </row>
    <row r="5552" spans="8:12" x14ac:dyDescent="0.25">
      <c r="H5552" s="36"/>
      <c r="I5552" s="36"/>
      <c r="J5552" s="36"/>
      <c r="K5552" s="95"/>
      <c r="L5552" s="96"/>
    </row>
    <row r="5553" spans="8:12" x14ac:dyDescent="0.25">
      <c r="H5553" s="36"/>
      <c r="I5553" s="36"/>
      <c r="J5553" s="36"/>
      <c r="K5553" s="95"/>
      <c r="L5553" s="96"/>
    </row>
    <row r="5554" spans="8:12" x14ac:dyDescent="0.25">
      <c r="H5554" s="36"/>
      <c r="I5554" s="36"/>
      <c r="J5554" s="36"/>
      <c r="K5554" s="95"/>
      <c r="L5554" s="96"/>
    </row>
    <row r="5555" spans="8:12" x14ac:dyDescent="0.25">
      <c r="H5555" s="36"/>
      <c r="I5555" s="36"/>
      <c r="J5555" s="36"/>
      <c r="K5555" s="95"/>
      <c r="L5555" s="96"/>
    </row>
    <row r="5556" spans="8:12" x14ac:dyDescent="0.25">
      <c r="H5556" s="36"/>
      <c r="I5556" s="36"/>
      <c r="J5556" s="36"/>
      <c r="K5556" s="95"/>
      <c r="L5556" s="96"/>
    </row>
    <row r="5557" spans="8:12" x14ac:dyDescent="0.25">
      <c r="H5557" s="36"/>
      <c r="I5557" s="36"/>
      <c r="J5557" s="36"/>
      <c r="K5557" s="95"/>
      <c r="L5557" s="96"/>
    </row>
    <row r="5558" spans="8:12" x14ac:dyDescent="0.25">
      <c r="H5558" s="36"/>
      <c r="I5558" s="36"/>
      <c r="J5558" s="36"/>
      <c r="K5558" s="95"/>
      <c r="L5558" s="96"/>
    </row>
    <row r="5559" spans="8:12" x14ac:dyDescent="0.25">
      <c r="H5559" s="36"/>
      <c r="I5559" s="36"/>
      <c r="J5559" s="36"/>
      <c r="K5559" s="95"/>
      <c r="L5559" s="96"/>
    </row>
    <row r="5560" spans="8:12" x14ac:dyDescent="0.25">
      <c r="H5560" s="36"/>
      <c r="I5560" s="36"/>
      <c r="J5560" s="36"/>
      <c r="K5560" s="95"/>
      <c r="L5560" s="96"/>
    </row>
    <row r="5561" spans="8:12" x14ac:dyDescent="0.25">
      <c r="H5561" s="36"/>
      <c r="I5561" s="36"/>
      <c r="J5561" s="36"/>
      <c r="K5561" s="95"/>
      <c r="L5561" s="96"/>
    </row>
    <row r="5562" spans="8:12" x14ac:dyDescent="0.25">
      <c r="H5562" s="36"/>
      <c r="I5562" s="36"/>
      <c r="J5562" s="36"/>
      <c r="K5562" s="95"/>
      <c r="L5562" s="96"/>
    </row>
    <row r="5563" spans="8:12" x14ac:dyDescent="0.25">
      <c r="H5563" s="36"/>
      <c r="I5563" s="36"/>
      <c r="J5563" s="36"/>
      <c r="K5563" s="95"/>
      <c r="L5563" s="96"/>
    </row>
    <row r="5564" spans="8:12" x14ac:dyDescent="0.25">
      <c r="H5564" s="36"/>
      <c r="I5564" s="36"/>
      <c r="J5564" s="36"/>
      <c r="K5564" s="95"/>
      <c r="L5564" s="96"/>
    </row>
    <row r="5565" spans="8:12" x14ac:dyDescent="0.25">
      <c r="H5565" s="36"/>
      <c r="I5565" s="36"/>
      <c r="J5565" s="36"/>
      <c r="K5565" s="95"/>
      <c r="L5565" s="96"/>
    </row>
    <row r="5566" spans="8:12" x14ac:dyDescent="0.25">
      <c r="H5566" s="36"/>
      <c r="I5566" s="36"/>
      <c r="J5566" s="36"/>
      <c r="K5566" s="95"/>
      <c r="L5566" s="96"/>
    </row>
    <row r="5567" spans="8:12" x14ac:dyDescent="0.25">
      <c r="H5567" s="36"/>
      <c r="I5567" s="36"/>
      <c r="J5567" s="36"/>
      <c r="K5567" s="95"/>
      <c r="L5567" s="96"/>
    </row>
    <row r="5568" spans="8:12" x14ac:dyDescent="0.25">
      <c r="H5568" s="36"/>
      <c r="I5568" s="36"/>
      <c r="J5568" s="36"/>
      <c r="K5568" s="95"/>
      <c r="L5568" s="96"/>
    </row>
    <row r="5569" spans="8:12" x14ac:dyDescent="0.25">
      <c r="H5569" s="36"/>
      <c r="I5569" s="36"/>
      <c r="J5569" s="36"/>
      <c r="K5569" s="95"/>
      <c r="L5569" s="96"/>
    </row>
    <row r="5570" spans="8:12" x14ac:dyDescent="0.25">
      <c r="H5570" s="36"/>
      <c r="I5570" s="36"/>
      <c r="J5570" s="36"/>
      <c r="K5570" s="95"/>
      <c r="L5570" s="96"/>
    </row>
    <row r="5571" spans="8:12" x14ac:dyDescent="0.25">
      <c r="H5571" s="36"/>
      <c r="I5571" s="36"/>
      <c r="J5571" s="36"/>
      <c r="K5571" s="95"/>
      <c r="L5571" s="96"/>
    </row>
    <row r="5572" spans="8:12" x14ac:dyDescent="0.25">
      <c r="H5572" s="36"/>
      <c r="I5572" s="36"/>
      <c r="J5572" s="36"/>
      <c r="K5572" s="95"/>
      <c r="L5572" s="96"/>
    </row>
    <row r="5573" spans="8:12" x14ac:dyDescent="0.25">
      <c r="H5573" s="36"/>
      <c r="I5573" s="36"/>
      <c r="J5573" s="36"/>
      <c r="K5573" s="95"/>
      <c r="L5573" s="96"/>
    </row>
    <row r="5574" spans="8:12" x14ac:dyDescent="0.25">
      <c r="H5574" s="36"/>
      <c r="I5574" s="36"/>
      <c r="J5574" s="36"/>
      <c r="K5574" s="95"/>
      <c r="L5574" s="96"/>
    </row>
    <row r="5575" spans="8:12" x14ac:dyDescent="0.25">
      <c r="H5575" s="36"/>
      <c r="I5575" s="36"/>
      <c r="J5575" s="36"/>
      <c r="K5575" s="95"/>
      <c r="L5575" s="96"/>
    </row>
    <row r="5576" spans="8:12" x14ac:dyDescent="0.25">
      <c r="H5576" s="36"/>
      <c r="I5576" s="36"/>
      <c r="J5576" s="36"/>
      <c r="K5576" s="95"/>
      <c r="L5576" s="96"/>
    </row>
    <row r="5577" spans="8:12" x14ac:dyDescent="0.25">
      <c r="H5577" s="36"/>
      <c r="I5577" s="36"/>
      <c r="J5577" s="36"/>
      <c r="K5577" s="95"/>
      <c r="L5577" s="96"/>
    </row>
    <row r="5578" spans="8:12" x14ac:dyDescent="0.25">
      <c r="H5578" s="36"/>
      <c r="I5578" s="36"/>
      <c r="J5578" s="36"/>
      <c r="K5578" s="95"/>
      <c r="L5578" s="96"/>
    </row>
    <row r="5579" spans="8:12" x14ac:dyDescent="0.25">
      <c r="H5579" s="36"/>
      <c r="I5579" s="36"/>
      <c r="J5579" s="36"/>
      <c r="K5579" s="95"/>
      <c r="L5579" s="96"/>
    </row>
    <row r="5580" spans="8:12" x14ac:dyDescent="0.25">
      <c r="H5580" s="36"/>
      <c r="I5580" s="36"/>
      <c r="J5580" s="36"/>
      <c r="K5580" s="95"/>
      <c r="L5580" s="96"/>
    </row>
    <row r="5581" spans="8:12" x14ac:dyDescent="0.25">
      <c r="H5581" s="36"/>
      <c r="I5581" s="36"/>
      <c r="J5581" s="36"/>
      <c r="K5581" s="95"/>
      <c r="L5581" s="96"/>
    </row>
    <row r="5582" spans="8:12" x14ac:dyDescent="0.25">
      <c r="H5582" s="36"/>
      <c r="I5582" s="36"/>
      <c r="J5582" s="36"/>
      <c r="K5582" s="95"/>
      <c r="L5582" s="96"/>
    </row>
    <row r="5583" spans="8:12" x14ac:dyDescent="0.25">
      <c r="H5583" s="36"/>
      <c r="I5583" s="36"/>
      <c r="J5583" s="36"/>
      <c r="K5583" s="95"/>
      <c r="L5583" s="96"/>
    </row>
    <row r="5584" spans="8:12" x14ac:dyDescent="0.25">
      <c r="H5584" s="36"/>
      <c r="I5584" s="36"/>
      <c r="J5584" s="36"/>
      <c r="K5584" s="95"/>
      <c r="L5584" s="96"/>
    </row>
    <row r="5585" spans="8:12" x14ac:dyDescent="0.25">
      <c r="H5585" s="36"/>
      <c r="I5585" s="36"/>
      <c r="J5585" s="36"/>
      <c r="K5585" s="95"/>
      <c r="L5585" s="96"/>
    </row>
    <row r="5586" spans="8:12" x14ac:dyDescent="0.25">
      <c r="H5586" s="36"/>
      <c r="I5586" s="36"/>
      <c r="J5586" s="36"/>
      <c r="K5586" s="95"/>
      <c r="L5586" s="96"/>
    </row>
    <row r="5587" spans="8:12" x14ac:dyDescent="0.25">
      <c r="H5587" s="36"/>
      <c r="I5587" s="36"/>
      <c r="J5587" s="36"/>
      <c r="K5587" s="95"/>
      <c r="L5587" s="96"/>
    </row>
    <row r="5588" spans="8:12" x14ac:dyDescent="0.25">
      <c r="H5588" s="36"/>
      <c r="I5588" s="36"/>
      <c r="J5588" s="36"/>
      <c r="K5588" s="95"/>
      <c r="L5588" s="96"/>
    </row>
    <row r="5589" spans="8:12" x14ac:dyDescent="0.25">
      <c r="H5589" s="36"/>
      <c r="I5589" s="36"/>
      <c r="J5589" s="36"/>
      <c r="K5589" s="95"/>
      <c r="L5589" s="96"/>
    </row>
    <row r="5590" spans="8:12" x14ac:dyDescent="0.25">
      <c r="H5590" s="36"/>
      <c r="I5590" s="36"/>
      <c r="J5590" s="36"/>
      <c r="K5590" s="95"/>
      <c r="L5590" s="96"/>
    </row>
    <row r="5591" spans="8:12" x14ac:dyDescent="0.25">
      <c r="H5591" s="36"/>
      <c r="I5591" s="36"/>
      <c r="J5591" s="36"/>
      <c r="K5591" s="95"/>
      <c r="L5591" s="96"/>
    </row>
    <row r="5592" spans="8:12" x14ac:dyDescent="0.25">
      <c r="H5592" s="36"/>
      <c r="I5592" s="36"/>
      <c r="J5592" s="36"/>
      <c r="K5592" s="95"/>
      <c r="L5592" s="96"/>
    </row>
    <row r="5593" spans="8:12" x14ac:dyDescent="0.25">
      <c r="H5593" s="36"/>
      <c r="I5593" s="36"/>
      <c r="J5593" s="36"/>
      <c r="K5593" s="95"/>
      <c r="L5593" s="96"/>
    </row>
    <row r="5594" spans="8:12" x14ac:dyDescent="0.25">
      <c r="H5594" s="36"/>
      <c r="I5594" s="36"/>
      <c r="J5594" s="36"/>
      <c r="K5594" s="95"/>
      <c r="L5594" s="96"/>
    </row>
    <row r="5595" spans="8:12" x14ac:dyDescent="0.25">
      <c r="H5595" s="36"/>
      <c r="I5595" s="36"/>
      <c r="J5595" s="36"/>
      <c r="K5595" s="95"/>
      <c r="L5595" s="96"/>
    </row>
    <row r="5596" spans="8:12" x14ac:dyDescent="0.25">
      <c r="H5596" s="36"/>
      <c r="I5596" s="36"/>
      <c r="J5596" s="36"/>
      <c r="K5596" s="95"/>
      <c r="L5596" s="96"/>
    </row>
    <row r="5597" spans="8:12" x14ac:dyDescent="0.25">
      <c r="H5597" s="36"/>
      <c r="I5597" s="36"/>
      <c r="J5597" s="36"/>
      <c r="K5597" s="95"/>
      <c r="L5597" s="96"/>
    </row>
    <row r="5598" spans="8:12" x14ac:dyDescent="0.25">
      <c r="H5598" s="36"/>
      <c r="I5598" s="36"/>
      <c r="J5598" s="36"/>
      <c r="K5598" s="95"/>
      <c r="L5598" s="96"/>
    </row>
    <row r="5599" spans="8:12" x14ac:dyDescent="0.25">
      <c r="H5599" s="36"/>
      <c r="I5599" s="36"/>
      <c r="J5599" s="36"/>
      <c r="K5599" s="95"/>
      <c r="L5599" s="96"/>
    </row>
    <row r="5600" spans="8:12" x14ac:dyDescent="0.25">
      <c r="H5600" s="36"/>
      <c r="I5600" s="36"/>
      <c r="J5600" s="36"/>
      <c r="K5600" s="95"/>
      <c r="L5600" s="96"/>
    </row>
    <row r="5601" spans="8:12" x14ac:dyDescent="0.25">
      <c r="H5601" s="36"/>
      <c r="I5601" s="36"/>
      <c r="J5601" s="36"/>
      <c r="K5601" s="95"/>
      <c r="L5601" s="96"/>
    </row>
    <row r="5602" spans="8:12" x14ac:dyDescent="0.25">
      <c r="H5602" s="36"/>
      <c r="I5602" s="36"/>
      <c r="J5602" s="36"/>
      <c r="K5602" s="95"/>
      <c r="L5602" s="96"/>
    </row>
    <row r="5603" spans="8:12" x14ac:dyDescent="0.25">
      <c r="H5603" s="36"/>
      <c r="I5603" s="36"/>
      <c r="J5603" s="36"/>
      <c r="K5603" s="95"/>
      <c r="L5603" s="96"/>
    </row>
    <row r="5604" spans="8:12" x14ac:dyDescent="0.25">
      <c r="H5604" s="36"/>
      <c r="I5604" s="36"/>
      <c r="J5604" s="36"/>
      <c r="K5604" s="95"/>
      <c r="L5604" s="96"/>
    </row>
    <row r="5605" spans="8:12" x14ac:dyDescent="0.25">
      <c r="H5605" s="36"/>
      <c r="I5605" s="36"/>
      <c r="J5605" s="36"/>
      <c r="K5605" s="95"/>
      <c r="L5605" s="96"/>
    </row>
    <row r="5606" spans="8:12" x14ac:dyDescent="0.25">
      <c r="H5606" s="36"/>
      <c r="I5606" s="36"/>
      <c r="J5606" s="36"/>
      <c r="K5606" s="95"/>
      <c r="L5606" s="96"/>
    </row>
    <row r="5607" spans="8:12" x14ac:dyDescent="0.25">
      <c r="H5607" s="36"/>
      <c r="I5607" s="36"/>
      <c r="J5607" s="36"/>
      <c r="K5607" s="95"/>
      <c r="L5607" s="96"/>
    </row>
    <row r="5608" spans="8:12" x14ac:dyDescent="0.25">
      <c r="H5608" s="36"/>
      <c r="I5608" s="36"/>
      <c r="J5608" s="36"/>
      <c r="K5608" s="95"/>
      <c r="L5608" s="96"/>
    </row>
    <row r="5609" spans="8:12" x14ac:dyDescent="0.25">
      <c r="H5609" s="36"/>
      <c r="I5609" s="36"/>
      <c r="J5609" s="36"/>
      <c r="K5609" s="95"/>
      <c r="L5609" s="96"/>
    </row>
    <row r="5610" spans="8:12" x14ac:dyDescent="0.25">
      <c r="H5610" s="36"/>
      <c r="I5610" s="36"/>
      <c r="J5610" s="36"/>
      <c r="K5610" s="95"/>
      <c r="L5610" s="96"/>
    </row>
    <row r="5611" spans="8:12" x14ac:dyDescent="0.25">
      <c r="H5611" s="36"/>
      <c r="I5611" s="36"/>
      <c r="J5611" s="36"/>
      <c r="K5611" s="95"/>
      <c r="L5611" s="96"/>
    </row>
    <row r="5612" spans="8:12" x14ac:dyDescent="0.25">
      <c r="H5612" s="36"/>
      <c r="I5612" s="36"/>
      <c r="J5612" s="36"/>
      <c r="K5612" s="95"/>
      <c r="L5612" s="96"/>
    </row>
    <row r="5613" spans="8:12" x14ac:dyDescent="0.25">
      <c r="H5613" s="36"/>
      <c r="I5613" s="36"/>
      <c r="J5613" s="36"/>
      <c r="K5613" s="95"/>
      <c r="L5613" s="96"/>
    </row>
    <row r="5614" spans="8:12" x14ac:dyDescent="0.25">
      <c r="H5614" s="36"/>
      <c r="I5614" s="36"/>
      <c r="J5614" s="36"/>
      <c r="K5614" s="95"/>
      <c r="L5614" s="96"/>
    </row>
    <row r="5615" spans="8:12" x14ac:dyDescent="0.25">
      <c r="H5615" s="36"/>
      <c r="I5615" s="36"/>
      <c r="J5615" s="36"/>
      <c r="K5615" s="95"/>
      <c r="L5615" s="96"/>
    </row>
    <row r="5616" spans="8:12" x14ac:dyDescent="0.25">
      <c r="H5616" s="36"/>
      <c r="I5616" s="36"/>
      <c r="J5616" s="36"/>
      <c r="K5616" s="95"/>
      <c r="L5616" s="96"/>
    </row>
    <row r="5617" spans="8:12" x14ac:dyDescent="0.25">
      <c r="H5617" s="36"/>
      <c r="I5617" s="36"/>
      <c r="J5617" s="36"/>
      <c r="K5617" s="95"/>
      <c r="L5617" s="96"/>
    </row>
    <row r="5618" spans="8:12" x14ac:dyDescent="0.25">
      <c r="H5618" s="36"/>
      <c r="I5618" s="36"/>
      <c r="J5618" s="36"/>
      <c r="K5618" s="95"/>
      <c r="L5618" s="96"/>
    </row>
    <row r="5619" spans="8:12" x14ac:dyDescent="0.25">
      <c r="H5619" s="36"/>
      <c r="I5619" s="36"/>
      <c r="J5619" s="36"/>
      <c r="K5619" s="95"/>
      <c r="L5619" s="96"/>
    </row>
    <row r="5620" spans="8:12" x14ac:dyDescent="0.25">
      <c r="H5620" s="36"/>
      <c r="I5620" s="36"/>
      <c r="J5620" s="36"/>
      <c r="K5620" s="95"/>
      <c r="L5620" s="96"/>
    </row>
    <row r="5621" spans="8:12" x14ac:dyDescent="0.25">
      <c r="H5621" s="36"/>
      <c r="I5621" s="36"/>
      <c r="J5621" s="36"/>
      <c r="K5621" s="95"/>
      <c r="L5621" s="96"/>
    </row>
    <row r="5622" spans="8:12" x14ac:dyDescent="0.25">
      <c r="H5622" s="36"/>
      <c r="I5622" s="36"/>
      <c r="J5622" s="36"/>
      <c r="K5622" s="95"/>
      <c r="L5622" s="96"/>
    </row>
    <row r="5623" spans="8:12" x14ac:dyDescent="0.25">
      <c r="H5623" s="36"/>
      <c r="I5623" s="36"/>
      <c r="J5623" s="36"/>
      <c r="K5623" s="95"/>
      <c r="L5623" s="96"/>
    </row>
    <row r="5624" spans="8:12" x14ac:dyDescent="0.25">
      <c r="H5624" s="36"/>
      <c r="I5624" s="36"/>
      <c r="J5624" s="36"/>
      <c r="K5624" s="95"/>
      <c r="L5624" s="96"/>
    </row>
    <row r="5625" spans="8:12" x14ac:dyDescent="0.25">
      <c r="H5625" s="36"/>
      <c r="I5625" s="36"/>
      <c r="J5625" s="36"/>
      <c r="K5625" s="95"/>
      <c r="L5625" s="96"/>
    </row>
    <row r="5626" spans="8:12" x14ac:dyDescent="0.25">
      <c r="H5626" s="36"/>
      <c r="I5626" s="36"/>
      <c r="J5626" s="36"/>
      <c r="K5626" s="95"/>
      <c r="L5626" s="96"/>
    </row>
    <row r="5627" spans="8:12" x14ac:dyDescent="0.25">
      <c r="H5627" s="36"/>
      <c r="I5627" s="36"/>
      <c r="J5627" s="36"/>
      <c r="K5627" s="95"/>
      <c r="L5627" s="96"/>
    </row>
    <row r="5628" spans="8:12" x14ac:dyDescent="0.25">
      <c r="H5628" s="36"/>
      <c r="I5628" s="36"/>
      <c r="J5628" s="36"/>
      <c r="K5628" s="95"/>
      <c r="L5628" s="96"/>
    </row>
    <row r="5629" spans="8:12" x14ac:dyDescent="0.25">
      <c r="H5629" s="36"/>
      <c r="I5629" s="36"/>
      <c r="J5629" s="36"/>
      <c r="K5629" s="95"/>
      <c r="L5629" s="96"/>
    </row>
    <row r="5630" spans="8:12" x14ac:dyDescent="0.25">
      <c r="H5630" s="36"/>
      <c r="I5630" s="36"/>
      <c r="J5630" s="36"/>
      <c r="K5630" s="95"/>
      <c r="L5630" s="96"/>
    </row>
    <row r="5631" spans="8:12" x14ac:dyDescent="0.25">
      <c r="H5631" s="36"/>
      <c r="I5631" s="36"/>
      <c r="J5631" s="36"/>
      <c r="K5631" s="95"/>
      <c r="L5631" s="96"/>
    </row>
    <row r="5632" spans="8:12" x14ac:dyDescent="0.25">
      <c r="H5632" s="36"/>
      <c r="I5632" s="36"/>
      <c r="J5632" s="36"/>
      <c r="K5632" s="95"/>
      <c r="L5632" s="96"/>
    </row>
    <row r="5633" spans="8:12" x14ac:dyDescent="0.25">
      <c r="H5633" s="36"/>
      <c r="I5633" s="36"/>
      <c r="J5633" s="36"/>
      <c r="K5633" s="95"/>
      <c r="L5633" s="96"/>
    </row>
    <row r="5634" spans="8:12" x14ac:dyDescent="0.25">
      <c r="H5634" s="36"/>
      <c r="I5634" s="36"/>
      <c r="J5634" s="36"/>
      <c r="K5634" s="95"/>
      <c r="L5634" s="96"/>
    </row>
    <row r="5635" spans="8:12" x14ac:dyDescent="0.25">
      <c r="H5635" s="36"/>
      <c r="I5635" s="36"/>
      <c r="J5635" s="36"/>
      <c r="K5635" s="95"/>
      <c r="L5635" s="96"/>
    </row>
    <row r="5636" spans="8:12" x14ac:dyDescent="0.25">
      <c r="H5636" s="36"/>
      <c r="I5636" s="36"/>
      <c r="J5636" s="36"/>
      <c r="K5636" s="95"/>
      <c r="L5636" s="96"/>
    </row>
    <row r="5637" spans="8:12" x14ac:dyDescent="0.25">
      <c r="H5637" s="36"/>
      <c r="I5637" s="36"/>
      <c r="J5637" s="36"/>
      <c r="K5637" s="95"/>
      <c r="L5637" s="96"/>
    </row>
    <row r="5638" spans="8:12" x14ac:dyDescent="0.25">
      <c r="H5638" s="36"/>
      <c r="I5638" s="36"/>
      <c r="J5638" s="36"/>
      <c r="K5638" s="95"/>
      <c r="L5638" s="96"/>
    </row>
    <row r="5639" spans="8:12" x14ac:dyDescent="0.25">
      <c r="H5639" s="36"/>
      <c r="I5639" s="36"/>
      <c r="J5639" s="36"/>
      <c r="K5639" s="95"/>
      <c r="L5639" s="96"/>
    </row>
    <row r="5640" spans="8:12" x14ac:dyDescent="0.25">
      <c r="H5640" s="36"/>
      <c r="I5640" s="36"/>
      <c r="J5640" s="36"/>
      <c r="K5640" s="95"/>
      <c r="L5640" s="96"/>
    </row>
    <row r="5641" spans="8:12" x14ac:dyDescent="0.25">
      <c r="H5641" s="36"/>
      <c r="I5641" s="36"/>
      <c r="J5641" s="36"/>
      <c r="K5641" s="95"/>
      <c r="L5641" s="96"/>
    </row>
    <row r="5642" spans="8:12" x14ac:dyDescent="0.25">
      <c r="H5642" s="36"/>
      <c r="I5642" s="36"/>
      <c r="J5642" s="36"/>
      <c r="K5642" s="95"/>
      <c r="L5642" s="96"/>
    </row>
    <row r="5643" spans="8:12" x14ac:dyDescent="0.25">
      <c r="H5643" s="36"/>
      <c r="I5643" s="36"/>
      <c r="J5643" s="36"/>
      <c r="K5643" s="95"/>
      <c r="L5643" s="96"/>
    </row>
    <row r="5644" spans="8:12" x14ac:dyDescent="0.25">
      <c r="H5644" s="36"/>
      <c r="I5644" s="36"/>
      <c r="J5644" s="36"/>
      <c r="K5644" s="95"/>
      <c r="L5644" s="96"/>
    </row>
    <row r="5645" spans="8:12" x14ac:dyDescent="0.25">
      <c r="H5645" s="36"/>
      <c r="I5645" s="36"/>
      <c r="J5645" s="36"/>
      <c r="K5645" s="95"/>
      <c r="L5645" s="96"/>
    </row>
    <row r="5646" spans="8:12" x14ac:dyDescent="0.25">
      <c r="H5646" s="36"/>
      <c r="I5646" s="36"/>
      <c r="J5646" s="36"/>
      <c r="K5646" s="95"/>
      <c r="L5646" s="96"/>
    </row>
    <row r="5647" spans="8:12" x14ac:dyDescent="0.25">
      <c r="H5647" s="36"/>
      <c r="I5647" s="36"/>
      <c r="J5647" s="36"/>
      <c r="K5647" s="95"/>
      <c r="L5647" s="96"/>
    </row>
    <row r="5648" spans="8:12" x14ac:dyDescent="0.25">
      <c r="H5648" s="36"/>
      <c r="I5648" s="36"/>
      <c r="J5648" s="36"/>
      <c r="K5648" s="95"/>
      <c r="L5648" s="96"/>
    </row>
    <row r="5649" spans="8:12" x14ac:dyDescent="0.25">
      <c r="H5649" s="36"/>
      <c r="I5649" s="36"/>
      <c r="J5649" s="36"/>
      <c r="K5649" s="95"/>
      <c r="L5649" s="96"/>
    </row>
    <row r="5650" spans="8:12" x14ac:dyDescent="0.25">
      <c r="H5650" s="36"/>
      <c r="I5650" s="36"/>
      <c r="J5650" s="36"/>
      <c r="K5650" s="95"/>
      <c r="L5650" s="96"/>
    </row>
    <row r="5651" spans="8:12" x14ac:dyDescent="0.25">
      <c r="H5651" s="36"/>
      <c r="I5651" s="36"/>
      <c r="J5651" s="36"/>
      <c r="K5651" s="95"/>
      <c r="L5651" s="96"/>
    </row>
    <row r="5652" spans="8:12" x14ac:dyDescent="0.25">
      <c r="H5652" s="36"/>
      <c r="I5652" s="36"/>
      <c r="J5652" s="36"/>
      <c r="K5652" s="95"/>
      <c r="L5652" s="96"/>
    </row>
    <row r="5653" spans="8:12" x14ac:dyDescent="0.25">
      <c r="H5653" s="36"/>
      <c r="I5653" s="36"/>
      <c r="J5653" s="36"/>
      <c r="K5653" s="95"/>
      <c r="L5653" s="96"/>
    </row>
    <row r="5654" spans="8:12" x14ac:dyDescent="0.25">
      <c r="H5654" s="36"/>
      <c r="I5654" s="36"/>
      <c r="J5654" s="36"/>
      <c r="K5654" s="95"/>
      <c r="L5654" s="96"/>
    </row>
    <row r="5655" spans="8:12" x14ac:dyDescent="0.25">
      <c r="H5655" s="36"/>
      <c r="I5655" s="36"/>
      <c r="J5655" s="36"/>
      <c r="K5655" s="95"/>
      <c r="L5655" s="96"/>
    </row>
    <row r="5656" spans="8:12" x14ac:dyDescent="0.25">
      <c r="H5656" s="36"/>
      <c r="I5656" s="36"/>
      <c r="J5656" s="36"/>
      <c r="K5656" s="95"/>
      <c r="L5656" s="96"/>
    </row>
    <row r="5657" spans="8:12" x14ac:dyDescent="0.25">
      <c r="H5657" s="36"/>
      <c r="I5657" s="36"/>
      <c r="J5657" s="36"/>
      <c r="K5657" s="95"/>
      <c r="L5657" s="96"/>
    </row>
    <row r="5658" spans="8:12" x14ac:dyDescent="0.25">
      <c r="H5658" s="36"/>
      <c r="I5658" s="36"/>
      <c r="J5658" s="36"/>
      <c r="K5658" s="95"/>
      <c r="L5658" s="96"/>
    </row>
    <row r="5659" spans="8:12" x14ac:dyDescent="0.25">
      <c r="H5659" s="36"/>
      <c r="I5659" s="36"/>
      <c r="J5659" s="36"/>
      <c r="K5659" s="95"/>
      <c r="L5659" s="96"/>
    </row>
    <row r="5660" spans="8:12" x14ac:dyDescent="0.25">
      <c r="H5660" s="36"/>
      <c r="I5660" s="36"/>
      <c r="J5660" s="36"/>
      <c r="K5660" s="95"/>
      <c r="L5660" s="96"/>
    </row>
    <row r="5661" spans="8:12" x14ac:dyDescent="0.25">
      <c r="H5661" s="36"/>
      <c r="I5661" s="36"/>
      <c r="J5661" s="36"/>
      <c r="K5661" s="95"/>
      <c r="L5661" s="96"/>
    </row>
    <row r="5662" spans="8:12" x14ac:dyDescent="0.25">
      <c r="H5662" s="36"/>
      <c r="I5662" s="36"/>
      <c r="J5662" s="36"/>
      <c r="K5662" s="95"/>
      <c r="L5662" s="96"/>
    </row>
    <row r="5663" spans="8:12" x14ac:dyDescent="0.25">
      <c r="H5663" s="36"/>
      <c r="I5663" s="36"/>
      <c r="J5663" s="36"/>
      <c r="K5663" s="95"/>
      <c r="L5663" s="96"/>
    </row>
    <row r="5664" spans="8:12" x14ac:dyDescent="0.25">
      <c r="H5664" s="36"/>
      <c r="I5664" s="36"/>
      <c r="J5664" s="36"/>
      <c r="K5664" s="95"/>
      <c r="L5664" s="96"/>
    </row>
    <row r="5665" spans="8:12" x14ac:dyDescent="0.25">
      <c r="H5665" s="36"/>
      <c r="I5665" s="36"/>
      <c r="J5665" s="36"/>
      <c r="K5665" s="95"/>
      <c r="L5665" s="96"/>
    </row>
    <row r="5666" spans="8:12" x14ac:dyDescent="0.25">
      <c r="H5666" s="36"/>
      <c r="I5666" s="36"/>
      <c r="J5666" s="36"/>
      <c r="K5666" s="95"/>
      <c r="L5666" s="96"/>
    </row>
    <row r="5667" spans="8:12" x14ac:dyDescent="0.25">
      <c r="H5667" s="36"/>
      <c r="I5667" s="36"/>
      <c r="J5667" s="36"/>
      <c r="K5667" s="95"/>
      <c r="L5667" s="96"/>
    </row>
    <row r="5668" spans="8:12" x14ac:dyDescent="0.25">
      <c r="H5668" s="36"/>
      <c r="I5668" s="36"/>
      <c r="J5668" s="36"/>
      <c r="K5668" s="95"/>
      <c r="L5668" s="96"/>
    </row>
    <row r="5669" spans="8:12" x14ac:dyDescent="0.25">
      <c r="H5669" s="36"/>
      <c r="I5669" s="36"/>
      <c r="J5669" s="36"/>
      <c r="K5669" s="95"/>
      <c r="L5669" s="96"/>
    </row>
    <row r="5670" spans="8:12" x14ac:dyDescent="0.25">
      <c r="H5670" s="36"/>
      <c r="I5670" s="36"/>
      <c r="J5670" s="36"/>
      <c r="K5670" s="95"/>
      <c r="L5670" s="96"/>
    </row>
    <row r="5671" spans="8:12" x14ac:dyDescent="0.25">
      <c r="H5671" s="36"/>
      <c r="I5671" s="36"/>
      <c r="J5671" s="36"/>
      <c r="K5671" s="95"/>
      <c r="L5671" s="96"/>
    </row>
    <row r="5672" spans="8:12" x14ac:dyDescent="0.25">
      <c r="H5672" s="36"/>
      <c r="I5672" s="36"/>
      <c r="J5672" s="36"/>
      <c r="K5672" s="95"/>
      <c r="L5672" s="96"/>
    </row>
    <row r="5673" spans="8:12" x14ac:dyDescent="0.25">
      <c r="H5673" s="36"/>
      <c r="I5673" s="36"/>
      <c r="J5673" s="36"/>
      <c r="K5673" s="95"/>
      <c r="L5673" s="96"/>
    </row>
    <row r="5674" spans="8:12" x14ac:dyDescent="0.25">
      <c r="H5674" s="36"/>
      <c r="I5674" s="36"/>
      <c r="J5674" s="36"/>
      <c r="K5674" s="95"/>
      <c r="L5674" s="96"/>
    </row>
    <row r="5675" spans="8:12" x14ac:dyDescent="0.25">
      <c r="H5675" s="36"/>
      <c r="I5675" s="36"/>
      <c r="J5675" s="36"/>
      <c r="K5675" s="95"/>
      <c r="L5675" s="96"/>
    </row>
    <row r="5676" spans="8:12" x14ac:dyDescent="0.25">
      <c r="H5676" s="36"/>
      <c r="I5676" s="36"/>
      <c r="J5676" s="36"/>
      <c r="K5676" s="95"/>
      <c r="L5676" s="96"/>
    </row>
    <row r="5677" spans="8:12" x14ac:dyDescent="0.25">
      <c r="H5677" s="36"/>
      <c r="I5677" s="36"/>
      <c r="J5677" s="36"/>
      <c r="K5677" s="95"/>
      <c r="L5677" s="96"/>
    </row>
    <row r="5678" spans="8:12" x14ac:dyDescent="0.25">
      <c r="H5678" s="36"/>
      <c r="I5678" s="36"/>
      <c r="J5678" s="36"/>
      <c r="K5678" s="95"/>
      <c r="L5678" s="96"/>
    </row>
    <row r="5679" spans="8:12" x14ac:dyDescent="0.25">
      <c r="H5679" s="36"/>
      <c r="I5679" s="36"/>
      <c r="J5679" s="36"/>
      <c r="K5679" s="95"/>
      <c r="L5679" s="96"/>
    </row>
    <row r="5680" spans="8:12" x14ac:dyDescent="0.25">
      <c r="H5680" s="36"/>
      <c r="I5680" s="36"/>
      <c r="J5680" s="36"/>
      <c r="K5680" s="95"/>
      <c r="L5680" s="96"/>
    </row>
    <row r="5681" spans="8:12" x14ac:dyDescent="0.25">
      <c r="H5681" s="36"/>
      <c r="I5681" s="36"/>
      <c r="J5681" s="36"/>
      <c r="K5681" s="95"/>
      <c r="L5681" s="96"/>
    </row>
    <row r="5682" spans="8:12" x14ac:dyDescent="0.25">
      <c r="H5682" s="36"/>
      <c r="I5682" s="36"/>
      <c r="J5682" s="36"/>
      <c r="K5682" s="95"/>
      <c r="L5682" s="96"/>
    </row>
    <row r="5683" spans="8:12" x14ac:dyDescent="0.25">
      <c r="H5683" s="36"/>
      <c r="I5683" s="36"/>
      <c r="J5683" s="36"/>
      <c r="K5683" s="95"/>
      <c r="L5683" s="96"/>
    </row>
    <row r="5684" spans="8:12" x14ac:dyDescent="0.25">
      <c r="H5684" s="36"/>
      <c r="I5684" s="36"/>
      <c r="J5684" s="36"/>
      <c r="K5684" s="95"/>
      <c r="L5684" s="96"/>
    </row>
    <row r="5685" spans="8:12" x14ac:dyDescent="0.25">
      <c r="H5685" s="36"/>
      <c r="I5685" s="36"/>
      <c r="J5685" s="36"/>
      <c r="K5685" s="95"/>
      <c r="L5685" s="96"/>
    </row>
    <row r="5686" spans="8:12" x14ac:dyDescent="0.25">
      <c r="H5686" s="36"/>
      <c r="I5686" s="36"/>
      <c r="J5686" s="36"/>
      <c r="K5686" s="95"/>
      <c r="L5686" s="96"/>
    </row>
    <row r="5687" spans="8:12" x14ac:dyDescent="0.25">
      <c r="H5687" s="36"/>
      <c r="I5687" s="36"/>
      <c r="J5687" s="36"/>
      <c r="K5687" s="95"/>
      <c r="L5687" s="96"/>
    </row>
    <row r="5688" spans="8:12" x14ac:dyDescent="0.25">
      <c r="H5688" s="36"/>
      <c r="I5688" s="36"/>
      <c r="J5688" s="36"/>
      <c r="K5688" s="95"/>
      <c r="L5688" s="96"/>
    </row>
    <row r="5689" spans="8:12" x14ac:dyDescent="0.25">
      <c r="H5689" s="36"/>
      <c r="I5689" s="36"/>
      <c r="J5689" s="36"/>
      <c r="K5689" s="95"/>
      <c r="L5689" s="96"/>
    </row>
    <row r="5690" spans="8:12" x14ac:dyDescent="0.25">
      <c r="H5690" s="36"/>
      <c r="I5690" s="36"/>
      <c r="J5690" s="36"/>
      <c r="K5690" s="95"/>
      <c r="L5690" s="96"/>
    </row>
    <row r="5691" spans="8:12" x14ac:dyDescent="0.25">
      <c r="H5691" s="36"/>
      <c r="I5691" s="36"/>
      <c r="J5691" s="36"/>
      <c r="K5691" s="95"/>
      <c r="L5691" s="96"/>
    </row>
    <row r="5692" spans="8:12" x14ac:dyDescent="0.25">
      <c r="H5692" s="36"/>
      <c r="I5692" s="36"/>
      <c r="J5692" s="36"/>
      <c r="K5692" s="95"/>
      <c r="L5692" s="96"/>
    </row>
    <row r="5693" spans="8:12" x14ac:dyDescent="0.25">
      <c r="H5693" s="36"/>
      <c r="I5693" s="36"/>
      <c r="J5693" s="36"/>
      <c r="K5693" s="95"/>
      <c r="L5693" s="96"/>
    </row>
    <row r="5694" spans="8:12" x14ac:dyDescent="0.25">
      <c r="H5694" s="36"/>
      <c r="I5694" s="36"/>
      <c r="J5694" s="36"/>
      <c r="K5694" s="95"/>
      <c r="L5694" s="96"/>
    </row>
    <row r="5695" spans="8:12" x14ac:dyDescent="0.25">
      <c r="H5695" s="36"/>
      <c r="I5695" s="36"/>
      <c r="J5695" s="36"/>
      <c r="K5695" s="95"/>
      <c r="L5695" s="96"/>
    </row>
    <row r="5696" spans="8:12" x14ac:dyDescent="0.25">
      <c r="H5696" s="36"/>
      <c r="I5696" s="36"/>
      <c r="J5696" s="36"/>
      <c r="K5696" s="95"/>
      <c r="L5696" s="96"/>
    </row>
    <row r="5697" spans="8:12" x14ac:dyDescent="0.25">
      <c r="H5697" s="36"/>
      <c r="I5697" s="36"/>
      <c r="J5697" s="36"/>
      <c r="K5697" s="95"/>
      <c r="L5697" s="96"/>
    </row>
    <row r="5698" spans="8:12" x14ac:dyDescent="0.25">
      <c r="H5698" s="36"/>
      <c r="I5698" s="36"/>
      <c r="J5698" s="36"/>
      <c r="K5698" s="95"/>
      <c r="L5698" s="96"/>
    </row>
    <row r="5699" spans="8:12" x14ac:dyDescent="0.25">
      <c r="H5699" s="36"/>
      <c r="I5699" s="36"/>
      <c r="J5699" s="36"/>
      <c r="K5699" s="95"/>
      <c r="L5699" s="96"/>
    </row>
    <row r="5700" spans="8:12" x14ac:dyDescent="0.25">
      <c r="H5700" s="36"/>
      <c r="I5700" s="36"/>
      <c r="J5700" s="36"/>
      <c r="K5700" s="95"/>
      <c r="L5700" s="96"/>
    </row>
    <row r="5701" spans="8:12" x14ac:dyDescent="0.25">
      <c r="H5701" s="36"/>
      <c r="I5701" s="36"/>
      <c r="J5701" s="36"/>
      <c r="K5701" s="95"/>
      <c r="L5701" s="96"/>
    </row>
    <row r="5702" spans="8:12" x14ac:dyDescent="0.25">
      <c r="H5702" s="36"/>
      <c r="I5702" s="36"/>
      <c r="J5702" s="36"/>
      <c r="K5702" s="95"/>
      <c r="L5702" s="96"/>
    </row>
    <row r="5703" spans="8:12" x14ac:dyDescent="0.25">
      <c r="H5703" s="36"/>
      <c r="I5703" s="36"/>
      <c r="J5703" s="36"/>
      <c r="K5703" s="95"/>
      <c r="L5703" s="96"/>
    </row>
    <row r="5704" spans="8:12" x14ac:dyDescent="0.25">
      <c r="H5704" s="36"/>
      <c r="I5704" s="36"/>
      <c r="J5704" s="36"/>
      <c r="K5704" s="95"/>
      <c r="L5704" s="96"/>
    </row>
    <row r="5705" spans="8:12" x14ac:dyDescent="0.25">
      <c r="H5705" s="36"/>
      <c r="I5705" s="36"/>
      <c r="J5705" s="36"/>
      <c r="K5705" s="95"/>
      <c r="L5705" s="96"/>
    </row>
    <row r="5706" spans="8:12" x14ac:dyDescent="0.25">
      <c r="H5706" s="36"/>
      <c r="I5706" s="36"/>
      <c r="J5706" s="36"/>
      <c r="K5706" s="95"/>
      <c r="L5706" s="96"/>
    </row>
    <row r="5707" spans="8:12" x14ac:dyDescent="0.25">
      <c r="H5707" s="36"/>
      <c r="I5707" s="36"/>
      <c r="J5707" s="36"/>
      <c r="K5707" s="95"/>
      <c r="L5707" s="96"/>
    </row>
    <row r="5708" spans="8:12" x14ac:dyDescent="0.25">
      <c r="H5708" s="36"/>
      <c r="I5708" s="36"/>
      <c r="J5708" s="36"/>
      <c r="K5708" s="95"/>
      <c r="L5708" s="96"/>
    </row>
    <row r="5709" spans="8:12" x14ac:dyDescent="0.25">
      <c r="H5709" s="36"/>
      <c r="I5709" s="36"/>
      <c r="J5709" s="36"/>
      <c r="K5709" s="95"/>
      <c r="L5709" s="96"/>
    </row>
    <row r="5710" spans="8:12" x14ac:dyDescent="0.25">
      <c r="H5710" s="36"/>
      <c r="I5710" s="36"/>
      <c r="J5710" s="36"/>
      <c r="K5710" s="95"/>
      <c r="L5710" s="96"/>
    </row>
    <row r="5711" spans="8:12" x14ac:dyDescent="0.25">
      <c r="H5711" s="36"/>
      <c r="I5711" s="36"/>
      <c r="J5711" s="36"/>
      <c r="K5711" s="95"/>
      <c r="L5711" s="96"/>
    </row>
    <row r="5712" spans="8:12" x14ac:dyDescent="0.25">
      <c r="H5712" s="36"/>
      <c r="I5712" s="36"/>
      <c r="J5712" s="36"/>
      <c r="K5712" s="95"/>
      <c r="L5712" s="96"/>
    </row>
    <row r="5713" spans="8:12" x14ac:dyDescent="0.25">
      <c r="H5713" s="36"/>
      <c r="I5713" s="36"/>
      <c r="J5713" s="36"/>
      <c r="K5713" s="95"/>
      <c r="L5713" s="96"/>
    </row>
    <row r="5714" spans="8:12" x14ac:dyDescent="0.25">
      <c r="H5714" s="36"/>
      <c r="I5714" s="36"/>
      <c r="J5714" s="36"/>
      <c r="K5714" s="95"/>
      <c r="L5714" s="96"/>
    </row>
    <row r="5715" spans="8:12" x14ac:dyDescent="0.25">
      <c r="H5715" s="36"/>
      <c r="I5715" s="36"/>
      <c r="J5715" s="36"/>
      <c r="K5715" s="95"/>
      <c r="L5715" s="96"/>
    </row>
    <row r="5716" spans="8:12" x14ac:dyDescent="0.25">
      <c r="H5716" s="36"/>
      <c r="I5716" s="36"/>
      <c r="J5716" s="36"/>
      <c r="K5716" s="95"/>
      <c r="L5716" s="96"/>
    </row>
    <row r="5717" spans="8:12" x14ac:dyDescent="0.25">
      <c r="H5717" s="36"/>
      <c r="I5717" s="36"/>
      <c r="J5717" s="36"/>
      <c r="K5717" s="95"/>
      <c r="L5717" s="96"/>
    </row>
    <row r="5718" spans="8:12" x14ac:dyDescent="0.25">
      <c r="H5718" s="36"/>
      <c r="I5718" s="36"/>
      <c r="J5718" s="36"/>
      <c r="K5718" s="95"/>
      <c r="L5718" s="96"/>
    </row>
    <row r="5719" spans="8:12" x14ac:dyDescent="0.25">
      <c r="H5719" s="36"/>
      <c r="I5719" s="36"/>
      <c r="J5719" s="36"/>
      <c r="K5719" s="95"/>
      <c r="L5719" s="96"/>
    </row>
    <row r="5720" spans="8:12" x14ac:dyDescent="0.25">
      <c r="H5720" s="36"/>
      <c r="I5720" s="36"/>
      <c r="J5720" s="36"/>
      <c r="K5720" s="95"/>
      <c r="L5720" s="96"/>
    </row>
    <row r="5721" spans="8:12" x14ac:dyDescent="0.25">
      <c r="H5721" s="36"/>
      <c r="I5721" s="36"/>
      <c r="J5721" s="36"/>
      <c r="K5721" s="95"/>
      <c r="L5721" s="96"/>
    </row>
    <row r="5722" spans="8:12" x14ac:dyDescent="0.25">
      <c r="H5722" s="36"/>
      <c r="I5722" s="36"/>
      <c r="J5722" s="36"/>
      <c r="K5722" s="95"/>
      <c r="L5722" s="96"/>
    </row>
    <row r="5723" spans="8:12" x14ac:dyDescent="0.25">
      <c r="H5723" s="36"/>
      <c r="I5723" s="36"/>
      <c r="J5723" s="36"/>
      <c r="K5723" s="95"/>
      <c r="L5723" s="96"/>
    </row>
    <row r="5724" spans="8:12" x14ac:dyDescent="0.25">
      <c r="H5724" s="36"/>
      <c r="I5724" s="36"/>
      <c r="J5724" s="36"/>
      <c r="K5724" s="95"/>
      <c r="L5724" s="96"/>
    </row>
    <row r="5725" spans="8:12" x14ac:dyDescent="0.25">
      <c r="H5725" s="36"/>
      <c r="I5725" s="36"/>
      <c r="J5725" s="36"/>
      <c r="K5725" s="95"/>
      <c r="L5725" s="96"/>
    </row>
    <row r="5726" spans="8:12" x14ac:dyDescent="0.25">
      <c r="H5726" s="36"/>
      <c r="I5726" s="36"/>
      <c r="J5726" s="36"/>
      <c r="K5726" s="95"/>
      <c r="L5726" s="96"/>
    </row>
    <row r="5727" spans="8:12" x14ac:dyDescent="0.25">
      <c r="H5727" s="36"/>
      <c r="I5727" s="36"/>
      <c r="J5727" s="36"/>
      <c r="K5727" s="95"/>
      <c r="L5727" s="96"/>
    </row>
    <row r="5728" spans="8:12" x14ac:dyDescent="0.25">
      <c r="H5728" s="36"/>
      <c r="I5728" s="36"/>
      <c r="J5728" s="36"/>
      <c r="K5728" s="95"/>
      <c r="L5728" s="96"/>
    </row>
    <row r="5729" spans="8:12" x14ac:dyDescent="0.25">
      <c r="H5729" s="36"/>
      <c r="I5729" s="36"/>
      <c r="J5729" s="36"/>
      <c r="K5729" s="95"/>
      <c r="L5729" s="96"/>
    </row>
    <row r="5730" spans="8:12" x14ac:dyDescent="0.25">
      <c r="H5730" s="36"/>
      <c r="I5730" s="36"/>
      <c r="J5730" s="36"/>
      <c r="K5730" s="95"/>
      <c r="L5730" s="96"/>
    </row>
    <row r="5731" spans="8:12" x14ac:dyDescent="0.25">
      <c r="H5731" s="36"/>
      <c r="I5731" s="36"/>
      <c r="J5731" s="36"/>
      <c r="K5731" s="95"/>
      <c r="L5731" s="96"/>
    </row>
    <row r="5732" spans="8:12" x14ac:dyDescent="0.25">
      <c r="H5732" s="36"/>
      <c r="I5732" s="36"/>
      <c r="J5732" s="36"/>
      <c r="K5732" s="95"/>
      <c r="L5732" s="96"/>
    </row>
    <row r="5733" spans="8:12" x14ac:dyDescent="0.25">
      <c r="H5733" s="36"/>
      <c r="I5733" s="36"/>
      <c r="J5733" s="36"/>
      <c r="K5733" s="95"/>
      <c r="L5733" s="96"/>
    </row>
    <row r="5734" spans="8:12" x14ac:dyDescent="0.25">
      <c r="H5734" s="36"/>
      <c r="I5734" s="36"/>
      <c r="J5734" s="36"/>
      <c r="K5734" s="95"/>
      <c r="L5734" s="96"/>
    </row>
    <row r="5735" spans="8:12" x14ac:dyDescent="0.25">
      <c r="H5735" s="36"/>
      <c r="I5735" s="36"/>
      <c r="J5735" s="36"/>
      <c r="K5735" s="95"/>
      <c r="L5735" s="96"/>
    </row>
    <row r="5736" spans="8:12" x14ac:dyDescent="0.25">
      <c r="H5736" s="36"/>
      <c r="I5736" s="36"/>
      <c r="J5736" s="36"/>
      <c r="K5736" s="95"/>
      <c r="L5736" s="96"/>
    </row>
    <row r="5737" spans="8:12" x14ac:dyDescent="0.25">
      <c r="H5737" s="36"/>
      <c r="I5737" s="36"/>
      <c r="J5737" s="36"/>
      <c r="K5737" s="95"/>
      <c r="L5737" s="96"/>
    </row>
    <row r="5738" spans="8:12" x14ac:dyDescent="0.25">
      <c r="H5738" s="36"/>
      <c r="I5738" s="36"/>
      <c r="J5738" s="36"/>
      <c r="K5738" s="95"/>
      <c r="L5738" s="96"/>
    </row>
    <row r="5739" spans="8:12" x14ac:dyDescent="0.25">
      <c r="H5739" s="36"/>
      <c r="I5739" s="36"/>
      <c r="J5739" s="36"/>
      <c r="K5739" s="95"/>
      <c r="L5739" s="96"/>
    </row>
    <row r="5740" spans="8:12" x14ac:dyDescent="0.25">
      <c r="H5740" s="36"/>
      <c r="I5740" s="36"/>
      <c r="J5740" s="36"/>
      <c r="K5740" s="95"/>
      <c r="L5740" s="96"/>
    </row>
    <row r="5741" spans="8:12" x14ac:dyDescent="0.25">
      <c r="H5741" s="36"/>
      <c r="I5741" s="36"/>
      <c r="J5741" s="36"/>
      <c r="K5741" s="95"/>
      <c r="L5741" s="96"/>
    </row>
    <row r="5742" spans="8:12" x14ac:dyDescent="0.25">
      <c r="H5742" s="36"/>
      <c r="I5742" s="36"/>
      <c r="J5742" s="36"/>
      <c r="K5742" s="95"/>
      <c r="L5742" s="96"/>
    </row>
    <row r="5743" spans="8:12" x14ac:dyDescent="0.25">
      <c r="H5743" s="36"/>
      <c r="I5743" s="36"/>
      <c r="J5743" s="36"/>
      <c r="K5743" s="95"/>
      <c r="L5743" s="96"/>
    </row>
    <row r="5744" spans="8:12" x14ac:dyDescent="0.25">
      <c r="H5744" s="36"/>
      <c r="I5744" s="36"/>
      <c r="J5744" s="36"/>
      <c r="K5744" s="95"/>
      <c r="L5744" s="96"/>
    </row>
    <row r="5745" spans="8:12" x14ac:dyDescent="0.25">
      <c r="H5745" s="36"/>
      <c r="I5745" s="36"/>
      <c r="J5745" s="36"/>
      <c r="K5745" s="95"/>
      <c r="L5745" s="96"/>
    </row>
    <row r="5746" spans="8:12" x14ac:dyDescent="0.25">
      <c r="H5746" s="36"/>
      <c r="I5746" s="36"/>
      <c r="J5746" s="36"/>
      <c r="K5746" s="95"/>
      <c r="L5746" s="96"/>
    </row>
    <row r="5747" spans="8:12" x14ac:dyDescent="0.25">
      <c r="H5747" s="36"/>
      <c r="I5747" s="36"/>
      <c r="J5747" s="36"/>
      <c r="K5747" s="95"/>
      <c r="L5747" s="96"/>
    </row>
    <row r="5748" spans="8:12" x14ac:dyDescent="0.25">
      <c r="H5748" s="36"/>
      <c r="I5748" s="36"/>
      <c r="J5748" s="36"/>
      <c r="K5748" s="95"/>
      <c r="L5748" s="96"/>
    </row>
    <row r="5749" spans="8:12" x14ac:dyDescent="0.25">
      <c r="H5749" s="36"/>
      <c r="I5749" s="36"/>
      <c r="J5749" s="36"/>
      <c r="K5749" s="95"/>
      <c r="L5749" s="96"/>
    </row>
    <row r="5750" spans="8:12" x14ac:dyDescent="0.25">
      <c r="H5750" s="36"/>
      <c r="I5750" s="36"/>
      <c r="J5750" s="36"/>
      <c r="K5750" s="95"/>
      <c r="L5750" s="96"/>
    </row>
    <row r="5751" spans="8:12" x14ac:dyDescent="0.25">
      <c r="H5751" s="36"/>
      <c r="I5751" s="36"/>
      <c r="J5751" s="36"/>
      <c r="K5751" s="95"/>
      <c r="L5751" s="96"/>
    </row>
    <row r="5752" spans="8:12" x14ac:dyDescent="0.25">
      <c r="H5752" s="36"/>
      <c r="I5752" s="36"/>
      <c r="J5752" s="36"/>
      <c r="K5752" s="95"/>
      <c r="L5752" s="96"/>
    </row>
    <row r="5753" spans="8:12" x14ac:dyDescent="0.25">
      <c r="H5753" s="36"/>
      <c r="I5753" s="36"/>
      <c r="J5753" s="36"/>
      <c r="K5753" s="95"/>
      <c r="L5753" s="96"/>
    </row>
    <row r="5754" spans="8:12" x14ac:dyDescent="0.25">
      <c r="H5754" s="36"/>
      <c r="I5754" s="36"/>
      <c r="J5754" s="36"/>
      <c r="K5754" s="95"/>
      <c r="L5754" s="96"/>
    </row>
    <row r="5755" spans="8:12" x14ac:dyDescent="0.25">
      <c r="H5755" s="36"/>
      <c r="I5755" s="36"/>
      <c r="J5755" s="36"/>
      <c r="K5755" s="95"/>
      <c r="L5755" s="96"/>
    </row>
    <row r="5756" spans="8:12" x14ac:dyDescent="0.25">
      <c r="H5756" s="36"/>
      <c r="I5756" s="36"/>
      <c r="J5756" s="36"/>
      <c r="K5756" s="95"/>
      <c r="L5756" s="96"/>
    </row>
    <row r="5757" spans="8:12" x14ac:dyDescent="0.25">
      <c r="H5757" s="36"/>
      <c r="I5757" s="36"/>
      <c r="J5757" s="36"/>
      <c r="K5757" s="95"/>
      <c r="L5757" s="96"/>
    </row>
    <row r="5758" spans="8:12" x14ac:dyDescent="0.25">
      <c r="H5758" s="36"/>
      <c r="I5758" s="36"/>
      <c r="J5758" s="36"/>
      <c r="K5758" s="95"/>
      <c r="L5758" s="96"/>
    </row>
    <row r="5759" spans="8:12" x14ac:dyDescent="0.25">
      <c r="H5759" s="36"/>
      <c r="I5759" s="36"/>
      <c r="J5759" s="36"/>
      <c r="K5759" s="95"/>
      <c r="L5759" s="96"/>
    </row>
    <row r="5760" spans="8:12" x14ac:dyDescent="0.25">
      <c r="H5760" s="36"/>
      <c r="I5760" s="36"/>
      <c r="J5760" s="36"/>
      <c r="K5760" s="95"/>
      <c r="L5760" s="96"/>
    </row>
    <row r="5761" spans="8:12" x14ac:dyDescent="0.25">
      <c r="H5761" s="36"/>
      <c r="I5761" s="36"/>
      <c r="J5761" s="36"/>
      <c r="K5761" s="95"/>
      <c r="L5761" s="96"/>
    </row>
    <row r="5762" spans="8:12" x14ac:dyDescent="0.25">
      <c r="H5762" s="36"/>
      <c r="I5762" s="36"/>
      <c r="J5762" s="36"/>
      <c r="K5762" s="95"/>
      <c r="L5762" s="96"/>
    </row>
    <row r="5763" spans="8:12" x14ac:dyDescent="0.25">
      <c r="H5763" s="36"/>
      <c r="I5763" s="36"/>
      <c r="J5763" s="36"/>
      <c r="K5763" s="95"/>
      <c r="L5763" s="96"/>
    </row>
    <row r="5764" spans="8:12" x14ac:dyDescent="0.25">
      <c r="H5764" s="36"/>
      <c r="I5764" s="36"/>
      <c r="J5764" s="36"/>
      <c r="K5764" s="95"/>
      <c r="L5764" s="96"/>
    </row>
    <row r="5765" spans="8:12" x14ac:dyDescent="0.25">
      <c r="H5765" s="36"/>
      <c r="I5765" s="36"/>
      <c r="J5765" s="36"/>
      <c r="K5765" s="95"/>
      <c r="L5765" s="96"/>
    </row>
    <row r="5766" spans="8:12" x14ac:dyDescent="0.25">
      <c r="H5766" s="36"/>
      <c r="I5766" s="36"/>
      <c r="J5766" s="36"/>
      <c r="K5766" s="95"/>
      <c r="L5766" s="96"/>
    </row>
    <row r="5767" spans="8:12" x14ac:dyDescent="0.25">
      <c r="H5767" s="36"/>
      <c r="I5767" s="36"/>
      <c r="J5767" s="36"/>
      <c r="K5767" s="95"/>
      <c r="L5767" s="96"/>
    </row>
    <row r="5768" spans="8:12" x14ac:dyDescent="0.25">
      <c r="H5768" s="36"/>
      <c r="I5768" s="36"/>
      <c r="J5768" s="36"/>
      <c r="K5768" s="95"/>
      <c r="L5768" s="96"/>
    </row>
    <row r="5769" spans="8:12" x14ac:dyDescent="0.25">
      <c r="H5769" s="36"/>
      <c r="I5769" s="36"/>
      <c r="J5769" s="36"/>
      <c r="K5769" s="95"/>
      <c r="L5769" s="96"/>
    </row>
    <row r="5770" spans="8:12" x14ac:dyDescent="0.25">
      <c r="H5770" s="36"/>
      <c r="I5770" s="36"/>
      <c r="J5770" s="36"/>
      <c r="K5770" s="95"/>
      <c r="L5770" s="96"/>
    </row>
    <row r="5771" spans="8:12" x14ac:dyDescent="0.25">
      <c r="H5771" s="36"/>
      <c r="I5771" s="36"/>
      <c r="J5771" s="36"/>
      <c r="K5771" s="95"/>
      <c r="L5771" s="96"/>
    </row>
    <row r="5772" spans="8:12" x14ac:dyDescent="0.25">
      <c r="H5772" s="36"/>
      <c r="I5772" s="36"/>
      <c r="J5772" s="36"/>
      <c r="K5772" s="95"/>
      <c r="L5772" s="96"/>
    </row>
    <row r="5773" spans="8:12" x14ac:dyDescent="0.25">
      <c r="H5773" s="36"/>
      <c r="I5773" s="36"/>
      <c r="J5773" s="36"/>
      <c r="K5773" s="95"/>
      <c r="L5773" s="96"/>
    </row>
    <row r="5774" spans="8:12" x14ac:dyDescent="0.25">
      <c r="H5774" s="36"/>
      <c r="I5774" s="36"/>
      <c r="J5774" s="36"/>
      <c r="K5774" s="95"/>
      <c r="L5774" s="96"/>
    </row>
    <row r="5775" spans="8:12" x14ac:dyDescent="0.25">
      <c r="H5775" s="36"/>
      <c r="I5775" s="36"/>
      <c r="J5775" s="36"/>
      <c r="K5775" s="95"/>
      <c r="L5775" s="96"/>
    </row>
    <row r="5776" spans="8:12" x14ac:dyDescent="0.25">
      <c r="H5776" s="36"/>
      <c r="I5776" s="36"/>
      <c r="J5776" s="36"/>
      <c r="K5776" s="95"/>
      <c r="L5776" s="96"/>
    </row>
    <row r="5777" spans="8:12" x14ac:dyDescent="0.25">
      <c r="H5777" s="36"/>
      <c r="I5777" s="36"/>
      <c r="J5777" s="36"/>
      <c r="K5777" s="95"/>
      <c r="L5777" s="96"/>
    </row>
    <row r="5778" spans="8:12" x14ac:dyDescent="0.25">
      <c r="H5778" s="36"/>
      <c r="I5778" s="36"/>
      <c r="J5778" s="36"/>
      <c r="K5778" s="95"/>
      <c r="L5778" s="96"/>
    </row>
    <row r="5779" spans="8:12" x14ac:dyDescent="0.25">
      <c r="H5779" s="36"/>
      <c r="I5779" s="36"/>
      <c r="J5779" s="36"/>
      <c r="K5779" s="95"/>
      <c r="L5779" s="96"/>
    </row>
    <row r="5780" spans="8:12" x14ac:dyDescent="0.25">
      <c r="H5780" s="36"/>
      <c r="I5780" s="36"/>
      <c r="J5780" s="36"/>
      <c r="K5780" s="95"/>
      <c r="L5780" s="96"/>
    </row>
    <row r="5781" spans="8:12" x14ac:dyDescent="0.25">
      <c r="H5781" s="36"/>
      <c r="I5781" s="36"/>
      <c r="J5781" s="36"/>
      <c r="K5781" s="95"/>
      <c r="L5781" s="96"/>
    </row>
    <row r="5782" spans="8:12" x14ac:dyDescent="0.25">
      <c r="H5782" s="36"/>
      <c r="I5782" s="36"/>
      <c r="J5782" s="36"/>
      <c r="K5782" s="95"/>
      <c r="L5782" s="96"/>
    </row>
    <row r="5783" spans="8:12" x14ac:dyDescent="0.25">
      <c r="H5783" s="36"/>
      <c r="I5783" s="36"/>
      <c r="J5783" s="36"/>
      <c r="K5783" s="95"/>
      <c r="L5783" s="96"/>
    </row>
    <row r="5784" spans="8:12" x14ac:dyDescent="0.25">
      <c r="H5784" s="36"/>
      <c r="I5784" s="36"/>
      <c r="J5784" s="36"/>
      <c r="K5784" s="95"/>
      <c r="L5784" s="96"/>
    </row>
    <row r="5785" spans="8:12" x14ac:dyDescent="0.25">
      <c r="H5785" s="36"/>
      <c r="I5785" s="36"/>
      <c r="J5785" s="36"/>
      <c r="K5785" s="95"/>
      <c r="L5785" s="96"/>
    </row>
    <row r="5786" spans="8:12" x14ac:dyDescent="0.25">
      <c r="H5786" s="36"/>
      <c r="I5786" s="36"/>
      <c r="J5786" s="36"/>
      <c r="K5786" s="95"/>
      <c r="L5786" s="96"/>
    </row>
    <row r="5787" spans="8:12" x14ac:dyDescent="0.25">
      <c r="H5787" s="36"/>
      <c r="I5787" s="36"/>
      <c r="J5787" s="36"/>
      <c r="K5787" s="95"/>
      <c r="L5787" s="96"/>
    </row>
    <row r="5788" spans="8:12" x14ac:dyDescent="0.25">
      <c r="H5788" s="36"/>
      <c r="I5788" s="36"/>
      <c r="J5788" s="36"/>
      <c r="K5788" s="95"/>
      <c r="L5788" s="96"/>
    </row>
    <row r="5789" spans="8:12" x14ac:dyDescent="0.25">
      <c r="H5789" s="36"/>
      <c r="I5789" s="36"/>
      <c r="J5789" s="36"/>
      <c r="K5789" s="95"/>
      <c r="L5789" s="96"/>
    </row>
    <row r="5790" spans="8:12" x14ac:dyDescent="0.25">
      <c r="H5790" s="36"/>
      <c r="I5790" s="36"/>
      <c r="J5790" s="36"/>
      <c r="K5790" s="95"/>
      <c r="L5790" s="96"/>
    </row>
    <row r="5791" spans="8:12" x14ac:dyDescent="0.25">
      <c r="H5791" s="36"/>
      <c r="I5791" s="36"/>
      <c r="J5791" s="36"/>
      <c r="K5791" s="95"/>
      <c r="L5791" s="96"/>
    </row>
    <row r="5792" spans="8:12" x14ac:dyDescent="0.25">
      <c r="H5792" s="36"/>
      <c r="I5792" s="36"/>
      <c r="J5792" s="36"/>
      <c r="K5792" s="95"/>
      <c r="L5792" s="96"/>
    </row>
    <row r="5793" spans="8:12" x14ac:dyDescent="0.25">
      <c r="H5793" s="36"/>
      <c r="I5793" s="36"/>
      <c r="J5793" s="36"/>
      <c r="K5793" s="95"/>
      <c r="L5793" s="96"/>
    </row>
    <row r="5794" spans="8:12" x14ac:dyDescent="0.25">
      <c r="H5794" s="36"/>
      <c r="I5794" s="36"/>
      <c r="J5794" s="36"/>
      <c r="K5794" s="95"/>
      <c r="L5794" s="96"/>
    </row>
    <row r="5795" spans="8:12" x14ac:dyDescent="0.25">
      <c r="H5795" s="36"/>
      <c r="I5795" s="36"/>
      <c r="J5795" s="36"/>
      <c r="K5795" s="95"/>
      <c r="L5795" s="96"/>
    </row>
    <row r="5796" spans="8:12" x14ac:dyDescent="0.25">
      <c r="H5796" s="36"/>
      <c r="I5796" s="36"/>
      <c r="J5796" s="36"/>
      <c r="K5796" s="95"/>
      <c r="L5796" s="96"/>
    </row>
    <row r="5797" spans="8:12" x14ac:dyDescent="0.25">
      <c r="H5797" s="36"/>
      <c r="I5797" s="36"/>
      <c r="J5797" s="36"/>
      <c r="K5797" s="95"/>
      <c r="L5797" s="96"/>
    </row>
    <row r="5798" spans="8:12" x14ac:dyDescent="0.25">
      <c r="H5798" s="36"/>
      <c r="I5798" s="36"/>
      <c r="J5798" s="36"/>
      <c r="K5798" s="95"/>
      <c r="L5798" s="96"/>
    </row>
    <row r="5799" spans="8:12" x14ac:dyDescent="0.25">
      <c r="H5799" s="36"/>
      <c r="I5799" s="36"/>
      <c r="J5799" s="36"/>
      <c r="K5799" s="95"/>
      <c r="L5799" s="96"/>
    </row>
    <row r="5800" spans="8:12" x14ac:dyDescent="0.25">
      <c r="H5800" s="36"/>
      <c r="I5800" s="36"/>
      <c r="J5800" s="36"/>
      <c r="K5800" s="95"/>
      <c r="L5800" s="96"/>
    </row>
    <row r="5801" spans="8:12" x14ac:dyDescent="0.25">
      <c r="H5801" s="36"/>
      <c r="I5801" s="36"/>
      <c r="J5801" s="36"/>
      <c r="K5801" s="95"/>
      <c r="L5801" s="96"/>
    </row>
    <row r="5802" spans="8:12" x14ac:dyDescent="0.25">
      <c r="H5802" s="36"/>
      <c r="I5802" s="36"/>
      <c r="J5802" s="36"/>
      <c r="K5802" s="95"/>
      <c r="L5802" s="96"/>
    </row>
    <row r="5803" spans="8:12" x14ac:dyDescent="0.25">
      <c r="H5803" s="36"/>
      <c r="I5803" s="36"/>
      <c r="J5803" s="36"/>
      <c r="K5803" s="95"/>
      <c r="L5803" s="96"/>
    </row>
    <row r="5804" spans="8:12" x14ac:dyDescent="0.25">
      <c r="H5804" s="36"/>
      <c r="I5804" s="36"/>
      <c r="J5804" s="36"/>
      <c r="K5804" s="95"/>
      <c r="L5804" s="96"/>
    </row>
    <row r="5805" spans="8:12" x14ac:dyDescent="0.25">
      <c r="H5805" s="36"/>
      <c r="I5805" s="36"/>
      <c r="J5805" s="36"/>
      <c r="K5805" s="95"/>
      <c r="L5805" s="96"/>
    </row>
    <row r="5806" spans="8:12" x14ac:dyDescent="0.25">
      <c r="H5806" s="36"/>
      <c r="I5806" s="36"/>
      <c r="J5806" s="36"/>
      <c r="K5806" s="95"/>
      <c r="L5806" s="96"/>
    </row>
    <row r="5807" spans="8:12" x14ac:dyDescent="0.25">
      <c r="H5807" s="36"/>
      <c r="I5807" s="36"/>
      <c r="J5807" s="36"/>
      <c r="K5807" s="95"/>
      <c r="L5807" s="96"/>
    </row>
    <row r="5808" spans="8:12" x14ac:dyDescent="0.25">
      <c r="H5808" s="36"/>
      <c r="I5808" s="36"/>
      <c r="J5808" s="36"/>
      <c r="K5808" s="95"/>
      <c r="L5808" s="96"/>
    </row>
    <row r="5809" spans="8:12" x14ac:dyDescent="0.25">
      <c r="H5809" s="36"/>
      <c r="I5809" s="36"/>
      <c r="J5809" s="36"/>
      <c r="K5809" s="95"/>
      <c r="L5809" s="96"/>
    </row>
    <row r="5810" spans="8:12" x14ac:dyDescent="0.25">
      <c r="H5810" s="36"/>
      <c r="I5810" s="36"/>
      <c r="J5810" s="36"/>
      <c r="K5810" s="95"/>
      <c r="L5810" s="96"/>
    </row>
    <row r="5811" spans="8:12" x14ac:dyDescent="0.25">
      <c r="H5811" s="36"/>
      <c r="I5811" s="36"/>
      <c r="J5811" s="36"/>
      <c r="K5811" s="95"/>
      <c r="L5811" s="96"/>
    </row>
    <row r="5812" spans="8:12" x14ac:dyDescent="0.25">
      <c r="H5812" s="36"/>
      <c r="I5812" s="36"/>
      <c r="J5812" s="36"/>
      <c r="K5812" s="95"/>
      <c r="L5812" s="96"/>
    </row>
    <row r="5813" spans="8:12" x14ac:dyDescent="0.25">
      <c r="H5813" s="36"/>
      <c r="I5813" s="36"/>
      <c r="J5813" s="36"/>
      <c r="K5813" s="95"/>
      <c r="L5813" s="96"/>
    </row>
    <row r="5814" spans="8:12" x14ac:dyDescent="0.25">
      <c r="H5814" s="36"/>
      <c r="I5814" s="36"/>
      <c r="J5814" s="36"/>
      <c r="K5814" s="95"/>
      <c r="L5814" s="96"/>
    </row>
    <row r="5815" spans="8:12" x14ac:dyDescent="0.25">
      <c r="H5815" s="36"/>
      <c r="I5815" s="36"/>
      <c r="J5815" s="36"/>
      <c r="K5815" s="95"/>
      <c r="L5815" s="96"/>
    </row>
    <row r="5816" spans="8:12" x14ac:dyDescent="0.25">
      <c r="H5816" s="36"/>
      <c r="I5816" s="36"/>
      <c r="J5816" s="36"/>
      <c r="K5816" s="95"/>
      <c r="L5816" s="96"/>
    </row>
    <row r="5817" spans="8:12" x14ac:dyDescent="0.25">
      <c r="H5817" s="36"/>
      <c r="I5817" s="36"/>
      <c r="J5817" s="36"/>
      <c r="K5817" s="95"/>
      <c r="L5817" s="96"/>
    </row>
    <row r="5818" spans="8:12" x14ac:dyDescent="0.25">
      <c r="H5818" s="36"/>
      <c r="I5818" s="36"/>
      <c r="J5818" s="36"/>
      <c r="K5818" s="95"/>
      <c r="L5818" s="96"/>
    </row>
    <row r="5819" spans="8:12" x14ac:dyDescent="0.25">
      <c r="H5819" s="36"/>
      <c r="I5819" s="36"/>
      <c r="J5819" s="36"/>
      <c r="K5819" s="95"/>
      <c r="L5819" s="96"/>
    </row>
    <row r="5820" spans="8:12" x14ac:dyDescent="0.25">
      <c r="H5820" s="36"/>
      <c r="I5820" s="36"/>
      <c r="J5820" s="36"/>
      <c r="K5820" s="95"/>
      <c r="L5820" s="96"/>
    </row>
    <row r="5821" spans="8:12" x14ac:dyDescent="0.25">
      <c r="H5821" s="36"/>
      <c r="I5821" s="36"/>
      <c r="J5821" s="36"/>
      <c r="K5821" s="95"/>
      <c r="L5821" s="96"/>
    </row>
    <row r="5822" spans="8:12" x14ac:dyDescent="0.25">
      <c r="H5822" s="36"/>
      <c r="I5822" s="36"/>
      <c r="J5822" s="36"/>
      <c r="K5822" s="95"/>
      <c r="L5822" s="96"/>
    </row>
    <row r="5823" spans="8:12" x14ac:dyDescent="0.25">
      <c r="H5823" s="36"/>
      <c r="I5823" s="36"/>
      <c r="J5823" s="36"/>
      <c r="K5823" s="95"/>
      <c r="L5823" s="96"/>
    </row>
    <row r="5824" spans="8:12" x14ac:dyDescent="0.25">
      <c r="H5824" s="36"/>
      <c r="I5824" s="36"/>
      <c r="J5824" s="36"/>
      <c r="K5824" s="95"/>
      <c r="L5824" s="96"/>
    </row>
    <row r="5825" spans="8:12" x14ac:dyDescent="0.25">
      <c r="H5825" s="36"/>
      <c r="I5825" s="36"/>
      <c r="J5825" s="36"/>
      <c r="K5825" s="95"/>
      <c r="L5825" s="96"/>
    </row>
    <row r="5826" spans="8:12" x14ac:dyDescent="0.25">
      <c r="H5826" s="36"/>
      <c r="I5826" s="36"/>
      <c r="J5826" s="36"/>
      <c r="K5826" s="95"/>
      <c r="L5826" s="96"/>
    </row>
    <row r="5827" spans="8:12" x14ac:dyDescent="0.25">
      <c r="H5827" s="36"/>
      <c r="I5827" s="36"/>
      <c r="J5827" s="36"/>
      <c r="K5827" s="95"/>
      <c r="L5827" s="96"/>
    </row>
    <row r="5828" spans="8:12" x14ac:dyDescent="0.25">
      <c r="H5828" s="36"/>
      <c r="I5828" s="36"/>
      <c r="J5828" s="36"/>
      <c r="K5828" s="95"/>
      <c r="L5828" s="96"/>
    </row>
    <row r="5829" spans="8:12" x14ac:dyDescent="0.25">
      <c r="H5829" s="36"/>
      <c r="I5829" s="36"/>
      <c r="J5829" s="36"/>
      <c r="K5829" s="95"/>
      <c r="L5829" s="96"/>
    </row>
    <row r="5830" spans="8:12" x14ac:dyDescent="0.25">
      <c r="H5830" s="36"/>
      <c r="I5830" s="36"/>
      <c r="J5830" s="36"/>
      <c r="K5830" s="95"/>
      <c r="L5830" s="96"/>
    </row>
    <row r="5831" spans="8:12" x14ac:dyDescent="0.25">
      <c r="H5831" s="36"/>
      <c r="I5831" s="36"/>
      <c r="J5831" s="36"/>
      <c r="K5831" s="95"/>
      <c r="L5831" s="96"/>
    </row>
    <row r="5832" spans="8:12" x14ac:dyDescent="0.25">
      <c r="H5832" s="36"/>
      <c r="I5832" s="36"/>
      <c r="J5832" s="36"/>
      <c r="K5832" s="95"/>
      <c r="L5832" s="96"/>
    </row>
    <row r="5833" spans="8:12" x14ac:dyDescent="0.25">
      <c r="H5833" s="36"/>
      <c r="I5833" s="36"/>
      <c r="J5833" s="36"/>
      <c r="K5833" s="95"/>
      <c r="L5833" s="96"/>
    </row>
    <row r="5834" spans="8:12" x14ac:dyDescent="0.25">
      <c r="H5834" s="36"/>
      <c r="I5834" s="36"/>
      <c r="J5834" s="36"/>
      <c r="K5834" s="95"/>
      <c r="L5834" s="96"/>
    </row>
    <row r="5835" spans="8:12" x14ac:dyDescent="0.25">
      <c r="H5835" s="36"/>
      <c r="I5835" s="36"/>
      <c r="J5835" s="36"/>
      <c r="K5835" s="95"/>
      <c r="L5835" s="96"/>
    </row>
    <row r="5836" spans="8:12" x14ac:dyDescent="0.25">
      <c r="H5836" s="36"/>
      <c r="I5836" s="36"/>
      <c r="J5836" s="36"/>
      <c r="K5836" s="95"/>
      <c r="L5836" s="96"/>
    </row>
    <row r="5837" spans="8:12" x14ac:dyDescent="0.25">
      <c r="H5837" s="36"/>
      <c r="I5837" s="36"/>
      <c r="J5837" s="36"/>
      <c r="K5837" s="95"/>
      <c r="L5837" s="96"/>
    </row>
    <row r="5838" spans="8:12" x14ac:dyDescent="0.25">
      <c r="H5838" s="36"/>
      <c r="I5838" s="36"/>
      <c r="J5838" s="36"/>
      <c r="K5838" s="95"/>
      <c r="L5838" s="96"/>
    </row>
    <row r="5839" spans="8:12" x14ac:dyDescent="0.25">
      <c r="H5839" s="36"/>
      <c r="I5839" s="36"/>
      <c r="J5839" s="36"/>
      <c r="K5839" s="95"/>
      <c r="L5839" s="96"/>
    </row>
    <row r="5840" spans="8:12" x14ac:dyDescent="0.25">
      <c r="H5840" s="36"/>
      <c r="I5840" s="36"/>
      <c r="J5840" s="36"/>
      <c r="K5840" s="95"/>
      <c r="L5840" s="96"/>
    </row>
    <row r="5841" spans="8:12" x14ac:dyDescent="0.25">
      <c r="H5841" s="36"/>
      <c r="I5841" s="36"/>
      <c r="J5841" s="36"/>
      <c r="K5841" s="95"/>
      <c r="L5841" s="96"/>
    </row>
    <row r="5842" spans="8:12" x14ac:dyDescent="0.25">
      <c r="H5842" s="36"/>
      <c r="I5842" s="36"/>
      <c r="J5842" s="36"/>
      <c r="K5842" s="95"/>
      <c r="L5842" s="96"/>
    </row>
    <row r="5843" spans="8:12" x14ac:dyDescent="0.25">
      <c r="H5843" s="36"/>
      <c r="I5843" s="36"/>
      <c r="J5843" s="36"/>
      <c r="K5843" s="95"/>
      <c r="L5843" s="96"/>
    </row>
    <row r="5844" spans="8:12" x14ac:dyDescent="0.25">
      <c r="H5844" s="36"/>
      <c r="I5844" s="36"/>
      <c r="J5844" s="36"/>
      <c r="K5844" s="95"/>
      <c r="L5844" s="96"/>
    </row>
    <row r="5845" spans="8:12" x14ac:dyDescent="0.25">
      <c r="H5845" s="36"/>
      <c r="I5845" s="36"/>
      <c r="J5845" s="36"/>
      <c r="K5845" s="95"/>
      <c r="L5845" s="96"/>
    </row>
    <row r="5846" spans="8:12" x14ac:dyDescent="0.25">
      <c r="H5846" s="36"/>
      <c r="I5846" s="36"/>
      <c r="J5846" s="36"/>
      <c r="K5846" s="95"/>
      <c r="L5846" s="96"/>
    </row>
    <row r="5847" spans="8:12" x14ac:dyDescent="0.25">
      <c r="H5847" s="36"/>
      <c r="I5847" s="36"/>
      <c r="J5847" s="36"/>
      <c r="K5847" s="95"/>
      <c r="L5847" s="96"/>
    </row>
    <row r="5848" spans="8:12" x14ac:dyDescent="0.25">
      <c r="H5848" s="36"/>
      <c r="I5848" s="36"/>
      <c r="J5848" s="36"/>
      <c r="K5848" s="95"/>
      <c r="L5848" s="96"/>
    </row>
    <row r="5849" spans="8:12" x14ac:dyDescent="0.25">
      <c r="H5849" s="36"/>
      <c r="I5849" s="36"/>
      <c r="J5849" s="36"/>
      <c r="K5849" s="95"/>
      <c r="L5849" s="96"/>
    </row>
    <row r="5850" spans="8:12" x14ac:dyDescent="0.25">
      <c r="H5850" s="36"/>
      <c r="I5850" s="36"/>
      <c r="J5850" s="36"/>
      <c r="K5850" s="95"/>
      <c r="L5850" s="96"/>
    </row>
    <row r="5851" spans="8:12" x14ac:dyDescent="0.25">
      <c r="H5851" s="36"/>
      <c r="I5851" s="36"/>
      <c r="J5851" s="36"/>
      <c r="K5851" s="95"/>
      <c r="L5851" s="96"/>
    </row>
    <row r="5852" spans="8:12" x14ac:dyDescent="0.25">
      <c r="H5852" s="36"/>
      <c r="I5852" s="36"/>
      <c r="J5852" s="36"/>
      <c r="K5852" s="95"/>
      <c r="L5852" s="96"/>
    </row>
    <row r="5853" spans="8:12" x14ac:dyDescent="0.25">
      <c r="H5853" s="36"/>
      <c r="I5853" s="36"/>
      <c r="J5853" s="36"/>
      <c r="K5853" s="95"/>
      <c r="L5853" s="96"/>
    </row>
    <row r="5854" spans="8:12" x14ac:dyDescent="0.25">
      <c r="H5854" s="36"/>
      <c r="I5854" s="36"/>
      <c r="J5854" s="36"/>
      <c r="K5854" s="95"/>
      <c r="L5854" s="96"/>
    </row>
    <row r="5855" spans="8:12" x14ac:dyDescent="0.25">
      <c r="H5855" s="36"/>
      <c r="I5855" s="36"/>
      <c r="J5855" s="36"/>
      <c r="K5855" s="95"/>
      <c r="L5855" s="96"/>
    </row>
    <row r="5856" spans="8:12" x14ac:dyDescent="0.25">
      <c r="H5856" s="36"/>
      <c r="I5856" s="36"/>
      <c r="J5856" s="36"/>
      <c r="K5856" s="95"/>
      <c r="L5856" s="96"/>
    </row>
    <row r="5857" spans="8:12" x14ac:dyDescent="0.25">
      <c r="H5857" s="36"/>
      <c r="I5857" s="36"/>
      <c r="J5857" s="36"/>
      <c r="K5857" s="95"/>
      <c r="L5857" s="96"/>
    </row>
    <row r="5858" spans="8:12" x14ac:dyDescent="0.25">
      <c r="H5858" s="36"/>
      <c r="I5858" s="36"/>
      <c r="J5858" s="36"/>
      <c r="K5858" s="95"/>
      <c r="L5858" s="96"/>
    </row>
    <row r="5859" spans="8:12" x14ac:dyDescent="0.25">
      <c r="H5859" s="36"/>
      <c r="I5859" s="36"/>
      <c r="J5859" s="36"/>
      <c r="K5859" s="95"/>
      <c r="L5859" s="96"/>
    </row>
    <row r="5860" spans="8:12" x14ac:dyDescent="0.25">
      <c r="H5860" s="36"/>
      <c r="I5860" s="36"/>
      <c r="J5860" s="36"/>
      <c r="K5860" s="95"/>
      <c r="L5860" s="96"/>
    </row>
    <row r="5861" spans="8:12" x14ac:dyDescent="0.25">
      <c r="H5861" s="36"/>
      <c r="I5861" s="36"/>
      <c r="J5861" s="36"/>
      <c r="K5861" s="95"/>
      <c r="L5861" s="96"/>
    </row>
    <row r="5862" spans="8:12" x14ac:dyDescent="0.25">
      <c r="H5862" s="36"/>
      <c r="I5862" s="36"/>
      <c r="J5862" s="36"/>
      <c r="K5862" s="95"/>
      <c r="L5862" s="96"/>
    </row>
    <row r="5863" spans="8:12" x14ac:dyDescent="0.25">
      <c r="H5863" s="36"/>
      <c r="I5863" s="36"/>
      <c r="J5863" s="36"/>
      <c r="K5863" s="95"/>
      <c r="L5863" s="96"/>
    </row>
    <row r="5864" spans="8:12" x14ac:dyDescent="0.25">
      <c r="H5864" s="36"/>
      <c r="I5864" s="36"/>
      <c r="J5864" s="36"/>
      <c r="K5864" s="95"/>
      <c r="L5864" s="96"/>
    </row>
    <row r="5865" spans="8:12" x14ac:dyDescent="0.25">
      <c r="H5865" s="36"/>
      <c r="I5865" s="36"/>
      <c r="J5865" s="36"/>
      <c r="K5865" s="95"/>
      <c r="L5865" s="96"/>
    </row>
    <row r="5866" spans="8:12" x14ac:dyDescent="0.25">
      <c r="H5866" s="36"/>
      <c r="I5866" s="36"/>
      <c r="J5866" s="36"/>
      <c r="K5866" s="95"/>
      <c r="L5866" s="96"/>
    </row>
    <row r="5867" spans="8:12" x14ac:dyDescent="0.25">
      <c r="H5867" s="36"/>
      <c r="I5867" s="36"/>
      <c r="J5867" s="36"/>
      <c r="K5867" s="95"/>
      <c r="L5867" s="96"/>
    </row>
    <row r="5868" spans="8:12" x14ac:dyDescent="0.25">
      <c r="H5868" s="36"/>
      <c r="I5868" s="36"/>
      <c r="J5868" s="36"/>
      <c r="K5868" s="95"/>
      <c r="L5868" s="96"/>
    </row>
    <row r="5869" spans="8:12" x14ac:dyDescent="0.25">
      <c r="H5869" s="36"/>
      <c r="I5869" s="36"/>
      <c r="J5869" s="36"/>
      <c r="K5869" s="95"/>
      <c r="L5869" s="96"/>
    </row>
    <row r="5870" spans="8:12" x14ac:dyDescent="0.25">
      <c r="H5870" s="36"/>
      <c r="I5870" s="36"/>
      <c r="J5870" s="36"/>
      <c r="K5870" s="95"/>
      <c r="L5870" s="96"/>
    </row>
    <row r="5871" spans="8:12" x14ac:dyDescent="0.25">
      <c r="H5871" s="36"/>
      <c r="I5871" s="36"/>
      <c r="J5871" s="36"/>
      <c r="K5871" s="95"/>
      <c r="L5871" s="96"/>
    </row>
    <row r="5872" spans="8:12" x14ac:dyDescent="0.25">
      <c r="H5872" s="36"/>
      <c r="I5872" s="36"/>
      <c r="J5872" s="36"/>
      <c r="K5872" s="95"/>
      <c r="L5872" s="96"/>
    </row>
    <row r="5873" spans="8:12" x14ac:dyDescent="0.25">
      <c r="H5873" s="36"/>
      <c r="I5873" s="36"/>
      <c r="J5873" s="36"/>
      <c r="K5873" s="95"/>
      <c r="L5873" s="96"/>
    </row>
    <row r="5874" spans="8:12" x14ac:dyDescent="0.25">
      <c r="H5874" s="36"/>
      <c r="I5874" s="36"/>
      <c r="J5874" s="36"/>
      <c r="K5874" s="95"/>
      <c r="L5874" s="96"/>
    </row>
    <row r="5875" spans="8:12" x14ac:dyDescent="0.25">
      <c r="H5875" s="36"/>
      <c r="I5875" s="36"/>
      <c r="J5875" s="36"/>
      <c r="K5875" s="95"/>
      <c r="L5875" s="96"/>
    </row>
    <row r="5876" spans="8:12" x14ac:dyDescent="0.25">
      <c r="H5876" s="36"/>
      <c r="I5876" s="36"/>
      <c r="J5876" s="36"/>
      <c r="K5876" s="95"/>
      <c r="L5876" s="96"/>
    </row>
    <row r="5877" spans="8:12" x14ac:dyDescent="0.25">
      <c r="H5877" s="36"/>
      <c r="I5877" s="36"/>
      <c r="J5877" s="36"/>
      <c r="K5877" s="95"/>
      <c r="L5877" s="96"/>
    </row>
    <row r="5878" spans="8:12" x14ac:dyDescent="0.25">
      <c r="H5878" s="36"/>
      <c r="I5878" s="36"/>
      <c r="J5878" s="36"/>
      <c r="K5878" s="95"/>
      <c r="L5878" s="96"/>
    </row>
    <row r="5879" spans="8:12" x14ac:dyDescent="0.25">
      <c r="H5879" s="36"/>
      <c r="I5879" s="36"/>
      <c r="J5879" s="36"/>
      <c r="K5879" s="95"/>
      <c r="L5879" s="96"/>
    </row>
    <row r="5880" spans="8:12" x14ac:dyDescent="0.25">
      <c r="H5880" s="36"/>
      <c r="I5880" s="36"/>
      <c r="J5880" s="36"/>
      <c r="K5880" s="95"/>
      <c r="L5880" s="96"/>
    </row>
    <row r="5881" spans="8:12" x14ac:dyDescent="0.25">
      <c r="H5881" s="36"/>
      <c r="I5881" s="36"/>
      <c r="J5881" s="36"/>
      <c r="K5881" s="95"/>
      <c r="L5881" s="96"/>
    </row>
    <row r="5882" spans="8:12" x14ac:dyDescent="0.25">
      <c r="H5882" s="36"/>
      <c r="I5882" s="36"/>
      <c r="J5882" s="36"/>
      <c r="K5882" s="95"/>
      <c r="L5882" s="96"/>
    </row>
    <row r="5883" spans="8:12" x14ac:dyDescent="0.25">
      <c r="H5883" s="36"/>
      <c r="I5883" s="36"/>
      <c r="J5883" s="36"/>
      <c r="K5883" s="95"/>
      <c r="L5883" s="96"/>
    </row>
    <row r="5884" spans="8:12" x14ac:dyDescent="0.25">
      <c r="H5884" s="36"/>
      <c r="I5884" s="36"/>
      <c r="J5884" s="36"/>
      <c r="K5884" s="95"/>
      <c r="L5884" s="96"/>
    </row>
    <row r="5885" spans="8:12" x14ac:dyDescent="0.25">
      <c r="H5885" s="36"/>
      <c r="I5885" s="36"/>
      <c r="J5885" s="36"/>
      <c r="K5885" s="95"/>
      <c r="L5885" s="96"/>
    </row>
    <row r="5886" spans="8:12" x14ac:dyDescent="0.25">
      <c r="H5886" s="36"/>
      <c r="I5886" s="36"/>
      <c r="J5886" s="36"/>
      <c r="K5886" s="95"/>
      <c r="L5886" s="96"/>
    </row>
    <row r="5887" spans="8:12" x14ac:dyDescent="0.25">
      <c r="H5887" s="36"/>
      <c r="I5887" s="36"/>
      <c r="J5887" s="36"/>
      <c r="K5887" s="95"/>
      <c r="L5887" s="96"/>
    </row>
    <row r="5888" spans="8:12" x14ac:dyDescent="0.25">
      <c r="H5888" s="36"/>
      <c r="I5888" s="36"/>
      <c r="J5888" s="36"/>
      <c r="K5888" s="95"/>
      <c r="L5888" s="96"/>
    </row>
    <row r="5889" spans="8:12" x14ac:dyDescent="0.25">
      <c r="H5889" s="36"/>
      <c r="I5889" s="36"/>
      <c r="J5889" s="36"/>
      <c r="K5889" s="95"/>
      <c r="L5889" s="96"/>
    </row>
    <row r="5890" spans="8:12" x14ac:dyDescent="0.25">
      <c r="H5890" s="36"/>
      <c r="I5890" s="36"/>
      <c r="J5890" s="36"/>
      <c r="K5890" s="95"/>
      <c r="L5890" s="96"/>
    </row>
    <row r="5891" spans="8:12" x14ac:dyDescent="0.25">
      <c r="H5891" s="36"/>
      <c r="I5891" s="36"/>
      <c r="J5891" s="36"/>
      <c r="K5891" s="95"/>
      <c r="L5891" s="96"/>
    </row>
    <row r="5892" spans="8:12" x14ac:dyDescent="0.25">
      <c r="H5892" s="36"/>
      <c r="I5892" s="36"/>
      <c r="J5892" s="36"/>
      <c r="K5892" s="95"/>
      <c r="L5892" s="96"/>
    </row>
    <row r="5893" spans="8:12" x14ac:dyDescent="0.25">
      <c r="H5893" s="36"/>
      <c r="I5893" s="36"/>
      <c r="J5893" s="36"/>
      <c r="K5893" s="95"/>
      <c r="L5893" s="96"/>
    </row>
    <row r="5894" spans="8:12" x14ac:dyDescent="0.25">
      <c r="H5894" s="36"/>
      <c r="I5894" s="36"/>
      <c r="J5894" s="36"/>
      <c r="K5894" s="95"/>
      <c r="L5894" s="96"/>
    </row>
    <row r="5895" spans="8:12" x14ac:dyDescent="0.25">
      <c r="H5895" s="36"/>
      <c r="I5895" s="36"/>
      <c r="J5895" s="36"/>
      <c r="K5895" s="95"/>
      <c r="L5895" s="96"/>
    </row>
    <row r="5896" spans="8:12" x14ac:dyDescent="0.25">
      <c r="H5896" s="36"/>
      <c r="I5896" s="36"/>
      <c r="J5896" s="36"/>
      <c r="K5896" s="95"/>
      <c r="L5896" s="96"/>
    </row>
    <row r="5897" spans="8:12" x14ac:dyDescent="0.25">
      <c r="H5897" s="36"/>
      <c r="I5897" s="36"/>
      <c r="J5897" s="36"/>
      <c r="K5897" s="95"/>
      <c r="L5897" s="96"/>
    </row>
    <row r="5898" spans="8:12" x14ac:dyDescent="0.25">
      <c r="H5898" s="36"/>
      <c r="I5898" s="36"/>
      <c r="J5898" s="36"/>
      <c r="K5898" s="95"/>
      <c r="L5898" s="96"/>
    </row>
    <row r="5899" spans="8:12" x14ac:dyDescent="0.25">
      <c r="H5899" s="36"/>
      <c r="I5899" s="36"/>
      <c r="J5899" s="36"/>
      <c r="K5899" s="95"/>
      <c r="L5899" s="96"/>
    </row>
    <row r="5900" spans="8:12" x14ac:dyDescent="0.25">
      <c r="H5900" s="36"/>
      <c r="I5900" s="36"/>
      <c r="J5900" s="36"/>
      <c r="K5900" s="95"/>
      <c r="L5900" s="96"/>
    </row>
    <row r="5901" spans="8:12" x14ac:dyDescent="0.25">
      <c r="H5901" s="36"/>
      <c r="I5901" s="36"/>
      <c r="J5901" s="36"/>
      <c r="K5901" s="95"/>
      <c r="L5901" s="96"/>
    </row>
    <row r="5902" spans="8:12" x14ac:dyDescent="0.25">
      <c r="H5902" s="36"/>
      <c r="I5902" s="36"/>
      <c r="J5902" s="36"/>
      <c r="K5902" s="95"/>
      <c r="L5902" s="96"/>
    </row>
    <row r="5903" spans="8:12" x14ac:dyDescent="0.25">
      <c r="H5903" s="36"/>
      <c r="I5903" s="36"/>
      <c r="J5903" s="36"/>
      <c r="K5903" s="95"/>
      <c r="L5903" s="96"/>
    </row>
    <row r="5904" spans="8:12" x14ac:dyDescent="0.25">
      <c r="H5904" s="36"/>
      <c r="I5904" s="36"/>
      <c r="J5904" s="36"/>
      <c r="K5904" s="95"/>
      <c r="L5904" s="96"/>
    </row>
    <row r="5905" spans="8:12" x14ac:dyDescent="0.25">
      <c r="H5905" s="36"/>
      <c r="I5905" s="36"/>
      <c r="J5905" s="36"/>
      <c r="K5905" s="95"/>
      <c r="L5905" s="96"/>
    </row>
    <row r="5906" spans="8:12" x14ac:dyDescent="0.25">
      <c r="H5906" s="36"/>
      <c r="I5906" s="36"/>
      <c r="J5906" s="36"/>
      <c r="K5906" s="95"/>
      <c r="L5906" s="96"/>
    </row>
    <row r="5907" spans="8:12" x14ac:dyDescent="0.25">
      <c r="H5907" s="36"/>
      <c r="I5907" s="36"/>
      <c r="J5907" s="36"/>
      <c r="K5907" s="95"/>
      <c r="L5907" s="96"/>
    </row>
    <row r="5908" spans="8:12" x14ac:dyDescent="0.25">
      <c r="H5908" s="36"/>
      <c r="I5908" s="36"/>
      <c r="J5908" s="36"/>
      <c r="K5908" s="95"/>
      <c r="L5908" s="96"/>
    </row>
    <row r="5909" spans="8:12" x14ac:dyDescent="0.25">
      <c r="H5909" s="36"/>
      <c r="I5909" s="36"/>
      <c r="J5909" s="36"/>
      <c r="K5909" s="95"/>
      <c r="L5909" s="96"/>
    </row>
    <row r="5910" spans="8:12" x14ac:dyDescent="0.25">
      <c r="H5910" s="36"/>
      <c r="I5910" s="36"/>
      <c r="J5910" s="36"/>
      <c r="K5910" s="95"/>
      <c r="L5910" s="96"/>
    </row>
    <row r="5911" spans="8:12" x14ac:dyDescent="0.25">
      <c r="H5911" s="36"/>
      <c r="I5911" s="36"/>
      <c r="J5911" s="36"/>
      <c r="K5911" s="95"/>
      <c r="L5911" s="96"/>
    </row>
    <row r="5912" spans="8:12" x14ac:dyDescent="0.25">
      <c r="H5912" s="36"/>
      <c r="I5912" s="36"/>
      <c r="J5912" s="36"/>
      <c r="K5912" s="95"/>
      <c r="L5912" s="96"/>
    </row>
    <row r="5913" spans="8:12" x14ac:dyDescent="0.25">
      <c r="H5913" s="36"/>
      <c r="I5913" s="36"/>
      <c r="J5913" s="36"/>
      <c r="K5913" s="95"/>
      <c r="L5913" s="96"/>
    </row>
    <row r="5914" spans="8:12" x14ac:dyDescent="0.25">
      <c r="H5914" s="36"/>
      <c r="I5914" s="36"/>
      <c r="J5914" s="36"/>
      <c r="K5914" s="95"/>
      <c r="L5914" s="96"/>
    </row>
    <row r="5915" spans="8:12" x14ac:dyDescent="0.25">
      <c r="H5915" s="36"/>
      <c r="I5915" s="36"/>
      <c r="J5915" s="36"/>
      <c r="K5915" s="95"/>
      <c r="L5915" s="96"/>
    </row>
    <row r="5916" spans="8:12" x14ac:dyDescent="0.25">
      <c r="H5916" s="36"/>
      <c r="I5916" s="36"/>
      <c r="J5916" s="36"/>
      <c r="K5916" s="95"/>
      <c r="L5916" s="96"/>
    </row>
    <row r="5917" spans="8:12" x14ac:dyDescent="0.25">
      <c r="H5917" s="36"/>
      <c r="I5917" s="36"/>
      <c r="J5917" s="36"/>
      <c r="K5917" s="95"/>
      <c r="L5917" s="96"/>
    </row>
    <row r="5918" spans="8:12" x14ac:dyDescent="0.25">
      <c r="H5918" s="36"/>
      <c r="I5918" s="36"/>
      <c r="J5918" s="36"/>
      <c r="K5918" s="95"/>
      <c r="L5918" s="96"/>
    </row>
    <row r="5919" spans="8:12" x14ac:dyDescent="0.25">
      <c r="H5919" s="36"/>
      <c r="I5919" s="36"/>
      <c r="J5919" s="36"/>
      <c r="K5919" s="95"/>
      <c r="L5919" s="96"/>
    </row>
    <row r="5920" spans="8:12" x14ac:dyDescent="0.25">
      <c r="H5920" s="36"/>
      <c r="I5920" s="36"/>
      <c r="J5920" s="36"/>
      <c r="K5920" s="95"/>
      <c r="L5920" s="96"/>
    </row>
    <row r="5921" spans="8:12" x14ac:dyDescent="0.25">
      <c r="H5921" s="36"/>
      <c r="I5921" s="36"/>
      <c r="J5921" s="36"/>
      <c r="K5921" s="95"/>
      <c r="L5921" s="96"/>
    </row>
    <row r="5922" spans="8:12" x14ac:dyDescent="0.25">
      <c r="H5922" s="36"/>
      <c r="I5922" s="36"/>
      <c r="J5922" s="36"/>
      <c r="K5922" s="95"/>
      <c r="L5922" s="96"/>
    </row>
    <row r="5923" spans="8:12" x14ac:dyDescent="0.25">
      <c r="H5923" s="36"/>
      <c r="I5923" s="36"/>
      <c r="J5923" s="36"/>
      <c r="K5923" s="95"/>
      <c r="L5923" s="96"/>
    </row>
    <row r="5924" spans="8:12" x14ac:dyDescent="0.25">
      <c r="H5924" s="36"/>
      <c r="I5924" s="36"/>
      <c r="J5924" s="36"/>
      <c r="K5924" s="95"/>
      <c r="L5924" s="96"/>
    </row>
    <row r="5925" spans="8:12" x14ac:dyDescent="0.25">
      <c r="H5925" s="36"/>
      <c r="I5925" s="36"/>
      <c r="J5925" s="36"/>
      <c r="K5925" s="95"/>
      <c r="L5925" s="96"/>
    </row>
    <row r="5926" spans="8:12" x14ac:dyDescent="0.25">
      <c r="H5926" s="36"/>
      <c r="I5926" s="36"/>
      <c r="J5926" s="36"/>
      <c r="K5926" s="95"/>
      <c r="L5926" s="96"/>
    </row>
    <row r="5927" spans="8:12" x14ac:dyDescent="0.25">
      <c r="H5927" s="36"/>
      <c r="I5927" s="36"/>
      <c r="J5927" s="36"/>
      <c r="K5927" s="95"/>
      <c r="L5927" s="96"/>
    </row>
    <row r="5928" spans="8:12" x14ac:dyDescent="0.25">
      <c r="H5928" s="36"/>
      <c r="I5928" s="36"/>
      <c r="J5928" s="36"/>
      <c r="K5928" s="95"/>
      <c r="L5928" s="96"/>
    </row>
    <row r="5929" spans="8:12" x14ac:dyDescent="0.25">
      <c r="H5929" s="36"/>
      <c r="I5929" s="36"/>
      <c r="J5929" s="36"/>
      <c r="K5929" s="95"/>
      <c r="L5929" s="96"/>
    </row>
    <row r="5930" spans="8:12" x14ac:dyDescent="0.25">
      <c r="H5930" s="36"/>
      <c r="I5930" s="36"/>
      <c r="J5930" s="36"/>
      <c r="K5930" s="95"/>
      <c r="L5930" s="96"/>
    </row>
    <row r="5931" spans="8:12" x14ac:dyDescent="0.25">
      <c r="H5931" s="36"/>
      <c r="I5931" s="36"/>
      <c r="J5931" s="36"/>
      <c r="K5931" s="95"/>
      <c r="L5931" s="96"/>
    </row>
    <row r="5932" spans="8:12" x14ac:dyDescent="0.25">
      <c r="H5932" s="36"/>
      <c r="I5932" s="36"/>
      <c r="J5932" s="36"/>
      <c r="K5932" s="95"/>
      <c r="L5932" s="96"/>
    </row>
    <row r="5933" spans="8:12" x14ac:dyDescent="0.25">
      <c r="H5933" s="36"/>
      <c r="I5933" s="36"/>
      <c r="J5933" s="36"/>
      <c r="K5933" s="95"/>
      <c r="L5933" s="96"/>
    </row>
    <row r="5934" spans="8:12" x14ac:dyDescent="0.25">
      <c r="H5934" s="36"/>
      <c r="I5934" s="36"/>
      <c r="J5934" s="36"/>
      <c r="K5934" s="95"/>
      <c r="L5934" s="96"/>
    </row>
    <row r="5935" spans="8:12" x14ac:dyDescent="0.25">
      <c r="H5935" s="36"/>
      <c r="I5935" s="36"/>
      <c r="J5935" s="36"/>
      <c r="K5935" s="95"/>
      <c r="L5935" s="96"/>
    </row>
    <row r="5936" spans="8:12" x14ac:dyDescent="0.25">
      <c r="H5936" s="36"/>
      <c r="I5936" s="36"/>
      <c r="J5936" s="36"/>
      <c r="K5936" s="95"/>
      <c r="L5936" s="96"/>
    </row>
    <row r="5937" spans="8:12" x14ac:dyDescent="0.25">
      <c r="H5937" s="36"/>
      <c r="I5937" s="36"/>
      <c r="J5937" s="36"/>
      <c r="K5937" s="95"/>
      <c r="L5937" s="96"/>
    </row>
    <row r="5938" spans="8:12" x14ac:dyDescent="0.25">
      <c r="H5938" s="36"/>
      <c r="I5938" s="36"/>
      <c r="J5938" s="36"/>
      <c r="K5938" s="95"/>
      <c r="L5938" s="96"/>
    </row>
    <row r="5939" spans="8:12" x14ac:dyDescent="0.25">
      <c r="H5939" s="36"/>
      <c r="I5939" s="36"/>
      <c r="J5939" s="36"/>
      <c r="K5939" s="95"/>
      <c r="L5939" s="96"/>
    </row>
    <row r="5940" spans="8:12" x14ac:dyDescent="0.25">
      <c r="H5940" s="36"/>
      <c r="I5940" s="36"/>
      <c r="J5940" s="36"/>
      <c r="K5940" s="95"/>
      <c r="L5940" s="96"/>
    </row>
    <row r="5941" spans="8:12" x14ac:dyDescent="0.25">
      <c r="H5941" s="36"/>
      <c r="I5941" s="36"/>
      <c r="J5941" s="36"/>
      <c r="K5941" s="95"/>
      <c r="L5941" s="96"/>
    </row>
    <row r="5942" spans="8:12" x14ac:dyDescent="0.25">
      <c r="H5942" s="36"/>
      <c r="I5942" s="36"/>
      <c r="J5942" s="36"/>
      <c r="K5942" s="95"/>
      <c r="L5942" s="96"/>
    </row>
    <row r="5943" spans="8:12" x14ac:dyDescent="0.25">
      <c r="H5943" s="36"/>
      <c r="I5943" s="36"/>
      <c r="J5943" s="36"/>
      <c r="K5943" s="95"/>
      <c r="L5943" s="96"/>
    </row>
    <row r="5944" spans="8:12" x14ac:dyDescent="0.25">
      <c r="H5944" s="36"/>
      <c r="I5944" s="36"/>
      <c r="J5944" s="36"/>
      <c r="K5944" s="95"/>
      <c r="L5944" s="96"/>
    </row>
    <row r="5945" spans="8:12" x14ac:dyDescent="0.25">
      <c r="H5945" s="36"/>
      <c r="I5945" s="36"/>
      <c r="J5945" s="36"/>
      <c r="K5945" s="95"/>
      <c r="L5945" s="96"/>
    </row>
    <row r="5946" spans="8:12" x14ac:dyDescent="0.25">
      <c r="H5946" s="36"/>
      <c r="I5946" s="36"/>
      <c r="J5946" s="36"/>
      <c r="K5946" s="95"/>
      <c r="L5946" s="96"/>
    </row>
    <row r="5947" spans="8:12" x14ac:dyDescent="0.25">
      <c r="H5947" s="36"/>
      <c r="I5947" s="36"/>
      <c r="J5947" s="36"/>
      <c r="K5947" s="95"/>
      <c r="L5947" s="96"/>
    </row>
    <row r="5948" spans="8:12" x14ac:dyDescent="0.25">
      <c r="H5948" s="36"/>
      <c r="I5948" s="36"/>
      <c r="J5948" s="36"/>
      <c r="K5948" s="95"/>
      <c r="L5948" s="96"/>
    </row>
    <row r="5949" spans="8:12" x14ac:dyDescent="0.25">
      <c r="H5949" s="36"/>
      <c r="I5949" s="36"/>
      <c r="J5949" s="36"/>
      <c r="K5949" s="95"/>
      <c r="L5949" s="96"/>
    </row>
    <row r="5950" spans="8:12" x14ac:dyDescent="0.25">
      <c r="H5950" s="36"/>
      <c r="I5950" s="36"/>
      <c r="J5950" s="36"/>
      <c r="K5950" s="95"/>
      <c r="L5950" s="96"/>
    </row>
    <row r="5951" spans="8:12" x14ac:dyDescent="0.25">
      <c r="H5951" s="36"/>
      <c r="I5951" s="36"/>
      <c r="J5951" s="36"/>
      <c r="K5951" s="95"/>
      <c r="L5951" s="96"/>
    </row>
    <row r="5952" spans="8:12" x14ac:dyDescent="0.25">
      <c r="H5952" s="36"/>
      <c r="I5952" s="36"/>
      <c r="J5952" s="36"/>
      <c r="K5952" s="95"/>
      <c r="L5952" s="96"/>
    </row>
    <row r="5953" spans="8:12" x14ac:dyDescent="0.25">
      <c r="H5953" s="36"/>
      <c r="I5953" s="36"/>
      <c r="J5953" s="36"/>
      <c r="K5953" s="95"/>
      <c r="L5953" s="96"/>
    </row>
    <row r="5954" spans="8:12" x14ac:dyDescent="0.25">
      <c r="H5954" s="36"/>
      <c r="I5954" s="36"/>
      <c r="J5954" s="36"/>
      <c r="K5954" s="95"/>
      <c r="L5954" s="96"/>
    </row>
    <row r="5955" spans="8:12" x14ac:dyDescent="0.25">
      <c r="H5955" s="36"/>
      <c r="I5955" s="36"/>
      <c r="J5955" s="36"/>
      <c r="K5955" s="95"/>
      <c r="L5955" s="96"/>
    </row>
    <row r="5956" spans="8:12" x14ac:dyDescent="0.25">
      <c r="H5956" s="36"/>
      <c r="I5956" s="36"/>
      <c r="J5956" s="36"/>
      <c r="K5956" s="95"/>
      <c r="L5956" s="96"/>
    </row>
    <row r="5957" spans="8:12" x14ac:dyDescent="0.25">
      <c r="H5957" s="36"/>
      <c r="I5957" s="36"/>
      <c r="J5957" s="36"/>
      <c r="K5957" s="95"/>
      <c r="L5957" s="96"/>
    </row>
    <row r="5958" spans="8:12" x14ac:dyDescent="0.25">
      <c r="H5958" s="36"/>
      <c r="I5958" s="36"/>
      <c r="J5958" s="36"/>
      <c r="K5958" s="95"/>
      <c r="L5958" s="96"/>
    </row>
    <row r="5959" spans="8:12" x14ac:dyDescent="0.25">
      <c r="H5959" s="36"/>
      <c r="I5959" s="36"/>
      <c r="J5959" s="36"/>
      <c r="K5959" s="95"/>
      <c r="L5959" s="96"/>
    </row>
    <row r="5960" spans="8:12" x14ac:dyDescent="0.25">
      <c r="H5960" s="36"/>
      <c r="I5960" s="36"/>
      <c r="J5960" s="36"/>
      <c r="K5960" s="95"/>
      <c r="L5960" s="96"/>
    </row>
    <row r="5961" spans="8:12" x14ac:dyDescent="0.25">
      <c r="H5961" s="36"/>
      <c r="I5961" s="36"/>
      <c r="J5961" s="36"/>
      <c r="K5961" s="95"/>
      <c r="L5961" s="96"/>
    </row>
    <row r="5962" spans="8:12" x14ac:dyDescent="0.25">
      <c r="H5962" s="36"/>
      <c r="I5962" s="36"/>
      <c r="J5962" s="36"/>
      <c r="K5962" s="95"/>
      <c r="L5962" s="96"/>
    </row>
    <row r="5963" spans="8:12" x14ac:dyDescent="0.25">
      <c r="H5963" s="36"/>
      <c r="I5963" s="36"/>
      <c r="J5963" s="36"/>
      <c r="K5963" s="95"/>
      <c r="L5963" s="96"/>
    </row>
    <row r="5964" spans="8:12" x14ac:dyDescent="0.25">
      <c r="H5964" s="36"/>
      <c r="I5964" s="36"/>
      <c r="J5964" s="36"/>
      <c r="K5964" s="95"/>
      <c r="L5964" s="96"/>
    </row>
    <row r="5965" spans="8:12" x14ac:dyDescent="0.25">
      <c r="H5965" s="36"/>
      <c r="I5965" s="36"/>
      <c r="J5965" s="36"/>
      <c r="K5965" s="95"/>
      <c r="L5965" s="96"/>
    </row>
    <row r="5966" spans="8:12" x14ac:dyDescent="0.25">
      <c r="H5966" s="36"/>
      <c r="I5966" s="36"/>
      <c r="J5966" s="36"/>
      <c r="K5966" s="95"/>
      <c r="L5966" s="96"/>
    </row>
    <row r="5967" spans="8:12" x14ac:dyDescent="0.25">
      <c r="H5967" s="36"/>
      <c r="I5967" s="36"/>
      <c r="J5967" s="36"/>
      <c r="K5967" s="95"/>
      <c r="L5967" s="96"/>
    </row>
    <row r="5968" spans="8:12" x14ac:dyDescent="0.25">
      <c r="H5968" s="36"/>
      <c r="I5968" s="36"/>
      <c r="J5968" s="36"/>
      <c r="K5968" s="95"/>
      <c r="L5968" s="96"/>
    </row>
    <row r="5969" spans="8:12" x14ac:dyDescent="0.25">
      <c r="H5969" s="36"/>
      <c r="I5969" s="36"/>
      <c r="J5969" s="36"/>
      <c r="K5969" s="95"/>
      <c r="L5969" s="96"/>
    </row>
    <row r="5970" spans="8:12" x14ac:dyDescent="0.25">
      <c r="H5970" s="36"/>
      <c r="I5970" s="36"/>
      <c r="J5970" s="36"/>
      <c r="K5970" s="95"/>
      <c r="L5970" s="96"/>
    </row>
    <row r="5971" spans="8:12" x14ac:dyDescent="0.25">
      <c r="H5971" s="36"/>
      <c r="I5971" s="36"/>
      <c r="J5971" s="36"/>
      <c r="K5971" s="95"/>
      <c r="L5971" s="96"/>
    </row>
    <row r="5972" spans="8:12" x14ac:dyDescent="0.25">
      <c r="H5972" s="36"/>
      <c r="I5972" s="36"/>
      <c r="J5972" s="36"/>
      <c r="K5972" s="95"/>
      <c r="L5972" s="96"/>
    </row>
    <row r="5973" spans="8:12" x14ac:dyDescent="0.25">
      <c r="H5973" s="36"/>
      <c r="I5973" s="36"/>
      <c r="J5973" s="36"/>
      <c r="K5973" s="95"/>
      <c r="L5973" s="96"/>
    </row>
    <row r="5974" spans="8:12" x14ac:dyDescent="0.25">
      <c r="H5974" s="36"/>
      <c r="I5974" s="36"/>
      <c r="J5974" s="36"/>
      <c r="K5974" s="95"/>
      <c r="L5974" s="96"/>
    </row>
    <row r="5975" spans="8:12" x14ac:dyDescent="0.25">
      <c r="H5975" s="36"/>
      <c r="I5975" s="36"/>
      <c r="J5975" s="36"/>
      <c r="K5975" s="95"/>
      <c r="L5975" s="96"/>
    </row>
    <row r="5976" spans="8:12" x14ac:dyDescent="0.25">
      <c r="H5976" s="36"/>
      <c r="I5976" s="36"/>
      <c r="J5976" s="36"/>
      <c r="K5976" s="95"/>
      <c r="L5976" s="96"/>
    </row>
    <row r="5977" spans="8:12" x14ac:dyDescent="0.25">
      <c r="H5977" s="36"/>
      <c r="I5977" s="36"/>
      <c r="J5977" s="36"/>
      <c r="K5977" s="95"/>
      <c r="L5977" s="96"/>
    </row>
    <row r="5978" spans="8:12" x14ac:dyDescent="0.25">
      <c r="H5978" s="36"/>
      <c r="I5978" s="36"/>
      <c r="J5978" s="36"/>
      <c r="K5978" s="95"/>
      <c r="L5978" s="96"/>
    </row>
    <row r="5979" spans="8:12" x14ac:dyDescent="0.25">
      <c r="H5979" s="36"/>
      <c r="I5979" s="36"/>
      <c r="J5979" s="36"/>
      <c r="K5979" s="95"/>
      <c r="L5979" s="96"/>
    </row>
    <row r="5980" spans="8:12" x14ac:dyDescent="0.25">
      <c r="H5980" s="36"/>
      <c r="I5980" s="36"/>
      <c r="J5980" s="36"/>
      <c r="K5980" s="95"/>
      <c r="L5980" s="96"/>
    </row>
    <row r="5981" spans="8:12" x14ac:dyDescent="0.25">
      <c r="H5981" s="36"/>
      <c r="I5981" s="36"/>
      <c r="J5981" s="36"/>
      <c r="K5981" s="95"/>
      <c r="L5981" s="96"/>
    </row>
    <row r="5982" spans="8:12" x14ac:dyDescent="0.25">
      <c r="H5982" s="36"/>
      <c r="I5982" s="36"/>
      <c r="J5982" s="36"/>
      <c r="K5982" s="95"/>
      <c r="L5982" s="96"/>
    </row>
    <row r="5983" spans="8:12" x14ac:dyDescent="0.25">
      <c r="H5983" s="36"/>
      <c r="I5983" s="36"/>
      <c r="J5983" s="36"/>
      <c r="K5983" s="95"/>
      <c r="L5983" s="96"/>
    </row>
    <row r="5984" spans="8:12" x14ac:dyDescent="0.25">
      <c r="H5984" s="36"/>
      <c r="I5984" s="36"/>
      <c r="J5984" s="36"/>
      <c r="K5984" s="95"/>
      <c r="L5984" s="96"/>
    </row>
    <row r="5985" spans="8:12" x14ac:dyDescent="0.25">
      <c r="H5985" s="36"/>
      <c r="I5985" s="36"/>
      <c r="J5985" s="36"/>
      <c r="K5985" s="95"/>
      <c r="L5985" s="96"/>
    </row>
    <row r="5986" spans="8:12" x14ac:dyDescent="0.25">
      <c r="H5986" s="36"/>
      <c r="I5986" s="36"/>
      <c r="J5986" s="36"/>
      <c r="K5986" s="95"/>
      <c r="L5986" s="96"/>
    </row>
    <row r="5987" spans="8:12" x14ac:dyDescent="0.25">
      <c r="H5987" s="36"/>
      <c r="I5987" s="36"/>
      <c r="J5987" s="36"/>
      <c r="K5987" s="95"/>
      <c r="L5987" s="96"/>
    </row>
    <row r="5988" spans="8:12" x14ac:dyDescent="0.25">
      <c r="H5988" s="36"/>
      <c r="I5988" s="36"/>
      <c r="J5988" s="36"/>
      <c r="K5988" s="95"/>
      <c r="L5988" s="96"/>
    </row>
    <row r="5989" spans="8:12" x14ac:dyDescent="0.25">
      <c r="H5989" s="36"/>
      <c r="I5989" s="36"/>
      <c r="J5989" s="36"/>
      <c r="K5989" s="95"/>
      <c r="L5989" s="96"/>
    </row>
    <row r="5990" spans="8:12" x14ac:dyDescent="0.25">
      <c r="H5990" s="36"/>
      <c r="I5990" s="36"/>
      <c r="J5990" s="36"/>
      <c r="K5990" s="95"/>
      <c r="L5990" s="96"/>
    </row>
    <row r="5991" spans="8:12" x14ac:dyDescent="0.25">
      <c r="H5991" s="36"/>
      <c r="I5991" s="36"/>
      <c r="J5991" s="36"/>
      <c r="K5991" s="95"/>
      <c r="L5991" s="96"/>
    </row>
    <row r="5992" spans="8:12" x14ac:dyDescent="0.25">
      <c r="H5992" s="36"/>
      <c r="I5992" s="36"/>
      <c r="J5992" s="36"/>
      <c r="K5992" s="95"/>
      <c r="L5992" s="96"/>
    </row>
    <row r="5993" spans="8:12" x14ac:dyDescent="0.25">
      <c r="H5993" s="36"/>
      <c r="I5993" s="36"/>
      <c r="J5993" s="36"/>
      <c r="K5993" s="95"/>
      <c r="L5993" s="96"/>
    </row>
    <row r="5994" spans="8:12" x14ac:dyDescent="0.25">
      <c r="H5994" s="36"/>
      <c r="I5994" s="36"/>
      <c r="J5994" s="36"/>
      <c r="K5994" s="95"/>
      <c r="L5994" s="96"/>
    </row>
    <row r="5995" spans="8:12" x14ac:dyDescent="0.25">
      <c r="H5995" s="36"/>
      <c r="I5995" s="36"/>
      <c r="J5995" s="36"/>
      <c r="K5995" s="95"/>
      <c r="L5995" s="96"/>
    </row>
    <row r="5996" spans="8:12" x14ac:dyDescent="0.25">
      <c r="H5996" s="36"/>
      <c r="I5996" s="36"/>
      <c r="J5996" s="36"/>
      <c r="K5996" s="95"/>
      <c r="L5996" s="96"/>
    </row>
    <row r="5997" spans="8:12" x14ac:dyDescent="0.25">
      <c r="H5997" s="36"/>
      <c r="I5997" s="36"/>
      <c r="J5997" s="36"/>
      <c r="K5997" s="95"/>
      <c r="L5997" s="96"/>
    </row>
    <row r="5998" spans="8:12" x14ac:dyDescent="0.25">
      <c r="H5998" s="36"/>
      <c r="I5998" s="36"/>
      <c r="J5998" s="36"/>
      <c r="K5998" s="95"/>
      <c r="L5998" s="96"/>
    </row>
    <row r="5999" spans="8:12" x14ac:dyDescent="0.25">
      <c r="H5999" s="36"/>
      <c r="I5999" s="36"/>
      <c r="J5999" s="36"/>
      <c r="K5999" s="95"/>
      <c r="L5999" s="96"/>
    </row>
    <row r="6000" spans="8:12" x14ac:dyDescent="0.25">
      <c r="H6000" s="36"/>
      <c r="I6000" s="36"/>
      <c r="J6000" s="36"/>
      <c r="K6000" s="95"/>
      <c r="L6000" s="96"/>
    </row>
    <row r="6001" spans="8:12" x14ac:dyDescent="0.25">
      <c r="H6001" s="36"/>
      <c r="I6001" s="36"/>
      <c r="J6001" s="36"/>
      <c r="K6001" s="95"/>
      <c r="L6001" s="96"/>
    </row>
    <row r="6002" spans="8:12" x14ac:dyDescent="0.25">
      <c r="H6002" s="36"/>
      <c r="I6002" s="36"/>
      <c r="J6002" s="36"/>
      <c r="K6002" s="95"/>
      <c r="L6002" s="96"/>
    </row>
    <row r="6003" spans="8:12" x14ac:dyDescent="0.25">
      <c r="H6003" s="36"/>
      <c r="I6003" s="36"/>
      <c r="J6003" s="36"/>
      <c r="K6003" s="95"/>
      <c r="L6003" s="96"/>
    </row>
    <row r="6004" spans="8:12" x14ac:dyDescent="0.25">
      <c r="H6004" s="36"/>
      <c r="I6004" s="36"/>
      <c r="J6004" s="36"/>
      <c r="K6004" s="95"/>
      <c r="L6004" s="96"/>
    </row>
    <row r="6005" spans="8:12" x14ac:dyDescent="0.25">
      <c r="H6005" s="36"/>
      <c r="I6005" s="36"/>
      <c r="J6005" s="36"/>
      <c r="K6005" s="95"/>
      <c r="L6005" s="96"/>
    </row>
    <row r="6006" spans="8:12" x14ac:dyDescent="0.25">
      <c r="H6006" s="36"/>
      <c r="I6006" s="36"/>
      <c r="J6006" s="36"/>
      <c r="K6006" s="95"/>
      <c r="L6006" s="96"/>
    </row>
    <row r="6007" spans="8:12" x14ac:dyDescent="0.25">
      <c r="H6007" s="36"/>
      <c r="I6007" s="36"/>
      <c r="J6007" s="36"/>
      <c r="K6007" s="95"/>
      <c r="L6007" s="96"/>
    </row>
    <row r="6008" spans="8:12" x14ac:dyDescent="0.25">
      <c r="H6008" s="36"/>
      <c r="I6008" s="36"/>
      <c r="J6008" s="36"/>
      <c r="K6008" s="95"/>
      <c r="L6008" s="96"/>
    </row>
    <row r="6009" spans="8:12" x14ac:dyDescent="0.25">
      <c r="H6009" s="36"/>
      <c r="I6009" s="36"/>
      <c r="J6009" s="36"/>
      <c r="K6009" s="95"/>
      <c r="L6009" s="96"/>
    </row>
    <row r="6010" spans="8:12" x14ac:dyDescent="0.25">
      <c r="H6010" s="36"/>
      <c r="I6010" s="36"/>
      <c r="J6010" s="36"/>
      <c r="K6010" s="95"/>
      <c r="L6010" s="96"/>
    </row>
    <row r="6011" spans="8:12" x14ac:dyDescent="0.25">
      <c r="H6011" s="36"/>
      <c r="I6011" s="36"/>
      <c r="J6011" s="36"/>
      <c r="K6011" s="95"/>
      <c r="L6011" s="96"/>
    </row>
    <row r="6012" spans="8:12" x14ac:dyDescent="0.25">
      <c r="H6012" s="36"/>
      <c r="I6012" s="36"/>
      <c r="J6012" s="36"/>
      <c r="K6012" s="95"/>
      <c r="L6012" s="96"/>
    </row>
    <row r="6013" spans="8:12" x14ac:dyDescent="0.25">
      <c r="H6013" s="36"/>
      <c r="I6013" s="36"/>
      <c r="J6013" s="36"/>
      <c r="K6013" s="95"/>
      <c r="L6013" s="96"/>
    </row>
    <row r="6014" spans="8:12" x14ac:dyDescent="0.25">
      <c r="H6014" s="36"/>
      <c r="I6014" s="36"/>
      <c r="J6014" s="36"/>
      <c r="K6014" s="95"/>
      <c r="L6014" s="96"/>
    </row>
    <row r="6015" spans="8:12" x14ac:dyDescent="0.25">
      <c r="H6015" s="36"/>
      <c r="I6015" s="36"/>
      <c r="J6015" s="36"/>
      <c r="K6015" s="95"/>
      <c r="L6015" s="96"/>
    </row>
    <row r="6016" spans="8:12" x14ac:dyDescent="0.25">
      <c r="H6016" s="36"/>
      <c r="I6016" s="36"/>
      <c r="J6016" s="36"/>
      <c r="K6016" s="95"/>
      <c r="L6016" s="96"/>
    </row>
    <row r="6017" spans="8:12" x14ac:dyDescent="0.25">
      <c r="H6017" s="36"/>
      <c r="I6017" s="36"/>
      <c r="J6017" s="36"/>
      <c r="K6017" s="95"/>
      <c r="L6017" s="96"/>
    </row>
    <row r="6018" spans="8:12" x14ac:dyDescent="0.25">
      <c r="H6018" s="36"/>
      <c r="I6018" s="36"/>
      <c r="J6018" s="36"/>
      <c r="K6018" s="95"/>
      <c r="L6018" s="96"/>
    </row>
    <row r="6019" spans="8:12" x14ac:dyDescent="0.25">
      <c r="H6019" s="36"/>
      <c r="I6019" s="36"/>
      <c r="J6019" s="36"/>
      <c r="K6019" s="95"/>
      <c r="L6019" s="96"/>
    </row>
    <row r="6020" spans="8:12" x14ac:dyDescent="0.25">
      <c r="H6020" s="36"/>
      <c r="I6020" s="36"/>
      <c r="J6020" s="36"/>
      <c r="K6020" s="95"/>
      <c r="L6020" s="96"/>
    </row>
    <row r="6021" spans="8:12" x14ac:dyDescent="0.25">
      <c r="H6021" s="36"/>
      <c r="I6021" s="36"/>
      <c r="J6021" s="36"/>
      <c r="K6021" s="95"/>
      <c r="L6021" s="96"/>
    </row>
    <row r="6022" spans="8:12" x14ac:dyDescent="0.25">
      <c r="H6022" s="36"/>
      <c r="I6022" s="36"/>
      <c r="J6022" s="36"/>
      <c r="K6022" s="95"/>
      <c r="L6022" s="96"/>
    </row>
    <row r="6023" spans="8:12" x14ac:dyDescent="0.25">
      <c r="H6023" s="36"/>
      <c r="I6023" s="36"/>
      <c r="J6023" s="36"/>
      <c r="K6023" s="95"/>
      <c r="L6023" s="96"/>
    </row>
    <row r="6024" spans="8:12" x14ac:dyDescent="0.25">
      <c r="H6024" s="36"/>
      <c r="I6024" s="36"/>
      <c r="J6024" s="36"/>
      <c r="K6024" s="95"/>
      <c r="L6024" s="96"/>
    </row>
    <row r="6025" spans="8:12" x14ac:dyDescent="0.25">
      <c r="H6025" s="36"/>
      <c r="I6025" s="36"/>
      <c r="J6025" s="36"/>
      <c r="K6025" s="95"/>
      <c r="L6025" s="96"/>
    </row>
    <row r="6026" spans="8:12" x14ac:dyDescent="0.25">
      <c r="H6026" s="36"/>
      <c r="I6026" s="36"/>
      <c r="J6026" s="36"/>
      <c r="K6026" s="95"/>
      <c r="L6026" s="96"/>
    </row>
    <row r="6027" spans="8:12" x14ac:dyDescent="0.25">
      <c r="H6027" s="36"/>
      <c r="I6027" s="36"/>
      <c r="J6027" s="36"/>
      <c r="K6027" s="95"/>
      <c r="L6027" s="96"/>
    </row>
    <row r="6028" spans="8:12" x14ac:dyDescent="0.25">
      <c r="H6028" s="36"/>
      <c r="I6028" s="36"/>
      <c r="J6028" s="36"/>
      <c r="K6028" s="95"/>
      <c r="L6028" s="96"/>
    </row>
    <row r="6029" spans="8:12" x14ac:dyDescent="0.25">
      <c r="H6029" s="36"/>
      <c r="I6029" s="36"/>
      <c r="J6029" s="36"/>
      <c r="K6029" s="95"/>
      <c r="L6029" s="96"/>
    </row>
    <row r="6030" spans="8:12" x14ac:dyDescent="0.25">
      <c r="H6030" s="36"/>
      <c r="I6030" s="36"/>
      <c r="J6030" s="36"/>
      <c r="K6030" s="95"/>
      <c r="L6030" s="96"/>
    </row>
    <row r="6031" spans="8:12" x14ac:dyDescent="0.25">
      <c r="H6031" s="36"/>
      <c r="I6031" s="36"/>
      <c r="J6031" s="36"/>
      <c r="K6031" s="95"/>
      <c r="L6031" s="96"/>
    </row>
    <row r="6032" spans="8:12" x14ac:dyDescent="0.25">
      <c r="H6032" s="36"/>
      <c r="I6032" s="36"/>
      <c r="J6032" s="36"/>
      <c r="K6032" s="95"/>
      <c r="L6032" s="96"/>
    </row>
    <row r="6033" spans="8:12" x14ac:dyDescent="0.25">
      <c r="H6033" s="36"/>
      <c r="I6033" s="36"/>
      <c r="J6033" s="36"/>
      <c r="K6033" s="95"/>
      <c r="L6033" s="96"/>
    </row>
    <row r="6034" spans="8:12" x14ac:dyDescent="0.25">
      <c r="H6034" s="36"/>
      <c r="I6034" s="36"/>
      <c r="J6034" s="36"/>
      <c r="K6034" s="95"/>
      <c r="L6034" s="96"/>
    </row>
    <row r="6035" spans="8:12" x14ac:dyDescent="0.25">
      <c r="H6035" s="36"/>
      <c r="I6035" s="36"/>
      <c r="J6035" s="36"/>
      <c r="K6035" s="95"/>
      <c r="L6035" s="96"/>
    </row>
    <row r="6036" spans="8:12" x14ac:dyDescent="0.25">
      <c r="H6036" s="36"/>
      <c r="I6036" s="36"/>
      <c r="J6036" s="36"/>
      <c r="K6036" s="95"/>
      <c r="L6036" s="96"/>
    </row>
    <row r="6037" spans="8:12" x14ac:dyDescent="0.25">
      <c r="H6037" s="36"/>
      <c r="I6037" s="36"/>
      <c r="J6037" s="36"/>
      <c r="K6037" s="95"/>
      <c r="L6037" s="96"/>
    </row>
    <row r="6038" spans="8:12" x14ac:dyDescent="0.25">
      <c r="H6038" s="36"/>
      <c r="I6038" s="36"/>
      <c r="J6038" s="36"/>
      <c r="K6038" s="95"/>
      <c r="L6038" s="96"/>
    </row>
    <row r="6039" spans="8:12" x14ac:dyDescent="0.25">
      <c r="H6039" s="36"/>
      <c r="I6039" s="36"/>
      <c r="J6039" s="36"/>
      <c r="K6039" s="95"/>
      <c r="L6039" s="96"/>
    </row>
    <row r="6040" spans="8:12" x14ac:dyDescent="0.25">
      <c r="H6040" s="36"/>
      <c r="I6040" s="36"/>
      <c r="J6040" s="36"/>
      <c r="K6040" s="95"/>
      <c r="L6040" s="96"/>
    </row>
    <row r="6041" spans="8:12" x14ac:dyDescent="0.25">
      <c r="H6041" s="36"/>
      <c r="I6041" s="36"/>
      <c r="J6041" s="36"/>
      <c r="K6041" s="95"/>
      <c r="L6041" s="96"/>
    </row>
    <row r="6042" spans="8:12" x14ac:dyDescent="0.25">
      <c r="H6042" s="36"/>
      <c r="I6042" s="36"/>
      <c r="J6042" s="36"/>
      <c r="K6042" s="95"/>
      <c r="L6042" s="96"/>
    </row>
    <row r="6043" spans="8:12" x14ac:dyDescent="0.25">
      <c r="H6043" s="36"/>
      <c r="I6043" s="36"/>
      <c r="J6043" s="36"/>
      <c r="K6043" s="95"/>
      <c r="L6043" s="96"/>
    </row>
    <row r="6044" spans="8:12" x14ac:dyDescent="0.25">
      <c r="H6044" s="36"/>
      <c r="I6044" s="36"/>
      <c r="J6044" s="36"/>
      <c r="K6044" s="95"/>
      <c r="L6044" s="96"/>
    </row>
    <row r="6045" spans="8:12" x14ac:dyDescent="0.25">
      <c r="H6045" s="36"/>
      <c r="I6045" s="36"/>
      <c r="J6045" s="36"/>
      <c r="K6045" s="95"/>
      <c r="L6045" s="96"/>
    </row>
    <row r="6046" spans="8:12" x14ac:dyDescent="0.25">
      <c r="H6046" s="36"/>
      <c r="I6046" s="36"/>
      <c r="J6046" s="36"/>
      <c r="K6046" s="95"/>
      <c r="L6046" s="96"/>
    </row>
    <row r="6047" spans="8:12" x14ac:dyDescent="0.25">
      <c r="H6047" s="36"/>
      <c r="I6047" s="36"/>
      <c r="J6047" s="36"/>
      <c r="K6047" s="95"/>
      <c r="L6047" s="96"/>
    </row>
    <row r="6048" spans="8:12" x14ac:dyDescent="0.25">
      <c r="H6048" s="36"/>
      <c r="I6048" s="36"/>
      <c r="J6048" s="36"/>
      <c r="K6048" s="95"/>
      <c r="L6048" s="96"/>
    </row>
    <row r="6049" spans="8:12" x14ac:dyDescent="0.25">
      <c r="H6049" s="36"/>
      <c r="I6049" s="36"/>
      <c r="J6049" s="36"/>
      <c r="K6049" s="95"/>
      <c r="L6049" s="96"/>
    </row>
    <row r="6050" spans="8:12" x14ac:dyDescent="0.25">
      <c r="H6050" s="36"/>
      <c r="I6050" s="36"/>
      <c r="J6050" s="36"/>
      <c r="K6050" s="95"/>
      <c r="L6050" s="96"/>
    </row>
    <row r="6051" spans="8:12" x14ac:dyDescent="0.25">
      <c r="H6051" s="36"/>
      <c r="I6051" s="36"/>
      <c r="J6051" s="36"/>
      <c r="K6051" s="95"/>
      <c r="L6051" s="96"/>
    </row>
    <row r="6052" spans="8:12" x14ac:dyDescent="0.25">
      <c r="H6052" s="36"/>
      <c r="I6052" s="36"/>
      <c r="J6052" s="36"/>
      <c r="K6052" s="95"/>
      <c r="L6052" s="96"/>
    </row>
    <row r="6053" spans="8:12" x14ac:dyDescent="0.25">
      <c r="H6053" s="36"/>
      <c r="I6053" s="36"/>
      <c r="J6053" s="36"/>
      <c r="K6053" s="95"/>
      <c r="L6053" s="96"/>
    </row>
    <row r="6054" spans="8:12" x14ac:dyDescent="0.25">
      <c r="H6054" s="36"/>
      <c r="I6054" s="36"/>
      <c r="J6054" s="36"/>
      <c r="K6054" s="95"/>
      <c r="L6054" s="96"/>
    </row>
    <row r="6055" spans="8:12" x14ac:dyDescent="0.25">
      <c r="H6055" s="36"/>
      <c r="I6055" s="36"/>
      <c r="J6055" s="36"/>
      <c r="K6055" s="95"/>
      <c r="L6055" s="96"/>
    </row>
    <row r="6056" spans="8:12" x14ac:dyDescent="0.25">
      <c r="H6056" s="36"/>
      <c r="I6056" s="36"/>
      <c r="J6056" s="36"/>
      <c r="K6056" s="95"/>
      <c r="L6056" s="96"/>
    </row>
    <row r="6057" spans="8:12" x14ac:dyDescent="0.25">
      <c r="H6057" s="36"/>
      <c r="I6057" s="36"/>
      <c r="J6057" s="36"/>
      <c r="K6057" s="95"/>
      <c r="L6057" s="96"/>
    </row>
    <row r="6058" spans="8:12" x14ac:dyDescent="0.25">
      <c r="H6058" s="36"/>
      <c r="I6058" s="36"/>
      <c r="J6058" s="36"/>
      <c r="K6058" s="95"/>
      <c r="L6058" s="96"/>
    </row>
    <row r="6059" spans="8:12" x14ac:dyDescent="0.25">
      <c r="H6059" s="36"/>
      <c r="I6059" s="36"/>
      <c r="J6059" s="36"/>
      <c r="K6059" s="95"/>
      <c r="L6059" s="96"/>
    </row>
    <row r="6060" spans="8:12" x14ac:dyDescent="0.25">
      <c r="H6060" s="36"/>
      <c r="I6060" s="36"/>
      <c r="J6060" s="36"/>
      <c r="K6060" s="95"/>
      <c r="L6060" s="96"/>
    </row>
    <row r="6061" spans="8:12" x14ac:dyDescent="0.25">
      <c r="H6061" s="36"/>
      <c r="I6061" s="36"/>
      <c r="J6061" s="36"/>
      <c r="K6061" s="95"/>
      <c r="L6061" s="96"/>
    </row>
    <row r="6062" spans="8:12" x14ac:dyDescent="0.25">
      <c r="H6062" s="36"/>
      <c r="I6062" s="36"/>
      <c r="J6062" s="36"/>
      <c r="K6062" s="95"/>
      <c r="L6062" s="96"/>
    </row>
    <row r="6063" spans="8:12" x14ac:dyDescent="0.25">
      <c r="H6063" s="36"/>
      <c r="I6063" s="36"/>
      <c r="J6063" s="36"/>
      <c r="K6063" s="95"/>
      <c r="L6063" s="96"/>
    </row>
    <row r="6064" spans="8:12" x14ac:dyDescent="0.25">
      <c r="H6064" s="36"/>
      <c r="I6064" s="36"/>
      <c r="J6064" s="36"/>
      <c r="K6064" s="95"/>
      <c r="L6064" s="96"/>
    </row>
    <row r="6065" spans="8:12" x14ac:dyDescent="0.25">
      <c r="H6065" s="36"/>
      <c r="I6065" s="36"/>
      <c r="J6065" s="36"/>
      <c r="K6065" s="95"/>
      <c r="L6065" s="96"/>
    </row>
    <row r="6066" spans="8:12" x14ac:dyDescent="0.25">
      <c r="H6066" s="36"/>
      <c r="I6066" s="36"/>
      <c r="J6066" s="36"/>
      <c r="K6066" s="95"/>
      <c r="L6066" s="96"/>
    </row>
    <row r="6067" spans="8:12" x14ac:dyDescent="0.25">
      <c r="H6067" s="36"/>
      <c r="I6067" s="36"/>
      <c r="J6067" s="36"/>
      <c r="K6067" s="95"/>
      <c r="L6067" s="96"/>
    </row>
    <row r="6068" spans="8:12" x14ac:dyDescent="0.25">
      <c r="H6068" s="36"/>
      <c r="I6068" s="36"/>
      <c r="J6068" s="36"/>
      <c r="K6068" s="95"/>
      <c r="L6068" s="96"/>
    </row>
    <row r="6069" spans="8:12" x14ac:dyDescent="0.25">
      <c r="H6069" s="36"/>
      <c r="I6069" s="36"/>
      <c r="J6069" s="36"/>
      <c r="K6069" s="95"/>
      <c r="L6069" s="96"/>
    </row>
    <row r="6070" spans="8:12" x14ac:dyDescent="0.25">
      <c r="H6070" s="36"/>
      <c r="I6070" s="36"/>
      <c r="J6070" s="36"/>
      <c r="K6070" s="95"/>
      <c r="L6070" s="96"/>
    </row>
    <row r="6071" spans="8:12" x14ac:dyDescent="0.25">
      <c r="H6071" s="36"/>
      <c r="I6071" s="36"/>
      <c r="J6071" s="36"/>
      <c r="K6071" s="95"/>
      <c r="L6071" s="96"/>
    </row>
    <row r="6072" spans="8:12" x14ac:dyDescent="0.25">
      <c r="H6072" s="36"/>
      <c r="I6072" s="36"/>
      <c r="J6072" s="36"/>
      <c r="K6072" s="95"/>
      <c r="L6072" s="96"/>
    </row>
    <row r="6073" spans="8:12" x14ac:dyDescent="0.25">
      <c r="H6073" s="36"/>
      <c r="I6073" s="36"/>
      <c r="J6073" s="36"/>
      <c r="K6073" s="95"/>
      <c r="L6073" s="96"/>
    </row>
    <row r="6074" spans="8:12" x14ac:dyDescent="0.25">
      <c r="H6074" s="36"/>
      <c r="I6074" s="36"/>
      <c r="J6074" s="36"/>
      <c r="K6074" s="95"/>
      <c r="L6074" s="96"/>
    </row>
    <row r="6075" spans="8:12" x14ac:dyDescent="0.25">
      <c r="H6075" s="36"/>
      <c r="I6075" s="36"/>
      <c r="J6075" s="36"/>
      <c r="K6075" s="95"/>
      <c r="L6075" s="96"/>
    </row>
    <row r="6076" spans="8:12" x14ac:dyDescent="0.25">
      <c r="H6076" s="36"/>
      <c r="I6076" s="36"/>
      <c r="J6076" s="36"/>
      <c r="K6076" s="95"/>
      <c r="L6076" s="96"/>
    </row>
    <row r="6077" spans="8:12" x14ac:dyDescent="0.25">
      <c r="H6077" s="36"/>
      <c r="I6077" s="36"/>
      <c r="J6077" s="36"/>
      <c r="K6077" s="95"/>
      <c r="L6077" s="96"/>
    </row>
    <row r="6078" spans="8:12" x14ac:dyDescent="0.25">
      <c r="H6078" s="36"/>
      <c r="I6078" s="36"/>
      <c r="J6078" s="36"/>
      <c r="K6078" s="95"/>
      <c r="L6078" s="96"/>
    </row>
    <row r="6079" spans="8:12" x14ac:dyDescent="0.25">
      <c r="H6079" s="36"/>
      <c r="I6079" s="36"/>
      <c r="J6079" s="36"/>
      <c r="K6079" s="95"/>
      <c r="L6079" s="96"/>
    </row>
    <row r="6080" spans="8:12" x14ac:dyDescent="0.25">
      <c r="H6080" s="36"/>
      <c r="I6080" s="36"/>
      <c r="J6080" s="36"/>
      <c r="K6080" s="95"/>
      <c r="L6080" s="96"/>
    </row>
    <row r="6081" spans="8:12" x14ac:dyDescent="0.25">
      <c r="H6081" s="36"/>
      <c r="I6081" s="36"/>
      <c r="J6081" s="36"/>
      <c r="K6081" s="95"/>
      <c r="L6081" s="96"/>
    </row>
    <row r="6082" spans="8:12" x14ac:dyDescent="0.25">
      <c r="H6082" s="36"/>
      <c r="I6082" s="36"/>
      <c r="J6082" s="36"/>
      <c r="K6082" s="95"/>
      <c r="L6082" s="96"/>
    </row>
    <row r="6083" spans="8:12" x14ac:dyDescent="0.25">
      <c r="H6083" s="36"/>
      <c r="I6083" s="36"/>
      <c r="J6083" s="36"/>
      <c r="K6083" s="95"/>
      <c r="L6083" s="96"/>
    </row>
    <row r="6084" spans="8:12" x14ac:dyDescent="0.25">
      <c r="H6084" s="36"/>
      <c r="I6084" s="36"/>
      <c r="J6084" s="36"/>
      <c r="K6084" s="95"/>
      <c r="L6084" s="96"/>
    </row>
    <row r="6085" spans="8:12" x14ac:dyDescent="0.25">
      <c r="H6085" s="36"/>
      <c r="I6085" s="36"/>
      <c r="J6085" s="36"/>
      <c r="K6085" s="95"/>
      <c r="L6085" s="96"/>
    </row>
    <row r="6086" spans="8:12" x14ac:dyDescent="0.25">
      <c r="H6086" s="36"/>
      <c r="I6086" s="36"/>
      <c r="J6086" s="36"/>
      <c r="K6086" s="95"/>
      <c r="L6086" s="96"/>
    </row>
    <row r="6087" spans="8:12" x14ac:dyDescent="0.25">
      <c r="H6087" s="36"/>
      <c r="I6087" s="36"/>
      <c r="J6087" s="36"/>
      <c r="K6087" s="95"/>
      <c r="L6087" s="96"/>
    </row>
    <row r="6088" spans="8:12" x14ac:dyDescent="0.25">
      <c r="H6088" s="36"/>
      <c r="I6088" s="36"/>
      <c r="J6088" s="36"/>
      <c r="K6088" s="95"/>
      <c r="L6088" s="96"/>
    </row>
    <row r="6089" spans="8:12" x14ac:dyDescent="0.25">
      <c r="H6089" s="36"/>
      <c r="I6089" s="36"/>
      <c r="J6089" s="36"/>
      <c r="K6089" s="95"/>
      <c r="L6089" s="96"/>
    </row>
    <row r="6090" spans="8:12" x14ac:dyDescent="0.25">
      <c r="H6090" s="36"/>
      <c r="I6090" s="36"/>
      <c r="J6090" s="36"/>
      <c r="K6090" s="95"/>
      <c r="L6090" s="96"/>
    </row>
    <row r="6091" spans="8:12" x14ac:dyDescent="0.25">
      <c r="H6091" s="36"/>
      <c r="I6091" s="36"/>
      <c r="J6091" s="36"/>
      <c r="K6091" s="95"/>
      <c r="L6091" s="96"/>
    </row>
    <row r="6092" spans="8:12" x14ac:dyDescent="0.25">
      <c r="H6092" s="36"/>
      <c r="I6092" s="36"/>
      <c r="J6092" s="36"/>
      <c r="K6092" s="95"/>
      <c r="L6092" s="96"/>
    </row>
    <row r="6093" spans="8:12" x14ac:dyDescent="0.25">
      <c r="H6093" s="36"/>
      <c r="I6093" s="36"/>
      <c r="J6093" s="36"/>
      <c r="K6093" s="95"/>
      <c r="L6093" s="96"/>
    </row>
    <row r="6094" spans="8:12" x14ac:dyDescent="0.25">
      <c r="H6094" s="36"/>
      <c r="I6094" s="36"/>
      <c r="J6094" s="36"/>
      <c r="K6094" s="95"/>
      <c r="L6094" s="96"/>
    </row>
    <row r="6095" spans="8:12" x14ac:dyDescent="0.25">
      <c r="H6095" s="36"/>
      <c r="I6095" s="36"/>
      <c r="J6095" s="36"/>
      <c r="K6095" s="95"/>
      <c r="L6095" s="96"/>
    </row>
    <row r="6096" spans="8:12" x14ac:dyDescent="0.25">
      <c r="H6096" s="36"/>
      <c r="I6096" s="36"/>
      <c r="J6096" s="36"/>
      <c r="K6096" s="95"/>
      <c r="L6096" s="96"/>
    </row>
    <row r="6097" spans="8:12" x14ac:dyDescent="0.25">
      <c r="H6097" s="36"/>
      <c r="I6097" s="36"/>
      <c r="J6097" s="36"/>
      <c r="K6097" s="95"/>
      <c r="L6097" s="96"/>
    </row>
    <row r="6098" spans="8:12" x14ac:dyDescent="0.25">
      <c r="H6098" s="36"/>
      <c r="I6098" s="36"/>
      <c r="J6098" s="36"/>
      <c r="K6098" s="95"/>
      <c r="L6098" s="96"/>
    </row>
    <row r="6099" spans="8:12" x14ac:dyDescent="0.25">
      <c r="H6099" s="36"/>
      <c r="I6099" s="36"/>
      <c r="J6099" s="36"/>
      <c r="K6099" s="95"/>
      <c r="L6099" s="96"/>
    </row>
    <row r="6100" spans="8:12" x14ac:dyDescent="0.25">
      <c r="H6100" s="36"/>
      <c r="I6100" s="36"/>
      <c r="J6100" s="36"/>
      <c r="K6100" s="95"/>
      <c r="L6100" s="96"/>
    </row>
    <row r="6101" spans="8:12" x14ac:dyDescent="0.25">
      <c r="H6101" s="36"/>
      <c r="I6101" s="36"/>
      <c r="J6101" s="36"/>
      <c r="K6101" s="95"/>
      <c r="L6101" s="96"/>
    </row>
    <row r="6102" spans="8:12" x14ac:dyDescent="0.25">
      <c r="H6102" s="36"/>
      <c r="I6102" s="36"/>
      <c r="J6102" s="36"/>
      <c r="K6102" s="95"/>
      <c r="L6102" s="96"/>
    </row>
    <row r="6103" spans="8:12" x14ac:dyDescent="0.25">
      <c r="H6103" s="36"/>
      <c r="I6103" s="36"/>
      <c r="J6103" s="36"/>
      <c r="K6103" s="95"/>
      <c r="L6103" s="96"/>
    </row>
    <row r="6104" spans="8:12" x14ac:dyDescent="0.25">
      <c r="H6104" s="36"/>
      <c r="I6104" s="36"/>
      <c r="J6104" s="36"/>
      <c r="K6104" s="95"/>
      <c r="L6104" s="96"/>
    </row>
    <row r="6105" spans="8:12" x14ac:dyDescent="0.25">
      <c r="H6105" s="36"/>
      <c r="I6105" s="36"/>
      <c r="J6105" s="36"/>
      <c r="K6105" s="95"/>
      <c r="L6105" s="96"/>
    </row>
    <row r="6106" spans="8:12" x14ac:dyDescent="0.25">
      <c r="H6106" s="36"/>
      <c r="I6106" s="36"/>
      <c r="J6106" s="36"/>
      <c r="K6106" s="95"/>
      <c r="L6106" s="96"/>
    </row>
    <row r="6107" spans="8:12" x14ac:dyDescent="0.25">
      <c r="H6107" s="36"/>
      <c r="I6107" s="36"/>
      <c r="J6107" s="36"/>
      <c r="K6107" s="95"/>
      <c r="L6107" s="96"/>
    </row>
    <row r="6108" spans="8:12" x14ac:dyDescent="0.25">
      <c r="H6108" s="36"/>
      <c r="I6108" s="36"/>
      <c r="J6108" s="36"/>
      <c r="K6108" s="95"/>
      <c r="L6108" s="96"/>
    </row>
    <row r="6109" spans="8:12" x14ac:dyDescent="0.25">
      <c r="H6109" s="36"/>
      <c r="I6109" s="36"/>
      <c r="J6109" s="36"/>
      <c r="K6109" s="95"/>
      <c r="L6109" s="96"/>
    </row>
    <row r="6110" spans="8:12" x14ac:dyDescent="0.25">
      <c r="H6110" s="36"/>
      <c r="I6110" s="36"/>
      <c r="J6110" s="36"/>
      <c r="K6110" s="95"/>
      <c r="L6110" s="96"/>
    </row>
    <row r="6111" spans="8:12" x14ac:dyDescent="0.25">
      <c r="H6111" s="36"/>
      <c r="I6111" s="36"/>
      <c r="J6111" s="36"/>
      <c r="K6111" s="95"/>
      <c r="L6111" s="96"/>
    </row>
    <row r="6112" spans="8:12" x14ac:dyDescent="0.25">
      <c r="H6112" s="36"/>
      <c r="I6112" s="36"/>
      <c r="J6112" s="36"/>
      <c r="K6112" s="95"/>
      <c r="L6112" s="96"/>
    </row>
    <row r="6113" spans="8:12" x14ac:dyDescent="0.25">
      <c r="H6113" s="36"/>
      <c r="I6113" s="36"/>
      <c r="J6113" s="36"/>
      <c r="K6113" s="95"/>
      <c r="L6113" s="96"/>
    </row>
    <row r="6114" spans="8:12" x14ac:dyDescent="0.25">
      <c r="H6114" s="36"/>
      <c r="I6114" s="36"/>
      <c r="J6114" s="36"/>
      <c r="K6114" s="95"/>
      <c r="L6114" s="96"/>
    </row>
    <row r="6115" spans="8:12" x14ac:dyDescent="0.25">
      <c r="H6115" s="36"/>
      <c r="I6115" s="36"/>
      <c r="J6115" s="36"/>
      <c r="K6115" s="95"/>
      <c r="L6115" s="96"/>
    </row>
    <row r="6116" spans="8:12" x14ac:dyDescent="0.25">
      <c r="H6116" s="36"/>
      <c r="I6116" s="36"/>
      <c r="J6116" s="36"/>
      <c r="K6116" s="95"/>
      <c r="L6116" s="96"/>
    </row>
    <row r="6117" spans="8:12" x14ac:dyDescent="0.25">
      <c r="H6117" s="36"/>
      <c r="I6117" s="36"/>
      <c r="J6117" s="36"/>
      <c r="K6117" s="95"/>
      <c r="L6117" s="96"/>
    </row>
    <row r="6118" spans="8:12" x14ac:dyDescent="0.25">
      <c r="H6118" s="36"/>
      <c r="I6118" s="36"/>
      <c r="J6118" s="36"/>
      <c r="K6118" s="95"/>
      <c r="L6118" s="96"/>
    </row>
    <row r="6119" spans="8:12" x14ac:dyDescent="0.25">
      <c r="H6119" s="36"/>
      <c r="I6119" s="36"/>
      <c r="J6119" s="36"/>
      <c r="K6119" s="95"/>
      <c r="L6119" s="96"/>
    </row>
    <row r="6120" spans="8:12" x14ac:dyDescent="0.25">
      <c r="H6120" s="36"/>
      <c r="I6120" s="36"/>
      <c r="J6120" s="36"/>
      <c r="K6120" s="95"/>
      <c r="L6120" s="96"/>
    </row>
    <row r="6121" spans="8:12" x14ac:dyDescent="0.25">
      <c r="H6121" s="36"/>
      <c r="I6121" s="36"/>
      <c r="J6121" s="36"/>
      <c r="K6121" s="95"/>
      <c r="L6121" s="96"/>
    </row>
    <row r="6122" spans="8:12" x14ac:dyDescent="0.25">
      <c r="H6122" s="36"/>
      <c r="I6122" s="36"/>
      <c r="J6122" s="36"/>
      <c r="K6122" s="95"/>
      <c r="L6122" s="96"/>
    </row>
    <row r="6123" spans="8:12" x14ac:dyDescent="0.25">
      <c r="H6123" s="36"/>
      <c r="I6123" s="36"/>
      <c r="J6123" s="36"/>
      <c r="K6123" s="95"/>
      <c r="L6123" s="96"/>
    </row>
    <row r="6124" spans="8:12" x14ac:dyDescent="0.25">
      <c r="H6124" s="36"/>
      <c r="I6124" s="36"/>
      <c r="J6124" s="36"/>
      <c r="K6124" s="95"/>
      <c r="L6124" s="96"/>
    </row>
    <row r="6125" spans="8:12" x14ac:dyDescent="0.25">
      <c r="H6125" s="36"/>
      <c r="I6125" s="36"/>
      <c r="J6125" s="36"/>
      <c r="K6125" s="95"/>
      <c r="L6125" s="96"/>
    </row>
    <row r="6126" spans="8:12" x14ac:dyDescent="0.25">
      <c r="H6126" s="36"/>
      <c r="I6126" s="36"/>
      <c r="J6126" s="36"/>
      <c r="K6126" s="95"/>
      <c r="L6126" s="96"/>
    </row>
    <row r="6127" spans="8:12" x14ac:dyDescent="0.25">
      <c r="H6127" s="36"/>
      <c r="I6127" s="36"/>
      <c r="J6127" s="36"/>
      <c r="K6127" s="95"/>
      <c r="L6127" s="96"/>
    </row>
    <row r="6128" spans="8:12" x14ac:dyDescent="0.25">
      <c r="H6128" s="36"/>
      <c r="I6128" s="36"/>
      <c r="J6128" s="36"/>
      <c r="K6128" s="95"/>
      <c r="L6128" s="96"/>
    </row>
    <row r="6129" spans="8:12" x14ac:dyDescent="0.25">
      <c r="H6129" s="36"/>
      <c r="I6129" s="36"/>
      <c r="J6129" s="36"/>
      <c r="K6129" s="95"/>
      <c r="L6129" s="96"/>
    </row>
    <row r="6130" spans="8:12" x14ac:dyDescent="0.25">
      <c r="H6130" s="36"/>
      <c r="I6130" s="36"/>
      <c r="J6130" s="36"/>
      <c r="K6130" s="95"/>
      <c r="L6130" s="96"/>
    </row>
    <row r="6131" spans="8:12" x14ac:dyDescent="0.25">
      <c r="H6131" s="36"/>
      <c r="I6131" s="36"/>
      <c r="J6131" s="36"/>
      <c r="K6131" s="95"/>
      <c r="L6131" s="96"/>
    </row>
    <row r="6132" spans="8:12" x14ac:dyDescent="0.25">
      <c r="H6132" s="36"/>
      <c r="I6132" s="36"/>
      <c r="J6132" s="36"/>
      <c r="K6132" s="95"/>
      <c r="L6132" s="96"/>
    </row>
    <row r="6133" spans="8:12" x14ac:dyDescent="0.25">
      <c r="H6133" s="36"/>
      <c r="I6133" s="36"/>
      <c r="J6133" s="36"/>
      <c r="K6133" s="95"/>
      <c r="L6133" s="96"/>
    </row>
    <row r="6134" spans="8:12" x14ac:dyDescent="0.25">
      <c r="H6134" s="36"/>
      <c r="I6134" s="36"/>
      <c r="J6134" s="36"/>
      <c r="K6134" s="95"/>
      <c r="L6134" s="96"/>
    </row>
    <row r="6135" spans="8:12" x14ac:dyDescent="0.25">
      <c r="H6135" s="36"/>
      <c r="I6135" s="36"/>
      <c r="J6135" s="36"/>
      <c r="K6135" s="95"/>
      <c r="L6135" s="96"/>
    </row>
    <row r="6136" spans="8:12" x14ac:dyDescent="0.25">
      <c r="H6136" s="36"/>
      <c r="I6136" s="36"/>
      <c r="J6136" s="36"/>
      <c r="K6136" s="95"/>
      <c r="L6136" s="96"/>
    </row>
    <row r="6137" spans="8:12" x14ac:dyDescent="0.25">
      <c r="H6137" s="36"/>
      <c r="I6137" s="36"/>
      <c r="J6137" s="36"/>
      <c r="K6137" s="95"/>
      <c r="L6137" s="96"/>
    </row>
    <row r="6138" spans="8:12" x14ac:dyDescent="0.25">
      <c r="H6138" s="36"/>
      <c r="I6138" s="36"/>
      <c r="J6138" s="36"/>
      <c r="K6138" s="95"/>
      <c r="L6138" s="96"/>
    </row>
    <row r="6139" spans="8:12" x14ac:dyDescent="0.25">
      <c r="H6139" s="36"/>
      <c r="I6139" s="36"/>
      <c r="J6139" s="36"/>
      <c r="K6139" s="95"/>
      <c r="L6139" s="96"/>
    </row>
    <row r="6140" spans="8:12" x14ac:dyDescent="0.25">
      <c r="H6140" s="36"/>
      <c r="I6140" s="36"/>
      <c r="J6140" s="36"/>
      <c r="K6140" s="95"/>
      <c r="L6140" s="96"/>
    </row>
    <row r="6141" spans="8:12" x14ac:dyDescent="0.25">
      <c r="H6141" s="36"/>
      <c r="I6141" s="36"/>
      <c r="J6141" s="36"/>
      <c r="K6141" s="95"/>
      <c r="L6141" s="96"/>
    </row>
    <row r="6142" spans="8:12" x14ac:dyDescent="0.25">
      <c r="H6142" s="36"/>
      <c r="I6142" s="36"/>
      <c r="J6142" s="36"/>
      <c r="K6142" s="95"/>
      <c r="L6142" s="96"/>
    </row>
    <row r="6143" spans="8:12" x14ac:dyDescent="0.25">
      <c r="H6143" s="36"/>
      <c r="I6143" s="36"/>
      <c r="J6143" s="36"/>
      <c r="K6143" s="95"/>
      <c r="L6143" s="96"/>
    </row>
    <row r="6144" spans="8:12" x14ac:dyDescent="0.25">
      <c r="H6144" s="36"/>
      <c r="I6144" s="36"/>
      <c r="J6144" s="36"/>
      <c r="K6144" s="95"/>
      <c r="L6144" s="96"/>
    </row>
    <row r="6145" spans="8:12" x14ac:dyDescent="0.25">
      <c r="H6145" s="36"/>
      <c r="I6145" s="36"/>
      <c r="J6145" s="36"/>
      <c r="K6145" s="95"/>
      <c r="L6145" s="96"/>
    </row>
    <row r="6146" spans="8:12" x14ac:dyDescent="0.25">
      <c r="H6146" s="36"/>
      <c r="I6146" s="36"/>
      <c r="J6146" s="36"/>
      <c r="K6146" s="95"/>
      <c r="L6146" s="96"/>
    </row>
    <row r="6147" spans="8:12" x14ac:dyDescent="0.25">
      <c r="H6147" s="36"/>
      <c r="I6147" s="36"/>
      <c r="J6147" s="36"/>
      <c r="K6147" s="95"/>
      <c r="L6147" s="96"/>
    </row>
    <row r="6148" spans="8:12" x14ac:dyDescent="0.25">
      <c r="H6148" s="36"/>
      <c r="I6148" s="36"/>
      <c r="J6148" s="36"/>
      <c r="K6148" s="95"/>
      <c r="L6148" s="96"/>
    </row>
    <row r="6149" spans="8:12" x14ac:dyDescent="0.25">
      <c r="H6149" s="36"/>
      <c r="I6149" s="36"/>
      <c r="J6149" s="36"/>
      <c r="K6149" s="95"/>
      <c r="L6149" s="96"/>
    </row>
    <row r="6150" spans="8:12" x14ac:dyDescent="0.25">
      <c r="H6150" s="36"/>
      <c r="I6150" s="36"/>
      <c r="J6150" s="36"/>
      <c r="K6150" s="95"/>
      <c r="L6150" s="96"/>
    </row>
    <row r="6151" spans="8:12" x14ac:dyDescent="0.25">
      <c r="H6151" s="36"/>
      <c r="I6151" s="36"/>
      <c r="J6151" s="36"/>
      <c r="K6151" s="95"/>
      <c r="L6151" s="96"/>
    </row>
    <row r="6152" spans="8:12" x14ac:dyDescent="0.25">
      <c r="H6152" s="36"/>
      <c r="I6152" s="36"/>
      <c r="J6152" s="36"/>
      <c r="K6152" s="95"/>
      <c r="L6152" s="96"/>
    </row>
    <row r="6153" spans="8:12" x14ac:dyDescent="0.25">
      <c r="H6153" s="36"/>
      <c r="I6153" s="36"/>
      <c r="J6153" s="36"/>
      <c r="K6153" s="95"/>
      <c r="L6153" s="96"/>
    </row>
    <row r="6154" spans="8:12" x14ac:dyDescent="0.25">
      <c r="H6154" s="36"/>
      <c r="I6154" s="36"/>
      <c r="J6154" s="36"/>
      <c r="K6154" s="95"/>
      <c r="L6154" s="96"/>
    </row>
    <row r="6155" spans="8:12" x14ac:dyDescent="0.25">
      <c r="H6155" s="36"/>
      <c r="I6155" s="36"/>
      <c r="J6155" s="36"/>
      <c r="K6155" s="95"/>
      <c r="L6155" s="96"/>
    </row>
    <row r="6156" spans="8:12" x14ac:dyDescent="0.25">
      <c r="H6156" s="36"/>
      <c r="I6156" s="36"/>
      <c r="J6156" s="36"/>
      <c r="K6156" s="95"/>
      <c r="L6156" s="96"/>
    </row>
    <row r="6157" spans="8:12" x14ac:dyDescent="0.25">
      <c r="H6157" s="36"/>
      <c r="I6157" s="36"/>
      <c r="J6157" s="36"/>
      <c r="K6157" s="95"/>
      <c r="L6157" s="96"/>
    </row>
    <row r="6158" spans="8:12" x14ac:dyDescent="0.25">
      <c r="H6158" s="36"/>
      <c r="I6158" s="36"/>
      <c r="J6158" s="36"/>
      <c r="K6158" s="95"/>
      <c r="L6158" s="96"/>
    </row>
    <row r="6159" spans="8:12" x14ac:dyDescent="0.25">
      <c r="H6159" s="36"/>
      <c r="I6159" s="36"/>
      <c r="J6159" s="36"/>
      <c r="K6159" s="95"/>
      <c r="L6159" s="96"/>
    </row>
    <row r="6160" spans="8:12" x14ac:dyDescent="0.25">
      <c r="H6160" s="36"/>
      <c r="I6160" s="36"/>
      <c r="J6160" s="36"/>
      <c r="K6160" s="95"/>
      <c r="L6160" s="96"/>
    </row>
    <row r="6161" spans="8:12" x14ac:dyDescent="0.25">
      <c r="H6161" s="36"/>
      <c r="I6161" s="36"/>
      <c r="J6161" s="36"/>
      <c r="K6161" s="95"/>
      <c r="L6161" s="96"/>
    </row>
    <row r="6162" spans="8:12" x14ac:dyDescent="0.25">
      <c r="H6162" s="36"/>
      <c r="I6162" s="36"/>
      <c r="J6162" s="36"/>
      <c r="K6162" s="95"/>
      <c r="L6162" s="96"/>
    </row>
    <row r="6163" spans="8:12" x14ac:dyDescent="0.25">
      <c r="H6163" s="36"/>
      <c r="I6163" s="36"/>
      <c r="J6163" s="36"/>
      <c r="K6163" s="95"/>
      <c r="L6163" s="96"/>
    </row>
    <row r="6164" spans="8:12" x14ac:dyDescent="0.25">
      <c r="H6164" s="36"/>
      <c r="I6164" s="36"/>
      <c r="J6164" s="36"/>
      <c r="K6164" s="95"/>
      <c r="L6164" s="96"/>
    </row>
    <row r="6165" spans="8:12" x14ac:dyDescent="0.25">
      <c r="H6165" s="36"/>
      <c r="I6165" s="36"/>
      <c r="J6165" s="36"/>
      <c r="K6165" s="95"/>
      <c r="L6165" s="96"/>
    </row>
    <row r="6166" spans="8:12" x14ac:dyDescent="0.25">
      <c r="H6166" s="36"/>
      <c r="I6166" s="36"/>
      <c r="J6166" s="36"/>
      <c r="K6166" s="95"/>
      <c r="L6166" s="96"/>
    </row>
    <row r="6167" spans="8:12" x14ac:dyDescent="0.25">
      <c r="H6167" s="36"/>
      <c r="I6167" s="36"/>
      <c r="J6167" s="36"/>
      <c r="K6167" s="95"/>
      <c r="L6167" s="96"/>
    </row>
    <row r="6168" spans="8:12" x14ac:dyDescent="0.25">
      <c r="H6168" s="36"/>
      <c r="I6168" s="36"/>
      <c r="J6168" s="36"/>
      <c r="K6168" s="95"/>
      <c r="L6168" s="96"/>
    </row>
    <row r="6169" spans="8:12" x14ac:dyDescent="0.25">
      <c r="H6169" s="36"/>
      <c r="I6169" s="36"/>
      <c r="J6169" s="36"/>
      <c r="K6169" s="95"/>
      <c r="L6169" s="96"/>
    </row>
    <row r="6170" spans="8:12" x14ac:dyDescent="0.25">
      <c r="H6170" s="36"/>
      <c r="I6170" s="36"/>
      <c r="J6170" s="36"/>
      <c r="K6170" s="95"/>
      <c r="L6170" s="96"/>
    </row>
    <row r="6171" spans="8:12" x14ac:dyDescent="0.25">
      <c r="H6171" s="36"/>
      <c r="I6171" s="36"/>
      <c r="J6171" s="36"/>
      <c r="K6171" s="95"/>
      <c r="L6171" s="96"/>
    </row>
    <row r="6172" spans="8:12" x14ac:dyDescent="0.25">
      <c r="H6172" s="36"/>
      <c r="I6172" s="36"/>
      <c r="J6172" s="36"/>
      <c r="K6172" s="95"/>
      <c r="L6172" s="96"/>
    </row>
    <row r="6173" spans="8:12" x14ac:dyDescent="0.25">
      <c r="H6173" s="36"/>
      <c r="I6173" s="36"/>
      <c r="J6173" s="36"/>
      <c r="K6173" s="95"/>
      <c r="L6173" s="96"/>
    </row>
    <row r="6174" spans="8:12" x14ac:dyDescent="0.25">
      <c r="H6174" s="36"/>
      <c r="I6174" s="36"/>
      <c r="J6174" s="36"/>
      <c r="K6174" s="95"/>
      <c r="L6174" s="96"/>
    </row>
    <row r="6175" spans="8:12" x14ac:dyDescent="0.25">
      <c r="H6175" s="36"/>
      <c r="I6175" s="36"/>
      <c r="J6175" s="36"/>
      <c r="K6175" s="95"/>
      <c r="L6175" s="96"/>
    </row>
    <row r="6176" spans="8:12" x14ac:dyDescent="0.25">
      <c r="H6176" s="36"/>
      <c r="I6176" s="36"/>
      <c r="J6176" s="36"/>
      <c r="K6176" s="95"/>
      <c r="L6176" s="96"/>
    </row>
    <row r="6177" spans="8:12" x14ac:dyDescent="0.25">
      <c r="H6177" s="36"/>
      <c r="I6177" s="36"/>
      <c r="J6177" s="36"/>
      <c r="K6177" s="95"/>
      <c r="L6177" s="96"/>
    </row>
    <row r="6178" spans="8:12" x14ac:dyDescent="0.25">
      <c r="H6178" s="36"/>
      <c r="I6178" s="36"/>
      <c r="J6178" s="36"/>
      <c r="K6178" s="95"/>
      <c r="L6178" s="96"/>
    </row>
    <row r="6179" spans="8:12" x14ac:dyDescent="0.25">
      <c r="H6179" s="36"/>
      <c r="I6179" s="36"/>
      <c r="J6179" s="36"/>
      <c r="K6179" s="95"/>
      <c r="L6179" s="96"/>
    </row>
    <row r="6180" spans="8:12" x14ac:dyDescent="0.25">
      <c r="H6180" s="36"/>
      <c r="I6180" s="36"/>
      <c r="J6180" s="36"/>
      <c r="K6180" s="95"/>
      <c r="L6180" s="96"/>
    </row>
    <row r="6181" spans="8:12" x14ac:dyDescent="0.25">
      <c r="H6181" s="36"/>
      <c r="I6181" s="36"/>
      <c r="J6181" s="36"/>
      <c r="K6181" s="95"/>
      <c r="L6181" s="96"/>
    </row>
    <row r="6182" spans="8:12" x14ac:dyDescent="0.25">
      <c r="H6182" s="36"/>
      <c r="I6182" s="36"/>
      <c r="J6182" s="36"/>
      <c r="K6182" s="95"/>
      <c r="L6182" s="96"/>
    </row>
    <row r="6183" spans="8:12" x14ac:dyDescent="0.25">
      <c r="H6183" s="36"/>
      <c r="I6183" s="36"/>
      <c r="J6183" s="36"/>
      <c r="K6183" s="95"/>
      <c r="L6183" s="96"/>
    </row>
    <row r="6184" spans="8:12" x14ac:dyDescent="0.25">
      <c r="H6184" s="36"/>
      <c r="I6184" s="36"/>
      <c r="J6184" s="36"/>
      <c r="K6184" s="95"/>
      <c r="L6184" s="96"/>
    </row>
    <row r="6185" spans="8:12" x14ac:dyDescent="0.25">
      <c r="H6185" s="36"/>
      <c r="I6185" s="36"/>
      <c r="J6185" s="36"/>
      <c r="K6185" s="95"/>
      <c r="L6185" s="96"/>
    </row>
    <row r="6186" spans="8:12" x14ac:dyDescent="0.25">
      <c r="H6186" s="36"/>
      <c r="I6186" s="36"/>
      <c r="J6186" s="36"/>
      <c r="K6186" s="95"/>
      <c r="L6186" s="96"/>
    </row>
    <row r="6187" spans="8:12" x14ac:dyDescent="0.25">
      <c r="H6187" s="36"/>
      <c r="I6187" s="36"/>
      <c r="J6187" s="36"/>
      <c r="K6187" s="95"/>
      <c r="L6187" s="96"/>
    </row>
    <row r="6188" spans="8:12" x14ac:dyDescent="0.25">
      <c r="H6188" s="36"/>
      <c r="I6188" s="36"/>
      <c r="J6188" s="36"/>
      <c r="K6188" s="95"/>
      <c r="L6188" s="96"/>
    </row>
    <row r="6189" spans="8:12" x14ac:dyDescent="0.25">
      <c r="H6189" s="36"/>
      <c r="I6189" s="36"/>
      <c r="J6189" s="36"/>
      <c r="K6189" s="95"/>
      <c r="L6189" s="96"/>
    </row>
    <row r="6190" spans="8:12" x14ac:dyDescent="0.25">
      <c r="H6190" s="36"/>
      <c r="I6190" s="36"/>
      <c r="J6190" s="36"/>
      <c r="K6190" s="95"/>
      <c r="L6190" s="96"/>
    </row>
    <row r="6191" spans="8:12" x14ac:dyDescent="0.25">
      <c r="H6191" s="36"/>
      <c r="I6191" s="36"/>
      <c r="J6191" s="36"/>
      <c r="K6191" s="95"/>
      <c r="L6191" s="96"/>
    </row>
    <row r="6192" spans="8:12" x14ac:dyDescent="0.25">
      <c r="H6192" s="36"/>
      <c r="I6192" s="36"/>
      <c r="J6192" s="36"/>
      <c r="K6192" s="95"/>
      <c r="L6192" s="96"/>
    </row>
    <row r="6193" spans="8:12" x14ac:dyDescent="0.25">
      <c r="H6193" s="36"/>
      <c r="I6193" s="36"/>
      <c r="J6193" s="36"/>
      <c r="K6193" s="95"/>
      <c r="L6193" s="96"/>
    </row>
    <row r="6194" spans="8:12" x14ac:dyDescent="0.25">
      <c r="H6194" s="36"/>
      <c r="I6194" s="36"/>
      <c r="J6194" s="36"/>
      <c r="K6194" s="95"/>
      <c r="L6194" s="96"/>
    </row>
    <row r="6195" spans="8:12" x14ac:dyDescent="0.25">
      <c r="H6195" s="36"/>
      <c r="I6195" s="36"/>
      <c r="J6195" s="36"/>
      <c r="K6195" s="95"/>
      <c r="L6195" s="96"/>
    </row>
    <row r="6196" spans="8:12" x14ac:dyDescent="0.25">
      <c r="H6196" s="36"/>
      <c r="I6196" s="36"/>
      <c r="J6196" s="36"/>
      <c r="K6196" s="95"/>
      <c r="L6196" s="96"/>
    </row>
    <row r="6197" spans="8:12" x14ac:dyDescent="0.25">
      <c r="H6197" s="36"/>
      <c r="I6197" s="36"/>
      <c r="J6197" s="36"/>
      <c r="K6197" s="95"/>
      <c r="L6197" s="96"/>
    </row>
    <row r="6198" spans="8:12" x14ac:dyDescent="0.25">
      <c r="H6198" s="36"/>
      <c r="I6198" s="36"/>
      <c r="J6198" s="36"/>
      <c r="K6198" s="95"/>
      <c r="L6198" s="96"/>
    </row>
    <row r="6199" spans="8:12" x14ac:dyDescent="0.25">
      <c r="H6199" s="36"/>
      <c r="I6199" s="36"/>
      <c r="J6199" s="36"/>
      <c r="K6199" s="95"/>
      <c r="L6199" s="96"/>
    </row>
    <row r="6200" spans="8:12" x14ac:dyDescent="0.25">
      <c r="H6200" s="36"/>
      <c r="I6200" s="36"/>
      <c r="J6200" s="36"/>
      <c r="K6200" s="95"/>
      <c r="L6200" s="96"/>
    </row>
    <row r="6201" spans="8:12" x14ac:dyDescent="0.25">
      <c r="H6201" s="36"/>
      <c r="I6201" s="36"/>
      <c r="J6201" s="36"/>
      <c r="K6201" s="95"/>
      <c r="L6201" s="96"/>
    </row>
    <row r="6202" spans="8:12" x14ac:dyDescent="0.25">
      <c r="H6202" s="36"/>
      <c r="I6202" s="36"/>
      <c r="J6202" s="36"/>
      <c r="K6202" s="95"/>
      <c r="L6202" s="96"/>
    </row>
    <row r="6203" spans="8:12" x14ac:dyDescent="0.25">
      <c r="H6203" s="36"/>
      <c r="I6203" s="36"/>
      <c r="J6203" s="36"/>
      <c r="K6203" s="95"/>
      <c r="L6203" s="96"/>
    </row>
    <row r="6204" spans="8:12" x14ac:dyDescent="0.25">
      <c r="H6204" s="36"/>
      <c r="I6204" s="36"/>
      <c r="J6204" s="36"/>
      <c r="K6204" s="95"/>
      <c r="L6204" s="96"/>
    </row>
    <row r="6205" spans="8:12" x14ac:dyDescent="0.25">
      <c r="H6205" s="36"/>
      <c r="I6205" s="36"/>
      <c r="J6205" s="36"/>
      <c r="K6205" s="95"/>
      <c r="L6205" s="96"/>
    </row>
    <row r="6206" spans="8:12" x14ac:dyDescent="0.25">
      <c r="H6206" s="36"/>
      <c r="I6206" s="36"/>
      <c r="J6206" s="36"/>
      <c r="K6206" s="95"/>
      <c r="L6206" s="96"/>
    </row>
    <row r="6207" spans="8:12" x14ac:dyDescent="0.25">
      <c r="H6207" s="36"/>
      <c r="I6207" s="36"/>
      <c r="J6207" s="36"/>
      <c r="K6207" s="95"/>
      <c r="L6207" s="96"/>
    </row>
    <row r="6208" spans="8:12" x14ac:dyDescent="0.25">
      <c r="H6208" s="36"/>
      <c r="I6208" s="36"/>
      <c r="J6208" s="36"/>
      <c r="K6208" s="95"/>
      <c r="L6208" s="96"/>
    </row>
    <row r="6209" spans="8:12" x14ac:dyDescent="0.25">
      <c r="H6209" s="36"/>
      <c r="I6209" s="36"/>
      <c r="J6209" s="36"/>
      <c r="K6209" s="95"/>
      <c r="L6209" s="96"/>
    </row>
    <row r="6210" spans="8:12" x14ac:dyDescent="0.25">
      <c r="H6210" s="36"/>
      <c r="I6210" s="36"/>
      <c r="J6210" s="36"/>
      <c r="K6210" s="95"/>
      <c r="L6210" s="96"/>
    </row>
    <row r="6211" spans="8:12" x14ac:dyDescent="0.25">
      <c r="H6211" s="36"/>
      <c r="I6211" s="36"/>
      <c r="J6211" s="36"/>
      <c r="K6211" s="95"/>
      <c r="L6211" s="96"/>
    </row>
    <row r="6212" spans="8:12" x14ac:dyDescent="0.25">
      <c r="H6212" s="36"/>
      <c r="I6212" s="36"/>
      <c r="J6212" s="36"/>
      <c r="K6212" s="95"/>
      <c r="L6212" s="96"/>
    </row>
    <row r="6213" spans="8:12" x14ac:dyDescent="0.25">
      <c r="H6213" s="36"/>
      <c r="I6213" s="36"/>
      <c r="J6213" s="36"/>
      <c r="K6213" s="95"/>
      <c r="L6213" s="96"/>
    </row>
    <row r="6214" spans="8:12" x14ac:dyDescent="0.25">
      <c r="H6214" s="36"/>
      <c r="I6214" s="36"/>
      <c r="J6214" s="36"/>
      <c r="K6214" s="95"/>
      <c r="L6214" s="96"/>
    </row>
    <row r="6215" spans="8:12" x14ac:dyDescent="0.25">
      <c r="H6215" s="36"/>
      <c r="I6215" s="36"/>
      <c r="J6215" s="36"/>
      <c r="K6215" s="95"/>
      <c r="L6215" s="96"/>
    </row>
    <row r="6216" spans="8:12" x14ac:dyDescent="0.25">
      <c r="H6216" s="36"/>
      <c r="I6216" s="36"/>
      <c r="J6216" s="36"/>
      <c r="K6216" s="95"/>
      <c r="L6216" s="96"/>
    </row>
    <row r="6217" spans="8:12" x14ac:dyDescent="0.25">
      <c r="H6217" s="36"/>
      <c r="I6217" s="36"/>
      <c r="J6217" s="36"/>
      <c r="K6217" s="95"/>
      <c r="L6217" s="96"/>
    </row>
    <row r="6218" spans="8:12" x14ac:dyDescent="0.25">
      <c r="H6218" s="36"/>
      <c r="I6218" s="36"/>
      <c r="J6218" s="36"/>
      <c r="K6218" s="95"/>
      <c r="L6218" s="96"/>
    </row>
    <row r="6219" spans="8:12" x14ac:dyDescent="0.25">
      <c r="H6219" s="36"/>
      <c r="I6219" s="36"/>
      <c r="J6219" s="36"/>
      <c r="K6219" s="95"/>
      <c r="L6219" s="96"/>
    </row>
    <row r="6220" spans="8:12" x14ac:dyDescent="0.25">
      <c r="H6220" s="36"/>
      <c r="I6220" s="36"/>
      <c r="J6220" s="36"/>
      <c r="K6220" s="95"/>
      <c r="L6220" s="96"/>
    </row>
    <row r="6221" spans="8:12" x14ac:dyDescent="0.25">
      <c r="H6221" s="36"/>
      <c r="I6221" s="36"/>
      <c r="J6221" s="36"/>
      <c r="K6221" s="95"/>
      <c r="L6221" s="96"/>
    </row>
    <row r="6222" spans="8:12" x14ac:dyDescent="0.25">
      <c r="H6222" s="36"/>
      <c r="I6222" s="36"/>
      <c r="J6222" s="36"/>
      <c r="K6222" s="95"/>
      <c r="L6222" s="96"/>
    </row>
    <row r="6223" spans="8:12" x14ac:dyDescent="0.25">
      <c r="H6223" s="36"/>
      <c r="I6223" s="36"/>
      <c r="J6223" s="36"/>
      <c r="K6223" s="95"/>
      <c r="L6223" s="96"/>
    </row>
    <row r="6224" spans="8:12" x14ac:dyDescent="0.25">
      <c r="H6224" s="36"/>
      <c r="I6224" s="36"/>
      <c r="J6224" s="36"/>
      <c r="K6224" s="95"/>
      <c r="L6224" s="96"/>
    </row>
    <row r="6225" spans="8:12" x14ac:dyDescent="0.25">
      <c r="H6225" s="36"/>
      <c r="I6225" s="36"/>
      <c r="J6225" s="36"/>
      <c r="K6225" s="95"/>
      <c r="L6225" s="96"/>
    </row>
    <row r="6226" spans="8:12" x14ac:dyDescent="0.25">
      <c r="H6226" s="36"/>
      <c r="I6226" s="36"/>
      <c r="J6226" s="36"/>
      <c r="K6226" s="95"/>
      <c r="L6226" s="96"/>
    </row>
    <row r="6227" spans="8:12" x14ac:dyDescent="0.25">
      <c r="H6227" s="36"/>
      <c r="I6227" s="36"/>
      <c r="J6227" s="36"/>
      <c r="K6227" s="95"/>
      <c r="L6227" s="96"/>
    </row>
    <row r="6228" spans="8:12" x14ac:dyDescent="0.25">
      <c r="H6228" s="36"/>
      <c r="I6228" s="36"/>
      <c r="J6228" s="36"/>
      <c r="K6228" s="95"/>
      <c r="L6228" s="96"/>
    </row>
    <row r="6229" spans="8:12" x14ac:dyDescent="0.25">
      <c r="H6229" s="36"/>
      <c r="I6229" s="36"/>
      <c r="J6229" s="36"/>
      <c r="K6229" s="95"/>
      <c r="L6229" s="96"/>
    </row>
    <row r="6230" spans="8:12" x14ac:dyDescent="0.25">
      <c r="H6230" s="36"/>
      <c r="I6230" s="36"/>
      <c r="J6230" s="36"/>
      <c r="K6230" s="95"/>
      <c r="L6230" s="96"/>
    </row>
    <row r="6231" spans="8:12" x14ac:dyDescent="0.25">
      <c r="H6231" s="36"/>
      <c r="I6231" s="36"/>
      <c r="J6231" s="36"/>
      <c r="K6231" s="95"/>
      <c r="L6231" s="96"/>
    </row>
    <row r="6232" spans="8:12" x14ac:dyDescent="0.25">
      <c r="H6232" s="36"/>
      <c r="I6232" s="36"/>
      <c r="J6232" s="36"/>
      <c r="K6232" s="95"/>
      <c r="L6232" s="96"/>
    </row>
    <row r="6233" spans="8:12" x14ac:dyDescent="0.25">
      <c r="H6233" s="36"/>
      <c r="I6233" s="36"/>
      <c r="J6233" s="36"/>
      <c r="K6233" s="95"/>
      <c r="L6233" s="96"/>
    </row>
    <row r="6234" spans="8:12" x14ac:dyDescent="0.25">
      <c r="H6234" s="36"/>
      <c r="I6234" s="36"/>
      <c r="J6234" s="36"/>
      <c r="K6234" s="95"/>
      <c r="L6234" s="96"/>
    </row>
    <row r="6235" spans="8:12" x14ac:dyDescent="0.25">
      <c r="H6235" s="36"/>
      <c r="I6235" s="36"/>
      <c r="J6235" s="36"/>
      <c r="K6235" s="95"/>
      <c r="L6235" s="96"/>
    </row>
    <row r="6236" spans="8:12" x14ac:dyDescent="0.25">
      <c r="H6236" s="36"/>
      <c r="I6236" s="36"/>
      <c r="J6236" s="36"/>
      <c r="K6236" s="95"/>
      <c r="L6236" s="96"/>
    </row>
    <row r="6237" spans="8:12" x14ac:dyDescent="0.25">
      <c r="H6237" s="36"/>
      <c r="I6237" s="36"/>
      <c r="J6237" s="36"/>
      <c r="K6237" s="95"/>
      <c r="L6237" s="96"/>
    </row>
    <row r="6238" spans="8:12" x14ac:dyDescent="0.25">
      <c r="H6238" s="36"/>
      <c r="I6238" s="36"/>
      <c r="J6238" s="36"/>
      <c r="K6238" s="95"/>
      <c r="L6238" s="96"/>
    </row>
    <row r="6239" spans="8:12" x14ac:dyDescent="0.25">
      <c r="H6239" s="36"/>
      <c r="I6239" s="36"/>
      <c r="J6239" s="36"/>
      <c r="K6239" s="95"/>
      <c r="L6239" s="96"/>
    </row>
    <row r="6240" spans="8:12" x14ac:dyDescent="0.25">
      <c r="H6240" s="36"/>
      <c r="I6240" s="36"/>
      <c r="J6240" s="36"/>
      <c r="K6240" s="95"/>
      <c r="L6240" s="96"/>
    </row>
    <row r="6241" spans="8:12" x14ac:dyDescent="0.25">
      <c r="H6241" s="36"/>
      <c r="I6241" s="36"/>
      <c r="J6241" s="36"/>
      <c r="K6241" s="95"/>
      <c r="L6241" s="96"/>
    </row>
    <row r="6242" spans="8:12" x14ac:dyDescent="0.25">
      <c r="H6242" s="36"/>
      <c r="I6242" s="36"/>
      <c r="J6242" s="36"/>
      <c r="K6242" s="95"/>
      <c r="L6242" s="96"/>
    </row>
    <row r="6243" spans="8:12" x14ac:dyDescent="0.25">
      <c r="H6243" s="36"/>
      <c r="I6243" s="36"/>
      <c r="J6243" s="36"/>
      <c r="K6243" s="95"/>
      <c r="L6243" s="96"/>
    </row>
    <row r="6244" spans="8:12" x14ac:dyDescent="0.25">
      <c r="H6244" s="36"/>
      <c r="I6244" s="36"/>
      <c r="J6244" s="36"/>
      <c r="K6244" s="95"/>
      <c r="L6244" s="96"/>
    </row>
    <row r="6245" spans="8:12" x14ac:dyDescent="0.25">
      <c r="H6245" s="36"/>
      <c r="I6245" s="36"/>
      <c r="J6245" s="36"/>
      <c r="K6245" s="95"/>
      <c r="L6245" s="96"/>
    </row>
    <row r="6246" spans="8:12" x14ac:dyDescent="0.25">
      <c r="H6246" s="36"/>
      <c r="I6246" s="36"/>
      <c r="J6246" s="36"/>
      <c r="K6246" s="95"/>
      <c r="L6246" s="96"/>
    </row>
    <row r="6247" spans="8:12" x14ac:dyDescent="0.25">
      <c r="H6247" s="36"/>
      <c r="I6247" s="36"/>
      <c r="J6247" s="36"/>
      <c r="K6247" s="95"/>
      <c r="L6247" s="96"/>
    </row>
    <row r="6248" spans="8:12" x14ac:dyDescent="0.25">
      <c r="H6248" s="36"/>
      <c r="I6248" s="36"/>
      <c r="J6248" s="36"/>
      <c r="K6248" s="95"/>
      <c r="L6248" s="96"/>
    </row>
    <row r="6249" spans="8:12" x14ac:dyDescent="0.25">
      <c r="H6249" s="36"/>
      <c r="I6249" s="36"/>
      <c r="J6249" s="36"/>
      <c r="K6249" s="95"/>
      <c r="L6249" s="96"/>
    </row>
    <row r="6250" spans="8:12" x14ac:dyDescent="0.25">
      <c r="H6250" s="36"/>
      <c r="I6250" s="36"/>
      <c r="J6250" s="36"/>
      <c r="K6250" s="95"/>
      <c r="L6250" s="96"/>
    </row>
    <row r="6251" spans="8:12" x14ac:dyDescent="0.25">
      <c r="H6251" s="36"/>
      <c r="I6251" s="36"/>
      <c r="J6251" s="36"/>
      <c r="K6251" s="95"/>
      <c r="L6251" s="96"/>
    </row>
    <row r="6252" spans="8:12" x14ac:dyDescent="0.25">
      <c r="H6252" s="36"/>
      <c r="I6252" s="36"/>
      <c r="J6252" s="36"/>
      <c r="K6252" s="95"/>
      <c r="L6252" s="96"/>
    </row>
    <row r="6253" spans="8:12" x14ac:dyDescent="0.25">
      <c r="H6253" s="36"/>
      <c r="I6253" s="36"/>
      <c r="J6253" s="36"/>
      <c r="K6253" s="95"/>
      <c r="L6253" s="96"/>
    </row>
    <row r="6254" spans="8:12" x14ac:dyDescent="0.25">
      <c r="H6254" s="36"/>
      <c r="I6254" s="36"/>
      <c r="J6254" s="36"/>
      <c r="K6254" s="95"/>
      <c r="L6254" s="96"/>
    </row>
    <row r="6255" spans="8:12" x14ac:dyDescent="0.25">
      <c r="H6255" s="36"/>
      <c r="I6255" s="36"/>
      <c r="J6255" s="36"/>
      <c r="K6255" s="95"/>
      <c r="L6255" s="96"/>
    </row>
    <row r="6256" spans="8:12" x14ac:dyDescent="0.25">
      <c r="H6256" s="36"/>
      <c r="I6256" s="36"/>
      <c r="J6256" s="36"/>
      <c r="K6256" s="95"/>
      <c r="L6256" s="96"/>
    </row>
    <row r="6257" spans="8:12" x14ac:dyDescent="0.25">
      <c r="H6257" s="36"/>
      <c r="I6257" s="36"/>
      <c r="J6257" s="36"/>
      <c r="K6257" s="95"/>
      <c r="L6257" s="96"/>
    </row>
    <row r="6258" spans="8:12" x14ac:dyDescent="0.25">
      <c r="H6258" s="36"/>
      <c r="I6258" s="36"/>
      <c r="J6258" s="36"/>
      <c r="K6258" s="95"/>
      <c r="L6258" s="96"/>
    </row>
    <row r="6259" spans="8:12" x14ac:dyDescent="0.25">
      <c r="H6259" s="36"/>
      <c r="I6259" s="36"/>
      <c r="J6259" s="36"/>
      <c r="K6259" s="95"/>
      <c r="L6259" s="96"/>
    </row>
    <row r="6260" spans="8:12" x14ac:dyDescent="0.25">
      <c r="H6260" s="36"/>
      <c r="I6260" s="36"/>
      <c r="J6260" s="36"/>
      <c r="K6260" s="95"/>
      <c r="L6260" s="96"/>
    </row>
    <row r="6261" spans="8:12" x14ac:dyDescent="0.25">
      <c r="H6261" s="36"/>
      <c r="I6261" s="36"/>
      <c r="J6261" s="36"/>
      <c r="K6261" s="95"/>
      <c r="L6261" s="96"/>
    </row>
    <row r="6262" spans="8:12" x14ac:dyDescent="0.25">
      <c r="H6262" s="36"/>
      <c r="I6262" s="36"/>
      <c r="J6262" s="36"/>
      <c r="K6262" s="95"/>
      <c r="L6262" s="96"/>
    </row>
    <row r="6263" spans="8:12" x14ac:dyDescent="0.25">
      <c r="H6263" s="36"/>
      <c r="I6263" s="36"/>
      <c r="J6263" s="36"/>
      <c r="K6263" s="95"/>
      <c r="L6263" s="96"/>
    </row>
    <row r="6264" spans="8:12" x14ac:dyDescent="0.25">
      <c r="H6264" s="36"/>
      <c r="I6264" s="36"/>
      <c r="J6264" s="36"/>
      <c r="K6264" s="95"/>
      <c r="L6264" s="96"/>
    </row>
    <row r="6265" spans="8:12" x14ac:dyDescent="0.25">
      <c r="H6265" s="36"/>
      <c r="I6265" s="36"/>
      <c r="J6265" s="36"/>
      <c r="K6265" s="95"/>
      <c r="L6265" s="96"/>
    </row>
    <row r="6266" spans="8:12" x14ac:dyDescent="0.25">
      <c r="H6266" s="36"/>
      <c r="I6266" s="36"/>
      <c r="J6266" s="36"/>
      <c r="K6266" s="95"/>
      <c r="L6266" s="96"/>
    </row>
    <row r="6267" spans="8:12" x14ac:dyDescent="0.25">
      <c r="H6267" s="36"/>
      <c r="I6267" s="36"/>
      <c r="J6267" s="36"/>
      <c r="K6267" s="95"/>
      <c r="L6267" s="96"/>
    </row>
    <row r="6268" spans="8:12" x14ac:dyDescent="0.25">
      <c r="H6268" s="36"/>
      <c r="I6268" s="36"/>
      <c r="J6268" s="36"/>
      <c r="K6268" s="95"/>
      <c r="L6268" s="96"/>
    </row>
    <row r="6269" spans="8:12" x14ac:dyDescent="0.25">
      <c r="H6269" s="36"/>
      <c r="I6269" s="36"/>
      <c r="J6269" s="36"/>
      <c r="K6269" s="95"/>
      <c r="L6269" s="96"/>
    </row>
    <row r="6270" spans="8:12" x14ac:dyDescent="0.25">
      <c r="H6270" s="36"/>
      <c r="I6270" s="36"/>
      <c r="J6270" s="36"/>
      <c r="K6270" s="95"/>
      <c r="L6270" s="96"/>
    </row>
    <row r="6271" spans="8:12" x14ac:dyDescent="0.25">
      <c r="H6271" s="36"/>
      <c r="I6271" s="36"/>
      <c r="J6271" s="36"/>
      <c r="K6271" s="95"/>
      <c r="L6271" s="96"/>
    </row>
    <row r="6272" spans="8:12" x14ac:dyDescent="0.25">
      <c r="H6272" s="36"/>
      <c r="I6272" s="36"/>
      <c r="J6272" s="36"/>
      <c r="K6272" s="95"/>
      <c r="L6272" s="96"/>
    </row>
    <row r="6273" spans="8:12" x14ac:dyDescent="0.25">
      <c r="H6273" s="36"/>
      <c r="I6273" s="36"/>
      <c r="J6273" s="36"/>
      <c r="K6273" s="95"/>
      <c r="L6273" s="96"/>
    </row>
    <row r="6274" spans="8:12" x14ac:dyDescent="0.25">
      <c r="H6274" s="36"/>
      <c r="I6274" s="36"/>
      <c r="J6274" s="36"/>
      <c r="K6274" s="95"/>
      <c r="L6274" s="96"/>
    </row>
    <row r="6275" spans="8:12" x14ac:dyDescent="0.25">
      <c r="H6275" s="36"/>
      <c r="I6275" s="36"/>
      <c r="J6275" s="36"/>
      <c r="K6275" s="95"/>
      <c r="L6275" s="96"/>
    </row>
    <row r="6276" spans="8:12" x14ac:dyDescent="0.25">
      <c r="H6276" s="36"/>
      <c r="I6276" s="36"/>
      <c r="J6276" s="36"/>
      <c r="K6276" s="95"/>
      <c r="L6276" s="96"/>
    </row>
    <row r="6277" spans="8:12" x14ac:dyDescent="0.25">
      <c r="H6277" s="36"/>
      <c r="I6277" s="36"/>
      <c r="J6277" s="36"/>
      <c r="K6277" s="95"/>
      <c r="L6277" s="96"/>
    </row>
    <row r="6278" spans="8:12" x14ac:dyDescent="0.25">
      <c r="H6278" s="36"/>
      <c r="I6278" s="36"/>
      <c r="J6278" s="36"/>
      <c r="K6278" s="95"/>
      <c r="L6278" s="96"/>
    </row>
    <row r="6279" spans="8:12" x14ac:dyDescent="0.25">
      <c r="H6279" s="36"/>
      <c r="I6279" s="36"/>
      <c r="J6279" s="36"/>
      <c r="K6279" s="95"/>
      <c r="L6279" s="96"/>
    </row>
    <row r="6280" spans="8:12" x14ac:dyDescent="0.25">
      <c r="H6280" s="36"/>
      <c r="I6280" s="36"/>
      <c r="J6280" s="36"/>
      <c r="K6280" s="95"/>
      <c r="L6280" s="96"/>
    </row>
    <row r="6281" spans="8:12" x14ac:dyDescent="0.25">
      <c r="H6281" s="36"/>
      <c r="I6281" s="36"/>
      <c r="J6281" s="36"/>
      <c r="K6281" s="95"/>
      <c r="L6281" s="96"/>
    </row>
    <row r="6282" spans="8:12" x14ac:dyDescent="0.25">
      <c r="H6282" s="36"/>
      <c r="I6282" s="36"/>
      <c r="J6282" s="36"/>
      <c r="K6282" s="95"/>
      <c r="L6282" s="96"/>
    </row>
    <row r="6283" spans="8:12" x14ac:dyDescent="0.25">
      <c r="H6283" s="36"/>
      <c r="I6283" s="36"/>
      <c r="J6283" s="36"/>
      <c r="K6283" s="95"/>
      <c r="L6283" s="96"/>
    </row>
    <row r="6284" spans="8:12" x14ac:dyDescent="0.25">
      <c r="H6284" s="36"/>
      <c r="I6284" s="36"/>
      <c r="J6284" s="36"/>
      <c r="K6284" s="95"/>
      <c r="L6284" s="96"/>
    </row>
    <row r="6285" spans="8:12" x14ac:dyDescent="0.25">
      <c r="H6285" s="36"/>
      <c r="I6285" s="36"/>
      <c r="J6285" s="36"/>
      <c r="K6285" s="95"/>
      <c r="L6285" s="96"/>
    </row>
    <row r="6286" spans="8:12" x14ac:dyDescent="0.25">
      <c r="H6286" s="36"/>
      <c r="I6286" s="36"/>
      <c r="J6286" s="36"/>
      <c r="K6286" s="95"/>
      <c r="L6286" s="96"/>
    </row>
    <row r="6287" spans="8:12" x14ac:dyDescent="0.25">
      <c r="H6287" s="36"/>
      <c r="I6287" s="36"/>
      <c r="J6287" s="36"/>
      <c r="K6287" s="95"/>
      <c r="L6287" s="96"/>
    </row>
    <row r="6288" spans="8:12" x14ac:dyDescent="0.25">
      <c r="H6288" s="36"/>
      <c r="I6288" s="36"/>
      <c r="J6288" s="36"/>
      <c r="K6288" s="95"/>
      <c r="L6288" s="96"/>
    </row>
    <row r="6289" spans="8:12" x14ac:dyDescent="0.25">
      <c r="H6289" s="36"/>
      <c r="I6289" s="36"/>
      <c r="J6289" s="36"/>
      <c r="K6289" s="95"/>
      <c r="L6289" s="96"/>
    </row>
    <row r="6290" spans="8:12" x14ac:dyDescent="0.25">
      <c r="H6290" s="36"/>
      <c r="I6290" s="36"/>
      <c r="J6290" s="36"/>
      <c r="K6290" s="95"/>
      <c r="L6290" s="96"/>
    </row>
    <row r="6291" spans="8:12" x14ac:dyDescent="0.25">
      <c r="H6291" s="36"/>
      <c r="I6291" s="36"/>
      <c r="J6291" s="36"/>
      <c r="K6291" s="95"/>
      <c r="L6291" s="96"/>
    </row>
    <row r="6292" spans="8:12" x14ac:dyDescent="0.25">
      <c r="H6292" s="36"/>
      <c r="I6292" s="36"/>
      <c r="J6292" s="36"/>
      <c r="K6292" s="95"/>
      <c r="L6292" s="96"/>
    </row>
    <row r="6293" spans="8:12" x14ac:dyDescent="0.25">
      <c r="H6293" s="36"/>
      <c r="I6293" s="36"/>
      <c r="J6293" s="36"/>
      <c r="K6293" s="95"/>
      <c r="L6293" s="96"/>
    </row>
    <row r="6294" spans="8:12" x14ac:dyDescent="0.25">
      <c r="H6294" s="36"/>
      <c r="I6294" s="36"/>
      <c r="J6294" s="36"/>
      <c r="K6294" s="95"/>
      <c r="L6294" s="96"/>
    </row>
    <row r="6295" spans="8:12" x14ac:dyDescent="0.25">
      <c r="H6295" s="36"/>
      <c r="I6295" s="36"/>
      <c r="J6295" s="36"/>
      <c r="K6295" s="95"/>
      <c r="L6295" s="96"/>
    </row>
    <row r="6296" spans="8:12" x14ac:dyDescent="0.25">
      <c r="H6296" s="36"/>
      <c r="I6296" s="36"/>
      <c r="J6296" s="36"/>
      <c r="K6296" s="95"/>
      <c r="L6296" s="96"/>
    </row>
    <row r="6297" spans="8:12" x14ac:dyDescent="0.25">
      <c r="H6297" s="36"/>
      <c r="I6297" s="36"/>
      <c r="J6297" s="36"/>
      <c r="K6297" s="95"/>
      <c r="L6297" s="96"/>
    </row>
    <row r="6298" spans="8:12" x14ac:dyDescent="0.25">
      <c r="H6298" s="36"/>
      <c r="I6298" s="36"/>
      <c r="J6298" s="36"/>
      <c r="K6298" s="95"/>
      <c r="L6298" s="96"/>
    </row>
    <row r="6299" spans="8:12" x14ac:dyDescent="0.25">
      <c r="H6299" s="36"/>
      <c r="I6299" s="36"/>
      <c r="J6299" s="36"/>
      <c r="K6299" s="95"/>
      <c r="L6299" s="96"/>
    </row>
    <row r="6300" spans="8:12" x14ac:dyDescent="0.25">
      <c r="H6300" s="36"/>
      <c r="I6300" s="36"/>
      <c r="J6300" s="36"/>
      <c r="K6300" s="95"/>
      <c r="L6300" s="96"/>
    </row>
    <row r="6301" spans="8:12" x14ac:dyDescent="0.25">
      <c r="H6301" s="36"/>
      <c r="I6301" s="36"/>
      <c r="J6301" s="36"/>
      <c r="K6301" s="95"/>
      <c r="L6301" s="96"/>
    </row>
    <row r="6302" spans="8:12" x14ac:dyDescent="0.25">
      <c r="H6302" s="36"/>
      <c r="I6302" s="36"/>
      <c r="J6302" s="36"/>
      <c r="K6302" s="95"/>
      <c r="L6302" s="96"/>
    </row>
    <row r="6303" spans="8:12" x14ac:dyDescent="0.25">
      <c r="H6303" s="36"/>
      <c r="I6303" s="36"/>
      <c r="J6303" s="36"/>
      <c r="K6303" s="95"/>
      <c r="L6303" s="96"/>
    </row>
    <row r="6304" spans="8:12" x14ac:dyDescent="0.25">
      <c r="H6304" s="36"/>
      <c r="I6304" s="36"/>
      <c r="J6304" s="36"/>
      <c r="K6304" s="95"/>
      <c r="L6304" s="96"/>
    </row>
    <row r="6305" spans="8:12" x14ac:dyDescent="0.25">
      <c r="H6305" s="36"/>
      <c r="I6305" s="36"/>
      <c r="J6305" s="36"/>
      <c r="K6305" s="95"/>
      <c r="L6305" s="96"/>
    </row>
    <row r="6306" spans="8:12" x14ac:dyDescent="0.25">
      <c r="H6306" s="36"/>
      <c r="I6306" s="36"/>
      <c r="J6306" s="36"/>
      <c r="K6306" s="95"/>
      <c r="L6306" s="96"/>
    </row>
    <row r="6307" spans="8:12" x14ac:dyDescent="0.25">
      <c r="H6307" s="36"/>
      <c r="I6307" s="36"/>
      <c r="J6307" s="36"/>
      <c r="K6307" s="95"/>
      <c r="L6307" s="96"/>
    </row>
    <row r="6308" spans="8:12" x14ac:dyDescent="0.25">
      <c r="H6308" s="36"/>
      <c r="I6308" s="36"/>
      <c r="J6308" s="36"/>
      <c r="K6308" s="95"/>
      <c r="L6308" s="96"/>
    </row>
    <row r="6309" spans="8:12" x14ac:dyDescent="0.25">
      <c r="H6309" s="36"/>
      <c r="I6309" s="36"/>
      <c r="J6309" s="36"/>
      <c r="K6309" s="95"/>
      <c r="L6309" s="96"/>
    </row>
    <row r="6310" spans="8:12" x14ac:dyDescent="0.25">
      <c r="H6310" s="36"/>
      <c r="I6310" s="36"/>
      <c r="J6310" s="36"/>
      <c r="K6310" s="95"/>
      <c r="L6310" s="96"/>
    </row>
    <row r="6311" spans="8:12" x14ac:dyDescent="0.25">
      <c r="H6311" s="36"/>
      <c r="I6311" s="36"/>
      <c r="J6311" s="36"/>
      <c r="K6311" s="95"/>
      <c r="L6311" s="96"/>
    </row>
    <row r="6312" spans="8:12" x14ac:dyDescent="0.25">
      <c r="H6312" s="36"/>
      <c r="I6312" s="36"/>
      <c r="J6312" s="36"/>
      <c r="K6312" s="95"/>
      <c r="L6312" s="96"/>
    </row>
    <row r="6313" spans="8:12" x14ac:dyDescent="0.25">
      <c r="H6313" s="36"/>
      <c r="I6313" s="36"/>
      <c r="J6313" s="36"/>
      <c r="K6313" s="95"/>
      <c r="L6313" s="96"/>
    </row>
    <row r="6314" spans="8:12" x14ac:dyDescent="0.25">
      <c r="H6314" s="36"/>
      <c r="I6314" s="36"/>
      <c r="J6314" s="36"/>
      <c r="K6314" s="95"/>
      <c r="L6314" s="96"/>
    </row>
    <row r="6315" spans="8:12" x14ac:dyDescent="0.25">
      <c r="H6315" s="36"/>
      <c r="I6315" s="36"/>
      <c r="J6315" s="36"/>
      <c r="K6315" s="95"/>
      <c r="L6315" s="96"/>
    </row>
    <row r="6316" spans="8:12" x14ac:dyDescent="0.25">
      <c r="H6316" s="36"/>
      <c r="I6316" s="36"/>
      <c r="J6316" s="36"/>
      <c r="K6316" s="95"/>
      <c r="L6316" s="96"/>
    </row>
    <row r="6317" spans="8:12" x14ac:dyDescent="0.25">
      <c r="H6317" s="36"/>
      <c r="I6317" s="36"/>
      <c r="J6317" s="36"/>
      <c r="K6317" s="95"/>
      <c r="L6317" s="96"/>
    </row>
    <row r="6318" spans="8:12" x14ac:dyDescent="0.25">
      <c r="H6318" s="36"/>
      <c r="I6318" s="36"/>
      <c r="J6318" s="36"/>
      <c r="K6318" s="95"/>
      <c r="L6318" s="96"/>
    </row>
    <row r="6319" spans="8:12" x14ac:dyDescent="0.25">
      <c r="H6319" s="36"/>
      <c r="I6319" s="36"/>
      <c r="J6319" s="36"/>
      <c r="K6319" s="95"/>
      <c r="L6319" s="96"/>
    </row>
    <row r="6320" spans="8:12" x14ac:dyDescent="0.25">
      <c r="H6320" s="36"/>
      <c r="I6320" s="36"/>
      <c r="J6320" s="36"/>
      <c r="K6320" s="95"/>
      <c r="L6320" s="96"/>
    </row>
    <row r="6321" spans="8:12" x14ac:dyDescent="0.25">
      <c r="H6321" s="36"/>
      <c r="I6321" s="36"/>
      <c r="J6321" s="36"/>
      <c r="K6321" s="95"/>
      <c r="L6321" s="96"/>
    </row>
    <row r="6322" spans="8:12" x14ac:dyDescent="0.25">
      <c r="H6322" s="36"/>
      <c r="I6322" s="36"/>
      <c r="J6322" s="36"/>
      <c r="K6322" s="95"/>
      <c r="L6322" s="96"/>
    </row>
    <row r="6323" spans="8:12" x14ac:dyDescent="0.25">
      <c r="H6323" s="36"/>
      <c r="I6323" s="36"/>
      <c r="J6323" s="36"/>
      <c r="K6323" s="95"/>
      <c r="L6323" s="96"/>
    </row>
    <row r="6324" spans="8:12" x14ac:dyDescent="0.25">
      <c r="H6324" s="36"/>
      <c r="I6324" s="36"/>
      <c r="J6324" s="36"/>
      <c r="K6324" s="95"/>
      <c r="L6324" s="96"/>
    </row>
    <row r="6325" spans="8:12" x14ac:dyDescent="0.25">
      <c r="H6325" s="36"/>
      <c r="I6325" s="36"/>
      <c r="J6325" s="36"/>
      <c r="K6325" s="95"/>
      <c r="L6325" s="96"/>
    </row>
    <row r="6326" spans="8:12" x14ac:dyDescent="0.25">
      <c r="H6326" s="36"/>
      <c r="I6326" s="36"/>
      <c r="J6326" s="36"/>
      <c r="K6326" s="95"/>
      <c r="L6326" s="96"/>
    </row>
    <row r="6327" spans="8:12" x14ac:dyDescent="0.25">
      <c r="H6327" s="36"/>
      <c r="I6327" s="36"/>
      <c r="J6327" s="36"/>
      <c r="K6327" s="95"/>
      <c r="L6327" s="96"/>
    </row>
    <row r="6328" spans="8:12" x14ac:dyDescent="0.25">
      <c r="H6328" s="36"/>
      <c r="I6328" s="36"/>
      <c r="J6328" s="36"/>
      <c r="K6328" s="95"/>
      <c r="L6328" s="96"/>
    </row>
    <row r="6329" spans="8:12" x14ac:dyDescent="0.25">
      <c r="H6329" s="36"/>
      <c r="I6329" s="36"/>
      <c r="J6329" s="36"/>
      <c r="K6329" s="95"/>
      <c r="L6329" s="96"/>
    </row>
    <row r="6330" spans="8:12" x14ac:dyDescent="0.25">
      <c r="H6330" s="36"/>
      <c r="I6330" s="36"/>
      <c r="J6330" s="36"/>
      <c r="K6330" s="95"/>
      <c r="L6330" s="96"/>
    </row>
    <row r="6331" spans="8:12" x14ac:dyDescent="0.25">
      <c r="H6331" s="36"/>
      <c r="I6331" s="36"/>
      <c r="J6331" s="36"/>
      <c r="K6331" s="95"/>
      <c r="L6331" s="96"/>
    </row>
    <row r="6332" spans="8:12" x14ac:dyDescent="0.25">
      <c r="H6332" s="36"/>
      <c r="I6332" s="36"/>
      <c r="J6332" s="36"/>
      <c r="K6332" s="95"/>
      <c r="L6332" s="96"/>
    </row>
    <row r="6333" spans="8:12" x14ac:dyDescent="0.25">
      <c r="H6333" s="36"/>
      <c r="I6333" s="36"/>
      <c r="J6333" s="36"/>
      <c r="K6333" s="95"/>
      <c r="L6333" s="96"/>
    </row>
    <row r="6334" spans="8:12" x14ac:dyDescent="0.25">
      <c r="H6334" s="36"/>
      <c r="I6334" s="36"/>
      <c r="J6334" s="36"/>
      <c r="K6334" s="95"/>
      <c r="L6334" s="96"/>
    </row>
    <row r="6335" spans="8:12" x14ac:dyDescent="0.25">
      <c r="H6335" s="36"/>
      <c r="I6335" s="36"/>
      <c r="J6335" s="36"/>
      <c r="K6335" s="95"/>
      <c r="L6335" s="96"/>
    </row>
    <row r="6336" spans="8:12" x14ac:dyDescent="0.25">
      <c r="H6336" s="36"/>
      <c r="I6336" s="36"/>
      <c r="J6336" s="36"/>
      <c r="K6336" s="95"/>
      <c r="L6336" s="96"/>
    </row>
    <row r="6337" spans="8:12" x14ac:dyDescent="0.25">
      <c r="H6337" s="36"/>
      <c r="I6337" s="36"/>
      <c r="J6337" s="36"/>
      <c r="K6337" s="95"/>
      <c r="L6337" s="96"/>
    </row>
    <row r="6338" spans="8:12" x14ac:dyDescent="0.25">
      <c r="H6338" s="36"/>
      <c r="I6338" s="36"/>
      <c r="J6338" s="36"/>
      <c r="K6338" s="95"/>
      <c r="L6338" s="96"/>
    </row>
    <row r="6339" spans="8:12" x14ac:dyDescent="0.25">
      <c r="H6339" s="36"/>
      <c r="I6339" s="36"/>
      <c r="J6339" s="36"/>
      <c r="K6339" s="95"/>
      <c r="L6339" s="96"/>
    </row>
    <row r="6340" spans="8:12" x14ac:dyDescent="0.25">
      <c r="H6340" s="36"/>
      <c r="I6340" s="36"/>
      <c r="J6340" s="36"/>
      <c r="K6340" s="95"/>
      <c r="L6340" s="96"/>
    </row>
    <row r="6341" spans="8:12" x14ac:dyDescent="0.25">
      <c r="H6341" s="36"/>
      <c r="I6341" s="36"/>
      <c r="J6341" s="36"/>
      <c r="K6341" s="95"/>
      <c r="L6341" s="96"/>
    </row>
    <row r="6342" spans="8:12" x14ac:dyDescent="0.25">
      <c r="H6342" s="36"/>
      <c r="I6342" s="36"/>
      <c r="J6342" s="36"/>
      <c r="K6342" s="95"/>
      <c r="L6342" s="96"/>
    </row>
    <row r="6343" spans="8:12" x14ac:dyDescent="0.25">
      <c r="H6343" s="36"/>
      <c r="I6343" s="36"/>
      <c r="J6343" s="36"/>
      <c r="K6343" s="95"/>
      <c r="L6343" s="96"/>
    </row>
    <row r="6344" spans="8:12" x14ac:dyDescent="0.25">
      <c r="H6344" s="36"/>
      <c r="I6344" s="36"/>
      <c r="J6344" s="36"/>
      <c r="K6344" s="95"/>
      <c r="L6344" s="96"/>
    </row>
    <row r="6345" spans="8:12" x14ac:dyDescent="0.25">
      <c r="H6345" s="36"/>
      <c r="I6345" s="36"/>
      <c r="J6345" s="36"/>
      <c r="K6345" s="95"/>
      <c r="L6345" s="96"/>
    </row>
    <row r="6346" spans="8:12" x14ac:dyDescent="0.25">
      <c r="H6346" s="36"/>
      <c r="I6346" s="36"/>
      <c r="J6346" s="36"/>
      <c r="K6346" s="95"/>
      <c r="L6346" s="96"/>
    </row>
    <row r="6347" spans="8:12" x14ac:dyDescent="0.25">
      <c r="H6347" s="36"/>
      <c r="I6347" s="36"/>
      <c r="J6347" s="36"/>
      <c r="K6347" s="95"/>
      <c r="L6347" s="96"/>
    </row>
    <row r="6348" spans="8:12" x14ac:dyDescent="0.25">
      <c r="H6348" s="36"/>
      <c r="I6348" s="36"/>
      <c r="J6348" s="36"/>
      <c r="K6348" s="95"/>
      <c r="L6348" s="96"/>
    </row>
    <row r="6349" spans="8:12" x14ac:dyDescent="0.25">
      <c r="H6349" s="36"/>
      <c r="I6349" s="36"/>
      <c r="J6349" s="36"/>
      <c r="K6349" s="95"/>
      <c r="L6349" s="96"/>
    </row>
    <row r="6350" spans="8:12" x14ac:dyDescent="0.25">
      <c r="H6350" s="36"/>
      <c r="I6350" s="36"/>
      <c r="J6350" s="36"/>
      <c r="K6350" s="95"/>
      <c r="L6350" s="96"/>
    </row>
    <row r="6351" spans="8:12" x14ac:dyDescent="0.25">
      <c r="H6351" s="36"/>
      <c r="I6351" s="36"/>
      <c r="J6351" s="36"/>
      <c r="K6351" s="95"/>
      <c r="L6351" s="96"/>
    </row>
    <row r="6352" spans="8:12" x14ac:dyDescent="0.25">
      <c r="H6352" s="36"/>
      <c r="I6352" s="36"/>
      <c r="J6352" s="36"/>
      <c r="K6352" s="95"/>
      <c r="L6352" s="96"/>
    </row>
    <row r="6353" spans="8:12" x14ac:dyDescent="0.25">
      <c r="H6353" s="36"/>
      <c r="I6353" s="36"/>
      <c r="J6353" s="36"/>
      <c r="K6353" s="95"/>
      <c r="L6353" s="96"/>
    </row>
    <row r="6354" spans="8:12" x14ac:dyDescent="0.25">
      <c r="H6354" s="36"/>
      <c r="I6354" s="36"/>
      <c r="J6354" s="36"/>
      <c r="K6354" s="95"/>
      <c r="L6354" s="96"/>
    </row>
    <row r="6355" spans="8:12" x14ac:dyDescent="0.25">
      <c r="H6355" s="36"/>
      <c r="I6355" s="36"/>
      <c r="J6355" s="36"/>
      <c r="K6355" s="95"/>
      <c r="L6355" s="96"/>
    </row>
    <row r="6356" spans="8:12" x14ac:dyDescent="0.25">
      <c r="H6356" s="36"/>
      <c r="I6356" s="36"/>
      <c r="J6356" s="36"/>
      <c r="K6356" s="95"/>
      <c r="L6356" s="96"/>
    </row>
    <row r="6357" spans="8:12" x14ac:dyDescent="0.25">
      <c r="H6357" s="36"/>
      <c r="I6357" s="36"/>
      <c r="J6357" s="36"/>
      <c r="K6357" s="95"/>
      <c r="L6357" s="96"/>
    </row>
    <row r="6358" spans="8:12" x14ac:dyDescent="0.25">
      <c r="H6358" s="36"/>
      <c r="I6358" s="36"/>
      <c r="J6358" s="36"/>
      <c r="K6358" s="95"/>
      <c r="L6358" s="96"/>
    </row>
    <row r="6359" spans="8:12" x14ac:dyDescent="0.25">
      <c r="H6359" s="36"/>
      <c r="I6359" s="36"/>
      <c r="J6359" s="36"/>
      <c r="K6359" s="95"/>
      <c r="L6359" s="96"/>
    </row>
    <row r="6360" spans="8:12" x14ac:dyDescent="0.25">
      <c r="H6360" s="36"/>
      <c r="I6360" s="36"/>
      <c r="J6360" s="36"/>
      <c r="K6360" s="95"/>
      <c r="L6360" s="96"/>
    </row>
    <row r="6361" spans="8:12" x14ac:dyDescent="0.25">
      <c r="H6361" s="36"/>
      <c r="I6361" s="36"/>
      <c r="J6361" s="36"/>
      <c r="K6361" s="95"/>
      <c r="L6361" s="96"/>
    </row>
    <row r="6362" spans="8:12" x14ac:dyDescent="0.25">
      <c r="H6362" s="36"/>
      <c r="I6362" s="36"/>
      <c r="J6362" s="36"/>
      <c r="K6362" s="95"/>
      <c r="L6362" s="96"/>
    </row>
    <row r="6363" spans="8:12" x14ac:dyDescent="0.25">
      <c r="H6363" s="36"/>
      <c r="I6363" s="36"/>
      <c r="J6363" s="36"/>
      <c r="K6363" s="95"/>
      <c r="L6363" s="96"/>
    </row>
    <row r="6364" spans="8:12" x14ac:dyDescent="0.25">
      <c r="H6364" s="36"/>
      <c r="I6364" s="36"/>
      <c r="J6364" s="36"/>
      <c r="K6364" s="95"/>
      <c r="L6364" s="96"/>
    </row>
    <row r="6365" spans="8:12" x14ac:dyDescent="0.25">
      <c r="H6365" s="36"/>
      <c r="I6365" s="36"/>
      <c r="J6365" s="36"/>
      <c r="K6365" s="95"/>
      <c r="L6365" s="96"/>
    </row>
    <row r="6366" spans="8:12" x14ac:dyDescent="0.25">
      <c r="H6366" s="36"/>
      <c r="I6366" s="36"/>
      <c r="J6366" s="36"/>
      <c r="K6366" s="95"/>
      <c r="L6366" s="96"/>
    </row>
    <row r="6367" spans="8:12" x14ac:dyDescent="0.25">
      <c r="H6367" s="36"/>
      <c r="I6367" s="36"/>
      <c r="J6367" s="36"/>
      <c r="K6367" s="95"/>
      <c r="L6367" s="96"/>
    </row>
    <row r="6368" spans="8:12" x14ac:dyDescent="0.25">
      <c r="H6368" s="36"/>
      <c r="I6368" s="36"/>
      <c r="J6368" s="36"/>
      <c r="K6368" s="95"/>
      <c r="L6368" s="96"/>
    </row>
    <row r="6369" spans="8:12" x14ac:dyDescent="0.25">
      <c r="H6369" s="36"/>
      <c r="I6369" s="36"/>
      <c r="J6369" s="36"/>
      <c r="K6369" s="95"/>
      <c r="L6369" s="96"/>
    </row>
    <row r="6370" spans="8:12" x14ac:dyDescent="0.25">
      <c r="H6370" s="36"/>
      <c r="I6370" s="36"/>
      <c r="J6370" s="36"/>
      <c r="K6370" s="95"/>
      <c r="L6370" s="96"/>
    </row>
    <row r="6371" spans="8:12" x14ac:dyDescent="0.25">
      <c r="H6371" s="36"/>
      <c r="I6371" s="36"/>
      <c r="J6371" s="36"/>
      <c r="K6371" s="95"/>
      <c r="L6371" s="96"/>
    </row>
    <row r="6372" spans="8:12" x14ac:dyDescent="0.25">
      <c r="H6372" s="36"/>
      <c r="I6372" s="36"/>
      <c r="J6372" s="36"/>
      <c r="K6372" s="95"/>
      <c r="L6372" s="96"/>
    </row>
    <row r="6373" spans="8:12" x14ac:dyDescent="0.25">
      <c r="H6373" s="36"/>
      <c r="I6373" s="36"/>
      <c r="J6373" s="36"/>
      <c r="K6373" s="95"/>
      <c r="L6373" s="96"/>
    </row>
    <row r="6374" spans="8:12" x14ac:dyDescent="0.25">
      <c r="H6374" s="36"/>
      <c r="I6374" s="36"/>
      <c r="J6374" s="36"/>
      <c r="K6374" s="95"/>
      <c r="L6374" s="96"/>
    </row>
    <row r="6375" spans="8:12" x14ac:dyDescent="0.25">
      <c r="H6375" s="36"/>
      <c r="I6375" s="36"/>
      <c r="J6375" s="36"/>
      <c r="K6375" s="95"/>
      <c r="L6375" s="96"/>
    </row>
    <row r="6376" spans="8:12" x14ac:dyDescent="0.25">
      <c r="H6376" s="36"/>
      <c r="I6376" s="36"/>
      <c r="J6376" s="36"/>
      <c r="K6376" s="95"/>
      <c r="L6376" s="96"/>
    </row>
    <row r="6377" spans="8:12" x14ac:dyDescent="0.25">
      <c r="H6377" s="36"/>
      <c r="I6377" s="36"/>
      <c r="J6377" s="36"/>
      <c r="K6377" s="95"/>
      <c r="L6377" s="96"/>
    </row>
    <row r="6378" spans="8:12" x14ac:dyDescent="0.25">
      <c r="H6378" s="36"/>
      <c r="I6378" s="36"/>
      <c r="J6378" s="36"/>
      <c r="K6378" s="95"/>
      <c r="L6378" s="96"/>
    </row>
    <row r="6379" spans="8:12" x14ac:dyDescent="0.25">
      <c r="H6379" s="36"/>
      <c r="I6379" s="36"/>
      <c r="J6379" s="36"/>
      <c r="K6379" s="95"/>
      <c r="L6379" s="96"/>
    </row>
    <row r="6380" spans="8:12" x14ac:dyDescent="0.25">
      <c r="H6380" s="36"/>
      <c r="I6380" s="36"/>
      <c r="J6380" s="36"/>
      <c r="K6380" s="95"/>
      <c r="L6380" s="96"/>
    </row>
    <row r="6381" spans="8:12" x14ac:dyDescent="0.25">
      <c r="H6381" s="36"/>
      <c r="I6381" s="36"/>
      <c r="J6381" s="36"/>
      <c r="K6381" s="95"/>
      <c r="L6381" s="96"/>
    </row>
    <row r="6382" spans="8:12" x14ac:dyDescent="0.25">
      <c r="H6382" s="36"/>
      <c r="I6382" s="36"/>
      <c r="J6382" s="36"/>
      <c r="K6382" s="95"/>
      <c r="L6382" s="96"/>
    </row>
    <row r="6383" spans="8:12" x14ac:dyDescent="0.25">
      <c r="H6383" s="36"/>
      <c r="I6383" s="36"/>
      <c r="J6383" s="36"/>
      <c r="K6383" s="95"/>
      <c r="L6383" s="96"/>
    </row>
    <row r="6384" spans="8:12" x14ac:dyDescent="0.25">
      <c r="H6384" s="36"/>
      <c r="I6384" s="36"/>
      <c r="J6384" s="36"/>
      <c r="K6384" s="95"/>
      <c r="L6384" s="96"/>
    </row>
    <row r="6385" spans="8:12" x14ac:dyDescent="0.25">
      <c r="H6385" s="36"/>
      <c r="I6385" s="36"/>
      <c r="J6385" s="36"/>
      <c r="K6385" s="95"/>
      <c r="L6385" s="96"/>
    </row>
    <row r="6386" spans="8:12" x14ac:dyDescent="0.25">
      <c r="H6386" s="36"/>
      <c r="I6386" s="36"/>
      <c r="J6386" s="36"/>
      <c r="K6386" s="95"/>
      <c r="L6386" s="96"/>
    </row>
    <row r="6387" spans="8:12" x14ac:dyDescent="0.25">
      <c r="H6387" s="36"/>
      <c r="I6387" s="36"/>
      <c r="J6387" s="36"/>
      <c r="K6387" s="95"/>
      <c r="L6387" s="96"/>
    </row>
    <row r="6388" spans="8:12" x14ac:dyDescent="0.25">
      <c r="H6388" s="36"/>
      <c r="I6388" s="36"/>
      <c r="J6388" s="36"/>
      <c r="K6388" s="95"/>
      <c r="L6388" s="96"/>
    </row>
    <row r="6389" spans="8:12" x14ac:dyDescent="0.25">
      <c r="H6389" s="36"/>
      <c r="I6389" s="36"/>
      <c r="J6389" s="36"/>
      <c r="K6389" s="95"/>
      <c r="L6389" s="96"/>
    </row>
    <row r="6390" spans="8:12" x14ac:dyDescent="0.25">
      <c r="H6390" s="36"/>
      <c r="I6390" s="36"/>
      <c r="J6390" s="36"/>
      <c r="K6390" s="95"/>
      <c r="L6390" s="96"/>
    </row>
    <row r="6391" spans="8:12" x14ac:dyDescent="0.25">
      <c r="H6391" s="36"/>
      <c r="I6391" s="36"/>
      <c r="J6391" s="36"/>
      <c r="K6391" s="95"/>
      <c r="L6391" s="96"/>
    </row>
    <row r="6392" spans="8:12" x14ac:dyDescent="0.25">
      <c r="H6392" s="36"/>
      <c r="I6392" s="36"/>
      <c r="J6392" s="36"/>
      <c r="K6392" s="95"/>
      <c r="L6392" s="96"/>
    </row>
    <row r="6393" spans="8:12" x14ac:dyDescent="0.25">
      <c r="H6393" s="36"/>
      <c r="I6393" s="36"/>
      <c r="J6393" s="36"/>
      <c r="K6393" s="95"/>
      <c r="L6393" s="96"/>
    </row>
    <row r="6394" spans="8:12" x14ac:dyDescent="0.25">
      <c r="H6394" s="36"/>
      <c r="I6394" s="36"/>
      <c r="J6394" s="36"/>
      <c r="K6394" s="95"/>
      <c r="L6394" s="96"/>
    </row>
    <row r="6395" spans="8:12" x14ac:dyDescent="0.25">
      <c r="H6395" s="36"/>
      <c r="I6395" s="36"/>
      <c r="J6395" s="36"/>
      <c r="K6395" s="95"/>
      <c r="L6395" s="96"/>
    </row>
    <row r="6396" spans="8:12" x14ac:dyDescent="0.25">
      <c r="H6396" s="36"/>
      <c r="I6396" s="36"/>
      <c r="J6396" s="36"/>
      <c r="K6396" s="95"/>
      <c r="L6396" s="96"/>
    </row>
    <row r="6397" spans="8:12" x14ac:dyDescent="0.25">
      <c r="H6397" s="36"/>
      <c r="I6397" s="36"/>
      <c r="J6397" s="36"/>
      <c r="K6397" s="95"/>
      <c r="L6397" s="96"/>
    </row>
    <row r="6398" spans="8:12" x14ac:dyDescent="0.25">
      <c r="H6398" s="36"/>
      <c r="I6398" s="36"/>
      <c r="J6398" s="36"/>
      <c r="K6398" s="95"/>
      <c r="L6398" s="96"/>
    </row>
    <row r="6399" spans="8:12" x14ac:dyDescent="0.25">
      <c r="H6399" s="36"/>
      <c r="I6399" s="36"/>
      <c r="J6399" s="36"/>
      <c r="K6399" s="95"/>
      <c r="L6399" s="96"/>
    </row>
    <row r="6400" spans="8:12" x14ac:dyDescent="0.25">
      <c r="H6400" s="36"/>
      <c r="I6400" s="36"/>
      <c r="J6400" s="36"/>
      <c r="K6400" s="95"/>
      <c r="L6400" s="96"/>
    </row>
    <row r="6401" spans="8:12" x14ac:dyDescent="0.25">
      <c r="H6401" s="36"/>
      <c r="I6401" s="36"/>
      <c r="J6401" s="36"/>
      <c r="K6401" s="95"/>
      <c r="L6401" s="96"/>
    </row>
    <row r="6402" spans="8:12" x14ac:dyDescent="0.25">
      <c r="H6402" s="36"/>
      <c r="I6402" s="36"/>
      <c r="J6402" s="36"/>
      <c r="K6402" s="95"/>
      <c r="L6402" s="96"/>
    </row>
    <row r="6403" spans="8:12" x14ac:dyDescent="0.25">
      <c r="H6403" s="36"/>
      <c r="I6403" s="36"/>
      <c r="J6403" s="36"/>
      <c r="K6403" s="95"/>
      <c r="L6403" s="96"/>
    </row>
    <row r="6404" spans="8:12" x14ac:dyDescent="0.25">
      <c r="H6404" s="36"/>
      <c r="I6404" s="36"/>
      <c r="J6404" s="36"/>
      <c r="K6404" s="95"/>
      <c r="L6404" s="96"/>
    </row>
    <row r="6405" spans="8:12" x14ac:dyDescent="0.25">
      <c r="H6405" s="36"/>
      <c r="I6405" s="36"/>
      <c r="J6405" s="36"/>
      <c r="K6405" s="95"/>
      <c r="L6405" s="96"/>
    </row>
    <row r="6406" spans="8:12" x14ac:dyDescent="0.25">
      <c r="H6406" s="36"/>
      <c r="I6406" s="36"/>
      <c r="J6406" s="36"/>
      <c r="K6406" s="95"/>
      <c r="L6406" s="96"/>
    </row>
    <row r="6407" spans="8:12" x14ac:dyDescent="0.25">
      <c r="H6407" s="36"/>
      <c r="I6407" s="36"/>
      <c r="J6407" s="36"/>
      <c r="K6407" s="95"/>
      <c r="L6407" s="96"/>
    </row>
    <row r="6408" spans="8:12" x14ac:dyDescent="0.25">
      <c r="H6408" s="36"/>
      <c r="I6408" s="36"/>
      <c r="J6408" s="36"/>
      <c r="K6408" s="95"/>
      <c r="L6408" s="96"/>
    </row>
    <row r="6409" spans="8:12" x14ac:dyDescent="0.25">
      <c r="H6409" s="36"/>
      <c r="I6409" s="36"/>
      <c r="J6409" s="36"/>
      <c r="K6409" s="95"/>
      <c r="L6409" s="96"/>
    </row>
    <row r="6410" spans="8:12" x14ac:dyDescent="0.25">
      <c r="H6410" s="36"/>
      <c r="I6410" s="36"/>
      <c r="J6410" s="36"/>
      <c r="K6410" s="95"/>
      <c r="L6410" s="96"/>
    </row>
    <row r="6411" spans="8:12" x14ac:dyDescent="0.25">
      <c r="H6411" s="36"/>
      <c r="I6411" s="36"/>
      <c r="J6411" s="36"/>
      <c r="K6411" s="95"/>
      <c r="L6411" s="96"/>
    </row>
    <row r="6412" spans="8:12" x14ac:dyDescent="0.25">
      <c r="H6412" s="36"/>
      <c r="I6412" s="36"/>
      <c r="J6412" s="36"/>
      <c r="K6412" s="95"/>
      <c r="L6412" s="96"/>
    </row>
    <row r="6413" spans="8:12" x14ac:dyDescent="0.25">
      <c r="H6413" s="36"/>
      <c r="I6413" s="36"/>
      <c r="J6413" s="36"/>
      <c r="K6413" s="95"/>
      <c r="L6413" s="96"/>
    </row>
    <row r="6414" spans="8:12" x14ac:dyDescent="0.25">
      <c r="H6414" s="36"/>
      <c r="I6414" s="36"/>
      <c r="J6414" s="36"/>
      <c r="K6414" s="95"/>
      <c r="L6414" s="96"/>
    </row>
    <row r="6415" spans="8:12" x14ac:dyDescent="0.25">
      <c r="H6415" s="36"/>
      <c r="I6415" s="36"/>
      <c r="J6415" s="36"/>
      <c r="K6415" s="95"/>
      <c r="L6415" s="96"/>
    </row>
    <row r="6416" spans="8:12" x14ac:dyDescent="0.25">
      <c r="H6416" s="36"/>
      <c r="I6416" s="36"/>
      <c r="J6416" s="36"/>
      <c r="K6416" s="95"/>
      <c r="L6416" s="96"/>
    </row>
    <row r="6417" spans="8:12" x14ac:dyDescent="0.25">
      <c r="H6417" s="36"/>
      <c r="I6417" s="36"/>
      <c r="J6417" s="36"/>
      <c r="K6417" s="95"/>
      <c r="L6417" s="96"/>
    </row>
    <row r="6418" spans="8:12" x14ac:dyDescent="0.25">
      <c r="H6418" s="36"/>
      <c r="I6418" s="36"/>
      <c r="J6418" s="36"/>
      <c r="K6418" s="95"/>
      <c r="L6418" s="96"/>
    </row>
    <row r="6419" spans="8:12" x14ac:dyDescent="0.25">
      <c r="H6419" s="36"/>
      <c r="I6419" s="36"/>
      <c r="J6419" s="36"/>
      <c r="K6419" s="95"/>
      <c r="L6419" s="96"/>
    </row>
    <row r="6420" spans="8:12" x14ac:dyDescent="0.25">
      <c r="H6420" s="36"/>
      <c r="I6420" s="36"/>
      <c r="J6420" s="36"/>
      <c r="K6420" s="95"/>
      <c r="L6420" s="96"/>
    </row>
    <row r="6421" spans="8:12" x14ac:dyDescent="0.25">
      <c r="H6421" s="36"/>
      <c r="I6421" s="36"/>
      <c r="J6421" s="36"/>
      <c r="K6421" s="95"/>
      <c r="L6421" s="96"/>
    </row>
    <row r="6422" spans="8:12" x14ac:dyDescent="0.25">
      <c r="H6422" s="36"/>
      <c r="I6422" s="36"/>
      <c r="J6422" s="36"/>
      <c r="K6422" s="95"/>
      <c r="L6422" s="96"/>
    </row>
    <row r="6423" spans="8:12" x14ac:dyDescent="0.25">
      <c r="H6423" s="36"/>
      <c r="I6423" s="36"/>
      <c r="J6423" s="36"/>
      <c r="K6423" s="95"/>
      <c r="L6423" s="96"/>
    </row>
    <row r="6424" spans="8:12" x14ac:dyDescent="0.25">
      <c r="H6424" s="36"/>
      <c r="I6424" s="36"/>
      <c r="J6424" s="36"/>
      <c r="K6424" s="95"/>
      <c r="L6424" s="96"/>
    </row>
    <row r="6425" spans="8:12" x14ac:dyDescent="0.25">
      <c r="H6425" s="36"/>
      <c r="I6425" s="36"/>
      <c r="J6425" s="36"/>
      <c r="K6425" s="95"/>
      <c r="L6425" s="96"/>
    </row>
    <row r="6426" spans="8:12" x14ac:dyDescent="0.25">
      <c r="H6426" s="36"/>
      <c r="I6426" s="36"/>
      <c r="J6426" s="36"/>
      <c r="K6426" s="95"/>
      <c r="L6426" s="96"/>
    </row>
    <row r="6427" spans="8:12" x14ac:dyDescent="0.25">
      <c r="H6427" s="36"/>
      <c r="I6427" s="36"/>
      <c r="J6427" s="36"/>
      <c r="K6427" s="95"/>
      <c r="L6427" s="96"/>
    </row>
    <row r="6428" spans="8:12" x14ac:dyDescent="0.25">
      <c r="H6428" s="36"/>
      <c r="I6428" s="36"/>
      <c r="J6428" s="36"/>
      <c r="K6428" s="95"/>
      <c r="L6428" s="96"/>
    </row>
    <row r="6429" spans="8:12" x14ac:dyDescent="0.25">
      <c r="H6429" s="36"/>
      <c r="I6429" s="36"/>
      <c r="J6429" s="36"/>
      <c r="K6429" s="95"/>
      <c r="L6429" s="96"/>
    </row>
    <row r="6430" spans="8:12" x14ac:dyDescent="0.25">
      <c r="H6430" s="36"/>
      <c r="I6430" s="36"/>
      <c r="J6430" s="36"/>
      <c r="K6430" s="95"/>
      <c r="L6430" s="96"/>
    </row>
    <row r="6431" spans="8:12" x14ac:dyDescent="0.25">
      <c r="H6431" s="36"/>
      <c r="I6431" s="36"/>
      <c r="J6431" s="36"/>
      <c r="K6431" s="95"/>
      <c r="L6431" s="96"/>
    </row>
    <row r="6432" spans="8:12" x14ac:dyDescent="0.25">
      <c r="H6432" s="36"/>
      <c r="I6432" s="36"/>
      <c r="J6432" s="36"/>
      <c r="K6432" s="95"/>
      <c r="L6432" s="96"/>
    </row>
    <row r="6433" spans="8:12" x14ac:dyDescent="0.25">
      <c r="H6433" s="36"/>
      <c r="I6433" s="36"/>
      <c r="J6433" s="36"/>
      <c r="K6433" s="95"/>
      <c r="L6433" s="96"/>
    </row>
    <row r="6434" spans="8:12" x14ac:dyDescent="0.25">
      <c r="H6434" s="36"/>
      <c r="I6434" s="36"/>
      <c r="J6434" s="36"/>
      <c r="K6434" s="95"/>
      <c r="L6434" s="96"/>
    </row>
    <row r="6435" spans="8:12" x14ac:dyDescent="0.25">
      <c r="H6435" s="36"/>
      <c r="I6435" s="36"/>
      <c r="J6435" s="36"/>
      <c r="K6435" s="95"/>
      <c r="L6435" s="96"/>
    </row>
    <row r="6436" spans="8:12" x14ac:dyDescent="0.25">
      <c r="H6436" s="36"/>
      <c r="I6436" s="36"/>
      <c r="J6436" s="36"/>
      <c r="K6436" s="95"/>
      <c r="L6436" s="96"/>
    </row>
    <row r="6437" spans="8:12" x14ac:dyDescent="0.25">
      <c r="H6437" s="36"/>
      <c r="I6437" s="36"/>
      <c r="J6437" s="36"/>
      <c r="K6437" s="95"/>
      <c r="L6437" s="96"/>
    </row>
    <row r="6438" spans="8:12" x14ac:dyDescent="0.25">
      <c r="H6438" s="36"/>
      <c r="I6438" s="36"/>
      <c r="J6438" s="36"/>
      <c r="K6438" s="95"/>
      <c r="L6438" s="96"/>
    </row>
    <row r="6439" spans="8:12" x14ac:dyDescent="0.25">
      <c r="H6439" s="36"/>
      <c r="I6439" s="36"/>
      <c r="J6439" s="36"/>
      <c r="K6439" s="95"/>
      <c r="L6439" s="96"/>
    </row>
    <row r="6440" spans="8:12" x14ac:dyDescent="0.25">
      <c r="H6440" s="36"/>
      <c r="I6440" s="36"/>
      <c r="J6440" s="36"/>
      <c r="K6440" s="95"/>
      <c r="L6440" s="96"/>
    </row>
    <row r="6441" spans="8:12" x14ac:dyDescent="0.25">
      <c r="H6441" s="36"/>
      <c r="I6441" s="36"/>
      <c r="J6441" s="36"/>
      <c r="K6441" s="95"/>
      <c r="L6441" s="96"/>
    </row>
    <row r="6442" spans="8:12" x14ac:dyDescent="0.25">
      <c r="H6442" s="36"/>
      <c r="I6442" s="36"/>
      <c r="J6442" s="36"/>
      <c r="K6442" s="95"/>
      <c r="L6442" s="96"/>
    </row>
    <row r="6443" spans="8:12" x14ac:dyDescent="0.25">
      <c r="H6443" s="36"/>
      <c r="I6443" s="36"/>
      <c r="J6443" s="36"/>
      <c r="K6443" s="95"/>
      <c r="L6443" s="96"/>
    </row>
    <row r="6444" spans="8:12" x14ac:dyDescent="0.25">
      <c r="H6444" s="36"/>
      <c r="I6444" s="36"/>
      <c r="J6444" s="36"/>
      <c r="K6444" s="95"/>
      <c r="L6444" s="96"/>
    </row>
    <row r="6445" spans="8:12" x14ac:dyDescent="0.25">
      <c r="H6445" s="36"/>
      <c r="I6445" s="36"/>
      <c r="J6445" s="36"/>
      <c r="K6445" s="95"/>
      <c r="L6445" s="96"/>
    </row>
    <row r="6446" spans="8:12" x14ac:dyDescent="0.25">
      <c r="H6446" s="36"/>
      <c r="I6446" s="36"/>
      <c r="J6446" s="36"/>
      <c r="K6446" s="95"/>
      <c r="L6446" s="96"/>
    </row>
    <row r="6447" spans="8:12" x14ac:dyDescent="0.25">
      <c r="H6447" s="36"/>
      <c r="I6447" s="36"/>
      <c r="J6447" s="36"/>
      <c r="K6447" s="95"/>
      <c r="L6447" s="96"/>
    </row>
    <row r="6448" spans="8:12" x14ac:dyDescent="0.25">
      <c r="H6448" s="36"/>
      <c r="I6448" s="36"/>
      <c r="J6448" s="36"/>
      <c r="K6448" s="95"/>
      <c r="L6448" s="96"/>
    </row>
    <row r="6449" spans="8:12" x14ac:dyDescent="0.25">
      <c r="H6449" s="36"/>
      <c r="I6449" s="36"/>
      <c r="J6449" s="36"/>
      <c r="K6449" s="95"/>
      <c r="L6449" s="96"/>
    </row>
    <row r="6450" spans="8:12" x14ac:dyDescent="0.25">
      <c r="H6450" s="36"/>
      <c r="I6450" s="36"/>
      <c r="J6450" s="36"/>
      <c r="K6450" s="95"/>
      <c r="L6450" s="96"/>
    </row>
    <row r="6451" spans="8:12" x14ac:dyDescent="0.25">
      <c r="H6451" s="36"/>
      <c r="I6451" s="36"/>
      <c r="J6451" s="36"/>
      <c r="K6451" s="95"/>
      <c r="L6451" s="96"/>
    </row>
    <row r="6452" spans="8:12" x14ac:dyDescent="0.25">
      <c r="H6452" s="36"/>
      <c r="I6452" s="36"/>
      <c r="J6452" s="36"/>
      <c r="K6452" s="95"/>
      <c r="L6452" s="96"/>
    </row>
    <row r="6453" spans="8:12" x14ac:dyDescent="0.25">
      <c r="H6453" s="36"/>
      <c r="I6453" s="36"/>
      <c r="J6453" s="36"/>
      <c r="K6453" s="95"/>
      <c r="L6453" s="96"/>
    </row>
    <row r="6454" spans="8:12" x14ac:dyDescent="0.25">
      <c r="H6454" s="36"/>
      <c r="I6454" s="36"/>
      <c r="J6454" s="36"/>
      <c r="K6454" s="95"/>
      <c r="L6454" s="96"/>
    </row>
    <row r="6455" spans="8:12" x14ac:dyDescent="0.25">
      <c r="H6455" s="36"/>
      <c r="I6455" s="36"/>
      <c r="J6455" s="36"/>
      <c r="K6455" s="95"/>
      <c r="L6455" s="96"/>
    </row>
    <row r="6456" spans="8:12" x14ac:dyDescent="0.25">
      <c r="H6456" s="36"/>
      <c r="I6456" s="36"/>
      <c r="J6456" s="36"/>
      <c r="K6456" s="95"/>
      <c r="L6456" s="96"/>
    </row>
    <row r="6457" spans="8:12" x14ac:dyDescent="0.25">
      <c r="H6457" s="36"/>
      <c r="I6457" s="36"/>
      <c r="J6457" s="36"/>
      <c r="K6457" s="95"/>
      <c r="L6457" s="96"/>
    </row>
    <row r="6458" spans="8:12" x14ac:dyDescent="0.25">
      <c r="H6458" s="36"/>
      <c r="I6458" s="36"/>
      <c r="J6458" s="36"/>
      <c r="K6458" s="95"/>
      <c r="L6458" s="96"/>
    </row>
    <row r="6459" spans="8:12" x14ac:dyDescent="0.25">
      <c r="H6459" s="36"/>
      <c r="I6459" s="36"/>
      <c r="J6459" s="36"/>
      <c r="K6459" s="95"/>
      <c r="L6459" s="96"/>
    </row>
    <row r="6460" spans="8:12" x14ac:dyDescent="0.25">
      <c r="H6460" s="36"/>
      <c r="I6460" s="36"/>
      <c r="J6460" s="36"/>
      <c r="K6460" s="95"/>
      <c r="L6460" s="96"/>
    </row>
    <row r="6461" spans="8:12" x14ac:dyDescent="0.25">
      <c r="H6461" s="36"/>
      <c r="I6461" s="36"/>
      <c r="J6461" s="36"/>
      <c r="K6461" s="95"/>
      <c r="L6461" s="96"/>
    </row>
    <row r="6462" spans="8:12" x14ac:dyDescent="0.25">
      <c r="H6462" s="36"/>
      <c r="I6462" s="36"/>
      <c r="J6462" s="36"/>
      <c r="K6462" s="95"/>
      <c r="L6462" s="96"/>
    </row>
    <row r="6463" spans="8:12" x14ac:dyDescent="0.25">
      <c r="H6463" s="36"/>
      <c r="I6463" s="36"/>
      <c r="J6463" s="36"/>
      <c r="K6463" s="95"/>
      <c r="L6463" s="96"/>
    </row>
    <row r="6464" spans="8:12" x14ac:dyDescent="0.25">
      <c r="H6464" s="36"/>
      <c r="I6464" s="36"/>
      <c r="J6464" s="36"/>
      <c r="K6464" s="95"/>
      <c r="L6464" s="96"/>
    </row>
    <row r="6465" spans="8:12" x14ac:dyDescent="0.25">
      <c r="H6465" s="36"/>
      <c r="I6465" s="36"/>
      <c r="J6465" s="36"/>
      <c r="K6465" s="95"/>
      <c r="L6465" s="96"/>
    </row>
    <row r="6466" spans="8:12" x14ac:dyDescent="0.25">
      <c r="H6466" s="36"/>
      <c r="I6466" s="36"/>
      <c r="J6466" s="36"/>
      <c r="K6466" s="95"/>
      <c r="L6466" s="96"/>
    </row>
    <row r="6467" spans="8:12" x14ac:dyDescent="0.25">
      <c r="H6467" s="36"/>
      <c r="I6467" s="36"/>
      <c r="J6467" s="36"/>
      <c r="K6467" s="95"/>
      <c r="L6467" s="96"/>
    </row>
    <row r="6468" spans="8:12" x14ac:dyDescent="0.25">
      <c r="H6468" s="36"/>
      <c r="I6468" s="36"/>
      <c r="J6468" s="36"/>
      <c r="K6468" s="95"/>
      <c r="L6468" s="96"/>
    </row>
    <row r="6469" spans="8:12" x14ac:dyDescent="0.25">
      <c r="H6469" s="36"/>
      <c r="I6469" s="36"/>
      <c r="J6469" s="36"/>
      <c r="K6469" s="95"/>
      <c r="L6469" s="96"/>
    </row>
    <row r="6470" spans="8:12" x14ac:dyDescent="0.25">
      <c r="H6470" s="36"/>
      <c r="I6470" s="36"/>
      <c r="J6470" s="36"/>
      <c r="K6470" s="95"/>
      <c r="L6470" s="96"/>
    </row>
    <row r="6471" spans="8:12" x14ac:dyDescent="0.25">
      <c r="H6471" s="36"/>
      <c r="I6471" s="36"/>
      <c r="J6471" s="36"/>
      <c r="K6471" s="95"/>
      <c r="L6471" s="96"/>
    </row>
    <row r="6472" spans="8:12" x14ac:dyDescent="0.25">
      <c r="H6472" s="36"/>
      <c r="I6472" s="36"/>
      <c r="J6472" s="36"/>
      <c r="K6472" s="95"/>
      <c r="L6472" s="96"/>
    </row>
    <row r="6473" spans="8:12" x14ac:dyDescent="0.25">
      <c r="H6473" s="36"/>
      <c r="I6473" s="36"/>
      <c r="J6473" s="36"/>
      <c r="K6473" s="95"/>
      <c r="L6473" s="96"/>
    </row>
    <row r="6474" spans="8:12" x14ac:dyDescent="0.25">
      <c r="H6474" s="36"/>
      <c r="I6474" s="36"/>
      <c r="J6474" s="36"/>
      <c r="K6474" s="95"/>
      <c r="L6474" s="96"/>
    </row>
    <row r="6475" spans="8:12" x14ac:dyDescent="0.25">
      <c r="H6475" s="36"/>
      <c r="I6475" s="36"/>
      <c r="J6475" s="36"/>
      <c r="K6475" s="95"/>
      <c r="L6475" s="96"/>
    </row>
    <row r="6476" spans="8:12" x14ac:dyDescent="0.25">
      <c r="H6476" s="36"/>
      <c r="I6476" s="36"/>
      <c r="J6476" s="36"/>
      <c r="K6476" s="95"/>
      <c r="L6476" s="96"/>
    </row>
    <row r="6477" spans="8:12" x14ac:dyDescent="0.25">
      <c r="H6477" s="36"/>
      <c r="I6477" s="36"/>
      <c r="J6477" s="36"/>
      <c r="K6477" s="95"/>
      <c r="L6477" s="96"/>
    </row>
    <row r="6478" spans="8:12" x14ac:dyDescent="0.25">
      <c r="H6478" s="36"/>
      <c r="I6478" s="36"/>
      <c r="J6478" s="36"/>
      <c r="K6478" s="95"/>
      <c r="L6478" s="96"/>
    </row>
    <row r="6479" spans="8:12" x14ac:dyDescent="0.25">
      <c r="H6479" s="36"/>
      <c r="I6479" s="36"/>
      <c r="J6479" s="36"/>
      <c r="K6479" s="95"/>
      <c r="L6479" s="96"/>
    </row>
    <row r="6480" spans="8:12" x14ac:dyDescent="0.25">
      <c r="H6480" s="36"/>
      <c r="I6480" s="36"/>
      <c r="J6480" s="36"/>
      <c r="K6480" s="95"/>
      <c r="L6480" s="96"/>
    </row>
    <row r="6481" spans="8:12" x14ac:dyDescent="0.25">
      <c r="H6481" s="36"/>
      <c r="I6481" s="36"/>
      <c r="J6481" s="36"/>
      <c r="K6481" s="95"/>
      <c r="L6481" s="96"/>
    </row>
    <row r="6482" spans="8:12" x14ac:dyDescent="0.25">
      <c r="H6482" s="36"/>
      <c r="I6482" s="36"/>
      <c r="J6482" s="36"/>
      <c r="K6482" s="95"/>
      <c r="L6482" s="96"/>
    </row>
    <row r="6483" spans="8:12" x14ac:dyDescent="0.25">
      <c r="H6483" s="36"/>
      <c r="I6483" s="36"/>
      <c r="J6483" s="36"/>
      <c r="K6483" s="95"/>
      <c r="L6483" s="96"/>
    </row>
    <row r="6484" spans="8:12" x14ac:dyDescent="0.25">
      <c r="H6484" s="36"/>
      <c r="I6484" s="36"/>
      <c r="J6484" s="36"/>
      <c r="K6484" s="95"/>
      <c r="L6484" s="96"/>
    </row>
    <row r="6485" spans="8:12" x14ac:dyDescent="0.25">
      <c r="H6485" s="36"/>
      <c r="I6485" s="36"/>
      <c r="J6485" s="36"/>
      <c r="K6485" s="95"/>
      <c r="L6485" s="96"/>
    </row>
    <row r="6486" spans="8:12" x14ac:dyDescent="0.25">
      <c r="H6486" s="36"/>
      <c r="I6486" s="36"/>
      <c r="J6486" s="36"/>
      <c r="K6486" s="95"/>
      <c r="L6486" s="96"/>
    </row>
    <row r="6487" spans="8:12" x14ac:dyDescent="0.25">
      <c r="H6487" s="36"/>
      <c r="I6487" s="36"/>
      <c r="J6487" s="36"/>
      <c r="K6487" s="95"/>
      <c r="L6487" s="96"/>
    </row>
    <row r="6488" spans="8:12" x14ac:dyDescent="0.25">
      <c r="H6488" s="36"/>
      <c r="I6488" s="36"/>
      <c r="J6488" s="36"/>
      <c r="K6488" s="95"/>
      <c r="L6488" s="96"/>
    </row>
    <row r="6489" spans="8:12" x14ac:dyDescent="0.25">
      <c r="H6489" s="36"/>
      <c r="I6489" s="36"/>
      <c r="J6489" s="36"/>
      <c r="K6489" s="95"/>
      <c r="L6489" s="96"/>
    </row>
    <row r="6490" spans="8:12" x14ac:dyDescent="0.25">
      <c r="H6490" s="36"/>
      <c r="I6490" s="36"/>
      <c r="J6490" s="36"/>
      <c r="K6490" s="95"/>
      <c r="L6490" s="96"/>
    </row>
    <row r="6491" spans="8:12" x14ac:dyDescent="0.25">
      <c r="H6491" s="36"/>
      <c r="I6491" s="36"/>
      <c r="J6491" s="36"/>
      <c r="K6491" s="95"/>
      <c r="L6491" s="96"/>
    </row>
    <row r="6492" spans="8:12" x14ac:dyDescent="0.25">
      <c r="H6492" s="36"/>
      <c r="I6492" s="36"/>
      <c r="J6492" s="36"/>
      <c r="K6492" s="95"/>
      <c r="L6492" s="96"/>
    </row>
    <row r="6493" spans="8:12" x14ac:dyDescent="0.25">
      <c r="H6493" s="36"/>
      <c r="I6493" s="36"/>
      <c r="J6493" s="36"/>
      <c r="K6493" s="95"/>
      <c r="L6493" s="96"/>
    </row>
    <row r="6494" spans="8:12" x14ac:dyDescent="0.25">
      <c r="H6494" s="36"/>
      <c r="I6494" s="36"/>
      <c r="J6494" s="36"/>
      <c r="K6494" s="95"/>
      <c r="L6494" s="96"/>
    </row>
    <row r="6495" spans="8:12" x14ac:dyDescent="0.25">
      <c r="H6495" s="36"/>
      <c r="I6495" s="36"/>
      <c r="J6495" s="36"/>
      <c r="K6495" s="95"/>
      <c r="L6495" s="96"/>
    </row>
    <row r="6496" spans="8:12" x14ac:dyDescent="0.25">
      <c r="H6496" s="36"/>
      <c r="I6496" s="36"/>
      <c r="J6496" s="36"/>
      <c r="K6496" s="95"/>
      <c r="L6496" s="96"/>
    </row>
    <row r="6497" spans="8:12" x14ac:dyDescent="0.25">
      <c r="H6497" s="36"/>
      <c r="I6497" s="36"/>
      <c r="J6497" s="36"/>
      <c r="K6497" s="95"/>
      <c r="L6497" s="96"/>
    </row>
    <row r="6498" spans="8:12" x14ac:dyDescent="0.25">
      <c r="H6498" s="36"/>
      <c r="I6498" s="36"/>
      <c r="J6498" s="36"/>
      <c r="K6498" s="95"/>
      <c r="L6498" s="96"/>
    </row>
    <row r="6499" spans="8:12" x14ac:dyDescent="0.25">
      <c r="H6499" s="36"/>
      <c r="I6499" s="36"/>
      <c r="J6499" s="36"/>
      <c r="K6499" s="95"/>
      <c r="L6499" s="96"/>
    </row>
    <row r="6500" spans="8:12" x14ac:dyDescent="0.25">
      <c r="H6500" s="36"/>
      <c r="I6500" s="36"/>
      <c r="J6500" s="36"/>
      <c r="K6500" s="95"/>
      <c r="L6500" s="96"/>
    </row>
    <row r="6501" spans="8:12" x14ac:dyDescent="0.25">
      <c r="H6501" s="36"/>
      <c r="I6501" s="36"/>
      <c r="J6501" s="36"/>
      <c r="K6501" s="95"/>
      <c r="L6501" s="96"/>
    </row>
    <row r="6502" spans="8:12" x14ac:dyDescent="0.25">
      <c r="H6502" s="36"/>
      <c r="I6502" s="36"/>
      <c r="J6502" s="36"/>
      <c r="K6502" s="95"/>
      <c r="L6502" s="96"/>
    </row>
    <row r="6503" spans="8:12" x14ac:dyDescent="0.25">
      <c r="H6503" s="36"/>
      <c r="I6503" s="36"/>
      <c r="J6503" s="36"/>
      <c r="K6503" s="95"/>
      <c r="L6503" s="96"/>
    </row>
    <row r="6504" spans="8:12" x14ac:dyDescent="0.25">
      <c r="H6504" s="36"/>
      <c r="I6504" s="36"/>
      <c r="J6504" s="36"/>
      <c r="K6504" s="95"/>
      <c r="L6504" s="96"/>
    </row>
    <row r="6505" spans="8:12" x14ac:dyDescent="0.25">
      <c r="H6505" s="36"/>
      <c r="I6505" s="36"/>
      <c r="J6505" s="36"/>
      <c r="K6505" s="95"/>
      <c r="L6505" s="96"/>
    </row>
    <row r="6506" spans="8:12" x14ac:dyDescent="0.25">
      <c r="H6506" s="36"/>
      <c r="I6506" s="36"/>
      <c r="J6506" s="36"/>
      <c r="K6506" s="95"/>
      <c r="L6506" s="96"/>
    </row>
    <row r="6507" spans="8:12" x14ac:dyDescent="0.25">
      <c r="H6507" s="36"/>
      <c r="I6507" s="36"/>
      <c r="J6507" s="36"/>
      <c r="K6507" s="95"/>
      <c r="L6507" s="96"/>
    </row>
    <row r="6508" spans="8:12" x14ac:dyDescent="0.25">
      <c r="H6508" s="36"/>
      <c r="I6508" s="36"/>
      <c r="J6508" s="36"/>
      <c r="K6508" s="95"/>
      <c r="L6508" s="96"/>
    </row>
    <row r="6509" spans="8:12" x14ac:dyDescent="0.25">
      <c r="H6509" s="36"/>
      <c r="I6509" s="36"/>
      <c r="J6509" s="36"/>
      <c r="K6509" s="95"/>
      <c r="L6509" s="96"/>
    </row>
    <row r="6510" spans="8:12" x14ac:dyDescent="0.25">
      <c r="H6510" s="36"/>
      <c r="I6510" s="36"/>
      <c r="J6510" s="36"/>
      <c r="K6510" s="95"/>
      <c r="L6510" s="96"/>
    </row>
    <row r="6511" spans="8:12" x14ac:dyDescent="0.25">
      <c r="H6511" s="36"/>
      <c r="I6511" s="36"/>
      <c r="J6511" s="36"/>
      <c r="K6511" s="95"/>
      <c r="L6511" s="96"/>
    </row>
    <row r="6512" spans="8:12" x14ac:dyDescent="0.25">
      <c r="H6512" s="36"/>
      <c r="I6512" s="36"/>
      <c r="J6512" s="36"/>
      <c r="K6512" s="95"/>
      <c r="L6512" s="96"/>
    </row>
    <row r="6513" spans="8:12" x14ac:dyDescent="0.25">
      <c r="H6513" s="36"/>
      <c r="I6513" s="36"/>
      <c r="J6513" s="36"/>
      <c r="K6513" s="95"/>
      <c r="L6513" s="96"/>
    </row>
    <row r="6514" spans="8:12" x14ac:dyDescent="0.25">
      <c r="H6514" s="36"/>
      <c r="I6514" s="36"/>
      <c r="J6514" s="36"/>
      <c r="K6514" s="95"/>
      <c r="L6514" s="96"/>
    </row>
    <row r="6515" spans="8:12" x14ac:dyDescent="0.25">
      <c r="H6515" s="36"/>
      <c r="I6515" s="36"/>
      <c r="J6515" s="36"/>
      <c r="K6515" s="95"/>
      <c r="L6515" s="96"/>
    </row>
    <row r="6516" spans="8:12" x14ac:dyDescent="0.25">
      <c r="H6516" s="36"/>
      <c r="I6516" s="36"/>
      <c r="J6516" s="36"/>
      <c r="K6516" s="95"/>
      <c r="L6516" s="96"/>
    </row>
    <row r="6517" spans="8:12" x14ac:dyDescent="0.25">
      <c r="H6517" s="36"/>
      <c r="I6517" s="36"/>
      <c r="J6517" s="36"/>
      <c r="K6517" s="95"/>
      <c r="L6517" s="96"/>
    </row>
    <row r="6518" spans="8:12" x14ac:dyDescent="0.25">
      <c r="H6518" s="36"/>
      <c r="I6518" s="36"/>
      <c r="J6518" s="36"/>
      <c r="K6518" s="95"/>
      <c r="L6518" s="96"/>
    </row>
    <row r="6519" spans="8:12" x14ac:dyDescent="0.25">
      <c r="H6519" s="36"/>
      <c r="I6519" s="36"/>
      <c r="J6519" s="36"/>
      <c r="K6519" s="95"/>
      <c r="L6519" s="96"/>
    </row>
    <row r="6520" spans="8:12" x14ac:dyDescent="0.25">
      <c r="H6520" s="36"/>
      <c r="I6520" s="36"/>
      <c r="J6520" s="36"/>
      <c r="K6520" s="95"/>
      <c r="L6520" s="96"/>
    </row>
    <row r="6521" spans="8:12" x14ac:dyDescent="0.25">
      <c r="H6521" s="36"/>
      <c r="I6521" s="36"/>
      <c r="J6521" s="36"/>
      <c r="K6521" s="95"/>
      <c r="L6521" s="96"/>
    </row>
    <row r="6522" spans="8:12" x14ac:dyDescent="0.25">
      <c r="H6522" s="36"/>
      <c r="I6522" s="36"/>
      <c r="J6522" s="36"/>
      <c r="K6522" s="95"/>
      <c r="L6522" s="96"/>
    </row>
    <row r="6523" spans="8:12" x14ac:dyDescent="0.25">
      <c r="H6523" s="36"/>
      <c r="I6523" s="36"/>
      <c r="J6523" s="36"/>
      <c r="K6523" s="95"/>
      <c r="L6523" s="96"/>
    </row>
    <row r="6524" spans="8:12" x14ac:dyDescent="0.25">
      <c r="H6524" s="36"/>
      <c r="I6524" s="36"/>
      <c r="J6524" s="36"/>
      <c r="K6524" s="95"/>
      <c r="L6524" s="96"/>
    </row>
    <row r="6525" spans="8:12" x14ac:dyDescent="0.25">
      <c r="H6525" s="36"/>
      <c r="I6525" s="36"/>
      <c r="J6525" s="36"/>
      <c r="K6525" s="95"/>
      <c r="L6525" s="96"/>
    </row>
    <row r="6526" spans="8:12" x14ac:dyDescent="0.25">
      <c r="H6526" s="36"/>
      <c r="I6526" s="36"/>
      <c r="J6526" s="36"/>
      <c r="K6526" s="95"/>
      <c r="L6526" s="96"/>
    </row>
    <row r="6527" spans="8:12" x14ac:dyDescent="0.25">
      <c r="H6527" s="36"/>
      <c r="I6527" s="36"/>
      <c r="J6527" s="36"/>
      <c r="K6527" s="95"/>
      <c r="L6527" s="96"/>
    </row>
    <row r="6528" spans="8:12" x14ac:dyDescent="0.25">
      <c r="H6528" s="36"/>
      <c r="I6528" s="36"/>
      <c r="J6528" s="36"/>
      <c r="K6528" s="95"/>
      <c r="L6528" s="96"/>
    </row>
    <row r="6529" spans="8:12" x14ac:dyDescent="0.25">
      <c r="H6529" s="36"/>
      <c r="I6529" s="36"/>
      <c r="J6529" s="36"/>
      <c r="K6529" s="95"/>
      <c r="L6529" s="96"/>
    </row>
    <row r="6530" spans="8:12" x14ac:dyDescent="0.25">
      <c r="H6530" s="36"/>
      <c r="I6530" s="36"/>
      <c r="J6530" s="36"/>
      <c r="K6530" s="95"/>
      <c r="L6530" s="96"/>
    </row>
    <row r="6531" spans="8:12" x14ac:dyDescent="0.25">
      <c r="H6531" s="36"/>
      <c r="I6531" s="36"/>
      <c r="J6531" s="36"/>
      <c r="K6531" s="95"/>
      <c r="L6531" s="96"/>
    </row>
    <row r="6532" spans="8:12" x14ac:dyDescent="0.25">
      <c r="H6532" s="36"/>
      <c r="I6532" s="36"/>
      <c r="J6532" s="36"/>
      <c r="K6532" s="95"/>
      <c r="L6532" s="96"/>
    </row>
    <row r="6533" spans="8:12" x14ac:dyDescent="0.25">
      <c r="H6533" s="36"/>
      <c r="I6533" s="36"/>
      <c r="J6533" s="36"/>
      <c r="K6533" s="95"/>
      <c r="L6533" s="96"/>
    </row>
    <row r="6534" spans="8:12" x14ac:dyDescent="0.25">
      <c r="H6534" s="36"/>
      <c r="I6534" s="36"/>
      <c r="J6534" s="36"/>
      <c r="K6534" s="95"/>
      <c r="L6534" s="96"/>
    </row>
    <row r="6535" spans="8:12" x14ac:dyDescent="0.25">
      <c r="H6535" s="36"/>
      <c r="I6535" s="36"/>
      <c r="J6535" s="36"/>
      <c r="K6535" s="95"/>
      <c r="L6535" s="96"/>
    </row>
    <row r="6536" spans="8:12" x14ac:dyDescent="0.25">
      <c r="H6536" s="36"/>
      <c r="I6536" s="36"/>
      <c r="J6536" s="36"/>
      <c r="K6536" s="95"/>
      <c r="L6536" s="96"/>
    </row>
    <row r="6537" spans="8:12" x14ac:dyDescent="0.25">
      <c r="H6537" s="36"/>
      <c r="I6537" s="36"/>
      <c r="J6537" s="36"/>
      <c r="K6537" s="95"/>
      <c r="L6537" s="96"/>
    </row>
    <row r="6538" spans="8:12" x14ac:dyDescent="0.25">
      <c r="H6538" s="36"/>
      <c r="I6538" s="36"/>
      <c r="J6538" s="36"/>
      <c r="K6538" s="95"/>
      <c r="L6538" s="96"/>
    </row>
    <row r="6539" spans="8:12" x14ac:dyDescent="0.25">
      <c r="H6539" s="36"/>
      <c r="I6539" s="36"/>
      <c r="J6539" s="36"/>
      <c r="K6539" s="95"/>
      <c r="L6539" s="96"/>
    </row>
    <row r="6540" spans="8:12" x14ac:dyDescent="0.25">
      <c r="H6540" s="36"/>
      <c r="I6540" s="36"/>
      <c r="J6540" s="36"/>
      <c r="K6540" s="95"/>
      <c r="L6540" s="96"/>
    </row>
    <row r="6541" spans="8:12" x14ac:dyDescent="0.25">
      <c r="H6541" s="36"/>
      <c r="I6541" s="36"/>
      <c r="J6541" s="36"/>
      <c r="K6541" s="95"/>
      <c r="L6541" s="96"/>
    </row>
    <row r="6542" spans="8:12" x14ac:dyDescent="0.25">
      <c r="H6542" s="36"/>
      <c r="I6542" s="36"/>
      <c r="J6542" s="36"/>
      <c r="K6542" s="95"/>
      <c r="L6542" s="96"/>
    </row>
    <row r="6543" spans="8:12" x14ac:dyDescent="0.25">
      <c r="H6543" s="36"/>
      <c r="I6543" s="36"/>
      <c r="J6543" s="36"/>
      <c r="K6543" s="95"/>
      <c r="L6543" s="96"/>
    </row>
    <row r="6544" spans="8:12" x14ac:dyDescent="0.25">
      <c r="H6544" s="36"/>
      <c r="I6544" s="36"/>
      <c r="J6544" s="36"/>
      <c r="K6544" s="95"/>
      <c r="L6544" s="96"/>
    </row>
    <row r="6545" spans="8:12" x14ac:dyDescent="0.25">
      <c r="H6545" s="36"/>
      <c r="I6545" s="36"/>
      <c r="J6545" s="36"/>
      <c r="K6545" s="95"/>
      <c r="L6545" s="96"/>
    </row>
    <row r="6546" spans="8:12" x14ac:dyDescent="0.25">
      <c r="H6546" s="36"/>
      <c r="I6546" s="36"/>
      <c r="J6546" s="36"/>
      <c r="K6546" s="95"/>
      <c r="L6546" s="96"/>
    </row>
    <row r="6547" spans="8:12" x14ac:dyDescent="0.25">
      <c r="H6547" s="36"/>
      <c r="I6547" s="36"/>
      <c r="J6547" s="36"/>
      <c r="K6547" s="95"/>
      <c r="L6547" s="96"/>
    </row>
    <row r="6548" spans="8:12" x14ac:dyDescent="0.25">
      <c r="H6548" s="36"/>
      <c r="I6548" s="36"/>
      <c r="J6548" s="36"/>
      <c r="K6548" s="95"/>
      <c r="L6548" s="96"/>
    </row>
    <row r="6549" spans="8:12" x14ac:dyDescent="0.25">
      <c r="H6549" s="36"/>
      <c r="I6549" s="36"/>
      <c r="J6549" s="36"/>
      <c r="K6549" s="95"/>
      <c r="L6549" s="96"/>
    </row>
    <row r="6550" spans="8:12" x14ac:dyDescent="0.25">
      <c r="H6550" s="36"/>
      <c r="I6550" s="36"/>
      <c r="J6550" s="36"/>
      <c r="K6550" s="95"/>
      <c r="L6550" s="96"/>
    </row>
    <row r="6551" spans="8:12" x14ac:dyDescent="0.25">
      <c r="H6551" s="36"/>
      <c r="I6551" s="36"/>
      <c r="J6551" s="36"/>
      <c r="K6551" s="95"/>
      <c r="L6551" s="96"/>
    </row>
    <row r="6552" spans="8:12" x14ac:dyDescent="0.25">
      <c r="H6552" s="36"/>
      <c r="I6552" s="36"/>
      <c r="J6552" s="36"/>
      <c r="K6552" s="95"/>
      <c r="L6552" s="96"/>
    </row>
    <row r="6553" spans="8:12" x14ac:dyDescent="0.25">
      <c r="H6553" s="36"/>
      <c r="I6553" s="36"/>
      <c r="J6553" s="36"/>
      <c r="K6553" s="95"/>
      <c r="L6553" s="96"/>
    </row>
    <row r="6554" spans="8:12" x14ac:dyDescent="0.25">
      <c r="H6554" s="36"/>
      <c r="I6554" s="36"/>
      <c r="J6554" s="36"/>
      <c r="K6554" s="95"/>
      <c r="L6554" s="96"/>
    </row>
    <row r="6555" spans="8:12" x14ac:dyDescent="0.25">
      <c r="H6555" s="36"/>
      <c r="I6555" s="36"/>
      <c r="J6555" s="36"/>
      <c r="K6555" s="95"/>
      <c r="L6555" s="96"/>
    </row>
    <row r="6556" spans="8:12" x14ac:dyDescent="0.25">
      <c r="H6556" s="36"/>
      <c r="I6556" s="36"/>
      <c r="J6556" s="36"/>
      <c r="K6556" s="95"/>
      <c r="L6556" s="96"/>
    </row>
    <row r="6557" spans="8:12" x14ac:dyDescent="0.25">
      <c r="H6557" s="36"/>
      <c r="I6557" s="36"/>
      <c r="J6557" s="36"/>
      <c r="K6557" s="95"/>
      <c r="L6557" s="96"/>
    </row>
    <row r="6558" spans="8:12" x14ac:dyDescent="0.25">
      <c r="H6558" s="36"/>
      <c r="I6558" s="36"/>
      <c r="J6558" s="36"/>
      <c r="K6558" s="95"/>
      <c r="L6558" s="96"/>
    </row>
    <row r="6559" spans="8:12" x14ac:dyDescent="0.25">
      <c r="H6559" s="36"/>
      <c r="I6559" s="36"/>
      <c r="J6559" s="36"/>
      <c r="K6559" s="95"/>
      <c r="L6559" s="96"/>
    </row>
    <row r="6560" spans="8:12" x14ac:dyDescent="0.25">
      <c r="H6560" s="36"/>
      <c r="I6560" s="36"/>
      <c r="J6560" s="36"/>
      <c r="K6560" s="95"/>
      <c r="L6560" s="96"/>
    </row>
    <row r="6561" spans="8:12" x14ac:dyDescent="0.25">
      <c r="H6561" s="36"/>
      <c r="I6561" s="36"/>
      <c r="J6561" s="36"/>
      <c r="K6561" s="95"/>
      <c r="L6561" s="96"/>
    </row>
    <row r="6562" spans="8:12" x14ac:dyDescent="0.25">
      <c r="H6562" s="36"/>
      <c r="I6562" s="36"/>
      <c r="J6562" s="36"/>
      <c r="K6562" s="95"/>
      <c r="L6562" s="96"/>
    </row>
    <row r="6563" spans="8:12" x14ac:dyDescent="0.25">
      <c r="H6563" s="36"/>
      <c r="I6563" s="36"/>
      <c r="J6563" s="36"/>
      <c r="K6563" s="95"/>
      <c r="L6563" s="96"/>
    </row>
    <row r="6564" spans="8:12" x14ac:dyDescent="0.25">
      <c r="H6564" s="36"/>
      <c r="I6564" s="36"/>
      <c r="J6564" s="36"/>
      <c r="K6564" s="95"/>
      <c r="L6564" s="96"/>
    </row>
    <row r="6565" spans="8:12" x14ac:dyDescent="0.25">
      <c r="H6565" s="36"/>
      <c r="I6565" s="36"/>
      <c r="J6565" s="36"/>
      <c r="K6565" s="95"/>
      <c r="L6565" s="96"/>
    </row>
    <row r="6566" spans="8:12" x14ac:dyDescent="0.25">
      <c r="H6566" s="36"/>
      <c r="I6566" s="36"/>
      <c r="J6566" s="36"/>
      <c r="K6566" s="95"/>
      <c r="L6566" s="96"/>
    </row>
    <row r="6567" spans="8:12" x14ac:dyDescent="0.25">
      <c r="H6567" s="36"/>
      <c r="I6567" s="36"/>
      <c r="J6567" s="36"/>
      <c r="K6567" s="95"/>
      <c r="L6567" s="96"/>
    </row>
    <row r="6568" spans="8:12" x14ac:dyDescent="0.25">
      <c r="H6568" s="36"/>
      <c r="I6568" s="36"/>
      <c r="J6568" s="36"/>
      <c r="K6568" s="95"/>
      <c r="L6568" s="96"/>
    </row>
    <row r="6569" spans="8:12" x14ac:dyDescent="0.25">
      <c r="H6569" s="36"/>
      <c r="I6569" s="36"/>
      <c r="J6569" s="36"/>
      <c r="K6569" s="95"/>
      <c r="L6569" s="96"/>
    </row>
    <row r="6570" spans="8:12" x14ac:dyDescent="0.25">
      <c r="H6570" s="36"/>
      <c r="I6570" s="36"/>
      <c r="J6570" s="36"/>
      <c r="K6570" s="95"/>
      <c r="L6570" s="96"/>
    </row>
    <row r="6571" spans="8:12" x14ac:dyDescent="0.25">
      <c r="H6571" s="36"/>
      <c r="I6571" s="36"/>
      <c r="J6571" s="36"/>
      <c r="K6571" s="95"/>
      <c r="L6571" s="96"/>
    </row>
    <row r="6572" spans="8:12" x14ac:dyDescent="0.25">
      <c r="H6572" s="36"/>
      <c r="I6572" s="36"/>
      <c r="J6572" s="36"/>
      <c r="K6572" s="95"/>
      <c r="L6572" s="96"/>
    </row>
    <row r="6573" spans="8:12" x14ac:dyDescent="0.25">
      <c r="H6573" s="36"/>
      <c r="I6573" s="36"/>
      <c r="J6573" s="36"/>
      <c r="K6573" s="95"/>
      <c r="L6573" s="96"/>
    </row>
    <row r="6574" spans="8:12" x14ac:dyDescent="0.25">
      <c r="H6574" s="36"/>
      <c r="I6574" s="36"/>
      <c r="J6574" s="36"/>
      <c r="K6574" s="95"/>
      <c r="L6574" s="96"/>
    </row>
    <row r="6575" spans="8:12" x14ac:dyDescent="0.25">
      <c r="H6575" s="36"/>
      <c r="I6575" s="36"/>
      <c r="J6575" s="36"/>
      <c r="K6575" s="95"/>
      <c r="L6575" s="96"/>
    </row>
    <row r="6576" spans="8:12" x14ac:dyDescent="0.25">
      <c r="H6576" s="36"/>
      <c r="I6576" s="36"/>
      <c r="J6576" s="36"/>
      <c r="K6576" s="95"/>
      <c r="L6576" s="96"/>
    </row>
    <row r="6577" spans="8:12" x14ac:dyDescent="0.25">
      <c r="H6577" s="36"/>
      <c r="I6577" s="36"/>
      <c r="J6577" s="36"/>
      <c r="K6577" s="95"/>
      <c r="L6577" s="96"/>
    </row>
    <row r="6578" spans="8:12" x14ac:dyDescent="0.25">
      <c r="H6578" s="36"/>
      <c r="I6578" s="36"/>
      <c r="J6578" s="36"/>
      <c r="K6578" s="95"/>
      <c r="L6578" s="96"/>
    </row>
    <row r="6579" spans="8:12" x14ac:dyDescent="0.25">
      <c r="H6579" s="36"/>
      <c r="I6579" s="36"/>
      <c r="J6579" s="36"/>
      <c r="K6579" s="95"/>
      <c r="L6579" s="96"/>
    </row>
    <row r="6580" spans="8:12" x14ac:dyDescent="0.25">
      <c r="H6580" s="36"/>
      <c r="I6580" s="36"/>
      <c r="J6580" s="36"/>
      <c r="K6580" s="95"/>
      <c r="L6580" s="96"/>
    </row>
    <row r="6581" spans="8:12" x14ac:dyDescent="0.25">
      <c r="H6581" s="36"/>
      <c r="I6581" s="36"/>
      <c r="J6581" s="36"/>
      <c r="K6581" s="95"/>
      <c r="L6581" s="96"/>
    </row>
    <row r="6582" spans="8:12" x14ac:dyDescent="0.25">
      <c r="H6582" s="36"/>
      <c r="I6582" s="36"/>
      <c r="J6582" s="36"/>
      <c r="K6582" s="95"/>
      <c r="L6582" s="96"/>
    </row>
    <row r="6583" spans="8:12" x14ac:dyDescent="0.25">
      <c r="H6583" s="36"/>
      <c r="I6583" s="36"/>
      <c r="J6583" s="36"/>
      <c r="K6583" s="95"/>
      <c r="L6583" s="96"/>
    </row>
    <row r="6584" spans="8:12" x14ac:dyDescent="0.25">
      <c r="H6584" s="36"/>
      <c r="I6584" s="36"/>
      <c r="J6584" s="36"/>
      <c r="K6584" s="95"/>
      <c r="L6584" s="96"/>
    </row>
    <row r="6585" spans="8:12" x14ac:dyDescent="0.25">
      <c r="H6585" s="36"/>
      <c r="I6585" s="36"/>
      <c r="J6585" s="36"/>
      <c r="K6585" s="95"/>
      <c r="L6585" s="96"/>
    </row>
    <row r="6586" spans="8:12" x14ac:dyDescent="0.25">
      <c r="H6586" s="36"/>
      <c r="I6586" s="36"/>
      <c r="J6586" s="36"/>
      <c r="K6586" s="95"/>
      <c r="L6586" s="96"/>
    </row>
    <row r="6587" spans="8:12" x14ac:dyDescent="0.25">
      <c r="H6587" s="36"/>
      <c r="I6587" s="36"/>
      <c r="J6587" s="36"/>
      <c r="K6587" s="95"/>
      <c r="L6587" s="96"/>
    </row>
    <row r="6588" spans="8:12" x14ac:dyDescent="0.25">
      <c r="H6588" s="36"/>
      <c r="I6588" s="36"/>
      <c r="J6588" s="36"/>
      <c r="K6588" s="95"/>
      <c r="L6588" s="96"/>
    </row>
    <row r="6589" spans="8:12" x14ac:dyDescent="0.25">
      <c r="H6589" s="36"/>
      <c r="I6589" s="36"/>
      <c r="J6589" s="36"/>
      <c r="K6589" s="95"/>
      <c r="L6589" s="96"/>
    </row>
    <row r="6590" spans="8:12" x14ac:dyDescent="0.25">
      <c r="H6590" s="36"/>
      <c r="I6590" s="36"/>
      <c r="J6590" s="36"/>
      <c r="K6590" s="95"/>
      <c r="L6590" s="96"/>
    </row>
    <row r="6591" spans="8:12" x14ac:dyDescent="0.25">
      <c r="H6591" s="36"/>
      <c r="I6591" s="36"/>
      <c r="J6591" s="36"/>
      <c r="K6591" s="95"/>
      <c r="L6591" s="96"/>
    </row>
    <row r="6592" spans="8:12" x14ac:dyDescent="0.25">
      <c r="H6592" s="36"/>
      <c r="I6592" s="36"/>
      <c r="J6592" s="36"/>
      <c r="K6592" s="95"/>
      <c r="L6592" s="96"/>
    </row>
    <row r="6593" spans="8:12" x14ac:dyDescent="0.25">
      <c r="H6593" s="36"/>
      <c r="I6593" s="36"/>
      <c r="J6593" s="36"/>
      <c r="K6593" s="95"/>
      <c r="L6593" s="96"/>
    </row>
    <row r="6594" spans="8:12" x14ac:dyDescent="0.25">
      <c r="H6594" s="36"/>
      <c r="I6594" s="36"/>
      <c r="J6594" s="36"/>
      <c r="K6594" s="95"/>
      <c r="L6594" s="96"/>
    </row>
    <row r="6595" spans="8:12" x14ac:dyDescent="0.25">
      <c r="H6595" s="36"/>
      <c r="I6595" s="36"/>
      <c r="J6595" s="36"/>
      <c r="K6595" s="95"/>
      <c r="L6595" s="96"/>
    </row>
    <row r="6596" spans="8:12" x14ac:dyDescent="0.25">
      <c r="H6596" s="36"/>
      <c r="I6596" s="36"/>
      <c r="J6596" s="36"/>
      <c r="K6596" s="95"/>
      <c r="L6596" s="96"/>
    </row>
    <row r="6597" spans="8:12" x14ac:dyDescent="0.25">
      <c r="H6597" s="36"/>
      <c r="I6597" s="36"/>
      <c r="J6597" s="36"/>
      <c r="K6597" s="95"/>
      <c r="L6597" s="96"/>
    </row>
    <row r="6598" spans="8:12" x14ac:dyDescent="0.25">
      <c r="H6598" s="36"/>
      <c r="I6598" s="36"/>
      <c r="J6598" s="36"/>
      <c r="K6598" s="95"/>
      <c r="L6598" s="96"/>
    </row>
    <row r="6599" spans="8:12" x14ac:dyDescent="0.25">
      <c r="H6599" s="36"/>
      <c r="I6599" s="36"/>
      <c r="J6599" s="36"/>
      <c r="K6599" s="95"/>
      <c r="L6599" s="96"/>
    </row>
    <row r="6600" spans="8:12" x14ac:dyDescent="0.25">
      <c r="H6600" s="36"/>
      <c r="I6600" s="36"/>
      <c r="J6600" s="36"/>
      <c r="K6600" s="95"/>
      <c r="L6600" s="96"/>
    </row>
    <row r="6601" spans="8:12" x14ac:dyDescent="0.25">
      <c r="H6601" s="36"/>
      <c r="I6601" s="36"/>
      <c r="J6601" s="36"/>
      <c r="K6601" s="95"/>
      <c r="L6601" s="96"/>
    </row>
    <row r="6602" spans="8:12" x14ac:dyDescent="0.25">
      <c r="H6602" s="36"/>
      <c r="I6602" s="36"/>
      <c r="J6602" s="36"/>
      <c r="K6602" s="95"/>
      <c r="L6602" s="96"/>
    </row>
    <row r="6603" spans="8:12" x14ac:dyDescent="0.25">
      <c r="H6603" s="36"/>
      <c r="I6603" s="36"/>
      <c r="J6603" s="36"/>
      <c r="K6603" s="95"/>
      <c r="L6603" s="96"/>
    </row>
    <row r="6604" spans="8:12" x14ac:dyDescent="0.25">
      <c r="H6604" s="36"/>
      <c r="I6604" s="36"/>
      <c r="J6604" s="36"/>
      <c r="K6604" s="95"/>
      <c r="L6604" s="96"/>
    </row>
    <row r="6605" spans="8:12" x14ac:dyDescent="0.25">
      <c r="H6605" s="36"/>
      <c r="I6605" s="36"/>
      <c r="J6605" s="36"/>
      <c r="K6605" s="95"/>
      <c r="L6605" s="96"/>
    </row>
    <row r="6606" spans="8:12" x14ac:dyDescent="0.25">
      <c r="H6606" s="36"/>
      <c r="I6606" s="36"/>
      <c r="J6606" s="36"/>
      <c r="K6606" s="95"/>
      <c r="L6606" s="96"/>
    </row>
    <row r="6607" spans="8:12" x14ac:dyDescent="0.25">
      <c r="H6607" s="36"/>
      <c r="I6607" s="36"/>
      <c r="J6607" s="36"/>
      <c r="K6607" s="95"/>
      <c r="L6607" s="96"/>
    </row>
    <row r="6608" spans="8:12" x14ac:dyDescent="0.25">
      <c r="H6608" s="36"/>
      <c r="I6608" s="36"/>
      <c r="J6608" s="36"/>
      <c r="K6608" s="95"/>
      <c r="L6608" s="96"/>
    </row>
    <row r="6609" spans="8:12" x14ac:dyDescent="0.25">
      <c r="H6609" s="36"/>
      <c r="I6609" s="36"/>
      <c r="J6609" s="36"/>
      <c r="K6609" s="95"/>
      <c r="L6609" s="96"/>
    </row>
    <row r="6610" spans="8:12" x14ac:dyDescent="0.25">
      <c r="H6610" s="36"/>
      <c r="I6610" s="36"/>
      <c r="J6610" s="36"/>
      <c r="K6610" s="95"/>
      <c r="L6610" s="96"/>
    </row>
    <row r="6611" spans="8:12" x14ac:dyDescent="0.25">
      <c r="H6611" s="36"/>
      <c r="I6611" s="36"/>
      <c r="J6611" s="36"/>
      <c r="K6611" s="95"/>
      <c r="L6611" s="96"/>
    </row>
    <row r="6612" spans="8:12" x14ac:dyDescent="0.25">
      <c r="H6612" s="36"/>
      <c r="I6612" s="36"/>
      <c r="J6612" s="36"/>
      <c r="K6612" s="95"/>
      <c r="L6612" s="96"/>
    </row>
    <row r="6613" spans="8:12" x14ac:dyDescent="0.25">
      <c r="H6613" s="36"/>
      <c r="I6613" s="36"/>
      <c r="J6613" s="36"/>
      <c r="K6613" s="95"/>
      <c r="L6613" s="96"/>
    </row>
    <row r="6614" spans="8:12" x14ac:dyDescent="0.25">
      <c r="H6614" s="36"/>
      <c r="I6614" s="36"/>
      <c r="J6614" s="36"/>
      <c r="K6614" s="95"/>
      <c r="L6614" s="96"/>
    </row>
    <row r="6615" spans="8:12" x14ac:dyDescent="0.25">
      <c r="H6615" s="36"/>
      <c r="I6615" s="36"/>
      <c r="J6615" s="36"/>
      <c r="K6615" s="95"/>
      <c r="L6615" s="96"/>
    </row>
    <row r="6616" spans="8:12" x14ac:dyDescent="0.25">
      <c r="H6616" s="36"/>
      <c r="I6616" s="36"/>
      <c r="J6616" s="36"/>
      <c r="K6616" s="95"/>
      <c r="L6616" s="96"/>
    </row>
    <row r="6617" spans="8:12" x14ac:dyDescent="0.25">
      <c r="H6617" s="36"/>
      <c r="I6617" s="36"/>
      <c r="J6617" s="36"/>
      <c r="K6617" s="95"/>
      <c r="L6617" s="96"/>
    </row>
    <row r="6618" spans="8:12" x14ac:dyDescent="0.25">
      <c r="H6618" s="36"/>
      <c r="I6618" s="36"/>
      <c r="J6618" s="36"/>
      <c r="K6618" s="95"/>
      <c r="L6618" s="96"/>
    </row>
    <row r="6619" spans="8:12" x14ac:dyDescent="0.25">
      <c r="H6619" s="36"/>
      <c r="I6619" s="36"/>
      <c r="J6619" s="36"/>
      <c r="K6619" s="95"/>
      <c r="L6619" s="96"/>
    </row>
    <row r="6620" spans="8:12" x14ac:dyDescent="0.25">
      <c r="H6620" s="36"/>
      <c r="I6620" s="36"/>
      <c r="J6620" s="36"/>
      <c r="K6620" s="95"/>
      <c r="L6620" s="96"/>
    </row>
    <row r="6621" spans="8:12" x14ac:dyDescent="0.25">
      <c r="H6621" s="36"/>
      <c r="I6621" s="36"/>
      <c r="J6621" s="36"/>
      <c r="K6621" s="95"/>
      <c r="L6621" s="96"/>
    </row>
    <row r="6622" spans="8:12" x14ac:dyDescent="0.25">
      <c r="H6622" s="36"/>
      <c r="I6622" s="36"/>
      <c r="J6622" s="36"/>
      <c r="K6622" s="95"/>
      <c r="L6622" s="96"/>
    </row>
    <row r="6623" spans="8:12" x14ac:dyDescent="0.25">
      <c r="H6623" s="36"/>
      <c r="I6623" s="36"/>
      <c r="J6623" s="36"/>
      <c r="K6623" s="95"/>
      <c r="L6623" s="96"/>
    </row>
    <row r="6624" spans="8:12" x14ac:dyDescent="0.25">
      <c r="H6624" s="36"/>
      <c r="I6624" s="36"/>
      <c r="J6624" s="36"/>
      <c r="K6624" s="95"/>
      <c r="L6624" s="96"/>
    </row>
    <row r="6625" spans="8:12" x14ac:dyDescent="0.25">
      <c r="H6625" s="36"/>
      <c r="I6625" s="36"/>
      <c r="J6625" s="36"/>
      <c r="K6625" s="95"/>
      <c r="L6625" s="96"/>
    </row>
    <row r="6626" spans="8:12" x14ac:dyDescent="0.25">
      <c r="H6626" s="36"/>
      <c r="I6626" s="36"/>
      <c r="J6626" s="36"/>
      <c r="K6626" s="95"/>
      <c r="L6626" s="96"/>
    </row>
    <row r="6627" spans="8:12" x14ac:dyDescent="0.25">
      <c r="H6627" s="36"/>
      <c r="I6627" s="36"/>
      <c r="J6627" s="36"/>
      <c r="K6627" s="95"/>
      <c r="L6627" s="96"/>
    </row>
    <row r="6628" spans="8:12" x14ac:dyDescent="0.25">
      <c r="H6628" s="36"/>
      <c r="I6628" s="36"/>
      <c r="J6628" s="36"/>
      <c r="K6628" s="95"/>
      <c r="L6628" s="96"/>
    </row>
    <row r="6629" spans="8:12" x14ac:dyDescent="0.25">
      <c r="H6629" s="36"/>
      <c r="I6629" s="36"/>
      <c r="J6629" s="36"/>
      <c r="K6629" s="95"/>
      <c r="L6629" s="96"/>
    </row>
    <row r="6630" spans="8:12" x14ac:dyDescent="0.25">
      <c r="H6630" s="36"/>
      <c r="I6630" s="36"/>
      <c r="J6630" s="36"/>
      <c r="K6630" s="95"/>
      <c r="L6630" s="96"/>
    </row>
    <row r="6631" spans="8:12" x14ac:dyDescent="0.25">
      <c r="H6631" s="36"/>
      <c r="I6631" s="36"/>
      <c r="J6631" s="36"/>
      <c r="K6631" s="95"/>
      <c r="L6631" s="96"/>
    </row>
    <row r="6632" spans="8:12" x14ac:dyDescent="0.25">
      <c r="H6632" s="36"/>
      <c r="I6632" s="36"/>
      <c r="J6632" s="36"/>
      <c r="K6632" s="95"/>
      <c r="L6632" s="96"/>
    </row>
    <row r="6633" spans="8:12" x14ac:dyDescent="0.25">
      <c r="H6633" s="36"/>
      <c r="I6633" s="36"/>
      <c r="J6633" s="36"/>
      <c r="K6633" s="95"/>
      <c r="L6633" s="96"/>
    </row>
    <row r="6634" spans="8:12" x14ac:dyDescent="0.25">
      <c r="H6634" s="36"/>
      <c r="I6634" s="36"/>
      <c r="J6634" s="36"/>
      <c r="K6634" s="95"/>
      <c r="L6634" s="96"/>
    </row>
    <row r="6635" spans="8:12" x14ac:dyDescent="0.25">
      <c r="H6635" s="36"/>
      <c r="I6635" s="36"/>
      <c r="J6635" s="36"/>
      <c r="K6635" s="95"/>
      <c r="L6635" s="96"/>
    </row>
    <row r="6636" spans="8:12" x14ac:dyDescent="0.25">
      <c r="H6636" s="36"/>
      <c r="I6636" s="36"/>
      <c r="J6636" s="36"/>
      <c r="K6636" s="95"/>
      <c r="L6636" s="96"/>
    </row>
    <row r="6637" spans="8:12" x14ac:dyDescent="0.25">
      <c r="H6637" s="36"/>
      <c r="I6637" s="36"/>
      <c r="J6637" s="36"/>
      <c r="K6637" s="95"/>
      <c r="L6637" s="96"/>
    </row>
    <row r="6638" spans="8:12" x14ac:dyDescent="0.25">
      <c r="H6638" s="36"/>
      <c r="I6638" s="36"/>
      <c r="J6638" s="36"/>
      <c r="K6638" s="95"/>
      <c r="L6638" s="96"/>
    </row>
    <row r="6639" spans="8:12" x14ac:dyDescent="0.25">
      <c r="H6639" s="36"/>
      <c r="I6639" s="36"/>
      <c r="J6639" s="36"/>
      <c r="K6639" s="95"/>
      <c r="L6639" s="96"/>
    </row>
    <row r="6640" spans="8:12" x14ac:dyDescent="0.25">
      <c r="H6640" s="36"/>
      <c r="I6640" s="36"/>
      <c r="J6640" s="36"/>
      <c r="K6640" s="95"/>
      <c r="L6640" s="96"/>
    </row>
    <row r="6641" spans="8:12" x14ac:dyDescent="0.25">
      <c r="H6641" s="36"/>
      <c r="I6641" s="36"/>
      <c r="J6641" s="36"/>
      <c r="K6641" s="95"/>
      <c r="L6641" s="96"/>
    </row>
    <row r="6642" spans="8:12" x14ac:dyDescent="0.25">
      <c r="H6642" s="36"/>
      <c r="I6642" s="36"/>
      <c r="J6642" s="36"/>
      <c r="K6642" s="95"/>
      <c r="L6642" s="96"/>
    </row>
    <row r="6643" spans="8:12" x14ac:dyDescent="0.25">
      <c r="H6643" s="36"/>
      <c r="I6643" s="36"/>
      <c r="J6643" s="36"/>
      <c r="K6643" s="95"/>
      <c r="L6643" s="96"/>
    </row>
    <row r="6644" spans="8:12" x14ac:dyDescent="0.25">
      <c r="H6644" s="36"/>
      <c r="I6644" s="36"/>
      <c r="J6644" s="36"/>
      <c r="K6644" s="95"/>
      <c r="L6644" s="96"/>
    </row>
    <row r="6645" spans="8:12" x14ac:dyDescent="0.25">
      <c r="H6645" s="36"/>
      <c r="I6645" s="36"/>
      <c r="J6645" s="36"/>
      <c r="K6645" s="95"/>
      <c r="L6645" s="96"/>
    </row>
    <row r="6646" spans="8:12" x14ac:dyDescent="0.25">
      <c r="H6646" s="36"/>
      <c r="I6646" s="36"/>
      <c r="J6646" s="36"/>
      <c r="K6646" s="95"/>
      <c r="L6646" s="96"/>
    </row>
    <row r="6647" spans="8:12" x14ac:dyDescent="0.25">
      <c r="H6647" s="36"/>
      <c r="I6647" s="36"/>
      <c r="J6647" s="36"/>
      <c r="K6647" s="95"/>
      <c r="L6647" s="96"/>
    </row>
    <row r="6648" spans="8:12" x14ac:dyDescent="0.25">
      <c r="H6648" s="36"/>
      <c r="I6648" s="36"/>
      <c r="J6648" s="36"/>
      <c r="K6648" s="95"/>
      <c r="L6648" s="96"/>
    </row>
    <row r="6649" spans="8:12" x14ac:dyDescent="0.25">
      <c r="H6649" s="36"/>
      <c r="I6649" s="36"/>
      <c r="J6649" s="36"/>
      <c r="K6649" s="95"/>
      <c r="L6649" s="96"/>
    </row>
    <row r="6650" spans="8:12" x14ac:dyDescent="0.25">
      <c r="H6650" s="36"/>
      <c r="I6650" s="36"/>
      <c r="J6650" s="36"/>
      <c r="K6650" s="95"/>
      <c r="L6650" s="96"/>
    </row>
    <row r="6651" spans="8:12" x14ac:dyDescent="0.25">
      <c r="H6651" s="36"/>
      <c r="I6651" s="36"/>
      <c r="J6651" s="36"/>
      <c r="K6651" s="95"/>
      <c r="L6651" s="96"/>
    </row>
    <row r="6652" spans="8:12" x14ac:dyDescent="0.25">
      <c r="H6652" s="36"/>
      <c r="I6652" s="36"/>
      <c r="J6652" s="36"/>
      <c r="K6652" s="95"/>
      <c r="L6652" s="96"/>
    </row>
    <row r="6653" spans="8:12" x14ac:dyDescent="0.25">
      <c r="H6653" s="36"/>
      <c r="I6653" s="36"/>
      <c r="J6653" s="36"/>
      <c r="K6653" s="95"/>
      <c r="L6653" s="96"/>
    </row>
    <row r="6654" spans="8:12" x14ac:dyDescent="0.25">
      <c r="H6654" s="36"/>
      <c r="I6654" s="36"/>
      <c r="J6654" s="36"/>
      <c r="K6654" s="95"/>
      <c r="L6654" s="96"/>
    </row>
    <row r="6655" spans="8:12" x14ac:dyDescent="0.25">
      <c r="H6655" s="36"/>
      <c r="I6655" s="36"/>
      <c r="J6655" s="36"/>
      <c r="K6655" s="95"/>
      <c r="L6655" s="96"/>
    </row>
    <row r="6656" spans="8:12" x14ac:dyDescent="0.25">
      <c r="H6656" s="36"/>
      <c r="I6656" s="36"/>
      <c r="J6656" s="36"/>
      <c r="K6656" s="95"/>
      <c r="L6656" s="96"/>
    </row>
    <row r="6657" spans="8:12" x14ac:dyDescent="0.25">
      <c r="H6657" s="36"/>
      <c r="I6657" s="36"/>
      <c r="J6657" s="36"/>
      <c r="K6657" s="95"/>
      <c r="L6657" s="96"/>
    </row>
    <row r="6658" spans="8:12" x14ac:dyDescent="0.25">
      <c r="H6658" s="36"/>
      <c r="I6658" s="36"/>
      <c r="J6658" s="36"/>
      <c r="K6658" s="95"/>
      <c r="L6658" s="96"/>
    </row>
    <row r="6659" spans="8:12" x14ac:dyDescent="0.25">
      <c r="H6659" s="36"/>
      <c r="I6659" s="36"/>
      <c r="J6659" s="36"/>
      <c r="K6659" s="95"/>
      <c r="L6659" s="96"/>
    </row>
    <row r="6660" spans="8:12" x14ac:dyDescent="0.25">
      <c r="H6660" s="36"/>
      <c r="I6660" s="36"/>
      <c r="J6660" s="36"/>
      <c r="K6660" s="95"/>
      <c r="L6660" s="96"/>
    </row>
    <row r="6661" spans="8:12" x14ac:dyDescent="0.25">
      <c r="H6661" s="36"/>
      <c r="I6661" s="36"/>
      <c r="J6661" s="36"/>
      <c r="K6661" s="95"/>
      <c r="L6661" s="96"/>
    </row>
    <row r="6662" spans="8:12" x14ac:dyDescent="0.25">
      <c r="H6662" s="36"/>
      <c r="I6662" s="36"/>
      <c r="J6662" s="36"/>
      <c r="K6662" s="95"/>
      <c r="L6662" s="96"/>
    </row>
    <row r="6663" spans="8:12" x14ac:dyDescent="0.25">
      <c r="H6663" s="36"/>
      <c r="I6663" s="36"/>
      <c r="J6663" s="36"/>
      <c r="K6663" s="95"/>
      <c r="L6663" s="96"/>
    </row>
    <row r="6664" spans="8:12" x14ac:dyDescent="0.25">
      <c r="H6664" s="36"/>
      <c r="I6664" s="36"/>
      <c r="J6664" s="36"/>
      <c r="K6664" s="95"/>
      <c r="L6664" s="96"/>
    </row>
    <row r="6665" spans="8:12" x14ac:dyDescent="0.25">
      <c r="H6665" s="36"/>
      <c r="I6665" s="36"/>
      <c r="J6665" s="36"/>
      <c r="K6665" s="95"/>
      <c r="L6665" s="96"/>
    </row>
    <row r="6666" spans="8:12" x14ac:dyDescent="0.25">
      <c r="H6666" s="36"/>
      <c r="I6666" s="36"/>
      <c r="J6666" s="36"/>
      <c r="K6666" s="95"/>
      <c r="L6666" s="96"/>
    </row>
    <row r="6667" spans="8:12" x14ac:dyDescent="0.25">
      <c r="H6667" s="36"/>
      <c r="I6667" s="36"/>
      <c r="J6667" s="36"/>
      <c r="K6667" s="95"/>
      <c r="L6667" s="96"/>
    </row>
    <row r="6668" spans="8:12" x14ac:dyDescent="0.25">
      <c r="H6668" s="36"/>
      <c r="I6668" s="36"/>
      <c r="J6668" s="36"/>
      <c r="K6668" s="95"/>
      <c r="L6668" s="96"/>
    </row>
    <row r="6669" spans="8:12" x14ac:dyDescent="0.25">
      <c r="H6669" s="36"/>
      <c r="I6669" s="36"/>
      <c r="J6669" s="36"/>
      <c r="K6669" s="95"/>
      <c r="L6669" s="96"/>
    </row>
    <row r="6670" spans="8:12" x14ac:dyDescent="0.25">
      <c r="H6670" s="36"/>
      <c r="I6670" s="36"/>
      <c r="J6670" s="36"/>
      <c r="K6670" s="95"/>
      <c r="L6670" s="96"/>
    </row>
    <row r="6671" spans="8:12" x14ac:dyDescent="0.25">
      <c r="H6671" s="36"/>
      <c r="I6671" s="36"/>
      <c r="J6671" s="36"/>
      <c r="K6671" s="95"/>
      <c r="L6671" s="96"/>
    </row>
    <row r="6672" spans="8:12" x14ac:dyDescent="0.25">
      <c r="H6672" s="36"/>
      <c r="I6672" s="36"/>
      <c r="J6672" s="36"/>
      <c r="K6672" s="95"/>
      <c r="L6672" s="96"/>
    </row>
    <row r="6673" spans="8:12" x14ac:dyDescent="0.25">
      <c r="H6673" s="36"/>
      <c r="I6673" s="36"/>
      <c r="J6673" s="36"/>
      <c r="K6673" s="95"/>
      <c r="L6673" s="96"/>
    </row>
    <row r="6674" spans="8:12" x14ac:dyDescent="0.25">
      <c r="H6674" s="36"/>
      <c r="I6674" s="36"/>
      <c r="J6674" s="36"/>
      <c r="K6674" s="95"/>
      <c r="L6674" s="96"/>
    </row>
    <row r="6675" spans="8:12" x14ac:dyDescent="0.25">
      <c r="H6675" s="36"/>
      <c r="I6675" s="36"/>
      <c r="J6675" s="36"/>
      <c r="K6675" s="95"/>
      <c r="L6675" s="96"/>
    </row>
    <row r="6676" spans="8:12" x14ac:dyDescent="0.25">
      <c r="H6676" s="36"/>
      <c r="I6676" s="36"/>
      <c r="J6676" s="36"/>
      <c r="K6676" s="95"/>
      <c r="L6676" s="96"/>
    </row>
    <row r="6677" spans="8:12" x14ac:dyDescent="0.25">
      <c r="H6677" s="36"/>
      <c r="I6677" s="36"/>
      <c r="J6677" s="36"/>
      <c r="K6677" s="95"/>
      <c r="L6677" s="96"/>
    </row>
    <row r="6678" spans="8:12" x14ac:dyDescent="0.25">
      <c r="H6678" s="36"/>
      <c r="I6678" s="36"/>
      <c r="J6678" s="36"/>
      <c r="K6678" s="95"/>
      <c r="L6678" s="96"/>
    </row>
    <row r="6679" spans="8:12" x14ac:dyDescent="0.25">
      <c r="H6679" s="36"/>
      <c r="I6679" s="36"/>
      <c r="J6679" s="36"/>
      <c r="K6679" s="95"/>
      <c r="L6679" s="96"/>
    </row>
    <row r="6680" spans="8:12" x14ac:dyDescent="0.25">
      <c r="H6680" s="36"/>
      <c r="I6680" s="36"/>
      <c r="J6680" s="36"/>
      <c r="K6680" s="95"/>
      <c r="L6680" s="96"/>
    </row>
    <row r="6681" spans="8:12" x14ac:dyDescent="0.25">
      <c r="H6681" s="36"/>
      <c r="I6681" s="36"/>
      <c r="J6681" s="36"/>
      <c r="K6681" s="95"/>
      <c r="L6681" s="96"/>
    </row>
    <row r="6682" spans="8:12" x14ac:dyDescent="0.25">
      <c r="H6682" s="36"/>
      <c r="I6682" s="36"/>
      <c r="J6682" s="36"/>
      <c r="K6682" s="95"/>
      <c r="L6682" s="96"/>
    </row>
    <row r="6683" spans="8:12" x14ac:dyDescent="0.25">
      <c r="H6683" s="36"/>
      <c r="I6683" s="36"/>
      <c r="J6683" s="36"/>
      <c r="K6683" s="95"/>
      <c r="L6683" s="96"/>
    </row>
    <row r="6684" spans="8:12" x14ac:dyDescent="0.25">
      <c r="H6684" s="36"/>
      <c r="I6684" s="36"/>
      <c r="J6684" s="36"/>
      <c r="K6684" s="95"/>
      <c r="L6684" s="96"/>
    </row>
    <row r="6685" spans="8:12" x14ac:dyDescent="0.25">
      <c r="H6685" s="36"/>
      <c r="I6685" s="36"/>
      <c r="J6685" s="36"/>
      <c r="K6685" s="95"/>
      <c r="L6685" s="96"/>
    </row>
    <row r="6686" spans="8:12" x14ac:dyDescent="0.25">
      <c r="H6686" s="36"/>
      <c r="I6686" s="36"/>
      <c r="J6686" s="36"/>
      <c r="K6686" s="95"/>
      <c r="L6686" s="96"/>
    </row>
    <row r="6687" spans="8:12" x14ac:dyDescent="0.25">
      <c r="H6687" s="36"/>
      <c r="I6687" s="36"/>
      <c r="J6687" s="36"/>
      <c r="K6687" s="95"/>
      <c r="L6687" s="96"/>
    </row>
    <row r="6688" spans="8:12" x14ac:dyDescent="0.25">
      <c r="H6688" s="36"/>
      <c r="I6688" s="36"/>
      <c r="J6688" s="36"/>
      <c r="K6688" s="95"/>
      <c r="L6688" s="96"/>
    </row>
    <row r="6689" spans="8:12" x14ac:dyDescent="0.25">
      <c r="H6689" s="36"/>
      <c r="I6689" s="36"/>
      <c r="J6689" s="36"/>
      <c r="K6689" s="95"/>
      <c r="L6689" s="96"/>
    </row>
    <row r="6690" spans="8:12" x14ac:dyDescent="0.25">
      <c r="H6690" s="36"/>
      <c r="I6690" s="36"/>
      <c r="J6690" s="36"/>
      <c r="K6690" s="95"/>
      <c r="L6690" s="96"/>
    </row>
    <row r="6691" spans="8:12" x14ac:dyDescent="0.25">
      <c r="H6691" s="36"/>
      <c r="I6691" s="36"/>
      <c r="J6691" s="36"/>
      <c r="K6691" s="95"/>
      <c r="L6691" s="96"/>
    </row>
    <row r="6692" spans="8:12" x14ac:dyDescent="0.25">
      <c r="H6692" s="36"/>
      <c r="I6692" s="36"/>
      <c r="J6692" s="36"/>
      <c r="K6692" s="95"/>
      <c r="L6692" s="96"/>
    </row>
    <row r="6693" spans="8:12" x14ac:dyDescent="0.25">
      <c r="H6693" s="36"/>
      <c r="I6693" s="36"/>
      <c r="J6693" s="36"/>
      <c r="K6693" s="95"/>
      <c r="L6693" s="96"/>
    </row>
    <row r="6694" spans="8:12" x14ac:dyDescent="0.25">
      <c r="H6694" s="36"/>
      <c r="I6694" s="36"/>
      <c r="J6694" s="36"/>
      <c r="K6694" s="95"/>
      <c r="L6694" s="96"/>
    </row>
    <row r="6695" spans="8:12" x14ac:dyDescent="0.25">
      <c r="H6695" s="36"/>
      <c r="I6695" s="36"/>
      <c r="J6695" s="36"/>
      <c r="K6695" s="95"/>
      <c r="L6695" s="96"/>
    </row>
    <row r="6696" spans="8:12" x14ac:dyDescent="0.25">
      <c r="H6696" s="36"/>
      <c r="I6696" s="36"/>
      <c r="J6696" s="36"/>
      <c r="K6696" s="95"/>
      <c r="L6696" s="96"/>
    </row>
    <row r="6697" spans="8:12" x14ac:dyDescent="0.25">
      <c r="H6697" s="36"/>
      <c r="I6697" s="36"/>
      <c r="J6697" s="36"/>
      <c r="K6697" s="95"/>
      <c r="L6697" s="96"/>
    </row>
    <row r="6698" spans="8:12" x14ac:dyDescent="0.25">
      <c r="H6698" s="36"/>
      <c r="I6698" s="36"/>
      <c r="J6698" s="36"/>
      <c r="K6698" s="95"/>
      <c r="L6698" s="96"/>
    </row>
    <row r="6699" spans="8:12" x14ac:dyDescent="0.25">
      <c r="H6699" s="36"/>
      <c r="I6699" s="36"/>
      <c r="J6699" s="36"/>
      <c r="K6699" s="95"/>
      <c r="L6699" s="96"/>
    </row>
    <row r="6700" spans="8:12" x14ac:dyDescent="0.25">
      <c r="H6700" s="36"/>
      <c r="I6700" s="36"/>
      <c r="J6700" s="36"/>
      <c r="K6700" s="95"/>
      <c r="L6700" s="96"/>
    </row>
    <row r="6701" spans="8:12" x14ac:dyDescent="0.25">
      <c r="H6701" s="36"/>
      <c r="I6701" s="36"/>
      <c r="J6701" s="36"/>
      <c r="K6701" s="95"/>
      <c r="L6701" s="96"/>
    </row>
    <row r="6702" spans="8:12" x14ac:dyDescent="0.25">
      <c r="H6702" s="36"/>
      <c r="I6702" s="36"/>
      <c r="J6702" s="36"/>
      <c r="K6702" s="95"/>
      <c r="L6702" s="96"/>
    </row>
    <row r="6703" spans="8:12" x14ac:dyDescent="0.25">
      <c r="H6703" s="36"/>
      <c r="I6703" s="36"/>
      <c r="J6703" s="36"/>
      <c r="K6703" s="95"/>
      <c r="L6703" s="96"/>
    </row>
    <row r="6704" spans="8:12" x14ac:dyDescent="0.25">
      <c r="H6704" s="36"/>
      <c r="I6704" s="36"/>
      <c r="J6704" s="36"/>
      <c r="K6704" s="95"/>
      <c r="L6704" s="96"/>
    </row>
    <row r="6705" spans="8:12" x14ac:dyDescent="0.25">
      <c r="H6705" s="36"/>
      <c r="I6705" s="36"/>
      <c r="J6705" s="36"/>
      <c r="K6705" s="95"/>
      <c r="L6705" s="96"/>
    </row>
    <row r="6706" spans="8:12" x14ac:dyDescent="0.25">
      <c r="H6706" s="36"/>
      <c r="I6706" s="36"/>
      <c r="J6706" s="36"/>
      <c r="K6706" s="95"/>
      <c r="L6706" s="96"/>
    </row>
    <row r="6707" spans="8:12" x14ac:dyDescent="0.25">
      <c r="H6707" s="36"/>
      <c r="I6707" s="36"/>
      <c r="J6707" s="36"/>
      <c r="K6707" s="95"/>
      <c r="L6707" s="96"/>
    </row>
    <row r="6708" spans="8:12" x14ac:dyDescent="0.25">
      <c r="H6708" s="36"/>
      <c r="I6708" s="36"/>
      <c r="J6708" s="36"/>
      <c r="K6708" s="95"/>
      <c r="L6708" s="96"/>
    </row>
    <row r="6709" spans="8:12" x14ac:dyDescent="0.25">
      <c r="H6709" s="36"/>
      <c r="I6709" s="36"/>
      <c r="J6709" s="36"/>
      <c r="K6709" s="95"/>
      <c r="L6709" s="96"/>
    </row>
    <row r="6710" spans="8:12" x14ac:dyDescent="0.25">
      <c r="H6710" s="36"/>
      <c r="I6710" s="36"/>
      <c r="J6710" s="36"/>
      <c r="K6710" s="95"/>
      <c r="L6710" s="96"/>
    </row>
    <row r="6711" spans="8:12" x14ac:dyDescent="0.25">
      <c r="H6711" s="36"/>
      <c r="I6711" s="36"/>
      <c r="J6711" s="36"/>
      <c r="K6711" s="95"/>
      <c r="L6711" s="96"/>
    </row>
    <row r="6712" spans="8:12" x14ac:dyDescent="0.25">
      <c r="H6712" s="36"/>
      <c r="I6712" s="36"/>
      <c r="J6712" s="36"/>
      <c r="K6712" s="95"/>
      <c r="L6712" s="96"/>
    </row>
    <row r="6713" spans="8:12" x14ac:dyDescent="0.25">
      <c r="H6713" s="36"/>
      <c r="I6713" s="36"/>
      <c r="J6713" s="36"/>
      <c r="K6713" s="95"/>
      <c r="L6713" s="96"/>
    </row>
    <row r="6714" spans="8:12" x14ac:dyDescent="0.25">
      <c r="H6714" s="36"/>
      <c r="I6714" s="36"/>
      <c r="J6714" s="36"/>
      <c r="K6714" s="95"/>
      <c r="L6714" s="96"/>
    </row>
    <row r="6715" spans="8:12" x14ac:dyDescent="0.25">
      <c r="H6715" s="36"/>
      <c r="I6715" s="36"/>
      <c r="J6715" s="36"/>
      <c r="K6715" s="95"/>
      <c r="L6715" s="96"/>
    </row>
    <row r="6716" spans="8:12" x14ac:dyDescent="0.25">
      <c r="H6716" s="36"/>
      <c r="I6716" s="36"/>
      <c r="J6716" s="36"/>
      <c r="K6716" s="95"/>
      <c r="L6716" s="96"/>
    </row>
    <row r="6717" spans="8:12" x14ac:dyDescent="0.25">
      <c r="H6717" s="36"/>
      <c r="I6717" s="36"/>
      <c r="J6717" s="36"/>
      <c r="K6717" s="95"/>
      <c r="L6717" s="96"/>
    </row>
    <row r="6718" spans="8:12" x14ac:dyDescent="0.25">
      <c r="H6718" s="36"/>
      <c r="I6718" s="36"/>
      <c r="J6718" s="36"/>
      <c r="K6718" s="95"/>
      <c r="L6718" s="96"/>
    </row>
    <row r="6719" spans="8:12" x14ac:dyDescent="0.25">
      <c r="H6719" s="36"/>
      <c r="I6719" s="36"/>
      <c r="J6719" s="36"/>
      <c r="K6719" s="95"/>
      <c r="L6719" s="96"/>
    </row>
    <row r="6720" spans="8:12" x14ac:dyDescent="0.25">
      <c r="H6720" s="36"/>
      <c r="I6720" s="36"/>
      <c r="J6720" s="36"/>
      <c r="K6720" s="95"/>
      <c r="L6720" s="96"/>
    </row>
    <row r="6721" spans="8:12" x14ac:dyDescent="0.25">
      <c r="H6721" s="36"/>
      <c r="I6721" s="36"/>
      <c r="J6721" s="36"/>
      <c r="K6721" s="95"/>
      <c r="L6721" s="96"/>
    </row>
    <row r="6722" spans="8:12" x14ac:dyDescent="0.25">
      <c r="H6722" s="36"/>
      <c r="I6722" s="36"/>
      <c r="J6722" s="36"/>
      <c r="K6722" s="95"/>
      <c r="L6722" s="96"/>
    </row>
    <row r="6723" spans="8:12" x14ac:dyDescent="0.25">
      <c r="H6723" s="36"/>
      <c r="I6723" s="36"/>
      <c r="J6723" s="36"/>
      <c r="K6723" s="95"/>
      <c r="L6723" s="96"/>
    </row>
    <row r="6724" spans="8:12" x14ac:dyDescent="0.25">
      <c r="H6724" s="36"/>
      <c r="I6724" s="36"/>
      <c r="J6724" s="36"/>
      <c r="K6724" s="95"/>
      <c r="L6724" s="96"/>
    </row>
    <row r="6725" spans="8:12" x14ac:dyDescent="0.25">
      <c r="H6725" s="36"/>
      <c r="I6725" s="36"/>
      <c r="J6725" s="36"/>
      <c r="K6725" s="95"/>
      <c r="L6725" s="96"/>
    </row>
    <row r="6726" spans="8:12" x14ac:dyDescent="0.25">
      <c r="H6726" s="36"/>
      <c r="I6726" s="36"/>
      <c r="J6726" s="36"/>
      <c r="K6726" s="95"/>
      <c r="L6726" s="96"/>
    </row>
    <row r="6727" spans="8:12" x14ac:dyDescent="0.25">
      <c r="H6727" s="36"/>
      <c r="I6727" s="36"/>
      <c r="J6727" s="36"/>
      <c r="K6727" s="95"/>
      <c r="L6727" s="96"/>
    </row>
    <row r="6728" spans="8:12" x14ac:dyDescent="0.25">
      <c r="H6728" s="36"/>
      <c r="I6728" s="36"/>
      <c r="J6728" s="36"/>
      <c r="K6728" s="95"/>
      <c r="L6728" s="96"/>
    </row>
    <row r="6729" spans="8:12" x14ac:dyDescent="0.25">
      <c r="H6729" s="36"/>
      <c r="I6729" s="36"/>
      <c r="J6729" s="36"/>
      <c r="K6729" s="95"/>
      <c r="L6729" s="96"/>
    </row>
    <row r="6730" spans="8:12" x14ac:dyDescent="0.25">
      <c r="H6730" s="36"/>
      <c r="I6730" s="36"/>
      <c r="J6730" s="36"/>
      <c r="K6730" s="95"/>
      <c r="L6730" s="96"/>
    </row>
    <row r="6731" spans="8:12" x14ac:dyDescent="0.25">
      <c r="H6731" s="36"/>
      <c r="I6731" s="36"/>
      <c r="J6731" s="36"/>
      <c r="K6731" s="95"/>
      <c r="L6731" s="96"/>
    </row>
    <row r="6732" spans="8:12" x14ac:dyDescent="0.25">
      <c r="H6732" s="36"/>
      <c r="I6732" s="36"/>
      <c r="J6732" s="36"/>
      <c r="K6732" s="95"/>
      <c r="L6732" s="96"/>
    </row>
    <row r="6733" spans="8:12" x14ac:dyDescent="0.25">
      <c r="H6733" s="36"/>
      <c r="I6733" s="36"/>
      <c r="J6733" s="36"/>
      <c r="K6733" s="95"/>
      <c r="L6733" s="96"/>
    </row>
    <row r="6734" spans="8:12" x14ac:dyDescent="0.25">
      <c r="H6734" s="36"/>
      <c r="I6734" s="36"/>
      <c r="J6734" s="36"/>
      <c r="K6734" s="95"/>
      <c r="L6734" s="96"/>
    </row>
    <row r="6735" spans="8:12" x14ac:dyDescent="0.25">
      <c r="H6735" s="36"/>
      <c r="I6735" s="36"/>
      <c r="J6735" s="36"/>
      <c r="K6735" s="95"/>
      <c r="L6735" s="96"/>
    </row>
    <row r="6736" spans="8:12" x14ac:dyDescent="0.25">
      <c r="H6736" s="36"/>
      <c r="I6736" s="36"/>
      <c r="J6736" s="36"/>
      <c r="K6736" s="95"/>
      <c r="L6736" s="96"/>
    </row>
    <row r="6737" spans="8:12" x14ac:dyDescent="0.25">
      <c r="H6737" s="36"/>
      <c r="I6737" s="36"/>
      <c r="J6737" s="36"/>
      <c r="K6737" s="95"/>
      <c r="L6737" s="96"/>
    </row>
    <row r="6738" spans="8:12" x14ac:dyDescent="0.25">
      <c r="H6738" s="36"/>
      <c r="I6738" s="36"/>
      <c r="J6738" s="36"/>
      <c r="K6738" s="95"/>
      <c r="L6738" s="96"/>
    </row>
    <row r="6739" spans="8:12" x14ac:dyDescent="0.25">
      <c r="H6739" s="36"/>
      <c r="I6739" s="36"/>
      <c r="J6739" s="36"/>
      <c r="K6739" s="95"/>
      <c r="L6739" s="96"/>
    </row>
    <row r="6740" spans="8:12" x14ac:dyDescent="0.25">
      <c r="H6740" s="36"/>
      <c r="I6740" s="36"/>
      <c r="J6740" s="36"/>
      <c r="K6740" s="95"/>
      <c r="L6740" s="96"/>
    </row>
    <row r="6741" spans="8:12" x14ac:dyDescent="0.25">
      <c r="H6741" s="36"/>
      <c r="I6741" s="36"/>
      <c r="J6741" s="36"/>
      <c r="K6741" s="95"/>
      <c r="L6741" s="96"/>
    </row>
    <row r="6742" spans="8:12" x14ac:dyDescent="0.25">
      <c r="H6742" s="36"/>
      <c r="I6742" s="36"/>
      <c r="J6742" s="36"/>
      <c r="K6742" s="95"/>
      <c r="L6742" s="96"/>
    </row>
    <row r="6743" spans="8:12" x14ac:dyDescent="0.25">
      <c r="H6743" s="36"/>
      <c r="I6743" s="36"/>
      <c r="J6743" s="36"/>
      <c r="K6743" s="95"/>
      <c r="L6743" s="96"/>
    </row>
    <row r="6744" spans="8:12" x14ac:dyDescent="0.25">
      <c r="H6744" s="36"/>
      <c r="I6744" s="36"/>
      <c r="J6744" s="36"/>
      <c r="K6744" s="95"/>
      <c r="L6744" s="96"/>
    </row>
    <row r="6745" spans="8:12" x14ac:dyDescent="0.25">
      <c r="H6745" s="36"/>
      <c r="I6745" s="36"/>
      <c r="J6745" s="36"/>
      <c r="K6745" s="95"/>
      <c r="L6745" s="96"/>
    </row>
    <row r="6746" spans="8:12" x14ac:dyDescent="0.25">
      <c r="H6746" s="36"/>
      <c r="I6746" s="36"/>
      <c r="J6746" s="36"/>
      <c r="K6746" s="95"/>
      <c r="L6746" s="96"/>
    </row>
    <row r="6747" spans="8:12" x14ac:dyDescent="0.25">
      <c r="H6747" s="36"/>
      <c r="I6747" s="36"/>
      <c r="J6747" s="36"/>
      <c r="K6747" s="95"/>
      <c r="L6747" s="96"/>
    </row>
    <row r="6748" spans="8:12" x14ac:dyDescent="0.25">
      <c r="H6748" s="36"/>
      <c r="I6748" s="36"/>
      <c r="J6748" s="36"/>
      <c r="K6748" s="95"/>
      <c r="L6748" s="96"/>
    </row>
    <row r="6749" spans="8:12" x14ac:dyDescent="0.25">
      <c r="H6749" s="36"/>
      <c r="I6749" s="36"/>
      <c r="J6749" s="36"/>
      <c r="K6749" s="95"/>
      <c r="L6749" s="96"/>
    </row>
    <row r="6750" spans="8:12" x14ac:dyDescent="0.25">
      <c r="H6750" s="36"/>
      <c r="I6750" s="36"/>
      <c r="J6750" s="36"/>
      <c r="K6750" s="95"/>
      <c r="L6750" s="96"/>
    </row>
    <row r="6751" spans="8:12" x14ac:dyDescent="0.25">
      <c r="H6751" s="36"/>
      <c r="I6751" s="36"/>
      <c r="J6751" s="36"/>
      <c r="K6751" s="95"/>
      <c r="L6751" s="96"/>
    </row>
    <row r="6752" spans="8:12" x14ac:dyDescent="0.25">
      <c r="H6752" s="36"/>
      <c r="I6752" s="36"/>
      <c r="J6752" s="36"/>
      <c r="K6752" s="95"/>
      <c r="L6752" s="96"/>
    </row>
    <row r="6753" spans="8:12" x14ac:dyDescent="0.25">
      <c r="H6753" s="36"/>
      <c r="I6753" s="36"/>
      <c r="J6753" s="36"/>
      <c r="K6753" s="95"/>
      <c r="L6753" s="96"/>
    </row>
    <row r="6754" spans="8:12" x14ac:dyDescent="0.25">
      <c r="H6754" s="36"/>
      <c r="I6754" s="36"/>
      <c r="J6754" s="36"/>
      <c r="K6754" s="95"/>
      <c r="L6754" s="96"/>
    </row>
    <row r="6755" spans="8:12" x14ac:dyDescent="0.25">
      <c r="H6755" s="36"/>
      <c r="I6755" s="36"/>
      <c r="J6755" s="36"/>
      <c r="K6755" s="95"/>
      <c r="L6755" s="96"/>
    </row>
    <row r="6756" spans="8:12" x14ac:dyDescent="0.25">
      <c r="H6756" s="36"/>
      <c r="I6756" s="36"/>
      <c r="J6756" s="36"/>
      <c r="K6756" s="95"/>
      <c r="L6756" s="96"/>
    </row>
    <row r="6757" spans="8:12" x14ac:dyDescent="0.25">
      <c r="H6757" s="36"/>
      <c r="I6757" s="36"/>
      <c r="J6757" s="36"/>
      <c r="K6757" s="95"/>
      <c r="L6757" s="96"/>
    </row>
    <row r="6758" spans="8:12" x14ac:dyDescent="0.25">
      <c r="H6758" s="36"/>
      <c r="I6758" s="36"/>
      <c r="J6758" s="36"/>
      <c r="K6758" s="95"/>
      <c r="L6758" s="96"/>
    </row>
    <row r="6759" spans="8:12" x14ac:dyDescent="0.25">
      <c r="H6759" s="36"/>
      <c r="I6759" s="36"/>
      <c r="J6759" s="36"/>
      <c r="K6759" s="95"/>
      <c r="L6759" s="96"/>
    </row>
    <row r="6760" spans="8:12" x14ac:dyDescent="0.25">
      <c r="H6760" s="36"/>
      <c r="I6760" s="36"/>
      <c r="J6760" s="36"/>
      <c r="K6760" s="95"/>
      <c r="L6760" s="96"/>
    </row>
    <row r="6761" spans="8:12" x14ac:dyDescent="0.25">
      <c r="H6761" s="36"/>
      <c r="I6761" s="36"/>
      <c r="J6761" s="36"/>
      <c r="K6761" s="95"/>
      <c r="L6761" s="96"/>
    </row>
    <row r="6762" spans="8:12" x14ac:dyDescent="0.25">
      <c r="H6762" s="36"/>
      <c r="I6762" s="36"/>
      <c r="J6762" s="36"/>
      <c r="K6762" s="95"/>
      <c r="L6762" s="96"/>
    </row>
    <row r="6763" spans="8:12" x14ac:dyDescent="0.25">
      <c r="H6763" s="36"/>
      <c r="I6763" s="36"/>
      <c r="J6763" s="36"/>
      <c r="K6763" s="95"/>
      <c r="L6763" s="96"/>
    </row>
    <row r="6764" spans="8:12" x14ac:dyDescent="0.25">
      <c r="H6764" s="36"/>
      <c r="I6764" s="36"/>
      <c r="J6764" s="36"/>
      <c r="K6764" s="95"/>
      <c r="L6764" s="96"/>
    </row>
    <row r="6765" spans="8:12" x14ac:dyDescent="0.25">
      <c r="H6765" s="36"/>
      <c r="I6765" s="36"/>
      <c r="J6765" s="36"/>
      <c r="K6765" s="95"/>
      <c r="L6765" s="96"/>
    </row>
    <row r="6766" spans="8:12" x14ac:dyDescent="0.25">
      <c r="H6766" s="36"/>
      <c r="I6766" s="36"/>
      <c r="J6766" s="36"/>
      <c r="K6766" s="95"/>
      <c r="L6766" s="96"/>
    </row>
    <row r="6767" spans="8:12" x14ac:dyDescent="0.25">
      <c r="H6767" s="36"/>
      <c r="I6767" s="36"/>
      <c r="J6767" s="36"/>
      <c r="K6767" s="95"/>
      <c r="L6767" s="96"/>
    </row>
    <row r="6768" spans="8:12" x14ac:dyDescent="0.25">
      <c r="H6768" s="36"/>
      <c r="I6768" s="36"/>
      <c r="J6768" s="36"/>
      <c r="K6768" s="95"/>
      <c r="L6768" s="96"/>
    </row>
    <row r="6769" spans="8:12" x14ac:dyDescent="0.25">
      <c r="H6769" s="36"/>
      <c r="I6769" s="36"/>
      <c r="J6769" s="36"/>
      <c r="K6769" s="95"/>
      <c r="L6769" s="96"/>
    </row>
    <row r="6770" spans="8:12" x14ac:dyDescent="0.25">
      <c r="H6770" s="36"/>
      <c r="I6770" s="36"/>
      <c r="J6770" s="36"/>
      <c r="K6770" s="95"/>
      <c r="L6770" s="96"/>
    </row>
    <row r="6771" spans="8:12" x14ac:dyDescent="0.25">
      <c r="H6771" s="36"/>
      <c r="I6771" s="36"/>
      <c r="J6771" s="36"/>
      <c r="K6771" s="95"/>
      <c r="L6771" s="96"/>
    </row>
    <row r="6772" spans="8:12" x14ac:dyDescent="0.25">
      <c r="H6772" s="36"/>
      <c r="I6772" s="36"/>
      <c r="J6772" s="36"/>
      <c r="K6772" s="95"/>
      <c r="L6772" s="96"/>
    </row>
    <row r="6773" spans="8:12" x14ac:dyDescent="0.25">
      <c r="H6773" s="36"/>
      <c r="I6773" s="36"/>
      <c r="J6773" s="36"/>
      <c r="K6773" s="95"/>
      <c r="L6773" s="96"/>
    </row>
    <row r="6774" spans="8:12" x14ac:dyDescent="0.25">
      <c r="H6774" s="36"/>
      <c r="I6774" s="36"/>
      <c r="J6774" s="36"/>
      <c r="K6774" s="95"/>
      <c r="L6774" s="96"/>
    </row>
    <row r="6775" spans="8:12" x14ac:dyDescent="0.25">
      <c r="H6775" s="36"/>
      <c r="I6775" s="36"/>
      <c r="J6775" s="36"/>
      <c r="K6775" s="95"/>
      <c r="L6775" s="96"/>
    </row>
    <row r="6776" spans="8:12" x14ac:dyDescent="0.25">
      <c r="H6776" s="36"/>
      <c r="I6776" s="36"/>
      <c r="J6776" s="36"/>
      <c r="K6776" s="95"/>
      <c r="L6776" s="96"/>
    </row>
    <row r="6777" spans="8:12" x14ac:dyDescent="0.25">
      <c r="H6777" s="36"/>
      <c r="I6777" s="36"/>
      <c r="J6777" s="36"/>
      <c r="K6777" s="95"/>
      <c r="L6777" s="96"/>
    </row>
    <row r="6778" spans="8:12" x14ac:dyDescent="0.25">
      <c r="H6778" s="36"/>
      <c r="I6778" s="36"/>
      <c r="J6778" s="36"/>
      <c r="K6778" s="95"/>
      <c r="L6778" s="96"/>
    </row>
    <row r="6779" spans="8:12" x14ac:dyDescent="0.25">
      <c r="H6779" s="36"/>
      <c r="I6779" s="36"/>
      <c r="J6779" s="36"/>
      <c r="K6779" s="95"/>
      <c r="L6779" s="96"/>
    </row>
    <row r="6780" spans="8:12" x14ac:dyDescent="0.25">
      <c r="H6780" s="36"/>
      <c r="I6780" s="36"/>
      <c r="J6780" s="36"/>
      <c r="K6780" s="95"/>
      <c r="L6780" s="96"/>
    </row>
    <row r="6781" spans="8:12" x14ac:dyDescent="0.25">
      <c r="H6781" s="36"/>
      <c r="I6781" s="36"/>
      <c r="J6781" s="36"/>
      <c r="K6781" s="95"/>
      <c r="L6781" s="96"/>
    </row>
    <row r="6782" spans="8:12" x14ac:dyDescent="0.25">
      <c r="H6782" s="36"/>
      <c r="I6782" s="36"/>
      <c r="J6782" s="36"/>
      <c r="K6782" s="95"/>
      <c r="L6782" s="96"/>
    </row>
    <row r="6783" spans="8:12" x14ac:dyDescent="0.25">
      <c r="H6783" s="36"/>
      <c r="I6783" s="36"/>
      <c r="J6783" s="36"/>
      <c r="K6783" s="95"/>
      <c r="L6783" s="96"/>
    </row>
    <row r="6784" spans="8:12" x14ac:dyDescent="0.25">
      <c r="H6784" s="36"/>
      <c r="I6784" s="36"/>
      <c r="J6784" s="36"/>
      <c r="K6784" s="95"/>
      <c r="L6784" s="96"/>
    </row>
    <row r="6785" spans="8:12" x14ac:dyDescent="0.25">
      <c r="H6785" s="36"/>
      <c r="I6785" s="36"/>
      <c r="J6785" s="36"/>
      <c r="K6785" s="95"/>
      <c r="L6785" s="96"/>
    </row>
    <row r="6786" spans="8:12" x14ac:dyDescent="0.25">
      <c r="H6786" s="36"/>
      <c r="I6786" s="36"/>
      <c r="J6786" s="36"/>
      <c r="K6786" s="95"/>
      <c r="L6786" s="96"/>
    </row>
    <row r="6787" spans="8:12" x14ac:dyDescent="0.25">
      <c r="H6787" s="36"/>
      <c r="I6787" s="36"/>
      <c r="J6787" s="36"/>
      <c r="K6787" s="95"/>
      <c r="L6787" s="96"/>
    </row>
    <row r="6788" spans="8:12" x14ac:dyDescent="0.25">
      <c r="H6788" s="36"/>
      <c r="I6788" s="36"/>
      <c r="J6788" s="36"/>
      <c r="K6788" s="95"/>
      <c r="L6788" s="96"/>
    </row>
    <row r="6789" spans="8:12" x14ac:dyDescent="0.25">
      <c r="H6789" s="36"/>
      <c r="I6789" s="36"/>
      <c r="J6789" s="36"/>
      <c r="K6789" s="95"/>
      <c r="L6789" s="96"/>
    </row>
    <row r="6790" spans="8:12" x14ac:dyDescent="0.25">
      <c r="H6790" s="36"/>
      <c r="I6790" s="36"/>
      <c r="J6790" s="36"/>
      <c r="K6790" s="95"/>
      <c r="L6790" s="96"/>
    </row>
    <row r="6791" spans="8:12" x14ac:dyDescent="0.25">
      <c r="H6791" s="36"/>
      <c r="I6791" s="36"/>
      <c r="J6791" s="36"/>
      <c r="K6791" s="95"/>
      <c r="L6791" s="96"/>
    </row>
    <row r="6792" spans="8:12" x14ac:dyDescent="0.25">
      <c r="H6792" s="36"/>
      <c r="I6792" s="36"/>
      <c r="J6792" s="36"/>
      <c r="K6792" s="95"/>
      <c r="L6792" s="96"/>
    </row>
    <row r="6793" spans="8:12" x14ac:dyDescent="0.25">
      <c r="H6793" s="36"/>
      <c r="I6793" s="36"/>
      <c r="J6793" s="36"/>
      <c r="K6793" s="95"/>
      <c r="L6793" s="96"/>
    </row>
    <row r="6794" spans="8:12" x14ac:dyDescent="0.25">
      <c r="H6794" s="36"/>
      <c r="I6794" s="36"/>
      <c r="J6794" s="36"/>
      <c r="K6794" s="95"/>
      <c r="L6794" s="96"/>
    </row>
    <row r="6795" spans="8:12" x14ac:dyDescent="0.25">
      <c r="H6795" s="36"/>
      <c r="I6795" s="36"/>
      <c r="J6795" s="36"/>
      <c r="K6795" s="95"/>
      <c r="L6795" s="96"/>
    </row>
    <row r="6796" spans="8:12" x14ac:dyDescent="0.25">
      <c r="H6796" s="36"/>
      <c r="I6796" s="36"/>
      <c r="J6796" s="36"/>
      <c r="K6796" s="95"/>
      <c r="L6796" s="96"/>
    </row>
    <row r="6797" spans="8:12" x14ac:dyDescent="0.25">
      <c r="H6797" s="36"/>
      <c r="I6797" s="36"/>
      <c r="J6797" s="36"/>
      <c r="K6797" s="95"/>
      <c r="L6797" s="96"/>
    </row>
    <row r="6798" spans="8:12" x14ac:dyDescent="0.25">
      <c r="H6798" s="36"/>
      <c r="I6798" s="36"/>
      <c r="J6798" s="36"/>
      <c r="K6798" s="95"/>
      <c r="L6798" s="96"/>
    </row>
    <row r="6799" spans="8:12" x14ac:dyDescent="0.25">
      <c r="H6799" s="36"/>
      <c r="I6799" s="36"/>
      <c r="J6799" s="36"/>
      <c r="K6799" s="95"/>
      <c r="L6799" s="96"/>
    </row>
    <row r="6800" spans="8:12" x14ac:dyDescent="0.25">
      <c r="H6800" s="36"/>
      <c r="I6800" s="36"/>
      <c r="J6800" s="36"/>
      <c r="K6800" s="95"/>
      <c r="L6800" s="96"/>
    </row>
    <row r="6801" spans="8:12" x14ac:dyDescent="0.25">
      <c r="H6801" s="36"/>
      <c r="I6801" s="36"/>
      <c r="J6801" s="36"/>
      <c r="K6801" s="95"/>
      <c r="L6801" s="96"/>
    </row>
    <row r="6802" spans="8:12" x14ac:dyDescent="0.25">
      <c r="H6802" s="36"/>
      <c r="I6802" s="36"/>
      <c r="J6802" s="36"/>
      <c r="K6802" s="95"/>
      <c r="L6802" s="96"/>
    </row>
    <row r="6803" spans="8:12" x14ac:dyDescent="0.25">
      <c r="H6803" s="36"/>
      <c r="I6803" s="36"/>
      <c r="J6803" s="36"/>
      <c r="K6803" s="95"/>
      <c r="L6803" s="96"/>
    </row>
    <row r="6804" spans="8:12" x14ac:dyDescent="0.25">
      <c r="H6804" s="36"/>
      <c r="I6804" s="36"/>
      <c r="J6804" s="36"/>
      <c r="K6804" s="95"/>
      <c r="L6804" s="96"/>
    </row>
    <row r="6805" spans="8:12" x14ac:dyDescent="0.25">
      <c r="H6805" s="36"/>
      <c r="I6805" s="36"/>
      <c r="J6805" s="36"/>
      <c r="K6805" s="95"/>
      <c r="L6805" s="96"/>
    </row>
    <row r="6806" spans="8:12" x14ac:dyDescent="0.25">
      <c r="H6806" s="36"/>
      <c r="I6806" s="36"/>
      <c r="J6806" s="36"/>
      <c r="K6806" s="95"/>
      <c r="L6806" s="96"/>
    </row>
    <row r="6807" spans="8:12" x14ac:dyDescent="0.25">
      <c r="H6807" s="36"/>
      <c r="I6807" s="36"/>
      <c r="J6807" s="36"/>
      <c r="K6807" s="95"/>
      <c r="L6807" s="96"/>
    </row>
    <row r="6808" spans="8:12" x14ac:dyDescent="0.25">
      <c r="H6808" s="36"/>
      <c r="I6808" s="36"/>
      <c r="J6808" s="36"/>
      <c r="K6808" s="95"/>
      <c r="L6808" s="96"/>
    </row>
    <row r="6809" spans="8:12" x14ac:dyDescent="0.25">
      <c r="H6809" s="36"/>
      <c r="I6809" s="36"/>
      <c r="J6809" s="36"/>
      <c r="K6809" s="95"/>
      <c r="L6809" s="96"/>
    </row>
    <row r="6810" spans="8:12" x14ac:dyDescent="0.25">
      <c r="H6810" s="36"/>
      <c r="I6810" s="36"/>
      <c r="J6810" s="36"/>
      <c r="K6810" s="95"/>
      <c r="L6810" s="96"/>
    </row>
    <row r="6811" spans="8:12" x14ac:dyDescent="0.25">
      <c r="H6811" s="36"/>
      <c r="I6811" s="36"/>
      <c r="J6811" s="36"/>
      <c r="K6811" s="95"/>
      <c r="L6811" s="96"/>
    </row>
    <row r="6812" spans="8:12" x14ac:dyDescent="0.25">
      <c r="H6812" s="36"/>
      <c r="I6812" s="36"/>
      <c r="J6812" s="36"/>
      <c r="K6812" s="95"/>
      <c r="L6812" s="96"/>
    </row>
    <row r="6813" spans="8:12" x14ac:dyDescent="0.25">
      <c r="H6813" s="36"/>
      <c r="I6813" s="36"/>
      <c r="J6813" s="36"/>
      <c r="K6813" s="95"/>
      <c r="L6813" s="96"/>
    </row>
    <row r="6814" spans="8:12" x14ac:dyDescent="0.25">
      <c r="H6814" s="36"/>
      <c r="I6814" s="36"/>
      <c r="J6814" s="36"/>
      <c r="K6814" s="95"/>
      <c r="L6814" s="96"/>
    </row>
    <row r="6815" spans="8:12" x14ac:dyDescent="0.25">
      <c r="H6815" s="36"/>
      <c r="I6815" s="36"/>
      <c r="J6815" s="36"/>
      <c r="K6815" s="95"/>
      <c r="L6815" s="96"/>
    </row>
    <row r="6816" spans="8:12" x14ac:dyDescent="0.25">
      <c r="H6816" s="36"/>
      <c r="I6816" s="36"/>
      <c r="J6816" s="36"/>
      <c r="K6816" s="95"/>
      <c r="L6816" s="96"/>
    </row>
    <row r="6817" spans="8:12" x14ac:dyDescent="0.25">
      <c r="H6817" s="36"/>
      <c r="I6817" s="36"/>
      <c r="J6817" s="36"/>
      <c r="K6817" s="95"/>
      <c r="L6817" s="96"/>
    </row>
    <row r="6818" spans="8:12" x14ac:dyDescent="0.25">
      <c r="H6818" s="36"/>
      <c r="I6818" s="36"/>
      <c r="J6818" s="36"/>
      <c r="K6818" s="95"/>
      <c r="L6818" s="96"/>
    </row>
    <row r="6819" spans="8:12" x14ac:dyDescent="0.25">
      <c r="H6819" s="36"/>
      <c r="I6819" s="36"/>
      <c r="J6819" s="36"/>
      <c r="K6819" s="95"/>
      <c r="L6819" s="96"/>
    </row>
    <row r="6820" spans="8:12" x14ac:dyDescent="0.25">
      <c r="H6820" s="36"/>
      <c r="I6820" s="36"/>
      <c r="J6820" s="36"/>
      <c r="K6820" s="95"/>
      <c r="L6820" s="96"/>
    </row>
    <row r="6821" spans="8:12" x14ac:dyDescent="0.25">
      <c r="H6821" s="36"/>
      <c r="I6821" s="36"/>
      <c r="J6821" s="36"/>
      <c r="K6821" s="95"/>
      <c r="L6821" s="96"/>
    </row>
    <row r="6822" spans="8:12" x14ac:dyDescent="0.25">
      <c r="H6822" s="36"/>
      <c r="I6822" s="36"/>
      <c r="J6822" s="36"/>
      <c r="K6822" s="95"/>
      <c r="L6822" s="96"/>
    </row>
    <row r="6823" spans="8:12" x14ac:dyDescent="0.25">
      <c r="H6823" s="36"/>
      <c r="I6823" s="36"/>
      <c r="J6823" s="36"/>
      <c r="K6823" s="95"/>
      <c r="L6823" s="96"/>
    </row>
    <row r="6824" spans="8:12" x14ac:dyDescent="0.25">
      <c r="H6824" s="36"/>
      <c r="I6824" s="36"/>
      <c r="J6824" s="36"/>
      <c r="K6824" s="95"/>
      <c r="L6824" s="96"/>
    </row>
    <row r="6825" spans="8:12" x14ac:dyDescent="0.25">
      <c r="H6825" s="36"/>
      <c r="I6825" s="36"/>
      <c r="J6825" s="36"/>
      <c r="K6825" s="95"/>
      <c r="L6825" s="96"/>
    </row>
    <row r="6826" spans="8:12" x14ac:dyDescent="0.25">
      <c r="H6826" s="36"/>
      <c r="I6826" s="36"/>
      <c r="J6826" s="36"/>
      <c r="K6826" s="95"/>
      <c r="L6826" s="96"/>
    </row>
    <row r="6827" spans="8:12" x14ac:dyDescent="0.25">
      <c r="H6827" s="36"/>
      <c r="I6827" s="36"/>
      <c r="J6827" s="36"/>
      <c r="K6827" s="95"/>
      <c r="L6827" s="96"/>
    </row>
    <row r="6828" spans="8:12" x14ac:dyDescent="0.25">
      <c r="H6828" s="36"/>
      <c r="I6828" s="36"/>
      <c r="J6828" s="36"/>
      <c r="K6828" s="95"/>
      <c r="L6828" s="96"/>
    </row>
    <row r="6829" spans="8:12" x14ac:dyDescent="0.25">
      <c r="H6829" s="36"/>
      <c r="I6829" s="36"/>
      <c r="J6829" s="36"/>
      <c r="K6829" s="95"/>
      <c r="L6829" s="96"/>
    </row>
    <row r="6830" spans="8:12" x14ac:dyDescent="0.25">
      <c r="H6830" s="36"/>
      <c r="I6830" s="36"/>
      <c r="J6830" s="36"/>
      <c r="K6830" s="95"/>
      <c r="L6830" s="96"/>
    </row>
    <row r="6831" spans="8:12" x14ac:dyDescent="0.25">
      <c r="H6831" s="36"/>
      <c r="I6831" s="36"/>
      <c r="J6831" s="36"/>
      <c r="K6831" s="95"/>
      <c r="L6831" s="96"/>
    </row>
    <row r="6832" spans="8:12" x14ac:dyDescent="0.25">
      <c r="H6832" s="36"/>
      <c r="I6832" s="36"/>
      <c r="J6832" s="36"/>
      <c r="K6832" s="95"/>
      <c r="L6832" s="96"/>
    </row>
    <row r="6833" spans="8:12" x14ac:dyDescent="0.25">
      <c r="H6833" s="36"/>
      <c r="I6833" s="36"/>
      <c r="J6833" s="36"/>
      <c r="K6833" s="95"/>
      <c r="L6833" s="96"/>
    </row>
    <row r="6834" spans="8:12" x14ac:dyDescent="0.25">
      <c r="H6834" s="36"/>
      <c r="I6834" s="36"/>
      <c r="J6834" s="36"/>
      <c r="K6834" s="95"/>
      <c r="L6834" s="96"/>
    </row>
    <row r="6835" spans="8:12" x14ac:dyDescent="0.25">
      <c r="H6835" s="36"/>
      <c r="I6835" s="36"/>
      <c r="J6835" s="36"/>
      <c r="K6835" s="95"/>
      <c r="L6835" s="96"/>
    </row>
    <row r="6836" spans="8:12" x14ac:dyDescent="0.25">
      <c r="H6836" s="36"/>
      <c r="I6836" s="36"/>
      <c r="J6836" s="36"/>
      <c r="K6836" s="95"/>
      <c r="L6836" s="96"/>
    </row>
    <row r="6837" spans="8:12" x14ac:dyDescent="0.25">
      <c r="H6837" s="36"/>
      <c r="I6837" s="36"/>
      <c r="J6837" s="36"/>
      <c r="K6837" s="95"/>
      <c r="L6837" s="96"/>
    </row>
    <row r="6838" spans="8:12" x14ac:dyDescent="0.25">
      <c r="H6838" s="36"/>
      <c r="I6838" s="36"/>
      <c r="J6838" s="36"/>
      <c r="K6838" s="95"/>
      <c r="L6838" s="96"/>
    </row>
    <row r="6839" spans="8:12" x14ac:dyDescent="0.25">
      <c r="H6839" s="36"/>
      <c r="I6839" s="36"/>
      <c r="J6839" s="36"/>
      <c r="K6839" s="95"/>
      <c r="L6839" s="96"/>
    </row>
    <row r="6840" spans="8:12" x14ac:dyDescent="0.25">
      <c r="H6840" s="36"/>
      <c r="I6840" s="36"/>
      <c r="J6840" s="36"/>
      <c r="K6840" s="95"/>
      <c r="L6840" s="96"/>
    </row>
    <row r="6841" spans="8:12" x14ac:dyDescent="0.25">
      <c r="H6841" s="36"/>
      <c r="I6841" s="36"/>
      <c r="J6841" s="36"/>
      <c r="K6841" s="95"/>
      <c r="L6841" s="96"/>
    </row>
    <row r="6842" spans="8:12" x14ac:dyDescent="0.25">
      <c r="H6842" s="36"/>
      <c r="I6842" s="36"/>
      <c r="J6842" s="36"/>
      <c r="K6842" s="95"/>
      <c r="L6842" s="96"/>
    </row>
    <row r="6843" spans="8:12" x14ac:dyDescent="0.25">
      <c r="H6843" s="36"/>
      <c r="I6843" s="36"/>
      <c r="J6843" s="36"/>
      <c r="K6843" s="95"/>
      <c r="L6843" s="96"/>
    </row>
    <row r="6844" spans="8:12" x14ac:dyDescent="0.25">
      <c r="H6844" s="36"/>
      <c r="I6844" s="36"/>
      <c r="J6844" s="36"/>
      <c r="K6844" s="95"/>
      <c r="L6844" s="96"/>
    </row>
    <row r="6845" spans="8:12" x14ac:dyDescent="0.25">
      <c r="H6845" s="36"/>
      <c r="I6845" s="36"/>
      <c r="J6845" s="36"/>
      <c r="K6845" s="95"/>
      <c r="L6845" s="96"/>
    </row>
    <row r="6846" spans="8:12" x14ac:dyDescent="0.25">
      <c r="H6846" s="36"/>
      <c r="I6846" s="36"/>
      <c r="J6846" s="36"/>
      <c r="K6846" s="95"/>
      <c r="L6846" s="96"/>
    </row>
    <row r="6847" spans="8:12" x14ac:dyDescent="0.25">
      <c r="H6847" s="36"/>
      <c r="I6847" s="36"/>
      <c r="J6847" s="36"/>
      <c r="K6847" s="95"/>
      <c r="L6847" s="96"/>
    </row>
    <row r="6848" spans="8:12" x14ac:dyDescent="0.25">
      <c r="H6848" s="36"/>
      <c r="I6848" s="36"/>
      <c r="J6848" s="36"/>
      <c r="K6848" s="95"/>
      <c r="L6848" s="96"/>
    </row>
    <row r="6849" spans="8:12" x14ac:dyDescent="0.25">
      <c r="H6849" s="36"/>
      <c r="I6849" s="36"/>
      <c r="J6849" s="36"/>
      <c r="K6849" s="95"/>
      <c r="L6849" s="96"/>
    </row>
    <row r="6850" spans="8:12" x14ac:dyDescent="0.25">
      <c r="H6850" s="36"/>
      <c r="I6850" s="36"/>
      <c r="J6850" s="36"/>
      <c r="K6850" s="95"/>
      <c r="L6850" s="96"/>
    </row>
    <row r="6851" spans="8:12" x14ac:dyDescent="0.25">
      <c r="H6851" s="36"/>
      <c r="I6851" s="36"/>
      <c r="J6851" s="36"/>
      <c r="K6851" s="95"/>
      <c r="L6851" s="96"/>
    </row>
    <row r="6852" spans="8:12" x14ac:dyDescent="0.25">
      <c r="H6852" s="36"/>
      <c r="I6852" s="36"/>
      <c r="J6852" s="36"/>
      <c r="K6852" s="95"/>
      <c r="L6852" s="96"/>
    </row>
    <row r="6853" spans="8:12" x14ac:dyDescent="0.25">
      <c r="H6853" s="36"/>
      <c r="I6853" s="36"/>
      <c r="J6853" s="36"/>
      <c r="K6853" s="95"/>
      <c r="L6853" s="96"/>
    </row>
    <row r="6854" spans="8:12" x14ac:dyDescent="0.25">
      <c r="H6854" s="36"/>
      <c r="I6854" s="36"/>
      <c r="J6854" s="36"/>
      <c r="K6854" s="95"/>
      <c r="L6854" s="96"/>
    </row>
    <row r="6855" spans="8:12" x14ac:dyDescent="0.25">
      <c r="H6855" s="36"/>
      <c r="I6855" s="36"/>
      <c r="J6855" s="36"/>
      <c r="K6855" s="95"/>
      <c r="L6855" s="96"/>
    </row>
    <row r="6856" spans="8:12" x14ac:dyDescent="0.25">
      <c r="H6856" s="36"/>
      <c r="I6856" s="36"/>
      <c r="J6856" s="36"/>
      <c r="K6856" s="95"/>
      <c r="L6856" s="96"/>
    </row>
    <row r="6857" spans="8:12" x14ac:dyDescent="0.25">
      <c r="H6857" s="36"/>
      <c r="I6857" s="36"/>
      <c r="J6857" s="36"/>
      <c r="K6857" s="95"/>
      <c r="L6857" s="96"/>
    </row>
    <row r="6858" spans="8:12" x14ac:dyDescent="0.25">
      <c r="H6858" s="36"/>
      <c r="I6858" s="36"/>
      <c r="J6858" s="36"/>
      <c r="K6858" s="95"/>
      <c r="L6858" s="96"/>
    </row>
    <row r="6859" spans="8:12" x14ac:dyDescent="0.25">
      <c r="H6859" s="36"/>
      <c r="I6859" s="36"/>
      <c r="J6859" s="36"/>
      <c r="K6859" s="95"/>
      <c r="L6859" s="96"/>
    </row>
    <row r="6860" spans="8:12" x14ac:dyDescent="0.25">
      <c r="H6860" s="36"/>
      <c r="I6860" s="36"/>
      <c r="J6860" s="36"/>
      <c r="K6860" s="95"/>
      <c r="L6860" s="96"/>
    </row>
    <row r="6861" spans="8:12" x14ac:dyDescent="0.25">
      <c r="H6861" s="36"/>
      <c r="I6861" s="36"/>
      <c r="J6861" s="36"/>
      <c r="K6861" s="95"/>
      <c r="L6861" s="96"/>
    </row>
    <row r="6862" spans="8:12" x14ac:dyDescent="0.25">
      <c r="H6862" s="36"/>
      <c r="I6862" s="36"/>
      <c r="J6862" s="36"/>
      <c r="K6862" s="95"/>
      <c r="L6862" s="96"/>
    </row>
    <row r="6863" spans="8:12" x14ac:dyDescent="0.25">
      <c r="H6863" s="36"/>
      <c r="I6863" s="36"/>
      <c r="J6863" s="36"/>
      <c r="K6863" s="95"/>
      <c r="L6863" s="96"/>
    </row>
    <row r="6864" spans="8:12" x14ac:dyDescent="0.25">
      <c r="H6864" s="36"/>
      <c r="I6864" s="36"/>
      <c r="J6864" s="36"/>
      <c r="K6864" s="95"/>
      <c r="L6864" s="96"/>
    </row>
    <row r="6865" spans="8:12" x14ac:dyDescent="0.25">
      <c r="H6865" s="36"/>
      <c r="I6865" s="36"/>
      <c r="J6865" s="36"/>
      <c r="K6865" s="95"/>
      <c r="L6865" s="96"/>
    </row>
    <row r="6866" spans="8:12" x14ac:dyDescent="0.25">
      <c r="H6866" s="36"/>
      <c r="I6866" s="36"/>
      <c r="J6866" s="36"/>
      <c r="K6866" s="95"/>
      <c r="L6866" s="96"/>
    </row>
    <row r="6867" spans="8:12" x14ac:dyDescent="0.25">
      <c r="H6867" s="36"/>
      <c r="I6867" s="36"/>
      <c r="J6867" s="36"/>
      <c r="K6867" s="95"/>
      <c r="L6867" s="96"/>
    </row>
    <row r="6868" spans="8:12" x14ac:dyDescent="0.25">
      <c r="H6868" s="36"/>
      <c r="I6868" s="36"/>
      <c r="J6868" s="36"/>
      <c r="K6868" s="95"/>
      <c r="L6868" s="96"/>
    </row>
    <row r="6869" spans="8:12" x14ac:dyDescent="0.25">
      <c r="H6869" s="36"/>
      <c r="I6869" s="36"/>
      <c r="J6869" s="36"/>
      <c r="K6869" s="95"/>
      <c r="L6869" s="96"/>
    </row>
    <row r="6870" spans="8:12" x14ac:dyDescent="0.25">
      <c r="H6870" s="36"/>
      <c r="I6870" s="36"/>
      <c r="J6870" s="36"/>
      <c r="K6870" s="95"/>
      <c r="L6870" s="96"/>
    </row>
    <row r="6871" spans="8:12" x14ac:dyDescent="0.25">
      <c r="H6871" s="36"/>
      <c r="I6871" s="36"/>
      <c r="J6871" s="36"/>
      <c r="K6871" s="95"/>
      <c r="L6871" s="96"/>
    </row>
    <row r="6872" spans="8:12" x14ac:dyDescent="0.25">
      <c r="H6872" s="36"/>
      <c r="I6872" s="36"/>
      <c r="J6872" s="36"/>
      <c r="K6872" s="95"/>
      <c r="L6872" s="96"/>
    </row>
    <row r="6873" spans="8:12" x14ac:dyDescent="0.25">
      <c r="H6873" s="36"/>
      <c r="I6873" s="36"/>
      <c r="J6873" s="36"/>
      <c r="K6873" s="95"/>
      <c r="L6873" s="96"/>
    </row>
    <row r="6874" spans="8:12" x14ac:dyDescent="0.25">
      <c r="H6874" s="36"/>
      <c r="I6874" s="36"/>
      <c r="J6874" s="36"/>
      <c r="K6874" s="95"/>
      <c r="L6874" s="96"/>
    </row>
    <row r="6875" spans="8:12" x14ac:dyDescent="0.25">
      <c r="H6875" s="36"/>
      <c r="I6875" s="36"/>
      <c r="J6875" s="36"/>
      <c r="K6875" s="95"/>
      <c r="L6875" s="96"/>
    </row>
    <row r="6876" spans="8:12" x14ac:dyDescent="0.25">
      <c r="H6876" s="36"/>
      <c r="I6876" s="36"/>
      <c r="J6876" s="36"/>
      <c r="K6876" s="95"/>
      <c r="L6876" s="96"/>
    </row>
    <row r="6877" spans="8:12" x14ac:dyDescent="0.25">
      <c r="H6877" s="36"/>
      <c r="I6877" s="36"/>
      <c r="J6877" s="36"/>
      <c r="K6877" s="95"/>
      <c r="L6877" s="96"/>
    </row>
    <row r="6878" spans="8:12" x14ac:dyDescent="0.25">
      <c r="H6878" s="36"/>
      <c r="I6878" s="36"/>
      <c r="J6878" s="36"/>
      <c r="K6878" s="95"/>
      <c r="L6878" s="96"/>
    </row>
    <row r="6879" spans="8:12" x14ac:dyDescent="0.25">
      <c r="H6879" s="36"/>
      <c r="I6879" s="36"/>
      <c r="J6879" s="36"/>
      <c r="K6879" s="95"/>
      <c r="L6879" s="96"/>
    </row>
    <row r="6880" spans="8:12" x14ac:dyDescent="0.25">
      <c r="H6880" s="36"/>
      <c r="I6880" s="36"/>
      <c r="J6880" s="36"/>
      <c r="K6880" s="95"/>
      <c r="L6880" s="96"/>
    </row>
    <row r="6881" spans="8:12" x14ac:dyDescent="0.25">
      <c r="H6881" s="36"/>
      <c r="I6881" s="36"/>
      <c r="J6881" s="36"/>
      <c r="K6881" s="95"/>
      <c r="L6881" s="96"/>
    </row>
    <row r="6882" spans="8:12" x14ac:dyDescent="0.25">
      <c r="H6882" s="36"/>
      <c r="I6882" s="36"/>
      <c r="J6882" s="36"/>
      <c r="K6882" s="95"/>
      <c r="L6882" s="96"/>
    </row>
    <row r="6883" spans="8:12" x14ac:dyDescent="0.25">
      <c r="H6883" s="36"/>
      <c r="I6883" s="36"/>
      <c r="J6883" s="36"/>
      <c r="K6883" s="95"/>
      <c r="L6883" s="96"/>
    </row>
    <row r="6884" spans="8:12" x14ac:dyDescent="0.25">
      <c r="H6884" s="36"/>
      <c r="I6884" s="36"/>
      <c r="J6884" s="36"/>
      <c r="K6884" s="95"/>
      <c r="L6884" s="96"/>
    </row>
    <row r="6885" spans="8:12" x14ac:dyDescent="0.25">
      <c r="H6885" s="36"/>
      <c r="I6885" s="36"/>
      <c r="J6885" s="36"/>
      <c r="K6885" s="95"/>
      <c r="L6885" s="96"/>
    </row>
    <row r="6886" spans="8:12" x14ac:dyDescent="0.25">
      <c r="H6886" s="36"/>
      <c r="I6886" s="36"/>
      <c r="J6886" s="36"/>
      <c r="K6886" s="95"/>
      <c r="L6886" s="96"/>
    </row>
    <row r="6887" spans="8:12" x14ac:dyDescent="0.25">
      <c r="H6887" s="36"/>
      <c r="I6887" s="36"/>
      <c r="J6887" s="36"/>
      <c r="K6887" s="95"/>
      <c r="L6887" s="96"/>
    </row>
    <row r="6888" spans="8:12" x14ac:dyDescent="0.25">
      <c r="H6888" s="36"/>
      <c r="I6888" s="36"/>
      <c r="J6888" s="36"/>
      <c r="K6888" s="95"/>
      <c r="L6888" s="96"/>
    </row>
    <row r="6889" spans="8:12" x14ac:dyDescent="0.25">
      <c r="H6889" s="36"/>
      <c r="I6889" s="36"/>
      <c r="J6889" s="36"/>
      <c r="K6889" s="95"/>
      <c r="L6889" s="96"/>
    </row>
    <row r="6890" spans="8:12" x14ac:dyDescent="0.25">
      <c r="H6890" s="36"/>
      <c r="I6890" s="36"/>
      <c r="J6890" s="36"/>
      <c r="K6890" s="95"/>
      <c r="L6890" s="96"/>
    </row>
    <row r="6891" spans="8:12" x14ac:dyDescent="0.25">
      <c r="H6891" s="36"/>
      <c r="I6891" s="36"/>
      <c r="J6891" s="36"/>
      <c r="K6891" s="95"/>
      <c r="L6891" s="96"/>
    </row>
    <row r="6892" spans="8:12" x14ac:dyDescent="0.25">
      <c r="H6892" s="36"/>
      <c r="I6892" s="36"/>
      <c r="J6892" s="36"/>
      <c r="K6892" s="95"/>
      <c r="L6892" s="96"/>
    </row>
    <row r="6893" spans="8:12" x14ac:dyDescent="0.25">
      <c r="H6893" s="36"/>
      <c r="I6893" s="36"/>
      <c r="J6893" s="36"/>
      <c r="K6893" s="95"/>
      <c r="L6893" s="96"/>
    </row>
    <row r="6894" spans="8:12" x14ac:dyDescent="0.25">
      <c r="H6894" s="36"/>
      <c r="I6894" s="36"/>
      <c r="J6894" s="36"/>
      <c r="K6894" s="95"/>
      <c r="L6894" s="96"/>
    </row>
    <row r="6895" spans="8:12" x14ac:dyDescent="0.25">
      <c r="H6895" s="36"/>
      <c r="I6895" s="36"/>
      <c r="J6895" s="36"/>
      <c r="K6895" s="95"/>
      <c r="L6895" s="96"/>
    </row>
    <row r="6896" spans="8:12" x14ac:dyDescent="0.25">
      <c r="H6896" s="36"/>
      <c r="I6896" s="36"/>
      <c r="J6896" s="36"/>
      <c r="K6896" s="95"/>
      <c r="L6896" s="96"/>
    </row>
    <row r="6897" spans="8:12" x14ac:dyDescent="0.25">
      <c r="H6897" s="36"/>
      <c r="I6897" s="36"/>
      <c r="J6897" s="36"/>
      <c r="K6897" s="95"/>
      <c r="L6897" s="96"/>
    </row>
    <row r="6898" spans="8:12" x14ac:dyDescent="0.25">
      <c r="H6898" s="36"/>
      <c r="I6898" s="36"/>
      <c r="J6898" s="36"/>
      <c r="K6898" s="95"/>
      <c r="L6898" s="96"/>
    </row>
    <row r="6899" spans="8:12" x14ac:dyDescent="0.25">
      <c r="H6899" s="36"/>
      <c r="I6899" s="36"/>
      <c r="J6899" s="36"/>
      <c r="K6899" s="95"/>
      <c r="L6899" s="96"/>
    </row>
    <row r="6900" spans="8:12" x14ac:dyDescent="0.25">
      <c r="H6900" s="36"/>
      <c r="I6900" s="36"/>
      <c r="J6900" s="36"/>
      <c r="K6900" s="95"/>
      <c r="L6900" s="96"/>
    </row>
    <row r="6901" spans="8:12" x14ac:dyDescent="0.25">
      <c r="H6901" s="36"/>
      <c r="I6901" s="36"/>
      <c r="J6901" s="36"/>
      <c r="K6901" s="95"/>
      <c r="L6901" s="96"/>
    </row>
    <row r="6902" spans="8:12" x14ac:dyDescent="0.25">
      <c r="H6902" s="36"/>
      <c r="I6902" s="36"/>
      <c r="J6902" s="36"/>
      <c r="K6902" s="95"/>
      <c r="L6902" s="96"/>
    </row>
    <row r="6903" spans="8:12" x14ac:dyDescent="0.25">
      <c r="H6903" s="36"/>
      <c r="I6903" s="36"/>
      <c r="J6903" s="36"/>
      <c r="K6903" s="95"/>
      <c r="L6903" s="96"/>
    </row>
    <row r="6904" spans="8:12" x14ac:dyDescent="0.25">
      <c r="H6904" s="36"/>
      <c r="I6904" s="36"/>
      <c r="J6904" s="36"/>
      <c r="K6904" s="95"/>
      <c r="L6904" s="96"/>
    </row>
    <row r="6905" spans="8:12" x14ac:dyDescent="0.25">
      <c r="H6905" s="36"/>
      <c r="I6905" s="36"/>
      <c r="J6905" s="36"/>
      <c r="K6905" s="95"/>
      <c r="L6905" s="96"/>
    </row>
    <row r="6906" spans="8:12" x14ac:dyDescent="0.25">
      <c r="H6906" s="36"/>
      <c r="I6906" s="36"/>
      <c r="J6906" s="36"/>
      <c r="K6906" s="95"/>
      <c r="L6906" s="96"/>
    </row>
    <row r="6907" spans="8:12" x14ac:dyDescent="0.25">
      <c r="H6907" s="36"/>
      <c r="I6907" s="36"/>
      <c r="J6907" s="36"/>
      <c r="K6907" s="95"/>
      <c r="L6907" s="96"/>
    </row>
    <row r="6908" spans="8:12" x14ac:dyDescent="0.25">
      <c r="H6908" s="36"/>
      <c r="I6908" s="36"/>
      <c r="J6908" s="36"/>
      <c r="K6908" s="95"/>
      <c r="L6908" s="96"/>
    </row>
    <row r="6909" spans="8:12" x14ac:dyDescent="0.25">
      <c r="H6909" s="36"/>
      <c r="I6909" s="36"/>
      <c r="J6909" s="36"/>
      <c r="K6909" s="95"/>
      <c r="L6909" s="96"/>
    </row>
    <row r="6910" spans="8:12" x14ac:dyDescent="0.25">
      <c r="H6910" s="36"/>
      <c r="I6910" s="36"/>
      <c r="J6910" s="36"/>
      <c r="K6910" s="95"/>
      <c r="L6910" s="96"/>
    </row>
    <row r="6911" spans="8:12" x14ac:dyDescent="0.25">
      <c r="H6911" s="36"/>
      <c r="I6911" s="36"/>
      <c r="J6911" s="36"/>
      <c r="K6911" s="95"/>
      <c r="L6911" s="96"/>
    </row>
    <row r="6912" spans="8:12" x14ac:dyDescent="0.25">
      <c r="H6912" s="36"/>
      <c r="I6912" s="36"/>
      <c r="J6912" s="36"/>
      <c r="K6912" s="95"/>
      <c r="L6912" s="96"/>
    </row>
    <row r="6913" spans="8:12" x14ac:dyDescent="0.25">
      <c r="H6913" s="36"/>
      <c r="I6913" s="36"/>
      <c r="J6913" s="36"/>
      <c r="K6913" s="95"/>
      <c r="L6913" s="96"/>
    </row>
    <row r="6914" spans="8:12" x14ac:dyDescent="0.25">
      <c r="H6914" s="36"/>
      <c r="I6914" s="36"/>
      <c r="J6914" s="36"/>
      <c r="K6914" s="95"/>
      <c r="L6914" s="96"/>
    </row>
    <row r="6915" spans="8:12" x14ac:dyDescent="0.25">
      <c r="H6915" s="36"/>
      <c r="I6915" s="36"/>
      <c r="J6915" s="36"/>
      <c r="K6915" s="95"/>
      <c r="L6915" s="96"/>
    </row>
    <row r="6916" spans="8:12" x14ac:dyDescent="0.25">
      <c r="H6916" s="36"/>
      <c r="I6916" s="36"/>
      <c r="J6916" s="36"/>
      <c r="K6916" s="95"/>
      <c r="L6916" s="96"/>
    </row>
    <row r="6917" spans="8:12" x14ac:dyDescent="0.25">
      <c r="H6917" s="36"/>
      <c r="I6917" s="36"/>
      <c r="J6917" s="36"/>
      <c r="K6917" s="95"/>
      <c r="L6917" s="96"/>
    </row>
    <row r="6918" spans="8:12" x14ac:dyDescent="0.25">
      <c r="H6918" s="36"/>
      <c r="I6918" s="36"/>
      <c r="J6918" s="36"/>
      <c r="K6918" s="95"/>
      <c r="L6918" s="96"/>
    </row>
    <row r="6919" spans="8:12" x14ac:dyDescent="0.25">
      <c r="H6919" s="36"/>
      <c r="I6919" s="36"/>
      <c r="J6919" s="36"/>
      <c r="K6919" s="95"/>
      <c r="L6919" s="96"/>
    </row>
    <row r="6920" spans="8:12" x14ac:dyDescent="0.25">
      <c r="H6920" s="36"/>
      <c r="I6920" s="36"/>
      <c r="J6920" s="36"/>
      <c r="K6920" s="95"/>
      <c r="L6920" s="96"/>
    </row>
    <row r="6921" spans="8:12" x14ac:dyDescent="0.25">
      <c r="H6921" s="36"/>
      <c r="I6921" s="36"/>
      <c r="J6921" s="36"/>
      <c r="K6921" s="95"/>
      <c r="L6921" s="96"/>
    </row>
    <row r="6922" spans="8:12" x14ac:dyDescent="0.25">
      <c r="H6922" s="36"/>
      <c r="I6922" s="36"/>
      <c r="J6922" s="36"/>
      <c r="K6922" s="95"/>
      <c r="L6922" s="96"/>
    </row>
    <row r="6923" spans="8:12" x14ac:dyDescent="0.25">
      <c r="H6923" s="36"/>
      <c r="I6923" s="36"/>
      <c r="J6923" s="36"/>
      <c r="K6923" s="95"/>
      <c r="L6923" s="96"/>
    </row>
    <row r="6924" spans="8:12" x14ac:dyDescent="0.25">
      <c r="H6924" s="36"/>
      <c r="I6924" s="36"/>
      <c r="J6924" s="36"/>
      <c r="K6924" s="95"/>
      <c r="L6924" s="96"/>
    </row>
    <row r="6925" spans="8:12" x14ac:dyDescent="0.25">
      <c r="H6925" s="36"/>
      <c r="I6925" s="36"/>
      <c r="J6925" s="36"/>
      <c r="K6925" s="95"/>
      <c r="L6925" s="96"/>
    </row>
    <row r="6926" spans="8:12" x14ac:dyDescent="0.25">
      <c r="H6926" s="36"/>
      <c r="I6926" s="36"/>
      <c r="J6926" s="36"/>
      <c r="K6926" s="95"/>
      <c r="L6926" s="96"/>
    </row>
    <row r="6927" spans="8:12" x14ac:dyDescent="0.25">
      <c r="H6927" s="36"/>
      <c r="I6927" s="36"/>
      <c r="J6927" s="36"/>
      <c r="K6927" s="95"/>
      <c r="L6927" s="96"/>
    </row>
    <row r="6928" spans="8:12" x14ac:dyDescent="0.25">
      <c r="H6928" s="36"/>
      <c r="I6928" s="36"/>
      <c r="J6928" s="36"/>
      <c r="K6928" s="95"/>
      <c r="L6928" s="96"/>
    </row>
    <row r="6929" spans="8:12" x14ac:dyDescent="0.25">
      <c r="H6929" s="36"/>
      <c r="I6929" s="36"/>
      <c r="J6929" s="36"/>
      <c r="K6929" s="95"/>
      <c r="L6929" s="96"/>
    </row>
    <row r="6930" spans="8:12" x14ac:dyDescent="0.25">
      <c r="H6930" s="36"/>
      <c r="I6930" s="36"/>
      <c r="J6930" s="36"/>
      <c r="K6930" s="95"/>
      <c r="L6930" s="96"/>
    </row>
    <row r="6931" spans="8:12" x14ac:dyDescent="0.25">
      <c r="H6931" s="36"/>
      <c r="I6931" s="36"/>
      <c r="J6931" s="36"/>
      <c r="K6931" s="95"/>
      <c r="L6931" s="96"/>
    </row>
    <row r="6932" spans="8:12" x14ac:dyDescent="0.25">
      <c r="H6932" s="36"/>
      <c r="I6932" s="36"/>
      <c r="J6932" s="36"/>
      <c r="K6932" s="95"/>
      <c r="L6932" s="96"/>
    </row>
    <row r="6933" spans="8:12" x14ac:dyDescent="0.25">
      <c r="H6933" s="36"/>
      <c r="I6933" s="36"/>
      <c r="J6933" s="36"/>
      <c r="K6933" s="95"/>
      <c r="L6933" s="96"/>
    </row>
    <row r="6934" spans="8:12" x14ac:dyDescent="0.25">
      <c r="H6934" s="36"/>
      <c r="I6934" s="36"/>
      <c r="J6934" s="36"/>
      <c r="K6934" s="95"/>
      <c r="L6934" s="96"/>
    </row>
    <row r="6935" spans="8:12" x14ac:dyDescent="0.25">
      <c r="H6935" s="36"/>
      <c r="I6935" s="36"/>
      <c r="J6935" s="36"/>
      <c r="K6935" s="95"/>
      <c r="L6935" s="96"/>
    </row>
    <row r="6936" spans="8:12" x14ac:dyDescent="0.25">
      <c r="H6936" s="36"/>
      <c r="I6936" s="36"/>
      <c r="J6936" s="36"/>
      <c r="K6936" s="95"/>
      <c r="L6936" s="96"/>
    </row>
    <row r="6937" spans="8:12" x14ac:dyDescent="0.25">
      <c r="H6937" s="36"/>
      <c r="I6937" s="36"/>
      <c r="J6937" s="36"/>
      <c r="K6937" s="95"/>
      <c r="L6937" s="96"/>
    </row>
    <row r="6938" spans="8:12" x14ac:dyDescent="0.25">
      <c r="H6938" s="36"/>
      <c r="I6938" s="36"/>
      <c r="J6938" s="36"/>
      <c r="K6938" s="95"/>
      <c r="L6938" s="96"/>
    </row>
    <row r="6939" spans="8:12" x14ac:dyDescent="0.25">
      <c r="H6939" s="36"/>
      <c r="I6939" s="36"/>
      <c r="J6939" s="36"/>
      <c r="K6939" s="95"/>
      <c r="L6939" s="96"/>
    </row>
    <row r="6940" spans="8:12" x14ac:dyDescent="0.25">
      <c r="H6940" s="36"/>
      <c r="I6940" s="36"/>
      <c r="J6940" s="36"/>
      <c r="K6940" s="95"/>
      <c r="L6940" s="96"/>
    </row>
    <row r="6941" spans="8:12" x14ac:dyDescent="0.25">
      <c r="H6941" s="36"/>
      <c r="I6941" s="36"/>
      <c r="J6941" s="36"/>
      <c r="K6941" s="95"/>
      <c r="L6941" s="96"/>
    </row>
    <row r="6942" spans="8:12" x14ac:dyDescent="0.25">
      <c r="H6942" s="36"/>
      <c r="I6942" s="36"/>
      <c r="J6942" s="36"/>
      <c r="K6942" s="95"/>
      <c r="L6942" s="96"/>
    </row>
    <row r="6943" spans="8:12" x14ac:dyDescent="0.25">
      <c r="H6943" s="36"/>
      <c r="I6943" s="36"/>
      <c r="J6943" s="36"/>
      <c r="K6943" s="95"/>
      <c r="L6943" s="96"/>
    </row>
    <row r="6944" spans="8:12" x14ac:dyDescent="0.25">
      <c r="H6944" s="36"/>
      <c r="I6944" s="36"/>
      <c r="J6944" s="36"/>
      <c r="K6944" s="95"/>
      <c r="L6944" s="96"/>
    </row>
    <row r="6945" spans="8:12" x14ac:dyDescent="0.25">
      <c r="H6945" s="36"/>
      <c r="I6945" s="36"/>
      <c r="J6945" s="36"/>
      <c r="K6945" s="95"/>
      <c r="L6945" s="96"/>
    </row>
    <row r="6946" spans="8:12" x14ac:dyDescent="0.25">
      <c r="H6946" s="36"/>
      <c r="I6946" s="36"/>
      <c r="J6946" s="36"/>
      <c r="K6946" s="95"/>
      <c r="L6946" s="96"/>
    </row>
    <row r="6947" spans="8:12" x14ac:dyDescent="0.25">
      <c r="H6947" s="36"/>
      <c r="I6947" s="36"/>
      <c r="J6947" s="36"/>
      <c r="K6947" s="95"/>
      <c r="L6947" s="96"/>
    </row>
    <row r="6948" spans="8:12" x14ac:dyDescent="0.25">
      <c r="H6948" s="36"/>
      <c r="I6948" s="36"/>
      <c r="J6948" s="36"/>
      <c r="K6948" s="95"/>
      <c r="L6948" s="96"/>
    </row>
    <row r="6949" spans="8:12" x14ac:dyDescent="0.25">
      <c r="H6949" s="36"/>
      <c r="I6949" s="36"/>
      <c r="J6949" s="36"/>
      <c r="K6949" s="95"/>
      <c r="L6949" s="96"/>
    </row>
    <row r="6950" spans="8:12" x14ac:dyDescent="0.25">
      <c r="H6950" s="36"/>
      <c r="I6950" s="36"/>
      <c r="J6950" s="36"/>
      <c r="K6950" s="95"/>
      <c r="L6950" s="96"/>
    </row>
    <row r="6951" spans="8:12" x14ac:dyDescent="0.25">
      <c r="H6951" s="36"/>
      <c r="I6951" s="36"/>
      <c r="J6951" s="36"/>
      <c r="K6951" s="95"/>
      <c r="L6951" s="96"/>
    </row>
    <row r="6952" spans="8:12" x14ac:dyDescent="0.25">
      <c r="H6952" s="36"/>
      <c r="I6952" s="36"/>
      <c r="J6952" s="36"/>
      <c r="K6952" s="95"/>
      <c r="L6952" s="96"/>
    </row>
    <row r="6953" spans="8:12" x14ac:dyDescent="0.25">
      <c r="H6953" s="36"/>
      <c r="I6953" s="36"/>
      <c r="J6953" s="36"/>
      <c r="K6953" s="95"/>
      <c r="L6953" s="96"/>
    </row>
    <row r="6954" spans="8:12" x14ac:dyDescent="0.25">
      <c r="H6954" s="36"/>
      <c r="I6954" s="36"/>
      <c r="J6954" s="36"/>
      <c r="K6954" s="95"/>
      <c r="L6954" s="96"/>
    </row>
    <row r="6955" spans="8:12" x14ac:dyDescent="0.25">
      <c r="H6955" s="36"/>
      <c r="I6955" s="36"/>
      <c r="J6955" s="36"/>
      <c r="K6955" s="95"/>
      <c r="L6955" s="96"/>
    </row>
    <row r="6956" spans="8:12" x14ac:dyDescent="0.25">
      <c r="H6956" s="36"/>
      <c r="I6956" s="36"/>
      <c r="J6956" s="36"/>
      <c r="K6956" s="95"/>
      <c r="L6956" s="96"/>
    </row>
    <row r="6957" spans="8:12" x14ac:dyDescent="0.25">
      <c r="H6957" s="36"/>
      <c r="I6957" s="36"/>
      <c r="J6957" s="36"/>
      <c r="K6957" s="95"/>
      <c r="L6957" s="96"/>
    </row>
    <row r="6958" spans="8:12" x14ac:dyDescent="0.25">
      <c r="H6958" s="36"/>
      <c r="I6958" s="36"/>
      <c r="J6958" s="36"/>
      <c r="K6958" s="95"/>
      <c r="L6958" s="96"/>
    </row>
    <row r="6959" spans="8:12" x14ac:dyDescent="0.25">
      <c r="H6959" s="36"/>
      <c r="I6959" s="36"/>
      <c r="J6959" s="36"/>
      <c r="K6959" s="95"/>
      <c r="L6959" s="96"/>
    </row>
    <row r="6960" spans="8:12" x14ac:dyDescent="0.25">
      <c r="H6960" s="36"/>
      <c r="I6960" s="36"/>
      <c r="J6960" s="36"/>
      <c r="K6960" s="95"/>
      <c r="L6960" s="96"/>
    </row>
    <row r="6961" spans="8:12" x14ac:dyDescent="0.25">
      <c r="H6961" s="36"/>
      <c r="I6961" s="36"/>
      <c r="J6961" s="36"/>
      <c r="K6961" s="95"/>
      <c r="L6961" s="96"/>
    </row>
    <row r="6962" spans="8:12" x14ac:dyDescent="0.25">
      <c r="H6962" s="36"/>
      <c r="I6962" s="36"/>
      <c r="J6962" s="36"/>
      <c r="K6962" s="95"/>
      <c r="L6962" s="96"/>
    </row>
    <row r="6963" spans="8:12" x14ac:dyDescent="0.25">
      <c r="H6963" s="36"/>
      <c r="I6963" s="36"/>
      <c r="J6963" s="36"/>
      <c r="K6963" s="95"/>
      <c r="L6963" s="96"/>
    </row>
    <row r="6964" spans="8:12" x14ac:dyDescent="0.25">
      <c r="H6964" s="36"/>
      <c r="I6964" s="36"/>
      <c r="J6964" s="36"/>
      <c r="K6964" s="95"/>
      <c r="L6964" s="96"/>
    </row>
    <row r="6965" spans="8:12" x14ac:dyDescent="0.25">
      <c r="H6965" s="36"/>
      <c r="I6965" s="36"/>
      <c r="J6965" s="36"/>
      <c r="K6965" s="95"/>
      <c r="L6965" s="96"/>
    </row>
    <row r="6966" spans="8:12" x14ac:dyDescent="0.25">
      <c r="H6966" s="36"/>
      <c r="I6966" s="36"/>
      <c r="J6966" s="36"/>
      <c r="K6966" s="95"/>
      <c r="L6966" s="96"/>
    </row>
    <row r="6967" spans="8:12" x14ac:dyDescent="0.25">
      <c r="H6967" s="36"/>
      <c r="I6967" s="36"/>
      <c r="J6967" s="36"/>
      <c r="K6967" s="95"/>
      <c r="L6967" s="96"/>
    </row>
    <row r="6968" spans="8:12" x14ac:dyDescent="0.25">
      <c r="H6968" s="36"/>
      <c r="I6968" s="36"/>
      <c r="J6968" s="36"/>
      <c r="K6968" s="95"/>
      <c r="L6968" s="96"/>
    </row>
    <row r="6969" spans="8:12" x14ac:dyDescent="0.25">
      <c r="H6969" s="36"/>
      <c r="I6969" s="36"/>
      <c r="J6969" s="36"/>
      <c r="K6969" s="95"/>
      <c r="L6969" s="96"/>
    </row>
    <row r="6970" spans="8:12" x14ac:dyDescent="0.25">
      <c r="H6970" s="36"/>
      <c r="I6970" s="36"/>
      <c r="J6970" s="36"/>
      <c r="K6970" s="95"/>
      <c r="L6970" s="96"/>
    </row>
    <row r="6971" spans="8:12" x14ac:dyDescent="0.25">
      <c r="H6971" s="36"/>
      <c r="I6971" s="36"/>
      <c r="J6971" s="36"/>
      <c r="K6971" s="95"/>
      <c r="L6971" s="96"/>
    </row>
    <row r="6972" spans="8:12" x14ac:dyDescent="0.25">
      <c r="H6972" s="36"/>
      <c r="I6972" s="36"/>
      <c r="J6972" s="36"/>
      <c r="K6972" s="95"/>
      <c r="L6972" s="96"/>
    </row>
    <row r="6973" spans="8:12" x14ac:dyDescent="0.25">
      <c r="H6973" s="36"/>
      <c r="I6973" s="36"/>
      <c r="J6973" s="36"/>
      <c r="K6973" s="95"/>
      <c r="L6973" s="96"/>
    </row>
    <row r="6974" spans="8:12" x14ac:dyDescent="0.25">
      <c r="H6974" s="36"/>
      <c r="I6974" s="36"/>
      <c r="J6974" s="36"/>
      <c r="K6974" s="95"/>
      <c r="L6974" s="96"/>
    </row>
    <row r="6975" spans="8:12" x14ac:dyDescent="0.25">
      <c r="H6975" s="36"/>
      <c r="I6975" s="36"/>
      <c r="J6975" s="36"/>
      <c r="K6975" s="95"/>
      <c r="L6975" s="96"/>
    </row>
    <row r="6976" spans="8:12" x14ac:dyDescent="0.25">
      <c r="H6976" s="36"/>
      <c r="I6976" s="36"/>
      <c r="J6976" s="36"/>
      <c r="K6976" s="95"/>
      <c r="L6976" s="96"/>
    </row>
    <row r="6977" spans="8:12" x14ac:dyDescent="0.25">
      <c r="H6977" s="36"/>
      <c r="I6977" s="36"/>
      <c r="J6977" s="36"/>
      <c r="K6977" s="95"/>
      <c r="L6977" s="96"/>
    </row>
    <row r="6978" spans="8:12" x14ac:dyDescent="0.25">
      <c r="H6978" s="36"/>
      <c r="I6978" s="36"/>
      <c r="J6978" s="36"/>
      <c r="K6978" s="95"/>
      <c r="L6978" s="96"/>
    </row>
    <row r="6979" spans="8:12" x14ac:dyDescent="0.25">
      <c r="H6979" s="36"/>
      <c r="I6979" s="36"/>
      <c r="J6979" s="36"/>
      <c r="K6979" s="95"/>
      <c r="L6979" s="96"/>
    </row>
    <row r="6980" spans="8:12" x14ac:dyDescent="0.25">
      <c r="H6980" s="36"/>
      <c r="I6980" s="36"/>
      <c r="J6980" s="36"/>
      <c r="K6980" s="95"/>
      <c r="L6980" s="96"/>
    </row>
    <row r="6981" spans="8:12" x14ac:dyDescent="0.25">
      <c r="H6981" s="36"/>
      <c r="I6981" s="36"/>
      <c r="J6981" s="36"/>
      <c r="K6981" s="95"/>
      <c r="L6981" s="96"/>
    </row>
    <row r="6982" spans="8:12" x14ac:dyDescent="0.25">
      <c r="H6982" s="36"/>
      <c r="I6982" s="36"/>
      <c r="J6982" s="36"/>
      <c r="K6982" s="95"/>
      <c r="L6982" s="96"/>
    </row>
    <row r="6983" spans="8:12" x14ac:dyDescent="0.25">
      <c r="H6983" s="36"/>
      <c r="I6983" s="36"/>
      <c r="J6983" s="36"/>
      <c r="K6983" s="95"/>
      <c r="L6983" s="96"/>
    </row>
    <row r="6984" spans="8:12" x14ac:dyDescent="0.25">
      <c r="H6984" s="36"/>
      <c r="I6984" s="36"/>
      <c r="J6984" s="36"/>
      <c r="K6984" s="95"/>
      <c r="L6984" s="96"/>
    </row>
    <row r="6985" spans="8:12" x14ac:dyDescent="0.25">
      <c r="H6985" s="36"/>
      <c r="I6985" s="36"/>
      <c r="J6985" s="36"/>
      <c r="K6985" s="95"/>
      <c r="L6985" s="96"/>
    </row>
    <row r="6986" spans="8:12" x14ac:dyDescent="0.25">
      <c r="H6986" s="36"/>
      <c r="I6986" s="36"/>
      <c r="J6986" s="36"/>
      <c r="K6986" s="95"/>
      <c r="L6986" s="96"/>
    </row>
    <row r="6987" spans="8:12" x14ac:dyDescent="0.25">
      <c r="H6987" s="36"/>
      <c r="I6987" s="36"/>
      <c r="J6987" s="36"/>
      <c r="K6987" s="95"/>
      <c r="L6987" s="96"/>
    </row>
    <row r="6988" spans="8:12" x14ac:dyDescent="0.25">
      <c r="H6988" s="36"/>
      <c r="I6988" s="36"/>
      <c r="J6988" s="36"/>
      <c r="K6988" s="95"/>
      <c r="L6988" s="96"/>
    </row>
    <row r="6989" spans="8:12" x14ac:dyDescent="0.25">
      <c r="H6989" s="36"/>
      <c r="I6989" s="36"/>
      <c r="J6989" s="36"/>
      <c r="K6989" s="95"/>
      <c r="L6989" s="96"/>
    </row>
    <row r="6990" spans="8:12" x14ac:dyDescent="0.25">
      <c r="H6990" s="36"/>
      <c r="I6990" s="36"/>
      <c r="J6990" s="36"/>
      <c r="K6990" s="95"/>
      <c r="L6990" s="96"/>
    </row>
    <row r="6991" spans="8:12" x14ac:dyDescent="0.25">
      <c r="H6991" s="36"/>
      <c r="I6991" s="36"/>
      <c r="J6991" s="36"/>
      <c r="K6991" s="95"/>
      <c r="L6991" s="96"/>
    </row>
    <row r="6992" spans="8:12" x14ac:dyDescent="0.25">
      <c r="H6992" s="36"/>
      <c r="I6992" s="36"/>
      <c r="J6992" s="36"/>
      <c r="K6992" s="95"/>
      <c r="L6992" s="96"/>
    </row>
    <row r="6993" spans="8:12" x14ac:dyDescent="0.25">
      <c r="H6993" s="36"/>
      <c r="I6993" s="36"/>
      <c r="J6993" s="36"/>
      <c r="K6993" s="95"/>
      <c r="L6993" s="96"/>
    </row>
    <row r="6994" spans="8:12" x14ac:dyDescent="0.25">
      <c r="H6994" s="36"/>
      <c r="I6994" s="36"/>
      <c r="J6994" s="36"/>
      <c r="K6994" s="95"/>
      <c r="L6994" s="96"/>
    </row>
    <row r="6995" spans="8:12" x14ac:dyDescent="0.25">
      <c r="H6995" s="36"/>
      <c r="I6995" s="36"/>
      <c r="J6995" s="36"/>
      <c r="K6995" s="95"/>
      <c r="L6995" s="96"/>
    </row>
    <row r="6996" spans="8:12" x14ac:dyDescent="0.25">
      <c r="H6996" s="36"/>
      <c r="I6996" s="36"/>
      <c r="J6996" s="36"/>
      <c r="K6996" s="95"/>
      <c r="L6996" s="96"/>
    </row>
    <row r="6997" spans="8:12" x14ac:dyDescent="0.25">
      <c r="H6997" s="36"/>
      <c r="I6997" s="36"/>
      <c r="J6997" s="36"/>
      <c r="K6997" s="95"/>
      <c r="L6997" s="96"/>
    </row>
    <row r="6998" spans="8:12" x14ac:dyDescent="0.25">
      <c r="H6998" s="36"/>
      <c r="I6998" s="36"/>
      <c r="J6998" s="36"/>
      <c r="K6998" s="95"/>
      <c r="L6998" s="96"/>
    </row>
    <row r="6999" spans="8:12" x14ac:dyDescent="0.25">
      <c r="H6999" s="36"/>
      <c r="I6999" s="36"/>
      <c r="J6999" s="36"/>
      <c r="K6999" s="95"/>
      <c r="L6999" s="96"/>
    </row>
    <row r="7000" spans="8:12" x14ac:dyDescent="0.25">
      <c r="H7000" s="36"/>
      <c r="I7000" s="36"/>
      <c r="J7000" s="36"/>
      <c r="K7000" s="95"/>
      <c r="L7000" s="96"/>
    </row>
    <row r="7001" spans="8:12" x14ac:dyDescent="0.25">
      <c r="H7001" s="36"/>
      <c r="I7001" s="36"/>
      <c r="J7001" s="36"/>
      <c r="K7001" s="95"/>
      <c r="L7001" s="96"/>
    </row>
    <row r="7002" spans="8:12" x14ac:dyDescent="0.25">
      <c r="H7002" s="36"/>
      <c r="I7002" s="36"/>
      <c r="J7002" s="36"/>
      <c r="K7002" s="95"/>
      <c r="L7002" s="96"/>
    </row>
    <row r="7003" spans="8:12" x14ac:dyDescent="0.25">
      <c r="H7003" s="36"/>
      <c r="I7003" s="36"/>
      <c r="J7003" s="36"/>
      <c r="K7003" s="95"/>
      <c r="L7003" s="96"/>
    </row>
    <row r="7004" spans="8:12" x14ac:dyDescent="0.25">
      <c r="H7004" s="36"/>
      <c r="I7004" s="36"/>
      <c r="J7004" s="36"/>
      <c r="K7004" s="95"/>
      <c r="L7004" s="96"/>
    </row>
    <row r="7005" spans="8:12" x14ac:dyDescent="0.25">
      <c r="H7005" s="36"/>
      <c r="I7005" s="36"/>
      <c r="J7005" s="36"/>
      <c r="K7005" s="95"/>
      <c r="L7005" s="96"/>
    </row>
    <row r="7006" spans="8:12" x14ac:dyDescent="0.25">
      <c r="H7006" s="36"/>
      <c r="I7006" s="36"/>
      <c r="J7006" s="36"/>
      <c r="K7006" s="95"/>
      <c r="L7006" s="96"/>
    </row>
    <row r="7007" spans="8:12" x14ac:dyDescent="0.25">
      <c r="H7007" s="36"/>
      <c r="I7007" s="36"/>
      <c r="J7007" s="36"/>
      <c r="K7007" s="95"/>
      <c r="L7007" s="96"/>
    </row>
    <row r="7008" spans="8:12" x14ac:dyDescent="0.25">
      <c r="H7008" s="36"/>
      <c r="I7008" s="36"/>
      <c r="J7008" s="36"/>
      <c r="K7008" s="95"/>
      <c r="L7008" s="96"/>
    </row>
    <row r="7009" spans="8:12" x14ac:dyDescent="0.25">
      <c r="H7009" s="36"/>
      <c r="I7009" s="36"/>
      <c r="J7009" s="36"/>
      <c r="K7009" s="95"/>
      <c r="L7009" s="96"/>
    </row>
    <row r="7010" spans="8:12" x14ac:dyDescent="0.25">
      <c r="H7010" s="36"/>
      <c r="I7010" s="36"/>
      <c r="J7010" s="36"/>
      <c r="K7010" s="95"/>
      <c r="L7010" s="96"/>
    </row>
    <row r="7011" spans="8:12" x14ac:dyDescent="0.25">
      <c r="H7011" s="36"/>
      <c r="I7011" s="36"/>
      <c r="J7011" s="36"/>
      <c r="K7011" s="95"/>
      <c r="L7011" s="96"/>
    </row>
    <row r="7012" spans="8:12" x14ac:dyDescent="0.25">
      <c r="H7012" s="36"/>
      <c r="I7012" s="36"/>
      <c r="J7012" s="36"/>
      <c r="K7012" s="95"/>
      <c r="L7012" s="96"/>
    </row>
    <row r="7013" spans="8:12" x14ac:dyDescent="0.25">
      <c r="H7013" s="36"/>
      <c r="I7013" s="36"/>
      <c r="J7013" s="36"/>
      <c r="K7013" s="95"/>
      <c r="L7013" s="96"/>
    </row>
    <row r="7014" spans="8:12" x14ac:dyDescent="0.25">
      <c r="H7014" s="36"/>
      <c r="I7014" s="36"/>
      <c r="J7014" s="36"/>
      <c r="K7014" s="95"/>
      <c r="L7014" s="96"/>
    </row>
    <row r="7015" spans="8:12" x14ac:dyDescent="0.25">
      <c r="H7015" s="36"/>
      <c r="I7015" s="36"/>
      <c r="J7015" s="36"/>
      <c r="K7015" s="95"/>
      <c r="L7015" s="96"/>
    </row>
    <row r="7016" spans="8:12" x14ac:dyDescent="0.25">
      <c r="H7016" s="36"/>
      <c r="I7016" s="36"/>
      <c r="J7016" s="36"/>
      <c r="K7016" s="95"/>
      <c r="L7016" s="96"/>
    </row>
    <row r="7017" spans="8:12" x14ac:dyDescent="0.25">
      <c r="H7017" s="36"/>
      <c r="I7017" s="36"/>
      <c r="J7017" s="36"/>
      <c r="K7017" s="95"/>
      <c r="L7017" s="96"/>
    </row>
    <row r="7018" spans="8:12" x14ac:dyDescent="0.25">
      <c r="H7018" s="36"/>
      <c r="I7018" s="36"/>
      <c r="J7018" s="36"/>
      <c r="K7018" s="95"/>
      <c r="L7018" s="96"/>
    </row>
    <row r="7019" spans="8:12" x14ac:dyDescent="0.25">
      <c r="H7019" s="36"/>
      <c r="I7019" s="36"/>
      <c r="J7019" s="36"/>
      <c r="K7019" s="95"/>
      <c r="L7019" s="96"/>
    </row>
    <row r="7020" spans="8:12" x14ac:dyDescent="0.25">
      <c r="H7020" s="36"/>
      <c r="I7020" s="36"/>
      <c r="J7020" s="36"/>
      <c r="K7020" s="95"/>
      <c r="L7020" s="96"/>
    </row>
    <row r="7021" spans="8:12" x14ac:dyDescent="0.25">
      <c r="H7021" s="36"/>
      <c r="I7021" s="36"/>
      <c r="J7021" s="36"/>
      <c r="K7021" s="95"/>
      <c r="L7021" s="96"/>
    </row>
    <row r="7022" spans="8:12" x14ac:dyDescent="0.25">
      <c r="H7022" s="36"/>
      <c r="I7022" s="36"/>
      <c r="J7022" s="36"/>
      <c r="K7022" s="95"/>
      <c r="L7022" s="96"/>
    </row>
    <row r="7023" spans="8:12" x14ac:dyDescent="0.25">
      <c r="H7023" s="36"/>
      <c r="I7023" s="36"/>
      <c r="J7023" s="36"/>
      <c r="K7023" s="95"/>
      <c r="L7023" s="96"/>
    </row>
    <row r="7024" spans="8:12" x14ac:dyDescent="0.25">
      <c r="H7024" s="36"/>
      <c r="I7024" s="36"/>
      <c r="J7024" s="36"/>
      <c r="K7024" s="95"/>
      <c r="L7024" s="96"/>
    </row>
    <row r="7025" spans="8:12" x14ac:dyDescent="0.25">
      <c r="H7025" s="36"/>
      <c r="I7025" s="36"/>
      <c r="J7025" s="36"/>
      <c r="K7025" s="95"/>
      <c r="L7025" s="96"/>
    </row>
    <row r="7026" spans="8:12" x14ac:dyDescent="0.25">
      <c r="H7026" s="36"/>
      <c r="I7026" s="36"/>
      <c r="J7026" s="36"/>
      <c r="K7026" s="95"/>
      <c r="L7026" s="96"/>
    </row>
    <row r="7027" spans="8:12" x14ac:dyDescent="0.25">
      <c r="H7027" s="36"/>
      <c r="I7027" s="36"/>
      <c r="J7027" s="36"/>
      <c r="K7027" s="95"/>
      <c r="L7027" s="96"/>
    </row>
    <row r="7028" spans="8:12" x14ac:dyDescent="0.25">
      <c r="H7028" s="36"/>
      <c r="I7028" s="36"/>
      <c r="J7028" s="36"/>
      <c r="K7028" s="95"/>
      <c r="L7028" s="96"/>
    </row>
    <row r="7029" spans="8:12" x14ac:dyDescent="0.25">
      <c r="H7029" s="36"/>
      <c r="I7029" s="36"/>
      <c r="J7029" s="36"/>
      <c r="K7029" s="95"/>
      <c r="L7029" s="96"/>
    </row>
    <row r="7030" spans="8:12" x14ac:dyDescent="0.25">
      <c r="H7030" s="36"/>
      <c r="I7030" s="36"/>
      <c r="J7030" s="36"/>
      <c r="K7030" s="95"/>
      <c r="L7030" s="96"/>
    </row>
    <row r="7031" spans="8:12" x14ac:dyDescent="0.25">
      <c r="H7031" s="36"/>
      <c r="I7031" s="36"/>
      <c r="J7031" s="36"/>
      <c r="K7031" s="95"/>
      <c r="L7031" s="96"/>
    </row>
    <row r="7032" spans="8:12" x14ac:dyDescent="0.25">
      <c r="H7032" s="36"/>
      <c r="I7032" s="36"/>
      <c r="J7032" s="36"/>
      <c r="K7032" s="95"/>
      <c r="L7032" s="96"/>
    </row>
    <row r="7033" spans="8:12" x14ac:dyDescent="0.25">
      <c r="H7033" s="36"/>
      <c r="I7033" s="36"/>
      <c r="J7033" s="36"/>
      <c r="K7033" s="95"/>
      <c r="L7033" s="96"/>
    </row>
    <row r="7034" spans="8:12" x14ac:dyDescent="0.25">
      <c r="H7034" s="36"/>
      <c r="I7034" s="36"/>
      <c r="J7034" s="36"/>
      <c r="K7034" s="95"/>
      <c r="L7034" s="96"/>
    </row>
    <row r="7035" spans="8:12" x14ac:dyDescent="0.25">
      <c r="H7035" s="36"/>
      <c r="I7035" s="36"/>
      <c r="J7035" s="36"/>
      <c r="K7035" s="95"/>
      <c r="L7035" s="96"/>
    </row>
    <row r="7036" spans="8:12" x14ac:dyDescent="0.25">
      <c r="H7036" s="36"/>
      <c r="I7036" s="36"/>
      <c r="J7036" s="36"/>
      <c r="K7036" s="95"/>
      <c r="L7036" s="96"/>
    </row>
    <row r="7037" spans="8:12" x14ac:dyDescent="0.25">
      <c r="H7037" s="36"/>
      <c r="I7037" s="36"/>
      <c r="J7037" s="36"/>
      <c r="K7037" s="95"/>
      <c r="L7037" s="96"/>
    </row>
    <row r="7038" spans="8:12" x14ac:dyDescent="0.25">
      <c r="H7038" s="36"/>
      <c r="I7038" s="36"/>
      <c r="J7038" s="36"/>
      <c r="K7038" s="95"/>
      <c r="L7038" s="96"/>
    </row>
    <row r="7039" spans="8:12" x14ac:dyDescent="0.25">
      <c r="H7039" s="36"/>
      <c r="I7039" s="36"/>
      <c r="J7039" s="36"/>
      <c r="K7039" s="95"/>
      <c r="L7039" s="96"/>
    </row>
    <row r="7040" spans="8:12" x14ac:dyDescent="0.25">
      <c r="H7040" s="36"/>
      <c r="I7040" s="36"/>
      <c r="J7040" s="36"/>
      <c r="K7040" s="95"/>
      <c r="L7040" s="96"/>
    </row>
    <row r="7041" spans="8:12" x14ac:dyDescent="0.25">
      <c r="H7041" s="36"/>
      <c r="I7041" s="36"/>
      <c r="J7041" s="36"/>
      <c r="K7041" s="95"/>
      <c r="L7041" s="96"/>
    </row>
    <row r="7042" spans="8:12" x14ac:dyDescent="0.25">
      <c r="H7042" s="36"/>
      <c r="I7042" s="36"/>
      <c r="J7042" s="36"/>
      <c r="K7042" s="95"/>
      <c r="L7042" s="96"/>
    </row>
    <row r="7043" spans="8:12" x14ac:dyDescent="0.25">
      <c r="H7043" s="36"/>
      <c r="I7043" s="36"/>
      <c r="J7043" s="36"/>
      <c r="K7043" s="95"/>
      <c r="L7043" s="96"/>
    </row>
    <row r="7044" spans="8:12" x14ac:dyDescent="0.25">
      <c r="H7044" s="36"/>
      <c r="I7044" s="36"/>
      <c r="J7044" s="36"/>
      <c r="K7044" s="95"/>
      <c r="L7044" s="96"/>
    </row>
    <row r="7045" spans="8:12" x14ac:dyDescent="0.25">
      <c r="H7045" s="36"/>
      <c r="I7045" s="36"/>
      <c r="J7045" s="36"/>
      <c r="K7045" s="95"/>
      <c r="L7045" s="96"/>
    </row>
    <row r="7046" spans="8:12" x14ac:dyDescent="0.25">
      <c r="H7046" s="36"/>
      <c r="I7046" s="36"/>
      <c r="J7046" s="36"/>
      <c r="K7046" s="95"/>
      <c r="L7046" s="96"/>
    </row>
    <row r="7047" spans="8:12" x14ac:dyDescent="0.25">
      <c r="H7047" s="36"/>
      <c r="I7047" s="36"/>
      <c r="J7047" s="36"/>
      <c r="K7047" s="95"/>
      <c r="L7047" s="96"/>
    </row>
    <row r="7048" spans="8:12" x14ac:dyDescent="0.25">
      <c r="H7048" s="36"/>
      <c r="I7048" s="36"/>
      <c r="J7048" s="36"/>
      <c r="K7048" s="95"/>
      <c r="L7048" s="96"/>
    </row>
    <row r="7049" spans="8:12" x14ac:dyDescent="0.25">
      <c r="H7049" s="36"/>
      <c r="I7049" s="36"/>
      <c r="J7049" s="36"/>
      <c r="K7049" s="95"/>
      <c r="L7049" s="96"/>
    </row>
    <row r="7050" spans="8:12" x14ac:dyDescent="0.25">
      <c r="H7050" s="36"/>
      <c r="I7050" s="36"/>
      <c r="J7050" s="36"/>
      <c r="K7050" s="95"/>
      <c r="L7050" s="96"/>
    </row>
    <row r="7051" spans="8:12" x14ac:dyDescent="0.25">
      <c r="H7051" s="36"/>
      <c r="I7051" s="36"/>
      <c r="J7051" s="36"/>
      <c r="K7051" s="95"/>
      <c r="L7051" s="96"/>
    </row>
    <row r="7052" spans="8:12" x14ac:dyDescent="0.25">
      <c r="H7052" s="36"/>
      <c r="I7052" s="36"/>
      <c r="J7052" s="36"/>
      <c r="K7052" s="95"/>
      <c r="L7052" s="96"/>
    </row>
    <row r="7053" spans="8:12" x14ac:dyDescent="0.25">
      <c r="H7053" s="36"/>
      <c r="I7053" s="36"/>
      <c r="J7053" s="36"/>
      <c r="K7053" s="95"/>
      <c r="L7053" s="96"/>
    </row>
    <row r="7054" spans="8:12" x14ac:dyDescent="0.25">
      <c r="H7054" s="36"/>
      <c r="I7054" s="36"/>
      <c r="J7054" s="36"/>
      <c r="K7054" s="95"/>
      <c r="L7054" s="96"/>
    </row>
    <row r="7055" spans="8:12" x14ac:dyDescent="0.25">
      <c r="H7055" s="36"/>
      <c r="I7055" s="36"/>
      <c r="J7055" s="36"/>
      <c r="K7055" s="95"/>
      <c r="L7055" s="96"/>
    </row>
    <row r="7056" spans="8:12" x14ac:dyDescent="0.25">
      <c r="H7056" s="36"/>
      <c r="I7056" s="36"/>
      <c r="J7056" s="36"/>
      <c r="K7056" s="95"/>
      <c r="L7056" s="96"/>
    </row>
    <row r="7057" spans="8:12" x14ac:dyDescent="0.25">
      <c r="H7057" s="36"/>
      <c r="I7057" s="36"/>
      <c r="J7057" s="36"/>
      <c r="K7057" s="95"/>
      <c r="L7057" s="96"/>
    </row>
    <row r="7058" spans="8:12" x14ac:dyDescent="0.25">
      <c r="H7058" s="36"/>
      <c r="I7058" s="36"/>
      <c r="J7058" s="36"/>
      <c r="K7058" s="95"/>
      <c r="L7058" s="96"/>
    </row>
    <row r="7059" spans="8:12" x14ac:dyDescent="0.25">
      <c r="H7059" s="36"/>
      <c r="I7059" s="36"/>
      <c r="J7059" s="36"/>
      <c r="K7059" s="95"/>
      <c r="L7059" s="96"/>
    </row>
    <row r="7060" spans="8:12" x14ac:dyDescent="0.25">
      <c r="H7060" s="36"/>
      <c r="I7060" s="36"/>
      <c r="J7060" s="36"/>
      <c r="K7060" s="95"/>
      <c r="L7060" s="96"/>
    </row>
    <row r="7061" spans="8:12" x14ac:dyDescent="0.25">
      <c r="H7061" s="36"/>
      <c r="I7061" s="36"/>
      <c r="J7061" s="36"/>
      <c r="K7061" s="95"/>
      <c r="L7061" s="96"/>
    </row>
    <row r="7062" spans="8:12" x14ac:dyDescent="0.25">
      <c r="H7062" s="36"/>
      <c r="I7062" s="36"/>
      <c r="J7062" s="36"/>
      <c r="K7062" s="95"/>
      <c r="L7062" s="96"/>
    </row>
    <row r="7063" spans="8:12" x14ac:dyDescent="0.25">
      <c r="H7063" s="36"/>
      <c r="I7063" s="36"/>
      <c r="J7063" s="36"/>
      <c r="K7063" s="95"/>
      <c r="L7063" s="96"/>
    </row>
    <row r="7064" spans="8:12" x14ac:dyDescent="0.25">
      <c r="H7064" s="36"/>
      <c r="I7064" s="36"/>
      <c r="J7064" s="36"/>
      <c r="K7064" s="95"/>
      <c r="L7064" s="96"/>
    </row>
    <row r="7065" spans="8:12" x14ac:dyDescent="0.25">
      <c r="H7065" s="36"/>
      <c r="I7065" s="36"/>
      <c r="J7065" s="36"/>
      <c r="K7065" s="95"/>
      <c r="L7065" s="96"/>
    </row>
    <row r="7066" spans="8:12" x14ac:dyDescent="0.25">
      <c r="H7066" s="36"/>
      <c r="I7066" s="36"/>
      <c r="J7066" s="36"/>
      <c r="K7066" s="95"/>
      <c r="L7066" s="96"/>
    </row>
    <row r="7067" spans="8:12" x14ac:dyDescent="0.25">
      <c r="H7067" s="36"/>
      <c r="I7067" s="36"/>
      <c r="J7067" s="36"/>
      <c r="K7067" s="95"/>
      <c r="L7067" s="96"/>
    </row>
    <row r="7068" spans="8:12" x14ac:dyDescent="0.25">
      <c r="H7068" s="36"/>
      <c r="I7068" s="36"/>
      <c r="J7068" s="36"/>
      <c r="K7068" s="95"/>
      <c r="L7068" s="96"/>
    </row>
    <row r="7069" spans="8:12" x14ac:dyDescent="0.25">
      <c r="H7069" s="36"/>
      <c r="I7069" s="36"/>
      <c r="J7069" s="36"/>
      <c r="K7069" s="95"/>
      <c r="L7069" s="96"/>
    </row>
    <row r="7070" spans="8:12" x14ac:dyDescent="0.25">
      <c r="H7070" s="36"/>
      <c r="I7070" s="36"/>
      <c r="J7070" s="36"/>
      <c r="K7070" s="95"/>
      <c r="L7070" s="96"/>
    </row>
    <row r="7071" spans="8:12" x14ac:dyDescent="0.25">
      <c r="H7071" s="36"/>
      <c r="I7071" s="36"/>
      <c r="J7071" s="36"/>
      <c r="K7071" s="95"/>
      <c r="L7071" s="96"/>
    </row>
    <row r="7072" spans="8:12" x14ac:dyDescent="0.25">
      <c r="H7072" s="36"/>
      <c r="I7072" s="36"/>
      <c r="J7072" s="36"/>
      <c r="K7072" s="95"/>
      <c r="L7072" s="96"/>
    </row>
    <row r="7073" spans="8:12" x14ac:dyDescent="0.25">
      <c r="H7073" s="36"/>
      <c r="I7073" s="36"/>
      <c r="J7073" s="36"/>
      <c r="K7073" s="95"/>
      <c r="L7073" s="96"/>
    </row>
    <row r="7074" spans="8:12" x14ac:dyDescent="0.25">
      <c r="H7074" s="36"/>
      <c r="I7074" s="36"/>
      <c r="J7074" s="36"/>
      <c r="K7074" s="95"/>
      <c r="L7074" s="96"/>
    </row>
    <row r="7075" spans="8:12" x14ac:dyDescent="0.25">
      <c r="H7075" s="36"/>
      <c r="I7075" s="36"/>
      <c r="J7075" s="36"/>
      <c r="K7075" s="95"/>
      <c r="L7075" s="96"/>
    </row>
    <row r="7076" spans="8:12" x14ac:dyDescent="0.25">
      <c r="H7076" s="36"/>
      <c r="I7076" s="36"/>
      <c r="J7076" s="36"/>
      <c r="K7076" s="95"/>
      <c r="L7076" s="96"/>
    </row>
    <row r="7077" spans="8:12" x14ac:dyDescent="0.25">
      <c r="H7077" s="36"/>
      <c r="I7077" s="36"/>
      <c r="J7077" s="36"/>
      <c r="K7077" s="95"/>
      <c r="L7077" s="96"/>
    </row>
    <row r="7078" spans="8:12" x14ac:dyDescent="0.25">
      <c r="H7078" s="36"/>
      <c r="I7078" s="36"/>
      <c r="J7078" s="36"/>
      <c r="K7078" s="95"/>
      <c r="L7078" s="96"/>
    </row>
    <row r="7079" spans="8:12" x14ac:dyDescent="0.25">
      <c r="H7079" s="36"/>
      <c r="I7079" s="36"/>
      <c r="J7079" s="36"/>
      <c r="K7079" s="95"/>
      <c r="L7079" s="96"/>
    </row>
    <row r="7080" spans="8:12" x14ac:dyDescent="0.25">
      <c r="H7080" s="36"/>
      <c r="I7080" s="36"/>
      <c r="J7080" s="36"/>
      <c r="K7080" s="95"/>
      <c r="L7080" s="96"/>
    </row>
    <row r="7081" spans="8:12" x14ac:dyDescent="0.25">
      <c r="H7081" s="36"/>
      <c r="I7081" s="36"/>
      <c r="J7081" s="36"/>
      <c r="K7081" s="95"/>
      <c r="L7081" s="96"/>
    </row>
    <row r="7082" spans="8:12" x14ac:dyDescent="0.25">
      <c r="H7082" s="36"/>
      <c r="I7082" s="36"/>
      <c r="J7082" s="36"/>
      <c r="K7082" s="95"/>
      <c r="L7082" s="96"/>
    </row>
    <row r="7083" spans="8:12" x14ac:dyDescent="0.25">
      <c r="H7083" s="36"/>
      <c r="I7083" s="36"/>
      <c r="J7083" s="36"/>
      <c r="K7083" s="95"/>
      <c r="L7083" s="96"/>
    </row>
    <row r="7084" spans="8:12" x14ac:dyDescent="0.25">
      <c r="H7084" s="36"/>
      <c r="I7084" s="36"/>
      <c r="J7084" s="36"/>
      <c r="K7084" s="95"/>
      <c r="L7084" s="96"/>
    </row>
    <row r="7085" spans="8:12" x14ac:dyDescent="0.25">
      <c r="H7085" s="36"/>
      <c r="I7085" s="36"/>
      <c r="J7085" s="36"/>
      <c r="K7085" s="95"/>
      <c r="L7085" s="96"/>
    </row>
    <row r="7086" spans="8:12" x14ac:dyDescent="0.25">
      <c r="H7086" s="36"/>
      <c r="I7086" s="36"/>
      <c r="J7086" s="36"/>
      <c r="K7086" s="95"/>
      <c r="L7086" s="96"/>
    </row>
    <row r="7087" spans="8:12" x14ac:dyDescent="0.25">
      <c r="H7087" s="36"/>
      <c r="I7087" s="36"/>
      <c r="J7087" s="36"/>
      <c r="K7087" s="95"/>
      <c r="L7087" s="96"/>
    </row>
    <row r="7088" spans="8:12" x14ac:dyDescent="0.25">
      <c r="H7088" s="36"/>
      <c r="I7088" s="36"/>
      <c r="J7088" s="36"/>
      <c r="K7088" s="95"/>
      <c r="L7088" s="96"/>
    </row>
    <row r="7089" spans="8:12" x14ac:dyDescent="0.25">
      <c r="H7089" s="36"/>
      <c r="I7089" s="36"/>
      <c r="J7089" s="36"/>
      <c r="K7089" s="95"/>
      <c r="L7089" s="96"/>
    </row>
    <row r="7090" spans="8:12" x14ac:dyDescent="0.25">
      <c r="H7090" s="36"/>
      <c r="I7090" s="36"/>
      <c r="J7090" s="36"/>
      <c r="K7090" s="95"/>
      <c r="L7090" s="96"/>
    </row>
    <row r="7091" spans="8:12" x14ac:dyDescent="0.25">
      <c r="H7091" s="36"/>
      <c r="I7091" s="36"/>
      <c r="J7091" s="36"/>
      <c r="K7091" s="95"/>
      <c r="L7091" s="96"/>
    </row>
    <row r="7092" spans="8:12" x14ac:dyDescent="0.25">
      <c r="H7092" s="36"/>
      <c r="I7092" s="36"/>
      <c r="J7092" s="36"/>
      <c r="K7092" s="95"/>
      <c r="L7092" s="96"/>
    </row>
    <row r="7093" spans="8:12" x14ac:dyDescent="0.25">
      <c r="H7093" s="36"/>
      <c r="I7093" s="36"/>
      <c r="J7093" s="36"/>
      <c r="K7093" s="95"/>
      <c r="L7093" s="96"/>
    </row>
    <row r="7094" spans="8:12" x14ac:dyDescent="0.25">
      <c r="H7094" s="36"/>
      <c r="I7094" s="36"/>
      <c r="J7094" s="36"/>
      <c r="K7094" s="95"/>
      <c r="L7094" s="96"/>
    </row>
    <row r="7095" spans="8:12" x14ac:dyDescent="0.25">
      <c r="H7095" s="36"/>
      <c r="I7095" s="36"/>
      <c r="J7095" s="36"/>
      <c r="K7095" s="95"/>
      <c r="L7095" s="96"/>
    </row>
    <row r="7096" spans="8:12" x14ac:dyDescent="0.25">
      <c r="H7096" s="36"/>
      <c r="I7096" s="36"/>
      <c r="J7096" s="36"/>
      <c r="K7096" s="95"/>
      <c r="L7096" s="96"/>
    </row>
    <row r="7097" spans="8:12" x14ac:dyDescent="0.25">
      <c r="H7097" s="36"/>
      <c r="I7097" s="36"/>
      <c r="J7097" s="36"/>
      <c r="K7097" s="95"/>
      <c r="L7097" s="96"/>
    </row>
    <row r="7098" spans="8:12" x14ac:dyDescent="0.25">
      <c r="H7098" s="36"/>
      <c r="I7098" s="36"/>
      <c r="J7098" s="36"/>
      <c r="K7098" s="95"/>
      <c r="L7098" s="96"/>
    </row>
    <row r="7099" spans="8:12" x14ac:dyDescent="0.25">
      <c r="H7099" s="36"/>
      <c r="I7099" s="36"/>
      <c r="J7099" s="36"/>
      <c r="K7099" s="95"/>
      <c r="L7099" s="96"/>
    </row>
    <row r="7100" spans="8:12" x14ac:dyDescent="0.25">
      <c r="H7100" s="36"/>
      <c r="I7100" s="36"/>
      <c r="J7100" s="36"/>
      <c r="K7100" s="95"/>
      <c r="L7100" s="96"/>
    </row>
    <row r="7101" spans="8:12" x14ac:dyDescent="0.25">
      <c r="H7101" s="36"/>
      <c r="I7101" s="36"/>
      <c r="J7101" s="36"/>
      <c r="K7101" s="95"/>
      <c r="L7101" s="96"/>
    </row>
    <row r="7102" spans="8:12" x14ac:dyDescent="0.25">
      <c r="H7102" s="36"/>
      <c r="I7102" s="36"/>
      <c r="J7102" s="36"/>
      <c r="K7102" s="95"/>
      <c r="L7102" s="96"/>
    </row>
    <row r="7103" spans="8:12" x14ac:dyDescent="0.25">
      <c r="H7103" s="36"/>
      <c r="I7103" s="36"/>
      <c r="J7103" s="36"/>
      <c r="K7103" s="95"/>
      <c r="L7103" s="96"/>
    </row>
    <row r="7104" spans="8:12" x14ac:dyDescent="0.25">
      <c r="H7104" s="36"/>
      <c r="I7104" s="36"/>
      <c r="J7104" s="36"/>
      <c r="K7104" s="95"/>
      <c r="L7104" s="96"/>
    </row>
    <row r="7105" spans="8:12" x14ac:dyDescent="0.25">
      <c r="H7105" s="36"/>
      <c r="I7105" s="36"/>
      <c r="J7105" s="36"/>
      <c r="K7105" s="95"/>
      <c r="L7105" s="96"/>
    </row>
    <row r="7106" spans="8:12" x14ac:dyDescent="0.25">
      <c r="H7106" s="36"/>
      <c r="I7106" s="36"/>
      <c r="J7106" s="36"/>
      <c r="K7106" s="95"/>
      <c r="L7106" s="96"/>
    </row>
    <row r="7107" spans="8:12" x14ac:dyDescent="0.25">
      <c r="H7107" s="36"/>
      <c r="I7107" s="36"/>
      <c r="J7107" s="36"/>
      <c r="K7107" s="95"/>
      <c r="L7107" s="96"/>
    </row>
    <row r="7108" spans="8:12" x14ac:dyDescent="0.25">
      <c r="H7108" s="36"/>
      <c r="I7108" s="36"/>
      <c r="J7108" s="36"/>
      <c r="K7108" s="95"/>
      <c r="L7108" s="96"/>
    </row>
    <row r="7109" spans="8:12" x14ac:dyDescent="0.25">
      <c r="H7109" s="36"/>
      <c r="I7109" s="36"/>
      <c r="J7109" s="36"/>
      <c r="K7109" s="95"/>
      <c r="L7109" s="96"/>
    </row>
    <row r="7110" spans="8:12" x14ac:dyDescent="0.25">
      <c r="H7110" s="36"/>
      <c r="I7110" s="36"/>
      <c r="J7110" s="36"/>
      <c r="K7110" s="95"/>
      <c r="L7110" s="96"/>
    </row>
    <row r="7111" spans="8:12" x14ac:dyDescent="0.25">
      <c r="H7111" s="36"/>
      <c r="I7111" s="36"/>
      <c r="J7111" s="36"/>
      <c r="K7111" s="95"/>
      <c r="L7111" s="96"/>
    </row>
    <row r="7112" spans="8:12" x14ac:dyDescent="0.25">
      <c r="H7112" s="36"/>
      <c r="I7112" s="36"/>
      <c r="J7112" s="36"/>
      <c r="K7112" s="95"/>
      <c r="L7112" s="96"/>
    </row>
    <row r="7113" spans="8:12" x14ac:dyDescent="0.25">
      <c r="H7113" s="36"/>
      <c r="I7113" s="36"/>
      <c r="J7113" s="36"/>
      <c r="K7113" s="95"/>
      <c r="L7113" s="96"/>
    </row>
    <row r="7114" spans="8:12" x14ac:dyDescent="0.25">
      <c r="H7114" s="36"/>
      <c r="I7114" s="36"/>
      <c r="J7114" s="36"/>
      <c r="K7114" s="95"/>
      <c r="L7114" s="96"/>
    </row>
    <row r="7115" spans="8:12" x14ac:dyDescent="0.25">
      <c r="H7115" s="36"/>
      <c r="I7115" s="36"/>
      <c r="J7115" s="36"/>
      <c r="K7115" s="95"/>
      <c r="L7115" s="96"/>
    </row>
    <row r="7116" spans="8:12" x14ac:dyDescent="0.25">
      <c r="H7116" s="36"/>
      <c r="I7116" s="36"/>
      <c r="J7116" s="36"/>
      <c r="K7116" s="95"/>
      <c r="L7116" s="96"/>
    </row>
    <row r="7117" spans="8:12" x14ac:dyDescent="0.25">
      <c r="H7117" s="36"/>
      <c r="I7117" s="36"/>
      <c r="J7117" s="36"/>
      <c r="K7117" s="95"/>
      <c r="L7117" s="96"/>
    </row>
    <row r="7118" spans="8:12" x14ac:dyDescent="0.25">
      <c r="H7118" s="36"/>
      <c r="I7118" s="36"/>
      <c r="J7118" s="36"/>
      <c r="K7118" s="95"/>
      <c r="L7118" s="96"/>
    </row>
    <row r="7119" spans="8:12" x14ac:dyDescent="0.25">
      <c r="H7119" s="36"/>
      <c r="I7119" s="36"/>
      <c r="J7119" s="36"/>
      <c r="K7119" s="95"/>
      <c r="L7119" s="96"/>
    </row>
    <row r="7120" spans="8:12" x14ac:dyDescent="0.25">
      <c r="H7120" s="36"/>
      <c r="I7120" s="36"/>
      <c r="J7120" s="36"/>
      <c r="K7120" s="95"/>
      <c r="L7120" s="96"/>
    </row>
    <row r="7121" spans="8:12" x14ac:dyDescent="0.25">
      <c r="H7121" s="36"/>
      <c r="I7121" s="36"/>
      <c r="J7121" s="36"/>
      <c r="K7121" s="95"/>
      <c r="L7121" s="96"/>
    </row>
    <row r="7122" spans="8:12" x14ac:dyDescent="0.25">
      <c r="H7122" s="36"/>
      <c r="I7122" s="36"/>
      <c r="J7122" s="36"/>
      <c r="K7122" s="95"/>
      <c r="L7122" s="96"/>
    </row>
    <row r="7123" spans="8:12" x14ac:dyDescent="0.25">
      <c r="H7123" s="36"/>
      <c r="I7123" s="36"/>
      <c r="J7123" s="36"/>
      <c r="K7123" s="95"/>
      <c r="L7123" s="96"/>
    </row>
    <row r="7124" spans="8:12" x14ac:dyDescent="0.25">
      <c r="H7124" s="36"/>
      <c r="I7124" s="36"/>
      <c r="J7124" s="36"/>
      <c r="K7124" s="95"/>
      <c r="L7124" s="96"/>
    </row>
    <row r="7125" spans="8:12" x14ac:dyDescent="0.25">
      <c r="H7125" s="36"/>
      <c r="I7125" s="36"/>
      <c r="J7125" s="36"/>
      <c r="K7125" s="95"/>
      <c r="L7125" s="96"/>
    </row>
    <row r="7126" spans="8:12" x14ac:dyDescent="0.25">
      <c r="H7126" s="36"/>
      <c r="I7126" s="36"/>
      <c r="J7126" s="36"/>
      <c r="K7126" s="95"/>
      <c r="L7126" s="96"/>
    </row>
    <row r="7127" spans="8:12" x14ac:dyDescent="0.25">
      <c r="H7127" s="36"/>
      <c r="I7127" s="36"/>
      <c r="J7127" s="36"/>
      <c r="K7127" s="95"/>
      <c r="L7127" s="96"/>
    </row>
    <row r="7128" spans="8:12" x14ac:dyDescent="0.25">
      <c r="H7128" s="36"/>
      <c r="I7128" s="36"/>
      <c r="J7128" s="36"/>
      <c r="K7128" s="95"/>
      <c r="L7128" s="96"/>
    </row>
    <row r="7129" spans="8:12" x14ac:dyDescent="0.25">
      <c r="H7129" s="36"/>
      <c r="I7129" s="36"/>
      <c r="J7129" s="36"/>
      <c r="K7129" s="95"/>
      <c r="L7129" s="96"/>
    </row>
    <row r="7130" spans="8:12" x14ac:dyDescent="0.25">
      <c r="H7130" s="36"/>
      <c r="I7130" s="36"/>
      <c r="J7130" s="36"/>
      <c r="K7130" s="95"/>
      <c r="L7130" s="96"/>
    </row>
    <row r="7131" spans="8:12" x14ac:dyDescent="0.25">
      <c r="H7131" s="36"/>
      <c r="I7131" s="36"/>
      <c r="J7131" s="36"/>
      <c r="K7131" s="95"/>
      <c r="L7131" s="96"/>
    </row>
    <row r="7132" spans="8:12" x14ac:dyDescent="0.25">
      <c r="H7132" s="36"/>
      <c r="I7132" s="36"/>
      <c r="J7132" s="36"/>
      <c r="K7132" s="95"/>
      <c r="L7132" s="96"/>
    </row>
    <row r="7133" spans="8:12" x14ac:dyDescent="0.25">
      <c r="H7133" s="36"/>
      <c r="I7133" s="36"/>
      <c r="J7133" s="36"/>
      <c r="K7133" s="95"/>
      <c r="L7133" s="96"/>
    </row>
    <row r="7134" spans="8:12" x14ac:dyDescent="0.25">
      <c r="H7134" s="36"/>
      <c r="I7134" s="36"/>
      <c r="J7134" s="36"/>
      <c r="K7134" s="95"/>
      <c r="L7134" s="96"/>
    </row>
    <row r="7135" spans="8:12" x14ac:dyDescent="0.25">
      <c r="H7135" s="36"/>
      <c r="I7135" s="36"/>
      <c r="J7135" s="36"/>
      <c r="K7135" s="95"/>
      <c r="L7135" s="96"/>
    </row>
    <row r="7136" spans="8:12" x14ac:dyDescent="0.25">
      <c r="H7136" s="36"/>
      <c r="I7136" s="36"/>
      <c r="J7136" s="36"/>
      <c r="K7136" s="95"/>
      <c r="L7136" s="96"/>
    </row>
    <row r="7137" spans="8:12" x14ac:dyDescent="0.25">
      <c r="H7137" s="36"/>
      <c r="I7137" s="36"/>
      <c r="J7137" s="36"/>
      <c r="K7137" s="95"/>
      <c r="L7137" s="96"/>
    </row>
    <row r="7138" spans="8:12" x14ac:dyDescent="0.25">
      <c r="H7138" s="36"/>
      <c r="I7138" s="36"/>
      <c r="J7138" s="36"/>
      <c r="K7138" s="95"/>
      <c r="L7138" s="96"/>
    </row>
    <row r="7139" spans="8:12" x14ac:dyDescent="0.25">
      <c r="H7139" s="36"/>
      <c r="I7139" s="36"/>
      <c r="J7139" s="36"/>
      <c r="K7139" s="95"/>
      <c r="L7139" s="96"/>
    </row>
    <row r="7140" spans="8:12" x14ac:dyDescent="0.25">
      <c r="H7140" s="36"/>
      <c r="I7140" s="36"/>
      <c r="J7140" s="36"/>
      <c r="K7140" s="95"/>
      <c r="L7140" s="96"/>
    </row>
    <row r="7141" spans="8:12" x14ac:dyDescent="0.25">
      <c r="H7141" s="36"/>
      <c r="I7141" s="36"/>
      <c r="J7141" s="36"/>
      <c r="K7141" s="95"/>
      <c r="L7141" s="96"/>
    </row>
    <row r="7142" spans="8:12" x14ac:dyDescent="0.25">
      <c r="H7142" s="36"/>
      <c r="I7142" s="36"/>
      <c r="J7142" s="36"/>
      <c r="K7142" s="95"/>
      <c r="L7142" s="96"/>
    </row>
    <row r="7143" spans="8:12" x14ac:dyDescent="0.25">
      <c r="H7143" s="36"/>
      <c r="I7143" s="36"/>
      <c r="J7143" s="36"/>
      <c r="K7143" s="95"/>
      <c r="L7143" s="96"/>
    </row>
    <row r="7144" spans="8:12" x14ac:dyDescent="0.25">
      <c r="H7144" s="36"/>
      <c r="I7144" s="36"/>
      <c r="J7144" s="36"/>
      <c r="K7144" s="95"/>
      <c r="L7144" s="96"/>
    </row>
    <row r="7145" spans="8:12" x14ac:dyDescent="0.25">
      <c r="H7145" s="36"/>
      <c r="I7145" s="36"/>
      <c r="J7145" s="36"/>
      <c r="K7145" s="95"/>
      <c r="L7145" s="96"/>
    </row>
    <row r="7146" spans="8:12" x14ac:dyDescent="0.25">
      <c r="H7146" s="36"/>
      <c r="I7146" s="36"/>
      <c r="J7146" s="36"/>
      <c r="K7146" s="95"/>
      <c r="L7146" s="96"/>
    </row>
    <row r="7147" spans="8:12" x14ac:dyDescent="0.25">
      <c r="H7147" s="36"/>
      <c r="I7147" s="36"/>
      <c r="J7147" s="36"/>
      <c r="K7147" s="95"/>
      <c r="L7147" s="96"/>
    </row>
    <row r="7148" spans="8:12" x14ac:dyDescent="0.25">
      <c r="H7148" s="36"/>
      <c r="I7148" s="36"/>
      <c r="J7148" s="36"/>
      <c r="K7148" s="95"/>
      <c r="L7148" s="96"/>
    </row>
    <row r="7149" spans="8:12" x14ac:dyDescent="0.25">
      <c r="H7149" s="36"/>
      <c r="I7149" s="36"/>
      <c r="J7149" s="36"/>
      <c r="K7149" s="95"/>
      <c r="L7149" s="96"/>
    </row>
    <row r="7150" spans="8:12" x14ac:dyDescent="0.25">
      <c r="H7150" s="36"/>
      <c r="I7150" s="36"/>
      <c r="J7150" s="36"/>
      <c r="K7150" s="95"/>
      <c r="L7150" s="96"/>
    </row>
    <row r="7151" spans="8:12" x14ac:dyDescent="0.25">
      <c r="H7151" s="36"/>
      <c r="I7151" s="36"/>
      <c r="J7151" s="36"/>
      <c r="K7151" s="95"/>
      <c r="L7151" s="96"/>
    </row>
    <row r="7152" spans="8:12" x14ac:dyDescent="0.25">
      <c r="H7152" s="36"/>
      <c r="I7152" s="36"/>
      <c r="J7152" s="36"/>
      <c r="K7152" s="95"/>
      <c r="L7152" s="96"/>
    </row>
    <row r="7153" spans="8:12" x14ac:dyDescent="0.25">
      <c r="H7153" s="36"/>
      <c r="I7153" s="36"/>
      <c r="J7153" s="36"/>
      <c r="K7153" s="95"/>
      <c r="L7153" s="96"/>
    </row>
    <row r="7154" spans="8:12" x14ac:dyDescent="0.25">
      <c r="H7154" s="36"/>
      <c r="I7154" s="36"/>
      <c r="J7154" s="36"/>
      <c r="K7154" s="95"/>
      <c r="L7154" s="96"/>
    </row>
    <row r="7155" spans="8:12" x14ac:dyDescent="0.25">
      <c r="H7155" s="36"/>
      <c r="I7155" s="36"/>
      <c r="J7155" s="36"/>
      <c r="K7155" s="95"/>
      <c r="L7155" s="96"/>
    </row>
    <row r="7156" spans="8:12" x14ac:dyDescent="0.25">
      <c r="H7156" s="36"/>
      <c r="I7156" s="36"/>
      <c r="J7156" s="36"/>
      <c r="K7156" s="95"/>
      <c r="L7156" s="96"/>
    </row>
    <row r="7157" spans="8:12" x14ac:dyDescent="0.25">
      <c r="H7157" s="36"/>
      <c r="I7157" s="36"/>
      <c r="J7157" s="36"/>
      <c r="K7157" s="95"/>
      <c r="L7157" s="96"/>
    </row>
    <row r="7158" spans="8:12" x14ac:dyDescent="0.25">
      <c r="H7158" s="36"/>
      <c r="I7158" s="36"/>
      <c r="J7158" s="36"/>
      <c r="K7158" s="95"/>
      <c r="L7158" s="96"/>
    </row>
    <row r="7159" spans="8:12" x14ac:dyDescent="0.25">
      <c r="H7159" s="36"/>
      <c r="I7159" s="36"/>
      <c r="J7159" s="36"/>
      <c r="K7159" s="95"/>
      <c r="L7159" s="96"/>
    </row>
    <row r="7160" spans="8:12" x14ac:dyDescent="0.25">
      <c r="H7160" s="36"/>
      <c r="I7160" s="36"/>
      <c r="J7160" s="36"/>
      <c r="K7160" s="95"/>
      <c r="L7160" s="96"/>
    </row>
    <row r="7161" spans="8:12" x14ac:dyDescent="0.25">
      <c r="H7161" s="36"/>
      <c r="I7161" s="36"/>
      <c r="J7161" s="36"/>
      <c r="K7161" s="95"/>
      <c r="L7161" s="96"/>
    </row>
    <row r="7162" spans="8:12" x14ac:dyDescent="0.25">
      <c r="H7162" s="36"/>
      <c r="I7162" s="36"/>
      <c r="J7162" s="36"/>
      <c r="K7162" s="95"/>
      <c r="L7162" s="96"/>
    </row>
    <row r="7163" spans="8:12" x14ac:dyDescent="0.25">
      <c r="H7163" s="36"/>
      <c r="I7163" s="36"/>
      <c r="J7163" s="36"/>
      <c r="K7163" s="95"/>
      <c r="L7163" s="96"/>
    </row>
    <row r="7164" spans="8:12" x14ac:dyDescent="0.25">
      <c r="H7164" s="36"/>
      <c r="I7164" s="36"/>
      <c r="J7164" s="36"/>
      <c r="K7164" s="95"/>
      <c r="L7164" s="96"/>
    </row>
    <row r="7165" spans="8:12" x14ac:dyDescent="0.25">
      <c r="H7165" s="36"/>
      <c r="I7165" s="36"/>
      <c r="J7165" s="36"/>
      <c r="K7165" s="95"/>
      <c r="L7165" s="96"/>
    </row>
    <row r="7166" spans="8:12" x14ac:dyDescent="0.25">
      <c r="H7166" s="36"/>
      <c r="I7166" s="36"/>
      <c r="J7166" s="36"/>
      <c r="K7166" s="95"/>
      <c r="L7166" s="96"/>
    </row>
    <row r="7167" spans="8:12" x14ac:dyDescent="0.25">
      <c r="H7167" s="36"/>
      <c r="I7167" s="36"/>
      <c r="J7167" s="36"/>
      <c r="K7167" s="95"/>
      <c r="L7167" s="96"/>
    </row>
    <row r="7168" spans="8:12" x14ac:dyDescent="0.25">
      <c r="H7168" s="36"/>
      <c r="I7168" s="36"/>
      <c r="J7168" s="36"/>
      <c r="K7168" s="95"/>
      <c r="L7168" s="96"/>
    </row>
    <row r="7169" spans="8:12" x14ac:dyDescent="0.25">
      <c r="H7169" s="36"/>
      <c r="I7169" s="36"/>
      <c r="J7169" s="36"/>
      <c r="K7169" s="95"/>
      <c r="L7169" s="96"/>
    </row>
    <row r="7170" spans="8:12" x14ac:dyDescent="0.25">
      <c r="H7170" s="36"/>
      <c r="I7170" s="36"/>
      <c r="J7170" s="36"/>
      <c r="K7170" s="95"/>
      <c r="L7170" s="96"/>
    </row>
    <row r="7171" spans="8:12" x14ac:dyDescent="0.25">
      <c r="H7171" s="36"/>
      <c r="I7171" s="36"/>
      <c r="J7171" s="36"/>
      <c r="K7171" s="95"/>
      <c r="L7171" s="96"/>
    </row>
    <row r="7172" spans="8:12" x14ac:dyDescent="0.25">
      <c r="H7172" s="36"/>
      <c r="I7172" s="36"/>
      <c r="J7172" s="36"/>
      <c r="K7172" s="95"/>
      <c r="L7172" s="96"/>
    </row>
    <row r="7173" spans="8:12" x14ac:dyDescent="0.25">
      <c r="H7173" s="36"/>
      <c r="I7173" s="36"/>
      <c r="J7173" s="36"/>
      <c r="K7173" s="95"/>
      <c r="L7173" s="96"/>
    </row>
    <row r="7174" spans="8:12" x14ac:dyDescent="0.25">
      <c r="H7174" s="36"/>
      <c r="I7174" s="36"/>
      <c r="J7174" s="36"/>
      <c r="K7174" s="95"/>
      <c r="L7174" s="96"/>
    </row>
    <row r="7175" spans="8:12" x14ac:dyDescent="0.25">
      <c r="H7175" s="36"/>
      <c r="I7175" s="36"/>
      <c r="J7175" s="36"/>
      <c r="K7175" s="95"/>
      <c r="L7175" s="96"/>
    </row>
    <row r="7176" spans="8:12" x14ac:dyDescent="0.25">
      <c r="H7176" s="36"/>
      <c r="I7176" s="36"/>
      <c r="J7176" s="36"/>
      <c r="K7176" s="95"/>
      <c r="L7176" s="96"/>
    </row>
    <row r="7177" spans="8:12" x14ac:dyDescent="0.25">
      <c r="H7177" s="36"/>
      <c r="I7177" s="36"/>
      <c r="J7177" s="36"/>
      <c r="K7177" s="95"/>
      <c r="L7177" s="96"/>
    </row>
    <row r="7178" spans="8:12" x14ac:dyDescent="0.25">
      <c r="H7178" s="36"/>
      <c r="I7178" s="36"/>
      <c r="J7178" s="36"/>
      <c r="K7178" s="95"/>
      <c r="L7178" s="96"/>
    </row>
    <row r="7179" spans="8:12" x14ac:dyDescent="0.25">
      <c r="H7179" s="36"/>
      <c r="I7179" s="36"/>
      <c r="J7179" s="36"/>
      <c r="K7179" s="95"/>
      <c r="L7179" s="96"/>
    </row>
    <row r="7180" spans="8:12" x14ac:dyDescent="0.25">
      <c r="H7180" s="36"/>
      <c r="I7180" s="36"/>
      <c r="J7180" s="36"/>
      <c r="K7180" s="95"/>
      <c r="L7180" s="96"/>
    </row>
    <row r="7181" spans="8:12" x14ac:dyDescent="0.25">
      <c r="H7181" s="36"/>
      <c r="I7181" s="36"/>
      <c r="J7181" s="36"/>
      <c r="K7181" s="95"/>
      <c r="L7181" s="96"/>
    </row>
    <row r="7182" spans="8:12" x14ac:dyDescent="0.25">
      <c r="H7182" s="36"/>
      <c r="I7182" s="36"/>
      <c r="J7182" s="36"/>
      <c r="K7182" s="95"/>
      <c r="L7182" s="96"/>
    </row>
    <row r="7183" spans="8:12" x14ac:dyDescent="0.25">
      <c r="H7183" s="36"/>
      <c r="I7183" s="36"/>
      <c r="J7183" s="36"/>
      <c r="K7183" s="95"/>
      <c r="L7183" s="96"/>
    </row>
    <row r="7184" spans="8:12" x14ac:dyDescent="0.25">
      <c r="H7184" s="36"/>
      <c r="I7184" s="36"/>
      <c r="J7184" s="36"/>
      <c r="K7184" s="95"/>
      <c r="L7184" s="96"/>
    </row>
    <row r="7185" spans="8:12" x14ac:dyDescent="0.25">
      <c r="H7185" s="36"/>
      <c r="I7185" s="36"/>
      <c r="J7185" s="36"/>
      <c r="K7185" s="95"/>
      <c r="L7185" s="96"/>
    </row>
    <row r="7186" spans="8:12" x14ac:dyDescent="0.25">
      <c r="H7186" s="36"/>
      <c r="I7186" s="36"/>
      <c r="J7186" s="36"/>
      <c r="K7186" s="95"/>
      <c r="L7186" s="96"/>
    </row>
    <row r="7187" spans="8:12" x14ac:dyDescent="0.25">
      <c r="H7187" s="36"/>
      <c r="I7187" s="36"/>
      <c r="J7187" s="36"/>
      <c r="K7187" s="95"/>
      <c r="L7187" s="96"/>
    </row>
    <row r="7188" spans="8:12" x14ac:dyDescent="0.25">
      <c r="H7188" s="36"/>
      <c r="I7188" s="36"/>
      <c r="J7188" s="36"/>
      <c r="K7188" s="95"/>
      <c r="L7188" s="96"/>
    </row>
    <row r="7189" spans="8:12" x14ac:dyDescent="0.25">
      <c r="H7189" s="36"/>
      <c r="I7189" s="36"/>
      <c r="J7189" s="36"/>
      <c r="K7189" s="95"/>
      <c r="L7189" s="96"/>
    </row>
    <row r="7190" spans="8:12" x14ac:dyDescent="0.25">
      <c r="H7190" s="36"/>
      <c r="I7190" s="36"/>
      <c r="J7190" s="36"/>
      <c r="K7190" s="95"/>
      <c r="L7190" s="96"/>
    </row>
    <row r="7191" spans="8:12" x14ac:dyDescent="0.25">
      <c r="H7191" s="36"/>
      <c r="I7191" s="36"/>
      <c r="J7191" s="36"/>
      <c r="K7191" s="95"/>
      <c r="L7191" s="96"/>
    </row>
    <row r="7192" spans="8:12" x14ac:dyDescent="0.25">
      <c r="H7192" s="36"/>
      <c r="I7192" s="36"/>
      <c r="J7192" s="36"/>
      <c r="K7192" s="95"/>
      <c r="L7192" s="96"/>
    </row>
    <row r="7193" spans="8:12" x14ac:dyDescent="0.25">
      <c r="H7193" s="36"/>
      <c r="I7193" s="36"/>
      <c r="J7193" s="36"/>
      <c r="K7193" s="95"/>
      <c r="L7193" s="96"/>
    </row>
    <row r="7194" spans="8:12" x14ac:dyDescent="0.25">
      <c r="H7194" s="36"/>
      <c r="I7194" s="36"/>
      <c r="J7194" s="36"/>
      <c r="K7194" s="95"/>
      <c r="L7194" s="96"/>
    </row>
    <row r="7195" spans="8:12" x14ac:dyDescent="0.25">
      <c r="H7195" s="36"/>
      <c r="I7195" s="36"/>
      <c r="J7195" s="36"/>
      <c r="K7195" s="95"/>
      <c r="L7195" s="96"/>
    </row>
    <row r="7196" spans="8:12" x14ac:dyDescent="0.25">
      <c r="H7196" s="36"/>
      <c r="I7196" s="36"/>
      <c r="J7196" s="36"/>
      <c r="K7196" s="95"/>
      <c r="L7196" s="96"/>
    </row>
    <row r="7197" spans="8:12" x14ac:dyDescent="0.25">
      <c r="H7197" s="36"/>
      <c r="I7197" s="36"/>
      <c r="J7197" s="36"/>
      <c r="K7197" s="95"/>
      <c r="L7197" s="96"/>
    </row>
    <row r="7198" spans="8:12" x14ac:dyDescent="0.25">
      <c r="H7198" s="36"/>
      <c r="I7198" s="36"/>
      <c r="J7198" s="36"/>
      <c r="K7198" s="95"/>
      <c r="L7198" s="96"/>
    </row>
    <row r="7199" spans="8:12" x14ac:dyDescent="0.25">
      <c r="H7199" s="36"/>
      <c r="I7199" s="36"/>
      <c r="J7199" s="36"/>
      <c r="K7199" s="95"/>
      <c r="L7199" s="96"/>
    </row>
    <row r="7200" spans="8:12" x14ac:dyDescent="0.25">
      <c r="H7200" s="36"/>
      <c r="I7200" s="36"/>
      <c r="J7200" s="36"/>
      <c r="K7200" s="95"/>
      <c r="L7200" s="96"/>
    </row>
    <row r="7201" spans="8:12" x14ac:dyDescent="0.25">
      <c r="H7201" s="36"/>
      <c r="I7201" s="36"/>
      <c r="J7201" s="36"/>
      <c r="K7201" s="95"/>
      <c r="L7201" s="96"/>
    </row>
    <row r="7202" spans="8:12" x14ac:dyDescent="0.25">
      <c r="H7202" s="36"/>
      <c r="I7202" s="36"/>
      <c r="J7202" s="36"/>
      <c r="K7202" s="95"/>
      <c r="L7202" s="96"/>
    </row>
    <row r="7203" spans="8:12" x14ac:dyDescent="0.25">
      <c r="H7203" s="36"/>
      <c r="I7203" s="36"/>
      <c r="J7203" s="36"/>
      <c r="K7203" s="95"/>
      <c r="L7203" s="96"/>
    </row>
    <row r="7204" spans="8:12" x14ac:dyDescent="0.25">
      <c r="H7204" s="36"/>
      <c r="I7204" s="36"/>
      <c r="J7204" s="36"/>
      <c r="K7204" s="95"/>
      <c r="L7204" s="96"/>
    </row>
    <row r="7205" spans="8:12" x14ac:dyDescent="0.25">
      <c r="H7205" s="36"/>
      <c r="I7205" s="36"/>
      <c r="J7205" s="36"/>
      <c r="K7205" s="95"/>
      <c r="L7205" s="96"/>
    </row>
    <row r="7206" spans="8:12" x14ac:dyDescent="0.25">
      <c r="H7206" s="36"/>
      <c r="I7206" s="36"/>
      <c r="J7206" s="36"/>
      <c r="K7206" s="95"/>
      <c r="L7206" s="96"/>
    </row>
    <row r="7207" spans="8:12" x14ac:dyDescent="0.25">
      <c r="H7207" s="36"/>
      <c r="I7207" s="36"/>
      <c r="J7207" s="36"/>
      <c r="K7207" s="95"/>
      <c r="L7207" s="96"/>
    </row>
    <row r="7208" spans="8:12" x14ac:dyDescent="0.25">
      <c r="H7208" s="36"/>
      <c r="I7208" s="36"/>
      <c r="J7208" s="36"/>
      <c r="K7208" s="95"/>
      <c r="L7208" s="96"/>
    </row>
    <row r="7209" spans="8:12" x14ac:dyDescent="0.25">
      <c r="H7209" s="36"/>
      <c r="I7209" s="36"/>
      <c r="J7209" s="36"/>
      <c r="K7209" s="95"/>
      <c r="L7209" s="96"/>
    </row>
    <row r="7210" spans="8:12" x14ac:dyDescent="0.25">
      <c r="H7210" s="36"/>
      <c r="I7210" s="36"/>
      <c r="J7210" s="36"/>
      <c r="K7210" s="95"/>
      <c r="L7210" s="96"/>
    </row>
    <row r="7211" spans="8:12" x14ac:dyDescent="0.25">
      <c r="H7211" s="36"/>
      <c r="I7211" s="36"/>
      <c r="J7211" s="36"/>
      <c r="K7211" s="95"/>
      <c r="L7211" s="96"/>
    </row>
    <row r="7212" spans="8:12" x14ac:dyDescent="0.25">
      <c r="H7212" s="36"/>
      <c r="I7212" s="36"/>
      <c r="J7212" s="36"/>
      <c r="K7212" s="95"/>
      <c r="L7212" s="96"/>
    </row>
    <row r="7213" spans="8:12" x14ac:dyDescent="0.25">
      <c r="H7213" s="36"/>
      <c r="I7213" s="36"/>
      <c r="J7213" s="36"/>
      <c r="K7213" s="95"/>
      <c r="L7213" s="96"/>
    </row>
    <row r="7214" spans="8:12" x14ac:dyDescent="0.25">
      <c r="H7214" s="36"/>
      <c r="I7214" s="36"/>
      <c r="J7214" s="36"/>
      <c r="K7214" s="95"/>
      <c r="L7214" s="96"/>
    </row>
    <row r="7215" spans="8:12" x14ac:dyDescent="0.25">
      <c r="H7215" s="36"/>
      <c r="I7215" s="36"/>
      <c r="J7215" s="36"/>
      <c r="K7215" s="95"/>
      <c r="L7215" s="96"/>
    </row>
    <row r="7216" spans="8:12" x14ac:dyDescent="0.25">
      <c r="H7216" s="36"/>
      <c r="I7216" s="36"/>
      <c r="J7216" s="36"/>
      <c r="K7216" s="95"/>
      <c r="L7216" s="96"/>
    </row>
    <row r="7217" spans="8:12" x14ac:dyDescent="0.25">
      <c r="H7217" s="36"/>
      <c r="I7217" s="36"/>
      <c r="J7217" s="36"/>
      <c r="K7217" s="95"/>
      <c r="L7217" s="96"/>
    </row>
    <row r="7218" spans="8:12" x14ac:dyDescent="0.25">
      <c r="H7218" s="36"/>
      <c r="I7218" s="36"/>
      <c r="J7218" s="36"/>
      <c r="K7218" s="95"/>
      <c r="L7218" s="96"/>
    </row>
    <row r="7219" spans="8:12" x14ac:dyDescent="0.25">
      <c r="H7219" s="36"/>
      <c r="I7219" s="36"/>
      <c r="J7219" s="36"/>
      <c r="K7219" s="95"/>
      <c r="L7219" s="96"/>
    </row>
    <row r="7220" spans="8:12" x14ac:dyDescent="0.25">
      <c r="H7220" s="36"/>
      <c r="I7220" s="36"/>
      <c r="J7220" s="36"/>
      <c r="K7220" s="95"/>
      <c r="L7220" s="96"/>
    </row>
    <row r="7221" spans="8:12" x14ac:dyDescent="0.25">
      <c r="H7221" s="36"/>
      <c r="I7221" s="36"/>
      <c r="J7221" s="36"/>
      <c r="K7221" s="95"/>
      <c r="L7221" s="96"/>
    </row>
    <row r="7222" spans="8:12" x14ac:dyDescent="0.25">
      <c r="H7222" s="36"/>
      <c r="I7222" s="36"/>
      <c r="J7222" s="36"/>
      <c r="K7222" s="95"/>
      <c r="L7222" s="96"/>
    </row>
    <row r="7223" spans="8:12" x14ac:dyDescent="0.25">
      <c r="H7223" s="36"/>
      <c r="I7223" s="36"/>
      <c r="J7223" s="36"/>
      <c r="K7223" s="95"/>
      <c r="L7223" s="96"/>
    </row>
    <row r="7224" spans="8:12" x14ac:dyDescent="0.25">
      <c r="H7224" s="36"/>
      <c r="I7224" s="36"/>
      <c r="J7224" s="36"/>
      <c r="K7224" s="95"/>
      <c r="L7224" s="96"/>
    </row>
    <row r="7225" spans="8:12" x14ac:dyDescent="0.25">
      <c r="H7225" s="36"/>
      <c r="I7225" s="36"/>
      <c r="J7225" s="36"/>
      <c r="K7225" s="95"/>
      <c r="L7225" s="96"/>
    </row>
    <row r="7226" spans="8:12" x14ac:dyDescent="0.25">
      <c r="H7226" s="36"/>
      <c r="I7226" s="36"/>
      <c r="J7226" s="36"/>
      <c r="K7226" s="95"/>
      <c r="L7226" s="96"/>
    </row>
    <row r="7227" spans="8:12" x14ac:dyDescent="0.25">
      <c r="H7227" s="36"/>
      <c r="I7227" s="36"/>
      <c r="J7227" s="36"/>
      <c r="K7227" s="95"/>
      <c r="L7227" s="96"/>
    </row>
    <row r="7228" spans="8:12" x14ac:dyDescent="0.25">
      <c r="H7228" s="36"/>
      <c r="I7228" s="36"/>
      <c r="J7228" s="36"/>
      <c r="K7228" s="95"/>
      <c r="L7228" s="96"/>
    </row>
    <row r="7229" spans="8:12" x14ac:dyDescent="0.25">
      <c r="H7229" s="36"/>
      <c r="I7229" s="36"/>
      <c r="J7229" s="36"/>
      <c r="K7229" s="95"/>
      <c r="L7229" s="96"/>
    </row>
    <row r="7230" spans="8:12" x14ac:dyDescent="0.25">
      <c r="H7230" s="36"/>
      <c r="I7230" s="36"/>
      <c r="J7230" s="36"/>
      <c r="K7230" s="95"/>
      <c r="L7230" s="96"/>
    </row>
    <row r="7231" spans="8:12" x14ac:dyDescent="0.25">
      <c r="H7231" s="36"/>
      <c r="I7231" s="36"/>
      <c r="J7231" s="36"/>
      <c r="K7231" s="95"/>
      <c r="L7231" s="96"/>
    </row>
    <row r="7232" spans="8:12" x14ac:dyDescent="0.25">
      <c r="H7232" s="36"/>
      <c r="I7232" s="36"/>
      <c r="J7232" s="36"/>
      <c r="K7232" s="95"/>
      <c r="L7232" s="96"/>
    </row>
    <row r="7233" spans="8:12" x14ac:dyDescent="0.25">
      <c r="H7233" s="36"/>
      <c r="I7233" s="36"/>
      <c r="J7233" s="36"/>
      <c r="K7233" s="95"/>
      <c r="L7233" s="96"/>
    </row>
    <row r="7234" spans="8:12" x14ac:dyDescent="0.25">
      <c r="H7234" s="36"/>
      <c r="I7234" s="36"/>
      <c r="J7234" s="36"/>
      <c r="K7234" s="95"/>
      <c r="L7234" s="96"/>
    </row>
    <row r="7235" spans="8:12" x14ac:dyDescent="0.25">
      <c r="H7235" s="36"/>
      <c r="I7235" s="36"/>
      <c r="J7235" s="36"/>
      <c r="K7235" s="95"/>
      <c r="L7235" s="96"/>
    </row>
    <row r="7236" spans="8:12" x14ac:dyDescent="0.25">
      <c r="H7236" s="36"/>
      <c r="I7236" s="36"/>
      <c r="J7236" s="36"/>
      <c r="K7236" s="95"/>
      <c r="L7236" s="96"/>
    </row>
    <row r="7237" spans="8:12" x14ac:dyDescent="0.25">
      <c r="H7237" s="36"/>
      <c r="I7237" s="36"/>
      <c r="J7237" s="36"/>
      <c r="K7237" s="95"/>
      <c r="L7237" s="96"/>
    </row>
    <row r="7238" spans="8:12" x14ac:dyDescent="0.25">
      <c r="H7238" s="36"/>
      <c r="I7238" s="36"/>
      <c r="J7238" s="36"/>
      <c r="K7238" s="95"/>
      <c r="L7238" s="96"/>
    </row>
    <row r="7239" spans="8:12" x14ac:dyDescent="0.25">
      <c r="H7239" s="36"/>
      <c r="I7239" s="36"/>
      <c r="J7239" s="36"/>
      <c r="K7239" s="95"/>
      <c r="L7239" s="96"/>
    </row>
    <row r="7240" spans="8:12" x14ac:dyDescent="0.25">
      <c r="H7240" s="36"/>
      <c r="I7240" s="36"/>
      <c r="J7240" s="36"/>
      <c r="K7240" s="95"/>
      <c r="L7240" s="96"/>
    </row>
    <row r="7241" spans="8:12" x14ac:dyDescent="0.25">
      <c r="H7241" s="36"/>
      <c r="I7241" s="36"/>
      <c r="J7241" s="36"/>
      <c r="K7241" s="95"/>
      <c r="L7241" s="96"/>
    </row>
    <row r="7242" spans="8:12" x14ac:dyDescent="0.25">
      <c r="H7242" s="36"/>
      <c r="I7242" s="36"/>
      <c r="J7242" s="36"/>
      <c r="K7242" s="95"/>
      <c r="L7242" s="96"/>
    </row>
    <row r="7243" spans="8:12" x14ac:dyDescent="0.25">
      <c r="H7243" s="36"/>
      <c r="I7243" s="36"/>
      <c r="J7243" s="36"/>
      <c r="K7243" s="95"/>
      <c r="L7243" s="96"/>
    </row>
    <row r="7244" spans="8:12" x14ac:dyDescent="0.25">
      <c r="H7244" s="36"/>
      <c r="I7244" s="36"/>
      <c r="J7244" s="36"/>
      <c r="K7244" s="95"/>
      <c r="L7244" s="96"/>
    </row>
    <row r="7245" spans="8:12" x14ac:dyDescent="0.25">
      <c r="H7245" s="36"/>
      <c r="I7245" s="36"/>
      <c r="J7245" s="36"/>
      <c r="K7245" s="95"/>
      <c r="L7245" s="96"/>
    </row>
    <row r="7246" spans="8:12" x14ac:dyDescent="0.25">
      <c r="H7246" s="36"/>
      <c r="I7246" s="36"/>
      <c r="J7246" s="36"/>
      <c r="K7246" s="95"/>
      <c r="L7246" s="96"/>
    </row>
    <row r="7247" spans="8:12" x14ac:dyDescent="0.25">
      <c r="H7247" s="36"/>
      <c r="I7247" s="36"/>
      <c r="J7247" s="36"/>
      <c r="K7247" s="95"/>
      <c r="L7247" s="96"/>
    </row>
    <row r="7248" spans="8:12" x14ac:dyDescent="0.25">
      <c r="H7248" s="36"/>
      <c r="I7248" s="36"/>
      <c r="J7248" s="36"/>
      <c r="K7248" s="95"/>
      <c r="L7248" s="96"/>
    </row>
    <row r="7249" spans="8:12" x14ac:dyDescent="0.25">
      <c r="H7249" s="36"/>
      <c r="I7249" s="36"/>
      <c r="J7249" s="36"/>
      <c r="K7249" s="95"/>
      <c r="L7249" s="96"/>
    </row>
    <row r="7250" spans="8:12" x14ac:dyDescent="0.25">
      <c r="H7250" s="36"/>
      <c r="I7250" s="36"/>
      <c r="J7250" s="36"/>
      <c r="K7250" s="95"/>
      <c r="L7250" s="96"/>
    </row>
    <row r="7251" spans="8:12" x14ac:dyDescent="0.25">
      <c r="H7251" s="36"/>
      <c r="I7251" s="36"/>
      <c r="J7251" s="36"/>
      <c r="K7251" s="95"/>
      <c r="L7251" s="96"/>
    </row>
    <row r="7252" spans="8:12" x14ac:dyDescent="0.25">
      <c r="H7252" s="36"/>
      <c r="I7252" s="36"/>
      <c r="J7252" s="36"/>
      <c r="K7252" s="95"/>
      <c r="L7252" s="96"/>
    </row>
    <row r="7253" spans="8:12" x14ac:dyDescent="0.25">
      <c r="H7253" s="36"/>
      <c r="I7253" s="36"/>
      <c r="J7253" s="36"/>
      <c r="K7253" s="95"/>
      <c r="L7253" s="96"/>
    </row>
    <row r="7254" spans="8:12" x14ac:dyDescent="0.25">
      <c r="H7254" s="36"/>
      <c r="I7254" s="36"/>
      <c r="J7254" s="36"/>
      <c r="K7254" s="95"/>
      <c r="L7254" s="96"/>
    </row>
    <row r="7255" spans="8:12" x14ac:dyDescent="0.25">
      <c r="H7255" s="36"/>
      <c r="I7255" s="36"/>
      <c r="J7255" s="36"/>
      <c r="K7255" s="95"/>
      <c r="L7255" s="96"/>
    </row>
    <row r="7256" spans="8:12" x14ac:dyDescent="0.25">
      <c r="H7256" s="36"/>
      <c r="I7256" s="36"/>
      <c r="J7256" s="36"/>
      <c r="K7256" s="95"/>
      <c r="L7256" s="96"/>
    </row>
    <row r="7257" spans="8:12" x14ac:dyDescent="0.25">
      <c r="H7257" s="36"/>
      <c r="I7257" s="36"/>
      <c r="J7257" s="36"/>
      <c r="K7257" s="95"/>
      <c r="L7257" s="96"/>
    </row>
    <row r="7258" spans="8:12" x14ac:dyDescent="0.25">
      <c r="H7258" s="36"/>
      <c r="I7258" s="36"/>
      <c r="J7258" s="36"/>
      <c r="K7258" s="95"/>
      <c r="L7258" s="96"/>
    </row>
    <row r="7259" spans="8:12" x14ac:dyDescent="0.25">
      <c r="H7259" s="36"/>
      <c r="I7259" s="36"/>
      <c r="J7259" s="36"/>
      <c r="K7259" s="95"/>
      <c r="L7259" s="96"/>
    </row>
    <row r="7260" spans="8:12" x14ac:dyDescent="0.25">
      <c r="H7260" s="36"/>
      <c r="I7260" s="36"/>
      <c r="J7260" s="36"/>
      <c r="K7260" s="95"/>
      <c r="L7260" s="96"/>
    </row>
    <row r="7261" spans="8:12" x14ac:dyDescent="0.25">
      <c r="H7261" s="36"/>
      <c r="I7261" s="36"/>
      <c r="J7261" s="36"/>
      <c r="K7261" s="95"/>
      <c r="L7261" s="96"/>
    </row>
    <row r="7262" spans="8:12" x14ac:dyDescent="0.25">
      <c r="H7262" s="36"/>
      <c r="I7262" s="36"/>
      <c r="J7262" s="36"/>
      <c r="K7262" s="95"/>
      <c r="L7262" s="96"/>
    </row>
    <row r="7263" spans="8:12" x14ac:dyDescent="0.25">
      <c r="H7263" s="36"/>
      <c r="I7263" s="36"/>
      <c r="J7263" s="36"/>
      <c r="K7263" s="95"/>
      <c r="L7263" s="96"/>
    </row>
    <row r="7264" spans="8:12" x14ac:dyDescent="0.25">
      <c r="H7264" s="36"/>
      <c r="I7264" s="36"/>
      <c r="J7264" s="36"/>
      <c r="K7264" s="95"/>
      <c r="L7264" s="96"/>
    </row>
    <row r="7265" spans="8:12" x14ac:dyDescent="0.25">
      <c r="H7265" s="36"/>
      <c r="I7265" s="36"/>
      <c r="J7265" s="36"/>
      <c r="K7265" s="95"/>
      <c r="L7265" s="96"/>
    </row>
    <row r="7266" spans="8:12" x14ac:dyDescent="0.25">
      <c r="H7266" s="36"/>
      <c r="I7266" s="36"/>
      <c r="J7266" s="36"/>
      <c r="K7266" s="95"/>
      <c r="L7266" s="96"/>
    </row>
    <row r="7267" spans="8:12" x14ac:dyDescent="0.25">
      <c r="H7267" s="36"/>
      <c r="I7267" s="36"/>
      <c r="J7267" s="36"/>
      <c r="K7267" s="95"/>
      <c r="L7267" s="96"/>
    </row>
    <row r="7268" spans="8:12" x14ac:dyDescent="0.25">
      <c r="H7268" s="36"/>
      <c r="I7268" s="36"/>
      <c r="J7268" s="36"/>
      <c r="K7268" s="95"/>
      <c r="L7268" s="96"/>
    </row>
    <row r="7269" spans="8:12" x14ac:dyDescent="0.25">
      <c r="H7269" s="36"/>
      <c r="I7269" s="36"/>
      <c r="J7269" s="36"/>
      <c r="K7269" s="95"/>
      <c r="L7269" s="96"/>
    </row>
    <row r="7270" spans="8:12" x14ac:dyDescent="0.25">
      <c r="H7270" s="36"/>
      <c r="I7270" s="36"/>
      <c r="J7270" s="36"/>
      <c r="K7270" s="95"/>
      <c r="L7270" s="96"/>
    </row>
    <row r="7271" spans="8:12" x14ac:dyDescent="0.25">
      <c r="H7271" s="36"/>
      <c r="I7271" s="36"/>
      <c r="J7271" s="36"/>
      <c r="K7271" s="95"/>
      <c r="L7271" s="96"/>
    </row>
    <row r="7272" spans="8:12" x14ac:dyDescent="0.25">
      <c r="H7272" s="36"/>
      <c r="I7272" s="36"/>
      <c r="J7272" s="36"/>
      <c r="K7272" s="95"/>
      <c r="L7272" s="96"/>
    </row>
    <row r="7273" spans="8:12" x14ac:dyDescent="0.25">
      <c r="H7273" s="36"/>
      <c r="I7273" s="36"/>
      <c r="J7273" s="36"/>
      <c r="K7273" s="95"/>
      <c r="L7273" s="96"/>
    </row>
    <row r="7274" spans="8:12" x14ac:dyDescent="0.25">
      <c r="H7274" s="36"/>
      <c r="I7274" s="36"/>
      <c r="J7274" s="36"/>
      <c r="K7274" s="95"/>
      <c r="L7274" s="96"/>
    </row>
    <row r="7275" spans="8:12" x14ac:dyDescent="0.25">
      <c r="H7275" s="36"/>
      <c r="I7275" s="36"/>
      <c r="J7275" s="36"/>
      <c r="K7275" s="95"/>
      <c r="L7275" s="96"/>
    </row>
    <row r="7276" spans="8:12" x14ac:dyDescent="0.25">
      <c r="H7276" s="36"/>
      <c r="I7276" s="36"/>
      <c r="J7276" s="36"/>
      <c r="K7276" s="95"/>
      <c r="L7276" s="96"/>
    </row>
    <row r="7277" spans="8:12" x14ac:dyDescent="0.25">
      <c r="H7277" s="36"/>
      <c r="I7277" s="36"/>
      <c r="J7277" s="36"/>
      <c r="K7277" s="95"/>
      <c r="L7277" s="96"/>
    </row>
    <row r="7278" spans="8:12" x14ac:dyDescent="0.25">
      <c r="H7278" s="36"/>
      <c r="I7278" s="36"/>
      <c r="J7278" s="36"/>
      <c r="K7278" s="95"/>
      <c r="L7278" s="96"/>
    </row>
    <row r="7279" spans="8:12" x14ac:dyDescent="0.25">
      <c r="H7279" s="36"/>
      <c r="I7279" s="36"/>
      <c r="J7279" s="36"/>
      <c r="K7279" s="95"/>
      <c r="L7279" s="96"/>
    </row>
    <row r="7280" spans="8:12" x14ac:dyDescent="0.25">
      <c r="H7280" s="36"/>
      <c r="I7280" s="36"/>
      <c r="J7280" s="36"/>
      <c r="K7280" s="95"/>
      <c r="L7280" s="96"/>
    </row>
    <row r="7281" spans="8:12" x14ac:dyDescent="0.25">
      <c r="H7281" s="36"/>
      <c r="I7281" s="36"/>
      <c r="J7281" s="36"/>
      <c r="K7281" s="95"/>
      <c r="L7281" s="96"/>
    </row>
    <row r="7282" spans="8:12" x14ac:dyDescent="0.25">
      <c r="H7282" s="36"/>
      <c r="I7282" s="36"/>
      <c r="J7282" s="36"/>
      <c r="K7282" s="95"/>
      <c r="L7282" s="96"/>
    </row>
    <row r="7283" spans="8:12" x14ac:dyDescent="0.25">
      <c r="H7283" s="36"/>
      <c r="I7283" s="36"/>
      <c r="J7283" s="36"/>
      <c r="K7283" s="95"/>
      <c r="L7283" s="96"/>
    </row>
    <row r="7284" spans="8:12" x14ac:dyDescent="0.25">
      <c r="H7284" s="36"/>
      <c r="I7284" s="36"/>
      <c r="J7284" s="36"/>
      <c r="K7284" s="95"/>
      <c r="L7284" s="96"/>
    </row>
    <row r="7285" spans="8:12" x14ac:dyDescent="0.25">
      <c r="H7285" s="36"/>
      <c r="I7285" s="36"/>
      <c r="J7285" s="36"/>
      <c r="K7285" s="95"/>
      <c r="L7285" s="96"/>
    </row>
    <row r="7286" spans="8:12" x14ac:dyDescent="0.25">
      <c r="H7286" s="36"/>
      <c r="I7286" s="36"/>
      <c r="J7286" s="36"/>
      <c r="K7286" s="95"/>
      <c r="L7286" s="96"/>
    </row>
    <row r="7287" spans="8:12" x14ac:dyDescent="0.25">
      <c r="H7287" s="36"/>
      <c r="I7287" s="36"/>
      <c r="J7287" s="36"/>
      <c r="K7287" s="95"/>
      <c r="L7287" s="96"/>
    </row>
    <row r="7288" spans="8:12" x14ac:dyDescent="0.25">
      <c r="H7288" s="36"/>
      <c r="I7288" s="36"/>
      <c r="J7288" s="36"/>
      <c r="K7288" s="95"/>
      <c r="L7288" s="96"/>
    </row>
    <row r="7289" spans="8:12" x14ac:dyDescent="0.25">
      <c r="H7289" s="36"/>
      <c r="I7289" s="36"/>
      <c r="J7289" s="36"/>
      <c r="K7289" s="95"/>
      <c r="L7289" s="96"/>
    </row>
    <row r="7290" spans="8:12" x14ac:dyDescent="0.25">
      <c r="H7290" s="36"/>
      <c r="I7290" s="36"/>
      <c r="J7290" s="36"/>
      <c r="K7290" s="95"/>
      <c r="L7290" s="96"/>
    </row>
    <row r="7291" spans="8:12" x14ac:dyDescent="0.25">
      <c r="H7291" s="36"/>
      <c r="I7291" s="36"/>
      <c r="J7291" s="36"/>
      <c r="K7291" s="95"/>
      <c r="L7291" s="96"/>
    </row>
    <row r="7292" spans="8:12" x14ac:dyDescent="0.25">
      <c r="H7292" s="36"/>
      <c r="I7292" s="36"/>
      <c r="J7292" s="36"/>
      <c r="K7292" s="95"/>
      <c r="L7292" s="96"/>
    </row>
    <row r="7293" spans="8:12" x14ac:dyDescent="0.25">
      <c r="H7293" s="36"/>
      <c r="I7293" s="36"/>
      <c r="J7293" s="36"/>
      <c r="K7293" s="95"/>
      <c r="L7293" s="96"/>
    </row>
    <row r="7294" spans="8:12" x14ac:dyDescent="0.25">
      <c r="H7294" s="36"/>
      <c r="I7294" s="36"/>
      <c r="J7294" s="36"/>
      <c r="K7294" s="95"/>
      <c r="L7294" s="96"/>
    </row>
    <row r="7295" spans="8:12" x14ac:dyDescent="0.25">
      <c r="H7295" s="36"/>
      <c r="I7295" s="36"/>
      <c r="J7295" s="36"/>
      <c r="K7295" s="95"/>
      <c r="L7295" s="96"/>
    </row>
    <row r="7296" spans="8:12" x14ac:dyDescent="0.25">
      <c r="H7296" s="36"/>
      <c r="I7296" s="36"/>
      <c r="J7296" s="36"/>
      <c r="K7296" s="95"/>
      <c r="L7296" s="96"/>
    </row>
    <row r="7297" spans="8:12" x14ac:dyDescent="0.25">
      <c r="H7297" s="36"/>
      <c r="I7297" s="36"/>
      <c r="J7297" s="36"/>
      <c r="K7297" s="95"/>
      <c r="L7297" s="96"/>
    </row>
    <row r="7298" spans="8:12" x14ac:dyDescent="0.25">
      <c r="H7298" s="36"/>
      <c r="I7298" s="36"/>
      <c r="J7298" s="36"/>
      <c r="K7298" s="95"/>
      <c r="L7298" s="96"/>
    </row>
    <row r="7299" spans="8:12" x14ac:dyDescent="0.25">
      <c r="H7299" s="36"/>
      <c r="I7299" s="36"/>
      <c r="J7299" s="36"/>
      <c r="K7299" s="95"/>
      <c r="L7299" s="96"/>
    </row>
    <row r="7300" spans="8:12" x14ac:dyDescent="0.25">
      <c r="H7300" s="36"/>
      <c r="I7300" s="36"/>
      <c r="J7300" s="36"/>
      <c r="K7300" s="95"/>
      <c r="L7300" s="96"/>
    </row>
    <row r="7301" spans="8:12" x14ac:dyDescent="0.25">
      <c r="H7301" s="36"/>
      <c r="I7301" s="36"/>
      <c r="J7301" s="36"/>
      <c r="K7301" s="95"/>
      <c r="L7301" s="96"/>
    </row>
    <row r="7302" spans="8:12" x14ac:dyDescent="0.25">
      <c r="H7302" s="36"/>
      <c r="I7302" s="36"/>
      <c r="J7302" s="36"/>
      <c r="K7302" s="95"/>
      <c r="L7302" s="96"/>
    </row>
    <row r="7303" spans="8:12" x14ac:dyDescent="0.25">
      <c r="H7303" s="36"/>
      <c r="I7303" s="36"/>
      <c r="J7303" s="36"/>
      <c r="K7303" s="95"/>
      <c r="L7303" s="96"/>
    </row>
    <row r="7304" spans="8:12" x14ac:dyDescent="0.25">
      <c r="H7304" s="36"/>
      <c r="I7304" s="36"/>
      <c r="J7304" s="36"/>
      <c r="K7304" s="95"/>
      <c r="L7304" s="96"/>
    </row>
    <row r="7305" spans="8:12" x14ac:dyDescent="0.25">
      <c r="H7305" s="36"/>
      <c r="I7305" s="36"/>
      <c r="J7305" s="36"/>
      <c r="K7305" s="95"/>
      <c r="L7305" s="96"/>
    </row>
    <row r="7306" spans="8:12" x14ac:dyDescent="0.25">
      <c r="H7306" s="36"/>
      <c r="I7306" s="36"/>
      <c r="J7306" s="36"/>
      <c r="K7306" s="95"/>
      <c r="L7306" s="96"/>
    </row>
    <row r="7307" spans="8:12" x14ac:dyDescent="0.25">
      <c r="H7307" s="36"/>
      <c r="I7307" s="36"/>
      <c r="J7307" s="36"/>
      <c r="K7307" s="95"/>
      <c r="L7307" s="96"/>
    </row>
    <row r="7308" spans="8:12" x14ac:dyDescent="0.25">
      <c r="H7308" s="36"/>
      <c r="I7308" s="36"/>
      <c r="J7308" s="36"/>
      <c r="K7308" s="95"/>
      <c r="L7308" s="96"/>
    </row>
    <row r="7309" spans="8:12" x14ac:dyDescent="0.25">
      <c r="H7309" s="36"/>
      <c r="I7309" s="36"/>
      <c r="J7309" s="36"/>
      <c r="K7309" s="95"/>
      <c r="L7309" s="96"/>
    </row>
    <row r="7310" spans="8:12" x14ac:dyDescent="0.25">
      <c r="H7310" s="36"/>
      <c r="I7310" s="36"/>
      <c r="J7310" s="36"/>
      <c r="K7310" s="95"/>
      <c r="L7310" s="96"/>
    </row>
    <row r="7311" spans="8:12" x14ac:dyDescent="0.25">
      <c r="H7311" s="36"/>
      <c r="I7311" s="36"/>
      <c r="J7311" s="36"/>
      <c r="K7311" s="95"/>
      <c r="L7311" s="96"/>
    </row>
    <row r="7312" spans="8:12" x14ac:dyDescent="0.25">
      <c r="H7312" s="36"/>
      <c r="I7312" s="36"/>
      <c r="J7312" s="36"/>
      <c r="K7312" s="95"/>
      <c r="L7312" s="96"/>
    </row>
    <row r="7313" spans="8:12" x14ac:dyDescent="0.25">
      <c r="H7313" s="36"/>
      <c r="I7313" s="36"/>
      <c r="J7313" s="36"/>
      <c r="K7313" s="95"/>
      <c r="L7313" s="96"/>
    </row>
    <row r="7314" spans="8:12" x14ac:dyDescent="0.25">
      <c r="H7314" s="36"/>
      <c r="I7314" s="36"/>
      <c r="J7314" s="36"/>
      <c r="K7314" s="95"/>
      <c r="L7314" s="96"/>
    </row>
    <row r="7315" spans="8:12" x14ac:dyDescent="0.25">
      <c r="H7315" s="36"/>
      <c r="I7315" s="36"/>
      <c r="J7315" s="36"/>
      <c r="K7315" s="95"/>
      <c r="L7315" s="96"/>
    </row>
    <row r="7316" spans="8:12" x14ac:dyDescent="0.25">
      <c r="H7316" s="36"/>
      <c r="I7316" s="36"/>
      <c r="J7316" s="36"/>
      <c r="K7316" s="95"/>
      <c r="L7316" s="96"/>
    </row>
    <row r="7317" spans="8:12" x14ac:dyDescent="0.25">
      <c r="H7317" s="36"/>
      <c r="I7317" s="36"/>
      <c r="J7317" s="36"/>
      <c r="K7317" s="95"/>
      <c r="L7317" s="96"/>
    </row>
    <row r="7318" spans="8:12" x14ac:dyDescent="0.25">
      <c r="H7318" s="36"/>
      <c r="I7318" s="36"/>
      <c r="J7318" s="36"/>
      <c r="K7318" s="95"/>
      <c r="L7318" s="96"/>
    </row>
    <row r="7319" spans="8:12" x14ac:dyDescent="0.25">
      <c r="H7319" s="36"/>
      <c r="I7319" s="36"/>
      <c r="J7319" s="36"/>
      <c r="K7319" s="95"/>
      <c r="L7319" s="96"/>
    </row>
    <row r="7320" spans="8:12" x14ac:dyDescent="0.25">
      <c r="H7320" s="36"/>
      <c r="I7320" s="36"/>
      <c r="J7320" s="36"/>
      <c r="K7320" s="95"/>
      <c r="L7320" s="96"/>
    </row>
    <row r="7321" spans="8:12" x14ac:dyDescent="0.25">
      <c r="H7321" s="36"/>
      <c r="I7321" s="36"/>
      <c r="J7321" s="36"/>
      <c r="K7321" s="95"/>
      <c r="L7321" s="96"/>
    </row>
    <row r="7322" spans="8:12" x14ac:dyDescent="0.25">
      <c r="H7322" s="36"/>
      <c r="I7322" s="36"/>
      <c r="J7322" s="36"/>
      <c r="K7322" s="95"/>
      <c r="L7322" s="96"/>
    </row>
    <row r="7323" spans="8:12" x14ac:dyDescent="0.25">
      <c r="H7323" s="36"/>
      <c r="I7323" s="36"/>
      <c r="J7323" s="36"/>
      <c r="K7323" s="95"/>
      <c r="L7323" s="96"/>
    </row>
    <row r="7324" spans="8:12" x14ac:dyDescent="0.25">
      <c r="H7324" s="36"/>
      <c r="I7324" s="36"/>
      <c r="J7324" s="36"/>
      <c r="K7324" s="95"/>
      <c r="L7324" s="96"/>
    </row>
    <row r="7325" spans="8:12" x14ac:dyDescent="0.25">
      <c r="H7325" s="36"/>
      <c r="I7325" s="36"/>
      <c r="J7325" s="36"/>
      <c r="K7325" s="95"/>
      <c r="L7325" s="96"/>
    </row>
    <row r="7326" spans="8:12" x14ac:dyDescent="0.25">
      <c r="H7326" s="36"/>
      <c r="I7326" s="36"/>
      <c r="J7326" s="36"/>
      <c r="K7326" s="95"/>
      <c r="L7326" s="96"/>
    </row>
    <row r="7327" spans="8:12" x14ac:dyDescent="0.25">
      <c r="H7327" s="36"/>
      <c r="I7327" s="36"/>
      <c r="J7327" s="36"/>
      <c r="K7327" s="95"/>
      <c r="L7327" s="96"/>
    </row>
    <row r="7328" spans="8:12" x14ac:dyDescent="0.25">
      <c r="H7328" s="36"/>
      <c r="I7328" s="36"/>
      <c r="J7328" s="36"/>
      <c r="K7328" s="95"/>
      <c r="L7328" s="96"/>
    </row>
    <row r="7329" spans="8:12" x14ac:dyDescent="0.25">
      <c r="H7329" s="36"/>
      <c r="I7329" s="36"/>
      <c r="J7329" s="36"/>
      <c r="K7329" s="95"/>
      <c r="L7329" s="96"/>
    </row>
    <row r="7330" spans="8:12" x14ac:dyDescent="0.25">
      <c r="H7330" s="36"/>
      <c r="I7330" s="36"/>
      <c r="J7330" s="36"/>
      <c r="K7330" s="95"/>
      <c r="L7330" s="96"/>
    </row>
    <row r="7331" spans="8:12" x14ac:dyDescent="0.25">
      <c r="H7331" s="36"/>
      <c r="I7331" s="36"/>
      <c r="J7331" s="36"/>
      <c r="K7331" s="95"/>
      <c r="L7331" s="96"/>
    </row>
    <row r="7332" spans="8:12" x14ac:dyDescent="0.25">
      <c r="H7332" s="36"/>
      <c r="I7332" s="36"/>
      <c r="J7332" s="36"/>
      <c r="K7332" s="95"/>
      <c r="L7332" s="96"/>
    </row>
    <row r="7333" spans="8:12" x14ac:dyDescent="0.25">
      <c r="H7333" s="36"/>
      <c r="I7333" s="36"/>
      <c r="J7333" s="36"/>
      <c r="K7333" s="95"/>
      <c r="L7333" s="96"/>
    </row>
    <row r="7334" spans="8:12" x14ac:dyDescent="0.25">
      <c r="H7334" s="36"/>
      <c r="I7334" s="36"/>
      <c r="J7334" s="36"/>
      <c r="K7334" s="95"/>
      <c r="L7334" s="96"/>
    </row>
    <row r="7335" spans="8:12" x14ac:dyDescent="0.25">
      <c r="H7335" s="36"/>
      <c r="I7335" s="36"/>
      <c r="J7335" s="36"/>
      <c r="K7335" s="95"/>
      <c r="L7335" s="96"/>
    </row>
    <row r="7336" spans="8:12" x14ac:dyDescent="0.25">
      <c r="H7336" s="36"/>
      <c r="I7336" s="36"/>
      <c r="J7336" s="36"/>
      <c r="K7336" s="95"/>
      <c r="L7336" s="96"/>
    </row>
    <row r="7337" spans="8:12" x14ac:dyDescent="0.25">
      <c r="H7337" s="36"/>
      <c r="I7337" s="36"/>
      <c r="J7337" s="36"/>
      <c r="K7337" s="95"/>
      <c r="L7337" s="96"/>
    </row>
    <row r="7338" spans="8:12" x14ac:dyDescent="0.25">
      <c r="H7338" s="36"/>
      <c r="I7338" s="36"/>
      <c r="J7338" s="36"/>
      <c r="K7338" s="95"/>
      <c r="L7338" s="96"/>
    </row>
    <row r="7339" spans="8:12" x14ac:dyDescent="0.25">
      <c r="H7339" s="36"/>
      <c r="I7339" s="36"/>
      <c r="J7339" s="36"/>
      <c r="K7339" s="95"/>
      <c r="L7339" s="96"/>
    </row>
    <row r="7340" spans="8:12" x14ac:dyDescent="0.25">
      <c r="H7340" s="36"/>
      <c r="I7340" s="36"/>
      <c r="J7340" s="36"/>
      <c r="K7340" s="95"/>
      <c r="L7340" s="96"/>
    </row>
    <row r="7341" spans="8:12" x14ac:dyDescent="0.25">
      <c r="H7341" s="36"/>
      <c r="I7341" s="36"/>
      <c r="J7341" s="36"/>
      <c r="K7341" s="95"/>
      <c r="L7341" s="96"/>
    </row>
    <row r="7342" spans="8:12" x14ac:dyDescent="0.25">
      <c r="H7342" s="36"/>
      <c r="I7342" s="36"/>
      <c r="J7342" s="36"/>
      <c r="K7342" s="95"/>
      <c r="L7342" s="96"/>
    </row>
    <row r="7343" spans="8:12" x14ac:dyDescent="0.25">
      <c r="H7343" s="36"/>
      <c r="I7343" s="36"/>
      <c r="J7343" s="36"/>
      <c r="K7343" s="95"/>
      <c r="L7343" s="96"/>
    </row>
    <row r="7344" spans="8:12" x14ac:dyDescent="0.25">
      <c r="H7344" s="36"/>
      <c r="I7344" s="36"/>
      <c r="J7344" s="36"/>
      <c r="K7344" s="95"/>
      <c r="L7344" s="96"/>
    </row>
    <row r="7345" spans="8:12" x14ac:dyDescent="0.25">
      <c r="H7345" s="36"/>
      <c r="I7345" s="36"/>
      <c r="J7345" s="36"/>
      <c r="K7345" s="95"/>
      <c r="L7345" s="96"/>
    </row>
    <row r="7346" spans="8:12" x14ac:dyDescent="0.25">
      <c r="H7346" s="36"/>
      <c r="I7346" s="36"/>
      <c r="J7346" s="36"/>
      <c r="K7346" s="95"/>
      <c r="L7346" s="96"/>
    </row>
    <row r="7347" spans="8:12" x14ac:dyDescent="0.25">
      <c r="H7347" s="36"/>
      <c r="I7347" s="36"/>
      <c r="J7347" s="36"/>
      <c r="K7347" s="95"/>
      <c r="L7347" s="96"/>
    </row>
    <row r="7348" spans="8:12" x14ac:dyDescent="0.25">
      <c r="H7348" s="36"/>
      <c r="I7348" s="36"/>
      <c r="J7348" s="36"/>
      <c r="K7348" s="95"/>
      <c r="L7348" s="96"/>
    </row>
    <row r="7349" spans="8:12" x14ac:dyDescent="0.25">
      <c r="H7349" s="36"/>
      <c r="I7349" s="36"/>
      <c r="J7349" s="36"/>
      <c r="K7349" s="95"/>
      <c r="L7349" s="96"/>
    </row>
    <row r="7350" spans="8:12" x14ac:dyDescent="0.25">
      <c r="H7350" s="36"/>
      <c r="I7350" s="36"/>
      <c r="J7350" s="36"/>
      <c r="K7350" s="95"/>
      <c r="L7350" s="96"/>
    </row>
    <row r="7351" spans="8:12" x14ac:dyDescent="0.25">
      <c r="H7351" s="36"/>
      <c r="I7351" s="36"/>
      <c r="J7351" s="36"/>
      <c r="K7351" s="95"/>
      <c r="L7351" s="96"/>
    </row>
    <row r="7352" spans="8:12" x14ac:dyDescent="0.25">
      <c r="H7352" s="36"/>
      <c r="I7352" s="36"/>
      <c r="J7352" s="36"/>
      <c r="K7352" s="95"/>
      <c r="L7352" s="96"/>
    </row>
    <row r="7353" spans="8:12" x14ac:dyDescent="0.25">
      <c r="H7353" s="36"/>
      <c r="I7353" s="36"/>
      <c r="J7353" s="36"/>
      <c r="K7353" s="95"/>
      <c r="L7353" s="96"/>
    </row>
    <row r="7354" spans="8:12" x14ac:dyDescent="0.25">
      <c r="H7354" s="36"/>
      <c r="I7354" s="36"/>
      <c r="J7354" s="36"/>
      <c r="K7354" s="95"/>
      <c r="L7354" s="96"/>
    </row>
    <row r="7355" spans="8:12" x14ac:dyDescent="0.25">
      <c r="H7355" s="36"/>
      <c r="I7355" s="36"/>
      <c r="J7355" s="36"/>
      <c r="K7355" s="95"/>
      <c r="L7355" s="96"/>
    </row>
    <row r="7356" spans="8:12" x14ac:dyDescent="0.25">
      <c r="H7356" s="36"/>
      <c r="I7356" s="36"/>
      <c r="J7356" s="36"/>
      <c r="K7356" s="95"/>
      <c r="L7356" s="96"/>
    </row>
    <row r="7357" spans="8:12" x14ac:dyDescent="0.25">
      <c r="H7357" s="36"/>
      <c r="I7357" s="36"/>
      <c r="J7357" s="36"/>
      <c r="K7357" s="95"/>
      <c r="L7357" s="96"/>
    </row>
    <row r="7358" spans="8:12" x14ac:dyDescent="0.25">
      <c r="H7358" s="36"/>
      <c r="I7358" s="36"/>
      <c r="J7358" s="36"/>
      <c r="K7358" s="95"/>
      <c r="L7358" s="96"/>
    </row>
    <row r="7359" spans="8:12" x14ac:dyDescent="0.25">
      <c r="H7359" s="36"/>
      <c r="I7359" s="36"/>
      <c r="J7359" s="36"/>
      <c r="K7359" s="95"/>
      <c r="L7359" s="96"/>
    </row>
    <row r="7360" spans="8:12" x14ac:dyDescent="0.25">
      <c r="H7360" s="36"/>
      <c r="I7360" s="36"/>
      <c r="J7360" s="36"/>
      <c r="K7360" s="95"/>
      <c r="L7360" s="96"/>
    </row>
    <row r="7361" spans="8:12" x14ac:dyDescent="0.25">
      <c r="H7361" s="36"/>
      <c r="I7361" s="36"/>
      <c r="J7361" s="36"/>
      <c r="K7361" s="95"/>
      <c r="L7361" s="96"/>
    </row>
    <row r="7362" spans="8:12" x14ac:dyDescent="0.25">
      <c r="H7362" s="36"/>
      <c r="I7362" s="36"/>
      <c r="J7362" s="36"/>
      <c r="K7362" s="95"/>
      <c r="L7362" s="96"/>
    </row>
    <row r="7363" spans="8:12" x14ac:dyDescent="0.25">
      <c r="H7363" s="36"/>
      <c r="I7363" s="36"/>
      <c r="J7363" s="36"/>
      <c r="K7363" s="95"/>
      <c r="L7363" s="96"/>
    </row>
    <row r="7364" spans="8:12" x14ac:dyDescent="0.25">
      <c r="H7364" s="36"/>
      <c r="I7364" s="36"/>
      <c r="J7364" s="36"/>
      <c r="K7364" s="95"/>
      <c r="L7364" s="96"/>
    </row>
    <row r="7365" spans="8:12" x14ac:dyDescent="0.25">
      <c r="H7365" s="36"/>
      <c r="I7365" s="36"/>
      <c r="J7365" s="36"/>
      <c r="K7365" s="95"/>
      <c r="L7365" s="96"/>
    </row>
    <row r="7366" spans="8:12" x14ac:dyDescent="0.25">
      <c r="H7366" s="36"/>
      <c r="I7366" s="36"/>
      <c r="J7366" s="36"/>
      <c r="K7366" s="95"/>
      <c r="L7366" s="96"/>
    </row>
    <row r="7367" spans="8:12" x14ac:dyDescent="0.25">
      <c r="H7367" s="36"/>
      <c r="I7367" s="36"/>
      <c r="J7367" s="36"/>
      <c r="K7367" s="95"/>
      <c r="L7367" s="96"/>
    </row>
    <row r="7368" spans="8:12" x14ac:dyDescent="0.25">
      <c r="H7368" s="36"/>
      <c r="I7368" s="36"/>
      <c r="J7368" s="36"/>
      <c r="K7368" s="95"/>
      <c r="L7368" s="96"/>
    </row>
    <row r="7369" spans="8:12" x14ac:dyDescent="0.25">
      <c r="H7369" s="36"/>
      <c r="I7369" s="36"/>
      <c r="J7369" s="36"/>
      <c r="K7369" s="95"/>
      <c r="L7369" s="96"/>
    </row>
    <row r="7370" spans="8:12" x14ac:dyDescent="0.25">
      <c r="H7370" s="36"/>
      <c r="I7370" s="36"/>
      <c r="J7370" s="36"/>
      <c r="K7370" s="95"/>
      <c r="L7370" s="96"/>
    </row>
    <row r="7371" spans="8:12" x14ac:dyDescent="0.25">
      <c r="H7371" s="36"/>
      <c r="I7371" s="36"/>
      <c r="J7371" s="36"/>
      <c r="K7371" s="95"/>
      <c r="L7371" s="96"/>
    </row>
    <row r="7372" spans="8:12" x14ac:dyDescent="0.25">
      <c r="H7372" s="36"/>
      <c r="I7372" s="36"/>
      <c r="J7372" s="36"/>
      <c r="K7372" s="95"/>
      <c r="L7372" s="96"/>
    </row>
    <row r="7373" spans="8:12" x14ac:dyDescent="0.25">
      <c r="H7373" s="36"/>
      <c r="I7373" s="36"/>
      <c r="J7373" s="36"/>
      <c r="K7373" s="95"/>
      <c r="L7373" s="96"/>
    </row>
    <row r="7374" spans="8:12" x14ac:dyDescent="0.25">
      <c r="H7374" s="36"/>
      <c r="I7374" s="36"/>
      <c r="J7374" s="36"/>
      <c r="K7374" s="95"/>
      <c r="L7374" s="96"/>
    </row>
    <row r="7375" spans="8:12" x14ac:dyDescent="0.25">
      <c r="H7375" s="36"/>
      <c r="I7375" s="36"/>
      <c r="J7375" s="36"/>
      <c r="K7375" s="95"/>
      <c r="L7375" s="96"/>
    </row>
    <row r="7376" spans="8:12" x14ac:dyDescent="0.25">
      <c r="H7376" s="36"/>
      <c r="I7376" s="36"/>
      <c r="J7376" s="36"/>
      <c r="K7376" s="95"/>
      <c r="L7376" s="96"/>
    </row>
    <row r="7377" spans="8:12" x14ac:dyDescent="0.25">
      <c r="H7377" s="36"/>
      <c r="I7377" s="36"/>
      <c r="J7377" s="36"/>
      <c r="K7377" s="95"/>
      <c r="L7377" s="96"/>
    </row>
    <row r="7378" spans="8:12" x14ac:dyDescent="0.25">
      <c r="H7378" s="36"/>
      <c r="I7378" s="36"/>
      <c r="J7378" s="36"/>
      <c r="K7378" s="95"/>
      <c r="L7378" s="96"/>
    </row>
    <row r="7379" spans="8:12" x14ac:dyDescent="0.25">
      <c r="H7379" s="36"/>
      <c r="I7379" s="36"/>
      <c r="J7379" s="36"/>
      <c r="K7379" s="95"/>
      <c r="L7379" s="96"/>
    </row>
    <row r="7380" spans="8:12" x14ac:dyDescent="0.25">
      <c r="H7380" s="36"/>
      <c r="I7380" s="36"/>
      <c r="J7380" s="36"/>
      <c r="K7380" s="95"/>
      <c r="L7380" s="96"/>
    </row>
    <row r="7381" spans="8:12" x14ac:dyDescent="0.25">
      <c r="H7381" s="36"/>
      <c r="I7381" s="36"/>
      <c r="J7381" s="36"/>
      <c r="K7381" s="95"/>
      <c r="L7381" s="96"/>
    </row>
    <row r="7382" spans="8:12" x14ac:dyDescent="0.25">
      <c r="H7382" s="36"/>
      <c r="I7382" s="36"/>
      <c r="J7382" s="36"/>
      <c r="K7382" s="95"/>
      <c r="L7382" s="96"/>
    </row>
    <row r="7383" spans="8:12" x14ac:dyDescent="0.25">
      <c r="H7383" s="36"/>
      <c r="I7383" s="36"/>
      <c r="J7383" s="36"/>
      <c r="K7383" s="95"/>
      <c r="L7383" s="96"/>
    </row>
    <row r="7384" spans="8:12" x14ac:dyDescent="0.25">
      <c r="H7384" s="36"/>
      <c r="I7384" s="36"/>
      <c r="J7384" s="36"/>
      <c r="K7384" s="95"/>
      <c r="L7384" s="96"/>
    </row>
    <row r="7385" spans="8:12" x14ac:dyDescent="0.25">
      <c r="H7385" s="36"/>
      <c r="I7385" s="36"/>
      <c r="J7385" s="36"/>
      <c r="K7385" s="95"/>
      <c r="L7385" s="96"/>
    </row>
    <row r="7386" spans="8:12" x14ac:dyDescent="0.25">
      <c r="H7386" s="36"/>
      <c r="I7386" s="36"/>
      <c r="J7386" s="36"/>
      <c r="K7386" s="95"/>
      <c r="L7386" s="96"/>
    </row>
    <row r="7387" spans="8:12" x14ac:dyDescent="0.25">
      <c r="H7387" s="36"/>
      <c r="I7387" s="36"/>
      <c r="J7387" s="36"/>
      <c r="K7387" s="95"/>
      <c r="L7387" s="96"/>
    </row>
    <row r="7388" spans="8:12" x14ac:dyDescent="0.25">
      <c r="H7388" s="36"/>
      <c r="I7388" s="36"/>
      <c r="J7388" s="36"/>
      <c r="K7388" s="95"/>
      <c r="L7388" s="96"/>
    </row>
    <row r="7389" spans="8:12" x14ac:dyDescent="0.25">
      <c r="H7389" s="36"/>
      <c r="I7389" s="36"/>
      <c r="J7389" s="36"/>
      <c r="K7389" s="95"/>
      <c r="L7389" s="96"/>
    </row>
    <row r="7390" spans="8:12" x14ac:dyDescent="0.25">
      <c r="H7390" s="36"/>
      <c r="I7390" s="36"/>
      <c r="J7390" s="36"/>
      <c r="K7390" s="95"/>
      <c r="L7390" s="96"/>
    </row>
    <row r="7391" spans="8:12" x14ac:dyDescent="0.25">
      <c r="H7391" s="36"/>
      <c r="I7391" s="36"/>
      <c r="J7391" s="36"/>
      <c r="K7391" s="95"/>
      <c r="L7391" s="96"/>
    </row>
    <row r="7392" spans="8:12" x14ac:dyDescent="0.25">
      <c r="H7392" s="36"/>
      <c r="I7392" s="36"/>
      <c r="J7392" s="36"/>
      <c r="K7392" s="95"/>
      <c r="L7392" s="96"/>
    </row>
    <row r="7393" spans="8:12" x14ac:dyDescent="0.25">
      <c r="H7393" s="36"/>
      <c r="I7393" s="36"/>
      <c r="J7393" s="36"/>
      <c r="K7393" s="95"/>
      <c r="L7393" s="96"/>
    </row>
    <row r="7394" spans="8:12" x14ac:dyDescent="0.25">
      <c r="H7394" s="36"/>
      <c r="I7394" s="36"/>
      <c r="J7394" s="36"/>
      <c r="K7394" s="95"/>
      <c r="L7394" s="96"/>
    </row>
    <row r="7395" spans="8:12" x14ac:dyDescent="0.25">
      <c r="H7395" s="36"/>
      <c r="I7395" s="36"/>
      <c r="J7395" s="36"/>
      <c r="K7395" s="95"/>
      <c r="L7395" s="96"/>
    </row>
    <row r="7396" spans="8:12" x14ac:dyDescent="0.25">
      <c r="H7396" s="36"/>
      <c r="I7396" s="36"/>
      <c r="J7396" s="36"/>
      <c r="K7396" s="95"/>
      <c r="L7396" s="96"/>
    </row>
    <row r="7397" spans="8:12" x14ac:dyDescent="0.25">
      <c r="H7397" s="36"/>
      <c r="I7397" s="36"/>
      <c r="J7397" s="36"/>
      <c r="K7397" s="95"/>
      <c r="L7397" s="96"/>
    </row>
    <row r="7398" spans="8:12" x14ac:dyDescent="0.25">
      <c r="H7398" s="36"/>
      <c r="I7398" s="36"/>
      <c r="J7398" s="36"/>
      <c r="K7398" s="95"/>
      <c r="L7398" s="96"/>
    </row>
    <row r="7399" spans="8:12" x14ac:dyDescent="0.25">
      <c r="H7399" s="36"/>
      <c r="I7399" s="36"/>
      <c r="J7399" s="36"/>
      <c r="K7399" s="95"/>
      <c r="L7399" s="96"/>
    </row>
    <row r="7400" spans="8:12" x14ac:dyDescent="0.25">
      <c r="H7400" s="36"/>
      <c r="I7400" s="36"/>
      <c r="J7400" s="36"/>
      <c r="K7400" s="95"/>
      <c r="L7400" s="96"/>
    </row>
    <row r="7401" spans="8:12" x14ac:dyDescent="0.25">
      <c r="H7401" s="36"/>
      <c r="I7401" s="36"/>
      <c r="J7401" s="36"/>
      <c r="K7401" s="95"/>
      <c r="L7401" s="96"/>
    </row>
    <row r="7402" spans="8:12" x14ac:dyDescent="0.25">
      <c r="H7402" s="36"/>
      <c r="I7402" s="36"/>
      <c r="J7402" s="36"/>
      <c r="K7402" s="95"/>
      <c r="L7402" s="96"/>
    </row>
    <row r="7403" spans="8:12" x14ac:dyDescent="0.25">
      <c r="H7403" s="36"/>
      <c r="I7403" s="36"/>
      <c r="J7403" s="36"/>
      <c r="K7403" s="95"/>
      <c r="L7403" s="96"/>
    </row>
    <row r="7404" spans="8:12" x14ac:dyDescent="0.25">
      <c r="H7404" s="36"/>
      <c r="I7404" s="36"/>
      <c r="J7404" s="36"/>
      <c r="K7404" s="95"/>
      <c r="L7404" s="96"/>
    </row>
    <row r="7405" spans="8:12" x14ac:dyDescent="0.25">
      <c r="H7405" s="36"/>
      <c r="I7405" s="36"/>
      <c r="J7405" s="36"/>
      <c r="K7405" s="95"/>
      <c r="L7405" s="96"/>
    </row>
    <row r="7406" spans="8:12" x14ac:dyDescent="0.25">
      <c r="H7406" s="36"/>
      <c r="I7406" s="36"/>
      <c r="J7406" s="36"/>
      <c r="K7406" s="95"/>
      <c r="L7406" s="96"/>
    </row>
    <row r="7407" spans="8:12" x14ac:dyDescent="0.25">
      <c r="H7407" s="36"/>
      <c r="I7407" s="36"/>
      <c r="J7407" s="36"/>
      <c r="K7407" s="95"/>
      <c r="L7407" s="96"/>
    </row>
    <row r="7408" spans="8:12" x14ac:dyDescent="0.25">
      <c r="H7408" s="36"/>
      <c r="I7408" s="36"/>
      <c r="J7408" s="36"/>
      <c r="K7408" s="95"/>
      <c r="L7408" s="96"/>
    </row>
    <row r="7409" spans="8:12" x14ac:dyDescent="0.25">
      <c r="H7409" s="36"/>
      <c r="I7409" s="36"/>
      <c r="J7409" s="36"/>
      <c r="K7409" s="95"/>
      <c r="L7409" s="96"/>
    </row>
    <row r="7410" spans="8:12" x14ac:dyDescent="0.25">
      <c r="H7410" s="36"/>
      <c r="I7410" s="36"/>
      <c r="J7410" s="36"/>
      <c r="K7410" s="95"/>
      <c r="L7410" s="96"/>
    </row>
    <row r="7411" spans="8:12" x14ac:dyDescent="0.25">
      <c r="H7411" s="36"/>
      <c r="I7411" s="36"/>
      <c r="J7411" s="36"/>
      <c r="K7411" s="95"/>
      <c r="L7411" s="96"/>
    </row>
    <row r="7412" spans="8:12" x14ac:dyDescent="0.25">
      <c r="H7412" s="36"/>
      <c r="I7412" s="36"/>
      <c r="J7412" s="36"/>
      <c r="K7412" s="95"/>
      <c r="L7412" s="96"/>
    </row>
    <row r="7413" spans="8:12" x14ac:dyDescent="0.25">
      <c r="H7413" s="36"/>
      <c r="I7413" s="36"/>
      <c r="J7413" s="36"/>
      <c r="K7413" s="95"/>
      <c r="L7413" s="96"/>
    </row>
    <row r="7414" spans="8:12" x14ac:dyDescent="0.25">
      <c r="H7414" s="36"/>
      <c r="I7414" s="36"/>
      <c r="J7414" s="36"/>
      <c r="K7414" s="95"/>
      <c r="L7414" s="96"/>
    </row>
    <row r="7415" spans="8:12" x14ac:dyDescent="0.25">
      <c r="H7415" s="36"/>
      <c r="I7415" s="36"/>
      <c r="J7415" s="36"/>
      <c r="K7415" s="95"/>
      <c r="L7415" s="96"/>
    </row>
    <row r="7416" spans="8:12" x14ac:dyDescent="0.25">
      <c r="H7416" s="36"/>
      <c r="I7416" s="36"/>
      <c r="J7416" s="36"/>
      <c r="K7416" s="95"/>
      <c r="L7416" s="96"/>
    </row>
    <row r="7417" spans="8:12" x14ac:dyDescent="0.25">
      <c r="H7417" s="36"/>
      <c r="I7417" s="36"/>
      <c r="J7417" s="36"/>
      <c r="K7417" s="95"/>
      <c r="L7417" s="96"/>
    </row>
    <row r="7418" spans="8:12" x14ac:dyDescent="0.25">
      <c r="H7418" s="36"/>
      <c r="I7418" s="36"/>
      <c r="J7418" s="36"/>
      <c r="K7418" s="95"/>
      <c r="L7418" s="96"/>
    </row>
    <row r="7419" spans="8:12" x14ac:dyDescent="0.25">
      <c r="H7419" s="36"/>
      <c r="I7419" s="36"/>
      <c r="J7419" s="36"/>
      <c r="K7419" s="95"/>
      <c r="L7419" s="96"/>
    </row>
    <row r="7420" spans="8:12" x14ac:dyDescent="0.25">
      <c r="H7420" s="36"/>
      <c r="I7420" s="36"/>
      <c r="J7420" s="36"/>
      <c r="K7420" s="95"/>
      <c r="L7420" s="96"/>
    </row>
    <row r="7421" spans="8:12" x14ac:dyDescent="0.25">
      <c r="H7421" s="36"/>
      <c r="I7421" s="36"/>
      <c r="J7421" s="36"/>
      <c r="K7421" s="95"/>
      <c r="L7421" s="96"/>
    </row>
    <row r="7422" spans="8:12" x14ac:dyDescent="0.25">
      <c r="H7422" s="36"/>
      <c r="I7422" s="36"/>
      <c r="J7422" s="36"/>
      <c r="K7422" s="95"/>
      <c r="L7422" s="96"/>
    </row>
    <row r="7423" spans="8:12" x14ac:dyDescent="0.25">
      <c r="H7423" s="36"/>
      <c r="I7423" s="36"/>
      <c r="J7423" s="36"/>
      <c r="K7423" s="95"/>
      <c r="L7423" s="96"/>
    </row>
    <row r="7424" spans="8:12" x14ac:dyDescent="0.25">
      <c r="H7424" s="36"/>
      <c r="I7424" s="36"/>
      <c r="J7424" s="36"/>
      <c r="K7424" s="95"/>
      <c r="L7424" s="96"/>
    </row>
    <row r="7425" spans="8:12" x14ac:dyDescent="0.25">
      <c r="H7425" s="36"/>
      <c r="I7425" s="36"/>
      <c r="J7425" s="36"/>
      <c r="K7425" s="95"/>
      <c r="L7425" s="96"/>
    </row>
    <row r="7426" spans="8:12" x14ac:dyDescent="0.25">
      <c r="H7426" s="36"/>
      <c r="I7426" s="36"/>
      <c r="J7426" s="36"/>
      <c r="K7426" s="95"/>
      <c r="L7426" s="96"/>
    </row>
    <row r="7427" spans="8:12" x14ac:dyDescent="0.25">
      <c r="H7427" s="36"/>
      <c r="I7427" s="36"/>
      <c r="J7427" s="36"/>
      <c r="K7427" s="95"/>
      <c r="L7427" s="96"/>
    </row>
    <row r="7428" spans="8:12" x14ac:dyDescent="0.25">
      <c r="H7428" s="36"/>
      <c r="I7428" s="36"/>
      <c r="J7428" s="36"/>
      <c r="K7428" s="95"/>
      <c r="L7428" s="96"/>
    </row>
    <row r="7429" spans="8:12" x14ac:dyDescent="0.25">
      <c r="H7429" s="36"/>
      <c r="I7429" s="36"/>
      <c r="J7429" s="36"/>
      <c r="K7429" s="95"/>
      <c r="L7429" s="96"/>
    </row>
    <row r="7430" spans="8:12" x14ac:dyDescent="0.25">
      <c r="H7430" s="36"/>
      <c r="I7430" s="36"/>
      <c r="J7430" s="36"/>
      <c r="K7430" s="95"/>
      <c r="L7430" s="96"/>
    </row>
    <row r="7431" spans="8:12" x14ac:dyDescent="0.25">
      <c r="H7431" s="36"/>
      <c r="I7431" s="36"/>
      <c r="J7431" s="36"/>
      <c r="K7431" s="95"/>
      <c r="L7431" s="96"/>
    </row>
    <row r="7432" spans="8:12" x14ac:dyDescent="0.25">
      <c r="H7432" s="36"/>
      <c r="I7432" s="36"/>
      <c r="J7432" s="36"/>
      <c r="K7432" s="95"/>
      <c r="L7432" s="96"/>
    </row>
    <row r="7433" spans="8:12" x14ac:dyDescent="0.25">
      <c r="H7433" s="36"/>
      <c r="I7433" s="36"/>
      <c r="J7433" s="36"/>
      <c r="K7433" s="95"/>
      <c r="L7433" s="96"/>
    </row>
    <row r="7434" spans="8:12" x14ac:dyDescent="0.25">
      <c r="H7434" s="36"/>
      <c r="I7434" s="36"/>
      <c r="J7434" s="36"/>
      <c r="K7434" s="95"/>
      <c r="L7434" s="96"/>
    </row>
    <row r="7435" spans="8:12" x14ac:dyDescent="0.25">
      <c r="H7435" s="36"/>
      <c r="I7435" s="36"/>
      <c r="J7435" s="36"/>
      <c r="K7435" s="95"/>
      <c r="L7435" s="96"/>
    </row>
    <row r="7436" spans="8:12" x14ac:dyDescent="0.25">
      <c r="H7436" s="36"/>
      <c r="I7436" s="36"/>
      <c r="J7436" s="36"/>
      <c r="K7436" s="95"/>
      <c r="L7436" s="96"/>
    </row>
    <row r="7437" spans="8:12" x14ac:dyDescent="0.25">
      <c r="H7437" s="36"/>
      <c r="I7437" s="36"/>
      <c r="J7437" s="36"/>
      <c r="K7437" s="95"/>
      <c r="L7437" s="96"/>
    </row>
    <row r="7438" spans="8:12" x14ac:dyDescent="0.25">
      <c r="H7438" s="36"/>
      <c r="I7438" s="36"/>
      <c r="J7438" s="36"/>
      <c r="K7438" s="95"/>
      <c r="L7438" s="96"/>
    </row>
    <row r="7439" spans="8:12" x14ac:dyDescent="0.25">
      <c r="H7439" s="36"/>
      <c r="I7439" s="36"/>
      <c r="J7439" s="36"/>
      <c r="K7439" s="95"/>
      <c r="L7439" s="96"/>
    </row>
    <row r="7440" spans="8:12" x14ac:dyDescent="0.25">
      <c r="H7440" s="36"/>
      <c r="I7440" s="36"/>
      <c r="J7440" s="36"/>
      <c r="K7440" s="95"/>
      <c r="L7440" s="96"/>
    </row>
    <row r="7441" spans="8:12" x14ac:dyDescent="0.25">
      <c r="H7441" s="36"/>
      <c r="I7441" s="36"/>
      <c r="J7441" s="36"/>
      <c r="K7441" s="95"/>
      <c r="L7441" s="96"/>
    </row>
    <row r="7442" spans="8:12" x14ac:dyDescent="0.25">
      <c r="H7442" s="36"/>
      <c r="I7442" s="36"/>
      <c r="J7442" s="36"/>
      <c r="K7442" s="95"/>
      <c r="L7442" s="96"/>
    </row>
    <row r="7443" spans="8:12" x14ac:dyDescent="0.25">
      <c r="H7443" s="36"/>
      <c r="I7443" s="36"/>
      <c r="J7443" s="36"/>
      <c r="K7443" s="95"/>
      <c r="L7443" s="96"/>
    </row>
    <row r="7444" spans="8:12" x14ac:dyDescent="0.25">
      <c r="H7444" s="36"/>
      <c r="I7444" s="36"/>
      <c r="J7444" s="36"/>
      <c r="K7444" s="95"/>
      <c r="L7444" s="96"/>
    </row>
    <row r="7445" spans="8:12" x14ac:dyDescent="0.25">
      <c r="H7445" s="36"/>
      <c r="I7445" s="36"/>
      <c r="J7445" s="36"/>
      <c r="K7445" s="95"/>
      <c r="L7445" s="96"/>
    </row>
    <row r="7446" spans="8:12" x14ac:dyDescent="0.25">
      <c r="H7446" s="36"/>
      <c r="I7446" s="36"/>
      <c r="J7446" s="36"/>
      <c r="K7446" s="95"/>
      <c r="L7446" s="96"/>
    </row>
    <row r="7447" spans="8:12" x14ac:dyDescent="0.25">
      <c r="H7447" s="36"/>
      <c r="I7447" s="36"/>
      <c r="J7447" s="36"/>
      <c r="K7447" s="95"/>
      <c r="L7447" s="96"/>
    </row>
    <row r="7448" spans="8:12" x14ac:dyDescent="0.25">
      <c r="H7448" s="36"/>
      <c r="I7448" s="36"/>
      <c r="J7448" s="36"/>
      <c r="K7448" s="95"/>
      <c r="L7448" s="96"/>
    </row>
    <row r="7449" spans="8:12" x14ac:dyDescent="0.25">
      <c r="H7449" s="36"/>
      <c r="I7449" s="36"/>
      <c r="J7449" s="36"/>
      <c r="K7449" s="95"/>
      <c r="L7449" s="96"/>
    </row>
    <row r="7450" spans="8:12" x14ac:dyDescent="0.25">
      <c r="H7450" s="36"/>
      <c r="I7450" s="36"/>
      <c r="J7450" s="36"/>
      <c r="K7450" s="95"/>
      <c r="L7450" s="96"/>
    </row>
    <row r="7451" spans="8:12" x14ac:dyDescent="0.25">
      <c r="H7451" s="36"/>
      <c r="I7451" s="36"/>
      <c r="J7451" s="36"/>
      <c r="K7451" s="95"/>
      <c r="L7451" s="96"/>
    </row>
    <row r="7452" spans="8:12" x14ac:dyDescent="0.25">
      <c r="H7452" s="36"/>
      <c r="I7452" s="36"/>
      <c r="J7452" s="36"/>
      <c r="K7452" s="95"/>
      <c r="L7452" s="96"/>
    </row>
    <row r="7453" spans="8:12" x14ac:dyDescent="0.25">
      <c r="H7453" s="36"/>
      <c r="I7453" s="36"/>
      <c r="J7453" s="36"/>
      <c r="K7453" s="95"/>
      <c r="L7453" s="96"/>
    </row>
    <row r="7454" spans="8:12" x14ac:dyDescent="0.25">
      <c r="H7454" s="36"/>
      <c r="I7454" s="36"/>
      <c r="J7454" s="36"/>
      <c r="K7454" s="95"/>
      <c r="L7454" s="96"/>
    </row>
    <row r="7455" spans="8:12" x14ac:dyDescent="0.25">
      <c r="H7455" s="36"/>
      <c r="I7455" s="36"/>
      <c r="J7455" s="36"/>
      <c r="K7455" s="95"/>
      <c r="L7455" s="96"/>
    </row>
    <row r="7456" spans="8:12" x14ac:dyDescent="0.25">
      <c r="H7456" s="36"/>
      <c r="I7456" s="36"/>
      <c r="J7456" s="36"/>
      <c r="K7456" s="95"/>
      <c r="L7456" s="96"/>
    </row>
    <row r="7457" spans="8:12" x14ac:dyDescent="0.25">
      <c r="H7457" s="36"/>
      <c r="I7457" s="36"/>
      <c r="J7457" s="36"/>
      <c r="K7457" s="95"/>
      <c r="L7457" s="96"/>
    </row>
    <row r="7458" spans="8:12" x14ac:dyDescent="0.25">
      <c r="H7458" s="36"/>
      <c r="I7458" s="36"/>
      <c r="J7458" s="36"/>
      <c r="K7458" s="95"/>
      <c r="L7458" s="96"/>
    </row>
    <row r="7459" spans="8:12" x14ac:dyDescent="0.25">
      <c r="H7459" s="36"/>
      <c r="I7459" s="36"/>
      <c r="J7459" s="36"/>
      <c r="K7459" s="95"/>
      <c r="L7459" s="96"/>
    </row>
    <row r="7460" spans="8:12" x14ac:dyDescent="0.25">
      <c r="H7460" s="36"/>
      <c r="I7460" s="36"/>
      <c r="J7460" s="36"/>
      <c r="K7460" s="95"/>
      <c r="L7460" s="96"/>
    </row>
    <row r="7461" spans="8:12" x14ac:dyDescent="0.25">
      <c r="H7461" s="36"/>
      <c r="I7461" s="36"/>
      <c r="J7461" s="36"/>
      <c r="K7461" s="95"/>
      <c r="L7461" s="96"/>
    </row>
    <row r="7462" spans="8:12" x14ac:dyDescent="0.25">
      <c r="H7462" s="36"/>
      <c r="I7462" s="36"/>
      <c r="J7462" s="36"/>
      <c r="K7462" s="95"/>
      <c r="L7462" s="96"/>
    </row>
    <row r="7463" spans="8:12" x14ac:dyDescent="0.25">
      <c r="H7463" s="36"/>
      <c r="I7463" s="36"/>
      <c r="J7463" s="36"/>
      <c r="K7463" s="95"/>
      <c r="L7463" s="96"/>
    </row>
    <row r="7464" spans="8:12" x14ac:dyDescent="0.25">
      <c r="H7464" s="36"/>
      <c r="I7464" s="36"/>
      <c r="J7464" s="36"/>
      <c r="K7464" s="95"/>
      <c r="L7464" s="96"/>
    </row>
    <row r="7465" spans="8:12" x14ac:dyDescent="0.25">
      <c r="H7465" s="36"/>
      <c r="I7465" s="36"/>
      <c r="J7465" s="36"/>
      <c r="K7465" s="95"/>
      <c r="L7465" s="96"/>
    </row>
    <row r="7466" spans="8:12" x14ac:dyDescent="0.25">
      <c r="H7466" s="36"/>
      <c r="I7466" s="36"/>
      <c r="J7466" s="36"/>
      <c r="K7466" s="95"/>
      <c r="L7466" s="96"/>
    </row>
    <row r="7467" spans="8:12" x14ac:dyDescent="0.25">
      <c r="H7467" s="36"/>
      <c r="I7467" s="36"/>
      <c r="J7467" s="36"/>
      <c r="K7467" s="95"/>
      <c r="L7467" s="96"/>
    </row>
    <row r="7468" spans="8:12" x14ac:dyDescent="0.25">
      <c r="H7468" s="36"/>
      <c r="I7468" s="36"/>
      <c r="J7468" s="36"/>
      <c r="K7468" s="95"/>
      <c r="L7468" s="96"/>
    </row>
    <row r="7469" spans="8:12" x14ac:dyDescent="0.25">
      <c r="H7469" s="36"/>
      <c r="I7469" s="36"/>
      <c r="J7469" s="36"/>
      <c r="K7469" s="95"/>
      <c r="L7469" s="96"/>
    </row>
    <row r="7470" spans="8:12" x14ac:dyDescent="0.25">
      <c r="H7470" s="36"/>
      <c r="I7470" s="36"/>
      <c r="J7470" s="36"/>
      <c r="K7470" s="95"/>
      <c r="L7470" s="96"/>
    </row>
    <row r="7471" spans="8:12" x14ac:dyDescent="0.25">
      <c r="H7471" s="36"/>
      <c r="I7471" s="36"/>
      <c r="J7471" s="36"/>
      <c r="K7471" s="95"/>
      <c r="L7471" s="96"/>
    </row>
    <row r="7472" spans="8:12" x14ac:dyDescent="0.25">
      <c r="H7472" s="36"/>
      <c r="I7472" s="36"/>
      <c r="J7472" s="36"/>
      <c r="K7472" s="95"/>
      <c r="L7472" s="96"/>
    </row>
    <row r="7473" spans="8:12" x14ac:dyDescent="0.25">
      <c r="H7473" s="36"/>
      <c r="I7473" s="36"/>
      <c r="J7473" s="36"/>
      <c r="K7473" s="95"/>
      <c r="L7473" s="96"/>
    </row>
    <row r="7474" spans="8:12" x14ac:dyDescent="0.25">
      <c r="H7474" s="36"/>
      <c r="I7474" s="36"/>
      <c r="J7474" s="36"/>
      <c r="K7474" s="95"/>
      <c r="L7474" s="96"/>
    </row>
    <row r="7475" spans="8:12" x14ac:dyDescent="0.25">
      <c r="H7475" s="36"/>
      <c r="I7475" s="36"/>
      <c r="J7475" s="36"/>
      <c r="K7475" s="95"/>
      <c r="L7475" s="96"/>
    </row>
    <row r="7476" spans="8:12" x14ac:dyDescent="0.25">
      <c r="H7476" s="36"/>
      <c r="I7476" s="36"/>
      <c r="J7476" s="36"/>
      <c r="K7476" s="95"/>
      <c r="L7476" s="96"/>
    </row>
    <row r="7477" spans="8:12" x14ac:dyDescent="0.25">
      <c r="H7477" s="36"/>
      <c r="I7477" s="36"/>
      <c r="J7477" s="36"/>
      <c r="K7477" s="95"/>
      <c r="L7477" s="96"/>
    </row>
    <row r="7478" spans="8:12" x14ac:dyDescent="0.25">
      <c r="H7478" s="36"/>
      <c r="I7478" s="36"/>
      <c r="J7478" s="36"/>
      <c r="K7478" s="95"/>
      <c r="L7478" s="96"/>
    </row>
    <row r="7479" spans="8:12" x14ac:dyDescent="0.25">
      <c r="H7479" s="36"/>
      <c r="I7479" s="36"/>
      <c r="J7479" s="36"/>
      <c r="K7479" s="95"/>
      <c r="L7479" s="96"/>
    </row>
    <row r="7480" spans="8:12" x14ac:dyDescent="0.25">
      <c r="H7480" s="36"/>
      <c r="I7480" s="36"/>
      <c r="J7480" s="36"/>
      <c r="K7480" s="95"/>
      <c r="L7480" s="96"/>
    </row>
    <row r="7481" spans="8:12" x14ac:dyDescent="0.25">
      <c r="H7481" s="36"/>
      <c r="I7481" s="36"/>
      <c r="J7481" s="36"/>
      <c r="K7481" s="95"/>
      <c r="L7481" s="96"/>
    </row>
    <row r="7482" spans="8:12" x14ac:dyDescent="0.25">
      <c r="H7482" s="36"/>
      <c r="I7482" s="36"/>
      <c r="J7482" s="36"/>
      <c r="K7482" s="95"/>
      <c r="L7482" s="96"/>
    </row>
    <row r="7483" spans="8:12" x14ac:dyDescent="0.25">
      <c r="H7483" s="36"/>
      <c r="I7483" s="36"/>
      <c r="J7483" s="36"/>
      <c r="K7483" s="95"/>
      <c r="L7483" s="96"/>
    </row>
    <row r="7484" spans="8:12" x14ac:dyDescent="0.25">
      <c r="H7484" s="36"/>
      <c r="I7484" s="36"/>
      <c r="J7484" s="36"/>
      <c r="K7484" s="95"/>
      <c r="L7484" s="96"/>
    </row>
    <row r="7485" spans="8:12" x14ac:dyDescent="0.25">
      <c r="H7485" s="36"/>
      <c r="I7485" s="36"/>
      <c r="J7485" s="36"/>
      <c r="K7485" s="95"/>
      <c r="L7485" s="96"/>
    </row>
    <row r="7486" spans="8:12" x14ac:dyDescent="0.25">
      <c r="H7486" s="36"/>
      <c r="I7486" s="36"/>
      <c r="J7486" s="36"/>
      <c r="K7486" s="95"/>
      <c r="L7486" s="96"/>
    </row>
    <row r="7487" spans="8:12" x14ac:dyDescent="0.25">
      <c r="H7487" s="36"/>
      <c r="I7487" s="36"/>
      <c r="J7487" s="36"/>
      <c r="K7487" s="95"/>
      <c r="L7487" s="96"/>
    </row>
    <row r="7488" spans="8:12" x14ac:dyDescent="0.25">
      <c r="H7488" s="36"/>
      <c r="I7488" s="36"/>
      <c r="J7488" s="36"/>
      <c r="K7488" s="95"/>
      <c r="L7488" s="96"/>
    </row>
    <row r="7489" spans="8:12" x14ac:dyDescent="0.25">
      <c r="H7489" s="36"/>
      <c r="I7489" s="36"/>
      <c r="J7489" s="36"/>
      <c r="K7489" s="95"/>
      <c r="L7489" s="96"/>
    </row>
    <row r="7490" spans="8:12" x14ac:dyDescent="0.25">
      <c r="H7490" s="36"/>
      <c r="I7490" s="36"/>
      <c r="J7490" s="36"/>
      <c r="K7490" s="95"/>
      <c r="L7490" s="96"/>
    </row>
    <row r="7491" spans="8:12" x14ac:dyDescent="0.25">
      <c r="H7491" s="36"/>
      <c r="I7491" s="36"/>
      <c r="J7491" s="36"/>
      <c r="K7491" s="95"/>
      <c r="L7491" s="96"/>
    </row>
    <row r="7492" spans="8:12" x14ac:dyDescent="0.25">
      <c r="H7492" s="36"/>
      <c r="I7492" s="36"/>
      <c r="J7492" s="36"/>
      <c r="K7492" s="95"/>
      <c r="L7492" s="96"/>
    </row>
    <row r="7493" spans="8:12" x14ac:dyDescent="0.25">
      <c r="H7493" s="36"/>
      <c r="I7493" s="36"/>
      <c r="J7493" s="36"/>
      <c r="K7493" s="95"/>
      <c r="L7493" s="96"/>
    </row>
    <row r="7494" spans="8:12" x14ac:dyDescent="0.25">
      <c r="H7494" s="36"/>
      <c r="I7494" s="36"/>
      <c r="J7494" s="36"/>
      <c r="K7494" s="95"/>
      <c r="L7494" s="96"/>
    </row>
    <row r="7495" spans="8:12" x14ac:dyDescent="0.25">
      <c r="H7495" s="36"/>
      <c r="I7495" s="36"/>
      <c r="J7495" s="36"/>
      <c r="K7495" s="95"/>
      <c r="L7495" s="96"/>
    </row>
    <row r="7496" spans="8:12" x14ac:dyDescent="0.25">
      <c r="H7496" s="36"/>
      <c r="I7496" s="36"/>
      <c r="J7496" s="36"/>
      <c r="K7496" s="95"/>
      <c r="L7496" s="96"/>
    </row>
    <row r="7497" spans="8:12" x14ac:dyDescent="0.25">
      <c r="H7497" s="36"/>
      <c r="I7497" s="36"/>
      <c r="J7497" s="36"/>
      <c r="K7497" s="95"/>
      <c r="L7497" s="96"/>
    </row>
    <row r="7498" spans="8:12" x14ac:dyDescent="0.25">
      <c r="H7498" s="36"/>
      <c r="I7498" s="36"/>
      <c r="J7498" s="36"/>
      <c r="K7498" s="95"/>
      <c r="L7498" s="96"/>
    </row>
    <row r="7499" spans="8:12" x14ac:dyDescent="0.25">
      <c r="H7499" s="36"/>
      <c r="I7499" s="36"/>
      <c r="J7499" s="36"/>
      <c r="K7499" s="95"/>
      <c r="L7499" s="96"/>
    </row>
    <row r="7500" spans="8:12" x14ac:dyDescent="0.25">
      <c r="H7500" s="36"/>
      <c r="I7500" s="36"/>
      <c r="J7500" s="36"/>
      <c r="K7500" s="95"/>
      <c r="L7500" s="96"/>
    </row>
    <row r="7501" spans="8:12" x14ac:dyDescent="0.25">
      <c r="H7501" s="36"/>
      <c r="I7501" s="36"/>
      <c r="J7501" s="36"/>
      <c r="K7501" s="95"/>
      <c r="L7501" s="96"/>
    </row>
    <row r="7502" spans="8:12" x14ac:dyDescent="0.25">
      <c r="H7502" s="36"/>
      <c r="I7502" s="36"/>
      <c r="J7502" s="36"/>
      <c r="K7502" s="95"/>
      <c r="L7502" s="96"/>
    </row>
    <row r="7503" spans="8:12" x14ac:dyDescent="0.25">
      <c r="H7503" s="36"/>
      <c r="I7503" s="36"/>
      <c r="J7503" s="36"/>
      <c r="K7503" s="95"/>
      <c r="L7503" s="96"/>
    </row>
    <row r="7504" spans="8:12" x14ac:dyDescent="0.25">
      <c r="H7504" s="36"/>
      <c r="I7504" s="36"/>
      <c r="J7504" s="36"/>
      <c r="K7504" s="95"/>
      <c r="L7504" s="96"/>
    </row>
    <row r="7505" spans="8:12" x14ac:dyDescent="0.25">
      <c r="H7505" s="36"/>
      <c r="I7505" s="36"/>
      <c r="J7505" s="36"/>
      <c r="K7505" s="95"/>
      <c r="L7505" s="96"/>
    </row>
    <row r="7506" spans="8:12" x14ac:dyDescent="0.25">
      <c r="H7506" s="36"/>
      <c r="I7506" s="36"/>
      <c r="J7506" s="36"/>
      <c r="K7506" s="95"/>
      <c r="L7506" s="96"/>
    </row>
    <row r="7507" spans="8:12" x14ac:dyDescent="0.25">
      <c r="H7507" s="36"/>
      <c r="I7507" s="36"/>
      <c r="J7507" s="36"/>
      <c r="K7507" s="95"/>
      <c r="L7507" s="96"/>
    </row>
    <row r="7508" spans="8:12" x14ac:dyDescent="0.25">
      <c r="H7508" s="36"/>
      <c r="I7508" s="36"/>
      <c r="J7508" s="36"/>
      <c r="K7508" s="95"/>
      <c r="L7508" s="96"/>
    </row>
    <row r="7509" spans="8:12" x14ac:dyDescent="0.25">
      <c r="H7509" s="36"/>
      <c r="I7509" s="36"/>
      <c r="J7509" s="36"/>
      <c r="K7509" s="95"/>
      <c r="L7509" s="96"/>
    </row>
    <row r="7510" spans="8:12" x14ac:dyDescent="0.25">
      <c r="H7510" s="36"/>
      <c r="I7510" s="36"/>
      <c r="J7510" s="36"/>
      <c r="K7510" s="95"/>
      <c r="L7510" s="96"/>
    </row>
    <row r="7511" spans="8:12" x14ac:dyDescent="0.25">
      <c r="H7511" s="36"/>
      <c r="I7511" s="36"/>
      <c r="J7511" s="36"/>
      <c r="K7511" s="95"/>
      <c r="L7511" s="96"/>
    </row>
    <row r="7512" spans="8:12" x14ac:dyDescent="0.25">
      <c r="H7512" s="36"/>
      <c r="I7512" s="36"/>
      <c r="J7512" s="36"/>
      <c r="K7512" s="95"/>
      <c r="L7512" s="96"/>
    </row>
    <row r="7513" spans="8:12" x14ac:dyDescent="0.25">
      <c r="H7513" s="36"/>
      <c r="I7513" s="36"/>
      <c r="J7513" s="36"/>
      <c r="K7513" s="95"/>
      <c r="L7513" s="96"/>
    </row>
    <row r="7514" spans="8:12" x14ac:dyDescent="0.25">
      <c r="H7514" s="36"/>
      <c r="I7514" s="36"/>
      <c r="J7514" s="36"/>
      <c r="K7514" s="95"/>
      <c r="L7514" s="96"/>
    </row>
    <row r="7515" spans="8:12" x14ac:dyDescent="0.25">
      <c r="H7515" s="36"/>
      <c r="I7515" s="36"/>
      <c r="J7515" s="36"/>
      <c r="K7515" s="95"/>
      <c r="L7515" s="96"/>
    </row>
    <row r="7516" spans="8:12" x14ac:dyDescent="0.25">
      <c r="H7516" s="36"/>
      <c r="I7516" s="36"/>
      <c r="J7516" s="36"/>
      <c r="K7516" s="95"/>
      <c r="L7516" s="96"/>
    </row>
    <row r="7517" spans="8:12" x14ac:dyDescent="0.25">
      <c r="H7517" s="36"/>
      <c r="I7517" s="36"/>
      <c r="J7517" s="36"/>
      <c r="K7517" s="95"/>
      <c r="L7517" s="96"/>
    </row>
    <row r="7518" spans="8:12" x14ac:dyDescent="0.25">
      <c r="H7518" s="36"/>
      <c r="I7518" s="36"/>
      <c r="J7518" s="36"/>
      <c r="K7518" s="95"/>
      <c r="L7518" s="96"/>
    </row>
    <row r="7519" spans="8:12" x14ac:dyDescent="0.25">
      <c r="H7519" s="36"/>
      <c r="I7519" s="36"/>
      <c r="J7519" s="36"/>
      <c r="K7519" s="95"/>
      <c r="L7519" s="96"/>
    </row>
    <row r="7520" spans="8:12" x14ac:dyDescent="0.25">
      <c r="H7520" s="36"/>
      <c r="I7520" s="36"/>
      <c r="J7520" s="36"/>
      <c r="K7520" s="95"/>
      <c r="L7520" s="96"/>
    </row>
    <row r="7521" spans="8:12" x14ac:dyDescent="0.25">
      <c r="H7521" s="36"/>
      <c r="I7521" s="36"/>
      <c r="J7521" s="36"/>
      <c r="K7521" s="95"/>
      <c r="L7521" s="96"/>
    </row>
    <row r="7522" spans="8:12" x14ac:dyDescent="0.25">
      <c r="H7522" s="36"/>
      <c r="I7522" s="36"/>
      <c r="J7522" s="36"/>
      <c r="K7522" s="95"/>
      <c r="L7522" s="96"/>
    </row>
    <row r="7523" spans="8:12" x14ac:dyDescent="0.25">
      <c r="H7523" s="36"/>
      <c r="I7523" s="36"/>
      <c r="J7523" s="36"/>
      <c r="K7523" s="95"/>
      <c r="L7523" s="96"/>
    </row>
    <row r="7524" spans="8:12" x14ac:dyDescent="0.25">
      <c r="H7524" s="36"/>
      <c r="I7524" s="36"/>
      <c r="J7524" s="36"/>
      <c r="K7524" s="95"/>
      <c r="L7524" s="96"/>
    </row>
    <row r="7525" spans="8:12" x14ac:dyDescent="0.25">
      <c r="H7525" s="36"/>
      <c r="I7525" s="36"/>
      <c r="J7525" s="36"/>
      <c r="K7525" s="95"/>
      <c r="L7525" s="96"/>
    </row>
    <row r="7526" spans="8:12" x14ac:dyDescent="0.25">
      <c r="H7526" s="36"/>
      <c r="I7526" s="36"/>
      <c r="J7526" s="36"/>
      <c r="K7526" s="95"/>
      <c r="L7526" s="96"/>
    </row>
    <row r="7527" spans="8:12" x14ac:dyDescent="0.25">
      <c r="H7527" s="36"/>
      <c r="I7527" s="36"/>
      <c r="J7527" s="36"/>
      <c r="K7527" s="95"/>
      <c r="L7527" s="96"/>
    </row>
    <row r="7528" spans="8:12" x14ac:dyDescent="0.25">
      <c r="H7528" s="36"/>
      <c r="I7528" s="36"/>
      <c r="J7528" s="36"/>
      <c r="K7528" s="95"/>
      <c r="L7528" s="96"/>
    </row>
    <row r="7529" spans="8:12" x14ac:dyDescent="0.25">
      <c r="H7529" s="36"/>
      <c r="I7529" s="36"/>
      <c r="J7529" s="36"/>
      <c r="K7529" s="95"/>
      <c r="L7529" s="96"/>
    </row>
    <row r="7530" spans="8:12" x14ac:dyDescent="0.25">
      <c r="H7530" s="36"/>
      <c r="I7530" s="36"/>
      <c r="J7530" s="36"/>
      <c r="K7530" s="95"/>
      <c r="L7530" s="96"/>
    </row>
    <row r="7531" spans="8:12" x14ac:dyDescent="0.25">
      <c r="H7531" s="36"/>
      <c r="I7531" s="36"/>
      <c r="J7531" s="36"/>
      <c r="K7531" s="95"/>
      <c r="L7531" s="96"/>
    </row>
    <row r="7532" spans="8:12" x14ac:dyDescent="0.25">
      <c r="H7532" s="36"/>
      <c r="I7532" s="36"/>
      <c r="J7532" s="36"/>
      <c r="K7532" s="95"/>
      <c r="L7532" s="96"/>
    </row>
    <row r="7533" spans="8:12" x14ac:dyDescent="0.25">
      <c r="H7533" s="36"/>
      <c r="I7533" s="36"/>
      <c r="J7533" s="36"/>
      <c r="K7533" s="95"/>
      <c r="L7533" s="96"/>
    </row>
    <row r="7534" spans="8:12" x14ac:dyDescent="0.25">
      <c r="H7534" s="36"/>
      <c r="I7534" s="36"/>
      <c r="J7534" s="36"/>
      <c r="K7534" s="95"/>
      <c r="L7534" s="96"/>
    </row>
    <row r="7535" spans="8:12" x14ac:dyDescent="0.25">
      <c r="H7535" s="36"/>
      <c r="I7535" s="36"/>
      <c r="J7535" s="36"/>
      <c r="K7535" s="95"/>
      <c r="L7535" s="96"/>
    </row>
    <row r="7536" spans="8:12" x14ac:dyDescent="0.25">
      <c r="H7536" s="36"/>
      <c r="I7536" s="36"/>
      <c r="J7536" s="36"/>
      <c r="K7536" s="95"/>
      <c r="L7536" s="96"/>
    </row>
    <row r="7537" spans="8:12" x14ac:dyDescent="0.25">
      <c r="H7537" s="36"/>
      <c r="I7537" s="36"/>
      <c r="J7537" s="36"/>
      <c r="K7537" s="95"/>
      <c r="L7537" s="96"/>
    </row>
    <row r="7538" spans="8:12" x14ac:dyDescent="0.25">
      <c r="H7538" s="36"/>
      <c r="I7538" s="36"/>
      <c r="J7538" s="36"/>
      <c r="K7538" s="95"/>
      <c r="L7538" s="96"/>
    </row>
    <row r="7539" spans="8:12" x14ac:dyDescent="0.25">
      <c r="H7539" s="36"/>
      <c r="I7539" s="36"/>
      <c r="J7539" s="36"/>
      <c r="K7539" s="95"/>
      <c r="L7539" s="96"/>
    </row>
    <row r="7540" spans="8:12" x14ac:dyDescent="0.25">
      <c r="H7540" s="36"/>
      <c r="I7540" s="36"/>
      <c r="J7540" s="36"/>
      <c r="K7540" s="95"/>
      <c r="L7540" s="96"/>
    </row>
    <row r="7541" spans="8:12" x14ac:dyDescent="0.25">
      <c r="H7541" s="36"/>
      <c r="I7541" s="36"/>
      <c r="J7541" s="36"/>
      <c r="K7541" s="95"/>
      <c r="L7541" s="96"/>
    </row>
    <row r="7542" spans="8:12" x14ac:dyDescent="0.25">
      <c r="H7542" s="36"/>
      <c r="I7542" s="36"/>
      <c r="J7542" s="36"/>
      <c r="K7542" s="95"/>
      <c r="L7542" s="96"/>
    </row>
    <row r="7543" spans="8:12" x14ac:dyDescent="0.25">
      <c r="H7543" s="36"/>
      <c r="I7543" s="36"/>
      <c r="J7543" s="36"/>
      <c r="K7543" s="95"/>
      <c r="L7543" s="96"/>
    </row>
    <row r="7544" spans="8:12" x14ac:dyDescent="0.25">
      <c r="H7544" s="36"/>
      <c r="I7544" s="36"/>
      <c r="J7544" s="36"/>
      <c r="K7544" s="95"/>
      <c r="L7544" s="96"/>
    </row>
    <row r="7545" spans="8:12" x14ac:dyDescent="0.25">
      <c r="H7545" s="36"/>
      <c r="I7545" s="36"/>
      <c r="J7545" s="36"/>
      <c r="K7545" s="95"/>
      <c r="L7545" s="96"/>
    </row>
    <row r="7546" spans="8:12" x14ac:dyDescent="0.25">
      <c r="H7546" s="36"/>
      <c r="I7546" s="36"/>
      <c r="J7546" s="36"/>
      <c r="K7546" s="95"/>
      <c r="L7546" s="96"/>
    </row>
    <row r="7547" spans="8:12" x14ac:dyDescent="0.25">
      <c r="H7547" s="36"/>
      <c r="I7547" s="36"/>
      <c r="J7547" s="36"/>
      <c r="K7547" s="95"/>
      <c r="L7547" s="96"/>
    </row>
    <row r="7548" spans="8:12" x14ac:dyDescent="0.25">
      <c r="H7548" s="36"/>
      <c r="I7548" s="36"/>
      <c r="J7548" s="36"/>
      <c r="K7548" s="95"/>
      <c r="L7548" s="96"/>
    </row>
    <row r="7549" spans="8:12" x14ac:dyDescent="0.25">
      <c r="H7549" s="36"/>
      <c r="I7549" s="36"/>
      <c r="J7549" s="36"/>
      <c r="K7549" s="95"/>
      <c r="L7549" s="96"/>
    </row>
    <row r="7550" spans="8:12" x14ac:dyDescent="0.25">
      <c r="H7550" s="36"/>
      <c r="I7550" s="36"/>
      <c r="J7550" s="36"/>
      <c r="K7550" s="95"/>
      <c r="L7550" s="96"/>
    </row>
    <row r="7551" spans="8:12" x14ac:dyDescent="0.25">
      <c r="H7551" s="36"/>
      <c r="I7551" s="36"/>
      <c r="J7551" s="36"/>
      <c r="K7551" s="95"/>
      <c r="L7551" s="96"/>
    </row>
    <row r="7552" spans="8:12" x14ac:dyDescent="0.25">
      <c r="H7552" s="36"/>
      <c r="I7552" s="36"/>
      <c r="J7552" s="36"/>
      <c r="K7552" s="95"/>
      <c r="L7552" s="96"/>
    </row>
    <row r="7553" spans="8:12" x14ac:dyDescent="0.25">
      <c r="H7553" s="36"/>
      <c r="I7553" s="36"/>
      <c r="J7553" s="36"/>
      <c r="K7553" s="95"/>
      <c r="L7553" s="96"/>
    </row>
    <row r="7554" spans="8:12" x14ac:dyDescent="0.25">
      <c r="H7554" s="36"/>
      <c r="I7554" s="36"/>
      <c r="J7554" s="36"/>
      <c r="K7554" s="95"/>
      <c r="L7554" s="96"/>
    </row>
    <row r="7555" spans="8:12" x14ac:dyDescent="0.25">
      <c r="H7555" s="36"/>
      <c r="I7555" s="36"/>
      <c r="J7555" s="36"/>
      <c r="K7555" s="95"/>
      <c r="L7555" s="96"/>
    </row>
    <row r="7556" spans="8:12" x14ac:dyDescent="0.25">
      <c r="H7556" s="36"/>
      <c r="I7556" s="36"/>
      <c r="J7556" s="36"/>
      <c r="K7556" s="95"/>
      <c r="L7556" s="96"/>
    </row>
    <row r="7557" spans="8:12" x14ac:dyDescent="0.25">
      <c r="H7557" s="36"/>
      <c r="I7557" s="36"/>
      <c r="J7557" s="36"/>
      <c r="K7557" s="95"/>
      <c r="L7557" s="96"/>
    </row>
    <row r="7558" spans="8:12" x14ac:dyDescent="0.25">
      <c r="H7558" s="36"/>
      <c r="I7558" s="36"/>
      <c r="J7558" s="36"/>
      <c r="K7558" s="95"/>
      <c r="L7558" s="96"/>
    </row>
    <row r="7559" spans="8:12" x14ac:dyDescent="0.25">
      <c r="H7559" s="36"/>
      <c r="I7559" s="36"/>
      <c r="J7559" s="36"/>
      <c r="K7559" s="95"/>
      <c r="L7559" s="96"/>
    </row>
    <row r="7560" spans="8:12" x14ac:dyDescent="0.25">
      <c r="H7560" s="36"/>
      <c r="I7560" s="36"/>
      <c r="J7560" s="36"/>
      <c r="K7560" s="95"/>
      <c r="L7560" s="96"/>
    </row>
    <row r="7561" spans="8:12" x14ac:dyDescent="0.25">
      <c r="H7561" s="36"/>
      <c r="I7561" s="36"/>
      <c r="J7561" s="36"/>
      <c r="K7561" s="95"/>
      <c r="L7561" s="96"/>
    </row>
    <row r="7562" spans="8:12" x14ac:dyDescent="0.25">
      <c r="H7562" s="36"/>
      <c r="I7562" s="36"/>
      <c r="J7562" s="36"/>
      <c r="K7562" s="95"/>
      <c r="L7562" s="96"/>
    </row>
    <row r="7563" spans="8:12" x14ac:dyDescent="0.25">
      <c r="H7563" s="36"/>
      <c r="I7563" s="36"/>
      <c r="J7563" s="36"/>
      <c r="K7563" s="95"/>
      <c r="L7563" s="96"/>
    </row>
    <row r="7564" spans="8:12" x14ac:dyDescent="0.25">
      <c r="H7564" s="36"/>
      <c r="I7564" s="36"/>
      <c r="J7564" s="36"/>
      <c r="K7564" s="95"/>
      <c r="L7564" s="96"/>
    </row>
    <row r="7565" spans="8:12" x14ac:dyDescent="0.25">
      <c r="H7565" s="36"/>
      <c r="I7565" s="36"/>
      <c r="J7565" s="36"/>
      <c r="K7565" s="95"/>
      <c r="L7565" s="96"/>
    </row>
    <row r="7566" spans="8:12" x14ac:dyDescent="0.25">
      <c r="H7566" s="36"/>
      <c r="I7566" s="36"/>
      <c r="J7566" s="36"/>
      <c r="K7566" s="95"/>
      <c r="L7566" s="96"/>
    </row>
    <row r="7567" spans="8:12" x14ac:dyDescent="0.25">
      <c r="H7567" s="36"/>
      <c r="I7567" s="36"/>
      <c r="J7567" s="36"/>
      <c r="K7567" s="95"/>
      <c r="L7567" s="96"/>
    </row>
    <row r="7568" spans="8:12" x14ac:dyDescent="0.25">
      <c r="H7568" s="36"/>
      <c r="I7568" s="36"/>
      <c r="J7568" s="36"/>
      <c r="K7568" s="95"/>
      <c r="L7568" s="96"/>
    </row>
    <row r="7569" spans="8:12" x14ac:dyDescent="0.25">
      <c r="H7569" s="36"/>
      <c r="I7569" s="36"/>
      <c r="J7569" s="36"/>
      <c r="K7569" s="95"/>
      <c r="L7569" s="96"/>
    </row>
    <row r="7570" spans="8:12" x14ac:dyDescent="0.25">
      <c r="H7570" s="36"/>
      <c r="I7570" s="36"/>
      <c r="J7570" s="36"/>
      <c r="K7570" s="95"/>
      <c r="L7570" s="96"/>
    </row>
    <row r="7571" spans="8:12" x14ac:dyDescent="0.25">
      <c r="H7571" s="36"/>
      <c r="I7571" s="36"/>
      <c r="J7571" s="36"/>
      <c r="K7571" s="95"/>
      <c r="L7571" s="96"/>
    </row>
    <row r="7572" spans="8:12" x14ac:dyDescent="0.25">
      <c r="H7572" s="36"/>
      <c r="I7572" s="36"/>
      <c r="J7572" s="36"/>
      <c r="K7572" s="95"/>
      <c r="L7572" s="96"/>
    </row>
    <row r="7573" spans="8:12" x14ac:dyDescent="0.25">
      <c r="H7573" s="36"/>
      <c r="I7573" s="36"/>
      <c r="J7573" s="36"/>
      <c r="K7573" s="95"/>
      <c r="L7573" s="96"/>
    </row>
    <row r="7574" spans="8:12" x14ac:dyDescent="0.25">
      <c r="H7574" s="36"/>
      <c r="I7574" s="36"/>
      <c r="J7574" s="36"/>
      <c r="K7574" s="95"/>
      <c r="L7574" s="96"/>
    </row>
    <row r="7575" spans="8:12" x14ac:dyDescent="0.25">
      <c r="H7575" s="36"/>
      <c r="I7575" s="36"/>
      <c r="J7575" s="36"/>
      <c r="K7575" s="95"/>
      <c r="L7575" s="96"/>
    </row>
    <row r="7576" spans="8:12" x14ac:dyDescent="0.25">
      <c r="H7576" s="36"/>
      <c r="I7576" s="36"/>
      <c r="J7576" s="36"/>
      <c r="K7576" s="95"/>
      <c r="L7576" s="96"/>
    </row>
    <row r="7577" spans="8:12" x14ac:dyDescent="0.25">
      <c r="H7577" s="36"/>
      <c r="I7577" s="36"/>
      <c r="J7577" s="36"/>
      <c r="K7577" s="95"/>
      <c r="L7577" s="96"/>
    </row>
    <row r="7578" spans="8:12" x14ac:dyDescent="0.25">
      <c r="H7578" s="36"/>
      <c r="I7578" s="36"/>
      <c r="J7578" s="36"/>
      <c r="K7578" s="95"/>
      <c r="L7578" s="96"/>
    </row>
    <row r="7579" spans="8:12" x14ac:dyDescent="0.25">
      <c r="H7579" s="36"/>
      <c r="I7579" s="36"/>
      <c r="J7579" s="36"/>
      <c r="K7579" s="95"/>
      <c r="L7579" s="96"/>
    </row>
    <row r="7580" spans="8:12" x14ac:dyDescent="0.25">
      <c r="H7580" s="36"/>
      <c r="I7580" s="36"/>
      <c r="J7580" s="36"/>
      <c r="K7580" s="95"/>
      <c r="L7580" s="96"/>
    </row>
    <row r="7581" spans="8:12" x14ac:dyDescent="0.25">
      <c r="H7581" s="36"/>
      <c r="I7581" s="36"/>
      <c r="J7581" s="36"/>
      <c r="K7581" s="95"/>
      <c r="L7581" s="96"/>
    </row>
    <row r="7582" spans="8:12" x14ac:dyDescent="0.25">
      <c r="H7582" s="36"/>
      <c r="I7582" s="36"/>
      <c r="J7582" s="36"/>
      <c r="K7582" s="95"/>
      <c r="L7582" s="96"/>
    </row>
    <row r="7583" spans="8:12" x14ac:dyDescent="0.25">
      <c r="H7583" s="36"/>
      <c r="I7583" s="36"/>
      <c r="J7583" s="36"/>
      <c r="K7583" s="95"/>
      <c r="L7583" s="96"/>
    </row>
    <row r="7584" spans="8:12" x14ac:dyDescent="0.25">
      <c r="H7584" s="36"/>
      <c r="I7584" s="36"/>
      <c r="J7584" s="36"/>
      <c r="K7584" s="95"/>
      <c r="L7584" s="96"/>
    </row>
    <row r="7585" spans="8:12" x14ac:dyDescent="0.25">
      <c r="H7585" s="36"/>
      <c r="I7585" s="36"/>
      <c r="J7585" s="36"/>
      <c r="K7585" s="95"/>
      <c r="L7585" s="96"/>
    </row>
    <row r="7586" spans="8:12" x14ac:dyDescent="0.25">
      <c r="H7586" s="36"/>
      <c r="I7586" s="36"/>
      <c r="J7586" s="36"/>
      <c r="K7586" s="95"/>
      <c r="L7586" s="96"/>
    </row>
    <row r="7587" spans="8:12" x14ac:dyDescent="0.25">
      <c r="H7587" s="36"/>
      <c r="I7587" s="36"/>
      <c r="J7587" s="36"/>
      <c r="K7587" s="95"/>
      <c r="L7587" s="96"/>
    </row>
    <row r="7588" spans="8:12" x14ac:dyDescent="0.25">
      <c r="H7588" s="36"/>
      <c r="I7588" s="36"/>
      <c r="J7588" s="36"/>
      <c r="K7588" s="95"/>
      <c r="L7588" s="96"/>
    </row>
    <row r="7589" spans="8:12" x14ac:dyDescent="0.25">
      <c r="H7589" s="36"/>
      <c r="I7589" s="36"/>
      <c r="J7589" s="36"/>
      <c r="K7589" s="95"/>
      <c r="L7589" s="96"/>
    </row>
    <row r="7590" spans="8:12" x14ac:dyDescent="0.25">
      <c r="H7590" s="36"/>
      <c r="I7590" s="36"/>
      <c r="J7590" s="36"/>
      <c r="K7590" s="95"/>
      <c r="L7590" s="96"/>
    </row>
    <row r="7591" spans="8:12" x14ac:dyDescent="0.25">
      <c r="H7591" s="36"/>
      <c r="I7591" s="36"/>
      <c r="J7591" s="36"/>
      <c r="K7591" s="95"/>
      <c r="L7591" s="96"/>
    </row>
    <row r="7592" spans="8:12" x14ac:dyDescent="0.25">
      <c r="H7592" s="36"/>
      <c r="I7592" s="36"/>
      <c r="J7592" s="36"/>
      <c r="K7592" s="95"/>
      <c r="L7592" s="96"/>
    </row>
    <row r="7593" spans="8:12" x14ac:dyDescent="0.25">
      <c r="H7593" s="36"/>
      <c r="I7593" s="36"/>
      <c r="J7593" s="36"/>
      <c r="K7593" s="95"/>
      <c r="L7593" s="96"/>
    </row>
    <row r="7594" spans="8:12" x14ac:dyDescent="0.25">
      <c r="H7594" s="36"/>
      <c r="I7594" s="36"/>
      <c r="J7594" s="36"/>
      <c r="K7594" s="95"/>
      <c r="L7594" s="96"/>
    </row>
    <row r="7595" spans="8:12" x14ac:dyDescent="0.25">
      <c r="H7595" s="36"/>
      <c r="I7595" s="36"/>
      <c r="J7595" s="36"/>
      <c r="K7595" s="95"/>
      <c r="L7595" s="96"/>
    </row>
    <row r="7596" spans="8:12" x14ac:dyDescent="0.25">
      <c r="H7596" s="36"/>
      <c r="I7596" s="36"/>
      <c r="J7596" s="36"/>
      <c r="K7596" s="95"/>
      <c r="L7596" s="96"/>
    </row>
    <row r="7597" spans="8:12" x14ac:dyDescent="0.25">
      <c r="H7597" s="36"/>
      <c r="I7597" s="36"/>
      <c r="J7597" s="36"/>
      <c r="K7597" s="95"/>
      <c r="L7597" s="96"/>
    </row>
    <row r="7598" spans="8:12" x14ac:dyDescent="0.25">
      <c r="H7598" s="36"/>
      <c r="I7598" s="36"/>
      <c r="J7598" s="36"/>
      <c r="K7598" s="95"/>
      <c r="L7598" s="96"/>
    </row>
    <row r="7599" spans="8:12" x14ac:dyDescent="0.25">
      <c r="H7599" s="36"/>
      <c r="I7599" s="36"/>
      <c r="J7599" s="36"/>
      <c r="K7599" s="95"/>
      <c r="L7599" s="96"/>
    </row>
    <row r="7600" spans="8:12" x14ac:dyDescent="0.25">
      <c r="H7600" s="36"/>
      <c r="I7600" s="36"/>
      <c r="J7600" s="36"/>
      <c r="K7600" s="95"/>
      <c r="L7600" s="96"/>
    </row>
    <row r="7601" spans="8:12" x14ac:dyDescent="0.25">
      <c r="H7601" s="36"/>
      <c r="I7601" s="36"/>
      <c r="J7601" s="36"/>
      <c r="K7601" s="95"/>
      <c r="L7601" s="96"/>
    </row>
    <row r="7602" spans="8:12" x14ac:dyDescent="0.25">
      <c r="H7602" s="36"/>
      <c r="I7602" s="36"/>
      <c r="J7602" s="36"/>
      <c r="K7602" s="95"/>
      <c r="L7602" s="96"/>
    </row>
    <row r="7603" spans="8:12" x14ac:dyDescent="0.25">
      <c r="H7603" s="36"/>
      <c r="I7603" s="36"/>
      <c r="J7603" s="36"/>
      <c r="K7603" s="95"/>
      <c r="L7603" s="96"/>
    </row>
    <row r="7604" spans="8:12" x14ac:dyDescent="0.25">
      <c r="H7604" s="36"/>
      <c r="I7604" s="36"/>
      <c r="J7604" s="36"/>
      <c r="K7604" s="95"/>
      <c r="L7604" s="96"/>
    </row>
    <row r="7605" spans="8:12" x14ac:dyDescent="0.25">
      <c r="H7605" s="36"/>
      <c r="I7605" s="36"/>
      <c r="J7605" s="36"/>
      <c r="K7605" s="95"/>
      <c r="L7605" s="96"/>
    </row>
    <row r="7606" spans="8:12" x14ac:dyDescent="0.25">
      <c r="H7606" s="36"/>
      <c r="I7606" s="36"/>
      <c r="J7606" s="36"/>
      <c r="K7606" s="95"/>
      <c r="L7606" s="96"/>
    </row>
    <row r="7607" spans="8:12" x14ac:dyDescent="0.25">
      <c r="H7607" s="36"/>
      <c r="I7607" s="36"/>
      <c r="J7607" s="36"/>
      <c r="K7607" s="95"/>
      <c r="L7607" s="96"/>
    </row>
    <row r="7608" spans="8:12" x14ac:dyDescent="0.25">
      <c r="H7608" s="36"/>
      <c r="I7608" s="36"/>
      <c r="J7608" s="36"/>
      <c r="K7608" s="95"/>
      <c r="L7608" s="96"/>
    </row>
    <row r="7609" spans="8:12" x14ac:dyDescent="0.25">
      <c r="H7609" s="36"/>
      <c r="I7609" s="36"/>
      <c r="J7609" s="36"/>
      <c r="K7609" s="95"/>
      <c r="L7609" s="96"/>
    </row>
    <row r="7610" spans="8:12" x14ac:dyDescent="0.25">
      <c r="H7610" s="36"/>
      <c r="I7610" s="36"/>
      <c r="J7610" s="36"/>
      <c r="K7610" s="95"/>
      <c r="L7610" s="96"/>
    </row>
    <row r="7611" spans="8:12" x14ac:dyDescent="0.25">
      <c r="H7611" s="36"/>
      <c r="I7611" s="36"/>
      <c r="J7611" s="36"/>
      <c r="K7611" s="95"/>
      <c r="L7611" s="96"/>
    </row>
    <row r="7612" spans="8:12" x14ac:dyDescent="0.25">
      <c r="H7612" s="36"/>
      <c r="I7612" s="36"/>
      <c r="J7612" s="36"/>
      <c r="K7612" s="95"/>
      <c r="L7612" s="96"/>
    </row>
    <row r="7613" spans="8:12" x14ac:dyDescent="0.25">
      <c r="H7613" s="36"/>
      <c r="I7613" s="36"/>
      <c r="J7613" s="36"/>
      <c r="K7613" s="95"/>
      <c r="L7613" s="96"/>
    </row>
    <row r="7614" spans="8:12" x14ac:dyDescent="0.25">
      <c r="H7614" s="36"/>
      <c r="I7614" s="36"/>
      <c r="J7614" s="36"/>
      <c r="K7614" s="95"/>
      <c r="L7614" s="96"/>
    </row>
    <row r="7615" spans="8:12" x14ac:dyDescent="0.25">
      <c r="H7615" s="36"/>
      <c r="I7615" s="36"/>
      <c r="J7615" s="36"/>
      <c r="K7615" s="95"/>
      <c r="L7615" s="96"/>
    </row>
    <row r="7616" spans="8:12" x14ac:dyDescent="0.25">
      <c r="H7616" s="36"/>
      <c r="I7616" s="36"/>
      <c r="J7616" s="36"/>
      <c r="K7616" s="95"/>
      <c r="L7616" s="96"/>
    </row>
    <row r="7617" spans="8:12" x14ac:dyDescent="0.25">
      <c r="H7617" s="36"/>
      <c r="I7617" s="36"/>
      <c r="J7617" s="36"/>
      <c r="K7617" s="95"/>
      <c r="L7617" s="96"/>
    </row>
    <row r="7618" spans="8:12" x14ac:dyDescent="0.25">
      <c r="H7618" s="36"/>
      <c r="I7618" s="36"/>
      <c r="J7618" s="36"/>
      <c r="K7618" s="95"/>
      <c r="L7618" s="96"/>
    </row>
    <row r="7619" spans="8:12" x14ac:dyDescent="0.25">
      <c r="H7619" s="36"/>
      <c r="I7619" s="36"/>
      <c r="J7619" s="36"/>
      <c r="K7619" s="95"/>
      <c r="L7619" s="96"/>
    </row>
    <row r="7620" spans="8:12" x14ac:dyDescent="0.25">
      <c r="H7620" s="36"/>
      <c r="I7620" s="36"/>
      <c r="J7620" s="36"/>
      <c r="K7620" s="95"/>
      <c r="L7620" s="96"/>
    </row>
    <row r="7621" spans="8:12" x14ac:dyDescent="0.25">
      <c r="H7621" s="36"/>
      <c r="I7621" s="36"/>
      <c r="J7621" s="36"/>
      <c r="K7621" s="95"/>
      <c r="L7621" s="96"/>
    </row>
    <row r="7622" spans="8:12" x14ac:dyDescent="0.25">
      <c r="H7622" s="36"/>
      <c r="I7622" s="36"/>
      <c r="J7622" s="36"/>
      <c r="K7622" s="95"/>
      <c r="L7622" s="96"/>
    </row>
    <row r="7623" spans="8:12" x14ac:dyDescent="0.25">
      <c r="H7623" s="36"/>
      <c r="I7623" s="36"/>
      <c r="J7623" s="36"/>
      <c r="K7623" s="95"/>
      <c r="L7623" s="96"/>
    </row>
    <row r="7624" spans="8:12" x14ac:dyDescent="0.25">
      <c r="H7624" s="36"/>
      <c r="I7624" s="36"/>
      <c r="J7624" s="36"/>
      <c r="K7624" s="95"/>
      <c r="L7624" s="96"/>
    </row>
    <row r="7625" spans="8:12" x14ac:dyDescent="0.25">
      <c r="H7625" s="36"/>
      <c r="I7625" s="36"/>
      <c r="J7625" s="36"/>
      <c r="K7625" s="95"/>
      <c r="L7625" s="96"/>
    </row>
    <row r="7626" spans="8:12" x14ac:dyDescent="0.25">
      <c r="H7626" s="36"/>
      <c r="I7626" s="36"/>
      <c r="J7626" s="36"/>
      <c r="K7626" s="95"/>
      <c r="L7626" s="96"/>
    </row>
    <row r="7627" spans="8:12" x14ac:dyDescent="0.25">
      <c r="H7627" s="36"/>
      <c r="I7627" s="36"/>
      <c r="J7627" s="36"/>
      <c r="K7627" s="95"/>
      <c r="L7627" s="96"/>
    </row>
    <row r="7628" spans="8:12" x14ac:dyDescent="0.25">
      <c r="H7628" s="36"/>
      <c r="I7628" s="36"/>
      <c r="J7628" s="36"/>
      <c r="K7628" s="95"/>
      <c r="L7628" s="96"/>
    </row>
    <row r="7629" spans="8:12" x14ac:dyDescent="0.25">
      <c r="H7629" s="36"/>
      <c r="I7629" s="36"/>
      <c r="J7629" s="36"/>
      <c r="K7629" s="95"/>
      <c r="L7629" s="96"/>
    </row>
    <row r="7630" spans="8:12" x14ac:dyDescent="0.25">
      <c r="H7630" s="36"/>
      <c r="I7630" s="36"/>
      <c r="J7630" s="36"/>
      <c r="K7630" s="95"/>
      <c r="L7630" s="96"/>
    </row>
    <row r="7631" spans="8:12" x14ac:dyDescent="0.25">
      <c r="H7631" s="36"/>
      <c r="I7631" s="36"/>
      <c r="J7631" s="36"/>
      <c r="K7631" s="95"/>
      <c r="L7631" s="96"/>
    </row>
    <row r="7632" spans="8:12" x14ac:dyDescent="0.25">
      <c r="H7632" s="36"/>
      <c r="I7632" s="36"/>
      <c r="J7632" s="36"/>
      <c r="K7632" s="95"/>
      <c r="L7632" s="96"/>
    </row>
    <row r="7633" spans="8:12" x14ac:dyDescent="0.25">
      <c r="H7633" s="36"/>
      <c r="I7633" s="36"/>
      <c r="J7633" s="36"/>
      <c r="K7633" s="95"/>
      <c r="L7633" s="96"/>
    </row>
    <row r="7634" spans="8:12" x14ac:dyDescent="0.25">
      <c r="H7634" s="36"/>
      <c r="I7634" s="36"/>
      <c r="J7634" s="36"/>
      <c r="K7634" s="95"/>
      <c r="L7634" s="96"/>
    </row>
    <row r="7635" spans="8:12" x14ac:dyDescent="0.25">
      <c r="H7635" s="36"/>
      <c r="I7635" s="36"/>
      <c r="J7635" s="36"/>
      <c r="K7635" s="95"/>
      <c r="L7635" s="96"/>
    </row>
    <row r="7636" spans="8:12" x14ac:dyDescent="0.25">
      <c r="H7636" s="36"/>
      <c r="I7636" s="36"/>
      <c r="J7636" s="36"/>
      <c r="K7636" s="95"/>
      <c r="L7636" s="96"/>
    </row>
    <row r="7637" spans="8:12" x14ac:dyDescent="0.25">
      <c r="H7637" s="36"/>
      <c r="I7637" s="36"/>
      <c r="J7637" s="36"/>
      <c r="K7637" s="95"/>
      <c r="L7637" s="96"/>
    </row>
    <row r="7638" spans="8:12" x14ac:dyDescent="0.25">
      <c r="H7638" s="36"/>
      <c r="I7638" s="36"/>
      <c r="J7638" s="36"/>
      <c r="K7638" s="95"/>
      <c r="L7638" s="96"/>
    </row>
    <row r="7639" spans="8:12" x14ac:dyDescent="0.25">
      <c r="H7639" s="36"/>
      <c r="I7639" s="36"/>
      <c r="J7639" s="36"/>
      <c r="K7639" s="95"/>
      <c r="L7639" s="96"/>
    </row>
    <row r="7640" spans="8:12" x14ac:dyDescent="0.25">
      <c r="H7640" s="36"/>
      <c r="I7640" s="36"/>
      <c r="J7640" s="36"/>
      <c r="K7640" s="95"/>
      <c r="L7640" s="96"/>
    </row>
    <row r="7641" spans="8:12" x14ac:dyDescent="0.25">
      <c r="H7641" s="36"/>
      <c r="I7641" s="36"/>
      <c r="J7641" s="36"/>
      <c r="K7641" s="95"/>
      <c r="L7641" s="96"/>
    </row>
    <row r="7642" spans="8:12" x14ac:dyDescent="0.25">
      <c r="H7642" s="36"/>
      <c r="I7642" s="36"/>
      <c r="J7642" s="36"/>
      <c r="K7642" s="95"/>
      <c r="L7642" s="96"/>
    </row>
    <row r="7643" spans="8:12" x14ac:dyDescent="0.25">
      <c r="H7643" s="36"/>
      <c r="I7643" s="36"/>
      <c r="J7643" s="36"/>
      <c r="K7643" s="95"/>
      <c r="L7643" s="96"/>
    </row>
    <row r="7644" spans="8:12" x14ac:dyDescent="0.25">
      <c r="H7644" s="36"/>
      <c r="I7644" s="36"/>
      <c r="J7644" s="36"/>
      <c r="K7644" s="95"/>
      <c r="L7644" s="96"/>
    </row>
    <row r="7645" spans="8:12" x14ac:dyDescent="0.25">
      <c r="H7645" s="36"/>
      <c r="I7645" s="36"/>
      <c r="J7645" s="36"/>
      <c r="K7645" s="95"/>
      <c r="L7645" s="96"/>
    </row>
    <row r="7646" spans="8:12" x14ac:dyDescent="0.25">
      <c r="H7646" s="36"/>
      <c r="I7646" s="36"/>
      <c r="J7646" s="36"/>
      <c r="K7646" s="95"/>
      <c r="L7646" s="96"/>
    </row>
    <row r="7647" spans="8:12" x14ac:dyDescent="0.25">
      <c r="H7647" s="36"/>
      <c r="I7647" s="36"/>
      <c r="J7647" s="36"/>
      <c r="K7647" s="95"/>
      <c r="L7647" s="96"/>
    </row>
    <row r="7648" spans="8:12" x14ac:dyDescent="0.25">
      <c r="H7648" s="36"/>
      <c r="I7648" s="36"/>
      <c r="J7648" s="36"/>
      <c r="K7648" s="95"/>
      <c r="L7648" s="96"/>
    </row>
    <row r="7649" spans="8:12" x14ac:dyDescent="0.25">
      <c r="H7649" s="36"/>
      <c r="I7649" s="36"/>
      <c r="J7649" s="36"/>
      <c r="K7649" s="95"/>
      <c r="L7649" s="96"/>
    </row>
    <row r="7650" spans="8:12" x14ac:dyDescent="0.25">
      <c r="H7650" s="36"/>
      <c r="I7650" s="36"/>
      <c r="J7650" s="36"/>
      <c r="K7650" s="95"/>
      <c r="L7650" s="96"/>
    </row>
    <row r="7651" spans="8:12" x14ac:dyDescent="0.25">
      <c r="H7651" s="36"/>
      <c r="I7651" s="36"/>
      <c r="J7651" s="36"/>
      <c r="K7651" s="95"/>
      <c r="L7651" s="96"/>
    </row>
    <row r="7652" spans="8:12" x14ac:dyDescent="0.25">
      <c r="H7652" s="36"/>
      <c r="I7652" s="36"/>
      <c r="J7652" s="36"/>
      <c r="K7652" s="95"/>
      <c r="L7652" s="96"/>
    </row>
    <row r="7653" spans="8:12" x14ac:dyDescent="0.25">
      <c r="H7653" s="36"/>
      <c r="I7653" s="36"/>
      <c r="J7653" s="36"/>
      <c r="K7653" s="95"/>
      <c r="L7653" s="96"/>
    </row>
    <row r="7654" spans="8:12" x14ac:dyDescent="0.25">
      <c r="H7654" s="36"/>
      <c r="I7654" s="36"/>
      <c r="J7654" s="36"/>
      <c r="K7654" s="95"/>
      <c r="L7654" s="96"/>
    </row>
    <row r="7655" spans="8:12" x14ac:dyDescent="0.25">
      <c r="H7655" s="36"/>
      <c r="I7655" s="36"/>
      <c r="J7655" s="36"/>
      <c r="K7655" s="95"/>
      <c r="L7655" s="96"/>
    </row>
    <row r="7656" spans="8:12" x14ac:dyDescent="0.25">
      <c r="H7656" s="36"/>
      <c r="I7656" s="36"/>
      <c r="J7656" s="36"/>
      <c r="K7656" s="95"/>
      <c r="L7656" s="96"/>
    </row>
    <row r="7657" spans="8:12" x14ac:dyDescent="0.25">
      <c r="H7657" s="36"/>
      <c r="I7657" s="36"/>
      <c r="J7657" s="36"/>
      <c r="K7657" s="95"/>
      <c r="L7657" s="96"/>
    </row>
    <row r="7658" spans="8:12" x14ac:dyDescent="0.25">
      <c r="H7658" s="36"/>
      <c r="I7658" s="36"/>
      <c r="J7658" s="36"/>
      <c r="K7658" s="95"/>
      <c r="L7658" s="96"/>
    </row>
    <row r="7659" spans="8:12" x14ac:dyDescent="0.25">
      <c r="H7659" s="36"/>
      <c r="I7659" s="36"/>
      <c r="J7659" s="36"/>
      <c r="K7659" s="95"/>
      <c r="L7659" s="96"/>
    </row>
    <row r="7660" spans="8:12" x14ac:dyDescent="0.25">
      <c r="H7660" s="36"/>
      <c r="I7660" s="36"/>
      <c r="J7660" s="36"/>
      <c r="K7660" s="95"/>
      <c r="L7660" s="96"/>
    </row>
    <row r="7661" spans="8:12" x14ac:dyDescent="0.25">
      <c r="H7661" s="36"/>
      <c r="I7661" s="36"/>
      <c r="J7661" s="36"/>
      <c r="K7661" s="95"/>
      <c r="L7661" s="96"/>
    </row>
    <row r="7662" spans="8:12" x14ac:dyDescent="0.25">
      <c r="H7662" s="36"/>
      <c r="I7662" s="36"/>
      <c r="J7662" s="36"/>
      <c r="K7662" s="95"/>
      <c r="L7662" s="96"/>
    </row>
    <row r="7663" spans="8:12" x14ac:dyDescent="0.25">
      <c r="H7663" s="36"/>
      <c r="I7663" s="36"/>
      <c r="J7663" s="36"/>
      <c r="K7663" s="95"/>
      <c r="L7663" s="96"/>
    </row>
    <row r="7664" spans="8:12" x14ac:dyDescent="0.25">
      <c r="H7664" s="36"/>
      <c r="I7664" s="36"/>
      <c r="J7664" s="36"/>
      <c r="K7664" s="95"/>
      <c r="L7664" s="96"/>
    </row>
    <row r="7665" spans="8:12" x14ac:dyDescent="0.25">
      <c r="H7665" s="36"/>
      <c r="I7665" s="36"/>
      <c r="J7665" s="36"/>
      <c r="K7665" s="95"/>
      <c r="L7665" s="96"/>
    </row>
    <row r="7666" spans="8:12" x14ac:dyDescent="0.25">
      <c r="H7666" s="36"/>
      <c r="I7666" s="36"/>
      <c r="J7666" s="36"/>
      <c r="K7666" s="95"/>
      <c r="L7666" s="96"/>
    </row>
    <row r="7667" spans="8:12" x14ac:dyDescent="0.25">
      <c r="H7667" s="36"/>
      <c r="I7667" s="36"/>
      <c r="J7667" s="36"/>
      <c r="K7667" s="95"/>
      <c r="L7667" s="96"/>
    </row>
    <row r="7668" spans="8:12" x14ac:dyDescent="0.25">
      <c r="H7668" s="36"/>
      <c r="I7668" s="36"/>
      <c r="J7668" s="36"/>
      <c r="K7668" s="95"/>
      <c r="L7668" s="96"/>
    </row>
    <row r="7669" spans="8:12" x14ac:dyDescent="0.25">
      <c r="H7669" s="36"/>
      <c r="I7669" s="36"/>
      <c r="J7669" s="36"/>
      <c r="K7669" s="95"/>
      <c r="L7669" s="96"/>
    </row>
    <row r="7670" spans="8:12" x14ac:dyDescent="0.25">
      <c r="H7670" s="36"/>
      <c r="I7670" s="36"/>
      <c r="J7670" s="36"/>
      <c r="K7670" s="95"/>
      <c r="L7670" s="96"/>
    </row>
    <row r="7671" spans="8:12" x14ac:dyDescent="0.25">
      <c r="H7671" s="36"/>
      <c r="I7671" s="36"/>
      <c r="J7671" s="36"/>
      <c r="K7671" s="95"/>
      <c r="L7671" s="96"/>
    </row>
    <row r="7672" spans="8:12" x14ac:dyDescent="0.25">
      <c r="H7672" s="36"/>
      <c r="I7672" s="36"/>
      <c r="J7672" s="36"/>
      <c r="K7672" s="95"/>
      <c r="L7672" s="96"/>
    </row>
    <row r="7673" spans="8:12" x14ac:dyDescent="0.25">
      <c r="H7673" s="36"/>
      <c r="I7673" s="36"/>
      <c r="J7673" s="36"/>
      <c r="K7673" s="95"/>
      <c r="L7673" s="96"/>
    </row>
    <row r="7674" spans="8:12" x14ac:dyDescent="0.25">
      <c r="H7674" s="36"/>
      <c r="I7674" s="36"/>
      <c r="J7674" s="36"/>
      <c r="K7674" s="95"/>
      <c r="L7674" s="96"/>
    </row>
    <row r="7675" spans="8:12" x14ac:dyDescent="0.25">
      <c r="H7675" s="36"/>
      <c r="I7675" s="36"/>
      <c r="J7675" s="36"/>
      <c r="K7675" s="95"/>
      <c r="L7675" s="96"/>
    </row>
    <row r="7676" spans="8:12" x14ac:dyDescent="0.25">
      <c r="H7676" s="36"/>
      <c r="I7676" s="36"/>
      <c r="J7676" s="36"/>
      <c r="K7676" s="95"/>
      <c r="L7676" s="96"/>
    </row>
    <row r="7677" spans="8:12" x14ac:dyDescent="0.25">
      <c r="H7677" s="36"/>
      <c r="I7677" s="36"/>
      <c r="J7677" s="36"/>
      <c r="K7677" s="95"/>
      <c r="L7677" s="96"/>
    </row>
    <row r="7678" spans="8:12" x14ac:dyDescent="0.25">
      <c r="H7678" s="36"/>
      <c r="I7678" s="36"/>
      <c r="J7678" s="36"/>
      <c r="K7678" s="95"/>
      <c r="L7678" s="96"/>
    </row>
    <row r="7679" spans="8:12" x14ac:dyDescent="0.25">
      <c r="H7679" s="36"/>
      <c r="I7679" s="36"/>
      <c r="J7679" s="36"/>
      <c r="K7679" s="95"/>
      <c r="L7679" s="96"/>
    </row>
    <row r="7680" spans="8:12" x14ac:dyDescent="0.25">
      <c r="H7680" s="36"/>
      <c r="I7680" s="36"/>
      <c r="J7680" s="36"/>
      <c r="K7680" s="95"/>
      <c r="L7680" s="96"/>
    </row>
    <row r="7681" spans="8:12" x14ac:dyDescent="0.25">
      <c r="H7681" s="36"/>
      <c r="I7681" s="36"/>
      <c r="J7681" s="36"/>
      <c r="K7681" s="95"/>
      <c r="L7681" s="96"/>
    </row>
    <row r="7682" spans="8:12" x14ac:dyDescent="0.25">
      <c r="H7682" s="36"/>
      <c r="I7682" s="36"/>
      <c r="J7682" s="36"/>
      <c r="K7682" s="95"/>
      <c r="L7682" s="96"/>
    </row>
    <row r="7683" spans="8:12" x14ac:dyDescent="0.25">
      <c r="H7683" s="36"/>
      <c r="I7683" s="36"/>
      <c r="J7683" s="36"/>
      <c r="K7683" s="95"/>
      <c r="L7683" s="96"/>
    </row>
    <row r="7684" spans="8:12" x14ac:dyDescent="0.25">
      <c r="H7684" s="36"/>
      <c r="I7684" s="36"/>
      <c r="J7684" s="36"/>
      <c r="K7684" s="95"/>
      <c r="L7684" s="96"/>
    </row>
    <row r="7685" spans="8:12" x14ac:dyDescent="0.25">
      <c r="H7685" s="36"/>
      <c r="I7685" s="36"/>
      <c r="J7685" s="36"/>
      <c r="K7685" s="95"/>
      <c r="L7685" s="96"/>
    </row>
    <row r="7686" spans="8:12" x14ac:dyDescent="0.25">
      <c r="H7686" s="36"/>
      <c r="I7686" s="36"/>
      <c r="J7686" s="36"/>
      <c r="K7686" s="95"/>
      <c r="L7686" s="96"/>
    </row>
    <row r="7687" spans="8:12" x14ac:dyDescent="0.25">
      <c r="H7687" s="36"/>
      <c r="I7687" s="36"/>
      <c r="J7687" s="36"/>
      <c r="K7687" s="95"/>
      <c r="L7687" s="96"/>
    </row>
    <row r="7688" spans="8:12" x14ac:dyDescent="0.25">
      <c r="H7688" s="36"/>
      <c r="I7688" s="36"/>
      <c r="J7688" s="36"/>
      <c r="K7688" s="95"/>
      <c r="L7688" s="96"/>
    </row>
    <row r="7689" spans="8:12" x14ac:dyDescent="0.25">
      <c r="H7689" s="36"/>
      <c r="I7689" s="36"/>
      <c r="J7689" s="36"/>
      <c r="K7689" s="95"/>
      <c r="L7689" s="96"/>
    </row>
    <row r="7690" spans="8:12" x14ac:dyDescent="0.25">
      <c r="H7690" s="36"/>
      <c r="I7690" s="36"/>
      <c r="J7690" s="36"/>
      <c r="K7690" s="95"/>
      <c r="L7690" s="96"/>
    </row>
    <row r="7691" spans="8:12" x14ac:dyDescent="0.25">
      <c r="H7691" s="36"/>
      <c r="I7691" s="36"/>
      <c r="J7691" s="36"/>
      <c r="K7691" s="95"/>
      <c r="L7691" s="96"/>
    </row>
    <row r="7692" spans="8:12" x14ac:dyDescent="0.25">
      <c r="H7692" s="36"/>
      <c r="I7692" s="36"/>
      <c r="J7692" s="36"/>
      <c r="K7692" s="95"/>
      <c r="L7692" s="96"/>
    </row>
    <row r="7693" spans="8:12" x14ac:dyDescent="0.25">
      <c r="H7693" s="36"/>
      <c r="I7693" s="36"/>
      <c r="J7693" s="36"/>
      <c r="K7693" s="95"/>
      <c r="L7693" s="96"/>
    </row>
    <row r="7694" spans="8:12" x14ac:dyDescent="0.25">
      <c r="H7694" s="36"/>
      <c r="I7694" s="36"/>
      <c r="J7694" s="36"/>
      <c r="K7694" s="95"/>
      <c r="L7694" s="96"/>
    </row>
    <row r="7695" spans="8:12" x14ac:dyDescent="0.25">
      <c r="H7695" s="36"/>
      <c r="I7695" s="36"/>
      <c r="J7695" s="36"/>
      <c r="K7695" s="95"/>
      <c r="L7695" s="96"/>
    </row>
    <row r="7696" spans="8:12" x14ac:dyDescent="0.25">
      <c r="H7696" s="36"/>
      <c r="I7696" s="36"/>
      <c r="J7696" s="36"/>
      <c r="K7696" s="95"/>
      <c r="L7696" s="96"/>
    </row>
    <row r="7697" spans="8:12" x14ac:dyDescent="0.25">
      <c r="H7697" s="36"/>
      <c r="I7697" s="36"/>
      <c r="J7697" s="36"/>
      <c r="K7697" s="95"/>
      <c r="L7697" s="96"/>
    </row>
    <row r="7698" spans="8:12" x14ac:dyDescent="0.25">
      <c r="H7698" s="36"/>
      <c r="I7698" s="36"/>
      <c r="J7698" s="36"/>
      <c r="K7698" s="95"/>
      <c r="L7698" s="96"/>
    </row>
    <row r="7699" spans="8:12" x14ac:dyDescent="0.25">
      <c r="H7699" s="36"/>
      <c r="I7699" s="36"/>
      <c r="J7699" s="36"/>
      <c r="K7699" s="95"/>
      <c r="L7699" s="96"/>
    </row>
    <row r="7700" spans="8:12" x14ac:dyDescent="0.25">
      <c r="H7700" s="36"/>
      <c r="I7700" s="36"/>
      <c r="J7700" s="36"/>
      <c r="K7700" s="95"/>
      <c r="L7700" s="96"/>
    </row>
    <row r="7701" spans="8:12" x14ac:dyDescent="0.25">
      <c r="H7701" s="36"/>
      <c r="I7701" s="36"/>
      <c r="J7701" s="36"/>
      <c r="K7701" s="95"/>
      <c r="L7701" s="96"/>
    </row>
    <row r="7702" spans="8:12" x14ac:dyDescent="0.25">
      <c r="H7702" s="36"/>
      <c r="I7702" s="36"/>
      <c r="J7702" s="36"/>
      <c r="K7702" s="95"/>
      <c r="L7702" s="96"/>
    </row>
    <row r="7703" spans="8:12" x14ac:dyDescent="0.25">
      <c r="H7703" s="36"/>
      <c r="I7703" s="36"/>
      <c r="J7703" s="36"/>
      <c r="K7703" s="95"/>
      <c r="L7703" s="96"/>
    </row>
    <row r="7704" spans="8:12" x14ac:dyDescent="0.25">
      <c r="H7704" s="36"/>
      <c r="I7704" s="36"/>
      <c r="J7704" s="36"/>
      <c r="K7704" s="95"/>
      <c r="L7704" s="96"/>
    </row>
    <row r="7705" spans="8:12" x14ac:dyDescent="0.25">
      <c r="H7705" s="36"/>
      <c r="I7705" s="36"/>
      <c r="J7705" s="36"/>
      <c r="K7705" s="95"/>
      <c r="L7705" s="96"/>
    </row>
    <row r="7706" spans="8:12" x14ac:dyDescent="0.25">
      <c r="H7706" s="36"/>
      <c r="I7706" s="36"/>
      <c r="J7706" s="36"/>
      <c r="K7706" s="95"/>
      <c r="L7706" s="96"/>
    </row>
    <row r="7707" spans="8:12" x14ac:dyDescent="0.25">
      <c r="H7707" s="36"/>
      <c r="I7707" s="36"/>
      <c r="J7707" s="36"/>
      <c r="K7707" s="95"/>
      <c r="L7707" s="96"/>
    </row>
    <row r="7708" spans="8:12" x14ac:dyDescent="0.25">
      <c r="H7708" s="36"/>
      <c r="I7708" s="36"/>
      <c r="J7708" s="36"/>
      <c r="K7708" s="95"/>
      <c r="L7708" s="96"/>
    </row>
    <row r="7709" spans="8:12" x14ac:dyDescent="0.25">
      <c r="H7709" s="36"/>
      <c r="I7709" s="36"/>
      <c r="J7709" s="36"/>
      <c r="K7709" s="95"/>
      <c r="L7709" s="96"/>
    </row>
    <row r="7710" spans="8:12" x14ac:dyDescent="0.25">
      <c r="H7710" s="36"/>
      <c r="I7710" s="36"/>
      <c r="J7710" s="36"/>
      <c r="K7710" s="95"/>
      <c r="L7710" s="96"/>
    </row>
    <row r="7711" spans="8:12" x14ac:dyDescent="0.25">
      <c r="H7711" s="36"/>
      <c r="I7711" s="36"/>
      <c r="J7711" s="36"/>
      <c r="K7711" s="95"/>
      <c r="L7711" s="96"/>
    </row>
    <row r="7712" spans="8:12" x14ac:dyDescent="0.25">
      <c r="H7712" s="36"/>
      <c r="I7712" s="36"/>
      <c r="J7712" s="36"/>
      <c r="K7712" s="95"/>
      <c r="L7712" s="96"/>
    </row>
    <row r="7713" spans="8:12" x14ac:dyDescent="0.25">
      <c r="H7713" s="36"/>
      <c r="I7713" s="36"/>
      <c r="J7713" s="36"/>
      <c r="K7713" s="95"/>
      <c r="L7713" s="96"/>
    </row>
    <row r="7714" spans="8:12" x14ac:dyDescent="0.25">
      <c r="H7714" s="36"/>
      <c r="I7714" s="36"/>
      <c r="J7714" s="36"/>
      <c r="K7714" s="95"/>
      <c r="L7714" s="96"/>
    </row>
    <row r="7715" spans="8:12" x14ac:dyDescent="0.25">
      <c r="H7715" s="36"/>
      <c r="I7715" s="36"/>
      <c r="J7715" s="36"/>
      <c r="K7715" s="95"/>
      <c r="L7715" s="96"/>
    </row>
    <row r="7716" spans="8:12" x14ac:dyDescent="0.25">
      <c r="H7716" s="36"/>
      <c r="I7716" s="36"/>
      <c r="J7716" s="36"/>
      <c r="K7716" s="95"/>
      <c r="L7716" s="96"/>
    </row>
    <row r="7717" spans="8:12" x14ac:dyDescent="0.25">
      <c r="H7717" s="36"/>
      <c r="I7717" s="36"/>
      <c r="J7717" s="36"/>
      <c r="K7717" s="95"/>
      <c r="L7717" s="96"/>
    </row>
    <row r="7718" spans="8:12" x14ac:dyDescent="0.25">
      <c r="H7718" s="36"/>
      <c r="I7718" s="36"/>
      <c r="J7718" s="36"/>
      <c r="K7718" s="95"/>
      <c r="L7718" s="96"/>
    </row>
    <row r="7719" spans="8:12" x14ac:dyDescent="0.25">
      <c r="H7719" s="36"/>
      <c r="I7719" s="36"/>
      <c r="J7719" s="36"/>
      <c r="K7719" s="95"/>
      <c r="L7719" s="96"/>
    </row>
    <row r="7720" spans="8:12" x14ac:dyDescent="0.25">
      <c r="H7720" s="36"/>
      <c r="I7720" s="36"/>
      <c r="J7720" s="36"/>
      <c r="K7720" s="95"/>
      <c r="L7720" s="96"/>
    </row>
    <row r="7721" spans="8:12" x14ac:dyDescent="0.25">
      <c r="H7721" s="36"/>
      <c r="I7721" s="36"/>
      <c r="J7721" s="36"/>
      <c r="K7721" s="95"/>
      <c r="L7721" s="96"/>
    </row>
    <row r="7722" spans="8:12" x14ac:dyDescent="0.25">
      <c r="H7722" s="36"/>
      <c r="I7722" s="36"/>
      <c r="J7722" s="36"/>
      <c r="K7722" s="95"/>
      <c r="L7722" s="96"/>
    </row>
    <row r="7723" spans="8:12" x14ac:dyDescent="0.25">
      <c r="H7723" s="36"/>
      <c r="I7723" s="36"/>
      <c r="J7723" s="36"/>
      <c r="K7723" s="95"/>
      <c r="L7723" s="96"/>
    </row>
    <row r="7724" spans="8:12" x14ac:dyDescent="0.25">
      <c r="H7724" s="36"/>
      <c r="I7724" s="36"/>
      <c r="J7724" s="36"/>
      <c r="K7724" s="95"/>
      <c r="L7724" s="96"/>
    </row>
    <row r="7725" spans="8:12" x14ac:dyDescent="0.25">
      <c r="H7725" s="36"/>
      <c r="I7725" s="36"/>
      <c r="J7725" s="36"/>
      <c r="K7725" s="95"/>
      <c r="L7725" s="96"/>
    </row>
    <row r="7726" spans="8:12" x14ac:dyDescent="0.25">
      <c r="H7726" s="36"/>
      <c r="I7726" s="36"/>
      <c r="J7726" s="36"/>
      <c r="K7726" s="95"/>
      <c r="L7726" s="96"/>
    </row>
    <row r="7727" spans="8:12" x14ac:dyDescent="0.25">
      <c r="H7727" s="36"/>
      <c r="I7727" s="36"/>
      <c r="J7727" s="36"/>
      <c r="K7727" s="95"/>
      <c r="L7727" s="96"/>
    </row>
    <row r="7728" spans="8:12" x14ac:dyDescent="0.25">
      <c r="H7728" s="36"/>
      <c r="I7728" s="36"/>
      <c r="J7728" s="36"/>
      <c r="K7728" s="95"/>
      <c r="L7728" s="96"/>
    </row>
    <row r="7729" spans="8:12" x14ac:dyDescent="0.25">
      <c r="H7729" s="36"/>
      <c r="I7729" s="36"/>
      <c r="J7729" s="36"/>
      <c r="K7729" s="95"/>
      <c r="L7729" s="96"/>
    </row>
    <row r="7730" spans="8:12" x14ac:dyDescent="0.25">
      <c r="H7730" s="36"/>
      <c r="I7730" s="36"/>
      <c r="J7730" s="36"/>
      <c r="K7730" s="95"/>
      <c r="L7730" s="96"/>
    </row>
    <row r="7731" spans="8:12" x14ac:dyDescent="0.25">
      <c r="H7731" s="36"/>
      <c r="I7731" s="36"/>
      <c r="J7731" s="36"/>
      <c r="K7731" s="95"/>
      <c r="L7731" s="96"/>
    </row>
    <row r="7732" spans="8:12" x14ac:dyDescent="0.25">
      <c r="H7732" s="36"/>
      <c r="I7732" s="36"/>
      <c r="J7732" s="36"/>
      <c r="K7732" s="95"/>
      <c r="L7732" s="96"/>
    </row>
    <row r="7733" spans="8:12" x14ac:dyDescent="0.25">
      <c r="H7733" s="36"/>
      <c r="I7733" s="36"/>
      <c r="J7733" s="36"/>
      <c r="K7733" s="95"/>
      <c r="L7733" s="96"/>
    </row>
    <row r="7734" spans="8:12" x14ac:dyDescent="0.25">
      <c r="H7734" s="36"/>
      <c r="I7734" s="36"/>
      <c r="J7734" s="36"/>
      <c r="K7734" s="95"/>
      <c r="L7734" s="96"/>
    </row>
    <row r="7735" spans="8:12" x14ac:dyDescent="0.25">
      <c r="H7735" s="36"/>
      <c r="I7735" s="36"/>
      <c r="J7735" s="36"/>
      <c r="K7735" s="95"/>
      <c r="L7735" s="96"/>
    </row>
    <row r="7736" spans="8:12" x14ac:dyDescent="0.25">
      <c r="H7736" s="36"/>
      <c r="I7736" s="36"/>
      <c r="J7736" s="36"/>
      <c r="K7736" s="95"/>
      <c r="L7736" s="96"/>
    </row>
    <row r="7737" spans="8:12" x14ac:dyDescent="0.25">
      <c r="H7737" s="36"/>
      <c r="I7737" s="36"/>
      <c r="J7737" s="36"/>
      <c r="K7737" s="95"/>
      <c r="L7737" s="96"/>
    </row>
    <row r="7738" spans="8:12" x14ac:dyDescent="0.25">
      <c r="H7738" s="36"/>
      <c r="I7738" s="36"/>
      <c r="J7738" s="36"/>
      <c r="K7738" s="95"/>
      <c r="L7738" s="96"/>
    </row>
    <row r="7739" spans="8:12" x14ac:dyDescent="0.25">
      <c r="H7739" s="36"/>
      <c r="I7739" s="36"/>
      <c r="J7739" s="36"/>
      <c r="K7739" s="95"/>
      <c r="L7739" s="96"/>
    </row>
    <row r="7740" spans="8:12" x14ac:dyDescent="0.25">
      <c r="H7740" s="36"/>
      <c r="I7740" s="36"/>
      <c r="J7740" s="36"/>
      <c r="K7740" s="95"/>
      <c r="L7740" s="96"/>
    </row>
    <row r="7741" spans="8:12" x14ac:dyDescent="0.25">
      <c r="H7741" s="36"/>
      <c r="I7741" s="36"/>
      <c r="J7741" s="36"/>
      <c r="K7741" s="95"/>
      <c r="L7741" s="96"/>
    </row>
    <row r="7742" spans="8:12" x14ac:dyDescent="0.25">
      <c r="H7742" s="36"/>
      <c r="I7742" s="36"/>
      <c r="J7742" s="36"/>
      <c r="K7742" s="95"/>
      <c r="L7742" s="96"/>
    </row>
    <row r="7743" spans="8:12" x14ac:dyDescent="0.25">
      <c r="H7743" s="36"/>
      <c r="I7743" s="36"/>
      <c r="J7743" s="36"/>
      <c r="K7743" s="95"/>
      <c r="L7743" s="96"/>
    </row>
    <row r="7744" spans="8:12" x14ac:dyDescent="0.25">
      <c r="H7744" s="36"/>
      <c r="I7744" s="36"/>
      <c r="J7744" s="36"/>
      <c r="K7744" s="95"/>
      <c r="L7744" s="96"/>
    </row>
    <row r="7745" spans="8:12" x14ac:dyDescent="0.25">
      <c r="H7745" s="36"/>
      <c r="I7745" s="36"/>
      <c r="J7745" s="36"/>
      <c r="K7745" s="95"/>
      <c r="L7745" s="96"/>
    </row>
    <row r="7746" spans="8:12" x14ac:dyDescent="0.25">
      <c r="H7746" s="36"/>
      <c r="I7746" s="36"/>
      <c r="J7746" s="36"/>
      <c r="K7746" s="95"/>
      <c r="L7746" s="96"/>
    </row>
    <row r="7747" spans="8:12" x14ac:dyDescent="0.25">
      <c r="H7747" s="36"/>
      <c r="I7747" s="36"/>
      <c r="J7747" s="36"/>
      <c r="K7747" s="95"/>
      <c r="L7747" s="96"/>
    </row>
    <row r="7748" spans="8:12" x14ac:dyDescent="0.25">
      <c r="H7748" s="36"/>
      <c r="I7748" s="36"/>
      <c r="J7748" s="36"/>
      <c r="K7748" s="95"/>
      <c r="L7748" s="96"/>
    </row>
    <row r="7749" spans="8:12" x14ac:dyDescent="0.25">
      <c r="H7749" s="36"/>
      <c r="I7749" s="36"/>
      <c r="J7749" s="36"/>
      <c r="K7749" s="95"/>
      <c r="L7749" s="96"/>
    </row>
    <row r="7750" spans="8:12" x14ac:dyDescent="0.25">
      <c r="H7750" s="36"/>
      <c r="I7750" s="36"/>
      <c r="J7750" s="36"/>
      <c r="K7750" s="95"/>
      <c r="L7750" s="96"/>
    </row>
    <row r="7751" spans="8:12" x14ac:dyDescent="0.25">
      <c r="H7751" s="36"/>
      <c r="I7751" s="36"/>
      <c r="J7751" s="36"/>
      <c r="K7751" s="95"/>
      <c r="L7751" s="96"/>
    </row>
    <row r="7752" spans="8:12" x14ac:dyDescent="0.25">
      <c r="H7752" s="36"/>
      <c r="I7752" s="36"/>
      <c r="J7752" s="36"/>
      <c r="K7752" s="95"/>
      <c r="L7752" s="96"/>
    </row>
    <row r="7753" spans="8:12" x14ac:dyDescent="0.25">
      <c r="H7753" s="36"/>
      <c r="I7753" s="36"/>
      <c r="J7753" s="36"/>
      <c r="K7753" s="95"/>
      <c r="L7753" s="96"/>
    </row>
    <row r="7754" spans="8:12" x14ac:dyDescent="0.25">
      <c r="H7754" s="36"/>
      <c r="I7754" s="36"/>
      <c r="J7754" s="36"/>
      <c r="K7754" s="95"/>
      <c r="L7754" s="96"/>
    </row>
    <row r="7755" spans="8:12" x14ac:dyDescent="0.25">
      <c r="H7755" s="36"/>
      <c r="I7755" s="36"/>
      <c r="J7755" s="36"/>
      <c r="K7755" s="95"/>
      <c r="L7755" s="96"/>
    </row>
    <row r="7756" spans="8:12" x14ac:dyDescent="0.25">
      <c r="H7756" s="36"/>
      <c r="I7756" s="36"/>
      <c r="J7756" s="36"/>
      <c r="K7756" s="95"/>
      <c r="L7756" s="96"/>
    </row>
    <row r="7757" spans="8:12" x14ac:dyDescent="0.25">
      <c r="H7757" s="36"/>
      <c r="I7757" s="36"/>
      <c r="J7757" s="36"/>
      <c r="K7757" s="95"/>
      <c r="L7757" s="96"/>
    </row>
    <row r="7758" spans="8:12" x14ac:dyDescent="0.25">
      <c r="H7758" s="36"/>
      <c r="I7758" s="36"/>
      <c r="J7758" s="36"/>
      <c r="K7758" s="95"/>
      <c r="L7758" s="96"/>
    </row>
    <row r="7759" spans="8:12" x14ac:dyDescent="0.25">
      <c r="H7759" s="36"/>
      <c r="I7759" s="36"/>
      <c r="J7759" s="36"/>
      <c r="K7759" s="95"/>
      <c r="L7759" s="96"/>
    </row>
    <row r="7760" spans="8:12" x14ac:dyDescent="0.25">
      <c r="H7760" s="36"/>
      <c r="I7760" s="36"/>
      <c r="J7760" s="36"/>
      <c r="K7760" s="95"/>
      <c r="L7760" s="96"/>
    </row>
    <row r="7761" spans="8:12" x14ac:dyDescent="0.25">
      <c r="H7761" s="36"/>
      <c r="I7761" s="36"/>
      <c r="J7761" s="36"/>
      <c r="K7761" s="95"/>
      <c r="L7761" s="96"/>
    </row>
    <row r="7762" spans="8:12" x14ac:dyDescent="0.25">
      <c r="H7762" s="36"/>
      <c r="I7762" s="36"/>
      <c r="J7762" s="36"/>
      <c r="K7762" s="95"/>
      <c r="L7762" s="96"/>
    </row>
    <row r="7763" spans="8:12" x14ac:dyDescent="0.25">
      <c r="H7763" s="36"/>
      <c r="I7763" s="36"/>
      <c r="J7763" s="36"/>
      <c r="K7763" s="95"/>
      <c r="L7763" s="96"/>
    </row>
    <row r="7764" spans="8:12" x14ac:dyDescent="0.25">
      <c r="H7764" s="36"/>
      <c r="I7764" s="36"/>
      <c r="J7764" s="36"/>
      <c r="K7764" s="95"/>
      <c r="L7764" s="96"/>
    </row>
    <row r="7765" spans="8:12" x14ac:dyDescent="0.25">
      <c r="H7765" s="36"/>
      <c r="I7765" s="36"/>
      <c r="J7765" s="36"/>
      <c r="K7765" s="95"/>
      <c r="L7765" s="96"/>
    </row>
    <row r="7766" spans="8:12" x14ac:dyDescent="0.25">
      <c r="H7766" s="36"/>
      <c r="I7766" s="36"/>
      <c r="J7766" s="36"/>
      <c r="K7766" s="95"/>
      <c r="L7766" s="96"/>
    </row>
    <row r="7767" spans="8:12" x14ac:dyDescent="0.25">
      <c r="H7767" s="36"/>
      <c r="I7767" s="36"/>
      <c r="J7767" s="36"/>
      <c r="K7767" s="95"/>
      <c r="L7767" s="96"/>
    </row>
    <row r="7768" spans="8:12" x14ac:dyDescent="0.25">
      <c r="H7768" s="36"/>
      <c r="I7768" s="36"/>
      <c r="J7768" s="36"/>
      <c r="K7768" s="95"/>
      <c r="L7768" s="96"/>
    </row>
    <row r="7769" spans="8:12" x14ac:dyDescent="0.25">
      <c r="H7769" s="36"/>
      <c r="I7769" s="36"/>
      <c r="J7769" s="36"/>
      <c r="K7769" s="95"/>
      <c r="L7769" s="96"/>
    </row>
    <row r="7770" spans="8:12" x14ac:dyDescent="0.25">
      <c r="H7770" s="36"/>
      <c r="I7770" s="36"/>
      <c r="J7770" s="36"/>
      <c r="K7770" s="95"/>
      <c r="L7770" s="96"/>
    </row>
    <row r="7771" spans="8:12" x14ac:dyDescent="0.25">
      <c r="H7771" s="36"/>
      <c r="I7771" s="36"/>
      <c r="J7771" s="36"/>
      <c r="K7771" s="95"/>
      <c r="L7771" s="96"/>
    </row>
    <row r="7772" spans="8:12" x14ac:dyDescent="0.25">
      <c r="H7772" s="36"/>
      <c r="I7772" s="36"/>
      <c r="J7772" s="36"/>
      <c r="K7772" s="95"/>
      <c r="L7772" s="96"/>
    </row>
    <row r="7773" spans="8:12" x14ac:dyDescent="0.25">
      <c r="H7773" s="36"/>
      <c r="I7773" s="36"/>
      <c r="J7773" s="36"/>
      <c r="K7773" s="95"/>
      <c r="L7773" s="96"/>
    </row>
    <row r="7774" spans="8:12" x14ac:dyDescent="0.25">
      <c r="H7774" s="36"/>
      <c r="I7774" s="36"/>
      <c r="J7774" s="36"/>
      <c r="K7774" s="95"/>
      <c r="L7774" s="96"/>
    </row>
    <row r="7775" spans="8:12" x14ac:dyDescent="0.25">
      <c r="H7775" s="36"/>
      <c r="I7775" s="36"/>
      <c r="J7775" s="36"/>
      <c r="K7775" s="95"/>
      <c r="L7775" s="96"/>
    </row>
    <row r="7776" spans="8:12" x14ac:dyDescent="0.25">
      <c r="H7776" s="36"/>
      <c r="I7776" s="36"/>
      <c r="J7776" s="36"/>
      <c r="K7776" s="95"/>
      <c r="L7776" s="96"/>
    </row>
    <row r="7777" spans="8:12" x14ac:dyDescent="0.25">
      <c r="H7777" s="36"/>
      <c r="I7777" s="36"/>
      <c r="J7777" s="36"/>
      <c r="K7777" s="95"/>
      <c r="L7777" s="96"/>
    </row>
    <row r="7778" spans="8:12" x14ac:dyDescent="0.25">
      <c r="H7778" s="36"/>
      <c r="I7778" s="36"/>
      <c r="J7778" s="36"/>
      <c r="K7778" s="95"/>
      <c r="L7778" s="96"/>
    </row>
    <row r="7779" spans="8:12" x14ac:dyDescent="0.25">
      <c r="H7779" s="36"/>
      <c r="I7779" s="36"/>
      <c r="J7779" s="36"/>
      <c r="K7779" s="95"/>
      <c r="L7779" s="96"/>
    </row>
    <row r="7780" spans="8:12" x14ac:dyDescent="0.25">
      <c r="H7780" s="36"/>
      <c r="I7780" s="36"/>
      <c r="J7780" s="36"/>
      <c r="K7780" s="95"/>
      <c r="L7780" s="96"/>
    </row>
    <row r="7781" spans="8:12" x14ac:dyDescent="0.25">
      <c r="H7781" s="36"/>
      <c r="I7781" s="36"/>
      <c r="J7781" s="36"/>
      <c r="K7781" s="95"/>
      <c r="L7781" s="96"/>
    </row>
    <row r="7782" spans="8:12" x14ac:dyDescent="0.25">
      <c r="H7782" s="36"/>
      <c r="I7782" s="36"/>
      <c r="J7782" s="36"/>
      <c r="K7782" s="95"/>
      <c r="L7782" s="96"/>
    </row>
    <row r="7783" spans="8:12" x14ac:dyDescent="0.25">
      <c r="H7783" s="36"/>
      <c r="I7783" s="36"/>
      <c r="J7783" s="36"/>
      <c r="K7783" s="95"/>
      <c r="L7783" s="96"/>
    </row>
    <row r="7784" spans="8:12" x14ac:dyDescent="0.25">
      <c r="H7784" s="36"/>
      <c r="I7784" s="36"/>
      <c r="J7784" s="36"/>
      <c r="K7784" s="95"/>
      <c r="L7784" s="96"/>
    </row>
    <row r="7785" spans="8:12" x14ac:dyDescent="0.25">
      <c r="H7785" s="36"/>
      <c r="I7785" s="36"/>
      <c r="J7785" s="36"/>
      <c r="K7785" s="95"/>
      <c r="L7785" s="96"/>
    </row>
    <row r="7786" spans="8:12" x14ac:dyDescent="0.25">
      <c r="H7786" s="36"/>
      <c r="I7786" s="36"/>
      <c r="J7786" s="36"/>
      <c r="K7786" s="95"/>
      <c r="L7786" s="96"/>
    </row>
    <row r="7787" spans="8:12" x14ac:dyDescent="0.25">
      <c r="H7787" s="36"/>
      <c r="I7787" s="36"/>
      <c r="J7787" s="36"/>
      <c r="K7787" s="95"/>
      <c r="L7787" s="96"/>
    </row>
    <row r="7788" spans="8:12" x14ac:dyDescent="0.25">
      <c r="H7788" s="36"/>
      <c r="I7788" s="36"/>
      <c r="J7788" s="36"/>
      <c r="K7788" s="95"/>
      <c r="L7788" s="96"/>
    </row>
    <row r="7789" spans="8:12" x14ac:dyDescent="0.25">
      <c r="H7789" s="36"/>
      <c r="I7789" s="36"/>
      <c r="J7789" s="36"/>
      <c r="K7789" s="95"/>
      <c r="L7789" s="96"/>
    </row>
    <row r="7790" spans="8:12" x14ac:dyDescent="0.25">
      <c r="H7790" s="36"/>
      <c r="I7790" s="36"/>
      <c r="J7790" s="36"/>
      <c r="K7790" s="95"/>
      <c r="L7790" s="96"/>
    </row>
    <row r="7791" spans="8:12" x14ac:dyDescent="0.25">
      <c r="H7791" s="36"/>
      <c r="I7791" s="36"/>
      <c r="J7791" s="36"/>
      <c r="K7791" s="95"/>
      <c r="L7791" s="96"/>
    </row>
    <row r="7792" spans="8:12" x14ac:dyDescent="0.25">
      <c r="H7792" s="36"/>
      <c r="I7792" s="36"/>
      <c r="J7792" s="36"/>
      <c r="K7792" s="95"/>
      <c r="L7792" s="96"/>
    </row>
    <row r="7793" spans="8:12" x14ac:dyDescent="0.25">
      <c r="H7793" s="36"/>
      <c r="I7793" s="36"/>
      <c r="J7793" s="36"/>
      <c r="K7793" s="95"/>
      <c r="L7793" s="96"/>
    </row>
    <row r="7794" spans="8:12" x14ac:dyDescent="0.25">
      <c r="H7794" s="36"/>
      <c r="I7794" s="36"/>
      <c r="J7794" s="36"/>
      <c r="K7794" s="95"/>
      <c r="L7794" s="96"/>
    </row>
    <row r="7795" spans="8:12" x14ac:dyDescent="0.25">
      <c r="H7795" s="36"/>
      <c r="I7795" s="36"/>
      <c r="J7795" s="36"/>
      <c r="K7795" s="95"/>
      <c r="L7795" s="96"/>
    </row>
    <row r="7796" spans="8:12" x14ac:dyDescent="0.25">
      <c r="H7796" s="36"/>
      <c r="I7796" s="36"/>
      <c r="J7796" s="36"/>
      <c r="K7796" s="95"/>
      <c r="L7796" s="96"/>
    </row>
    <row r="7797" spans="8:12" x14ac:dyDescent="0.25">
      <c r="H7797" s="36"/>
      <c r="I7797" s="36"/>
      <c r="J7797" s="36"/>
      <c r="K7797" s="95"/>
      <c r="L7797" s="96"/>
    </row>
    <row r="7798" spans="8:12" x14ac:dyDescent="0.25">
      <c r="H7798" s="36"/>
      <c r="I7798" s="36"/>
      <c r="J7798" s="36"/>
      <c r="K7798" s="95"/>
      <c r="L7798" s="96"/>
    </row>
    <row r="7799" spans="8:12" x14ac:dyDescent="0.25">
      <c r="H7799" s="36"/>
      <c r="I7799" s="36"/>
      <c r="J7799" s="36"/>
      <c r="K7799" s="95"/>
      <c r="L7799" s="96"/>
    </row>
    <row r="7800" spans="8:12" x14ac:dyDescent="0.25">
      <c r="H7800" s="36"/>
      <c r="I7800" s="36"/>
      <c r="J7800" s="36"/>
      <c r="K7800" s="95"/>
      <c r="L7800" s="96"/>
    </row>
    <row r="7801" spans="8:12" x14ac:dyDescent="0.25">
      <c r="H7801" s="36"/>
      <c r="I7801" s="36"/>
      <c r="J7801" s="36"/>
      <c r="K7801" s="95"/>
      <c r="L7801" s="96"/>
    </row>
    <row r="7802" spans="8:12" x14ac:dyDescent="0.25">
      <c r="H7802" s="36"/>
      <c r="I7802" s="36"/>
      <c r="J7802" s="36"/>
      <c r="K7802" s="95"/>
      <c r="L7802" s="96"/>
    </row>
    <row r="7803" spans="8:12" x14ac:dyDescent="0.25">
      <c r="H7803" s="36"/>
      <c r="I7803" s="36"/>
      <c r="J7803" s="36"/>
      <c r="K7803" s="95"/>
      <c r="L7803" s="96"/>
    </row>
    <row r="7804" spans="8:12" x14ac:dyDescent="0.25">
      <c r="H7804" s="36"/>
      <c r="I7804" s="36"/>
      <c r="J7804" s="36"/>
      <c r="K7804" s="95"/>
      <c r="L7804" s="96"/>
    </row>
    <row r="7805" spans="8:12" x14ac:dyDescent="0.25">
      <c r="H7805" s="36"/>
      <c r="I7805" s="36"/>
      <c r="J7805" s="36"/>
      <c r="K7805" s="95"/>
      <c r="L7805" s="96"/>
    </row>
    <row r="7806" spans="8:12" x14ac:dyDescent="0.25">
      <c r="H7806" s="36"/>
      <c r="I7806" s="36"/>
      <c r="J7806" s="36"/>
      <c r="K7806" s="95"/>
      <c r="L7806" s="96"/>
    </row>
    <row r="7807" spans="8:12" x14ac:dyDescent="0.25">
      <c r="H7807" s="36"/>
      <c r="I7807" s="36"/>
      <c r="J7807" s="36"/>
      <c r="K7807" s="95"/>
      <c r="L7807" s="96"/>
    </row>
    <row r="7808" spans="8:12" x14ac:dyDescent="0.25">
      <c r="H7808" s="36"/>
      <c r="I7808" s="36"/>
      <c r="J7808" s="36"/>
      <c r="K7808" s="95"/>
      <c r="L7808" s="96"/>
    </row>
    <row r="7809" spans="8:12" x14ac:dyDescent="0.25">
      <c r="H7809" s="36"/>
      <c r="I7809" s="36"/>
      <c r="J7809" s="36"/>
      <c r="K7809" s="95"/>
      <c r="L7809" s="96"/>
    </row>
    <row r="7810" spans="8:12" x14ac:dyDescent="0.25">
      <c r="H7810" s="36"/>
      <c r="I7810" s="36"/>
      <c r="J7810" s="36"/>
      <c r="K7810" s="95"/>
      <c r="L7810" s="96"/>
    </row>
    <row r="7811" spans="8:12" x14ac:dyDescent="0.25">
      <c r="H7811" s="36"/>
      <c r="I7811" s="36"/>
      <c r="J7811" s="36"/>
      <c r="K7811" s="95"/>
      <c r="L7811" s="96"/>
    </row>
    <row r="7812" spans="8:12" x14ac:dyDescent="0.25">
      <c r="H7812" s="36"/>
      <c r="I7812" s="36"/>
      <c r="J7812" s="36"/>
      <c r="K7812" s="95"/>
      <c r="L7812" s="96"/>
    </row>
    <row r="7813" spans="8:12" x14ac:dyDescent="0.25">
      <c r="H7813" s="36"/>
      <c r="I7813" s="36"/>
      <c r="J7813" s="36"/>
      <c r="K7813" s="95"/>
      <c r="L7813" s="96"/>
    </row>
    <row r="7814" spans="8:12" x14ac:dyDescent="0.25">
      <c r="H7814" s="36"/>
      <c r="I7814" s="36"/>
      <c r="J7814" s="36"/>
      <c r="K7814" s="95"/>
      <c r="L7814" s="96"/>
    </row>
    <row r="7815" spans="8:12" x14ac:dyDescent="0.25">
      <c r="H7815" s="36"/>
      <c r="I7815" s="36"/>
      <c r="J7815" s="36"/>
      <c r="K7815" s="95"/>
      <c r="L7815" s="96"/>
    </row>
    <row r="7816" spans="8:12" x14ac:dyDescent="0.25">
      <c r="H7816" s="36"/>
      <c r="I7816" s="36"/>
      <c r="J7816" s="36"/>
      <c r="K7816" s="95"/>
      <c r="L7816" s="96"/>
    </row>
    <row r="7817" spans="8:12" x14ac:dyDescent="0.25">
      <c r="H7817" s="36"/>
      <c r="I7817" s="36"/>
      <c r="J7817" s="36"/>
      <c r="K7817" s="95"/>
      <c r="L7817" s="96"/>
    </row>
    <row r="7818" spans="8:12" x14ac:dyDescent="0.25">
      <c r="H7818" s="36"/>
      <c r="I7818" s="36"/>
      <c r="J7818" s="36"/>
      <c r="K7818" s="95"/>
      <c r="L7818" s="96"/>
    </row>
    <row r="7819" spans="8:12" x14ac:dyDescent="0.25">
      <c r="H7819" s="36"/>
      <c r="I7819" s="36"/>
      <c r="J7819" s="36"/>
      <c r="K7819" s="95"/>
      <c r="L7819" s="96"/>
    </row>
    <row r="7820" spans="8:12" x14ac:dyDescent="0.25">
      <c r="H7820" s="36"/>
      <c r="I7820" s="36"/>
      <c r="J7820" s="36"/>
      <c r="K7820" s="95"/>
      <c r="L7820" s="96"/>
    </row>
    <row r="7821" spans="8:12" x14ac:dyDescent="0.25">
      <c r="H7821" s="36"/>
      <c r="I7821" s="36"/>
      <c r="J7821" s="36"/>
      <c r="K7821" s="95"/>
      <c r="L7821" s="96"/>
    </row>
    <row r="7822" spans="8:12" x14ac:dyDescent="0.25">
      <c r="H7822" s="36"/>
      <c r="I7822" s="36"/>
      <c r="J7822" s="36"/>
      <c r="K7822" s="95"/>
      <c r="L7822" s="96"/>
    </row>
    <row r="7823" spans="8:12" x14ac:dyDescent="0.25">
      <c r="H7823" s="36"/>
      <c r="I7823" s="36"/>
      <c r="J7823" s="36"/>
      <c r="K7823" s="95"/>
      <c r="L7823" s="96"/>
    </row>
    <row r="7824" spans="8:12" x14ac:dyDescent="0.25">
      <c r="H7824" s="36"/>
      <c r="I7824" s="36"/>
      <c r="J7824" s="36"/>
      <c r="K7824" s="95"/>
      <c r="L7824" s="96"/>
    </row>
    <row r="7825" spans="8:12" x14ac:dyDescent="0.25">
      <c r="H7825" s="36"/>
      <c r="I7825" s="36"/>
      <c r="J7825" s="36"/>
      <c r="K7825" s="95"/>
      <c r="L7825" s="96"/>
    </row>
    <row r="7826" spans="8:12" x14ac:dyDescent="0.25">
      <c r="H7826" s="36"/>
      <c r="I7826" s="36"/>
      <c r="J7826" s="36"/>
      <c r="K7826" s="95"/>
      <c r="L7826" s="96"/>
    </row>
    <row r="7827" spans="8:12" x14ac:dyDescent="0.25">
      <c r="H7827" s="36"/>
      <c r="I7827" s="36"/>
      <c r="J7827" s="36"/>
      <c r="K7827" s="95"/>
      <c r="L7827" s="96"/>
    </row>
    <row r="7828" spans="8:12" x14ac:dyDescent="0.25">
      <c r="H7828" s="36"/>
      <c r="I7828" s="36"/>
      <c r="J7828" s="36"/>
      <c r="K7828" s="95"/>
      <c r="L7828" s="96"/>
    </row>
    <row r="7829" spans="8:12" x14ac:dyDescent="0.25">
      <c r="H7829" s="36"/>
      <c r="I7829" s="36"/>
      <c r="J7829" s="36"/>
      <c r="K7829" s="95"/>
      <c r="L7829" s="96"/>
    </row>
    <row r="7830" spans="8:12" x14ac:dyDescent="0.25">
      <c r="H7830" s="36"/>
      <c r="I7830" s="36"/>
      <c r="J7830" s="36"/>
      <c r="K7830" s="95"/>
      <c r="L7830" s="96"/>
    </row>
    <row r="7831" spans="8:12" x14ac:dyDescent="0.25">
      <c r="H7831" s="36"/>
      <c r="I7831" s="36"/>
      <c r="J7831" s="36"/>
      <c r="K7831" s="95"/>
      <c r="L7831" s="96"/>
    </row>
    <row r="7832" spans="8:12" x14ac:dyDescent="0.25">
      <c r="H7832" s="36"/>
      <c r="I7832" s="36"/>
      <c r="J7832" s="36"/>
      <c r="K7832" s="95"/>
      <c r="L7832" s="96"/>
    </row>
    <row r="7833" spans="8:12" x14ac:dyDescent="0.25">
      <c r="H7833" s="36"/>
      <c r="I7833" s="36"/>
      <c r="J7833" s="36"/>
      <c r="K7833" s="95"/>
      <c r="L7833" s="96"/>
    </row>
    <row r="7834" spans="8:12" x14ac:dyDescent="0.25">
      <c r="H7834" s="36"/>
      <c r="I7834" s="36"/>
      <c r="J7834" s="36"/>
      <c r="K7834" s="95"/>
      <c r="L7834" s="96"/>
    </row>
    <row r="7835" spans="8:12" x14ac:dyDescent="0.25">
      <c r="H7835" s="36"/>
      <c r="I7835" s="36"/>
      <c r="J7835" s="36"/>
      <c r="K7835" s="95"/>
      <c r="L7835" s="96"/>
    </row>
    <row r="7836" spans="8:12" x14ac:dyDescent="0.25">
      <c r="H7836" s="36"/>
      <c r="I7836" s="36"/>
      <c r="J7836" s="36"/>
      <c r="K7836" s="95"/>
      <c r="L7836" s="96"/>
    </row>
    <row r="7837" spans="8:12" x14ac:dyDescent="0.25">
      <c r="H7837" s="36"/>
      <c r="I7837" s="36"/>
      <c r="J7837" s="36"/>
      <c r="K7837" s="95"/>
      <c r="L7837" s="96"/>
    </row>
    <row r="7838" spans="8:12" x14ac:dyDescent="0.25">
      <c r="H7838" s="36"/>
      <c r="I7838" s="36"/>
      <c r="J7838" s="36"/>
      <c r="K7838" s="95"/>
      <c r="L7838" s="96"/>
    </row>
    <row r="7839" spans="8:12" x14ac:dyDescent="0.25">
      <c r="H7839" s="36"/>
      <c r="I7839" s="36"/>
      <c r="J7839" s="36"/>
      <c r="K7839" s="95"/>
      <c r="L7839" s="96"/>
    </row>
    <row r="7840" spans="8:12" x14ac:dyDescent="0.25">
      <c r="H7840" s="36"/>
      <c r="I7840" s="36"/>
      <c r="J7840" s="36"/>
      <c r="K7840" s="95"/>
      <c r="L7840" s="96"/>
    </row>
    <row r="7841" spans="8:12" x14ac:dyDescent="0.25">
      <c r="H7841" s="36"/>
      <c r="I7841" s="36"/>
      <c r="J7841" s="36"/>
      <c r="K7841" s="95"/>
      <c r="L7841" s="96"/>
    </row>
    <row r="7842" spans="8:12" x14ac:dyDescent="0.25">
      <c r="H7842" s="36"/>
      <c r="I7842" s="36"/>
      <c r="J7842" s="36"/>
      <c r="K7842" s="95"/>
      <c r="L7842" s="96"/>
    </row>
    <row r="7843" spans="8:12" x14ac:dyDescent="0.25">
      <c r="H7843" s="36"/>
      <c r="I7843" s="36"/>
      <c r="J7843" s="36"/>
      <c r="K7843" s="95"/>
      <c r="L7843" s="96"/>
    </row>
    <row r="7844" spans="8:12" x14ac:dyDescent="0.25">
      <c r="H7844" s="36"/>
      <c r="I7844" s="36"/>
      <c r="J7844" s="36"/>
      <c r="K7844" s="95"/>
      <c r="L7844" s="96"/>
    </row>
    <row r="7845" spans="8:12" x14ac:dyDescent="0.25">
      <c r="H7845" s="36"/>
      <c r="I7845" s="36"/>
      <c r="J7845" s="36"/>
      <c r="K7845" s="95"/>
      <c r="L7845" s="96"/>
    </row>
    <row r="7846" spans="8:12" x14ac:dyDescent="0.25">
      <c r="H7846" s="36"/>
      <c r="I7846" s="36"/>
      <c r="J7846" s="36"/>
      <c r="K7846" s="95"/>
      <c r="L7846" s="96"/>
    </row>
    <row r="7847" spans="8:12" x14ac:dyDescent="0.25">
      <c r="H7847" s="36"/>
      <c r="I7847" s="36"/>
      <c r="J7847" s="36"/>
      <c r="K7847" s="95"/>
      <c r="L7847" s="96"/>
    </row>
    <row r="7848" spans="8:12" x14ac:dyDescent="0.25">
      <c r="H7848" s="36"/>
      <c r="I7848" s="36"/>
      <c r="J7848" s="36"/>
      <c r="K7848" s="95"/>
      <c r="L7848" s="96"/>
    </row>
    <row r="7849" spans="8:12" x14ac:dyDescent="0.25">
      <c r="H7849" s="36"/>
      <c r="I7849" s="36"/>
      <c r="J7849" s="36"/>
      <c r="K7849" s="95"/>
      <c r="L7849" s="96"/>
    </row>
    <row r="7850" spans="8:12" x14ac:dyDescent="0.25">
      <c r="H7850" s="36"/>
      <c r="I7850" s="36"/>
      <c r="J7850" s="36"/>
      <c r="K7850" s="95"/>
      <c r="L7850" s="96"/>
    </row>
    <row r="7851" spans="8:12" x14ac:dyDescent="0.25">
      <c r="H7851" s="36"/>
      <c r="I7851" s="36"/>
      <c r="J7851" s="36"/>
      <c r="K7851" s="95"/>
      <c r="L7851" s="96"/>
    </row>
    <row r="7852" spans="8:12" x14ac:dyDescent="0.25">
      <c r="H7852" s="36"/>
      <c r="I7852" s="36"/>
      <c r="J7852" s="36"/>
      <c r="K7852" s="95"/>
      <c r="L7852" s="96"/>
    </row>
    <row r="7853" spans="8:12" x14ac:dyDescent="0.25">
      <c r="H7853" s="36"/>
      <c r="I7853" s="36"/>
      <c r="J7853" s="36"/>
      <c r="K7853" s="95"/>
      <c r="L7853" s="96"/>
    </row>
    <row r="7854" spans="8:12" x14ac:dyDescent="0.25">
      <c r="H7854" s="36"/>
      <c r="I7854" s="36"/>
      <c r="J7854" s="36"/>
      <c r="K7854" s="95"/>
      <c r="L7854" s="96"/>
    </row>
    <row r="7855" spans="8:12" x14ac:dyDescent="0.25">
      <c r="H7855" s="36"/>
      <c r="I7855" s="36"/>
      <c r="J7855" s="36"/>
      <c r="K7855" s="95"/>
      <c r="L7855" s="96"/>
    </row>
    <row r="7856" spans="8:12" x14ac:dyDescent="0.25">
      <c r="H7856" s="36"/>
      <c r="I7856" s="36"/>
      <c r="J7856" s="36"/>
      <c r="K7856" s="95"/>
      <c r="L7856" s="96"/>
    </row>
    <row r="7857" spans="8:12" x14ac:dyDescent="0.25">
      <c r="H7857" s="36"/>
      <c r="I7857" s="36"/>
      <c r="J7857" s="36"/>
      <c r="K7857" s="95"/>
      <c r="L7857" s="96"/>
    </row>
    <row r="7858" spans="8:12" x14ac:dyDescent="0.25">
      <c r="H7858" s="36"/>
      <c r="I7858" s="36"/>
      <c r="J7858" s="36"/>
      <c r="K7858" s="95"/>
      <c r="L7858" s="96"/>
    </row>
    <row r="7859" spans="8:12" x14ac:dyDescent="0.25">
      <c r="H7859" s="36"/>
      <c r="I7859" s="36"/>
      <c r="J7859" s="36"/>
      <c r="K7859" s="95"/>
      <c r="L7859" s="96"/>
    </row>
    <row r="7860" spans="8:12" x14ac:dyDescent="0.25">
      <c r="H7860" s="36"/>
      <c r="I7860" s="36"/>
      <c r="J7860" s="36"/>
      <c r="K7860" s="95"/>
      <c r="L7860" s="96"/>
    </row>
    <row r="7861" spans="8:12" x14ac:dyDescent="0.25">
      <c r="H7861" s="36"/>
      <c r="I7861" s="36"/>
      <c r="J7861" s="36"/>
      <c r="K7861" s="95"/>
      <c r="L7861" s="96"/>
    </row>
    <row r="7862" spans="8:12" x14ac:dyDescent="0.25">
      <c r="H7862" s="36"/>
      <c r="I7862" s="36"/>
      <c r="J7862" s="36"/>
      <c r="K7862" s="95"/>
      <c r="L7862" s="96"/>
    </row>
    <row r="7863" spans="8:12" x14ac:dyDescent="0.25">
      <c r="H7863" s="36"/>
      <c r="I7863" s="36"/>
      <c r="J7863" s="36"/>
      <c r="K7863" s="95"/>
      <c r="L7863" s="96"/>
    </row>
    <row r="7864" spans="8:12" x14ac:dyDescent="0.25">
      <c r="H7864" s="36"/>
      <c r="I7864" s="36"/>
      <c r="J7864" s="36"/>
      <c r="K7864" s="95"/>
      <c r="L7864" s="96"/>
    </row>
    <row r="7865" spans="8:12" x14ac:dyDescent="0.25">
      <c r="H7865" s="36"/>
      <c r="I7865" s="36"/>
      <c r="J7865" s="36"/>
      <c r="K7865" s="95"/>
      <c r="L7865" s="96"/>
    </row>
    <row r="7866" spans="8:12" x14ac:dyDescent="0.25">
      <c r="H7866" s="36"/>
      <c r="I7866" s="36"/>
      <c r="J7866" s="36"/>
      <c r="K7866" s="95"/>
      <c r="L7866" s="96"/>
    </row>
    <row r="7867" spans="8:12" x14ac:dyDescent="0.25">
      <c r="H7867" s="36"/>
      <c r="I7867" s="36"/>
      <c r="J7867" s="36"/>
      <c r="K7867" s="95"/>
      <c r="L7867" s="96"/>
    </row>
    <row r="7868" spans="8:12" x14ac:dyDescent="0.25">
      <c r="H7868" s="36"/>
      <c r="I7868" s="36"/>
      <c r="J7868" s="36"/>
      <c r="K7868" s="95"/>
      <c r="L7868" s="96"/>
    </row>
    <row r="7869" spans="8:12" x14ac:dyDescent="0.25">
      <c r="H7869" s="36"/>
      <c r="I7869" s="36"/>
      <c r="J7869" s="36"/>
      <c r="K7869" s="95"/>
      <c r="L7869" s="96"/>
    </row>
    <row r="7870" spans="8:12" x14ac:dyDescent="0.25">
      <c r="H7870" s="36"/>
      <c r="I7870" s="36"/>
      <c r="J7870" s="36"/>
      <c r="K7870" s="95"/>
      <c r="L7870" s="96"/>
    </row>
    <row r="7871" spans="8:12" x14ac:dyDescent="0.25">
      <c r="H7871" s="36"/>
      <c r="I7871" s="36"/>
      <c r="J7871" s="36"/>
      <c r="K7871" s="95"/>
      <c r="L7871" s="96"/>
    </row>
    <row r="7872" spans="8:12" x14ac:dyDescent="0.25">
      <c r="H7872" s="36"/>
      <c r="I7872" s="36"/>
      <c r="J7872" s="36"/>
      <c r="K7872" s="95"/>
      <c r="L7872" s="96"/>
    </row>
    <row r="7873" spans="8:12" x14ac:dyDescent="0.25">
      <c r="H7873" s="36"/>
      <c r="I7873" s="36"/>
      <c r="J7873" s="36"/>
      <c r="K7873" s="95"/>
      <c r="L7873" s="96"/>
    </row>
    <row r="7874" spans="8:12" x14ac:dyDescent="0.25">
      <c r="H7874" s="36"/>
      <c r="I7874" s="36"/>
      <c r="J7874" s="36"/>
      <c r="K7874" s="95"/>
      <c r="L7874" s="96"/>
    </row>
    <row r="7875" spans="8:12" x14ac:dyDescent="0.25">
      <c r="H7875" s="36"/>
      <c r="I7875" s="36"/>
      <c r="J7875" s="36"/>
      <c r="K7875" s="95"/>
      <c r="L7875" s="96"/>
    </row>
    <row r="7876" spans="8:12" x14ac:dyDescent="0.25">
      <c r="H7876" s="36"/>
      <c r="I7876" s="36"/>
      <c r="J7876" s="36"/>
      <c r="K7876" s="95"/>
      <c r="L7876" s="96"/>
    </row>
    <row r="7877" spans="8:12" x14ac:dyDescent="0.25">
      <c r="H7877" s="36"/>
      <c r="I7877" s="36"/>
      <c r="J7877" s="36"/>
      <c r="K7877" s="95"/>
      <c r="L7877" s="96"/>
    </row>
    <row r="7878" spans="8:12" x14ac:dyDescent="0.25">
      <c r="H7878" s="36"/>
      <c r="I7878" s="36"/>
      <c r="J7878" s="36"/>
      <c r="K7878" s="95"/>
      <c r="L7878" s="96"/>
    </row>
    <row r="7879" spans="8:12" x14ac:dyDescent="0.25">
      <c r="H7879" s="36"/>
      <c r="I7879" s="36"/>
      <c r="J7879" s="36"/>
      <c r="K7879" s="95"/>
      <c r="L7879" s="96"/>
    </row>
    <row r="7880" spans="8:12" x14ac:dyDescent="0.25">
      <c r="H7880" s="36"/>
      <c r="I7880" s="36"/>
      <c r="J7880" s="36"/>
      <c r="K7880" s="95"/>
      <c r="L7880" s="96"/>
    </row>
    <row r="7881" spans="8:12" x14ac:dyDescent="0.25">
      <c r="H7881" s="36"/>
      <c r="I7881" s="36"/>
      <c r="J7881" s="36"/>
      <c r="K7881" s="95"/>
      <c r="L7881" s="96"/>
    </row>
    <row r="7882" spans="8:12" x14ac:dyDescent="0.25">
      <c r="H7882" s="36"/>
      <c r="I7882" s="36"/>
      <c r="J7882" s="36"/>
      <c r="K7882" s="95"/>
      <c r="L7882" s="96"/>
    </row>
    <row r="7883" spans="8:12" x14ac:dyDescent="0.25">
      <c r="H7883" s="36"/>
      <c r="I7883" s="36"/>
      <c r="J7883" s="36"/>
      <c r="K7883" s="95"/>
      <c r="L7883" s="96"/>
    </row>
    <row r="7884" spans="8:12" x14ac:dyDescent="0.25">
      <c r="H7884" s="36"/>
      <c r="I7884" s="36"/>
      <c r="J7884" s="36"/>
      <c r="K7884" s="95"/>
      <c r="L7884" s="96"/>
    </row>
    <row r="7885" spans="8:12" x14ac:dyDescent="0.25">
      <c r="H7885" s="36"/>
      <c r="I7885" s="36"/>
      <c r="J7885" s="36"/>
      <c r="K7885" s="95"/>
      <c r="L7885" s="96"/>
    </row>
    <row r="7886" spans="8:12" x14ac:dyDescent="0.25">
      <c r="H7886" s="36"/>
      <c r="I7886" s="36"/>
      <c r="J7886" s="36"/>
      <c r="K7886" s="95"/>
      <c r="L7886" s="96"/>
    </row>
    <row r="7887" spans="8:12" x14ac:dyDescent="0.25">
      <c r="H7887" s="36"/>
      <c r="I7887" s="36"/>
      <c r="J7887" s="36"/>
      <c r="K7887" s="95"/>
      <c r="L7887" s="96"/>
    </row>
    <row r="7888" spans="8:12" x14ac:dyDescent="0.25">
      <c r="H7888" s="36"/>
      <c r="I7888" s="36"/>
      <c r="J7888" s="36"/>
      <c r="K7888" s="95"/>
      <c r="L7888" s="96"/>
    </row>
    <row r="7889" spans="8:12" x14ac:dyDescent="0.25">
      <c r="H7889" s="36"/>
      <c r="I7889" s="36"/>
      <c r="J7889" s="36"/>
      <c r="K7889" s="95"/>
      <c r="L7889" s="96"/>
    </row>
    <row r="7890" spans="8:12" x14ac:dyDescent="0.25">
      <c r="H7890" s="36"/>
      <c r="I7890" s="36"/>
      <c r="J7890" s="36"/>
      <c r="K7890" s="95"/>
      <c r="L7890" s="96"/>
    </row>
    <row r="7891" spans="8:12" x14ac:dyDescent="0.25">
      <c r="H7891" s="36"/>
      <c r="I7891" s="36"/>
      <c r="J7891" s="36"/>
      <c r="K7891" s="95"/>
      <c r="L7891" s="96"/>
    </row>
    <row r="7892" spans="8:12" x14ac:dyDescent="0.25">
      <c r="H7892" s="36"/>
      <c r="I7892" s="36"/>
      <c r="J7892" s="36"/>
      <c r="K7892" s="95"/>
      <c r="L7892" s="96"/>
    </row>
    <row r="7893" spans="8:12" x14ac:dyDescent="0.25">
      <c r="H7893" s="36"/>
      <c r="I7893" s="36"/>
      <c r="J7893" s="36"/>
      <c r="K7893" s="95"/>
      <c r="L7893" s="96"/>
    </row>
    <row r="7894" spans="8:12" x14ac:dyDescent="0.25">
      <c r="H7894" s="36"/>
      <c r="I7894" s="36"/>
      <c r="J7894" s="36"/>
      <c r="K7894" s="95"/>
      <c r="L7894" s="96"/>
    </row>
    <row r="7895" spans="8:12" x14ac:dyDescent="0.25">
      <c r="H7895" s="36"/>
      <c r="I7895" s="36"/>
      <c r="J7895" s="36"/>
      <c r="K7895" s="95"/>
      <c r="L7895" s="96"/>
    </row>
    <row r="7896" spans="8:12" x14ac:dyDescent="0.25">
      <c r="H7896" s="36"/>
      <c r="I7896" s="36"/>
      <c r="J7896" s="36"/>
      <c r="K7896" s="95"/>
      <c r="L7896" s="96"/>
    </row>
    <row r="7897" spans="8:12" x14ac:dyDescent="0.25">
      <c r="H7897" s="36"/>
      <c r="I7897" s="36"/>
      <c r="J7897" s="36"/>
      <c r="K7897" s="95"/>
      <c r="L7897" s="96"/>
    </row>
    <row r="7898" spans="8:12" x14ac:dyDescent="0.25">
      <c r="H7898" s="36"/>
      <c r="I7898" s="36"/>
      <c r="J7898" s="36"/>
      <c r="K7898" s="95"/>
      <c r="L7898" s="96"/>
    </row>
    <row r="7899" spans="8:12" x14ac:dyDescent="0.25">
      <c r="H7899" s="36"/>
      <c r="I7899" s="36"/>
      <c r="J7899" s="36"/>
      <c r="K7899" s="95"/>
      <c r="L7899" s="96"/>
    </row>
    <row r="7900" spans="8:12" x14ac:dyDescent="0.25">
      <c r="H7900" s="36"/>
      <c r="I7900" s="36"/>
      <c r="J7900" s="36"/>
      <c r="K7900" s="95"/>
      <c r="L7900" s="96"/>
    </row>
    <row r="7901" spans="8:12" x14ac:dyDescent="0.25">
      <c r="H7901" s="36"/>
      <c r="I7901" s="36"/>
      <c r="J7901" s="36"/>
      <c r="K7901" s="95"/>
      <c r="L7901" s="96"/>
    </row>
    <row r="7902" spans="8:12" x14ac:dyDescent="0.25">
      <c r="H7902" s="36"/>
      <c r="I7902" s="36"/>
      <c r="J7902" s="36"/>
      <c r="K7902" s="95"/>
      <c r="L7902" s="96"/>
    </row>
    <row r="7903" spans="8:12" x14ac:dyDescent="0.25">
      <c r="H7903" s="36"/>
      <c r="I7903" s="36"/>
      <c r="J7903" s="36"/>
      <c r="K7903" s="95"/>
      <c r="L7903" s="96"/>
    </row>
    <row r="7904" spans="8:12" x14ac:dyDescent="0.25">
      <c r="H7904" s="36"/>
      <c r="I7904" s="36"/>
      <c r="J7904" s="36"/>
      <c r="K7904" s="95"/>
      <c r="L7904" s="96"/>
    </row>
    <row r="7905" spans="8:12" x14ac:dyDescent="0.25">
      <c r="H7905" s="36"/>
      <c r="I7905" s="36"/>
      <c r="J7905" s="36"/>
      <c r="K7905" s="95"/>
      <c r="L7905" s="96"/>
    </row>
    <row r="7906" spans="8:12" x14ac:dyDescent="0.25">
      <c r="H7906" s="36"/>
      <c r="I7906" s="36"/>
      <c r="J7906" s="36"/>
      <c r="K7906" s="95"/>
      <c r="L7906" s="96"/>
    </row>
    <row r="7907" spans="8:12" x14ac:dyDescent="0.25">
      <c r="H7907" s="36"/>
      <c r="I7907" s="36"/>
      <c r="J7907" s="36"/>
      <c r="K7907" s="95"/>
      <c r="L7907" s="96"/>
    </row>
    <row r="7908" spans="8:12" x14ac:dyDescent="0.25">
      <c r="H7908" s="36"/>
      <c r="I7908" s="36"/>
      <c r="J7908" s="36"/>
      <c r="K7908" s="95"/>
      <c r="L7908" s="96"/>
    </row>
    <row r="7909" spans="8:12" x14ac:dyDescent="0.25">
      <c r="H7909" s="36"/>
      <c r="I7909" s="36"/>
      <c r="J7909" s="36"/>
      <c r="K7909" s="95"/>
      <c r="L7909" s="96"/>
    </row>
    <row r="7910" spans="8:12" x14ac:dyDescent="0.25">
      <c r="H7910" s="36"/>
      <c r="I7910" s="36"/>
      <c r="J7910" s="36"/>
      <c r="K7910" s="95"/>
      <c r="L7910" s="96"/>
    </row>
    <row r="7911" spans="8:12" x14ac:dyDescent="0.25">
      <c r="H7911" s="36"/>
      <c r="I7911" s="36"/>
      <c r="J7911" s="36"/>
      <c r="K7911" s="95"/>
      <c r="L7911" s="96"/>
    </row>
    <row r="7912" spans="8:12" x14ac:dyDescent="0.25">
      <c r="H7912" s="36"/>
      <c r="I7912" s="36"/>
      <c r="J7912" s="36"/>
      <c r="K7912" s="95"/>
      <c r="L7912" s="96"/>
    </row>
    <row r="7913" spans="8:12" x14ac:dyDescent="0.25">
      <c r="H7913" s="36"/>
      <c r="I7913" s="36"/>
      <c r="J7913" s="36"/>
      <c r="K7913" s="95"/>
      <c r="L7913" s="96"/>
    </row>
    <row r="7914" spans="8:12" x14ac:dyDescent="0.25">
      <c r="H7914" s="36"/>
      <c r="I7914" s="36"/>
      <c r="J7914" s="36"/>
      <c r="K7914" s="95"/>
      <c r="L7914" s="96"/>
    </row>
    <row r="7915" spans="8:12" x14ac:dyDescent="0.25">
      <c r="H7915" s="36"/>
      <c r="I7915" s="36"/>
      <c r="J7915" s="36"/>
      <c r="K7915" s="95"/>
      <c r="L7915" s="96"/>
    </row>
    <row r="7916" spans="8:12" x14ac:dyDescent="0.25">
      <c r="H7916" s="36"/>
      <c r="I7916" s="36"/>
      <c r="J7916" s="36"/>
      <c r="K7916" s="95"/>
      <c r="L7916" s="96"/>
    </row>
    <row r="7917" spans="8:12" x14ac:dyDescent="0.25">
      <c r="H7917" s="36"/>
      <c r="I7917" s="36"/>
      <c r="J7917" s="36"/>
      <c r="K7917" s="95"/>
      <c r="L7917" s="96"/>
    </row>
    <row r="7918" spans="8:12" x14ac:dyDescent="0.25">
      <c r="H7918" s="36"/>
      <c r="I7918" s="36"/>
      <c r="J7918" s="36"/>
      <c r="K7918" s="95"/>
      <c r="L7918" s="96"/>
    </row>
    <row r="7919" spans="8:12" x14ac:dyDescent="0.25">
      <c r="H7919" s="36"/>
      <c r="I7919" s="36"/>
      <c r="J7919" s="36"/>
      <c r="K7919" s="95"/>
      <c r="L7919" s="96"/>
    </row>
    <row r="7920" spans="8:12" x14ac:dyDescent="0.25">
      <c r="H7920" s="36"/>
      <c r="I7920" s="36"/>
      <c r="J7920" s="36"/>
      <c r="K7920" s="95"/>
      <c r="L7920" s="96"/>
    </row>
    <row r="7921" spans="8:12" x14ac:dyDescent="0.25">
      <c r="H7921" s="36"/>
      <c r="I7921" s="36"/>
      <c r="J7921" s="36"/>
      <c r="K7921" s="95"/>
      <c r="L7921" s="96"/>
    </row>
    <row r="7922" spans="8:12" x14ac:dyDescent="0.25">
      <c r="H7922" s="36"/>
      <c r="I7922" s="36"/>
      <c r="J7922" s="36"/>
      <c r="K7922" s="95"/>
      <c r="L7922" s="96"/>
    </row>
    <row r="7923" spans="8:12" x14ac:dyDescent="0.25">
      <c r="H7923" s="36"/>
      <c r="I7923" s="36"/>
      <c r="J7923" s="36"/>
      <c r="K7923" s="95"/>
      <c r="L7923" s="96"/>
    </row>
    <row r="7924" spans="8:12" x14ac:dyDescent="0.25">
      <c r="H7924" s="36"/>
      <c r="I7924" s="36"/>
      <c r="J7924" s="36"/>
      <c r="K7924" s="95"/>
      <c r="L7924" s="96"/>
    </row>
    <row r="7925" spans="8:12" x14ac:dyDescent="0.25">
      <c r="H7925" s="36"/>
      <c r="I7925" s="36"/>
      <c r="J7925" s="36"/>
      <c r="K7925" s="95"/>
      <c r="L7925" s="96"/>
    </row>
    <row r="7926" spans="8:12" x14ac:dyDescent="0.25">
      <c r="H7926" s="36"/>
      <c r="I7926" s="36"/>
      <c r="J7926" s="36"/>
      <c r="K7926" s="95"/>
      <c r="L7926" s="96"/>
    </row>
    <row r="7927" spans="8:12" x14ac:dyDescent="0.25">
      <c r="H7927" s="36"/>
      <c r="I7927" s="36"/>
      <c r="J7927" s="36"/>
      <c r="K7927" s="95"/>
      <c r="L7927" s="96"/>
    </row>
    <row r="7928" spans="8:12" x14ac:dyDescent="0.25">
      <c r="H7928" s="36"/>
      <c r="I7928" s="36"/>
      <c r="J7928" s="36"/>
      <c r="K7928" s="95"/>
      <c r="L7928" s="96"/>
    </row>
    <row r="7929" spans="8:12" x14ac:dyDescent="0.25">
      <c r="H7929" s="36"/>
      <c r="I7929" s="36"/>
      <c r="J7929" s="36"/>
      <c r="K7929" s="95"/>
      <c r="L7929" s="96"/>
    </row>
    <row r="7930" spans="8:12" x14ac:dyDescent="0.25">
      <c r="H7930" s="36"/>
      <c r="I7930" s="36"/>
      <c r="J7930" s="36"/>
      <c r="K7930" s="95"/>
      <c r="L7930" s="96"/>
    </row>
    <row r="7931" spans="8:12" x14ac:dyDescent="0.25">
      <c r="H7931" s="36"/>
      <c r="I7931" s="36"/>
      <c r="J7931" s="36"/>
      <c r="K7931" s="95"/>
      <c r="L7931" s="96"/>
    </row>
    <row r="7932" spans="8:12" x14ac:dyDescent="0.25">
      <c r="H7932" s="36"/>
      <c r="I7932" s="36"/>
      <c r="J7932" s="36"/>
      <c r="K7932" s="95"/>
      <c r="L7932" s="96"/>
    </row>
    <row r="7933" spans="8:12" x14ac:dyDescent="0.25">
      <c r="H7933" s="36"/>
      <c r="I7933" s="36"/>
      <c r="J7933" s="36"/>
      <c r="K7933" s="95"/>
      <c r="L7933" s="96"/>
    </row>
    <row r="7934" spans="8:12" x14ac:dyDescent="0.25">
      <c r="H7934" s="36"/>
      <c r="I7934" s="36"/>
      <c r="J7934" s="36"/>
      <c r="K7934" s="95"/>
      <c r="L7934" s="96"/>
    </row>
    <row r="7935" spans="8:12" x14ac:dyDescent="0.25">
      <c r="H7935" s="36"/>
      <c r="I7935" s="36"/>
      <c r="J7935" s="36"/>
      <c r="K7935" s="95"/>
      <c r="L7935" s="96"/>
    </row>
    <row r="7936" spans="8:12" x14ac:dyDescent="0.25">
      <c r="H7936" s="36"/>
      <c r="I7936" s="36"/>
      <c r="J7936" s="36"/>
      <c r="K7936" s="95"/>
      <c r="L7936" s="96"/>
    </row>
    <row r="7937" spans="8:12" x14ac:dyDescent="0.25">
      <c r="H7937" s="36"/>
      <c r="I7937" s="36"/>
      <c r="J7937" s="36"/>
      <c r="K7937" s="95"/>
      <c r="L7937" s="96"/>
    </row>
    <row r="7938" spans="8:12" x14ac:dyDescent="0.25">
      <c r="H7938" s="36"/>
      <c r="I7938" s="36"/>
      <c r="J7938" s="36"/>
      <c r="K7938" s="95"/>
      <c r="L7938" s="96"/>
    </row>
    <row r="7939" spans="8:12" x14ac:dyDescent="0.25">
      <c r="H7939" s="36"/>
      <c r="I7939" s="36"/>
      <c r="J7939" s="36"/>
      <c r="K7939" s="95"/>
      <c r="L7939" s="96"/>
    </row>
    <row r="7940" spans="8:12" x14ac:dyDescent="0.25">
      <c r="H7940" s="36"/>
      <c r="I7940" s="36"/>
      <c r="J7940" s="36"/>
      <c r="K7940" s="95"/>
      <c r="L7940" s="96"/>
    </row>
    <row r="7941" spans="8:12" x14ac:dyDescent="0.25">
      <c r="H7941" s="36"/>
      <c r="I7941" s="36"/>
      <c r="J7941" s="36"/>
      <c r="K7941" s="95"/>
      <c r="L7941" s="96"/>
    </row>
    <row r="7942" spans="8:12" x14ac:dyDescent="0.25">
      <c r="H7942" s="36"/>
      <c r="I7942" s="36"/>
      <c r="J7942" s="36"/>
      <c r="K7942" s="95"/>
      <c r="L7942" s="96"/>
    </row>
    <row r="7943" spans="8:12" x14ac:dyDescent="0.25">
      <c r="H7943" s="36"/>
      <c r="I7943" s="36"/>
      <c r="J7943" s="36"/>
      <c r="K7943" s="95"/>
      <c r="L7943" s="96"/>
    </row>
    <row r="7944" spans="8:12" x14ac:dyDescent="0.25">
      <c r="H7944" s="36"/>
      <c r="I7944" s="36"/>
      <c r="J7944" s="36"/>
      <c r="K7944" s="95"/>
      <c r="L7944" s="96"/>
    </row>
    <row r="7945" spans="8:12" x14ac:dyDescent="0.25">
      <c r="H7945" s="36"/>
      <c r="I7945" s="36"/>
      <c r="J7945" s="36"/>
      <c r="K7945" s="95"/>
      <c r="L7945" s="96"/>
    </row>
    <row r="7946" spans="8:12" x14ac:dyDescent="0.25">
      <c r="H7946" s="36"/>
      <c r="I7946" s="36"/>
      <c r="J7946" s="36"/>
      <c r="K7946" s="95"/>
      <c r="L7946" s="96"/>
    </row>
    <row r="7947" spans="8:12" x14ac:dyDescent="0.25">
      <c r="H7947" s="36"/>
      <c r="I7947" s="36"/>
      <c r="J7947" s="36"/>
      <c r="K7947" s="95"/>
      <c r="L7947" s="96"/>
    </row>
    <row r="7948" spans="8:12" x14ac:dyDescent="0.25">
      <c r="H7948" s="36"/>
      <c r="I7948" s="36"/>
      <c r="J7948" s="36"/>
      <c r="K7948" s="95"/>
      <c r="L7948" s="96"/>
    </row>
    <row r="7949" spans="8:12" x14ac:dyDescent="0.25">
      <c r="H7949" s="36"/>
      <c r="I7949" s="36"/>
      <c r="J7949" s="36"/>
      <c r="K7949" s="95"/>
      <c r="L7949" s="96"/>
    </row>
    <row r="7950" spans="8:12" x14ac:dyDescent="0.25">
      <c r="H7950" s="36"/>
      <c r="I7950" s="36"/>
      <c r="J7950" s="36"/>
      <c r="K7950" s="95"/>
      <c r="L7950" s="96"/>
    </row>
    <row r="7951" spans="8:12" x14ac:dyDescent="0.25">
      <c r="H7951" s="36"/>
      <c r="I7951" s="36"/>
      <c r="J7951" s="36"/>
      <c r="K7951" s="95"/>
      <c r="L7951" s="96"/>
    </row>
    <row r="7952" spans="8:12" x14ac:dyDescent="0.25">
      <c r="H7952" s="36"/>
      <c r="I7952" s="36"/>
      <c r="J7952" s="36"/>
      <c r="K7952" s="95"/>
      <c r="L7952" s="96"/>
    </row>
    <row r="7953" spans="8:12" x14ac:dyDescent="0.25">
      <c r="H7953" s="36"/>
      <c r="I7953" s="36"/>
      <c r="J7953" s="36"/>
      <c r="K7953" s="95"/>
      <c r="L7953" s="96"/>
    </row>
    <row r="7954" spans="8:12" x14ac:dyDescent="0.25">
      <c r="H7954" s="36"/>
      <c r="I7954" s="36"/>
      <c r="J7954" s="36"/>
      <c r="K7954" s="95"/>
      <c r="L7954" s="96"/>
    </row>
    <row r="7955" spans="8:12" x14ac:dyDescent="0.25">
      <c r="H7955" s="36"/>
      <c r="I7955" s="36"/>
      <c r="J7955" s="36"/>
      <c r="K7955" s="95"/>
      <c r="L7955" s="96"/>
    </row>
    <row r="7956" spans="8:12" x14ac:dyDescent="0.25">
      <c r="H7956" s="36"/>
      <c r="I7956" s="36"/>
      <c r="J7956" s="36"/>
      <c r="K7956" s="95"/>
      <c r="L7956" s="96"/>
    </row>
    <row r="7957" spans="8:12" x14ac:dyDescent="0.25">
      <c r="H7957" s="36"/>
      <c r="I7957" s="36"/>
      <c r="J7957" s="36"/>
      <c r="K7957" s="95"/>
      <c r="L7957" s="96"/>
    </row>
    <row r="7958" spans="8:12" x14ac:dyDescent="0.25">
      <c r="H7958" s="36"/>
      <c r="I7958" s="36"/>
      <c r="J7958" s="36"/>
      <c r="K7958" s="95"/>
      <c r="L7958" s="96"/>
    </row>
    <row r="7959" spans="8:12" x14ac:dyDescent="0.25">
      <c r="H7959" s="36"/>
      <c r="I7959" s="36"/>
      <c r="J7959" s="36"/>
      <c r="K7959" s="95"/>
      <c r="L7959" s="96"/>
    </row>
    <row r="7960" spans="8:12" x14ac:dyDescent="0.25">
      <c r="H7960" s="36"/>
      <c r="I7960" s="36"/>
      <c r="J7960" s="36"/>
      <c r="K7960" s="95"/>
      <c r="L7960" s="96"/>
    </row>
    <row r="7961" spans="8:12" x14ac:dyDescent="0.25">
      <c r="H7961" s="36"/>
      <c r="I7961" s="36"/>
      <c r="J7961" s="36"/>
      <c r="K7961" s="95"/>
      <c r="L7961" s="96"/>
    </row>
    <row r="7962" spans="8:12" x14ac:dyDescent="0.25">
      <c r="H7962" s="36"/>
      <c r="I7962" s="36"/>
      <c r="J7962" s="36"/>
      <c r="K7962" s="95"/>
      <c r="L7962" s="96"/>
    </row>
    <row r="7963" spans="8:12" x14ac:dyDescent="0.25">
      <c r="H7963" s="36"/>
      <c r="I7963" s="36"/>
      <c r="J7963" s="36"/>
      <c r="K7963" s="95"/>
      <c r="L7963" s="96"/>
    </row>
    <row r="7964" spans="8:12" x14ac:dyDescent="0.25">
      <c r="H7964" s="36"/>
      <c r="I7964" s="36"/>
      <c r="J7964" s="36"/>
      <c r="K7964" s="95"/>
      <c r="L7964" s="96"/>
    </row>
    <row r="7965" spans="8:12" x14ac:dyDescent="0.25">
      <c r="H7965" s="36"/>
      <c r="I7965" s="36"/>
      <c r="J7965" s="36"/>
      <c r="K7965" s="95"/>
      <c r="L7965" s="96"/>
    </row>
    <row r="7966" spans="8:12" x14ac:dyDescent="0.25">
      <c r="H7966" s="36"/>
      <c r="I7966" s="36"/>
      <c r="J7966" s="36"/>
      <c r="K7966" s="95"/>
      <c r="L7966" s="96"/>
    </row>
    <row r="7967" spans="8:12" x14ac:dyDescent="0.25">
      <c r="H7967" s="36"/>
      <c r="I7967" s="36"/>
      <c r="J7967" s="36"/>
      <c r="K7967" s="95"/>
      <c r="L7967" s="96"/>
    </row>
    <row r="7968" spans="8:12" x14ac:dyDescent="0.25">
      <c r="H7968" s="36"/>
      <c r="I7968" s="36"/>
      <c r="J7968" s="36"/>
      <c r="K7968" s="95"/>
      <c r="L7968" s="96"/>
    </row>
    <row r="7969" spans="8:12" x14ac:dyDescent="0.25">
      <c r="H7969" s="36"/>
      <c r="I7969" s="36"/>
      <c r="J7969" s="36"/>
      <c r="K7969" s="95"/>
      <c r="L7969" s="96"/>
    </row>
    <row r="7970" spans="8:12" x14ac:dyDescent="0.25">
      <c r="H7970" s="36"/>
      <c r="I7970" s="36"/>
      <c r="J7970" s="36"/>
      <c r="K7970" s="95"/>
      <c r="L7970" s="96"/>
    </row>
    <row r="7971" spans="8:12" x14ac:dyDescent="0.25">
      <c r="H7971" s="36"/>
      <c r="I7971" s="36"/>
      <c r="J7971" s="36"/>
      <c r="K7971" s="95"/>
      <c r="L7971" s="96"/>
    </row>
    <row r="7972" spans="8:12" x14ac:dyDescent="0.25">
      <c r="H7972" s="36"/>
      <c r="I7972" s="36"/>
      <c r="J7972" s="36"/>
      <c r="K7972" s="95"/>
      <c r="L7972" s="96"/>
    </row>
    <row r="7973" spans="8:12" x14ac:dyDescent="0.25">
      <c r="H7973" s="36"/>
      <c r="I7973" s="36"/>
      <c r="J7973" s="36"/>
      <c r="K7973" s="95"/>
      <c r="L7973" s="96"/>
    </row>
    <row r="7974" spans="8:12" x14ac:dyDescent="0.25">
      <c r="H7974" s="36"/>
      <c r="I7974" s="36"/>
      <c r="J7974" s="36"/>
      <c r="K7974" s="95"/>
      <c r="L7974" s="96"/>
    </row>
    <row r="7975" spans="8:12" x14ac:dyDescent="0.25">
      <c r="H7975" s="36"/>
      <c r="I7975" s="36"/>
      <c r="J7975" s="36"/>
      <c r="K7975" s="95"/>
      <c r="L7975" s="96"/>
    </row>
    <row r="7976" spans="8:12" x14ac:dyDescent="0.25">
      <c r="H7976" s="36"/>
      <c r="I7976" s="36"/>
      <c r="J7976" s="36"/>
      <c r="K7976" s="95"/>
      <c r="L7976" s="96"/>
    </row>
    <row r="7977" spans="8:12" x14ac:dyDescent="0.25">
      <c r="H7977" s="36"/>
      <c r="I7977" s="36"/>
      <c r="J7977" s="36"/>
      <c r="K7977" s="95"/>
      <c r="L7977" s="96"/>
    </row>
    <row r="7978" spans="8:12" x14ac:dyDescent="0.25">
      <c r="H7978" s="36"/>
      <c r="I7978" s="36"/>
      <c r="J7978" s="36"/>
      <c r="K7978" s="95"/>
      <c r="L7978" s="96"/>
    </row>
    <row r="7979" spans="8:12" x14ac:dyDescent="0.25">
      <c r="H7979" s="36"/>
      <c r="I7979" s="36"/>
      <c r="J7979" s="36"/>
      <c r="K7979" s="95"/>
      <c r="L7979" s="96"/>
    </row>
    <row r="7980" spans="8:12" x14ac:dyDescent="0.25">
      <c r="H7980" s="36"/>
      <c r="I7980" s="36"/>
      <c r="J7980" s="36"/>
      <c r="K7980" s="95"/>
      <c r="L7980" s="96"/>
    </row>
    <row r="7981" spans="8:12" x14ac:dyDescent="0.25">
      <c r="H7981" s="36"/>
      <c r="I7981" s="36"/>
      <c r="J7981" s="36"/>
      <c r="K7981" s="95"/>
      <c r="L7981" s="96"/>
    </row>
    <row r="7982" spans="8:12" x14ac:dyDescent="0.25">
      <c r="H7982" s="36"/>
      <c r="I7982" s="36"/>
      <c r="J7982" s="36"/>
      <c r="K7982" s="95"/>
      <c r="L7982" s="96"/>
    </row>
    <row r="7983" spans="8:12" x14ac:dyDescent="0.25">
      <c r="H7983" s="36"/>
      <c r="I7983" s="36"/>
      <c r="J7983" s="36"/>
      <c r="K7983" s="95"/>
      <c r="L7983" s="96"/>
    </row>
    <row r="7984" spans="8:12" x14ac:dyDescent="0.25">
      <c r="H7984" s="36"/>
      <c r="I7984" s="36"/>
      <c r="J7984" s="36"/>
      <c r="K7984" s="95"/>
      <c r="L7984" s="96"/>
    </row>
    <row r="7985" spans="8:12" x14ac:dyDescent="0.25">
      <c r="H7985" s="36"/>
      <c r="I7985" s="36"/>
      <c r="J7985" s="36"/>
      <c r="K7985" s="95"/>
      <c r="L7985" s="96"/>
    </row>
    <row r="7986" spans="8:12" x14ac:dyDescent="0.25">
      <c r="H7986" s="36"/>
      <c r="I7986" s="36"/>
      <c r="J7986" s="36"/>
      <c r="K7986" s="95"/>
      <c r="L7986" s="96"/>
    </row>
    <row r="7987" spans="8:12" x14ac:dyDescent="0.25">
      <c r="H7987" s="36"/>
      <c r="I7987" s="36"/>
      <c r="J7987" s="36"/>
      <c r="K7987" s="95"/>
      <c r="L7987" s="96"/>
    </row>
    <row r="7988" spans="8:12" x14ac:dyDescent="0.25">
      <c r="H7988" s="36"/>
      <c r="I7988" s="36"/>
      <c r="J7988" s="36"/>
      <c r="K7988" s="95"/>
      <c r="L7988" s="96"/>
    </row>
    <row r="7989" spans="8:12" x14ac:dyDescent="0.25">
      <c r="H7989" s="36"/>
      <c r="I7989" s="36"/>
      <c r="J7989" s="36"/>
      <c r="K7989" s="95"/>
      <c r="L7989" s="96"/>
    </row>
    <row r="7990" spans="8:12" x14ac:dyDescent="0.25">
      <c r="H7990" s="36"/>
      <c r="I7990" s="36"/>
      <c r="J7990" s="36"/>
      <c r="K7990" s="95"/>
      <c r="L7990" s="96"/>
    </row>
    <row r="7991" spans="8:12" x14ac:dyDescent="0.25">
      <c r="H7991" s="36"/>
      <c r="I7991" s="36"/>
      <c r="J7991" s="36"/>
      <c r="K7991" s="95"/>
      <c r="L7991" s="96"/>
    </row>
    <row r="7992" spans="8:12" x14ac:dyDescent="0.25">
      <c r="H7992" s="36"/>
      <c r="I7992" s="36"/>
      <c r="J7992" s="36"/>
      <c r="K7992" s="95"/>
      <c r="L7992" s="96"/>
    </row>
    <row r="7993" spans="8:12" x14ac:dyDescent="0.25">
      <c r="H7993" s="36"/>
      <c r="I7993" s="36"/>
      <c r="J7993" s="36"/>
      <c r="K7993" s="95"/>
      <c r="L7993" s="96"/>
    </row>
    <row r="7994" spans="8:12" x14ac:dyDescent="0.25">
      <c r="H7994" s="36"/>
      <c r="I7994" s="36"/>
      <c r="J7994" s="36"/>
      <c r="K7994" s="95"/>
      <c r="L7994" s="96"/>
    </row>
    <row r="7995" spans="8:12" x14ac:dyDescent="0.25">
      <c r="H7995" s="36"/>
      <c r="I7995" s="36"/>
      <c r="J7995" s="36"/>
      <c r="K7995" s="95"/>
      <c r="L7995" s="96"/>
    </row>
    <row r="7996" spans="8:12" x14ac:dyDescent="0.25">
      <c r="H7996" s="36"/>
      <c r="I7996" s="36"/>
      <c r="J7996" s="36"/>
      <c r="K7996" s="95"/>
      <c r="L7996" s="96"/>
    </row>
    <row r="7997" spans="8:12" x14ac:dyDescent="0.25">
      <c r="H7997" s="36"/>
      <c r="I7997" s="36"/>
      <c r="J7997" s="36"/>
      <c r="K7997" s="95"/>
      <c r="L7997" s="96"/>
    </row>
    <row r="7998" spans="8:12" x14ac:dyDescent="0.25">
      <c r="H7998" s="36"/>
      <c r="I7998" s="36"/>
      <c r="J7998" s="36"/>
      <c r="K7998" s="95"/>
      <c r="L7998" s="96"/>
    </row>
    <row r="7999" spans="8:12" x14ac:dyDescent="0.25">
      <c r="H7999" s="36"/>
      <c r="I7999" s="36"/>
      <c r="J7999" s="36"/>
      <c r="K7999" s="95"/>
      <c r="L7999" s="96"/>
    </row>
    <row r="8000" spans="8:12" x14ac:dyDescent="0.25">
      <c r="H8000" s="36"/>
      <c r="I8000" s="36"/>
      <c r="J8000" s="36"/>
      <c r="K8000" s="95"/>
      <c r="L8000" s="96"/>
    </row>
    <row r="8001" spans="8:12" x14ac:dyDescent="0.25">
      <c r="H8001" s="36"/>
      <c r="I8001" s="36"/>
      <c r="J8001" s="36"/>
      <c r="K8001" s="95"/>
      <c r="L8001" s="96"/>
    </row>
    <row r="8002" spans="8:12" x14ac:dyDescent="0.25">
      <c r="H8002" s="36"/>
      <c r="I8002" s="36"/>
      <c r="J8002" s="36"/>
      <c r="K8002" s="95"/>
      <c r="L8002" s="96"/>
    </row>
    <row r="8003" spans="8:12" x14ac:dyDescent="0.25">
      <c r="H8003" s="36"/>
      <c r="I8003" s="36"/>
      <c r="J8003" s="36"/>
      <c r="K8003" s="95"/>
      <c r="L8003" s="96"/>
    </row>
    <row r="8004" spans="8:12" x14ac:dyDescent="0.25">
      <c r="H8004" s="36"/>
      <c r="I8004" s="36"/>
      <c r="J8004" s="36"/>
      <c r="K8004" s="95"/>
      <c r="L8004" s="96"/>
    </row>
    <row r="8005" spans="8:12" x14ac:dyDescent="0.25">
      <c r="H8005" s="36"/>
      <c r="I8005" s="36"/>
      <c r="J8005" s="36"/>
      <c r="K8005" s="95"/>
      <c r="L8005" s="96"/>
    </row>
    <row r="8006" spans="8:12" x14ac:dyDescent="0.25">
      <c r="H8006" s="36"/>
      <c r="I8006" s="36"/>
      <c r="J8006" s="36"/>
      <c r="K8006" s="95"/>
      <c r="L8006" s="96"/>
    </row>
    <row r="8007" spans="8:12" x14ac:dyDescent="0.25">
      <c r="H8007" s="36"/>
      <c r="I8007" s="36"/>
      <c r="J8007" s="36"/>
      <c r="K8007" s="95"/>
      <c r="L8007" s="96"/>
    </row>
    <row r="8008" spans="8:12" x14ac:dyDescent="0.25">
      <c r="H8008" s="36"/>
      <c r="I8008" s="36"/>
      <c r="J8008" s="36"/>
      <c r="K8008" s="95"/>
      <c r="L8008" s="96"/>
    </row>
    <row r="8009" spans="8:12" x14ac:dyDescent="0.25">
      <c r="H8009" s="36"/>
      <c r="I8009" s="36"/>
      <c r="J8009" s="36"/>
      <c r="K8009" s="95"/>
      <c r="L8009" s="96"/>
    </row>
    <row r="8010" spans="8:12" x14ac:dyDescent="0.25">
      <c r="H8010" s="36"/>
      <c r="I8010" s="36"/>
      <c r="J8010" s="36"/>
      <c r="K8010" s="95"/>
      <c r="L8010" s="96"/>
    </row>
    <row r="8011" spans="8:12" x14ac:dyDescent="0.25">
      <c r="H8011" s="36"/>
      <c r="I8011" s="36"/>
      <c r="J8011" s="36"/>
      <c r="K8011" s="95"/>
      <c r="L8011" s="96"/>
    </row>
    <row r="8012" spans="8:12" x14ac:dyDescent="0.25">
      <c r="H8012" s="36"/>
      <c r="I8012" s="36"/>
      <c r="J8012" s="36"/>
      <c r="K8012" s="95"/>
      <c r="L8012" s="96"/>
    </row>
    <row r="8013" spans="8:12" x14ac:dyDescent="0.25">
      <c r="H8013" s="36"/>
      <c r="I8013" s="36"/>
      <c r="J8013" s="36"/>
      <c r="K8013" s="95"/>
      <c r="L8013" s="96"/>
    </row>
    <row r="8014" spans="8:12" x14ac:dyDescent="0.25">
      <c r="H8014" s="36"/>
      <c r="I8014" s="36"/>
      <c r="J8014" s="36"/>
      <c r="K8014" s="95"/>
      <c r="L8014" s="96"/>
    </row>
    <row r="8015" spans="8:12" x14ac:dyDescent="0.25">
      <c r="H8015" s="36"/>
      <c r="I8015" s="36"/>
      <c r="J8015" s="36"/>
      <c r="K8015" s="95"/>
      <c r="L8015" s="96"/>
    </row>
    <row r="8016" spans="8:12" x14ac:dyDescent="0.25">
      <c r="H8016" s="36"/>
      <c r="I8016" s="36"/>
      <c r="J8016" s="36"/>
      <c r="K8016" s="95"/>
      <c r="L8016" s="96"/>
    </row>
    <row r="8017" spans="8:12" x14ac:dyDescent="0.25">
      <c r="H8017" s="36"/>
      <c r="I8017" s="36"/>
      <c r="J8017" s="36"/>
      <c r="K8017" s="95"/>
      <c r="L8017" s="96"/>
    </row>
    <row r="8018" spans="8:12" x14ac:dyDescent="0.25">
      <c r="H8018" s="36"/>
      <c r="I8018" s="36"/>
      <c r="J8018" s="36"/>
      <c r="K8018" s="95"/>
      <c r="L8018" s="96"/>
    </row>
    <row r="8019" spans="8:12" x14ac:dyDescent="0.25">
      <c r="H8019" s="36"/>
      <c r="I8019" s="36"/>
      <c r="J8019" s="36"/>
      <c r="K8019" s="95"/>
      <c r="L8019" s="96"/>
    </row>
    <row r="8020" spans="8:12" x14ac:dyDescent="0.25">
      <c r="H8020" s="36"/>
      <c r="I8020" s="36"/>
      <c r="J8020" s="36"/>
      <c r="K8020" s="95"/>
      <c r="L8020" s="96"/>
    </row>
    <row r="8021" spans="8:12" x14ac:dyDescent="0.25">
      <c r="H8021" s="36"/>
      <c r="I8021" s="36"/>
      <c r="J8021" s="36"/>
      <c r="K8021" s="95"/>
      <c r="L8021" s="96"/>
    </row>
    <row r="8022" spans="8:12" x14ac:dyDescent="0.25">
      <c r="H8022" s="36"/>
      <c r="I8022" s="36"/>
      <c r="J8022" s="36"/>
      <c r="K8022" s="95"/>
      <c r="L8022" s="96"/>
    </row>
    <row r="8023" spans="8:12" x14ac:dyDescent="0.25">
      <c r="H8023" s="36"/>
      <c r="I8023" s="36"/>
      <c r="J8023" s="36"/>
      <c r="K8023" s="95"/>
      <c r="L8023" s="96"/>
    </row>
    <row r="8024" spans="8:12" x14ac:dyDescent="0.25">
      <c r="H8024" s="36"/>
      <c r="I8024" s="36"/>
      <c r="J8024" s="36"/>
      <c r="K8024" s="95"/>
      <c r="L8024" s="96"/>
    </row>
    <row r="8025" spans="8:12" x14ac:dyDescent="0.25">
      <c r="H8025" s="36"/>
      <c r="I8025" s="36"/>
      <c r="J8025" s="36"/>
      <c r="K8025" s="95"/>
      <c r="L8025" s="96"/>
    </row>
    <row r="8026" spans="8:12" x14ac:dyDescent="0.25">
      <c r="H8026" s="36"/>
      <c r="I8026" s="36"/>
      <c r="J8026" s="36"/>
      <c r="K8026" s="95"/>
      <c r="L8026" s="96"/>
    </row>
    <row r="8027" spans="8:12" x14ac:dyDescent="0.25">
      <c r="H8027" s="36"/>
      <c r="I8027" s="36"/>
      <c r="J8027" s="36"/>
      <c r="K8027" s="95"/>
      <c r="L8027" s="96"/>
    </row>
    <row r="8028" spans="8:12" x14ac:dyDescent="0.25">
      <c r="H8028" s="36"/>
      <c r="I8028" s="36"/>
      <c r="J8028" s="36"/>
      <c r="K8028" s="95"/>
      <c r="L8028" s="96"/>
    </row>
    <row r="8029" spans="8:12" x14ac:dyDescent="0.25">
      <c r="H8029" s="36"/>
      <c r="I8029" s="36"/>
      <c r="J8029" s="36"/>
      <c r="K8029" s="95"/>
      <c r="L8029" s="96"/>
    </row>
    <row r="8030" spans="8:12" x14ac:dyDescent="0.25">
      <c r="H8030" s="36"/>
      <c r="I8030" s="36"/>
      <c r="J8030" s="36"/>
      <c r="K8030" s="95"/>
      <c r="L8030" s="96"/>
    </row>
    <row r="8031" spans="8:12" x14ac:dyDescent="0.25">
      <c r="H8031" s="36"/>
      <c r="I8031" s="36"/>
      <c r="J8031" s="36"/>
      <c r="K8031" s="95"/>
      <c r="L8031" s="96"/>
    </row>
    <row r="8032" spans="8:12" x14ac:dyDescent="0.25">
      <c r="H8032" s="36"/>
      <c r="I8032" s="36"/>
      <c r="J8032" s="36"/>
      <c r="K8032" s="95"/>
      <c r="L8032" s="96"/>
    </row>
    <row r="8033" spans="8:12" x14ac:dyDescent="0.25">
      <c r="H8033" s="36"/>
      <c r="I8033" s="36"/>
      <c r="J8033" s="36"/>
      <c r="K8033" s="95"/>
      <c r="L8033" s="96"/>
    </row>
    <row r="8034" spans="8:12" x14ac:dyDescent="0.25">
      <c r="H8034" s="36"/>
      <c r="I8034" s="36"/>
      <c r="J8034" s="36"/>
      <c r="K8034" s="95"/>
      <c r="L8034" s="96"/>
    </row>
    <row r="8035" spans="8:12" x14ac:dyDescent="0.25">
      <c r="H8035" s="36"/>
      <c r="I8035" s="36"/>
      <c r="J8035" s="36"/>
      <c r="K8035" s="95"/>
      <c r="L8035" s="96"/>
    </row>
    <row r="8036" spans="8:12" x14ac:dyDescent="0.25">
      <c r="H8036" s="36"/>
      <c r="I8036" s="36"/>
      <c r="J8036" s="36"/>
      <c r="K8036" s="95"/>
      <c r="L8036" s="96"/>
    </row>
    <row r="8037" spans="8:12" x14ac:dyDescent="0.25">
      <c r="H8037" s="36"/>
      <c r="I8037" s="36"/>
      <c r="J8037" s="36"/>
      <c r="K8037" s="95"/>
      <c r="L8037" s="96"/>
    </row>
    <row r="8038" spans="8:12" x14ac:dyDescent="0.25">
      <c r="H8038" s="36"/>
      <c r="I8038" s="36"/>
      <c r="J8038" s="36"/>
      <c r="K8038" s="95"/>
      <c r="L8038" s="96"/>
    </row>
    <row r="8039" spans="8:12" x14ac:dyDescent="0.25">
      <c r="H8039" s="36"/>
      <c r="I8039" s="36"/>
      <c r="J8039" s="36"/>
      <c r="K8039" s="95"/>
      <c r="L8039" s="96"/>
    </row>
    <row r="8040" spans="8:12" x14ac:dyDescent="0.25">
      <c r="H8040" s="36"/>
      <c r="I8040" s="36"/>
      <c r="J8040" s="36"/>
      <c r="K8040" s="95"/>
      <c r="L8040" s="96"/>
    </row>
    <row r="8041" spans="8:12" x14ac:dyDescent="0.25">
      <c r="H8041" s="36"/>
      <c r="I8041" s="36"/>
      <c r="J8041" s="36"/>
      <c r="K8041" s="95"/>
      <c r="L8041" s="96"/>
    </row>
    <row r="8042" spans="8:12" x14ac:dyDescent="0.25">
      <c r="H8042" s="36"/>
      <c r="I8042" s="36"/>
      <c r="J8042" s="36"/>
      <c r="K8042" s="95"/>
      <c r="L8042" s="96"/>
    </row>
    <row r="8043" spans="8:12" x14ac:dyDescent="0.25">
      <c r="H8043" s="36"/>
      <c r="I8043" s="36"/>
      <c r="J8043" s="36"/>
      <c r="K8043" s="95"/>
      <c r="L8043" s="96"/>
    </row>
    <row r="8044" spans="8:12" x14ac:dyDescent="0.25">
      <c r="H8044" s="36"/>
      <c r="I8044" s="36"/>
      <c r="J8044" s="36"/>
      <c r="K8044" s="95"/>
      <c r="L8044" s="96"/>
    </row>
    <row r="8045" spans="8:12" x14ac:dyDescent="0.25">
      <c r="H8045" s="36"/>
      <c r="I8045" s="36"/>
      <c r="J8045" s="36"/>
      <c r="K8045" s="95"/>
      <c r="L8045" s="96"/>
    </row>
    <row r="8046" spans="8:12" x14ac:dyDescent="0.25">
      <c r="H8046" s="36"/>
      <c r="I8046" s="36"/>
      <c r="J8046" s="36"/>
      <c r="K8046" s="95"/>
      <c r="L8046" s="96"/>
    </row>
    <row r="8047" spans="8:12" x14ac:dyDescent="0.25">
      <c r="H8047" s="36"/>
      <c r="I8047" s="36"/>
      <c r="J8047" s="36"/>
      <c r="K8047" s="95"/>
      <c r="L8047" s="96"/>
    </row>
    <row r="8048" spans="8:12" x14ac:dyDescent="0.25">
      <c r="H8048" s="36"/>
      <c r="I8048" s="36"/>
      <c r="J8048" s="36"/>
      <c r="K8048" s="95"/>
      <c r="L8048" s="96"/>
    </row>
    <row r="8049" spans="8:12" x14ac:dyDescent="0.25">
      <c r="H8049" s="36"/>
      <c r="I8049" s="36"/>
      <c r="J8049" s="36"/>
      <c r="K8049" s="95"/>
      <c r="L8049" s="96"/>
    </row>
    <row r="8050" spans="8:12" x14ac:dyDescent="0.25">
      <c r="H8050" s="36"/>
      <c r="I8050" s="36"/>
      <c r="J8050" s="36"/>
      <c r="K8050" s="95"/>
      <c r="L8050" s="96"/>
    </row>
    <row r="8051" spans="8:12" x14ac:dyDescent="0.25">
      <c r="H8051" s="36"/>
      <c r="I8051" s="36"/>
      <c r="J8051" s="36"/>
      <c r="K8051" s="95"/>
      <c r="L8051" s="96"/>
    </row>
    <row r="8052" spans="8:12" x14ac:dyDescent="0.25">
      <c r="H8052" s="36"/>
      <c r="I8052" s="36"/>
      <c r="J8052" s="36"/>
      <c r="K8052" s="95"/>
      <c r="L8052" s="96"/>
    </row>
    <row r="8053" spans="8:12" x14ac:dyDescent="0.25">
      <c r="H8053" s="36"/>
      <c r="I8053" s="36"/>
      <c r="J8053" s="36"/>
      <c r="K8053" s="95"/>
      <c r="L8053" s="96"/>
    </row>
    <row r="8054" spans="8:12" x14ac:dyDescent="0.25">
      <c r="H8054" s="36"/>
      <c r="I8054" s="36"/>
      <c r="J8054" s="36"/>
      <c r="K8054" s="95"/>
      <c r="L8054" s="96"/>
    </row>
    <row r="8055" spans="8:12" x14ac:dyDescent="0.25">
      <c r="H8055" s="36"/>
      <c r="I8055" s="36"/>
      <c r="J8055" s="36"/>
      <c r="K8055" s="95"/>
      <c r="L8055" s="96"/>
    </row>
    <row r="8056" spans="8:12" x14ac:dyDescent="0.25">
      <c r="H8056" s="36"/>
      <c r="I8056" s="36"/>
      <c r="J8056" s="36"/>
      <c r="K8056" s="95"/>
      <c r="L8056" s="96"/>
    </row>
    <row r="8057" spans="8:12" x14ac:dyDescent="0.25">
      <c r="H8057" s="36"/>
      <c r="I8057" s="36"/>
      <c r="J8057" s="36"/>
      <c r="K8057" s="95"/>
      <c r="L8057" s="96"/>
    </row>
    <row r="8058" spans="8:12" x14ac:dyDescent="0.25">
      <c r="H8058" s="36"/>
      <c r="I8058" s="36"/>
      <c r="J8058" s="36"/>
      <c r="K8058" s="95"/>
      <c r="L8058" s="96"/>
    </row>
    <row r="8059" spans="8:12" x14ac:dyDescent="0.25">
      <c r="H8059" s="36"/>
      <c r="I8059" s="36"/>
      <c r="J8059" s="36"/>
      <c r="K8059" s="95"/>
      <c r="L8059" s="96"/>
    </row>
    <row r="8060" spans="8:12" x14ac:dyDescent="0.25">
      <c r="H8060" s="36"/>
      <c r="I8060" s="36"/>
      <c r="J8060" s="36"/>
      <c r="K8060" s="95"/>
      <c r="L8060" s="96"/>
    </row>
    <row r="8061" spans="8:12" x14ac:dyDescent="0.25">
      <c r="H8061" s="36"/>
      <c r="I8061" s="36"/>
      <c r="J8061" s="36"/>
      <c r="K8061" s="95"/>
      <c r="L8061" s="96"/>
    </row>
    <row r="8062" spans="8:12" x14ac:dyDescent="0.25">
      <c r="H8062" s="36"/>
      <c r="I8062" s="36"/>
      <c r="J8062" s="36"/>
      <c r="K8062" s="95"/>
      <c r="L8062" s="96"/>
    </row>
    <row r="8063" spans="8:12" x14ac:dyDescent="0.25">
      <c r="H8063" s="36"/>
      <c r="I8063" s="36"/>
      <c r="J8063" s="36"/>
      <c r="K8063" s="95"/>
      <c r="L8063" s="96"/>
    </row>
    <row r="8064" spans="8:12" x14ac:dyDescent="0.25">
      <c r="H8064" s="36"/>
      <c r="I8064" s="36"/>
      <c r="J8064" s="36"/>
      <c r="K8064" s="95"/>
      <c r="L8064" s="96"/>
    </row>
    <row r="8065" spans="8:12" x14ac:dyDescent="0.25">
      <c r="H8065" s="36"/>
      <c r="I8065" s="36"/>
      <c r="J8065" s="36"/>
      <c r="K8065" s="95"/>
      <c r="L8065" s="96"/>
    </row>
    <row r="8066" spans="8:12" x14ac:dyDescent="0.25">
      <c r="H8066" s="36"/>
      <c r="I8066" s="36"/>
      <c r="J8066" s="36"/>
      <c r="K8066" s="95"/>
      <c r="L8066" s="96"/>
    </row>
    <row r="8067" spans="8:12" x14ac:dyDescent="0.25">
      <c r="H8067" s="36"/>
      <c r="I8067" s="36"/>
      <c r="J8067" s="36"/>
      <c r="K8067" s="95"/>
      <c r="L8067" s="96"/>
    </row>
    <row r="8068" spans="8:12" x14ac:dyDescent="0.25">
      <c r="H8068" s="36"/>
      <c r="I8068" s="36"/>
      <c r="J8068" s="36"/>
      <c r="K8068" s="95"/>
      <c r="L8068" s="96"/>
    </row>
    <row r="8069" spans="8:12" x14ac:dyDescent="0.25">
      <c r="H8069" s="36"/>
      <c r="I8069" s="36"/>
      <c r="J8069" s="36"/>
      <c r="K8069" s="95"/>
      <c r="L8069" s="96"/>
    </row>
    <row r="8070" spans="8:12" x14ac:dyDescent="0.25">
      <c r="H8070" s="36"/>
      <c r="I8070" s="36"/>
      <c r="J8070" s="36"/>
      <c r="K8070" s="95"/>
      <c r="L8070" s="96"/>
    </row>
    <row r="8071" spans="8:12" x14ac:dyDescent="0.25">
      <c r="H8071" s="36"/>
      <c r="I8071" s="36"/>
      <c r="J8071" s="36"/>
      <c r="K8071" s="95"/>
      <c r="L8071" s="96"/>
    </row>
    <row r="8072" spans="8:12" x14ac:dyDescent="0.25">
      <c r="H8072" s="36"/>
      <c r="I8072" s="36"/>
      <c r="J8072" s="36"/>
      <c r="K8072" s="95"/>
      <c r="L8072" s="96"/>
    </row>
    <row r="8073" spans="8:12" x14ac:dyDescent="0.25">
      <c r="H8073" s="36"/>
      <c r="I8073" s="36"/>
      <c r="J8073" s="36"/>
      <c r="K8073" s="95"/>
      <c r="L8073" s="96"/>
    </row>
    <row r="8074" spans="8:12" x14ac:dyDescent="0.25">
      <c r="H8074" s="36"/>
      <c r="I8074" s="36"/>
      <c r="J8074" s="36"/>
      <c r="K8074" s="95"/>
      <c r="L8074" s="96"/>
    </row>
    <row r="8075" spans="8:12" x14ac:dyDescent="0.25">
      <c r="H8075" s="36"/>
      <c r="I8075" s="36"/>
      <c r="J8075" s="36"/>
      <c r="K8075" s="95"/>
      <c r="L8075" s="96"/>
    </row>
    <row r="8076" spans="8:12" x14ac:dyDescent="0.25">
      <c r="H8076" s="36"/>
      <c r="I8076" s="36"/>
      <c r="J8076" s="36"/>
      <c r="K8076" s="95"/>
      <c r="L8076" s="96"/>
    </row>
    <row r="8077" spans="8:12" x14ac:dyDescent="0.25">
      <c r="H8077" s="36"/>
      <c r="I8077" s="36"/>
      <c r="J8077" s="36"/>
      <c r="K8077" s="95"/>
      <c r="L8077" s="96"/>
    </row>
    <row r="8078" spans="8:12" x14ac:dyDescent="0.25">
      <c r="H8078" s="36"/>
      <c r="I8078" s="36"/>
      <c r="J8078" s="36"/>
      <c r="K8078" s="95"/>
      <c r="L8078" s="96"/>
    </row>
    <row r="8079" spans="8:12" x14ac:dyDescent="0.25">
      <c r="H8079" s="36"/>
      <c r="I8079" s="36"/>
      <c r="J8079" s="36"/>
      <c r="K8079" s="95"/>
      <c r="L8079" s="96"/>
    </row>
    <row r="8080" spans="8:12" x14ac:dyDescent="0.25">
      <c r="H8080" s="36"/>
      <c r="I8080" s="36"/>
      <c r="J8080" s="36"/>
      <c r="K8080" s="95"/>
      <c r="L8080" s="96"/>
    </row>
    <row r="8081" spans="8:12" x14ac:dyDescent="0.25">
      <c r="H8081" s="36"/>
      <c r="I8081" s="36"/>
      <c r="J8081" s="36"/>
      <c r="K8081" s="95"/>
      <c r="L8081" s="96"/>
    </row>
    <row r="8082" spans="8:12" x14ac:dyDescent="0.25">
      <c r="H8082" s="36"/>
      <c r="I8082" s="36"/>
      <c r="J8082" s="36"/>
      <c r="K8082" s="95"/>
      <c r="L8082" s="96"/>
    </row>
    <row r="8083" spans="8:12" x14ac:dyDescent="0.25">
      <c r="H8083" s="36"/>
      <c r="I8083" s="36"/>
      <c r="J8083" s="36"/>
      <c r="K8083" s="95"/>
      <c r="L8083" s="96"/>
    </row>
    <row r="8084" spans="8:12" x14ac:dyDescent="0.25">
      <c r="H8084" s="36"/>
      <c r="I8084" s="36"/>
      <c r="J8084" s="36"/>
      <c r="K8084" s="95"/>
      <c r="L8084" s="96"/>
    </row>
    <row r="8085" spans="8:12" x14ac:dyDescent="0.25">
      <c r="H8085" s="36"/>
      <c r="I8085" s="36"/>
      <c r="J8085" s="36"/>
      <c r="K8085" s="95"/>
      <c r="L8085" s="96"/>
    </row>
    <row r="8086" spans="8:12" x14ac:dyDescent="0.25">
      <c r="H8086" s="36"/>
      <c r="I8086" s="36"/>
      <c r="J8086" s="36"/>
      <c r="K8086" s="95"/>
      <c r="L8086" s="96"/>
    </row>
    <row r="8087" spans="8:12" x14ac:dyDescent="0.25">
      <c r="H8087" s="36"/>
      <c r="I8087" s="36"/>
      <c r="J8087" s="36"/>
      <c r="K8087" s="95"/>
      <c r="L8087" s="96"/>
    </row>
    <row r="8088" spans="8:12" x14ac:dyDescent="0.25">
      <c r="H8088" s="36"/>
      <c r="I8088" s="36"/>
      <c r="J8088" s="36"/>
      <c r="K8088" s="95"/>
      <c r="L8088" s="96"/>
    </row>
    <row r="8089" spans="8:12" x14ac:dyDescent="0.25">
      <c r="H8089" s="36"/>
      <c r="I8089" s="36"/>
      <c r="J8089" s="36"/>
      <c r="K8089" s="95"/>
      <c r="L8089" s="96"/>
    </row>
    <row r="8090" spans="8:12" x14ac:dyDescent="0.25">
      <c r="H8090" s="36"/>
      <c r="I8090" s="36"/>
      <c r="J8090" s="36"/>
      <c r="K8090" s="95"/>
      <c r="L8090" s="96"/>
    </row>
    <row r="8091" spans="8:12" x14ac:dyDescent="0.25">
      <c r="H8091" s="36"/>
      <c r="I8091" s="36"/>
      <c r="J8091" s="36"/>
      <c r="K8091" s="95"/>
      <c r="L8091" s="96"/>
    </row>
    <row r="8092" spans="8:12" x14ac:dyDescent="0.25">
      <c r="H8092" s="36"/>
      <c r="I8092" s="36"/>
      <c r="J8092" s="36"/>
      <c r="K8092" s="95"/>
      <c r="L8092" s="96"/>
    </row>
    <row r="8093" spans="8:12" x14ac:dyDescent="0.25">
      <c r="H8093" s="36"/>
      <c r="I8093" s="36"/>
      <c r="J8093" s="36"/>
      <c r="K8093" s="95"/>
      <c r="L8093" s="96"/>
    </row>
    <row r="8094" spans="8:12" x14ac:dyDescent="0.25">
      <c r="H8094" s="36"/>
      <c r="I8094" s="36"/>
      <c r="J8094" s="36"/>
      <c r="K8094" s="95"/>
      <c r="L8094" s="96"/>
    </row>
    <row r="8095" spans="8:12" x14ac:dyDescent="0.25">
      <c r="H8095" s="36"/>
      <c r="I8095" s="36"/>
      <c r="J8095" s="36"/>
      <c r="K8095" s="95"/>
      <c r="L8095" s="96"/>
    </row>
    <row r="8096" spans="8:12" x14ac:dyDescent="0.25">
      <c r="H8096" s="36"/>
      <c r="I8096" s="36"/>
      <c r="J8096" s="36"/>
      <c r="K8096" s="95"/>
      <c r="L8096" s="96"/>
    </row>
    <row r="8097" spans="8:12" x14ac:dyDescent="0.25">
      <c r="H8097" s="36"/>
      <c r="I8097" s="36"/>
      <c r="J8097" s="36"/>
      <c r="K8097" s="95"/>
      <c r="L8097" s="96"/>
    </row>
    <row r="8098" spans="8:12" x14ac:dyDescent="0.25">
      <c r="H8098" s="36"/>
      <c r="I8098" s="36"/>
      <c r="J8098" s="36"/>
      <c r="K8098" s="95"/>
      <c r="L8098" s="96"/>
    </row>
    <row r="8099" spans="8:12" x14ac:dyDescent="0.25">
      <c r="H8099" s="36"/>
      <c r="I8099" s="36"/>
      <c r="J8099" s="36"/>
      <c r="K8099" s="95"/>
      <c r="L8099" s="96"/>
    </row>
    <row r="8100" spans="8:12" x14ac:dyDescent="0.25">
      <c r="H8100" s="36"/>
      <c r="I8100" s="36"/>
      <c r="J8100" s="36"/>
      <c r="K8100" s="95"/>
      <c r="L8100" s="96"/>
    </row>
    <row r="8101" spans="8:12" x14ac:dyDescent="0.25">
      <c r="H8101" s="36"/>
      <c r="I8101" s="36"/>
      <c r="J8101" s="36"/>
      <c r="K8101" s="95"/>
      <c r="L8101" s="96"/>
    </row>
    <row r="8102" spans="8:12" x14ac:dyDescent="0.25">
      <c r="H8102" s="36"/>
      <c r="I8102" s="36"/>
      <c r="J8102" s="36"/>
      <c r="K8102" s="95"/>
      <c r="L8102" s="96"/>
    </row>
    <row r="8103" spans="8:12" x14ac:dyDescent="0.25">
      <c r="H8103" s="36"/>
      <c r="I8103" s="36"/>
      <c r="J8103" s="36"/>
      <c r="K8103" s="95"/>
      <c r="L8103" s="96"/>
    </row>
    <row r="8104" spans="8:12" x14ac:dyDescent="0.25">
      <c r="H8104" s="36"/>
      <c r="I8104" s="36"/>
      <c r="J8104" s="36"/>
      <c r="K8104" s="95"/>
      <c r="L8104" s="96"/>
    </row>
    <row r="8105" spans="8:12" x14ac:dyDescent="0.25">
      <c r="H8105" s="36"/>
      <c r="I8105" s="36"/>
      <c r="J8105" s="36"/>
      <c r="K8105" s="95"/>
      <c r="L8105" s="96"/>
    </row>
    <row r="8106" spans="8:12" x14ac:dyDescent="0.25">
      <c r="H8106" s="36"/>
      <c r="I8106" s="36"/>
      <c r="J8106" s="36"/>
      <c r="K8106" s="95"/>
      <c r="L8106" s="96"/>
    </row>
    <row r="8107" spans="8:12" x14ac:dyDescent="0.25">
      <c r="H8107" s="36"/>
      <c r="I8107" s="36"/>
      <c r="J8107" s="36"/>
      <c r="K8107" s="95"/>
      <c r="L8107" s="96"/>
    </row>
    <row r="8108" spans="8:12" x14ac:dyDescent="0.25">
      <c r="H8108" s="36"/>
      <c r="I8108" s="36"/>
      <c r="J8108" s="36"/>
      <c r="K8108" s="95"/>
      <c r="L8108" s="96"/>
    </row>
    <row r="8109" spans="8:12" x14ac:dyDescent="0.25">
      <c r="H8109" s="36"/>
      <c r="I8109" s="36"/>
      <c r="J8109" s="36"/>
      <c r="K8109" s="95"/>
      <c r="L8109" s="96"/>
    </row>
    <row r="8110" spans="8:12" x14ac:dyDescent="0.25">
      <c r="H8110" s="36"/>
      <c r="I8110" s="36"/>
      <c r="J8110" s="36"/>
      <c r="K8110" s="95"/>
      <c r="L8110" s="96"/>
    </row>
    <row r="8111" spans="8:12" x14ac:dyDescent="0.25">
      <c r="H8111" s="36"/>
      <c r="I8111" s="36"/>
      <c r="J8111" s="36"/>
      <c r="K8111" s="95"/>
      <c r="L8111" s="96"/>
    </row>
    <row r="8112" spans="8:12" x14ac:dyDescent="0.25">
      <c r="H8112" s="36"/>
      <c r="I8112" s="36"/>
      <c r="J8112" s="36"/>
      <c r="K8112" s="95"/>
      <c r="L8112" s="96"/>
    </row>
    <row r="8113" spans="8:12" x14ac:dyDescent="0.25">
      <c r="H8113" s="36"/>
      <c r="I8113" s="36"/>
      <c r="J8113" s="36"/>
      <c r="K8113" s="95"/>
      <c r="L8113" s="96"/>
    </row>
    <row r="8114" spans="8:12" x14ac:dyDescent="0.25">
      <c r="H8114" s="36"/>
      <c r="I8114" s="36"/>
      <c r="J8114" s="36"/>
      <c r="K8114" s="95"/>
      <c r="L8114" s="96"/>
    </row>
    <row r="8115" spans="8:12" x14ac:dyDescent="0.25">
      <c r="H8115" s="36"/>
      <c r="I8115" s="36"/>
      <c r="J8115" s="36"/>
      <c r="K8115" s="95"/>
      <c r="L8115" s="96"/>
    </row>
    <row r="8116" spans="8:12" x14ac:dyDescent="0.25">
      <c r="H8116" s="36"/>
      <c r="I8116" s="36"/>
      <c r="J8116" s="36"/>
      <c r="K8116" s="95"/>
      <c r="L8116" s="96"/>
    </row>
    <row r="8117" spans="8:12" x14ac:dyDescent="0.25">
      <c r="H8117" s="36"/>
      <c r="I8117" s="36"/>
      <c r="J8117" s="36"/>
      <c r="K8117" s="95"/>
      <c r="L8117" s="96"/>
    </row>
    <row r="8118" spans="8:12" x14ac:dyDescent="0.25">
      <c r="H8118" s="36"/>
      <c r="I8118" s="36"/>
      <c r="J8118" s="36"/>
      <c r="K8118" s="95"/>
      <c r="L8118" s="96"/>
    </row>
    <row r="8119" spans="8:12" x14ac:dyDescent="0.25">
      <c r="H8119" s="36"/>
      <c r="I8119" s="36"/>
      <c r="J8119" s="36"/>
      <c r="K8119" s="95"/>
      <c r="L8119" s="96"/>
    </row>
    <row r="8120" spans="8:12" x14ac:dyDescent="0.25">
      <c r="H8120" s="36"/>
      <c r="I8120" s="36"/>
      <c r="J8120" s="36"/>
      <c r="K8120" s="95"/>
      <c r="L8120" s="96"/>
    </row>
    <row r="8121" spans="8:12" x14ac:dyDescent="0.25">
      <c r="H8121" s="36"/>
      <c r="I8121" s="36"/>
      <c r="J8121" s="36"/>
      <c r="K8121" s="95"/>
      <c r="L8121" s="96"/>
    </row>
    <row r="8122" spans="8:12" x14ac:dyDescent="0.25">
      <c r="H8122" s="36"/>
      <c r="I8122" s="36"/>
      <c r="J8122" s="36"/>
      <c r="K8122" s="95"/>
      <c r="L8122" s="96"/>
    </row>
    <row r="8123" spans="8:12" x14ac:dyDescent="0.25">
      <c r="H8123" s="36"/>
      <c r="I8123" s="36"/>
      <c r="J8123" s="36"/>
      <c r="K8123" s="95"/>
      <c r="L8123" s="96"/>
    </row>
    <row r="8124" spans="8:12" x14ac:dyDescent="0.25">
      <c r="H8124" s="36"/>
      <c r="I8124" s="36"/>
      <c r="J8124" s="36"/>
      <c r="K8124" s="95"/>
      <c r="L8124" s="96"/>
    </row>
    <row r="8125" spans="8:12" x14ac:dyDescent="0.25">
      <c r="H8125" s="36"/>
      <c r="I8125" s="36"/>
      <c r="J8125" s="36"/>
      <c r="K8125" s="95"/>
      <c r="L8125" s="96"/>
    </row>
    <row r="8126" spans="8:12" x14ac:dyDescent="0.25">
      <c r="H8126" s="36"/>
      <c r="I8126" s="36"/>
      <c r="J8126" s="36"/>
      <c r="K8126" s="95"/>
      <c r="L8126" s="96"/>
    </row>
    <row r="8127" spans="8:12" x14ac:dyDescent="0.25">
      <c r="H8127" s="36"/>
      <c r="I8127" s="36"/>
      <c r="J8127" s="36"/>
      <c r="K8127" s="95"/>
      <c r="L8127" s="96"/>
    </row>
    <row r="8128" spans="8:12" x14ac:dyDescent="0.25">
      <c r="H8128" s="36"/>
      <c r="I8128" s="36"/>
      <c r="J8128" s="36"/>
      <c r="K8128" s="95"/>
      <c r="L8128" s="96"/>
    </row>
    <row r="8129" spans="8:12" x14ac:dyDescent="0.25">
      <c r="H8129" s="36"/>
      <c r="I8129" s="36"/>
      <c r="J8129" s="36"/>
      <c r="K8129" s="95"/>
      <c r="L8129" s="96"/>
    </row>
    <row r="8130" spans="8:12" x14ac:dyDescent="0.25">
      <c r="H8130" s="36"/>
      <c r="I8130" s="36"/>
      <c r="J8130" s="36"/>
      <c r="K8130" s="95"/>
      <c r="L8130" s="96"/>
    </row>
    <row r="8131" spans="8:12" x14ac:dyDescent="0.25">
      <c r="H8131" s="36"/>
      <c r="I8131" s="36"/>
      <c r="J8131" s="36"/>
      <c r="K8131" s="95"/>
      <c r="L8131" s="96"/>
    </row>
    <row r="8132" spans="8:12" x14ac:dyDescent="0.25">
      <c r="H8132" s="36"/>
      <c r="I8132" s="36"/>
      <c r="J8132" s="36"/>
      <c r="K8132" s="95"/>
      <c r="L8132" s="96"/>
    </row>
    <row r="8133" spans="8:12" x14ac:dyDescent="0.25">
      <c r="H8133" s="36"/>
      <c r="I8133" s="36"/>
      <c r="J8133" s="36"/>
      <c r="K8133" s="95"/>
      <c r="L8133" s="96"/>
    </row>
    <row r="8134" spans="8:12" x14ac:dyDescent="0.25">
      <c r="H8134" s="36"/>
      <c r="I8134" s="36"/>
      <c r="J8134" s="36"/>
      <c r="K8134" s="95"/>
      <c r="L8134" s="96"/>
    </row>
    <row r="8135" spans="8:12" x14ac:dyDescent="0.25">
      <c r="H8135" s="36"/>
      <c r="I8135" s="36"/>
      <c r="J8135" s="36"/>
      <c r="K8135" s="95"/>
      <c r="L8135" s="96"/>
    </row>
    <row r="8136" spans="8:12" x14ac:dyDescent="0.25">
      <c r="H8136" s="36"/>
      <c r="I8136" s="36"/>
      <c r="J8136" s="36"/>
      <c r="K8136" s="95"/>
      <c r="L8136" s="96"/>
    </row>
    <row r="8137" spans="8:12" x14ac:dyDescent="0.25">
      <c r="H8137" s="36"/>
      <c r="I8137" s="36"/>
      <c r="J8137" s="36"/>
      <c r="K8137" s="95"/>
      <c r="L8137" s="96"/>
    </row>
    <row r="8138" spans="8:12" x14ac:dyDescent="0.25">
      <c r="H8138" s="36"/>
      <c r="I8138" s="36"/>
      <c r="J8138" s="36"/>
      <c r="K8138" s="95"/>
      <c r="L8138" s="96"/>
    </row>
    <row r="8139" spans="8:12" x14ac:dyDescent="0.25">
      <c r="H8139" s="36"/>
      <c r="I8139" s="36"/>
      <c r="J8139" s="36"/>
      <c r="K8139" s="95"/>
      <c r="L8139" s="96"/>
    </row>
    <row r="8140" spans="8:12" x14ac:dyDescent="0.25">
      <c r="H8140" s="36"/>
      <c r="I8140" s="36"/>
      <c r="J8140" s="36"/>
      <c r="K8140" s="95"/>
      <c r="L8140" s="96"/>
    </row>
    <row r="8141" spans="8:12" x14ac:dyDescent="0.25">
      <c r="H8141" s="36"/>
      <c r="I8141" s="36"/>
      <c r="J8141" s="36"/>
      <c r="K8141" s="95"/>
      <c r="L8141" s="96"/>
    </row>
    <row r="8142" spans="8:12" x14ac:dyDescent="0.25">
      <c r="H8142" s="36"/>
      <c r="I8142" s="36"/>
      <c r="J8142" s="36"/>
      <c r="K8142" s="95"/>
      <c r="L8142" s="96"/>
    </row>
    <row r="8143" spans="8:12" x14ac:dyDescent="0.25">
      <c r="H8143" s="36"/>
      <c r="I8143" s="36"/>
      <c r="J8143" s="36"/>
      <c r="K8143" s="95"/>
      <c r="L8143" s="96"/>
    </row>
    <row r="8144" spans="8:12" x14ac:dyDescent="0.25">
      <c r="H8144" s="36"/>
      <c r="I8144" s="36"/>
      <c r="J8144" s="36"/>
      <c r="K8144" s="95"/>
      <c r="L8144" s="96"/>
    </row>
    <row r="8145" spans="8:12" x14ac:dyDescent="0.25">
      <c r="H8145" s="36"/>
      <c r="I8145" s="36"/>
      <c r="J8145" s="36"/>
      <c r="K8145" s="95"/>
      <c r="L8145" s="96"/>
    </row>
    <row r="8146" spans="8:12" x14ac:dyDescent="0.25">
      <c r="H8146" s="36"/>
      <c r="I8146" s="36"/>
      <c r="J8146" s="36"/>
      <c r="K8146" s="95"/>
      <c r="L8146" s="96"/>
    </row>
    <row r="8147" spans="8:12" x14ac:dyDescent="0.25">
      <c r="H8147" s="36"/>
      <c r="I8147" s="36"/>
      <c r="J8147" s="36"/>
      <c r="K8147" s="95"/>
      <c r="L8147" s="96"/>
    </row>
    <row r="8148" spans="8:12" x14ac:dyDescent="0.25">
      <c r="H8148" s="36"/>
      <c r="I8148" s="36"/>
      <c r="J8148" s="36"/>
      <c r="K8148" s="95"/>
      <c r="L8148" s="96"/>
    </row>
    <row r="8149" spans="8:12" x14ac:dyDescent="0.25">
      <c r="H8149" s="36"/>
      <c r="I8149" s="36"/>
      <c r="J8149" s="36"/>
      <c r="K8149" s="95"/>
      <c r="L8149" s="96"/>
    </row>
    <row r="8150" spans="8:12" x14ac:dyDescent="0.25">
      <c r="H8150" s="36"/>
      <c r="I8150" s="36"/>
      <c r="J8150" s="36"/>
      <c r="K8150" s="95"/>
      <c r="L8150" s="96"/>
    </row>
    <row r="8151" spans="8:12" x14ac:dyDescent="0.25">
      <c r="H8151" s="36"/>
      <c r="I8151" s="36"/>
      <c r="J8151" s="36"/>
      <c r="K8151" s="95"/>
      <c r="L8151" s="96"/>
    </row>
    <row r="8152" spans="8:12" x14ac:dyDescent="0.25">
      <c r="H8152" s="36"/>
      <c r="I8152" s="36"/>
      <c r="J8152" s="36"/>
      <c r="K8152" s="95"/>
      <c r="L8152" s="96"/>
    </row>
    <row r="8153" spans="8:12" x14ac:dyDescent="0.25">
      <c r="H8153" s="36"/>
      <c r="I8153" s="36"/>
      <c r="J8153" s="36"/>
      <c r="K8153" s="95"/>
      <c r="L8153" s="96"/>
    </row>
    <row r="8154" spans="8:12" x14ac:dyDescent="0.25">
      <c r="H8154" s="36"/>
      <c r="I8154" s="36"/>
      <c r="J8154" s="36"/>
      <c r="K8154" s="95"/>
      <c r="L8154" s="96"/>
    </row>
    <row r="8155" spans="8:12" x14ac:dyDescent="0.25">
      <c r="H8155" s="36"/>
      <c r="I8155" s="36"/>
      <c r="J8155" s="36"/>
      <c r="K8155" s="95"/>
      <c r="L8155" s="96"/>
    </row>
    <row r="8156" spans="8:12" x14ac:dyDescent="0.25">
      <c r="H8156" s="36"/>
      <c r="I8156" s="36"/>
      <c r="J8156" s="36"/>
      <c r="K8156" s="95"/>
      <c r="L8156" s="96"/>
    </row>
    <row r="8157" spans="8:12" x14ac:dyDescent="0.25">
      <c r="H8157" s="36"/>
      <c r="I8157" s="36"/>
      <c r="J8157" s="36"/>
      <c r="K8157" s="95"/>
      <c r="L8157" s="96"/>
    </row>
    <row r="8158" spans="8:12" x14ac:dyDescent="0.25">
      <c r="H8158" s="36"/>
      <c r="I8158" s="36"/>
      <c r="J8158" s="36"/>
      <c r="K8158" s="95"/>
      <c r="L8158" s="96"/>
    </row>
    <row r="8159" spans="8:12" x14ac:dyDescent="0.25">
      <c r="H8159" s="36"/>
      <c r="I8159" s="36"/>
      <c r="J8159" s="36"/>
      <c r="K8159" s="95"/>
      <c r="L8159" s="96"/>
    </row>
    <row r="8160" spans="8:12" x14ac:dyDescent="0.25">
      <c r="H8160" s="36"/>
      <c r="I8160" s="36"/>
      <c r="J8160" s="36"/>
      <c r="K8160" s="95"/>
      <c r="L8160" s="96"/>
    </row>
    <row r="8161" spans="8:12" x14ac:dyDescent="0.25">
      <c r="H8161" s="36"/>
      <c r="I8161" s="36"/>
      <c r="J8161" s="36"/>
      <c r="K8161" s="95"/>
      <c r="L8161" s="96"/>
    </row>
    <row r="8162" spans="8:12" x14ac:dyDescent="0.25">
      <c r="H8162" s="36"/>
      <c r="I8162" s="36"/>
      <c r="J8162" s="36"/>
      <c r="K8162" s="95"/>
      <c r="L8162" s="96"/>
    </row>
    <row r="8163" spans="8:12" x14ac:dyDescent="0.25">
      <c r="H8163" s="36"/>
      <c r="I8163" s="36"/>
      <c r="J8163" s="36"/>
      <c r="K8163" s="95"/>
      <c r="L8163" s="96"/>
    </row>
    <row r="8164" spans="8:12" x14ac:dyDescent="0.25">
      <c r="H8164" s="36"/>
      <c r="I8164" s="36"/>
      <c r="J8164" s="36"/>
      <c r="K8164" s="95"/>
      <c r="L8164" s="96"/>
    </row>
    <row r="8165" spans="8:12" x14ac:dyDescent="0.25">
      <c r="H8165" s="36"/>
      <c r="I8165" s="36"/>
      <c r="J8165" s="36"/>
      <c r="K8165" s="95"/>
      <c r="L8165" s="96"/>
    </row>
    <row r="8166" spans="8:12" x14ac:dyDescent="0.25">
      <c r="H8166" s="36"/>
      <c r="I8166" s="36"/>
      <c r="J8166" s="36"/>
      <c r="K8166" s="95"/>
      <c r="L8166" s="96"/>
    </row>
    <row r="8167" spans="8:12" x14ac:dyDescent="0.25">
      <c r="H8167" s="36"/>
      <c r="I8167" s="36"/>
      <c r="J8167" s="36"/>
      <c r="K8167" s="95"/>
      <c r="L8167" s="96"/>
    </row>
    <row r="8168" spans="8:12" x14ac:dyDescent="0.25">
      <c r="H8168" s="36"/>
      <c r="I8168" s="36"/>
      <c r="J8168" s="36"/>
      <c r="K8168" s="95"/>
      <c r="L8168" s="96"/>
    </row>
    <row r="8169" spans="8:12" x14ac:dyDescent="0.25">
      <c r="H8169" s="36"/>
      <c r="I8169" s="36"/>
      <c r="J8169" s="36"/>
      <c r="K8169" s="95"/>
      <c r="L8169" s="96"/>
    </row>
    <row r="8170" spans="8:12" x14ac:dyDescent="0.25">
      <c r="H8170" s="36"/>
      <c r="I8170" s="36"/>
      <c r="J8170" s="36"/>
      <c r="K8170" s="95"/>
      <c r="L8170" s="96"/>
    </row>
    <row r="8171" spans="8:12" x14ac:dyDescent="0.25">
      <c r="H8171" s="36"/>
      <c r="I8171" s="36"/>
      <c r="J8171" s="36"/>
      <c r="K8171" s="95"/>
      <c r="L8171" s="96"/>
    </row>
    <row r="8172" spans="8:12" x14ac:dyDescent="0.25">
      <c r="H8172" s="36"/>
      <c r="I8172" s="36"/>
      <c r="J8172" s="36"/>
      <c r="K8172" s="95"/>
      <c r="L8172" s="96"/>
    </row>
    <row r="8173" spans="8:12" x14ac:dyDescent="0.25">
      <c r="H8173" s="36"/>
      <c r="I8173" s="36"/>
      <c r="J8173" s="36"/>
      <c r="K8173" s="95"/>
      <c r="L8173" s="96"/>
    </row>
    <row r="8174" spans="8:12" x14ac:dyDescent="0.25">
      <c r="H8174" s="36"/>
      <c r="I8174" s="36"/>
      <c r="J8174" s="36"/>
      <c r="K8174" s="95"/>
      <c r="L8174" s="96"/>
    </row>
    <row r="8175" spans="8:12" x14ac:dyDescent="0.25">
      <c r="H8175" s="36"/>
      <c r="I8175" s="36"/>
      <c r="J8175" s="36"/>
      <c r="K8175" s="95"/>
      <c r="L8175" s="96"/>
    </row>
    <row r="8176" spans="8:12" x14ac:dyDescent="0.25">
      <c r="H8176" s="36"/>
      <c r="I8176" s="36"/>
      <c r="J8176" s="36"/>
      <c r="K8176" s="95"/>
      <c r="L8176" s="96"/>
    </row>
    <row r="8177" spans="8:12" x14ac:dyDescent="0.25">
      <c r="H8177" s="36"/>
      <c r="I8177" s="36"/>
      <c r="J8177" s="36"/>
      <c r="K8177" s="95"/>
      <c r="L8177" s="96"/>
    </row>
    <row r="8178" spans="8:12" x14ac:dyDescent="0.25">
      <c r="H8178" s="36"/>
      <c r="I8178" s="36"/>
      <c r="J8178" s="36"/>
      <c r="K8178" s="95"/>
      <c r="L8178" s="96"/>
    </row>
    <row r="8179" spans="8:12" x14ac:dyDescent="0.25">
      <c r="H8179" s="36"/>
      <c r="I8179" s="36"/>
      <c r="J8179" s="36"/>
      <c r="K8179" s="95"/>
      <c r="L8179" s="96"/>
    </row>
    <row r="8180" spans="8:12" x14ac:dyDescent="0.25">
      <c r="H8180" s="36"/>
      <c r="I8180" s="36"/>
      <c r="J8180" s="36"/>
      <c r="K8180" s="95"/>
      <c r="L8180" s="96"/>
    </row>
    <row r="8181" spans="8:12" x14ac:dyDescent="0.25">
      <c r="H8181" s="36"/>
      <c r="I8181" s="36"/>
      <c r="J8181" s="36"/>
      <c r="K8181" s="95"/>
      <c r="L8181" s="96"/>
    </row>
    <row r="8182" spans="8:12" x14ac:dyDescent="0.25">
      <c r="H8182" s="36"/>
      <c r="I8182" s="36"/>
      <c r="J8182" s="36"/>
      <c r="K8182" s="95"/>
      <c r="L8182" s="96"/>
    </row>
    <row r="8183" spans="8:12" x14ac:dyDescent="0.25">
      <c r="H8183" s="36"/>
      <c r="I8183" s="36"/>
      <c r="J8183" s="36"/>
      <c r="K8183" s="95"/>
      <c r="L8183" s="96"/>
    </row>
    <row r="8184" spans="8:12" x14ac:dyDescent="0.25">
      <c r="H8184" s="36"/>
      <c r="I8184" s="36"/>
      <c r="J8184" s="36"/>
      <c r="K8184" s="95"/>
      <c r="L8184" s="96"/>
    </row>
    <row r="8185" spans="8:12" x14ac:dyDescent="0.25">
      <c r="H8185" s="36"/>
      <c r="I8185" s="36"/>
      <c r="J8185" s="36"/>
      <c r="K8185" s="95"/>
      <c r="L8185" s="96"/>
    </row>
    <row r="8186" spans="8:12" x14ac:dyDescent="0.25">
      <c r="H8186" s="36"/>
      <c r="I8186" s="36"/>
      <c r="J8186" s="36"/>
      <c r="K8186" s="95"/>
      <c r="L8186" s="96"/>
    </row>
    <row r="8187" spans="8:12" x14ac:dyDescent="0.25">
      <c r="H8187" s="36"/>
      <c r="I8187" s="36"/>
      <c r="J8187" s="36"/>
      <c r="K8187" s="95"/>
      <c r="L8187" s="96"/>
    </row>
    <row r="8188" spans="8:12" x14ac:dyDescent="0.25">
      <c r="H8188" s="36"/>
      <c r="I8188" s="36"/>
      <c r="J8188" s="36"/>
      <c r="K8188" s="95"/>
      <c r="L8188" s="96"/>
    </row>
    <row r="8189" spans="8:12" x14ac:dyDescent="0.25">
      <c r="H8189" s="36"/>
      <c r="I8189" s="36"/>
      <c r="J8189" s="36"/>
      <c r="K8189" s="95"/>
      <c r="L8189" s="96"/>
    </row>
    <row r="8190" spans="8:12" x14ac:dyDescent="0.25">
      <c r="H8190" s="36"/>
      <c r="I8190" s="36"/>
      <c r="J8190" s="36"/>
      <c r="K8190" s="95"/>
      <c r="L8190" s="96"/>
    </row>
    <row r="8191" spans="8:12" x14ac:dyDescent="0.25">
      <c r="H8191" s="36"/>
      <c r="I8191" s="36"/>
      <c r="J8191" s="36"/>
      <c r="K8191" s="95"/>
      <c r="L8191" s="96"/>
    </row>
    <row r="8192" spans="8:12" x14ac:dyDescent="0.25">
      <c r="H8192" s="36"/>
      <c r="I8192" s="36"/>
      <c r="J8192" s="36"/>
      <c r="K8192" s="95"/>
      <c r="L8192" s="96"/>
    </row>
    <row r="8193" spans="8:12" x14ac:dyDescent="0.25">
      <c r="H8193" s="36"/>
      <c r="I8193" s="36"/>
      <c r="J8193" s="36"/>
      <c r="K8193" s="95"/>
      <c r="L8193" s="96"/>
    </row>
    <row r="8194" spans="8:12" x14ac:dyDescent="0.25">
      <c r="H8194" s="36"/>
      <c r="I8194" s="36"/>
      <c r="J8194" s="36"/>
      <c r="K8194" s="95"/>
      <c r="L8194" s="96"/>
    </row>
    <row r="8195" spans="8:12" x14ac:dyDescent="0.25">
      <c r="H8195" s="36"/>
      <c r="I8195" s="36"/>
      <c r="J8195" s="36"/>
      <c r="K8195" s="95"/>
      <c r="L8195" s="96"/>
    </row>
    <row r="8196" spans="8:12" x14ac:dyDescent="0.25">
      <c r="H8196" s="36"/>
      <c r="I8196" s="36"/>
      <c r="J8196" s="36"/>
      <c r="K8196" s="95"/>
      <c r="L8196" s="96"/>
    </row>
    <row r="8197" spans="8:12" x14ac:dyDescent="0.25">
      <c r="H8197" s="36"/>
      <c r="I8197" s="36"/>
      <c r="J8197" s="36"/>
      <c r="K8197" s="95"/>
      <c r="L8197" s="96"/>
    </row>
    <row r="8198" spans="8:12" x14ac:dyDescent="0.25">
      <c r="H8198" s="36"/>
      <c r="I8198" s="36"/>
      <c r="J8198" s="36"/>
      <c r="K8198" s="95"/>
      <c r="L8198" s="96"/>
    </row>
    <row r="8199" spans="8:12" x14ac:dyDescent="0.25">
      <c r="H8199" s="36"/>
      <c r="I8199" s="36"/>
      <c r="J8199" s="36"/>
      <c r="K8199" s="95"/>
      <c r="L8199" s="96"/>
    </row>
    <row r="8200" spans="8:12" x14ac:dyDescent="0.25">
      <c r="H8200" s="36"/>
      <c r="I8200" s="36"/>
      <c r="J8200" s="36"/>
      <c r="K8200" s="95"/>
      <c r="L8200" s="96"/>
    </row>
    <row r="8201" spans="8:12" x14ac:dyDescent="0.25">
      <c r="H8201" s="36"/>
      <c r="I8201" s="36"/>
      <c r="J8201" s="36"/>
      <c r="K8201" s="95"/>
      <c r="L8201" s="96"/>
    </row>
    <row r="8202" spans="8:12" x14ac:dyDescent="0.25">
      <c r="H8202" s="36"/>
      <c r="I8202" s="36"/>
      <c r="J8202" s="36"/>
      <c r="K8202" s="95"/>
      <c r="L8202" s="96"/>
    </row>
    <row r="8203" spans="8:12" x14ac:dyDescent="0.25">
      <c r="H8203" s="36"/>
      <c r="I8203" s="36"/>
      <c r="J8203" s="36"/>
      <c r="K8203" s="95"/>
      <c r="L8203" s="96"/>
    </row>
    <row r="8204" spans="8:12" x14ac:dyDescent="0.25">
      <c r="H8204" s="36"/>
      <c r="I8204" s="36"/>
      <c r="J8204" s="36"/>
      <c r="K8204" s="95"/>
      <c r="L8204" s="96"/>
    </row>
    <row r="8205" spans="8:12" x14ac:dyDescent="0.25">
      <c r="H8205" s="36"/>
      <c r="I8205" s="36"/>
      <c r="J8205" s="36"/>
      <c r="K8205" s="95"/>
      <c r="L8205" s="96"/>
    </row>
    <row r="8206" spans="8:12" x14ac:dyDescent="0.25">
      <c r="H8206" s="36"/>
      <c r="I8206" s="36"/>
      <c r="J8206" s="36"/>
      <c r="K8206" s="95"/>
      <c r="L8206" s="96"/>
    </row>
    <row r="8207" spans="8:12" x14ac:dyDescent="0.25">
      <c r="H8207" s="36"/>
      <c r="I8207" s="36"/>
      <c r="J8207" s="36"/>
      <c r="K8207" s="95"/>
      <c r="L8207" s="96"/>
    </row>
    <row r="8208" spans="8:12" x14ac:dyDescent="0.25">
      <c r="H8208" s="36"/>
      <c r="I8208" s="36"/>
      <c r="J8208" s="36"/>
      <c r="K8208" s="95"/>
      <c r="L8208" s="96"/>
    </row>
    <row r="8209" spans="8:12" x14ac:dyDescent="0.25">
      <c r="H8209" s="36"/>
      <c r="I8209" s="36"/>
      <c r="J8209" s="36"/>
      <c r="K8209" s="95"/>
      <c r="L8209" s="96"/>
    </row>
    <row r="8210" spans="8:12" x14ac:dyDescent="0.25">
      <c r="H8210" s="36"/>
      <c r="I8210" s="36"/>
      <c r="J8210" s="36"/>
      <c r="K8210" s="95"/>
      <c r="L8210" s="96"/>
    </row>
    <row r="8211" spans="8:12" x14ac:dyDescent="0.25">
      <c r="H8211" s="36"/>
      <c r="I8211" s="36"/>
      <c r="J8211" s="36"/>
      <c r="K8211" s="95"/>
      <c r="L8211" s="96"/>
    </row>
    <row r="8212" spans="8:12" x14ac:dyDescent="0.25">
      <c r="H8212" s="36"/>
      <c r="I8212" s="36"/>
      <c r="J8212" s="36"/>
      <c r="K8212" s="95"/>
      <c r="L8212" s="96"/>
    </row>
    <row r="8213" spans="8:12" x14ac:dyDescent="0.25">
      <c r="H8213" s="36"/>
      <c r="I8213" s="36"/>
      <c r="J8213" s="36"/>
      <c r="K8213" s="95"/>
      <c r="L8213" s="96"/>
    </row>
    <row r="8214" spans="8:12" x14ac:dyDescent="0.25">
      <c r="H8214" s="36"/>
      <c r="I8214" s="36"/>
      <c r="J8214" s="36"/>
      <c r="K8214" s="95"/>
      <c r="L8214" s="96"/>
    </row>
    <row r="8215" spans="8:12" x14ac:dyDescent="0.25">
      <c r="H8215" s="36"/>
      <c r="I8215" s="36"/>
      <c r="J8215" s="36"/>
      <c r="K8215" s="95"/>
      <c r="L8215" s="96"/>
    </row>
    <row r="8216" spans="8:12" x14ac:dyDescent="0.25">
      <c r="H8216" s="36"/>
      <c r="I8216" s="36"/>
      <c r="J8216" s="36"/>
      <c r="K8216" s="95"/>
      <c r="L8216" s="96"/>
    </row>
    <row r="8217" spans="8:12" x14ac:dyDescent="0.25">
      <c r="H8217" s="36"/>
      <c r="I8217" s="36"/>
      <c r="J8217" s="36"/>
      <c r="K8217" s="95"/>
      <c r="L8217" s="96"/>
    </row>
    <row r="8218" spans="8:12" x14ac:dyDescent="0.25">
      <c r="H8218" s="36"/>
      <c r="I8218" s="36"/>
      <c r="J8218" s="36"/>
      <c r="K8218" s="95"/>
      <c r="L8218" s="96"/>
    </row>
    <row r="8219" spans="8:12" x14ac:dyDescent="0.25">
      <c r="H8219" s="36"/>
      <c r="I8219" s="36"/>
      <c r="J8219" s="36"/>
      <c r="K8219" s="95"/>
      <c r="L8219" s="96"/>
    </row>
    <row r="8220" spans="8:12" x14ac:dyDescent="0.25">
      <c r="H8220" s="36"/>
      <c r="I8220" s="36"/>
      <c r="J8220" s="36"/>
      <c r="K8220" s="95"/>
      <c r="L8220" s="96"/>
    </row>
    <row r="8221" spans="8:12" x14ac:dyDescent="0.25">
      <c r="H8221" s="36"/>
      <c r="I8221" s="36"/>
      <c r="J8221" s="36"/>
      <c r="K8221" s="95"/>
      <c r="L8221" s="96"/>
    </row>
    <row r="8222" spans="8:12" x14ac:dyDescent="0.25">
      <c r="H8222" s="36"/>
      <c r="I8222" s="36"/>
      <c r="J8222" s="36"/>
      <c r="K8222" s="95"/>
      <c r="L8222" s="96"/>
    </row>
    <row r="8223" spans="8:12" x14ac:dyDescent="0.25">
      <c r="H8223" s="36"/>
      <c r="I8223" s="36"/>
      <c r="J8223" s="36"/>
      <c r="K8223" s="95"/>
      <c r="L8223" s="96"/>
    </row>
    <row r="8224" spans="8:12" x14ac:dyDescent="0.25">
      <c r="H8224" s="36"/>
      <c r="I8224" s="36"/>
      <c r="J8224" s="36"/>
      <c r="K8224" s="95"/>
      <c r="L8224" s="96"/>
    </row>
    <row r="8225" spans="8:12" x14ac:dyDescent="0.25">
      <c r="H8225" s="36"/>
      <c r="I8225" s="36"/>
      <c r="J8225" s="36"/>
      <c r="K8225" s="95"/>
      <c r="L8225" s="96"/>
    </row>
    <row r="8226" spans="8:12" x14ac:dyDescent="0.25">
      <c r="H8226" s="36"/>
      <c r="I8226" s="36"/>
      <c r="J8226" s="36"/>
      <c r="K8226" s="95"/>
      <c r="L8226" s="96"/>
    </row>
    <row r="8227" spans="8:12" x14ac:dyDescent="0.25">
      <c r="H8227" s="36"/>
      <c r="I8227" s="36"/>
      <c r="J8227" s="36"/>
      <c r="K8227" s="95"/>
      <c r="L8227" s="96"/>
    </row>
    <row r="8228" spans="8:12" x14ac:dyDescent="0.25">
      <c r="H8228" s="36"/>
      <c r="I8228" s="36"/>
      <c r="J8228" s="36"/>
      <c r="K8228" s="95"/>
      <c r="L8228" s="96"/>
    </row>
    <row r="8229" spans="8:12" x14ac:dyDescent="0.25">
      <c r="H8229" s="36"/>
      <c r="I8229" s="36"/>
      <c r="J8229" s="36"/>
      <c r="K8229" s="95"/>
      <c r="L8229" s="96"/>
    </row>
    <row r="8230" spans="8:12" x14ac:dyDescent="0.25">
      <c r="H8230" s="36"/>
      <c r="I8230" s="36"/>
      <c r="J8230" s="36"/>
      <c r="K8230" s="95"/>
      <c r="L8230" s="96"/>
    </row>
    <row r="8231" spans="8:12" x14ac:dyDescent="0.25">
      <c r="H8231" s="36"/>
      <c r="I8231" s="36"/>
      <c r="J8231" s="36"/>
      <c r="K8231" s="95"/>
      <c r="L8231" s="96"/>
    </row>
    <row r="8232" spans="8:12" x14ac:dyDescent="0.25">
      <c r="H8232" s="36"/>
      <c r="I8232" s="36"/>
      <c r="J8232" s="36"/>
      <c r="K8232" s="95"/>
      <c r="L8232" s="96"/>
    </row>
    <row r="8233" spans="8:12" x14ac:dyDescent="0.25">
      <c r="H8233" s="36"/>
      <c r="I8233" s="36"/>
      <c r="J8233" s="36"/>
      <c r="K8233" s="95"/>
      <c r="L8233" s="96"/>
    </row>
    <row r="8234" spans="8:12" x14ac:dyDescent="0.25">
      <c r="H8234" s="36"/>
      <c r="I8234" s="36"/>
      <c r="J8234" s="36"/>
      <c r="K8234" s="95"/>
      <c r="L8234" s="96"/>
    </row>
    <row r="8235" spans="8:12" x14ac:dyDescent="0.25">
      <c r="H8235" s="36"/>
      <c r="I8235" s="36"/>
      <c r="J8235" s="36"/>
      <c r="K8235" s="95"/>
      <c r="L8235" s="96"/>
    </row>
    <row r="8236" spans="8:12" x14ac:dyDescent="0.25">
      <c r="H8236" s="36"/>
      <c r="I8236" s="36"/>
      <c r="J8236" s="36"/>
      <c r="K8236" s="95"/>
      <c r="L8236" s="96"/>
    </row>
    <row r="8237" spans="8:12" x14ac:dyDescent="0.25">
      <c r="H8237" s="36"/>
      <c r="I8237" s="36"/>
      <c r="J8237" s="36"/>
      <c r="K8237" s="95"/>
      <c r="L8237" s="96"/>
    </row>
    <row r="8238" spans="8:12" x14ac:dyDescent="0.25">
      <c r="H8238" s="36"/>
      <c r="I8238" s="36"/>
      <c r="J8238" s="36"/>
      <c r="K8238" s="95"/>
      <c r="L8238" s="96"/>
    </row>
    <row r="8239" spans="8:12" x14ac:dyDescent="0.25">
      <c r="H8239" s="36"/>
      <c r="I8239" s="36"/>
      <c r="J8239" s="36"/>
      <c r="K8239" s="95"/>
      <c r="L8239" s="96"/>
    </row>
    <row r="8240" spans="8:12" x14ac:dyDescent="0.25">
      <c r="H8240" s="36"/>
      <c r="I8240" s="36"/>
      <c r="J8240" s="36"/>
      <c r="K8240" s="95"/>
      <c r="L8240" s="96"/>
    </row>
    <row r="8241" spans="8:12" x14ac:dyDescent="0.25">
      <c r="H8241" s="36"/>
      <c r="I8241" s="36"/>
      <c r="J8241" s="36"/>
      <c r="K8241" s="95"/>
      <c r="L8241" s="96"/>
    </row>
    <row r="8242" spans="8:12" x14ac:dyDescent="0.25">
      <c r="H8242" s="36"/>
      <c r="I8242" s="36"/>
      <c r="J8242" s="36"/>
      <c r="K8242" s="95"/>
      <c r="L8242" s="96"/>
    </row>
    <row r="8243" spans="8:12" x14ac:dyDescent="0.25">
      <c r="H8243" s="36"/>
      <c r="I8243" s="36"/>
      <c r="J8243" s="36"/>
      <c r="K8243" s="95"/>
      <c r="L8243" s="96"/>
    </row>
    <row r="8244" spans="8:12" x14ac:dyDescent="0.25">
      <c r="H8244" s="36"/>
      <c r="I8244" s="36"/>
      <c r="J8244" s="36"/>
      <c r="K8244" s="95"/>
      <c r="L8244" s="96"/>
    </row>
    <row r="8245" spans="8:12" x14ac:dyDescent="0.25">
      <c r="H8245" s="36"/>
      <c r="I8245" s="36"/>
      <c r="J8245" s="36"/>
      <c r="K8245" s="95"/>
      <c r="L8245" s="96"/>
    </row>
    <row r="8246" spans="8:12" x14ac:dyDescent="0.25">
      <c r="H8246" s="36"/>
      <c r="I8246" s="36"/>
      <c r="J8246" s="36"/>
      <c r="K8246" s="95"/>
      <c r="L8246" s="96"/>
    </row>
    <row r="8247" spans="8:12" x14ac:dyDescent="0.25">
      <c r="H8247" s="36"/>
      <c r="I8247" s="36"/>
      <c r="J8247" s="36"/>
      <c r="K8247" s="95"/>
      <c r="L8247" s="96"/>
    </row>
    <row r="8248" spans="8:12" x14ac:dyDescent="0.25">
      <c r="H8248" s="36"/>
      <c r="I8248" s="36"/>
      <c r="J8248" s="36"/>
      <c r="K8248" s="95"/>
      <c r="L8248" s="96"/>
    </row>
    <row r="8249" spans="8:12" x14ac:dyDescent="0.25">
      <c r="H8249" s="36"/>
      <c r="I8249" s="36"/>
      <c r="J8249" s="36"/>
      <c r="K8249" s="95"/>
      <c r="L8249" s="96"/>
    </row>
    <row r="8250" spans="8:12" x14ac:dyDescent="0.25">
      <c r="H8250" s="36"/>
      <c r="I8250" s="36"/>
      <c r="J8250" s="36"/>
      <c r="K8250" s="95"/>
      <c r="L8250" s="96"/>
    </row>
    <row r="8251" spans="8:12" x14ac:dyDescent="0.25">
      <c r="H8251" s="36"/>
      <c r="I8251" s="36"/>
      <c r="J8251" s="36"/>
      <c r="K8251" s="95"/>
      <c r="L8251" s="96"/>
    </row>
    <row r="8252" spans="8:12" x14ac:dyDescent="0.25">
      <c r="H8252" s="36"/>
      <c r="I8252" s="36"/>
      <c r="J8252" s="36"/>
      <c r="K8252" s="95"/>
      <c r="L8252" s="96"/>
    </row>
    <row r="8253" spans="8:12" x14ac:dyDescent="0.25">
      <c r="H8253" s="36"/>
      <c r="I8253" s="36"/>
      <c r="J8253" s="36"/>
      <c r="K8253" s="95"/>
      <c r="L8253" s="96"/>
    </row>
    <row r="8254" spans="8:12" x14ac:dyDescent="0.25">
      <c r="H8254" s="36"/>
      <c r="I8254" s="36"/>
      <c r="J8254" s="36"/>
      <c r="K8254" s="95"/>
      <c r="L8254" s="96"/>
    </row>
    <row r="8255" spans="8:12" x14ac:dyDescent="0.25">
      <c r="H8255" s="36"/>
      <c r="I8255" s="36"/>
      <c r="J8255" s="36"/>
      <c r="K8255" s="95"/>
      <c r="L8255" s="96"/>
    </row>
    <row r="8256" spans="8:12" x14ac:dyDescent="0.25">
      <c r="H8256" s="36"/>
      <c r="I8256" s="36"/>
      <c r="J8256" s="36"/>
      <c r="K8256" s="95"/>
      <c r="L8256" s="96"/>
    </row>
    <row r="8257" spans="8:12" x14ac:dyDescent="0.25">
      <c r="H8257" s="36"/>
      <c r="I8257" s="36"/>
      <c r="J8257" s="36"/>
      <c r="K8257" s="95"/>
      <c r="L8257" s="96"/>
    </row>
    <row r="8258" spans="8:12" x14ac:dyDescent="0.25">
      <c r="H8258" s="36"/>
      <c r="I8258" s="36"/>
      <c r="J8258" s="36"/>
      <c r="K8258" s="95"/>
      <c r="L8258" s="96"/>
    </row>
    <row r="8259" spans="8:12" x14ac:dyDescent="0.25">
      <c r="H8259" s="36"/>
      <c r="I8259" s="36"/>
      <c r="J8259" s="36"/>
      <c r="K8259" s="95"/>
      <c r="L8259" s="96"/>
    </row>
    <row r="8260" spans="8:12" x14ac:dyDescent="0.25">
      <c r="H8260" s="36"/>
      <c r="I8260" s="36"/>
      <c r="J8260" s="36"/>
      <c r="K8260" s="95"/>
      <c r="L8260" s="96"/>
    </row>
    <row r="8261" spans="8:12" x14ac:dyDescent="0.25">
      <c r="H8261" s="36"/>
      <c r="I8261" s="36"/>
      <c r="J8261" s="36"/>
      <c r="K8261" s="95"/>
      <c r="L8261" s="96"/>
    </row>
    <row r="8262" spans="8:12" x14ac:dyDescent="0.25">
      <c r="H8262" s="36"/>
      <c r="I8262" s="36"/>
      <c r="J8262" s="36"/>
      <c r="K8262" s="95"/>
      <c r="L8262" s="96"/>
    </row>
    <row r="8263" spans="8:12" x14ac:dyDescent="0.25">
      <c r="H8263" s="36"/>
      <c r="I8263" s="36"/>
      <c r="J8263" s="36"/>
      <c r="K8263" s="95"/>
      <c r="L8263" s="96"/>
    </row>
    <row r="8264" spans="8:12" x14ac:dyDescent="0.25">
      <c r="H8264" s="36"/>
      <c r="I8264" s="36"/>
      <c r="J8264" s="36"/>
      <c r="K8264" s="95"/>
      <c r="L8264" s="96"/>
    </row>
    <row r="8265" spans="8:12" x14ac:dyDescent="0.25">
      <c r="H8265" s="36"/>
      <c r="I8265" s="36"/>
      <c r="J8265" s="36"/>
      <c r="K8265" s="95"/>
      <c r="L8265" s="96"/>
    </row>
    <row r="8266" spans="8:12" x14ac:dyDescent="0.25">
      <c r="H8266" s="36"/>
      <c r="I8266" s="36"/>
      <c r="J8266" s="36"/>
      <c r="K8266" s="95"/>
      <c r="L8266" s="96"/>
    </row>
    <row r="8267" spans="8:12" x14ac:dyDescent="0.25">
      <c r="H8267" s="36"/>
      <c r="I8267" s="36"/>
      <c r="J8267" s="36"/>
      <c r="K8267" s="95"/>
      <c r="L8267" s="96"/>
    </row>
    <row r="8268" spans="8:12" x14ac:dyDescent="0.25">
      <c r="H8268" s="36"/>
      <c r="I8268" s="36"/>
      <c r="J8268" s="36"/>
      <c r="K8268" s="95"/>
      <c r="L8268" s="96"/>
    </row>
    <row r="8269" spans="8:12" x14ac:dyDescent="0.25">
      <c r="H8269" s="36"/>
      <c r="I8269" s="36"/>
      <c r="J8269" s="36"/>
      <c r="K8269" s="95"/>
      <c r="L8269" s="96"/>
    </row>
    <row r="8270" spans="8:12" x14ac:dyDescent="0.25">
      <c r="H8270" s="36"/>
      <c r="I8270" s="36"/>
      <c r="J8270" s="36"/>
      <c r="K8270" s="95"/>
      <c r="L8270" s="96"/>
    </row>
    <row r="8271" spans="8:12" x14ac:dyDescent="0.25">
      <c r="H8271" s="36"/>
      <c r="I8271" s="36"/>
      <c r="J8271" s="36"/>
      <c r="K8271" s="95"/>
      <c r="L8271" s="96"/>
    </row>
    <row r="8272" spans="8:12" x14ac:dyDescent="0.25">
      <c r="H8272" s="36"/>
      <c r="I8272" s="36"/>
      <c r="J8272" s="36"/>
      <c r="K8272" s="95"/>
      <c r="L8272" s="96"/>
    </row>
    <row r="8273" spans="8:12" x14ac:dyDescent="0.25">
      <c r="H8273" s="36"/>
      <c r="I8273" s="36"/>
      <c r="J8273" s="36"/>
      <c r="K8273" s="95"/>
      <c r="L8273" s="96"/>
    </row>
    <row r="8274" spans="8:12" x14ac:dyDescent="0.25">
      <c r="H8274" s="36"/>
      <c r="I8274" s="36"/>
      <c r="J8274" s="36"/>
      <c r="K8274" s="95"/>
      <c r="L8274" s="96"/>
    </row>
    <row r="8275" spans="8:12" x14ac:dyDescent="0.25">
      <c r="H8275" s="36"/>
      <c r="I8275" s="36"/>
      <c r="J8275" s="36"/>
      <c r="K8275" s="95"/>
      <c r="L8275" s="96"/>
    </row>
    <row r="8276" spans="8:12" x14ac:dyDescent="0.25">
      <c r="H8276" s="36"/>
      <c r="I8276" s="36"/>
      <c r="J8276" s="36"/>
      <c r="K8276" s="95"/>
      <c r="L8276" s="96"/>
    </row>
    <row r="8277" spans="8:12" x14ac:dyDescent="0.25">
      <c r="H8277" s="36"/>
      <c r="I8277" s="36"/>
      <c r="J8277" s="36"/>
      <c r="K8277" s="95"/>
      <c r="L8277" s="96"/>
    </row>
    <row r="8278" spans="8:12" x14ac:dyDescent="0.25">
      <c r="H8278" s="36"/>
      <c r="I8278" s="36"/>
      <c r="J8278" s="36"/>
      <c r="K8278" s="95"/>
      <c r="L8278" s="96"/>
    </row>
    <row r="8279" spans="8:12" x14ac:dyDescent="0.25">
      <c r="H8279" s="36"/>
      <c r="I8279" s="36"/>
      <c r="J8279" s="36"/>
      <c r="K8279" s="95"/>
      <c r="L8279" s="96"/>
    </row>
    <row r="8280" spans="8:12" x14ac:dyDescent="0.25">
      <c r="H8280" s="36"/>
      <c r="I8280" s="36"/>
      <c r="J8280" s="36"/>
      <c r="K8280" s="95"/>
      <c r="L8280" s="96"/>
    </row>
    <row r="8281" spans="8:12" x14ac:dyDescent="0.25">
      <c r="H8281" s="36"/>
      <c r="I8281" s="36"/>
      <c r="J8281" s="36"/>
      <c r="K8281" s="95"/>
      <c r="L8281" s="96"/>
    </row>
    <row r="8282" spans="8:12" x14ac:dyDescent="0.25">
      <c r="H8282" s="36"/>
      <c r="I8282" s="36"/>
      <c r="J8282" s="36"/>
      <c r="K8282" s="95"/>
      <c r="L8282" s="96"/>
    </row>
    <row r="8283" spans="8:12" x14ac:dyDescent="0.25">
      <c r="H8283" s="36"/>
      <c r="I8283" s="36"/>
      <c r="J8283" s="36"/>
      <c r="K8283" s="95"/>
      <c r="L8283" s="96"/>
    </row>
    <row r="8284" spans="8:12" x14ac:dyDescent="0.25">
      <c r="H8284" s="36"/>
      <c r="I8284" s="36"/>
      <c r="J8284" s="36"/>
      <c r="K8284" s="95"/>
      <c r="L8284" s="96"/>
    </row>
    <row r="8285" spans="8:12" x14ac:dyDescent="0.25">
      <c r="H8285" s="36"/>
      <c r="I8285" s="36"/>
      <c r="J8285" s="36"/>
      <c r="K8285" s="95"/>
      <c r="L8285" s="96"/>
    </row>
    <row r="8286" spans="8:12" x14ac:dyDescent="0.25">
      <c r="H8286" s="36"/>
      <c r="I8286" s="36"/>
      <c r="J8286" s="36"/>
      <c r="K8286" s="95"/>
      <c r="L8286" s="96"/>
    </row>
    <row r="8287" spans="8:12" x14ac:dyDescent="0.25">
      <c r="H8287" s="36"/>
      <c r="I8287" s="36"/>
      <c r="J8287" s="36"/>
      <c r="K8287" s="95"/>
      <c r="L8287" s="96"/>
    </row>
    <row r="8288" spans="8:12" x14ac:dyDescent="0.25">
      <c r="H8288" s="36"/>
      <c r="I8288" s="36"/>
      <c r="J8288" s="36"/>
      <c r="K8288" s="95"/>
      <c r="L8288" s="96"/>
    </row>
    <row r="8289" spans="8:12" x14ac:dyDescent="0.25">
      <c r="H8289" s="36"/>
      <c r="I8289" s="36"/>
      <c r="J8289" s="36"/>
      <c r="K8289" s="95"/>
      <c r="L8289" s="96"/>
    </row>
    <row r="8290" spans="8:12" x14ac:dyDescent="0.25">
      <c r="H8290" s="36"/>
      <c r="I8290" s="36"/>
      <c r="J8290" s="36"/>
      <c r="K8290" s="95"/>
      <c r="L8290" s="96"/>
    </row>
    <row r="8291" spans="8:12" x14ac:dyDescent="0.25">
      <c r="H8291" s="36"/>
      <c r="I8291" s="36"/>
      <c r="J8291" s="36"/>
      <c r="K8291" s="95"/>
      <c r="L8291" s="96"/>
    </row>
    <row r="8292" spans="8:12" x14ac:dyDescent="0.25">
      <c r="H8292" s="36"/>
      <c r="I8292" s="36"/>
      <c r="J8292" s="36"/>
      <c r="K8292" s="95"/>
      <c r="L8292" s="96"/>
    </row>
    <row r="8293" spans="8:12" x14ac:dyDescent="0.25">
      <c r="H8293" s="36"/>
      <c r="I8293" s="36"/>
      <c r="J8293" s="36"/>
      <c r="K8293" s="95"/>
      <c r="L8293" s="96"/>
    </row>
    <row r="8294" spans="8:12" x14ac:dyDescent="0.25">
      <c r="H8294" s="36"/>
      <c r="I8294" s="36"/>
      <c r="J8294" s="36"/>
      <c r="K8294" s="95"/>
      <c r="L8294" s="96"/>
    </row>
    <row r="8295" spans="8:12" x14ac:dyDescent="0.25">
      <c r="H8295" s="36"/>
      <c r="I8295" s="36"/>
      <c r="J8295" s="36"/>
      <c r="K8295" s="95"/>
      <c r="L8295" s="96"/>
    </row>
    <row r="8296" spans="8:12" x14ac:dyDescent="0.25">
      <c r="H8296" s="36"/>
      <c r="I8296" s="36"/>
      <c r="J8296" s="36"/>
      <c r="K8296" s="95"/>
      <c r="L8296" s="96"/>
    </row>
    <row r="8297" spans="8:12" x14ac:dyDescent="0.25">
      <c r="H8297" s="36"/>
      <c r="I8297" s="36"/>
      <c r="J8297" s="36"/>
      <c r="K8297" s="95"/>
      <c r="L8297" s="96"/>
    </row>
    <row r="8298" spans="8:12" x14ac:dyDescent="0.25">
      <c r="H8298" s="36"/>
      <c r="I8298" s="36"/>
      <c r="J8298" s="36"/>
      <c r="K8298" s="95"/>
      <c r="L8298" s="96"/>
    </row>
    <row r="8299" spans="8:12" x14ac:dyDescent="0.25">
      <c r="H8299" s="36"/>
      <c r="I8299" s="36"/>
      <c r="J8299" s="36"/>
      <c r="K8299" s="95"/>
      <c r="L8299" s="96"/>
    </row>
    <row r="8300" spans="8:12" x14ac:dyDescent="0.25">
      <c r="H8300" s="36"/>
      <c r="I8300" s="36"/>
      <c r="J8300" s="36"/>
      <c r="K8300" s="95"/>
      <c r="L8300" s="96"/>
    </row>
    <row r="8301" spans="8:12" x14ac:dyDescent="0.25">
      <c r="H8301" s="36"/>
      <c r="I8301" s="36"/>
      <c r="J8301" s="36"/>
      <c r="K8301" s="95"/>
      <c r="L8301" s="96"/>
    </row>
    <row r="8302" spans="8:12" x14ac:dyDescent="0.25">
      <c r="H8302" s="36"/>
      <c r="I8302" s="36"/>
      <c r="J8302" s="36"/>
      <c r="K8302" s="95"/>
      <c r="L8302" s="96"/>
    </row>
    <row r="8303" spans="8:12" x14ac:dyDescent="0.25">
      <c r="H8303" s="36"/>
      <c r="I8303" s="36"/>
      <c r="J8303" s="36"/>
      <c r="K8303" s="95"/>
      <c r="L8303" s="96"/>
    </row>
    <row r="8304" spans="8:12" x14ac:dyDescent="0.25">
      <c r="H8304" s="36"/>
      <c r="I8304" s="36"/>
      <c r="J8304" s="36"/>
      <c r="K8304" s="95"/>
      <c r="L8304" s="96"/>
    </row>
    <row r="8305" spans="8:12" x14ac:dyDescent="0.25">
      <c r="H8305" s="36"/>
      <c r="I8305" s="36"/>
      <c r="J8305" s="36"/>
      <c r="K8305" s="95"/>
      <c r="L8305" s="96"/>
    </row>
    <row r="8306" spans="8:12" x14ac:dyDescent="0.25">
      <c r="H8306" s="36"/>
      <c r="I8306" s="36"/>
      <c r="J8306" s="36"/>
      <c r="K8306" s="95"/>
      <c r="L8306" s="96"/>
    </row>
    <row r="8307" spans="8:12" x14ac:dyDescent="0.25">
      <c r="H8307" s="36"/>
      <c r="I8307" s="36"/>
      <c r="J8307" s="36"/>
      <c r="K8307" s="95"/>
      <c r="L8307" s="96"/>
    </row>
    <row r="8308" spans="8:12" x14ac:dyDescent="0.25">
      <c r="H8308" s="36"/>
      <c r="I8308" s="36"/>
      <c r="J8308" s="36"/>
      <c r="K8308" s="95"/>
      <c r="L8308" s="96"/>
    </row>
    <row r="8309" spans="8:12" x14ac:dyDescent="0.25">
      <c r="H8309" s="36"/>
      <c r="I8309" s="36"/>
      <c r="J8309" s="36"/>
      <c r="K8309" s="95"/>
      <c r="L8309" s="96"/>
    </row>
    <row r="8310" spans="8:12" x14ac:dyDescent="0.25">
      <c r="H8310" s="36"/>
      <c r="I8310" s="36"/>
      <c r="J8310" s="36"/>
      <c r="K8310" s="95"/>
      <c r="L8310" s="96"/>
    </row>
    <row r="8311" spans="8:12" x14ac:dyDescent="0.25">
      <c r="H8311" s="36"/>
      <c r="I8311" s="36"/>
      <c r="J8311" s="36"/>
      <c r="K8311" s="95"/>
      <c r="L8311" s="96"/>
    </row>
    <row r="8312" spans="8:12" x14ac:dyDescent="0.25">
      <c r="H8312" s="36"/>
      <c r="I8312" s="36"/>
      <c r="J8312" s="36"/>
      <c r="K8312" s="95"/>
      <c r="L8312" s="96"/>
    </row>
    <row r="8313" spans="8:12" x14ac:dyDescent="0.25">
      <c r="H8313" s="36"/>
      <c r="I8313" s="36"/>
      <c r="J8313" s="36"/>
      <c r="K8313" s="95"/>
      <c r="L8313" s="96"/>
    </row>
    <row r="8314" spans="8:12" x14ac:dyDescent="0.25">
      <c r="H8314" s="36"/>
      <c r="I8314" s="36"/>
      <c r="J8314" s="36"/>
      <c r="K8314" s="95"/>
      <c r="L8314" s="96"/>
    </row>
    <row r="8315" spans="8:12" x14ac:dyDescent="0.25">
      <c r="H8315" s="36"/>
      <c r="I8315" s="36"/>
      <c r="J8315" s="36"/>
      <c r="K8315" s="95"/>
      <c r="L8315" s="96"/>
    </row>
    <row r="8316" spans="8:12" x14ac:dyDescent="0.25">
      <c r="H8316" s="36"/>
      <c r="I8316" s="36"/>
      <c r="J8316" s="36"/>
      <c r="K8316" s="95"/>
      <c r="L8316" s="96"/>
    </row>
    <row r="8317" spans="8:12" x14ac:dyDescent="0.25">
      <c r="H8317" s="36"/>
      <c r="I8317" s="36"/>
      <c r="J8317" s="36"/>
      <c r="K8317" s="95"/>
      <c r="L8317" s="96"/>
    </row>
    <row r="8318" spans="8:12" x14ac:dyDescent="0.25">
      <c r="H8318" s="36"/>
      <c r="I8318" s="36"/>
      <c r="J8318" s="36"/>
      <c r="K8318" s="95"/>
      <c r="L8318" s="96"/>
    </row>
    <row r="8319" spans="8:12" x14ac:dyDescent="0.25">
      <c r="H8319" s="36"/>
      <c r="I8319" s="36"/>
      <c r="J8319" s="36"/>
      <c r="K8319" s="95"/>
      <c r="L8319" s="96"/>
    </row>
    <row r="8320" spans="8:12" x14ac:dyDescent="0.25">
      <c r="H8320" s="36"/>
      <c r="I8320" s="36"/>
      <c r="J8320" s="36"/>
      <c r="K8320" s="95"/>
      <c r="L8320" s="96"/>
    </row>
    <row r="8321" spans="8:12" x14ac:dyDescent="0.25">
      <c r="H8321" s="36"/>
      <c r="I8321" s="36"/>
      <c r="J8321" s="36"/>
      <c r="K8321" s="95"/>
      <c r="L8321" s="96"/>
    </row>
    <row r="8322" spans="8:12" x14ac:dyDescent="0.25">
      <c r="H8322" s="36"/>
      <c r="I8322" s="36"/>
      <c r="J8322" s="36"/>
      <c r="K8322" s="95"/>
      <c r="L8322" s="96"/>
    </row>
    <row r="8323" spans="8:12" x14ac:dyDescent="0.25">
      <c r="H8323" s="36"/>
      <c r="I8323" s="36"/>
      <c r="J8323" s="36"/>
      <c r="K8323" s="95"/>
      <c r="L8323" s="96"/>
    </row>
    <row r="8324" spans="8:12" x14ac:dyDescent="0.25">
      <c r="H8324" s="36"/>
      <c r="I8324" s="36"/>
      <c r="J8324" s="36"/>
      <c r="K8324" s="95"/>
      <c r="L8324" s="96"/>
    </row>
    <row r="8325" spans="8:12" x14ac:dyDescent="0.25">
      <c r="H8325" s="36"/>
      <c r="I8325" s="36"/>
      <c r="J8325" s="36"/>
      <c r="K8325" s="95"/>
      <c r="L8325" s="96"/>
    </row>
    <row r="8326" spans="8:12" x14ac:dyDescent="0.25">
      <c r="H8326" s="36"/>
      <c r="I8326" s="36"/>
      <c r="J8326" s="36"/>
      <c r="K8326" s="95"/>
      <c r="L8326" s="96"/>
    </row>
    <row r="8327" spans="8:12" x14ac:dyDescent="0.25">
      <c r="H8327" s="36"/>
      <c r="I8327" s="36"/>
      <c r="J8327" s="36"/>
      <c r="K8327" s="95"/>
      <c r="L8327" s="96"/>
    </row>
    <row r="8328" spans="8:12" x14ac:dyDescent="0.25">
      <c r="H8328" s="36"/>
      <c r="I8328" s="36"/>
      <c r="J8328" s="36"/>
      <c r="K8328" s="95"/>
      <c r="L8328" s="96"/>
    </row>
    <row r="8329" spans="8:12" x14ac:dyDescent="0.25">
      <c r="H8329" s="36"/>
      <c r="I8329" s="36"/>
      <c r="J8329" s="36"/>
      <c r="K8329" s="95"/>
      <c r="L8329" s="96"/>
    </row>
    <row r="8330" spans="8:12" x14ac:dyDescent="0.25">
      <c r="H8330" s="36"/>
      <c r="I8330" s="36"/>
      <c r="J8330" s="36"/>
      <c r="K8330" s="95"/>
      <c r="L8330" s="96"/>
    </row>
    <row r="8331" spans="8:12" x14ac:dyDescent="0.25">
      <c r="H8331" s="36"/>
      <c r="I8331" s="36"/>
      <c r="J8331" s="36"/>
      <c r="K8331" s="95"/>
      <c r="L8331" s="96"/>
    </row>
    <row r="8332" spans="8:12" x14ac:dyDescent="0.25">
      <c r="H8332" s="36"/>
      <c r="I8332" s="36"/>
      <c r="J8332" s="36"/>
      <c r="K8332" s="95"/>
      <c r="L8332" s="96"/>
    </row>
    <row r="8333" spans="8:12" x14ac:dyDescent="0.25">
      <c r="H8333" s="36"/>
      <c r="I8333" s="36"/>
      <c r="J8333" s="36"/>
      <c r="K8333" s="95"/>
      <c r="L8333" s="96"/>
    </row>
    <row r="8334" spans="8:12" x14ac:dyDescent="0.25">
      <c r="H8334" s="36"/>
      <c r="I8334" s="36"/>
      <c r="J8334" s="36"/>
      <c r="K8334" s="95"/>
      <c r="L8334" s="96"/>
    </row>
    <row r="8335" spans="8:12" x14ac:dyDescent="0.25">
      <c r="H8335" s="36"/>
      <c r="I8335" s="36"/>
      <c r="J8335" s="36"/>
      <c r="K8335" s="95"/>
      <c r="L8335" s="96"/>
    </row>
    <row r="8336" spans="8:12" x14ac:dyDescent="0.25">
      <c r="H8336" s="36"/>
      <c r="I8336" s="36"/>
      <c r="J8336" s="36"/>
      <c r="K8336" s="95"/>
      <c r="L8336" s="96"/>
    </row>
    <row r="8337" spans="8:12" x14ac:dyDescent="0.25">
      <c r="H8337" s="36"/>
      <c r="I8337" s="36"/>
      <c r="J8337" s="36"/>
      <c r="K8337" s="95"/>
      <c r="L8337" s="96"/>
    </row>
    <row r="8338" spans="8:12" x14ac:dyDescent="0.25">
      <c r="H8338" s="36"/>
      <c r="I8338" s="36"/>
      <c r="J8338" s="36"/>
      <c r="K8338" s="95"/>
      <c r="L8338" s="96"/>
    </row>
    <row r="8339" spans="8:12" x14ac:dyDescent="0.25">
      <c r="H8339" s="36"/>
      <c r="I8339" s="36"/>
      <c r="J8339" s="36"/>
      <c r="K8339" s="95"/>
      <c r="L8339" s="96"/>
    </row>
    <row r="8340" spans="8:12" x14ac:dyDescent="0.25">
      <c r="H8340" s="36"/>
      <c r="I8340" s="36"/>
      <c r="J8340" s="36"/>
      <c r="K8340" s="95"/>
      <c r="L8340" s="96"/>
    </row>
    <row r="8341" spans="8:12" x14ac:dyDescent="0.25">
      <c r="H8341" s="36"/>
      <c r="I8341" s="36"/>
      <c r="J8341" s="36"/>
      <c r="K8341" s="95"/>
      <c r="L8341" s="96"/>
    </row>
    <row r="8342" spans="8:12" x14ac:dyDescent="0.25">
      <c r="H8342" s="36"/>
      <c r="I8342" s="36"/>
      <c r="J8342" s="36"/>
      <c r="K8342" s="95"/>
      <c r="L8342" s="96"/>
    </row>
    <row r="8343" spans="8:12" x14ac:dyDescent="0.25">
      <c r="H8343" s="36"/>
      <c r="I8343" s="36"/>
      <c r="J8343" s="36"/>
      <c r="K8343" s="95"/>
      <c r="L8343" s="96"/>
    </row>
    <row r="8344" spans="8:12" x14ac:dyDescent="0.25">
      <c r="H8344" s="36"/>
      <c r="I8344" s="36"/>
      <c r="J8344" s="36"/>
      <c r="K8344" s="95"/>
      <c r="L8344" s="96"/>
    </row>
    <row r="8345" spans="8:12" x14ac:dyDescent="0.25">
      <c r="H8345" s="36"/>
      <c r="I8345" s="36"/>
      <c r="J8345" s="36"/>
      <c r="K8345" s="95"/>
      <c r="L8345" s="96"/>
    </row>
    <row r="8346" spans="8:12" x14ac:dyDescent="0.25">
      <c r="H8346" s="36"/>
      <c r="I8346" s="36"/>
      <c r="J8346" s="36"/>
      <c r="K8346" s="95"/>
      <c r="L8346" s="96"/>
    </row>
    <row r="8347" spans="8:12" x14ac:dyDescent="0.25">
      <c r="H8347" s="36"/>
      <c r="I8347" s="36"/>
      <c r="J8347" s="36"/>
      <c r="K8347" s="95"/>
      <c r="L8347" s="96"/>
    </row>
    <row r="8348" spans="8:12" x14ac:dyDescent="0.25">
      <c r="H8348" s="36"/>
      <c r="I8348" s="36"/>
      <c r="J8348" s="36"/>
      <c r="K8348" s="95"/>
      <c r="L8348" s="96"/>
    </row>
    <row r="8349" spans="8:12" x14ac:dyDescent="0.25">
      <c r="H8349" s="36"/>
      <c r="I8349" s="36"/>
      <c r="J8349" s="36"/>
      <c r="K8349" s="95"/>
      <c r="L8349" s="96"/>
    </row>
    <row r="8350" spans="8:12" x14ac:dyDescent="0.25">
      <c r="H8350" s="36"/>
      <c r="I8350" s="36"/>
      <c r="J8350" s="36"/>
      <c r="K8350" s="95"/>
      <c r="L8350" s="96"/>
    </row>
    <row r="8351" spans="8:12" x14ac:dyDescent="0.25">
      <c r="H8351" s="36"/>
      <c r="I8351" s="36"/>
      <c r="J8351" s="36"/>
      <c r="K8351" s="95"/>
      <c r="L8351" s="96"/>
    </row>
    <row r="8352" spans="8:12" x14ac:dyDescent="0.25">
      <c r="H8352" s="36"/>
      <c r="I8352" s="36"/>
      <c r="J8352" s="36"/>
      <c r="K8352" s="95"/>
      <c r="L8352" s="96"/>
    </row>
    <row r="8353" spans="8:12" x14ac:dyDescent="0.25">
      <c r="H8353" s="36"/>
      <c r="I8353" s="36"/>
      <c r="J8353" s="36"/>
      <c r="K8353" s="95"/>
      <c r="L8353" s="96"/>
    </row>
    <row r="8354" spans="8:12" x14ac:dyDescent="0.25">
      <c r="H8354" s="36"/>
      <c r="I8354" s="36"/>
      <c r="J8354" s="36"/>
      <c r="K8354" s="95"/>
      <c r="L8354" s="96"/>
    </row>
    <row r="8355" spans="8:12" x14ac:dyDescent="0.25">
      <c r="H8355" s="36"/>
      <c r="I8355" s="36"/>
      <c r="J8355" s="36"/>
      <c r="K8355" s="95"/>
      <c r="L8355" s="96"/>
    </row>
    <row r="8356" spans="8:12" x14ac:dyDescent="0.25">
      <c r="H8356" s="36"/>
      <c r="I8356" s="36"/>
      <c r="J8356" s="36"/>
      <c r="K8356" s="95"/>
      <c r="L8356" s="96"/>
    </row>
    <row r="8357" spans="8:12" x14ac:dyDescent="0.25">
      <c r="H8357" s="36"/>
      <c r="I8357" s="36"/>
      <c r="J8357" s="36"/>
      <c r="K8357" s="95"/>
      <c r="L8357" s="96"/>
    </row>
    <row r="8358" spans="8:12" x14ac:dyDescent="0.25">
      <c r="H8358" s="36"/>
      <c r="I8358" s="36"/>
      <c r="J8358" s="36"/>
      <c r="K8358" s="95"/>
      <c r="L8358" s="96"/>
    </row>
    <row r="8359" spans="8:12" x14ac:dyDescent="0.25">
      <c r="H8359" s="36"/>
      <c r="I8359" s="36"/>
      <c r="J8359" s="36"/>
      <c r="K8359" s="95"/>
      <c r="L8359" s="96"/>
    </row>
    <row r="8360" spans="8:12" x14ac:dyDescent="0.25">
      <c r="H8360" s="36"/>
      <c r="I8360" s="36"/>
      <c r="J8360" s="36"/>
      <c r="K8360" s="95"/>
      <c r="L8360" s="96"/>
    </row>
    <row r="8361" spans="8:12" x14ac:dyDescent="0.25">
      <c r="H8361" s="36"/>
      <c r="I8361" s="36"/>
      <c r="J8361" s="36"/>
      <c r="K8361" s="95"/>
      <c r="L8361" s="96"/>
    </row>
    <row r="8362" spans="8:12" x14ac:dyDescent="0.25">
      <c r="H8362" s="36"/>
      <c r="I8362" s="36"/>
      <c r="J8362" s="36"/>
      <c r="K8362" s="95"/>
      <c r="L8362" s="96"/>
    </row>
    <row r="8363" spans="8:12" x14ac:dyDescent="0.25">
      <c r="H8363" s="36"/>
      <c r="I8363" s="36"/>
      <c r="J8363" s="36"/>
      <c r="K8363" s="95"/>
      <c r="L8363" s="96"/>
    </row>
    <row r="8364" spans="8:12" x14ac:dyDescent="0.25">
      <c r="H8364" s="36"/>
      <c r="I8364" s="36"/>
      <c r="J8364" s="36"/>
      <c r="K8364" s="95"/>
      <c r="L8364" s="96"/>
    </row>
    <row r="8365" spans="8:12" x14ac:dyDescent="0.25">
      <c r="H8365" s="36"/>
      <c r="I8365" s="36"/>
      <c r="J8365" s="36"/>
      <c r="K8365" s="95"/>
      <c r="L8365" s="96"/>
    </row>
    <row r="8366" spans="8:12" x14ac:dyDescent="0.25">
      <c r="H8366" s="36"/>
      <c r="I8366" s="36"/>
      <c r="J8366" s="36"/>
      <c r="K8366" s="95"/>
      <c r="L8366" s="96"/>
    </row>
    <row r="8367" spans="8:12" x14ac:dyDescent="0.25">
      <c r="H8367" s="36"/>
      <c r="I8367" s="36"/>
      <c r="J8367" s="36"/>
      <c r="K8367" s="95"/>
      <c r="L8367" s="96"/>
    </row>
    <row r="8368" spans="8:12" x14ac:dyDescent="0.25">
      <c r="H8368" s="36"/>
      <c r="I8368" s="36"/>
      <c r="J8368" s="36"/>
      <c r="K8368" s="95"/>
      <c r="L8368" s="96"/>
    </row>
    <row r="8369" spans="8:12" x14ac:dyDescent="0.25">
      <c r="H8369" s="36"/>
      <c r="I8369" s="36"/>
      <c r="J8369" s="36"/>
      <c r="K8369" s="95"/>
      <c r="L8369" s="96"/>
    </row>
    <row r="8370" spans="8:12" x14ac:dyDescent="0.25">
      <c r="H8370" s="36"/>
      <c r="I8370" s="36"/>
      <c r="J8370" s="36"/>
      <c r="K8370" s="95"/>
      <c r="L8370" s="96"/>
    </row>
    <row r="8371" spans="8:12" x14ac:dyDescent="0.25">
      <c r="H8371" s="36"/>
      <c r="I8371" s="36"/>
      <c r="J8371" s="36"/>
      <c r="K8371" s="95"/>
      <c r="L8371" s="96"/>
    </row>
    <row r="8372" spans="8:12" x14ac:dyDescent="0.25">
      <c r="H8372" s="36"/>
      <c r="I8372" s="36"/>
      <c r="J8372" s="36"/>
      <c r="K8372" s="95"/>
      <c r="L8372" s="96"/>
    </row>
    <row r="8373" spans="8:12" x14ac:dyDescent="0.25">
      <c r="H8373" s="36"/>
      <c r="I8373" s="36"/>
      <c r="J8373" s="36"/>
      <c r="K8373" s="95"/>
      <c r="L8373" s="96"/>
    </row>
    <row r="8374" spans="8:12" x14ac:dyDescent="0.25">
      <c r="H8374" s="36"/>
      <c r="I8374" s="36"/>
      <c r="J8374" s="36"/>
      <c r="K8374" s="95"/>
      <c r="L8374" s="96"/>
    </row>
    <row r="8375" spans="8:12" x14ac:dyDescent="0.25">
      <c r="H8375" s="36"/>
      <c r="I8375" s="36"/>
      <c r="J8375" s="36"/>
      <c r="K8375" s="95"/>
      <c r="L8375" s="96"/>
    </row>
    <row r="8376" spans="8:12" x14ac:dyDescent="0.25">
      <c r="H8376" s="36"/>
      <c r="I8376" s="36"/>
      <c r="J8376" s="36"/>
      <c r="K8376" s="95"/>
      <c r="L8376" s="96"/>
    </row>
    <row r="8377" spans="8:12" x14ac:dyDescent="0.25">
      <c r="H8377" s="36"/>
      <c r="I8377" s="36"/>
      <c r="J8377" s="36"/>
      <c r="K8377" s="95"/>
      <c r="L8377" s="96"/>
    </row>
    <row r="8378" spans="8:12" x14ac:dyDescent="0.25">
      <c r="H8378" s="36"/>
      <c r="I8378" s="36"/>
      <c r="J8378" s="36"/>
      <c r="K8378" s="95"/>
      <c r="L8378" s="96"/>
    </row>
    <row r="8379" spans="8:12" x14ac:dyDescent="0.25">
      <c r="H8379" s="36"/>
      <c r="I8379" s="36"/>
      <c r="J8379" s="36"/>
      <c r="K8379" s="95"/>
      <c r="L8379" s="96"/>
    </row>
    <row r="8380" spans="8:12" x14ac:dyDescent="0.25">
      <c r="H8380" s="36"/>
      <c r="I8380" s="36"/>
      <c r="J8380" s="36"/>
      <c r="K8380" s="95"/>
      <c r="L8380" s="96"/>
    </row>
    <row r="8381" spans="8:12" x14ac:dyDescent="0.25">
      <c r="H8381" s="36"/>
      <c r="I8381" s="36"/>
      <c r="J8381" s="36"/>
      <c r="K8381" s="95"/>
      <c r="L8381" s="96"/>
    </row>
    <row r="8382" spans="8:12" x14ac:dyDescent="0.25">
      <c r="H8382" s="36"/>
      <c r="I8382" s="36"/>
      <c r="J8382" s="36"/>
      <c r="K8382" s="95"/>
      <c r="L8382" s="96"/>
    </row>
    <row r="8383" spans="8:12" x14ac:dyDescent="0.25">
      <c r="H8383" s="36"/>
      <c r="I8383" s="36"/>
      <c r="J8383" s="36"/>
      <c r="K8383" s="95"/>
      <c r="L8383" s="96"/>
    </row>
    <row r="8384" spans="8:12" x14ac:dyDescent="0.25">
      <c r="H8384" s="36"/>
      <c r="I8384" s="36"/>
      <c r="J8384" s="36"/>
      <c r="K8384" s="95"/>
      <c r="L8384" s="96"/>
    </row>
    <row r="8385" spans="8:12" x14ac:dyDescent="0.25">
      <c r="H8385" s="36"/>
      <c r="I8385" s="36"/>
      <c r="J8385" s="36"/>
      <c r="K8385" s="95"/>
      <c r="L8385" s="96"/>
    </row>
    <row r="8386" spans="8:12" x14ac:dyDescent="0.25">
      <c r="H8386" s="36"/>
      <c r="I8386" s="36"/>
      <c r="J8386" s="36"/>
      <c r="K8386" s="95"/>
      <c r="L8386" s="96"/>
    </row>
    <row r="8387" spans="8:12" x14ac:dyDescent="0.25">
      <c r="H8387" s="36"/>
      <c r="I8387" s="36"/>
      <c r="J8387" s="36"/>
      <c r="K8387" s="95"/>
      <c r="L8387" s="96"/>
    </row>
    <row r="8388" spans="8:12" x14ac:dyDescent="0.25">
      <c r="H8388" s="36"/>
      <c r="I8388" s="36"/>
      <c r="J8388" s="36"/>
      <c r="K8388" s="95"/>
      <c r="L8388" s="96"/>
    </row>
    <row r="8389" spans="8:12" x14ac:dyDescent="0.25">
      <c r="H8389" s="36"/>
      <c r="I8389" s="36"/>
      <c r="J8389" s="36"/>
      <c r="K8389" s="95"/>
      <c r="L8389" s="96"/>
    </row>
    <row r="8390" spans="8:12" x14ac:dyDescent="0.25">
      <c r="H8390" s="36"/>
      <c r="I8390" s="36"/>
      <c r="J8390" s="36"/>
      <c r="K8390" s="95"/>
      <c r="L8390" s="96"/>
    </row>
    <row r="8391" spans="8:12" x14ac:dyDescent="0.25">
      <c r="H8391" s="36"/>
      <c r="I8391" s="36"/>
      <c r="J8391" s="36"/>
      <c r="K8391" s="95"/>
      <c r="L8391" s="96"/>
    </row>
    <row r="8392" spans="8:12" x14ac:dyDescent="0.25">
      <c r="H8392" s="36"/>
      <c r="I8392" s="36"/>
      <c r="J8392" s="36"/>
      <c r="K8392" s="95"/>
      <c r="L8392" s="96"/>
    </row>
    <row r="8393" spans="8:12" x14ac:dyDescent="0.25">
      <c r="H8393" s="36"/>
      <c r="I8393" s="36"/>
      <c r="J8393" s="36"/>
      <c r="K8393" s="95"/>
      <c r="L8393" s="96"/>
    </row>
    <row r="8394" spans="8:12" x14ac:dyDescent="0.25">
      <c r="H8394" s="36"/>
      <c r="I8394" s="36"/>
      <c r="J8394" s="36"/>
      <c r="K8394" s="95"/>
      <c r="L8394" s="96"/>
    </row>
    <row r="8395" spans="8:12" x14ac:dyDescent="0.25">
      <c r="H8395" s="36"/>
      <c r="I8395" s="36"/>
      <c r="J8395" s="36"/>
      <c r="K8395" s="95"/>
      <c r="L8395" s="96"/>
    </row>
    <row r="8396" spans="8:12" x14ac:dyDescent="0.25">
      <c r="H8396" s="36"/>
      <c r="I8396" s="36"/>
      <c r="J8396" s="36"/>
      <c r="K8396" s="95"/>
      <c r="L8396" s="96"/>
    </row>
    <row r="8397" spans="8:12" x14ac:dyDescent="0.25">
      <c r="H8397" s="36"/>
      <c r="I8397" s="36"/>
      <c r="J8397" s="36"/>
      <c r="K8397" s="95"/>
      <c r="L8397" s="96"/>
    </row>
    <row r="8398" spans="8:12" x14ac:dyDescent="0.25">
      <c r="H8398" s="36"/>
      <c r="I8398" s="36"/>
      <c r="J8398" s="36"/>
      <c r="K8398" s="95"/>
      <c r="L8398" s="96"/>
    </row>
    <row r="8399" spans="8:12" x14ac:dyDescent="0.25">
      <c r="H8399" s="36"/>
      <c r="I8399" s="36"/>
      <c r="J8399" s="36"/>
      <c r="K8399" s="95"/>
      <c r="L8399" s="96"/>
    </row>
    <row r="8400" spans="8:12" x14ac:dyDescent="0.25">
      <c r="H8400" s="36"/>
      <c r="I8400" s="36"/>
      <c r="J8400" s="36"/>
      <c r="K8400" s="95"/>
      <c r="L8400" s="96"/>
    </row>
    <row r="8401" spans="8:12" x14ac:dyDescent="0.25">
      <c r="H8401" s="36"/>
      <c r="I8401" s="36"/>
      <c r="J8401" s="36"/>
      <c r="K8401" s="95"/>
      <c r="L8401" s="96"/>
    </row>
    <row r="8402" spans="8:12" x14ac:dyDescent="0.25">
      <c r="H8402" s="36"/>
      <c r="I8402" s="36"/>
      <c r="J8402" s="36"/>
      <c r="K8402" s="95"/>
      <c r="L8402" s="96"/>
    </row>
    <row r="8403" spans="8:12" x14ac:dyDescent="0.25">
      <c r="H8403" s="36"/>
      <c r="I8403" s="36"/>
      <c r="J8403" s="36"/>
      <c r="K8403" s="95"/>
      <c r="L8403" s="96"/>
    </row>
    <row r="8404" spans="8:12" x14ac:dyDescent="0.25">
      <c r="H8404" s="36"/>
      <c r="I8404" s="36"/>
      <c r="J8404" s="36"/>
      <c r="K8404" s="95"/>
      <c r="L8404" s="96"/>
    </row>
    <row r="8405" spans="8:12" x14ac:dyDescent="0.25">
      <c r="H8405" s="36"/>
      <c r="I8405" s="36"/>
      <c r="J8405" s="36"/>
      <c r="K8405" s="95"/>
      <c r="L8405" s="96"/>
    </row>
    <row r="8406" spans="8:12" x14ac:dyDescent="0.25">
      <c r="H8406" s="36"/>
      <c r="I8406" s="36"/>
      <c r="J8406" s="36"/>
      <c r="K8406" s="95"/>
      <c r="L8406" s="96"/>
    </row>
    <row r="8407" spans="8:12" x14ac:dyDescent="0.25">
      <c r="H8407" s="36"/>
      <c r="I8407" s="36"/>
      <c r="J8407" s="36"/>
      <c r="K8407" s="95"/>
      <c r="L8407" s="96"/>
    </row>
    <row r="8408" spans="8:12" x14ac:dyDescent="0.25">
      <c r="H8408" s="36"/>
      <c r="I8408" s="36"/>
      <c r="J8408" s="36"/>
      <c r="K8408" s="95"/>
      <c r="L8408" s="96"/>
    </row>
    <row r="8409" spans="8:12" x14ac:dyDescent="0.25">
      <c r="H8409" s="36"/>
      <c r="I8409" s="36"/>
      <c r="J8409" s="36"/>
      <c r="K8409" s="95"/>
      <c r="L8409" s="96"/>
    </row>
    <row r="8410" spans="8:12" x14ac:dyDescent="0.25">
      <c r="H8410" s="36"/>
      <c r="I8410" s="36"/>
      <c r="J8410" s="36"/>
      <c r="K8410" s="95"/>
      <c r="L8410" s="96"/>
    </row>
    <row r="8411" spans="8:12" x14ac:dyDescent="0.25">
      <c r="H8411" s="36"/>
      <c r="I8411" s="36"/>
      <c r="J8411" s="36"/>
      <c r="K8411" s="95"/>
      <c r="L8411" s="96"/>
    </row>
    <row r="8412" spans="8:12" x14ac:dyDescent="0.25">
      <c r="H8412" s="36"/>
      <c r="I8412" s="36"/>
      <c r="J8412" s="36"/>
      <c r="K8412" s="95"/>
      <c r="L8412" s="96"/>
    </row>
    <row r="8413" spans="8:12" x14ac:dyDescent="0.25">
      <c r="H8413" s="36"/>
      <c r="I8413" s="36"/>
      <c r="J8413" s="36"/>
      <c r="K8413" s="95"/>
      <c r="L8413" s="96"/>
    </row>
    <row r="8414" spans="8:12" x14ac:dyDescent="0.25">
      <c r="H8414" s="36"/>
      <c r="I8414" s="36"/>
      <c r="J8414" s="36"/>
      <c r="K8414" s="95"/>
      <c r="L8414" s="96"/>
    </row>
    <row r="8415" spans="8:12" x14ac:dyDescent="0.25">
      <c r="H8415" s="36"/>
      <c r="I8415" s="36"/>
      <c r="J8415" s="36"/>
      <c r="K8415" s="95"/>
      <c r="L8415" s="96"/>
    </row>
    <row r="8416" spans="8:12" x14ac:dyDescent="0.25">
      <c r="H8416" s="36"/>
      <c r="I8416" s="36"/>
      <c r="J8416" s="36"/>
      <c r="K8416" s="95"/>
      <c r="L8416" s="96"/>
    </row>
    <row r="8417" spans="8:12" x14ac:dyDescent="0.25">
      <c r="H8417" s="36"/>
      <c r="I8417" s="36"/>
      <c r="J8417" s="36"/>
      <c r="K8417" s="95"/>
      <c r="L8417" s="96"/>
    </row>
    <row r="8418" spans="8:12" x14ac:dyDescent="0.25">
      <c r="H8418" s="36"/>
      <c r="I8418" s="36"/>
      <c r="J8418" s="36"/>
      <c r="K8418" s="95"/>
      <c r="L8418" s="96"/>
    </row>
    <row r="8419" spans="8:12" x14ac:dyDescent="0.25">
      <c r="H8419" s="36"/>
      <c r="I8419" s="36"/>
      <c r="J8419" s="36"/>
      <c r="K8419" s="95"/>
      <c r="L8419" s="96"/>
    </row>
    <row r="8420" spans="8:12" x14ac:dyDescent="0.25">
      <c r="H8420" s="36"/>
      <c r="I8420" s="36"/>
      <c r="J8420" s="36"/>
      <c r="K8420" s="95"/>
      <c r="L8420" s="96"/>
    </row>
    <row r="8421" spans="8:12" x14ac:dyDescent="0.25">
      <c r="H8421" s="36"/>
      <c r="I8421" s="36"/>
      <c r="J8421" s="36"/>
      <c r="K8421" s="95"/>
      <c r="L8421" s="96"/>
    </row>
    <row r="8422" spans="8:12" x14ac:dyDescent="0.25">
      <c r="H8422" s="36"/>
      <c r="I8422" s="36"/>
      <c r="J8422" s="36"/>
      <c r="K8422" s="95"/>
      <c r="L8422" s="96"/>
    </row>
    <row r="8423" spans="8:12" x14ac:dyDescent="0.25">
      <c r="H8423" s="36"/>
      <c r="I8423" s="36"/>
      <c r="J8423" s="36"/>
      <c r="K8423" s="95"/>
      <c r="L8423" s="96"/>
    </row>
    <row r="8424" spans="8:12" x14ac:dyDescent="0.25">
      <c r="H8424" s="36"/>
      <c r="I8424" s="36"/>
      <c r="J8424" s="36"/>
      <c r="K8424" s="95"/>
      <c r="L8424" s="96"/>
    </row>
    <row r="8425" spans="8:12" x14ac:dyDescent="0.25">
      <c r="H8425" s="36"/>
      <c r="I8425" s="36"/>
      <c r="J8425" s="36"/>
      <c r="K8425" s="95"/>
      <c r="L8425" s="96"/>
    </row>
    <row r="8426" spans="8:12" x14ac:dyDescent="0.25">
      <c r="H8426" s="36"/>
      <c r="I8426" s="36"/>
      <c r="J8426" s="36"/>
      <c r="K8426" s="95"/>
      <c r="L8426" s="96"/>
    </row>
    <row r="8427" spans="8:12" x14ac:dyDescent="0.25">
      <c r="H8427" s="36"/>
      <c r="I8427" s="36"/>
      <c r="J8427" s="36"/>
      <c r="K8427" s="95"/>
      <c r="L8427" s="96"/>
    </row>
    <row r="8428" spans="8:12" x14ac:dyDescent="0.25">
      <c r="H8428" s="36"/>
      <c r="I8428" s="36"/>
      <c r="J8428" s="36"/>
      <c r="K8428" s="95"/>
      <c r="L8428" s="96"/>
    </row>
    <row r="8429" spans="8:12" x14ac:dyDescent="0.25">
      <c r="H8429" s="36"/>
      <c r="I8429" s="36"/>
      <c r="J8429" s="36"/>
      <c r="K8429" s="95"/>
      <c r="L8429" s="96"/>
    </row>
    <row r="8430" spans="8:12" x14ac:dyDescent="0.25">
      <c r="H8430" s="36"/>
      <c r="I8430" s="36"/>
      <c r="J8430" s="36"/>
      <c r="K8430" s="95"/>
      <c r="L8430" s="96"/>
    </row>
    <row r="8431" spans="8:12" x14ac:dyDescent="0.25">
      <c r="H8431" s="36"/>
      <c r="I8431" s="36"/>
      <c r="J8431" s="36"/>
      <c r="K8431" s="95"/>
      <c r="L8431" s="96"/>
    </row>
    <row r="8432" spans="8:12" x14ac:dyDescent="0.25">
      <c r="H8432" s="36"/>
      <c r="I8432" s="36"/>
      <c r="J8432" s="36"/>
      <c r="K8432" s="95"/>
      <c r="L8432" s="96"/>
    </row>
    <row r="8433" spans="8:12" x14ac:dyDescent="0.25">
      <c r="H8433" s="36"/>
      <c r="I8433" s="36"/>
      <c r="J8433" s="36"/>
      <c r="K8433" s="95"/>
      <c r="L8433" s="96"/>
    </row>
    <row r="8434" spans="8:12" x14ac:dyDescent="0.25">
      <c r="H8434" s="36"/>
      <c r="I8434" s="36"/>
      <c r="J8434" s="36"/>
      <c r="K8434" s="95"/>
      <c r="L8434" s="96"/>
    </row>
    <row r="8435" spans="8:12" x14ac:dyDescent="0.25">
      <c r="H8435" s="36"/>
      <c r="I8435" s="36"/>
      <c r="J8435" s="36"/>
      <c r="K8435" s="95"/>
      <c r="L8435" s="96"/>
    </row>
    <row r="8436" spans="8:12" x14ac:dyDescent="0.25">
      <c r="H8436" s="36"/>
      <c r="I8436" s="36"/>
      <c r="J8436" s="36"/>
      <c r="K8436" s="95"/>
      <c r="L8436" s="96"/>
    </row>
    <row r="8437" spans="8:12" x14ac:dyDescent="0.25">
      <c r="H8437" s="36"/>
      <c r="I8437" s="36"/>
      <c r="J8437" s="36"/>
      <c r="K8437" s="95"/>
      <c r="L8437" s="96"/>
    </row>
    <row r="8438" spans="8:12" x14ac:dyDescent="0.25">
      <c r="H8438" s="36"/>
      <c r="I8438" s="36"/>
      <c r="J8438" s="36"/>
      <c r="K8438" s="95"/>
      <c r="L8438" s="96"/>
    </row>
    <row r="8439" spans="8:12" x14ac:dyDescent="0.25">
      <c r="H8439" s="36"/>
      <c r="I8439" s="36"/>
      <c r="J8439" s="36"/>
      <c r="K8439" s="95"/>
      <c r="L8439" s="96"/>
    </row>
    <row r="8440" spans="8:12" x14ac:dyDescent="0.25">
      <c r="H8440" s="36"/>
      <c r="I8440" s="36"/>
      <c r="J8440" s="36"/>
      <c r="K8440" s="95"/>
      <c r="L8440" s="96"/>
    </row>
    <row r="8441" spans="8:12" x14ac:dyDescent="0.25">
      <c r="H8441" s="36"/>
      <c r="I8441" s="36"/>
      <c r="J8441" s="36"/>
      <c r="K8441" s="95"/>
      <c r="L8441" s="96"/>
    </row>
    <row r="8442" spans="8:12" x14ac:dyDescent="0.25">
      <c r="H8442" s="36"/>
      <c r="I8442" s="36"/>
      <c r="J8442" s="36"/>
      <c r="K8442" s="95"/>
      <c r="L8442" s="96"/>
    </row>
    <row r="8443" spans="8:12" x14ac:dyDescent="0.25">
      <c r="H8443" s="36"/>
      <c r="I8443" s="36"/>
      <c r="J8443" s="36"/>
      <c r="K8443" s="95"/>
      <c r="L8443" s="96"/>
    </row>
    <row r="8444" spans="8:12" x14ac:dyDescent="0.25">
      <c r="H8444" s="36"/>
      <c r="I8444" s="36"/>
      <c r="J8444" s="36"/>
      <c r="K8444" s="95"/>
      <c r="L8444" s="96"/>
    </row>
    <row r="8445" spans="8:12" x14ac:dyDescent="0.25">
      <c r="H8445" s="36"/>
      <c r="I8445" s="36"/>
      <c r="J8445" s="36"/>
      <c r="K8445" s="95"/>
      <c r="L8445" s="96"/>
    </row>
    <row r="8446" spans="8:12" x14ac:dyDescent="0.25">
      <c r="H8446" s="36"/>
      <c r="I8446" s="36"/>
      <c r="J8446" s="36"/>
      <c r="K8446" s="95"/>
      <c r="L8446" s="96"/>
    </row>
    <row r="8447" spans="8:12" x14ac:dyDescent="0.25">
      <c r="H8447" s="36"/>
      <c r="I8447" s="36"/>
      <c r="J8447" s="36"/>
      <c r="K8447" s="95"/>
      <c r="L8447" s="96"/>
    </row>
    <row r="8448" spans="8:12" x14ac:dyDescent="0.25">
      <c r="H8448" s="36"/>
      <c r="I8448" s="36"/>
      <c r="J8448" s="36"/>
      <c r="K8448" s="95"/>
      <c r="L8448" s="96"/>
    </row>
    <row r="8449" spans="8:12" x14ac:dyDescent="0.25">
      <c r="H8449" s="36"/>
      <c r="I8449" s="36"/>
      <c r="J8449" s="36"/>
      <c r="K8449" s="95"/>
      <c r="L8449" s="96"/>
    </row>
    <row r="8450" spans="8:12" x14ac:dyDescent="0.25">
      <c r="H8450" s="36"/>
      <c r="I8450" s="36"/>
      <c r="J8450" s="36"/>
      <c r="K8450" s="95"/>
      <c r="L8450" s="96"/>
    </row>
    <row r="8451" spans="8:12" x14ac:dyDescent="0.25">
      <c r="H8451" s="36"/>
      <c r="I8451" s="36"/>
      <c r="J8451" s="36"/>
      <c r="K8451" s="95"/>
      <c r="L8451" s="96"/>
    </row>
    <row r="8452" spans="8:12" x14ac:dyDescent="0.25">
      <c r="H8452" s="36"/>
      <c r="I8452" s="36"/>
      <c r="J8452" s="36"/>
      <c r="K8452" s="95"/>
      <c r="L8452" s="96"/>
    </row>
    <row r="8453" spans="8:12" x14ac:dyDescent="0.25">
      <c r="H8453" s="36"/>
      <c r="I8453" s="36"/>
      <c r="J8453" s="36"/>
      <c r="K8453" s="95"/>
      <c r="L8453" s="96"/>
    </row>
    <row r="8454" spans="8:12" x14ac:dyDescent="0.25">
      <c r="H8454" s="36"/>
      <c r="I8454" s="36"/>
      <c r="J8454" s="36"/>
      <c r="K8454" s="95"/>
      <c r="L8454" s="96"/>
    </row>
    <row r="8455" spans="8:12" x14ac:dyDescent="0.25">
      <c r="H8455" s="36"/>
      <c r="I8455" s="36"/>
      <c r="J8455" s="36"/>
      <c r="K8455" s="95"/>
      <c r="L8455" s="96"/>
    </row>
    <row r="8456" spans="8:12" x14ac:dyDescent="0.25">
      <c r="H8456" s="36"/>
      <c r="I8456" s="36"/>
      <c r="J8456" s="36"/>
      <c r="K8456" s="95"/>
      <c r="L8456" s="96"/>
    </row>
    <row r="8457" spans="8:12" x14ac:dyDescent="0.25">
      <c r="H8457" s="36"/>
      <c r="I8457" s="36"/>
      <c r="J8457" s="36"/>
      <c r="K8457" s="95"/>
      <c r="L8457" s="96"/>
    </row>
    <row r="8458" spans="8:12" x14ac:dyDescent="0.25">
      <c r="H8458" s="36"/>
      <c r="I8458" s="36"/>
      <c r="J8458" s="36"/>
      <c r="K8458" s="95"/>
      <c r="L8458" s="96"/>
    </row>
    <row r="8459" spans="8:12" x14ac:dyDescent="0.25">
      <c r="H8459" s="36"/>
      <c r="I8459" s="36"/>
      <c r="J8459" s="36"/>
      <c r="K8459" s="95"/>
      <c r="L8459" s="96"/>
    </row>
    <row r="8460" spans="8:12" x14ac:dyDescent="0.25">
      <c r="H8460" s="36"/>
      <c r="I8460" s="36"/>
      <c r="J8460" s="36"/>
      <c r="K8460" s="95"/>
      <c r="L8460" s="96"/>
    </row>
    <row r="8461" spans="8:12" x14ac:dyDescent="0.25">
      <c r="H8461" s="36"/>
      <c r="I8461" s="36"/>
      <c r="J8461" s="36"/>
      <c r="K8461" s="95"/>
      <c r="L8461" s="96"/>
    </row>
    <row r="8462" spans="8:12" x14ac:dyDescent="0.25">
      <c r="H8462" s="36"/>
      <c r="I8462" s="36"/>
      <c r="J8462" s="36"/>
      <c r="K8462" s="95"/>
      <c r="L8462" s="96"/>
    </row>
    <row r="8463" spans="8:12" x14ac:dyDescent="0.25">
      <c r="H8463" s="36"/>
      <c r="I8463" s="36"/>
      <c r="J8463" s="36"/>
      <c r="K8463" s="95"/>
      <c r="L8463" s="96"/>
    </row>
    <row r="8464" spans="8:12" x14ac:dyDescent="0.25">
      <c r="H8464" s="36"/>
      <c r="I8464" s="36"/>
      <c r="J8464" s="36"/>
      <c r="K8464" s="95"/>
      <c r="L8464" s="96"/>
    </row>
    <row r="8465" spans="8:12" x14ac:dyDescent="0.25">
      <c r="H8465" s="36"/>
      <c r="I8465" s="36"/>
      <c r="J8465" s="36"/>
      <c r="K8465" s="95"/>
      <c r="L8465" s="96"/>
    </row>
    <row r="8466" spans="8:12" x14ac:dyDescent="0.25">
      <c r="H8466" s="36"/>
      <c r="I8466" s="36"/>
      <c r="J8466" s="36"/>
      <c r="K8466" s="95"/>
      <c r="L8466" s="96"/>
    </row>
    <row r="8467" spans="8:12" x14ac:dyDescent="0.25">
      <c r="H8467" s="36"/>
      <c r="I8467" s="36"/>
      <c r="J8467" s="36"/>
      <c r="K8467" s="95"/>
      <c r="L8467" s="96"/>
    </row>
    <row r="8468" spans="8:12" x14ac:dyDescent="0.25">
      <c r="H8468" s="36"/>
      <c r="I8468" s="36"/>
      <c r="J8468" s="36"/>
      <c r="K8468" s="95"/>
      <c r="L8468" s="96"/>
    </row>
    <row r="8469" spans="8:12" x14ac:dyDescent="0.25">
      <c r="H8469" s="36"/>
      <c r="I8469" s="36"/>
      <c r="J8469" s="36"/>
      <c r="K8469" s="95"/>
      <c r="L8469" s="96"/>
    </row>
    <row r="8470" spans="8:12" x14ac:dyDescent="0.25">
      <c r="H8470" s="36"/>
      <c r="I8470" s="36"/>
      <c r="J8470" s="36"/>
      <c r="K8470" s="95"/>
      <c r="L8470" s="96"/>
    </row>
    <row r="8471" spans="8:12" x14ac:dyDescent="0.25">
      <c r="H8471" s="36"/>
      <c r="I8471" s="36"/>
      <c r="J8471" s="36"/>
      <c r="K8471" s="95"/>
      <c r="L8471" s="96"/>
    </row>
    <row r="8472" spans="8:12" x14ac:dyDescent="0.25">
      <c r="H8472" s="36"/>
      <c r="I8472" s="36"/>
      <c r="J8472" s="36"/>
      <c r="K8472" s="95"/>
      <c r="L8472" s="96"/>
    </row>
    <row r="8473" spans="8:12" x14ac:dyDescent="0.25">
      <c r="H8473" s="36"/>
      <c r="I8473" s="36"/>
      <c r="J8473" s="36"/>
      <c r="K8473" s="95"/>
      <c r="L8473" s="96"/>
    </row>
    <row r="8474" spans="8:12" x14ac:dyDescent="0.25">
      <c r="H8474" s="36"/>
      <c r="I8474" s="36"/>
      <c r="J8474" s="36"/>
      <c r="K8474" s="95"/>
      <c r="L8474" s="96"/>
    </row>
    <row r="8475" spans="8:12" x14ac:dyDescent="0.25">
      <c r="H8475" s="36"/>
      <c r="I8475" s="36"/>
      <c r="J8475" s="36"/>
      <c r="K8475" s="95"/>
      <c r="L8475" s="96"/>
    </row>
    <row r="8476" spans="8:12" x14ac:dyDescent="0.25">
      <c r="H8476" s="36"/>
      <c r="I8476" s="36"/>
      <c r="J8476" s="36"/>
      <c r="K8476" s="95"/>
      <c r="L8476" s="96"/>
    </row>
    <row r="8477" spans="8:12" x14ac:dyDescent="0.25">
      <c r="H8477" s="36"/>
      <c r="I8477" s="36"/>
      <c r="J8477" s="36"/>
      <c r="K8477" s="95"/>
      <c r="L8477" s="96"/>
    </row>
    <row r="8478" spans="8:12" x14ac:dyDescent="0.25">
      <c r="H8478" s="36"/>
      <c r="I8478" s="36"/>
      <c r="J8478" s="36"/>
      <c r="K8478" s="95"/>
      <c r="L8478" s="96"/>
    </row>
    <row r="8479" spans="8:12" x14ac:dyDescent="0.25">
      <c r="H8479" s="36"/>
      <c r="I8479" s="36"/>
      <c r="J8479" s="36"/>
      <c r="K8479" s="95"/>
      <c r="L8479" s="96"/>
    </row>
    <row r="8480" spans="8:12" x14ac:dyDescent="0.25">
      <c r="H8480" s="36"/>
      <c r="I8480" s="36"/>
      <c r="J8480" s="36"/>
      <c r="K8480" s="95"/>
      <c r="L8480" s="96"/>
    </row>
    <row r="8481" spans="8:12" x14ac:dyDescent="0.25">
      <c r="H8481" s="36"/>
      <c r="I8481" s="36"/>
      <c r="J8481" s="36"/>
      <c r="K8481" s="95"/>
      <c r="L8481" s="96"/>
    </row>
    <row r="8482" spans="8:12" x14ac:dyDescent="0.25">
      <c r="H8482" s="36"/>
      <c r="I8482" s="36"/>
      <c r="J8482" s="36"/>
      <c r="K8482" s="95"/>
      <c r="L8482" s="96"/>
    </row>
    <row r="8483" spans="8:12" x14ac:dyDescent="0.25">
      <c r="H8483" s="36"/>
      <c r="I8483" s="36"/>
      <c r="J8483" s="36"/>
      <c r="K8483" s="95"/>
      <c r="L8483" s="96"/>
    </row>
    <row r="8484" spans="8:12" x14ac:dyDescent="0.25">
      <c r="H8484" s="36"/>
      <c r="I8484" s="36"/>
      <c r="J8484" s="36"/>
      <c r="K8484" s="95"/>
      <c r="L8484" s="96"/>
    </row>
    <row r="8485" spans="8:12" x14ac:dyDescent="0.25">
      <c r="H8485" s="36"/>
      <c r="I8485" s="36"/>
      <c r="J8485" s="36"/>
      <c r="K8485" s="95"/>
      <c r="L8485" s="96"/>
    </row>
    <row r="8486" spans="8:12" x14ac:dyDescent="0.25">
      <c r="H8486" s="36"/>
      <c r="I8486" s="36"/>
      <c r="J8486" s="36"/>
      <c r="K8486" s="95"/>
      <c r="L8486" s="96"/>
    </row>
    <row r="8487" spans="8:12" x14ac:dyDescent="0.25">
      <c r="H8487" s="36"/>
      <c r="I8487" s="36"/>
      <c r="J8487" s="36"/>
      <c r="K8487" s="95"/>
      <c r="L8487" s="96"/>
    </row>
    <row r="8488" spans="8:12" x14ac:dyDescent="0.25">
      <c r="H8488" s="36"/>
      <c r="I8488" s="36"/>
      <c r="J8488" s="36"/>
      <c r="K8488" s="95"/>
      <c r="L8488" s="96"/>
    </row>
    <row r="8489" spans="8:12" x14ac:dyDescent="0.25">
      <c r="H8489" s="36"/>
      <c r="I8489" s="36"/>
      <c r="J8489" s="36"/>
      <c r="K8489" s="95"/>
      <c r="L8489" s="96"/>
    </row>
    <row r="8490" spans="8:12" x14ac:dyDescent="0.25">
      <c r="H8490" s="36"/>
      <c r="I8490" s="36"/>
      <c r="J8490" s="36"/>
      <c r="K8490" s="95"/>
      <c r="L8490" s="96"/>
    </row>
    <row r="8491" spans="8:12" x14ac:dyDescent="0.25">
      <c r="H8491" s="36"/>
      <c r="I8491" s="36"/>
      <c r="J8491" s="36"/>
      <c r="K8491" s="95"/>
      <c r="L8491" s="96"/>
    </row>
    <row r="8492" spans="8:12" x14ac:dyDescent="0.25">
      <c r="H8492" s="36"/>
      <c r="I8492" s="36"/>
      <c r="J8492" s="36"/>
      <c r="K8492" s="95"/>
      <c r="L8492" s="96"/>
    </row>
    <row r="8493" spans="8:12" x14ac:dyDescent="0.25">
      <c r="H8493" s="36"/>
      <c r="I8493" s="36"/>
      <c r="J8493" s="36"/>
      <c r="K8493" s="95"/>
      <c r="L8493" s="96"/>
    </row>
    <row r="8494" spans="8:12" x14ac:dyDescent="0.25">
      <c r="H8494" s="36"/>
      <c r="I8494" s="36"/>
      <c r="J8494" s="36"/>
      <c r="K8494" s="95"/>
      <c r="L8494" s="96"/>
    </row>
    <row r="8495" spans="8:12" x14ac:dyDescent="0.25">
      <c r="H8495" s="36"/>
      <c r="I8495" s="36"/>
      <c r="J8495" s="36"/>
      <c r="K8495" s="95"/>
      <c r="L8495" s="96"/>
    </row>
    <row r="8496" spans="8:12" x14ac:dyDescent="0.25">
      <c r="H8496" s="36"/>
      <c r="I8496" s="36"/>
      <c r="J8496" s="36"/>
      <c r="K8496" s="95"/>
      <c r="L8496" s="96"/>
    </row>
    <row r="8497" spans="8:12" x14ac:dyDescent="0.25">
      <c r="H8497" s="36"/>
      <c r="I8497" s="36"/>
      <c r="J8497" s="36"/>
      <c r="K8497" s="95"/>
      <c r="L8497" s="96"/>
    </row>
    <row r="8498" spans="8:12" x14ac:dyDescent="0.25">
      <c r="H8498" s="36"/>
      <c r="I8498" s="36"/>
      <c r="J8498" s="36"/>
      <c r="K8498" s="95"/>
      <c r="L8498" s="96"/>
    </row>
    <row r="8499" spans="8:12" x14ac:dyDescent="0.25">
      <c r="H8499" s="36"/>
      <c r="I8499" s="36"/>
      <c r="J8499" s="36"/>
      <c r="K8499" s="95"/>
      <c r="L8499" s="96"/>
    </row>
    <row r="8500" spans="8:12" x14ac:dyDescent="0.25">
      <c r="H8500" s="36"/>
      <c r="I8500" s="36"/>
      <c r="J8500" s="36"/>
      <c r="K8500" s="95"/>
      <c r="L8500" s="96"/>
    </row>
    <row r="8501" spans="8:12" x14ac:dyDescent="0.25">
      <c r="H8501" s="36"/>
      <c r="I8501" s="36"/>
      <c r="J8501" s="36"/>
      <c r="K8501" s="95"/>
      <c r="L8501" s="96"/>
    </row>
    <row r="8502" spans="8:12" x14ac:dyDescent="0.25">
      <c r="H8502" s="36"/>
      <c r="I8502" s="36"/>
      <c r="J8502" s="36"/>
      <c r="K8502" s="95"/>
      <c r="L8502" s="96"/>
    </row>
    <row r="8503" spans="8:12" x14ac:dyDescent="0.25">
      <c r="H8503" s="36"/>
      <c r="I8503" s="36"/>
      <c r="J8503" s="36"/>
      <c r="K8503" s="95"/>
      <c r="L8503" s="96"/>
    </row>
    <row r="8504" spans="8:12" x14ac:dyDescent="0.25">
      <c r="H8504" s="36"/>
      <c r="I8504" s="36"/>
      <c r="J8504" s="36"/>
      <c r="K8504" s="95"/>
      <c r="L8504" s="96"/>
    </row>
    <row r="8505" spans="8:12" x14ac:dyDescent="0.25">
      <c r="H8505" s="36"/>
      <c r="I8505" s="36"/>
      <c r="J8505" s="36"/>
      <c r="K8505" s="95"/>
      <c r="L8505" s="96"/>
    </row>
    <row r="8506" spans="8:12" x14ac:dyDescent="0.25">
      <c r="H8506" s="36"/>
      <c r="I8506" s="36"/>
      <c r="J8506" s="36"/>
      <c r="K8506" s="95"/>
      <c r="L8506" s="96"/>
    </row>
    <row r="8507" spans="8:12" x14ac:dyDescent="0.25">
      <c r="H8507" s="36"/>
      <c r="I8507" s="36"/>
      <c r="J8507" s="36"/>
      <c r="K8507" s="95"/>
      <c r="L8507" s="96"/>
    </row>
    <row r="8508" spans="8:12" x14ac:dyDescent="0.25">
      <c r="H8508" s="36"/>
      <c r="I8508" s="36"/>
      <c r="J8508" s="36"/>
      <c r="K8508" s="95"/>
      <c r="L8508" s="96"/>
    </row>
    <row r="8509" spans="8:12" x14ac:dyDescent="0.25">
      <c r="H8509" s="36"/>
      <c r="I8509" s="36"/>
      <c r="J8509" s="36"/>
      <c r="K8509" s="95"/>
      <c r="L8509" s="96"/>
    </row>
    <row r="8510" spans="8:12" x14ac:dyDescent="0.25">
      <c r="H8510" s="36"/>
      <c r="I8510" s="36"/>
      <c r="J8510" s="36"/>
      <c r="K8510" s="95"/>
      <c r="L8510" s="96"/>
    </row>
    <row r="8511" spans="8:12" x14ac:dyDescent="0.25">
      <c r="H8511" s="36"/>
      <c r="I8511" s="36"/>
      <c r="J8511" s="36"/>
      <c r="K8511" s="95"/>
      <c r="L8511" s="96"/>
    </row>
    <row r="8512" spans="8:12" x14ac:dyDescent="0.25">
      <c r="H8512" s="36"/>
      <c r="I8512" s="36"/>
      <c r="J8512" s="36"/>
      <c r="K8512" s="95"/>
      <c r="L8512" s="96"/>
    </row>
    <row r="8513" spans="8:12" x14ac:dyDescent="0.25">
      <c r="H8513" s="36"/>
      <c r="I8513" s="36"/>
      <c r="J8513" s="36"/>
      <c r="K8513" s="95"/>
      <c r="L8513" s="96"/>
    </row>
    <row r="8514" spans="8:12" x14ac:dyDescent="0.25">
      <c r="H8514" s="36"/>
      <c r="I8514" s="36"/>
      <c r="J8514" s="36"/>
      <c r="K8514" s="95"/>
      <c r="L8514" s="96"/>
    </row>
    <row r="8515" spans="8:12" x14ac:dyDescent="0.25">
      <c r="H8515" s="36"/>
      <c r="I8515" s="36"/>
      <c r="J8515" s="36"/>
      <c r="K8515" s="95"/>
      <c r="L8515" s="96"/>
    </row>
    <row r="8516" spans="8:12" x14ac:dyDescent="0.25">
      <c r="H8516" s="36"/>
      <c r="I8516" s="36"/>
      <c r="J8516" s="36"/>
      <c r="K8516" s="95"/>
      <c r="L8516" s="96"/>
    </row>
    <row r="8517" spans="8:12" x14ac:dyDescent="0.25">
      <c r="H8517" s="36"/>
      <c r="I8517" s="36"/>
      <c r="J8517" s="36"/>
      <c r="K8517" s="95"/>
      <c r="L8517" s="96"/>
    </row>
    <row r="8518" spans="8:12" x14ac:dyDescent="0.25">
      <c r="H8518" s="36"/>
      <c r="I8518" s="36"/>
      <c r="J8518" s="36"/>
      <c r="K8518" s="95"/>
      <c r="L8518" s="96"/>
    </row>
    <row r="8519" spans="8:12" x14ac:dyDescent="0.25">
      <c r="H8519" s="36"/>
      <c r="I8519" s="36"/>
      <c r="J8519" s="36"/>
      <c r="K8519" s="95"/>
      <c r="L8519" s="96"/>
    </row>
    <row r="8520" spans="8:12" x14ac:dyDescent="0.25">
      <c r="H8520" s="36"/>
      <c r="I8520" s="36"/>
      <c r="J8520" s="36"/>
      <c r="K8520" s="95"/>
      <c r="L8520" s="96"/>
    </row>
    <row r="8521" spans="8:12" x14ac:dyDescent="0.25">
      <c r="H8521" s="36"/>
      <c r="I8521" s="36"/>
      <c r="J8521" s="36"/>
      <c r="K8521" s="95"/>
      <c r="L8521" s="96"/>
    </row>
    <row r="8522" spans="8:12" x14ac:dyDescent="0.25">
      <c r="H8522" s="36"/>
      <c r="I8522" s="36"/>
      <c r="J8522" s="36"/>
      <c r="K8522" s="95"/>
      <c r="L8522" s="96"/>
    </row>
    <row r="8523" spans="8:12" x14ac:dyDescent="0.25">
      <c r="H8523" s="36"/>
      <c r="I8523" s="36"/>
      <c r="J8523" s="36"/>
      <c r="K8523" s="95"/>
      <c r="L8523" s="96"/>
    </row>
    <row r="8524" spans="8:12" x14ac:dyDescent="0.25">
      <c r="H8524" s="36"/>
      <c r="I8524" s="36"/>
      <c r="J8524" s="36"/>
      <c r="K8524" s="95"/>
      <c r="L8524" s="96"/>
    </row>
    <row r="8525" spans="8:12" x14ac:dyDescent="0.25">
      <c r="H8525" s="36"/>
      <c r="I8525" s="36"/>
      <c r="J8525" s="36"/>
      <c r="K8525" s="95"/>
      <c r="L8525" s="96"/>
    </row>
    <row r="8526" spans="8:12" x14ac:dyDescent="0.25">
      <c r="H8526" s="36"/>
      <c r="I8526" s="36"/>
      <c r="J8526" s="36"/>
      <c r="K8526" s="95"/>
      <c r="L8526" s="96"/>
    </row>
    <row r="8527" spans="8:12" x14ac:dyDescent="0.25">
      <c r="H8527" s="36"/>
      <c r="I8527" s="36"/>
      <c r="J8527" s="36"/>
      <c r="K8527" s="95"/>
      <c r="L8527" s="96"/>
    </row>
    <row r="8528" spans="8:12" x14ac:dyDescent="0.25">
      <c r="H8528" s="36"/>
      <c r="I8528" s="36"/>
      <c r="J8528" s="36"/>
      <c r="K8528" s="95"/>
      <c r="L8528" s="96"/>
    </row>
    <row r="8529" spans="8:12" x14ac:dyDescent="0.25">
      <c r="H8529" s="36"/>
      <c r="I8529" s="36"/>
      <c r="J8529" s="36"/>
      <c r="K8529" s="95"/>
      <c r="L8529" s="96"/>
    </row>
    <row r="8530" spans="8:12" x14ac:dyDescent="0.25">
      <c r="H8530" s="36"/>
      <c r="I8530" s="36"/>
      <c r="J8530" s="36"/>
      <c r="K8530" s="95"/>
      <c r="L8530" s="96"/>
    </row>
    <row r="8531" spans="8:12" x14ac:dyDescent="0.25">
      <c r="H8531" s="36"/>
      <c r="I8531" s="36"/>
      <c r="J8531" s="36"/>
      <c r="K8531" s="95"/>
      <c r="L8531" s="96"/>
    </row>
    <row r="8532" spans="8:12" x14ac:dyDescent="0.25">
      <c r="H8532" s="36"/>
      <c r="I8532" s="36"/>
      <c r="J8532" s="36"/>
      <c r="K8532" s="95"/>
      <c r="L8532" s="96"/>
    </row>
    <row r="8533" spans="8:12" x14ac:dyDescent="0.25">
      <c r="H8533" s="36"/>
      <c r="I8533" s="36"/>
      <c r="J8533" s="36"/>
      <c r="K8533" s="95"/>
      <c r="L8533" s="96"/>
    </row>
    <row r="8534" spans="8:12" x14ac:dyDescent="0.25">
      <c r="H8534" s="36"/>
      <c r="I8534" s="36"/>
      <c r="J8534" s="36"/>
      <c r="K8534" s="95"/>
      <c r="L8534" s="96"/>
    </row>
    <row r="8535" spans="8:12" x14ac:dyDescent="0.25">
      <c r="H8535" s="36"/>
      <c r="I8535" s="36"/>
      <c r="J8535" s="36"/>
      <c r="K8535" s="95"/>
      <c r="L8535" s="96"/>
    </row>
    <row r="8536" spans="8:12" x14ac:dyDescent="0.25">
      <c r="H8536" s="36"/>
      <c r="I8536" s="36"/>
      <c r="J8536" s="36"/>
      <c r="K8536" s="95"/>
      <c r="L8536" s="96"/>
    </row>
    <row r="8537" spans="8:12" x14ac:dyDescent="0.25">
      <c r="H8537" s="36"/>
      <c r="I8537" s="36"/>
      <c r="J8537" s="36"/>
      <c r="K8537" s="95"/>
      <c r="L8537" s="96"/>
    </row>
    <row r="8538" spans="8:12" x14ac:dyDescent="0.25">
      <c r="H8538" s="36"/>
      <c r="I8538" s="36"/>
      <c r="J8538" s="36"/>
      <c r="K8538" s="95"/>
      <c r="L8538" s="96"/>
    </row>
    <row r="8539" spans="8:12" x14ac:dyDescent="0.25">
      <c r="H8539" s="36"/>
      <c r="I8539" s="36"/>
      <c r="J8539" s="36"/>
      <c r="K8539" s="95"/>
      <c r="L8539" s="96"/>
    </row>
    <row r="8540" spans="8:12" x14ac:dyDescent="0.25">
      <c r="H8540" s="36"/>
      <c r="I8540" s="36"/>
      <c r="J8540" s="36"/>
      <c r="K8540" s="95"/>
      <c r="L8540" s="96"/>
    </row>
    <row r="8541" spans="8:12" x14ac:dyDescent="0.25">
      <c r="H8541" s="36"/>
      <c r="I8541" s="36"/>
      <c r="J8541" s="36"/>
      <c r="K8541" s="95"/>
      <c r="L8541" s="96"/>
    </row>
    <row r="8542" spans="8:12" x14ac:dyDescent="0.25">
      <c r="H8542" s="36"/>
      <c r="I8542" s="36"/>
      <c r="J8542" s="36"/>
      <c r="K8542" s="95"/>
      <c r="L8542" s="96"/>
    </row>
    <row r="8543" spans="8:12" x14ac:dyDescent="0.25">
      <c r="H8543" s="36"/>
      <c r="I8543" s="36"/>
      <c r="J8543" s="36"/>
      <c r="K8543" s="95"/>
      <c r="L8543" s="96"/>
    </row>
    <row r="8544" spans="8:12" x14ac:dyDescent="0.25">
      <c r="H8544" s="36"/>
      <c r="I8544" s="36"/>
      <c r="J8544" s="36"/>
      <c r="K8544" s="95"/>
      <c r="L8544" s="96"/>
    </row>
    <row r="8545" spans="8:12" x14ac:dyDescent="0.25">
      <c r="H8545" s="36"/>
      <c r="I8545" s="36"/>
      <c r="J8545" s="36"/>
      <c r="K8545" s="95"/>
      <c r="L8545" s="96"/>
    </row>
    <row r="8546" spans="8:12" x14ac:dyDescent="0.25">
      <c r="H8546" s="36"/>
      <c r="I8546" s="36"/>
      <c r="J8546" s="36"/>
      <c r="K8546" s="95"/>
      <c r="L8546" s="96"/>
    </row>
    <row r="8547" spans="8:12" x14ac:dyDescent="0.25">
      <c r="H8547" s="36"/>
      <c r="I8547" s="36"/>
      <c r="J8547" s="36"/>
      <c r="K8547" s="95"/>
      <c r="L8547" s="96"/>
    </row>
    <row r="8548" spans="8:12" x14ac:dyDescent="0.25">
      <c r="H8548" s="36"/>
      <c r="I8548" s="36"/>
      <c r="J8548" s="36"/>
      <c r="K8548" s="95"/>
      <c r="L8548" s="96"/>
    </row>
    <row r="8549" spans="8:12" x14ac:dyDescent="0.25">
      <c r="H8549" s="36"/>
      <c r="I8549" s="36"/>
      <c r="J8549" s="36"/>
      <c r="K8549" s="95"/>
      <c r="L8549" s="96"/>
    </row>
    <row r="8550" spans="8:12" x14ac:dyDescent="0.25">
      <c r="H8550" s="36"/>
      <c r="I8550" s="36"/>
      <c r="J8550" s="36"/>
      <c r="K8550" s="95"/>
      <c r="L8550" s="96"/>
    </row>
    <row r="8551" spans="8:12" x14ac:dyDescent="0.25">
      <c r="H8551" s="36"/>
      <c r="I8551" s="36"/>
      <c r="J8551" s="36"/>
      <c r="K8551" s="95"/>
      <c r="L8551" s="96"/>
    </row>
    <row r="8552" spans="8:12" x14ac:dyDescent="0.25">
      <c r="H8552" s="36"/>
      <c r="I8552" s="36"/>
      <c r="J8552" s="36"/>
      <c r="K8552" s="95"/>
      <c r="L8552" s="96"/>
    </row>
    <row r="8553" spans="8:12" x14ac:dyDescent="0.25">
      <c r="H8553" s="36"/>
      <c r="I8553" s="36"/>
      <c r="J8553" s="36"/>
      <c r="K8553" s="95"/>
      <c r="L8553" s="96"/>
    </row>
    <row r="8554" spans="8:12" x14ac:dyDescent="0.25">
      <c r="H8554" s="36"/>
      <c r="I8554" s="36"/>
      <c r="J8554" s="36"/>
      <c r="K8554" s="95"/>
      <c r="L8554" s="96"/>
    </row>
    <row r="8555" spans="8:12" x14ac:dyDescent="0.25">
      <c r="H8555" s="36"/>
      <c r="I8555" s="36"/>
      <c r="J8555" s="36"/>
      <c r="K8555" s="95"/>
      <c r="L8555" s="96"/>
    </row>
    <row r="8556" spans="8:12" x14ac:dyDescent="0.25">
      <c r="H8556" s="36"/>
      <c r="I8556" s="36"/>
      <c r="J8556" s="36"/>
      <c r="K8556" s="95"/>
      <c r="L8556" s="96"/>
    </row>
    <row r="8557" spans="8:12" x14ac:dyDescent="0.25">
      <c r="H8557" s="36"/>
      <c r="I8557" s="36"/>
      <c r="J8557" s="36"/>
      <c r="K8557" s="95"/>
      <c r="L8557" s="96"/>
    </row>
    <row r="8558" spans="8:12" x14ac:dyDescent="0.25">
      <c r="H8558" s="36"/>
      <c r="I8558" s="36"/>
      <c r="J8558" s="36"/>
      <c r="K8558" s="95"/>
      <c r="L8558" s="96"/>
    </row>
    <row r="8559" spans="8:12" x14ac:dyDescent="0.25">
      <c r="H8559" s="36"/>
      <c r="I8559" s="36"/>
      <c r="J8559" s="36"/>
      <c r="K8559" s="95"/>
      <c r="L8559" s="96"/>
    </row>
    <row r="8560" spans="8:12" x14ac:dyDescent="0.25">
      <c r="H8560" s="36"/>
      <c r="I8560" s="36"/>
      <c r="J8560" s="36"/>
      <c r="K8560" s="95"/>
      <c r="L8560" s="96"/>
    </row>
    <row r="8561" spans="8:12" x14ac:dyDescent="0.25">
      <c r="H8561" s="36"/>
      <c r="I8561" s="36"/>
      <c r="J8561" s="36"/>
      <c r="K8561" s="95"/>
      <c r="L8561" s="96"/>
    </row>
    <row r="8562" spans="8:12" x14ac:dyDescent="0.25">
      <c r="H8562" s="36"/>
      <c r="I8562" s="36"/>
      <c r="J8562" s="36"/>
      <c r="K8562" s="95"/>
      <c r="L8562" s="96"/>
    </row>
    <row r="8563" spans="8:12" x14ac:dyDescent="0.25">
      <c r="H8563" s="36"/>
      <c r="I8563" s="36"/>
      <c r="J8563" s="36"/>
      <c r="K8563" s="95"/>
      <c r="L8563" s="96"/>
    </row>
    <row r="8564" spans="8:12" x14ac:dyDescent="0.25">
      <c r="H8564" s="36"/>
      <c r="I8564" s="36"/>
      <c r="J8564" s="36"/>
      <c r="K8564" s="95"/>
      <c r="L8564" s="96"/>
    </row>
    <row r="8565" spans="8:12" x14ac:dyDescent="0.25">
      <c r="H8565" s="36"/>
      <c r="I8565" s="36"/>
      <c r="J8565" s="36"/>
      <c r="K8565" s="95"/>
      <c r="L8565" s="96"/>
    </row>
    <row r="8566" spans="8:12" x14ac:dyDescent="0.25">
      <c r="H8566" s="36"/>
      <c r="I8566" s="36"/>
      <c r="J8566" s="36"/>
      <c r="K8566" s="95"/>
      <c r="L8566" s="96"/>
    </row>
    <row r="8567" spans="8:12" x14ac:dyDescent="0.25">
      <c r="H8567" s="36"/>
      <c r="I8567" s="36"/>
      <c r="J8567" s="36"/>
      <c r="K8567" s="95"/>
      <c r="L8567" s="96"/>
    </row>
    <row r="8568" spans="8:12" x14ac:dyDescent="0.25">
      <c r="H8568" s="36"/>
      <c r="I8568" s="36"/>
      <c r="J8568" s="36"/>
      <c r="K8568" s="95"/>
      <c r="L8568" s="96"/>
    </row>
    <row r="8569" spans="8:12" x14ac:dyDescent="0.25">
      <c r="H8569" s="36"/>
      <c r="I8569" s="36"/>
      <c r="J8569" s="36"/>
      <c r="K8569" s="95"/>
      <c r="L8569" s="96"/>
    </row>
    <row r="8570" spans="8:12" x14ac:dyDescent="0.25">
      <c r="H8570" s="36"/>
      <c r="I8570" s="36"/>
      <c r="J8570" s="36"/>
      <c r="K8570" s="95"/>
      <c r="L8570" s="96"/>
    </row>
    <row r="8571" spans="8:12" x14ac:dyDescent="0.25">
      <c r="H8571" s="36"/>
      <c r="I8571" s="36"/>
      <c r="J8571" s="36"/>
      <c r="K8571" s="95"/>
      <c r="L8571" s="96"/>
    </row>
    <row r="8572" spans="8:12" x14ac:dyDescent="0.25">
      <c r="H8572" s="36"/>
      <c r="I8572" s="36"/>
      <c r="J8572" s="36"/>
      <c r="K8572" s="95"/>
      <c r="L8572" s="96"/>
    </row>
    <row r="8573" spans="8:12" x14ac:dyDescent="0.25">
      <c r="H8573" s="36"/>
      <c r="I8573" s="36"/>
      <c r="J8573" s="36"/>
      <c r="K8573" s="95"/>
      <c r="L8573" s="96"/>
    </row>
    <row r="8574" spans="8:12" x14ac:dyDescent="0.25">
      <c r="H8574" s="36"/>
      <c r="I8574" s="36"/>
      <c r="J8574" s="36"/>
      <c r="K8574" s="95"/>
      <c r="L8574" s="96"/>
    </row>
    <row r="8575" spans="8:12" x14ac:dyDescent="0.25">
      <c r="H8575" s="36"/>
      <c r="I8575" s="36"/>
      <c r="J8575" s="36"/>
      <c r="K8575" s="95"/>
      <c r="L8575" s="96"/>
    </row>
    <row r="8576" spans="8:12" x14ac:dyDescent="0.25">
      <c r="H8576" s="36"/>
      <c r="I8576" s="36"/>
      <c r="J8576" s="36"/>
      <c r="K8576" s="95"/>
      <c r="L8576" s="96"/>
    </row>
    <row r="8577" spans="8:12" x14ac:dyDescent="0.25">
      <c r="H8577" s="36"/>
      <c r="I8577" s="36"/>
      <c r="J8577" s="36"/>
      <c r="K8577" s="95"/>
      <c r="L8577" s="96"/>
    </row>
    <row r="8578" spans="8:12" x14ac:dyDescent="0.25">
      <c r="H8578" s="36"/>
      <c r="I8578" s="36"/>
      <c r="J8578" s="36"/>
      <c r="K8578" s="95"/>
      <c r="L8578" s="96"/>
    </row>
    <row r="8579" spans="8:12" x14ac:dyDescent="0.25">
      <c r="H8579" s="36"/>
      <c r="I8579" s="36"/>
      <c r="J8579" s="36"/>
      <c r="K8579" s="95"/>
      <c r="L8579" s="96"/>
    </row>
    <row r="8580" spans="8:12" x14ac:dyDescent="0.25">
      <c r="H8580" s="36"/>
      <c r="I8580" s="36"/>
      <c r="J8580" s="36"/>
      <c r="K8580" s="95"/>
      <c r="L8580" s="96"/>
    </row>
    <row r="8581" spans="8:12" x14ac:dyDescent="0.25">
      <c r="H8581" s="36"/>
      <c r="I8581" s="36"/>
      <c r="J8581" s="36"/>
      <c r="K8581" s="95"/>
      <c r="L8581" s="96"/>
    </row>
    <row r="8582" spans="8:12" x14ac:dyDescent="0.25">
      <c r="H8582" s="36"/>
      <c r="I8582" s="36"/>
      <c r="J8582" s="36"/>
      <c r="K8582" s="95"/>
      <c r="L8582" s="96"/>
    </row>
    <row r="8583" spans="8:12" x14ac:dyDescent="0.25">
      <c r="H8583" s="36"/>
      <c r="I8583" s="36"/>
      <c r="J8583" s="36"/>
      <c r="K8583" s="95"/>
      <c r="L8583" s="96"/>
    </row>
    <row r="8584" spans="8:12" x14ac:dyDescent="0.25">
      <c r="H8584" s="36"/>
      <c r="I8584" s="36"/>
      <c r="J8584" s="36"/>
      <c r="K8584" s="95"/>
      <c r="L8584" s="96"/>
    </row>
    <row r="8585" spans="8:12" x14ac:dyDescent="0.25">
      <c r="H8585" s="36"/>
      <c r="I8585" s="36"/>
      <c r="J8585" s="36"/>
      <c r="K8585" s="95"/>
      <c r="L8585" s="96"/>
    </row>
    <row r="8586" spans="8:12" x14ac:dyDescent="0.25">
      <c r="H8586" s="36"/>
      <c r="I8586" s="36"/>
      <c r="J8586" s="36"/>
      <c r="K8586" s="95"/>
      <c r="L8586" s="96"/>
    </row>
    <row r="8587" spans="8:12" x14ac:dyDescent="0.25">
      <c r="H8587" s="36"/>
      <c r="I8587" s="36"/>
      <c r="J8587" s="36"/>
      <c r="K8587" s="95"/>
      <c r="L8587" s="96"/>
    </row>
    <row r="8588" spans="8:12" x14ac:dyDescent="0.25">
      <c r="H8588" s="36"/>
      <c r="I8588" s="36"/>
      <c r="J8588" s="36"/>
      <c r="K8588" s="95"/>
      <c r="L8588" s="96"/>
    </row>
    <row r="8589" spans="8:12" x14ac:dyDescent="0.25">
      <c r="H8589" s="36"/>
      <c r="I8589" s="36"/>
      <c r="J8589" s="36"/>
      <c r="K8589" s="95"/>
      <c r="L8589" s="96"/>
    </row>
    <row r="8590" spans="8:12" x14ac:dyDescent="0.25">
      <c r="H8590" s="36"/>
      <c r="I8590" s="36"/>
      <c r="J8590" s="36"/>
      <c r="K8590" s="95"/>
      <c r="L8590" s="96"/>
    </row>
    <row r="8591" spans="8:12" x14ac:dyDescent="0.25">
      <c r="H8591" s="36"/>
      <c r="I8591" s="36"/>
      <c r="J8591" s="36"/>
      <c r="K8591" s="95"/>
      <c r="L8591" s="96"/>
    </row>
    <row r="8592" spans="8:12" x14ac:dyDescent="0.25">
      <c r="H8592" s="36"/>
      <c r="I8592" s="36"/>
      <c r="J8592" s="36"/>
      <c r="K8592" s="95"/>
      <c r="L8592" s="96"/>
    </row>
    <row r="8593" spans="8:12" x14ac:dyDescent="0.25">
      <c r="H8593" s="36"/>
      <c r="I8593" s="36"/>
      <c r="J8593" s="36"/>
      <c r="K8593" s="95"/>
      <c r="L8593" s="96"/>
    </row>
    <row r="8594" spans="8:12" x14ac:dyDescent="0.25">
      <c r="H8594" s="36"/>
      <c r="I8594" s="36"/>
      <c r="J8594" s="36"/>
      <c r="K8594" s="95"/>
      <c r="L8594" s="96"/>
    </row>
    <row r="8595" spans="8:12" x14ac:dyDescent="0.25">
      <c r="H8595" s="36"/>
      <c r="I8595" s="36"/>
      <c r="J8595" s="36"/>
      <c r="K8595" s="95"/>
      <c r="L8595" s="96"/>
    </row>
    <row r="8596" spans="8:12" x14ac:dyDescent="0.25">
      <c r="H8596" s="36"/>
      <c r="I8596" s="36"/>
      <c r="J8596" s="36"/>
      <c r="K8596" s="95"/>
      <c r="L8596" s="96"/>
    </row>
    <row r="8597" spans="8:12" x14ac:dyDescent="0.25">
      <c r="H8597" s="36"/>
      <c r="I8597" s="36"/>
      <c r="J8597" s="36"/>
      <c r="K8597" s="95"/>
      <c r="L8597" s="96"/>
    </row>
    <row r="8598" spans="8:12" x14ac:dyDescent="0.25">
      <c r="H8598" s="36"/>
      <c r="I8598" s="36"/>
      <c r="J8598" s="36"/>
      <c r="K8598" s="95"/>
      <c r="L8598" s="96"/>
    </row>
    <row r="8599" spans="8:12" x14ac:dyDescent="0.25">
      <c r="H8599" s="36"/>
      <c r="I8599" s="36"/>
      <c r="J8599" s="36"/>
      <c r="K8599" s="95"/>
      <c r="L8599" s="96"/>
    </row>
    <row r="8600" spans="8:12" x14ac:dyDescent="0.25">
      <c r="H8600" s="36"/>
      <c r="I8600" s="36"/>
      <c r="J8600" s="36"/>
      <c r="K8600" s="95"/>
      <c r="L8600" s="96"/>
    </row>
    <row r="8601" spans="8:12" x14ac:dyDescent="0.25">
      <c r="H8601" s="36"/>
      <c r="I8601" s="36"/>
      <c r="J8601" s="36"/>
      <c r="K8601" s="95"/>
      <c r="L8601" s="96"/>
    </row>
    <row r="8602" spans="8:12" x14ac:dyDescent="0.25">
      <c r="H8602" s="36"/>
      <c r="I8602" s="36"/>
      <c r="J8602" s="36"/>
      <c r="K8602" s="95"/>
      <c r="L8602" s="96"/>
    </row>
    <row r="8603" spans="8:12" x14ac:dyDescent="0.25">
      <c r="H8603" s="36"/>
      <c r="I8603" s="36"/>
      <c r="J8603" s="36"/>
      <c r="K8603" s="95"/>
      <c r="L8603" s="96"/>
    </row>
    <row r="8604" spans="8:12" x14ac:dyDescent="0.25">
      <c r="H8604" s="36"/>
      <c r="I8604" s="36"/>
      <c r="J8604" s="36"/>
      <c r="K8604" s="95"/>
      <c r="L8604" s="96"/>
    </row>
    <row r="8605" spans="8:12" x14ac:dyDescent="0.25">
      <c r="H8605" s="36"/>
      <c r="I8605" s="36"/>
      <c r="J8605" s="36"/>
      <c r="K8605" s="95"/>
      <c r="L8605" s="96"/>
    </row>
    <row r="8606" spans="8:12" x14ac:dyDescent="0.25">
      <c r="H8606" s="36"/>
      <c r="I8606" s="36"/>
      <c r="J8606" s="36"/>
      <c r="K8606" s="95"/>
      <c r="L8606" s="96"/>
    </row>
    <row r="8607" spans="8:12" x14ac:dyDescent="0.25">
      <c r="H8607" s="36"/>
      <c r="I8607" s="36"/>
      <c r="J8607" s="36"/>
      <c r="K8607" s="95"/>
      <c r="L8607" s="96"/>
    </row>
    <row r="8608" spans="8:12" x14ac:dyDescent="0.25">
      <c r="H8608" s="36"/>
      <c r="I8608" s="36"/>
      <c r="J8608" s="36"/>
      <c r="K8608" s="95"/>
      <c r="L8608" s="96"/>
    </row>
    <row r="8609" spans="8:12" x14ac:dyDescent="0.25">
      <c r="H8609" s="36"/>
      <c r="I8609" s="36"/>
      <c r="J8609" s="36"/>
      <c r="K8609" s="95"/>
      <c r="L8609" s="96"/>
    </row>
    <row r="8610" spans="8:12" x14ac:dyDescent="0.25">
      <c r="H8610" s="36"/>
      <c r="I8610" s="36"/>
      <c r="J8610" s="36"/>
      <c r="K8610" s="95"/>
      <c r="L8610" s="96"/>
    </row>
    <row r="8611" spans="8:12" x14ac:dyDescent="0.25">
      <c r="H8611" s="36"/>
      <c r="I8611" s="36"/>
      <c r="J8611" s="36"/>
      <c r="K8611" s="95"/>
      <c r="L8611" s="96"/>
    </row>
    <row r="8612" spans="8:12" x14ac:dyDescent="0.25">
      <c r="H8612" s="36"/>
      <c r="I8612" s="36"/>
      <c r="J8612" s="36"/>
      <c r="K8612" s="95"/>
      <c r="L8612" s="96"/>
    </row>
    <row r="8613" spans="8:12" x14ac:dyDescent="0.25">
      <c r="H8613" s="36"/>
      <c r="I8613" s="36"/>
      <c r="J8613" s="36"/>
      <c r="K8613" s="95"/>
      <c r="L8613" s="96"/>
    </row>
    <row r="8614" spans="8:12" x14ac:dyDescent="0.25">
      <c r="H8614" s="36"/>
      <c r="I8614" s="36"/>
      <c r="J8614" s="36"/>
      <c r="K8614" s="95"/>
      <c r="L8614" s="96"/>
    </row>
    <row r="8615" spans="8:12" x14ac:dyDescent="0.25">
      <c r="H8615" s="36"/>
      <c r="I8615" s="36"/>
      <c r="J8615" s="36"/>
      <c r="K8615" s="95"/>
      <c r="L8615" s="96"/>
    </row>
    <row r="8616" spans="8:12" x14ac:dyDescent="0.25">
      <c r="H8616" s="36"/>
      <c r="I8616" s="36"/>
      <c r="J8616" s="36"/>
      <c r="K8616" s="95"/>
      <c r="L8616" s="96"/>
    </row>
    <row r="8617" spans="8:12" x14ac:dyDescent="0.25">
      <c r="H8617" s="36"/>
      <c r="I8617" s="36"/>
      <c r="J8617" s="36"/>
      <c r="K8617" s="95"/>
      <c r="L8617" s="96"/>
    </row>
    <row r="8618" spans="8:12" x14ac:dyDescent="0.25">
      <c r="H8618" s="36"/>
      <c r="I8618" s="36"/>
      <c r="J8618" s="36"/>
      <c r="K8618" s="95"/>
      <c r="L8618" s="96"/>
    </row>
    <row r="8619" spans="8:12" x14ac:dyDescent="0.25">
      <c r="H8619" s="36"/>
      <c r="I8619" s="36"/>
      <c r="J8619" s="36"/>
      <c r="K8619" s="95"/>
      <c r="L8619" s="96"/>
    </row>
    <row r="8620" spans="8:12" x14ac:dyDescent="0.25">
      <c r="H8620" s="36"/>
      <c r="I8620" s="36"/>
      <c r="J8620" s="36"/>
      <c r="K8620" s="95"/>
      <c r="L8620" s="96"/>
    </row>
    <row r="8621" spans="8:12" x14ac:dyDescent="0.25">
      <c r="H8621" s="36"/>
      <c r="I8621" s="36"/>
      <c r="J8621" s="36"/>
      <c r="K8621" s="95"/>
      <c r="L8621" s="96"/>
    </row>
    <row r="8622" spans="8:12" x14ac:dyDescent="0.25">
      <c r="H8622" s="36"/>
      <c r="I8622" s="36"/>
      <c r="J8622" s="36"/>
      <c r="K8622" s="95"/>
      <c r="L8622" s="96"/>
    </row>
    <row r="8623" spans="8:12" x14ac:dyDescent="0.25">
      <c r="H8623" s="36"/>
      <c r="I8623" s="36"/>
      <c r="J8623" s="36"/>
      <c r="K8623" s="95"/>
      <c r="L8623" s="96"/>
    </row>
    <row r="8624" spans="8:12" x14ac:dyDescent="0.25">
      <c r="H8624" s="36"/>
      <c r="I8624" s="36"/>
      <c r="J8624" s="36"/>
      <c r="K8624" s="95"/>
      <c r="L8624" s="96"/>
    </row>
    <row r="8625" spans="8:12" x14ac:dyDescent="0.25">
      <c r="H8625" s="36"/>
      <c r="I8625" s="36"/>
      <c r="J8625" s="36"/>
      <c r="K8625" s="95"/>
      <c r="L8625" s="96"/>
    </row>
    <row r="8626" spans="8:12" x14ac:dyDescent="0.25">
      <c r="H8626" s="36"/>
      <c r="I8626" s="36"/>
      <c r="J8626" s="36"/>
      <c r="K8626" s="95"/>
      <c r="L8626" s="96"/>
    </row>
    <row r="8627" spans="8:12" x14ac:dyDescent="0.25">
      <c r="H8627" s="36"/>
      <c r="I8627" s="36"/>
      <c r="J8627" s="36"/>
      <c r="K8627" s="95"/>
      <c r="L8627" s="96"/>
    </row>
    <row r="8628" spans="8:12" x14ac:dyDescent="0.25">
      <c r="H8628" s="36"/>
      <c r="I8628" s="36"/>
      <c r="J8628" s="36"/>
      <c r="K8628" s="95"/>
      <c r="L8628" s="96"/>
    </row>
    <row r="8629" spans="8:12" x14ac:dyDescent="0.25">
      <c r="H8629" s="36"/>
      <c r="I8629" s="36"/>
      <c r="J8629" s="36"/>
      <c r="K8629" s="95"/>
      <c r="L8629" s="96"/>
    </row>
    <row r="8630" spans="8:12" x14ac:dyDescent="0.25">
      <c r="H8630" s="36"/>
      <c r="I8630" s="36"/>
      <c r="J8630" s="36"/>
      <c r="K8630" s="95"/>
      <c r="L8630" s="96"/>
    </row>
    <row r="8631" spans="8:12" x14ac:dyDescent="0.25">
      <c r="H8631" s="36"/>
      <c r="I8631" s="36"/>
      <c r="J8631" s="36"/>
      <c r="K8631" s="95"/>
      <c r="L8631" s="96"/>
    </row>
    <row r="8632" spans="8:12" x14ac:dyDescent="0.25">
      <c r="H8632" s="36"/>
      <c r="I8632" s="36"/>
      <c r="J8632" s="36"/>
      <c r="K8632" s="95"/>
      <c r="L8632" s="96"/>
    </row>
    <row r="8633" spans="8:12" x14ac:dyDescent="0.25">
      <c r="H8633" s="36"/>
      <c r="I8633" s="36"/>
      <c r="J8633" s="36"/>
      <c r="K8633" s="95"/>
      <c r="L8633" s="96"/>
    </row>
    <row r="8634" spans="8:12" x14ac:dyDescent="0.25">
      <c r="H8634" s="36"/>
      <c r="I8634" s="36"/>
      <c r="J8634" s="36"/>
      <c r="K8634" s="95"/>
      <c r="L8634" s="96"/>
    </row>
    <row r="8635" spans="8:12" x14ac:dyDescent="0.25">
      <c r="H8635" s="36"/>
      <c r="I8635" s="36"/>
      <c r="J8635" s="36"/>
      <c r="K8635" s="95"/>
      <c r="L8635" s="96"/>
    </row>
    <row r="8636" spans="8:12" x14ac:dyDescent="0.25">
      <c r="H8636" s="36"/>
      <c r="I8636" s="36"/>
      <c r="J8636" s="36"/>
      <c r="K8636" s="95"/>
      <c r="L8636" s="96"/>
    </row>
    <row r="8637" spans="8:12" x14ac:dyDescent="0.25">
      <c r="H8637" s="36"/>
      <c r="I8637" s="36"/>
      <c r="J8637" s="36"/>
      <c r="K8637" s="95"/>
      <c r="L8637" s="96"/>
    </row>
    <row r="8638" spans="8:12" x14ac:dyDescent="0.25">
      <c r="H8638" s="36"/>
      <c r="I8638" s="36"/>
      <c r="J8638" s="36"/>
      <c r="K8638" s="95"/>
      <c r="L8638" s="96"/>
    </row>
    <row r="8639" spans="8:12" x14ac:dyDescent="0.25">
      <c r="H8639" s="36"/>
      <c r="I8639" s="36"/>
      <c r="J8639" s="36"/>
      <c r="K8639" s="95"/>
      <c r="L8639" s="96"/>
    </row>
    <row r="8640" spans="8:12" x14ac:dyDescent="0.25">
      <c r="H8640" s="36"/>
      <c r="I8640" s="36"/>
      <c r="J8640" s="36"/>
      <c r="K8640" s="95"/>
      <c r="L8640" s="96"/>
    </row>
    <row r="8641" spans="8:12" x14ac:dyDescent="0.25">
      <c r="H8641" s="36"/>
      <c r="I8641" s="36"/>
      <c r="J8641" s="36"/>
      <c r="K8641" s="95"/>
      <c r="L8641" s="96"/>
    </row>
    <row r="8642" spans="8:12" x14ac:dyDescent="0.25">
      <c r="H8642" s="36"/>
      <c r="I8642" s="36"/>
      <c r="J8642" s="36"/>
      <c r="K8642" s="95"/>
      <c r="L8642" s="96"/>
    </row>
    <row r="8643" spans="8:12" x14ac:dyDescent="0.25">
      <c r="H8643" s="36"/>
      <c r="I8643" s="36"/>
      <c r="J8643" s="36"/>
      <c r="K8643" s="95"/>
      <c r="L8643" s="96"/>
    </row>
    <row r="8644" spans="8:12" x14ac:dyDescent="0.25">
      <c r="H8644" s="36"/>
      <c r="I8644" s="36"/>
      <c r="J8644" s="36"/>
      <c r="K8644" s="95"/>
      <c r="L8644" s="96"/>
    </row>
    <row r="8645" spans="8:12" x14ac:dyDescent="0.25">
      <c r="H8645" s="36"/>
      <c r="I8645" s="36"/>
      <c r="J8645" s="36"/>
      <c r="K8645" s="95"/>
      <c r="L8645" s="96"/>
    </row>
    <row r="8646" spans="8:12" x14ac:dyDescent="0.25">
      <c r="H8646" s="36"/>
      <c r="I8646" s="36"/>
      <c r="J8646" s="36"/>
      <c r="K8646" s="95"/>
      <c r="L8646" s="96"/>
    </row>
    <row r="8647" spans="8:12" x14ac:dyDescent="0.25">
      <c r="H8647" s="36"/>
      <c r="I8647" s="36"/>
      <c r="J8647" s="36"/>
      <c r="K8647" s="95"/>
      <c r="L8647" s="96"/>
    </row>
    <row r="8648" spans="8:12" x14ac:dyDescent="0.25">
      <c r="H8648" s="36"/>
      <c r="I8648" s="36"/>
      <c r="J8648" s="36"/>
      <c r="K8648" s="95"/>
      <c r="L8648" s="96"/>
    </row>
    <row r="8649" spans="8:12" x14ac:dyDescent="0.25">
      <c r="H8649" s="36"/>
      <c r="I8649" s="36"/>
      <c r="J8649" s="36"/>
      <c r="K8649" s="95"/>
      <c r="L8649" s="96"/>
    </row>
    <row r="8650" spans="8:12" x14ac:dyDescent="0.25">
      <c r="H8650" s="36"/>
      <c r="I8650" s="36"/>
      <c r="J8650" s="36"/>
      <c r="K8650" s="95"/>
      <c r="L8650" s="96"/>
    </row>
    <row r="8651" spans="8:12" x14ac:dyDescent="0.25">
      <c r="H8651" s="36"/>
      <c r="I8651" s="36"/>
      <c r="J8651" s="36"/>
      <c r="K8651" s="95"/>
      <c r="L8651" s="96"/>
    </row>
    <row r="8652" spans="8:12" x14ac:dyDescent="0.25">
      <c r="H8652" s="36"/>
      <c r="I8652" s="36"/>
      <c r="J8652" s="36"/>
      <c r="K8652" s="95"/>
      <c r="L8652" s="96"/>
    </row>
    <row r="8653" spans="8:12" x14ac:dyDescent="0.25">
      <c r="H8653" s="36"/>
      <c r="I8653" s="36"/>
      <c r="J8653" s="36"/>
      <c r="K8653" s="95"/>
      <c r="L8653" s="96"/>
    </row>
    <row r="8654" spans="8:12" x14ac:dyDescent="0.25">
      <c r="H8654" s="36"/>
      <c r="I8654" s="36"/>
      <c r="J8654" s="36"/>
      <c r="K8654" s="95"/>
      <c r="L8654" s="96"/>
    </row>
    <row r="8655" spans="8:12" x14ac:dyDescent="0.25">
      <c r="H8655" s="36"/>
      <c r="I8655" s="36"/>
      <c r="J8655" s="36"/>
      <c r="K8655" s="95"/>
      <c r="L8655" s="96"/>
    </row>
    <row r="8656" spans="8:12" x14ac:dyDescent="0.25">
      <c r="H8656" s="36"/>
      <c r="I8656" s="36"/>
      <c r="J8656" s="36"/>
      <c r="K8656" s="95"/>
      <c r="L8656" s="96"/>
    </row>
    <row r="8657" spans="8:12" x14ac:dyDescent="0.25">
      <c r="H8657" s="36"/>
      <c r="I8657" s="36"/>
      <c r="J8657" s="36"/>
      <c r="K8657" s="95"/>
      <c r="L8657" s="96"/>
    </row>
    <row r="8658" spans="8:12" x14ac:dyDescent="0.25">
      <c r="H8658" s="36"/>
      <c r="I8658" s="36"/>
      <c r="J8658" s="36"/>
      <c r="K8658" s="95"/>
      <c r="L8658" s="96"/>
    </row>
    <row r="8659" spans="8:12" x14ac:dyDescent="0.25">
      <c r="H8659" s="36"/>
      <c r="I8659" s="36"/>
      <c r="J8659" s="36"/>
      <c r="K8659" s="95"/>
      <c r="L8659" s="96"/>
    </row>
    <row r="8660" spans="8:12" x14ac:dyDescent="0.25">
      <c r="H8660" s="36"/>
      <c r="I8660" s="36"/>
      <c r="J8660" s="36"/>
      <c r="K8660" s="95"/>
      <c r="L8660" s="96"/>
    </row>
    <row r="8661" spans="8:12" x14ac:dyDescent="0.25">
      <c r="H8661" s="36"/>
      <c r="I8661" s="36"/>
      <c r="J8661" s="36"/>
      <c r="K8661" s="95"/>
      <c r="L8661" s="96"/>
    </row>
    <row r="8662" spans="8:12" x14ac:dyDescent="0.25">
      <c r="H8662" s="36"/>
      <c r="I8662" s="36"/>
      <c r="J8662" s="36"/>
      <c r="K8662" s="95"/>
      <c r="L8662" s="96"/>
    </row>
    <row r="8663" spans="8:12" x14ac:dyDescent="0.25">
      <c r="H8663" s="36"/>
      <c r="I8663" s="36"/>
      <c r="J8663" s="36"/>
      <c r="K8663" s="95"/>
      <c r="L8663" s="96"/>
    </row>
    <row r="8664" spans="8:12" x14ac:dyDescent="0.25">
      <c r="H8664" s="36"/>
      <c r="I8664" s="36"/>
      <c r="J8664" s="36"/>
      <c r="K8664" s="95"/>
      <c r="L8664" s="96"/>
    </row>
    <row r="8665" spans="8:12" x14ac:dyDescent="0.25">
      <c r="H8665" s="36"/>
      <c r="I8665" s="36"/>
      <c r="J8665" s="36"/>
      <c r="K8665" s="95"/>
      <c r="L8665" s="96"/>
    </row>
    <row r="8666" spans="8:12" x14ac:dyDescent="0.25">
      <c r="H8666" s="36"/>
      <c r="I8666" s="36"/>
      <c r="J8666" s="36"/>
      <c r="K8666" s="95"/>
      <c r="L8666" s="96"/>
    </row>
    <row r="8667" spans="8:12" x14ac:dyDescent="0.25">
      <c r="H8667" s="36"/>
      <c r="I8667" s="36"/>
      <c r="J8667" s="36"/>
      <c r="K8667" s="95"/>
      <c r="L8667" s="96"/>
    </row>
    <row r="8668" spans="8:12" x14ac:dyDescent="0.25">
      <c r="H8668" s="36"/>
      <c r="I8668" s="36"/>
      <c r="J8668" s="36"/>
      <c r="K8668" s="95"/>
      <c r="L8668" s="96"/>
    </row>
    <row r="8669" spans="8:12" x14ac:dyDescent="0.25">
      <c r="H8669" s="36"/>
      <c r="I8669" s="36"/>
      <c r="J8669" s="36"/>
      <c r="K8669" s="95"/>
      <c r="L8669" s="96"/>
    </row>
    <row r="8670" spans="8:12" x14ac:dyDescent="0.25">
      <c r="H8670" s="36"/>
      <c r="I8670" s="36"/>
      <c r="J8670" s="36"/>
      <c r="K8670" s="95"/>
      <c r="L8670" s="96"/>
    </row>
    <row r="8671" spans="8:12" x14ac:dyDescent="0.25">
      <c r="H8671" s="36"/>
      <c r="I8671" s="36"/>
      <c r="J8671" s="36"/>
      <c r="K8671" s="95"/>
      <c r="L8671" s="96"/>
    </row>
    <row r="8672" spans="8:12" x14ac:dyDescent="0.25">
      <c r="H8672" s="36"/>
      <c r="I8672" s="36"/>
      <c r="J8672" s="36"/>
      <c r="K8672" s="95"/>
      <c r="L8672" s="96"/>
    </row>
    <row r="8673" spans="8:12" x14ac:dyDescent="0.25">
      <c r="H8673" s="36"/>
      <c r="I8673" s="36"/>
      <c r="J8673" s="36"/>
      <c r="K8673" s="95"/>
      <c r="L8673" s="96"/>
    </row>
    <row r="8674" spans="8:12" x14ac:dyDescent="0.25">
      <c r="H8674" s="36"/>
      <c r="I8674" s="36"/>
      <c r="J8674" s="36"/>
      <c r="K8674" s="95"/>
      <c r="L8674" s="96"/>
    </row>
    <row r="8675" spans="8:12" x14ac:dyDescent="0.25">
      <c r="H8675" s="36"/>
      <c r="I8675" s="36"/>
      <c r="J8675" s="36"/>
      <c r="K8675" s="95"/>
      <c r="L8675" s="96"/>
    </row>
    <row r="8676" spans="8:12" x14ac:dyDescent="0.25">
      <c r="H8676" s="36"/>
      <c r="I8676" s="36"/>
      <c r="J8676" s="36"/>
      <c r="K8676" s="95"/>
      <c r="L8676" s="96"/>
    </row>
    <row r="8677" spans="8:12" x14ac:dyDescent="0.25">
      <c r="H8677" s="36"/>
      <c r="I8677" s="36"/>
      <c r="J8677" s="36"/>
      <c r="K8677" s="95"/>
      <c r="L8677" s="96"/>
    </row>
    <row r="8678" spans="8:12" x14ac:dyDescent="0.25">
      <c r="H8678" s="36"/>
      <c r="I8678" s="36"/>
      <c r="J8678" s="36"/>
      <c r="K8678" s="95"/>
      <c r="L8678" s="96"/>
    </row>
    <row r="8679" spans="8:12" x14ac:dyDescent="0.25">
      <c r="H8679" s="36"/>
      <c r="I8679" s="36"/>
      <c r="J8679" s="36"/>
      <c r="K8679" s="95"/>
      <c r="L8679" s="96"/>
    </row>
    <row r="8680" spans="8:12" x14ac:dyDescent="0.25">
      <c r="H8680" s="36"/>
      <c r="I8680" s="36"/>
      <c r="J8680" s="36"/>
      <c r="K8680" s="95"/>
      <c r="L8680" s="96"/>
    </row>
    <row r="8681" spans="8:12" x14ac:dyDescent="0.25">
      <c r="H8681" s="36"/>
      <c r="I8681" s="36"/>
      <c r="J8681" s="36"/>
      <c r="K8681" s="95"/>
      <c r="L8681" s="96"/>
    </row>
    <row r="8682" spans="8:12" x14ac:dyDescent="0.25">
      <c r="H8682" s="36"/>
      <c r="I8682" s="36"/>
      <c r="J8682" s="36"/>
      <c r="K8682" s="95"/>
      <c r="L8682" s="96"/>
    </row>
    <row r="8683" spans="8:12" x14ac:dyDescent="0.25">
      <c r="H8683" s="36"/>
      <c r="I8683" s="36"/>
      <c r="J8683" s="36"/>
      <c r="K8683" s="95"/>
      <c r="L8683" s="96"/>
    </row>
    <row r="8684" spans="8:12" x14ac:dyDescent="0.25">
      <c r="H8684" s="36"/>
      <c r="I8684" s="36"/>
      <c r="J8684" s="36"/>
      <c r="K8684" s="95"/>
      <c r="L8684" s="96"/>
    </row>
    <row r="8685" spans="8:12" x14ac:dyDescent="0.25">
      <c r="H8685" s="36"/>
      <c r="I8685" s="36"/>
      <c r="J8685" s="36"/>
      <c r="K8685" s="95"/>
      <c r="L8685" s="96"/>
    </row>
    <row r="8686" spans="8:12" x14ac:dyDescent="0.25">
      <c r="H8686" s="36"/>
      <c r="I8686" s="36"/>
      <c r="J8686" s="36"/>
      <c r="K8686" s="95"/>
      <c r="L8686" s="96"/>
    </row>
    <row r="8687" spans="8:12" x14ac:dyDescent="0.25">
      <c r="H8687" s="36"/>
      <c r="I8687" s="36"/>
      <c r="J8687" s="36"/>
      <c r="K8687" s="95"/>
      <c r="L8687" s="96"/>
    </row>
    <row r="8688" spans="8:12" x14ac:dyDescent="0.25">
      <c r="H8688" s="36"/>
      <c r="I8688" s="36"/>
      <c r="J8688" s="36"/>
      <c r="K8688" s="95"/>
      <c r="L8688" s="96"/>
    </row>
    <row r="8689" spans="8:12" x14ac:dyDescent="0.25">
      <c r="H8689" s="36"/>
      <c r="I8689" s="36"/>
      <c r="J8689" s="36"/>
      <c r="K8689" s="95"/>
      <c r="L8689" s="96"/>
    </row>
    <row r="8690" spans="8:12" x14ac:dyDescent="0.25">
      <c r="H8690" s="36"/>
      <c r="I8690" s="36"/>
      <c r="J8690" s="36"/>
      <c r="K8690" s="95"/>
      <c r="L8690" s="96"/>
    </row>
    <row r="8691" spans="8:12" x14ac:dyDescent="0.25">
      <c r="H8691" s="36"/>
      <c r="I8691" s="36"/>
      <c r="J8691" s="36"/>
      <c r="K8691" s="95"/>
      <c r="L8691" s="96"/>
    </row>
    <row r="8692" spans="8:12" x14ac:dyDescent="0.25">
      <c r="H8692" s="36"/>
      <c r="I8692" s="36"/>
      <c r="J8692" s="36"/>
      <c r="K8692" s="95"/>
      <c r="L8692" s="96"/>
    </row>
    <row r="8693" spans="8:12" x14ac:dyDescent="0.25">
      <c r="H8693" s="36"/>
      <c r="I8693" s="36"/>
      <c r="J8693" s="36"/>
      <c r="K8693" s="95"/>
      <c r="L8693" s="96"/>
    </row>
    <row r="8694" spans="8:12" x14ac:dyDescent="0.25">
      <c r="H8694" s="36"/>
      <c r="I8694" s="36"/>
      <c r="J8694" s="36"/>
      <c r="K8694" s="95"/>
      <c r="L8694" s="96"/>
    </row>
    <row r="8695" spans="8:12" x14ac:dyDescent="0.25">
      <c r="H8695" s="36"/>
      <c r="I8695" s="36"/>
      <c r="J8695" s="36"/>
      <c r="K8695" s="95"/>
      <c r="L8695" s="96"/>
    </row>
    <row r="8696" spans="8:12" x14ac:dyDescent="0.25">
      <c r="H8696" s="36"/>
      <c r="I8696" s="36"/>
      <c r="J8696" s="36"/>
      <c r="K8696" s="95"/>
      <c r="L8696" s="96"/>
    </row>
    <row r="8697" spans="8:12" x14ac:dyDescent="0.25">
      <c r="H8697" s="36"/>
      <c r="I8697" s="36"/>
      <c r="J8697" s="36"/>
      <c r="K8697" s="95"/>
      <c r="L8697" s="96"/>
    </row>
    <row r="8698" spans="8:12" x14ac:dyDescent="0.25">
      <c r="H8698" s="36"/>
      <c r="I8698" s="36"/>
      <c r="J8698" s="36"/>
      <c r="K8698" s="95"/>
      <c r="L8698" s="96"/>
    </row>
    <row r="8699" spans="8:12" x14ac:dyDescent="0.25">
      <c r="H8699" s="36"/>
      <c r="I8699" s="36"/>
      <c r="J8699" s="36"/>
      <c r="K8699" s="95"/>
      <c r="L8699" s="96"/>
    </row>
    <row r="8700" spans="8:12" x14ac:dyDescent="0.25">
      <c r="H8700" s="36"/>
      <c r="I8700" s="36"/>
      <c r="J8700" s="36"/>
      <c r="K8700" s="95"/>
      <c r="L8700" s="96"/>
    </row>
    <row r="8701" spans="8:12" x14ac:dyDescent="0.25">
      <c r="H8701" s="36"/>
      <c r="I8701" s="36"/>
      <c r="J8701" s="36"/>
      <c r="K8701" s="95"/>
      <c r="L8701" s="96"/>
    </row>
    <row r="8702" spans="8:12" x14ac:dyDescent="0.25">
      <c r="H8702" s="36"/>
      <c r="I8702" s="36"/>
      <c r="J8702" s="36"/>
      <c r="K8702" s="95"/>
      <c r="L8702" s="96"/>
    </row>
    <row r="8703" spans="8:12" x14ac:dyDescent="0.25">
      <c r="H8703" s="36"/>
      <c r="I8703" s="36"/>
      <c r="J8703" s="36"/>
      <c r="K8703" s="95"/>
      <c r="L8703" s="96"/>
    </row>
    <row r="8704" spans="8:12" x14ac:dyDescent="0.25">
      <c r="H8704" s="36"/>
      <c r="I8704" s="36"/>
      <c r="J8704" s="36"/>
      <c r="K8704" s="95"/>
      <c r="L8704" s="96"/>
    </row>
    <row r="8705" spans="8:12" x14ac:dyDescent="0.25">
      <c r="H8705" s="36"/>
      <c r="I8705" s="36"/>
      <c r="J8705" s="36"/>
      <c r="K8705" s="95"/>
      <c r="L8705" s="96"/>
    </row>
    <row r="8706" spans="8:12" x14ac:dyDescent="0.25">
      <c r="H8706" s="36"/>
      <c r="I8706" s="36"/>
      <c r="J8706" s="36"/>
      <c r="K8706" s="95"/>
      <c r="L8706" s="96"/>
    </row>
    <row r="8707" spans="8:12" x14ac:dyDescent="0.25">
      <c r="H8707" s="36"/>
      <c r="I8707" s="36"/>
      <c r="J8707" s="36"/>
      <c r="K8707" s="95"/>
      <c r="L8707" s="96"/>
    </row>
    <row r="8708" spans="8:12" x14ac:dyDescent="0.25">
      <c r="H8708" s="36"/>
      <c r="I8708" s="36"/>
      <c r="J8708" s="36"/>
      <c r="K8708" s="95"/>
      <c r="L8708" s="96"/>
    </row>
    <row r="8709" spans="8:12" x14ac:dyDescent="0.25">
      <c r="H8709" s="36"/>
      <c r="I8709" s="36"/>
      <c r="J8709" s="36"/>
      <c r="K8709" s="95"/>
      <c r="L8709" s="96"/>
    </row>
    <row r="8710" spans="8:12" x14ac:dyDescent="0.25">
      <c r="H8710" s="36"/>
      <c r="I8710" s="36"/>
      <c r="J8710" s="36"/>
      <c r="K8710" s="95"/>
      <c r="L8710" s="96"/>
    </row>
    <row r="8711" spans="8:12" x14ac:dyDescent="0.25">
      <c r="H8711" s="36"/>
      <c r="I8711" s="36"/>
      <c r="J8711" s="36"/>
      <c r="K8711" s="95"/>
      <c r="L8711" s="96"/>
    </row>
    <row r="8712" spans="8:12" x14ac:dyDescent="0.25">
      <c r="H8712" s="36"/>
      <c r="I8712" s="36"/>
      <c r="J8712" s="36"/>
      <c r="K8712" s="95"/>
      <c r="L8712" s="96"/>
    </row>
    <row r="8713" spans="8:12" x14ac:dyDescent="0.25">
      <c r="H8713" s="36"/>
      <c r="I8713" s="36"/>
      <c r="J8713" s="36"/>
      <c r="K8713" s="95"/>
      <c r="L8713" s="96"/>
    </row>
    <row r="8714" spans="8:12" x14ac:dyDescent="0.25">
      <c r="H8714" s="36"/>
      <c r="I8714" s="36"/>
      <c r="J8714" s="36"/>
      <c r="K8714" s="95"/>
      <c r="L8714" s="96"/>
    </row>
    <row r="8715" spans="8:12" x14ac:dyDescent="0.25">
      <c r="H8715" s="36"/>
      <c r="I8715" s="36"/>
      <c r="J8715" s="36"/>
      <c r="K8715" s="95"/>
      <c r="L8715" s="96"/>
    </row>
    <row r="8716" spans="8:12" x14ac:dyDescent="0.25">
      <c r="H8716" s="36"/>
      <c r="I8716" s="36"/>
      <c r="J8716" s="36"/>
      <c r="K8716" s="95"/>
      <c r="L8716" s="96"/>
    </row>
    <row r="8717" spans="8:12" x14ac:dyDescent="0.25">
      <c r="H8717" s="36"/>
      <c r="I8717" s="36"/>
      <c r="J8717" s="36"/>
      <c r="K8717" s="95"/>
      <c r="L8717" s="96"/>
    </row>
    <row r="8718" spans="8:12" x14ac:dyDescent="0.25">
      <c r="H8718" s="36"/>
      <c r="I8718" s="36"/>
      <c r="J8718" s="36"/>
      <c r="K8718" s="95"/>
      <c r="L8718" s="96"/>
    </row>
    <row r="8719" spans="8:12" x14ac:dyDescent="0.25">
      <c r="H8719" s="36"/>
      <c r="I8719" s="36"/>
      <c r="J8719" s="36"/>
      <c r="K8719" s="95"/>
      <c r="L8719" s="96"/>
    </row>
    <row r="8720" spans="8:12" x14ac:dyDescent="0.25">
      <c r="H8720" s="36"/>
      <c r="I8720" s="36"/>
      <c r="J8720" s="36"/>
      <c r="K8720" s="95"/>
      <c r="L8720" s="96"/>
    </row>
    <row r="8721" spans="8:12" x14ac:dyDescent="0.25">
      <c r="H8721" s="36"/>
      <c r="I8721" s="36"/>
      <c r="J8721" s="36"/>
      <c r="K8721" s="95"/>
      <c r="L8721" s="96"/>
    </row>
    <row r="8722" spans="8:12" x14ac:dyDescent="0.25">
      <c r="H8722" s="36"/>
      <c r="I8722" s="36"/>
      <c r="J8722" s="36"/>
      <c r="K8722" s="95"/>
      <c r="L8722" s="96"/>
    </row>
    <row r="8723" spans="8:12" x14ac:dyDescent="0.25">
      <c r="H8723" s="36"/>
      <c r="I8723" s="36"/>
      <c r="J8723" s="36"/>
      <c r="K8723" s="95"/>
      <c r="L8723" s="96"/>
    </row>
    <row r="8724" spans="8:12" x14ac:dyDescent="0.25">
      <c r="H8724" s="36"/>
      <c r="I8724" s="36"/>
      <c r="J8724" s="36"/>
      <c r="K8724" s="95"/>
      <c r="L8724" s="96"/>
    </row>
    <row r="8725" spans="8:12" x14ac:dyDescent="0.25">
      <c r="H8725" s="36"/>
      <c r="I8725" s="36"/>
      <c r="J8725" s="36"/>
      <c r="K8725" s="95"/>
      <c r="L8725" s="96"/>
    </row>
    <row r="8726" spans="8:12" x14ac:dyDescent="0.25">
      <c r="H8726" s="36"/>
      <c r="I8726" s="36"/>
      <c r="J8726" s="36"/>
      <c r="K8726" s="95"/>
      <c r="L8726" s="96"/>
    </row>
    <row r="8727" spans="8:12" x14ac:dyDescent="0.25">
      <c r="H8727" s="36"/>
      <c r="I8727" s="36"/>
      <c r="J8727" s="36"/>
      <c r="K8727" s="95"/>
      <c r="L8727" s="96"/>
    </row>
    <row r="8728" spans="8:12" x14ac:dyDescent="0.25">
      <c r="H8728" s="36"/>
      <c r="I8728" s="36"/>
      <c r="J8728" s="36"/>
      <c r="K8728" s="95"/>
      <c r="L8728" s="96"/>
    </row>
    <row r="8729" spans="8:12" x14ac:dyDescent="0.25">
      <c r="H8729" s="36"/>
      <c r="I8729" s="36"/>
      <c r="J8729" s="36"/>
      <c r="K8729" s="95"/>
      <c r="L8729" s="96"/>
    </row>
    <row r="8730" spans="8:12" x14ac:dyDescent="0.25">
      <c r="H8730" s="36"/>
      <c r="I8730" s="36"/>
      <c r="J8730" s="36"/>
      <c r="K8730" s="95"/>
      <c r="L8730" s="96"/>
    </row>
    <row r="8731" spans="8:12" x14ac:dyDescent="0.25">
      <c r="H8731" s="36"/>
      <c r="I8731" s="36"/>
      <c r="J8731" s="36"/>
      <c r="K8731" s="95"/>
      <c r="L8731" s="96"/>
    </row>
    <row r="8732" spans="8:12" x14ac:dyDescent="0.25">
      <c r="H8732" s="36"/>
      <c r="I8732" s="36"/>
      <c r="J8732" s="36"/>
      <c r="K8732" s="95"/>
      <c r="L8732" s="96"/>
    </row>
    <row r="8733" spans="8:12" x14ac:dyDescent="0.25">
      <c r="H8733" s="36"/>
      <c r="I8733" s="36"/>
      <c r="J8733" s="36"/>
      <c r="K8733" s="95"/>
      <c r="L8733" s="96"/>
    </row>
    <row r="8734" spans="8:12" x14ac:dyDescent="0.25">
      <c r="H8734" s="36"/>
      <c r="I8734" s="36"/>
      <c r="J8734" s="36"/>
      <c r="K8734" s="95"/>
      <c r="L8734" s="96"/>
    </row>
    <row r="8735" spans="8:12" x14ac:dyDescent="0.25">
      <c r="H8735" s="36"/>
      <c r="I8735" s="36"/>
      <c r="J8735" s="36"/>
      <c r="K8735" s="95"/>
      <c r="L8735" s="96"/>
    </row>
    <row r="8736" spans="8:12" x14ac:dyDescent="0.25">
      <c r="H8736" s="36"/>
      <c r="I8736" s="36"/>
      <c r="J8736" s="36"/>
      <c r="K8736" s="95"/>
      <c r="L8736" s="96"/>
    </row>
    <row r="8737" spans="8:12" x14ac:dyDescent="0.25">
      <c r="H8737" s="36"/>
      <c r="I8737" s="36"/>
      <c r="J8737" s="36"/>
      <c r="K8737" s="95"/>
      <c r="L8737" s="96"/>
    </row>
    <row r="8738" spans="8:12" x14ac:dyDescent="0.25">
      <c r="H8738" s="36"/>
      <c r="I8738" s="36"/>
      <c r="J8738" s="36"/>
      <c r="K8738" s="95"/>
      <c r="L8738" s="96"/>
    </row>
    <row r="8739" spans="8:12" x14ac:dyDescent="0.25">
      <c r="H8739" s="36"/>
      <c r="I8739" s="36"/>
      <c r="J8739" s="36"/>
      <c r="K8739" s="95"/>
      <c r="L8739" s="96"/>
    </row>
    <row r="8740" spans="8:12" x14ac:dyDescent="0.25">
      <c r="H8740" s="36"/>
      <c r="I8740" s="36"/>
      <c r="J8740" s="36"/>
      <c r="K8740" s="95"/>
      <c r="L8740" s="96"/>
    </row>
    <row r="8741" spans="8:12" x14ac:dyDescent="0.25">
      <c r="H8741" s="36"/>
      <c r="I8741" s="36"/>
      <c r="J8741" s="36"/>
      <c r="K8741" s="95"/>
      <c r="L8741" s="96"/>
    </row>
    <row r="8742" spans="8:12" x14ac:dyDescent="0.25">
      <c r="H8742" s="36"/>
      <c r="I8742" s="36"/>
      <c r="J8742" s="36"/>
      <c r="K8742" s="95"/>
      <c r="L8742" s="96"/>
    </row>
    <row r="8743" spans="8:12" x14ac:dyDescent="0.25">
      <c r="H8743" s="36"/>
      <c r="I8743" s="36"/>
      <c r="J8743" s="36"/>
      <c r="K8743" s="95"/>
      <c r="L8743" s="96"/>
    </row>
    <row r="8744" spans="8:12" x14ac:dyDescent="0.25">
      <c r="H8744" s="36"/>
      <c r="I8744" s="36"/>
      <c r="J8744" s="36"/>
      <c r="K8744" s="95"/>
      <c r="L8744" s="96"/>
    </row>
    <row r="8745" spans="8:12" x14ac:dyDescent="0.25">
      <c r="H8745" s="36"/>
      <c r="I8745" s="36"/>
      <c r="J8745" s="36"/>
      <c r="K8745" s="95"/>
      <c r="L8745" s="96"/>
    </row>
    <row r="8746" spans="8:12" x14ac:dyDescent="0.25">
      <c r="H8746" s="36"/>
      <c r="I8746" s="36"/>
      <c r="J8746" s="36"/>
      <c r="K8746" s="95"/>
      <c r="L8746" s="96"/>
    </row>
    <row r="8747" spans="8:12" x14ac:dyDescent="0.25">
      <c r="H8747" s="36"/>
      <c r="I8747" s="36"/>
      <c r="J8747" s="36"/>
      <c r="K8747" s="95"/>
      <c r="L8747" s="96"/>
    </row>
    <row r="8748" spans="8:12" x14ac:dyDescent="0.25">
      <c r="H8748" s="36"/>
      <c r="I8748" s="36"/>
      <c r="J8748" s="36"/>
      <c r="K8748" s="95"/>
      <c r="L8748" s="96"/>
    </row>
    <row r="8749" spans="8:12" x14ac:dyDescent="0.25">
      <c r="H8749" s="36"/>
      <c r="I8749" s="36"/>
      <c r="J8749" s="36"/>
      <c r="K8749" s="95"/>
      <c r="L8749" s="96"/>
    </row>
    <row r="8750" spans="8:12" x14ac:dyDescent="0.25">
      <c r="H8750" s="36"/>
      <c r="I8750" s="36"/>
      <c r="J8750" s="36"/>
      <c r="K8750" s="95"/>
      <c r="L8750" s="96"/>
    </row>
    <row r="8751" spans="8:12" x14ac:dyDescent="0.25">
      <c r="H8751" s="36"/>
      <c r="I8751" s="36"/>
      <c r="J8751" s="36"/>
      <c r="K8751" s="95"/>
      <c r="L8751" s="96"/>
    </row>
    <row r="8752" spans="8:12" x14ac:dyDescent="0.25">
      <c r="H8752" s="36"/>
      <c r="I8752" s="36"/>
      <c r="J8752" s="36"/>
      <c r="K8752" s="95"/>
      <c r="L8752" s="96"/>
    </row>
    <row r="8753" spans="8:12" x14ac:dyDescent="0.25">
      <c r="H8753" s="36"/>
      <c r="I8753" s="36"/>
      <c r="J8753" s="36"/>
      <c r="K8753" s="95"/>
      <c r="L8753" s="96"/>
    </row>
    <row r="8754" spans="8:12" x14ac:dyDescent="0.25">
      <c r="H8754" s="36"/>
      <c r="I8754" s="36"/>
      <c r="J8754" s="36"/>
      <c r="K8754" s="95"/>
      <c r="L8754" s="96"/>
    </row>
    <row r="8755" spans="8:12" x14ac:dyDescent="0.25">
      <c r="H8755" s="36"/>
      <c r="I8755" s="36"/>
      <c r="J8755" s="36"/>
      <c r="K8755" s="95"/>
      <c r="L8755" s="96"/>
    </row>
    <row r="8756" spans="8:12" x14ac:dyDescent="0.25">
      <c r="H8756" s="36"/>
      <c r="I8756" s="36"/>
      <c r="J8756" s="36"/>
      <c r="K8756" s="95"/>
      <c r="L8756" s="96"/>
    </row>
    <row r="8757" spans="8:12" x14ac:dyDescent="0.25">
      <c r="H8757" s="36"/>
      <c r="I8757" s="36"/>
      <c r="J8757" s="36"/>
      <c r="K8757" s="95"/>
      <c r="L8757" s="96"/>
    </row>
    <row r="8758" spans="8:12" x14ac:dyDescent="0.25">
      <c r="H8758" s="36"/>
      <c r="I8758" s="36"/>
      <c r="J8758" s="36"/>
      <c r="K8758" s="95"/>
      <c r="L8758" s="96"/>
    </row>
    <row r="8759" spans="8:12" x14ac:dyDescent="0.25">
      <c r="H8759" s="36"/>
      <c r="I8759" s="36"/>
      <c r="J8759" s="36"/>
      <c r="K8759" s="95"/>
      <c r="L8759" s="96"/>
    </row>
    <row r="8760" spans="8:12" x14ac:dyDescent="0.25">
      <c r="H8760" s="36"/>
      <c r="I8760" s="36"/>
      <c r="J8760" s="36"/>
      <c r="K8760" s="95"/>
      <c r="L8760" s="96"/>
    </row>
    <row r="8761" spans="8:12" x14ac:dyDescent="0.25">
      <c r="H8761" s="36"/>
      <c r="I8761" s="36"/>
      <c r="J8761" s="36"/>
      <c r="K8761" s="95"/>
      <c r="L8761" s="96"/>
    </row>
    <row r="8762" spans="8:12" x14ac:dyDescent="0.25">
      <c r="H8762" s="36"/>
      <c r="I8762" s="36"/>
      <c r="J8762" s="36"/>
      <c r="K8762" s="95"/>
      <c r="L8762" s="96"/>
    </row>
    <row r="8763" spans="8:12" x14ac:dyDescent="0.25">
      <c r="H8763" s="36"/>
      <c r="I8763" s="36"/>
      <c r="J8763" s="36"/>
      <c r="K8763" s="95"/>
      <c r="L8763" s="96"/>
    </row>
    <row r="8764" spans="8:12" x14ac:dyDescent="0.25">
      <c r="H8764" s="36"/>
      <c r="I8764" s="36"/>
      <c r="J8764" s="36"/>
      <c r="K8764" s="95"/>
      <c r="L8764" s="96"/>
    </row>
    <row r="8765" spans="8:12" x14ac:dyDescent="0.25">
      <c r="H8765" s="36"/>
      <c r="I8765" s="36"/>
      <c r="J8765" s="36"/>
      <c r="K8765" s="95"/>
      <c r="L8765" s="96"/>
    </row>
    <row r="8766" spans="8:12" x14ac:dyDescent="0.25">
      <c r="H8766" s="36"/>
      <c r="I8766" s="36"/>
      <c r="J8766" s="36"/>
      <c r="K8766" s="95"/>
      <c r="L8766" s="96"/>
    </row>
    <row r="8767" spans="8:12" x14ac:dyDescent="0.25">
      <c r="H8767" s="36"/>
      <c r="I8767" s="36"/>
      <c r="J8767" s="36"/>
      <c r="K8767" s="95"/>
      <c r="L8767" s="96"/>
    </row>
    <row r="8768" spans="8:12" x14ac:dyDescent="0.25">
      <c r="H8768" s="36"/>
      <c r="I8768" s="36"/>
      <c r="J8768" s="36"/>
      <c r="K8768" s="95"/>
      <c r="L8768" s="96"/>
    </row>
    <row r="8769" spans="8:12" x14ac:dyDescent="0.25">
      <c r="H8769" s="36"/>
      <c r="I8769" s="36"/>
      <c r="J8769" s="36"/>
      <c r="K8769" s="95"/>
      <c r="L8769" s="96"/>
    </row>
    <row r="8770" spans="8:12" x14ac:dyDescent="0.25">
      <c r="H8770" s="36"/>
      <c r="I8770" s="36"/>
      <c r="J8770" s="36"/>
      <c r="K8770" s="95"/>
      <c r="L8770" s="96"/>
    </row>
    <row r="8771" spans="8:12" x14ac:dyDescent="0.25">
      <c r="H8771" s="36"/>
      <c r="I8771" s="36"/>
      <c r="J8771" s="36"/>
      <c r="K8771" s="95"/>
      <c r="L8771" s="96"/>
    </row>
    <row r="8772" spans="8:12" x14ac:dyDescent="0.25">
      <c r="H8772" s="36"/>
      <c r="I8772" s="36"/>
      <c r="J8772" s="36"/>
      <c r="K8772" s="95"/>
      <c r="L8772" s="96"/>
    </row>
    <row r="8773" spans="8:12" x14ac:dyDescent="0.25">
      <c r="H8773" s="36"/>
      <c r="I8773" s="36"/>
      <c r="J8773" s="36"/>
      <c r="K8773" s="95"/>
      <c r="L8773" s="96"/>
    </row>
    <row r="8774" spans="8:12" x14ac:dyDescent="0.25">
      <c r="H8774" s="36"/>
      <c r="I8774" s="36"/>
      <c r="J8774" s="36"/>
      <c r="K8774" s="95"/>
      <c r="L8774" s="96"/>
    </row>
    <row r="8775" spans="8:12" x14ac:dyDescent="0.25">
      <c r="H8775" s="36"/>
      <c r="I8775" s="36"/>
      <c r="J8775" s="36"/>
      <c r="K8775" s="95"/>
      <c r="L8775" s="96"/>
    </row>
    <row r="8776" spans="8:12" x14ac:dyDescent="0.25">
      <c r="H8776" s="36"/>
      <c r="I8776" s="36"/>
      <c r="J8776" s="36"/>
      <c r="K8776" s="95"/>
      <c r="L8776" s="96"/>
    </row>
    <row r="8777" spans="8:12" x14ac:dyDescent="0.25">
      <c r="H8777" s="36"/>
      <c r="I8777" s="36"/>
      <c r="J8777" s="36"/>
      <c r="K8777" s="95"/>
      <c r="L8777" s="96"/>
    </row>
    <row r="8778" spans="8:12" x14ac:dyDescent="0.25">
      <c r="H8778" s="36"/>
      <c r="I8778" s="36"/>
      <c r="J8778" s="36"/>
      <c r="K8778" s="95"/>
      <c r="L8778" s="96"/>
    </row>
    <row r="8779" spans="8:12" x14ac:dyDescent="0.25">
      <c r="H8779" s="36"/>
      <c r="I8779" s="36"/>
      <c r="J8779" s="36"/>
      <c r="K8779" s="95"/>
      <c r="L8779" s="96"/>
    </row>
    <row r="8780" spans="8:12" x14ac:dyDescent="0.25">
      <c r="H8780" s="36"/>
      <c r="I8780" s="36"/>
      <c r="J8780" s="36"/>
      <c r="K8780" s="95"/>
      <c r="L8780" s="96"/>
    </row>
    <row r="8781" spans="8:12" x14ac:dyDescent="0.25">
      <c r="H8781" s="36"/>
      <c r="I8781" s="36"/>
      <c r="J8781" s="36"/>
      <c r="K8781" s="95"/>
      <c r="L8781" s="96"/>
    </row>
    <row r="8782" spans="8:12" x14ac:dyDescent="0.25">
      <c r="H8782" s="36"/>
      <c r="I8782" s="36"/>
      <c r="J8782" s="36"/>
      <c r="K8782" s="95"/>
      <c r="L8782" s="96"/>
    </row>
    <row r="8783" spans="8:12" x14ac:dyDescent="0.25">
      <c r="H8783" s="36"/>
      <c r="I8783" s="36"/>
      <c r="J8783" s="36"/>
      <c r="K8783" s="95"/>
      <c r="L8783" s="96"/>
    </row>
    <row r="8784" spans="8:12" x14ac:dyDescent="0.25">
      <c r="H8784" s="36"/>
      <c r="I8784" s="36"/>
      <c r="J8784" s="36"/>
      <c r="K8784" s="95"/>
      <c r="L8784" s="96"/>
    </row>
    <row r="8785" spans="8:12" x14ac:dyDescent="0.25">
      <c r="H8785" s="36"/>
      <c r="I8785" s="36"/>
      <c r="J8785" s="36"/>
      <c r="K8785" s="95"/>
      <c r="L8785" s="96"/>
    </row>
    <row r="8786" spans="8:12" x14ac:dyDescent="0.25">
      <c r="H8786" s="36"/>
      <c r="I8786" s="36"/>
      <c r="J8786" s="36"/>
      <c r="K8786" s="95"/>
      <c r="L8786" s="96"/>
    </row>
    <row r="8787" spans="8:12" x14ac:dyDescent="0.25">
      <c r="H8787" s="36"/>
      <c r="I8787" s="36"/>
      <c r="J8787" s="36"/>
      <c r="K8787" s="95"/>
      <c r="L8787" s="96"/>
    </row>
    <row r="8788" spans="8:12" x14ac:dyDescent="0.25">
      <c r="H8788" s="36"/>
      <c r="I8788" s="36"/>
      <c r="J8788" s="36"/>
      <c r="K8788" s="95"/>
      <c r="L8788" s="96"/>
    </row>
    <row r="8789" spans="8:12" x14ac:dyDescent="0.25">
      <c r="H8789" s="36"/>
      <c r="I8789" s="36"/>
      <c r="J8789" s="36"/>
      <c r="K8789" s="95"/>
      <c r="L8789" s="96"/>
    </row>
    <row r="8790" spans="8:12" x14ac:dyDescent="0.25">
      <c r="H8790" s="36"/>
      <c r="I8790" s="36"/>
      <c r="J8790" s="36"/>
      <c r="K8790" s="95"/>
      <c r="L8790" s="96"/>
    </row>
    <row r="8791" spans="8:12" x14ac:dyDescent="0.25">
      <c r="H8791" s="36"/>
      <c r="I8791" s="36"/>
      <c r="J8791" s="36"/>
      <c r="K8791" s="95"/>
      <c r="L8791" s="96"/>
    </row>
    <row r="8792" spans="8:12" x14ac:dyDescent="0.25">
      <c r="H8792" s="36"/>
      <c r="I8792" s="36"/>
      <c r="J8792" s="36"/>
      <c r="K8792" s="95"/>
      <c r="L8792" s="96"/>
    </row>
    <row r="8793" spans="8:12" x14ac:dyDescent="0.25">
      <c r="H8793" s="36"/>
      <c r="I8793" s="36"/>
      <c r="J8793" s="36"/>
      <c r="K8793" s="95"/>
      <c r="L8793" s="96"/>
    </row>
    <row r="8794" spans="8:12" x14ac:dyDescent="0.25">
      <c r="H8794" s="36"/>
      <c r="I8794" s="36"/>
      <c r="J8794" s="36"/>
      <c r="K8794" s="95"/>
      <c r="L8794" s="96"/>
    </row>
    <row r="8795" spans="8:12" x14ac:dyDescent="0.25">
      <c r="H8795" s="36"/>
      <c r="I8795" s="36"/>
      <c r="J8795" s="36"/>
      <c r="K8795" s="95"/>
      <c r="L8795" s="96"/>
    </row>
    <row r="8796" spans="8:12" x14ac:dyDescent="0.25">
      <c r="H8796" s="36"/>
      <c r="I8796" s="36"/>
      <c r="J8796" s="36"/>
      <c r="K8796" s="95"/>
      <c r="L8796" s="96"/>
    </row>
    <row r="8797" spans="8:12" x14ac:dyDescent="0.25">
      <c r="H8797" s="36"/>
      <c r="I8797" s="36"/>
      <c r="J8797" s="36"/>
      <c r="K8797" s="95"/>
      <c r="L8797" s="96"/>
    </row>
    <row r="8798" spans="8:12" x14ac:dyDescent="0.25">
      <c r="H8798" s="36"/>
      <c r="I8798" s="36"/>
      <c r="J8798" s="36"/>
      <c r="K8798" s="95"/>
      <c r="L8798" s="96"/>
    </row>
    <row r="8799" spans="8:12" x14ac:dyDescent="0.25">
      <c r="H8799" s="36"/>
      <c r="I8799" s="36"/>
      <c r="J8799" s="36"/>
      <c r="K8799" s="95"/>
      <c r="L8799" s="96"/>
    </row>
    <row r="8800" spans="8:12" x14ac:dyDescent="0.25">
      <c r="H8800" s="36"/>
      <c r="I8800" s="36"/>
      <c r="J8800" s="36"/>
      <c r="K8800" s="95"/>
      <c r="L8800" s="96"/>
    </row>
    <row r="8801" spans="8:12" x14ac:dyDescent="0.25">
      <c r="H8801" s="36"/>
      <c r="I8801" s="36"/>
      <c r="J8801" s="36"/>
      <c r="K8801" s="95"/>
      <c r="L8801" s="96"/>
    </row>
    <row r="8802" spans="8:12" x14ac:dyDescent="0.25">
      <c r="H8802" s="36"/>
      <c r="I8802" s="36"/>
      <c r="J8802" s="36"/>
      <c r="K8802" s="95"/>
      <c r="L8802" s="96"/>
    </row>
    <row r="8803" spans="8:12" x14ac:dyDescent="0.25">
      <c r="H8803" s="36"/>
      <c r="I8803" s="36"/>
      <c r="J8803" s="36"/>
      <c r="K8803" s="95"/>
      <c r="L8803" s="96"/>
    </row>
    <row r="8804" spans="8:12" x14ac:dyDescent="0.25">
      <c r="H8804" s="36"/>
      <c r="I8804" s="36"/>
      <c r="J8804" s="36"/>
      <c r="K8804" s="95"/>
      <c r="L8804" s="96"/>
    </row>
    <row r="8805" spans="8:12" x14ac:dyDescent="0.25">
      <c r="H8805" s="36"/>
      <c r="I8805" s="36"/>
      <c r="J8805" s="36"/>
      <c r="K8805" s="95"/>
      <c r="L8805" s="96"/>
    </row>
    <row r="8806" spans="8:12" x14ac:dyDescent="0.25">
      <c r="H8806" s="36"/>
      <c r="I8806" s="36"/>
      <c r="J8806" s="36"/>
      <c r="K8806" s="95"/>
      <c r="L8806" s="96"/>
    </row>
    <row r="8807" spans="8:12" x14ac:dyDescent="0.25">
      <c r="H8807" s="36"/>
      <c r="I8807" s="36"/>
      <c r="J8807" s="36"/>
      <c r="K8807" s="95"/>
      <c r="L8807" s="96"/>
    </row>
    <row r="8808" spans="8:12" x14ac:dyDescent="0.25">
      <c r="H8808" s="36"/>
      <c r="I8808" s="36"/>
      <c r="J8808" s="36"/>
      <c r="K8808" s="95"/>
      <c r="L8808" s="96"/>
    </row>
    <row r="8809" spans="8:12" x14ac:dyDescent="0.25">
      <c r="H8809" s="36"/>
      <c r="I8809" s="36"/>
      <c r="J8809" s="36"/>
      <c r="K8809" s="95"/>
      <c r="L8809" s="96"/>
    </row>
    <row r="8810" spans="8:12" x14ac:dyDescent="0.25">
      <c r="H8810" s="36"/>
      <c r="I8810" s="36"/>
      <c r="J8810" s="36"/>
      <c r="K8810" s="95"/>
      <c r="L8810" s="96"/>
    </row>
    <row r="8811" spans="8:12" x14ac:dyDescent="0.25">
      <c r="H8811" s="36"/>
      <c r="I8811" s="36"/>
      <c r="J8811" s="36"/>
      <c r="K8811" s="95"/>
      <c r="L8811" s="96"/>
    </row>
    <row r="8812" spans="8:12" x14ac:dyDescent="0.25">
      <c r="H8812" s="36"/>
      <c r="I8812" s="36"/>
      <c r="J8812" s="36"/>
      <c r="K8812" s="95"/>
      <c r="L8812" s="96"/>
    </row>
    <row r="8813" spans="8:12" x14ac:dyDescent="0.25">
      <c r="H8813" s="36"/>
      <c r="I8813" s="36"/>
      <c r="J8813" s="36"/>
      <c r="K8813" s="95"/>
      <c r="L8813" s="96"/>
    </row>
    <row r="8814" spans="8:12" x14ac:dyDescent="0.25">
      <c r="H8814" s="36"/>
      <c r="I8814" s="36"/>
      <c r="J8814" s="36"/>
      <c r="K8814" s="95"/>
      <c r="L8814" s="96"/>
    </row>
    <row r="8815" spans="8:12" x14ac:dyDescent="0.25">
      <c r="H8815" s="36"/>
      <c r="I8815" s="36"/>
      <c r="J8815" s="36"/>
      <c r="K8815" s="95"/>
      <c r="L8815" s="96"/>
    </row>
    <row r="8816" spans="8:12" x14ac:dyDescent="0.25">
      <c r="H8816" s="36"/>
      <c r="I8816" s="36"/>
      <c r="J8816" s="36"/>
      <c r="K8816" s="95"/>
      <c r="L8816" s="96"/>
    </row>
    <row r="8817" spans="8:12" x14ac:dyDescent="0.25">
      <c r="H8817" s="36"/>
      <c r="I8817" s="36"/>
      <c r="J8817" s="36"/>
      <c r="K8817" s="95"/>
      <c r="L8817" s="96"/>
    </row>
    <row r="8818" spans="8:12" x14ac:dyDescent="0.25">
      <c r="H8818" s="36"/>
      <c r="I8818" s="36"/>
      <c r="J8818" s="36"/>
      <c r="K8818" s="95"/>
      <c r="L8818" s="96"/>
    </row>
    <row r="8819" spans="8:12" x14ac:dyDescent="0.25">
      <c r="H8819" s="36"/>
      <c r="I8819" s="36"/>
      <c r="J8819" s="36"/>
      <c r="K8819" s="95"/>
      <c r="L8819" s="96"/>
    </row>
    <row r="8820" spans="8:12" x14ac:dyDescent="0.25">
      <c r="H8820" s="36"/>
      <c r="I8820" s="36"/>
      <c r="J8820" s="36"/>
      <c r="K8820" s="95"/>
      <c r="L8820" s="96"/>
    </row>
    <row r="8821" spans="8:12" x14ac:dyDescent="0.25">
      <c r="H8821" s="36"/>
      <c r="I8821" s="36"/>
      <c r="J8821" s="36"/>
      <c r="K8821" s="95"/>
      <c r="L8821" s="96"/>
    </row>
    <row r="8822" spans="8:12" x14ac:dyDescent="0.25">
      <c r="H8822" s="36"/>
      <c r="I8822" s="36"/>
      <c r="J8822" s="36"/>
      <c r="K8822" s="95"/>
      <c r="L8822" s="96"/>
    </row>
    <row r="8823" spans="8:12" x14ac:dyDescent="0.25">
      <c r="H8823" s="36"/>
      <c r="I8823" s="36"/>
      <c r="J8823" s="36"/>
      <c r="K8823" s="95"/>
      <c r="L8823" s="96"/>
    </row>
    <row r="8824" spans="8:12" x14ac:dyDescent="0.25">
      <c r="H8824" s="36"/>
      <c r="I8824" s="36"/>
      <c r="J8824" s="36"/>
      <c r="K8824" s="95"/>
      <c r="L8824" s="96"/>
    </row>
    <row r="8825" spans="8:12" x14ac:dyDescent="0.25">
      <c r="H8825" s="36"/>
      <c r="I8825" s="36"/>
      <c r="J8825" s="36"/>
      <c r="K8825" s="95"/>
      <c r="L8825" s="96"/>
    </row>
    <row r="8826" spans="8:12" x14ac:dyDescent="0.25">
      <c r="H8826" s="36"/>
      <c r="I8826" s="36"/>
      <c r="J8826" s="36"/>
      <c r="K8826" s="95"/>
      <c r="L8826" s="96"/>
    </row>
    <row r="8827" spans="8:12" x14ac:dyDescent="0.25">
      <c r="H8827" s="36"/>
      <c r="I8827" s="36"/>
      <c r="J8827" s="36"/>
      <c r="K8827" s="95"/>
      <c r="L8827" s="96"/>
    </row>
    <row r="8828" spans="8:12" x14ac:dyDescent="0.25">
      <c r="H8828" s="36"/>
      <c r="I8828" s="36"/>
      <c r="J8828" s="36"/>
      <c r="K8828" s="95"/>
      <c r="L8828" s="96"/>
    </row>
    <row r="8829" spans="8:12" x14ac:dyDescent="0.25">
      <c r="H8829" s="36"/>
      <c r="I8829" s="36"/>
      <c r="J8829" s="36"/>
      <c r="K8829" s="95"/>
      <c r="L8829" s="96"/>
    </row>
    <row r="8830" spans="8:12" x14ac:dyDescent="0.25">
      <c r="H8830" s="36"/>
      <c r="I8830" s="36"/>
      <c r="J8830" s="36"/>
      <c r="K8830" s="95"/>
      <c r="L8830" s="96"/>
    </row>
    <row r="8831" spans="8:12" x14ac:dyDescent="0.25">
      <c r="H8831" s="36"/>
      <c r="I8831" s="36"/>
      <c r="J8831" s="36"/>
      <c r="K8831" s="95"/>
      <c r="L8831" s="96"/>
    </row>
    <row r="8832" spans="8:12" x14ac:dyDescent="0.25">
      <c r="H8832" s="36"/>
      <c r="I8832" s="36"/>
      <c r="J8832" s="36"/>
      <c r="K8832" s="95"/>
      <c r="L8832" s="96"/>
    </row>
    <row r="8833" spans="8:12" x14ac:dyDescent="0.25">
      <c r="H8833" s="36"/>
      <c r="I8833" s="36"/>
      <c r="J8833" s="36"/>
      <c r="K8833" s="95"/>
      <c r="L8833" s="96"/>
    </row>
    <row r="8834" spans="8:12" x14ac:dyDescent="0.25">
      <c r="H8834" s="36"/>
      <c r="I8834" s="36"/>
      <c r="J8834" s="36"/>
      <c r="K8834" s="95"/>
      <c r="L8834" s="96"/>
    </row>
    <row r="8835" spans="8:12" x14ac:dyDescent="0.25">
      <c r="H8835" s="36"/>
      <c r="I8835" s="36"/>
      <c r="J8835" s="36"/>
      <c r="K8835" s="95"/>
      <c r="L8835" s="96"/>
    </row>
    <row r="8836" spans="8:12" x14ac:dyDescent="0.25">
      <c r="H8836" s="36"/>
      <c r="I8836" s="36"/>
      <c r="J8836" s="36"/>
      <c r="K8836" s="95"/>
      <c r="L8836" s="96"/>
    </row>
    <row r="8837" spans="8:12" x14ac:dyDescent="0.25">
      <c r="H8837" s="36"/>
      <c r="I8837" s="36"/>
      <c r="J8837" s="36"/>
      <c r="K8837" s="95"/>
      <c r="L8837" s="96"/>
    </row>
    <row r="8838" spans="8:12" x14ac:dyDescent="0.25">
      <c r="H8838" s="36"/>
      <c r="I8838" s="36"/>
      <c r="J8838" s="36"/>
      <c r="K8838" s="95"/>
      <c r="L8838" s="96"/>
    </row>
    <row r="8839" spans="8:12" x14ac:dyDescent="0.25">
      <c r="H8839" s="36"/>
      <c r="I8839" s="36"/>
      <c r="J8839" s="36"/>
      <c r="K8839" s="95"/>
      <c r="L8839" s="96"/>
    </row>
    <row r="8840" spans="8:12" x14ac:dyDescent="0.25">
      <c r="H8840" s="36"/>
      <c r="I8840" s="36"/>
      <c r="J8840" s="36"/>
      <c r="K8840" s="95"/>
      <c r="L8840" s="96"/>
    </row>
    <row r="8841" spans="8:12" x14ac:dyDescent="0.25">
      <c r="H8841" s="36"/>
      <c r="I8841" s="36"/>
      <c r="J8841" s="36"/>
      <c r="K8841" s="95"/>
      <c r="L8841" s="96"/>
    </row>
    <row r="8842" spans="8:12" x14ac:dyDescent="0.25">
      <c r="H8842" s="36"/>
      <c r="I8842" s="36"/>
      <c r="J8842" s="36"/>
      <c r="K8842" s="95"/>
      <c r="L8842" s="96"/>
    </row>
    <row r="8843" spans="8:12" x14ac:dyDescent="0.25">
      <c r="H8843" s="36"/>
      <c r="I8843" s="36"/>
      <c r="J8843" s="36"/>
      <c r="K8843" s="95"/>
      <c r="L8843" s="96"/>
    </row>
    <row r="8844" spans="8:12" x14ac:dyDescent="0.25">
      <c r="H8844" s="36"/>
      <c r="I8844" s="36"/>
      <c r="J8844" s="36"/>
      <c r="K8844" s="95"/>
      <c r="L8844" s="96"/>
    </row>
    <row r="8845" spans="8:12" x14ac:dyDescent="0.25">
      <c r="H8845" s="36"/>
      <c r="I8845" s="36"/>
      <c r="J8845" s="36"/>
      <c r="K8845" s="95"/>
      <c r="L8845" s="96"/>
    </row>
    <row r="8846" spans="8:12" x14ac:dyDescent="0.25">
      <c r="H8846" s="36"/>
      <c r="I8846" s="36"/>
      <c r="J8846" s="36"/>
      <c r="K8846" s="95"/>
      <c r="L8846" s="96"/>
    </row>
    <row r="8847" spans="8:12" x14ac:dyDescent="0.25">
      <c r="H8847" s="36"/>
      <c r="I8847" s="36"/>
      <c r="J8847" s="36"/>
      <c r="K8847" s="95"/>
      <c r="L8847" s="96"/>
    </row>
    <row r="8848" spans="8:12" x14ac:dyDescent="0.25">
      <c r="H8848" s="36"/>
      <c r="I8848" s="36"/>
      <c r="J8848" s="36"/>
      <c r="K8848" s="95"/>
      <c r="L8848" s="96"/>
    </row>
    <row r="8849" spans="8:12" x14ac:dyDescent="0.25">
      <c r="H8849" s="36"/>
      <c r="I8849" s="36"/>
      <c r="J8849" s="36"/>
      <c r="K8849" s="95"/>
      <c r="L8849" s="96"/>
    </row>
    <row r="8850" spans="8:12" x14ac:dyDescent="0.25">
      <c r="H8850" s="36"/>
      <c r="I8850" s="36"/>
      <c r="J8850" s="36"/>
      <c r="K8850" s="95"/>
      <c r="L8850" s="96"/>
    </row>
    <row r="8851" spans="8:12" x14ac:dyDescent="0.25">
      <c r="H8851" s="36"/>
      <c r="I8851" s="36"/>
      <c r="J8851" s="36"/>
      <c r="K8851" s="95"/>
      <c r="L8851" s="96"/>
    </row>
    <row r="8852" spans="8:12" x14ac:dyDescent="0.25">
      <c r="H8852" s="36"/>
      <c r="I8852" s="36"/>
      <c r="J8852" s="36"/>
      <c r="K8852" s="95"/>
      <c r="L8852" s="96"/>
    </row>
    <row r="8853" spans="8:12" x14ac:dyDescent="0.25">
      <c r="H8853" s="36"/>
      <c r="I8853" s="36"/>
      <c r="J8853" s="36"/>
      <c r="K8853" s="95"/>
      <c r="L8853" s="96"/>
    </row>
    <row r="8854" spans="8:12" x14ac:dyDescent="0.25">
      <c r="H8854" s="36"/>
      <c r="I8854" s="36"/>
      <c r="J8854" s="36"/>
      <c r="K8854" s="95"/>
      <c r="L8854" s="96"/>
    </row>
    <row r="8855" spans="8:12" x14ac:dyDescent="0.25">
      <c r="H8855" s="36"/>
      <c r="I8855" s="36"/>
      <c r="J8855" s="36"/>
      <c r="K8855" s="95"/>
      <c r="L8855" s="96"/>
    </row>
    <row r="8856" spans="8:12" x14ac:dyDescent="0.25">
      <c r="H8856" s="36"/>
      <c r="I8856" s="36"/>
      <c r="J8856" s="36"/>
      <c r="K8856" s="95"/>
      <c r="L8856" s="96"/>
    </row>
    <row r="8857" spans="8:12" x14ac:dyDescent="0.25">
      <c r="H8857" s="36"/>
      <c r="I8857" s="36"/>
      <c r="J8857" s="36"/>
      <c r="K8857" s="95"/>
      <c r="L8857" s="96"/>
    </row>
    <row r="8858" spans="8:12" x14ac:dyDescent="0.25">
      <c r="H8858" s="36"/>
      <c r="I8858" s="36"/>
      <c r="J8858" s="36"/>
      <c r="K8858" s="95"/>
      <c r="L8858" s="96"/>
    </row>
    <row r="8859" spans="8:12" x14ac:dyDescent="0.25">
      <c r="H8859" s="36"/>
      <c r="I8859" s="36"/>
      <c r="J8859" s="36"/>
      <c r="K8859" s="95"/>
      <c r="L8859" s="96"/>
    </row>
    <row r="8860" spans="8:12" x14ac:dyDescent="0.25">
      <c r="H8860" s="36"/>
      <c r="I8860" s="36"/>
      <c r="J8860" s="36"/>
      <c r="K8860" s="95"/>
      <c r="L8860" s="96"/>
    </row>
    <row r="8861" spans="8:12" x14ac:dyDescent="0.25">
      <c r="H8861" s="36"/>
      <c r="I8861" s="36"/>
      <c r="J8861" s="36"/>
      <c r="K8861" s="95"/>
      <c r="L8861" s="96"/>
    </row>
    <row r="8862" spans="8:12" x14ac:dyDescent="0.25">
      <c r="H8862" s="36"/>
      <c r="I8862" s="36"/>
      <c r="J8862" s="36"/>
      <c r="K8862" s="95"/>
      <c r="L8862" s="96"/>
    </row>
    <row r="8863" spans="8:12" x14ac:dyDescent="0.25">
      <c r="H8863" s="36"/>
      <c r="I8863" s="36"/>
      <c r="J8863" s="36"/>
      <c r="K8863" s="95"/>
      <c r="L8863" s="96"/>
    </row>
    <row r="8864" spans="8:12" x14ac:dyDescent="0.25">
      <c r="H8864" s="36"/>
      <c r="I8864" s="36"/>
      <c r="J8864" s="36"/>
      <c r="K8864" s="95"/>
      <c r="L8864" s="96"/>
    </row>
    <row r="8865" spans="8:12" x14ac:dyDescent="0.25">
      <c r="H8865" s="36"/>
      <c r="I8865" s="36"/>
      <c r="J8865" s="36"/>
      <c r="K8865" s="95"/>
      <c r="L8865" s="96"/>
    </row>
    <row r="8866" spans="8:12" x14ac:dyDescent="0.25">
      <c r="H8866" s="36"/>
      <c r="I8866" s="36"/>
      <c r="J8866" s="36"/>
      <c r="K8866" s="95"/>
      <c r="L8866" s="96"/>
    </row>
    <row r="8867" spans="8:12" x14ac:dyDescent="0.25">
      <c r="H8867" s="36"/>
      <c r="I8867" s="36"/>
      <c r="J8867" s="36"/>
      <c r="K8867" s="95"/>
      <c r="L8867" s="96"/>
    </row>
    <row r="8868" spans="8:12" x14ac:dyDescent="0.25">
      <c r="H8868" s="36"/>
      <c r="I8868" s="36"/>
      <c r="J8868" s="36"/>
      <c r="K8868" s="95"/>
      <c r="L8868" s="96"/>
    </row>
    <row r="8869" spans="8:12" x14ac:dyDescent="0.25">
      <c r="H8869" s="36"/>
      <c r="I8869" s="36"/>
      <c r="J8869" s="36"/>
      <c r="K8869" s="95"/>
      <c r="L8869" s="96"/>
    </row>
    <row r="8870" spans="8:12" x14ac:dyDescent="0.25">
      <c r="H8870" s="36"/>
      <c r="I8870" s="36"/>
      <c r="J8870" s="36"/>
      <c r="K8870" s="95"/>
      <c r="L8870" s="96"/>
    </row>
    <row r="8871" spans="8:12" x14ac:dyDescent="0.25">
      <c r="H8871" s="36"/>
      <c r="I8871" s="36"/>
      <c r="J8871" s="36"/>
      <c r="K8871" s="95"/>
      <c r="L8871" s="96"/>
    </row>
    <row r="8872" spans="8:12" x14ac:dyDescent="0.25">
      <c r="H8872" s="36"/>
      <c r="I8872" s="36"/>
      <c r="J8872" s="36"/>
      <c r="K8872" s="95"/>
      <c r="L8872" s="96"/>
    </row>
    <row r="8873" spans="8:12" x14ac:dyDescent="0.25">
      <c r="H8873" s="36"/>
      <c r="I8873" s="36"/>
      <c r="J8873" s="36"/>
      <c r="K8873" s="95"/>
      <c r="L8873" s="96"/>
    </row>
    <row r="8874" spans="8:12" x14ac:dyDescent="0.25">
      <c r="H8874" s="36"/>
      <c r="I8874" s="36"/>
      <c r="J8874" s="36"/>
      <c r="K8874" s="95"/>
      <c r="L8874" s="96"/>
    </row>
    <row r="8875" spans="8:12" x14ac:dyDescent="0.25">
      <c r="H8875" s="36"/>
      <c r="I8875" s="36"/>
      <c r="J8875" s="36"/>
      <c r="K8875" s="95"/>
      <c r="L8875" s="96"/>
    </row>
    <row r="8876" spans="8:12" x14ac:dyDescent="0.25">
      <c r="H8876" s="36"/>
      <c r="I8876" s="36"/>
      <c r="J8876" s="36"/>
      <c r="K8876" s="95"/>
      <c r="L8876" s="96"/>
    </row>
    <row r="8877" spans="8:12" x14ac:dyDescent="0.25">
      <c r="H8877" s="36"/>
      <c r="I8877" s="36"/>
      <c r="J8877" s="36"/>
      <c r="K8877" s="95"/>
      <c r="L8877" s="96"/>
    </row>
    <row r="8878" spans="8:12" x14ac:dyDescent="0.25">
      <c r="H8878" s="36"/>
      <c r="I8878" s="36"/>
      <c r="J8878" s="36"/>
      <c r="K8878" s="95"/>
      <c r="L8878" s="96"/>
    </row>
    <row r="8879" spans="8:12" x14ac:dyDescent="0.25">
      <c r="H8879" s="36"/>
      <c r="I8879" s="36"/>
      <c r="J8879" s="36"/>
      <c r="K8879" s="95"/>
      <c r="L8879" s="96"/>
    </row>
    <row r="8880" spans="8:12" x14ac:dyDescent="0.25">
      <c r="H8880" s="36"/>
      <c r="I8880" s="36"/>
      <c r="J8880" s="36"/>
      <c r="K8880" s="95"/>
      <c r="L8880" s="96"/>
    </row>
    <row r="8881" spans="8:12" x14ac:dyDescent="0.25">
      <c r="H8881" s="36"/>
      <c r="I8881" s="36"/>
      <c r="J8881" s="36"/>
      <c r="K8881" s="95"/>
      <c r="L8881" s="96"/>
    </row>
    <row r="8882" spans="8:12" x14ac:dyDescent="0.25">
      <c r="H8882" s="36"/>
      <c r="I8882" s="36"/>
      <c r="J8882" s="36"/>
      <c r="K8882" s="95"/>
      <c r="L8882" s="96"/>
    </row>
    <row r="8883" spans="8:12" x14ac:dyDescent="0.25">
      <c r="H8883" s="36"/>
      <c r="I8883" s="36"/>
      <c r="J8883" s="36"/>
      <c r="K8883" s="95"/>
      <c r="L8883" s="96"/>
    </row>
    <row r="8884" spans="8:12" x14ac:dyDescent="0.25">
      <c r="H8884" s="36"/>
      <c r="I8884" s="36"/>
      <c r="J8884" s="36"/>
      <c r="K8884" s="95"/>
      <c r="L8884" s="96"/>
    </row>
    <row r="8885" spans="8:12" x14ac:dyDescent="0.25">
      <c r="H8885" s="36"/>
      <c r="I8885" s="36"/>
      <c r="J8885" s="36"/>
      <c r="K8885" s="95"/>
      <c r="L8885" s="96"/>
    </row>
    <row r="8886" spans="8:12" x14ac:dyDescent="0.25">
      <c r="H8886" s="36"/>
      <c r="I8886" s="36"/>
      <c r="J8886" s="36"/>
      <c r="K8886" s="95"/>
      <c r="L8886" s="96"/>
    </row>
    <row r="8887" spans="8:12" x14ac:dyDescent="0.25">
      <c r="H8887" s="36"/>
      <c r="I8887" s="36"/>
      <c r="J8887" s="36"/>
      <c r="K8887" s="95"/>
      <c r="L8887" s="96"/>
    </row>
    <row r="8888" spans="8:12" x14ac:dyDescent="0.25">
      <c r="H8888" s="36"/>
      <c r="I8888" s="36"/>
      <c r="J8888" s="36"/>
      <c r="K8888" s="95"/>
      <c r="L8888" s="96"/>
    </row>
    <row r="8889" spans="8:12" x14ac:dyDescent="0.25">
      <c r="H8889" s="36"/>
      <c r="I8889" s="36"/>
      <c r="J8889" s="36"/>
      <c r="K8889" s="95"/>
      <c r="L8889" s="96"/>
    </row>
    <row r="8890" spans="8:12" x14ac:dyDescent="0.25">
      <c r="H8890" s="36"/>
      <c r="I8890" s="36"/>
      <c r="J8890" s="36"/>
      <c r="K8890" s="95"/>
      <c r="L8890" s="96"/>
    </row>
    <row r="8891" spans="8:12" x14ac:dyDescent="0.25">
      <c r="H8891" s="36"/>
      <c r="I8891" s="36"/>
      <c r="J8891" s="36"/>
      <c r="K8891" s="95"/>
      <c r="L8891" s="96"/>
    </row>
    <row r="8892" spans="8:12" x14ac:dyDescent="0.25">
      <c r="H8892" s="36"/>
      <c r="I8892" s="36"/>
      <c r="J8892" s="36"/>
      <c r="K8892" s="95"/>
      <c r="L8892" s="96"/>
    </row>
    <row r="8893" spans="8:12" x14ac:dyDescent="0.25">
      <c r="H8893" s="36"/>
      <c r="I8893" s="36"/>
      <c r="J8893" s="36"/>
      <c r="K8893" s="95"/>
      <c r="L8893" s="96"/>
    </row>
    <row r="8894" spans="8:12" x14ac:dyDescent="0.25">
      <c r="H8894" s="36"/>
      <c r="I8894" s="36"/>
      <c r="J8894" s="36"/>
      <c r="K8894" s="95"/>
      <c r="L8894" s="96"/>
    </row>
    <row r="8895" spans="8:12" x14ac:dyDescent="0.25">
      <c r="H8895" s="36"/>
      <c r="I8895" s="36"/>
      <c r="J8895" s="36"/>
      <c r="K8895" s="95"/>
      <c r="L8895" s="96"/>
    </row>
    <row r="8896" spans="8:12" x14ac:dyDescent="0.25">
      <c r="H8896" s="36"/>
      <c r="I8896" s="36"/>
      <c r="J8896" s="36"/>
      <c r="K8896" s="95"/>
      <c r="L8896" s="96"/>
    </row>
    <row r="8897" spans="8:12" x14ac:dyDescent="0.25">
      <c r="H8897" s="36"/>
      <c r="I8897" s="36"/>
      <c r="J8897" s="36"/>
      <c r="K8897" s="95"/>
      <c r="L8897" s="96"/>
    </row>
    <row r="8898" spans="8:12" x14ac:dyDescent="0.25">
      <c r="H8898" s="36"/>
      <c r="I8898" s="36"/>
      <c r="J8898" s="36"/>
      <c r="K8898" s="95"/>
      <c r="L8898" s="96"/>
    </row>
    <row r="8899" spans="8:12" x14ac:dyDescent="0.25">
      <c r="H8899" s="36"/>
      <c r="I8899" s="36"/>
      <c r="J8899" s="36"/>
      <c r="K8899" s="95"/>
      <c r="L8899" s="96"/>
    </row>
    <row r="8900" spans="8:12" x14ac:dyDescent="0.25">
      <c r="H8900" s="36"/>
      <c r="I8900" s="36"/>
      <c r="J8900" s="36"/>
      <c r="K8900" s="95"/>
      <c r="L8900" s="96"/>
    </row>
    <row r="8901" spans="8:12" x14ac:dyDescent="0.25">
      <c r="H8901" s="36"/>
      <c r="I8901" s="36"/>
      <c r="J8901" s="36"/>
      <c r="K8901" s="95"/>
      <c r="L8901" s="96"/>
    </row>
    <row r="8902" spans="8:12" x14ac:dyDescent="0.25">
      <c r="H8902" s="36"/>
      <c r="I8902" s="36"/>
      <c r="J8902" s="36"/>
      <c r="K8902" s="95"/>
      <c r="L8902" s="96"/>
    </row>
    <row r="8903" spans="8:12" x14ac:dyDescent="0.25">
      <c r="H8903" s="36"/>
      <c r="I8903" s="36"/>
      <c r="J8903" s="36"/>
      <c r="K8903" s="95"/>
      <c r="L8903" s="96"/>
    </row>
    <row r="8904" spans="8:12" x14ac:dyDescent="0.25">
      <c r="H8904" s="36"/>
      <c r="I8904" s="36"/>
      <c r="J8904" s="36"/>
      <c r="K8904" s="95"/>
      <c r="L8904" s="96"/>
    </row>
    <row r="8905" spans="8:12" x14ac:dyDescent="0.25">
      <c r="H8905" s="36"/>
      <c r="I8905" s="36"/>
      <c r="J8905" s="36"/>
      <c r="K8905" s="95"/>
      <c r="L8905" s="96"/>
    </row>
    <row r="8906" spans="8:12" x14ac:dyDescent="0.25">
      <c r="H8906" s="36"/>
      <c r="I8906" s="36"/>
      <c r="J8906" s="36"/>
      <c r="K8906" s="95"/>
      <c r="L8906" s="96"/>
    </row>
    <row r="8907" spans="8:12" x14ac:dyDescent="0.25">
      <c r="H8907" s="36"/>
      <c r="I8907" s="36"/>
      <c r="J8907" s="36"/>
      <c r="K8907" s="95"/>
      <c r="L8907" s="96"/>
    </row>
    <row r="8908" spans="8:12" x14ac:dyDescent="0.25">
      <c r="H8908" s="36"/>
      <c r="I8908" s="36"/>
      <c r="J8908" s="36"/>
      <c r="K8908" s="95"/>
      <c r="L8908" s="96"/>
    </row>
    <row r="8909" spans="8:12" x14ac:dyDescent="0.25">
      <c r="H8909" s="36"/>
      <c r="I8909" s="36"/>
      <c r="J8909" s="36"/>
      <c r="K8909" s="95"/>
      <c r="L8909" s="96"/>
    </row>
    <row r="8910" spans="8:12" x14ac:dyDescent="0.25">
      <c r="H8910" s="36"/>
      <c r="I8910" s="36"/>
      <c r="J8910" s="36"/>
      <c r="K8910" s="95"/>
      <c r="L8910" s="96"/>
    </row>
    <row r="8911" spans="8:12" x14ac:dyDescent="0.25">
      <c r="H8911" s="36"/>
      <c r="I8911" s="36"/>
      <c r="J8911" s="36"/>
      <c r="K8911" s="95"/>
      <c r="L8911" s="96"/>
    </row>
    <row r="8912" spans="8:12" x14ac:dyDescent="0.25">
      <c r="H8912" s="36"/>
      <c r="I8912" s="36"/>
      <c r="J8912" s="36"/>
      <c r="K8912" s="95"/>
      <c r="L8912" s="96"/>
    </row>
    <row r="8913" spans="8:12" x14ac:dyDescent="0.25">
      <c r="H8913" s="36"/>
      <c r="I8913" s="36"/>
      <c r="J8913" s="36"/>
      <c r="K8913" s="95"/>
      <c r="L8913" s="96"/>
    </row>
    <row r="8914" spans="8:12" x14ac:dyDescent="0.25">
      <c r="H8914" s="36"/>
      <c r="I8914" s="36"/>
      <c r="J8914" s="36"/>
      <c r="K8914" s="95"/>
      <c r="L8914" s="96"/>
    </row>
    <row r="8915" spans="8:12" x14ac:dyDescent="0.25">
      <c r="H8915" s="36"/>
      <c r="I8915" s="36"/>
      <c r="J8915" s="36"/>
      <c r="K8915" s="95"/>
      <c r="L8915" s="96"/>
    </row>
    <row r="8916" spans="8:12" x14ac:dyDescent="0.25">
      <c r="H8916" s="36"/>
      <c r="I8916" s="36"/>
      <c r="J8916" s="36"/>
      <c r="K8916" s="95"/>
      <c r="L8916" s="96"/>
    </row>
    <row r="8917" spans="8:12" x14ac:dyDescent="0.25">
      <c r="H8917" s="36"/>
      <c r="I8917" s="36"/>
      <c r="J8917" s="36"/>
      <c r="K8917" s="95"/>
      <c r="L8917" s="96"/>
    </row>
    <row r="8918" spans="8:12" x14ac:dyDescent="0.25">
      <c r="H8918" s="36"/>
      <c r="I8918" s="36"/>
      <c r="J8918" s="36"/>
      <c r="K8918" s="95"/>
      <c r="L8918" s="96"/>
    </row>
    <row r="8919" spans="8:12" x14ac:dyDescent="0.25">
      <c r="H8919" s="36"/>
      <c r="I8919" s="36"/>
      <c r="J8919" s="36"/>
      <c r="K8919" s="95"/>
      <c r="L8919" s="96"/>
    </row>
    <row r="8920" spans="8:12" x14ac:dyDescent="0.25">
      <c r="H8920" s="36"/>
      <c r="I8920" s="36"/>
      <c r="J8920" s="36"/>
      <c r="K8920" s="95"/>
      <c r="L8920" s="96"/>
    </row>
    <row r="8921" spans="8:12" x14ac:dyDescent="0.25">
      <c r="H8921" s="36"/>
      <c r="I8921" s="36"/>
      <c r="J8921" s="36"/>
      <c r="K8921" s="95"/>
      <c r="L8921" s="96"/>
    </row>
    <row r="8922" spans="8:12" x14ac:dyDescent="0.25">
      <c r="H8922" s="36"/>
      <c r="I8922" s="36"/>
      <c r="J8922" s="36"/>
      <c r="K8922" s="95"/>
      <c r="L8922" s="96"/>
    </row>
    <row r="8923" spans="8:12" x14ac:dyDescent="0.25">
      <c r="H8923" s="36"/>
      <c r="I8923" s="36"/>
      <c r="J8923" s="36"/>
      <c r="K8923" s="95"/>
      <c r="L8923" s="96"/>
    </row>
    <row r="8924" spans="8:12" x14ac:dyDescent="0.25">
      <c r="H8924" s="36"/>
      <c r="I8924" s="36"/>
      <c r="J8924" s="36"/>
      <c r="K8924" s="95"/>
      <c r="L8924" s="96"/>
    </row>
    <row r="8925" spans="8:12" x14ac:dyDescent="0.25">
      <c r="H8925" s="36"/>
      <c r="I8925" s="36"/>
      <c r="J8925" s="36"/>
      <c r="K8925" s="95"/>
      <c r="L8925" s="96"/>
    </row>
    <row r="8926" spans="8:12" x14ac:dyDescent="0.25">
      <c r="H8926" s="36"/>
      <c r="I8926" s="36"/>
      <c r="J8926" s="36"/>
      <c r="K8926" s="95"/>
      <c r="L8926" s="96"/>
    </row>
    <row r="8927" spans="8:12" x14ac:dyDescent="0.25">
      <c r="H8927" s="36"/>
      <c r="I8927" s="36"/>
      <c r="J8927" s="36"/>
      <c r="K8927" s="95"/>
      <c r="L8927" s="96"/>
    </row>
    <row r="8928" spans="8:12" x14ac:dyDescent="0.25">
      <c r="H8928" s="36"/>
      <c r="I8928" s="36"/>
      <c r="J8928" s="36"/>
      <c r="K8928" s="95"/>
      <c r="L8928" s="96"/>
    </row>
    <row r="8929" spans="8:12" x14ac:dyDescent="0.25">
      <c r="H8929" s="36"/>
      <c r="I8929" s="36"/>
      <c r="J8929" s="36"/>
      <c r="K8929" s="95"/>
      <c r="L8929" s="96"/>
    </row>
    <row r="8930" spans="8:12" x14ac:dyDescent="0.25">
      <c r="H8930" s="36"/>
      <c r="I8930" s="36"/>
      <c r="J8930" s="36"/>
      <c r="K8930" s="95"/>
      <c r="L8930" s="96"/>
    </row>
    <row r="8931" spans="8:12" x14ac:dyDescent="0.25">
      <c r="H8931" s="36"/>
      <c r="I8931" s="36"/>
      <c r="J8931" s="36"/>
      <c r="K8931" s="95"/>
      <c r="L8931" s="96"/>
    </row>
    <row r="8932" spans="8:12" x14ac:dyDescent="0.25">
      <c r="H8932" s="36"/>
      <c r="I8932" s="36"/>
      <c r="J8932" s="36"/>
      <c r="K8932" s="95"/>
      <c r="L8932" s="96"/>
    </row>
    <row r="8933" spans="8:12" x14ac:dyDescent="0.25">
      <c r="H8933" s="36"/>
      <c r="I8933" s="36"/>
      <c r="J8933" s="36"/>
      <c r="K8933" s="95"/>
      <c r="L8933" s="96"/>
    </row>
    <row r="8934" spans="8:12" x14ac:dyDescent="0.25">
      <c r="H8934" s="36"/>
      <c r="I8934" s="36"/>
      <c r="J8934" s="36"/>
      <c r="K8934" s="95"/>
      <c r="L8934" s="96"/>
    </row>
    <row r="8935" spans="8:12" x14ac:dyDescent="0.25">
      <c r="H8935" s="36"/>
      <c r="I8935" s="36"/>
      <c r="J8935" s="36"/>
      <c r="K8935" s="95"/>
      <c r="L8935" s="96"/>
    </row>
    <row r="8936" spans="8:12" x14ac:dyDescent="0.25">
      <c r="H8936" s="36"/>
      <c r="I8936" s="36"/>
      <c r="J8936" s="36"/>
      <c r="K8936" s="95"/>
      <c r="L8936" s="96"/>
    </row>
    <row r="8937" spans="8:12" x14ac:dyDescent="0.25">
      <c r="H8937" s="36"/>
      <c r="I8937" s="36"/>
      <c r="J8937" s="36"/>
      <c r="K8937" s="95"/>
      <c r="L8937" s="96"/>
    </row>
    <row r="8938" spans="8:12" x14ac:dyDescent="0.25">
      <c r="H8938" s="36"/>
      <c r="I8938" s="36"/>
      <c r="J8938" s="36"/>
      <c r="K8938" s="95"/>
      <c r="L8938" s="96"/>
    </row>
    <row r="8939" spans="8:12" x14ac:dyDescent="0.25">
      <c r="H8939" s="36"/>
      <c r="I8939" s="36"/>
      <c r="J8939" s="36"/>
      <c r="K8939" s="95"/>
      <c r="L8939" s="96"/>
    </row>
    <row r="8940" spans="8:12" x14ac:dyDescent="0.25">
      <c r="H8940" s="36"/>
      <c r="I8940" s="36"/>
      <c r="J8940" s="36"/>
      <c r="K8940" s="95"/>
      <c r="L8940" s="96"/>
    </row>
    <row r="8941" spans="8:12" x14ac:dyDescent="0.25">
      <c r="H8941" s="36"/>
      <c r="I8941" s="36"/>
      <c r="J8941" s="36"/>
      <c r="K8941" s="95"/>
      <c r="L8941" s="96"/>
    </row>
    <row r="8942" spans="8:12" x14ac:dyDescent="0.25">
      <c r="H8942" s="36"/>
      <c r="I8942" s="36"/>
      <c r="J8942" s="36"/>
      <c r="K8942" s="95"/>
      <c r="L8942" s="96"/>
    </row>
    <row r="8943" spans="8:12" x14ac:dyDescent="0.25">
      <c r="H8943" s="36"/>
      <c r="I8943" s="36"/>
      <c r="J8943" s="36"/>
      <c r="K8943" s="95"/>
      <c r="L8943" s="96"/>
    </row>
    <row r="8944" spans="8:12" x14ac:dyDescent="0.25">
      <c r="H8944" s="36"/>
      <c r="I8944" s="36"/>
      <c r="J8944" s="36"/>
      <c r="K8944" s="95"/>
      <c r="L8944" s="96"/>
    </row>
    <row r="8945" spans="8:12" x14ac:dyDescent="0.25">
      <c r="H8945" s="36"/>
      <c r="I8945" s="36"/>
      <c r="J8945" s="36"/>
      <c r="K8945" s="95"/>
      <c r="L8945" s="96"/>
    </row>
    <row r="8946" spans="8:12" x14ac:dyDescent="0.25">
      <c r="H8946" s="36"/>
      <c r="I8946" s="36"/>
      <c r="J8946" s="36"/>
      <c r="K8946" s="95"/>
      <c r="L8946" s="96"/>
    </row>
    <row r="8947" spans="8:12" x14ac:dyDescent="0.25">
      <c r="H8947" s="36"/>
      <c r="I8947" s="36"/>
      <c r="J8947" s="36"/>
      <c r="K8947" s="95"/>
      <c r="L8947" s="96"/>
    </row>
    <row r="8948" spans="8:12" x14ac:dyDescent="0.25">
      <c r="H8948" s="36"/>
      <c r="I8948" s="36"/>
      <c r="J8948" s="36"/>
      <c r="K8948" s="95"/>
      <c r="L8948" s="96"/>
    </row>
    <row r="8949" spans="8:12" x14ac:dyDescent="0.25">
      <c r="H8949" s="36"/>
      <c r="I8949" s="36"/>
      <c r="J8949" s="36"/>
      <c r="K8949" s="95"/>
      <c r="L8949" s="96"/>
    </row>
    <row r="8950" spans="8:12" x14ac:dyDescent="0.25">
      <c r="H8950" s="36"/>
      <c r="I8950" s="36"/>
      <c r="J8950" s="36"/>
      <c r="K8950" s="95"/>
      <c r="L8950" s="96"/>
    </row>
    <row r="8951" spans="8:12" x14ac:dyDescent="0.25">
      <c r="H8951" s="36"/>
      <c r="I8951" s="36"/>
      <c r="J8951" s="36"/>
      <c r="K8951" s="95"/>
      <c r="L8951" s="96"/>
    </row>
    <row r="8952" spans="8:12" x14ac:dyDescent="0.25">
      <c r="H8952" s="36"/>
      <c r="I8952" s="36"/>
      <c r="J8952" s="36"/>
      <c r="K8952" s="95"/>
      <c r="L8952" s="96"/>
    </row>
    <row r="8953" spans="8:12" x14ac:dyDescent="0.25">
      <c r="H8953" s="36"/>
      <c r="I8953" s="36"/>
      <c r="J8953" s="36"/>
      <c r="K8953" s="95"/>
      <c r="L8953" s="96"/>
    </row>
    <row r="8954" spans="8:12" x14ac:dyDescent="0.25">
      <c r="H8954" s="36"/>
      <c r="I8954" s="36"/>
      <c r="J8954" s="36"/>
      <c r="K8954" s="95"/>
      <c r="L8954" s="96"/>
    </row>
    <row r="8955" spans="8:12" x14ac:dyDescent="0.25">
      <c r="H8955" s="36"/>
      <c r="I8955" s="36"/>
      <c r="J8955" s="36"/>
      <c r="K8955" s="95"/>
      <c r="L8955" s="96"/>
    </row>
    <row r="8956" spans="8:12" x14ac:dyDescent="0.25">
      <c r="H8956" s="36"/>
      <c r="I8956" s="36"/>
      <c r="J8956" s="36"/>
      <c r="K8956" s="95"/>
      <c r="L8956" s="96"/>
    </row>
    <row r="8957" spans="8:12" x14ac:dyDescent="0.25">
      <c r="H8957" s="36"/>
      <c r="I8957" s="36"/>
      <c r="J8957" s="36"/>
      <c r="K8957" s="95"/>
      <c r="L8957" s="96"/>
    </row>
    <row r="8958" spans="8:12" x14ac:dyDescent="0.25">
      <c r="H8958" s="36"/>
      <c r="I8958" s="36"/>
      <c r="J8958" s="36"/>
      <c r="K8958" s="95"/>
      <c r="L8958" s="96"/>
    </row>
    <row r="8959" spans="8:12" x14ac:dyDescent="0.25">
      <c r="H8959" s="36"/>
      <c r="I8959" s="36"/>
      <c r="J8959" s="36"/>
      <c r="K8959" s="95"/>
      <c r="L8959" s="96"/>
    </row>
    <row r="8960" spans="8:12" x14ac:dyDescent="0.25">
      <c r="H8960" s="36"/>
      <c r="I8960" s="36"/>
      <c r="J8960" s="36"/>
      <c r="K8960" s="95"/>
      <c r="L8960" s="96"/>
    </row>
    <row r="8961" spans="8:12" x14ac:dyDescent="0.25">
      <c r="H8961" s="36"/>
      <c r="I8961" s="36"/>
      <c r="J8961" s="36"/>
      <c r="K8961" s="95"/>
      <c r="L8961" s="96"/>
    </row>
    <row r="8962" spans="8:12" x14ac:dyDescent="0.25">
      <c r="H8962" s="36"/>
      <c r="I8962" s="36"/>
      <c r="J8962" s="36"/>
      <c r="K8962" s="95"/>
      <c r="L8962" s="96"/>
    </row>
    <row r="8963" spans="8:12" x14ac:dyDescent="0.25">
      <c r="H8963" s="36"/>
      <c r="I8963" s="36"/>
      <c r="J8963" s="36"/>
      <c r="K8963" s="95"/>
      <c r="L8963" s="96"/>
    </row>
    <row r="8964" spans="8:12" x14ac:dyDescent="0.25">
      <c r="H8964" s="36"/>
      <c r="I8964" s="36"/>
      <c r="J8964" s="36"/>
      <c r="K8964" s="95"/>
      <c r="L8964" s="96"/>
    </row>
    <row r="8965" spans="8:12" x14ac:dyDescent="0.25">
      <c r="H8965" s="36"/>
      <c r="I8965" s="36"/>
      <c r="J8965" s="36"/>
      <c r="K8965" s="95"/>
      <c r="L8965" s="96"/>
    </row>
    <row r="8966" spans="8:12" x14ac:dyDescent="0.25">
      <c r="H8966" s="36"/>
      <c r="I8966" s="36"/>
      <c r="J8966" s="36"/>
      <c r="K8966" s="95"/>
      <c r="L8966" s="96"/>
    </row>
    <row r="8967" spans="8:12" x14ac:dyDescent="0.25">
      <c r="H8967" s="36"/>
      <c r="I8967" s="36"/>
      <c r="J8967" s="36"/>
      <c r="K8967" s="95"/>
      <c r="L8967" s="96"/>
    </row>
    <row r="8968" spans="8:12" x14ac:dyDescent="0.25">
      <c r="H8968" s="36"/>
      <c r="I8968" s="36"/>
      <c r="J8968" s="36"/>
      <c r="K8968" s="95"/>
      <c r="L8968" s="96"/>
    </row>
    <row r="8969" spans="8:12" x14ac:dyDescent="0.25">
      <c r="H8969" s="36"/>
      <c r="I8969" s="36"/>
      <c r="J8969" s="36"/>
      <c r="K8969" s="95"/>
      <c r="L8969" s="96"/>
    </row>
    <row r="8970" spans="8:12" x14ac:dyDescent="0.25">
      <c r="H8970" s="36"/>
      <c r="I8970" s="36"/>
      <c r="J8970" s="36"/>
      <c r="K8970" s="95"/>
      <c r="L8970" s="96"/>
    </row>
    <row r="8971" spans="8:12" x14ac:dyDescent="0.25">
      <c r="H8971" s="36"/>
      <c r="I8971" s="36"/>
      <c r="J8971" s="36"/>
      <c r="K8971" s="95"/>
      <c r="L8971" s="96"/>
    </row>
    <row r="8972" spans="8:12" x14ac:dyDescent="0.25">
      <c r="H8972" s="36"/>
      <c r="I8972" s="36"/>
      <c r="J8972" s="36"/>
      <c r="K8972" s="95"/>
      <c r="L8972" s="96"/>
    </row>
    <row r="8973" spans="8:12" x14ac:dyDescent="0.25">
      <c r="H8973" s="36"/>
      <c r="I8973" s="36"/>
      <c r="J8973" s="36"/>
      <c r="K8973" s="95"/>
      <c r="L8973" s="96"/>
    </row>
    <row r="8974" spans="8:12" x14ac:dyDescent="0.25">
      <c r="H8974" s="36"/>
      <c r="I8974" s="36"/>
      <c r="J8974" s="36"/>
      <c r="K8974" s="95"/>
      <c r="L8974" s="96"/>
    </row>
    <row r="8975" spans="8:12" x14ac:dyDescent="0.25">
      <c r="H8975" s="36"/>
      <c r="I8975" s="36"/>
      <c r="J8975" s="36"/>
      <c r="K8975" s="95"/>
      <c r="L8975" s="96"/>
    </row>
    <row r="8976" spans="8:12" x14ac:dyDescent="0.25">
      <c r="H8976" s="36"/>
      <c r="I8976" s="36"/>
      <c r="J8976" s="36"/>
      <c r="K8976" s="95"/>
      <c r="L8976" s="96"/>
    </row>
    <row r="8977" spans="8:12" x14ac:dyDescent="0.25">
      <c r="H8977" s="36"/>
      <c r="I8977" s="36"/>
      <c r="J8977" s="36"/>
      <c r="K8977" s="95"/>
      <c r="L8977" s="96"/>
    </row>
    <row r="8978" spans="8:12" x14ac:dyDescent="0.25">
      <c r="H8978" s="36"/>
      <c r="I8978" s="36"/>
      <c r="J8978" s="36"/>
      <c r="K8978" s="95"/>
      <c r="L8978" s="96"/>
    </row>
    <row r="8979" spans="8:12" x14ac:dyDescent="0.25">
      <c r="H8979" s="36"/>
      <c r="I8979" s="36"/>
      <c r="J8979" s="36"/>
      <c r="K8979" s="95"/>
      <c r="L8979" s="96"/>
    </row>
    <row r="8980" spans="8:12" x14ac:dyDescent="0.25">
      <c r="H8980" s="36"/>
      <c r="I8980" s="36"/>
      <c r="J8980" s="36"/>
      <c r="K8980" s="95"/>
      <c r="L8980" s="96"/>
    </row>
    <row r="8981" spans="8:12" x14ac:dyDescent="0.25">
      <c r="H8981" s="36"/>
      <c r="I8981" s="36"/>
      <c r="J8981" s="36"/>
      <c r="K8981" s="95"/>
      <c r="L8981" s="96"/>
    </row>
    <row r="8982" spans="8:12" x14ac:dyDescent="0.25">
      <c r="H8982" s="36"/>
      <c r="I8982" s="36"/>
      <c r="J8982" s="36"/>
      <c r="K8982" s="95"/>
      <c r="L8982" s="96"/>
    </row>
    <row r="8983" spans="8:12" x14ac:dyDescent="0.25">
      <c r="H8983" s="36"/>
      <c r="I8983" s="36"/>
      <c r="J8983" s="36"/>
      <c r="K8983" s="95"/>
      <c r="L8983" s="96"/>
    </row>
    <row r="8984" spans="8:12" x14ac:dyDescent="0.25">
      <c r="H8984" s="36"/>
      <c r="I8984" s="36"/>
      <c r="J8984" s="36"/>
      <c r="K8984" s="95"/>
      <c r="L8984" s="96"/>
    </row>
    <row r="8985" spans="8:12" x14ac:dyDescent="0.25">
      <c r="H8985" s="36"/>
      <c r="I8985" s="36"/>
      <c r="J8985" s="36"/>
      <c r="K8985" s="95"/>
      <c r="L8985" s="96"/>
    </row>
    <row r="8986" spans="8:12" x14ac:dyDescent="0.25">
      <c r="H8986" s="36"/>
      <c r="I8986" s="36"/>
      <c r="J8986" s="36"/>
      <c r="K8986" s="95"/>
      <c r="L8986" s="96"/>
    </row>
    <row r="8987" spans="8:12" x14ac:dyDescent="0.25">
      <c r="H8987" s="36"/>
      <c r="I8987" s="36"/>
      <c r="J8987" s="36"/>
      <c r="K8987" s="95"/>
      <c r="L8987" s="96"/>
    </row>
    <row r="8988" spans="8:12" x14ac:dyDescent="0.25">
      <c r="H8988" s="36"/>
      <c r="I8988" s="36"/>
      <c r="J8988" s="36"/>
      <c r="K8988" s="95"/>
      <c r="L8988" s="96"/>
    </row>
    <row r="8989" spans="8:12" x14ac:dyDescent="0.25">
      <c r="H8989" s="36"/>
      <c r="I8989" s="36"/>
      <c r="J8989" s="36"/>
      <c r="K8989" s="95"/>
      <c r="L8989" s="96"/>
    </row>
    <row r="8990" spans="8:12" x14ac:dyDescent="0.25">
      <c r="H8990" s="36"/>
      <c r="I8990" s="36"/>
      <c r="J8990" s="36"/>
      <c r="K8990" s="95"/>
      <c r="L8990" s="96"/>
    </row>
    <row r="8991" spans="8:12" x14ac:dyDescent="0.25">
      <c r="H8991" s="36"/>
      <c r="I8991" s="36"/>
      <c r="J8991" s="36"/>
      <c r="K8991" s="95"/>
      <c r="L8991" s="96"/>
    </row>
    <row r="8992" spans="8:12" x14ac:dyDescent="0.25">
      <c r="H8992" s="36"/>
      <c r="I8992" s="36"/>
      <c r="J8992" s="36"/>
      <c r="K8992" s="95"/>
      <c r="L8992" s="96"/>
    </row>
    <row r="8993" spans="8:12" x14ac:dyDescent="0.25">
      <c r="H8993" s="36"/>
      <c r="I8993" s="36"/>
      <c r="J8993" s="36"/>
      <c r="K8993" s="95"/>
      <c r="L8993" s="96"/>
    </row>
    <row r="8994" spans="8:12" x14ac:dyDescent="0.25">
      <c r="H8994" s="36"/>
      <c r="I8994" s="36"/>
      <c r="J8994" s="36"/>
      <c r="K8994" s="95"/>
      <c r="L8994" s="96"/>
    </row>
    <row r="8995" spans="8:12" x14ac:dyDescent="0.25">
      <c r="H8995" s="36"/>
      <c r="I8995" s="36"/>
      <c r="J8995" s="36"/>
      <c r="K8995" s="95"/>
      <c r="L8995" s="96"/>
    </row>
    <row r="8996" spans="8:12" x14ac:dyDescent="0.25">
      <c r="H8996" s="36"/>
      <c r="I8996" s="36"/>
      <c r="J8996" s="36"/>
      <c r="K8996" s="95"/>
      <c r="L8996" s="96"/>
    </row>
    <row r="8997" spans="8:12" x14ac:dyDescent="0.25">
      <c r="H8997" s="36"/>
      <c r="I8997" s="36"/>
      <c r="J8997" s="36"/>
      <c r="K8997" s="95"/>
      <c r="L8997" s="96"/>
    </row>
    <row r="8998" spans="8:12" x14ac:dyDescent="0.25">
      <c r="H8998" s="36"/>
      <c r="I8998" s="36"/>
      <c r="J8998" s="36"/>
      <c r="K8998" s="95"/>
      <c r="L8998" s="96"/>
    </row>
    <row r="8999" spans="8:12" x14ac:dyDescent="0.25">
      <c r="H8999" s="36"/>
      <c r="I8999" s="36"/>
      <c r="J8999" s="36"/>
      <c r="K8999" s="95"/>
      <c r="L8999" s="96"/>
    </row>
    <row r="9000" spans="8:12" x14ac:dyDescent="0.25">
      <c r="H9000" s="36"/>
      <c r="I9000" s="36"/>
      <c r="J9000" s="36"/>
      <c r="K9000" s="95"/>
      <c r="L9000" s="96"/>
    </row>
    <row r="9001" spans="8:12" x14ac:dyDescent="0.25">
      <c r="H9001" s="36"/>
      <c r="I9001" s="36"/>
      <c r="J9001" s="36"/>
      <c r="K9001" s="95"/>
      <c r="L9001" s="96"/>
    </row>
    <row r="9002" spans="8:12" x14ac:dyDescent="0.25">
      <c r="H9002" s="36"/>
      <c r="I9002" s="36"/>
      <c r="J9002" s="36"/>
      <c r="K9002" s="95"/>
      <c r="L9002" s="96"/>
    </row>
    <row r="9003" spans="8:12" x14ac:dyDescent="0.25">
      <c r="H9003" s="36"/>
      <c r="I9003" s="36"/>
      <c r="J9003" s="36"/>
      <c r="K9003" s="95"/>
      <c r="L9003" s="96"/>
    </row>
    <row r="9004" spans="8:12" x14ac:dyDescent="0.25">
      <c r="H9004" s="36"/>
      <c r="I9004" s="36"/>
      <c r="J9004" s="36"/>
      <c r="K9004" s="95"/>
      <c r="L9004" s="96"/>
    </row>
    <row r="9005" spans="8:12" x14ac:dyDescent="0.25">
      <c r="H9005" s="36"/>
      <c r="I9005" s="36"/>
      <c r="J9005" s="36"/>
      <c r="K9005" s="95"/>
      <c r="L9005" s="96"/>
    </row>
    <row r="9006" spans="8:12" x14ac:dyDescent="0.25">
      <c r="H9006" s="36"/>
      <c r="I9006" s="36"/>
      <c r="J9006" s="36"/>
      <c r="K9006" s="95"/>
      <c r="L9006" s="96"/>
    </row>
    <row r="9007" spans="8:12" x14ac:dyDescent="0.25">
      <c r="H9007" s="36"/>
      <c r="I9007" s="36"/>
      <c r="J9007" s="36"/>
      <c r="K9007" s="95"/>
      <c r="L9007" s="96"/>
    </row>
    <row r="9008" spans="8:12" x14ac:dyDescent="0.25">
      <c r="H9008" s="36"/>
      <c r="I9008" s="36"/>
      <c r="J9008" s="36"/>
      <c r="K9008" s="95"/>
      <c r="L9008" s="96"/>
    </row>
    <row r="9009" spans="8:12" x14ac:dyDescent="0.25">
      <c r="H9009" s="36"/>
      <c r="I9009" s="36"/>
      <c r="J9009" s="36"/>
      <c r="K9009" s="95"/>
      <c r="L9009" s="96"/>
    </row>
    <row r="9010" spans="8:12" x14ac:dyDescent="0.25">
      <c r="H9010" s="36"/>
      <c r="I9010" s="36"/>
      <c r="J9010" s="36"/>
      <c r="K9010" s="95"/>
      <c r="L9010" s="96"/>
    </row>
    <row r="9011" spans="8:12" x14ac:dyDescent="0.25">
      <c r="H9011" s="36"/>
      <c r="I9011" s="36"/>
      <c r="J9011" s="36"/>
      <c r="K9011" s="95"/>
      <c r="L9011" s="96"/>
    </row>
    <row r="9012" spans="8:12" x14ac:dyDescent="0.25">
      <c r="H9012" s="36"/>
      <c r="I9012" s="36"/>
      <c r="J9012" s="36"/>
      <c r="K9012" s="95"/>
      <c r="L9012" s="96"/>
    </row>
    <row r="9013" spans="8:12" x14ac:dyDescent="0.25">
      <c r="H9013" s="36"/>
      <c r="I9013" s="36"/>
      <c r="J9013" s="36"/>
      <c r="K9013" s="95"/>
      <c r="L9013" s="96"/>
    </row>
    <row r="9014" spans="8:12" x14ac:dyDescent="0.25">
      <c r="H9014" s="36"/>
      <c r="I9014" s="36"/>
      <c r="J9014" s="36"/>
      <c r="K9014" s="95"/>
      <c r="L9014" s="96"/>
    </row>
    <row r="9015" spans="8:12" x14ac:dyDescent="0.25">
      <c r="H9015" s="36"/>
      <c r="I9015" s="36"/>
      <c r="J9015" s="36"/>
      <c r="K9015" s="95"/>
      <c r="L9015" s="96"/>
    </row>
    <row r="9016" spans="8:12" x14ac:dyDescent="0.25">
      <c r="H9016" s="36"/>
      <c r="I9016" s="36"/>
      <c r="J9016" s="36"/>
      <c r="K9016" s="95"/>
      <c r="L9016" s="96"/>
    </row>
    <row r="9017" spans="8:12" x14ac:dyDescent="0.25">
      <c r="H9017" s="36"/>
      <c r="I9017" s="36"/>
      <c r="J9017" s="36"/>
      <c r="K9017" s="95"/>
      <c r="L9017" s="96"/>
    </row>
    <row r="9018" spans="8:12" x14ac:dyDescent="0.25">
      <c r="H9018" s="36"/>
      <c r="I9018" s="36"/>
      <c r="J9018" s="36"/>
      <c r="K9018" s="95"/>
      <c r="L9018" s="96"/>
    </row>
    <row r="9019" spans="8:12" x14ac:dyDescent="0.25">
      <c r="H9019" s="36"/>
      <c r="I9019" s="36"/>
      <c r="J9019" s="36"/>
      <c r="K9019" s="95"/>
      <c r="L9019" s="96"/>
    </row>
    <row r="9020" spans="8:12" x14ac:dyDescent="0.25">
      <c r="H9020" s="36"/>
      <c r="I9020" s="36"/>
      <c r="J9020" s="36"/>
      <c r="K9020" s="95"/>
      <c r="L9020" s="96"/>
    </row>
    <row r="9021" spans="8:12" x14ac:dyDescent="0.25">
      <c r="H9021" s="36"/>
      <c r="I9021" s="36"/>
      <c r="J9021" s="36"/>
      <c r="K9021" s="95"/>
      <c r="L9021" s="96"/>
    </row>
    <row r="9022" spans="8:12" x14ac:dyDescent="0.25">
      <c r="H9022" s="36"/>
      <c r="I9022" s="36"/>
      <c r="J9022" s="36"/>
      <c r="K9022" s="95"/>
      <c r="L9022" s="96"/>
    </row>
    <row r="9023" spans="8:12" x14ac:dyDescent="0.25">
      <c r="H9023" s="36"/>
      <c r="I9023" s="36"/>
      <c r="J9023" s="36"/>
      <c r="K9023" s="95"/>
      <c r="L9023" s="96"/>
    </row>
    <row r="9024" spans="8:12" x14ac:dyDescent="0.25">
      <c r="H9024" s="36"/>
      <c r="I9024" s="36"/>
      <c r="J9024" s="36"/>
      <c r="K9024" s="95"/>
      <c r="L9024" s="96"/>
    </row>
    <row r="9025" spans="8:12" x14ac:dyDescent="0.25">
      <c r="H9025" s="36"/>
      <c r="I9025" s="36"/>
      <c r="J9025" s="36"/>
      <c r="K9025" s="95"/>
      <c r="L9025" s="96"/>
    </row>
    <row r="9026" spans="8:12" x14ac:dyDescent="0.25">
      <c r="H9026" s="36"/>
      <c r="I9026" s="36"/>
      <c r="J9026" s="36"/>
      <c r="K9026" s="95"/>
      <c r="L9026" s="96"/>
    </row>
    <row r="9027" spans="8:12" x14ac:dyDescent="0.25">
      <c r="H9027" s="36"/>
      <c r="I9027" s="36"/>
      <c r="J9027" s="36"/>
      <c r="K9027" s="95"/>
      <c r="L9027" s="96"/>
    </row>
    <row r="9028" spans="8:12" x14ac:dyDescent="0.25">
      <c r="H9028" s="36"/>
      <c r="I9028" s="36"/>
      <c r="J9028" s="36"/>
      <c r="K9028" s="95"/>
      <c r="L9028" s="96"/>
    </row>
    <row r="9029" spans="8:12" x14ac:dyDescent="0.25">
      <c r="H9029" s="36"/>
      <c r="I9029" s="36"/>
      <c r="J9029" s="36"/>
      <c r="K9029" s="95"/>
      <c r="L9029" s="96"/>
    </row>
    <row r="9030" spans="8:12" x14ac:dyDescent="0.25">
      <c r="H9030" s="36"/>
      <c r="I9030" s="36"/>
      <c r="J9030" s="36"/>
      <c r="K9030" s="95"/>
      <c r="L9030" s="96"/>
    </row>
    <row r="9031" spans="8:12" x14ac:dyDescent="0.25">
      <c r="H9031" s="36"/>
      <c r="I9031" s="36"/>
      <c r="J9031" s="36"/>
      <c r="K9031" s="95"/>
      <c r="L9031" s="96"/>
    </row>
    <row r="9032" spans="8:12" x14ac:dyDescent="0.25">
      <c r="H9032" s="36"/>
      <c r="I9032" s="36"/>
      <c r="J9032" s="36"/>
      <c r="K9032" s="95"/>
      <c r="L9032" s="96"/>
    </row>
    <row r="9033" spans="8:12" x14ac:dyDescent="0.25">
      <c r="H9033" s="36"/>
      <c r="I9033" s="36"/>
      <c r="J9033" s="36"/>
      <c r="K9033" s="95"/>
      <c r="L9033" s="96"/>
    </row>
    <row r="9034" spans="8:12" x14ac:dyDescent="0.25">
      <c r="H9034" s="36"/>
      <c r="I9034" s="36"/>
      <c r="J9034" s="36"/>
      <c r="K9034" s="95"/>
      <c r="L9034" s="96"/>
    </row>
    <row r="9035" spans="8:12" x14ac:dyDescent="0.25">
      <c r="H9035" s="36"/>
      <c r="I9035" s="36"/>
      <c r="J9035" s="36"/>
      <c r="K9035" s="95"/>
      <c r="L9035" s="96"/>
    </row>
    <row r="9036" spans="8:12" x14ac:dyDescent="0.25">
      <c r="H9036" s="36"/>
      <c r="I9036" s="36"/>
      <c r="J9036" s="36"/>
      <c r="K9036" s="95"/>
      <c r="L9036" s="96"/>
    </row>
    <row r="9037" spans="8:12" x14ac:dyDescent="0.25">
      <c r="H9037" s="36"/>
      <c r="I9037" s="36"/>
      <c r="J9037" s="36"/>
      <c r="K9037" s="95"/>
      <c r="L9037" s="96"/>
    </row>
    <row r="9038" spans="8:12" x14ac:dyDescent="0.25">
      <c r="H9038" s="36"/>
      <c r="I9038" s="36"/>
      <c r="J9038" s="36"/>
      <c r="K9038" s="95"/>
      <c r="L9038" s="96"/>
    </row>
    <row r="9039" spans="8:12" x14ac:dyDescent="0.25">
      <c r="H9039" s="36"/>
      <c r="I9039" s="36"/>
      <c r="J9039" s="36"/>
      <c r="K9039" s="95"/>
      <c r="L9039" s="96"/>
    </row>
    <row r="9040" spans="8:12" x14ac:dyDescent="0.25">
      <c r="H9040" s="36"/>
      <c r="I9040" s="36"/>
      <c r="J9040" s="36"/>
      <c r="K9040" s="95"/>
      <c r="L9040" s="96"/>
    </row>
    <row r="9041" spans="8:12" x14ac:dyDescent="0.25">
      <c r="H9041" s="36"/>
      <c r="I9041" s="36"/>
      <c r="J9041" s="36"/>
      <c r="K9041" s="95"/>
      <c r="L9041" s="96"/>
    </row>
    <row r="9042" spans="8:12" x14ac:dyDescent="0.25">
      <c r="H9042" s="36"/>
      <c r="I9042" s="36"/>
      <c r="J9042" s="36"/>
      <c r="K9042" s="95"/>
      <c r="L9042" s="96"/>
    </row>
    <row r="9043" spans="8:12" x14ac:dyDescent="0.25">
      <c r="H9043" s="36"/>
      <c r="I9043" s="36"/>
      <c r="J9043" s="36"/>
      <c r="K9043" s="95"/>
      <c r="L9043" s="96"/>
    </row>
    <row r="9044" spans="8:12" x14ac:dyDescent="0.25">
      <c r="H9044" s="36"/>
      <c r="I9044" s="36"/>
      <c r="J9044" s="36"/>
      <c r="K9044" s="95"/>
      <c r="L9044" s="96"/>
    </row>
    <row r="9045" spans="8:12" x14ac:dyDescent="0.25">
      <c r="H9045" s="36"/>
      <c r="I9045" s="36"/>
      <c r="J9045" s="36"/>
      <c r="K9045" s="95"/>
      <c r="L9045" s="96"/>
    </row>
    <row r="9046" spans="8:12" x14ac:dyDescent="0.25">
      <c r="H9046" s="36"/>
      <c r="I9046" s="36"/>
      <c r="J9046" s="36"/>
      <c r="K9046" s="95"/>
      <c r="L9046" s="96"/>
    </row>
    <row r="9047" spans="8:12" x14ac:dyDescent="0.25">
      <c r="H9047" s="36"/>
      <c r="I9047" s="36"/>
      <c r="J9047" s="36"/>
      <c r="K9047" s="95"/>
      <c r="L9047" s="96"/>
    </row>
    <row r="9048" spans="8:12" x14ac:dyDescent="0.25">
      <c r="H9048" s="36"/>
      <c r="I9048" s="36"/>
      <c r="J9048" s="36"/>
      <c r="K9048" s="95"/>
      <c r="L9048" s="96"/>
    </row>
    <row r="9049" spans="8:12" x14ac:dyDescent="0.25">
      <c r="H9049" s="36"/>
      <c r="I9049" s="36"/>
      <c r="J9049" s="36"/>
      <c r="K9049" s="95"/>
      <c r="L9049" s="96"/>
    </row>
    <row r="9050" spans="8:12" x14ac:dyDescent="0.25">
      <c r="H9050" s="36"/>
      <c r="I9050" s="36"/>
      <c r="J9050" s="36"/>
      <c r="K9050" s="95"/>
      <c r="L9050" s="96"/>
    </row>
    <row r="9051" spans="8:12" x14ac:dyDescent="0.25">
      <c r="H9051" s="36"/>
      <c r="I9051" s="36"/>
      <c r="J9051" s="36"/>
      <c r="K9051" s="95"/>
      <c r="L9051" s="96"/>
    </row>
    <row r="9052" spans="8:12" x14ac:dyDescent="0.25">
      <c r="H9052" s="36"/>
      <c r="I9052" s="36"/>
      <c r="J9052" s="36"/>
      <c r="K9052" s="95"/>
      <c r="L9052" s="96"/>
    </row>
    <row r="9053" spans="8:12" x14ac:dyDescent="0.25">
      <c r="H9053" s="36"/>
      <c r="I9053" s="36"/>
      <c r="J9053" s="36"/>
      <c r="K9053" s="95"/>
      <c r="L9053" s="96"/>
    </row>
    <row r="9054" spans="8:12" x14ac:dyDescent="0.25">
      <c r="H9054" s="36"/>
      <c r="I9054" s="36"/>
      <c r="J9054" s="36"/>
      <c r="K9054" s="95"/>
      <c r="L9054" s="96"/>
    </row>
    <row r="9055" spans="8:12" x14ac:dyDescent="0.25">
      <c r="H9055" s="36"/>
      <c r="I9055" s="36"/>
      <c r="J9055" s="36"/>
      <c r="K9055" s="95"/>
      <c r="L9055" s="96"/>
    </row>
    <row r="9056" spans="8:12" x14ac:dyDescent="0.25">
      <c r="H9056" s="36"/>
      <c r="I9056" s="36"/>
      <c r="J9056" s="36"/>
      <c r="K9056" s="95"/>
      <c r="L9056" s="96"/>
    </row>
    <row r="9057" spans="8:12" x14ac:dyDescent="0.25">
      <c r="H9057" s="36"/>
      <c r="I9057" s="36"/>
      <c r="J9057" s="36"/>
      <c r="K9057" s="95"/>
      <c r="L9057" s="96"/>
    </row>
    <row r="9058" spans="8:12" x14ac:dyDescent="0.25">
      <c r="H9058" s="36"/>
      <c r="I9058" s="36"/>
      <c r="J9058" s="36"/>
      <c r="K9058" s="95"/>
      <c r="L9058" s="96"/>
    </row>
    <row r="9059" spans="8:12" x14ac:dyDescent="0.25">
      <c r="H9059" s="36"/>
      <c r="I9059" s="36"/>
      <c r="J9059" s="36"/>
      <c r="K9059" s="95"/>
      <c r="L9059" s="96"/>
    </row>
    <row r="9060" spans="8:12" x14ac:dyDescent="0.25">
      <c r="H9060" s="36"/>
      <c r="I9060" s="36"/>
      <c r="J9060" s="36"/>
      <c r="K9060" s="95"/>
      <c r="L9060" s="96"/>
    </row>
    <row r="9061" spans="8:12" x14ac:dyDescent="0.25">
      <c r="H9061" s="36"/>
      <c r="I9061" s="36"/>
      <c r="J9061" s="36"/>
      <c r="K9061" s="95"/>
      <c r="L9061" s="96"/>
    </row>
    <row r="9062" spans="8:12" x14ac:dyDescent="0.25">
      <c r="H9062" s="36"/>
      <c r="I9062" s="36"/>
      <c r="J9062" s="36"/>
      <c r="K9062" s="95"/>
      <c r="L9062" s="96"/>
    </row>
    <row r="9063" spans="8:12" x14ac:dyDescent="0.25">
      <c r="H9063" s="36"/>
      <c r="I9063" s="36"/>
      <c r="J9063" s="36"/>
      <c r="K9063" s="95"/>
      <c r="L9063" s="96"/>
    </row>
    <row r="9064" spans="8:12" x14ac:dyDescent="0.25">
      <c r="H9064" s="36"/>
      <c r="I9064" s="36"/>
      <c r="J9064" s="36"/>
      <c r="K9064" s="95"/>
      <c r="L9064" s="96"/>
    </row>
    <row r="9065" spans="8:12" x14ac:dyDescent="0.25">
      <c r="H9065" s="36"/>
      <c r="I9065" s="36"/>
      <c r="J9065" s="36"/>
      <c r="K9065" s="95"/>
      <c r="L9065" s="96"/>
    </row>
    <row r="9066" spans="8:12" x14ac:dyDescent="0.25">
      <c r="H9066" s="36"/>
      <c r="I9066" s="36"/>
      <c r="J9066" s="36"/>
      <c r="K9066" s="95"/>
      <c r="L9066" s="96"/>
    </row>
    <row r="9067" spans="8:12" x14ac:dyDescent="0.25">
      <c r="H9067" s="36"/>
      <c r="I9067" s="36"/>
      <c r="J9067" s="36"/>
      <c r="K9067" s="95"/>
      <c r="L9067" s="96"/>
    </row>
    <row r="9068" spans="8:12" x14ac:dyDescent="0.25">
      <c r="H9068" s="36"/>
      <c r="I9068" s="36"/>
      <c r="J9068" s="36"/>
      <c r="K9068" s="95"/>
      <c r="L9068" s="96"/>
    </row>
    <row r="9069" spans="8:12" x14ac:dyDescent="0.25">
      <c r="H9069" s="36"/>
      <c r="I9069" s="36"/>
      <c r="J9069" s="36"/>
      <c r="K9069" s="95"/>
      <c r="L9069" s="96"/>
    </row>
    <row r="9070" spans="8:12" x14ac:dyDescent="0.25">
      <c r="H9070" s="36"/>
      <c r="I9070" s="36"/>
      <c r="J9070" s="36"/>
      <c r="K9070" s="95"/>
      <c r="L9070" s="96"/>
    </row>
    <row r="9071" spans="8:12" x14ac:dyDescent="0.25">
      <c r="H9071" s="36"/>
      <c r="I9071" s="36"/>
      <c r="J9071" s="36"/>
      <c r="K9071" s="95"/>
      <c r="L9071" s="96"/>
    </row>
    <row r="9072" spans="8:12" x14ac:dyDescent="0.25">
      <c r="H9072" s="36"/>
      <c r="I9072" s="36"/>
      <c r="J9072" s="36"/>
      <c r="K9072" s="95"/>
      <c r="L9072" s="96"/>
    </row>
    <row r="9073" spans="8:12" x14ac:dyDescent="0.25">
      <c r="H9073" s="36"/>
      <c r="I9073" s="36"/>
      <c r="J9073" s="36"/>
      <c r="K9073" s="95"/>
      <c r="L9073" s="96"/>
    </row>
    <row r="9074" spans="8:12" x14ac:dyDescent="0.25">
      <c r="H9074" s="36"/>
      <c r="I9074" s="36"/>
      <c r="J9074" s="36"/>
      <c r="K9074" s="95"/>
      <c r="L9074" s="96"/>
    </row>
    <row r="9075" spans="8:12" x14ac:dyDescent="0.25">
      <c r="H9075" s="36"/>
      <c r="I9075" s="36"/>
      <c r="J9075" s="36"/>
      <c r="K9075" s="95"/>
      <c r="L9075" s="96"/>
    </row>
    <row r="9076" spans="8:12" x14ac:dyDescent="0.25">
      <c r="H9076" s="36"/>
      <c r="I9076" s="36"/>
      <c r="J9076" s="36"/>
      <c r="K9076" s="95"/>
      <c r="L9076" s="96"/>
    </row>
    <row r="9077" spans="8:12" x14ac:dyDescent="0.25">
      <c r="H9077" s="36"/>
      <c r="I9077" s="36"/>
      <c r="J9077" s="36"/>
      <c r="K9077" s="95"/>
      <c r="L9077" s="96"/>
    </row>
    <row r="9078" spans="8:12" x14ac:dyDescent="0.25">
      <c r="H9078" s="36"/>
      <c r="I9078" s="36"/>
      <c r="J9078" s="36"/>
      <c r="K9078" s="95"/>
      <c r="L9078" s="96"/>
    </row>
    <row r="9079" spans="8:12" x14ac:dyDescent="0.25">
      <c r="H9079" s="36"/>
      <c r="I9079" s="36"/>
      <c r="J9079" s="36"/>
      <c r="K9079" s="95"/>
      <c r="L9079" s="96"/>
    </row>
    <row r="9080" spans="8:12" x14ac:dyDescent="0.25">
      <c r="H9080" s="36"/>
      <c r="I9080" s="36"/>
      <c r="J9080" s="36"/>
      <c r="K9080" s="95"/>
      <c r="L9080" s="96"/>
    </row>
    <row r="9081" spans="8:12" x14ac:dyDescent="0.25">
      <c r="H9081" s="36"/>
      <c r="I9081" s="36"/>
      <c r="J9081" s="36"/>
      <c r="K9081" s="95"/>
      <c r="L9081" s="96"/>
    </row>
    <row r="9082" spans="8:12" x14ac:dyDescent="0.25">
      <c r="H9082" s="36"/>
      <c r="I9082" s="36"/>
      <c r="J9082" s="36"/>
      <c r="K9082" s="95"/>
      <c r="L9082" s="96"/>
    </row>
    <row r="9083" spans="8:12" x14ac:dyDescent="0.25">
      <c r="H9083" s="36"/>
      <c r="I9083" s="36"/>
      <c r="J9083" s="36"/>
      <c r="K9083" s="95"/>
      <c r="L9083" s="96"/>
    </row>
    <row r="9084" spans="8:12" x14ac:dyDescent="0.25">
      <c r="H9084" s="36"/>
      <c r="I9084" s="36"/>
      <c r="J9084" s="36"/>
      <c r="K9084" s="95"/>
      <c r="L9084" s="96"/>
    </row>
    <row r="9085" spans="8:12" x14ac:dyDescent="0.25">
      <c r="H9085" s="36"/>
      <c r="I9085" s="36"/>
      <c r="J9085" s="36"/>
      <c r="K9085" s="95"/>
      <c r="L9085" s="96"/>
    </row>
    <row r="9086" spans="8:12" x14ac:dyDescent="0.25">
      <c r="H9086" s="36"/>
      <c r="I9086" s="36"/>
      <c r="J9086" s="36"/>
      <c r="K9086" s="95"/>
      <c r="L9086" s="96"/>
    </row>
    <row r="9087" spans="8:12" x14ac:dyDescent="0.25">
      <c r="H9087" s="36"/>
      <c r="I9087" s="36"/>
      <c r="J9087" s="36"/>
      <c r="K9087" s="95"/>
      <c r="L9087" s="96"/>
    </row>
    <row r="9088" spans="8:12" x14ac:dyDescent="0.25">
      <c r="H9088" s="36"/>
      <c r="I9088" s="36"/>
      <c r="J9088" s="36"/>
      <c r="K9088" s="95"/>
      <c r="L9088" s="96"/>
    </row>
    <row r="9089" spans="8:12" x14ac:dyDescent="0.25">
      <c r="H9089" s="36"/>
      <c r="I9089" s="36"/>
      <c r="J9089" s="36"/>
      <c r="K9089" s="95"/>
      <c r="L9089" s="96"/>
    </row>
    <row r="9090" spans="8:12" x14ac:dyDescent="0.25">
      <c r="H9090" s="36"/>
      <c r="I9090" s="36"/>
      <c r="J9090" s="36"/>
      <c r="K9090" s="95"/>
      <c r="L9090" s="96"/>
    </row>
    <row r="9091" spans="8:12" x14ac:dyDescent="0.25">
      <c r="H9091" s="36"/>
      <c r="I9091" s="36"/>
      <c r="J9091" s="36"/>
      <c r="K9091" s="95"/>
      <c r="L9091" s="96"/>
    </row>
    <row r="9092" spans="8:12" x14ac:dyDescent="0.25">
      <c r="H9092" s="36"/>
      <c r="I9092" s="36"/>
      <c r="J9092" s="36"/>
      <c r="K9092" s="95"/>
      <c r="L9092" s="96"/>
    </row>
    <row r="9093" spans="8:12" x14ac:dyDescent="0.25">
      <c r="H9093" s="36"/>
      <c r="I9093" s="36"/>
      <c r="J9093" s="36"/>
      <c r="K9093" s="95"/>
      <c r="L9093" s="96"/>
    </row>
    <row r="9094" spans="8:12" x14ac:dyDescent="0.25">
      <c r="H9094" s="36"/>
      <c r="I9094" s="36"/>
      <c r="J9094" s="36"/>
      <c r="K9094" s="95"/>
      <c r="L9094" s="96"/>
    </row>
    <row r="9095" spans="8:12" x14ac:dyDescent="0.25">
      <c r="H9095" s="36"/>
      <c r="I9095" s="36"/>
      <c r="J9095" s="36"/>
      <c r="K9095" s="95"/>
      <c r="L9095" s="96"/>
    </row>
    <row r="9096" spans="8:12" x14ac:dyDescent="0.25">
      <c r="H9096" s="36"/>
      <c r="I9096" s="36"/>
      <c r="J9096" s="36"/>
      <c r="K9096" s="95"/>
      <c r="L9096" s="96"/>
    </row>
    <row r="9097" spans="8:12" x14ac:dyDescent="0.25">
      <c r="H9097" s="36"/>
      <c r="I9097" s="36"/>
      <c r="J9097" s="36"/>
      <c r="K9097" s="95"/>
      <c r="L9097" s="96"/>
    </row>
    <row r="9098" spans="8:12" x14ac:dyDescent="0.25">
      <c r="H9098" s="36"/>
      <c r="I9098" s="36"/>
      <c r="J9098" s="36"/>
      <c r="K9098" s="95"/>
      <c r="L9098" s="96"/>
    </row>
    <row r="9099" spans="8:12" x14ac:dyDescent="0.25">
      <c r="H9099" s="36"/>
      <c r="I9099" s="36"/>
      <c r="J9099" s="36"/>
      <c r="K9099" s="95"/>
      <c r="L9099" s="96"/>
    </row>
    <row r="9100" spans="8:12" x14ac:dyDescent="0.25">
      <c r="H9100" s="36"/>
      <c r="I9100" s="36"/>
      <c r="J9100" s="36"/>
      <c r="K9100" s="95"/>
      <c r="L9100" s="96"/>
    </row>
    <row r="9101" spans="8:12" x14ac:dyDescent="0.25">
      <c r="H9101" s="36"/>
      <c r="I9101" s="36"/>
      <c r="J9101" s="36"/>
      <c r="K9101" s="95"/>
      <c r="L9101" s="96"/>
    </row>
    <row r="9102" spans="8:12" x14ac:dyDescent="0.25">
      <c r="H9102" s="36"/>
      <c r="I9102" s="36"/>
      <c r="J9102" s="36"/>
      <c r="K9102" s="95"/>
      <c r="L9102" s="96"/>
    </row>
    <row r="9103" spans="8:12" x14ac:dyDescent="0.25">
      <c r="H9103" s="36"/>
      <c r="I9103" s="36"/>
      <c r="J9103" s="36"/>
      <c r="K9103" s="95"/>
      <c r="L9103" s="96"/>
    </row>
    <row r="9104" spans="8:12" x14ac:dyDescent="0.25">
      <c r="H9104" s="36"/>
      <c r="I9104" s="36"/>
      <c r="J9104" s="36"/>
      <c r="K9104" s="95"/>
      <c r="L9104" s="96"/>
    </row>
    <row r="9105" spans="8:12" x14ac:dyDescent="0.25">
      <c r="H9105" s="36"/>
      <c r="I9105" s="36"/>
      <c r="J9105" s="36"/>
      <c r="K9105" s="95"/>
      <c r="L9105" s="96"/>
    </row>
    <row r="9106" spans="8:12" x14ac:dyDescent="0.25">
      <c r="H9106" s="36"/>
      <c r="I9106" s="36"/>
      <c r="J9106" s="36"/>
      <c r="K9106" s="95"/>
      <c r="L9106" s="96"/>
    </row>
    <row r="9107" spans="8:12" x14ac:dyDescent="0.25">
      <c r="H9107" s="36"/>
      <c r="I9107" s="36"/>
      <c r="J9107" s="36"/>
      <c r="K9107" s="95"/>
      <c r="L9107" s="96"/>
    </row>
    <row r="9108" spans="8:12" x14ac:dyDescent="0.25">
      <c r="H9108" s="36"/>
      <c r="I9108" s="36"/>
      <c r="J9108" s="36"/>
      <c r="K9108" s="95"/>
      <c r="L9108" s="96"/>
    </row>
    <row r="9109" spans="8:12" x14ac:dyDescent="0.25">
      <c r="H9109" s="36"/>
      <c r="I9109" s="36"/>
      <c r="J9109" s="36"/>
      <c r="K9109" s="95"/>
      <c r="L9109" s="96"/>
    </row>
    <row r="9110" spans="8:12" x14ac:dyDescent="0.25">
      <c r="H9110" s="36"/>
      <c r="I9110" s="36"/>
      <c r="J9110" s="36"/>
      <c r="K9110" s="95"/>
      <c r="L9110" s="96"/>
    </row>
    <row r="9111" spans="8:12" x14ac:dyDescent="0.25">
      <c r="H9111" s="36"/>
      <c r="I9111" s="36"/>
      <c r="J9111" s="36"/>
      <c r="K9111" s="95"/>
      <c r="L9111" s="96"/>
    </row>
    <row r="9112" spans="8:12" x14ac:dyDescent="0.25">
      <c r="H9112" s="36"/>
      <c r="I9112" s="36"/>
      <c r="J9112" s="36"/>
      <c r="K9112" s="95"/>
      <c r="L9112" s="96"/>
    </row>
    <row r="9113" spans="8:12" x14ac:dyDescent="0.25">
      <c r="H9113" s="36"/>
      <c r="I9113" s="36"/>
      <c r="J9113" s="36"/>
      <c r="K9113" s="95"/>
      <c r="L9113" s="96"/>
    </row>
    <row r="9114" spans="8:12" x14ac:dyDescent="0.25">
      <c r="H9114" s="36"/>
      <c r="I9114" s="36"/>
      <c r="J9114" s="36"/>
      <c r="K9114" s="95"/>
      <c r="L9114" s="96"/>
    </row>
    <row r="9115" spans="8:12" x14ac:dyDescent="0.25">
      <c r="H9115" s="36"/>
      <c r="I9115" s="36"/>
      <c r="J9115" s="36"/>
      <c r="K9115" s="95"/>
      <c r="L9115" s="96"/>
    </row>
    <row r="9116" spans="8:12" x14ac:dyDescent="0.25">
      <c r="H9116" s="36"/>
      <c r="I9116" s="36"/>
      <c r="J9116" s="36"/>
      <c r="K9116" s="95"/>
      <c r="L9116" s="96"/>
    </row>
    <row r="9117" spans="8:12" x14ac:dyDescent="0.25">
      <c r="H9117" s="36"/>
      <c r="I9117" s="36"/>
      <c r="J9117" s="36"/>
      <c r="K9117" s="95"/>
      <c r="L9117" s="96"/>
    </row>
    <row r="9118" spans="8:12" x14ac:dyDescent="0.25">
      <c r="H9118" s="36"/>
      <c r="I9118" s="36"/>
      <c r="J9118" s="36"/>
      <c r="K9118" s="95"/>
      <c r="L9118" s="96"/>
    </row>
    <row r="9119" spans="8:12" x14ac:dyDescent="0.25">
      <c r="H9119" s="36"/>
      <c r="I9119" s="36"/>
      <c r="J9119" s="36"/>
      <c r="K9119" s="95"/>
      <c r="L9119" s="96"/>
    </row>
    <row r="9120" spans="8:12" x14ac:dyDescent="0.25">
      <c r="H9120" s="36"/>
      <c r="I9120" s="36"/>
      <c r="J9120" s="36"/>
      <c r="K9120" s="95"/>
      <c r="L9120" s="96"/>
    </row>
    <row r="9121" spans="8:12" x14ac:dyDescent="0.25">
      <c r="H9121" s="36"/>
      <c r="I9121" s="36"/>
      <c r="J9121" s="36"/>
      <c r="K9121" s="95"/>
      <c r="L9121" s="96"/>
    </row>
    <row r="9122" spans="8:12" x14ac:dyDescent="0.25">
      <c r="H9122" s="36"/>
      <c r="I9122" s="36"/>
      <c r="J9122" s="36"/>
      <c r="K9122" s="95"/>
      <c r="L9122" s="96"/>
    </row>
    <row r="9123" spans="8:12" x14ac:dyDescent="0.25">
      <c r="H9123" s="36"/>
      <c r="I9123" s="36"/>
      <c r="J9123" s="36"/>
      <c r="K9123" s="95"/>
      <c r="L9123" s="96"/>
    </row>
    <row r="9124" spans="8:12" x14ac:dyDescent="0.25">
      <c r="H9124" s="36"/>
      <c r="I9124" s="36"/>
      <c r="J9124" s="36"/>
      <c r="K9124" s="95"/>
      <c r="L9124" s="96"/>
    </row>
    <row r="9125" spans="8:12" x14ac:dyDescent="0.25">
      <c r="H9125" s="36"/>
      <c r="I9125" s="36"/>
      <c r="J9125" s="36"/>
      <c r="K9125" s="95"/>
      <c r="L9125" s="96"/>
    </row>
    <row r="9126" spans="8:12" x14ac:dyDescent="0.25">
      <c r="H9126" s="36"/>
      <c r="I9126" s="36"/>
      <c r="J9126" s="36"/>
      <c r="K9126" s="95"/>
      <c r="L9126" s="96"/>
    </row>
    <row r="9127" spans="8:12" x14ac:dyDescent="0.25">
      <c r="H9127" s="36"/>
      <c r="I9127" s="36"/>
      <c r="J9127" s="36"/>
      <c r="K9127" s="95"/>
      <c r="L9127" s="96"/>
    </row>
    <row r="9128" spans="8:12" x14ac:dyDescent="0.25">
      <c r="H9128" s="36"/>
      <c r="I9128" s="36"/>
      <c r="J9128" s="36"/>
      <c r="K9128" s="95"/>
      <c r="L9128" s="96"/>
    </row>
    <row r="9129" spans="8:12" x14ac:dyDescent="0.25">
      <c r="H9129" s="36"/>
      <c r="I9129" s="36"/>
      <c r="J9129" s="36"/>
      <c r="K9129" s="95"/>
      <c r="L9129" s="96"/>
    </row>
    <row r="9130" spans="8:12" x14ac:dyDescent="0.25">
      <c r="H9130" s="36"/>
      <c r="I9130" s="36"/>
      <c r="J9130" s="36"/>
      <c r="K9130" s="95"/>
      <c r="L9130" s="96"/>
    </row>
    <row r="9131" spans="8:12" x14ac:dyDescent="0.25">
      <c r="H9131" s="36"/>
      <c r="I9131" s="36"/>
      <c r="J9131" s="36"/>
      <c r="K9131" s="95"/>
      <c r="L9131" s="96"/>
    </row>
    <row r="9132" spans="8:12" x14ac:dyDescent="0.25">
      <c r="H9132" s="36"/>
      <c r="I9132" s="36"/>
      <c r="J9132" s="36"/>
      <c r="K9132" s="95"/>
      <c r="L9132" s="96"/>
    </row>
    <row r="9133" spans="8:12" x14ac:dyDescent="0.25">
      <c r="H9133" s="36"/>
      <c r="I9133" s="36"/>
      <c r="J9133" s="36"/>
      <c r="K9133" s="95"/>
      <c r="L9133" s="96"/>
    </row>
    <row r="9134" spans="8:12" x14ac:dyDescent="0.25">
      <c r="H9134" s="36"/>
      <c r="I9134" s="36"/>
      <c r="J9134" s="36"/>
      <c r="K9134" s="95"/>
      <c r="L9134" s="96"/>
    </row>
    <row r="9135" spans="8:12" x14ac:dyDescent="0.25">
      <c r="H9135" s="36"/>
      <c r="I9135" s="36"/>
      <c r="J9135" s="36"/>
      <c r="K9135" s="95"/>
      <c r="L9135" s="96"/>
    </row>
    <row r="9136" spans="8:12" x14ac:dyDescent="0.25">
      <c r="H9136" s="36"/>
      <c r="I9136" s="36"/>
      <c r="J9136" s="36"/>
      <c r="K9136" s="95"/>
      <c r="L9136" s="96"/>
    </row>
    <row r="9137" spans="8:12" x14ac:dyDescent="0.25">
      <c r="H9137" s="36"/>
      <c r="I9137" s="36"/>
      <c r="J9137" s="36"/>
      <c r="K9137" s="95"/>
      <c r="L9137" s="96"/>
    </row>
    <row r="9138" spans="8:12" x14ac:dyDescent="0.25">
      <c r="H9138" s="36"/>
      <c r="I9138" s="36"/>
      <c r="J9138" s="36"/>
      <c r="K9138" s="95"/>
      <c r="L9138" s="96"/>
    </row>
    <row r="9139" spans="8:12" x14ac:dyDescent="0.25">
      <c r="H9139" s="36"/>
      <c r="I9139" s="36"/>
      <c r="J9139" s="36"/>
      <c r="K9139" s="95"/>
      <c r="L9139" s="96"/>
    </row>
    <row r="9140" spans="8:12" x14ac:dyDescent="0.25">
      <c r="H9140" s="36"/>
      <c r="I9140" s="36"/>
      <c r="J9140" s="36"/>
      <c r="K9140" s="95"/>
      <c r="L9140" s="96"/>
    </row>
    <row r="9141" spans="8:12" x14ac:dyDescent="0.25">
      <c r="H9141" s="36"/>
      <c r="I9141" s="36"/>
      <c r="J9141" s="36"/>
      <c r="K9141" s="95"/>
      <c r="L9141" s="96"/>
    </row>
    <row r="9142" spans="8:12" x14ac:dyDescent="0.25">
      <c r="H9142" s="36"/>
      <c r="I9142" s="36"/>
      <c r="J9142" s="36"/>
      <c r="K9142" s="95"/>
      <c r="L9142" s="96"/>
    </row>
    <row r="9143" spans="8:12" x14ac:dyDescent="0.25">
      <c r="H9143" s="36"/>
      <c r="I9143" s="36"/>
      <c r="J9143" s="36"/>
      <c r="K9143" s="95"/>
      <c r="L9143" s="96"/>
    </row>
    <row r="9144" spans="8:12" x14ac:dyDescent="0.25">
      <c r="H9144" s="36"/>
      <c r="I9144" s="36"/>
      <c r="J9144" s="36"/>
      <c r="K9144" s="95"/>
      <c r="L9144" s="96"/>
    </row>
    <row r="9145" spans="8:12" x14ac:dyDescent="0.25">
      <c r="H9145" s="36"/>
      <c r="I9145" s="36"/>
      <c r="J9145" s="36"/>
      <c r="K9145" s="95"/>
      <c r="L9145" s="96"/>
    </row>
    <row r="9146" spans="8:12" x14ac:dyDescent="0.25">
      <c r="H9146" s="36"/>
      <c r="I9146" s="36"/>
      <c r="J9146" s="36"/>
      <c r="K9146" s="95"/>
      <c r="L9146" s="96"/>
    </row>
    <row r="9147" spans="8:12" x14ac:dyDescent="0.25">
      <c r="H9147" s="36"/>
      <c r="I9147" s="36"/>
      <c r="J9147" s="36"/>
      <c r="K9147" s="95"/>
      <c r="L9147" s="96"/>
    </row>
    <row r="9148" spans="8:12" x14ac:dyDescent="0.25">
      <c r="H9148" s="36"/>
      <c r="I9148" s="36"/>
      <c r="J9148" s="36"/>
      <c r="K9148" s="95"/>
      <c r="L9148" s="96"/>
    </row>
    <row r="9149" spans="8:12" x14ac:dyDescent="0.25">
      <c r="H9149" s="36"/>
      <c r="I9149" s="36"/>
      <c r="J9149" s="36"/>
      <c r="K9149" s="95"/>
      <c r="L9149" s="96"/>
    </row>
    <row r="9150" spans="8:12" x14ac:dyDescent="0.25">
      <c r="H9150" s="36"/>
      <c r="I9150" s="36"/>
      <c r="J9150" s="36"/>
      <c r="K9150" s="95"/>
      <c r="L9150" s="96"/>
    </row>
    <row r="9151" spans="8:12" x14ac:dyDescent="0.25">
      <c r="H9151" s="36"/>
      <c r="I9151" s="36"/>
      <c r="J9151" s="36"/>
      <c r="K9151" s="95"/>
      <c r="L9151" s="96"/>
    </row>
    <row r="9152" spans="8:12" x14ac:dyDescent="0.25">
      <c r="H9152" s="36"/>
      <c r="I9152" s="36"/>
      <c r="J9152" s="36"/>
      <c r="K9152" s="95"/>
      <c r="L9152" s="96"/>
    </row>
    <row r="9153" spans="8:12" x14ac:dyDescent="0.25">
      <c r="H9153" s="36"/>
      <c r="I9153" s="36"/>
      <c r="J9153" s="36"/>
      <c r="K9153" s="95"/>
      <c r="L9153" s="96"/>
    </row>
    <row r="9154" spans="8:12" x14ac:dyDescent="0.25">
      <c r="H9154" s="36"/>
      <c r="I9154" s="36"/>
      <c r="J9154" s="36"/>
      <c r="K9154" s="95"/>
      <c r="L9154" s="96"/>
    </row>
    <row r="9155" spans="8:12" x14ac:dyDescent="0.25">
      <c r="H9155" s="36"/>
      <c r="I9155" s="36"/>
      <c r="J9155" s="36"/>
      <c r="K9155" s="95"/>
      <c r="L9155" s="96"/>
    </row>
    <row r="9156" spans="8:12" x14ac:dyDescent="0.25">
      <c r="H9156" s="36"/>
      <c r="I9156" s="36"/>
      <c r="J9156" s="36"/>
      <c r="K9156" s="95"/>
      <c r="L9156" s="96"/>
    </row>
    <row r="9157" spans="8:12" x14ac:dyDescent="0.25">
      <c r="H9157" s="36"/>
      <c r="I9157" s="36"/>
      <c r="J9157" s="36"/>
      <c r="K9157" s="95"/>
      <c r="L9157" s="96"/>
    </row>
    <row r="9158" spans="8:12" x14ac:dyDescent="0.25">
      <c r="H9158" s="36"/>
      <c r="I9158" s="36"/>
      <c r="J9158" s="36"/>
      <c r="K9158" s="95"/>
      <c r="L9158" s="96"/>
    </row>
    <row r="9159" spans="8:12" x14ac:dyDescent="0.25">
      <c r="H9159" s="36"/>
      <c r="I9159" s="36"/>
      <c r="J9159" s="36"/>
      <c r="K9159" s="95"/>
      <c r="L9159" s="96"/>
    </row>
    <row r="9160" spans="8:12" x14ac:dyDescent="0.25">
      <c r="H9160" s="36"/>
      <c r="I9160" s="36"/>
      <c r="J9160" s="36"/>
      <c r="K9160" s="95"/>
      <c r="L9160" s="96"/>
    </row>
    <row r="9161" spans="8:12" x14ac:dyDescent="0.25">
      <c r="H9161" s="36"/>
      <c r="I9161" s="36"/>
      <c r="J9161" s="36"/>
      <c r="K9161" s="95"/>
      <c r="L9161" s="96"/>
    </row>
    <row r="9162" spans="8:12" x14ac:dyDescent="0.25">
      <c r="H9162" s="36"/>
      <c r="I9162" s="36"/>
      <c r="J9162" s="36"/>
      <c r="K9162" s="95"/>
      <c r="L9162" s="96"/>
    </row>
    <row r="9163" spans="8:12" x14ac:dyDescent="0.25">
      <c r="H9163" s="36"/>
      <c r="I9163" s="36"/>
      <c r="J9163" s="36"/>
      <c r="K9163" s="95"/>
      <c r="L9163" s="96"/>
    </row>
    <row r="9164" spans="8:12" x14ac:dyDescent="0.25">
      <c r="H9164" s="36"/>
      <c r="I9164" s="36"/>
      <c r="J9164" s="36"/>
      <c r="K9164" s="95"/>
      <c r="L9164" s="96"/>
    </row>
    <row r="9165" spans="8:12" x14ac:dyDescent="0.25">
      <c r="H9165" s="36"/>
      <c r="I9165" s="36"/>
      <c r="J9165" s="36"/>
      <c r="K9165" s="95"/>
      <c r="L9165" s="96"/>
    </row>
    <row r="9166" spans="8:12" x14ac:dyDescent="0.25">
      <c r="H9166" s="36"/>
      <c r="I9166" s="36"/>
      <c r="J9166" s="36"/>
      <c r="K9166" s="95"/>
      <c r="L9166" s="96"/>
    </row>
    <row r="9167" spans="8:12" x14ac:dyDescent="0.25">
      <c r="H9167" s="36"/>
      <c r="I9167" s="36"/>
      <c r="J9167" s="36"/>
      <c r="K9167" s="95"/>
      <c r="L9167" s="96"/>
    </row>
    <row r="9168" spans="8:12" x14ac:dyDescent="0.25">
      <c r="H9168" s="36"/>
      <c r="I9168" s="36"/>
      <c r="J9168" s="36"/>
      <c r="K9168" s="95"/>
      <c r="L9168" s="96"/>
    </row>
    <row r="9169" spans="8:12" x14ac:dyDescent="0.25">
      <c r="H9169" s="36"/>
      <c r="I9169" s="36"/>
      <c r="J9169" s="36"/>
      <c r="K9169" s="95"/>
      <c r="L9169" s="96"/>
    </row>
    <row r="9170" spans="8:12" x14ac:dyDescent="0.25">
      <c r="H9170" s="36"/>
      <c r="I9170" s="36"/>
      <c r="J9170" s="36"/>
      <c r="K9170" s="95"/>
      <c r="L9170" s="96"/>
    </row>
    <row r="9171" spans="8:12" x14ac:dyDescent="0.25">
      <c r="H9171" s="36"/>
      <c r="I9171" s="36"/>
      <c r="J9171" s="36"/>
      <c r="K9171" s="95"/>
      <c r="L9171" s="96"/>
    </row>
    <row r="9172" spans="8:12" x14ac:dyDescent="0.25">
      <c r="H9172" s="36"/>
      <c r="I9172" s="36"/>
      <c r="J9172" s="36"/>
      <c r="K9172" s="95"/>
      <c r="L9172" s="96"/>
    </row>
    <row r="9173" spans="8:12" x14ac:dyDescent="0.25">
      <c r="H9173" s="36"/>
      <c r="I9173" s="36"/>
      <c r="J9173" s="36"/>
      <c r="K9173" s="95"/>
      <c r="L9173" s="96"/>
    </row>
    <row r="9174" spans="8:12" x14ac:dyDescent="0.25">
      <c r="H9174" s="36"/>
      <c r="I9174" s="36"/>
      <c r="J9174" s="36"/>
      <c r="K9174" s="95"/>
      <c r="L9174" s="96"/>
    </row>
    <row r="9175" spans="8:12" x14ac:dyDescent="0.25">
      <c r="H9175" s="36"/>
      <c r="I9175" s="36"/>
      <c r="J9175" s="36"/>
      <c r="K9175" s="95"/>
      <c r="L9175" s="96"/>
    </row>
    <row r="9176" spans="8:12" x14ac:dyDescent="0.25">
      <c r="H9176" s="36"/>
      <c r="I9176" s="36"/>
      <c r="J9176" s="36"/>
      <c r="K9176" s="95"/>
      <c r="L9176" s="96"/>
    </row>
    <row r="9177" spans="8:12" x14ac:dyDescent="0.25">
      <c r="H9177" s="36"/>
      <c r="I9177" s="36"/>
      <c r="J9177" s="36"/>
      <c r="K9177" s="95"/>
      <c r="L9177" s="96"/>
    </row>
    <row r="9178" spans="8:12" x14ac:dyDescent="0.25">
      <c r="H9178" s="36"/>
      <c r="I9178" s="36"/>
      <c r="J9178" s="36"/>
      <c r="K9178" s="95"/>
      <c r="L9178" s="96"/>
    </row>
    <row r="9179" spans="8:12" x14ac:dyDescent="0.25">
      <c r="H9179" s="36"/>
      <c r="I9179" s="36"/>
      <c r="J9179" s="36"/>
      <c r="K9179" s="95"/>
      <c r="L9179" s="96"/>
    </row>
    <row r="9180" spans="8:12" x14ac:dyDescent="0.25">
      <c r="H9180" s="36"/>
      <c r="I9180" s="36"/>
      <c r="J9180" s="36"/>
      <c r="K9180" s="95"/>
      <c r="L9180" s="96"/>
    </row>
    <row r="9181" spans="8:12" x14ac:dyDescent="0.25">
      <c r="H9181" s="36"/>
      <c r="I9181" s="36"/>
      <c r="J9181" s="36"/>
      <c r="K9181" s="95"/>
      <c r="L9181" s="96"/>
    </row>
    <row r="9182" spans="8:12" x14ac:dyDescent="0.25">
      <c r="H9182" s="36"/>
      <c r="I9182" s="36"/>
      <c r="J9182" s="36"/>
      <c r="K9182" s="95"/>
      <c r="L9182" s="96"/>
    </row>
    <row r="9183" spans="8:12" x14ac:dyDescent="0.25">
      <c r="H9183" s="36"/>
      <c r="I9183" s="36"/>
      <c r="J9183" s="36"/>
      <c r="K9183" s="95"/>
      <c r="L9183" s="96"/>
    </row>
    <row r="9184" spans="8:12" x14ac:dyDescent="0.25">
      <c r="H9184" s="36"/>
      <c r="I9184" s="36"/>
      <c r="J9184" s="36"/>
      <c r="K9184" s="95"/>
      <c r="L9184" s="96"/>
    </row>
    <row r="9185" spans="8:12" x14ac:dyDescent="0.25">
      <c r="H9185" s="36"/>
      <c r="I9185" s="36"/>
      <c r="J9185" s="36"/>
      <c r="K9185" s="95"/>
      <c r="L9185" s="96"/>
    </row>
    <row r="9186" spans="8:12" x14ac:dyDescent="0.25">
      <c r="H9186" s="36"/>
      <c r="I9186" s="36"/>
      <c r="J9186" s="36"/>
      <c r="K9186" s="95"/>
      <c r="L9186" s="96"/>
    </row>
    <row r="9187" spans="8:12" x14ac:dyDescent="0.25">
      <c r="H9187" s="36"/>
      <c r="I9187" s="36"/>
      <c r="J9187" s="36"/>
      <c r="K9187" s="95"/>
      <c r="L9187" s="96"/>
    </row>
    <row r="9188" spans="8:12" x14ac:dyDescent="0.25">
      <c r="H9188" s="36"/>
      <c r="I9188" s="36"/>
      <c r="J9188" s="36"/>
      <c r="K9188" s="95"/>
      <c r="L9188" s="96"/>
    </row>
    <row r="9189" spans="8:12" x14ac:dyDescent="0.25">
      <c r="H9189" s="36"/>
      <c r="I9189" s="36"/>
      <c r="J9189" s="36"/>
      <c r="K9189" s="95"/>
      <c r="L9189" s="96"/>
    </row>
    <row r="9190" spans="8:12" x14ac:dyDescent="0.25">
      <c r="H9190" s="36"/>
      <c r="I9190" s="36"/>
      <c r="J9190" s="36"/>
      <c r="K9190" s="95"/>
      <c r="L9190" s="96"/>
    </row>
    <row r="9191" spans="8:12" x14ac:dyDescent="0.25">
      <c r="H9191" s="36"/>
      <c r="I9191" s="36"/>
      <c r="J9191" s="36"/>
      <c r="K9191" s="95"/>
      <c r="L9191" s="96"/>
    </row>
    <row r="9192" spans="8:12" x14ac:dyDescent="0.25">
      <c r="H9192" s="36"/>
      <c r="I9192" s="36"/>
      <c r="J9192" s="36"/>
      <c r="K9192" s="95"/>
      <c r="L9192" s="96"/>
    </row>
    <row r="9193" spans="8:12" x14ac:dyDescent="0.25">
      <c r="H9193" s="36"/>
      <c r="I9193" s="36"/>
      <c r="J9193" s="36"/>
      <c r="K9193" s="95"/>
      <c r="L9193" s="96"/>
    </row>
    <row r="9194" spans="8:12" x14ac:dyDescent="0.25">
      <c r="H9194" s="36"/>
      <c r="I9194" s="36"/>
      <c r="J9194" s="36"/>
      <c r="K9194" s="95"/>
      <c r="L9194" s="96"/>
    </row>
    <row r="9195" spans="8:12" x14ac:dyDescent="0.25">
      <c r="H9195" s="36"/>
      <c r="I9195" s="36"/>
      <c r="J9195" s="36"/>
      <c r="K9195" s="95"/>
      <c r="L9195" s="96"/>
    </row>
    <row r="9196" spans="8:12" x14ac:dyDescent="0.25">
      <c r="H9196" s="36"/>
      <c r="I9196" s="36"/>
      <c r="J9196" s="36"/>
      <c r="K9196" s="95"/>
      <c r="L9196" s="96"/>
    </row>
    <row r="9197" spans="8:12" x14ac:dyDescent="0.25">
      <c r="H9197" s="36"/>
      <c r="I9197" s="36"/>
      <c r="J9197" s="36"/>
      <c r="K9197" s="95"/>
      <c r="L9197" s="96"/>
    </row>
    <row r="9198" spans="8:12" x14ac:dyDescent="0.25">
      <c r="H9198" s="36"/>
      <c r="I9198" s="36"/>
      <c r="J9198" s="36"/>
      <c r="K9198" s="95"/>
      <c r="L9198" s="96"/>
    </row>
    <row r="9199" spans="8:12" x14ac:dyDescent="0.25">
      <c r="H9199" s="36"/>
      <c r="I9199" s="36"/>
      <c r="J9199" s="36"/>
      <c r="K9199" s="95"/>
      <c r="L9199" s="96"/>
    </row>
    <row r="9200" spans="8:12" x14ac:dyDescent="0.25">
      <c r="H9200" s="36"/>
      <c r="I9200" s="36"/>
      <c r="J9200" s="36"/>
      <c r="K9200" s="95"/>
      <c r="L9200" s="96"/>
    </row>
    <row r="9201" spans="8:12" x14ac:dyDescent="0.25">
      <c r="H9201" s="36"/>
      <c r="I9201" s="36"/>
      <c r="J9201" s="36"/>
      <c r="K9201" s="95"/>
      <c r="L9201" s="96"/>
    </row>
    <row r="9202" spans="8:12" x14ac:dyDescent="0.25">
      <c r="H9202" s="36"/>
      <c r="I9202" s="36"/>
      <c r="J9202" s="36"/>
      <c r="K9202" s="95"/>
      <c r="L9202" s="96"/>
    </row>
    <row r="9203" spans="8:12" x14ac:dyDescent="0.25">
      <c r="H9203" s="36"/>
      <c r="I9203" s="36"/>
      <c r="J9203" s="36"/>
      <c r="K9203" s="95"/>
      <c r="L9203" s="96"/>
    </row>
    <row r="9204" spans="8:12" x14ac:dyDescent="0.25">
      <c r="H9204" s="36"/>
      <c r="I9204" s="36"/>
      <c r="J9204" s="36"/>
      <c r="K9204" s="95"/>
      <c r="L9204" s="96"/>
    </row>
    <row r="9205" spans="8:12" x14ac:dyDescent="0.25">
      <c r="H9205" s="36"/>
      <c r="I9205" s="36"/>
      <c r="J9205" s="36"/>
      <c r="K9205" s="95"/>
      <c r="L9205" s="96"/>
    </row>
    <row r="9206" spans="8:12" x14ac:dyDescent="0.25">
      <c r="H9206" s="36"/>
      <c r="I9206" s="36"/>
      <c r="J9206" s="36"/>
      <c r="K9206" s="95"/>
      <c r="L9206" s="96"/>
    </row>
    <row r="9207" spans="8:12" x14ac:dyDescent="0.25">
      <c r="H9207" s="36"/>
      <c r="I9207" s="36"/>
      <c r="J9207" s="36"/>
      <c r="K9207" s="95"/>
      <c r="L9207" s="96"/>
    </row>
    <row r="9208" spans="8:12" x14ac:dyDescent="0.25">
      <c r="H9208" s="36"/>
      <c r="I9208" s="36"/>
      <c r="J9208" s="36"/>
      <c r="K9208" s="95"/>
      <c r="L9208" s="96"/>
    </row>
    <row r="9209" spans="8:12" x14ac:dyDescent="0.25">
      <c r="H9209" s="36"/>
      <c r="I9209" s="36"/>
      <c r="J9209" s="36"/>
      <c r="K9209" s="95"/>
      <c r="L9209" s="96"/>
    </row>
    <row r="9210" spans="8:12" x14ac:dyDescent="0.25">
      <c r="H9210" s="36"/>
      <c r="I9210" s="36"/>
      <c r="J9210" s="36"/>
      <c r="K9210" s="95"/>
      <c r="L9210" s="96"/>
    </row>
    <row r="9211" spans="8:12" x14ac:dyDescent="0.25">
      <c r="H9211" s="36"/>
      <c r="I9211" s="36"/>
      <c r="J9211" s="36"/>
      <c r="K9211" s="95"/>
      <c r="L9211" s="96"/>
    </row>
    <row r="9212" spans="8:12" x14ac:dyDescent="0.25">
      <c r="H9212" s="36"/>
      <c r="I9212" s="36"/>
      <c r="J9212" s="36"/>
      <c r="K9212" s="95"/>
      <c r="L9212" s="96"/>
    </row>
    <row r="9213" spans="8:12" x14ac:dyDescent="0.25">
      <c r="H9213" s="36"/>
      <c r="I9213" s="36"/>
      <c r="J9213" s="36"/>
      <c r="K9213" s="95"/>
      <c r="L9213" s="96"/>
    </row>
    <row r="9214" spans="8:12" x14ac:dyDescent="0.25">
      <c r="H9214" s="36"/>
      <c r="I9214" s="36"/>
      <c r="J9214" s="36"/>
      <c r="K9214" s="95"/>
      <c r="L9214" s="96"/>
    </row>
    <row r="9215" spans="8:12" x14ac:dyDescent="0.25">
      <c r="H9215" s="36"/>
      <c r="I9215" s="36"/>
      <c r="J9215" s="36"/>
      <c r="K9215" s="95"/>
      <c r="L9215" s="96"/>
    </row>
    <row r="9216" spans="8:12" x14ac:dyDescent="0.25">
      <c r="H9216" s="36"/>
      <c r="I9216" s="36"/>
      <c r="J9216" s="36"/>
      <c r="K9216" s="95"/>
      <c r="L9216" s="96"/>
    </row>
    <row r="9217" spans="8:12" x14ac:dyDescent="0.25">
      <c r="H9217" s="36"/>
      <c r="I9217" s="36"/>
      <c r="J9217" s="36"/>
      <c r="K9217" s="95"/>
      <c r="L9217" s="96"/>
    </row>
    <row r="9218" spans="8:12" x14ac:dyDescent="0.25">
      <c r="H9218" s="36"/>
      <c r="I9218" s="36"/>
      <c r="J9218" s="36"/>
      <c r="K9218" s="95"/>
      <c r="L9218" s="96"/>
    </row>
    <row r="9219" spans="8:12" x14ac:dyDescent="0.25">
      <c r="H9219" s="36"/>
      <c r="I9219" s="36"/>
      <c r="J9219" s="36"/>
      <c r="K9219" s="95"/>
      <c r="L9219" s="96"/>
    </row>
    <row r="9220" spans="8:12" x14ac:dyDescent="0.25">
      <c r="H9220" s="36"/>
      <c r="I9220" s="36"/>
      <c r="J9220" s="36"/>
      <c r="K9220" s="95"/>
      <c r="L9220" s="96"/>
    </row>
    <row r="9221" spans="8:12" x14ac:dyDescent="0.25">
      <c r="H9221" s="36"/>
      <c r="I9221" s="36"/>
      <c r="J9221" s="36"/>
      <c r="K9221" s="95"/>
      <c r="L9221" s="96"/>
    </row>
    <row r="9222" spans="8:12" x14ac:dyDescent="0.25">
      <c r="H9222" s="36"/>
      <c r="I9222" s="36"/>
      <c r="J9222" s="36"/>
      <c r="K9222" s="95"/>
      <c r="L9222" s="96"/>
    </row>
    <row r="9223" spans="8:12" x14ac:dyDescent="0.25">
      <c r="H9223" s="36"/>
      <c r="I9223" s="36"/>
      <c r="J9223" s="36"/>
      <c r="K9223" s="95"/>
      <c r="L9223" s="96"/>
    </row>
    <row r="9224" spans="8:12" x14ac:dyDescent="0.25">
      <c r="H9224" s="36"/>
      <c r="I9224" s="36"/>
      <c r="J9224" s="36"/>
      <c r="K9224" s="95"/>
      <c r="L9224" s="96"/>
    </row>
    <row r="9225" spans="8:12" x14ac:dyDescent="0.25">
      <c r="H9225" s="36"/>
      <c r="I9225" s="36"/>
      <c r="J9225" s="36"/>
      <c r="K9225" s="95"/>
      <c r="L9225" s="96"/>
    </row>
    <row r="9226" spans="8:12" x14ac:dyDescent="0.25">
      <c r="H9226" s="36"/>
      <c r="I9226" s="36"/>
      <c r="J9226" s="36"/>
      <c r="K9226" s="95"/>
      <c r="L9226" s="96"/>
    </row>
    <row r="9227" spans="8:12" x14ac:dyDescent="0.25">
      <c r="H9227" s="36"/>
      <c r="I9227" s="36"/>
      <c r="J9227" s="36"/>
      <c r="K9227" s="95"/>
      <c r="L9227" s="96"/>
    </row>
    <row r="9228" spans="8:12" x14ac:dyDescent="0.25">
      <c r="H9228" s="36"/>
      <c r="I9228" s="36"/>
      <c r="J9228" s="36"/>
      <c r="K9228" s="95"/>
      <c r="L9228" s="96"/>
    </row>
    <row r="9229" spans="8:12" x14ac:dyDescent="0.25">
      <c r="H9229" s="36"/>
      <c r="I9229" s="36"/>
      <c r="J9229" s="36"/>
      <c r="K9229" s="95"/>
      <c r="L9229" s="96"/>
    </row>
    <row r="9230" spans="8:12" x14ac:dyDescent="0.25">
      <c r="H9230" s="36"/>
      <c r="I9230" s="36"/>
      <c r="J9230" s="36"/>
      <c r="K9230" s="95"/>
      <c r="L9230" s="96"/>
    </row>
    <row r="9231" spans="8:12" x14ac:dyDescent="0.25">
      <c r="H9231" s="36"/>
      <c r="I9231" s="36"/>
      <c r="J9231" s="36"/>
      <c r="K9231" s="95"/>
      <c r="L9231" s="96"/>
    </row>
    <row r="9232" spans="8:12" x14ac:dyDescent="0.25">
      <c r="H9232" s="36"/>
      <c r="I9232" s="36"/>
      <c r="J9232" s="36"/>
      <c r="K9232" s="95"/>
      <c r="L9232" s="96"/>
    </row>
    <row r="9233" spans="8:12" x14ac:dyDescent="0.25">
      <c r="H9233" s="36"/>
      <c r="I9233" s="36"/>
      <c r="J9233" s="36"/>
      <c r="K9233" s="95"/>
      <c r="L9233" s="96"/>
    </row>
    <row r="9234" spans="8:12" x14ac:dyDescent="0.25">
      <c r="H9234" s="36"/>
      <c r="I9234" s="36"/>
      <c r="J9234" s="36"/>
      <c r="K9234" s="95"/>
      <c r="L9234" s="96"/>
    </row>
    <row r="9235" spans="8:12" x14ac:dyDescent="0.25">
      <c r="H9235" s="36"/>
      <c r="I9235" s="36"/>
      <c r="J9235" s="36"/>
      <c r="K9235" s="95"/>
      <c r="L9235" s="96"/>
    </row>
    <row r="9236" spans="8:12" x14ac:dyDescent="0.25">
      <c r="H9236" s="36"/>
      <c r="I9236" s="36"/>
      <c r="J9236" s="36"/>
      <c r="K9236" s="95"/>
      <c r="L9236" s="96"/>
    </row>
    <row r="9237" spans="8:12" x14ac:dyDescent="0.25">
      <c r="H9237" s="36"/>
      <c r="I9237" s="36"/>
      <c r="J9237" s="36"/>
      <c r="K9237" s="95"/>
      <c r="L9237" s="96"/>
    </row>
    <row r="9238" spans="8:12" x14ac:dyDescent="0.25">
      <c r="H9238" s="36"/>
      <c r="I9238" s="36"/>
      <c r="J9238" s="36"/>
      <c r="K9238" s="95"/>
      <c r="L9238" s="96"/>
    </row>
    <row r="9239" spans="8:12" x14ac:dyDescent="0.25">
      <c r="H9239" s="36"/>
      <c r="I9239" s="36"/>
      <c r="J9239" s="36"/>
      <c r="K9239" s="95"/>
      <c r="L9239" s="96"/>
    </row>
    <row r="9240" spans="8:12" x14ac:dyDescent="0.25">
      <c r="H9240" s="36"/>
      <c r="I9240" s="36"/>
      <c r="J9240" s="36"/>
      <c r="K9240" s="95"/>
      <c r="L9240" s="96"/>
    </row>
    <row r="9241" spans="8:12" x14ac:dyDescent="0.25">
      <c r="H9241" s="36"/>
      <c r="I9241" s="36"/>
      <c r="J9241" s="36"/>
      <c r="K9241" s="95"/>
      <c r="L9241" s="96"/>
    </row>
    <row r="9242" spans="8:12" x14ac:dyDescent="0.25">
      <c r="H9242" s="36"/>
      <c r="I9242" s="36"/>
      <c r="J9242" s="36"/>
      <c r="K9242" s="95"/>
      <c r="L9242" s="96"/>
    </row>
    <row r="9243" spans="8:12" x14ac:dyDescent="0.25">
      <c r="H9243" s="36"/>
      <c r="I9243" s="36"/>
      <c r="J9243" s="36"/>
      <c r="K9243" s="95"/>
      <c r="L9243" s="96"/>
    </row>
    <row r="9244" spans="8:12" x14ac:dyDescent="0.25">
      <c r="H9244" s="36"/>
      <c r="I9244" s="36"/>
      <c r="J9244" s="36"/>
      <c r="K9244" s="95"/>
      <c r="L9244" s="96"/>
    </row>
    <row r="9245" spans="8:12" x14ac:dyDescent="0.25">
      <c r="H9245" s="36"/>
      <c r="I9245" s="36"/>
      <c r="J9245" s="36"/>
      <c r="K9245" s="95"/>
      <c r="L9245" s="96"/>
    </row>
    <row r="9246" spans="8:12" x14ac:dyDescent="0.25">
      <c r="H9246" s="36"/>
      <c r="I9246" s="36"/>
      <c r="J9246" s="36"/>
      <c r="K9246" s="95"/>
      <c r="L9246" s="96"/>
    </row>
    <row r="9247" spans="8:12" x14ac:dyDescent="0.25">
      <c r="H9247" s="36"/>
      <c r="I9247" s="36"/>
      <c r="J9247" s="36"/>
      <c r="K9247" s="95"/>
      <c r="L9247" s="96"/>
    </row>
    <row r="9248" spans="8:12" x14ac:dyDescent="0.25">
      <c r="H9248" s="36"/>
      <c r="I9248" s="36"/>
      <c r="J9248" s="36"/>
      <c r="K9248" s="95"/>
      <c r="L9248" s="96"/>
    </row>
    <row r="9249" spans="8:12" x14ac:dyDescent="0.25">
      <c r="H9249" s="36"/>
      <c r="I9249" s="36"/>
      <c r="J9249" s="36"/>
      <c r="K9249" s="95"/>
      <c r="L9249" s="96"/>
    </row>
    <row r="9250" spans="8:12" x14ac:dyDescent="0.25">
      <c r="H9250" s="36"/>
      <c r="I9250" s="36"/>
      <c r="J9250" s="36"/>
      <c r="K9250" s="95"/>
      <c r="L9250" s="96"/>
    </row>
    <row r="9251" spans="8:12" x14ac:dyDescent="0.25">
      <c r="H9251" s="36"/>
      <c r="I9251" s="36"/>
      <c r="J9251" s="36"/>
      <c r="K9251" s="95"/>
      <c r="L9251" s="96"/>
    </row>
    <row r="9252" spans="8:12" x14ac:dyDescent="0.25">
      <c r="H9252" s="36"/>
      <c r="I9252" s="36"/>
      <c r="J9252" s="36"/>
      <c r="K9252" s="95"/>
      <c r="L9252" s="96"/>
    </row>
    <row r="9253" spans="8:12" x14ac:dyDescent="0.25">
      <c r="H9253" s="36"/>
      <c r="I9253" s="36"/>
      <c r="J9253" s="36"/>
      <c r="K9253" s="95"/>
      <c r="L9253" s="96"/>
    </row>
    <row r="9254" spans="8:12" x14ac:dyDescent="0.25">
      <c r="H9254" s="36"/>
      <c r="I9254" s="36"/>
      <c r="J9254" s="36"/>
      <c r="K9254" s="95"/>
      <c r="L9254" s="96"/>
    </row>
    <row r="9255" spans="8:12" x14ac:dyDescent="0.25">
      <c r="H9255" s="36"/>
      <c r="I9255" s="36"/>
      <c r="J9255" s="36"/>
      <c r="K9255" s="95"/>
      <c r="L9255" s="96"/>
    </row>
    <row r="9256" spans="8:12" x14ac:dyDescent="0.25">
      <c r="H9256" s="36"/>
      <c r="I9256" s="36"/>
      <c r="J9256" s="36"/>
      <c r="K9256" s="95"/>
      <c r="L9256" s="96"/>
    </row>
    <row r="9257" spans="8:12" x14ac:dyDescent="0.25">
      <c r="H9257" s="36"/>
      <c r="I9257" s="36"/>
      <c r="J9257" s="36"/>
      <c r="K9257" s="95"/>
      <c r="L9257" s="96"/>
    </row>
    <row r="9258" spans="8:12" x14ac:dyDescent="0.25">
      <c r="H9258" s="36"/>
      <c r="I9258" s="36"/>
      <c r="J9258" s="36"/>
      <c r="K9258" s="95"/>
      <c r="L9258" s="96"/>
    </row>
    <row r="9259" spans="8:12" x14ac:dyDescent="0.25">
      <c r="H9259" s="36"/>
      <c r="I9259" s="36"/>
      <c r="J9259" s="36"/>
      <c r="K9259" s="95"/>
      <c r="L9259" s="96"/>
    </row>
    <row r="9260" spans="8:12" x14ac:dyDescent="0.25">
      <c r="H9260" s="36"/>
      <c r="I9260" s="36"/>
      <c r="J9260" s="36"/>
      <c r="K9260" s="95"/>
      <c r="L9260" s="96"/>
    </row>
    <row r="9261" spans="8:12" x14ac:dyDescent="0.25">
      <c r="H9261" s="36"/>
      <c r="I9261" s="36"/>
      <c r="J9261" s="36"/>
      <c r="K9261" s="95"/>
      <c r="L9261" s="96"/>
    </row>
    <row r="9262" spans="8:12" x14ac:dyDescent="0.25">
      <c r="H9262" s="36"/>
      <c r="I9262" s="36"/>
      <c r="J9262" s="36"/>
      <c r="K9262" s="95"/>
      <c r="L9262" s="96"/>
    </row>
    <row r="9263" spans="8:12" x14ac:dyDescent="0.25">
      <c r="H9263" s="36"/>
      <c r="I9263" s="36"/>
      <c r="J9263" s="36"/>
      <c r="K9263" s="95"/>
      <c r="L9263" s="96"/>
    </row>
    <row r="9264" spans="8:12" x14ac:dyDescent="0.25">
      <c r="H9264" s="36"/>
      <c r="I9264" s="36"/>
      <c r="J9264" s="36"/>
      <c r="K9264" s="95"/>
      <c r="L9264" s="96"/>
    </row>
    <row r="9265" spans="8:12" x14ac:dyDescent="0.25">
      <c r="H9265" s="36"/>
      <c r="I9265" s="36"/>
      <c r="J9265" s="36"/>
      <c r="K9265" s="95"/>
      <c r="L9265" s="96"/>
    </row>
    <row r="9266" spans="8:12" x14ac:dyDescent="0.25">
      <c r="H9266" s="36"/>
      <c r="I9266" s="36"/>
      <c r="J9266" s="36"/>
      <c r="K9266" s="95"/>
      <c r="L9266" s="96"/>
    </row>
    <row r="9267" spans="8:12" x14ac:dyDescent="0.25">
      <c r="H9267" s="36"/>
      <c r="I9267" s="36"/>
      <c r="J9267" s="36"/>
      <c r="K9267" s="95"/>
      <c r="L9267" s="96"/>
    </row>
    <row r="9268" spans="8:12" x14ac:dyDescent="0.25">
      <c r="H9268" s="36"/>
      <c r="I9268" s="36"/>
      <c r="J9268" s="36"/>
      <c r="K9268" s="95"/>
      <c r="L9268" s="96"/>
    </row>
    <row r="9269" spans="8:12" x14ac:dyDescent="0.25">
      <c r="H9269" s="36"/>
      <c r="I9269" s="36"/>
      <c r="J9269" s="36"/>
      <c r="K9269" s="95"/>
      <c r="L9269" s="96"/>
    </row>
    <row r="9270" spans="8:12" x14ac:dyDescent="0.25">
      <c r="H9270" s="36"/>
      <c r="I9270" s="36"/>
      <c r="J9270" s="36"/>
      <c r="K9270" s="95"/>
      <c r="L9270" s="96"/>
    </row>
    <row r="9271" spans="8:12" x14ac:dyDescent="0.25">
      <c r="H9271" s="36"/>
      <c r="I9271" s="36"/>
      <c r="J9271" s="36"/>
      <c r="K9271" s="95"/>
      <c r="L9271" s="96"/>
    </row>
    <row r="9272" spans="8:12" x14ac:dyDescent="0.25">
      <c r="H9272" s="36"/>
      <c r="I9272" s="36"/>
      <c r="J9272" s="36"/>
      <c r="K9272" s="95"/>
      <c r="L9272" s="96"/>
    </row>
    <row r="9273" spans="8:12" x14ac:dyDescent="0.25">
      <c r="H9273" s="36"/>
      <c r="I9273" s="36"/>
      <c r="J9273" s="36"/>
      <c r="K9273" s="95"/>
      <c r="L9273" s="96"/>
    </row>
    <row r="9274" spans="8:12" x14ac:dyDescent="0.25">
      <c r="H9274" s="36"/>
      <c r="I9274" s="36"/>
      <c r="J9274" s="36"/>
      <c r="K9274" s="95"/>
      <c r="L9274" s="96"/>
    </row>
    <row r="9275" spans="8:12" x14ac:dyDescent="0.25">
      <c r="H9275" s="36"/>
      <c r="I9275" s="36"/>
      <c r="J9275" s="36"/>
      <c r="K9275" s="95"/>
      <c r="L9275" s="96"/>
    </row>
    <row r="9276" spans="8:12" x14ac:dyDescent="0.25">
      <c r="H9276" s="36"/>
      <c r="I9276" s="36"/>
      <c r="J9276" s="36"/>
      <c r="K9276" s="95"/>
      <c r="L9276" s="96"/>
    </row>
    <row r="9277" spans="8:12" x14ac:dyDescent="0.25">
      <c r="H9277" s="36"/>
      <c r="I9277" s="36"/>
      <c r="J9277" s="36"/>
      <c r="K9277" s="95"/>
      <c r="L9277" s="96"/>
    </row>
    <row r="9278" spans="8:12" x14ac:dyDescent="0.25">
      <c r="H9278" s="36"/>
      <c r="I9278" s="36"/>
      <c r="J9278" s="36"/>
      <c r="K9278" s="95"/>
      <c r="L9278" s="96"/>
    </row>
    <row r="9279" spans="8:12" x14ac:dyDescent="0.25">
      <c r="H9279" s="36"/>
      <c r="I9279" s="36"/>
      <c r="J9279" s="36"/>
      <c r="K9279" s="95"/>
      <c r="L9279" s="96"/>
    </row>
    <row r="9280" spans="8:12" x14ac:dyDescent="0.25">
      <c r="H9280" s="36"/>
      <c r="I9280" s="36"/>
      <c r="J9280" s="36"/>
      <c r="K9280" s="95"/>
      <c r="L9280" s="96"/>
    </row>
    <row r="9281" spans="8:12" x14ac:dyDescent="0.25">
      <c r="H9281" s="36"/>
      <c r="I9281" s="36"/>
      <c r="J9281" s="36"/>
      <c r="K9281" s="95"/>
      <c r="L9281" s="96"/>
    </row>
    <row r="9282" spans="8:12" x14ac:dyDescent="0.25">
      <c r="H9282" s="36"/>
      <c r="I9282" s="36"/>
      <c r="J9282" s="36"/>
      <c r="K9282" s="95"/>
      <c r="L9282" s="96"/>
    </row>
    <row r="9283" spans="8:12" x14ac:dyDescent="0.25">
      <c r="H9283" s="36"/>
      <c r="I9283" s="36"/>
      <c r="J9283" s="36"/>
      <c r="K9283" s="95"/>
      <c r="L9283" s="96"/>
    </row>
    <row r="9284" spans="8:12" x14ac:dyDescent="0.25">
      <c r="H9284" s="36"/>
      <c r="I9284" s="36"/>
      <c r="J9284" s="36"/>
      <c r="K9284" s="95"/>
      <c r="L9284" s="96"/>
    </row>
    <row r="9285" spans="8:12" x14ac:dyDescent="0.25">
      <c r="H9285" s="36"/>
      <c r="I9285" s="36"/>
      <c r="J9285" s="36"/>
      <c r="K9285" s="95"/>
      <c r="L9285" s="96"/>
    </row>
    <row r="9286" spans="8:12" x14ac:dyDescent="0.25">
      <c r="H9286" s="36"/>
      <c r="I9286" s="36"/>
      <c r="J9286" s="36"/>
      <c r="K9286" s="95"/>
      <c r="L9286" s="96"/>
    </row>
    <row r="9287" spans="8:12" x14ac:dyDescent="0.25">
      <c r="H9287" s="36"/>
      <c r="I9287" s="36"/>
      <c r="J9287" s="36"/>
      <c r="K9287" s="95"/>
      <c r="L9287" s="96"/>
    </row>
    <row r="9288" spans="8:12" x14ac:dyDescent="0.25">
      <c r="H9288" s="36"/>
      <c r="I9288" s="36"/>
      <c r="J9288" s="36"/>
      <c r="K9288" s="95"/>
      <c r="L9288" s="96"/>
    </row>
    <row r="9289" spans="8:12" x14ac:dyDescent="0.25">
      <c r="H9289" s="36"/>
      <c r="I9289" s="36"/>
      <c r="J9289" s="36"/>
      <c r="K9289" s="95"/>
      <c r="L9289" s="96"/>
    </row>
    <row r="9290" spans="8:12" x14ac:dyDescent="0.25">
      <c r="H9290" s="36"/>
      <c r="I9290" s="36"/>
      <c r="J9290" s="36"/>
      <c r="K9290" s="95"/>
      <c r="L9290" s="96"/>
    </row>
    <row r="9291" spans="8:12" x14ac:dyDescent="0.25">
      <c r="H9291" s="36"/>
      <c r="I9291" s="36"/>
      <c r="J9291" s="36"/>
      <c r="K9291" s="95"/>
      <c r="L9291" s="96"/>
    </row>
    <row r="9292" spans="8:12" x14ac:dyDescent="0.25">
      <c r="H9292" s="36"/>
      <c r="I9292" s="36"/>
      <c r="J9292" s="36"/>
      <c r="K9292" s="95"/>
      <c r="L9292" s="96"/>
    </row>
    <row r="9293" spans="8:12" x14ac:dyDescent="0.25">
      <c r="H9293" s="36"/>
      <c r="I9293" s="36"/>
      <c r="J9293" s="36"/>
      <c r="K9293" s="95"/>
      <c r="L9293" s="96"/>
    </row>
    <row r="9294" spans="8:12" x14ac:dyDescent="0.25">
      <c r="H9294" s="36"/>
      <c r="I9294" s="36"/>
      <c r="J9294" s="36"/>
      <c r="K9294" s="95"/>
      <c r="L9294" s="96"/>
    </row>
    <row r="9295" spans="8:12" x14ac:dyDescent="0.25">
      <c r="H9295" s="36"/>
      <c r="I9295" s="36"/>
      <c r="J9295" s="36"/>
      <c r="K9295" s="95"/>
      <c r="L9295" s="96"/>
    </row>
    <row r="9296" spans="8:12" x14ac:dyDescent="0.25">
      <c r="H9296" s="36"/>
      <c r="I9296" s="36"/>
      <c r="J9296" s="36"/>
      <c r="K9296" s="95"/>
      <c r="L9296" s="96"/>
    </row>
    <row r="9297" spans="8:12" x14ac:dyDescent="0.25">
      <c r="H9297" s="36"/>
      <c r="I9297" s="36"/>
      <c r="J9297" s="36"/>
      <c r="K9297" s="95"/>
      <c r="L9297" s="96"/>
    </row>
    <row r="9298" spans="8:12" x14ac:dyDescent="0.25">
      <c r="H9298" s="36"/>
      <c r="I9298" s="36"/>
      <c r="J9298" s="36"/>
      <c r="K9298" s="95"/>
      <c r="L9298" s="96"/>
    </row>
    <row r="9299" spans="8:12" x14ac:dyDescent="0.25">
      <c r="H9299" s="36"/>
      <c r="I9299" s="36"/>
      <c r="J9299" s="36"/>
      <c r="K9299" s="95"/>
      <c r="L9299" s="96"/>
    </row>
    <row r="9300" spans="8:12" x14ac:dyDescent="0.25">
      <c r="H9300" s="36"/>
      <c r="I9300" s="36"/>
      <c r="J9300" s="36"/>
      <c r="K9300" s="95"/>
      <c r="L9300" s="96"/>
    </row>
    <row r="9301" spans="8:12" x14ac:dyDescent="0.25">
      <c r="H9301" s="36"/>
      <c r="I9301" s="36"/>
      <c r="J9301" s="36"/>
      <c r="K9301" s="95"/>
      <c r="L9301" s="96"/>
    </row>
    <row r="9302" spans="8:12" x14ac:dyDescent="0.25">
      <c r="H9302" s="36"/>
      <c r="I9302" s="36"/>
      <c r="J9302" s="36"/>
      <c r="K9302" s="95"/>
      <c r="L9302" s="96"/>
    </row>
    <row r="9303" spans="8:12" x14ac:dyDescent="0.25">
      <c r="H9303" s="36"/>
      <c r="I9303" s="36"/>
      <c r="J9303" s="36"/>
      <c r="K9303" s="95"/>
      <c r="L9303" s="96"/>
    </row>
    <row r="9304" spans="8:12" x14ac:dyDescent="0.25">
      <c r="H9304" s="36"/>
      <c r="I9304" s="36"/>
      <c r="J9304" s="36"/>
      <c r="K9304" s="95"/>
      <c r="L9304" s="96"/>
    </row>
    <row r="9305" spans="8:12" x14ac:dyDescent="0.25">
      <c r="H9305" s="36"/>
      <c r="I9305" s="36"/>
      <c r="J9305" s="36"/>
      <c r="K9305" s="95"/>
      <c r="L9305" s="96"/>
    </row>
    <row r="9306" spans="8:12" x14ac:dyDescent="0.25">
      <c r="H9306" s="36"/>
      <c r="I9306" s="36"/>
      <c r="J9306" s="36"/>
      <c r="K9306" s="95"/>
      <c r="L9306" s="96"/>
    </row>
    <row r="9307" spans="8:12" x14ac:dyDescent="0.25">
      <c r="H9307" s="36"/>
      <c r="I9307" s="36"/>
      <c r="J9307" s="36"/>
      <c r="K9307" s="95"/>
      <c r="L9307" s="96"/>
    </row>
    <row r="9308" spans="8:12" x14ac:dyDescent="0.25">
      <c r="H9308" s="36"/>
      <c r="I9308" s="36"/>
      <c r="J9308" s="36"/>
      <c r="K9308" s="95"/>
      <c r="L9308" s="96"/>
    </row>
    <row r="9309" spans="8:12" x14ac:dyDescent="0.25">
      <c r="H9309" s="36"/>
      <c r="I9309" s="36"/>
      <c r="J9309" s="36"/>
      <c r="K9309" s="95"/>
      <c r="L9309" s="96"/>
    </row>
    <row r="9310" spans="8:12" x14ac:dyDescent="0.25">
      <c r="H9310" s="36"/>
      <c r="I9310" s="36"/>
      <c r="J9310" s="36"/>
      <c r="K9310" s="95"/>
      <c r="L9310" s="96"/>
    </row>
    <row r="9311" spans="8:12" x14ac:dyDescent="0.25">
      <c r="H9311" s="36"/>
      <c r="I9311" s="36"/>
      <c r="J9311" s="36"/>
      <c r="K9311" s="95"/>
      <c r="L9311" s="96"/>
    </row>
    <row r="9312" spans="8:12" x14ac:dyDescent="0.25">
      <c r="H9312" s="36"/>
      <c r="I9312" s="36"/>
      <c r="J9312" s="36"/>
      <c r="K9312" s="95"/>
      <c r="L9312" s="96"/>
    </row>
    <row r="9313" spans="8:12" x14ac:dyDescent="0.25">
      <c r="H9313" s="36"/>
      <c r="I9313" s="36"/>
      <c r="J9313" s="36"/>
      <c r="K9313" s="95"/>
      <c r="L9313" s="96"/>
    </row>
    <row r="9314" spans="8:12" x14ac:dyDescent="0.25">
      <c r="H9314" s="36"/>
      <c r="I9314" s="36"/>
      <c r="J9314" s="36"/>
      <c r="K9314" s="95"/>
      <c r="L9314" s="96"/>
    </row>
    <row r="9315" spans="8:12" x14ac:dyDescent="0.25">
      <c r="H9315" s="36"/>
      <c r="I9315" s="36"/>
      <c r="J9315" s="36"/>
      <c r="K9315" s="95"/>
      <c r="L9315" s="96"/>
    </row>
    <row r="9316" spans="8:12" x14ac:dyDescent="0.25">
      <c r="H9316" s="36"/>
      <c r="I9316" s="36"/>
      <c r="J9316" s="36"/>
      <c r="K9316" s="95"/>
      <c r="L9316" s="96"/>
    </row>
    <row r="9317" spans="8:12" x14ac:dyDescent="0.25">
      <c r="H9317" s="36"/>
      <c r="I9317" s="36"/>
      <c r="J9317" s="36"/>
      <c r="K9317" s="95"/>
      <c r="L9317" s="96"/>
    </row>
    <row r="9318" spans="8:12" x14ac:dyDescent="0.25">
      <c r="H9318" s="36"/>
      <c r="I9318" s="36"/>
      <c r="J9318" s="36"/>
      <c r="K9318" s="95"/>
      <c r="L9318" s="96"/>
    </row>
    <row r="9319" spans="8:12" x14ac:dyDescent="0.25">
      <c r="H9319" s="36"/>
      <c r="I9319" s="36"/>
      <c r="J9319" s="36"/>
      <c r="K9319" s="95"/>
      <c r="L9319" s="96"/>
    </row>
    <row r="9320" spans="8:12" x14ac:dyDescent="0.25">
      <c r="H9320" s="36"/>
      <c r="I9320" s="36"/>
      <c r="J9320" s="36"/>
      <c r="K9320" s="95"/>
      <c r="L9320" s="96"/>
    </row>
    <row r="9321" spans="8:12" x14ac:dyDescent="0.25">
      <c r="H9321" s="36"/>
      <c r="I9321" s="36"/>
      <c r="J9321" s="36"/>
      <c r="K9321" s="95"/>
      <c r="L9321" s="96"/>
    </row>
    <row r="9322" spans="8:12" x14ac:dyDescent="0.25">
      <c r="H9322" s="36"/>
      <c r="I9322" s="36"/>
      <c r="J9322" s="36"/>
      <c r="K9322" s="95"/>
      <c r="L9322" s="96"/>
    </row>
    <row r="9323" spans="8:12" x14ac:dyDescent="0.25">
      <c r="H9323" s="36"/>
      <c r="I9323" s="36"/>
      <c r="J9323" s="36"/>
      <c r="K9323" s="95"/>
      <c r="L9323" s="96"/>
    </row>
    <row r="9324" spans="8:12" x14ac:dyDescent="0.25">
      <c r="H9324" s="36"/>
      <c r="I9324" s="36"/>
      <c r="J9324" s="36"/>
      <c r="K9324" s="95"/>
      <c r="L9324" s="96"/>
    </row>
    <row r="9325" spans="8:12" x14ac:dyDescent="0.25">
      <c r="H9325" s="36"/>
      <c r="I9325" s="36"/>
      <c r="J9325" s="36"/>
      <c r="K9325" s="95"/>
      <c r="L9325" s="96"/>
    </row>
    <row r="9326" spans="8:12" x14ac:dyDescent="0.25">
      <c r="H9326" s="36"/>
      <c r="I9326" s="36"/>
      <c r="J9326" s="36"/>
      <c r="K9326" s="95"/>
      <c r="L9326" s="96"/>
    </row>
    <row r="9327" spans="8:12" x14ac:dyDescent="0.25">
      <c r="H9327" s="36"/>
      <c r="I9327" s="36"/>
      <c r="J9327" s="36"/>
      <c r="K9327" s="95"/>
      <c r="L9327" s="96"/>
    </row>
    <row r="9328" spans="8:12" x14ac:dyDescent="0.25">
      <c r="H9328" s="36"/>
      <c r="I9328" s="36"/>
      <c r="J9328" s="36"/>
      <c r="K9328" s="95"/>
      <c r="L9328" s="96"/>
    </row>
    <row r="9329" spans="8:12" x14ac:dyDescent="0.25">
      <c r="H9329" s="36"/>
      <c r="I9329" s="36"/>
      <c r="J9329" s="36"/>
      <c r="K9329" s="95"/>
      <c r="L9329" s="96"/>
    </row>
    <row r="9330" spans="8:12" x14ac:dyDescent="0.25">
      <c r="H9330" s="36"/>
      <c r="I9330" s="36"/>
      <c r="J9330" s="36"/>
      <c r="K9330" s="95"/>
      <c r="L9330" s="96"/>
    </row>
    <row r="9331" spans="8:12" x14ac:dyDescent="0.25">
      <c r="H9331" s="36"/>
      <c r="I9331" s="36"/>
      <c r="J9331" s="36"/>
      <c r="K9331" s="95"/>
      <c r="L9331" s="96"/>
    </row>
    <row r="9332" spans="8:12" x14ac:dyDescent="0.25">
      <c r="H9332" s="36"/>
      <c r="I9332" s="36"/>
      <c r="J9332" s="36"/>
      <c r="K9332" s="95"/>
      <c r="L9332" s="96"/>
    </row>
    <row r="9333" spans="8:12" x14ac:dyDescent="0.25">
      <c r="H9333" s="36"/>
      <c r="I9333" s="36"/>
      <c r="J9333" s="36"/>
      <c r="K9333" s="95"/>
      <c r="L9333" s="96"/>
    </row>
    <row r="9334" spans="8:12" x14ac:dyDescent="0.25">
      <c r="H9334" s="36"/>
      <c r="I9334" s="36"/>
      <c r="J9334" s="36"/>
      <c r="K9334" s="95"/>
      <c r="L9334" s="96"/>
    </row>
    <row r="9335" spans="8:12" x14ac:dyDescent="0.25">
      <c r="H9335" s="36"/>
      <c r="I9335" s="36"/>
      <c r="J9335" s="36"/>
      <c r="K9335" s="95"/>
      <c r="L9335" s="96"/>
    </row>
    <row r="9336" spans="8:12" x14ac:dyDescent="0.25">
      <c r="H9336" s="36"/>
      <c r="I9336" s="36"/>
      <c r="J9336" s="36"/>
      <c r="K9336" s="95"/>
      <c r="L9336" s="96"/>
    </row>
    <row r="9337" spans="8:12" x14ac:dyDescent="0.25">
      <c r="H9337" s="36"/>
      <c r="I9337" s="36"/>
      <c r="J9337" s="36"/>
      <c r="K9337" s="95"/>
      <c r="L9337" s="96"/>
    </row>
    <row r="9338" spans="8:12" x14ac:dyDescent="0.25">
      <c r="H9338" s="36"/>
      <c r="I9338" s="36"/>
      <c r="J9338" s="36"/>
      <c r="K9338" s="95"/>
      <c r="L9338" s="96"/>
    </row>
    <row r="9339" spans="8:12" x14ac:dyDescent="0.25">
      <c r="H9339" s="36"/>
      <c r="I9339" s="36"/>
      <c r="J9339" s="36"/>
      <c r="K9339" s="95"/>
      <c r="L9339" s="96"/>
    </row>
    <row r="9340" spans="8:12" x14ac:dyDescent="0.25">
      <c r="H9340" s="36"/>
      <c r="I9340" s="36"/>
      <c r="J9340" s="36"/>
      <c r="K9340" s="95"/>
      <c r="L9340" s="96"/>
    </row>
    <row r="9341" spans="8:12" x14ac:dyDescent="0.25">
      <c r="H9341" s="36"/>
      <c r="I9341" s="36"/>
      <c r="J9341" s="36"/>
      <c r="K9341" s="95"/>
      <c r="L9341" s="96"/>
    </row>
    <row r="9342" spans="8:12" x14ac:dyDescent="0.25">
      <c r="H9342" s="36"/>
      <c r="I9342" s="36"/>
      <c r="J9342" s="36"/>
      <c r="K9342" s="95"/>
      <c r="L9342" s="96"/>
    </row>
    <row r="9343" spans="8:12" x14ac:dyDescent="0.25">
      <c r="H9343" s="36"/>
      <c r="I9343" s="36"/>
      <c r="J9343" s="36"/>
      <c r="K9343" s="95"/>
      <c r="L9343" s="96"/>
    </row>
    <row r="9344" spans="8:12" x14ac:dyDescent="0.25">
      <c r="H9344" s="36"/>
      <c r="I9344" s="36"/>
      <c r="J9344" s="36"/>
      <c r="K9344" s="95"/>
      <c r="L9344" s="96"/>
    </row>
    <row r="9345" spans="8:12" x14ac:dyDescent="0.25">
      <c r="H9345" s="36"/>
      <c r="I9345" s="36"/>
      <c r="J9345" s="36"/>
      <c r="K9345" s="95"/>
      <c r="L9345" s="96"/>
    </row>
    <row r="9346" spans="8:12" x14ac:dyDescent="0.25">
      <c r="H9346" s="36"/>
      <c r="I9346" s="36"/>
      <c r="J9346" s="36"/>
      <c r="K9346" s="95"/>
      <c r="L9346" s="96"/>
    </row>
    <row r="9347" spans="8:12" x14ac:dyDescent="0.25">
      <c r="H9347" s="36"/>
      <c r="I9347" s="36"/>
      <c r="J9347" s="36"/>
      <c r="K9347" s="95"/>
      <c r="L9347" s="96"/>
    </row>
    <row r="9348" spans="8:12" x14ac:dyDescent="0.25">
      <c r="H9348" s="36"/>
      <c r="I9348" s="36"/>
      <c r="J9348" s="36"/>
      <c r="K9348" s="95"/>
      <c r="L9348" s="96"/>
    </row>
    <row r="9349" spans="8:12" x14ac:dyDescent="0.25">
      <c r="H9349" s="36"/>
      <c r="I9349" s="36"/>
      <c r="J9349" s="36"/>
      <c r="K9349" s="95"/>
      <c r="L9349" s="96"/>
    </row>
    <row r="9350" spans="8:12" x14ac:dyDescent="0.25">
      <c r="H9350" s="36"/>
      <c r="I9350" s="36"/>
      <c r="J9350" s="36"/>
      <c r="K9350" s="95"/>
      <c r="L9350" s="96"/>
    </row>
    <row r="9351" spans="8:12" x14ac:dyDescent="0.25">
      <c r="H9351" s="36"/>
      <c r="I9351" s="36"/>
      <c r="J9351" s="36"/>
      <c r="K9351" s="95"/>
      <c r="L9351" s="96"/>
    </row>
    <row r="9352" spans="8:12" x14ac:dyDescent="0.25">
      <c r="H9352" s="36"/>
      <c r="I9352" s="36"/>
      <c r="J9352" s="36"/>
      <c r="K9352" s="95"/>
      <c r="L9352" s="96"/>
    </row>
    <row r="9353" spans="8:12" x14ac:dyDescent="0.25">
      <c r="H9353" s="36"/>
      <c r="I9353" s="36"/>
      <c r="J9353" s="36"/>
      <c r="K9353" s="95"/>
      <c r="L9353" s="96"/>
    </row>
    <row r="9354" spans="8:12" x14ac:dyDescent="0.25">
      <c r="H9354" s="36"/>
      <c r="I9354" s="36"/>
      <c r="J9354" s="36"/>
      <c r="K9354" s="95"/>
      <c r="L9354" s="96"/>
    </row>
    <row r="9355" spans="8:12" x14ac:dyDescent="0.25">
      <c r="H9355" s="36"/>
      <c r="I9355" s="36"/>
      <c r="J9355" s="36"/>
      <c r="K9355" s="95"/>
      <c r="L9355" s="96"/>
    </row>
    <row r="9356" spans="8:12" x14ac:dyDescent="0.25">
      <c r="H9356" s="36"/>
      <c r="I9356" s="36"/>
      <c r="J9356" s="36"/>
      <c r="K9356" s="95"/>
      <c r="L9356" s="96"/>
    </row>
    <row r="9357" spans="8:12" x14ac:dyDescent="0.25">
      <c r="H9357" s="36"/>
      <c r="I9357" s="36"/>
      <c r="J9357" s="36"/>
      <c r="K9357" s="95"/>
      <c r="L9357" s="96"/>
    </row>
    <row r="9358" spans="8:12" x14ac:dyDescent="0.25">
      <c r="H9358" s="36"/>
      <c r="I9358" s="36"/>
      <c r="J9358" s="36"/>
      <c r="K9358" s="95"/>
      <c r="L9358" s="96"/>
    </row>
    <row r="9359" spans="8:12" x14ac:dyDescent="0.25">
      <c r="H9359" s="36"/>
      <c r="I9359" s="36"/>
      <c r="J9359" s="36"/>
      <c r="K9359" s="95"/>
      <c r="L9359" s="96"/>
    </row>
    <row r="9360" spans="8:12" x14ac:dyDescent="0.25">
      <c r="H9360" s="36"/>
      <c r="I9360" s="36"/>
      <c r="J9360" s="36"/>
      <c r="K9360" s="95"/>
      <c r="L9360" s="96"/>
    </row>
    <row r="9361" spans="8:12" x14ac:dyDescent="0.25">
      <c r="H9361" s="36"/>
      <c r="I9361" s="36"/>
      <c r="J9361" s="36"/>
      <c r="K9361" s="95"/>
      <c r="L9361" s="96"/>
    </row>
    <row r="9362" spans="8:12" x14ac:dyDescent="0.25">
      <c r="H9362" s="36"/>
      <c r="I9362" s="36"/>
      <c r="J9362" s="36"/>
      <c r="K9362" s="95"/>
      <c r="L9362" s="96"/>
    </row>
    <row r="9363" spans="8:12" x14ac:dyDescent="0.25">
      <c r="H9363" s="36"/>
      <c r="I9363" s="36"/>
      <c r="J9363" s="36"/>
      <c r="K9363" s="95"/>
      <c r="L9363" s="96"/>
    </row>
    <row r="9364" spans="8:12" x14ac:dyDescent="0.25">
      <c r="H9364" s="36"/>
      <c r="I9364" s="36"/>
      <c r="J9364" s="36"/>
      <c r="K9364" s="95"/>
      <c r="L9364" s="96"/>
    </row>
    <row r="9365" spans="8:12" x14ac:dyDescent="0.25">
      <c r="H9365" s="36"/>
      <c r="I9365" s="36"/>
      <c r="J9365" s="36"/>
      <c r="K9365" s="95"/>
      <c r="L9365" s="96"/>
    </row>
    <row r="9366" spans="8:12" x14ac:dyDescent="0.25">
      <c r="H9366" s="36"/>
      <c r="I9366" s="36"/>
      <c r="J9366" s="36"/>
      <c r="K9366" s="95"/>
      <c r="L9366" s="96"/>
    </row>
    <row r="9367" spans="8:12" x14ac:dyDescent="0.25">
      <c r="H9367" s="36"/>
      <c r="I9367" s="36"/>
      <c r="J9367" s="36"/>
      <c r="K9367" s="95"/>
      <c r="L9367" s="96"/>
    </row>
    <row r="9368" spans="8:12" x14ac:dyDescent="0.25">
      <c r="H9368" s="36"/>
      <c r="I9368" s="36"/>
      <c r="J9368" s="36"/>
      <c r="K9368" s="95"/>
      <c r="L9368" s="96"/>
    </row>
    <row r="9369" spans="8:12" x14ac:dyDescent="0.25">
      <c r="H9369" s="36"/>
      <c r="I9369" s="36"/>
      <c r="J9369" s="36"/>
      <c r="K9369" s="95"/>
      <c r="L9369" s="96"/>
    </row>
    <row r="9370" spans="8:12" x14ac:dyDescent="0.25">
      <c r="H9370" s="36"/>
      <c r="I9370" s="36"/>
      <c r="J9370" s="36"/>
      <c r="K9370" s="95"/>
      <c r="L9370" s="96"/>
    </row>
    <row r="9371" spans="8:12" x14ac:dyDescent="0.25">
      <c r="H9371" s="36"/>
      <c r="I9371" s="36"/>
      <c r="J9371" s="36"/>
      <c r="K9371" s="95"/>
      <c r="L9371" s="96"/>
    </row>
    <row r="9372" spans="8:12" x14ac:dyDescent="0.25">
      <c r="H9372" s="36"/>
      <c r="I9372" s="36"/>
      <c r="J9372" s="36"/>
      <c r="K9372" s="95"/>
      <c r="L9372" s="96"/>
    </row>
    <row r="9373" spans="8:12" x14ac:dyDescent="0.25">
      <c r="H9373" s="36"/>
      <c r="I9373" s="36"/>
      <c r="J9373" s="36"/>
      <c r="K9373" s="95"/>
      <c r="L9373" s="96"/>
    </row>
    <row r="9374" spans="8:12" x14ac:dyDescent="0.25">
      <c r="H9374" s="36"/>
      <c r="I9374" s="36"/>
      <c r="J9374" s="36"/>
      <c r="K9374" s="95"/>
      <c r="L9374" s="96"/>
    </row>
    <row r="9375" spans="8:12" x14ac:dyDescent="0.25">
      <c r="H9375" s="36"/>
      <c r="I9375" s="36"/>
      <c r="J9375" s="36"/>
      <c r="K9375" s="95"/>
      <c r="L9375" s="96"/>
    </row>
    <row r="9376" spans="8:12" x14ac:dyDescent="0.25">
      <c r="H9376" s="36"/>
      <c r="I9376" s="36"/>
      <c r="J9376" s="36"/>
      <c r="K9376" s="95"/>
      <c r="L9376" s="96"/>
    </row>
    <row r="9377" spans="8:12" x14ac:dyDescent="0.25">
      <c r="H9377" s="36"/>
      <c r="I9377" s="36"/>
      <c r="J9377" s="36"/>
      <c r="K9377" s="95"/>
      <c r="L9377" s="96"/>
    </row>
    <row r="9378" spans="8:12" x14ac:dyDescent="0.25">
      <c r="H9378" s="36"/>
      <c r="I9378" s="36"/>
      <c r="J9378" s="36"/>
      <c r="K9378" s="95"/>
      <c r="L9378" s="96"/>
    </row>
    <row r="9379" spans="8:12" x14ac:dyDescent="0.25">
      <c r="H9379" s="36"/>
      <c r="I9379" s="36"/>
      <c r="J9379" s="36"/>
      <c r="K9379" s="95"/>
      <c r="L9379" s="96"/>
    </row>
    <row r="9380" spans="8:12" x14ac:dyDescent="0.25">
      <c r="H9380" s="36"/>
      <c r="I9380" s="36"/>
      <c r="J9380" s="36"/>
      <c r="K9380" s="95"/>
      <c r="L9380" s="96"/>
    </row>
    <row r="9381" spans="8:12" x14ac:dyDescent="0.25">
      <c r="H9381" s="36"/>
      <c r="I9381" s="36"/>
      <c r="J9381" s="36"/>
      <c r="K9381" s="95"/>
      <c r="L9381" s="96"/>
    </row>
    <row r="9382" spans="8:12" x14ac:dyDescent="0.25">
      <c r="H9382" s="36"/>
      <c r="I9382" s="36"/>
      <c r="J9382" s="36"/>
      <c r="K9382" s="95"/>
      <c r="L9382" s="96"/>
    </row>
    <row r="9383" spans="8:12" x14ac:dyDescent="0.25">
      <c r="H9383" s="36"/>
      <c r="I9383" s="36"/>
      <c r="J9383" s="36"/>
      <c r="K9383" s="95"/>
      <c r="L9383" s="96"/>
    </row>
    <row r="9384" spans="8:12" x14ac:dyDescent="0.25">
      <c r="H9384" s="36"/>
      <c r="I9384" s="36"/>
      <c r="J9384" s="36"/>
      <c r="K9384" s="95"/>
      <c r="L9384" s="96"/>
    </row>
    <row r="9385" spans="8:12" x14ac:dyDescent="0.25">
      <c r="H9385" s="36"/>
      <c r="I9385" s="36"/>
      <c r="J9385" s="36"/>
      <c r="K9385" s="95"/>
      <c r="L9385" s="96"/>
    </row>
    <row r="9386" spans="8:12" x14ac:dyDescent="0.25">
      <c r="H9386" s="36"/>
      <c r="I9386" s="36"/>
      <c r="J9386" s="36"/>
      <c r="K9386" s="95"/>
      <c r="L9386" s="96"/>
    </row>
    <row r="9387" spans="8:12" x14ac:dyDescent="0.25">
      <c r="H9387" s="36"/>
      <c r="I9387" s="36"/>
      <c r="J9387" s="36"/>
      <c r="K9387" s="95"/>
      <c r="L9387" s="96"/>
    </row>
    <row r="9388" spans="8:12" x14ac:dyDescent="0.25">
      <c r="H9388" s="36"/>
      <c r="I9388" s="36"/>
      <c r="J9388" s="36"/>
      <c r="K9388" s="95"/>
      <c r="L9388" s="96"/>
    </row>
    <row r="9389" spans="8:12" x14ac:dyDescent="0.25">
      <c r="H9389" s="36"/>
      <c r="I9389" s="36"/>
      <c r="J9389" s="36"/>
      <c r="K9389" s="95"/>
      <c r="L9389" s="96"/>
    </row>
    <row r="9390" spans="8:12" x14ac:dyDescent="0.25">
      <c r="H9390" s="36"/>
      <c r="I9390" s="36"/>
      <c r="J9390" s="36"/>
      <c r="K9390" s="95"/>
      <c r="L9390" s="96"/>
    </row>
    <row r="9391" spans="8:12" x14ac:dyDescent="0.25">
      <c r="H9391" s="36"/>
      <c r="I9391" s="36"/>
      <c r="J9391" s="36"/>
      <c r="K9391" s="95"/>
      <c r="L9391" s="96"/>
    </row>
    <row r="9392" spans="8:12" x14ac:dyDescent="0.25">
      <c r="H9392" s="36"/>
      <c r="I9392" s="36"/>
      <c r="J9392" s="36"/>
      <c r="K9392" s="95"/>
      <c r="L9392" s="96"/>
    </row>
    <row r="9393" spans="8:12" x14ac:dyDescent="0.25">
      <c r="H9393" s="36"/>
      <c r="I9393" s="36"/>
      <c r="J9393" s="36"/>
      <c r="K9393" s="95"/>
      <c r="L9393" s="96"/>
    </row>
    <row r="9394" spans="8:12" x14ac:dyDescent="0.25">
      <c r="H9394" s="36"/>
      <c r="I9394" s="36"/>
      <c r="J9394" s="36"/>
      <c r="K9394" s="95"/>
      <c r="L9394" s="96"/>
    </row>
    <row r="9395" spans="8:12" x14ac:dyDescent="0.25">
      <c r="H9395" s="36"/>
      <c r="I9395" s="36"/>
      <c r="J9395" s="36"/>
      <c r="K9395" s="95"/>
      <c r="L9395" s="96"/>
    </row>
    <row r="9396" spans="8:12" x14ac:dyDescent="0.25">
      <c r="H9396" s="36"/>
      <c r="I9396" s="36"/>
      <c r="J9396" s="36"/>
      <c r="K9396" s="95"/>
      <c r="L9396" s="96"/>
    </row>
    <row r="9397" spans="8:12" x14ac:dyDescent="0.25">
      <c r="H9397" s="36"/>
      <c r="I9397" s="36"/>
      <c r="J9397" s="36"/>
      <c r="K9397" s="95"/>
      <c r="L9397" s="96"/>
    </row>
    <row r="9398" spans="8:12" x14ac:dyDescent="0.25">
      <c r="H9398" s="36"/>
      <c r="I9398" s="36"/>
      <c r="J9398" s="36"/>
      <c r="K9398" s="95"/>
      <c r="L9398" s="96"/>
    </row>
    <row r="9399" spans="8:12" x14ac:dyDescent="0.25">
      <c r="H9399" s="36"/>
      <c r="I9399" s="36"/>
      <c r="J9399" s="36"/>
      <c r="K9399" s="95"/>
      <c r="L9399" s="96"/>
    </row>
    <row r="9400" spans="8:12" x14ac:dyDescent="0.25">
      <c r="H9400" s="36"/>
      <c r="I9400" s="36"/>
      <c r="J9400" s="36"/>
      <c r="K9400" s="95"/>
      <c r="L9400" s="96"/>
    </row>
    <row r="9401" spans="8:12" x14ac:dyDescent="0.25">
      <c r="H9401" s="36"/>
      <c r="I9401" s="36"/>
      <c r="J9401" s="36"/>
      <c r="K9401" s="95"/>
      <c r="L9401" s="96"/>
    </row>
    <row r="9402" spans="8:12" x14ac:dyDescent="0.25">
      <c r="H9402" s="36"/>
      <c r="I9402" s="36"/>
      <c r="J9402" s="36"/>
      <c r="K9402" s="95"/>
      <c r="L9402" s="96"/>
    </row>
    <row r="9403" spans="8:12" x14ac:dyDescent="0.25">
      <c r="H9403" s="36"/>
      <c r="I9403" s="36"/>
      <c r="J9403" s="36"/>
      <c r="K9403" s="95"/>
      <c r="L9403" s="96"/>
    </row>
    <row r="9404" spans="8:12" x14ac:dyDescent="0.25">
      <c r="H9404" s="36"/>
      <c r="I9404" s="36"/>
      <c r="J9404" s="36"/>
      <c r="K9404" s="95"/>
      <c r="L9404" s="96"/>
    </row>
    <row r="9405" spans="8:12" x14ac:dyDescent="0.25">
      <c r="H9405" s="36"/>
      <c r="I9405" s="36"/>
      <c r="J9405" s="36"/>
      <c r="K9405" s="95"/>
      <c r="L9405" s="96"/>
    </row>
    <row r="9406" spans="8:12" x14ac:dyDescent="0.25">
      <c r="H9406" s="36"/>
      <c r="I9406" s="36"/>
      <c r="J9406" s="36"/>
      <c r="K9406" s="95"/>
      <c r="L9406" s="96"/>
    </row>
    <row r="9407" spans="8:12" x14ac:dyDescent="0.25">
      <c r="H9407" s="36"/>
      <c r="I9407" s="36"/>
      <c r="J9407" s="36"/>
      <c r="K9407" s="95"/>
      <c r="L9407" s="96"/>
    </row>
    <row r="9408" spans="8:12" x14ac:dyDescent="0.25">
      <c r="H9408" s="36"/>
      <c r="I9408" s="36"/>
      <c r="J9408" s="36"/>
      <c r="K9408" s="95"/>
      <c r="L9408" s="96"/>
    </row>
    <row r="9409" spans="8:12" x14ac:dyDescent="0.25">
      <c r="H9409" s="36"/>
      <c r="I9409" s="36"/>
      <c r="J9409" s="36"/>
      <c r="K9409" s="95"/>
      <c r="L9409" s="96"/>
    </row>
    <row r="9410" spans="8:12" x14ac:dyDescent="0.25">
      <c r="H9410" s="36"/>
      <c r="I9410" s="36"/>
      <c r="J9410" s="36"/>
      <c r="K9410" s="95"/>
      <c r="L9410" s="96"/>
    </row>
    <row r="9411" spans="8:12" x14ac:dyDescent="0.25">
      <c r="H9411" s="36"/>
      <c r="I9411" s="36"/>
      <c r="J9411" s="36"/>
      <c r="K9411" s="95"/>
      <c r="L9411" s="96"/>
    </row>
    <row r="9412" spans="8:12" x14ac:dyDescent="0.25">
      <c r="H9412" s="36"/>
      <c r="I9412" s="36"/>
      <c r="J9412" s="36"/>
      <c r="K9412" s="95"/>
      <c r="L9412" s="96"/>
    </row>
    <row r="9413" spans="8:12" x14ac:dyDescent="0.25">
      <c r="H9413" s="36"/>
      <c r="I9413" s="36"/>
      <c r="J9413" s="36"/>
      <c r="K9413" s="95"/>
      <c r="L9413" s="96"/>
    </row>
    <row r="9414" spans="8:12" x14ac:dyDescent="0.25">
      <c r="H9414" s="36"/>
      <c r="I9414" s="36"/>
      <c r="J9414" s="36"/>
      <c r="K9414" s="95"/>
      <c r="L9414" s="96"/>
    </row>
    <row r="9415" spans="8:12" x14ac:dyDescent="0.25">
      <c r="H9415" s="36"/>
      <c r="I9415" s="36"/>
      <c r="J9415" s="36"/>
      <c r="K9415" s="95"/>
      <c r="L9415" s="96"/>
    </row>
    <row r="9416" spans="8:12" x14ac:dyDescent="0.25">
      <c r="H9416" s="36"/>
      <c r="I9416" s="36"/>
      <c r="J9416" s="36"/>
      <c r="K9416" s="95"/>
      <c r="L9416" s="96"/>
    </row>
    <row r="9417" spans="8:12" x14ac:dyDescent="0.25">
      <c r="H9417" s="36"/>
      <c r="I9417" s="36"/>
      <c r="J9417" s="36"/>
      <c r="K9417" s="95"/>
      <c r="L9417" s="96"/>
    </row>
    <row r="9418" spans="8:12" x14ac:dyDescent="0.25">
      <c r="H9418" s="36"/>
      <c r="I9418" s="36"/>
      <c r="J9418" s="36"/>
      <c r="K9418" s="95"/>
      <c r="L9418" s="96"/>
    </row>
    <row r="9419" spans="8:12" x14ac:dyDescent="0.25">
      <c r="H9419" s="36"/>
      <c r="I9419" s="36"/>
      <c r="J9419" s="36"/>
      <c r="K9419" s="95"/>
      <c r="L9419" s="96"/>
    </row>
    <row r="9420" spans="8:12" x14ac:dyDescent="0.25">
      <c r="H9420" s="36"/>
      <c r="I9420" s="36"/>
      <c r="J9420" s="36"/>
      <c r="K9420" s="95"/>
      <c r="L9420" s="96"/>
    </row>
    <row r="9421" spans="8:12" x14ac:dyDescent="0.25">
      <c r="H9421" s="36"/>
      <c r="I9421" s="36"/>
      <c r="J9421" s="36"/>
      <c r="K9421" s="95"/>
      <c r="L9421" s="96"/>
    </row>
    <row r="9422" spans="8:12" x14ac:dyDescent="0.25">
      <c r="H9422" s="36"/>
      <c r="I9422" s="36"/>
      <c r="J9422" s="36"/>
      <c r="K9422" s="95"/>
      <c r="L9422" s="96"/>
    </row>
    <row r="9423" spans="8:12" x14ac:dyDescent="0.25">
      <c r="H9423" s="36"/>
      <c r="I9423" s="36"/>
      <c r="J9423" s="36"/>
      <c r="K9423" s="95"/>
      <c r="L9423" s="96"/>
    </row>
    <row r="9424" spans="8:12" x14ac:dyDescent="0.25">
      <c r="H9424" s="36"/>
      <c r="I9424" s="36"/>
      <c r="J9424" s="36"/>
      <c r="K9424" s="95"/>
      <c r="L9424" s="96"/>
    </row>
    <row r="9425" spans="8:12" x14ac:dyDescent="0.25">
      <c r="H9425" s="36"/>
      <c r="I9425" s="36"/>
      <c r="J9425" s="36"/>
      <c r="K9425" s="95"/>
      <c r="L9425" s="96"/>
    </row>
    <row r="9426" spans="8:12" x14ac:dyDescent="0.25">
      <c r="H9426" s="36"/>
      <c r="I9426" s="36"/>
      <c r="J9426" s="36"/>
      <c r="K9426" s="95"/>
      <c r="L9426" s="96"/>
    </row>
    <row r="9427" spans="8:12" x14ac:dyDescent="0.25">
      <c r="H9427" s="36"/>
      <c r="I9427" s="36"/>
      <c r="J9427" s="36"/>
      <c r="K9427" s="95"/>
      <c r="L9427" s="96"/>
    </row>
    <row r="9428" spans="8:12" x14ac:dyDescent="0.25">
      <c r="H9428" s="36"/>
      <c r="I9428" s="36"/>
      <c r="J9428" s="36"/>
      <c r="K9428" s="95"/>
      <c r="L9428" s="96"/>
    </row>
    <row r="9429" spans="8:12" x14ac:dyDescent="0.25">
      <c r="H9429" s="36"/>
      <c r="I9429" s="36"/>
      <c r="J9429" s="36"/>
      <c r="K9429" s="95"/>
      <c r="L9429" s="96"/>
    </row>
    <row r="9430" spans="8:12" x14ac:dyDescent="0.25">
      <c r="H9430" s="36"/>
      <c r="I9430" s="36"/>
      <c r="J9430" s="36"/>
      <c r="K9430" s="95"/>
      <c r="L9430" s="96"/>
    </row>
    <row r="9431" spans="8:12" x14ac:dyDescent="0.25">
      <c r="H9431" s="36"/>
      <c r="I9431" s="36"/>
      <c r="J9431" s="36"/>
      <c r="K9431" s="95"/>
      <c r="L9431" s="96"/>
    </row>
    <row r="9432" spans="8:12" x14ac:dyDescent="0.25">
      <c r="H9432" s="36"/>
      <c r="I9432" s="36"/>
      <c r="J9432" s="36"/>
      <c r="K9432" s="95"/>
      <c r="L9432" s="96"/>
    </row>
    <row r="9433" spans="8:12" x14ac:dyDescent="0.25">
      <c r="H9433" s="36"/>
      <c r="I9433" s="36"/>
      <c r="J9433" s="36"/>
      <c r="K9433" s="95"/>
      <c r="L9433" s="96"/>
    </row>
    <row r="9434" spans="8:12" x14ac:dyDescent="0.25">
      <c r="H9434" s="36"/>
      <c r="I9434" s="36"/>
      <c r="J9434" s="36"/>
      <c r="K9434" s="95"/>
      <c r="L9434" s="96"/>
    </row>
    <row r="9435" spans="8:12" x14ac:dyDescent="0.25">
      <c r="H9435" s="36"/>
      <c r="I9435" s="36"/>
      <c r="J9435" s="36"/>
      <c r="K9435" s="95"/>
      <c r="L9435" s="96"/>
    </row>
    <row r="9436" spans="8:12" x14ac:dyDescent="0.25">
      <c r="H9436" s="36"/>
      <c r="I9436" s="36"/>
      <c r="J9436" s="36"/>
      <c r="K9436" s="95"/>
      <c r="L9436" s="96"/>
    </row>
    <row r="9437" spans="8:12" x14ac:dyDescent="0.25">
      <c r="H9437" s="36"/>
      <c r="I9437" s="36"/>
      <c r="J9437" s="36"/>
      <c r="K9437" s="95"/>
      <c r="L9437" s="96"/>
    </row>
    <row r="9438" spans="8:12" x14ac:dyDescent="0.25">
      <c r="H9438" s="36"/>
      <c r="I9438" s="36"/>
      <c r="J9438" s="36"/>
      <c r="K9438" s="95"/>
      <c r="L9438" s="96"/>
    </row>
    <row r="9439" spans="8:12" x14ac:dyDescent="0.25">
      <c r="H9439" s="36"/>
      <c r="I9439" s="36"/>
      <c r="J9439" s="36"/>
      <c r="K9439" s="95"/>
      <c r="L9439" s="96"/>
    </row>
    <row r="9440" spans="8:12" x14ac:dyDescent="0.25">
      <c r="H9440" s="36"/>
      <c r="I9440" s="36"/>
      <c r="J9440" s="36"/>
      <c r="K9440" s="95"/>
      <c r="L9440" s="96"/>
    </row>
    <row r="9441" spans="8:12" x14ac:dyDescent="0.25">
      <c r="H9441" s="36"/>
      <c r="I9441" s="36"/>
      <c r="J9441" s="36"/>
      <c r="K9441" s="95"/>
      <c r="L9441" s="96"/>
    </row>
    <row r="9442" spans="8:12" x14ac:dyDescent="0.25">
      <c r="H9442" s="36"/>
      <c r="I9442" s="36"/>
      <c r="J9442" s="36"/>
      <c r="K9442" s="95"/>
      <c r="L9442" s="96"/>
    </row>
    <row r="9443" spans="8:12" x14ac:dyDescent="0.25">
      <c r="H9443" s="36"/>
      <c r="I9443" s="36"/>
      <c r="J9443" s="36"/>
      <c r="K9443" s="95"/>
      <c r="L9443" s="96"/>
    </row>
    <row r="9444" spans="8:12" x14ac:dyDescent="0.25">
      <c r="H9444" s="36"/>
      <c r="I9444" s="36"/>
      <c r="J9444" s="36"/>
      <c r="K9444" s="95"/>
      <c r="L9444" s="96"/>
    </row>
    <row r="9445" spans="8:12" x14ac:dyDescent="0.25">
      <c r="H9445" s="36"/>
      <c r="I9445" s="36"/>
      <c r="J9445" s="36"/>
      <c r="K9445" s="95"/>
      <c r="L9445" s="96"/>
    </row>
    <row r="9446" spans="8:12" x14ac:dyDescent="0.25">
      <c r="H9446" s="36"/>
      <c r="I9446" s="36"/>
      <c r="J9446" s="36"/>
      <c r="K9446" s="95"/>
      <c r="L9446" s="96"/>
    </row>
    <row r="9447" spans="8:12" x14ac:dyDescent="0.25">
      <c r="H9447" s="36"/>
      <c r="I9447" s="36"/>
      <c r="J9447" s="36"/>
      <c r="K9447" s="95"/>
      <c r="L9447" s="96"/>
    </row>
    <row r="9448" spans="8:12" x14ac:dyDescent="0.25">
      <c r="H9448" s="36"/>
      <c r="I9448" s="36"/>
      <c r="J9448" s="36"/>
      <c r="K9448" s="95"/>
      <c r="L9448" s="96"/>
    </row>
    <row r="9449" spans="8:12" x14ac:dyDescent="0.25">
      <c r="H9449" s="36"/>
      <c r="I9449" s="36"/>
      <c r="J9449" s="36"/>
      <c r="K9449" s="95"/>
      <c r="L9449" s="96"/>
    </row>
    <row r="9450" spans="8:12" x14ac:dyDescent="0.25">
      <c r="H9450" s="36"/>
      <c r="I9450" s="36"/>
      <c r="J9450" s="36"/>
      <c r="K9450" s="95"/>
      <c r="L9450" s="96"/>
    </row>
    <row r="9451" spans="8:12" x14ac:dyDescent="0.25">
      <c r="H9451" s="36"/>
      <c r="I9451" s="36"/>
      <c r="J9451" s="36"/>
      <c r="K9451" s="95"/>
      <c r="L9451" s="96"/>
    </row>
    <row r="9452" spans="8:12" x14ac:dyDescent="0.25">
      <c r="H9452" s="36"/>
      <c r="I9452" s="36"/>
      <c r="J9452" s="36"/>
      <c r="K9452" s="95"/>
      <c r="L9452" s="96"/>
    </row>
    <row r="9453" spans="8:12" x14ac:dyDescent="0.25">
      <c r="H9453" s="36"/>
      <c r="I9453" s="36"/>
      <c r="J9453" s="36"/>
      <c r="K9453" s="95"/>
      <c r="L9453" s="96"/>
    </row>
    <row r="9454" spans="8:12" x14ac:dyDescent="0.25">
      <c r="H9454" s="36"/>
      <c r="I9454" s="36"/>
      <c r="J9454" s="36"/>
      <c r="K9454" s="95"/>
      <c r="L9454" s="96"/>
    </row>
    <row r="9455" spans="8:12" x14ac:dyDescent="0.25">
      <c r="H9455" s="36"/>
      <c r="I9455" s="36"/>
      <c r="J9455" s="36"/>
      <c r="K9455" s="95"/>
      <c r="L9455" s="96"/>
    </row>
    <row r="9456" spans="8:12" x14ac:dyDescent="0.25">
      <c r="H9456" s="36"/>
      <c r="I9456" s="36"/>
      <c r="J9456" s="36"/>
      <c r="K9456" s="95"/>
      <c r="L9456" s="96"/>
    </row>
    <row r="9457" spans="8:12" x14ac:dyDescent="0.25">
      <c r="H9457" s="36"/>
      <c r="I9457" s="36"/>
      <c r="J9457" s="36"/>
      <c r="K9457" s="95"/>
      <c r="L9457" s="96"/>
    </row>
    <row r="9458" spans="8:12" x14ac:dyDescent="0.25">
      <c r="H9458" s="36"/>
      <c r="I9458" s="36"/>
      <c r="J9458" s="36"/>
      <c r="K9458" s="95"/>
      <c r="L9458" s="96"/>
    </row>
    <row r="9459" spans="8:12" x14ac:dyDescent="0.25">
      <c r="H9459" s="36"/>
      <c r="I9459" s="36"/>
      <c r="J9459" s="36"/>
      <c r="K9459" s="95"/>
      <c r="L9459" s="96"/>
    </row>
    <row r="9460" spans="8:12" x14ac:dyDescent="0.25">
      <c r="H9460" s="36"/>
      <c r="I9460" s="36"/>
      <c r="J9460" s="36"/>
      <c r="K9460" s="95"/>
      <c r="L9460" s="96"/>
    </row>
    <row r="9461" spans="8:12" x14ac:dyDescent="0.25">
      <c r="H9461" s="36"/>
      <c r="I9461" s="36"/>
      <c r="J9461" s="36"/>
      <c r="K9461" s="95"/>
      <c r="L9461" s="96"/>
    </row>
    <row r="9462" spans="8:12" x14ac:dyDescent="0.25">
      <c r="H9462" s="36"/>
      <c r="I9462" s="36"/>
      <c r="J9462" s="36"/>
      <c r="K9462" s="95"/>
      <c r="L9462" s="96"/>
    </row>
    <row r="9463" spans="8:12" x14ac:dyDescent="0.25">
      <c r="H9463" s="36"/>
      <c r="I9463" s="36"/>
      <c r="J9463" s="36"/>
      <c r="K9463" s="95"/>
      <c r="L9463" s="96"/>
    </row>
    <row r="9464" spans="8:12" x14ac:dyDescent="0.25">
      <c r="H9464" s="36"/>
      <c r="I9464" s="36"/>
      <c r="J9464" s="36"/>
      <c r="K9464" s="95"/>
      <c r="L9464" s="96"/>
    </row>
    <row r="9465" spans="8:12" x14ac:dyDescent="0.25">
      <c r="H9465" s="36"/>
      <c r="I9465" s="36"/>
      <c r="J9465" s="36"/>
      <c r="K9465" s="95"/>
      <c r="L9465" s="96"/>
    </row>
    <row r="9466" spans="8:12" x14ac:dyDescent="0.25">
      <c r="H9466" s="36"/>
      <c r="I9466" s="36"/>
      <c r="J9466" s="36"/>
      <c r="K9466" s="95"/>
      <c r="L9466" s="96"/>
    </row>
    <row r="9467" spans="8:12" x14ac:dyDescent="0.25">
      <c r="H9467" s="36"/>
      <c r="I9467" s="36"/>
      <c r="J9467" s="36"/>
      <c r="K9467" s="95"/>
      <c r="L9467" s="96"/>
    </row>
    <row r="9468" spans="8:12" x14ac:dyDescent="0.25">
      <c r="H9468" s="36"/>
      <c r="I9468" s="36"/>
      <c r="J9468" s="36"/>
      <c r="K9468" s="95"/>
      <c r="L9468" s="96"/>
    </row>
    <row r="9469" spans="8:12" x14ac:dyDescent="0.25">
      <c r="H9469" s="36"/>
      <c r="I9469" s="36"/>
      <c r="J9469" s="36"/>
      <c r="K9469" s="95"/>
      <c r="L9469" s="96"/>
    </row>
    <row r="9470" spans="8:12" x14ac:dyDescent="0.25">
      <c r="H9470" s="36"/>
      <c r="I9470" s="36"/>
      <c r="J9470" s="36"/>
      <c r="K9470" s="95"/>
      <c r="L9470" s="96"/>
    </row>
    <row r="9471" spans="8:12" x14ac:dyDescent="0.25">
      <c r="H9471" s="36"/>
      <c r="I9471" s="36"/>
      <c r="J9471" s="36"/>
      <c r="K9471" s="95"/>
      <c r="L9471" s="96"/>
    </row>
    <row r="9472" spans="8:12" x14ac:dyDescent="0.25">
      <c r="H9472" s="36"/>
      <c r="I9472" s="36"/>
      <c r="J9472" s="36"/>
      <c r="K9472" s="95"/>
      <c r="L9472" s="96"/>
    </row>
    <row r="9473" spans="8:12" x14ac:dyDescent="0.25">
      <c r="H9473" s="36"/>
      <c r="I9473" s="36"/>
      <c r="J9473" s="36"/>
      <c r="K9473" s="95"/>
      <c r="L9473" s="96"/>
    </row>
    <row r="9474" spans="8:12" x14ac:dyDescent="0.25">
      <c r="H9474" s="36"/>
      <c r="I9474" s="36"/>
      <c r="J9474" s="36"/>
      <c r="K9474" s="95"/>
      <c r="L9474" s="96"/>
    </row>
    <row r="9475" spans="8:12" x14ac:dyDescent="0.25">
      <c r="H9475" s="36"/>
      <c r="I9475" s="36"/>
      <c r="J9475" s="36"/>
      <c r="K9475" s="95"/>
      <c r="L9475" s="96"/>
    </row>
    <row r="9476" spans="8:12" x14ac:dyDescent="0.25">
      <c r="H9476" s="36"/>
      <c r="I9476" s="36"/>
      <c r="J9476" s="36"/>
      <c r="K9476" s="95"/>
      <c r="L9476" s="96"/>
    </row>
    <row r="9477" spans="8:12" x14ac:dyDescent="0.25">
      <c r="H9477" s="36"/>
      <c r="I9477" s="36"/>
      <c r="J9477" s="36"/>
      <c r="K9477" s="95"/>
      <c r="L9477" s="96"/>
    </row>
    <row r="9478" spans="8:12" x14ac:dyDescent="0.25">
      <c r="H9478" s="36"/>
      <c r="I9478" s="36"/>
      <c r="J9478" s="36"/>
      <c r="K9478" s="95"/>
      <c r="L9478" s="96"/>
    </row>
    <row r="9479" spans="8:12" x14ac:dyDescent="0.25">
      <c r="H9479" s="36"/>
      <c r="I9479" s="36"/>
      <c r="J9479" s="36"/>
      <c r="K9479" s="95"/>
      <c r="L9479" s="96"/>
    </row>
    <row r="9480" spans="8:12" x14ac:dyDescent="0.25">
      <c r="H9480" s="36"/>
      <c r="I9480" s="36"/>
      <c r="J9480" s="36"/>
      <c r="K9480" s="95"/>
      <c r="L9480" s="96"/>
    </row>
    <row r="9481" spans="8:12" x14ac:dyDescent="0.25">
      <c r="H9481" s="36"/>
      <c r="I9481" s="36"/>
      <c r="J9481" s="36"/>
      <c r="K9481" s="95"/>
      <c r="L9481" s="96"/>
    </row>
    <row r="9482" spans="8:12" x14ac:dyDescent="0.25">
      <c r="H9482" s="36"/>
      <c r="I9482" s="36"/>
      <c r="J9482" s="36"/>
      <c r="K9482" s="95"/>
      <c r="L9482" s="96"/>
    </row>
    <row r="9483" spans="8:12" x14ac:dyDescent="0.25">
      <c r="H9483" s="36"/>
      <c r="I9483" s="36"/>
      <c r="J9483" s="36"/>
      <c r="K9483" s="95"/>
      <c r="L9483" s="96"/>
    </row>
    <row r="9484" spans="8:12" x14ac:dyDescent="0.25">
      <c r="H9484" s="36"/>
      <c r="I9484" s="36"/>
      <c r="J9484" s="36"/>
      <c r="K9484" s="95"/>
      <c r="L9484" s="96"/>
    </row>
    <row r="9485" spans="8:12" x14ac:dyDescent="0.25">
      <c r="H9485" s="36"/>
      <c r="I9485" s="36"/>
      <c r="J9485" s="36"/>
      <c r="K9485" s="95"/>
      <c r="L9485" s="96"/>
    </row>
    <row r="9486" spans="8:12" x14ac:dyDescent="0.25">
      <c r="H9486" s="36"/>
      <c r="I9486" s="36"/>
      <c r="J9486" s="36"/>
      <c r="K9486" s="95"/>
      <c r="L9486" s="96"/>
    </row>
    <row r="9487" spans="8:12" x14ac:dyDescent="0.25">
      <c r="H9487" s="36"/>
      <c r="I9487" s="36"/>
      <c r="J9487" s="36"/>
      <c r="K9487" s="95"/>
      <c r="L9487" s="96"/>
    </row>
    <row r="9488" spans="8:12" x14ac:dyDescent="0.25">
      <c r="H9488" s="36"/>
      <c r="I9488" s="36"/>
      <c r="J9488" s="36"/>
      <c r="K9488" s="95"/>
      <c r="L9488" s="96"/>
    </row>
    <row r="9489" spans="8:12" x14ac:dyDescent="0.25">
      <c r="H9489" s="36"/>
      <c r="I9489" s="36"/>
      <c r="J9489" s="36"/>
      <c r="K9489" s="95"/>
      <c r="L9489" s="96"/>
    </row>
    <row r="9490" spans="8:12" x14ac:dyDescent="0.25">
      <c r="H9490" s="36"/>
      <c r="I9490" s="36"/>
      <c r="J9490" s="36"/>
      <c r="K9490" s="95"/>
      <c r="L9490" s="96"/>
    </row>
    <row r="9491" spans="8:12" x14ac:dyDescent="0.25">
      <c r="H9491" s="36"/>
      <c r="I9491" s="36"/>
      <c r="J9491" s="36"/>
      <c r="K9491" s="95"/>
      <c r="L9491" s="96"/>
    </row>
    <row r="9492" spans="8:12" x14ac:dyDescent="0.25">
      <c r="H9492" s="36"/>
      <c r="I9492" s="36"/>
      <c r="J9492" s="36"/>
      <c r="K9492" s="95"/>
      <c r="L9492" s="96"/>
    </row>
    <row r="9493" spans="8:12" x14ac:dyDescent="0.25">
      <c r="H9493" s="36"/>
      <c r="I9493" s="36"/>
      <c r="J9493" s="36"/>
      <c r="K9493" s="95"/>
      <c r="L9493" s="96"/>
    </row>
    <row r="9494" spans="8:12" x14ac:dyDescent="0.25">
      <c r="H9494" s="36"/>
      <c r="I9494" s="36"/>
      <c r="J9494" s="36"/>
      <c r="K9494" s="95"/>
      <c r="L9494" s="96"/>
    </row>
    <row r="9495" spans="8:12" x14ac:dyDescent="0.25">
      <c r="H9495" s="36"/>
      <c r="I9495" s="36"/>
      <c r="J9495" s="36"/>
      <c r="K9495" s="95"/>
      <c r="L9495" s="96"/>
    </row>
    <row r="9496" spans="8:12" x14ac:dyDescent="0.25">
      <c r="H9496" s="36"/>
      <c r="I9496" s="36"/>
      <c r="J9496" s="36"/>
      <c r="K9496" s="95"/>
      <c r="L9496" s="96"/>
    </row>
    <row r="9497" spans="8:12" x14ac:dyDescent="0.25">
      <c r="H9497" s="36"/>
      <c r="I9497" s="36"/>
      <c r="J9497" s="36"/>
      <c r="K9497" s="95"/>
      <c r="L9497" s="96"/>
    </row>
    <row r="9498" spans="8:12" x14ac:dyDescent="0.25">
      <c r="H9498" s="36"/>
      <c r="I9498" s="36"/>
      <c r="J9498" s="36"/>
      <c r="K9498" s="95"/>
      <c r="L9498" s="96"/>
    </row>
    <row r="9499" spans="8:12" x14ac:dyDescent="0.25">
      <c r="H9499" s="36"/>
      <c r="I9499" s="36"/>
      <c r="J9499" s="36"/>
      <c r="K9499" s="95"/>
      <c r="L9499" s="96"/>
    </row>
    <row r="9500" spans="8:12" x14ac:dyDescent="0.25">
      <c r="H9500" s="36"/>
      <c r="I9500" s="36"/>
      <c r="J9500" s="36"/>
      <c r="K9500" s="95"/>
      <c r="L9500" s="96"/>
    </row>
    <row r="9501" spans="8:12" x14ac:dyDescent="0.25">
      <c r="H9501" s="36"/>
      <c r="I9501" s="36"/>
      <c r="J9501" s="36"/>
      <c r="K9501" s="95"/>
      <c r="L9501" s="96"/>
    </row>
    <row r="9502" spans="8:12" x14ac:dyDescent="0.25">
      <c r="H9502" s="36"/>
      <c r="I9502" s="36"/>
      <c r="J9502" s="36"/>
      <c r="K9502" s="95"/>
      <c r="L9502" s="96"/>
    </row>
    <row r="9503" spans="8:12" x14ac:dyDescent="0.25">
      <c r="H9503" s="36"/>
      <c r="I9503" s="36"/>
      <c r="J9503" s="36"/>
      <c r="K9503" s="95"/>
      <c r="L9503" s="96"/>
    </row>
    <row r="9504" spans="8:12" x14ac:dyDescent="0.25">
      <c r="H9504" s="36"/>
      <c r="I9504" s="36"/>
      <c r="J9504" s="36"/>
      <c r="K9504" s="95"/>
      <c r="L9504" s="96"/>
    </row>
    <row r="9505" spans="8:12" x14ac:dyDescent="0.25">
      <c r="H9505" s="36"/>
      <c r="I9505" s="36"/>
      <c r="J9505" s="36"/>
      <c r="K9505" s="95"/>
      <c r="L9505" s="96"/>
    </row>
    <row r="9506" spans="8:12" x14ac:dyDescent="0.25">
      <c r="H9506" s="36"/>
      <c r="I9506" s="36"/>
      <c r="J9506" s="36"/>
      <c r="K9506" s="95"/>
      <c r="L9506" s="96"/>
    </row>
    <row r="9507" spans="8:12" x14ac:dyDescent="0.25">
      <c r="H9507" s="36"/>
      <c r="I9507" s="36"/>
      <c r="J9507" s="36"/>
      <c r="K9507" s="95"/>
      <c r="L9507" s="96"/>
    </row>
    <row r="9508" spans="8:12" x14ac:dyDescent="0.25">
      <c r="H9508" s="36"/>
      <c r="I9508" s="36"/>
      <c r="J9508" s="36"/>
      <c r="K9508" s="95"/>
      <c r="L9508" s="96"/>
    </row>
    <row r="9509" spans="8:12" x14ac:dyDescent="0.25">
      <c r="H9509" s="36"/>
      <c r="I9509" s="36"/>
      <c r="J9509" s="36"/>
      <c r="K9509" s="95"/>
      <c r="L9509" s="96"/>
    </row>
    <row r="9510" spans="8:12" x14ac:dyDescent="0.25">
      <c r="H9510" s="36"/>
      <c r="I9510" s="36"/>
      <c r="J9510" s="36"/>
      <c r="K9510" s="95"/>
      <c r="L9510" s="96"/>
    </row>
    <row r="9511" spans="8:12" x14ac:dyDescent="0.25">
      <c r="H9511" s="36"/>
      <c r="I9511" s="36"/>
      <c r="J9511" s="36"/>
      <c r="K9511" s="95"/>
      <c r="L9511" s="96"/>
    </row>
    <row r="9512" spans="8:12" x14ac:dyDescent="0.25">
      <c r="H9512" s="36"/>
      <c r="I9512" s="36"/>
      <c r="J9512" s="36"/>
      <c r="K9512" s="95"/>
      <c r="L9512" s="96"/>
    </row>
    <row r="9513" spans="8:12" x14ac:dyDescent="0.25">
      <c r="H9513" s="36"/>
      <c r="I9513" s="36"/>
      <c r="J9513" s="36"/>
      <c r="K9513" s="95"/>
      <c r="L9513" s="96"/>
    </row>
    <row r="9514" spans="8:12" x14ac:dyDescent="0.25">
      <c r="H9514" s="36"/>
      <c r="I9514" s="36"/>
      <c r="J9514" s="36"/>
      <c r="K9514" s="95"/>
      <c r="L9514" s="96"/>
    </row>
    <row r="9515" spans="8:12" x14ac:dyDescent="0.25">
      <c r="H9515" s="36"/>
      <c r="I9515" s="36"/>
      <c r="J9515" s="36"/>
      <c r="K9515" s="95"/>
      <c r="L9515" s="96"/>
    </row>
    <row r="9516" spans="8:12" x14ac:dyDescent="0.25">
      <c r="H9516" s="36"/>
      <c r="I9516" s="36"/>
      <c r="J9516" s="36"/>
      <c r="K9516" s="95"/>
      <c r="L9516" s="96"/>
    </row>
    <row r="9517" spans="8:12" x14ac:dyDescent="0.25">
      <c r="H9517" s="36"/>
      <c r="I9517" s="36"/>
      <c r="J9517" s="36"/>
      <c r="K9517" s="95"/>
      <c r="L9517" s="96"/>
    </row>
    <row r="9518" spans="8:12" x14ac:dyDescent="0.25">
      <c r="H9518" s="36"/>
      <c r="I9518" s="36"/>
      <c r="J9518" s="36"/>
      <c r="K9518" s="95"/>
      <c r="L9518" s="96"/>
    </row>
    <row r="9519" spans="8:12" x14ac:dyDescent="0.25">
      <c r="H9519" s="36"/>
      <c r="I9519" s="36"/>
      <c r="J9519" s="36"/>
      <c r="K9519" s="95"/>
      <c r="L9519" s="96"/>
    </row>
    <row r="9520" spans="8:12" x14ac:dyDescent="0.25">
      <c r="H9520" s="36"/>
      <c r="I9520" s="36"/>
      <c r="J9520" s="36"/>
      <c r="K9520" s="95"/>
      <c r="L9520" s="96"/>
    </row>
    <row r="9521" spans="8:12" x14ac:dyDescent="0.25">
      <c r="H9521" s="36"/>
      <c r="I9521" s="36"/>
      <c r="J9521" s="36"/>
      <c r="K9521" s="95"/>
      <c r="L9521" s="96"/>
    </row>
    <row r="9522" spans="8:12" x14ac:dyDescent="0.25">
      <c r="H9522" s="36"/>
      <c r="I9522" s="36"/>
      <c r="J9522" s="36"/>
      <c r="K9522" s="95"/>
      <c r="L9522" s="96"/>
    </row>
    <row r="9523" spans="8:12" x14ac:dyDescent="0.25">
      <c r="H9523" s="36"/>
      <c r="I9523" s="36"/>
      <c r="J9523" s="36"/>
      <c r="K9523" s="95"/>
      <c r="L9523" s="96"/>
    </row>
    <row r="9524" spans="8:12" x14ac:dyDescent="0.25">
      <c r="H9524" s="36"/>
      <c r="I9524" s="36"/>
      <c r="J9524" s="36"/>
      <c r="K9524" s="95"/>
      <c r="L9524" s="96"/>
    </row>
    <row r="9525" spans="8:12" x14ac:dyDescent="0.25">
      <c r="H9525" s="36"/>
      <c r="I9525" s="36"/>
      <c r="J9525" s="36"/>
      <c r="K9525" s="95"/>
      <c r="L9525" s="96"/>
    </row>
    <row r="9526" spans="8:12" x14ac:dyDescent="0.25">
      <c r="H9526" s="36"/>
      <c r="I9526" s="36"/>
      <c r="J9526" s="36"/>
      <c r="K9526" s="95"/>
      <c r="L9526" s="96"/>
    </row>
    <row r="9527" spans="8:12" x14ac:dyDescent="0.25">
      <c r="H9527" s="36"/>
      <c r="I9527" s="36"/>
      <c r="J9527" s="36"/>
      <c r="K9527" s="95"/>
      <c r="L9527" s="96"/>
    </row>
    <row r="9528" spans="8:12" x14ac:dyDescent="0.25">
      <c r="H9528" s="36"/>
      <c r="I9528" s="36"/>
      <c r="J9528" s="36"/>
      <c r="K9528" s="95"/>
      <c r="L9528" s="96"/>
    </row>
    <row r="9529" spans="8:12" x14ac:dyDescent="0.25">
      <c r="H9529" s="36"/>
      <c r="I9529" s="36"/>
      <c r="J9529" s="36"/>
      <c r="K9529" s="95"/>
      <c r="L9529" s="96"/>
    </row>
    <row r="9530" spans="8:12" x14ac:dyDescent="0.25">
      <c r="H9530" s="36"/>
      <c r="I9530" s="36"/>
      <c r="J9530" s="36"/>
      <c r="K9530" s="95"/>
      <c r="L9530" s="96"/>
    </row>
    <row r="9531" spans="8:12" x14ac:dyDescent="0.25">
      <c r="H9531" s="36"/>
      <c r="I9531" s="36"/>
      <c r="J9531" s="36"/>
      <c r="K9531" s="95"/>
      <c r="L9531" s="96"/>
    </row>
    <row r="9532" spans="8:12" x14ac:dyDescent="0.25">
      <c r="H9532" s="36"/>
      <c r="I9532" s="36"/>
      <c r="J9532" s="36"/>
      <c r="K9532" s="95"/>
      <c r="L9532" s="96"/>
    </row>
    <row r="9533" spans="8:12" x14ac:dyDescent="0.25">
      <c r="H9533" s="36"/>
      <c r="I9533" s="36"/>
      <c r="J9533" s="36"/>
      <c r="K9533" s="95"/>
      <c r="L9533" s="96"/>
    </row>
    <row r="9534" spans="8:12" x14ac:dyDescent="0.25">
      <c r="H9534" s="36"/>
      <c r="I9534" s="36"/>
      <c r="J9534" s="36"/>
      <c r="K9534" s="95"/>
      <c r="L9534" s="96"/>
    </row>
    <row r="9535" spans="8:12" x14ac:dyDescent="0.25">
      <c r="H9535" s="36"/>
      <c r="I9535" s="36"/>
      <c r="J9535" s="36"/>
      <c r="K9535" s="95"/>
      <c r="L9535" s="96"/>
    </row>
    <row r="9536" spans="8:12" x14ac:dyDescent="0.25">
      <c r="H9536" s="36"/>
      <c r="I9536" s="36"/>
      <c r="J9536" s="36"/>
      <c r="K9536" s="95"/>
      <c r="L9536" s="96"/>
    </row>
    <row r="9537" spans="8:12" x14ac:dyDescent="0.25">
      <c r="H9537" s="36"/>
      <c r="I9537" s="36"/>
      <c r="J9537" s="36"/>
      <c r="K9537" s="95"/>
      <c r="L9537" s="96"/>
    </row>
    <row r="9538" spans="8:12" x14ac:dyDescent="0.25">
      <c r="H9538" s="36"/>
      <c r="I9538" s="36"/>
      <c r="J9538" s="36"/>
      <c r="K9538" s="95"/>
      <c r="L9538" s="96"/>
    </row>
    <row r="9539" spans="8:12" x14ac:dyDescent="0.25">
      <c r="H9539" s="36"/>
      <c r="I9539" s="36"/>
      <c r="J9539" s="36"/>
      <c r="K9539" s="95"/>
      <c r="L9539" s="96"/>
    </row>
    <row r="9540" spans="8:12" x14ac:dyDescent="0.25">
      <c r="H9540" s="36"/>
      <c r="I9540" s="36"/>
      <c r="J9540" s="36"/>
      <c r="K9540" s="95"/>
      <c r="L9540" s="96"/>
    </row>
    <row r="9541" spans="8:12" x14ac:dyDescent="0.25">
      <c r="H9541" s="36"/>
      <c r="I9541" s="36"/>
      <c r="J9541" s="36"/>
      <c r="K9541" s="95"/>
      <c r="L9541" s="96"/>
    </row>
    <row r="9542" spans="8:12" x14ac:dyDescent="0.25">
      <c r="H9542" s="36"/>
      <c r="I9542" s="36"/>
      <c r="J9542" s="36"/>
      <c r="K9542" s="95"/>
      <c r="L9542" s="96"/>
    </row>
    <row r="9543" spans="8:12" x14ac:dyDescent="0.25">
      <c r="H9543" s="36"/>
      <c r="I9543" s="36"/>
      <c r="J9543" s="36"/>
      <c r="K9543" s="95"/>
      <c r="L9543" s="96"/>
    </row>
    <row r="9544" spans="8:12" x14ac:dyDescent="0.25">
      <c r="H9544" s="36"/>
      <c r="I9544" s="36"/>
      <c r="J9544" s="36"/>
      <c r="K9544" s="95"/>
      <c r="L9544" s="96"/>
    </row>
    <row r="9545" spans="8:12" x14ac:dyDescent="0.25">
      <c r="H9545" s="36"/>
      <c r="I9545" s="36"/>
      <c r="J9545" s="36"/>
      <c r="K9545" s="95"/>
      <c r="L9545" s="96"/>
    </row>
    <row r="9546" spans="8:12" x14ac:dyDescent="0.25">
      <c r="H9546" s="36"/>
      <c r="I9546" s="36"/>
      <c r="J9546" s="36"/>
      <c r="K9546" s="95"/>
      <c r="L9546" s="96"/>
    </row>
    <row r="9547" spans="8:12" x14ac:dyDescent="0.25">
      <c r="H9547" s="36"/>
      <c r="I9547" s="36"/>
      <c r="J9547" s="36"/>
      <c r="K9547" s="95"/>
      <c r="L9547" s="96"/>
    </row>
    <row r="9548" spans="8:12" x14ac:dyDescent="0.25">
      <c r="H9548" s="36"/>
      <c r="I9548" s="36"/>
      <c r="J9548" s="36"/>
      <c r="K9548" s="95"/>
      <c r="L9548" s="96"/>
    </row>
    <row r="9549" spans="8:12" x14ac:dyDescent="0.25">
      <c r="H9549" s="36"/>
      <c r="I9549" s="36"/>
      <c r="J9549" s="36"/>
      <c r="K9549" s="95"/>
      <c r="L9549" s="96"/>
    </row>
    <row r="9550" spans="8:12" x14ac:dyDescent="0.25">
      <c r="H9550" s="36"/>
      <c r="I9550" s="36"/>
      <c r="J9550" s="36"/>
      <c r="K9550" s="95"/>
      <c r="L9550" s="96"/>
    </row>
    <row r="9551" spans="8:12" x14ac:dyDescent="0.25">
      <c r="H9551" s="36"/>
      <c r="I9551" s="36"/>
      <c r="J9551" s="36"/>
      <c r="K9551" s="95"/>
      <c r="L9551" s="96"/>
    </row>
    <row r="9552" spans="8:12" x14ac:dyDescent="0.25">
      <c r="H9552" s="36"/>
      <c r="I9552" s="36"/>
      <c r="J9552" s="36"/>
      <c r="K9552" s="95"/>
      <c r="L9552" s="96"/>
    </row>
    <row r="9553" spans="8:12" x14ac:dyDescent="0.25">
      <c r="H9553" s="36"/>
      <c r="I9553" s="36"/>
      <c r="J9553" s="36"/>
      <c r="K9553" s="95"/>
      <c r="L9553" s="96"/>
    </row>
    <row r="9554" spans="8:12" x14ac:dyDescent="0.25">
      <c r="H9554" s="36"/>
      <c r="I9554" s="36"/>
      <c r="J9554" s="36"/>
      <c r="K9554" s="95"/>
      <c r="L9554" s="96"/>
    </row>
    <row r="9555" spans="8:12" x14ac:dyDescent="0.25">
      <c r="H9555" s="36"/>
      <c r="I9555" s="36"/>
      <c r="J9555" s="36"/>
      <c r="K9555" s="95"/>
      <c r="L9555" s="96"/>
    </row>
    <row r="9556" spans="8:12" x14ac:dyDescent="0.25">
      <c r="H9556" s="36"/>
      <c r="I9556" s="36"/>
      <c r="J9556" s="36"/>
      <c r="K9556" s="95"/>
      <c r="L9556" s="96"/>
    </row>
    <row r="9557" spans="8:12" x14ac:dyDescent="0.25">
      <c r="H9557" s="36"/>
      <c r="I9557" s="36"/>
      <c r="J9557" s="36"/>
      <c r="K9557" s="95"/>
      <c r="L9557" s="96"/>
    </row>
    <row r="9558" spans="8:12" x14ac:dyDescent="0.25">
      <c r="H9558" s="36"/>
      <c r="I9558" s="36"/>
      <c r="J9558" s="36"/>
      <c r="K9558" s="95"/>
      <c r="L9558" s="96"/>
    </row>
    <row r="9559" spans="8:12" x14ac:dyDescent="0.25">
      <c r="H9559" s="36"/>
      <c r="I9559" s="36"/>
      <c r="J9559" s="36"/>
      <c r="K9559" s="95"/>
      <c r="L9559" s="96"/>
    </row>
    <row r="9560" spans="8:12" x14ac:dyDescent="0.25">
      <c r="H9560" s="36"/>
      <c r="I9560" s="36"/>
      <c r="J9560" s="36"/>
      <c r="K9560" s="95"/>
      <c r="L9560" s="96"/>
    </row>
    <row r="9561" spans="8:12" x14ac:dyDescent="0.25">
      <c r="H9561" s="36"/>
      <c r="I9561" s="36"/>
      <c r="J9561" s="36"/>
      <c r="K9561" s="95"/>
      <c r="L9561" s="96"/>
    </row>
    <row r="9562" spans="8:12" x14ac:dyDescent="0.25">
      <c r="H9562" s="36"/>
      <c r="I9562" s="36"/>
      <c r="J9562" s="36"/>
      <c r="K9562" s="95"/>
      <c r="L9562" s="96"/>
    </row>
    <row r="9563" spans="8:12" x14ac:dyDescent="0.25">
      <c r="H9563" s="36"/>
      <c r="I9563" s="36"/>
      <c r="J9563" s="36"/>
      <c r="K9563" s="95"/>
      <c r="L9563" s="96"/>
    </row>
    <row r="9564" spans="8:12" x14ac:dyDescent="0.25">
      <c r="H9564" s="36"/>
      <c r="I9564" s="36"/>
      <c r="J9564" s="36"/>
      <c r="K9564" s="95"/>
      <c r="L9564" s="96"/>
    </row>
    <row r="9565" spans="8:12" x14ac:dyDescent="0.25">
      <c r="H9565" s="36"/>
      <c r="I9565" s="36"/>
      <c r="J9565" s="36"/>
      <c r="K9565" s="95"/>
      <c r="L9565" s="96"/>
    </row>
    <row r="9566" spans="8:12" x14ac:dyDescent="0.25">
      <c r="H9566" s="36"/>
      <c r="I9566" s="36"/>
      <c r="J9566" s="36"/>
      <c r="K9566" s="95"/>
      <c r="L9566" s="96"/>
    </row>
    <row r="9567" spans="8:12" x14ac:dyDescent="0.25">
      <c r="H9567" s="36"/>
      <c r="I9567" s="36"/>
      <c r="J9567" s="36"/>
      <c r="K9567" s="95"/>
      <c r="L9567" s="96"/>
    </row>
    <row r="9568" spans="8:12" x14ac:dyDescent="0.25">
      <c r="H9568" s="36"/>
      <c r="I9568" s="36"/>
      <c r="J9568" s="36"/>
      <c r="K9568" s="95"/>
      <c r="L9568" s="96"/>
    </row>
    <row r="9569" spans="8:12" x14ac:dyDescent="0.25">
      <c r="H9569" s="36"/>
      <c r="I9569" s="36"/>
      <c r="J9569" s="36"/>
      <c r="K9569" s="95"/>
      <c r="L9569" s="96"/>
    </row>
    <row r="9570" spans="8:12" x14ac:dyDescent="0.25">
      <c r="H9570" s="36"/>
      <c r="I9570" s="36"/>
      <c r="J9570" s="36"/>
      <c r="K9570" s="95"/>
      <c r="L9570" s="96"/>
    </row>
    <row r="9571" spans="8:12" x14ac:dyDescent="0.25">
      <c r="H9571" s="36"/>
      <c r="I9571" s="36"/>
      <c r="J9571" s="36"/>
      <c r="K9571" s="95"/>
      <c r="L9571" s="96"/>
    </row>
    <row r="9572" spans="8:12" x14ac:dyDescent="0.25">
      <c r="H9572" s="36"/>
      <c r="I9572" s="36"/>
      <c r="J9572" s="36"/>
      <c r="K9572" s="95"/>
      <c r="L9572" s="96"/>
    </row>
    <row r="9573" spans="8:12" x14ac:dyDescent="0.25">
      <c r="H9573" s="36"/>
      <c r="I9573" s="36"/>
      <c r="J9573" s="36"/>
      <c r="K9573" s="95"/>
      <c r="L9573" s="96"/>
    </row>
    <row r="9574" spans="8:12" x14ac:dyDescent="0.25">
      <c r="H9574" s="36"/>
      <c r="I9574" s="36"/>
      <c r="J9574" s="36"/>
      <c r="K9574" s="95"/>
      <c r="L9574" s="96"/>
    </row>
    <row r="9575" spans="8:12" x14ac:dyDescent="0.25">
      <c r="H9575" s="36"/>
      <c r="I9575" s="36"/>
      <c r="J9575" s="36"/>
      <c r="K9575" s="95"/>
      <c r="L9575" s="96"/>
    </row>
    <row r="9576" spans="8:12" x14ac:dyDescent="0.25">
      <c r="H9576" s="36"/>
      <c r="I9576" s="36"/>
      <c r="J9576" s="36"/>
      <c r="K9576" s="95"/>
      <c r="L9576" s="96"/>
    </row>
    <row r="9577" spans="8:12" x14ac:dyDescent="0.25">
      <c r="H9577" s="36"/>
      <c r="I9577" s="36"/>
      <c r="J9577" s="36"/>
      <c r="K9577" s="95"/>
      <c r="L9577" s="96"/>
    </row>
    <row r="9578" spans="8:12" x14ac:dyDescent="0.25">
      <c r="H9578" s="36"/>
      <c r="I9578" s="36"/>
      <c r="J9578" s="36"/>
      <c r="K9578" s="95"/>
      <c r="L9578" s="96"/>
    </row>
    <row r="9579" spans="8:12" x14ac:dyDescent="0.25">
      <c r="H9579" s="36"/>
      <c r="I9579" s="36"/>
      <c r="J9579" s="36"/>
      <c r="K9579" s="95"/>
      <c r="L9579" s="96"/>
    </row>
    <row r="9580" spans="8:12" x14ac:dyDescent="0.25">
      <c r="H9580" s="36"/>
      <c r="I9580" s="36"/>
      <c r="J9580" s="36"/>
      <c r="K9580" s="95"/>
      <c r="L9580" s="96"/>
    </row>
    <row r="9581" spans="8:12" x14ac:dyDescent="0.25">
      <c r="H9581" s="36"/>
      <c r="I9581" s="36"/>
      <c r="J9581" s="36"/>
      <c r="K9581" s="95"/>
      <c r="L9581" s="96"/>
    </row>
    <row r="9582" spans="8:12" x14ac:dyDescent="0.25">
      <c r="H9582" s="36"/>
      <c r="I9582" s="36"/>
      <c r="J9582" s="36"/>
      <c r="K9582" s="95"/>
      <c r="L9582" s="96"/>
    </row>
    <row r="9583" spans="8:12" x14ac:dyDescent="0.25">
      <c r="H9583" s="36"/>
      <c r="I9583" s="36"/>
      <c r="J9583" s="36"/>
      <c r="K9583" s="95"/>
      <c r="L9583" s="96"/>
    </row>
    <row r="9584" spans="8:12" x14ac:dyDescent="0.25">
      <c r="H9584" s="36"/>
      <c r="I9584" s="36"/>
      <c r="J9584" s="36"/>
      <c r="K9584" s="95"/>
      <c r="L9584" s="96"/>
    </row>
    <row r="9585" spans="8:12" x14ac:dyDescent="0.25">
      <c r="H9585" s="36"/>
      <c r="I9585" s="36"/>
      <c r="J9585" s="36"/>
      <c r="K9585" s="95"/>
      <c r="L9585" s="96"/>
    </row>
    <row r="9586" spans="8:12" x14ac:dyDescent="0.25">
      <c r="H9586" s="36"/>
      <c r="I9586" s="36"/>
      <c r="J9586" s="36"/>
      <c r="K9586" s="95"/>
      <c r="L9586" s="96"/>
    </row>
    <row r="9587" spans="8:12" x14ac:dyDescent="0.25">
      <c r="H9587" s="36"/>
      <c r="I9587" s="36"/>
      <c r="J9587" s="36"/>
      <c r="K9587" s="95"/>
      <c r="L9587" s="96"/>
    </row>
    <row r="9588" spans="8:12" x14ac:dyDescent="0.25">
      <c r="H9588" s="36"/>
      <c r="I9588" s="36"/>
      <c r="J9588" s="36"/>
      <c r="K9588" s="95"/>
      <c r="L9588" s="96"/>
    </row>
    <row r="9589" spans="8:12" x14ac:dyDescent="0.25">
      <c r="H9589" s="36"/>
      <c r="I9589" s="36"/>
      <c r="J9589" s="36"/>
      <c r="K9589" s="95"/>
      <c r="L9589" s="96"/>
    </row>
    <row r="9590" spans="8:12" x14ac:dyDescent="0.25">
      <c r="H9590" s="36"/>
      <c r="I9590" s="36"/>
      <c r="J9590" s="36"/>
      <c r="K9590" s="95"/>
      <c r="L9590" s="96"/>
    </row>
    <row r="9591" spans="8:12" x14ac:dyDescent="0.25">
      <c r="H9591" s="36"/>
      <c r="I9591" s="36"/>
      <c r="J9591" s="36"/>
      <c r="K9591" s="95"/>
      <c r="L9591" s="96"/>
    </row>
    <row r="9592" spans="8:12" x14ac:dyDescent="0.25">
      <c r="H9592" s="36"/>
      <c r="I9592" s="36"/>
      <c r="J9592" s="36"/>
      <c r="K9592" s="95"/>
      <c r="L9592" s="96"/>
    </row>
    <row r="9593" spans="8:12" x14ac:dyDescent="0.25">
      <c r="H9593" s="36"/>
      <c r="I9593" s="36"/>
      <c r="J9593" s="36"/>
      <c r="K9593" s="95"/>
      <c r="L9593" s="96"/>
    </row>
    <row r="9594" spans="8:12" x14ac:dyDescent="0.25">
      <c r="H9594" s="36"/>
      <c r="I9594" s="36"/>
      <c r="J9594" s="36"/>
      <c r="K9594" s="95"/>
      <c r="L9594" s="96"/>
    </row>
    <row r="9595" spans="8:12" x14ac:dyDescent="0.25">
      <c r="H9595" s="36"/>
      <c r="I9595" s="36"/>
      <c r="J9595" s="36"/>
      <c r="K9595" s="95"/>
      <c r="L9595" s="96"/>
    </row>
    <row r="9596" spans="8:12" x14ac:dyDescent="0.25">
      <c r="H9596" s="36"/>
      <c r="I9596" s="36"/>
      <c r="J9596" s="36"/>
      <c r="K9596" s="95"/>
      <c r="L9596" s="96"/>
    </row>
    <row r="9597" spans="8:12" x14ac:dyDescent="0.25">
      <c r="H9597" s="36"/>
      <c r="I9597" s="36"/>
      <c r="J9597" s="36"/>
      <c r="K9597" s="95"/>
      <c r="L9597" s="96"/>
    </row>
    <row r="9598" spans="8:12" x14ac:dyDescent="0.25">
      <c r="H9598" s="36"/>
      <c r="I9598" s="36"/>
      <c r="J9598" s="36"/>
      <c r="K9598" s="95"/>
      <c r="L9598" s="96"/>
    </row>
    <row r="9599" spans="8:12" x14ac:dyDescent="0.25">
      <c r="H9599" s="36"/>
      <c r="I9599" s="36"/>
      <c r="J9599" s="36"/>
      <c r="K9599" s="95"/>
      <c r="L9599" s="96"/>
    </row>
    <row r="9600" spans="8:12" x14ac:dyDescent="0.25">
      <c r="H9600" s="36"/>
      <c r="I9600" s="36"/>
      <c r="J9600" s="36"/>
      <c r="K9600" s="95"/>
      <c r="L9600" s="96"/>
    </row>
    <row r="9601" spans="8:12" x14ac:dyDescent="0.25">
      <c r="H9601" s="36"/>
      <c r="I9601" s="36"/>
      <c r="J9601" s="36"/>
      <c r="K9601" s="95"/>
      <c r="L9601" s="96"/>
    </row>
    <row r="9602" spans="8:12" x14ac:dyDescent="0.25">
      <c r="H9602" s="36"/>
      <c r="I9602" s="36"/>
      <c r="J9602" s="36"/>
      <c r="K9602" s="95"/>
      <c r="L9602" s="96"/>
    </row>
    <row r="9603" spans="8:12" x14ac:dyDescent="0.25">
      <c r="H9603" s="36"/>
      <c r="I9603" s="36"/>
      <c r="J9603" s="36"/>
      <c r="K9603" s="95"/>
      <c r="L9603" s="96"/>
    </row>
    <row r="9604" spans="8:12" x14ac:dyDescent="0.25">
      <c r="H9604" s="36"/>
      <c r="I9604" s="36"/>
      <c r="J9604" s="36"/>
      <c r="K9604" s="95"/>
      <c r="L9604" s="96"/>
    </row>
    <row r="9605" spans="8:12" x14ac:dyDescent="0.25">
      <c r="H9605" s="36"/>
      <c r="I9605" s="36"/>
      <c r="J9605" s="36"/>
      <c r="K9605" s="95"/>
      <c r="L9605" s="96"/>
    </row>
    <row r="9606" spans="8:12" x14ac:dyDescent="0.25">
      <c r="H9606" s="36"/>
      <c r="I9606" s="36"/>
      <c r="J9606" s="36"/>
      <c r="K9606" s="95"/>
      <c r="L9606" s="96"/>
    </row>
    <row r="9607" spans="8:12" x14ac:dyDescent="0.25">
      <c r="H9607" s="36"/>
      <c r="I9607" s="36"/>
      <c r="J9607" s="36"/>
      <c r="K9607" s="95"/>
      <c r="L9607" s="96"/>
    </row>
    <row r="9608" spans="8:12" x14ac:dyDescent="0.25">
      <c r="H9608" s="36"/>
      <c r="I9608" s="36"/>
      <c r="J9608" s="36"/>
      <c r="K9608" s="95"/>
      <c r="L9608" s="96"/>
    </row>
    <row r="9609" spans="8:12" x14ac:dyDescent="0.25">
      <c r="H9609" s="36"/>
      <c r="I9609" s="36"/>
      <c r="J9609" s="36"/>
      <c r="K9609" s="95"/>
      <c r="L9609" s="96"/>
    </row>
    <row r="9610" spans="8:12" x14ac:dyDescent="0.25">
      <c r="H9610" s="36"/>
      <c r="I9610" s="36"/>
      <c r="J9610" s="36"/>
      <c r="K9610" s="95"/>
      <c r="L9610" s="96"/>
    </row>
    <row r="9611" spans="8:12" x14ac:dyDescent="0.25">
      <c r="H9611" s="36"/>
      <c r="I9611" s="36"/>
      <c r="J9611" s="36"/>
      <c r="K9611" s="95"/>
      <c r="L9611" s="96"/>
    </row>
    <row r="9612" spans="8:12" x14ac:dyDescent="0.25">
      <c r="H9612" s="36"/>
      <c r="I9612" s="36"/>
      <c r="J9612" s="36"/>
      <c r="K9612" s="95"/>
      <c r="L9612" s="96"/>
    </row>
    <row r="9613" spans="8:12" x14ac:dyDescent="0.25">
      <c r="H9613" s="36"/>
      <c r="I9613" s="36"/>
      <c r="J9613" s="36"/>
      <c r="K9613" s="95"/>
      <c r="L9613" s="96"/>
    </row>
    <row r="9614" spans="8:12" x14ac:dyDescent="0.25">
      <c r="H9614" s="36"/>
      <c r="I9614" s="36"/>
      <c r="J9614" s="36"/>
      <c r="K9614" s="95"/>
      <c r="L9614" s="96"/>
    </row>
    <row r="9615" spans="8:12" x14ac:dyDescent="0.25">
      <c r="H9615" s="36"/>
      <c r="I9615" s="36"/>
      <c r="J9615" s="36"/>
      <c r="K9615" s="95"/>
      <c r="L9615" s="96"/>
    </row>
    <row r="9616" spans="8:12" x14ac:dyDescent="0.25">
      <c r="H9616" s="36"/>
      <c r="I9616" s="36"/>
      <c r="J9616" s="36"/>
      <c r="K9616" s="95"/>
      <c r="L9616" s="96"/>
    </row>
    <row r="9617" spans="8:12" x14ac:dyDescent="0.25">
      <c r="H9617" s="36"/>
      <c r="I9617" s="36"/>
      <c r="J9617" s="36"/>
      <c r="K9617" s="95"/>
      <c r="L9617" s="96"/>
    </row>
    <row r="9618" spans="8:12" x14ac:dyDescent="0.25">
      <c r="H9618" s="36"/>
      <c r="I9618" s="36"/>
      <c r="J9618" s="36"/>
      <c r="K9618" s="95"/>
      <c r="L9618" s="96"/>
    </row>
    <row r="9619" spans="8:12" x14ac:dyDescent="0.25">
      <c r="H9619" s="36"/>
      <c r="I9619" s="36"/>
      <c r="J9619" s="36"/>
      <c r="K9619" s="95"/>
      <c r="L9619" s="96"/>
    </row>
    <row r="9620" spans="8:12" x14ac:dyDescent="0.25">
      <c r="H9620" s="36"/>
      <c r="I9620" s="36"/>
      <c r="J9620" s="36"/>
      <c r="K9620" s="95"/>
      <c r="L9620" s="96"/>
    </row>
    <row r="9621" spans="8:12" x14ac:dyDescent="0.25">
      <c r="H9621" s="36"/>
      <c r="I9621" s="36"/>
      <c r="J9621" s="36"/>
      <c r="K9621" s="95"/>
      <c r="L9621" s="96"/>
    </row>
    <row r="9622" spans="8:12" x14ac:dyDescent="0.25">
      <c r="H9622" s="36"/>
      <c r="I9622" s="36"/>
      <c r="J9622" s="36"/>
      <c r="K9622" s="95"/>
      <c r="L9622" s="96"/>
    </row>
    <row r="9623" spans="8:12" x14ac:dyDescent="0.25">
      <c r="H9623" s="36"/>
      <c r="I9623" s="36"/>
      <c r="J9623" s="36"/>
      <c r="K9623" s="95"/>
      <c r="L9623" s="96"/>
    </row>
    <row r="9624" spans="8:12" x14ac:dyDescent="0.25">
      <c r="H9624" s="36"/>
      <c r="I9624" s="36"/>
      <c r="J9624" s="36"/>
      <c r="K9624" s="95"/>
      <c r="L9624" s="96"/>
    </row>
    <row r="9625" spans="8:12" x14ac:dyDescent="0.25">
      <c r="H9625" s="36"/>
      <c r="I9625" s="36"/>
      <c r="J9625" s="36"/>
      <c r="K9625" s="95"/>
      <c r="L9625" s="96"/>
    </row>
    <row r="9626" spans="8:12" x14ac:dyDescent="0.25">
      <c r="H9626" s="36"/>
      <c r="I9626" s="36"/>
      <c r="J9626" s="36"/>
      <c r="K9626" s="95"/>
      <c r="L9626" s="96"/>
    </row>
    <row r="9627" spans="8:12" x14ac:dyDescent="0.25">
      <c r="H9627" s="36"/>
      <c r="I9627" s="36"/>
      <c r="J9627" s="36"/>
      <c r="K9627" s="95"/>
      <c r="L9627" s="96"/>
    </row>
    <row r="9628" spans="8:12" x14ac:dyDescent="0.25">
      <c r="H9628" s="36"/>
      <c r="I9628" s="36"/>
      <c r="J9628" s="36"/>
      <c r="K9628" s="95"/>
      <c r="L9628" s="96"/>
    </row>
    <row r="9629" spans="8:12" x14ac:dyDescent="0.25">
      <c r="H9629" s="36"/>
      <c r="I9629" s="36"/>
      <c r="J9629" s="36"/>
      <c r="K9629" s="95"/>
      <c r="L9629" s="96"/>
    </row>
    <row r="9630" spans="8:12" x14ac:dyDescent="0.25">
      <c r="H9630" s="36"/>
      <c r="I9630" s="36"/>
      <c r="J9630" s="36"/>
      <c r="K9630" s="95"/>
      <c r="L9630" s="96"/>
    </row>
    <row r="9631" spans="8:12" x14ac:dyDescent="0.25">
      <c r="H9631" s="36"/>
      <c r="I9631" s="36"/>
      <c r="J9631" s="36"/>
      <c r="K9631" s="95"/>
      <c r="L9631" s="96"/>
    </row>
    <row r="9632" spans="8:12" x14ac:dyDescent="0.25">
      <c r="H9632" s="36"/>
      <c r="I9632" s="36"/>
      <c r="J9632" s="36"/>
      <c r="K9632" s="95"/>
      <c r="L9632" s="96"/>
    </row>
    <row r="9633" spans="8:12" x14ac:dyDescent="0.25">
      <c r="H9633" s="36"/>
      <c r="I9633" s="36"/>
      <c r="J9633" s="36"/>
      <c r="K9633" s="95"/>
      <c r="L9633" s="96"/>
    </row>
    <row r="9634" spans="8:12" x14ac:dyDescent="0.25">
      <c r="H9634" s="36"/>
      <c r="I9634" s="36"/>
      <c r="J9634" s="36"/>
      <c r="K9634" s="95"/>
      <c r="L9634" s="96"/>
    </row>
    <row r="9635" spans="8:12" x14ac:dyDescent="0.25">
      <c r="H9635" s="36"/>
      <c r="I9635" s="36"/>
      <c r="J9635" s="36"/>
      <c r="K9635" s="95"/>
      <c r="L9635" s="96"/>
    </row>
    <row r="9636" spans="8:12" x14ac:dyDescent="0.25">
      <c r="H9636" s="36"/>
      <c r="I9636" s="36"/>
      <c r="J9636" s="36"/>
      <c r="K9636" s="95"/>
      <c r="L9636" s="96"/>
    </row>
    <row r="9637" spans="8:12" x14ac:dyDescent="0.25">
      <c r="H9637" s="36"/>
      <c r="I9637" s="36"/>
      <c r="J9637" s="36"/>
      <c r="K9637" s="95"/>
      <c r="L9637" s="96"/>
    </row>
    <row r="9638" spans="8:12" x14ac:dyDescent="0.25">
      <c r="H9638" s="36"/>
      <c r="I9638" s="36"/>
      <c r="J9638" s="36"/>
      <c r="K9638" s="95"/>
      <c r="L9638" s="96"/>
    </row>
    <row r="9639" spans="8:12" x14ac:dyDescent="0.25">
      <c r="H9639" s="36"/>
      <c r="I9639" s="36"/>
      <c r="J9639" s="36"/>
      <c r="K9639" s="95"/>
      <c r="L9639" s="96"/>
    </row>
    <row r="9640" spans="8:12" x14ac:dyDescent="0.25">
      <c r="H9640" s="36"/>
      <c r="I9640" s="36"/>
      <c r="J9640" s="36"/>
      <c r="K9640" s="95"/>
      <c r="L9640" s="96"/>
    </row>
    <row r="9641" spans="8:12" x14ac:dyDescent="0.25">
      <c r="H9641" s="36"/>
      <c r="I9641" s="36"/>
      <c r="J9641" s="36"/>
      <c r="K9641" s="95"/>
      <c r="L9641" s="96"/>
    </row>
    <row r="9642" spans="8:12" x14ac:dyDescent="0.25">
      <c r="H9642" s="36"/>
      <c r="I9642" s="36"/>
      <c r="J9642" s="36"/>
      <c r="K9642" s="95"/>
      <c r="L9642" s="96"/>
    </row>
    <row r="9643" spans="8:12" x14ac:dyDescent="0.25">
      <c r="H9643" s="36"/>
      <c r="I9643" s="36"/>
      <c r="J9643" s="36"/>
      <c r="K9643" s="95"/>
      <c r="L9643" s="96"/>
    </row>
    <row r="9644" spans="8:12" x14ac:dyDescent="0.25">
      <c r="H9644" s="36"/>
      <c r="I9644" s="36"/>
      <c r="J9644" s="36"/>
      <c r="K9644" s="95"/>
      <c r="L9644" s="96"/>
    </row>
    <row r="9645" spans="8:12" x14ac:dyDescent="0.25">
      <c r="H9645" s="36"/>
      <c r="I9645" s="36"/>
      <c r="J9645" s="36"/>
      <c r="K9645" s="95"/>
      <c r="L9645" s="96"/>
    </row>
    <row r="9646" spans="8:12" x14ac:dyDescent="0.25">
      <c r="H9646" s="36"/>
      <c r="I9646" s="36"/>
      <c r="J9646" s="36"/>
      <c r="K9646" s="95"/>
      <c r="L9646" s="96"/>
    </row>
    <row r="9647" spans="8:12" x14ac:dyDescent="0.25">
      <c r="H9647" s="36"/>
      <c r="I9647" s="36"/>
      <c r="J9647" s="36"/>
      <c r="K9647" s="95"/>
      <c r="L9647" s="96"/>
    </row>
    <row r="9648" spans="8:12" x14ac:dyDescent="0.25">
      <c r="H9648" s="36"/>
      <c r="I9648" s="36"/>
      <c r="J9648" s="36"/>
      <c r="K9648" s="95"/>
      <c r="L9648" s="96"/>
    </row>
    <row r="9649" spans="8:12" x14ac:dyDescent="0.25">
      <c r="H9649" s="36"/>
      <c r="I9649" s="36"/>
      <c r="J9649" s="36"/>
      <c r="K9649" s="95"/>
      <c r="L9649" s="96"/>
    </row>
    <row r="9650" spans="8:12" x14ac:dyDescent="0.25">
      <c r="H9650" s="36"/>
      <c r="I9650" s="36"/>
      <c r="J9650" s="36"/>
      <c r="K9650" s="95"/>
      <c r="L9650" s="96"/>
    </row>
    <row r="9651" spans="8:12" x14ac:dyDescent="0.25">
      <c r="H9651" s="36"/>
      <c r="I9651" s="36"/>
      <c r="J9651" s="36"/>
      <c r="K9651" s="95"/>
      <c r="L9651" s="96"/>
    </row>
    <row r="9652" spans="8:12" x14ac:dyDescent="0.25">
      <c r="H9652" s="36"/>
      <c r="I9652" s="36"/>
      <c r="J9652" s="36"/>
      <c r="K9652" s="95"/>
      <c r="L9652" s="96"/>
    </row>
    <row r="9653" spans="8:12" x14ac:dyDescent="0.25">
      <c r="H9653" s="36"/>
      <c r="I9653" s="36"/>
      <c r="J9653" s="36"/>
      <c r="K9653" s="95"/>
      <c r="L9653" s="96"/>
    </row>
    <row r="9654" spans="8:12" x14ac:dyDescent="0.25">
      <c r="H9654" s="36"/>
      <c r="I9654" s="36"/>
      <c r="J9654" s="36"/>
      <c r="K9654" s="95"/>
      <c r="L9654" s="96"/>
    </row>
    <row r="9655" spans="8:12" x14ac:dyDescent="0.25">
      <c r="H9655" s="36"/>
      <c r="I9655" s="36"/>
      <c r="J9655" s="36"/>
      <c r="K9655" s="95"/>
      <c r="L9655" s="96"/>
    </row>
    <row r="9656" spans="8:12" x14ac:dyDescent="0.25">
      <c r="H9656" s="36"/>
      <c r="I9656" s="36"/>
      <c r="J9656" s="36"/>
      <c r="K9656" s="95"/>
      <c r="L9656" s="96"/>
    </row>
    <row r="9657" spans="8:12" x14ac:dyDescent="0.25">
      <c r="H9657" s="36"/>
      <c r="I9657" s="36"/>
      <c r="J9657" s="36"/>
      <c r="K9657" s="95"/>
      <c r="L9657" s="96"/>
    </row>
    <row r="9658" spans="8:12" x14ac:dyDescent="0.25">
      <c r="H9658" s="36"/>
      <c r="I9658" s="36"/>
      <c r="J9658" s="36"/>
      <c r="K9658" s="95"/>
      <c r="L9658" s="96"/>
    </row>
    <row r="9659" spans="8:12" x14ac:dyDescent="0.25">
      <c r="H9659" s="36"/>
      <c r="I9659" s="36"/>
      <c r="J9659" s="36"/>
      <c r="K9659" s="95"/>
      <c r="L9659" s="96"/>
    </row>
    <row r="9660" spans="8:12" x14ac:dyDescent="0.25">
      <c r="H9660" s="36"/>
      <c r="I9660" s="36"/>
      <c r="J9660" s="36"/>
      <c r="K9660" s="95"/>
      <c r="L9660" s="96"/>
    </row>
    <row r="9661" spans="8:12" x14ac:dyDescent="0.25">
      <c r="H9661" s="36"/>
      <c r="I9661" s="36"/>
      <c r="J9661" s="36"/>
      <c r="K9661" s="95"/>
      <c r="L9661" s="96"/>
    </row>
    <row r="9662" spans="8:12" x14ac:dyDescent="0.25">
      <c r="H9662" s="36"/>
      <c r="I9662" s="36"/>
      <c r="J9662" s="36"/>
      <c r="K9662" s="95"/>
      <c r="L9662" s="96"/>
    </row>
    <row r="9663" spans="8:12" x14ac:dyDescent="0.25">
      <c r="H9663" s="36"/>
      <c r="I9663" s="36"/>
      <c r="J9663" s="36"/>
      <c r="K9663" s="95"/>
      <c r="L9663" s="96"/>
    </row>
    <row r="9664" spans="8:12" x14ac:dyDescent="0.25">
      <c r="H9664" s="36"/>
      <c r="I9664" s="36"/>
      <c r="J9664" s="36"/>
      <c r="K9664" s="95"/>
      <c r="L9664" s="96"/>
    </row>
    <row r="9665" spans="8:12" x14ac:dyDescent="0.25">
      <c r="H9665" s="36"/>
      <c r="I9665" s="36"/>
      <c r="J9665" s="36"/>
      <c r="K9665" s="95"/>
      <c r="L9665" s="96"/>
    </row>
    <row r="9666" spans="8:12" x14ac:dyDescent="0.25">
      <c r="H9666" s="36"/>
      <c r="I9666" s="36"/>
      <c r="J9666" s="36"/>
      <c r="K9666" s="95"/>
      <c r="L9666" s="96"/>
    </row>
    <row r="9667" spans="8:12" x14ac:dyDescent="0.25">
      <c r="H9667" s="36"/>
      <c r="I9667" s="36"/>
      <c r="J9667" s="36"/>
      <c r="K9667" s="95"/>
      <c r="L9667" s="96"/>
    </row>
    <row r="9668" spans="8:12" x14ac:dyDescent="0.25">
      <c r="H9668" s="36"/>
      <c r="I9668" s="36"/>
      <c r="J9668" s="36"/>
      <c r="K9668" s="95"/>
      <c r="L9668" s="96"/>
    </row>
    <row r="9669" spans="8:12" x14ac:dyDescent="0.25">
      <c r="H9669" s="36"/>
      <c r="I9669" s="36"/>
      <c r="J9669" s="36"/>
      <c r="K9669" s="95"/>
      <c r="L9669" s="96"/>
    </row>
    <row r="9670" spans="8:12" x14ac:dyDescent="0.25">
      <c r="H9670" s="36"/>
      <c r="I9670" s="36"/>
      <c r="J9670" s="36"/>
      <c r="K9670" s="95"/>
      <c r="L9670" s="96"/>
    </row>
    <row r="9671" spans="8:12" x14ac:dyDescent="0.25">
      <c r="H9671" s="36"/>
      <c r="I9671" s="36"/>
      <c r="J9671" s="36"/>
      <c r="K9671" s="95"/>
      <c r="L9671" s="96"/>
    </row>
    <row r="9672" spans="8:12" x14ac:dyDescent="0.25">
      <c r="H9672" s="36"/>
      <c r="I9672" s="36"/>
      <c r="J9672" s="36"/>
      <c r="K9672" s="95"/>
      <c r="L9672" s="96"/>
    </row>
    <row r="9673" spans="8:12" x14ac:dyDescent="0.25">
      <c r="H9673" s="36"/>
      <c r="I9673" s="36"/>
      <c r="J9673" s="36"/>
      <c r="K9673" s="95"/>
      <c r="L9673" s="96"/>
    </row>
    <row r="9674" spans="8:12" x14ac:dyDescent="0.25">
      <c r="H9674" s="36"/>
      <c r="I9674" s="36"/>
      <c r="J9674" s="36"/>
      <c r="K9674" s="95"/>
      <c r="L9674" s="96"/>
    </row>
    <row r="9675" spans="8:12" x14ac:dyDescent="0.25">
      <c r="H9675" s="36"/>
      <c r="I9675" s="36"/>
      <c r="J9675" s="36"/>
      <c r="K9675" s="95"/>
      <c r="L9675" s="96"/>
    </row>
    <row r="9676" spans="8:12" x14ac:dyDescent="0.25">
      <c r="H9676" s="36"/>
      <c r="I9676" s="36"/>
      <c r="J9676" s="36"/>
      <c r="K9676" s="95"/>
      <c r="L9676" s="96"/>
    </row>
    <row r="9677" spans="8:12" x14ac:dyDescent="0.25">
      <c r="H9677" s="36"/>
      <c r="I9677" s="36"/>
      <c r="J9677" s="36"/>
      <c r="K9677" s="95"/>
      <c r="L9677" s="96"/>
    </row>
    <row r="9678" spans="8:12" x14ac:dyDescent="0.25">
      <c r="H9678" s="36"/>
      <c r="I9678" s="36"/>
      <c r="J9678" s="36"/>
      <c r="K9678" s="95"/>
      <c r="L9678" s="96"/>
    </row>
    <row r="9679" spans="8:12" x14ac:dyDescent="0.25">
      <c r="H9679" s="36"/>
      <c r="I9679" s="36"/>
      <c r="J9679" s="36"/>
      <c r="K9679" s="95"/>
      <c r="L9679" s="96"/>
    </row>
    <row r="9680" spans="8:12" x14ac:dyDescent="0.25">
      <c r="H9680" s="36"/>
      <c r="I9680" s="36"/>
      <c r="J9680" s="36"/>
      <c r="K9680" s="95"/>
      <c r="L9680" s="96"/>
    </row>
    <row r="9681" spans="8:12" x14ac:dyDescent="0.25">
      <c r="H9681" s="36"/>
      <c r="I9681" s="36"/>
      <c r="J9681" s="36"/>
      <c r="K9681" s="95"/>
      <c r="L9681" s="96"/>
    </row>
    <row r="9682" spans="8:12" x14ac:dyDescent="0.25">
      <c r="H9682" s="36"/>
      <c r="I9682" s="36"/>
      <c r="J9682" s="36"/>
      <c r="K9682" s="95"/>
      <c r="L9682" s="96"/>
    </row>
    <row r="9683" spans="8:12" x14ac:dyDescent="0.25">
      <c r="H9683" s="36"/>
      <c r="I9683" s="36"/>
      <c r="J9683" s="36"/>
      <c r="K9683" s="95"/>
      <c r="L9683" s="96"/>
    </row>
    <row r="9684" spans="8:12" x14ac:dyDescent="0.25">
      <c r="H9684" s="36"/>
      <c r="I9684" s="36"/>
      <c r="J9684" s="36"/>
      <c r="K9684" s="95"/>
      <c r="L9684" s="96"/>
    </row>
    <row r="9685" spans="8:12" x14ac:dyDescent="0.25">
      <c r="H9685" s="36"/>
      <c r="I9685" s="36"/>
      <c r="J9685" s="36"/>
      <c r="K9685" s="95"/>
      <c r="L9685" s="96"/>
    </row>
    <row r="9686" spans="8:12" x14ac:dyDescent="0.25">
      <c r="H9686" s="36"/>
      <c r="I9686" s="36"/>
      <c r="J9686" s="36"/>
      <c r="K9686" s="95"/>
      <c r="L9686" s="96"/>
    </row>
    <row r="9687" spans="8:12" x14ac:dyDescent="0.25">
      <c r="H9687" s="36"/>
      <c r="I9687" s="36"/>
      <c r="J9687" s="36"/>
      <c r="K9687" s="95"/>
      <c r="L9687" s="96"/>
    </row>
    <row r="9688" spans="8:12" x14ac:dyDescent="0.25">
      <c r="H9688" s="36"/>
      <c r="I9688" s="36"/>
      <c r="J9688" s="36"/>
      <c r="K9688" s="95"/>
      <c r="L9688" s="96"/>
    </row>
    <row r="9689" spans="8:12" x14ac:dyDescent="0.25">
      <c r="H9689" s="36"/>
      <c r="I9689" s="36"/>
      <c r="J9689" s="36"/>
      <c r="K9689" s="95"/>
      <c r="L9689" s="96"/>
    </row>
    <row r="9690" spans="8:12" x14ac:dyDescent="0.25">
      <c r="H9690" s="36"/>
      <c r="I9690" s="36"/>
      <c r="J9690" s="36"/>
      <c r="K9690" s="95"/>
      <c r="L9690" s="96"/>
    </row>
    <row r="9691" spans="8:12" x14ac:dyDescent="0.25">
      <c r="H9691" s="36"/>
      <c r="I9691" s="36"/>
      <c r="J9691" s="36"/>
      <c r="K9691" s="95"/>
      <c r="L9691" s="96"/>
    </row>
    <row r="9692" spans="8:12" x14ac:dyDescent="0.25">
      <c r="H9692" s="36"/>
      <c r="I9692" s="36"/>
      <c r="J9692" s="36"/>
      <c r="K9692" s="95"/>
      <c r="L9692" s="96"/>
    </row>
    <row r="9693" spans="8:12" x14ac:dyDescent="0.25">
      <c r="H9693" s="36"/>
      <c r="I9693" s="36"/>
      <c r="J9693" s="36"/>
      <c r="K9693" s="95"/>
      <c r="L9693" s="96"/>
    </row>
    <row r="9694" spans="8:12" x14ac:dyDescent="0.25">
      <c r="H9694" s="36"/>
      <c r="I9694" s="36"/>
      <c r="J9694" s="36"/>
      <c r="K9694" s="95"/>
      <c r="L9694" s="96"/>
    </row>
    <row r="9695" spans="8:12" x14ac:dyDescent="0.25">
      <c r="H9695" s="36"/>
      <c r="I9695" s="36"/>
      <c r="J9695" s="36"/>
      <c r="K9695" s="95"/>
      <c r="L9695" s="96"/>
    </row>
    <row r="9696" spans="8:12" x14ac:dyDescent="0.25">
      <c r="H9696" s="36"/>
      <c r="I9696" s="36"/>
      <c r="J9696" s="36"/>
      <c r="K9696" s="95"/>
      <c r="L9696" s="96"/>
    </row>
    <row r="9697" spans="8:12" x14ac:dyDescent="0.25">
      <c r="H9697" s="36"/>
      <c r="I9697" s="36"/>
      <c r="J9697" s="36"/>
      <c r="K9697" s="95"/>
      <c r="L9697" s="96"/>
    </row>
    <row r="9698" spans="8:12" x14ac:dyDescent="0.25">
      <c r="H9698" s="36"/>
      <c r="I9698" s="36"/>
      <c r="J9698" s="36"/>
      <c r="K9698" s="95"/>
      <c r="L9698" s="96"/>
    </row>
    <row r="9699" spans="8:12" x14ac:dyDescent="0.25">
      <c r="H9699" s="36"/>
      <c r="I9699" s="36"/>
      <c r="J9699" s="36"/>
      <c r="K9699" s="95"/>
      <c r="L9699" s="96"/>
    </row>
    <row r="9700" spans="8:12" x14ac:dyDescent="0.25">
      <c r="H9700" s="36"/>
      <c r="I9700" s="36"/>
      <c r="J9700" s="36"/>
      <c r="K9700" s="95"/>
      <c r="L9700" s="96"/>
    </row>
    <row r="9701" spans="8:12" x14ac:dyDescent="0.25">
      <c r="H9701" s="36"/>
      <c r="I9701" s="36"/>
      <c r="J9701" s="36"/>
      <c r="K9701" s="95"/>
      <c r="L9701" s="96"/>
    </row>
    <row r="9702" spans="8:12" x14ac:dyDescent="0.25">
      <c r="H9702" s="36"/>
      <c r="I9702" s="36"/>
      <c r="J9702" s="36"/>
      <c r="K9702" s="95"/>
      <c r="L9702" s="96"/>
    </row>
    <row r="9703" spans="8:12" x14ac:dyDescent="0.25">
      <c r="H9703" s="36"/>
      <c r="I9703" s="36"/>
      <c r="J9703" s="36"/>
      <c r="K9703" s="95"/>
      <c r="L9703" s="96"/>
    </row>
    <row r="9704" spans="8:12" x14ac:dyDescent="0.25">
      <c r="H9704" s="36"/>
      <c r="I9704" s="36"/>
      <c r="J9704" s="36"/>
      <c r="K9704" s="95"/>
      <c r="L9704" s="96"/>
    </row>
    <row r="9705" spans="8:12" x14ac:dyDescent="0.25">
      <c r="H9705" s="36"/>
      <c r="I9705" s="36"/>
      <c r="J9705" s="36"/>
      <c r="K9705" s="95"/>
      <c r="L9705" s="96"/>
    </row>
    <row r="9706" spans="8:12" x14ac:dyDescent="0.25">
      <c r="H9706" s="36"/>
      <c r="I9706" s="36"/>
      <c r="J9706" s="36"/>
      <c r="K9706" s="95"/>
      <c r="L9706" s="96"/>
    </row>
    <row r="9707" spans="8:12" x14ac:dyDescent="0.25">
      <c r="H9707" s="36"/>
      <c r="I9707" s="36"/>
      <c r="J9707" s="36"/>
      <c r="K9707" s="95"/>
      <c r="L9707" s="96"/>
    </row>
    <row r="9708" spans="8:12" x14ac:dyDescent="0.25">
      <c r="H9708" s="36"/>
      <c r="I9708" s="36"/>
      <c r="J9708" s="36"/>
      <c r="K9708" s="95"/>
      <c r="L9708" s="96"/>
    </row>
    <row r="9709" spans="8:12" x14ac:dyDescent="0.25">
      <c r="H9709" s="36"/>
      <c r="I9709" s="36"/>
      <c r="J9709" s="36"/>
      <c r="K9709" s="95"/>
      <c r="L9709" s="96"/>
    </row>
    <row r="9710" spans="8:12" x14ac:dyDescent="0.25">
      <c r="H9710" s="36"/>
      <c r="I9710" s="36"/>
      <c r="J9710" s="36"/>
      <c r="K9710" s="95"/>
      <c r="L9710" s="96"/>
    </row>
    <row r="9711" spans="8:12" x14ac:dyDescent="0.25">
      <c r="H9711" s="36"/>
      <c r="I9711" s="36"/>
      <c r="J9711" s="36"/>
      <c r="K9711" s="95"/>
      <c r="L9711" s="96"/>
    </row>
    <row r="9712" spans="8:12" x14ac:dyDescent="0.25">
      <c r="H9712" s="36"/>
      <c r="I9712" s="36"/>
      <c r="J9712" s="36"/>
      <c r="K9712" s="95"/>
      <c r="L9712" s="96"/>
    </row>
    <row r="9713" spans="8:12" x14ac:dyDescent="0.25">
      <c r="H9713" s="36"/>
      <c r="I9713" s="36"/>
      <c r="J9713" s="36"/>
      <c r="K9713" s="95"/>
      <c r="L9713" s="96"/>
    </row>
    <row r="9714" spans="8:12" x14ac:dyDescent="0.25">
      <c r="H9714" s="36"/>
      <c r="I9714" s="36"/>
      <c r="J9714" s="36"/>
      <c r="K9714" s="95"/>
      <c r="L9714" s="96"/>
    </row>
    <row r="9715" spans="8:12" x14ac:dyDescent="0.25">
      <c r="H9715" s="36"/>
      <c r="I9715" s="36"/>
      <c r="J9715" s="36"/>
      <c r="K9715" s="95"/>
      <c r="L9715" s="96"/>
    </row>
    <row r="9716" spans="8:12" x14ac:dyDescent="0.25">
      <c r="H9716" s="36"/>
      <c r="I9716" s="36"/>
      <c r="J9716" s="36"/>
      <c r="K9716" s="95"/>
      <c r="L9716" s="96"/>
    </row>
    <row r="9717" spans="8:12" x14ac:dyDescent="0.25">
      <c r="H9717" s="36"/>
      <c r="I9717" s="36"/>
      <c r="J9717" s="36"/>
      <c r="K9717" s="95"/>
      <c r="L9717" s="96"/>
    </row>
    <row r="9718" spans="8:12" x14ac:dyDescent="0.25">
      <c r="H9718" s="36"/>
      <c r="I9718" s="36"/>
      <c r="J9718" s="36"/>
      <c r="K9718" s="95"/>
      <c r="L9718" s="96"/>
    </row>
    <row r="9719" spans="8:12" x14ac:dyDescent="0.25">
      <c r="H9719" s="36"/>
      <c r="I9719" s="36"/>
      <c r="J9719" s="36"/>
      <c r="K9719" s="95"/>
      <c r="L9719" s="96"/>
    </row>
    <row r="9720" spans="8:12" x14ac:dyDescent="0.25">
      <c r="H9720" s="36"/>
      <c r="I9720" s="36"/>
      <c r="J9720" s="36"/>
      <c r="K9720" s="95"/>
      <c r="L9720" s="96"/>
    </row>
    <row r="9721" spans="8:12" x14ac:dyDescent="0.25">
      <c r="H9721" s="36"/>
      <c r="I9721" s="36"/>
      <c r="J9721" s="36"/>
      <c r="K9721" s="95"/>
      <c r="L9721" s="96"/>
    </row>
    <row r="9722" spans="8:12" x14ac:dyDescent="0.25">
      <c r="H9722" s="36"/>
      <c r="I9722" s="36"/>
      <c r="J9722" s="36"/>
      <c r="K9722" s="95"/>
      <c r="L9722" s="96"/>
    </row>
    <row r="9723" spans="8:12" x14ac:dyDescent="0.25">
      <c r="H9723" s="36"/>
      <c r="I9723" s="36"/>
      <c r="J9723" s="36"/>
      <c r="K9723" s="95"/>
      <c r="L9723" s="96"/>
    </row>
    <row r="9724" spans="8:12" x14ac:dyDescent="0.25">
      <c r="H9724" s="36"/>
      <c r="I9724" s="36"/>
      <c r="J9724" s="36"/>
      <c r="K9724" s="95"/>
      <c r="L9724" s="96"/>
    </row>
    <row r="9725" spans="8:12" x14ac:dyDescent="0.25">
      <c r="H9725" s="36"/>
      <c r="I9725" s="36"/>
      <c r="J9725" s="36"/>
      <c r="K9725" s="95"/>
      <c r="L9725" s="96"/>
    </row>
    <row r="9726" spans="8:12" x14ac:dyDescent="0.25">
      <c r="H9726" s="36"/>
      <c r="I9726" s="36"/>
      <c r="J9726" s="36"/>
      <c r="K9726" s="95"/>
      <c r="L9726" s="96"/>
    </row>
    <row r="9727" spans="8:12" x14ac:dyDescent="0.25">
      <c r="H9727" s="36"/>
      <c r="I9727" s="36"/>
      <c r="J9727" s="36"/>
      <c r="K9727" s="95"/>
      <c r="L9727" s="96"/>
    </row>
    <row r="9728" spans="8:12" x14ac:dyDescent="0.25">
      <c r="H9728" s="36"/>
      <c r="I9728" s="36"/>
      <c r="J9728" s="36"/>
      <c r="K9728" s="95"/>
      <c r="L9728" s="96"/>
    </row>
    <row r="9729" spans="8:12" x14ac:dyDescent="0.25">
      <c r="H9729" s="36"/>
      <c r="I9729" s="36"/>
      <c r="J9729" s="36"/>
      <c r="K9729" s="95"/>
      <c r="L9729" s="96"/>
    </row>
    <row r="9730" spans="8:12" x14ac:dyDescent="0.25">
      <c r="H9730" s="36"/>
      <c r="I9730" s="36"/>
      <c r="J9730" s="36"/>
      <c r="K9730" s="95"/>
      <c r="L9730" s="96"/>
    </row>
    <row r="9731" spans="8:12" x14ac:dyDescent="0.25">
      <c r="H9731" s="36"/>
      <c r="I9731" s="36"/>
      <c r="J9731" s="36"/>
      <c r="K9731" s="95"/>
      <c r="L9731" s="96"/>
    </row>
    <row r="9732" spans="8:12" x14ac:dyDescent="0.25">
      <c r="H9732" s="36"/>
      <c r="I9732" s="36"/>
      <c r="J9732" s="36"/>
      <c r="K9732" s="95"/>
      <c r="L9732" s="96"/>
    </row>
    <row r="9733" spans="8:12" x14ac:dyDescent="0.25">
      <c r="H9733" s="36"/>
      <c r="I9733" s="36"/>
      <c r="J9733" s="36"/>
      <c r="K9733" s="95"/>
      <c r="L9733" s="96"/>
    </row>
    <row r="9734" spans="8:12" x14ac:dyDescent="0.25">
      <c r="H9734" s="36"/>
      <c r="I9734" s="36"/>
      <c r="J9734" s="36"/>
      <c r="K9734" s="95"/>
      <c r="L9734" s="96"/>
    </row>
    <row r="9735" spans="8:12" x14ac:dyDescent="0.25">
      <c r="H9735" s="36"/>
      <c r="I9735" s="36"/>
      <c r="J9735" s="36"/>
      <c r="K9735" s="95"/>
      <c r="L9735" s="96"/>
    </row>
    <row r="9736" spans="8:12" x14ac:dyDescent="0.25">
      <c r="H9736" s="36"/>
      <c r="I9736" s="36"/>
      <c r="J9736" s="36"/>
      <c r="K9736" s="95"/>
      <c r="L9736" s="96"/>
    </row>
    <row r="9737" spans="8:12" x14ac:dyDescent="0.25">
      <c r="H9737" s="36"/>
      <c r="I9737" s="36"/>
      <c r="J9737" s="36"/>
      <c r="K9737" s="95"/>
      <c r="L9737" s="96"/>
    </row>
    <row r="9738" spans="8:12" x14ac:dyDescent="0.25">
      <c r="H9738" s="36"/>
      <c r="I9738" s="36"/>
      <c r="J9738" s="36"/>
      <c r="K9738" s="95"/>
      <c r="L9738" s="96"/>
    </row>
    <row r="9739" spans="8:12" x14ac:dyDescent="0.25">
      <c r="H9739" s="36"/>
      <c r="I9739" s="36"/>
      <c r="J9739" s="36"/>
      <c r="K9739" s="95"/>
      <c r="L9739" s="96"/>
    </row>
    <row r="9740" spans="8:12" x14ac:dyDescent="0.25">
      <c r="H9740" s="36"/>
      <c r="I9740" s="36"/>
      <c r="J9740" s="36"/>
      <c r="K9740" s="95"/>
      <c r="L9740" s="96"/>
    </row>
    <row r="9741" spans="8:12" x14ac:dyDescent="0.25">
      <c r="H9741" s="36"/>
      <c r="I9741" s="36"/>
      <c r="J9741" s="36"/>
      <c r="K9741" s="95"/>
      <c r="L9741" s="96"/>
    </row>
    <row r="9742" spans="8:12" x14ac:dyDescent="0.25">
      <c r="H9742" s="36"/>
      <c r="I9742" s="36"/>
      <c r="J9742" s="36"/>
      <c r="K9742" s="95"/>
      <c r="L9742" s="96"/>
    </row>
    <row r="9743" spans="8:12" x14ac:dyDescent="0.25">
      <c r="H9743" s="36"/>
      <c r="I9743" s="36"/>
      <c r="J9743" s="36"/>
      <c r="K9743" s="95"/>
      <c r="L9743" s="96"/>
    </row>
    <row r="9744" spans="8:12" x14ac:dyDescent="0.25">
      <c r="H9744" s="36"/>
      <c r="I9744" s="36"/>
      <c r="J9744" s="36"/>
      <c r="K9744" s="95"/>
      <c r="L9744" s="96"/>
    </row>
    <row r="9745" spans="8:12" x14ac:dyDescent="0.25">
      <c r="H9745" s="36"/>
      <c r="I9745" s="36"/>
      <c r="J9745" s="36"/>
      <c r="K9745" s="95"/>
      <c r="L9745" s="96"/>
    </row>
    <row r="9746" spans="8:12" x14ac:dyDescent="0.25">
      <c r="H9746" s="36"/>
      <c r="I9746" s="36"/>
      <c r="J9746" s="36"/>
      <c r="K9746" s="95"/>
      <c r="L9746" s="96"/>
    </row>
    <row r="9747" spans="8:12" x14ac:dyDescent="0.25">
      <c r="H9747" s="36"/>
      <c r="I9747" s="36"/>
      <c r="J9747" s="36"/>
      <c r="K9747" s="95"/>
      <c r="L9747" s="96"/>
    </row>
    <row r="9748" spans="8:12" x14ac:dyDescent="0.25">
      <c r="H9748" s="36"/>
      <c r="I9748" s="36"/>
      <c r="J9748" s="36"/>
      <c r="K9748" s="95"/>
      <c r="L9748" s="96"/>
    </row>
    <row r="9749" spans="8:12" x14ac:dyDescent="0.25">
      <c r="H9749" s="36"/>
      <c r="I9749" s="36"/>
      <c r="J9749" s="36"/>
      <c r="K9749" s="95"/>
      <c r="L9749" s="96"/>
    </row>
    <row r="9750" spans="8:12" x14ac:dyDescent="0.25">
      <c r="H9750" s="36"/>
      <c r="I9750" s="36"/>
      <c r="J9750" s="36"/>
      <c r="K9750" s="95"/>
      <c r="L9750" s="96"/>
    </row>
    <row r="9751" spans="8:12" x14ac:dyDescent="0.25">
      <c r="H9751" s="36"/>
      <c r="I9751" s="36"/>
      <c r="J9751" s="36"/>
      <c r="K9751" s="95"/>
      <c r="L9751" s="96"/>
    </row>
    <row r="9752" spans="8:12" x14ac:dyDescent="0.25">
      <c r="H9752" s="36"/>
      <c r="I9752" s="36"/>
      <c r="J9752" s="36"/>
      <c r="K9752" s="95"/>
      <c r="L9752" s="96"/>
    </row>
    <row r="9753" spans="8:12" x14ac:dyDescent="0.25">
      <c r="H9753" s="36"/>
      <c r="I9753" s="36"/>
      <c r="J9753" s="36"/>
      <c r="K9753" s="95"/>
      <c r="L9753" s="96"/>
    </row>
    <row r="9754" spans="8:12" x14ac:dyDescent="0.25">
      <c r="H9754" s="36"/>
      <c r="I9754" s="36"/>
      <c r="J9754" s="36"/>
      <c r="K9754" s="95"/>
      <c r="L9754" s="96"/>
    </row>
    <row r="9755" spans="8:12" x14ac:dyDescent="0.25">
      <c r="H9755" s="36"/>
      <c r="I9755" s="36"/>
      <c r="J9755" s="36"/>
      <c r="K9755" s="95"/>
      <c r="L9755" s="96"/>
    </row>
    <row r="9756" spans="8:12" x14ac:dyDescent="0.25">
      <c r="H9756" s="36"/>
      <c r="I9756" s="36"/>
      <c r="J9756" s="36"/>
      <c r="K9756" s="95"/>
      <c r="L9756" s="96"/>
    </row>
    <row r="9757" spans="8:12" x14ac:dyDescent="0.25">
      <c r="H9757" s="36"/>
      <c r="I9757" s="36"/>
      <c r="J9757" s="36"/>
      <c r="K9757" s="95"/>
      <c r="L9757" s="96"/>
    </row>
    <row r="9758" spans="8:12" x14ac:dyDescent="0.25">
      <c r="H9758" s="36"/>
      <c r="I9758" s="36"/>
      <c r="J9758" s="36"/>
      <c r="K9758" s="95"/>
      <c r="L9758" s="96"/>
    </row>
    <row r="9759" spans="8:12" x14ac:dyDescent="0.25">
      <c r="H9759" s="36"/>
      <c r="I9759" s="36"/>
      <c r="J9759" s="36"/>
      <c r="K9759" s="95"/>
      <c r="L9759" s="96"/>
    </row>
    <row r="9760" spans="8:12" x14ac:dyDescent="0.25">
      <c r="H9760" s="36"/>
      <c r="I9760" s="36"/>
      <c r="J9760" s="36"/>
      <c r="K9760" s="95"/>
      <c r="L9760" s="96"/>
    </row>
    <row r="9761" spans="8:12" x14ac:dyDescent="0.25">
      <c r="H9761" s="36"/>
      <c r="I9761" s="36"/>
      <c r="J9761" s="36"/>
      <c r="K9761" s="95"/>
      <c r="L9761" s="96"/>
    </row>
    <row r="9762" spans="8:12" x14ac:dyDescent="0.25">
      <c r="H9762" s="36"/>
      <c r="I9762" s="36"/>
      <c r="J9762" s="36"/>
      <c r="K9762" s="95"/>
      <c r="L9762" s="96"/>
    </row>
    <row r="9763" spans="8:12" x14ac:dyDescent="0.25">
      <c r="H9763" s="36"/>
      <c r="I9763" s="36"/>
      <c r="J9763" s="36"/>
      <c r="K9763" s="95"/>
      <c r="L9763" s="96"/>
    </row>
    <row r="9764" spans="8:12" x14ac:dyDescent="0.25">
      <c r="H9764" s="36"/>
      <c r="I9764" s="36"/>
      <c r="J9764" s="36"/>
      <c r="K9764" s="95"/>
      <c r="L9764" s="96"/>
    </row>
    <row r="9765" spans="8:12" x14ac:dyDescent="0.25">
      <c r="H9765" s="36"/>
      <c r="I9765" s="36"/>
      <c r="J9765" s="36"/>
      <c r="K9765" s="95"/>
      <c r="L9765" s="96"/>
    </row>
    <row r="9766" spans="8:12" x14ac:dyDescent="0.25">
      <c r="H9766" s="36"/>
      <c r="I9766" s="36"/>
      <c r="J9766" s="36"/>
      <c r="K9766" s="95"/>
      <c r="L9766" s="96"/>
    </row>
    <row r="9767" spans="8:12" x14ac:dyDescent="0.25">
      <c r="H9767" s="36"/>
      <c r="I9767" s="36"/>
      <c r="J9767" s="36"/>
      <c r="K9767" s="95"/>
      <c r="L9767" s="96"/>
    </row>
    <row r="9768" spans="8:12" x14ac:dyDescent="0.25">
      <c r="H9768" s="36"/>
      <c r="I9768" s="36"/>
      <c r="J9768" s="36"/>
      <c r="K9768" s="95"/>
      <c r="L9768" s="96"/>
    </row>
    <row r="9769" spans="8:12" x14ac:dyDescent="0.25">
      <c r="H9769" s="36"/>
      <c r="I9769" s="36"/>
      <c r="J9769" s="36"/>
      <c r="K9769" s="95"/>
      <c r="L9769" s="96"/>
    </row>
    <row r="9770" spans="8:12" x14ac:dyDescent="0.25">
      <c r="H9770" s="36"/>
      <c r="I9770" s="36"/>
      <c r="J9770" s="36"/>
      <c r="K9770" s="95"/>
      <c r="L9770" s="96"/>
    </row>
    <row r="9771" spans="8:12" x14ac:dyDescent="0.25">
      <c r="H9771" s="36"/>
      <c r="I9771" s="36"/>
      <c r="J9771" s="36"/>
      <c r="K9771" s="95"/>
      <c r="L9771" s="96"/>
    </row>
    <row r="9772" spans="8:12" x14ac:dyDescent="0.25">
      <c r="H9772" s="36"/>
      <c r="I9772" s="36"/>
      <c r="J9772" s="36"/>
      <c r="K9772" s="95"/>
      <c r="L9772" s="96"/>
    </row>
    <row r="9773" spans="8:12" x14ac:dyDescent="0.25">
      <c r="H9773" s="36"/>
      <c r="I9773" s="36"/>
      <c r="J9773" s="36"/>
      <c r="K9773" s="95"/>
      <c r="L9773" s="96"/>
    </row>
    <row r="9774" spans="8:12" x14ac:dyDescent="0.25">
      <c r="H9774" s="36"/>
      <c r="I9774" s="36"/>
      <c r="J9774" s="36"/>
      <c r="K9774" s="95"/>
      <c r="L9774" s="96"/>
    </row>
    <row r="9775" spans="8:12" x14ac:dyDescent="0.25">
      <c r="H9775" s="36"/>
      <c r="I9775" s="36"/>
      <c r="J9775" s="36"/>
      <c r="K9775" s="95"/>
      <c r="L9775" s="96"/>
    </row>
    <row r="9776" spans="8:12" x14ac:dyDescent="0.25">
      <c r="H9776" s="36"/>
      <c r="I9776" s="36"/>
      <c r="J9776" s="36"/>
      <c r="K9776" s="95"/>
      <c r="L9776" s="96"/>
    </row>
    <row r="9777" spans="8:12" x14ac:dyDescent="0.25">
      <c r="H9777" s="36"/>
      <c r="I9777" s="36"/>
      <c r="J9777" s="36"/>
      <c r="K9777" s="95"/>
      <c r="L9777" s="96"/>
    </row>
    <row r="9778" spans="8:12" x14ac:dyDescent="0.25">
      <c r="H9778" s="36"/>
      <c r="I9778" s="36"/>
      <c r="J9778" s="36"/>
      <c r="K9778" s="95"/>
      <c r="L9778" s="96"/>
    </row>
    <row r="9779" spans="8:12" x14ac:dyDescent="0.25">
      <c r="H9779" s="36"/>
      <c r="I9779" s="36"/>
      <c r="J9779" s="36"/>
      <c r="K9779" s="95"/>
      <c r="L9779" s="96"/>
    </row>
    <row r="9780" spans="8:12" x14ac:dyDescent="0.25">
      <c r="H9780" s="36"/>
      <c r="I9780" s="36"/>
      <c r="J9780" s="36"/>
      <c r="K9780" s="95"/>
      <c r="L9780" s="96"/>
    </row>
    <row r="9781" spans="8:12" x14ac:dyDescent="0.25">
      <c r="H9781" s="36"/>
      <c r="I9781" s="36"/>
      <c r="J9781" s="36"/>
      <c r="K9781" s="95"/>
      <c r="L9781" s="96"/>
    </row>
    <row r="9782" spans="8:12" x14ac:dyDescent="0.25">
      <c r="H9782" s="36"/>
      <c r="I9782" s="36"/>
      <c r="J9782" s="36"/>
      <c r="K9782" s="95"/>
      <c r="L9782" s="96"/>
    </row>
    <row r="9783" spans="8:12" x14ac:dyDescent="0.25">
      <c r="H9783" s="36"/>
      <c r="I9783" s="36"/>
      <c r="J9783" s="36"/>
      <c r="K9783" s="95"/>
      <c r="L9783" s="96"/>
    </row>
    <row r="9784" spans="8:12" x14ac:dyDescent="0.25">
      <c r="H9784" s="36"/>
      <c r="I9784" s="36"/>
      <c r="J9784" s="36"/>
      <c r="K9784" s="95"/>
      <c r="L9784" s="96"/>
    </row>
    <row r="9785" spans="8:12" x14ac:dyDescent="0.25">
      <c r="H9785" s="36"/>
      <c r="I9785" s="36"/>
      <c r="J9785" s="36"/>
      <c r="K9785" s="95"/>
      <c r="L9785" s="96"/>
    </row>
    <row r="9786" spans="8:12" x14ac:dyDescent="0.25">
      <c r="H9786" s="36"/>
      <c r="I9786" s="36"/>
      <c r="J9786" s="36"/>
      <c r="K9786" s="95"/>
      <c r="L9786" s="96"/>
    </row>
    <row r="9787" spans="8:12" x14ac:dyDescent="0.25">
      <c r="H9787" s="36"/>
      <c r="I9787" s="36"/>
      <c r="J9787" s="36"/>
      <c r="K9787" s="95"/>
      <c r="L9787" s="96"/>
    </row>
    <row r="9788" spans="8:12" x14ac:dyDescent="0.25">
      <c r="H9788" s="36"/>
      <c r="I9788" s="36"/>
      <c r="J9788" s="36"/>
      <c r="K9788" s="95"/>
      <c r="L9788" s="96"/>
    </row>
    <row r="9789" spans="8:12" x14ac:dyDescent="0.25">
      <c r="H9789" s="36"/>
      <c r="I9789" s="36"/>
      <c r="J9789" s="36"/>
      <c r="K9789" s="95"/>
      <c r="L9789" s="96"/>
    </row>
    <row r="9790" spans="8:12" x14ac:dyDescent="0.25">
      <c r="H9790" s="36"/>
      <c r="I9790" s="36"/>
      <c r="J9790" s="36"/>
      <c r="K9790" s="95"/>
      <c r="L9790" s="96"/>
    </row>
    <row r="9791" spans="8:12" x14ac:dyDescent="0.25">
      <c r="H9791" s="36"/>
      <c r="I9791" s="36"/>
      <c r="J9791" s="36"/>
      <c r="K9791" s="95"/>
      <c r="L9791" s="96"/>
    </row>
    <row r="9792" spans="8:12" x14ac:dyDescent="0.25">
      <c r="H9792" s="36"/>
      <c r="I9792" s="36"/>
      <c r="J9792" s="36"/>
      <c r="K9792" s="95"/>
      <c r="L9792" s="96"/>
    </row>
    <row r="9793" spans="8:12" x14ac:dyDescent="0.25">
      <c r="H9793" s="36"/>
      <c r="I9793" s="36"/>
      <c r="J9793" s="36"/>
      <c r="K9793" s="95"/>
      <c r="L9793" s="96"/>
    </row>
    <row r="9794" spans="8:12" x14ac:dyDescent="0.25">
      <c r="H9794" s="36"/>
      <c r="I9794" s="36"/>
      <c r="J9794" s="36"/>
      <c r="K9794" s="95"/>
      <c r="L9794" s="96"/>
    </row>
    <row r="9795" spans="8:12" x14ac:dyDescent="0.25">
      <c r="H9795" s="36"/>
      <c r="I9795" s="36"/>
      <c r="J9795" s="36"/>
      <c r="K9795" s="95"/>
      <c r="L9795" s="96"/>
    </row>
    <row r="9796" spans="8:12" x14ac:dyDescent="0.25">
      <c r="H9796" s="36"/>
      <c r="I9796" s="36"/>
      <c r="J9796" s="36"/>
      <c r="K9796" s="95"/>
      <c r="L9796" s="96"/>
    </row>
    <row r="9797" spans="8:12" x14ac:dyDescent="0.25">
      <c r="H9797" s="36"/>
      <c r="I9797" s="36"/>
      <c r="J9797" s="36"/>
      <c r="K9797" s="95"/>
      <c r="L9797" s="96"/>
    </row>
    <row r="9798" spans="8:12" x14ac:dyDescent="0.25">
      <c r="H9798" s="36"/>
      <c r="I9798" s="36"/>
      <c r="J9798" s="36"/>
      <c r="K9798" s="95"/>
      <c r="L9798" s="96"/>
    </row>
    <row r="9799" spans="8:12" x14ac:dyDescent="0.25">
      <c r="H9799" s="36"/>
      <c r="I9799" s="36"/>
      <c r="J9799" s="36"/>
      <c r="K9799" s="95"/>
      <c r="L9799" s="96"/>
    </row>
    <row r="9800" spans="8:12" x14ac:dyDescent="0.25">
      <c r="H9800" s="36"/>
      <c r="I9800" s="36"/>
      <c r="J9800" s="36"/>
      <c r="K9800" s="95"/>
      <c r="L9800" s="96"/>
    </row>
    <row r="9801" spans="8:12" x14ac:dyDescent="0.25">
      <c r="H9801" s="36"/>
      <c r="I9801" s="36"/>
      <c r="J9801" s="36"/>
      <c r="K9801" s="95"/>
      <c r="L9801" s="96"/>
    </row>
    <row r="9802" spans="8:12" x14ac:dyDescent="0.25">
      <c r="H9802" s="36"/>
      <c r="I9802" s="36"/>
      <c r="J9802" s="36"/>
      <c r="K9802" s="95"/>
      <c r="L9802" s="96"/>
    </row>
    <row r="9803" spans="8:12" x14ac:dyDescent="0.25">
      <c r="H9803" s="36"/>
      <c r="I9803" s="36"/>
      <c r="J9803" s="36"/>
      <c r="K9803" s="95"/>
      <c r="L9803" s="96"/>
    </row>
    <row r="9804" spans="8:12" x14ac:dyDescent="0.25">
      <c r="H9804" s="36"/>
      <c r="I9804" s="36"/>
      <c r="J9804" s="36"/>
      <c r="K9804" s="95"/>
      <c r="L9804" s="96"/>
    </row>
    <row r="9805" spans="8:12" x14ac:dyDescent="0.25">
      <c r="H9805" s="36"/>
      <c r="I9805" s="36"/>
      <c r="J9805" s="36"/>
      <c r="K9805" s="95"/>
      <c r="L9805" s="96"/>
    </row>
    <row r="9806" spans="8:12" x14ac:dyDescent="0.25">
      <c r="H9806" s="36"/>
      <c r="I9806" s="36"/>
      <c r="J9806" s="36"/>
      <c r="K9806" s="95"/>
      <c r="L9806" s="96"/>
    </row>
    <row r="9807" spans="8:12" x14ac:dyDescent="0.25">
      <c r="H9807" s="36"/>
      <c r="I9807" s="36"/>
      <c r="J9807" s="36"/>
      <c r="K9807" s="95"/>
      <c r="L9807" s="96"/>
    </row>
    <row r="9808" spans="8:12" x14ac:dyDescent="0.25">
      <c r="H9808" s="36"/>
      <c r="I9808" s="36"/>
      <c r="J9808" s="36"/>
      <c r="K9808" s="95"/>
      <c r="L9808" s="96"/>
    </row>
    <row r="9809" spans="8:12" x14ac:dyDescent="0.25">
      <c r="H9809" s="36"/>
      <c r="I9809" s="36"/>
      <c r="J9809" s="36"/>
      <c r="K9809" s="95"/>
      <c r="L9809" s="96"/>
    </row>
    <row r="9810" spans="8:12" x14ac:dyDescent="0.25">
      <c r="H9810" s="36"/>
      <c r="I9810" s="36"/>
      <c r="J9810" s="36"/>
      <c r="K9810" s="95"/>
      <c r="L9810" s="96"/>
    </row>
    <row r="9811" spans="8:12" x14ac:dyDescent="0.25">
      <c r="H9811" s="36"/>
      <c r="I9811" s="36"/>
      <c r="J9811" s="36"/>
      <c r="K9811" s="95"/>
      <c r="L9811" s="96"/>
    </row>
    <row r="9812" spans="8:12" x14ac:dyDescent="0.25">
      <c r="H9812" s="36"/>
      <c r="I9812" s="36"/>
      <c r="J9812" s="36"/>
      <c r="K9812" s="95"/>
      <c r="L9812" s="96"/>
    </row>
    <row r="9813" spans="8:12" x14ac:dyDescent="0.25">
      <c r="H9813" s="36"/>
      <c r="I9813" s="36"/>
      <c r="J9813" s="36"/>
      <c r="K9813" s="95"/>
      <c r="L9813" s="96"/>
    </row>
    <row r="9814" spans="8:12" x14ac:dyDescent="0.25">
      <c r="H9814" s="36"/>
      <c r="I9814" s="36"/>
      <c r="J9814" s="36"/>
      <c r="K9814" s="95"/>
      <c r="L9814" s="96"/>
    </row>
    <row r="9815" spans="8:12" x14ac:dyDescent="0.25">
      <c r="H9815" s="36"/>
      <c r="I9815" s="36"/>
      <c r="J9815" s="36"/>
      <c r="K9815" s="95"/>
      <c r="L9815" s="96"/>
    </row>
    <row r="9816" spans="8:12" x14ac:dyDescent="0.25">
      <c r="H9816" s="36"/>
      <c r="I9816" s="36"/>
      <c r="J9816" s="36"/>
      <c r="K9816" s="95"/>
      <c r="L9816" s="96"/>
    </row>
    <row r="9817" spans="8:12" x14ac:dyDescent="0.25">
      <c r="H9817" s="36"/>
      <c r="I9817" s="36"/>
      <c r="J9817" s="36"/>
      <c r="K9817" s="95"/>
      <c r="L9817" s="96"/>
    </row>
    <row r="9818" spans="8:12" x14ac:dyDescent="0.25">
      <c r="H9818" s="36"/>
      <c r="I9818" s="36"/>
      <c r="J9818" s="36"/>
      <c r="K9818" s="95"/>
      <c r="L9818" s="96"/>
    </row>
    <row r="9819" spans="8:12" x14ac:dyDescent="0.25">
      <c r="H9819" s="36"/>
      <c r="I9819" s="36"/>
      <c r="J9819" s="36"/>
      <c r="K9819" s="95"/>
      <c r="L9819" s="96"/>
    </row>
    <row r="9820" spans="8:12" x14ac:dyDescent="0.25">
      <c r="H9820" s="36"/>
      <c r="I9820" s="36"/>
      <c r="J9820" s="36"/>
      <c r="K9820" s="95"/>
      <c r="L9820" s="96"/>
    </row>
    <row r="9821" spans="8:12" x14ac:dyDescent="0.25">
      <c r="H9821" s="36"/>
      <c r="I9821" s="36"/>
      <c r="J9821" s="36"/>
      <c r="K9821" s="95"/>
      <c r="L9821" s="96"/>
    </row>
    <row r="9822" spans="8:12" x14ac:dyDescent="0.25">
      <c r="H9822" s="36"/>
      <c r="I9822" s="36"/>
      <c r="J9822" s="36"/>
      <c r="K9822" s="95"/>
      <c r="L9822" s="96"/>
    </row>
    <row r="9823" spans="8:12" x14ac:dyDescent="0.25">
      <c r="H9823" s="36"/>
      <c r="I9823" s="36"/>
      <c r="J9823" s="36"/>
      <c r="K9823" s="95"/>
      <c r="L9823" s="96"/>
    </row>
    <row r="9824" spans="8:12" x14ac:dyDescent="0.25">
      <c r="H9824" s="36"/>
      <c r="I9824" s="36"/>
      <c r="J9824" s="36"/>
      <c r="K9824" s="95"/>
      <c r="L9824" s="96"/>
    </row>
    <row r="9825" spans="8:12" x14ac:dyDescent="0.25">
      <c r="H9825" s="36"/>
      <c r="I9825" s="36"/>
      <c r="J9825" s="36"/>
      <c r="K9825" s="95"/>
      <c r="L9825" s="96"/>
    </row>
    <row r="9826" spans="8:12" x14ac:dyDescent="0.25">
      <c r="H9826" s="36"/>
      <c r="I9826" s="36"/>
      <c r="J9826" s="36"/>
      <c r="K9826" s="95"/>
      <c r="L9826" s="96"/>
    </row>
    <row r="9827" spans="8:12" x14ac:dyDescent="0.25">
      <c r="H9827" s="36"/>
      <c r="I9827" s="36"/>
      <c r="J9827" s="36"/>
      <c r="K9827" s="95"/>
      <c r="L9827" s="96"/>
    </row>
    <row r="9828" spans="8:12" x14ac:dyDescent="0.25">
      <c r="H9828" s="36"/>
      <c r="I9828" s="36"/>
      <c r="J9828" s="36"/>
      <c r="K9828" s="95"/>
      <c r="L9828" s="96"/>
    </row>
    <row r="9829" spans="8:12" x14ac:dyDescent="0.25">
      <c r="H9829" s="36"/>
      <c r="I9829" s="36"/>
      <c r="J9829" s="36"/>
      <c r="K9829" s="95"/>
      <c r="L9829" s="96"/>
    </row>
    <row r="9830" spans="8:12" x14ac:dyDescent="0.25">
      <c r="H9830" s="36"/>
      <c r="I9830" s="36"/>
      <c r="J9830" s="36"/>
      <c r="K9830" s="95"/>
      <c r="L9830" s="96"/>
    </row>
    <row r="9831" spans="8:12" x14ac:dyDescent="0.25">
      <c r="H9831" s="36"/>
      <c r="I9831" s="36"/>
      <c r="J9831" s="36"/>
      <c r="K9831" s="95"/>
      <c r="L9831" s="96"/>
    </row>
    <row r="9832" spans="8:12" x14ac:dyDescent="0.25">
      <c r="H9832" s="36"/>
      <c r="I9832" s="36"/>
      <c r="J9832" s="36"/>
      <c r="K9832" s="95"/>
      <c r="L9832" s="96"/>
    </row>
    <row r="9833" spans="8:12" x14ac:dyDescent="0.25">
      <c r="H9833" s="36"/>
      <c r="I9833" s="36"/>
      <c r="J9833" s="36"/>
      <c r="K9833" s="95"/>
      <c r="L9833" s="96"/>
    </row>
    <row r="9834" spans="8:12" x14ac:dyDescent="0.25">
      <c r="H9834" s="36"/>
      <c r="I9834" s="36"/>
      <c r="J9834" s="36"/>
      <c r="K9834" s="95"/>
      <c r="L9834" s="96"/>
    </row>
    <row r="9835" spans="8:12" x14ac:dyDescent="0.25">
      <c r="H9835" s="36"/>
      <c r="I9835" s="36"/>
      <c r="J9835" s="36"/>
      <c r="K9835" s="95"/>
      <c r="L9835" s="96"/>
    </row>
    <row r="9836" spans="8:12" x14ac:dyDescent="0.25">
      <c r="H9836" s="36"/>
      <c r="I9836" s="36"/>
      <c r="J9836" s="36"/>
      <c r="K9836" s="95"/>
      <c r="L9836" s="96"/>
    </row>
    <row r="9837" spans="8:12" x14ac:dyDescent="0.25">
      <c r="H9837" s="36"/>
      <c r="I9837" s="36"/>
      <c r="J9837" s="36"/>
      <c r="K9837" s="95"/>
      <c r="L9837" s="96"/>
    </row>
    <row r="9838" spans="8:12" x14ac:dyDescent="0.25">
      <c r="H9838" s="36"/>
      <c r="I9838" s="36"/>
      <c r="J9838" s="36"/>
      <c r="K9838" s="95"/>
      <c r="L9838" s="96"/>
    </row>
    <row r="9839" spans="8:12" x14ac:dyDescent="0.25">
      <c r="H9839" s="36"/>
      <c r="I9839" s="36"/>
      <c r="J9839" s="36"/>
      <c r="K9839" s="95"/>
      <c r="L9839" s="96"/>
    </row>
    <row r="9840" spans="8:12" x14ac:dyDescent="0.25">
      <c r="H9840" s="36"/>
      <c r="I9840" s="36"/>
      <c r="J9840" s="36"/>
      <c r="K9840" s="95"/>
      <c r="L9840" s="96"/>
    </row>
    <row r="9841" spans="8:12" x14ac:dyDescent="0.25">
      <c r="H9841" s="36"/>
      <c r="I9841" s="36"/>
      <c r="J9841" s="36"/>
      <c r="K9841" s="95"/>
      <c r="L9841" s="96"/>
    </row>
    <row r="9842" spans="8:12" x14ac:dyDescent="0.25">
      <c r="H9842" s="36"/>
      <c r="I9842" s="36"/>
      <c r="J9842" s="36"/>
      <c r="K9842" s="95"/>
      <c r="L9842" s="96"/>
    </row>
    <row r="9843" spans="8:12" x14ac:dyDescent="0.25">
      <c r="H9843" s="36"/>
      <c r="I9843" s="36"/>
      <c r="J9843" s="36"/>
      <c r="K9843" s="95"/>
      <c r="L9843" s="96"/>
    </row>
    <row r="9844" spans="8:12" x14ac:dyDescent="0.25">
      <c r="H9844" s="36"/>
      <c r="I9844" s="36"/>
      <c r="J9844" s="36"/>
      <c r="K9844" s="95"/>
      <c r="L9844" s="96"/>
    </row>
    <row r="9845" spans="8:12" x14ac:dyDescent="0.25">
      <c r="H9845" s="36"/>
      <c r="I9845" s="36"/>
      <c r="J9845" s="36"/>
      <c r="K9845" s="95"/>
      <c r="L9845" s="96"/>
    </row>
    <row r="9846" spans="8:12" x14ac:dyDescent="0.25">
      <c r="H9846" s="36"/>
      <c r="I9846" s="36"/>
      <c r="J9846" s="36"/>
      <c r="K9846" s="95"/>
      <c r="L9846" s="96"/>
    </row>
    <row r="9847" spans="8:12" x14ac:dyDescent="0.25">
      <c r="H9847" s="36"/>
      <c r="I9847" s="36"/>
      <c r="J9847" s="36"/>
      <c r="K9847" s="95"/>
      <c r="L9847" s="96"/>
    </row>
    <row r="9848" spans="8:12" x14ac:dyDescent="0.25">
      <c r="H9848" s="36"/>
      <c r="I9848" s="36"/>
      <c r="J9848" s="36"/>
      <c r="K9848" s="95"/>
      <c r="L9848" s="96"/>
    </row>
    <row r="9849" spans="8:12" x14ac:dyDescent="0.25">
      <c r="H9849" s="36"/>
      <c r="I9849" s="36"/>
      <c r="J9849" s="36"/>
      <c r="K9849" s="95"/>
      <c r="L9849" s="96"/>
    </row>
    <row r="9850" spans="8:12" x14ac:dyDescent="0.25">
      <c r="H9850" s="36"/>
      <c r="I9850" s="36"/>
      <c r="J9850" s="36"/>
      <c r="K9850" s="95"/>
      <c r="L9850" s="96"/>
    </row>
    <row r="9851" spans="8:12" x14ac:dyDescent="0.25">
      <c r="H9851" s="36"/>
      <c r="I9851" s="36"/>
      <c r="J9851" s="36"/>
      <c r="K9851" s="95"/>
      <c r="L9851" s="96"/>
    </row>
    <row r="9852" spans="8:12" x14ac:dyDescent="0.25">
      <c r="H9852" s="36"/>
      <c r="I9852" s="36"/>
      <c r="J9852" s="36"/>
      <c r="K9852" s="95"/>
      <c r="L9852" s="96"/>
    </row>
    <row r="9853" spans="8:12" x14ac:dyDescent="0.25">
      <c r="H9853" s="36"/>
      <c r="I9853" s="36"/>
      <c r="J9853" s="36"/>
      <c r="K9853" s="95"/>
      <c r="L9853" s="96"/>
    </row>
    <row r="9854" spans="8:12" x14ac:dyDescent="0.25">
      <c r="H9854" s="36"/>
      <c r="I9854" s="36"/>
      <c r="J9854" s="36"/>
      <c r="K9854" s="95"/>
      <c r="L9854" s="96"/>
    </row>
    <row r="9855" spans="8:12" x14ac:dyDescent="0.25">
      <c r="H9855" s="36"/>
      <c r="I9855" s="36"/>
      <c r="J9855" s="36"/>
      <c r="K9855" s="95"/>
      <c r="L9855" s="96"/>
    </row>
    <row r="9856" spans="8:12" x14ac:dyDescent="0.25">
      <c r="H9856" s="36"/>
      <c r="I9856" s="36"/>
      <c r="J9856" s="36"/>
      <c r="K9856" s="95"/>
      <c r="L9856" s="96"/>
    </row>
    <row r="9857" spans="8:12" x14ac:dyDescent="0.25">
      <c r="H9857" s="36"/>
      <c r="I9857" s="36"/>
      <c r="J9857" s="36"/>
      <c r="K9857" s="95"/>
      <c r="L9857" s="96"/>
    </row>
    <row r="9858" spans="8:12" x14ac:dyDescent="0.25">
      <c r="H9858" s="36"/>
      <c r="I9858" s="36"/>
      <c r="J9858" s="36"/>
      <c r="K9858" s="95"/>
      <c r="L9858" s="96"/>
    </row>
    <row r="9859" spans="8:12" x14ac:dyDescent="0.25">
      <c r="H9859" s="36"/>
      <c r="I9859" s="36"/>
      <c r="J9859" s="36"/>
      <c r="K9859" s="95"/>
      <c r="L9859" s="96"/>
    </row>
    <row r="9860" spans="8:12" x14ac:dyDescent="0.25">
      <c r="H9860" s="36"/>
      <c r="I9860" s="36"/>
      <c r="J9860" s="36"/>
      <c r="K9860" s="95"/>
      <c r="L9860" s="96"/>
    </row>
    <row r="9861" spans="8:12" x14ac:dyDescent="0.25">
      <c r="H9861" s="36"/>
      <c r="I9861" s="36"/>
      <c r="J9861" s="36"/>
      <c r="K9861" s="95"/>
      <c r="L9861" s="96"/>
    </row>
    <row r="9862" spans="8:12" x14ac:dyDescent="0.25">
      <c r="H9862" s="36"/>
      <c r="I9862" s="36"/>
      <c r="J9862" s="36"/>
      <c r="K9862" s="95"/>
      <c r="L9862" s="96"/>
    </row>
    <row r="9863" spans="8:12" x14ac:dyDescent="0.25">
      <c r="H9863" s="36"/>
      <c r="I9863" s="36"/>
      <c r="J9863" s="36"/>
      <c r="K9863" s="95"/>
      <c r="L9863" s="96"/>
    </row>
    <row r="9864" spans="8:12" x14ac:dyDescent="0.25">
      <c r="H9864" s="36"/>
      <c r="I9864" s="36"/>
      <c r="J9864" s="36"/>
      <c r="K9864" s="95"/>
      <c r="L9864" s="96"/>
    </row>
    <row r="9865" spans="8:12" x14ac:dyDescent="0.25">
      <c r="H9865" s="36"/>
      <c r="I9865" s="36"/>
      <c r="J9865" s="36"/>
      <c r="K9865" s="95"/>
      <c r="L9865" s="96"/>
    </row>
    <row r="9866" spans="8:12" x14ac:dyDescent="0.25">
      <c r="H9866" s="36"/>
      <c r="I9866" s="36"/>
      <c r="J9866" s="36"/>
      <c r="K9866" s="95"/>
      <c r="L9866" s="96"/>
    </row>
    <row r="9867" spans="8:12" x14ac:dyDescent="0.25">
      <c r="H9867" s="36"/>
      <c r="I9867" s="36"/>
      <c r="J9867" s="36"/>
      <c r="K9867" s="95"/>
      <c r="L9867" s="96"/>
    </row>
    <row r="9868" spans="8:12" x14ac:dyDescent="0.25">
      <c r="H9868" s="36"/>
      <c r="I9868" s="36"/>
      <c r="J9868" s="36"/>
      <c r="K9868" s="95"/>
      <c r="L9868" s="96"/>
    </row>
    <row r="9869" spans="8:12" x14ac:dyDescent="0.25">
      <c r="H9869" s="36"/>
      <c r="I9869" s="36"/>
      <c r="J9869" s="36"/>
      <c r="K9869" s="95"/>
      <c r="L9869" s="96"/>
    </row>
    <row r="9870" spans="8:12" x14ac:dyDescent="0.25">
      <c r="H9870" s="36"/>
      <c r="I9870" s="36"/>
      <c r="J9870" s="36"/>
      <c r="K9870" s="95"/>
      <c r="L9870" s="96"/>
    </row>
    <row r="9871" spans="8:12" x14ac:dyDescent="0.25">
      <c r="H9871" s="36"/>
      <c r="I9871" s="36"/>
      <c r="J9871" s="36"/>
      <c r="K9871" s="95"/>
      <c r="L9871" s="96"/>
    </row>
    <row r="9872" spans="8:12" x14ac:dyDescent="0.25">
      <c r="H9872" s="36"/>
      <c r="I9872" s="36"/>
      <c r="J9872" s="36"/>
      <c r="K9872" s="95"/>
      <c r="L9872" s="96"/>
    </row>
    <row r="9873" spans="8:12" x14ac:dyDescent="0.25">
      <c r="H9873" s="36"/>
      <c r="I9873" s="36"/>
      <c r="J9873" s="36"/>
      <c r="K9873" s="95"/>
      <c r="L9873" s="96"/>
    </row>
    <row r="9874" spans="8:12" x14ac:dyDescent="0.25">
      <c r="H9874" s="36"/>
      <c r="I9874" s="36"/>
      <c r="J9874" s="36"/>
      <c r="K9874" s="95"/>
      <c r="L9874" s="96"/>
    </row>
    <row r="9875" spans="8:12" x14ac:dyDescent="0.25">
      <c r="H9875" s="36"/>
      <c r="I9875" s="36"/>
      <c r="J9875" s="36"/>
      <c r="K9875" s="95"/>
      <c r="L9875" s="96"/>
    </row>
    <row r="9876" spans="8:12" x14ac:dyDescent="0.25">
      <c r="H9876" s="36"/>
      <c r="I9876" s="36"/>
      <c r="J9876" s="36"/>
      <c r="K9876" s="95"/>
      <c r="L9876" s="96"/>
    </row>
    <row r="9877" spans="8:12" x14ac:dyDescent="0.25">
      <c r="H9877" s="36"/>
      <c r="I9877" s="36"/>
      <c r="J9877" s="36"/>
      <c r="K9877" s="95"/>
      <c r="L9877" s="96"/>
    </row>
    <row r="9878" spans="8:12" x14ac:dyDescent="0.25">
      <c r="H9878" s="36"/>
      <c r="I9878" s="36"/>
      <c r="J9878" s="36"/>
      <c r="K9878" s="95"/>
      <c r="L9878" s="96"/>
    </row>
    <row r="9879" spans="8:12" x14ac:dyDescent="0.25">
      <c r="H9879" s="36"/>
      <c r="I9879" s="36"/>
      <c r="J9879" s="36"/>
      <c r="K9879" s="95"/>
      <c r="L9879" s="96"/>
    </row>
    <row r="9880" spans="8:12" x14ac:dyDescent="0.25">
      <c r="H9880" s="36"/>
      <c r="I9880" s="36"/>
      <c r="J9880" s="36"/>
      <c r="K9880" s="95"/>
      <c r="L9880" s="96"/>
    </row>
    <row r="9881" spans="8:12" x14ac:dyDescent="0.25">
      <c r="H9881" s="36"/>
      <c r="I9881" s="36"/>
      <c r="J9881" s="36"/>
      <c r="K9881" s="95"/>
      <c r="L9881" s="96"/>
    </row>
    <row r="9882" spans="8:12" x14ac:dyDescent="0.25">
      <c r="H9882" s="36"/>
      <c r="I9882" s="36"/>
      <c r="J9882" s="36"/>
      <c r="K9882" s="95"/>
      <c r="L9882" s="96"/>
    </row>
    <row r="9883" spans="8:12" x14ac:dyDescent="0.25">
      <c r="H9883" s="36"/>
      <c r="I9883" s="36"/>
      <c r="J9883" s="36"/>
      <c r="K9883" s="95"/>
      <c r="L9883" s="96"/>
    </row>
    <row r="9884" spans="8:12" x14ac:dyDescent="0.25">
      <c r="H9884" s="36"/>
      <c r="I9884" s="36"/>
      <c r="J9884" s="36"/>
      <c r="K9884" s="95"/>
      <c r="L9884" s="96"/>
    </row>
    <row r="9885" spans="8:12" x14ac:dyDescent="0.25">
      <c r="H9885" s="36"/>
      <c r="I9885" s="36"/>
      <c r="J9885" s="36"/>
      <c r="K9885" s="95"/>
      <c r="L9885" s="96"/>
    </row>
    <row r="9886" spans="8:12" x14ac:dyDescent="0.25">
      <c r="H9886" s="36"/>
      <c r="I9886" s="36"/>
      <c r="J9886" s="36"/>
      <c r="K9886" s="95"/>
      <c r="L9886" s="96"/>
    </row>
    <row r="9887" spans="8:12" x14ac:dyDescent="0.25">
      <c r="H9887" s="36"/>
      <c r="I9887" s="36"/>
      <c r="J9887" s="36"/>
      <c r="K9887" s="95"/>
      <c r="L9887" s="96"/>
    </row>
    <row r="9888" spans="8:12" x14ac:dyDescent="0.25">
      <c r="H9888" s="36"/>
      <c r="I9888" s="36"/>
      <c r="J9888" s="36"/>
      <c r="K9888" s="95"/>
      <c r="L9888" s="96"/>
    </row>
    <row r="9889" spans="8:12" x14ac:dyDescent="0.25">
      <c r="H9889" s="36"/>
      <c r="I9889" s="36"/>
      <c r="J9889" s="36"/>
      <c r="K9889" s="95"/>
      <c r="L9889" s="96"/>
    </row>
    <row r="9890" spans="8:12" x14ac:dyDescent="0.25">
      <c r="H9890" s="36"/>
      <c r="I9890" s="36"/>
      <c r="J9890" s="36"/>
      <c r="K9890" s="95"/>
      <c r="L9890" s="96"/>
    </row>
    <row r="9891" spans="8:12" x14ac:dyDescent="0.25">
      <c r="H9891" s="36"/>
      <c r="I9891" s="36"/>
      <c r="J9891" s="36"/>
      <c r="K9891" s="95"/>
      <c r="L9891" s="96"/>
    </row>
    <row r="9892" spans="8:12" x14ac:dyDescent="0.25">
      <c r="H9892" s="36"/>
      <c r="I9892" s="36"/>
      <c r="J9892" s="36"/>
      <c r="K9892" s="95"/>
      <c r="L9892" s="96"/>
    </row>
    <row r="9893" spans="8:12" x14ac:dyDescent="0.25">
      <c r="H9893" s="36"/>
      <c r="I9893" s="36"/>
      <c r="J9893" s="36"/>
      <c r="K9893" s="95"/>
      <c r="L9893" s="96"/>
    </row>
    <row r="9894" spans="8:12" x14ac:dyDescent="0.25">
      <c r="H9894" s="36"/>
      <c r="I9894" s="36"/>
      <c r="J9894" s="36"/>
      <c r="K9894" s="95"/>
      <c r="L9894" s="96"/>
    </row>
    <row r="9895" spans="8:12" x14ac:dyDescent="0.25">
      <c r="H9895" s="36"/>
      <c r="I9895" s="36"/>
      <c r="J9895" s="36"/>
      <c r="K9895" s="95"/>
      <c r="L9895" s="96"/>
    </row>
    <row r="9896" spans="8:12" x14ac:dyDescent="0.25">
      <c r="H9896" s="36"/>
      <c r="I9896" s="36"/>
      <c r="J9896" s="36"/>
      <c r="K9896" s="95"/>
      <c r="L9896" s="96"/>
    </row>
    <row r="9897" spans="8:12" x14ac:dyDescent="0.25">
      <c r="H9897" s="36"/>
      <c r="I9897" s="36"/>
      <c r="J9897" s="36"/>
      <c r="K9897" s="95"/>
      <c r="L9897" s="96"/>
    </row>
    <row r="9898" spans="8:12" x14ac:dyDescent="0.25">
      <c r="H9898" s="36"/>
      <c r="I9898" s="36"/>
      <c r="J9898" s="36"/>
      <c r="K9898" s="95"/>
      <c r="L9898" s="96"/>
    </row>
    <row r="9899" spans="8:12" x14ac:dyDescent="0.25">
      <c r="H9899" s="36"/>
      <c r="I9899" s="36"/>
      <c r="J9899" s="36"/>
      <c r="K9899" s="95"/>
      <c r="L9899" s="96"/>
    </row>
    <row r="9900" spans="8:12" x14ac:dyDescent="0.25">
      <c r="H9900" s="36"/>
      <c r="I9900" s="36"/>
      <c r="J9900" s="36"/>
      <c r="K9900" s="95"/>
      <c r="L9900" s="96"/>
    </row>
    <row r="9901" spans="8:12" x14ac:dyDescent="0.25">
      <c r="H9901" s="36"/>
      <c r="I9901" s="36"/>
      <c r="J9901" s="36"/>
      <c r="K9901" s="95"/>
      <c r="L9901" s="96"/>
    </row>
    <row r="9902" spans="8:12" x14ac:dyDescent="0.25">
      <c r="H9902" s="36"/>
      <c r="I9902" s="36"/>
      <c r="J9902" s="36"/>
      <c r="K9902" s="95"/>
      <c r="L9902" s="96"/>
    </row>
    <row r="9903" spans="8:12" x14ac:dyDescent="0.25">
      <c r="H9903" s="36"/>
      <c r="I9903" s="36"/>
      <c r="J9903" s="36"/>
      <c r="K9903" s="95"/>
      <c r="L9903" s="96"/>
    </row>
    <row r="9904" spans="8:12" x14ac:dyDescent="0.25">
      <c r="H9904" s="36"/>
      <c r="I9904" s="36"/>
      <c r="J9904" s="36"/>
      <c r="K9904" s="95"/>
      <c r="L9904" s="96"/>
    </row>
    <row r="9905" spans="8:12" x14ac:dyDescent="0.25">
      <c r="H9905" s="36"/>
      <c r="I9905" s="36"/>
      <c r="J9905" s="36"/>
      <c r="K9905" s="95"/>
      <c r="L9905" s="96"/>
    </row>
    <row r="9906" spans="8:12" x14ac:dyDescent="0.25">
      <c r="H9906" s="36"/>
      <c r="I9906" s="36"/>
      <c r="J9906" s="36"/>
      <c r="K9906" s="95"/>
      <c r="L9906" s="96"/>
    </row>
    <row r="9907" spans="8:12" x14ac:dyDescent="0.25">
      <c r="H9907" s="36"/>
      <c r="I9907" s="36"/>
      <c r="J9907" s="36"/>
      <c r="K9907" s="95"/>
      <c r="L9907" s="96"/>
    </row>
    <row r="9908" spans="8:12" x14ac:dyDescent="0.25">
      <c r="H9908" s="36"/>
      <c r="I9908" s="36"/>
      <c r="J9908" s="36"/>
      <c r="K9908" s="95"/>
      <c r="L9908" s="96"/>
    </row>
    <row r="9909" spans="8:12" x14ac:dyDescent="0.25">
      <c r="H9909" s="36"/>
      <c r="I9909" s="36"/>
      <c r="J9909" s="36"/>
      <c r="K9909" s="95"/>
      <c r="L9909" s="96"/>
    </row>
    <row r="9910" spans="8:12" x14ac:dyDescent="0.25">
      <c r="H9910" s="36"/>
      <c r="I9910" s="36"/>
      <c r="J9910" s="36"/>
      <c r="K9910" s="95"/>
      <c r="L9910" s="96"/>
    </row>
    <row r="9911" spans="8:12" x14ac:dyDescent="0.25">
      <c r="H9911" s="36"/>
      <c r="I9911" s="36"/>
      <c r="J9911" s="36"/>
      <c r="K9911" s="95"/>
      <c r="L9911" s="96"/>
    </row>
    <row r="9912" spans="8:12" x14ac:dyDescent="0.25">
      <c r="H9912" s="36"/>
      <c r="I9912" s="36"/>
      <c r="J9912" s="36"/>
      <c r="K9912" s="95"/>
      <c r="L9912" s="96"/>
    </row>
    <row r="9913" spans="8:12" x14ac:dyDescent="0.25">
      <c r="H9913" s="36"/>
      <c r="I9913" s="36"/>
      <c r="J9913" s="36"/>
      <c r="K9913" s="95"/>
      <c r="L9913" s="96"/>
    </row>
    <row r="9914" spans="8:12" x14ac:dyDescent="0.25">
      <c r="H9914" s="36"/>
      <c r="I9914" s="36"/>
      <c r="J9914" s="36"/>
      <c r="K9914" s="95"/>
      <c r="L9914" s="96"/>
    </row>
    <row r="9915" spans="8:12" x14ac:dyDescent="0.25">
      <c r="H9915" s="36"/>
      <c r="I9915" s="36"/>
      <c r="J9915" s="36"/>
      <c r="K9915" s="95"/>
      <c r="L9915" s="96"/>
    </row>
    <row r="9916" spans="8:12" x14ac:dyDescent="0.25">
      <c r="H9916" s="36"/>
      <c r="I9916" s="36"/>
      <c r="J9916" s="36"/>
      <c r="K9916" s="95"/>
      <c r="L9916" s="96"/>
    </row>
    <row r="9917" spans="8:12" x14ac:dyDescent="0.25">
      <c r="H9917" s="36"/>
      <c r="I9917" s="36"/>
      <c r="J9917" s="36"/>
      <c r="K9917" s="95"/>
      <c r="L9917" s="96"/>
    </row>
    <row r="9918" spans="8:12" x14ac:dyDescent="0.25">
      <c r="H9918" s="36"/>
      <c r="I9918" s="36"/>
      <c r="J9918" s="36"/>
      <c r="K9918" s="95"/>
      <c r="L9918" s="96"/>
    </row>
    <row r="9919" spans="8:12" x14ac:dyDescent="0.25">
      <c r="H9919" s="36"/>
      <c r="I9919" s="36"/>
      <c r="J9919" s="36"/>
      <c r="K9919" s="95"/>
      <c r="L9919" s="96"/>
    </row>
    <row r="9920" spans="8:12" x14ac:dyDescent="0.25">
      <c r="H9920" s="36"/>
      <c r="I9920" s="36"/>
      <c r="J9920" s="36"/>
      <c r="K9920" s="95"/>
      <c r="L9920" s="96"/>
    </row>
    <row r="9921" spans="8:12" x14ac:dyDescent="0.25">
      <c r="H9921" s="36"/>
      <c r="I9921" s="36"/>
      <c r="J9921" s="36"/>
      <c r="K9921" s="95"/>
      <c r="L9921" s="96"/>
    </row>
    <row r="9922" spans="8:12" x14ac:dyDescent="0.25">
      <c r="H9922" s="36"/>
      <c r="I9922" s="36"/>
      <c r="J9922" s="36"/>
      <c r="K9922" s="95"/>
      <c r="L9922" s="96"/>
    </row>
    <row r="9923" spans="8:12" x14ac:dyDescent="0.25">
      <c r="H9923" s="36"/>
      <c r="I9923" s="36"/>
      <c r="J9923" s="36"/>
      <c r="K9923" s="95"/>
      <c r="L9923" s="96"/>
    </row>
    <row r="9924" spans="8:12" x14ac:dyDescent="0.25">
      <c r="H9924" s="36"/>
      <c r="I9924" s="36"/>
      <c r="J9924" s="36"/>
      <c r="K9924" s="95"/>
      <c r="L9924" s="96"/>
    </row>
    <row r="9925" spans="8:12" x14ac:dyDescent="0.25">
      <c r="H9925" s="36"/>
      <c r="I9925" s="36"/>
      <c r="J9925" s="36"/>
      <c r="K9925" s="95"/>
      <c r="L9925" s="96"/>
    </row>
    <row r="9926" spans="8:12" x14ac:dyDescent="0.25">
      <c r="H9926" s="36"/>
      <c r="I9926" s="36"/>
      <c r="J9926" s="36"/>
      <c r="K9926" s="95"/>
      <c r="L9926" s="96"/>
    </row>
    <row r="9927" spans="8:12" x14ac:dyDescent="0.25">
      <c r="H9927" s="36"/>
      <c r="I9927" s="36"/>
      <c r="J9927" s="36"/>
      <c r="K9927" s="95"/>
      <c r="L9927" s="96"/>
    </row>
    <row r="9928" spans="8:12" x14ac:dyDescent="0.25">
      <c r="H9928" s="36"/>
      <c r="I9928" s="36"/>
      <c r="J9928" s="36"/>
      <c r="K9928" s="95"/>
      <c r="L9928" s="96"/>
    </row>
    <row r="9929" spans="8:12" x14ac:dyDescent="0.25">
      <c r="H9929" s="36"/>
      <c r="I9929" s="36"/>
      <c r="J9929" s="36"/>
      <c r="K9929" s="95"/>
      <c r="L9929" s="96"/>
    </row>
    <row r="9930" spans="8:12" x14ac:dyDescent="0.25">
      <c r="H9930" s="36"/>
      <c r="I9930" s="36"/>
      <c r="J9930" s="36"/>
      <c r="K9930" s="95"/>
      <c r="L9930" s="96"/>
    </row>
    <row r="9931" spans="8:12" x14ac:dyDescent="0.25">
      <c r="H9931" s="36"/>
      <c r="I9931" s="36"/>
      <c r="J9931" s="36"/>
      <c r="K9931" s="95"/>
      <c r="L9931" s="96"/>
    </row>
    <row r="9932" spans="8:12" x14ac:dyDescent="0.25">
      <c r="H9932" s="36"/>
      <c r="I9932" s="36"/>
      <c r="J9932" s="36"/>
      <c r="K9932" s="95"/>
      <c r="L9932" s="96"/>
    </row>
    <row r="9933" spans="8:12" x14ac:dyDescent="0.25">
      <c r="H9933" s="36"/>
      <c r="I9933" s="36"/>
      <c r="J9933" s="36"/>
      <c r="K9933" s="95"/>
      <c r="L9933" s="96"/>
    </row>
    <row r="9934" spans="8:12" x14ac:dyDescent="0.25">
      <c r="H9934" s="36"/>
      <c r="I9934" s="36"/>
      <c r="J9934" s="36"/>
      <c r="K9934" s="95"/>
      <c r="L9934" s="96"/>
    </row>
    <row r="9935" spans="8:12" x14ac:dyDescent="0.25">
      <c r="H9935" s="36"/>
      <c r="I9935" s="36"/>
      <c r="J9935" s="36"/>
      <c r="K9935" s="95"/>
      <c r="L9935" s="96"/>
    </row>
    <row r="9936" spans="8:12" x14ac:dyDescent="0.25">
      <c r="H9936" s="36"/>
      <c r="I9936" s="36"/>
      <c r="J9936" s="36"/>
      <c r="K9936" s="95"/>
      <c r="L9936" s="96"/>
    </row>
    <row r="9937" spans="8:12" x14ac:dyDescent="0.25">
      <c r="H9937" s="36"/>
      <c r="I9937" s="36"/>
      <c r="J9937" s="36"/>
      <c r="K9937" s="95"/>
      <c r="L9937" s="96"/>
    </row>
    <row r="9938" spans="8:12" x14ac:dyDescent="0.25">
      <c r="H9938" s="36"/>
      <c r="I9938" s="36"/>
      <c r="J9938" s="36"/>
      <c r="K9938" s="95"/>
      <c r="L9938" s="96"/>
    </row>
    <row r="9939" spans="8:12" x14ac:dyDescent="0.25">
      <c r="H9939" s="36"/>
      <c r="I9939" s="36"/>
      <c r="J9939" s="36"/>
      <c r="K9939" s="95"/>
      <c r="L9939" s="96"/>
    </row>
    <row r="9940" spans="8:12" x14ac:dyDescent="0.25">
      <c r="H9940" s="36"/>
      <c r="I9940" s="36"/>
      <c r="J9940" s="36"/>
      <c r="K9940" s="95"/>
      <c r="L9940" s="96"/>
    </row>
    <row r="9941" spans="8:12" x14ac:dyDescent="0.25">
      <c r="H9941" s="36"/>
      <c r="I9941" s="36"/>
      <c r="J9941" s="36"/>
      <c r="K9941" s="95"/>
      <c r="L9941" s="96"/>
    </row>
    <row r="9942" spans="8:12" x14ac:dyDescent="0.25">
      <c r="H9942" s="36"/>
      <c r="I9942" s="36"/>
      <c r="J9942" s="36"/>
      <c r="K9942" s="95"/>
      <c r="L9942" s="96"/>
    </row>
    <row r="9943" spans="8:12" x14ac:dyDescent="0.25">
      <c r="H9943" s="36"/>
      <c r="I9943" s="36"/>
      <c r="J9943" s="36"/>
      <c r="K9943" s="95"/>
      <c r="L9943" s="96"/>
    </row>
    <row r="9944" spans="8:12" x14ac:dyDescent="0.25">
      <c r="H9944" s="36"/>
      <c r="I9944" s="36"/>
      <c r="J9944" s="36"/>
      <c r="K9944" s="95"/>
      <c r="L9944" s="96"/>
    </row>
    <row r="9945" spans="8:12" x14ac:dyDescent="0.25">
      <c r="H9945" s="36"/>
      <c r="I9945" s="36"/>
      <c r="J9945" s="36"/>
      <c r="K9945" s="95"/>
      <c r="L9945" s="96"/>
    </row>
    <row r="9946" spans="8:12" x14ac:dyDescent="0.25">
      <c r="H9946" s="36"/>
      <c r="I9946" s="36"/>
      <c r="J9946" s="36"/>
      <c r="K9946" s="95"/>
      <c r="L9946" s="96"/>
    </row>
    <row r="9947" spans="8:12" x14ac:dyDescent="0.25">
      <c r="H9947" s="36"/>
      <c r="I9947" s="36"/>
      <c r="J9947" s="36"/>
      <c r="K9947" s="95"/>
      <c r="L9947" s="96"/>
    </row>
    <row r="9948" spans="8:12" x14ac:dyDescent="0.25">
      <c r="H9948" s="36"/>
      <c r="I9948" s="36"/>
      <c r="J9948" s="36"/>
      <c r="K9948" s="95"/>
      <c r="L9948" s="96"/>
    </row>
    <row r="9949" spans="8:12" x14ac:dyDescent="0.25">
      <c r="H9949" s="36"/>
      <c r="I9949" s="36"/>
      <c r="J9949" s="36"/>
      <c r="K9949" s="95"/>
      <c r="L9949" s="96"/>
    </row>
    <row r="9950" spans="8:12" x14ac:dyDescent="0.25">
      <c r="H9950" s="36"/>
      <c r="I9950" s="36"/>
      <c r="J9950" s="36"/>
      <c r="K9950" s="95"/>
      <c r="L9950" s="96"/>
    </row>
    <row r="9951" spans="8:12" x14ac:dyDescent="0.25">
      <c r="H9951" s="36"/>
      <c r="I9951" s="36"/>
      <c r="J9951" s="36"/>
      <c r="K9951" s="95"/>
      <c r="L9951" s="96"/>
    </row>
    <row r="9952" spans="8:12" x14ac:dyDescent="0.25">
      <c r="H9952" s="36"/>
      <c r="I9952" s="36"/>
      <c r="J9952" s="36"/>
      <c r="K9952" s="95"/>
      <c r="L9952" s="96"/>
    </row>
    <row r="9953" spans="8:12" x14ac:dyDescent="0.25">
      <c r="H9953" s="36"/>
      <c r="I9953" s="36"/>
      <c r="J9953" s="36"/>
      <c r="K9953" s="95"/>
      <c r="L9953" s="96"/>
    </row>
    <row r="9954" spans="8:12" x14ac:dyDescent="0.25">
      <c r="H9954" s="36"/>
      <c r="I9954" s="36"/>
      <c r="J9954" s="36"/>
      <c r="K9954" s="95"/>
      <c r="L9954" s="96"/>
    </row>
    <row r="9955" spans="8:12" x14ac:dyDescent="0.25">
      <c r="H9955" s="36"/>
      <c r="I9955" s="36"/>
      <c r="J9955" s="36"/>
      <c r="K9955" s="95"/>
      <c r="L9955" s="96"/>
    </row>
    <row r="9956" spans="8:12" x14ac:dyDescent="0.25">
      <c r="H9956" s="36"/>
      <c r="I9956" s="36"/>
      <c r="J9956" s="36"/>
      <c r="K9956" s="95"/>
      <c r="L9956" s="96"/>
    </row>
    <row r="9957" spans="8:12" x14ac:dyDescent="0.25">
      <c r="H9957" s="36"/>
      <c r="I9957" s="36"/>
      <c r="J9957" s="36"/>
      <c r="K9957" s="95"/>
      <c r="L9957" s="96"/>
    </row>
    <row r="9958" spans="8:12" x14ac:dyDescent="0.25">
      <c r="H9958" s="36"/>
      <c r="I9958" s="36"/>
      <c r="J9958" s="36"/>
      <c r="K9958" s="95"/>
      <c r="L9958" s="96"/>
    </row>
    <row r="9959" spans="8:12" x14ac:dyDescent="0.25">
      <c r="H9959" s="36"/>
      <c r="I9959" s="36"/>
      <c r="J9959" s="36"/>
      <c r="K9959" s="95"/>
      <c r="L9959" s="96"/>
    </row>
    <row r="9960" spans="8:12" x14ac:dyDescent="0.25">
      <c r="H9960" s="36"/>
      <c r="I9960" s="36"/>
      <c r="J9960" s="36"/>
      <c r="K9960" s="95"/>
      <c r="L9960" s="96"/>
    </row>
    <row r="9961" spans="8:12" x14ac:dyDescent="0.25">
      <c r="H9961" s="36"/>
      <c r="I9961" s="36"/>
      <c r="J9961" s="36"/>
      <c r="K9961" s="95"/>
      <c r="L9961" s="96"/>
    </row>
    <row r="9962" spans="8:12" x14ac:dyDescent="0.25">
      <c r="H9962" s="36"/>
      <c r="I9962" s="36"/>
      <c r="J9962" s="36"/>
      <c r="K9962" s="95"/>
      <c r="L9962" s="96"/>
    </row>
    <row r="9963" spans="8:12" x14ac:dyDescent="0.25">
      <c r="H9963" s="36"/>
      <c r="I9963" s="36"/>
      <c r="J9963" s="36"/>
      <c r="K9963" s="95"/>
      <c r="L9963" s="96"/>
    </row>
    <row r="9964" spans="8:12" x14ac:dyDescent="0.25">
      <c r="H9964" s="36"/>
      <c r="I9964" s="36"/>
      <c r="J9964" s="36"/>
      <c r="K9964" s="95"/>
      <c r="L9964" s="96"/>
    </row>
    <row r="9965" spans="8:12" x14ac:dyDescent="0.25">
      <c r="H9965" s="36"/>
      <c r="I9965" s="36"/>
      <c r="J9965" s="36"/>
      <c r="K9965" s="95"/>
      <c r="L9965" s="96"/>
    </row>
    <row r="9966" spans="8:12" x14ac:dyDescent="0.25">
      <c r="H9966" s="36"/>
      <c r="I9966" s="36"/>
      <c r="J9966" s="36"/>
      <c r="K9966" s="95"/>
      <c r="L9966" s="96"/>
    </row>
    <row r="9967" spans="8:12" x14ac:dyDescent="0.25">
      <c r="H9967" s="36"/>
      <c r="I9967" s="36"/>
      <c r="J9967" s="36"/>
      <c r="K9967" s="95"/>
      <c r="L9967" s="96"/>
    </row>
    <row r="9968" spans="8:12" x14ac:dyDescent="0.25">
      <c r="H9968" s="36"/>
      <c r="I9968" s="36"/>
      <c r="J9968" s="36"/>
      <c r="K9968" s="95"/>
      <c r="L9968" s="96"/>
    </row>
    <row r="9969" spans="8:12" x14ac:dyDescent="0.25">
      <c r="H9969" s="36"/>
      <c r="I9969" s="36"/>
      <c r="J9969" s="36"/>
      <c r="K9969" s="95"/>
      <c r="L9969" s="96"/>
    </row>
    <row r="9970" spans="8:12" x14ac:dyDescent="0.25">
      <c r="H9970" s="36"/>
      <c r="I9970" s="36"/>
      <c r="J9970" s="36"/>
      <c r="K9970" s="95"/>
      <c r="L9970" s="96"/>
    </row>
    <row r="9971" spans="8:12" x14ac:dyDescent="0.25">
      <c r="H9971" s="36"/>
      <c r="I9971" s="36"/>
      <c r="J9971" s="36"/>
      <c r="K9971" s="95"/>
      <c r="L9971" s="96"/>
    </row>
    <row r="9972" spans="8:12" x14ac:dyDescent="0.25">
      <c r="H9972" s="36"/>
      <c r="I9972" s="36"/>
      <c r="J9972" s="36"/>
      <c r="K9972" s="95"/>
      <c r="L9972" s="96"/>
    </row>
    <row r="9973" spans="8:12" x14ac:dyDescent="0.25">
      <c r="H9973" s="36"/>
      <c r="I9973" s="36"/>
      <c r="J9973" s="36"/>
      <c r="K9973" s="95"/>
      <c r="L9973" s="96"/>
    </row>
    <row r="9974" spans="8:12" x14ac:dyDescent="0.25">
      <c r="H9974" s="36"/>
      <c r="I9974" s="36"/>
      <c r="J9974" s="36"/>
      <c r="K9974" s="95"/>
      <c r="L9974" s="96"/>
    </row>
    <row r="9975" spans="8:12" x14ac:dyDescent="0.25">
      <c r="H9975" s="36"/>
      <c r="I9975" s="36"/>
      <c r="J9975" s="36"/>
      <c r="K9975" s="95"/>
      <c r="L9975" s="96"/>
    </row>
    <row r="9976" spans="8:12" x14ac:dyDescent="0.25">
      <c r="H9976" s="36"/>
      <c r="I9976" s="36"/>
      <c r="J9976" s="36"/>
      <c r="K9976" s="95"/>
      <c r="L9976" s="96"/>
    </row>
    <row r="9977" spans="8:12" x14ac:dyDescent="0.25">
      <c r="H9977" s="36"/>
      <c r="I9977" s="36"/>
      <c r="J9977" s="36"/>
      <c r="K9977" s="95"/>
      <c r="L9977" s="96"/>
    </row>
    <row r="9978" spans="8:12" x14ac:dyDescent="0.25">
      <c r="H9978" s="36"/>
      <c r="I9978" s="36"/>
      <c r="J9978" s="36"/>
      <c r="K9978" s="95"/>
      <c r="L9978" s="96"/>
    </row>
    <row r="9979" spans="8:12" x14ac:dyDescent="0.25">
      <c r="H9979" s="36"/>
      <c r="I9979" s="36"/>
      <c r="J9979" s="36"/>
      <c r="K9979" s="95"/>
      <c r="L9979" s="96"/>
    </row>
    <row r="9980" spans="8:12" x14ac:dyDescent="0.25">
      <c r="H9980" s="36"/>
      <c r="I9980" s="36"/>
      <c r="J9980" s="36"/>
      <c r="K9980" s="95"/>
      <c r="L9980" s="96"/>
    </row>
    <row r="9981" spans="8:12" x14ac:dyDescent="0.25">
      <c r="H9981" s="36"/>
      <c r="I9981" s="36"/>
      <c r="J9981" s="36"/>
      <c r="K9981" s="95"/>
      <c r="L9981" s="96"/>
    </row>
    <row r="9982" spans="8:12" x14ac:dyDescent="0.25">
      <c r="H9982" s="36"/>
      <c r="I9982" s="36"/>
      <c r="J9982" s="36"/>
      <c r="K9982" s="95"/>
      <c r="L9982" s="96"/>
    </row>
    <row r="9983" spans="8:12" x14ac:dyDescent="0.25">
      <c r="H9983" s="36"/>
      <c r="I9983" s="36"/>
      <c r="J9983" s="36"/>
      <c r="K9983" s="95"/>
      <c r="L9983" s="96"/>
    </row>
    <row r="9984" spans="8:12" x14ac:dyDescent="0.25">
      <c r="H9984" s="36"/>
      <c r="I9984" s="36"/>
      <c r="J9984" s="36"/>
      <c r="K9984" s="95"/>
      <c r="L9984" s="96"/>
    </row>
    <row r="9985" spans="8:12" x14ac:dyDescent="0.25">
      <c r="H9985" s="36"/>
      <c r="I9985" s="36"/>
      <c r="J9985" s="36"/>
      <c r="K9985" s="95"/>
      <c r="L9985" s="96"/>
    </row>
    <row r="9986" spans="8:12" x14ac:dyDescent="0.25">
      <c r="H9986" s="36"/>
      <c r="I9986" s="36"/>
      <c r="J9986" s="36"/>
      <c r="K9986" s="95"/>
      <c r="L9986" s="96"/>
    </row>
    <row r="9987" spans="8:12" x14ac:dyDescent="0.25">
      <c r="H9987" s="36"/>
      <c r="I9987" s="36"/>
      <c r="J9987" s="36"/>
      <c r="K9987" s="95"/>
      <c r="L9987" s="96"/>
    </row>
    <row r="9988" spans="8:12" x14ac:dyDescent="0.25">
      <c r="H9988" s="36"/>
      <c r="I9988" s="36"/>
      <c r="J9988" s="36"/>
      <c r="K9988" s="95"/>
      <c r="L9988" s="96"/>
    </row>
    <row r="9989" spans="8:12" x14ac:dyDescent="0.25">
      <c r="H9989" s="36"/>
      <c r="I9989" s="36"/>
      <c r="J9989" s="36"/>
      <c r="K9989" s="95"/>
      <c r="L9989" s="96"/>
    </row>
    <row r="9990" spans="8:12" x14ac:dyDescent="0.25">
      <c r="H9990" s="36"/>
      <c r="I9990" s="36"/>
      <c r="J9990" s="36"/>
      <c r="K9990" s="95"/>
      <c r="L9990" s="96"/>
    </row>
    <row r="9991" spans="8:12" x14ac:dyDescent="0.25">
      <c r="H9991" s="36"/>
      <c r="I9991" s="36"/>
      <c r="J9991" s="36"/>
      <c r="K9991" s="95"/>
      <c r="L9991" s="96"/>
    </row>
    <row r="9992" spans="8:12" x14ac:dyDescent="0.25">
      <c r="H9992" s="36"/>
      <c r="I9992" s="36"/>
      <c r="J9992" s="36"/>
      <c r="K9992" s="95"/>
      <c r="L9992" s="96"/>
    </row>
    <row r="9993" spans="8:12" x14ac:dyDescent="0.25">
      <c r="H9993" s="36"/>
      <c r="I9993" s="36"/>
      <c r="J9993" s="36"/>
      <c r="K9993" s="95"/>
      <c r="L9993" s="96"/>
    </row>
    <row r="9994" spans="8:12" x14ac:dyDescent="0.25">
      <c r="H9994" s="36"/>
      <c r="I9994" s="36"/>
      <c r="J9994" s="36"/>
      <c r="K9994" s="95"/>
      <c r="L9994" s="96"/>
    </row>
    <row r="9995" spans="8:12" x14ac:dyDescent="0.25">
      <c r="H9995" s="36"/>
      <c r="I9995" s="36"/>
      <c r="J9995" s="36"/>
      <c r="K9995" s="95"/>
      <c r="L9995" s="96"/>
    </row>
    <row r="9996" spans="8:12" x14ac:dyDescent="0.25">
      <c r="H9996" s="36"/>
      <c r="I9996" s="36"/>
      <c r="J9996" s="36"/>
      <c r="K9996" s="95"/>
      <c r="L9996" s="96"/>
    </row>
    <row r="9997" spans="8:12" x14ac:dyDescent="0.25">
      <c r="H9997" s="36"/>
      <c r="I9997" s="36"/>
      <c r="J9997" s="36"/>
      <c r="K9997" s="95"/>
      <c r="L9997" s="96"/>
    </row>
    <row r="9998" spans="8:12" x14ac:dyDescent="0.25">
      <c r="H9998" s="36"/>
      <c r="I9998" s="36"/>
      <c r="J9998" s="36"/>
      <c r="K9998" s="95"/>
      <c r="L9998" s="96"/>
    </row>
    <row r="9999" spans="8:12" x14ac:dyDescent="0.25">
      <c r="H9999" s="36"/>
      <c r="I9999" s="36"/>
      <c r="J9999" s="36"/>
      <c r="K9999" s="95"/>
      <c r="L9999" s="96"/>
    </row>
    <row r="10000" spans="8:12" x14ac:dyDescent="0.25">
      <c r="H10000" s="36"/>
      <c r="I10000" s="36"/>
      <c r="J10000" s="36"/>
      <c r="K10000" s="95"/>
      <c r="L10000" s="96"/>
    </row>
    <row r="10001" spans="8:12" x14ac:dyDescent="0.25">
      <c r="H10001" s="36"/>
      <c r="I10001" s="36"/>
      <c r="J10001" s="36"/>
      <c r="K10001" s="95"/>
      <c r="L10001" s="96"/>
    </row>
    <row r="10002" spans="8:12" x14ac:dyDescent="0.25">
      <c r="H10002" s="36"/>
      <c r="I10002" s="36"/>
      <c r="J10002" s="36"/>
      <c r="K10002" s="95"/>
      <c r="L10002" s="96"/>
    </row>
    <row r="10003" spans="8:12" x14ac:dyDescent="0.25">
      <c r="H10003" s="36"/>
      <c r="I10003" s="36"/>
      <c r="J10003" s="36"/>
      <c r="K10003" s="95"/>
      <c r="L10003" s="96"/>
    </row>
    <row r="10004" spans="8:12" x14ac:dyDescent="0.25">
      <c r="H10004" s="36"/>
      <c r="I10004" s="36"/>
      <c r="J10004" s="36"/>
      <c r="K10004" s="95"/>
      <c r="L10004" s="96"/>
    </row>
    <row r="10005" spans="8:12" x14ac:dyDescent="0.25">
      <c r="H10005" s="36"/>
      <c r="I10005" s="36"/>
      <c r="J10005" s="36"/>
      <c r="K10005" s="95"/>
      <c r="L10005" s="96"/>
    </row>
    <row r="10006" spans="8:12" x14ac:dyDescent="0.25">
      <c r="H10006" s="36"/>
      <c r="I10006" s="36"/>
      <c r="J10006" s="36"/>
      <c r="K10006" s="95"/>
      <c r="L10006" s="96"/>
    </row>
    <row r="10007" spans="8:12" x14ac:dyDescent="0.25">
      <c r="H10007" s="36"/>
      <c r="I10007" s="36"/>
      <c r="J10007" s="36"/>
      <c r="K10007" s="95"/>
      <c r="L10007" s="96"/>
    </row>
    <row r="10008" spans="8:12" x14ac:dyDescent="0.25">
      <c r="H10008" s="36"/>
      <c r="I10008" s="36"/>
      <c r="J10008" s="36"/>
      <c r="K10008" s="95"/>
      <c r="L10008" s="96"/>
    </row>
    <row r="10009" spans="8:12" x14ac:dyDescent="0.25">
      <c r="H10009" s="36"/>
      <c r="I10009" s="36"/>
      <c r="J10009" s="36"/>
      <c r="K10009" s="95"/>
      <c r="L10009" s="96"/>
    </row>
    <row r="10010" spans="8:12" x14ac:dyDescent="0.25">
      <c r="H10010" s="36"/>
      <c r="I10010" s="36"/>
      <c r="J10010" s="36"/>
      <c r="K10010" s="95"/>
      <c r="L10010" s="96"/>
    </row>
    <row r="10011" spans="8:12" x14ac:dyDescent="0.25">
      <c r="H10011" s="36"/>
      <c r="I10011" s="36"/>
      <c r="J10011" s="36"/>
      <c r="K10011" s="95"/>
      <c r="L10011" s="96"/>
    </row>
    <row r="10012" spans="8:12" x14ac:dyDescent="0.25">
      <c r="H10012" s="36"/>
      <c r="I10012" s="36"/>
      <c r="J10012" s="36"/>
      <c r="K10012" s="95"/>
      <c r="L10012" s="96"/>
    </row>
    <row r="10013" spans="8:12" x14ac:dyDescent="0.25">
      <c r="H10013" s="36"/>
      <c r="I10013" s="36"/>
      <c r="J10013" s="36"/>
      <c r="K10013" s="95"/>
      <c r="L10013" s="96"/>
    </row>
    <row r="10014" spans="8:12" x14ac:dyDescent="0.25">
      <c r="H10014" s="36"/>
      <c r="I10014" s="36"/>
      <c r="J10014" s="36"/>
      <c r="K10014" s="95"/>
      <c r="L10014" s="96"/>
    </row>
    <row r="10015" spans="8:12" x14ac:dyDescent="0.25">
      <c r="H10015" s="36"/>
      <c r="I10015" s="36"/>
      <c r="J10015" s="36"/>
      <c r="K10015" s="95"/>
      <c r="L10015" s="96"/>
    </row>
    <row r="10016" spans="8:12" x14ac:dyDescent="0.25">
      <c r="H10016" s="36"/>
      <c r="I10016" s="36"/>
      <c r="J10016" s="36"/>
      <c r="K10016" s="95"/>
      <c r="L10016" s="96"/>
    </row>
    <row r="10017" spans="8:12" x14ac:dyDescent="0.25">
      <c r="H10017" s="36"/>
      <c r="I10017" s="36"/>
      <c r="J10017" s="36"/>
      <c r="K10017" s="95"/>
      <c r="L10017" s="96"/>
    </row>
    <row r="10018" spans="8:12" x14ac:dyDescent="0.25">
      <c r="H10018" s="36"/>
      <c r="I10018" s="36"/>
      <c r="J10018" s="36"/>
      <c r="K10018" s="95"/>
      <c r="L10018" s="96"/>
    </row>
    <row r="10019" spans="8:12" x14ac:dyDescent="0.25">
      <c r="H10019" s="36"/>
      <c r="I10019" s="36"/>
      <c r="J10019" s="36"/>
      <c r="K10019" s="95"/>
      <c r="L10019" s="96"/>
    </row>
    <row r="10020" spans="8:12" x14ac:dyDescent="0.25">
      <c r="H10020" s="36"/>
      <c r="I10020" s="36"/>
      <c r="J10020" s="36"/>
      <c r="K10020" s="95"/>
      <c r="L10020" s="96"/>
    </row>
    <row r="10021" spans="8:12" x14ac:dyDescent="0.25">
      <c r="H10021" s="36"/>
      <c r="I10021" s="36"/>
      <c r="J10021" s="36"/>
      <c r="K10021" s="95"/>
      <c r="L10021" s="96"/>
    </row>
    <row r="10022" spans="8:12" x14ac:dyDescent="0.25">
      <c r="H10022" s="36"/>
      <c r="I10022" s="36"/>
      <c r="J10022" s="36"/>
      <c r="K10022" s="95"/>
      <c r="L10022" s="96"/>
    </row>
    <row r="10023" spans="8:12" x14ac:dyDescent="0.25">
      <c r="H10023" s="36"/>
      <c r="I10023" s="36"/>
      <c r="J10023" s="36"/>
      <c r="K10023" s="95"/>
      <c r="L10023" s="96"/>
    </row>
    <row r="10024" spans="8:12" x14ac:dyDescent="0.25">
      <c r="H10024" s="36"/>
      <c r="I10024" s="36"/>
      <c r="J10024" s="36"/>
      <c r="K10024" s="95"/>
      <c r="L10024" s="96"/>
    </row>
    <row r="10025" spans="8:12" x14ac:dyDescent="0.25">
      <c r="H10025" s="36"/>
      <c r="I10025" s="36"/>
      <c r="J10025" s="36"/>
      <c r="K10025" s="95"/>
      <c r="L10025" s="96"/>
    </row>
    <row r="10026" spans="8:12" x14ac:dyDescent="0.25">
      <c r="H10026" s="36"/>
      <c r="I10026" s="36"/>
      <c r="J10026" s="36"/>
      <c r="K10026" s="95"/>
      <c r="L10026" s="96"/>
    </row>
    <row r="10027" spans="8:12" x14ac:dyDescent="0.25">
      <c r="H10027" s="36"/>
      <c r="I10027" s="36"/>
      <c r="J10027" s="36"/>
      <c r="K10027" s="95"/>
      <c r="L10027" s="96"/>
    </row>
    <row r="10028" spans="8:12" x14ac:dyDescent="0.25">
      <c r="H10028" s="36"/>
      <c r="I10028" s="36"/>
      <c r="J10028" s="36"/>
      <c r="K10028" s="95"/>
      <c r="L10028" s="96"/>
    </row>
    <row r="10029" spans="8:12" x14ac:dyDescent="0.25">
      <c r="H10029" s="36"/>
      <c r="I10029" s="36"/>
      <c r="J10029" s="36"/>
      <c r="K10029" s="95"/>
      <c r="L10029" s="96"/>
    </row>
    <row r="10030" spans="8:12" x14ac:dyDescent="0.25">
      <c r="H10030" s="36"/>
      <c r="I10030" s="36"/>
      <c r="J10030" s="36"/>
      <c r="K10030" s="95"/>
      <c r="L10030" s="96"/>
    </row>
    <row r="10031" spans="8:12" x14ac:dyDescent="0.25">
      <c r="H10031" s="36"/>
      <c r="I10031" s="36"/>
      <c r="J10031" s="36"/>
      <c r="K10031" s="95"/>
      <c r="L10031" s="96"/>
    </row>
    <row r="10032" spans="8:12" x14ac:dyDescent="0.25">
      <c r="H10032" s="36"/>
      <c r="I10032" s="36"/>
      <c r="J10032" s="36"/>
      <c r="K10032" s="95"/>
      <c r="L10032" s="96"/>
    </row>
    <row r="10033" spans="8:12" x14ac:dyDescent="0.25">
      <c r="H10033" s="36"/>
      <c r="I10033" s="36"/>
      <c r="J10033" s="36"/>
      <c r="K10033" s="95"/>
      <c r="L10033" s="96"/>
    </row>
    <row r="10034" spans="8:12" x14ac:dyDescent="0.25">
      <c r="H10034" s="36"/>
      <c r="I10034" s="36"/>
      <c r="J10034" s="36"/>
      <c r="K10034" s="95"/>
      <c r="L10034" s="96"/>
    </row>
    <row r="10035" spans="8:12" x14ac:dyDescent="0.25">
      <c r="H10035" s="36"/>
      <c r="I10035" s="36"/>
      <c r="J10035" s="36"/>
      <c r="K10035" s="95"/>
      <c r="L10035" s="96"/>
    </row>
    <row r="10036" spans="8:12" x14ac:dyDescent="0.25">
      <c r="H10036" s="36"/>
      <c r="I10036" s="36"/>
      <c r="J10036" s="36"/>
      <c r="K10036" s="95"/>
      <c r="L10036" s="96"/>
    </row>
    <row r="10037" spans="8:12" x14ac:dyDescent="0.25">
      <c r="H10037" s="36"/>
      <c r="I10037" s="36"/>
      <c r="J10037" s="36"/>
      <c r="K10037" s="95"/>
      <c r="L10037" s="96"/>
    </row>
    <row r="10038" spans="8:12" x14ac:dyDescent="0.25">
      <c r="H10038" s="36"/>
      <c r="I10038" s="36"/>
      <c r="J10038" s="36"/>
      <c r="K10038" s="95"/>
      <c r="L10038" s="96"/>
    </row>
    <row r="10039" spans="8:12" x14ac:dyDescent="0.25">
      <c r="H10039" s="36"/>
      <c r="I10039" s="36"/>
      <c r="J10039" s="36"/>
      <c r="K10039" s="95"/>
      <c r="L10039" s="96"/>
    </row>
    <row r="10040" spans="8:12" x14ac:dyDescent="0.25">
      <c r="H10040" s="36"/>
      <c r="I10040" s="36"/>
      <c r="J10040" s="36"/>
      <c r="K10040" s="95"/>
      <c r="L10040" s="96"/>
    </row>
    <row r="10041" spans="8:12" x14ac:dyDescent="0.25">
      <c r="H10041" s="36"/>
      <c r="I10041" s="36"/>
      <c r="J10041" s="36"/>
      <c r="K10041" s="95"/>
      <c r="L10041" s="96"/>
    </row>
    <row r="10042" spans="8:12" x14ac:dyDescent="0.25">
      <c r="H10042" s="36"/>
      <c r="I10042" s="36"/>
      <c r="J10042" s="36"/>
      <c r="K10042" s="95"/>
      <c r="L10042" s="96"/>
    </row>
    <row r="10043" spans="8:12" x14ac:dyDescent="0.25">
      <c r="H10043" s="36"/>
      <c r="I10043" s="36"/>
      <c r="J10043" s="36"/>
      <c r="K10043" s="95"/>
      <c r="L10043" s="96"/>
    </row>
    <row r="10044" spans="8:12" x14ac:dyDescent="0.25">
      <c r="H10044" s="36"/>
      <c r="I10044" s="36"/>
      <c r="J10044" s="36"/>
      <c r="K10044" s="95"/>
      <c r="L10044" s="96"/>
    </row>
    <row r="10045" spans="8:12" x14ac:dyDescent="0.25">
      <c r="H10045" s="36"/>
      <c r="I10045" s="36"/>
      <c r="J10045" s="36"/>
      <c r="K10045" s="95"/>
      <c r="L10045" s="96"/>
    </row>
    <row r="10046" spans="8:12" x14ac:dyDescent="0.25">
      <c r="H10046" s="36"/>
      <c r="I10046" s="36"/>
      <c r="J10046" s="36"/>
      <c r="K10046" s="95"/>
      <c r="L10046" s="96"/>
    </row>
    <row r="10047" spans="8:12" x14ac:dyDescent="0.25">
      <c r="H10047" s="36"/>
      <c r="I10047" s="36"/>
      <c r="J10047" s="36"/>
      <c r="K10047" s="95"/>
      <c r="L10047" s="96"/>
    </row>
    <row r="10048" spans="8:12" x14ac:dyDescent="0.25">
      <c r="H10048" s="36"/>
      <c r="I10048" s="36"/>
      <c r="J10048" s="36"/>
      <c r="K10048" s="95"/>
      <c r="L10048" s="96"/>
    </row>
    <row r="10049" spans="8:12" x14ac:dyDescent="0.25">
      <c r="H10049" s="36"/>
      <c r="I10049" s="36"/>
      <c r="J10049" s="36"/>
      <c r="K10049" s="95"/>
      <c r="L10049" s="96"/>
    </row>
    <row r="10050" spans="8:12" x14ac:dyDescent="0.25">
      <c r="H10050" s="36"/>
      <c r="I10050" s="36"/>
      <c r="J10050" s="36"/>
      <c r="K10050" s="95"/>
      <c r="L10050" s="96"/>
    </row>
    <row r="10051" spans="8:12" x14ac:dyDescent="0.25">
      <c r="H10051" s="36"/>
      <c r="I10051" s="36"/>
      <c r="J10051" s="36"/>
      <c r="K10051" s="95"/>
      <c r="L10051" s="96"/>
    </row>
    <row r="10052" spans="8:12" x14ac:dyDescent="0.25">
      <c r="H10052" s="36"/>
      <c r="I10052" s="36"/>
      <c r="J10052" s="36"/>
      <c r="K10052" s="95"/>
      <c r="L10052" s="96"/>
    </row>
    <row r="10053" spans="8:12" x14ac:dyDescent="0.25">
      <c r="H10053" s="36"/>
      <c r="I10053" s="36"/>
      <c r="J10053" s="36"/>
      <c r="K10053" s="95"/>
      <c r="L10053" s="96"/>
    </row>
    <row r="10054" spans="8:12" x14ac:dyDescent="0.25">
      <c r="H10054" s="36"/>
      <c r="I10054" s="36"/>
      <c r="J10054" s="36"/>
      <c r="K10054" s="95"/>
      <c r="L10054" s="96"/>
    </row>
    <row r="10055" spans="8:12" x14ac:dyDescent="0.25">
      <c r="H10055" s="36"/>
      <c r="I10055" s="36"/>
      <c r="J10055" s="36"/>
      <c r="K10055" s="95"/>
      <c r="L10055" s="96"/>
    </row>
    <row r="10056" spans="8:12" x14ac:dyDescent="0.25">
      <c r="H10056" s="36"/>
      <c r="I10056" s="36"/>
      <c r="J10056" s="36"/>
      <c r="K10056" s="95"/>
      <c r="L10056" s="96"/>
    </row>
    <row r="10057" spans="8:12" x14ac:dyDescent="0.25">
      <c r="H10057" s="36"/>
      <c r="I10057" s="36"/>
      <c r="J10057" s="36"/>
      <c r="K10057" s="95"/>
      <c r="L10057" s="96"/>
    </row>
    <row r="10058" spans="8:12" x14ac:dyDescent="0.25">
      <c r="H10058" s="36"/>
      <c r="I10058" s="36"/>
      <c r="J10058" s="36"/>
      <c r="K10058" s="95"/>
      <c r="L10058" s="96"/>
    </row>
    <row r="10059" spans="8:12" x14ac:dyDescent="0.25">
      <c r="H10059" s="36"/>
      <c r="I10059" s="36"/>
      <c r="J10059" s="36"/>
      <c r="K10059" s="95"/>
      <c r="L10059" s="96"/>
    </row>
    <row r="10060" spans="8:12" x14ac:dyDescent="0.25">
      <c r="H10060" s="36"/>
      <c r="I10060" s="36"/>
      <c r="J10060" s="36"/>
      <c r="K10060" s="95"/>
      <c r="L10060" s="96"/>
    </row>
    <row r="10061" spans="8:12" x14ac:dyDescent="0.25">
      <c r="H10061" s="36"/>
      <c r="I10061" s="36"/>
      <c r="J10061" s="36"/>
      <c r="K10061" s="95"/>
      <c r="L10061" s="96"/>
    </row>
    <row r="10062" spans="8:12" x14ac:dyDescent="0.25">
      <c r="H10062" s="36"/>
      <c r="I10062" s="36"/>
      <c r="J10062" s="36"/>
      <c r="K10062" s="95"/>
      <c r="L10062" s="96"/>
    </row>
    <row r="10063" spans="8:12" x14ac:dyDescent="0.25">
      <c r="H10063" s="36"/>
      <c r="I10063" s="36"/>
      <c r="J10063" s="36"/>
      <c r="K10063" s="95"/>
      <c r="L10063" s="96"/>
    </row>
    <row r="10064" spans="8:12" x14ac:dyDescent="0.25">
      <c r="H10064" s="36"/>
      <c r="I10064" s="36"/>
      <c r="J10064" s="36"/>
      <c r="K10064" s="95"/>
      <c r="L10064" s="96"/>
    </row>
    <row r="10065" spans="8:12" x14ac:dyDescent="0.25">
      <c r="H10065" s="36"/>
      <c r="I10065" s="36"/>
      <c r="J10065" s="36"/>
      <c r="K10065" s="95"/>
      <c r="L10065" s="96"/>
    </row>
    <row r="10066" spans="8:12" x14ac:dyDescent="0.25">
      <c r="H10066" s="36"/>
      <c r="I10066" s="36"/>
      <c r="J10066" s="36"/>
      <c r="K10066" s="95"/>
      <c r="L10066" s="96"/>
    </row>
    <row r="10067" spans="8:12" x14ac:dyDescent="0.25">
      <c r="H10067" s="36"/>
      <c r="I10067" s="36"/>
      <c r="J10067" s="36"/>
      <c r="K10067" s="95"/>
      <c r="L10067" s="96"/>
    </row>
    <row r="10068" spans="8:12" x14ac:dyDescent="0.25">
      <c r="H10068" s="36"/>
      <c r="I10068" s="36"/>
      <c r="J10068" s="36"/>
      <c r="K10068" s="95"/>
      <c r="L10068" s="96"/>
    </row>
    <row r="10069" spans="8:12" x14ac:dyDescent="0.25">
      <c r="H10069" s="36"/>
      <c r="I10069" s="36"/>
      <c r="J10069" s="36"/>
      <c r="K10069" s="95"/>
      <c r="L10069" s="96"/>
    </row>
    <row r="10070" spans="8:12" x14ac:dyDescent="0.25">
      <c r="H10070" s="36"/>
      <c r="I10070" s="36"/>
      <c r="J10070" s="36"/>
      <c r="K10070" s="95"/>
      <c r="L10070" s="96"/>
    </row>
    <row r="10071" spans="8:12" x14ac:dyDescent="0.25">
      <c r="H10071" s="36"/>
      <c r="I10071" s="36"/>
      <c r="J10071" s="36"/>
      <c r="K10071" s="95"/>
      <c r="L10071" s="96"/>
    </row>
    <row r="10072" spans="8:12" x14ac:dyDescent="0.25">
      <c r="H10072" s="36"/>
      <c r="I10072" s="36"/>
      <c r="J10072" s="36"/>
      <c r="K10072" s="95"/>
      <c r="L10072" s="96"/>
    </row>
    <row r="10073" spans="8:12" x14ac:dyDescent="0.25">
      <c r="H10073" s="36"/>
      <c r="I10073" s="36"/>
      <c r="J10073" s="36"/>
      <c r="K10073" s="95"/>
      <c r="L10073" s="96"/>
    </row>
    <row r="10074" spans="8:12" x14ac:dyDescent="0.25">
      <c r="H10074" s="36"/>
      <c r="I10074" s="36"/>
      <c r="J10074" s="36"/>
      <c r="K10074" s="95"/>
      <c r="L10074" s="96"/>
    </row>
    <row r="10075" spans="8:12" x14ac:dyDescent="0.25">
      <c r="H10075" s="36"/>
      <c r="I10075" s="36"/>
      <c r="J10075" s="36"/>
      <c r="K10075" s="95"/>
      <c r="L10075" s="96"/>
    </row>
    <row r="10076" spans="8:12" x14ac:dyDescent="0.25">
      <c r="H10076" s="36"/>
      <c r="I10076" s="36"/>
      <c r="J10076" s="36"/>
      <c r="K10076" s="95"/>
      <c r="L10076" s="96"/>
    </row>
    <row r="10077" spans="8:12" x14ac:dyDescent="0.25">
      <c r="H10077" s="36"/>
      <c r="I10077" s="36"/>
      <c r="J10077" s="36"/>
      <c r="K10077" s="95"/>
      <c r="L10077" s="96"/>
    </row>
    <row r="10078" spans="8:12" x14ac:dyDescent="0.25">
      <c r="H10078" s="36"/>
      <c r="I10078" s="36"/>
      <c r="J10078" s="36"/>
      <c r="K10078" s="95"/>
      <c r="L10078" s="96"/>
    </row>
    <row r="10079" spans="8:12" x14ac:dyDescent="0.25">
      <c r="H10079" s="36"/>
      <c r="I10079" s="36"/>
      <c r="J10079" s="36"/>
      <c r="K10079" s="95"/>
      <c r="L10079" s="96"/>
    </row>
    <row r="10080" spans="8:12" x14ac:dyDescent="0.25">
      <c r="H10080" s="36"/>
      <c r="I10080" s="36"/>
      <c r="J10080" s="36"/>
      <c r="K10080" s="95"/>
      <c r="L10080" s="96"/>
    </row>
    <row r="10081" spans="8:12" x14ac:dyDescent="0.25">
      <c r="H10081" s="36"/>
      <c r="I10081" s="36"/>
      <c r="J10081" s="36"/>
      <c r="K10081" s="95"/>
      <c r="L10081" s="96"/>
    </row>
    <row r="10082" spans="8:12" x14ac:dyDescent="0.25">
      <c r="H10082" s="36"/>
      <c r="I10082" s="36"/>
      <c r="J10082" s="36"/>
      <c r="K10082" s="95"/>
      <c r="L10082" s="96"/>
    </row>
    <row r="10083" spans="8:12" x14ac:dyDescent="0.25">
      <c r="H10083" s="36"/>
      <c r="I10083" s="36"/>
      <c r="J10083" s="36"/>
      <c r="K10083" s="95"/>
      <c r="L10083" s="96"/>
    </row>
    <row r="10084" spans="8:12" x14ac:dyDescent="0.25">
      <c r="H10084" s="36"/>
      <c r="I10084" s="36"/>
      <c r="J10084" s="36"/>
      <c r="K10084" s="95"/>
      <c r="L10084" s="96"/>
    </row>
    <row r="10085" spans="8:12" x14ac:dyDescent="0.25">
      <c r="H10085" s="36"/>
      <c r="I10085" s="36"/>
      <c r="J10085" s="36"/>
      <c r="K10085" s="95"/>
      <c r="L10085" s="96"/>
    </row>
    <row r="10086" spans="8:12" x14ac:dyDescent="0.25">
      <c r="H10086" s="36"/>
      <c r="I10086" s="36"/>
      <c r="J10086" s="36"/>
      <c r="K10086" s="95"/>
      <c r="L10086" s="96"/>
    </row>
    <row r="10087" spans="8:12" x14ac:dyDescent="0.25">
      <c r="H10087" s="36"/>
      <c r="I10087" s="36"/>
      <c r="J10087" s="36"/>
      <c r="K10087" s="95"/>
      <c r="L10087" s="96"/>
    </row>
    <row r="10088" spans="8:12" x14ac:dyDescent="0.25">
      <c r="H10088" s="36"/>
      <c r="I10088" s="36"/>
      <c r="J10088" s="36"/>
      <c r="K10088" s="95"/>
      <c r="L10088" s="96"/>
    </row>
    <row r="10089" spans="8:12" x14ac:dyDescent="0.25">
      <c r="H10089" s="36"/>
      <c r="I10089" s="36"/>
      <c r="J10089" s="36"/>
      <c r="K10089" s="95"/>
      <c r="L10089" s="96"/>
    </row>
    <row r="10090" spans="8:12" x14ac:dyDescent="0.25">
      <c r="H10090" s="36"/>
      <c r="I10090" s="36"/>
      <c r="J10090" s="36"/>
      <c r="K10090" s="95"/>
      <c r="L10090" s="96"/>
    </row>
    <row r="10091" spans="8:12" x14ac:dyDescent="0.25">
      <c r="H10091" s="36"/>
      <c r="I10091" s="36"/>
      <c r="J10091" s="36"/>
      <c r="K10091" s="95"/>
      <c r="L10091" s="96"/>
    </row>
    <row r="10092" spans="8:12" x14ac:dyDescent="0.25">
      <c r="H10092" s="36"/>
      <c r="I10092" s="36"/>
      <c r="J10092" s="36"/>
      <c r="K10092" s="95"/>
      <c r="L10092" s="96"/>
    </row>
    <row r="10093" spans="8:12" x14ac:dyDescent="0.25">
      <c r="H10093" s="36"/>
      <c r="I10093" s="36"/>
      <c r="J10093" s="36"/>
      <c r="K10093" s="95"/>
      <c r="L10093" s="96"/>
    </row>
    <row r="10094" spans="8:12" x14ac:dyDescent="0.25">
      <c r="H10094" s="36"/>
      <c r="I10094" s="36"/>
      <c r="J10094" s="36"/>
      <c r="K10094" s="95"/>
      <c r="L10094" s="96"/>
    </row>
    <row r="10095" spans="8:12" x14ac:dyDescent="0.25">
      <c r="H10095" s="36"/>
      <c r="I10095" s="36"/>
      <c r="J10095" s="36"/>
      <c r="K10095" s="95"/>
      <c r="L10095" s="96"/>
    </row>
    <row r="10096" spans="8:12" x14ac:dyDescent="0.25">
      <c r="H10096" s="36"/>
      <c r="I10096" s="36"/>
      <c r="J10096" s="36"/>
      <c r="K10096" s="95"/>
      <c r="L10096" s="96"/>
    </row>
    <row r="10097" spans="8:12" x14ac:dyDescent="0.25">
      <c r="H10097" s="36"/>
      <c r="I10097" s="36"/>
      <c r="J10097" s="36"/>
      <c r="K10097" s="95"/>
      <c r="L10097" s="96"/>
    </row>
    <row r="10098" spans="8:12" x14ac:dyDescent="0.25">
      <c r="H10098" s="36"/>
      <c r="I10098" s="36"/>
      <c r="J10098" s="36"/>
      <c r="K10098" s="95"/>
      <c r="L10098" s="96"/>
    </row>
    <row r="10099" spans="8:12" x14ac:dyDescent="0.25">
      <c r="H10099" s="36"/>
      <c r="I10099" s="36"/>
      <c r="J10099" s="36"/>
      <c r="K10099" s="95"/>
      <c r="L10099" s="96"/>
    </row>
    <row r="10100" spans="8:12" x14ac:dyDescent="0.25">
      <c r="H10100" s="36"/>
      <c r="I10100" s="36"/>
      <c r="J10100" s="36"/>
      <c r="K10100" s="95"/>
      <c r="L10100" s="96"/>
    </row>
    <row r="10101" spans="8:12" x14ac:dyDescent="0.25">
      <c r="H10101" s="36"/>
      <c r="I10101" s="36"/>
      <c r="J10101" s="36"/>
      <c r="K10101" s="95"/>
      <c r="L10101" s="96"/>
    </row>
    <row r="10102" spans="8:12" x14ac:dyDescent="0.25">
      <c r="H10102" s="36"/>
      <c r="I10102" s="36"/>
      <c r="J10102" s="36"/>
      <c r="K10102" s="95"/>
      <c r="L10102" s="96"/>
    </row>
    <row r="10103" spans="8:12" x14ac:dyDescent="0.25">
      <c r="H10103" s="36"/>
      <c r="I10103" s="36"/>
      <c r="J10103" s="36"/>
      <c r="K10103" s="95"/>
      <c r="L10103" s="96"/>
    </row>
    <row r="10104" spans="8:12" x14ac:dyDescent="0.25">
      <c r="H10104" s="36"/>
      <c r="I10104" s="36"/>
      <c r="J10104" s="36"/>
      <c r="K10104" s="95"/>
      <c r="L10104" s="96"/>
    </row>
    <row r="10105" spans="8:12" x14ac:dyDescent="0.25">
      <c r="H10105" s="36"/>
      <c r="I10105" s="36"/>
      <c r="J10105" s="36"/>
      <c r="K10105" s="95"/>
      <c r="L10105" s="96"/>
    </row>
    <row r="10106" spans="8:12" x14ac:dyDescent="0.25">
      <c r="H10106" s="36"/>
      <c r="I10106" s="36"/>
      <c r="J10106" s="36"/>
      <c r="K10106" s="95"/>
      <c r="L10106" s="96"/>
    </row>
    <row r="10107" spans="8:12" x14ac:dyDescent="0.25">
      <c r="H10107" s="36"/>
      <c r="I10107" s="36"/>
      <c r="J10107" s="36"/>
      <c r="K10107" s="95"/>
      <c r="L10107" s="96"/>
    </row>
    <row r="10108" spans="8:12" x14ac:dyDescent="0.25">
      <c r="H10108" s="36"/>
      <c r="I10108" s="36"/>
      <c r="J10108" s="36"/>
      <c r="K10108" s="95"/>
      <c r="L10108" s="96"/>
    </row>
    <row r="10109" spans="8:12" x14ac:dyDescent="0.25">
      <c r="H10109" s="36"/>
      <c r="I10109" s="36"/>
      <c r="J10109" s="36"/>
      <c r="K10109" s="95"/>
      <c r="L10109" s="96"/>
    </row>
    <row r="10110" spans="8:12" x14ac:dyDescent="0.25">
      <c r="H10110" s="36"/>
      <c r="I10110" s="36"/>
      <c r="J10110" s="36"/>
      <c r="K10110" s="95"/>
      <c r="L10110" s="96"/>
    </row>
    <row r="10111" spans="8:12" x14ac:dyDescent="0.25">
      <c r="H10111" s="36"/>
      <c r="I10111" s="36"/>
      <c r="J10111" s="36"/>
      <c r="K10111" s="95"/>
      <c r="L10111" s="96"/>
    </row>
    <row r="10112" spans="8:12" x14ac:dyDescent="0.25">
      <c r="H10112" s="36"/>
      <c r="I10112" s="36"/>
      <c r="J10112" s="36"/>
      <c r="K10112" s="95"/>
      <c r="L10112" s="96"/>
    </row>
    <row r="10113" spans="8:12" x14ac:dyDescent="0.25">
      <c r="H10113" s="36"/>
      <c r="I10113" s="36"/>
      <c r="J10113" s="36"/>
      <c r="K10113" s="95"/>
      <c r="L10113" s="96"/>
    </row>
    <row r="10114" spans="8:12" x14ac:dyDescent="0.25">
      <c r="H10114" s="36"/>
      <c r="I10114" s="36"/>
      <c r="J10114" s="36"/>
      <c r="K10114" s="95"/>
      <c r="L10114" s="96"/>
    </row>
    <row r="10115" spans="8:12" x14ac:dyDescent="0.25">
      <c r="H10115" s="36"/>
      <c r="I10115" s="36"/>
      <c r="J10115" s="36"/>
      <c r="K10115" s="95"/>
      <c r="L10115" s="96"/>
    </row>
    <row r="10116" spans="8:12" x14ac:dyDescent="0.25">
      <c r="H10116" s="36"/>
      <c r="I10116" s="36"/>
      <c r="J10116" s="36"/>
      <c r="K10116" s="95"/>
      <c r="L10116" s="96"/>
    </row>
    <row r="10117" spans="8:12" x14ac:dyDescent="0.25">
      <c r="H10117" s="36"/>
      <c r="I10117" s="36"/>
      <c r="J10117" s="36"/>
      <c r="K10117" s="95"/>
      <c r="L10117" s="96"/>
    </row>
    <row r="10118" spans="8:12" x14ac:dyDescent="0.25">
      <c r="H10118" s="36"/>
      <c r="I10118" s="36"/>
      <c r="J10118" s="36"/>
      <c r="K10118" s="95"/>
      <c r="L10118" s="96"/>
    </row>
    <row r="10119" spans="8:12" x14ac:dyDescent="0.25">
      <c r="H10119" s="36"/>
      <c r="I10119" s="36"/>
      <c r="J10119" s="36"/>
      <c r="K10119" s="95"/>
      <c r="L10119" s="96"/>
    </row>
    <row r="10120" spans="8:12" x14ac:dyDescent="0.25">
      <c r="H10120" s="36"/>
      <c r="I10120" s="36"/>
      <c r="J10120" s="36"/>
      <c r="K10120" s="95"/>
      <c r="L10120" s="96"/>
    </row>
    <row r="10121" spans="8:12" x14ac:dyDescent="0.25">
      <c r="H10121" s="36"/>
      <c r="I10121" s="36"/>
      <c r="J10121" s="36"/>
      <c r="K10121" s="95"/>
      <c r="L10121" s="96"/>
    </row>
    <row r="10122" spans="8:12" x14ac:dyDescent="0.25">
      <c r="H10122" s="36"/>
      <c r="I10122" s="36"/>
      <c r="J10122" s="36"/>
      <c r="K10122" s="95"/>
      <c r="L10122" s="96"/>
    </row>
    <row r="10123" spans="8:12" x14ac:dyDescent="0.25">
      <c r="H10123" s="36"/>
      <c r="I10123" s="36"/>
      <c r="J10123" s="36"/>
      <c r="K10123" s="95"/>
      <c r="L10123" s="96"/>
    </row>
    <row r="10124" spans="8:12" x14ac:dyDescent="0.25">
      <c r="H10124" s="36"/>
      <c r="I10124" s="36"/>
      <c r="J10124" s="36"/>
      <c r="K10124" s="95"/>
      <c r="L10124" s="96"/>
    </row>
    <row r="10125" spans="8:12" x14ac:dyDescent="0.25">
      <c r="H10125" s="36"/>
      <c r="I10125" s="36"/>
      <c r="J10125" s="36"/>
      <c r="K10125" s="95"/>
      <c r="L10125" s="96"/>
    </row>
    <row r="10126" spans="8:12" x14ac:dyDescent="0.25">
      <c r="H10126" s="36"/>
      <c r="I10126" s="36"/>
      <c r="J10126" s="36"/>
      <c r="K10126" s="95"/>
      <c r="L10126" s="96"/>
    </row>
    <row r="10127" spans="8:12" x14ac:dyDescent="0.25">
      <c r="H10127" s="36"/>
      <c r="I10127" s="36"/>
      <c r="J10127" s="36"/>
      <c r="K10127" s="95"/>
      <c r="L10127" s="96"/>
    </row>
    <row r="10128" spans="8:12" x14ac:dyDescent="0.25">
      <c r="H10128" s="36"/>
      <c r="I10128" s="36"/>
      <c r="J10128" s="36"/>
      <c r="K10128" s="95"/>
      <c r="L10128" s="96"/>
    </row>
    <row r="10129" spans="8:12" x14ac:dyDescent="0.25">
      <c r="H10129" s="36"/>
      <c r="I10129" s="36"/>
      <c r="J10129" s="36"/>
      <c r="K10129" s="95"/>
      <c r="L10129" s="96"/>
    </row>
    <row r="10130" spans="8:12" x14ac:dyDescent="0.25">
      <c r="H10130" s="36"/>
      <c r="I10130" s="36"/>
      <c r="J10130" s="36"/>
      <c r="K10130" s="95"/>
      <c r="L10130" s="96"/>
    </row>
    <row r="10131" spans="8:12" x14ac:dyDescent="0.25">
      <c r="H10131" s="36"/>
      <c r="I10131" s="36"/>
      <c r="J10131" s="36"/>
      <c r="K10131" s="95"/>
      <c r="L10131" s="96"/>
    </row>
    <row r="10132" spans="8:12" x14ac:dyDescent="0.25">
      <c r="H10132" s="36"/>
      <c r="I10132" s="36"/>
      <c r="J10132" s="36"/>
      <c r="K10132" s="95"/>
      <c r="L10132" s="96"/>
    </row>
    <row r="10133" spans="8:12" x14ac:dyDescent="0.25">
      <c r="H10133" s="36"/>
      <c r="I10133" s="36"/>
      <c r="J10133" s="36"/>
      <c r="K10133" s="95"/>
      <c r="L10133" s="96"/>
    </row>
    <row r="10134" spans="8:12" x14ac:dyDescent="0.25">
      <c r="H10134" s="36"/>
      <c r="I10134" s="36"/>
      <c r="J10134" s="36"/>
      <c r="K10134" s="95"/>
      <c r="L10134" s="96"/>
    </row>
    <row r="10135" spans="8:12" x14ac:dyDescent="0.25">
      <c r="H10135" s="36"/>
      <c r="I10135" s="36"/>
      <c r="J10135" s="36"/>
      <c r="K10135" s="95"/>
      <c r="L10135" s="96"/>
    </row>
    <row r="10136" spans="8:12" x14ac:dyDescent="0.25">
      <c r="H10136" s="36"/>
      <c r="I10136" s="36"/>
      <c r="J10136" s="36"/>
      <c r="K10136" s="95"/>
      <c r="L10136" s="96"/>
    </row>
    <row r="10137" spans="8:12" x14ac:dyDescent="0.25">
      <c r="H10137" s="36"/>
      <c r="I10137" s="36"/>
      <c r="J10137" s="36"/>
      <c r="K10137" s="95"/>
      <c r="L10137" s="96"/>
    </row>
    <row r="10138" spans="8:12" x14ac:dyDescent="0.25">
      <c r="H10138" s="36"/>
      <c r="I10138" s="36"/>
      <c r="J10138" s="36"/>
      <c r="K10138" s="95"/>
      <c r="L10138" s="96"/>
    </row>
    <row r="10139" spans="8:12" x14ac:dyDescent="0.25">
      <c r="H10139" s="36"/>
      <c r="I10139" s="36"/>
      <c r="J10139" s="36"/>
      <c r="K10139" s="95"/>
      <c r="L10139" s="96"/>
    </row>
    <row r="10140" spans="8:12" x14ac:dyDescent="0.25">
      <c r="H10140" s="36"/>
      <c r="I10140" s="36"/>
      <c r="J10140" s="36"/>
      <c r="K10140" s="95"/>
      <c r="L10140" s="96"/>
    </row>
    <row r="10141" spans="8:12" x14ac:dyDescent="0.25">
      <c r="H10141" s="36"/>
      <c r="I10141" s="36"/>
      <c r="J10141" s="36"/>
      <c r="K10141" s="95"/>
      <c r="L10141" s="96"/>
    </row>
    <row r="10142" spans="8:12" x14ac:dyDescent="0.25">
      <c r="H10142" s="36"/>
      <c r="I10142" s="36"/>
      <c r="J10142" s="36"/>
      <c r="K10142" s="95"/>
      <c r="L10142" s="96"/>
    </row>
    <row r="10143" spans="8:12" x14ac:dyDescent="0.25">
      <c r="H10143" s="36"/>
      <c r="I10143" s="36"/>
      <c r="J10143" s="36"/>
      <c r="K10143" s="95"/>
      <c r="L10143" s="96"/>
    </row>
    <row r="10144" spans="8:12" x14ac:dyDescent="0.25">
      <c r="H10144" s="36"/>
      <c r="I10144" s="36"/>
      <c r="J10144" s="36"/>
      <c r="K10144" s="95"/>
      <c r="L10144" s="96"/>
    </row>
    <row r="10145" spans="8:12" x14ac:dyDescent="0.25">
      <c r="H10145" s="36"/>
      <c r="I10145" s="36"/>
      <c r="J10145" s="36"/>
      <c r="K10145" s="95"/>
      <c r="L10145" s="96"/>
    </row>
    <row r="10146" spans="8:12" x14ac:dyDescent="0.25">
      <c r="H10146" s="36"/>
      <c r="I10146" s="36"/>
      <c r="J10146" s="36"/>
      <c r="K10146" s="95"/>
      <c r="L10146" s="96"/>
    </row>
    <row r="10147" spans="8:12" x14ac:dyDescent="0.25">
      <c r="H10147" s="36"/>
      <c r="I10147" s="36"/>
      <c r="J10147" s="36"/>
      <c r="K10147" s="95"/>
      <c r="L10147" s="96"/>
    </row>
    <row r="10148" spans="8:12" x14ac:dyDescent="0.25">
      <c r="H10148" s="36"/>
      <c r="I10148" s="36"/>
      <c r="J10148" s="36"/>
      <c r="K10148" s="95"/>
      <c r="L10148" s="96"/>
    </row>
    <row r="10149" spans="8:12" x14ac:dyDescent="0.25">
      <c r="H10149" s="36"/>
      <c r="I10149" s="36"/>
      <c r="J10149" s="36"/>
      <c r="K10149" s="95"/>
      <c r="L10149" s="96"/>
    </row>
    <row r="10150" spans="8:12" x14ac:dyDescent="0.25">
      <c r="H10150" s="36"/>
      <c r="I10150" s="36"/>
      <c r="J10150" s="36"/>
      <c r="K10150" s="95"/>
      <c r="L10150" s="96"/>
    </row>
    <row r="10151" spans="8:12" x14ac:dyDescent="0.25">
      <c r="H10151" s="36"/>
      <c r="I10151" s="36"/>
      <c r="J10151" s="36"/>
      <c r="K10151" s="95"/>
      <c r="L10151" s="96"/>
    </row>
    <row r="10152" spans="8:12" x14ac:dyDescent="0.25">
      <c r="H10152" s="36"/>
      <c r="I10152" s="36"/>
      <c r="J10152" s="36"/>
      <c r="K10152" s="95"/>
      <c r="L10152" s="96"/>
    </row>
    <row r="10153" spans="8:12" x14ac:dyDescent="0.25">
      <c r="H10153" s="36"/>
      <c r="I10153" s="36"/>
      <c r="J10153" s="36"/>
      <c r="K10153" s="95"/>
      <c r="L10153" s="96"/>
    </row>
    <row r="10154" spans="8:12" x14ac:dyDescent="0.25">
      <c r="H10154" s="36"/>
      <c r="I10154" s="36"/>
      <c r="J10154" s="36"/>
      <c r="K10154" s="95"/>
      <c r="L10154" s="96"/>
    </row>
    <row r="10155" spans="8:12" x14ac:dyDescent="0.25">
      <c r="H10155" s="36"/>
      <c r="I10155" s="36"/>
      <c r="J10155" s="36"/>
      <c r="K10155" s="95"/>
      <c r="L10155" s="96"/>
    </row>
    <row r="10156" spans="8:12" x14ac:dyDescent="0.25">
      <c r="H10156" s="36"/>
      <c r="I10156" s="36"/>
      <c r="J10156" s="36"/>
      <c r="K10156" s="95"/>
      <c r="L10156" s="96"/>
    </row>
    <row r="10157" spans="8:12" x14ac:dyDescent="0.25">
      <c r="H10157" s="36"/>
      <c r="I10157" s="36"/>
      <c r="J10157" s="36"/>
      <c r="K10157" s="95"/>
      <c r="L10157" s="96"/>
    </row>
    <row r="10158" spans="8:12" x14ac:dyDescent="0.25">
      <c r="H10158" s="36"/>
      <c r="I10158" s="36"/>
      <c r="J10158" s="36"/>
      <c r="K10158" s="95"/>
      <c r="L10158" s="96"/>
    </row>
    <row r="10159" spans="8:12" x14ac:dyDescent="0.25">
      <c r="H10159" s="36"/>
      <c r="I10159" s="36"/>
      <c r="J10159" s="36"/>
      <c r="K10159" s="95"/>
      <c r="L10159" s="96"/>
    </row>
    <row r="10160" spans="8:12" x14ac:dyDescent="0.25">
      <c r="H10160" s="36"/>
      <c r="I10160" s="36"/>
      <c r="J10160" s="36"/>
      <c r="K10160" s="95"/>
      <c r="L10160" s="96"/>
    </row>
    <row r="10161" spans="8:12" x14ac:dyDescent="0.25">
      <c r="H10161" s="36"/>
      <c r="I10161" s="36"/>
      <c r="J10161" s="36"/>
      <c r="K10161" s="95"/>
      <c r="L10161" s="96"/>
    </row>
    <row r="10162" spans="8:12" x14ac:dyDescent="0.25">
      <c r="H10162" s="36"/>
      <c r="I10162" s="36"/>
      <c r="J10162" s="36"/>
      <c r="K10162" s="95"/>
      <c r="L10162" s="96"/>
    </row>
    <row r="10163" spans="8:12" x14ac:dyDescent="0.25">
      <c r="H10163" s="36"/>
      <c r="I10163" s="36"/>
      <c r="J10163" s="36"/>
      <c r="K10163" s="95"/>
      <c r="L10163" s="96"/>
    </row>
    <row r="10164" spans="8:12" x14ac:dyDescent="0.25">
      <c r="H10164" s="36"/>
      <c r="I10164" s="36"/>
      <c r="J10164" s="36"/>
      <c r="K10164" s="95"/>
      <c r="L10164" s="96"/>
    </row>
    <row r="10165" spans="8:12" x14ac:dyDescent="0.25">
      <c r="H10165" s="36"/>
      <c r="I10165" s="36"/>
      <c r="J10165" s="36"/>
      <c r="K10165" s="95"/>
      <c r="L10165" s="96"/>
    </row>
    <row r="10166" spans="8:12" x14ac:dyDescent="0.25">
      <c r="H10166" s="36"/>
      <c r="I10166" s="36"/>
      <c r="J10166" s="36"/>
      <c r="K10166" s="95"/>
      <c r="L10166" s="96"/>
    </row>
    <row r="10167" spans="8:12" x14ac:dyDescent="0.25">
      <c r="H10167" s="36"/>
      <c r="I10167" s="36"/>
      <c r="J10167" s="36"/>
      <c r="K10167" s="95"/>
      <c r="L10167" s="96"/>
    </row>
    <row r="10168" spans="8:12" x14ac:dyDescent="0.25">
      <c r="H10168" s="36"/>
      <c r="I10168" s="36"/>
      <c r="J10168" s="36"/>
      <c r="K10168" s="95"/>
      <c r="L10168" s="96"/>
    </row>
    <row r="10169" spans="8:12" x14ac:dyDescent="0.25">
      <c r="H10169" s="36"/>
      <c r="I10169" s="36"/>
      <c r="J10169" s="36"/>
      <c r="K10169" s="95"/>
      <c r="L10169" s="96"/>
    </row>
    <row r="10170" spans="8:12" x14ac:dyDescent="0.25">
      <c r="H10170" s="36"/>
      <c r="I10170" s="36"/>
      <c r="J10170" s="36"/>
      <c r="K10170" s="95"/>
      <c r="L10170" s="96"/>
    </row>
    <row r="10171" spans="8:12" x14ac:dyDescent="0.25">
      <c r="H10171" s="36"/>
      <c r="I10171" s="36"/>
      <c r="J10171" s="36"/>
      <c r="K10171" s="95"/>
      <c r="L10171" s="96"/>
    </row>
    <row r="10172" spans="8:12" x14ac:dyDescent="0.25">
      <c r="H10172" s="36"/>
      <c r="I10172" s="36"/>
      <c r="J10172" s="36"/>
      <c r="K10172" s="95"/>
      <c r="L10172" s="96"/>
    </row>
    <row r="10173" spans="8:12" x14ac:dyDescent="0.25">
      <c r="H10173" s="36"/>
      <c r="I10173" s="36"/>
      <c r="J10173" s="36"/>
      <c r="K10173" s="95"/>
      <c r="L10173" s="96"/>
    </row>
    <row r="10174" spans="8:12" x14ac:dyDescent="0.25">
      <c r="H10174" s="36"/>
      <c r="I10174" s="36"/>
      <c r="J10174" s="36"/>
      <c r="K10174" s="95"/>
      <c r="L10174" s="96"/>
    </row>
    <row r="10175" spans="8:12" x14ac:dyDescent="0.25">
      <c r="H10175" s="36"/>
      <c r="I10175" s="36"/>
      <c r="J10175" s="36"/>
      <c r="K10175" s="95"/>
      <c r="L10175" s="96"/>
    </row>
    <row r="10176" spans="8:12" x14ac:dyDescent="0.25">
      <c r="H10176" s="36"/>
      <c r="I10176" s="36"/>
      <c r="J10176" s="36"/>
      <c r="K10176" s="95"/>
      <c r="L10176" s="96"/>
    </row>
    <row r="10177" spans="8:12" x14ac:dyDescent="0.25">
      <c r="H10177" s="36"/>
      <c r="I10177" s="36"/>
      <c r="J10177" s="36"/>
      <c r="K10177" s="95"/>
      <c r="L10177" s="96"/>
    </row>
    <row r="10178" spans="8:12" x14ac:dyDescent="0.25">
      <c r="H10178" s="36"/>
      <c r="I10178" s="36"/>
      <c r="J10178" s="36"/>
      <c r="K10178" s="95"/>
      <c r="L10178" s="96"/>
    </row>
    <row r="10179" spans="8:12" x14ac:dyDescent="0.25">
      <c r="H10179" s="36"/>
      <c r="I10179" s="36"/>
      <c r="J10179" s="36"/>
      <c r="K10179" s="95"/>
      <c r="L10179" s="96"/>
    </row>
    <row r="10180" spans="8:12" x14ac:dyDescent="0.25">
      <c r="H10180" s="36"/>
      <c r="I10180" s="36"/>
      <c r="J10180" s="36"/>
      <c r="K10180" s="95"/>
      <c r="L10180" s="96"/>
    </row>
    <row r="10181" spans="8:12" x14ac:dyDescent="0.25">
      <c r="H10181" s="36"/>
      <c r="I10181" s="36"/>
      <c r="J10181" s="36"/>
      <c r="K10181" s="95"/>
      <c r="L10181" s="96"/>
    </row>
    <row r="10182" spans="8:12" x14ac:dyDescent="0.25">
      <c r="H10182" s="36"/>
      <c r="I10182" s="36"/>
      <c r="J10182" s="36"/>
      <c r="K10182" s="95"/>
      <c r="L10182" s="96"/>
    </row>
    <row r="10183" spans="8:12" x14ac:dyDescent="0.25">
      <c r="H10183" s="36"/>
      <c r="I10183" s="36"/>
      <c r="J10183" s="36"/>
      <c r="K10183" s="95"/>
      <c r="L10183" s="96"/>
    </row>
    <row r="10184" spans="8:12" x14ac:dyDescent="0.25">
      <c r="H10184" s="36"/>
      <c r="I10184" s="36"/>
      <c r="J10184" s="36"/>
      <c r="K10184" s="95"/>
      <c r="L10184" s="96"/>
    </row>
    <row r="10185" spans="8:12" x14ac:dyDescent="0.25">
      <c r="H10185" s="36"/>
      <c r="I10185" s="36"/>
      <c r="J10185" s="36"/>
      <c r="K10185" s="95"/>
      <c r="L10185" s="96"/>
    </row>
    <row r="10186" spans="8:12" x14ac:dyDescent="0.25">
      <c r="H10186" s="36"/>
      <c r="I10186" s="36"/>
      <c r="J10186" s="36"/>
      <c r="K10186" s="95"/>
      <c r="L10186" s="96"/>
    </row>
    <row r="10187" spans="8:12" x14ac:dyDescent="0.25">
      <c r="H10187" s="36"/>
      <c r="I10187" s="36"/>
      <c r="J10187" s="36"/>
      <c r="K10187" s="95"/>
      <c r="L10187" s="96"/>
    </row>
    <row r="10188" spans="8:12" x14ac:dyDescent="0.25">
      <c r="H10188" s="36"/>
      <c r="I10188" s="36"/>
      <c r="J10188" s="36"/>
      <c r="K10188" s="95"/>
      <c r="L10188" s="96"/>
    </row>
    <row r="10189" spans="8:12" x14ac:dyDescent="0.25">
      <c r="H10189" s="36"/>
      <c r="I10189" s="36"/>
      <c r="J10189" s="36"/>
      <c r="K10189" s="95"/>
      <c r="L10189" s="96"/>
    </row>
    <row r="10190" spans="8:12" x14ac:dyDescent="0.25">
      <c r="H10190" s="36"/>
      <c r="I10190" s="36"/>
      <c r="J10190" s="36"/>
      <c r="K10190" s="95"/>
      <c r="L10190" s="96"/>
    </row>
    <row r="10191" spans="8:12" x14ac:dyDescent="0.25">
      <c r="H10191" s="36"/>
      <c r="I10191" s="36"/>
      <c r="J10191" s="36"/>
      <c r="K10191" s="95"/>
      <c r="L10191" s="96"/>
    </row>
    <row r="10192" spans="8:12" x14ac:dyDescent="0.25">
      <c r="H10192" s="36"/>
      <c r="I10192" s="36"/>
      <c r="J10192" s="36"/>
      <c r="K10192" s="95"/>
      <c r="L10192" s="96"/>
    </row>
    <row r="10193" spans="8:12" x14ac:dyDescent="0.25">
      <c r="H10193" s="36"/>
      <c r="I10193" s="36"/>
      <c r="J10193" s="36"/>
      <c r="K10193" s="95"/>
      <c r="L10193" s="96"/>
    </row>
    <row r="10194" spans="8:12" x14ac:dyDescent="0.25">
      <c r="H10194" s="36"/>
      <c r="I10194" s="36"/>
      <c r="J10194" s="36"/>
      <c r="K10194" s="95"/>
      <c r="L10194" s="96"/>
    </row>
    <row r="10195" spans="8:12" x14ac:dyDescent="0.25">
      <c r="H10195" s="36"/>
      <c r="I10195" s="36"/>
      <c r="J10195" s="36"/>
      <c r="K10195" s="95"/>
      <c r="L10195" s="96"/>
    </row>
    <row r="10196" spans="8:12" x14ac:dyDescent="0.25">
      <c r="H10196" s="36"/>
      <c r="I10196" s="36"/>
      <c r="J10196" s="36"/>
      <c r="K10196" s="95"/>
      <c r="L10196" s="96"/>
    </row>
    <row r="10197" spans="8:12" x14ac:dyDescent="0.25">
      <c r="H10197" s="36"/>
      <c r="I10197" s="36"/>
      <c r="J10197" s="36"/>
      <c r="K10197" s="95"/>
      <c r="L10197" s="96"/>
    </row>
    <row r="10198" spans="8:12" x14ac:dyDescent="0.25">
      <c r="H10198" s="36"/>
      <c r="I10198" s="36"/>
      <c r="J10198" s="36"/>
      <c r="K10198" s="95"/>
      <c r="L10198" s="96"/>
    </row>
    <row r="10199" spans="8:12" x14ac:dyDescent="0.25">
      <c r="H10199" s="36"/>
      <c r="I10199" s="36"/>
      <c r="J10199" s="36"/>
      <c r="K10199" s="95"/>
      <c r="L10199" s="96"/>
    </row>
    <row r="10200" spans="8:12" x14ac:dyDescent="0.25">
      <c r="H10200" s="36"/>
      <c r="I10200" s="36"/>
      <c r="J10200" s="36"/>
      <c r="K10200" s="95"/>
      <c r="L10200" s="96"/>
    </row>
    <row r="10201" spans="8:12" x14ac:dyDescent="0.25">
      <c r="H10201" s="36"/>
      <c r="I10201" s="36"/>
      <c r="J10201" s="36"/>
      <c r="K10201" s="95"/>
      <c r="L10201" s="96"/>
    </row>
    <row r="10202" spans="8:12" x14ac:dyDescent="0.25">
      <c r="H10202" s="36"/>
      <c r="I10202" s="36"/>
      <c r="J10202" s="36"/>
      <c r="K10202" s="95"/>
      <c r="L10202" s="96"/>
    </row>
    <row r="10203" spans="8:12" x14ac:dyDescent="0.25">
      <c r="H10203" s="36"/>
      <c r="I10203" s="36"/>
      <c r="J10203" s="36"/>
      <c r="K10203" s="95"/>
      <c r="L10203" s="96"/>
    </row>
    <row r="10204" spans="8:12" x14ac:dyDescent="0.25">
      <c r="H10204" s="36"/>
      <c r="I10204" s="36"/>
      <c r="J10204" s="36"/>
      <c r="K10204" s="95"/>
      <c r="L10204" s="96"/>
    </row>
    <row r="10205" spans="8:12" x14ac:dyDescent="0.25">
      <c r="H10205" s="36"/>
      <c r="I10205" s="36"/>
      <c r="J10205" s="36"/>
      <c r="K10205" s="95"/>
      <c r="L10205" s="96"/>
    </row>
    <row r="10206" spans="8:12" x14ac:dyDescent="0.25">
      <c r="H10206" s="36"/>
      <c r="I10206" s="36"/>
      <c r="J10206" s="36"/>
      <c r="K10206" s="95"/>
      <c r="L10206" s="96"/>
    </row>
    <row r="10207" spans="8:12" x14ac:dyDescent="0.25">
      <c r="H10207" s="36"/>
      <c r="I10207" s="36"/>
      <c r="J10207" s="36"/>
      <c r="K10207" s="95"/>
      <c r="L10207" s="96"/>
    </row>
    <row r="10208" spans="8:12" x14ac:dyDescent="0.25">
      <c r="H10208" s="36"/>
      <c r="I10208" s="36"/>
      <c r="J10208" s="36"/>
      <c r="K10208" s="95"/>
      <c r="L10208" s="96"/>
    </row>
    <row r="10209" spans="8:12" x14ac:dyDescent="0.25">
      <c r="H10209" s="36"/>
      <c r="I10209" s="36"/>
      <c r="J10209" s="36"/>
      <c r="K10209" s="95"/>
      <c r="L10209" s="96"/>
    </row>
    <row r="10210" spans="8:12" x14ac:dyDescent="0.25">
      <c r="H10210" s="36"/>
      <c r="I10210" s="36"/>
      <c r="J10210" s="36"/>
      <c r="K10210" s="95"/>
      <c r="L10210" s="96"/>
    </row>
    <row r="10211" spans="8:12" x14ac:dyDescent="0.25">
      <c r="H10211" s="36"/>
      <c r="I10211" s="36"/>
      <c r="J10211" s="36"/>
      <c r="K10211" s="95"/>
      <c r="L10211" s="96"/>
    </row>
    <row r="10212" spans="8:12" x14ac:dyDescent="0.25">
      <c r="H10212" s="36"/>
      <c r="I10212" s="36"/>
      <c r="J10212" s="36"/>
      <c r="K10212" s="95"/>
      <c r="L10212" s="96"/>
    </row>
    <row r="10213" spans="8:12" x14ac:dyDescent="0.25">
      <c r="H10213" s="36"/>
      <c r="I10213" s="36"/>
      <c r="J10213" s="36"/>
      <c r="K10213" s="95"/>
      <c r="L10213" s="96"/>
    </row>
    <row r="10214" spans="8:12" x14ac:dyDescent="0.25">
      <c r="H10214" s="36"/>
      <c r="I10214" s="36"/>
      <c r="J10214" s="36"/>
      <c r="K10214" s="95"/>
      <c r="L10214" s="96"/>
    </row>
    <row r="10215" spans="8:12" x14ac:dyDescent="0.25">
      <c r="H10215" s="36"/>
      <c r="I10215" s="36"/>
      <c r="J10215" s="36"/>
      <c r="K10215" s="95"/>
      <c r="L10215" s="96"/>
    </row>
    <row r="10216" spans="8:12" x14ac:dyDescent="0.25">
      <c r="H10216" s="36"/>
      <c r="I10216" s="36"/>
      <c r="J10216" s="36"/>
      <c r="K10216" s="95"/>
      <c r="L10216" s="96"/>
    </row>
    <row r="10217" spans="8:12" x14ac:dyDescent="0.25">
      <c r="H10217" s="36"/>
      <c r="I10217" s="36"/>
      <c r="J10217" s="36"/>
      <c r="K10217" s="95"/>
      <c r="L10217" s="96"/>
    </row>
    <row r="10218" spans="8:12" x14ac:dyDescent="0.25">
      <c r="H10218" s="36"/>
      <c r="I10218" s="36"/>
      <c r="J10218" s="36"/>
      <c r="K10218" s="95"/>
      <c r="L10218" s="96"/>
    </row>
    <row r="10219" spans="8:12" x14ac:dyDescent="0.25">
      <c r="H10219" s="36"/>
      <c r="I10219" s="36"/>
      <c r="J10219" s="36"/>
      <c r="K10219" s="95"/>
      <c r="L10219" s="96"/>
    </row>
    <row r="10220" spans="8:12" x14ac:dyDescent="0.25">
      <c r="H10220" s="36"/>
      <c r="I10220" s="36"/>
      <c r="J10220" s="36"/>
      <c r="K10220" s="95"/>
      <c r="L10220" s="96"/>
    </row>
    <row r="10221" spans="8:12" x14ac:dyDescent="0.25">
      <c r="H10221" s="36"/>
      <c r="I10221" s="36"/>
      <c r="J10221" s="36"/>
      <c r="K10221" s="95"/>
      <c r="L10221" s="96"/>
    </row>
    <row r="10222" spans="8:12" x14ac:dyDescent="0.25">
      <c r="H10222" s="36"/>
      <c r="I10222" s="36"/>
      <c r="J10222" s="36"/>
      <c r="K10222" s="95"/>
      <c r="L10222" s="96"/>
    </row>
    <row r="10223" spans="8:12" x14ac:dyDescent="0.25">
      <c r="H10223" s="36"/>
      <c r="I10223" s="36"/>
      <c r="J10223" s="36"/>
      <c r="K10223" s="95"/>
      <c r="L10223" s="96"/>
    </row>
    <row r="10224" spans="8:12" x14ac:dyDescent="0.25">
      <c r="H10224" s="36"/>
      <c r="I10224" s="36"/>
      <c r="J10224" s="36"/>
      <c r="K10224" s="95"/>
      <c r="L10224" s="96"/>
    </row>
    <row r="10225" spans="8:12" x14ac:dyDescent="0.25">
      <c r="H10225" s="36"/>
      <c r="I10225" s="36"/>
      <c r="J10225" s="36"/>
      <c r="K10225" s="95"/>
      <c r="L10225" s="96"/>
    </row>
    <row r="10226" spans="8:12" x14ac:dyDescent="0.25">
      <c r="H10226" s="36"/>
      <c r="I10226" s="36"/>
      <c r="J10226" s="36"/>
      <c r="K10226" s="95"/>
      <c r="L10226" s="96"/>
    </row>
    <row r="10227" spans="8:12" x14ac:dyDescent="0.25">
      <c r="H10227" s="36"/>
      <c r="I10227" s="36"/>
      <c r="J10227" s="36"/>
      <c r="K10227" s="95"/>
      <c r="L10227" s="96"/>
    </row>
    <row r="10228" spans="8:12" x14ac:dyDescent="0.25">
      <c r="H10228" s="36"/>
      <c r="I10228" s="36"/>
      <c r="J10228" s="36"/>
      <c r="K10228" s="95"/>
      <c r="L10228" s="96"/>
    </row>
    <row r="10229" spans="8:12" x14ac:dyDescent="0.25">
      <c r="H10229" s="36"/>
      <c r="I10229" s="36"/>
      <c r="J10229" s="36"/>
      <c r="K10229" s="95"/>
      <c r="L10229" s="96"/>
    </row>
    <row r="10230" spans="8:12" x14ac:dyDescent="0.25">
      <c r="H10230" s="36"/>
      <c r="I10230" s="36"/>
      <c r="J10230" s="36"/>
      <c r="K10230" s="95"/>
      <c r="L10230" s="96"/>
    </row>
    <row r="10231" spans="8:12" x14ac:dyDescent="0.25">
      <c r="H10231" s="36"/>
      <c r="I10231" s="36"/>
      <c r="J10231" s="36"/>
      <c r="K10231" s="95"/>
      <c r="L10231" s="96"/>
    </row>
    <row r="10232" spans="8:12" x14ac:dyDescent="0.25">
      <c r="H10232" s="36"/>
      <c r="I10232" s="36"/>
      <c r="J10232" s="36"/>
      <c r="K10232" s="95"/>
      <c r="L10232" s="96"/>
    </row>
    <row r="10233" spans="8:12" x14ac:dyDescent="0.25">
      <c r="H10233" s="36"/>
      <c r="I10233" s="36"/>
      <c r="J10233" s="36"/>
      <c r="K10233" s="95"/>
      <c r="L10233" s="96"/>
    </row>
    <row r="10234" spans="8:12" x14ac:dyDescent="0.25">
      <c r="H10234" s="36"/>
      <c r="I10234" s="36"/>
      <c r="J10234" s="36"/>
      <c r="K10234" s="95"/>
      <c r="L10234" s="96"/>
    </row>
    <row r="10235" spans="8:12" x14ac:dyDescent="0.25">
      <c r="H10235" s="36"/>
      <c r="I10235" s="36"/>
      <c r="J10235" s="36"/>
      <c r="K10235" s="95"/>
      <c r="L10235" s="96"/>
    </row>
    <row r="10236" spans="8:12" x14ac:dyDescent="0.25">
      <c r="H10236" s="36"/>
      <c r="I10236" s="36"/>
      <c r="J10236" s="36"/>
      <c r="K10236" s="95"/>
      <c r="L10236" s="96"/>
    </row>
    <row r="10237" spans="8:12" x14ac:dyDescent="0.25">
      <c r="H10237" s="36"/>
      <c r="I10237" s="36"/>
      <c r="J10237" s="36"/>
      <c r="K10237" s="95"/>
      <c r="L10237" s="96"/>
    </row>
    <row r="10238" spans="8:12" x14ac:dyDescent="0.25">
      <c r="H10238" s="36"/>
      <c r="I10238" s="36"/>
      <c r="J10238" s="36"/>
      <c r="K10238" s="95"/>
      <c r="L10238" s="96"/>
    </row>
    <row r="10239" spans="8:12" x14ac:dyDescent="0.25">
      <c r="H10239" s="36"/>
      <c r="I10239" s="36"/>
      <c r="J10239" s="36"/>
      <c r="K10239" s="95"/>
      <c r="L10239" s="96"/>
    </row>
    <row r="10240" spans="8:12" x14ac:dyDescent="0.25">
      <c r="H10240" s="36"/>
      <c r="I10240" s="36"/>
      <c r="J10240" s="36"/>
      <c r="K10240" s="95"/>
      <c r="L10240" s="96"/>
    </row>
    <row r="10241" spans="8:12" x14ac:dyDescent="0.25">
      <c r="H10241" s="36"/>
      <c r="I10241" s="36"/>
      <c r="J10241" s="36"/>
      <c r="K10241" s="95"/>
      <c r="L10241" s="96"/>
    </row>
    <row r="10242" spans="8:12" x14ac:dyDescent="0.25">
      <c r="H10242" s="36"/>
      <c r="I10242" s="36"/>
      <c r="J10242" s="36"/>
      <c r="K10242" s="95"/>
      <c r="L10242" s="96"/>
    </row>
    <row r="10243" spans="8:12" x14ac:dyDescent="0.25">
      <c r="H10243" s="36"/>
      <c r="I10243" s="36"/>
      <c r="J10243" s="36"/>
      <c r="K10243" s="95"/>
      <c r="L10243" s="96"/>
    </row>
    <row r="10244" spans="8:12" x14ac:dyDescent="0.25">
      <c r="H10244" s="36"/>
      <c r="I10244" s="36"/>
      <c r="J10244" s="36"/>
      <c r="K10244" s="95"/>
      <c r="L10244" s="96"/>
    </row>
    <row r="10245" spans="8:12" x14ac:dyDescent="0.25">
      <c r="H10245" s="36"/>
      <c r="I10245" s="36"/>
      <c r="J10245" s="36"/>
      <c r="K10245" s="95"/>
      <c r="L10245" s="96"/>
    </row>
    <row r="10246" spans="8:12" x14ac:dyDescent="0.25">
      <c r="H10246" s="36"/>
      <c r="I10246" s="36"/>
      <c r="J10246" s="36"/>
      <c r="K10246" s="95"/>
      <c r="L10246" s="96"/>
    </row>
    <row r="10247" spans="8:12" x14ac:dyDescent="0.25">
      <c r="H10247" s="36"/>
      <c r="I10247" s="36"/>
      <c r="J10247" s="36"/>
      <c r="K10247" s="95"/>
      <c r="L10247" s="96"/>
    </row>
    <row r="10248" spans="8:12" x14ac:dyDescent="0.25">
      <c r="H10248" s="36"/>
      <c r="I10248" s="36"/>
      <c r="J10248" s="36"/>
      <c r="K10248" s="95"/>
      <c r="L10248" s="96"/>
    </row>
    <row r="10249" spans="8:12" x14ac:dyDescent="0.25">
      <c r="H10249" s="36"/>
      <c r="I10249" s="36"/>
      <c r="J10249" s="36"/>
      <c r="K10249" s="95"/>
      <c r="L10249" s="96"/>
    </row>
    <row r="10250" spans="8:12" x14ac:dyDescent="0.25">
      <c r="H10250" s="36"/>
      <c r="I10250" s="36"/>
      <c r="J10250" s="36"/>
      <c r="K10250" s="95"/>
      <c r="L10250" s="96"/>
    </row>
    <row r="10251" spans="8:12" x14ac:dyDescent="0.25">
      <c r="H10251" s="36"/>
      <c r="I10251" s="36"/>
      <c r="J10251" s="36"/>
      <c r="K10251" s="95"/>
      <c r="L10251" s="96"/>
    </row>
    <row r="10252" spans="8:12" x14ac:dyDescent="0.25">
      <c r="H10252" s="36"/>
      <c r="I10252" s="36"/>
      <c r="J10252" s="36"/>
      <c r="K10252" s="95"/>
      <c r="L10252" s="96"/>
    </row>
    <row r="10253" spans="8:12" x14ac:dyDescent="0.25">
      <c r="H10253" s="36"/>
      <c r="I10253" s="36"/>
      <c r="J10253" s="36"/>
      <c r="K10253" s="95"/>
      <c r="L10253" s="96"/>
    </row>
    <row r="10254" spans="8:12" x14ac:dyDescent="0.25">
      <c r="H10254" s="36"/>
      <c r="I10254" s="36"/>
      <c r="J10254" s="36"/>
      <c r="K10254" s="95"/>
      <c r="L10254" s="96"/>
    </row>
    <row r="10255" spans="8:12" x14ac:dyDescent="0.25">
      <c r="H10255" s="36"/>
      <c r="I10255" s="36"/>
      <c r="J10255" s="36"/>
      <c r="K10255" s="95"/>
      <c r="L10255" s="96"/>
    </row>
    <row r="10256" spans="8:12" x14ac:dyDescent="0.25">
      <c r="H10256" s="36"/>
      <c r="I10256" s="36"/>
      <c r="J10256" s="36"/>
      <c r="K10256" s="95"/>
      <c r="L10256" s="96"/>
    </row>
    <row r="10257" spans="8:12" x14ac:dyDescent="0.25">
      <c r="H10257" s="36"/>
      <c r="I10257" s="36"/>
      <c r="J10257" s="36"/>
      <c r="K10257" s="95"/>
      <c r="L10257" s="96"/>
    </row>
    <row r="10258" spans="8:12" x14ac:dyDescent="0.25">
      <c r="H10258" s="36"/>
      <c r="I10258" s="36"/>
      <c r="J10258" s="36"/>
      <c r="K10258" s="95"/>
      <c r="L10258" s="96"/>
    </row>
    <row r="10259" spans="8:12" x14ac:dyDescent="0.25">
      <c r="H10259" s="36"/>
      <c r="I10259" s="36"/>
      <c r="J10259" s="36"/>
      <c r="K10259" s="95"/>
      <c r="L10259" s="96"/>
    </row>
    <row r="10260" spans="8:12" x14ac:dyDescent="0.25">
      <c r="H10260" s="36"/>
      <c r="I10260" s="36"/>
      <c r="J10260" s="36"/>
      <c r="K10260" s="95"/>
      <c r="L10260" s="96"/>
    </row>
    <row r="10261" spans="8:12" x14ac:dyDescent="0.25">
      <c r="H10261" s="36"/>
      <c r="I10261" s="36"/>
      <c r="J10261" s="36"/>
      <c r="K10261" s="95"/>
      <c r="L10261" s="96"/>
    </row>
    <row r="10262" spans="8:12" x14ac:dyDescent="0.25">
      <c r="H10262" s="36"/>
      <c r="I10262" s="36"/>
      <c r="J10262" s="36"/>
      <c r="K10262" s="95"/>
      <c r="L10262" s="96"/>
    </row>
    <row r="10263" spans="8:12" x14ac:dyDescent="0.25">
      <c r="H10263" s="36"/>
      <c r="I10263" s="36"/>
      <c r="J10263" s="36"/>
      <c r="K10263" s="95"/>
      <c r="L10263" s="96"/>
    </row>
    <row r="10264" spans="8:12" x14ac:dyDescent="0.25">
      <c r="H10264" s="36"/>
      <c r="I10264" s="36"/>
      <c r="J10264" s="36"/>
      <c r="K10264" s="95"/>
      <c r="L10264" s="96"/>
    </row>
    <row r="10265" spans="8:12" x14ac:dyDescent="0.25">
      <c r="H10265" s="36"/>
      <c r="I10265" s="36"/>
      <c r="J10265" s="36"/>
      <c r="K10265" s="95"/>
      <c r="L10265" s="96"/>
    </row>
    <row r="10266" spans="8:12" x14ac:dyDescent="0.25">
      <c r="H10266" s="36"/>
      <c r="I10266" s="36"/>
      <c r="J10266" s="36"/>
      <c r="K10266" s="95"/>
      <c r="L10266" s="96"/>
    </row>
    <row r="10267" spans="8:12" x14ac:dyDescent="0.25">
      <c r="H10267" s="36"/>
      <c r="I10267" s="36"/>
      <c r="J10267" s="36"/>
      <c r="K10267" s="95"/>
      <c r="L10267" s="96"/>
    </row>
    <row r="10268" spans="8:12" x14ac:dyDescent="0.25">
      <c r="H10268" s="36"/>
      <c r="I10268" s="36"/>
      <c r="J10268" s="36"/>
      <c r="K10268" s="95"/>
      <c r="L10268" s="96"/>
    </row>
    <row r="10269" spans="8:12" x14ac:dyDescent="0.25">
      <c r="H10269" s="36"/>
      <c r="I10269" s="36"/>
      <c r="J10269" s="36"/>
      <c r="K10269" s="95"/>
      <c r="L10269" s="96"/>
    </row>
    <row r="10270" spans="8:12" x14ac:dyDescent="0.25">
      <c r="H10270" s="36"/>
      <c r="I10270" s="36"/>
      <c r="J10270" s="36"/>
      <c r="K10270" s="95"/>
      <c r="L10270" s="96"/>
    </row>
    <row r="10271" spans="8:12" x14ac:dyDescent="0.25">
      <c r="H10271" s="36"/>
      <c r="I10271" s="36"/>
      <c r="J10271" s="36"/>
      <c r="K10271" s="95"/>
      <c r="L10271" s="96"/>
    </row>
    <row r="10272" spans="8:12" x14ac:dyDescent="0.25">
      <c r="H10272" s="36"/>
      <c r="I10272" s="36"/>
      <c r="J10272" s="36"/>
      <c r="K10272" s="95"/>
      <c r="L10272" s="96"/>
    </row>
    <row r="10273" spans="8:12" x14ac:dyDescent="0.25">
      <c r="H10273" s="36"/>
      <c r="I10273" s="36"/>
      <c r="J10273" s="36"/>
      <c r="K10273" s="95"/>
      <c r="L10273" s="96"/>
    </row>
    <row r="10274" spans="8:12" x14ac:dyDescent="0.25">
      <c r="H10274" s="36"/>
      <c r="I10274" s="36"/>
      <c r="J10274" s="36"/>
      <c r="K10274" s="95"/>
      <c r="L10274" s="96"/>
    </row>
    <row r="10275" spans="8:12" x14ac:dyDescent="0.25">
      <c r="H10275" s="36"/>
      <c r="I10275" s="36"/>
      <c r="J10275" s="36"/>
      <c r="K10275" s="95"/>
      <c r="L10275" s="96"/>
    </row>
    <row r="10276" spans="8:12" x14ac:dyDescent="0.25">
      <c r="H10276" s="36"/>
      <c r="I10276" s="36"/>
      <c r="J10276" s="36"/>
      <c r="K10276" s="95"/>
      <c r="L10276" s="96"/>
    </row>
    <row r="10277" spans="8:12" x14ac:dyDescent="0.25">
      <c r="H10277" s="36"/>
      <c r="I10277" s="36"/>
      <c r="J10277" s="36"/>
      <c r="K10277" s="95"/>
      <c r="L10277" s="96"/>
    </row>
    <row r="10278" spans="8:12" x14ac:dyDescent="0.25">
      <c r="H10278" s="36"/>
      <c r="I10278" s="36"/>
      <c r="J10278" s="36"/>
      <c r="K10278" s="95"/>
      <c r="L10278" s="96"/>
    </row>
    <row r="10279" spans="8:12" x14ac:dyDescent="0.25">
      <c r="H10279" s="36"/>
      <c r="I10279" s="36"/>
      <c r="J10279" s="36"/>
      <c r="K10279" s="95"/>
      <c r="L10279" s="96"/>
    </row>
    <row r="10280" spans="8:12" x14ac:dyDescent="0.25">
      <c r="H10280" s="36"/>
      <c r="I10280" s="36"/>
      <c r="J10280" s="36"/>
      <c r="K10280" s="95"/>
      <c r="L10280" s="96"/>
    </row>
    <row r="10281" spans="8:12" x14ac:dyDescent="0.25">
      <c r="H10281" s="36"/>
      <c r="I10281" s="36"/>
      <c r="J10281" s="36"/>
      <c r="K10281" s="95"/>
      <c r="L10281" s="96"/>
    </row>
    <row r="10282" spans="8:12" x14ac:dyDescent="0.25">
      <c r="H10282" s="36"/>
      <c r="I10282" s="36"/>
      <c r="J10282" s="36"/>
      <c r="K10282" s="95"/>
      <c r="L10282" s="96"/>
    </row>
    <row r="10283" spans="8:12" x14ac:dyDescent="0.25">
      <c r="H10283" s="36"/>
      <c r="I10283" s="36"/>
      <c r="J10283" s="36"/>
      <c r="K10283" s="95"/>
      <c r="L10283" s="96"/>
    </row>
    <row r="10284" spans="8:12" x14ac:dyDescent="0.25">
      <c r="H10284" s="36"/>
      <c r="I10284" s="36"/>
      <c r="J10284" s="36"/>
      <c r="K10284" s="95"/>
      <c r="L10284" s="96"/>
    </row>
    <row r="10285" spans="8:12" x14ac:dyDescent="0.25">
      <c r="H10285" s="36"/>
      <c r="I10285" s="36"/>
      <c r="J10285" s="36"/>
      <c r="K10285" s="95"/>
      <c r="L10285" s="96"/>
    </row>
    <row r="10286" spans="8:12" x14ac:dyDescent="0.25">
      <c r="H10286" s="36"/>
      <c r="I10286" s="36"/>
      <c r="J10286" s="36"/>
      <c r="K10286" s="95"/>
      <c r="L10286" s="96"/>
    </row>
    <row r="10287" spans="8:12" x14ac:dyDescent="0.25">
      <c r="H10287" s="36"/>
      <c r="I10287" s="36"/>
      <c r="J10287" s="36"/>
      <c r="K10287" s="95"/>
      <c r="L10287" s="96"/>
    </row>
    <row r="10288" spans="8:12" x14ac:dyDescent="0.25">
      <c r="H10288" s="36"/>
      <c r="I10288" s="36"/>
      <c r="J10288" s="36"/>
      <c r="K10288" s="95"/>
      <c r="L10288" s="96"/>
    </row>
    <row r="10289" spans="8:12" x14ac:dyDescent="0.25">
      <c r="H10289" s="36"/>
      <c r="I10289" s="36"/>
      <c r="J10289" s="36"/>
      <c r="K10289" s="95"/>
      <c r="L10289" s="96"/>
    </row>
    <row r="10290" spans="8:12" x14ac:dyDescent="0.25">
      <c r="H10290" s="36"/>
      <c r="I10290" s="36"/>
      <c r="J10290" s="36"/>
      <c r="K10290" s="95"/>
      <c r="L10290" s="96"/>
    </row>
    <row r="10291" spans="8:12" x14ac:dyDescent="0.25">
      <c r="H10291" s="36"/>
      <c r="I10291" s="36"/>
      <c r="J10291" s="36"/>
      <c r="K10291" s="95"/>
      <c r="L10291" s="96"/>
    </row>
    <row r="10292" spans="8:12" x14ac:dyDescent="0.25">
      <c r="H10292" s="36"/>
      <c r="I10292" s="36"/>
      <c r="J10292" s="36"/>
      <c r="K10292" s="95"/>
      <c r="L10292" s="96"/>
    </row>
    <row r="10293" spans="8:12" x14ac:dyDescent="0.25">
      <c r="H10293" s="36"/>
      <c r="I10293" s="36"/>
      <c r="J10293" s="36"/>
      <c r="K10293" s="95"/>
      <c r="L10293" s="96"/>
    </row>
    <row r="10294" spans="8:12" x14ac:dyDescent="0.25">
      <c r="H10294" s="36"/>
      <c r="I10294" s="36"/>
      <c r="J10294" s="36"/>
      <c r="K10294" s="95"/>
      <c r="L10294" s="96"/>
    </row>
    <row r="10295" spans="8:12" x14ac:dyDescent="0.25">
      <c r="H10295" s="36"/>
      <c r="I10295" s="36"/>
      <c r="J10295" s="36"/>
      <c r="K10295" s="95"/>
      <c r="L10295" s="96"/>
    </row>
    <row r="10296" spans="8:12" x14ac:dyDescent="0.25">
      <c r="H10296" s="36"/>
      <c r="I10296" s="36"/>
      <c r="J10296" s="36"/>
      <c r="K10296" s="95"/>
      <c r="L10296" s="96"/>
    </row>
    <row r="10297" spans="8:12" x14ac:dyDescent="0.25">
      <c r="H10297" s="36"/>
      <c r="I10297" s="36"/>
      <c r="J10297" s="36"/>
      <c r="K10297" s="95"/>
      <c r="L10297" s="96"/>
    </row>
    <row r="10298" spans="8:12" x14ac:dyDescent="0.25">
      <c r="H10298" s="36"/>
      <c r="I10298" s="36"/>
      <c r="J10298" s="36"/>
      <c r="K10298" s="95"/>
      <c r="L10298" s="96"/>
    </row>
    <row r="10299" spans="8:12" x14ac:dyDescent="0.25">
      <c r="H10299" s="36"/>
      <c r="I10299" s="36"/>
      <c r="J10299" s="36"/>
      <c r="K10299" s="95"/>
      <c r="L10299" s="96"/>
    </row>
    <row r="10300" spans="8:12" x14ac:dyDescent="0.25">
      <c r="H10300" s="36"/>
      <c r="I10300" s="36"/>
      <c r="J10300" s="36"/>
      <c r="K10300" s="95"/>
      <c r="L10300" s="96"/>
    </row>
    <row r="10301" spans="8:12" x14ac:dyDescent="0.25">
      <c r="H10301" s="36"/>
      <c r="I10301" s="36"/>
      <c r="J10301" s="36"/>
      <c r="K10301" s="95"/>
      <c r="L10301" s="96"/>
    </row>
    <row r="10302" spans="8:12" x14ac:dyDescent="0.25">
      <c r="H10302" s="36"/>
      <c r="I10302" s="36"/>
      <c r="J10302" s="36"/>
      <c r="K10302" s="95"/>
      <c r="L10302" s="96"/>
    </row>
    <row r="10303" spans="8:12" x14ac:dyDescent="0.25">
      <c r="H10303" s="36"/>
      <c r="I10303" s="36"/>
      <c r="J10303" s="36"/>
      <c r="K10303" s="95"/>
      <c r="L10303" s="96"/>
    </row>
    <row r="10304" spans="8:12" x14ac:dyDescent="0.25">
      <c r="H10304" s="36"/>
      <c r="I10304" s="36"/>
      <c r="J10304" s="36"/>
      <c r="K10304" s="95"/>
      <c r="L10304" s="96"/>
    </row>
    <row r="10305" spans="8:12" x14ac:dyDescent="0.25">
      <c r="H10305" s="36"/>
      <c r="I10305" s="36"/>
      <c r="J10305" s="36"/>
      <c r="K10305" s="95"/>
      <c r="L10305" s="96"/>
    </row>
    <row r="10306" spans="8:12" x14ac:dyDescent="0.25">
      <c r="H10306" s="36"/>
      <c r="I10306" s="36"/>
      <c r="J10306" s="36"/>
      <c r="K10306" s="95"/>
      <c r="L10306" s="96"/>
    </row>
    <row r="10307" spans="8:12" x14ac:dyDescent="0.25">
      <c r="H10307" s="36"/>
      <c r="I10307" s="36"/>
      <c r="J10307" s="36"/>
      <c r="K10307" s="95"/>
      <c r="L10307" s="96"/>
    </row>
    <row r="10308" spans="8:12" x14ac:dyDescent="0.25">
      <c r="H10308" s="36"/>
      <c r="I10308" s="36"/>
      <c r="J10308" s="36"/>
      <c r="K10308" s="95"/>
      <c r="L10308" s="96"/>
    </row>
    <row r="10309" spans="8:12" x14ac:dyDescent="0.25">
      <c r="H10309" s="36"/>
      <c r="I10309" s="36"/>
      <c r="J10309" s="36"/>
      <c r="K10309" s="95"/>
      <c r="L10309" s="96"/>
    </row>
    <row r="10310" spans="8:12" x14ac:dyDescent="0.25">
      <c r="H10310" s="36"/>
      <c r="I10310" s="36"/>
      <c r="J10310" s="36"/>
      <c r="K10310" s="95"/>
      <c r="L10310" s="96"/>
    </row>
    <row r="10311" spans="8:12" x14ac:dyDescent="0.25">
      <c r="H10311" s="36"/>
      <c r="I10311" s="36"/>
      <c r="J10311" s="36"/>
      <c r="K10311" s="95"/>
      <c r="L10311" s="96"/>
    </row>
    <row r="10312" spans="8:12" x14ac:dyDescent="0.25">
      <c r="H10312" s="36"/>
      <c r="I10312" s="36"/>
      <c r="J10312" s="36"/>
      <c r="K10312" s="95"/>
      <c r="L10312" s="96"/>
    </row>
    <row r="10313" spans="8:12" x14ac:dyDescent="0.25">
      <c r="H10313" s="36"/>
      <c r="I10313" s="36"/>
      <c r="J10313" s="36"/>
      <c r="K10313" s="95"/>
      <c r="L10313" s="96"/>
    </row>
    <row r="10314" spans="8:12" x14ac:dyDescent="0.25">
      <c r="H10314" s="36"/>
      <c r="I10314" s="36"/>
      <c r="J10314" s="36"/>
      <c r="K10314" s="95"/>
      <c r="L10314" s="96"/>
    </row>
    <row r="10315" spans="8:12" x14ac:dyDescent="0.25">
      <c r="H10315" s="36"/>
      <c r="I10315" s="36"/>
      <c r="J10315" s="36"/>
      <c r="K10315" s="95"/>
      <c r="L10315" s="96"/>
    </row>
    <row r="10316" spans="8:12" x14ac:dyDescent="0.25">
      <c r="H10316" s="36"/>
      <c r="I10316" s="36"/>
      <c r="J10316" s="36"/>
      <c r="K10316" s="95"/>
      <c r="L10316" s="96"/>
    </row>
    <row r="10317" spans="8:12" x14ac:dyDescent="0.25">
      <c r="H10317" s="36"/>
      <c r="I10317" s="36"/>
      <c r="J10317" s="36"/>
      <c r="K10317" s="95"/>
      <c r="L10317" s="96"/>
    </row>
    <row r="10318" spans="8:12" x14ac:dyDescent="0.25">
      <c r="H10318" s="36"/>
      <c r="I10318" s="36"/>
      <c r="J10318" s="36"/>
      <c r="K10318" s="95"/>
      <c r="L10318" s="96"/>
    </row>
    <row r="10319" spans="8:12" x14ac:dyDescent="0.25">
      <c r="H10319" s="36"/>
      <c r="I10319" s="36"/>
      <c r="J10319" s="36"/>
      <c r="K10319" s="95"/>
      <c r="L10319" s="96"/>
    </row>
    <row r="10320" spans="8:12" x14ac:dyDescent="0.25">
      <c r="H10320" s="36"/>
      <c r="I10320" s="36"/>
      <c r="J10320" s="36"/>
      <c r="K10320" s="95"/>
      <c r="L10320" s="96"/>
    </row>
    <row r="10321" spans="8:12" x14ac:dyDescent="0.25">
      <c r="H10321" s="36"/>
      <c r="I10321" s="36"/>
      <c r="J10321" s="36"/>
      <c r="K10321" s="95"/>
      <c r="L10321" s="96"/>
    </row>
    <row r="10322" spans="8:12" x14ac:dyDescent="0.25">
      <c r="H10322" s="36"/>
      <c r="I10322" s="36"/>
      <c r="J10322" s="36"/>
      <c r="K10322" s="95"/>
      <c r="L10322" s="96"/>
    </row>
    <row r="10323" spans="8:12" x14ac:dyDescent="0.25">
      <c r="H10323" s="36"/>
      <c r="I10323" s="36"/>
      <c r="J10323" s="36"/>
      <c r="K10323" s="95"/>
      <c r="L10323" s="96"/>
    </row>
    <row r="10324" spans="8:12" x14ac:dyDescent="0.25">
      <c r="H10324" s="36"/>
      <c r="I10324" s="36"/>
      <c r="J10324" s="36"/>
      <c r="K10324" s="95"/>
      <c r="L10324" s="96"/>
    </row>
    <row r="10325" spans="8:12" x14ac:dyDescent="0.25">
      <c r="H10325" s="36"/>
      <c r="I10325" s="36"/>
      <c r="J10325" s="36"/>
      <c r="K10325" s="95"/>
      <c r="L10325" s="96"/>
    </row>
    <row r="10326" spans="8:12" x14ac:dyDescent="0.25">
      <c r="H10326" s="36"/>
      <c r="I10326" s="36"/>
      <c r="J10326" s="36"/>
      <c r="K10326" s="95"/>
      <c r="L10326" s="96"/>
    </row>
    <row r="10327" spans="8:12" x14ac:dyDescent="0.25">
      <c r="H10327" s="36"/>
      <c r="I10327" s="36"/>
      <c r="J10327" s="36"/>
      <c r="K10327" s="95"/>
      <c r="L10327" s="96"/>
    </row>
    <row r="10328" spans="8:12" x14ac:dyDescent="0.25">
      <c r="H10328" s="36"/>
      <c r="I10328" s="36"/>
      <c r="J10328" s="36"/>
      <c r="K10328" s="95"/>
      <c r="L10328" s="96"/>
    </row>
    <row r="10329" spans="8:12" x14ac:dyDescent="0.25">
      <c r="H10329" s="36"/>
      <c r="I10329" s="36"/>
      <c r="J10329" s="36"/>
      <c r="K10329" s="95"/>
      <c r="L10329" s="96"/>
    </row>
    <row r="10330" spans="8:12" x14ac:dyDescent="0.25">
      <c r="H10330" s="36"/>
      <c r="I10330" s="36"/>
      <c r="J10330" s="36"/>
      <c r="K10330" s="95"/>
      <c r="L10330" s="96"/>
    </row>
    <row r="10331" spans="8:12" x14ac:dyDescent="0.25">
      <c r="H10331" s="36"/>
      <c r="I10331" s="36"/>
      <c r="J10331" s="36"/>
      <c r="K10331" s="95"/>
      <c r="L10331" s="96"/>
    </row>
    <row r="10332" spans="8:12" x14ac:dyDescent="0.25">
      <c r="H10332" s="36"/>
      <c r="I10332" s="36"/>
      <c r="J10332" s="36"/>
      <c r="K10332" s="95"/>
      <c r="L10332" s="96"/>
    </row>
    <row r="10333" spans="8:12" x14ac:dyDescent="0.25">
      <c r="H10333" s="36"/>
      <c r="I10333" s="36"/>
      <c r="J10333" s="36"/>
      <c r="K10333" s="95"/>
      <c r="L10333" s="96"/>
    </row>
    <row r="10334" spans="8:12" x14ac:dyDescent="0.25">
      <c r="H10334" s="36"/>
      <c r="I10334" s="36"/>
      <c r="J10334" s="36"/>
      <c r="K10334" s="95"/>
      <c r="L10334" s="96"/>
    </row>
    <row r="10335" spans="8:12" x14ac:dyDescent="0.25">
      <c r="H10335" s="36"/>
      <c r="I10335" s="36"/>
      <c r="J10335" s="36"/>
      <c r="K10335" s="95"/>
      <c r="L10335" s="96"/>
    </row>
    <row r="10336" spans="8:12" x14ac:dyDescent="0.25">
      <c r="H10336" s="36"/>
      <c r="I10336" s="36"/>
      <c r="J10336" s="36"/>
      <c r="K10336" s="95"/>
      <c r="L10336" s="96"/>
    </row>
    <row r="10337" spans="8:12" x14ac:dyDescent="0.25">
      <c r="H10337" s="36"/>
      <c r="I10337" s="36"/>
      <c r="J10337" s="36"/>
      <c r="K10337" s="95"/>
      <c r="L10337" s="96"/>
    </row>
    <row r="10338" spans="8:12" x14ac:dyDescent="0.25">
      <c r="H10338" s="36"/>
      <c r="I10338" s="36"/>
      <c r="J10338" s="36"/>
      <c r="K10338" s="95"/>
      <c r="L10338" s="96"/>
    </row>
    <row r="10339" spans="8:12" x14ac:dyDescent="0.25">
      <c r="H10339" s="36"/>
      <c r="I10339" s="36"/>
      <c r="J10339" s="36"/>
      <c r="K10339" s="95"/>
      <c r="L10339" s="96"/>
    </row>
    <row r="10340" spans="8:12" x14ac:dyDescent="0.25">
      <c r="H10340" s="36"/>
      <c r="I10340" s="36"/>
      <c r="J10340" s="36"/>
      <c r="K10340" s="95"/>
      <c r="L10340" s="96"/>
    </row>
    <row r="10341" spans="8:12" x14ac:dyDescent="0.25">
      <c r="H10341" s="36"/>
      <c r="I10341" s="36"/>
      <c r="J10341" s="36"/>
      <c r="K10341" s="95"/>
      <c r="L10341" s="96"/>
    </row>
    <row r="10342" spans="8:12" x14ac:dyDescent="0.25">
      <c r="H10342" s="36"/>
      <c r="I10342" s="36"/>
      <c r="J10342" s="36"/>
      <c r="K10342" s="95"/>
      <c r="L10342" s="96"/>
    </row>
    <row r="10343" spans="8:12" x14ac:dyDescent="0.25">
      <c r="H10343" s="36"/>
      <c r="I10343" s="36"/>
      <c r="J10343" s="36"/>
      <c r="K10343" s="95"/>
      <c r="L10343" s="96"/>
    </row>
    <row r="10344" spans="8:12" x14ac:dyDescent="0.25">
      <c r="H10344" s="36"/>
      <c r="I10344" s="36"/>
      <c r="J10344" s="36"/>
      <c r="K10344" s="95"/>
      <c r="L10344" s="96"/>
    </row>
    <row r="10345" spans="8:12" x14ac:dyDescent="0.25">
      <c r="H10345" s="36"/>
      <c r="I10345" s="36"/>
      <c r="J10345" s="36"/>
      <c r="K10345" s="95"/>
      <c r="L10345" s="96"/>
    </row>
    <row r="10346" spans="8:12" x14ac:dyDescent="0.25">
      <c r="H10346" s="36"/>
      <c r="I10346" s="36"/>
      <c r="J10346" s="36"/>
      <c r="K10346" s="95"/>
      <c r="L10346" s="96"/>
    </row>
    <row r="10347" spans="8:12" x14ac:dyDescent="0.25">
      <c r="H10347" s="36"/>
      <c r="I10347" s="36"/>
      <c r="J10347" s="36"/>
      <c r="K10347" s="95"/>
      <c r="L10347" s="96"/>
    </row>
    <row r="10348" spans="8:12" x14ac:dyDescent="0.25">
      <c r="H10348" s="36"/>
      <c r="I10348" s="36"/>
      <c r="J10348" s="36"/>
      <c r="K10348" s="95"/>
      <c r="L10348" s="96"/>
    </row>
    <row r="10349" spans="8:12" x14ac:dyDescent="0.25">
      <c r="H10349" s="36"/>
      <c r="I10349" s="36"/>
      <c r="J10349" s="36"/>
      <c r="K10349" s="95"/>
      <c r="L10349" s="96"/>
    </row>
    <row r="10350" spans="8:12" x14ac:dyDescent="0.25">
      <c r="H10350" s="36"/>
      <c r="I10350" s="36"/>
      <c r="J10350" s="36"/>
      <c r="K10350" s="95"/>
      <c r="L10350" s="96"/>
    </row>
    <row r="10351" spans="8:12" x14ac:dyDescent="0.25">
      <c r="H10351" s="36"/>
      <c r="I10351" s="36"/>
      <c r="J10351" s="36"/>
      <c r="K10351" s="95"/>
      <c r="L10351" s="96"/>
    </row>
    <row r="10352" spans="8:12" x14ac:dyDescent="0.25">
      <c r="H10352" s="36"/>
      <c r="I10352" s="36"/>
      <c r="J10352" s="36"/>
      <c r="K10352" s="95"/>
      <c r="L10352" s="96"/>
    </row>
    <row r="10353" spans="8:12" x14ac:dyDescent="0.25">
      <c r="H10353" s="36"/>
      <c r="I10353" s="36"/>
      <c r="J10353" s="36"/>
      <c r="K10353" s="95"/>
      <c r="L10353" s="96"/>
    </row>
    <row r="10354" spans="8:12" x14ac:dyDescent="0.25">
      <c r="H10354" s="36"/>
      <c r="I10354" s="36"/>
      <c r="J10354" s="36"/>
      <c r="K10354" s="95"/>
      <c r="L10354" s="96"/>
    </row>
    <row r="10355" spans="8:12" x14ac:dyDescent="0.25">
      <c r="H10355" s="36"/>
      <c r="I10355" s="36"/>
      <c r="J10355" s="36"/>
      <c r="K10355" s="95"/>
      <c r="L10355" s="96"/>
    </row>
    <row r="10356" spans="8:12" x14ac:dyDescent="0.25">
      <c r="H10356" s="36"/>
      <c r="I10356" s="36"/>
      <c r="J10356" s="36"/>
      <c r="K10356" s="95"/>
      <c r="L10356" s="96"/>
    </row>
    <row r="10357" spans="8:12" x14ac:dyDescent="0.25">
      <c r="H10357" s="36"/>
      <c r="I10357" s="36"/>
      <c r="J10357" s="36"/>
      <c r="K10357" s="95"/>
      <c r="L10357" s="96"/>
    </row>
    <row r="10358" spans="8:12" x14ac:dyDescent="0.25">
      <c r="H10358" s="36"/>
      <c r="I10358" s="36"/>
      <c r="J10358" s="36"/>
      <c r="K10358" s="95"/>
      <c r="L10358" s="96"/>
    </row>
    <row r="10359" spans="8:12" x14ac:dyDescent="0.25">
      <c r="H10359" s="36"/>
      <c r="I10359" s="36"/>
      <c r="J10359" s="36"/>
      <c r="K10359" s="95"/>
      <c r="L10359" s="96"/>
    </row>
    <row r="10360" spans="8:12" x14ac:dyDescent="0.25">
      <c r="H10360" s="36"/>
      <c r="I10360" s="36"/>
      <c r="J10360" s="36"/>
      <c r="K10360" s="95"/>
      <c r="L10360" s="96"/>
    </row>
    <row r="10361" spans="8:12" x14ac:dyDescent="0.25">
      <c r="H10361" s="36"/>
      <c r="I10361" s="36"/>
      <c r="J10361" s="36"/>
      <c r="K10361" s="95"/>
      <c r="L10361" s="96"/>
    </row>
    <row r="10362" spans="8:12" x14ac:dyDescent="0.25">
      <c r="H10362" s="36"/>
      <c r="I10362" s="36"/>
      <c r="J10362" s="36"/>
      <c r="K10362" s="95"/>
      <c r="L10362" s="96"/>
    </row>
    <row r="10363" spans="8:12" x14ac:dyDescent="0.25">
      <c r="H10363" s="36"/>
      <c r="I10363" s="36"/>
      <c r="J10363" s="36"/>
      <c r="K10363" s="95"/>
      <c r="L10363" s="96"/>
    </row>
    <row r="10364" spans="8:12" x14ac:dyDescent="0.25">
      <c r="H10364" s="36"/>
      <c r="I10364" s="36"/>
      <c r="J10364" s="36"/>
      <c r="K10364" s="95"/>
      <c r="L10364" s="96"/>
    </row>
    <row r="10365" spans="8:12" x14ac:dyDescent="0.25">
      <c r="H10365" s="36"/>
      <c r="I10365" s="36"/>
      <c r="J10365" s="36"/>
      <c r="K10365" s="95"/>
      <c r="L10365" s="96"/>
    </row>
    <row r="10366" spans="8:12" x14ac:dyDescent="0.25">
      <c r="H10366" s="36"/>
      <c r="I10366" s="36"/>
      <c r="J10366" s="36"/>
      <c r="K10366" s="95"/>
      <c r="L10366" s="96"/>
    </row>
    <row r="10367" spans="8:12" x14ac:dyDescent="0.25">
      <c r="H10367" s="36"/>
      <c r="I10367" s="36"/>
      <c r="J10367" s="36"/>
      <c r="K10367" s="95"/>
      <c r="L10367" s="96"/>
    </row>
    <row r="10368" spans="8:12" x14ac:dyDescent="0.25">
      <c r="H10368" s="36"/>
      <c r="I10368" s="36"/>
      <c r="J10368" s="36"/>
      <c r="K10368" s="95"/>
      <c r="L10368" s="96"/>
    </row>
    <row r="10369" spans="8:12" x14ac:dyDescent="0.25">
      <c r="H10369" s="36"/>
      <c r="I10369" s="36"/>
      <c r="J10369" s="36"/>
      <c r="K10369" s="95"/>
      <c r="L10369" s="96"/>
    </row>
    <row r="10370" spans="8:12" x14ac:dyDescent="0.25">
      <c r="H10370" s="36"/>
      <c r="I10370" s="36"/>
      <c r="J10370" s="36"/>
      <c r="K10370" s="95"/>
      <c r="L10370" s="96"/>
    </row>
    <row r="10371" spans="8:12" x14ac:dyDescent="0.25">
      <c r="H10371" s="36"/>
      <c r="I10371" s="36"/>
      <c r="J10371" s="36"/>
      <c r="K10371" s="95"/>
      <c r="L10371" s="96"/>
    </row>
    <row r="10372" spans="8:12" x14ac:dyDescent="0.25">
      <c r="H10372" s="36"/>
      <c r="I10372" s="36"/>
      <c r="J10372" s="36"/>
      <c r="K10372" s="95"/>
      <c r="L10372" s="96"/>
    </row>
    <row r="10373" spans="8:12" x14ac:dyDescent="0.25">
      <c r="H10373" s="36"/>
      <c r="I10373" s="36"/>
      <c r="J10373" s="36"/>
      <c r="K10373" s="95"/>
      <c r="L10373" s="96"/>
    </row>
    <row r="10374" spans="8:12" x14ac:dyDescent="0.25">
      <c r="H10374" s="36"/>
      <c r="I10374" s="36"/>
      <c r="J10374" s="36"/>
      <c r="K10374" s="95"/>
      <c r="L10374" s="96"/>
    </row>
    <row r="10375" spans="8:12" x14ac:dyDescent="0.25">
      <c r="H10375" s="36"/>
      <c r="I10375" s="36"/>
      <c r="J10375" s="36"/>
      <c r="K10375" s="95"/>
      <c r="L10375" s="96"/>
    </row>
    <row r="10376" spans="8:12" x14ac:dyDescent="0.25">
      <c r="H10376" s="36"/>
      <c r="I10376" s="36"/>
      <c r="J10376" s="36"/>
      <c r="K10376" s="95"/>
      <c r="L10376" s="96"/>
    </row>
    <row r="10377" spans="8:12" x14ac:dyDescent="0.25">
      <c r="H10377" s="36"/>
      <c r="I10377" s="36"/>
      <c r="J10377" s="36"/>
      <c r="K10377" s="95"/>
      <c r="L10377" s="96"/>
    </row>
    <row r="10378" spans="8:12" x14ac:dyDescent="0.25">
      <c r="H10378" s="36"/>
      <c r="I10378" s="36"/>
      <c r="J10378" s="36"/>
      <c r="K10378" s="95"/>
      <c r="L10378" s="96"/>
    </row>
    <row r="10379" spans="8:12" x14ac:dyDescent="0.25">
      <c r="H10379" s="36"/>
      <c r="I10379" s="36"/>
      <c r="J10379" s="36"/>
      <c r="K10379" s="95"/>
      <c r="L10379" s="96"/>
    </row>
    <row r="10380" spans="8:12" x14ac:dyDescent="0.25">
      <c r="H10380" s="36"/>
      <c r="I10380" s="36"/>
      <c r="J10380" s="36"/>
      <c r="K10380" s="95"/>
      <c r="L10380" s="96"/>
    </row>
    <row r="10381" spans="8:12" x14ac:dyDescent="0.25">
      <c r="H10381" s="36"/>
      <c r="I10381" s="36"/>
      <c r="J10381" s="36"/>
      <c r="K10381" s="95"/>
      <c r="L10381" s="96"/>
    </row>
    <row r="10382" spans="8:12" x14ac:dyDescent="0.25">
      <c r="H10382" s="36"/>
      <c r="I10382" s="36"/>
      <c r="J10382" s="36"/>
      <c r="K10382" s="95"/>
      <c r="L10382" s="96"/>
    </row>
    <row r="10383" spans="8:12" x14ac:dyDescent="0.25">
      <c r="H10383" s="36"/>
      <c r="I10383" s="36"/>
      <c r="J10383" s="36"/>
      <c r="K10383" s="95"/>
      <c r="L10383" s="96"/>
    </row>
    <row r="10384" spans="8:12" x14ac:dyDescent="0.25">
      <c r="H10384" s="36"/>
      <c r="I10384" s="36"/>
      <c r="J10384" s="36"/>
      <c r="K10384" s="95"/>
      <c r="L10384" s="96"/>
    </row>
    <row r="10385" spans="8:12" x14ac:dyDescent="0.25">
      <c r="H10385" s="36"/>
      <c r="I10385" s="36"/>
      <c r="J10385" s="36"/>
      <c r="K10385" s="95"/>
      <c r="L10385" s="96"/>
    </row>
    <row r="10386" spans="8:12" x14ac:dyDescent="0.25">
      <c r="H10386" s="36"/>
      <c r="I10386" s="36"/>
      <c r="J10386" s="36"/>
      <c r="K10386" s="95"/>
      <c r="L10386" s="96"/>
    </row>
    <row r="10387" spans="8:12" x14ac:dyDescent="0.25">
      <c r="H10387" s="36"/>
      <c r="I10387" s="36"/>
      <c r="J10387" s="36"/>
      <c r="K10387" s="95"/>
      <c r="L10387" s="96"/>
    </row>
    <row r="10388" spans="8:12" x14ac:dyDescent="0.25">
      <c r="H10388" s="36"/>
      <c r="I10388" s="36"/>
      <c r="J10388" s="36"/>
      <c r="K10388" s="95"/>
      <c r="L10388" s="96"/>
    </row>
    <row r="10389" spans="8:12" x14ac:dyDescent="0.25">
      <c r="H10389" s="36"/>
      <c r="I10389" s="36"/>
      <c r="J10389" s="36"/>
      <c r="K10389" s="95"/>
      <c r="L10389" s="96"/>
    </row>
    <row r="10390" spans="8:12" x14ac:dyDescent="0.25">
      <c r="H10390" s="36"/>
      <c r="I10390" s="36"/>
      <c r="J10390" s="36"/>
      <c r="K10390" s="95"/>
      <c r="L10390" s="96"/>
    </row>
    <row r="10391" spans="8:12" x14ac:dyDescent="0.25">
      <c r="H10391" s="36"/>
      <c r="I10391" s="36"/>
      <c r="J10391" s="36"/>
      <c r="K10391" s="95"/>
      <c r="L10391" s="96"/>
    </row>
    <row r="10392" spans="8:12" x14ac:dyDescent="0.25">
      <c r="H10392" s="36"/>
      <c r="I10392" s="36"/>
      <c r="J10392" s="36"/>
      <c r="K10392" s="95"/>
      <c r="L10392" s="96"/>
    </row>
    <row r="10393" spans="8:12" x14ac:dyDescent="0.25">
      <c r="H10393" s="36"/>
      <c r="I10393" s="36"/>
      <c r="J10393" s="36"/>
      <c r="K10393" s="95"/>
      <c r="L10393" s="96"/>
    </row>
    <row r="10394" spans="8:12" x14ac:dyDescent="0.25">
      <c r="H10394" s="36"/>
      <c r="I10394" s="36"/>
      <c r="J10394" s="36"/>
      <c r="K10394" s="95"/>
      <c r="L10394" s="96"/>
    </row>
    <row r="10395" spans="8:12" x14ac:dyDescent="0.25">
      <c r="H10395" s="36"/>
      <c r="I10395" s="36"/>
      <c r="J10395" s="36"/>
      <c r="K10395" s="95"/>
      <c r="L10395" s="96"/>
    </row>
    <row r="10396" spans="8:12" x14ac:dyDescent="0.25">
      <c r="H10396" s="36"/>
      <c r="I10396" s="36"/>
      <c r="J10396" s="36"/>
      <c r="K10396" s="95"/>
      <c r="L10396" s="96"/>
    </row>
    <row r="10397" spans="8:12" x14ac:dyDescent="0.25">
      <c r="H10397" s="36"/>
      <c r="I10397" s="36"/>
      <c r="J10397" s="36"/>
      <c r="K10397" s="95"/>
      <c r="L10397" s="96"/>
    </row>
    <row r="10398" spans="8:12" x14ac:dyDescent="0.25">
      <c r="H10398" s="36"/>
      <c r="I10398" s="36"/>
      <c r="J10398" s="36"/>
      <c r="K10398" s="95"/>
      <c r="L10398" s="96"/>
    </row>
    <row r="10399" spans="8:12" x14ac:dyDescent="0.25">
      <c r="H10399" s="36"/>
      <c r="I10399" s="36"/>
      <c r="J10399" s="36"/>
      <c r="K10399" s="95"/>
      <c r="L10399" s="96"/>
    </row>
    <row r="10400" spans="8:12" x14ac:dyDescent="0.25">
      <c r="H10400" s="36"/>
      <c r="I10400" s="36"/>
      <c r="J10400" s="36"/>
      <c r="K10400" s="95"/>
      <c r="L10400" s="96"/>
    </row>
    <row r="10401" spans="8:12" x14ac:dyDescent="0.25">
      <c r="H10401" s="36"/>
      <c r="I10401" s="36"/>
      <c r="J10401" s="36"/>
      <c r="K10401" s="95"/>
      <c r="L10401" s="96"/>
    </row>
    <row r="10402" spans="8:12" x14ac:dyDescent="0.25">
      <c r="H10402" s="36"/>
      <c r="I10402" s="36"/>
      <c r="J10402" s="36"/>
      <c r="K10402" s="95"/>
      <c r="L10402" s="96"/>
    </row>
    <row r="10403" spans="8:12" x14ac:dyDescent="0.25">
      <c r="H10403" s="36"/>
      <c r="I10403" s="36"/>
      <c r="J10403" s="36"/>
      <c r="K10403" s="95"/>
      <c r="L10403" s="96"/>
    </row>
    <row r="10404" spans="8:12" x14ac:dyDescent="0.25">
      <c r="H10404" s="36"/>
      <c r="I10404" s="36"/>
      <c r="J10404" s="36"/>
      <c r="K10404" s="95"/>
      <c r="L10404" s="96"/>
    </row>
    <row r="10405" spans="8:12" x14ac:dyDescent="0.25">
      <c r="H10405" s="36"/>
      <c r="I10405" s="36"/>
      <c r="J10405" s="36"/>
      <c r="K10405" s="95"/>
      <c r="L10405" s="96"/>
    </row>
    <row r="10406" spans="8:12" x14ac:dyDescent="0.25">
      <c r="H10406" s="36"/>
      <c r="I10406" s="36"/>
      <c r="J10406" s="36"/>
      <c r="K10406" s="95"/>
      <c r="L10406" s="96"/>
    </row>
    <row r="10407" spans="8:12" x14ac:dyDescent="0.25">
      <c r="H10407" s="36"/>
      <c r="I10407" s="36"/>
      <c r="J10407" s="36"/>
      <c r="K10407" s="95"/>
      <c r="L10407" s="96"/>
    </row>
    <row r="10408" spans="8:12" x14ac:dyDescent="0.25">
      <c r="H10408" s="36"/>
      <c r="I10408" s="36"/>
      <c r="J10408" s="36"/>
      <c r="K10408" s="95"/>
      <c r="L10408" s="96"/>
    </row>
    <row r="10409" spans="8:12" x14ac:dyDescent="0.25">
      <c r="H10409" s="36"/>
      <c r="I10409" s="36"/>
      <c r="J10409" s="36"/>
      <c r="K10409" s="95"/>
      <c r="L10409" s="96"/>
    </row>
    <row r="10410" spans="8:12" x14ac:dyDescent="0.25">
      <c r="H10410" s="36"/>
      <c r="I10410" s="36"/>
      <c r="J10410" s="36"/>
      <c r="K10410" s="95"/>
      <c r="L10410" s="96"/>
    </row>
    <row r="10411" spans="8:12" x14ac:dyDescent="0.25">
      <c r="H10411" s="36"/>
      <c r="I10411" s="36"/>
      <c r="J10411" s="36"/>
      <c r="K10411" s="95"/>
      <c r="L10411" s="96"/>
    </row>
    <row r="10412" spans="8:12" x14ac:dyDescent="0.25">
      <c r="H10412" s="36"/>
      <c r="I10412" s="36"/>
      <c r="J10412" s="36"/>
      <c r="K10412" s="95"/>
      <c r="L10412" s="96"/>
    </row>
    <row r="10413" spans="8:12" x14ac:dyDescent="0.25">
      <c r="H10413" s="36"/>
      <c r="I10413" s="36"/>
      <c r="J10413" s="36"/>
      <c r="K10413" s="95"/>
      <c r="L10413" s="96"/>
    </row>
    <row r="10414" spans="8:12" x14ac:dyDescent="0.25">
      <c r="H10414" s="36"/>
      <c r="I10414" s="36"/>
      <c r="J10414" s="36"/>
      <c r="K10414" s="95"/>
      <c r="L10414" s="96"/>
    </row>
    <row r="10415" spans="8:12" x14ac:dyDescent="0.25">
      <c r="H10415" s="36"/>
      <c r="I10415" s="36"/>
      <c r="J10415" s="36"/>
      <c r="K10415" s="95"/>
      <c r="L10415" s="96"/>
    </row>
    <row r="10416" spans="8:12" x14ac:dyDescent="0.25">
      <c r="H10416" s="36"/>
      <c r="I10416" s="36"/>
      <c r="J10416" s="36"/>
      <c r="K10416" s="95"/>
      <c r="L10416" s="96"/>
    </row>
    <row r="10417" spans="8:12" x14ac:dyDescent="0.25">
      <c r="H10417" s="36"/>
      <c r="I10417" s="36"/>
      <c r="J10417" s="36"/>
      <c r="K10417" s="95"/>
      <c r="L10417" s="96"/>
    </row>
    <row r="10418" spans="8:12" x14ac:dyDescent="0.25">
      <c r="H10418" s="36"/>
      <c r="I10418" s="36"/>
      <c r="J10418" s="36"/>
      <c r="K10418" s="95"/>
      <c r="L10418" s="96"/>
    </row>
    <row r="10419" spans="8:12" x14ac:dyDescent="0.25">
      <c r="H10419" s="36"/>
      <c r="I10419" s="36"/>
      <c r="J10419" s="36"/>
      <c r="K10419" s="95"/>
      <c r="L10419" s="96"/>
    </row>
    <row r="10420" spans="8:12" x14ac:dyDescent="0.25">
      <c r="H10420" s="36"/>
      <c r="I10420" s="36"/>
      <c r="J10420" s="36"/>
      <c r="K10420" s="95"/>
      <c r="L10420" s="96"/>
    </row>
    <row r="10421" spans="8:12" x14ac:dyDescent="0.25">
      <c r="H10421" s="36"/>
      <c r="I10421" s="36"/>
      <c r="J10421" s="36"/>
      <c r="K10421" s="95"/>
      <c r="L10421" s="96"/>
    </row>
    <row r="10422" spans="8:12" x14ac:dyDescent="0.25">
      <c r="H10422" s="36"/>
      <c r="I10422" s="36"/>
      <c r="J10422" s="36"/>
      <c r="K10422" s="95"/>
      <c r="L10422" s="96"/>
    </row>
    <row r="10423" spans="8:12" x14ac:dyDescent="0.25">
      <c r="H10423" s="36"/>
      <c r="I10423" s="36"/>
      <c r="J10423" s="36"/>
      <c r="K10423" s="95"/>
      <c r="L10423" s="96"/>
    </row>
    <row r="10424" spans="8:12" x14ac:dyDescent="0.25">
      <c r="H10424" s="36"/>
      <c r="I10424" s="36"/>
      <c r="J10424" s="36"/>
      <c r="K10424" s="95"/>
      <c r="L10424" s="96"/>
    </row>
    <row r="10425" spans="8:12" x14ac:dyDescent="0.25">
      <c r="H10425" s="36"/>
      <c r="I10425" s="36"/>
      <c r="J10425" s="36"/>
      <c r="K10425" s="95"/>
      <c r="L10425" s="96"/>
    </row>
    <row r="10426" spans="8:12" x14ac:dyDescent="0.25">
      <c r="H10426" s="36"/>
      <c r="I10426" s="36"/>
      <c r="J10426" s="36"/>
      <c r="K10426" s="95"/>
      <c r="L10426" s="96"/>
    </row>
    <row r="10427" spans="8:12" x14ac:dyDescent="0.25">
      <c r="H10427" s="36"/>
      <c r="I10427" s="36"/>
      <c r="J10427" s="36"/>
      <c r="K10427" s="95"/>
      <c r="L10427" s="96"/>
    </row>
    <row r="10428" spans="8:12" x14ac:dyDescent="0.25">
      <c r="H10428" s="36"/>
      <c r="I10428" s="36"/>
      <c r="J10428" s="36"/>
      <c r="K10428" s="95"/>
      <c r="L10428" s="96"/>
    </row>
    <row r="10429" spans="8:12" x14ac:dyDescent="0.25">
      <c r="H10429" s="36"/>
      <c r="I10429" s="36"/>
      <c r="J10429" s="36"/>
      <c r="K10429" s="95"/>
      <c r="L10429" s="96"/>
    </row>
    <row r="10430" spans="8:12" x14ac:dyDescent="0.25">
      <c r="H10430" s="36"/>
      <c r="I10430" s="36"/>
      <c r="J10430" s="36"/>
      <c r="K10430" s="95"/>
      <c r="L10430" s="96"/>
    </row>
    <row r="10431" spans="8:12" x14ac:dyDescent="0.25">
      <c r="H10431" s="36"/>
      <c r="I10431" s="36"/>
      <c r="J10431" s="36"/>
      <c r="K10431" s="95"/>
      <c r="L10431" s="96"/>
    </row>
    <row r="10432" spans="8:12" x14ac:dyDescent="0.25">
      <c r="H10432" s="36"/>
      <c r="I10432" s="36"/>
      <c r="J10432" s="36"/>
      <c r="K10432" s="95"/>
      <c r="L10432" s="96"/>
    </row>
    <row r="10433" spans="8:12" x14ac:dyDescent="0.25">
      <c r="H10433" s="36"/>
      <c r="I10433" s="36"/>
      <c r="J10433" s="36"/>
      <c r="K10433" s="95"/>
      <c r="L10433" s="96"/>
    </row>
    <row r="10434" spans="8:12" x14ac:dyDescent="0.25">
      <c r="H10434" s="36"/>
      <c r="I10434" s="36"/>
      <c r="J10434" s="36"/>
      <c r="K10434" s="95"/>
      <c r="L10434" s="96"/>
    </row>
    <row r="10435" spans="8:12" x14ac:dyDescent="0.25">
      <c r="H10435" s="36"/>
      <c r="I10435" s="36"/>
      <c r="J10435" s="36"/>
      <c r="K10435" s="95"/>
      <c r="L10435" s="96"/>
    </row>
    <row r="10436" spans="8:12" x14ac:dyDescent="0.25">
      <c r="H10436" s="36"/>
      <c r="I10436" s="36"/>
      <c r="J10436" s="36"/>
      <c r="K10436" s="95"/>
      <c r="L10436" s="96"/>
    </row>
    <row r="10437" spans="8:12" x14ac:dyDescent="0.25">
      <c r="H10437" s="36"/>
      <c r="I10437" s="36"/>
      <c r="J10437" s="36"/>
      <c r="K10437" s="95"/>
      <c r="L10437" s="96"/>
    </row>
    <row r="10438" spans="8:12" x14ac:dyDescent="0.25">
      <c r="H10438" s="36"/>
      <c r="I10438" s="36"/>
      <c r="J10438" s="36"/>
      <c r="K10438" s="95"/>
      <c r="L10438" s="96"/>
    </row>
    <row r="10439" spans="8:12" x14ac:dyDescent="0.25">
      <c r="H10439" s="36"/>
      <c r="I10439" s="36"/>
      <c r="J10439" s="36"/>
      <c r="K10439" s="95"/>
      <c r="L10439" s="96"/>
    </row>
    <row r="10440" spans="8:12" x14ac:dyDescent="0.25">
      <c r="H10440" s="36"/>
      <c r="I10440" s="36"/>
      <c r="J10440" s="36"/>
      <c r="K10440" s="95"/>
      <c r="L10440" s="96"/>
    </row>
    <row r="10441" spans="8:12" x14ac:dyDescent="0.25">
      <c r="H10441" s="36"/>
      <c r="I10441" s="36"/>
      <c r="J10441" s="36"/>
      <c r="K10441" s="95"/>
      <c r="L10441" s="96"/>
    </row>
    <row r="10442" spans="8:12" x14ac:dyDescent="0.25">
      <c r="H10442" s="36"/>
      <c r="I10442" s="36"/>
      <c r="J10442" s="36"/>
      <c r="K10442" s="95"/>
      <c r="L10442" s="96"/>
    </row>
    <row r="10443" spans="8:12" x14ac:dyDescent="0.25">
      <c r="H10443" s="36"/>
      <c r="I10443" s="36"/>
      <c r="J10443" s="36"/>
      <c r="K10443" s="95"/>
      <c r="L10443" s="96"/>
    </row>
    <row r="10444" spans="8:12" x14ac:dyDescent="0.25">
      <c r="H10444" s="36"/>
      <c r="I10444" s="36"/>
      <c r="J10444" s="36"/>
      <c r="K10444" s="95"/>
      <c r="L10444" s="96"/>
    </row>
    <row r="10445" spans="8:12" x14ac:dyDescent="0.25">
      <c r="H10445" s="36"/>
      <c r="I10445" s="36"/>
      <c r="J10445" s="36"/>
      <c r="K10445" s="95"/>
      <c r="L10445" s="96"/>
    </row>
    <row r="10446" spans="8:12" x14ac:dyDescent="0.25">
      <c r="H10446" s="36"/>
      <c r="I10446" s="36"/>
      <c r="J10446" s="36"/>
      <c r="K10446" s="95"/>
      <c r="L10446" s="96"/>
    </row>
    <row r="10447" spans="8:12" x14ac:dyDescent="0.25">
      <c r="H10447" s="36"/>
      <c r="I10447" s="36"/>
      <c r="J10447" s="36"/>
      <c r="K10447" s="95"/>
      <c r="L10447" s="96"/>
    </row>
    <row r="10448" spans="8:12" x14ac:dyDescent="0.25">
      <c r="H10448" s="36"/>
      <c r="I10448" s="36"/>
      <c r="J10448" s="36"/>
      <c r="K10448" s="95"/>
      <c r="L10448" s="96"/>
    </row>
    <row r="10449" spans="8:12" x14ac:dyDescent="0.25">
      <c r="H10449" s="36"/>
      <c r="I10449" s="36"/>
      <c r="J10449" s="36"/>
      <c r="K10449" s="95"/>
      <c r="L10449" s="96"/>
    </row>
    <row r="10450" spans="8:12" x14ac:dyDescent="0.25">
      <c r="H10450" s="36"/>
      <c r="I10450" s="36"/>
      <c r="J10450" s="36"/>
      <c r="K10450" s="95"/>
      <c r="L10450" s="96"/>
    </row>
    <row r="10451" spans="8:12" x14ac:dyDescent="0.25">
      <c r="H10451" s="36"/>
      <c r="I10451" s="36"/>
      <c r="J10451" s="36"/>
      <c r="K10451" s="95"/>
      <c r="L10451" s="96"/>
    </row>
    <row r="10452" spans="8:12" x14ac:dyDescent="0.25">
      <c r="H10452" s="36"/>
      <c r="I10452" s="36"/>
      <c r="J10452" s="36"/>
      <c r="K10452" s="95"/>
      <c r="L10452" s="96"/>
    </row>
    <row r="10453" spans="8:12" x14ac:dyDescent="0.25">
      <c r="H10453" s="36"/>
      <c r="I10453" s="36"/>
      <c r="J10453" s="36"/>
      <c r="K10453" s="95"/>
      <c r="L10453" s="96"/>
    </row>
    <row r="10454" spans="8:12" x14ac:dyDescent="0.25">
      <c r="H10454" s="36"/>
      <c r="I10454" s="36"/>
      <c r="J10454" s="36"/>
      <c r="K10454" s="95"/>
      <c r="L10454" s="96"/>
    </row>
    <row r="10455" spans="8:12" x14ac:dyDescent="0.25">
      <c r="H10455" s="36"/>
      <c r="I10455" s="36"/>
      <c r="J10455" s="36"/>
      <c r="K10455" s="95"/>
      <c r="L10455" s="96"/>
    </row>
    <row r="10456" spans="8:12" x14ac:dyDescent="0.25">
      <c r="H10456" s="36"/>
      <c r="I10456" s="36"/>
      <c r="J10456" s="36"/>
      <c r="K10456" s="95"/>
      <c r="L10456" s="96"/>
    </row>
    <row r="10457" spans="8:12" x14ac:dyDescent="0.25">
      <c r="H10457" s="36"/>
      <c r="I10457" s="36"/>
      <c r="J10457" s="36"/>
      <c r="K10457" s="95"/>
      <c r="L10457" s="96"/>
    </row>
    <row r="10458" spans="8:12" x14ac:dyDescent="0.25">
      <c r="H10458" s="36"/>
      <c r="I10458" s="36"/>
      <c r="J10458" s="36"/>
      <c r="K10458" s="95"/>
      <c r="L10458" s="96"/>
    </row>
    <row r="10459" spans="8:12" x14ac:dyDescent="0.25">
      <c r="H10459" s="36"/>
      <c r="I10459" s="36"/>
      <c r="J10459" s="36"/>
      <c r="K10459" s="95"/>
      <c r="L10459" s="96"/>
    </row>
    <row r="10460" spans="8:12" x14ac:dyDescent="0.25">
      <c r="H10460" s="36"/>
      <c r="I10460" s="36"/>
      <c r="J10460" s="36"/>
      <c r="K10460" s="95"/>
      <c r="L10460" s="96"/>
    </row>
    <row r="10461" spans="8:12" x14ac:dyDescent="0.25">
      <c r="H10461" s="36"/>
      <c r="I10461" s="36"/>
      <c r="J10461" s="36"/>
      <c r="K10461" s="95"/>
      <c r="L10461" s="96"/>
    </row>
    <row r="10462" spans="8:12" x14ac:dyDescent="0.25">
      <c r="H10462" s="36"/>
      <c r="I10462" s="36"/>
      <c r="J10462" s="36"/>
      <c r="K10462" s="95"/>
      <c r="L10462" s="96"/>
    </row>
    <row r="10463" spans="8:12" x14ac:dyDescent="0.25">
      <c r="H10463" s="36"/>
      <c r="I10463" s="36"/>
      <c r="J10463" s="36"/>
      <c r="K10463" s="95"/>
      <c r="L10463" s="96"/>
    </row>
    <row r="10464" spans="8:12" x14ac:dyDescent="0.25">
      <c r="H10464" s="36"/>
      <c r="I10464" s="36"/>
      <c r="J10464" s="36"/>
      <c r="K10464" s="95"/>
      <c r="L10464" s="96"/>
    </row>
    <row r="10465" spans="8:12" x14ac:dyDescent="0.25">
      <c r="H10465" s="36"/>
      <c r="I10465" s="36"/>
      <c r="J10465" s="36"/>
      <c r="K10465" s="95"/>
      <c r="L10465" s="96"/>
    </row>
    <row r="10466" spans="8:12" x14ac:dyDescent="0.25">
      <c r="H10466" s="36"/>
      <c r="I10466" s="36"/>
      <c r="J10466" s="36"/>
      <c r="K10466" s="95"/>
      <c r="L10466" s="96"/>
    </row>
    <row r="10467" spans="8:12" x14ac:dyDescent="0.25">
      <c r="H10467" s="36"/>
      <c r="I10467" s="36"/>
      <c r="J10467" s="36"/>
      <c r="K10467" s="95"/>
      <c r="L10467" s="96"/>
    </row>
    <row r="10468" spans="8:12" x14ac:dyDescent="0.25">
      <c r="H10468" s="36"/>
      <c r="I10468" s="36"/>
      <c r="J10468" s="36"/>
      <c r="K10468" s="95"/>
      <c r="L10468" s="96"/>
    </row>
    <row r="10469" spans="8:12" x14ac:dyDescent="0.25">
      <c r="H10469" s="36"/>
      <c r="I10469" s="36"/>
      <c r="J10469" s="36"/>
      <c r="K10469" s="95"/>
      <c r="L10469" s="96"/>
    </row>
    <row r="10470" spans="8:12" x14ac:dyDescent="0.25">
      <c r="H10470" s="36"/>
      <c r="I10470" s="36"/>
      <c r="J10470" s="36"/>
      <c r="K10470" s="95"/>
      <c r="L10470" s="96"/>
    </row>
    <row r="10471" spans="8:12" x14ac:dyDescent="0.25">
      <c r="H10471" s="36"/>
      <c r="I10471" s="36"/>
      <c r="J10471" s="36"/>
      <c r="K10471" s="95"/>
      <c r="L10471" s="96"/>
    </row>
    <row r="10472" spans="8:12" x14ac:dyDescent="0.25">
      <c r="H10472" s="36"/>
      <c r="I10472" s="36"/>
      <c r="J10472" s="36"/>
      <c r="K10472" s="95"/>
      <c r="L10472" s="96"/>
    </row>
    <row r="10473" spans="8:12" x14ac:dyDescent="0.25">
      <c r="H10473" s="36"/>
      <c r="I10473" s="36"/>
      <c r="J10473" s="36"/>
      <c r="K10473" s="95"/>
      <c r="L10473" s="96"/>
    </row>
    <row r="10474" spans="8:12" x14ac:dyDescent="0.25">
      <c r="H10474" s="36"/>
      <c r="I10474" s="36"/>
      <c r="J10474" s="36"/>
      <c r="K10474" s="95"/>
      <c r="L10474" s="96"/>
    </row>
    <row r="10475" spans="8:12" x14ac:dyDescent="0.25">
      <c r="H10475" s="36"/>
      <c r="I10475" s="36"/>
      <c r="J10475" s="36"/>
      <c r="K10475" s="95"/>
      <c r="L10475" s="96"/>
    </row>
    <row r="10476" spans="8:12" x14ac:dyDescent="0.25">
      <c r="H10476" s="36"/>
      <c r="I10476" s="36"/>
      <c r="J10476" s="36"/>
      <c r="K10476" s="95"/>
      <c r="L10476" s="96"/>
    </row>
    <row r="10477" spans="8:12" x14ac:dyDescent="0.25">
      <c r="H10477" s="36"/>
      <c r="I10477" s="36"/>
      <c r="J10477" s="36"/>
      <c r="K10477" s="95"/>
      <c r="L10477" s="96"/>
    </row>
    <row r="10478" spans="8:12" x14ac:dyDescent="0.25">
      <c r="H10478" s="36"/>
      <c r="I10478" s="36"/>
      <c r="J10478" s="36"/>
      <c r="K10478" s="95"/>
      <c r="L10478" s="96"/>
    </row>
    <row r="10479" spans="8:12" x14ac:dyDescent="0.25">
      <c r="H10479" s="36"/>
      <c r="I10479" s="36"/>
      <c r="J10479" s="36"/>
      <c r="K10479" s="95"/>
      <c r="L10479" s="96"/>
    </row>
    <row r="10480" spans="8:12" x14ac:dyDescent="0.25">
      <c r="H10480" s="36"/>
      <c r="I10480" s="36"/>
      <c r="J10480" s="36"/>
      <c r="K10480" s="95"/>
      <c r="L10480" s="96"/>
    </row>
    <row r="10481" spans="8:12" x14ac:dyDescent="0.25">
      <c r="H10481" s="36"/>
      <c r="I10481" s="36"/>
      <c r="J10481" s="36"/>
      <c r="K10481" s="95"/>
      <c r="L10481" s="96"/>
    </row>
    <row r="10482" spans="8:12" x14ac:dyDescent="0.25">
      <c r="H10482" s="36"/>
      <c r="I10482" s="36"/>
      <c r="J10482" s="36"/>
      <c r="K10482" s="95"/>
      <c r="L10482" s="96"/>
    </row>
    <row r="10483" spans="8:12" x14ac:dyDescent="0.25">
      <c r="H10483" s="36"/>
      <c r="I10483" s="36"/>
      <c r="J10483" s="36"/>
      <c r="K10483" s="95"/>
      <c r="L10483" s="96"/>
    </row>
    <row r="10484" spans="8:12" x14ac:dyDescent="0.25">
      <c r="H10484" s="36"/>
      <c r="I10484" s="36"/>
      <c r="J10484" s="36"/>
      <c r="K10484" s="95"/>
      <c r="L10484" s="96"/>
    </row>
    <row r="10485" spans="8:12" x14ac:dyDescent="0.25">
      <c r="H10485" s="36"/>
      <c r="I10485" s="36"/>
      <c r="J10485" s="36"/>
      <c r="K10485" s="95"/>
      <c r="L10485" s="96"/>
    </row>
    <row r="10486" spans="8:12" x14ac:dyDescent="0.25">
      <c r="H10486" s="36"/>
      <c r="I10486" s="36"/>
      <c r="J10486" s="36"/>
      <c r="K10486" s="95"/>
      <c r="L10486" s="96"/>
    </row>
    <row r="10487" spans="8:12" x14ac:dyDescent="0.25">
      <c r="H10487" s="36"/>
      <c r="I10487" s="36"/>
      <c r="J10487" s="36"/>
      <c r="K10487" s="95"/>
      <c r="L10487" s="96"/>
    </row>
    <row r="10488" spans="8:12" x14ac:dyDescent="0.25">
      <c r="H10488" s="36"/>
      <c r="I10488" s="36"/>
      <c r="J10488" s="36"/>
      <c r="K10488" s="95"/>
      <c r="L10488" s="96"/>
    </row>
    <row r="10489" spans="8:12" x14ac:dyDescent="0.25">
      <c r="H10489" s="36"/>
      <c r="I10489" s="36"/>
      <c r="J10489" s="36"/>
      <c r="K10489" s="95"/>
      <c r="L10489" s="96"/>
    </row>
    <row r="10490" spans="8:12" x14ac:dyDescent="0.25">
      <c r="H10490" s="36"/>
      <c r="I10490" s="36"/>
      <c r="J10490" s="36"/>
      <c r="K10490" s="95"/>
      <c r="L10490" s="96"/>
    </row>
    <row r="10491" spans="8:12" x14ac:dyDescent="0.25">
      <c r="H10491" s="36"/>
      <c r="I10491" s="36"/>
      <c r="J10491" s="36"/>
      <c r="K10491" s="95"/>
      <c r="L10491" s="96"/>
    </row>
    <row r="10492" spans="8:12" x14ac:dyDescent="0.25">
      <c r="H10492" s="36"/>
      <c r="I10492" s="36"/>
      <c r="J10492" s="36"/>
      <c r="K10492" s="95"/>
      <c r="L10492" s="96"/>
    </row>
    <row r="10493" spans="8:12" x14ac:dyDescent="0.25">
      <c r="H10493" s="36"/>
      <c r="I10493" s="36"/>
      <c r="J10493" s="36"/>
      <c r="K10493" s="95"/>
      <c r="L10493" s="96"/>
    </row>
    <row r="10494" spans="8:12" x14ac:dyDescent="0.25">
      <c r="H10494" s="36"/>
      <c r="I10494" s="36"/>
      <c r="J10494" s="36"/>
      <c r="K10494" s="95"/>
      <c r="L10494" s="96"/>
    </row>
    <row r="10495" spans="8:12" x14ac:dyDescent="0.25">
      <c r="H10495" s="36"/>
      <c r="I10495" s="36"/>
      <c r="J10495" s="36"/>
      <c r="K10495" s="95"/>
      <c r="L10495" s="96"/>
    </row>
    <row r="10496" spans="8:12" x14ac:dyDescent="0.25">
      <c r="H10496" s="36"/>
      <c r="I10496" s="36"/>
      <c r="J10496" s="36"/>
      <c r="K10496" s="95"/>
      <c r="L10496" s="96"/>
    </row>
    <row r="10497" spans="8:12" x14ac:dyDescent="0.25">
      <c r="H10497" s="36"/>
      <c r="I10497" s="36"/>
      <c r="J10497" s="36"/>
      <c r="K10497" s="95"/>
      <c r="L10497" s="96"/>
    </row>
    <row r="10498" spans="8:12" x14ac:dyDescent="0.25">
      <c r="H10498" s="36"/>
      <c r="I10498" s="36"/>
      <c r="J10498" s="36"/>
      <c r="K10498" s="95"/>
      <c r="L10498" s="96"/>
    </row>
    <row r="10499" spans="8:12" x14ac:dyDescent="0.25">
      <c r="H10499" s="36"/>
      <c r="I10499" s="36"/>
      <c r="J10499" s="36"/>
      <c r="K10499" s="95"/>
      <c r="L10499" s="96"/>
    </row>
    <row r="10500" spans="8:12" x14ac:dyDescent="0.25">
      <c r="H10500" s="36"/>
      <c r="I10500" s="36"/>
      <c r="J10500" s="36"/>
      <c r="K10500" s="95"/>
      <c r="L10500" s="96"/>
    </row>
    <row r="10501" spans="8:12" x14ac:dyDescent="0.25">
      <c r="H10501" s="36"/>
      <c r="I10501" s="36"/>
      <c r="J10501" s="36"/>
      <c r="K10501" s="95"/>
      <c r="L10501" s="96"/>
    </row>
    <row r="10502" spans="8:12" x14ac:dyDescent="0.25">
      <c r="H10502" s="36"/>
      <c r="I10502" s="36"/>
      <c r="J10502" s="36"/>
      <c r="K10502" s="95"/>
      <c r="L10502" s="96"/>
    </row>
    <row r="10503" spans="8:12" x14ac:dyDescent="0.25">
      <c r="H10503" s="36"/>
      <c r="I10503" s="36"/>
      <c r="J10503" s="36"/>
      <c r="K10503" s="95"/>
      <c r="L10503" s="96"/>
    </row>
    <row r="10504" spans="8:12" x14ac:dyDescent="0.25">
      <c r="H10504" s="36"/>
      <c r="I10504" s="36"/>
      <c r="J10504" s="36"/>
      <c r="K10504" s="95"/>
      <c r="L10504" s="96"/>
    </row>
    <row r="10505" spans="8:12" x14ac:dyDescent="0.25">
      <c r="H10505" s="36"/>
      <c r="I10505" s="36"/>
      <c r="J10505" s="36"/>
      <c r="K10505" s="95"/>
      <c r="L10505" s="96"/>
    </row>
    <row r="10506" spans="8:12" x14ac:dyDescent="0.25">
      <c r="H10506" s="36"/>
      <c r="I10506" s="36"/>
      <c r="J10506" s="36"/>
      <c r="K10506" s="95"/>
      <c r="L10506" s="96"/>
    </row>
    <row r="10507" spans="8:12" x14ac:dyDescent="0.25">
      <c r="H10507" s="36"/>
      <c r="I10507" s="36"/>
      <c r="J10507" s="36"/>
      <c r="K10507" s="95"/>
      <c r="L10507" s="96"/>
    </row>
    <row r="10508" spans="8:12" x14ac:dyDescent="0.25">
      <c r="H10508" s="36"/>
      <c r="I10508" s="36"/>
      <c r="J10508" s="36"/>
      <c r="K10508" s="95"/>
      <c r="L10508" s="96"/>
    </row>
    <row r="10509" spans="8:12" x14ac:dyDescent="0.25">
      <c r="H10509" s="36"/>
      <c r="I10509" s="36"/>
      <c r="J10509" s="36"/>
      <c r="K10509" s="95"/>
      <c r="L10509" s="96"/>
    </row>
    <row r="10510" spans="8:12" x14ac:dyDescent="0.25">
      <c r="H10510" s="36"/>
      <c r="I10510" s="36"/>
      <c r="J10510" s="36"/>
      <c r="K10510" s="95"/>
      <c r="L10510" s="96"/>
    </row>
    <row r="10511" spans="8:12" x14ac:dyDescent="0.25">
      <c r="H10511" s="36"/>
      <c r="I10511" s="36"/>
      <c r="J10511" s="36"/>
      <c r="K10511" s="95"/>
      <c r="L10511" s="96"/>
    </row>
    <row r="10512" spans="8:12" x14ac:dyDescent="0.25">
      <c r="H10512" s="36"/>
      <c r="I10512" s="36"/>
      <c r="J10512" s="36"/>
      <c r="K10512" s="95"/>
      <c r="L10512" s="96"/>
    </row>
    <row r="10513" spans="8:12" x14ac:dyDescent="0.25">
      <c r="H10513" s="36"/>
      <c r="I10513" s="36"/>
      <c r="J10513" s="36"/>
      <c r="K10513" s="95"/>
      <c r="L10513" s="96"/>
    </row>
    <row r="10514" spans="8:12" x14ac:dyDescent="0.25">
      <c r="H10514" s="36"/>
      <c r="I10514" s="36"/>
      <c r="J10514" s="36"/>
      <c r="K10514" s="95"/>
      <c r="L10514" s="96"/>
    </row>
    <row r="10515" spans="8:12" x14ac:dyDescent="0.25">
      <c r="H10515" s="36"/>
      <c r="I10515" s="36"/>
      <c r="J10515" s="36"/>
      <c r="K10515" s="95"/>
      <c r="L10515" s="96"/>
    </row>
    <row r="10516" spans="8:12" x14ac:dyDescent="0.25">
      <c r="H10516" s="36"/>
      <c r="I10516" s="36"/>
      <c r="J10516" s="36"/>
      <c r="K10516" s="95"/>
      <c r="L10516" s="96"/>
    </row>
    <row r="10517" spans="8:12" x14ac:dyDescent="0.25">
      <c r="H10517" s="36"/>
      <c r="I10517" s="36"/>
      <c r="J10517" s="36"/>
      <c r="K10517" s="95"/>
      <c r="L10517" s="96"/>
    </row>
    <row r="10518" spans="8:12" x14ac:dyDescent="0.25">
      <c r="H10518" s="36"/>
      <c r="I10518" s="36"/>
      <c r="J10518" s="36"/>
      <c r="K10518" s="95"/>
      <c r="L10518" s="96"/>
    </row>
    <row r="10519" spans="8:12" x14ac:dyDescent="0.25">
      <c r="H10519" s="36"/>
      <c r="I10519" s="36"/>
      <c r="J10519" s="36"/>
      <c r="K10519" s="95"/>
      <c r="L10519" s="96"/>
    </row>
    <row r="10520" spans="8:12" x14ac:dyDescent="0.25">
      <c r="H10520" s="36"/>
      <c r="I10520" s="36"/>
      <c r="J10520" s="36"/>
      <c r="K10520" s="95"/>
      <c r="L10520" s="96"/>
    </row>
    <row r="10521" spans="8:12" x14ac:dyDescent="0.25">
      <c r="H10521" s="36"/>
      <c r="I10521" s="36"/>
      <c r="J10521" s="36"/>
      <c r="K10521" s="95"/>
      <c r="L10521" s="96"/>
    </row>
    <row r="10522" spans="8:12" x14ac:dyDescent="0.25">
      <c r="H10522" s="36"/>
      <c r="I10522" s="36"/>
      <c r="J10522" s="36"/>
      <c r="K10522" s="95"/>
      <c r="L10522" s="96"/>
    </row>
    <row r="10523" spans="8:12" x14ac:dyDescent="0.25">
      <c r="H10523" s="36"/>
      <c r="I10523" s="36"/>
      <c r="J10523" s="36"/>
      <c r="K10523" s="95"/>
      <c r="L10523" s="96"/>
    </row>
    <row r="10524" spans="8:12" x14ac:dyDescent="0.25">
      <c r="H10524" s="36"/>
      <c r="I10524" s="36"/>
      <c r="J10524" s="36"/>
      <c r="K10524" s="95"/>
      <c r="L10524" s="96"/>
    </row>
    <row r="10525" spans="8:12" x14ac:dyDescent="0.25">
      <c r="H10525" s="36"/>
      <c r="I10525" s="36"/>
      <c r="J10525" s="36"/>
      <c r="K10525" s="95"/>
      <c r="L10525" s="96"/>
    </row>
    <row r="10526" spans="8:12" x14ac:dyDescent="0.25">
      <c r="H10526" s="36"/>
      <c r="I10526" s="36"/>
      <c r="J10526" s="36"/>
      <c r="K10526" s="95"/>
      <c r="L10526" s="96"/>
    </row>
    <row r="10527" spans="8:12" x14ac:dyDescent="0.25">
      <c r="H10527" s="36"/>
      <c r="I10527" s="36"/>
      <c r="J10527" s="36"/>
      <c r="K10527" s="95"/>
      <c r="L10527" s="96"/>
    </row>
    <row r="10528" spans="8:12" x14ac:dyDescent="0.25">
      <c r="H10528" s="36"/>
      <c r="I10528" s="36"/>
      <c r="J10528" s="36"/>
      <c r="K10528" s="95"/>
      <c r="L10528" s="96"/>
    </row>
    <row r="10529" spans="8:12" x14ac:dyDescent="0.25">
      <c r="H10529" s="36"/>
      <c r="I10529" s="36"/>
      <c r="J10529" s="36"/>
      <c r="K10529" s="95"/>
      <c r="L10529" s="96"/>
    </row>
    <row r="10530" spans="8:12" x14ac:dyDescent="0.25">
      <c r="H10530" s="36"/>
      <c r="I10530" s="36"/>
      <c r="J10530" s="36"/>
      <c r="K10530" s="95"/>
      <c r="L10530" s="96"/>
    </row>
    <row r="10531" spans="8:12" x14ac:dyDescent="0.25">
      <c r="H10531" s="36"/>
      <c r="I10531" s="36"/>
      <c r="J10531" s="36"/>
      <c r="K10531" s="95"/>
      <c r="L10531" s="96"/>
    </row>
    <row r="10532" spans="8:12" x14ac:dyDescent="0.25">
      <c r="H10532" s="36"/>
      <c r="I10532" s="36"/>
      <c r="J10532" s="36"/>
      <c r="K10532" s="95"/>
      <c r="L10532" s="96"/>
    </row>
    <row r="10533" spans="8:12" x14ac:dyDescent="0.25">
      <c r="H10533" s="36"/>
      <c r="I10533" s="36"/>
      <c r="J10533" s="36"/>
      <c r="K10533" s="95"/>
      <c r="L10533" s="96"/>
    </row>
    <row r="10534" spans="8:12" x14ac:dyDescent="0.25">
      <c r="H10534" s="36"/>
      <c r="I10534" s="36"/>
      <c r="J10534" s="36"/>
      <c r="K10534" s="95"/>
      <c r="L10534" s="96"/>
    </row>
    <row r="10535" spans="8:12" x14ac:dyDescent="0.25">
      <c r="H10535" s="36"/>
      <c r="I10535" s="36"/>
      <c r="J10535" s="36"/>
      <c r="K10535" s="95"/>
      <c r="L10535" s="96"/>
    </row>
    <row r="10536" spans="8:12" x14ac:dyDescent="0.25">
      <c r="H10536" s="36"/>
      <c r="I10536" s="36"/>
      <c r="J10536" s="36"/>
      <c r="K10536" s="95"/>
      <c r="L10536" s="96"/>
    </row>
    <row r="10537" spans="8:12" x14ac:dyDescent="0.25">
      <c r="H10537" s="36"/>
      <c r="I10537" s="36"/>
      <c r="J10537" s="36"/>
      <c r="K10537" s="95"/>
      <c r="L10537" s="96"/>
    </row>
    <row r="10538" spans="8:12" x14ac:dyDescent="0.25">
      <c r="H10538" s="36"/>
      <c r="I10538" s="36"/>
      <c r="J10538" s="36"/>
      <c r="K10538" s="95"/>
      <c r="L10538" s="96"/>
    </row>
    <row r="10539" spans="8:12" x14ac:dyDescent="0.25">
      <c r="H10539" s="36"/>
      <c r="I10539" s="36"/>
      <c r="J10539" s="36"/>
      <c r="K10539" s="95"/>
      <c r="L10539" s="96"/>
    </row>
    <row r="10540" spans="8:12" x14ac:dyDescent="0.25">
      <c r="H10540" s="36"/>
      <c r="I10540" s="36"/>
      <c r="J10540" s="36"/>
      <c r="K10540" s="95"/>
      <c r="L10540" s="96"/>
    </row>
    <row r="10541" spans="8:12" x14ac:dyDescent="0.25">
      <c r="H10541" s="36"/>
      <c r="I10541" s="36"/>
      <c r="J10541" s="36"/>
      <c r="K10541" s="95"/>
      <c r="L10541" s="96"/>
    </row>
    <row r="10542" spans="8:12" x14ac:dyDescent="0.25">
      <c r="H10542" s="36"/>
      <c r="I10542" s="36"/>
      <c r="J10542" s="36"/>
      <c r="K10542" s="95"/>
      <c r="L10542" s="96"/>
    </row>
    <row r="10543" spans="8:12" x14ac:dyDescent="0.25">
      <c r="H10543" s="36"/>
      <c r="I10543" s="36"/>
      <c r="J10543" s="36"/>
      <c r="K10543" s="95"/>
      <c r="L10543" s="96"/>
    </row>
    <row r="10544" spans="8:12" x14ac:dyDescent="0.25">
      <c r="H10544" s="36"/>
      <c r="I10544" s="36"/>
      <c r="J10544" s="36"/>
      <c r="K10544" s="95"/>
      <c r="L10544" s="96"/>
    </row>
    <row r="10545" spans="8:12" x14ac:dyDescent="0.25">
      <c r="H10545" s="36"/>
      <c r="I10545" s="36"/>
      <c r="J10545" s="36"/>
      <c r="K10545" s="95"/>
      <c r="L10545" s="96"/>
    </row>
    <row r="10546" spans="8:12" x14ac:dyDescent="0.25">
      <c r="H10546" s="36"/>
      <c r="I10546" s="36"/>
      <c r="J10546" s="36"/>
      <c r="K10546" s="95"/>
      <c r="L10546" s="96"/>
    </row>
    <row r="10547" spans="8:12" x14ac:dyDescent="0.25">
      <c r="H10547" s="36"/>
      <c r="I10547" s="36"/>
      <c r="J10547" s="36"/>
      <c r="K10547" s="95"/>
      <c r="L10547" s="96"/>
    </row>
    <row r="10548" spans="8:12" x14ac:dyDescent="0.25">
      <c r="H10548" s="36"/>
      <c r="I10548" s="36"/>
      <c r="J10548" s="36"/>
      <c r="K10548" s="95"/>
      <c r="L10548" s="96"/>
    </row>
    <row r="10549" spans="8:12" x14ac:dyDescent="0.25">
      <c r="H10549" s="36"/>
      <c r="I10549" s="36"/>
      <c r="J10549" s="36"/>
      <c r="K10549" s="95"/>
      <c r="L10549" s="96"/>
    </row>
    <row r="10550" spans="8:12" x14ac:dyDescent="0.25">
      <c r="H10550" s="36"/>
      <c r="I10550" s="36"/>
      <c r="J10550" s="36"/>
      <c r="K10550" s="95"/>
      <c r="L10550" s="96"/>
    </row>
    <row r="10551" spans="8:12" x14ac:dyDescent="0.25">
      <c r="H10551" s="36"/>
      <c r="I10551" s="36"/>
      <c r="J10551" s="36"/>
      <c r="K10551" s="95"/>
      <c r="L10551" s="96"/>
    </row>
    <row r="10552" spans="8:12" x14ac:dyDescent="0.25">
      <c r="H10552" s="36"/>
      <c r="I10552" s="36"/>
      <c r="J10552" s="36"/>
      <c r="K10552" s="95"/>
      <c r="L10552" s="96"/>
    </row>
    <row r="10553" spans="8:12" x14ac:dyDescent="0.25">
      <c r="H10553" s="36"/>
      <c r="I10553" s="36"/>
      <c r="J10553" s="36"/>
      <c r="K10553" s="95"/>
      <c r="L10553" s="96"/>
    </row>
    <row r="10554" spans="8:12" x14ac:dyDescent="0.25">
      <c r="H10554" s="36"/>
      <c r="I10554" s="36"/>
      <c r="J10554" s="36"/>
      <c r="K10554" s="95"/>
      <c r="L10554" s="96"/>
    </row>
    <row r="10555" spans="8:12" x14ac:dyDescent="0.25">
      <c r="H10555" s="36"/>
      <c r="I10555" s="36"/>
      <c r="J10555" s="36"/>
      <c r="K10555" s="95"/>
      <c r="L10555" s="96"/>
    </row>
    <row r="10556" spans="8:12" x14ac:dyDescent="0.25">
      <c r="H10556" s="36"/>
      <c r="I10556" s="36"/>
      <c r="J10556" s="36"/>
      <c r="K10556" s="95"/>
      <c r="L10556" s="96"/>
    </row>
    <row r="10557" spans="8:12" x14ac:dyDescent="0.25">
      <c r="H10557" s="36"/>
      <c r="I10557" s="36"/>
      <c r="J10557" s="36"/>
      <c r="K10557" s="95"/>
      <c r="L10557" s="96"/>
    </row>
    <row r="10558" spans="8:12" x14ac:dyDescent="0.25">
      <c r="H10558" s="36"/>
      <c r="I10558" s="36"/>
      <c r="J10558" s="36"/>
      <c r="K10558" s="95"/>
      <c r="L10558" s="96"/>
    </row>
    <row r="10559" spans="8:12" x14ac:dyDescent="0.25">
      <c r="H10559" s="36"/>
      <c r="I10559" s="36"/>
      <c r="J10559" s="36"/>
      <c r="K10559" s="95"/>
      <c r="L10559" s="96"/>
    </row>
    <row r="10560" spans="8:12" x14ac:dyDescent="0.25">
      <c r="H10560" s="36"/>
      <c r="I10560" s="36"/>
      <c r="J10560" s="36"/>
      <c r="K10560" s="95"/>
      <c r="L10560" s="96"/>
    </row>
    <row r="10561" spans="8:12" x14ac:dyDescent="0.25">
      <c r="H10561" s="36"/>
      <c r="I10561" s="36"/>
      <c r="J10561" s="36"/>
      <c r="K10561" s="95"/>
      <c r="L10561" s="96"/>
    </row>
    <row r="10562" spans="8:12" x14ac:dyDescent="0.25">
      <c r="H10562" s="36"/>
      <c r="I10562" s="36"/>
      <c r="J10562" s="36"/>
      <c r="K10562" s="95"/>
      <c r="L10562" s="96"/>
    </row>
    <row r="10563" spans="8:12" x14ac:dyDescent="0.25">
      <c r="H10563" s="36"/>
      <c r="I10563" s="36"/>
      <c r="J10563" s="36"/>
      <c r="K10563" s="95"/>
      <c r="L10563" s="96"/>
    </row>
    <row r="10564" spans="8:12" x14ac:dyDescent="0.25">
      <c r="H10564" s="36"/>
      <c r="I10564" s="36"/>
      <c r="J10564" s="36"/>
      <c r="K10564" s="95"/>
      <c r="L10564" s="96"/>
    </row>
    <row r="10565" spans="8:12" x14ac:dyDescent="0.25">
      <c r="H10565" s="36"/>
      <c r="I10565" s="36"/>
      <c r="J10565" s="36"/>
      <c r="K10565" s="95"/>
      <c r="L10565" s="96"/>
    </row>
    <row r="10566" spans="8:12" x14ac:dyDescent="0.25">
      <c r="H10566" s="36"/>
      <c r="I10566" s="36"/>
      <c r="J10566" s="36"/>
      <c r="K10566" s="95"/>
      <c r="L10566" s="96"/>
    </row>
    <row r="10567" spans="8:12" x14ac:dyDescent="0.25">
      <c r="H10567" s="36"/>
      <c r="I10567" s="36"/>
      <c r="J10567" s="36"/>
      <c r="K10567" s="95"/>
      <c r="L10567" s="96"/>
    </row>
    <row r="10568" spans="8:12" x14ac:dyDescent="0.25">
      <c r="H10568" s="36"/>
      <c r="I10568" s="36"/>
      <c r="J10568" s="36"/>
      <c r="K10568" s="95"/>
      <c r="L10568" s="96"/>
    </row>
    <row r="10569" spans="8:12" x14ac:dyDescent="0.25">
      <c r="H10569" s="36"/>
      <c r="I10569" s="36"/>
      <c r="J10569" s="36"/>
      <c r="K10569" s="95"/>
      <c r="L10569" s="96"/>
    </row>
    <row r="10570" spans="8:12" x14ac:dyDescent="0.25">
      <c r="H10570" s="36"/>
      <c r="I10570" s="36"/>
      <c r="J10570" s="36"/>
      <c r="K10570" s="95"/>
      <c r="L10570" s="96"/>
    </row>
    <row r="10571" spans="8:12" x14ac:dyDescent="0.25">
      <c r="H10571" s="36"/>
      <c r="I10571" s="36"/>
      <c r="J10571" s="36"/>
      <c r="K10571" s="95"/>
      <c r="L10571" s="96"/>
    </row>
    <row r="10572" spans="8:12" x14ac:dyDescent="0.25">
      <c r="H10572" s="36"/>
      <c r="I10572" s="36"/>
      <c r="J10572" s="36"/>
      <c r="K10572" s="95"/>
      <c r="L10572" s="96"/>
    </row>
    <row r="10573" spans="8:12" x14ac:dyDescent="0.25">
      <c r="H10573" s="36"/>
      <c r="I10573" s="36"/>
      <c r="J10573" s="36"/>
      <c r="K10573" s="95"/>
      <c r="L10573" s="96"/>
    </row>
    <row r="10574" spans="8:12" x14ac:dyDescent="0.25">
      <c r="H10574" s="36"/>
      <c r="I10574" s="36"/>
      <c r="J10574" s="36"/>
      <c r="K10574" s="95"/>
      <c r="L10574" s="96"/>
    </row>
    <row r="10575" spans="8:12" x14ac:dyDescent="0.25">
      <c r="H10575" s="36"/>
      <c r="I10575" s="36"/>
      <c r="J10575" s="36"/>
      <c r="K10575" s="95"/>
      <c r="L10575" s="96"/>
    </row>
    <row r="10576" spans="8:12" x14ac:dyDescent="0.25">
      <c r="H10576" s="36"/>
      <c r="I10576" s="36"/>
      <c r="J10576" s="36"/>
      <c r="K10576" s="95"/>
      <c r="L10576" s="96"/>
    </row>
    <row r="10577" spans="8:12" x14ac:dyDescent="0.25">
      <c r="H10577" s="36"/>
      <c r="I10577" s="36"/>
      <c r="J10577" s="36"/>
      <c r="K10577" s="95"/>
      <c r="L10577" s="96"/>
    </row>
    <row r="10578" spans="8:12" x14ac:dyDescent="0.25">
      <c r="H10578" s="36"/>
      <c r="I10578" s="36"/>
      <c r="J10578" s="36"/>
      <c r="K10578" s="95"/>
      <c r="L10578" s="96"/>
    </row>
    <row r="10579" spans="8:12" x14ac:dyDescent="0.25">
      <c r="H10579" s="36"/>
      <c r="I10579" s="36"/>
      <c r="J10579" s="36"/>
      <c r="K10579" s="95"/>
      <c r="L10579" s="96"/>
    </row>
    <row r="10580" spans="8:12" x14ac:dyDescent="0.25">
      <c r="H10580" s="36"/>
      <c r="I10580" s="36"/>
      <c r="J10580" s="36"/>
      <c r="K10580" s="95"/>
      <c r="L10580" s="96"/>
    </row>
    <row r="10581" spans="8:12" x14ac:dyDescent="0.25">
      <c r="H10581" s="36"/>
      <c r="I10581" s="36"/>
      <c r="J10581" s="36"/>
      <c r="K10581" s="95"/>
      <c r="L10581" s="96"/>
    </row>
    <row r="10582" spans="8:12" x14ac:dyDescent="0.25">
      <c r="H10582" s="36"/>
      <c r="I10582" s="36"/>
      <c r="J10582" s="36"/>
      <c r="K10582" s="95"/>
      <c r="L10582" s="96"/>
    </row>
    <row r="10583" spans="8:12" x14ac:dyDescent="0.25">
      <c r="H10583" s="36"/>
      <c r="I10583" s="36"/>
      <c r="J10583" s="36"/>
      <c r="K10583" s="95"/>
      <c r="L10583" s="96"/>
    </row>
    <row r="10584" spans="8:12" x14ac:dyDescent="0.25">
      <c r="H10584" s="36"/>
      <c r="I10584" s="36"/>
      <c r="J10584" s="36"/>
      <c r="K10584" s="95"/>
      <c r="L10584" s="96"/>
    </row>
    <row r="10585" spans="8:12" x14ac:dyDescent="0.25">
      <c r="H10585" s="36"/>
      <c r="I10585" s="36"/>
      <c r="J10585" s="36"/>
      <c r="K10585" s="95"/>
      <c r="L10585" s="96"/>
    </row>
    <row r="10586" spans="8:12" x14ac:dyDescent="0.25">
      <c r="H10586" s="36"/>
      <c r="I10586" s="36"/>
      <c r="J10586" s="36"/>
      <c r="K10586" s="95"/>
      <c r="L10586" s="96"/>
    </row>
    <row r="10587" spans="8:12" x14ac:dyDescent="0.25">
      <c r="H10587" s="36"/>
      <c r="I10587" s="36"/>
      <c r="J10587" s="36"/>
      <c r="K10587" s="95"/>
      <c r="L10587" s="96"/>
    </row>
    <row r="10588" spans="8:12" x14ac:dyDescent="0.25">
      <c r="H10588" s="36"/>
      <c r="I10588" s="36"/>
      <c r="J10588" s="36"/>
      <c r="K10588" s="95"/>
      <c r="L10588" s="96"/>
    </row>
    <row r="10589" spans="8:12" x14ac:dyDescent="0.25">
      <c r="H10589" s="36"/>
      <c r="I10589" s="36"/>
      <c r="J10589" s="36"/>
      <c r="K10589" s="95"/>
      <c r="L10589" s="96"/>
    </row>
    <row r="10590" spans="8:12" x14ac:dyDescent="0.25">
      <c r="H10590" s="36"/>
      <c r="I10590" s="36"/>
      <c r="J10590" s="36"/>
      <c r="K10590" s="95"/>
      <c r="L10590" s="96"/>
    </row>
    <row r="10591" spans="8:12" x14ac:dyDescent="0.25">
      <c r="H10591" s="36"/>
      <c r="I10591" s="36"/>
      <c r="J10591" s="36"/>
      <c r="K10591" s="95"/>
      <c r="L10591" s="96"/>
    </row>
    <row r="10592" spans="8:12" x14ac:dyDescent="0.25">
      <c r="H10592" s="36"/>
      <c r="I10592" s="36"/>
      <c r="J10592" s="36"/>
      <c r="K10592" s="95"/>
      <c r="L10592" s="96"/>
    </row>
    <row r="10593" spans="8:12" x14ac:dyDescent="0.25">
      <c r="H10593" s="36"/>
      <c r="I10593" s="36"/>
      <c r="J10593" s="36"/>
      <c r="K10593" s="95"/>
      <c r="L10593" s="96"/>
    </row>
    <row r="10594" spans="8:12" x14ac:dyDescent="0.25">
      <c r="H10594" s="36"/>
      <c r="I10594" s="36"/>
      <c r="J10594" s="36"/>
      <c r="K10594" s="95"/>
      <c r="L10594" s="96"/>
    </row>
    <row r="10595" spans="8:12" x14ac:dyDescent="0.25">
      <c r="H10595" s="36"/>
      <c r="I10595" s="36"/>
      <c r="J10595" s="36"/>
      <c r="K10595" s="95"/>
      <c r="L10595" s="96"/>
    </row>
    <row r="10596" spans="8:12" x14ac:dyDescent="0.25">
      <c r="H10596" s="36"/>
      <c r="I10596" s="36"/>
      <c r="J10596" s="36"/>
      <c r="K10596" s="95"/>
      <c r="L10596" s="96"/>
    </row>
    <row r="10597" spans="8:12" x14ac:dyDescent="0.25">
      <c r="H10597" s="36"/>
      <c r="I10597" s="36"/>
      <c r="J10597" s="36"/>
      <c r="K10597" s="95"/>
      <c r="L10597" s="96"/>
    </row>
    <row r="10598" spans="8:12" x14ac:dyDescent="0.25">
      <c r="H10598" s="36"/>
      <c r="I10598" s="36"/>
      <c r="J10598" s="36"/>
      <c r="K10598" s="95"/>
      <c r="L10598" s="96"/>
    </row>
    <row r="10599" spans="8:12" x14ac:dyDescent="0.25">
      <c r="H10599" s="36"/>
      <c r="I10599" s="36"/>
      <c r="J10599" s="36"/>
      <c r="K10599" s="95"/>
      <c r="L10599" s="96"/>
    </row>
    <row r="10600" spans="8:12" x14ac:dyDescent="0.25">
      <c r="H10600" s="36"/>
      <c r="I10600" s="36"/>
      <c r="J10600" s="36"/>
      <c r="K10600" s="95"/>
      <c r="L10600" s="96"/>
    </row>
    <row r="10601" spans="8:12" x14ac:dyDescent="0.25">
      <c r="H10601" s="36"/>
      <c r="I10601" s="36"/>
      <c r="J10601" s="36"/>
      <c r="K10601" s="95"/>
      <c r="L10601" s="96"/>
    </row>
    <row r="10602" spans="8:12" x14ac:dyDescent="0.25">
      <c r="H10602" s="36"/>
      <c r="I10602" s="36"/>
      <c r="J10602" s="36"/>
      <c r="K10602" s="95"/>
      <c r="L10602" s="96"/>
    </row>
    <row r="10603" spans="8:12" x14ac:dyDescent="0.25">
      <c r="H10603" s="36"/>
      <c r="I10603" s="36"/>
      <c r="J10603" s="36"/>
      <c r="K10603" s="95"/>
      <c r="L10603" s="96"/>
    </row>
    <row r="10604" spans="8:12" x14ac:dyDescent="0.25">
      <c r="H10604" s="36"/>
      <c r="I10604" s="36"/>
      <c r="J10604" s="36"/>
      <c r="K10604" s="95"/>
      <c r="L10604" s="96"/>
    </row>
    <row r="10605" spans="8:12" x14ac:dyDescent="0.25">
      <c r="H10605" s="36"/>
      <c r="I10605" s="36"/>
      <c r="J10605" s="36"/>
      <c r="K10605" s="95"/>
      <c r="L10605" s="96"/>
    </row>
    <row r="10606" spans="8:12" x14ac:dyDescent="0.25">
      <c r="H10606" s="36"/>
      <c r="I10606" s="36"/>
      <c r="J10606" s="36"/>
      <c r="K10606" s="95"/>
      <c r="L10606" s="96"/>
    </row>
    <row r="10607" spans="8:12" x14ac:dyDescent="0.25">
      <c r="H10607" s="36"/>
      <c r="I10607" s="36"/>
      <c r="J10607" s="36"/>
      <c r="K10607" s="95"/>
      <c r="L10607" s="96"/>
    </row>
    <row r="10608" spans="8:12" x14ac:dyDescent="0.25">
      <c r="H10608" s="36"/>
      <c r="I10608" s="36"/>
      <c r="J10608" s="36"/>
      <c r="K10608" s="95"/>
      <c r="L10608" s="96"/>
    </row>
    <row r="10609" spans="8:12" x14ac:dyDescent="0.25">
      <c r="H10609" s="36"/>
      <c r="I10609" s="36"/>
      <c r="J10609" s="36"/>
      <c r="K10609" s="95"/>
      <c r="L10609" s="96"/>
    </row>
    <row r="10610" spans="8:12" x14ac:dyDescent="0.25">
      <c r="H10610" s="36"/>
      <c r="I10610" s="36"/>
      <c r="J10610" s="36"/>
      <c r="K10610" s="95"/>
      <c r="L10610" s="96"/>
    </row>
    <row r="10611" spans="8:12" x14ac:dyDescent="0.25">
      <c r="H10611" s="36"/>
      <c r="I10611" s="36"/>
      <c r="J10611" s="36"/>
      <c r="K10611" s="95"/>
      <c r="L10611" s="96"/>
    </row>
    <row r="10612" spans="8:12" x14ac:dyDescent="0.25">
      <c r="H10612" s="36"/>
      <c r="I10612" s="36"/>
      <c r="J10612" s="36"/>
      <c r="K10612" s="95"/>
      <c r="L10612" s="96"/>
    </row>
    <row r="10613" spans="8:12" x14ac:dyDescent="0.25">
      <c r="H10613" s="36"/>
      <c r="I10613" s="36"/>
      <c r="J10613" s="36"/>
      <c r="K10613" s="95"/>
      <c r="L10613" s="96"/>
    </row>
    <row r="10614" spans="8:12" x14ac:dyDescent="0.25">
      <c r="H10614" s="36"/>
      <c r="I10614" s="36"/>
      <c r="J10614" s="36"/>
      <c r="K10614" s="95"/>
      <c r="L10614" s="96"/>
    </row>
    <row r="10615" spans="8:12" x14ac:dyDescent="0.25">
      <c r="H10615" s="36"/>
      <c r="I10615" s="36"/>
      <c r="J10615" s="36"/>
      <c r="K10615" s="95"/>
      <c r="L10615" s="96"/>
    </row>
    <row r="10616" spans="8:12" x14ac:dyDescent="0.25">
      <c r="H10616" s="36"/>
      <c r="I10616" s="36"/>
      <c r="J10616" s="36"/>
      <c r="K10616" s="95"/>
      <c r="L10616" s="96"/>
    </row>
    <row r="10617" spans="8:12" x14ac:dyDescent="0.25">
      <c r="H10617" s="36"/>
      <c r="I10617" s="36"/>
      <c r="J10617" s="36"/>
      <c r="K10617" s="95"/>
      <c r="L10617" s="96"/>
    </row>
    <row r="10618" spans="8:12" x14ac:dyDescent="0.25">
      <c r="H10618" s="36"/>
      <c r="I10618" s="36"/>
      <c r="J10618" s="36"/>
      <c r="K10618" s="95"/>
      <c r="L10618" s="96"/>
    </row>
    <row r="10619" spans="8:12" x14ac:dyDescent="0.25">
      <c r="H10619" s="36"/>
      <c r="I10619" s="36"/>
      <c r="J10619" s="36"/>
      <c r="K10619" s="95"/>
      <c r="L10619" s="96"/>
    </row>
    <row r="10620" spans="8:12" x14ac:dyDescent="0.25">
      <c r="H10620" s="36"/>
      <c r="I10620" s="36"/>
      <c r="J10620" s="36"/>
      <c r="K10620" s="95"/>
      <c r="L10620" s="96"/>
    </row>
    <row r="10621" spans="8:12" x14ac:dyDescent="0.25">
      <c r="H10621" s="36"/>
      <c r="I10621" s="36"/>
      <c r="J10621" s="36"/>
      <c r="K10621" s="95"/>
      <c r="L10621" s="96"/>
    </row>
    <row r="10622" spans="8:12" x14ac:dyDescent="0.25">
      <c r="H10622" s="36"/>
      <c r="I10622" s="36"/>
      <c r="J10622" s="36"/>
      <c r="K10622" s="95"/>
      <c r="L10622" s="96"/>
    </row>
    <row r="10623" spans="8:12" x14ac:dyDescent="0.25">
      <c r="H10623" s="36"/>
      <c r="I10623" s="36"/>
      <c r="J10623" s="36"/>
      <c r="K10623" s="95"/>
      <c r="L10623" s="96"/>
    </row>
    <row r="10624" spans="8:12" x14ac:dyDescent="0.25">
      <c r="H10624" s="36"/>
      <c r="I10624" s="36"/>
      <c r="J10624" s="36"/>
      <c r="K10624" s="95"/>
      <c r="L10624" s="96"/>
    </row>
    <row r="10625" spans="8:12" x14ac:dyDescent="0.25">
      <c r="H10625" s="36"/>
      <c r="I10625" s="36"/>
      <c r="J10625" s="36"/>
      <c r="K10625" s="95"/>
      <c r="L10625" s="96"/>
    </row>
    <row r="10626" spans="8:12" x14ac:dyDescent="0.25">
      <c r="H10626" s="36"/>
      <c r="I10626" s="36"/>
      <c r="J10626" s="36"/>
      <c r="K10626" s="95"/>
      <c r="L10626" s="96"/>
    </row>
    <row r="10627" spans="8:12" x14ac:dyDescent="0.25">
      <c r="H10627" s="36"/>
      <c r="I10627" s="36"/>
      <c r="J10627" s="36"/>
      <c r="K10627" s="95"/>
      <c r="L10627" s="96"/>
    </row>
    <row r="10628" spans="8:12" x14ac:dyDescent="0.25">
      <c r="H10628" s="36"/>
      <c r="I10628" s="36"/>
      <c r="J10628" s="36"/>
      <c r="K10628" s="95"/>
      <c r="L10628" s="96"/>
    </row>
    <row r="10629" spans="8:12" x14ac:dyDescent="0.25">
      <c r="H10629" s="36"/>
      <c r="I10629" s="36"/>
      <c r="J10629" s="36"/>
      <c r="K10629" s="95"/>
      <c r="L10629" s="96"/>
    </row>
    <row r="10630" spans="8:12" x14ac:dyDescent="0.25">
      <c r="H10630" s="36"/>
      <c r="I10630" s="36"/>
      <c r="J10630" s="36"/>
      <c r="K10630" s="95"/>
      <c r="L10630" s="96"/>
    </row>
    <row r="10631" spans="8:12" x14ac:dyDescent="0.25">
      <c r="H10631" s="36"/>
      <c r="I10631" s="36"/>
      <c r="J10631" s="36"/>
      <c r="K10631" s="95"/>
      <c r="L10631" s="96"/>
    </row>
    <row r="10632" spans="8:12" x14ac:dyDescent="0.25">
      <c r="H10632" s="36"/>
      <c r="I10632" s="36"/>
      <c r="J10632" s="36"/>
      <c r="K10632" s="95"/>
      <c r="L10632" s="96"/>
    </row>
    <row r="10633" spans="8:12" x14ac:dyDescent="0.25">
      <c r="H10633" s="36"/>
      <c r="I10633" s="36"/>
      <c r="J10633" s="36"/>
      <c r="K10633" s="95"/>
      <c r="L10633" s="96"/>
    </row>
    <row r="10634" spans="8:12" x14ac:dyDescent="0.25">
      <c r="H10634" s="36"/>
      <c r="I10634" s="36"/>
      <c r="J10634" s="36"/>
      <c r="K10634" s="95"/>
      <c r="L10634" s="96"/>
    </row>
    <row r="10635" spans="8:12" x14ac:dyDescent="0.25">
      <c r="H10635" s="36"/>
      <c r="I10635" s="36"/>
      <c r="J10635" s="36"/>
      <c r="K10635" s="95"/>
      <c r="L10635" s="96"/>
    </row>
    <row r="10636" spans="8:12" x14ac:dyDescent="0.25">
      <c r="H10636" s="36"/>
      <c r="I10636" s="36"/>
      <c r="J10636" s="36"/>
      <c r="K10636" s="95"/>
      <c r="L10636" s="96"/>
    </row>
    <row r="10637" spans="8:12" x14ac:dyDescent="0.25">
      <c r="H10637" s="36"/>
      <c r="I10637" s="36"/>
      <c r="J10637" s="36"/>
      <c r="K10637" s="95"/>
      <c r="L10637" s="96"/>
    </row>
    <row r="10638" spans="8:12" x14ac:dyDescent="0.25">
      <c r="H10638" s="36"/>
      <c r="I10638" s="36"/>
      <c r="J10638" s="36"/>
      <c r="K10638" s="95"/>
      <c r="L10638" s="96"/>
    </row>
    <row r="10639" spans="8:12" x14ac:dyDescent="0.25">
      <c r="H10639" s="36"/>
      <c r="I10639" s="36"/>
      <c r="J10639" s="36"/>
      <c r="K10639" s="95"/>
      <c r="L10639" s="96"/>
    </row>
    <row r="10640" spans="8:12" x14ac:dyDescent="0.25">
      <c r="H10640" s="36"/>
      <c r="I10640" s="36"/>
      <c r="J10640" s="36"/>
      <c r="K10640" s="95"/>
      <c r="L10640" s="96"/>
    </row>
    <row r="10641" spans="8:12" x14ac:dyDescent="0.25">
      <c r="H10641" s="36"/>
      <c r="I10641" s="36"/>
      <c r="J10641" s="36"/>
      <c r="K10641" s="95"/>
      <c r="L10641" s="96"/>
    </row>
    <row r="10642" spans="8:12" x14ac:dyDescent="0.25">
      <c r="H10642" s="36"/>
      <c r="I10642" s="36"/>
      <c r="J10642" s="36"/>
      <c r="K10642" s="95"/>
      <c r="L10642" s="96"/>
    </row>
    <row r="10643" spans="8:12" x14ac:dyDescent="0.25">
      <c r="H10643" s="36"/>
      <c r="I10643" s="36"/>
      <c r="J10643" s="36"/>
      <c r="K10643" s="95"/>
      <c r="L10643" s="96"/>
    </row>
    <row r="10644" spans="8:12" x14ac:dyDescent="0.25">
      <c r="H10644" s="36"/>
      <c r="I10644" s="36"/>
      <c r="J10644" s="36"/>
      <c r="K10644" s="95"/>
      <c r="L10644" s="96"/>
    </row>
    <row r="10645" spans="8:12" x14ac:dyDescent="0.25">
      <c r="H10645" s="36"/>
      <c r="I10645" s="36"/>
      <c r="J10645" s="36"/>
      <c r="K10645" s="95"/>
      <c r="L10645" s="96"/>
    </row>
    <row r="10646" spans="8:12" x14ac:dyDescent="0.25">
      <c r="H10646" s="36"/>
      <c r="I10646" s="36"/>
      <c r="J10646" s="36"/>
      <c r="K10646" s="95"/>
      <c r="L10646" s="96"/>
    </row>
    <row r="10647" spans="8:12" x14ac:dyDescent="0.25">
      <c r="H10647" s="36"/>
      <c r="I10647" s="36"/>
      <c r="J10647" s="36"/>
      <c r="K10647" s="95"/>
      <c r="L10647" s="96"/>
    </row>
    <row r="10648" spans="8:12" x14ac:dyDescent="0.25">
      <c r="H10648" s="36"/>
      <c r="I10648" s="36"/>
      <c r="J10648" s="36"/>
      <c r="K10648" s="95"/>
      <c r="L10648" s="96"/>
    </row>
    <row r="10649" spans="8:12" x14ac:dyDescent="0.25">
      <c r="H10649" s="36"/>
      <c r="I10649" s="36"/>
      <c r="J10649" s="36"/>
      <c r="K10649" s="95"/>
      <c r="L10649" s="96"/>
    </row>
    <row r="10650" spans="8:12" x14ac:dyDescent="0.25">
      <c r="H10650" s="36"/>
      <c r="I10650" s="36"/>
      <c r="J10650" s="36"/>
      <c r="K10650" s="95"/>
      <c r="L10650" s="96"/>
    </row>
    <row r="10651" spans="8:12" x14ac:dyDescent="0.25">
      <c r="H10651" s="36"/>
      <c r="I10651" s="36"/>
      <c r="J10651" s="36"/>
      <c r="K10651" s="95"/>
      <c r="L10651" s="96"/>
    </row>
    <row r="10652" spans="8:12" x14ac:dyDescent="0.25">
      <c r="H10652" s="36"/>
      <c r="I10652" s="36"/>
      <c r="J10652" s="36"/>
      <c r="K10652" s="95"/>
      <c r="L10652" s="96"/>
    </row>
    <row r="10653" spans="8:12" x14ac:dyDescent="0.25">
      <c r="H10653" s="36"/>
      <c r="I10653" s="36"/>
      <c r="J10653" s="36"/>
      <c r="K10653" s="95"/>
      <c r="L10653" s="96"/>
    </row>
    <row r="10654" spans="8:12" x14ac:dyDescent="0.25">
      <c r="H10654" s="36"/>
      <c r="I10654" s="36"/>
      <c r="J10654" s="36"/>
      <c r="K10654" s="95"/>
      <c r="L10654" s="96"/>
    </row>
    <row r="10655" spans="8:12" x14ac:dyDescent="0.25">
      <c r="H10655" s="36"/>
      <c r="I10655" s="36"/>
      <c r="J10655" s="36"/>
      <c r="K10655" s="95"/>
      <c r="L10655" s="96"/>
    </row>
    <row r="10656" spans="8:12" x14ac:dyDescent="0.25">
      <c r="H10656" s="36"/>
      <c r="I10656" s="36"/>
      <c r="J10656" s="36"/>
      <c r="K10656" s="95"/>
      <c r="L10656" s="96"/>
    </row>
    <row r="10657" spans="8:12" x14ac:dyDescent="0.25">
      <c r="H10657" s="36"/>
      <c r="I10657" s="36"/>
      <c r="J10657" s="36"/>
      <c r="K10657" s="95"/>
      <c r="L10657" s="96"/>
    </row>
    <row r="10658" spans="8:12" x14ac:dyDescent="0.25">
      <c r="H10658" s="36"/>
      <c r="I10658" s="36"/>
      <c r="J10658" s="36"/>
      <c r="K10658" s="95"/>
      <c r="L10658" s="96"/>
    </row>
    <row r="10659" spans="8:12" x14ac:dyDescent="0.25">
      <c r="H10659" s="36"/>
      <c r="I10659" s="36"/>
      <c r="J10659" s="36"/>
      <c r="K10659" s="95"/>
      <c r="L10659" s="96"/>
    </row>
    <row r="10660" spans="8:12" x14ac:dyDescent="0.25">
      <c r="H10660" s="36"/>
      <c r="I10660" s="36"/>
      <c r="J10660" s="36"/>
      <c r="K10660" s="95"/>
      <c r="L10660" s="96"/>
    </row>
    <row r="10661" spans="8:12" x14ac:dyDescent="0.25">
      <c r="H10661" s="36"/>
      <c r="I10661" s="36"/>
      <c r="J10661" s="36"/>
      <c r="K10661" s="95"/>
      <c r="L10661" s="96"/>
    </row>
    <row r="10662" spans="8:12" x14ac:dyDescent="0.25">
      <c r="H10662" s="36"/>
      <c r="I10662" s="36"/>
      <c r="J10662" s="36"/>
      <c r="K10662" s="95"/>
      <c r="L10662" s="96"/>
    </row>
    <row r="10663" spans="8:12" x14ac:dyDescent="0.25">
      <c r="H10663" s="36"/>
      <c r="I10663" s="36"/>
      <c r="J10663" s="36"/>
      <c r="K10663" s="95"/>
      <c r="L10663" s="96"/>
    </row>
    <row r="10664" spans="8:12" x14ac:dyDescent="0.25">
      <c r="H10664" s="36"/>
      <c r="I10664" s="36"/>
      <c r="J10664" s="36"/>
      <c r="K10664" s="95"/>
      <c r="L10664" s="96"/>
    </row>
    <row r="10665" spans="8:12" x14ac:dyDescent="0.25">
      <c r="H10665" s="36"/>
      <c r="I10665" s="36"/>
      <c r="J10665" s="36"/>
      <c r="K10665" s="95"/>
      <c r="L10665" s="96"/>
    </row>
    <row r="10666" spans="8:12" x14ac:dyDescent="0.25">
      <c r="H10666" s="36"/>
      <c r="I10666" s="36"/>
      <c r="J10666" s="36"/>
      <c r="K10666" s="95"/>
      <c r="L10666" s="96"/>
    </row>
    <row r="10667" spans="8:12" x14ac:dyDescent="0.25">
      <c r="H10667" s="36"/>
      <c r="I10667" s="36"/>
      <c r="J10667" s="36"/>
      <c r="K10667" s="95"/>
      <c r="L10667" s="96"/>
    </row>
    <row r="10668" spans="8:12" x14ac:dyDescent="0.25">
      <c r="H10668" s="36"/>
      <c r="I10668" s="36"/>
      <c r="J10668" s="36"/>
      <c r="K10668" s="95"/>
      <c r="L10668" s="96"/>
    </row>
    <row r="10669" spans="8:12" x14ac:dyDescent="0.25">
      <c r="H10669" s="36"/>
      <c r="I10669" s="36"/>
      <c r="J10669" s="36"/>
      <c r="K10669" s="95"/>
      <c r="L10669" s="96"/>
    </row>
    <row r="10670" spans="8:12" x14ac:dyDescent="0.25">
      <c r="H10670" s="36"/>
      <c r="I10670" s="36"/>
      <c r="J10670" s="36"/>
      <c r="K10670" s="95"/>
      <c r="L10670" s="96"/>
    </row>
    <row r="10671" spans="8:12" x14ac:dyDescent="0.25">
      <c r="H10671" s="36"/>
      <c r="I10671" s="36"/>
      <c r="J10671" s="36"/>
      <c r="K10671" s="95"/>
      <c r="L10671" s="96"/>
    </row>
    <row r="10672" spans="8:12" x14ac:dyDescent="0.25">
      <c r="H10672" s="36"/>
      <c r="I10672" s="36"/>
      <c r="J10672" s="36"/>
      <c r="K10672" s="95"/>
      <c r="L10672" s="96"/>
    </row>
    <row r="10673" spans="8:12" x14ac:dyDescent="0.25">
      <c r="H10673" s="36"/>
      <c r="I10673" s="36"/>
      <c r="J10673" s="36"/>
      <c r="K10673" s="95"/>
      <c r="L10673" s="96"/>
    </row>
    <row r="10674" spans="8:12" x14ac:dyDescent="0.25">
      <c r="H10674" s="36"/>
      <c r="I10674" s="36"/>
      <c r="J10674" s="36"/>
      <c r="K10674" s="95"/>
      <c r="L10674" s="96"/>
    </row>
    <row r="10675" spans="8:12" x14ac:dyDescent="0.25">
      <c r="H10675" s="36"/>
      <c r="I10675" s="36"/>
      <c r="J10675" s="36"/>
      <c r="K10675" s="95"/>
      <c r="L10675" s="96"/>
    </row>
    <row r="10676" spans="8:12" x14ac:dyDescent="0.25">
      <c r="H10676" s="36"/>
      <c r="I10676" s="36"/>
      <c r="J10676" s="36"/>
      <c r="K10676" s="95"/>
      <c r="L10676" s="96"/>
    </row>
    <row r="10677" spans="8:12" x14ac:dyDescent="0.25">
      <c r="H10677" s="36"/>
      <c r="I10677" s="36"/>
      <c r="J10677" s="36"/>
      <c r="K10677" s="95"/>
      <c r="L10677" s="96"/>
    </row>
    <row r="10678" spans="8:12" x14ac:dyDescent="0.25">
      <c r="H10678" s="36"/>
      <c r="I10678" s="36"/>
      <c r="J10678" s="36"/>
      <c r="K10678" s="95"/>
      <c r="L10678" s="96"/>
    </row>
    <row r="10679" spans="8:12" x14ac:dyDescent="0.25">
      <c r="H10679" s="36"/>
      <c r="I10679" s="36"/>
      <c r="J10679" s="36"/>
      <c r="K10679" s="95"/>
      <c r="L10679" s="96"/>
    </row>
    <row r="10680" spans="8:12" x14ac:dyDescent="0.25">
      <c r="H10680" s="36"/>
      <c r="I10680" s="36"/>
      <c r="J10680" s="36"/>
      <c r="K10680" s="95"/>
      <c r="L10680" s="96"/>
    </row>
    <row r="10681" spans="8:12" x14ac:dyDescent="0.25">
      <c r="H10681" s="36"/>
      <c r="I10681" s="36"/>
      <c r="J10681" s="36"/>
      <c r="K10681" s="95"/>
      <c r="L10681" s="96"/>
    </row>
    <row r="10682" spans="8:12" x14ac:dyDescent="0.25">
      <c r="H10682" s="36"/>
      <c r="I10682" s="36"/>
      <c r="J10682" s="36"/>
      <c r="K10682" s="95"/>
      <c r="L10682" s="96"/>
    </row>
    <row r="10683" spans="8:12" x14ac:dyDescent="0.25">
      <c r="H10683" s="36"/>
      <c r="I10683" s="36"/>
      <c r="J10683" s="36"/>
      <c r="K10683" s="95"/>
      <c r="L10683" s="96"/>
    </row>
    <row r="10684" spans="8:12" x14ac:dyDescent="0.25">
      <c r="H10684" s="36"/>
      <c r="I10684" s="36"/>
      <c r="J10684" s="36"/>
      <c r="K10684" s="95"/>
      <c r="L10684" s="96"/>
    </row>
    <row r="10685" spans="8:12" x14ac:dyDescent="0.25">
      <c r="H10685" s="36"/>
      <c r="I10685" s="36"/>
      <c r="J10685" s="36"/>
      <c r="K10685" s="95"/>
      <c r="L10685" s="96"/>
    </row>
    <row r="10686" spans="8:12" x14ac:dyDescent="0.25">
      <c r="H10686" s="36"/>
      <c r="I10686" s="36"/>
      <c r="J10686" s="36"/>
      <c r="K10686" s="95"/>
      <c r="L10686" s="96"/>
    </row>
    <row r="10687" spans="8:12" x14ac:dyDescent="0.25">
      <c r="H10687" s="36"/>
      <c r="I10687" s="36"/>
      <c r="J10687" s="36"/>
      <c r="K10687" s="95"/>
      <c r="L10687" s="96"/>
    </row>
    <row r="10688" spans="8:12" x14ac:dyDescent="0.25">
      <c r="H10688" s="36"/>
      <c r="I10688" s="36"/>
      <c r="J10688" s="36"/>
      <c r="K10688" s="95"/>
      <c r="L10688" s="96"/>
    </row>
    <row r="10689" spans="8:12" x14ac:dyDescent="0.25">
      <c r="H10689" s="36"/>
      <c r="I10689" s="36"/>
      <c r="J10689" s="36"/>
      <c r="K10689" s="95"/>
      <c r="L10689" s="96"/>
    </row>
    <row r="10690" spans="8:12" x14ac:dyDescent="0.25">
      <c r="H10690" s="36"/>
      <c r="I10690" s="36"/>
      <c r="J10690" s="36"/>
      <c r="K10690" s="95"/>
      <c r="L10690" s="96"/>
    </row>
    <row r="10691" spans="8:12" x14ac:dyDescent="0.25">
      <c r="H10691" s="36"/>
      <c r="I10691" s="36"/>
      <c r="J10691" s="36"/>
      <c r="K10691" s="95"/>
      <c r="L10691" s="96"/>
    </row>
    <row r="10692" spans="8:12" x14ac:dyDescent="0.25">
      <c r="H10692" s="36"/>
      <c r="I10692" s="36"/>
      <c r="J10692" s="36"/>
      <c r="K10692" s="95"/>
      <c r="L10692" s="96"/>
    </row>
    <row r="10693" spans="8:12" x14ac:dyDescent="0.25">
      <c r="H10693" s="36"/>
      <c r="I10693" s="36"/>
      <c r="J10693" s="36"/>
      <c r="K10693" s="95"/>
      <c r="L10693" s="96"/>
    </row>
    <row r="10694" spans="8:12" x14ac:dyDescent="0.25">
      <c r="H10694" s="36"/>
      <c r="I10694" s="36"/>
      <c r="J10694" s="36"/>
      <c r="K10694" s="95"/>
      <c r="L10694" s="96"/>
    </row>
    <row r="10695" spans="8:12" x14ac:dyDescent="0.25">
      <c r="H10695" s="36"/>
      <c r="I10695" s="36"/>
      <c r="J10695" s="36"/>
      <c r="K10695" s="95"/>
      <c r="L10695" s="96"/>
    </row>
    <row r="10696" spans="8:12" x14ac:dyDescent="0.25">
      <c r="H10696" s="36"/>
      <c r="I10696" s="36"/>
      <c r="J10696" s="36"/>
      <c r="K10696" s="95"/>
      <c r="L10696" s="96"/>
    </row>
    <row r="10697" spans="8:12" x14ac:dyDescent="0.25">
      <c r="H10697" s="36"/>
      <c r="I10697" s="36"/>
      <c r="J10697" s="36"/>
      <c r="K10697" s="95"/>
      <c r="L10697" s="96"/>
    </row>
    <row r="10698" spans="8:12" x14ac:dyDescent="0.25">
      <c r="H10698" s="36"/>
      <c r="I10698" s="36"/>
      <c r="J10698" s="36"/>
      <c r="K10698" s="95"/>
      <c r="L10698" s="96"/>
    </row>
    <row r="10699" spans="8:12" x14ac:dyDescent="0.25">
      <c r="H10699" s="36"/>
      <c r="I10699" s="36"/>
      <c r="J10699" s="36"/>
      <c r="K10699" s="95"/>
      <c r="L10699" s="96"/>
    </row>
    <row r="10700" spans="8:12" x14ac:dyDescent="0.25">
      <c r="H10700" s="36"/>
      <c r="I10700" s="36"/>
      <c r="J10700" s="36"/>
      <c r="K10700" s="95"/>
      <c r="L10700" s="96"/>
    </row>
    <row r="10701" spans="8:12" x14ac:dyDescent="0.25">
      <c r="H10701" s="36"/>
      <c r="I10701" s="36"/>
      <c r="J10701" s="36"/>
      <c r="K10701" s="95"/>
      <c r="L10701" s="96"/>
    </row>
    <row r="10702" spans="8:12" x14ac:dyDescent="0.25">
      <c r="H10702" s="36"/>
      <c r="I10702" s="36"/>
      <c r="J10702" s="36"/>
      <c r="K10702" s="95"/>
      <c r="L10702" s="96"/>
    </row>
    <row r="10703" spans="8:12" x14ac:dyDescent="0.25">
      <c r="H10703" s="36"/>
      <c r="I10703" s="36"/>
      <c r="J10703" s="36"/>
      <c r="K10703" s="95"/>
      <c r="L10703" s="96"/>
    </row>
    <row r="10704" spans="8:12" x14ac:dyDescent="0.25">
      <c r="H10704" s="36"/>
      <c r="I10704" s="36"/>
      <c r="J10704" s="36"/>
      <c r="K10704" s="95"/>
      <c r="L10704" s="96"/>
    </row>
    <row r="10705" spans="8:12" x14ac:dyDescent="0.25">
      <c r="H10705" s="36"/>
      <c r="I10705" s="36"/>
      <c r="J10705" s="36"/>
      <c r="K10705" s="95"/>
      <c r="L10705" s="96"/>
    </row>
    <row r="10706" spans="8:12" x14ac:dyDescent="0.25">
      <c r="H10706" s="36"/>
      <c r="I10706" s="36"/>
      <c r="J10706" s="36"/>
      <c r="K10706" s="95"/>
      <c r="L10706" s="96"/>
    </row>
    <row r="10707" spans="8:12" x14ac:dyDescent="0.25">
      <c r="H10707" s="36"/>
      <c r="I10707" s="36"/>
      <c r="J10707" s="36"/>
      <c r="K10707" s="95"/>
      <c r="L10707" s="96"/>
    </row>
    <row r="10708" spans="8:12" x14ac:dyDescent="0.25">
      <c r="H10708" s="36"/>
      <c r="I10708" s="36"/>
      <c r="J10708" s="36"/>
      <c r="K10708" s="95"/>
      <c r="L10708" s="96"/>
    </row>
    <row r="10709" spans="8:12" x14ac:dyDescent="0.25">
      <c r="H10709" s="36"/>
      <c r="I10709" s="36"/>
      <c r="J10709" s="36"/>
      <c r="K10709" s="95"/>
      <c r="L10709" s="96"/>
    </row>
    <row r="10710" spans="8:12" x14ac:dyDescent="0.25">
      <c r="H10710" s="36"/>
      <c r="I10710" s="36"/>
      <c r="J10710" s="36"/>
      <c r="K10710" s="95"/>
      <c r="L10710" s="96"/>
    </row>
    <row r="10711" spans="8:12" x14ac:dyDescent="0.25">
      <c r="H10711" s="36"/>
      <c r="I10711" s="36"/>
      <c r="J10711" s="36"/>
      <c r="K10711" s="95"/>
      <c r="L10711" s="96"/>
    </row>
    <row r="10712" spans="8:12" x14ac:dyDescent="0.25">
      <c r="H10712" s="36"/>
      <c r="I10712" s="36"/>
      <c r="J10712" s="36"/>
      <c r="K10712" s="95"/>
      <c r="L10712" s="96"/>
    </row>
    <row r="10713" spans="8:12" x14ac:dyDescent="0.25">
      <c r="H10713" s="36"/>
      <c r="I10713" s="36"/>
      <c r="J10713" s="36"/>
      <c r="K10713" s="95"/>
      <c r="L10713" s="96"/>
    </row>
    <row r="10714" spans="8:12" x14ac:dyDescent="0.25">
      <c r="H10714" s="36"/>
      <c r="I10714" s="36"/>
      <c r="J10714" s="36"/>
      <c r="K10714" s="95"/>
      <c r="L10714" s="96"/>
    </row>
    <row r="10715" spans="8:12" x14ac:dyDescent="0.25">
      <c r="H10715" s="36"/>
      <c r="I10715" s="36"/>
      <c r="J10715" s="36"/>
      <c r="K10715" s="95"/>
      <c r="L10715" s="96"/>
    </row>
    <row r="10716" spans="8:12" x14ac:dyDescent="0.25">
      <c r="H10716" s="36"/>
      <c r="I10716" s="36"/>
      <c r="J10716" s="36"/>
      <c r="K10716" s="95"/>
      <c r="L10716" s="96"/>
    </row>
    <row r="10717" spans="8:12" x14ac:dyDescent="0.25">
      <c r="H10717" s="36"/>
      <c r="I10717" s="36"/>
      <c r="J10717" s="36"/>
      <c r="K10717" s="95"/>
      <c r="L10717" s="96"/>
    </row>
    <row r="10718" spans="8:12" x14ac:dyDescent="0.25">
      <c r="H10718" s="36"/>
      <c r="I10718" s="36"/>
      <c r="J10718" s="36"/>
      <c r="K10718" s="95"/>
      <c r="L10718" s="96"/>
    </row>
    <row r="10719" spans="8:12" x14ac:dyDescent="0.25">
      <c r="H10719" s="36"/>
      <c r="I10719" s="36"/>
      <c r="J10719" s="36"/>
      <c r="K10719" s="95"/>
      <c r="L10719" s="96"/>
    </row>
    <row r="10720" spans="8:12" x14ac:dyDescent="0.25">
      <c r="H10720" s="36"/>
      <c r="I10720" s="36"/>
      <c r="J10720" s="36"/>
      <c r="K10720" s="95"/>
      <c r="L10720" s="96"/>
    </row>
    <row r="10721" spans="8:12" x14ac:dyDescent="0.25">
      <c r="H10721" s="36"/>
      <c r="I10721" s="36"/>
      <c r="J10721" s="36"/>
      <c r="K10721" s="95"/>
      <c r="L10721" s="96"/>
    </row>
    <row r="10722" spans="8:12" x14ac:dyDescent="0.25">
      <c r="H10722" s="36"/>
      <c r="I10722" s="36"/>
      <c r="J10722" s="36"/>
      <c r="K10722" s="95"/>
      <c r="L10722" s="96"/>
    </row>
    <row r="10723" spans="8:12" x14ac:dyDescent="0.25">
      <c r="H10723" s="36"/>
      <c r="I10723" s="36"/>
      <c r="J10723" s="36"/>
      <c r="K10723" s="95"/>
      <c r="L10723" s="96"/>
    </row>
    <row r="10724" spans="8:12" x14ac:dyDescent="0.25">
      <c r="H10724" s="36"/>
      <c r="I10724" s="36"/>
      <c r="J10724" s="36"/>
      <c r="K10724" s="95"/>
      <c r="L10724" s="96"/>
    </row>
    <row r="10725" spans="8:12" x14ac:dyDescent="0.25">
      <c r="H10725" s="36"/>
      <c r="I10725" s="36"/>
      <c r="J10725" s="36"/>
      <c r="K10725" s="95"/>
      <c r="L10725" s="96"/>
    </row>
    <row r="10726" spans="8:12" x14ac:dyDescent="0.25">
      <c r="H10726" s="36"/>
      <c r="I10726" s="36"/>
      <c r="J10726" s="36"/>
      <c r="K10726" s="95"/>
      <c r="L10726" s="96"/>
    </row>
    <row r="10727" spans="8:12" x14ac:dyDescent="0.25">
      <c r="H10727" s="36"/>
      <c r="I10727" s="36"/>
      <c r="J10727" s="36"/>
      <c r="K10727" s="95"/>
      <c r="L10727" s="96"/>
    </row>
    <row r="10728" spans="8:12" x14ac:dyDescent="0.25">
      <c r="H10728" s="36"/>
      <c r="I10728" s="36"/>
      <c r="J10728" s="36"/>
      <c r="K10728" s="95"/>
      <c r="L10728" s="96"/>
    </row>
    <row r="10729" spans="8:12" x14ac:dyDescent="0.25">
      <c r="H10729" s="36"/>
      <c r="I10729" s="36"/>
      <c r="J10729" s="36"/>
      <c r="K10729" s="95"/>
      <c r="L10729" s="96"/>
    </row>
    <row r="10730" spans="8:12" x14ac:dyDescent="0.25">
      <c r="H10730" s="36"/>
      <c r="I10730" s="36"/>
      <c r="J10730" s="36"/>
      <c r="K10730" s="95"/>
      <c r="L10730" s="96"/>
    </row>
    <row r="10731" spans="8:12" x14ac:dyDescent="0.25">
      <c r="H10731" s="36"/>
      <c r="I10731" s="36"/>
      <c r="J10731" s="36"/>
      <c r="K10731" s="95"/>
      <c r="L10731" s="96"/>
    </row>
    <row r="10732" spans="8:12" x14ac:dyDescent="0.25">
      <c r="H10732" s="36"/>
      <c r="I10732" s="36"/>
      <c r="J10732" s="36"/>
      <c r="K10732" s="95"/>
      <c r="L10732" s="96"/>
    </row>
    <row r="10733" spans="8:12" x14ac:dyDescent="0.25">
      <c r="H10733" s="36"/>
      <c r="I10733" s="36"/>
      <c r="J10733" s="36"/>
      <c r="K10733" s="95"/>
      <c r="L10733" s="96"/>
    </row>
    <row r="10734" spans="8:12" x14ac:dyDescent="0.25">
      <c r="H10734" s="36"/>
      <c r="I10734" s="36"/>
      <c r="J10734" s="36"/>
      <c r="K10734" s="95"/>
      <c r="L10734" s="96"/>
    </row>
    <row r="10735" spans="8:12" x14ac:dyDescent="0.25">
      <c r="H10735" s="36"/>
      <c r="I10735" s="36"/>
      <c r="J10735" s="36"/>
      <c r="K10735" s="95"/>
      <c r="L10735" s="96"/>
    </row>
    <row r="10736" spans="8:12" x14ac:dyDescent="0.25">
      <c r="H10736" s="36"/>
      <c r="I10736" s="36"/>
      <c r="J10736" s="36"/>
      <c r="K10736" s="95"/>
      <c r="L10736" s="96"/>
    </row>
    <row r="10737" spans="8:12" x14ac:dyDescent="0.25">
      <c r="H10737" s="36"/>
      <c r="I10737" s="36"/>
      <c r="J10737" s="36"/>
      <c r="K10737" s="95"/>
      <c r="L10737" s="96"/>
    </row>
    <row r="10738" spans="8:12" x14ac:dyDescent="0.25">
      <c r="H10738" s="36"/>
      <c r="I10738" s="36"/>
      <c r="J10738" s="36"/>
      <c r="K10738" s="95"/>
      <c r="L10738" s="96"/>
    </row>
    <row r="10739" spans="8:12" x14ac:dyDescent="0.25">
      <c r="H10739" s="36"/>
      <c r="I10739" s="36"/>
      <c r="J10739" s="36"/>
      <c r="K10739" s="95"/>
      <c r="L10739" s="96"/>
    </row>
    <row r="10740" spans="8:12" x14ac:dyDescent="0.25">
      <c r="H10740" s="36"/>
      <c r="I10740" s="36"/>
      <c r="J10740" s="36"/>
      <c r="K10740" s="95"/>
      <c r="L10740" s="96"/>
    </row>
    <row r="10741" spans="8:12" x14ac:dyDescent="0.25">
      <c r="H10741" s="36"/>
      <c r="I10741" s="36"/>
      <c r="J10741" s="36"/>
      <c r="K10741" s="95"/>
      <c r="L10741" s="96"/>
    </row>
    <row r="10742" spans="8:12" x14ac:dyDescent="0.25">
      <c r="H10742" s="36"/>
      <c r="I10742" s="36"/>
      <c r="J10742" s="36"/>
      <c r="K10742" s="95"/>
      <c r="L10742" s="96"/>
    </row>
    <row r="10743" spans="8:12" x14ac:dyDescent="0.25">
      <c r="H10743" s="36"/>
      <c r="I10743" s="36"/>
      <c r="J10743" s="36"/>
      <c r="K10743" s="95"/>
      <c r="L10743" s="96"/>
    </row>
    <row r="10744" spans="8:12" x14ac:dyDescent="0.25">
      <c r="H10744" s="36"/>
      <c r="I10744" s="36"/>
      <c r="J10744" s="36"/>
      <c r="K10744" s="95"/>
      <c r="L10744" s="96"/>
    </row>
    <row r="10745" spans="8:12" x14ac:dyDescent="0.25">
      <c r="H10745" s="36"/>
      <c r="I10745" s="36"/>
      <c r="J10745" s="36"/>
      <c r="K10745" s="95"/>
      <c r="L10745" s="96"/>
    </row>
    <row r="10746" spans="8:12" x14ac:dyDescent="0.25">
      <c r="H10746" s="36"/>
      <c r="I10746" s="36"/>
      <c r="J10746" s="36"/>
      <c r="K10746" s="95"/>
      <c r="L10746" s="96"/>
    </row>
    <row r="10747" spans="8:12" x14ac:dyDescent="0.25">
      <c r="H10747" s="36"/>
      <c r="I10747" s="36"/>
      <c r="J10747" s="36"/>
      <c r="K10747" s="95"/>
      <c r="L10747" s="96"/>
    </row>
    <row r="10748" spans="8:12" x14ac:dyDescent="0.25">
      <c r="H10748" s="36"/>
      <c r="I10748" s="36"/>
      <c r="J10748" s="36"/>
      <c r="K10748" s="95"/>
      <c r="L10748" s="96"/>
    </row>
    <row r="10749" spans="8:12" x14ac:dyDescent="0.25">
      <c r="H10749" s="36"/>
      <c r="I10749" s="36"/>
      <c r="J10749" s="36"/>
      <c r="K10749" s="95"/>
      <c r="L10749" s="96"/>
    </row>
    <row r="10750" spans="8:12" x14ac:dyDescent="0.25">
      <c r="H10750" s="36"/>
      <c r="I10750" s="36"/>
      <c r="J10750" s="36"/>
      <c r="K10750" s="95"/>
      <c r="L10750" s="96"/>
    </row>
    <row r="10751" spans="8:12" x14ac:dyDescent="0.25">
      <c r="H10751" s="36"/>
      <c r="I10751" s="36"/>
      <c r="J10751" s="36"/>
      <c r="K10751" s="95"/>
      <c r="L10751" s="96"/>
    </row>
    <row r="10752" spans="8:12" x14ac:dyDescent="0.25">
      <c r="H10752" s="36"/>
      <c r="I10752" s="36"/>
      <c r="J10752" s="36"/>
      <c r="K10752" s="95"/>
      <c r="L10752" s="96"/>
    </row>
    <row r="10753" spans="8:12" x14ac:dyDescent="0.25">
      <c r="H10753" s="36"/>
      <c r="I10753" s="36"/>
      <c r="J10753" s="36"/>
      <c r="K10753" s="95"/>
      <c r="L10753" s="96"/>
    </row>
    <row r="10754" spans="8:12" x14ac:dyDescent="0.25">
      <c r="H10754" s="36"/>
      <c r="I10754" s="36"/>
      <c r="J10754" s="36"/>
      <c r="K10754" s="95"/>
      <c r="L10754" s="96"/>
    </row>
    <row r="10755" spans="8:12" x14ac:dyDescent="0.25">
      <c r="H10755" s="36"/>
      <c r="I10755" s="36"/>
      <c r="J10755" s="36"/>
      <c r="K10755" s="95"/>
      <c r="L10755" s="96"/>
    </row>
    <row r="10756" spans="8:12" x14ac:dyDescent="0.25">
      <c r="H10756" s="36"/>
      <c r="I10756" s="36"/>
      <c r="J10756" s="36"/>
      <c r="K10756" s="95"/>
      <c r="L10756" s="96"/>
    </row>
    <row r="10757" spans="8:12" x14ac:dyDescent="0.25">
      <c r="H10757" s="36"/>
      <c r="I10757" s="36"/>
      <c r="J10757" s="36"/>
      <c r="K10757" s="95"/>
      <c r="L10757" s="96"/>
    </row>
    <row r="10758" spans="8:12" x14ac:dyDescent="0.25">
      <c r="H10758" s="36"/>
      <c r="I10758" s="36"/>
      <c r="J10758" s="36"/>
      <c r="K10758" s="95"/>
      <c r="L10758" s="96"/>
    </row>
    <row r="10759" spans="8:12" x14ac:dyDescent="0.25">
      <c r="H10759" s="36"/>
      <c r="I10759" s="36"/>
      <c r="J10759" s="36"/>
      <c r="K10759" s="95"/>
      <c r="L10759" s="96"/>
    </row>
    <row r="10760" spans="8:12" x14ac:dyDescent="0.25">
      <c r="H10760" s="36"/>
      <c r="I10760" s="36"/>
      <c r="J10760" s="36"/>
      <c r="K10760" s="95"/>
      <c r="L10760" s="96"/>
    </row>
    <row r="10761" spans="8:12" x14ac:dyDescent="0.25">
      <c r="H10761" s="36"/>
      <c r="I10761" s="36"/>
      <c r="J10761" s="36"/>
      <c r="K10761" s="95"/>
      <c r="L10761" s="96"/>
    </row>
    <row r="10762" spans="8:12" x14ac:dyDescent="0.25">
      <c r="H10762" s="36"/>
      <c r="I10762" s="36"/>
      <c r="J10762" s="36"/>
      <c r="K10762" s="95"/>
      <c r="L10762" s="96"/>
    </row>
    <row r="10763" spans="8:12" x14ac:dyDescent="0.25">
      <c r="H10763" s="36"/>
      <c r="I10763" s="36"/>
      <c r="J10763" s="36"/>
      <c r="K10763" s="95"/>
      <c r="L10763" s="96"/>
    </row>
    <row r="10764" spans="8:12" x14ac:dyDescent="0.25">
      <c r="H10764" s="36"/>
      <c r="I10764" s="36"/>
      <c r="J10764" s="36"/>
      <c r="K10764" s="95"/>
      <c r="L10764" s="96"/>
    </row>
    <row r="10765" spans="8:12" x14ac:dyDescent="0.25">
      <c r="H10765" s="36"/>
      <c r="I10765" s="36"/>
      <c r="J10765" s="36"/>
      <c r="K10765" s="95"/>
      <c r="L10765" s="96"/>
    </row>
    <row r="10766" spans="8:12" x14ac:dyDescent="0.25">
      <c r="H10766" s="36"/>
      <c r="I10766" s="36"/>
      <c r="J10766" s="36"/>
      <c r="K10766" s="95"/>
      <c r="L10766" s="96"/>
    </row>
    <row r="10767" spans="8:12" x14ac:dyDescent="0.25">
      <c r="H10767" s="36"/>
      <c r="I10767" s="36"/>
      <c r="J10767" s="36"/>
      <c r="K10767" s="95"/>
      <c r="L10767" s="96"/>
    </row>
    <row r="10768" spans="8:12" x14ac:dyDescent="0.25">
      <c r="H10768" s="36"/>
      <c r="I10768" s="36"/>
      <c r="J10768" s="36"/>
      <c r="K10768" s="95"/>
      <c r="L10768" s="96"/>
    </row>
    <row r="10769" spans="8:12" x14ac:dyDescent="0.25">
      <c r="H10769" s="36"/>
      <c r="I10769" s="36"/>
      <c r="J10769" s="36"/>
      <c r="K10769" s="95"/>
      <c r="L10769" s="96"/>
    </row>
    <row r="10770" spans="8:12" x14ac:dyDescent="0.25">
      <c r="H10770" s="36"/>
      <c r="I10770" s="36"/>
      <c r="J10770" s="36"/>
      <c r="K10770" s="95"/>
      <c r="L10770" s="96"/>
    </row>
    <row r="10771" spans="8:12" x14ac:dyDescent="0.25">
      <c r="H10771" s="36"/>
      <c r="I10771" s="36"/>
      <c r="J10771" s="36"/>
      <c r="K10771" s="95"/>
      <c r="L10771" s="96"/>
    </row>
    <row r="10772" spans="8:12" x14ac:dyDescent="0.25">
      <c r="H10772" s="36"/>
      <c r="I10772" s="36"/>
      <c r="J10772" s="36"/>
      <c r="K10772" s="95"/>
      <c r="L10772" s="96"/>
    </row>
    <row r="10773" spans="8:12" x14ac:dyDescent="0.25">
      <c r="H10773" s="36"/>
      <c r="I10773" s="36"/>
      <c r="J10773" s="36"/>
      <c r="K10773" s="95"/>
      <c r="L10773" s="96"/>
    </row>
    <row r="10774" spans="8:12" x14ac:dyDescent="0.25">
      <c r="H10774" s="36"/>
      <c r="I10774" s="36"/>
      <c r="J10774" s="36"/>
      <c r="K10774" s="95"/>
      <c r="L10774" s="96"/>
    </row>
    <row r="10775" spans="8:12" x14ac:dyDescent="0.25">
      <c r="H10775" s="36"/>
      <c r="I10775" s="36"/>
      <c r="J10775" s="36"/>
      <c r="K10775" s="95"/>
      <c r="L10775" s="96"/>
    </row>
    <row r="10776" spans="8:12" x14ac:dyDescent="0.25">
      <c r="H10776" s="36"/>
      <c r="I10776" s="36"/>
      <c r="J10776" s="36"/>
      <c r="K10776" s="95"/>
      <c r="L10776" s="96"/>
    </row>
    <row r="10777" spans="8:12" x14ac:dyDescent="0.25">
      <c r="H10777" s="36"/>
      <c r="I10777" s="36"/>
      <c r="J10777" s="36"/>
      <c r="K10777" s="95"/>
      <c r="L10777" s="96"/>
    </row>
    <row r="10778" spans="8:12" x14ac:dyDescent="0.25">
      <c r="H10778" s="36"/>
      <c r="I10778" s="36"/>
      <c r="J10778" s="36"/>
      <c r="K10778" s="95"/>
      <c r="L10778" s="96"/>
    </row>
    <row r="10779" spans="8:12" x14ac:dyDescent="0.25">
      <c r="H10779" s="36"/>
      <c r="I10779" s="36"/>
      <c r="J10779" s="36"/>
      <c r="K10779" s="95"/>
      <c r="L10779" s="96"/>
    </row>
    <row r="10780" spans="8:12" x14ac:dyDescent="0.25">
      <c r="H10780" s="36"/>
      <c r="I10780" s="36"/>
      <c r="J10780" s="36"/>
      <c r="K10780" s="95"/>
      <c r="L10780" s="96"/>
    </row>
    <row r="10781" spans="8:12" x14ac:dyDescent="0.25">
      <c r="H10781" s="36"/>
      <c r="I10781" s="36"/>
      <c r="J10781" s="36"/>
      <c r="K10781" s="95"/>
      <c r="L10781" s="96"/>
    </row>
    <row r="10782" spans="8:12" x14ac:dyDescent="0.25">
      <c r="H10782" s="36"/>
      <c r="I10782" s="36"/>
      <c r="J10782" s="36"/>
      <c r="K10782" s="95"/>
      <c r="L10782" s="96"/>
    </row>
    <row r="10783" spans="8:12" x14ac:dyDescent="0.25">
      <c r="H10783" s="36"/>
      <c r="I10783" s="36"/>
      <c r="J10783" s="36"/>
      <c r="K10783" s="95"/>
      <c r="L10783" s="96"/>
    </row>
    <row r="10784" spans="8:12" x14ac:dyDescent="0.25">
      <c r="H10784" s="36"/>
      <c r="I10784" s="36"/>
      <c r="J10784" s="36"/>
      <c r="K10784" s="95"/>
      <c r="L10784" s="96"/>
    </row>
    <row r="10785" spans="8:12" x14ac:dyDescent="0.25">
      <c r="H10785" s="36"/>
      <c r="I10785" s="36"/>
      <c r="J10785" s="36"/>
      <c r="K10785" s="95"/>
      <c r="L10785" s="96"/>
    </row>
    <row r="10786" spans="8:12" x14ac:dyDescent="0.25">
      <c r="H10786" s="36"/>
      <c r="I10786" s="36"/>
      <c r="J10786" s="36"/>
      <c r="K10786" s="95"/>
      <c r="L10786" s="96"/>
    </row>
    <row r="10787" spans="8:12" x14ac:dyDescent="0.25">
      <c r="H10787" s="36"/>
      <c r="I10787" s="36"/>
      <c r="J10787" s="36"/>
      <c r="K10787" s="95"/>
      <c r="L10787" s="96"/>
    </row>
    <row r="10788" spans="8:12" x14ac:dyDescent="0.25">
      <c r="H10788" s="36"/>
      <c r="I10788" s="36"/>
      <c r="J10788" s="36"/>
      <c r="K10788" s="95"/>
      <c r="L10788" s="96"/>
    </row>
    <row r="10789" spans="8:12" x14ac:dyDescent="0.25">
      <c r="H10789" s="36"/>
      <c r="I10789" s="36"/>
      <c r="J10789" s="36"/>
      <c r="K10789" s="95"/>
      <c r="L10789" s="96"/>
    </row>
    <row r="10790" spans="8:12" x14ac:dyDescent="0.25">
      <c r="H10790" s="36"/>
      <c r="I10790" s="36"/>
      <c r="J10790" s="36"/>
      <c r="K10790" s="95"/>
      <c r="L10790" s="96"/>
    </row>
    <row r="10791" spans="8:12" x14ac:dyDescent="0.25">
      <c r="H10791" s="36"/>
      <c r="I10791" s="36"/>
      <c r="J10791" s="36"/>
      <c r="K10791" s="95"/>
      <c r="L10791" s="96"/>
    </row>
    <row r="10792" spans="8:12" x14ac:dyDescent="0.25">
      <c r="H10792" s="36"/>
      <c r="I10792" s="36"/>
      <c r="J10792" s="36"/>
      <c r="K10792" s="95"/>
      <c r="L10792" s="96"/>
    </row>
    <row r="10793" spans="8:12" x14ac:dyDescent="0.25">
      <c r="H10793" s="36"/>
      <c r="I10793" s="36"/>
      <c r="J10793" s="36"/>
      <c r="K10793" s="95"/>
      <c r="L10793" s="96"/>
    </row>
    <row r="10794" spans="8:12" x14ac:dyDescent="0.25">
      <c r="H10794" s="36"/>
      <c r="I10794" s="36"/>
      <c r="J10794" s="36"/>
      <c r="K10794" s="95"/>
      <c r="L10794" s="96"/>
    </row>
    <row r="10795" spans="8:12" x14ac:dyDescent="0.25">
      <c r="H10795" s="36"/>
      <c r="I10795" s="36"/>
      <c r="J10795" s="36"/>
      <c r="K10795" s="95"/>
      <c r="L10795" s="96"/>
    </row>
    <row r="10796" spans="8:12" x14ac:dyDescent="0.25">
      <c r="H10796" s="36"/>
      <c r="I10796" s="36"/>
      <c r="J10796" s="36"/>
      <c r="K10796" s="95"/>
      <c r="L10796" s="96"/>
    </row>
    <row r="10797" spans="8:12" x14ac:dyDescent="0.25">
      <c r="H10797" s="36"/>
      <c r="I10797" s="36"/>
      <c r="J10797" s="36"/>
      <c r="K10797" s="95"/>
      <c r="L10797" s="96"/>
    </row>
    <row r="10798" spans="8:12" x14ac:dyDescent="0.25">
      <c r="H10798" s="36"/>
      <c r="I10798" s="36"/>
      <c r="J10798" s="36"/>
      <c r="K10798" s="95"/>
      <c r="L10798" s="96"/>
    </row>
    <row r="10799" spans="8:12" x14ac:dyDescent="0.25">
      <c r="H10799" s="36"/>
      <c r="I10799" s="36"/>
      <c r="J10799" s="36"/>
      <c r="K10799" s="95"/>
      <c r="L10799" s="96"/>
    </row>
    <row r="10800" spans="8:12" x14ac:dyDescent="0.25">
      <c r="H10800" s="36"/>
      <c r="I10800" s="36"/>
      <c r="J10800" s="36"/>
      <c r="K10800" s="95"/>
      <c r="L10800" s="96"/>
    </row>
    <row r="10801" spans="8:12" x14ac:dyDescent="0.25">
      <c r="H10801" s="36"/>
      <c r="I10801" s="36"/>
      <c r="J10801" s="36"/>
      <c r="K10801" s="95"/>
      <c r="L10801" s="96"/>
    </row>
    <row r="10802" spans="8:12" x14ac:dyDescent="0.25">
      <c r="H10802" s="36"/>
      <c r="I10802" s="36"/>
      <c r="J10802" s="36"/>
      <c r="K10802" s="95"/>
      <c r="L10802" s="96"/>
    </row>
    <row r="10803" spans="8:12" x14ac:dyDescent="0.25">
      <c r="H10803" s="36"/>
      <c r="I10803" s="36"/>
      <c r="J10803" s="36"/>
      <c r="K10803" s="95"/>
      <c r="L10803" s="96"/>
    </row>
    <row r="10804" spans="8:12" x14ac:dyDescent="0.25">
      <c r="H10804" s="36"/>
      <c r="I10804" s="36"/>
      <c r="J10804" s="36"/>
      <c r="K10804" s="95"/>
      <c r="L10804" s="96"/>
    </row>
    <row r="10805" spans="8:12" x14ac:dyDescent="0.25">
      <c r="H10805" s="36"/>
      <c r="I10805" s="36"/>
      <c r="J10805" s="36"/>
      <c r="K10805" s="95"/>
      <c r="L10805" s="96"/>
    </row>
    <row r="10806" spans="8:12" x14ac:dyDescent="0.25">
      <c r="H10806" s="36"/>
      <c r="I10806" s="36"/>
      <c r="J10806" s="36"/>
      <c r="K10806" s="95"/>
      <c r="L10806" s="96"/>
    </row>
    <row r="10807" spans="8:12" x14ac:dyDescent="0.25">
      <c r="H10807" s="36"/>
      <c r="I10807" s="36"/>
      <c r="J10807" s="36"/>
      <c r="K10807" s="95"/>
      <c r="L10807" s="96"/>
    </row>
    <row r="10808" spans="8:12" x14ac:dyDescent="0.25">
      <c r="H10808" s="36"/>
      <c r="I10808" s="36"/>
      <c r="J10808" s="36"/>
      <c r="K10808" s="95"/>
      <c r="L10808" s="96"/>
    </row>
    <row r="10809" spans="8:12" x14ac:dyDescent="0.25">
      <c r="H10809" s="36"/>
      <c r="I10809" s="36"/>
      <c r="J10809" s="36"/>
      <c r="K10809" s="95"/>
      <c r="L10809" s="96"/>
    </row>
    <row r="10810" spans="8:12" x14ac:dyDescent="0.25">
      <c r="H10810" s="36"/>
      <c r="I10810" s="36"/>
      <c r="J10810" s="36"/>
      <c r="K10810" s="95"/>
      <c r="L10810" s="96"/>
    </row>
    <row r="10811" spans="8:12" x14ac:dyDescent="0.25">
      <c r="H10811" s="36"/>
      <c r="I10811" s="36"/>
      <c r="J10811" s="36"/>
      <c r="K10811" s="95"/>
      <c r="L10811" s="96"/>
    </row>
    <row r="10812" spans="8:12" x14ac:dyDescent="0.25">
      <c r="H10812" s="36"/>
      <c r="I10812" s="36"/>
      <c r="J10812" s="36"/>
      <c r="K10812" s="95"/>
      <c r="L10812" s="96"/>
    </row>
    <row r="10813" spans="8:12" x14ac:dyDescent="0.25">
      <c r="H10813" s="36"/>
      <c r="I10813" s="36"/>
      <c r="J10813" s="36"/>
      <c r="K10813" s="95"/>
      <c r="L10813" s="96"/>
    </row>
    <row r="10814" spans="8:12" x14ac:dyDescent="0.25">
      <c r="H10814" s="36"/>
      <c r="I10814" s="36"/>
      <c r="J10814" s="36"/>
      <c r="K10814" s="95"/>
      <c r="L10814" s="96"/>
    </row>
    <row r="10815" spans="8:12" x14ac:dyDescent="0.25">
      <c r="H10815" s="36"/>
      <c r="I10815" s="36"/>
      <c r="J10815" s="36"/>
      <c r="K10815" s="95"/>
      <c r="L10815" s="96"/>
    </row>
    <row r="10816" spans="8:12" x14ac:dyDescent="0.25">
      <c r="H10816" s="36"/>
      <c r="I10816" s="36"/>
      <c r="J10816" s="36"/>
      <c r="K10816" s="95"/>
      <c r="L10816" s="96"/>
    </row>
    <row r="10817" spans="8:12" x14ac:dyDescent="0.25">
      <c r="H10817" s="36"/>
      <c r="I10817" s="36"/>
      <c r="J10817" s="36"/>
      <c r="K10817" s="95"/>
      <c r="L10817" s="96"/>
    </row>
    <row r="10818" spans="8:12" x14ac:dyDescent="0.25">
      <c r="H10818" s="36"/>
      <c r="I10818" s="36"/>
      <c r="J10818" s="36"/>
      <c r="K10818" s="95"/>
      <c r="L10818" s="96"/>
    </row>
    <row r="10819" spans="8:12" x14ac:dyDescent="0.25">
      <c r="H10819" s="36"/>
      <c r="I10819" s="36"/>
      <c r="J10819" s="36"/>
      <c r="K10819" s="95"/>
      <c r="L10819" s="96"/>
    </row>
    <row r="10820" spans="8:12" x14ac:dyDescent="0.25">
      <c r="H10820" s="36"/>
      <c r="I10820" s="36"/>
      <c r="J10820" s="36"/>
      <c r="K10820" s="95"/>
      <c r="L10820" s="96"/>
    </row>
    <row r="10821" spans="8:12" x14ac:dyDescent="0.25">
      <c r="H10821" s="36"/>
      <c r="I10821" s="36"/>
      <c r="J10821" s="36"/>
      <c r="K10821" s="95"/>
      <c r="L10821" s="96"/>
    </row>
    <row r="10822" spans="8:12" x14ac:dyDescent="0.25">
      <c r="H10822" s="36"/>
      <c r="I10822" s="36"/>
      <c r="J10822" s="36"/>
      <c r="K10822" s="95"/>
      <c r="L10822" s="96"/>
    </row>
    <row r="10823" spans="8:12" x14ac:dyDescent="0.25">
      <c r="H10823" s="36"/>
      <c r="I10823" s="36"/>
      <c r="J10823" s="36"/>
      <c r="K10823" s="95"/>
      <c r="L10823" s="96"/>
    </row>
    <row r="10824" spans="8:12" x14ac:dyDescent="0.25">
      <c r="H10824" s="36"/>
      <c r="I10824" s="36"/>
      <c r="J10824" s="36"/>
      <c r="K10824" s="95"/>
      <c r="L10824" s="96"/>
    </row>
    <row r="10825" spans="8:12" x14ac:dyDescent="0.25">
      <c r="H10825" s="36"/>
      <c r="I10825" s="36"/>
      <c r="J10825" s="36"/>
      <c r="K10825" s="95"/>
      <c r="L10825" s="96"/>
    </row>
    <row r="10826" spans="8:12" x14ac:dyDescent="0.25">
      <c r="H10826" s="36"/>
      <c r="I10826" s="36"/>
      <c r="J10826" s="36"/>
      <c r="K10826" s="95"/>
      <c r="L10826" s="96"/>
    </row>
    <row r="10827" spans="8:12" x14ac:dyDescent="0.25">
      <c r="H10827" s="36"/>
      <c r="I10827" s="36"/>
      <c r="J10827" s="36"/>
      <c r="K10827" s="95"/>
      <c r="L10827" s="96"/>
    </row>
    <row r="10828" spans="8:12" x14ac:dyDescent="0.25">
      <c r="H10828" s="36"/>
      <c r="I10828" s="36"/>
      <c r="J10828" s="36"/>
      <c r="K10828" s="95"/>
      <c r="L10828" s="96"/>
    </row>
    <row r="10829" spans="8:12" x14ac:dyDescent="0.25">
      <c r="H10829" s="36"/>
      <c r="I10829" s="36"/>
      <c r="J10829" s="36"/>
      <c r="K10829" s="95"/>
      <c r="L10829" s="96"/>
    </row>
    <row r="10830" spans="8:12" x14ac:dyDescent="0.25">
      <c r="H10830" s="36"/>
      <c r="I10830" s="36"/>
      <c r="J10830" s="36"/>
      <c r="K10830" s="95"/>
      <c r="L10830" s="96"/>
    </row>
    <row r="10831" spans="8:12" x14ac:dyDescent="0.25">
      <c r="H10831" s="36"/>
      <c r="I10831" s="36"/>
      <c r="J10831" s="36"/>
      <c r="K10831" s="95"/>
      <c r="L10831" s="96"/>
    </row>
    <row r="10832" spans="8:12" x14ac:dyDescent="0.25">
      <c r="H10832" s="36"/>
      <c r="I10832" s="36"/>
      <c r="J10832" s="36"/>
      <c r="K10832" s="95"/>
      <c r="L10832" s="96"/>
    </row>
    <row r="10833" spans="8:12" x14ac:dyDescent="0.25">
      <c r="H10833" s="36"/>
      <c r="I10833" s="36"/>
      <c r="J10833" s="36"/>
      <c r="K10833" s="95"/>
      <c r="L10833" s="96"/>
    </row>
    <row r="10834" spans="8:12" x14ac:dyDescent="0.25">
      <c r="H10834" s="36"/>
      <c r="I10834" s="36"/>
      <c r="J10834" s="36"/>
      <c r="K10834" s="95"/>
      <c r="L10834" s="96"/>
    </row>
    <row r="10835" spans="8:12" x14ac:dyDescent="0.25">
      <c r="H10835" s="36"/>
      <c r="I10835" s="36"/>
      <c r="J10835" s="36"/>
      <c r="K10835" s="95"/>
      <c r="L10835" s="96"/>
    </row>
    <row r="10836" spans="8:12" x14ac:dyDescent="0.25">
      <c r="H10836" s="36"/>
      <c r="I10836" s="36"/>
      <c r="J10836" s="36"/>
      <c r="K10836" s="95"/>
      <c r="L10836" s="96"/>
    </row>
    <row r="10837" spans="8:12" x14ac:dyDescent="0.25">
      <c r="H10837" s="36"/>
      <c r="I10837" s="36"/>
      <c r="J10837" s="36"/>
      <c r="K10837" s="95"/>
      <c r="L10837" s="96"/>
    </row>
    <row r="10838" spans="8:12" x14ac:dyDescent="0.25">
      <c r="H10838" s="36"/>
      <c r="I10838" s="36"/>
      <c r="J10838" s="36"/>
      <c r="K10838" s="95"/>
      <c r="L10838" s="96"/>
    </row>
    <row r="10839" spans="8:12" x14ac:dyDescent="0.25">
      <c r="H10839" s="36"/>
      <c r="I10839" s="36"/>
      <c r="J10839" s="36"/>
      <c r="K10839" s="95"/>
      <c r="L10839" s="96"/>
    </row>
    <row r="10840" spans="8:12" x14ac:dyDescent="0.25">
      <c r="H10840" s="36"/>
      <c r="I10840" s="36"/>
      <c r="J10840" s="36"/>
      <c r="K10840" s="95"/>
      <c r="L10840" s="96"/>
    </row>
    <row r="10841" spans="8:12" x14ac:dyDescent="0.25">
      <c r="H10841" s="36"/>
      <c r="I10841" s="36"/>
      <c r="J10841" s="36"/>
      <c r="K10841" s="95"/>
      <c r="L10841" s="96"/>
    </row>
    <row r="10842" spans="8:12" x14ac:dyDescent="0.25">
      <c r="H10842" s="36"/>
      <c r="I10842" s="36"/>
      <c r="J10842" s="36"/>
      <c r="K10842" s="95"/>
      <c r="L10842" s="96"/>
    </row>
    <row r="10843" spans="8:12" x14ac:dyDescent="0.25">
      <c r="H10843" s="36"/>
      <c r="I10843" s="36"/>
      <c r="J10843" s="36"/>
      <c r="K10843" s="95"/>
      <c r="L10843" s="96"/>
    </row>
    <row r="10844" spans="8:12" x14ac:dyDescent="0.25">
      <c r="H10844" s="36"/>
      <c r="I10844" s="36"/>
      <c r="J10844" s="36"/>
      <c r="K10844" s="95"/>
      <c r="L10844" s="96"/>
    </row>
    <row r="10845" spans="8:12" x14ac:dyDescent="0.25">
      <c r="H10845" s="36"/>
      <c r="I10845" s="36"/>
      <c r="J10845" s="36"/>
      <c r="K10845" s="95"/>
      <c r="L10845" s="96"/>
    </row>
    <row r="10846" spans="8:12" x14ac:dyDescent="0.25">
      <c r="H10846" s="36"/>
      <c r="I10846" s="36"/>
      <c r="J10846" s="36"/>
      <c r="K10846" s="95"/>
      <c r="L10846" s="96"/>
    </row>
    <row r="10847" spans="8:12" x14ac:dyDescent="0.25">
      <c r="H10847" s="36"/>
      <c r="I10847" s="36"/>
      <c r="J10847" s="36"/>
      <c r="K10847" s="95"/>
      <c r="L10847" s="96"/>
    </row>
    <row r="10848" spans="8:12" x14ac:dyDescent="0.25">
      <c r="H10848" s="36"/>
      <c r="I10848" s="36"/>
      <c r="J10848" s="36"/>
      <c r="K10848" s="95"/>
      <c r="L10848" s="96"/>
    </row>
    <row r="10849" spans="8:12" x14ac:dyDescent="0.25">
      <c r="H10849" s="36"/>
      <c r="I10849" s="36"/>
      <c r="J10849" s="36"/>
      <c r="K10849" s="95"/>
      <c r="L10849" s="96"/>
    </row>
    <row r="10850" spans="8:12" x14ac:dyDescent="0.25">
      <c r="H10850" s="36"/>
      <c r="I10850" s="36"/>
      <c r="J10850" s="36"/>
      <c r="K10850" s="95"/>
      <c r="L10850" s="96"/>
    </row>
    <row r="10851" spans="8:12" x14ac:dyDescent="0.25">
      <c r="H10851" s="36"/>
      <c r="I10851" s="36"/>
      <c r="J10851" s="36"/>
      <c r="K10851" s="95"/>
      <c r="L10851" s="96"/>
    </row>
    <row r="10852" spans="8:12" x14ac:dyDescent="0.25">
      <c r="H10852" s="36"/>
      <c r="I10852" s="36"/>
      <c r="J10852" s="36"/>
      <c r="K10852" s="95"/>
      <c r="L10852" s="96"/>
    </row>
    <row r="10853" spans="8:12" x14ac:dyDescent="0.25">
      <c r="H10853" s="36"/>
      <c r="I10853" s="36"/>
      <c r="J10853" s="36"/>
      <c r="K10853" s="95"/>
      <c r="L10853" s="96"/>
    </row>
    <row r="10854" spans="8:12" x14ac:dyDescent="0.25">
      <c r="H10854" s="36"/>
      <c r="I10854" s="36"/>
      <c r="J10854" s="36"/>
      <c r="K10854" s="95"/>
      <c r="L10854" s="96"/>
    </row>
    <row r="10855" spans="8:12" x14ac:dyDescent="0.25">
      <c r="H10855" s="36"/>
      <c r="I10855" s="36"/>
      <c r="J10855" s="36"/>
      <c r="K10855" s="95"/>
      <c r="L10855" s="96"/>
    </row>
    <row r="10856" spans="8:12" x14ac:dyDescent="0.25">
      <c r="H10856" s="36"/>
      <c r="I10856" s="36"/>
      <c r="J10856" s="36"/>
      <c r="K10856" s="95"/>
      <c r="L10856" s="96"/>
    </row>
    <row r="10857" spans="8:12" x14ac:dyDescent="0.25">
      <c r="H10857" s="36"/>
      <c r="I10857" s="36"/>
      <c r="J10857" s="36"/>
      <c r="K10857" s="95"/>
      <c r="L10857" s="96"/>
    </row>
    <row r="10858" spans="8:12" x14ac:dyDescent="0.25">
      <c r="H10858" s="36"/>
      <c r="I10858" s="36"/>
      <c r="J10858" s="36"/>
      <c r="K10858" s="95"/>
      <c r="L10858" s="96"/>
    </row>
    <row r="10859" spans="8:12" x14ac:dyDescent="0.25">
      <c r="H10859" s="36"/>
      <c r="I10859" s="36"/>
      <c r="J10859" s="36"/>
      <c r="K10859" s="95"/>
      <c r="L10859" s="96"/>
    </row>
    <row r="10860" spans="8:12" x14ac:dyDescent="0.25">
      <c r="H10860" s="36"/>
      <c r="I10860" s="36"/>
      <c r="J10860" s="36"/>
      <c r="K10860" s="95"/>
      <c r="L10860" s="96"/>
    </row>
    <row r="10861" spans="8:12" x14ac:dyDescent="0.25">
      <c r="H10861" s="36"/>
      <c r="I10861" s="36"/>
      <c r="J10861" s="36"/>
      <c r="K10861" s="95"/>
      <c r="L10861" s="96"/>
    </row>
    <row r="10862" spans="8:12" x14ac:dyDescent="0.25">
      <c r="H10862" s="36"/>
      <c r="I10862" s="36"/>
      <c r="J10862" s="36"/>
      <c r="K10862" s="95"/>
      <c r="L10862" s="96"/>
    </row>
    <row r="10863" spans="8:12" x14ac:dyDescent="0.25">
      <c r="H10863" s="36"/>
      <c r="I10863" s="36"/>
      <c r="J10863" s="36"/>
      <c r="K10863" s="95"/>
      <c r="L10863" s="96"/>
    </row>
    <row r="10864" spans="8:12" x14ac:dyDescent="0.25">
      <c r="H10864" s="36"/>
      <c r="I10864" s="36"/>
      <c r="J10864" s="36"/>
      <c r="K10864" s="95"/>
      <c r="L10864" s="96"/>
    </row>
    <row r="10865" spans="8:12" x14ac:dyDescent="0.25">
      <c r="H10865" s="36"/>
      <c r="I10865" s="36"/>
      <c r="J10865" s="36"/>
      <c r="K10865" s="95"/>
      <c r="L10865" s="96"/>
    </row>
    <row r="10866" spans="8:12" x14ac:dyDescent="0.25">
      <c r="H10866" s="36"/>
      <c r="I10866" s="36"/>
      <c r="J10866" s="36"/>
      <c r="K10866" s="95"/>
      <c r="L10866" s="96"/>
    </row>
    <row r="10867" spans="8:12" x14ac:dyDescent="0.25">
      <c r="H10867" s="36"/>
      <c r="I10867" s="36"/>
      <c r="J10867" s="36"/>
      <c r="K10867" s="95"/>
      <c r="L10867" s="96"/>
    </row>
    <row r="10868" spans="8:12" x14ac:dyDescent="0.25">
      <c r="H10868" s="36"/>
      <c r="I10868" s="36"/>
      <c r="J10868" s="36"/>
      <c r="K10868" s="95"/>
      <c r="L10868" s="96"/>
    </row>
    <row r="10869" spans="8:12" x14ac:dyDescent="0.25">
      <c r="H10869" s="36"/>
      <c r="I10869" s="36"/>
      <c r="J10869" s="36"/>
      <c r="K10869" s="95"/>
      <c r="L10869" s="96"/>
    </row>
    <row r="10870" spans="8:12" x14ac:dyDescent="0.25">
      <c r="H10870" s="36"/>
      <c r="I10870" s="36"/>
      <c r="J10870" s="36"/>
      <c r="K10870" s="95"/>
      <c r="L10870" s="96"/>
    </row>
    <row r="10871" spans="8:12" x14ac:dyDescent="0.25">
      <c r="H10871" s="36"/>
      <c r="I10871" s="36"/>
      <c r="J10871" s="36"/>
      <c r="K10871" s="95"/>
      <c r="L10871" s="96"/>
    </row>
    <row r="10872" spans="8:12" x14ac:dyDescent="0.25">
      <c r="H10872" s="36"/>
      <c r="I10872" s="36"/>
      <c r="J10872" s="36"/>
      <c r="K10872" s="95"/>
      <c r="L10872" s="96"/>
    </row>
    <row r="10873" spans="8:12" x14ac:dyDescent="0.25">
      <c r="H10873" s="36"/>
      <c r="I10873" s="36"/>
      <c r="J10873" s="36"/>
      <c r="K10873" s="95"/>
      <c r="L10873" s="96"/>
    </row>
    <row r="10874" spans="8:12" x14ac:dyDescent="0.25">
      <c r="H10874" s="36"/>
      <c r="I10874" s="36"/>
      <c r="J10874" s="36"/>
      <c r="K10874" s="95"/>
      <c r="L10874" s="96"/>
    </row>
    <row r="10875" spans="8:12" x14ac:dyDescent="0.25">
      <c r="H10875" s="36"/>
      <c r="I10875" s="36"/>
      <c r="J10875" s="36"/>
      <c r="K10875" s="95"/>
      <c r="L10875" s="96"/>
    </row>
    <row r="10876" spans="8:12" x14ac:dyDescent="0.25">
      <c r="H10876" s="36"/>
      <c r="I10876" s="36"/>
      <c r="J10876" s="36"/>
      <c r="K10876" s="95"/>
      <c r="L10876" s="96"/>
    </row>
    <row r="10877" spans="8:12" x14ac:dyDescent="0.25">
      <c r="H10877" s="36"/>
      <c r="I10877" s="36"/>
      <c r="J10877" s="36"/>
      <c r="K10877" s="95"/>
      <c r="L10877" s="96"/>
    </row>
    <row r="10878" spans="8:12" x14ac:dyDescent="0.25">
      <c r="H10878" s="36"/>
      <c r="I10878" s="36"/>
      <c r="J10878" s="36"/>
      <c r="K10878" s="95"/>
      <c r="L10878" s="96"/>
    </row>
    <row r="10879" spans="8:12" x14ac:dyDescent="0.25">
      <c r="H10879" s="36"/>
      <c r="I10879" s="36"/>
      <c r="J10879" s="36"/>
      <c r="K10879" s="95"/>
      <c r="L10879" s="96"/>
    </row>
    <row r="10880" spans="8:12" x14ac:dyDescent="0.25">
      <c r="H10880" s="36"/>
      <c r="I10880" s="36"/>
      <c r="J10880" s="36"/>
      <c r="K10880" s="95"/>
      <c r="L10880" s="96"/>
    </row>
    <row r="10881" spans="8:12" x14ac:dyDescent="0.25">
      <c r="H10881" s="36"/>
      <c r="I10881" s="36"/>
      <c r="J10881" s="36"/>
      <c r="K10881" s="95"/>
      <c r="L10881" s="96"/>
    </row>
    <row r="10882" spans="8:12" x14ac:dyDescent="0.25">
      <c r="H10882" s="36"/>
      <c r="I10882" s="36"/>
      <c r="J10882" s="36"/>
      <c r="K10882" s="95"/>
      <c r="L10882" s="96"/>
    </row>
    <row r="10883" spans="8:12" x14ac:dyDescent="0.25">
      <c r="H10883" s="36"/>
      <c r="I10883" s="36"/>
      <c r="J10883" s="36"/>
      <c r="K10883" s="95"/>
      <c r="L10883" s="96"/>
    </row>
    <row r="10884" spans="8:12" x14ac:dyDescent="0.25">
      <c r="H10884" s="36"/>
      <c r="I10884" s="36"/>
      <c r="J10884" s="36"/>
      <c r="K10884" s="95"/>
      <c r="L10884" s="96"/>
    </row>
    <row r="10885" spans="8:12" x14ac:dyDescent="0.25">
      <c r="H10885" s="36"/>
      <c r="I10885" s="36"/>
      <c r="J10885" s="36"/>
      <c r="K10885" s="95"/>
      <c r="L10885" s="96"/>
    </row>
    <row r="10886" spans="8:12" x14ac:dyDescent="0.25">
      <c r="H10886" s="36"/>
      <c r="I10886" s="36"/>
      <c r="J10886" s="36"/>
      <c r="K10886" s="95"/>
      <c r="L10886" s="96"/>
    </row>
    <row r="10887" spans="8:12" x14ac:dyDescent="0.25">
      <c r="H10887" s="36"/>
      <c r="I10887" s="36"/>
      <c r="J10887" s="36"/>
      <c r="K10887" s="95"/>
      <c r="L10887" s="96"/>
    </row>
    <row r="10888" spans="8:12" x14ac:dyDescent="0.25">
      <c r="H10888" s="36"/>
      <c r="I10888" s="36"/>
      <c r="J10888" s="36"/>
      <c r="K10888" s="95"/>
      <c r="L10888" s="96"/>
    </row>
    <row r="10889" spans="8:12" x14ac:dyDescent="0.25">
      <c r="H10889" s="36"/>
      <c r="I10889" s="36"/>
      <c r="J10889" s="36"/>
      <c r="K10889" s="95"/>
      <c r="L10889" s="96"/>
    </row>
    <row r="10890" spans="8:12" x14ac:dyDescent="0.25">
      <c r="H10890" s="36"/>
      <c r="I10890" s="36"/>
      <c r="J10890" s="36"/>
      <c r="K10890" s="95"/>
      <c r="L10890" s="96"/>
    </row>
    <row r="10891" spans="8:12" x14ac:dyDescent="0.25">
      <c r="H10891" s="36"/>
      <c r="I10891" s="36"/>
      <c r="J10891" s="36"/>
      <c r="K10891" s="95"/>
      <c r="L10891" s="96"/>
    </row>
    <row r="10892" spans="8:12" x14ac:dyDescent="0.25">
      <c r="H10892" s="36"/>
      <c r="I10892" s="36"/>
      <c r="J10892" s="36"/>
      <c r="K10892" s="95"/>
      <c r="L10892" s="96"/>
    </row>
    <row r="10893" spans="8:12" x14ac:dyDescent="0.25">
      <c r="H10893" s="36"/>
      <c r="I10893" s="36"/>
      <c r="J10893" s="36"/>
      <c r="K10893" s="95"/>
      <c r="L10893" s="96"/>
    </row>
    <row r="10894" spans="8:12" x14ac:dyDescent="0.25">
      <c r="H10894" s="36"/>
      <c r="I10894" s="36"/>
      <c r="J10894" s="36"/>
      <c r="K10894" s="95"/>
      <c r="L10894" s="96"/>
    </row>
    <row r="10895" spans="8:12" x14ac:dyDescent="0.25">
      <c r="H10895" s="36"/>
      <c r="I10895" s="36"/>
      <c r="J10895" s="36"/>
      <c r="K10895" s="95"/>
      <c r="L10895" s="96"/>
    </row>
    <row r="10896" spans="8:12" x14ac:dyDescent="0.25">
      <c r="H10896" s="36"/>
      <c r="I10896" s="36"/>
      <c r="J10896" s="36"/>
      <c r="K10896" s="95"/>
      <c r="L10896" s="96"/>
    </row>
    <row r="10897" spans="8:12" x14ac:dyDescent="0.25">
      <c r="H10897" s="36"/>
      <c r="I10897" s="36"/>
      <c r="J10897" s="36"/>
      <c r="K10897" s="95"/>
      <c r="L10897" s="96"/>
    </row>
    <row r="10898" spans="8:12" x14ac:dyDescent="0.25">
      <c r="H10898" s="36"/>
      <c r="I10898" s="36"/>
      <c r="J10898" s="36"/>
      <c r="K10898" s="95"/>
      <c r="L10898" s="96"/>
    </row>
    <row r="10899" spans="8:12" x14ac:dyDescent="0.25">
      <c r="H10899" s="36"/>
      <c r="I10899" s="36"/>
      <c r="J10899" s="36"/>
      <c r="K10899" s="95"/>
      <c r="L10899" s="96"/>
    </row>
    <row r="10900" spans="8:12" x14ac:dyDescent="0.25">
      <c r="H10900" s="36"/>
      <c r="I10900" s="36"/>
      <c r="J10900" s="36"/>
      <c r="K10900" s="95"/>
      <c r="L10900" s="96"/>
    </row>
    <row r="10901" spans="8:12" x14ac:dyDescent="0.25">
      <c r="H10901" s="36"/>
      <c r="I10901" s="36"/>
      <c r="J10901" s="36"/>
      <c r="K10901" s="95"/>
      <c r="L10901" s="96"/>
    </row>
    <row r="10902" spans="8:12" x14ac:dyDescent="0.25">
      <c r="H10902" s="36"/>
      <c r="I10902" s="36"/>
      <c r="J10902" s="36"/>
      <c r="K10902" s="95"/>
      <c r="L10902" s="96"/>
    </row>
    <row r="10903" spans="8:12" x14ac:dyDescent="0.25">
      <c r="H10903" s="36"/>
      <c r="I10903" s="36"/>
      <c r="J10903" s="36"/>
      <c r="K10903" s="95"/>
      <c r="L10903" s="96"/>
    </row>
    <row r="10904" spans="8:12" x14ac:dyDescent="0.25">
      <c r="H10904" s="36"/>
      <c r="I10904" s="36"/>
      <c r="J10904" s="36"/>
      <c r="K10904" s="95"/>
      <c r="L10904" s="96"/>
    </row>
    <row r="10905" spans="8:12" x14ac:dyDescent="0.25">
      <c r="H10905" s="36"/>
      <c r="I10905" s="36"/>
      <c r="J10905" s="36"/>
      <c r="K10905" s="95"/>
      <c r="L10905" s="96"/>
    </row>
    <row r="10906" spans="8:12" x14ac:dyDescent="0.25">
      <c r="H10906" s="36"/>
      <c r="I10906" s="36"/>
      <c r="J10906" s="36"/>
      <c r="K10906" s="95"/>
      <c r="L10906" s="96"/>
    </row>
    <row r="10907" spans="8:12" x14ac:dyDescent="0.25">
      <c r="H10907" s="36"/>
      <c r="I10907" s="36"/>
      <c r="J10907" s="36"/>
      <c r="K10907" s="95"/>
      <c r="L10907" s="96"/>
    </row>
    <row r="10908" spans="8:12" x14ac:dyDescent="0.25">
      <c r="H10908" s="36"/>
      <c r="I10908" s="36"/>
      <c r="J10908" s="36"/>
      <c r="K10908" s="95"/>
      <c r="L10908" s="96"/>
    </row>
    <row r="10909" spans="8:12" x14ac:dyDescent="0.25">
      <c r="H10909" s="36"/>
      <c r="I10909" s="36"/>
      <c r="J10909" s="36"/>
      <c r="K10909" s="95"/>
      <c r="L10909" s="96"/>
    </row>
    <row r="10910" spans="8:12" x14ac:dyDescent="0.25">
      <c r="H10910" s="36"/>
      <c r="I10910" s="36"/>
      <c r="J10910" s="36"/>
      <c r="K10910" s="95"/>
      <c r="L10910" s="96"/>
    </row>
    <row r="10911" spans="8:12" x14ac:dyDescent="0.25">
      <c r="H10911" s="36"/>
      <c r="I10911" s="36"/>
      <c r="J10911" s="36"/>
      <c r="K10911" s="95"/>
      <c r="L10911" s="96"/>
    </row>
    <row r="10912" spans="8:12" x14ac:dyDescent="0.25">
      <c r="H10912" s="36"/>
      <c r="I10912" s="36"/>
      <c r="J10912" s="36"/>
      <c r="K10912" s="95"/>
      <c r="L10912" s="96"/>
    </row>
    <row r="10913" spans="8:12" x14ac:dyDescent="0.25">
      <c r="H10913" s="36"/>
      <c r="I10913" s="36"/>
      <c r="J10913" s="36"/>
      <c r="K10913" s="95"/>
      <c r="L10913" s="96"/>
    </row>
    <row r="10914" spans="8:12" x14ac:dyDescent="0.25">
      <c r="H10914" s="36"/>
      <c r="I10914" s="36"/>
      <c r="J10914" s="36"/>
      <c r="K10914" s="95"/>
      <c r="L10914" s="96"/>
    </row>
    <row r="10915" spans="8:12" x14ac:dyDescent="0.25">
      <c r="H10915" s="36"/>
      <c r="I10915" s="36"/>
      <c r="J10915" s="36"/>
      <c r="K10915" s="95"/>
      <c r="L10915" s="96"/>
    </row>
    <row r="10916" spans="8:12" x14ac:dyDescent="0.25">
      <c r="H10916" s="36"/>
      <c r="I10916" s="36"/>
      <c r="J10916" s="36"/>
      <c r="K10916" s="95"/>
      <c r="L10916" s="96"/>
    </row>
    <row r="10917" spans="8:12" x14ac:dyDescent="0.25">
      <c r="H10917" s="36"/>
      <c r="I10917" s="36"/>
      <c r="J10917" s="36"/>
      <c r="K10917" s="95"/>
      <c r="L10917" s="96"/>
    </row>
    <row r="10918" spans="8:12" x14ac:dyDescent="0.25">
      <c r="H10918" s="36"/>
      <c r="I10918" s="36"/>
      <c r="J10918" s="36"/>
      <c r="K10918" s="95"/>
      <c r="L10918" s="96"/>
    </row>
    <row r="10919" spans="8:12" x14ac:dyDescent="0.25">
      <c r="H10919" s="36"/>
      <c r="I10919" s="36"/>
      <c r="J10919" s="36"/>
      <c r="K10919" s="95"/>
      <c r="L10919" s="96"/>
    </row>
    <row r="10920" spans="8:12" x14ac:dyDescent="0.25">
      <c r="H10920" s="36"/>
      <c r="I10920" s="36"/>
      <c r="J10920" s="36"/>
      <c r="K10920" s="95"/>
      <c r="L10920" s="96"/>
    </row>
    <row r="10921" spans="8:12" x14ac:dyDescent="0.25">
      <c r="H10921" s="36"/>
      <c r="I10921" s="36"/>
      <c r="J10921" s="36"/>
      <c r="K10921" s="95"/>
      <c r="L10921" s="96"/>
    </row>
    <row r="10922" spans="8:12" x14ac:dyDescent="0.25">
      <c r="H10922" s="36"/>
      <c r="I10922" s="36"/>
      <c r="J10922" s="36"/>
      <c r="K10922" s="95"/>
      <c r="L10922" s="96"/>
    </row>
    <row r="10923" spans="8:12" x14ac:dyDescent="0.25">
      <c r="H10923" s="36"/>
      <c r="I10923" s="36"/>
      <c r="J10923" s="36"/>
      <c r="K10923" s="95"/>
      <c r="L10923" s="96"/>
    </row>
    <row r="10924" spans="8:12" x14ac:dyDescent="0.25">
      <c r="H10924" s="36"/>
      <c r="I10924" s="36"/>
      <c r="J10924" s="36"/>
      <c r="K10924" s="95"/>
      <c r="L10924" s="96"/>
    </row>
    <row r="10925" spans="8:12" x14ac:dyDescent="0.25">
      <c r="H10925" s="36"/>
      <c r="I10925" s="36"/>
      <c r="J10925" s="36"/>
      <c r="K10925" s="95"/>
      <c r="L10925" s="96"/>
    </row>
    <row r="10926" spans="8:12" x14ac:dyDescent="0.25">
      <c r="H10926" s="36"/>
      <c r="I10926" s="36"/>
      <c r="J10926" s="36"/>
      <c r="K10926" s="95"/>
      <c r="L10926" s="96"/>
    </row>
    <row r="10927" spans="8:12" x14ac:dyDescent="0.25">
      <c r="H10927" s="36"/>
      <c r="I10927" s="36"/>
      <c r="J10927" s="36"/>
      <c r="K10927" s="95"/>
      <c r="L10927" s="96"/>
    </row>
    <row r="10928" spans="8:12" x14ac:dyDescent="0.25">
      <c r="H10928" s="36"/>
      <c r="I10928" s="36"/>
      <c r="J10928" s="36"/>
      <c r="K10928" s="95"/>
      <c r="L10928" s="96"/>
    </row>
    <row r="10929" spans="8:12" x14ac:dyDescent="0.25">
      <c r="H10929" s="36"/>
      <c r="I10929" s="36"/>
      <c r="J10929" s="36"/>
      <c r="K10929" s="95"/>
      <c r="L10929" s="96"/>
    </row>
    <row r="10930" spans="8:12" x14ac:dyDescent="0.25">
      <c r="H10930" s="36"/>
      <c r="I10930" s="36"/>
      <c r="J10930" s="36"/>
      <c r="K10930" s="95"/>
      <c r="L10930" s="96"/>
    </row>
    <row r="10931" spans="8:12" x14ac:dyDescent="0.25">
      <c r="H10931" s="36"/>
      <c r="I10931" s="36"/>
      <c r="J10931" s="36"/>
      <c r="K10931" s="95"/>
      <c r="L10931" s="96"/>
    </row>
    <row r="10932" spans="8:12" x14ac:dyDescent="0.25">
      <c r="H10932" s="36"/>
      <c r="I10932" s="36"/>
      <c r="J10932" s="36"/>
      <c r="K10932" s="95"/>
      <c r="L10932" s="96"/>
    </row>
    <row r="10933" spans="8:12" x14ac:dyDescent="0.25">
      <c r="H10933" s="36"/>
      <c r="I10933" s="36"/>
      <c r="J10933" s="36"/>
      <c r="K10933" s="95"/>
      <c r="L10933" s="96"/>
    </row>
    <row r="10934" spans="8:12" x14ac:dyDescent="0.25">
      <c r="H10934" s="36"/>
      <c r="I10934" s="36"/>
      <c r="J10934" s="36"/>
      <c r="K10934" s="95"/>
      <c r="L10934" s="96"/>
    </row>
    <row r="10935" spans="8:12" x14ac:dyDescent="0.25">
      <c r="H10935" s="36"/>
      <c r="I10935" s="36"/>
      <c r="J10935" s="36"/>
      <c r="K10935" s="95"/>
      <c r="L10935" s="96"/>
    </row>
    <row r="10936" spans="8:12" x14ac:dyDescent="0.25">
      <c r="H10936" s="36"/>
      <c r="I10936" s="36"/>
      <c r="J10936" s="36"/>
      <c r="K10936" s="95"/>
      <c r="L10936" s="96"/>
    </row>
    <row r="10937" spans="8:12" x14ac:dyDescent="0.25">
      <c r="H10937" s="36"/>
      <c r="I10937" s="36"/>
      <c r="J10937" s="36"/>
      <c r="K10937" s="95"/>
      <c r="L10937" s="96"/>
    </row>
    <row r="10938" spans="8:12" x14ac:dyDescent="0.25">
      <c r="H10938" s="36"/>
      <c r="I10938" s="36"/>
      <c r="J10938" s="36"/>
      <c r="K10938" s="95"/>
      <c r="L10938" s="96"/>
    </row>
    <row r="10939" spans="8:12" x14ac:dyDescent="0.25">
      <c r="H10939" s="36"/>
      <c r="I10939" s="36"/>
      <c r="J10939" s="36"/>
      <c r="K10939" s="95"/>
      <c r="L10939" s="96"/>
    </row>
    <row r="10940" spans="8:12" x14ac:dyDescent="0.25">
      <c r="H10940" s="36"/>
      <c r="I10940" s="36"/>
      <c r="J10940" s="36"/>
      <c r="K10940" s="95"/>
      <c r="L10940" s="96"/>
    </row>
    <row r="10941" spans="8:12" x14ac:dyDescent="0.25">
      <c r="H10941" s="36"/>
      <c r="I10941" s="36"/>
      <c r="J10941" s="36"/>
      <c r="K10941" s="95"/>
      <c r="L10941" s="96"/>
    </row>
    <row r="10942" spans="8:12" x14ac:dyDescent="0.25">
      <c r="H10942" s="36"/>
      <c r="I10942" s="36"/>
      <c r="J10942" s="36"/>
      <c r="K10942" s="95"/>
      <c r="L10942" s="96"/>
    </row>
    <row r="10943" spans="8:12" x14ac:dyDescent="0.25">
      <c r="H10943" s="36"/>
      <c r="I10943" s="36"/>
      <c r="J10943" s="36"/>
      <c r="K10943" s="95"/>
      <c r="L10943" s="96"/>
    </row>
    <row r="10944" spans="8:12" x14ac:dyDescent="0.25">
      <c r="H10944" s="36"/>
      <c r="I10944" s="36"/>
      <c r="J10944" s="36"/>
      <c r="K10944" s="95"/>
      <c r="L10944" s="96"/>
    </row>
    <row r="10945" spans="8:12" x14ac:dyDescent="0.25">
      <c r="H10945" s="36"/>
      <c r="I10945" s="36"/>
      <c r="J10945" s="36"/>
      <c r="K10945" s="95"/>
      <c r="L10945" s="96"/>
    </row>
    <row r="10946" spans="8:12" x14ac:dyDescent="0.25">
      <c r="H10946" s="36"/>
      <c r="I10946" s="36"/>
      <c r="J10946" s="36"/>
      <c r="K10946" s="95"/>
      <c r="L10946" s="96"/>
    </row>
    <row r="10947" spans="8:12" x14ac:dyDescent="0.25">
      <c r="H10947" s="36"/>
      <c r="I10947" s="36"/>
      <c r="J10947" s="36"/>
      <c r="K10947" s="95"/>
      <c r="L10947" s="96"/>
    </row>
    <row r="10948" spans="8:12" x14ac:dyDescent="0.25">
      <c r="H10948" s="36"/>
      <c r="I10948" s="36"/>
      <c r="J10948" s="36"/>
      <c r="K10948" s="95"/>
      <c r="L10948" s="96"/>
    </row>
    <row r="10949" spans="8:12" x14ac:dyDescent="0.25">
      <c r="H10949" s="36"/>
      <c r="I10949" s="36"/>
      <c r="J10949" s="36"/>
      <c r="K10949" s="95"/>
      <c r="L10949" s="96"/>
    </row>
    <row r="10950" spans="8:12" x14ac:dyDescent="0.25">
      <c r="H10950" s="36"/>
      <c r="I10950" s="36"/>
      <c r="J10950" s="36"/>
      <c r="K10950" s="95"/>
      <c r="L10950" s="96"/>
    </row>
    <row r="10951" spans="8:12" x14ac:dyDescent="0.25">
      <c r="H10951" s="36"/>
      <c r="I10951" s="36"/>
      <c r="J10951" s="36"/>
      <c r="K10951" s="95"/>
      <c r="L10951" s="96"/>
    </row>
    <row r="10952" spans="8:12" x14ac:dyDescent="0.25">
      <c r="H10952" s="36"/>
      <c r="I10952" s="36"/>
      <c r="J10952" s="36"/>
      <c r="K10952" s="95"/>
      <c r="L10952" s="96"/>
    </row>
    <row r="10953" spans="8:12" x14ac:dyDescent="0.25">
      <c r="H10953" s="36"/>
      <c r="I10953" s="36"/>
      <c r="J10953" s="36"/>
      <c r="K10953" s="95"/>
      <c r="L10953" s="96"/>
    </row>
    <row r="10954" spans="8:12" x14ac:dyDescent="0.25">
      <c r="H10954" s="36"/>
      <c r="I10954" s="36"/>
      <c r="J10954" s="36"/>
      <c r="K10954" s="95"/>
      <c r="L10954" s="96"/>
    </row>
    <row r="10955" spans="8:12" x14ac:dyDescent="0.25">
      <c r="H10955" s="36"/>
      <c r="I10955" s="36"/>
      <c r="J10955" s="36"/>
      <c r="K10955" s="95"/>
      <c r="L10955" s="96"/>
    </row>
    <row r="10956" spans="8:12" x14ac:dyDescent="0.25">
      <c r="H10956" s="36"/>
      <c r="I10956" s="36"/>
      <c r="J10956" s="36"/>
      <c r="K10956" s="95"/>
      <c r="L10956" s="96"/>
    </row>
    <row r="10957" spans="8:12" x14ac:dyDescent="0.25">
      <c r="H10957" s="36"/>
      <c r="I10957" s="36"/>
      <c r="J10957" s="36"/>
      <c r="K10957" s="95"/>
      <c r="L10957" s="96"/>
    </row>
    <row r="10958" spans="8:12" x14ac:dyDescent="0.25">
      <c r="H10958" s="36"/>
      <c r="I10958" s="36"/>
      <c r="J10958" s="36"/>
      <c r="K10958" s="95"/>
      <c r="L10958" s="96"/>
    </row>
    <row r="10959" spans="8:12" x14ac:dyDescent="0.25">
      <c r="H10959" s="36"/>
      <c r="I10959" s="36"/>
      <c r="J10959" s="36"/>
      <c r="K10959" s="95"/>
      <c r="L10959" s="96"/>
    </row>
    <row r="10960" spans="8:12" x14ac:dyDescent="0.25">
      <c r="H10960" s="36"/>
      <c r="I10960" s="36"/>
      <c r="J10960" s="36"/>
      <c r="K10960" s="95"/>
      <c r="L10960" s="96"/>
    </row>
    <row r="10961" spans="8:12" x14ac:dyDescent="0.25">
      <c r="H10961" s="36"/>
      <c r="I10961" s="36"/>
      <c r="J10961" s="36"/>
      <c r="K10961" s="95"/>
      <c r="L10961" s="96"/>
    </row>
    <row r="10962" spans="8:12" x14ac:dyDescent="0.25">
      <c r="H10962" s="36"/>
      <c r="I10962" s="36"/>
      <c r="J10962" s="36"/>
      <c r="K10962" s="95"/>
      <c r="L10962" s="96"/>
    </row>
    <row r="10963" spans="8:12" x14ac:dyDescent="0.25">
      <c r="H10963" s="36"/>
      <c r="I10963" s="36"/>
      <c r="J10963" s="36"/>
      <c r="K10963" s="95"/>
      <c r="L10963" s="96"/>
    </row>
    <row r="10964" spans="8:12" x14ac:dyDescent="0.25">
      <c r="H10964" s="36"/>
      <c r="I10964" s="36"/>
      <c r="J10964" s="36"/>
      <c r="K10964" s="95"/>
      <c r="L10964" s="96"/>
    </row>
    <row r="10965" spans="8:12" x14ac:dyDescent="0.25">
      <c r="H10965" s="36"/>
      <c r="I10965" s="36"/>
      <c r="J10965" s="36"/>
      <c r="K10965" s="95"/>
      <c r="L10965" s="96"/>
    </row>
    <row r="10966" spans="8:12" x14ac:dyDescent="0.25">
      <c r="H10966" s="36"/>
      <c r="I10966" s="36"/>
      <c r="J10966" s="36"/>
      <c r="K10966" s="95"/>
      <c r="L10966" s="96"/>
    </row>
    <row r="10967" spans="8:12" x14ac:dyDescent="0.25">
      <c r="H10967" s="36"/>
      <c r="I10967" s="36"/>
      <c r="J10967" s="36"/>
      <c r="K10967" s="95"/>
      <c r="L10967" s="96"/>
    </row>
    <row r="10968" spans="8:12" x14ac:dyDescent="0.25">
      <c r="H10968" s="36"/>
      <c r="I10968" s="36"/>
      <c r="J10968" s="36"/>
      <c r="K10968" s="95"/>
      <c r="L10968" s="96"/>
    </row>
    <row r="10969" spans="8:12" x14ac:dyDescent="0.25">
      <c r="H10969" s="36"/>
      <c r="I10969" s="36"/>
      <c r="J10969" s="36"/>
      <c r="K10969" s="95"/>
      <c r="L10969" s="96"/>
    </row>
    <row r="10970" spans="8:12" x14ac:dyDescent="0.25">
      <c r="H10970" s="36"/>
      <c r="I10970" s="36"/>
      <c r="J10970" s="36"/>
      <c r="K10970" s="95"/>
      <c r="L10970" s="96"/>
    </row>
    <row r="10971" spans="8:12" x14ac:dyDescent="0.25">
      <c r="H10971" s="36"/>
      <c r="I10971" s="36"/>
      <c r="J10971" s="36"/>
      <c r="K10971" s="95"/>
      <c r="L10971" s="96"/>
    </row>
    <row r="10972" spans="8:12" x14ac:dyDescent="0.25">
      <c r="H10972" s="36"/>
      <c r="I10972" s="36"/>
      <c r="J10972" s="36"/>
      <c r="K10972" s="95"/>
      <c r="L10972" s="96"/>
    </row>
    <row r="10973" spans="8:12" x14ac:dyDescent="0.25">
      <c r="H10973" s="36"/>
      <c r="I10973" s="36"/>
      <c r="J10973" s="36"/>
      <c r="K10973" s="95"/>
      <c r="L10973" s="96"/>
    </row>
    <row r="10974" spans="8:12" x14ac:dyDescent="0.25">
      <c r="H10974" s="36"/>
      <c r="I10974" s="36"/>
      <c r="J10974" s="36"/>
      <c r="K10974" s="95"/>
      <c r="L10974" s="96"/>
    </row>
    <row r="10975" spans="8:12" x14ac:dyDescent="0.25">
      <c r="H10975" s="36"/>
      <c r="I10975" s="36"/>
      <c r="J10975" s="36"/>
      <c r="K10975" s="95"/>
      <c r="L10975" s="96"/>
    </row>
    <row r="10976" spans="8:12" x14ac:dyDescent="0.25">
      <c r="H10976" s="36"/>
      <c r="I10976" s="36"/>
      <c r="J10976" s="36"/>
      <c r="K10976" s="95"/>
      <c r="L10976" s="96"/>
    </row>
    <row r="10977" spans="8:12" x14ac:dyDescent="0.25">
      <c r="H10977" s="36"/>
      <c r="I10977" s="36"/>
      <c r="J10977" s="36"/>
      <c r="K10977" s="95"/>
      <c r="L10977" s="96"/>
    </row>
    <row r="10978" spans="8:12" x14ac:dyDescent="0.25">
      <c r="H10978" s="36"/>
      <c r="I10978" s="36"/>
      <c r="J10978" s="36"/>
      <c r="K10978" s="95"/>
      <c r="L10978" s="96"/>
    </row>
    <row r="10979" spans="8:12" x14ac:dyDescent="0.25">
      <c r="H10979" s="36"/>
      <c r="I10979" s="36"/>
      <c r="J10979" s="36"/>
      <c r="K10979" s="95"/>
      <c r="L10979" s="96"/>
    </row>
    <row r="10980" spans="8:12" x14ac:dyDescent="0.25">
      <c r="H10980" s="36"/>
      <c r="I10980" s="36"/>
      <c r="J10980" s="36"/>
      <c r="K10980" s="95"/>
      <c r="L10980" s="96"/>
    </row>
    <row r="10981" spans="8:12" x14ac:dyDescent="0.25">
      <c r="H10981" s="36"/>
      <c r="I10981" s="36"/>
      <c r="J10981" s="36"/>
      <c r="K10981" s="95"/>
      <c r="L10981" s="96"/>
    </row>
    <row r="10982" spans="8:12" x14ac:dyDescent="0.25">
      <c r="H10982" s="36"/>
      <c r="I10982" s="36"/>
      <c r="J10982" s="36"/>
      <c r="K10982" s="95"/>
      <c r="L10982" s="96"/>
    </row>
    <row r="10983" spans="8:12" x14ac:dyDescent="0.25">
      <c r="H10983" s="36"/>
      <c r="I10983" s="36"/>
      <c r="J10983" s="36"/>
      <c r="K10983" s="95"/>
      <c r="L10983" s="96"/>
    </row>
    <row r="10984" spans="8:12" x14ac:dyDescent="0.25">
      <c r="H10984" s="36"/>
      <c r="I10984" s="36"/>
      <c r="J10984" s="36"/>
      <c r="K10984" s="95"/>
      <c r="L10984" s="96"/>
    </row>
    <row r="10985" spans="8:12" x14ac:dyDescent="0.25">
      <c r="H10985" s="36"/>
      <c r="I10985" s="36"/>
      <c r="J10985" s="36"/>
      <c r="K10985" s="95"/>
      <c r="L10985" s="96"/>
    </row>
    <row r="10986" spans="8:12" x14ac:dyDescent="0.25">
      <c r="H10986" s="36"/>
      <c r="I10986" s="36"/>
      <c r="J10986" s="36"/>
      <c r="K10986" s="95"/>
      <c r="L10986" s="96"/>
    </row>
    <row r="10987" spans="8:12" x14ac:dyDescent="0.25">
      <c r="H10987" s="36"/>
      <c r="I10987" s="36"/>
      <c r="J10987" s="36"/>
      <c r="K10987" s="95"/>
      <c r="L10987" s="96"/>
    </row>
    <row r="10988" spans="8:12" x14ac:dyDescent="0.25">
      <c r="H10988" s="36"/>
      <c r="I10988" s="36"/>
      <c r="J10988" s="36"/>
      <c r="K10988" s="95"/>
      <c r="L10988" s="96"/>
    </row>
    <row r="10989" spans="8:12" x14ac:dyDescent="0.25">
      <c r="H10989" s="36"/>
      <c r="I10989" s="36"/>
      <c r="J10989" s="36"/>
      <c r="K10989" s="95"/>
      <c r="L10989" s="96"/>
    </row>
    <row r="10990" spans="8:12" x14ac:dyDescent="0.25">
      <c r="H10990" s="36"/>
      <c r="I10990" s="36"/>
      <c r="J10990" s="36"/>
      <c r="K10990" s="95"/>
      <c r="L10990" s="96"/>
    </row>
    <row r="10991" spans="8:12" x14ac:dyDescent="0.25">
      <c r="H10991" s="36"/>
      <c r="I10991" s="36"/>
      <c r="J10991" s="36"/>
      <c r="K10991" s="95"/>
      <c r="L10991" s="96"/>
    </row>
    <row r="10992" spans="8:12" x14ac:dyDescent="0.25">
      <c r="H10992" s="36"/>
      <c r="I10992" s="36"/>
      <c r="J10992" s="36"/>
      <c r="K10992" s="95"/>
      <c r="L10992" s="96"/>
    </row>
    <row r="10993" spans="8:12" x14ac:dyDescent="0.25">
      <c r="H10993" s="36"/>
      <c r="I10993" s="36"/>
      <c r="J10993" s="36"/>
      <c r="K10993" s="95"/>
      <c r="L10993" s="96"/>
    </row>
    <row r="10994" spans="8:12" x14ac:dyDescent="0.25">
      <c r="H10994" s="36"/>
      <c r="I10994" s="36"/>
      <c r="J10994" s="36"/>
      <c r="K10994" s="95"/>
      <c r="L10994" s="96"/>
    </row>
    <row r="10995" spans="8:12" x14ac:dyDescent="0.25">
      <c r="H10995" s="36"/>
      <c r="I10995" s="36"/>
      <c r="J10995" s="36"/>
      <c r="K10995" s="95"/>
      <c r="L10995" s="96"/>
    </row>
    <row r="10996" spans="8:12" x14ac:dyDescent="0.25">
      <c r="H10996" s="36"/>
      <c r="I10996" s="36"/>
      <c r="J10996" s="36"/>
      <c r="K10996" s="95"/>
      <c r="L10996" s="96"/>
    </row>
    <row r="10997" spans="8:12" x14ac:dyDescent="0.25">
      <c r="H10997" s="36"/>
      <c r="I10997" s="36"/>
      <c r="J10997" s="36"/>
      <c r="K10997" s="95"/>
      <c r="L10997" s="96"/>
    </row>
    <row r="10998" spans="8:12" x14ac:dyDescent="0.25">
      <c r="H10998" s="36"/>
      <c r="I10998" s="36"/>
      <c r="J10998" s="36"/>
      <c r="K10998" s="95"/>
      <c r="L10998" s="96"/>
    </row>
    <row r="10999" spans="8:12" x14ac:dyDescent="0.25">
      <c r="H10999" s="36"/>
      <c r="I10999" s="36"/>
      <c r="J10999" s="36"/>
      <c r="K10999" s="95"/>
      <c r="L10999" s="96"/>
    </row>
    <row r="11000" spans="8:12" x14ac:dyDescent="0.25">
      <c r="H11000" s="36"/>
      <c r="I11000" s="36"/>
      <c r="J11000" s="36"/>
      <c r="K11000" s="95"/>
      <c r="L11000" s="96"/>
    </row>
    <row r="11001" spans="8:12" x14ac:dyDescent="0.25">
      <c r="H11001" s="36"/>
      <c r="I11001" s="36"/>
      <c r="J11001" s="36"/>
      <c r="K11001" s="95"/>
      <c r="L11001" s="96"/>
    </row>
    <row r="11002" spans="8:12" x14ac:dyDescent="0.25">
      <c r="H11002" s="36"/>
      <c r="I11002" s="36"/>
      <c r="J11002" s="36"/>
      <c r="K11002" s="95"/>
      <c r="L11002" s="96"/>
    </row>
    <row r="11003" spans="8:12" x14ac:dyDescent="0.25">
      <c r="H11003" s="36"/>
      <c r="I11003" s="36"/>
      <c r="J11003" s="36"/>
      <c r="K11003" s="95"/>
      <c r="L11003" s="96"/>
    </row>
    <row r="11004" spans="8:12" x14ac:dyDescent="0.25">
      <c r="H11004" s="36"/>
      <c r="I11004" s="36"/>
      <c r="J11004" s="36"/>
      <c r="K11004" s="95"/>
      <c r="L11004" s="96"/>
    </row>
    <row r="11005" spans="8:12" x14ac:dyDescent="0.25">
      <c r="H11005" s="36"/>
      <c r="I11005" s="36"/>
      <c r="J11005" s="36"/>
      <c r="K11005" s="95"/>
      <c r="L11005" s="96"/>
    </row>
    <row r="11006" spans="8:12" x14ac:dyDescent="0.25">
      <c r="H11006" s="36"/>
      <c r="I11006" s="36"/>
      <c r="J11006" s="36"/>
      <c r="K11006" s="95"/>
      <c r="L11006" s="96"/>
    </row>
    <row r="11007" spans="8:12" x14ac:dyDescent="0.25">
      <c r="H11007" s="36"/>
      <c r="I11007" s="36"/>
      <c r="J11007" s="36"/>
      <c r="K11007" s="95"/>
      <c r="L11007" s="96"/>
    </row>
    <row r="11008" spans="8:12" x14ac:dyDescent="0.25">
      <c r="H11008" s="36"/>
      <c r="I11008" s="36"/>
      <c r="J11008" s="36"/>
      <c r="K11008" s="95"/>
      <c r="L11008" s="96"/>
    </row>
    <row r="11009" spans="8:12" x14ac:dyDescent="0.25">
      <c r="H11009" s="36"/>
      <c r="I11009" s="36"/>
      <c r="J11009" s="36"/>
      <c r="K11009" s="95"/>
      <c r="L11009" s="96"/>
    </row>
    <row r="11010" spans="8:12" x14ac:dyDescent="0.25">
      <c r="H11010" s="36"/>
      <c r="I11010" s="36"/>
      <c r="J11010" s="36"/>
      <c r="K11010" s="95"/>
      <c r="L11010" s="96"/>
    </row>
    <row r="11011" spans="8:12" x14ac:dyDescent="0.25">
      <c r="H11011" s="36"/>
      <c r="I11011" s="36"/>
      <c r="J11011" s="36"/>
      <c r="K11011" s="95"/>
      <c r="L11011" s="96"/>
    </row>
    <row r="11012" spans="8:12" x14ac:dyDescent="0.25">
      <c r="H11012" s="36"/>
      <c r="I11012" s="36"/>
      <c r="J11012" s="36"/>
      <c r="K11012" s="95"/>
      <c r="L11012" s="96"/>
    </row>
    <row r="11013" spans="8:12" x14ac:dyDescent="0.25">
      <c r="H11013" s="36"/>
      <c r="I11013" s="36"/>
      <c r="J11013" s="36"/>
      <c r="K11013" s="95"/>
      <c r="L11013" s="96"/>
    </row>
    <row r="11014" spans="8:12" x14ac:dyDescent="0.25">
      <c r="H11014" s="36"/>
      <c r="I11014" s="36"/>
      <c r="J11014" s="36"/>
      <c r="K11014" s="95"/>
      <c r="L11014" s="96"/>
    </row>
    <row r="11015" spans="8:12" x14ac:dyDescent="0.25">
      <c r="H11015" s="36"/>
      <c r="I11015" s="36"/>
      <c r="J11015" s="36"/>
      <c r="K11015" s="95"/>
      <c r="L11015" s="96"/>
    </row>
    <row r="11016" spans="8:12" x14ac:dyDescent="0.25">
      <c r="H11016" s="36"/>
      <c r="I11016" s="36"/>
      <c r="J11016" s="36"/>
      <c r="K11016" s="95"/>
      <c r="L11016" s="96"/>
    </row>
    <row r="11017" spans="8:12" x14ac:dyDescent="0.25">
      <c r="H11017" s="36"/>
      <c r="I11017" s="36"/>
      <c r="J11017" s="36"/>
      <c r="K11017" s="95"/>
      <c r="L11017" s="96"/>
    </row>
    <row r="11018" spans="8:12" x14ac:dyDescent="0.25">
      <c r="H11018" s="36"/>
      <c r="I11018" s="36"/>
      <c r="J11018" s="36"/>
      <c r="K11018" s="95"/>
      <c r="L11018" s="96"/>
    </row>
    <row r="11019" spans="8:12" x14ac:dyDescent="0.25">
      <c r="H11019" s="36"/>
      <c r="I11019" s="36"/>
      <c r="J11019" s="36"/>
      <c r="K11019" s="95"/>
      <c r="L11019" s="96"/>
    </row>
    <row r="11020" spans="8:12" x14ac:dyDescent="0.25">
      <c r="H11020" s="36"/>
      <c r="I11020" s="36"/>
      <c r="J11020" s="36"/>
      <c r="K11020" s="95"/>
      <c r="L11020" s="96"/>
    </row>
    <row r="11021" spans="8:12" x14ac:dyDescent="0.25">
      <c r="H11021" s="36"/>
      <c r="I11021" s="36"/>
      <c r="J11021" s="36"/>
      <c r="K11021" s="95"/>
      <c r="L11021" s="96"/>
    </row>
    <row r="11022" spans="8:12" x14ac:dyDescent="0.25">
      <c r="H11022" s="36"/>
      <c r="I11022" s="36"/>
      <c r="J11022" s="36"/>
      <c r="K11022" s="95"/>
      <c r="L11022" s="96"/>
    </row>
    <row r="11023" spans="8:12" x14ac:dyDescent="0.25">
      <c r="H11023" s="36"/>
      <c r="I11023" s="36"/>
      <c r="J11023" s="36"/>
      <c r="K11023" s="95"/>
      <c r="L11023" s="96"/>
    </row>
    <row r="11024" spans="8:12" x14ac:dyDescent="0.25">
      <c r="H11024" s="36"/>
      <c r="I11024" s="36"/>
      <c r="J11024" s="36"/>
      <c r="K11024" s="95"/>
      <c r="L11024" s="96"/>
    </row>
    <row r="11025" spans="8:12" x14ac:dyDescent="0.25">
      <c r="H11025" s="36"/>
      <c r="I11025" s="36"/>
      <c r="J11025" s="36"/>
      <c r="K11025" s="95"/>
      <c r="L11025" s="96"/>
    </row>
    <row r="11026" spans="8:12" x14ac:dyDescent="0.25">
      <c r="H11026" s="36"/>
      <c r="I11026" s="36"/>
      <c r="J11026" s="36"/>
      <c r="K11026" s="95"/>
      <c r="L11026" s="96"/>
    </row>
    <row r="11027" spans="8:12" x14ac:dyDescent="0.25">
      <c r="H11027" s="36"/>
      <c r="I11027" s="36"/>
      <c r="J11027" s="36"/>
      <c r="K11027" s="95"/>
      <c r="L11027" s="96"/>
    </row>
    <row r="11028" spans="8:12" x14ac:dyDescent="0.25">
      <c r="H11028" s="36"/>
      <c r="I11028" s="36"/>
      <c r="J11028" s="36"/>
      <c r="K11028" s="95"/>
      <c r="L11028" s="96"/>
    </row>
    <row r="11029" spans="8:12" x14ac:dyDescent="0.25">
      <c r="H11029" s="36"/>
      <c r="I11029" s="36"/>
      <c r="J11029" s="36"/>
      <c r="K11029" s="95"/>
      <c r="L11029" s="96"/>
    </row>
    <row r="11030" spans="8:12" x14ac:dyDescent="0.25">
      <c r="H11030" s="36"/>
      <c r="I11030" s="36"/>
      <c r="J11030" s="36"/>
      <c r="K11030" s="95"/>
      <c r="L11030" s="96"/>
    </row>
    <row r="11031" spans="8:12" x14ac:dyDescent="0.25">
      <c r="H11031" s="36"/>
      <c r="I11031" s="36"/>
      <c r="J11031" s="36"/>
      <c r="K11031" s="95"/>
      <c r="L11031" s="96"/>
    </row>
    <row r="11032" spans="8:12" x14ac:dyDescent="0.25">
      <c r="H11032" s="36"/>
      <c r="I11032" s="36"/>
      <c r="J11032" s="36"/>
      <c r="K11032" s="95"/>
      <c r="L11032" s="96"/>
    </row>
    <row r="11033" spans="8:12" x14ac:dyDescent="0.25">
      <c r="H11033" s="36"/>
      <c r="I11033" s="36"/>
      <c r="J11033" s="36"/>
      <c r="K11033" s="95"/>
      <c r="L11033" s="96"/>
    </row>
    <row r="11034" spans="8:12" x14ac:dyDescent="0.25">
      <c r="H11034" s="36"/>
      <c r="I11034" s="36"/>
      <c r="J11034" s="36"/>
      <c r="K11034" s="95"/>
      <c r="L11034" s="96"/>
    </row>
    <row r="11035" spans="8:12" x14ac:dyDescent="0.25">
      <c r="H11035" s="36"/>
      <c r="I11035" s="36"/>
      <c r="J11035" s="36"/>
      <c r="K11035" s="95"/>
      <c r="L11035" s="96"/>
    </row>
    <row r="11036" spans="8:12" x14ac:dyDescent="0.25">
      <c r="H11036" s="36"/>
      <c r="I11036" s="36"/>
      <c r="J11036" s="36"/>
      <c r="K11036" s="95"/>
      <c r="L11036" s="96"/>
    </row>
    <row r="11037" spans="8:12" x14ac:dyDescent="0.25">
      <c r="H11037" s="36"/>
      <c r="I11037" s="36"/>
      <c r="J11037" s="36"/>
      <c r="K11037" s="95"/>
      <c r="L11037" s="96"/>
    </row>
    <row r="11038" spans="8:12" x14ac:dyDescent="0.25">
      <c r="H11038" s="36"/>
      <c r="I11038" s="36"/>
      <c r="J11038" s="36"/>
      <c r="K11038" s="95"/>
      <c r="L11038" s="96"/>
    </row>
    <row r="11039" spans="8:12" x14ac:dyDescent="0.25">
      <c r="H11039" s="36"/>
      <c r="I11039" s="36"/>
      <c r="J11039" s="36"/>
      <c r="K11039" s="95"/>
      <c r="L11039" s="96"/>
    </row>
    <row r="11040" spans="8:12" x14ac:dyDescent="0.25">
      <c r="H11040" s="36"/>
      <c r="I11040" s="36"/>
      <c r="J11040" s="36"/>
      <c r="K11040" s="95"/>
      <c r="L11040" s="96"/>
    </row>
    <row r="11041" spans="8:12" x14ac:dyDescent="0.25">
      <c r="H11041" s="36"/>
      <c r="I11041" s="36"/>
      <c r="J11041" s="36"/>
      <c r="K11041" s="95"/>
      <c r="L11041" s="96"/>
    </row>
    <row r="11042" spans="8:12" x14ac:dyDescent="0.25">
      <c r="H11042" s="36"/>
      <c r="I11042" s="36"/>
      <c r="J11042" s="36"/>
      <c r="K11042" s="95"/>
      <c r="L11042" s="96"/>
    </row>
    <row r="11043" spans="8:12" x14ac:dyDescent="0.25">
      <c r="H11043" s="36"/>
      <c r="I11043" s="36"/>
      <c r="J11043" s="36"/>
      <c r="K11043" s="95"/>
      <c r="L11043" s="96"/>
    </row>
    <row r="11044" spans="8:12" x14ac:dyDescent="0.25">
      <c r="H11044" s="36"/>
      <c r="I11044" s="36"/>
      <c r="J11044" s="36"/>
      <c r="K11044" s="95"/>
      <c r="L11044" s="96"/>
    </row>
    <row r="11045" spans="8:12" x14ac:dyDescent="0.25">
      <c r="H11045" s="36"/>
      <c r="I11045" s="36"/>
      <c r="J11045" s="36"/>
      <c r="K11045" s="95"/>
      <c r="L11045" s="96"/>
    </row>
    <row r="11046" spans="8:12" x14ac:dyDescent="0.25">
      <c r="H11046" s="36"/>
      <c r="I11046" s="36"/>
      <c r="J11046" s="36"/>
      <c r="K11046" s="95"/>
      <c r="L11046" s="96"/>
    </row>
    <row r="11047" spans="8:12" x14ac:dyDescent="0.25">
      <c r="H11047" s="36"/>
      <c r="I11047" s="36"/>
      <c r="J11047" s="36"/>
      <c r="K11047" s="95"/>
      <c r="L11047" s="96"/>
    </row>
    <row r="11048" spans="8:12" x14ac:dyDescent="0.25">
      <c r="H11048" s="36"/>
      <c r="I11048" s="36"/>
      <c r="J11048" s="36"/>
      <c r="K11048" s="95"/>
      <c r="L11048" s="96"/>
    </row>
    <row r="11049" spans="8:12" x14ac:dyDescent="0.25">
      <c r="H11049" s="36"/>
      <c r="I11049" s="36"/>
      <c r="J11049" s="36"/>
      <c r="K11049" s="95"/>
      <c r="L11049" s="96"/>
    </row>
    <row r="11050" spans="8:12" x14ac:dyDescent="0.25">
      <c r="H11050" s="36"/>
      <c r="I11050" s="36"/>
      <c r="J11050" s="36"/>
      <c r="K11050" s="95"/>
      <c r="L11050" s="96"/>
    </row>
    <row r="11051" spans="8:12" x14ac:dyDescent="0.25">
      <c r="H11051" s="36"/>
      <c r="I11051" s="36"/>
      <c r="J11051" s="36"/>
      <c r="K11051" s="95"/>
      <c r="L11051" s="96"/>
    </row>
    <row r="11052" spans="8:12" x14ac:dyDescent="0.25">
      <c r="H11052" s="36"/>
      <c r="I11052" s="36"/>
      <c r="J11052" s="36"/>
      <c r="K11052" s="95"/>
      <c r="L11052" s="96"/>
    </row>
    <row r="11053" spans="8:12" x14ac:dyDescent="0.25">
      <c r="H11053" s="36"/>
      <c r="I11053" s="36"/>
      <c r="J11053" s="36"/>
      <c r="K11053" s="95"/>
      <c r="L11053" s="96"/>
    </row>
    <row r="11054" spans="8:12" x14ac:dyDescent="0.25">
      <c r="H11054" s="36"/>
      <c r="I11054" s="36"/>
      <c r="J11054" s="36"/>
      <c r="K11054" s="95"/>
      <c r="L11054" s="96"/>
    </row>
    <row r="11055" spans="8:12" x14ac:dyDescent="0.25">
      <c r="H11055" s="36"/>
      <c r="I11055" s="36"/>
      <c r="J11055" s="36"/>
      <c r="K11055" s="95"/>
      <c r="L11055" s="96"/>
    </row>
    <row r="11056" spans="8:12" x14ac:dyDescent="0.25">
      <c r="H11056" s="36"/>
      <c r="I11056" s="36"/>
      <c r="J11056" s="36"/>
      <c r="K11056" s="95"/>
      <c r="L11056" s="96"/>
    </row>
    <row r="11057" spans="8:12" x14ac:dyDescent="0.25">
      <c r="H11057" s="36"/>
      <c r="I11057" s="36"/>
      <c r="J11057" s="36"/>
      <c r="K11057" s="95"/>
      <c r="L11057" s="96"/>
    </row>
    <row r="11058" spans="8:12" x14ac:dyDescent="0.25">
      <c r="H11058" s="36"/>
      <c r="I11058" s="36"/>
      <c r="J11058" s="36"/>
      <c r="K11058" s="95"/>
      <c r="L11058" s="96"/>
    </row>
    <row r="11059" spans="8:12" x14ac:dyDescent="0.25">
      <c r="H11059" s="36"/>
      <c r="I11059" s="36"/>
      <c r="J11059" s="36"/>
      <c r="K11059" s="95"/>
      <c r="L11059" s="96"/>
    </row>
    <row r="11060" spans="8:12" x14ac:dyDescent="0.25">
      <c r="H11060" s="36"/>
      <c r="I11060" s="36"/>
      <c r="J11060" s="36"/>
      <c r="K11060" s="95"/>
      <c r="L11060" s="96"/>
    </row>
    <row r="11061" spans="8:12" x14ac:dyDescent="0.25">
      <c r="H11061" s="36"/>
      <c r="I11061" s="36"/>
      <c r="J11061" s="36"/>
      <c r="K11061" s="95"/>
      <c r="L11061" s="96"/>
    </row>
    <row r="11062" spans="8:12" x14ac:dyDescent="0.25">
      <c r="H11062" s="36"/>
      <c r="I11062" s="36"/>
      <c r="J11062" s="36"/>
      <c r="K11062" s="95"/>
      <c r="L11062" s="96"/>
    </row>
    <row r="11063" spans="8:12" x14ac:dyDescent="0.25">
      <c r="H11063" s="36"/>
      <c r="I11063" s="36"/>
      <c r="J11063" s="36"/>
      <c r="K11063" s="95"/>
      <c r="L11063" s="96"/>
    </row>
    <row r="11064" spans="8:12" x14ac:dyDescent="0.25">
      <c r="H11064" s="36"/>
      <c r="I11064" s="36"/>
      <c r="J11064" s="36"/>
      <c r="K11064" s="95"/>
      <c r="L11064" s="96"/>
    </row>
    <row r="11065" spans="8:12" x14ac:dyDescent="0.25">
      <c r="H11065" s="36"/>
      <c r="I11065" s="36"/>
      <c r="J11065" s="36"/>
      <c r="K11065" s="95"/>
      <c r="L11065" s="96"/>
    </row>
    <row r="11066" spans="8:12" x14ac:dyDescent="0.25">
      <c r="H11066" s="36"/>
      <c r="I11066" s="36"/>
      <c r="J11066" s="36"/>
      <c r="K11066" s="95"/>
      <c r="L11066" s="96"/>
    </row>
    <row r="11067" spans="8:12" x14ac:dyDescent="0.25">
      <c r="H11067" s="36"/>
      <c r="I11067" s="36"/>
      <c r="J11067" s="36"/>
      <c r="K11067" s="95"/>
      <c r="L11067" s="96"/>
    </row>
    <row r="11068" spans="8:12" x14ac:dyDescent="0.25">
      <c r="H11068" s="36"/>
      <c r="I11068" s="36"/>
      <c r="J11068" s="36"/>
      <c r="K11068" s="95"/>
      <c r="L11068" s="96"/>
    </row>
    <row r="11069" spans="8:12" x14ac:dyDescent="0.25">
      <c r="H11069" s="36"/>
      <c r="I11069" s="36"/>
      <c r="J11069" s="36"/>
      <c r="K11069" s="95"/>
      <c r="L11069" s="96"/>
    </row>
    <row r="11070" spans="8:12" x14ac:dyDescent="0.25">
      <c r="H11070" s="36"/>
      <c r="I11070" s="36"/>
      <c r="J11070" s="36"/>
      <c r="K11070" s="95"/>
      <c r="L11070" s="96"/>
    </row>
    <row r="11071" spans="8:12" x14ac:dyDescent="0.25">
      <c r="H11071" s="36"/>
      <c r="I11071" s="36"/>
      <c r="J11071" s="36"/>
      <c r="K11071" s="95"/>
      <c r="L11071" s="96"/>
    </row>
    <row r="11072" spans="8:12" x14ac:dyDescent="0.25">
      <c r="H11072" s="36"/>
      <c r="I11072" s="36"/>
      <c r="J11072" s="36"/>
      <c r="K11072" s="95"/>
      <c r="L11072" s="96"/>
    </row>
    <row r="11073" spans="8:12" x14ac:dyDescent="0.25">
      <c r="H11073" s="36"/>
      <c r="I11073" s="36"/>
      <c r="J11073" s="36"/>
      <c r="K11073" s="95"/>
      <c r="L11073" s="96"/>
    </row>
    <row r="11074" spans="8:12" x14ac:dyDescent="0.25">
      <c r="H11074" s="36"/>
      <c r="I11074" s="36"/>
      <c r="J11074" s="36"/>
      <c r="K11074" s="95"/>
      <c r="L11074" s="96"/>
    </row>
    <row r="11075" spans="8:12" x14ac:dyDescent="0.25">
      <c r="H11075" s="36"/>
      <c r="I11075" s="36"/>
      <c r="J11075" s="36"/>
      <c r="K11075" s="95"/>
      <c r="L11075" s="96"/>
    </row>
    <row r="11076" spans="8:12" x14ac:dyDescent="0.25">
      <c r="H11076" s="36"/>
      <c r="I11076" s="36"/>
      <c r="J11076" s="36"/>
      <c r="K11076" s="95"/>
      <c r="L11076" s="96"/>
    </row>
    <row r="11077" spans="8:12" x14ac:dyDescent="0.25">
      <c r="H11077" s="36"/>
      <c r="I11077" s="36"/>
      <c r="J11077" s="36"/>
      <c r="K11077" s="95"/>
      <c r="L11077" s="96"/>
    </row>
    <row r="11078" spans="8:12" x14ac:dyDescent="0.25">
      <c r="H11078" s="36"/>
      <c r="I11078" s="36"/>
      <c r="J11078" s="36"/>
      <c r="K11078" s="95"/>
      <c r="L11078" s="96"/>
    </row>
    <row r="11079" spans="8:12" x14ac:dyDescent="0.25">
      <c r="H11079" s="36"/>
      <c r="I11079" s="36"/>
      <c r="J11079" s="36"/>
      <c r="K11079" s="95"/>
      <c r="L11079" s="96"/>
    </row>
    <row r="11080" spans="8:12" x14ac:dyDescent="0.25">
      <c r="H11080" s="36"/>
      <c r="I11080" s="36"/>
      <c r="J11080" s="36"/>
      <c r="K11080" s="95"/>
      <c r="L11080" s="96"/>
    </row>
    <row r="11081" spans="8:12" x14ac:dyDescent="0.25">
      <c r="H11081" s="36"/>
      <c r="I11081" s="36"/>
      <c r="J11081" s="36"/>
      <c r="K11081" s="95"/>
      <c r="L11081" s="96"/>
    </row>
    <row r="11082" spans="8:12" x14ac:dyDescent="0.25">
      <c r="H11082" s="36"/>
      <c r="I11082" s="36"/>
      <c r="J11082" s="36"/>
      <c r="K11082" s="95"/>
      <c r="L11082" s="96"/>
    </row>
    <row r="11083" spans="8:12" x14ac:dyDescent="0.25">
      <c r="H11083" s="36"/>
      <c r="I11083" s="36"/>
      <c r="J11083" s="36"/>
      <c r="K11083" s="95"/>
      <c r="L11083" s="96"/>
    </row>
    <row r="11084" spans="8:12" x14ac:dyDescent="0.25">
      <c r="H11084" s="36"/>
      <c r="I11084" s="36"/>
      <c r="J11084" s="36"/>
      <c r="K11084" s="95"/>
      <c r="L11084" s="96"/>
    </row>
    <row r="11085" spans="8:12" x14ac:dyDescent="0.25">
      <c r="H11085" s="36"/>
      <c r="I11085" s="36"/>
      <c r="J11085" s="36"/>
      <c r="K11085" s="95"/>
      <c r="L11085" s="96"/>
    </row>
    <row r="11086" spans="8:12" x14ac:dyDescent="0.25">
      <c r="H11086" s="36"/>
      <c r="I11086" s="36"/>
      <c r="J11086" s="36"/>
      <c r="K11086" s="95"/>
      <c r="L11086" s="96"/>
    </row>
    <row r="11087" spans="8:12" x14ac:dyDescent="0.25">
      <c r="H11087" s="36"/>
      <c r="I11087" s="36"/>
      <c r="J11087" s="36"/>
      <c r="K11087" s="95"/>
      <c r="L11087" s="96"/>
    </row>
    <row r="11088" spans="8:12" x14ac:dyDescent="0.25">
      <c r="H11088" s="36"/>
      <c r="I11088" s="36"/>
      <c r="J11088" s="36"/>
      <c r="K11088" s="95"/>
      <c r="L11088" s="96"/>
    </row>
    <row r="11089" spans="8:12" x14ac:dyDescent="0.25">
      <c r="H11089" s="36"/>
      <c r="I11089" s="36"/>
      <c r="J11089" s="36"/>
      <c r="K11089" s="95"/>
      <c r="L11089" s="96"/>
    </row>
    <row r="11090" spans="8:12" x14ac:dyDescent="0.25">
      <c r="H11090" s="36"/>
      <c r="I11090" s="36"/>
      <c r="J11090" s="36"/>
      <c r="K11090" s="95"/>
      <c r="L11090" s="96"/>
    </row>
    <row r="11091" spans="8:12" x14ac:dyDescent="0.25">
      <c r="H11091" s="36"/>
      <c r="I11091" s="36"/>
      <c r="J11091" s="36"/>
      <c r="K11091" s="95"/>
      <c r="L11091" s="96"/>
    </row>
    <row r="11092" spans="8:12" x14ac:dyDescent="0.25">
      <c r="H11092" s="36"/>
      <c r="I11092" s="36"/>
      <c r="J11092" s="36"/>
      <c r="K11092" s="95"/>
      <c r="L11092" s="96"/>
    </row>
    <row r="11093" spans="8:12" x14ac:dyDescent="0.25">
      <c r="H11093" s="36"/>
      <c r="I11093" s="36"/>
      <c r="J11093" s="36"/>
      <c r="K11093" s="95"/>
      <c r="L11093" s="96"/>
    </row>
    <row r="11094" spans="8:12" x14ac:dyDescent="0.25">
      <c r="H11094" s="36"/>
      <c r="I11094" s="36"/>
      <c r="J11094" s="36"/>
      <c r="K11094" s="95"/>
      <c r="L11094" s="96"/>
    </row>
    <row r="11095" spans="8:12" x14ac:dyDescent="0.25">
      <c r="H11095" s="36"/>
      <c r="I11095" s="36"/>
      <c r="J11095" s="36"/>
      <c r="K11095" s="95"/>
      <c r="L11095" s="96"/>
    </row>
    <row r="11096" spans="8:12" x14ac:dyDescent="0.25">
      <c r="H11096" s="36"/>
      <c r="I11096" s="36"/>
      <c r="J11096" s="36"/>
      <c r="K11096" s="95"/>
      <c r="L11096" s="96"/>
    </row>
    <row r="11097" spans="8:12" x14ac:dyDescent="0.25">
      <c r="H11097" s="36"/>
      <c r="I11097" s="36"/>
      <c r="J11097" s="36"/>
      <c r="K11097" s="95"/>
      <c r="L11097" s="96"/>
    </row>
    <row r="11098" spans="8:12" x14ac:dyDescent="0.25">
      <c r="H11098" s="36"/>
      <c r="I11098" s="36"/>
      <c r="J11098" s="36"/>
      <c r="K11098" s="95"/>
      <c r="L11098" s="96"/>
    </row>
    <row r="11099" spans="8:12" x14ac:dyDescent="0.25">
      <c r="H11099" s="36"/>
      <c r="I11099" s="36"/>
      <c r="J11099" s="36"/>
      <c r="K11099" s="95"/>
      <c r="L11099" s="96"/>
    </row>
    <row r="11100" spans="8:12" x14ac:dyDescent="0.25">
      <c r="H11100" s="36"/>
      <c r="I11100" s="36"/>
      <c r="J11100" s="36"/>
      <c r="K11100" s="95"/>
      <c r="L11100" s="96"/>
    </row>
    <row r="11101" spans="8:12" x14ac:dyDescent="0.25">
      <c r="H11101" s="36"/>
      <c r="I11101" s="36"/>
      <c r="J11101" s="36"/>
      <c r="K11101" s="95"/>
      <c r="L11101" s="96"/>
    </row>
    <row r="11102" spans="8:12" x14ac:dyDescent="0.25">
      <c r="H11102" s="36"/>
      <c r="I11102" s="36"/>
      <c r="J11102" s="36"/>
      <c r="K11102" s="95"/>
      <c r="L11102" s="96"/>
    </row>
    <row r="11103" spans="8:12" x14ac:dyDescent="0.25">
      <c r="H11103" s="36"/>
      <c r="I11103" s="36"/>
      <c r="J11103" s="36"/>
      <c r="K11103" s="95"/>
      <c r="L11103" s="96"/>
    </row>
    <row r="11104" spans="8:12" x14ac:dyDescent="0.25">
      <c r="H11104" s="36"/>
      <c r="I11104" s="36"/>
      <c r="J11104" s="36"/>
      <c r="K11104" s="95"/>
      <c r="L11104" s="96"/>
    </row>
    <row r="11105" spans="8:12" x14ac:dyDescent="0.25">
      <c r="H11105" s="36"/>
      <c r="I11105" s="36"/>
      <c r="J11105" s="36"/>
      <c r="K11105" s="95"/>
      <c r="L11105" s="96"/>
    </row>
    <row r="11106" spans="8:12" x14ac:dyDescent="0.25">
      <c r="H11106" s="36"/>
      <c r="I11106" s="36"/>
      <c r="J11106" s="36"/>
      <c r="K11106" s="95"/>
      <c r="L11106" s="96"/>
    </row>
    <row r="11107" spans="8:12" x14ac:dyDescent="0.25">
      <c r="H11107" s="36"/>
      <c r="I11107" s="36"/>
      <c r="J11107" s="36"/>
      <c r="K11107" s="95"/>
      <c r="L11107" s="96"/>
    </row>
    <row r="11108" spans="8:12" x14ac:dyDescent="0.25">
      <c r="H11108" s="36"/>
      <c r="I11108" s="36"/>
      <c r="J11108" s="36"/>
      <c r="K11108" s="95"/>
      <c r="L11108" s="96"/>
    </row>
    <row r="11109" spans="8:12" x14ac:dyDescent="0.25">
      <c r="H11109" s="36"/>
      <c r="I11109" s="36"/>
      <c r="J11109" s="36"/>
      <c r="K11109" s="95"/>
      <c r="L11109" s="96"/>
    </row>
    <row r="11110" spans="8:12" x14ac:dyDescent="0.25">
      <c r="H11110" s="36"/>
      <c r="I11110" s="36"/>
      <c r="J11110" s="36"/>
      <c r="K11110" s="95"/>
      <c r="L11110" s="96"/>
    </row>
    <row r="11111" spans="8:12" x14ac:dyDescent="0.25">
      <c r="H11111" s="36"/>
      <c r="I11111" s="36"/>
      <c r="J11111" s="36"/>
      <c r="K11111" s="95"/>
      <c r="L11111" s="96"/>
    </row>
    <row r="11112" spans="8:12" x14ac:dyDescent="0.25">
      <c r="H11112" s="36"/>
      <c r="I11112" s="36"/>
      <c r="J11112" s="36"/>
      <c r="K11112" s="95"/>
      <c r="L11112" s="96"/>
    </row>
    <row r="11113" spans="8:12" x14ac:dyDescent="0.25">
      <c r="H11113" s="36"/>
      <c r="I11113" s="36"/>
      <c r="J11113" s="36"/>
      <c r="K11113" s="95"/>
      <c r="L11113" s="96"/>
    </row>
    <row r="11114" spans="8:12" x14ac:dyDescent="0.25">
      <c r="H11114" s="36"/>
      <c r="I11114" s="36"/>
      <c r="J11114" s="36"/>
      <c r="K11114" s="95"/>
      <c r="L11114" s="96"/>
    </row>
    <row r="11115" spans="8:12" x14ac:dyDescent="0.25">
      <c r="H11115" s="36"/>
      <c r="I11115" s="36"/>
      <c r="J11115" s="36"/>
      <c r="K11115" s="95"/>
      <c r="L11115" s="96"/>
    </row>
    <row r="11116" spans="8:12" x14ac:dyDescent="0.25">
      <c r="H11116" s="36"/>
      <c r="I11116" s="36"/>
      <c r="J11116" s="36"/>
      <c r="K11116" s="95"/>
      <c r="L11116" s="96"/>
    </row>
    <row r="11117" spans="8:12" x14ac:dyDescent="0.25">
      <c r="H11117" s="36"/>
      <c r="I11117" s="36"/>
      <c r="J11117" s="36"/>
      <c r="K11117" s="95"/>
      <c r="L11117" s="96"/>
    </row>
    <row r="11118" spans="8:12" x14ac:dyDescent="0.25">
      <c r="H11118" s="36"/>
      <c r="I11118" s="36"/>
      <c r="J11118" s="36"/>
      <c r="K11118" s="95"/>
      <c r="L11118" s="96"/>
    </row>
    <row r="11119" spans="8:12" x14ac:dyDescent="0.25">
      <c r="H11119" s="36"/>
      <c r="I11119" s="36"/>
      <c r="J11119" s="36"/>
      <c r="K11119" s="95"/>
      <c r="L11119" s="96"/>
    </row>
    <row r="11120" spans="8:12" x14ac:dyDescent="0.25">
      <c r="H11120" s="36"/>
      <c r="I11120" s="36"/>
      <c r="J11120" s="36"/>
      <c r="K11120" s="95"/>
      <c r="L11120" s="96"/>
    </row>
    <row r="11121" spans="8:12" x14ac:dyDescent="0.25">
      <c r="H11121" s="36"/>
      <c r="I11121" s="36"/>
      <c r="J11121" s="36"/>
      <c r="K11121" s="95"/>
      <c r="L11121" s="96"/>
    </row>
    <row r="11122" spans="8:12" x14ac:dyDescent="0.25">
      <c r="H11122" s="36"/>
      <c r="I11122" s="36"/>
      <c r="J11122" s="36"/>
      <c r="K11122" s="95"/>
      <c r="L11122" s="96"/>
    </row>
    <row r="11123" spans="8:12" x14ac:dyDescent="0.25">
      <c r="H11123" s="36"/>
      <c r="I11123" s="36"/>
      <c r="J11123" s="36"/>
      <c r="K11123" s="95"/>
      <c r="L11123" s="96"/>
    </row>
    <row r="11124" spans="8:12" x14ac:dyDescent="0.25">
      <c r="H11124" s="36"/>
      <c r="I11124" s="36"/>
      <c r="J11124" s="36"/>
      <c r="K11124" s="95"/>
      <c r="L11124" s="96"/>
    </row>
    <row r="11125" spans="8:12" x14ac:dyDescent="0.25">
      <c r="H11125" s="36"/>
      <c r="I11125" s="36"/>
      <c r="J11125" s="36"/>
      <c r="K11125" s="95"/>
      <c r="L11125" s="96"/>
    </row>
    <row r="11126" spans="8:12" x14ac:dyDescent="0.25">
      <c r="H11126" s="36"/>
      <c r="I11126" s="36"/>
      <c r="J11126" s="36"/>
      <c r="K11126" s="95"/>
      <c r="L11126" s="96"/>
    </row>
    <row r="11127" spans="8:12" x14ac:dyDescent="0.25">
      <c r="H11127" s="36"/>
      <c r="I11127" s="36"/>
      <c r="J11127" s="36"/>
      <c r="K11127" s="95"/>
      <c r="L11127" s="96"/>
    </row>
    <row r="11128" spans="8:12" x14ac:dyDescent="0.25">
      <c r="H11128" s="36"/>
      <c r="I11128" s="36"/>
      <c r="J11128" s="36"/>
      <c r="K11128" s="95"/>
      <c r="L11128" s="96"/>
    </row>
    <row r="11129" spans="8:12" x14ac:dyDescent="0.25">
      <c r="H11129" s="36"/>
      <c r="I11129" s="36"/>
      <c r="J11129" s="36"/>
      <c r="K11129" s="95"/>
      <c r="L11129" s="96"/>
    </row>
    <row r="11130" spans="8:12" x14ac:dyDescent="0.25">
      <c r="H11130" s="36"/>
      <c r="I11130" s="36"/>
      <c r="J11130" s="36"/>
      <c r="K11130" s="95"/>
      <c r="L11130" s="96"/>
    </row>
    <row r="11131" spans="8:12" x14ac:dyDescent="0.25">
      <c r="H11131" s="36"/>
      <c r="I11131" s="36"/>
      <c r="J11131" s="36"/>
      <c r="K11131" s="95"/>
      <c r="L11131" s="96"/>
    </row>
    <row r="11132" spans="8:12" x14ac:dyDescent="0.25">
      <c r="H11132" s="36"/>
      <c r="I11132" s="36"/>
      <c r="J11132" s="36"/>
      <c r="K11132" s="95"/>
      <c r="L11132" s="96"/>
    </row>
    <row r="11133" spans="8:12" x14ac:dyDescent="0.25">
      <c r="H11133" s="36"/>
      <c r="I11133" s="36"/>
      <c r="J11133" s="36"/>
      <c r="K11133" s="95"/>
      <c r="L11133" s="96"/>
    </row>
    <row r="11134" spans="8:12" x14ac:dyDescent="0.25">
      <c r="H11134" s="36"/>
      <c r="I11134" s="36"/>
      <c r="J11134" s="36"/>
      <c r="K11134" s="95"/>
      <c r="L11134" s="96"/>
    </row>
    <row r="11135" spans="8:12" x14ac:dyDescent="0.25">
      <c r="H11135" s="36"/>
      <c r="I11135" s="36"/>
      <c r="J11135" s="36"/>
      <c r="K11135" s="95"/>
      <c r="L11135" s="96"/>
    </row>
    <row r="11136" spans="8:12" x14ac:dyDescent="0.25">
      <c r="H11136" s="36"/>
      <c r="I11136" s="36"/>
      <c r="J11136" s="36"/>
      <c r="K11136" s="95"/>
      <c r="L11136" s="96"/>
    </row>
    <row r="11137" spans="8:12" x14ac:dyDescent="0.25">
      <c r="H11137" s="36"/>
      <c r="I11137" s="36"/>
      <c r="J11137" s="36"/>
      <c r="K11137" s="95"/>
      <c r="L11137" s="96"/>
    </row>
    <row r="11138" spans="8:12" x14ac:dyDescent="0.25">
      <c r="H11138" s="36"/>
      <c r="I11138" s="36"/>
      <c r="J11138" s="36"/>
      <c r="K11138" s="95"/>
      <c r="L11138" s="96"/>
    </row>
    <row r="11139" spans="8:12" x14ac:dyDescent="0.25">
      <c r="H11139" s="36"/>
      <c r="I11139" s="36"/>
      <c r="J11139" s="36"/>
      <c r="K11139" s="95"/>
      <c r="L11139" s="96"/>
    </row>
    <row r="11140" spans="8:12" x14ac:dyDescent="0.25">
      <c r="H11140" s="36"/>
      <c r="I11140" s="36"/>
      <c r="J11140" s="36"/>
      <c r="K11140" s="95"/>
      <c r="L11140" s="96"/>
    </row>
    <row r="11141" spans="8:12" x14ac:dyDescent="0.25">
      <c r="H11141" s="36"/>
      <c r="I11141" s="36"/>
      <c r="J11141" s="36"/>
      <c r="K11141" s="95"/>
      <c r="L11141" s="96"/>
    </row>
    <row r="11142" spans="8:12" x14ac:dyDescent="0.25">
      <c r="H11142" s="36"/>
      <c r="I11142" s="36"/>
      <c r="J11142" s="36"/>
      <c r="K11142" s="95"/>
      <c r="L11142" s="96"/>
    </row>
    <row r="11143" spans="8:12" x14ac:dyDescent="0.25">
      <c r="H11143" s="36"/>
      <c r="I11143" s="36"/>
      <c r="J11143" s="36"/>
      <c r="K11143" s="95"/>
      <c r="L11143" s="96"/>
    </row>
    <row r="11144" spans="8:12" x14ac:dyDescent="0.25">
      <c r="H11144" s="36"/>
      <c r="I11144" s="36"/>
      <c r="J11144" s="36"/>
      <c r="K11144" s="95"/>
      <c r="L11144" s="96"/>
    </row>
    <row r="11145" spans="8:12" x14ac:dyDescent="0.25">
      <c r="H11145" s="36"/>
      <c r="I11145" s="36"/>
      <c r="J11145" s="36"/>
      <c r="K11145" s="95"/>
      <c r="L11145" s="96"/>
    </row>
    <row r="11146" spans="8:12" x14ac:dyDescent="0.25">
      <c r="H11146" s="36"/>
      <c r="I11146" s="36"/>
      <c r="J11146" s="36"/>
      <c r="K11146" s="95"/>
      <c r="L11146" s="96"/>
    </row>
    <row r="11147" spans="8:12" x14ac:dyDescent="0.25">
      <c r="H11147" s="36"/>
      <c r="I11147" s="36"/>
      <c r="J11147" s="36"/>
      <c r="K11147" s="95"/>
      <c r="L11147" s="96"/>
    </row>
    <row r="11148" spans="8:12" x14ac:dyDescent="0.25">
      <c r="H11148" s="36"/>
      <c r="I11148" s="36"/>
      <c r="J11148" s="36"/>
      <c r="K11148" s="95"/>
      <c r="L11148" s="96"/>
    </row>
    <row r="11149" spans="8:12" x14ac:dyDescent="0.25">
      <c r="H11149" s="36"/>
      <c r="I11149" s="36"/>
      <c r="J11149" s="36"/>
      <c r="K11149" s="95"/>
      <c r="L11149" s="96"/>
    </row>
    <row r="11150" spans="8:12" x14ac:dyDescent="0.25">
      <c r="H11150" s="36"/>
      <c r="I11150" s="36"/>
      <c r="J11150" s="36"/>
      <c r="K11150" s="95"/>
      <c r="L11150" s="96"/>
    </row>
    <row r="11151" spans="8:12" x14ac:dyDescent="0.25">
      <c r="H11151" s="36"/>
      <c r="I11151" s="36"/>
      <c r="J11151" s="36"/>
      <c r="K11151" s="95"/>
      <c r="L11151" s="96"/>
    </row>
    <row r="11152" spans="8:12" x14ac:dyDescent="0.25">
      <c r="H11152" s="36"/>
      <c r="I11152" s="36"/>
      <c r="J11152" s="36"/>
      <c r="K11152" s="95"/>
      <c r="L11152" s="96"/>
    </row>
    <row r="11153" spans="8:12" x14ac:dyDescent="0.25">
      <c r="H11153" s="36"/>
      <c r="I11153" s="36"/>
      <c r="J11153" s="36"/>
      <c r="K11153" s="95"/>
      <c r="L11153" s="96"/>
    </row>
    <row r="11154" spans="8:12" x14ac:dyDescent="0.25">
      <c r="H11154" s="36"/>
      <c r="I11154" s="36"/>
      <c r="J11154" s="36"/>
      <c r="K11154" s="95"/>
      <c r="L11154" s="96"/>
    </row>
    <row r="11155" spans="8:12" x14ac:dyDescent="0.25">
      <c r="H11155" s="36"/>
      <c r="I11155" s="36"/>
      <c r="J11155" s="36"/>
      <c r="K11155" s="95"/>
      <c r="L11155" s="96"/>
    </row>
    <row r="11156" spans="8:12" x14ac:dyDescent="0.25">
      <c r="H11156" s="36"/>
      <c r="I11156" s="36"/>
      <c r="J11156" s="36"/>
      <c r="K11156" s="95"/>
      <c r="L11156" s="96"/>
    </row>
    <row r="11157" spans="8:12" x14ac:dyDescent="0.25">
      <c r="H11157" s="36"/>
      <c r="I11157" s="36"/>
      <c r="J11157" s="36"/>
      <c r="K11157" s="95"/>
      <c r="L11157" s="96"/>
    </row>
    <row r="11158" spans="8:12" x14ac:dyDescent="0.25">
      <c r="H11158" s="36"/>
      <c r="I11158" s="36"/>
      <c r="J11158" s="36"/>
      <c r="K11158" s="95"/>
      <c r="L11158" s="96"/>
    </row>
    <row r="11159" spans="8:12" x14ac:dyDescent="0.25">
      <c r="H11159" s="36"/>
      <c r="I11159" s="36"/>
      <c r="J11159" s="36"/>
      <c r="K11159" s="95"/>
      <c r="L11159" s="96"/>
    </row>
    <row r="11160" spans="8:12" x14ac:dyDescent="0.25">
      <c r="H11160" s="36"/>
      <c r="I11160" s="36"/>
      <c r="J11160" s="36"/>
      <c r="K11160" s="95"/>
      <c r="L11160" s="96"/>
    </row>
    <row r="11161" spans="8:12" x14ac:dyDescent="0.25">
      <c r="H11161" s="36"/>
      <c r="I11161" s="36"/>
      <c r="J11161" s="36"/>
      <c r="K11161" s="95"/>
      <c r="L11161" s="96"/>
    </row>
    <row r="11162" spans="8:12" x14ac:dyDescent="0.25">
      <c r="H11162" s="36"/>
      <c r="I11162" s="36"/>
      <c r="J11162" s="36"/>
      <c r="K11162" s="95"/>
      <c r="L11162" s="96"/>
    </row>
    <row r="11163" spans="8:12" x14ac:dyDescent="0.25">
      <c r="H11163" s="36"/>
      <c r="I11163" s="36"/>
      <c r="J11163" s="36"/>
      <c r="K11163" s="95"/>
      <c r="L11163" s="96"/>
    </row>
    <row r="11164" spans="8:12" x14ac:dyDescent="0.25">
      <c r="H11164" s="36"/>
      <c r="I11164" s="36"/>
      <c r="J11164" s="36"/>
      <c r="K11164" s="95"/>
      <c r="L11164" s="96"/>
    </row>
    <row r="11165" spans="8:12" x14ac:dyDescent="0.25">
      <c r="H11165" s="36"/>
      <c r="I11165" s="36"/>
      <c r="J11165" s="36"/>
      <c r="K11165" s="95"/>
      <c r="L11165" s="96"/>
    </row>
    <row r="11166" spans="8:12" x14ac:dyDescent="0.25">
      <c r="H11166" s="36"/>
      <c r="I11166" s="36"/>
      <c r="J11166" s="36"/>
      <c r="K11166" s="95"/>
      <c r="L11166" s="96"/>
    </row>
    <row r="11167" spans="8:12" x14ac:dyDescent="0.25">
      <c r="H11167" s="36"/>
      <c r="I11167" s="36"/>
      <c r="J11167" s="36"/>
      <c r="K11167" s="95"/>
      <c r="L11167" s="96"/>
    </row>
    <row r="11168" spans="8:12" x14ac:dyDescent="0.25">
      <c r="H11168" s="36"/>
      <c r="I11168" s="36"/>
      <c r="J11168" s="36"/>
      <c r="K11168" s="95"/>
      <c r="L11168" s="96"/>
    </row>
    <row r="11169" spans="8:12" x14ac:dyDescent="0.25">
      <c r="H11169" s="36"/>
      <c r="I11169" s="36"/>
      <c r="J11169" s="36"/>
      <c r="K11169" s="95"/>
      <c r="L11169" s="96"/>
    </row>
    <row r="11170" spans="8:12" x14ac:dyDescent="0.25">
      <c r="H11170" s="36"/>
      <c r="I11170" s="36"/>
      <c r="J11170" s="36"/>
      <c r="K11170" s="95"/>
      <c r="L11170" s="96"/>
    </row>
    <row r="11171" spans="8:12" x14ac:dyDescent="0.25">
      <c r="H11171" s="36"/>
      <c r="I11171" s="36"/>
      <c r="J11171" s="36"/>
      <c r="K11171" s="95"/>
      <c r="L11171" s="96"/>
    </row>
    <row r="11172" spans="8:12" x14ac:dyDescent="0.25">
      <c r="H11172" s="36"/>
      <c r="I11172" s="36"/>
      <c r="J11172" s="36"/>
      <c r="K11172" s="95"/>
      <c r="L11172" s="96"/>
    </row>
    <row r="11173" spans="8:12" x14ac:dyDescent="0.25">
      <c r="H11173" s="36"/>
      <c r="I11173" s="36"/>
      <c r="J11173" s="36"/>
      <c r="K11173" s="95"/>
      <c r="L11173" s="96"/>
    </row>
    <row r="11174" spans="8:12" x14ac:dyDescent="0.25">
      <c r="H11174" s="36"/>
      <c r="I11174" s="36"/>
      <c r="J11174" s="36"/>
      <c r="K11174" s="95"/>
      <c r="L11174" s="96"/>
    </row>
    <row r="11175" spans="8:12" x14ac:dyDescent="0.25">
      <c r="H11175" s="36"/>
      <c r="I11175" s="36"/>
      <c r="J11175" s="36"/>
      <c r="K11175" s="95"/>
      <c r="L11175" s="96"/>
    </row>
    <row r="11176" spans="8:12" x14ac:dyDescent="0.25">
      <c r="H11176" s="36"/>
      <c r="I11176" s="36"/>
      <c r="J11176" s="36"/>
      <c r="K11176" s="95"/>
      <c r="L11176" s="96"/>
    </row>
    <row r="11177" spans="8:12" x14ac:dyDescent="0.25">
      <c r="H11177" s="36"/>
      <c r="I11177" s="36"/>
      <c r="J11177" s="36"/>
      <c r="K11177" s="95"/>
      <c r="L11177" s="96"/>
    </row>
    <row r="11178" spans="8:12" x14ac:dyDescent="0.25">
      <c r="H11178" s="36"/>
      <c r="I11178" s="36"/>
      <c r="J11178" s="36"/>
      <c r="K11178" s="95"/>
      <c r="L11178" s="96"/>
    </row>
    <row r="11179" spans="8:12" x14ac:dyDescent="0.25">
      <c r="H11179" s="36"/>
      <c r="I11179" s="36"/>
      <c r="J11179" s="36"/>
      <c r="K11179" s="95"/>
      <c r="L11179" s="96"/>
    </row>
    <row r="11180" spans="8:12" x14ac:dyDescent="0.25">
      <c r="H11180" s="36"/>
      <c r="I11180" s="36"/>
      <c r="J11180" s="36"/>
      <c r="K11180" s="95"/>
      <c r="L11180" s="96"/>
    </row>
    <row r="11181" spans="8:12" x14ac:dyDescent="0.25">
      <c r="H11181" s="36"/>
      <c r="I11181" s="36"/>
      <c r="J11181" s="36"/>
      <c r="K11181" s="95"/>
      <c r="L11181" s="96"/>
    </row>
    <row r="11182" spans="8:12" x14ac:dyDescent="0.25">
      <c r="H11182" s="36"/>
      <c r="I11182" s="36"/>
      <c r="J11182" s="36"/>
      <c r="K11182" s="95"/>
      <c r="L11182" s="96"/>
    </row>
    <row r="11183" spans="8:12" x14ac:dyDescent="0.25">
      <c r="H11183" s="36"/>
      <c r="I11183" s="36"/>
      <c r="J11183" s="36"/>
      <c r="K11183" s="95"/>
      <c r="L11183" s="96"/>
    </row>
    <row r="11184" spans="8:12" x14ac:dyDescent="0.25">
      <c r="H11184" s="36"/>
      <c r="I11184" s="36"/>
      <c r="J11184" s="36"/>
      <c r="K11184" s="95"/>
      <c r="L11184" s="96"/>
    </row>
    <row r="11185" spans="8:12" x14ac:dyDescent="0.25">
      <c r="H11185" s="36"/>
      <c r="I11185" s="36"/>
      <c r="J11185" s="36"/>
      <c r="K11185" s="95"/>
      <c r="L11185" s="96"/>
    </row>
    <row r="11186" spans="8:12" x14ac:dyDescent="0.25">
      <c r="H11186" s="36"/>
      <c r="I11186" s="36"/>
      <c r="J11186" s="36"/>
      <c r="K11186" s="95"/>
      <c r="L11186" s="96"/>
    </row>
    <row r="11187" spans="8:12" x14ac:dyDescent="0.25">
      <c r="H11187" s="36"/>
      <c r="I11187" s="36"/>
      <c r="J11187" s="36"/>
      <c r="K11187" s="95"/>
      <c r="L11187" s="96"/>
    </row>
    <row r="11188" spans="8:12" x14ac:dyDescent="0.25">
      <c r="H11188" s="36"/>
      <c r="I11188" s="36"/>
      <c r="J11188" s="36"/>
      <c r="K11188" s="95"/>
      <c r="L11188" s="96"/>
    </row>
    <row r="11189" spans="8:12" x14ac:dyDescent="0.25">
      <c r="H11189" s="36"/>
      <c r="I11189" s="36"/>
      <c r="J11189" s="36"/>
      <c r="K11189" s="95"/>
      <c r="L11189" s="96"/>
    </row>
    <row r="11190" spans="8:12" x14ac:dyDescent="0.25">
      <c r="H11190" s="36"/>
      <c r="I11190" s="36"/>
      <c r="J11190" s="36"/>
      <c r="K11190" s="95"/>
      <c r="L11190" s="96"/>
    </row>
    <row r="11191" spans="8:12" x14ac:dyDescent="0.25">
      <c r="H11191" s="36"/>
      <c r="I11191" s="36"/>
      <c r="J11191" s="36"/>
      <c r="K11191" s="95"/>
      <c r="L11191" s="96"/>
    </row>
    <row r="11192" spans="8:12" x14ac:dyDescent="0.25">
      <c r="H11192" s="36"/>
      <c r="I11192" s="36"/>
      <c r="J11192" s="36"/>
      <c r="K11192" s="95"/>
      <c r="L11192" s="96"/>
    </row>
    <row r="11193" spans="8:12" x14ac:dyDescent="0.25">
      <c r="H11193" s="36"/>
      <c r="I11193" s="36"/>
      <c r="J11193" s="36"/>
      <c r="K11193" s="95"/>
      <c r="L11193" s="96"/>
    </row>
    <row r="11194" spans="8:12" x14ac:dyDescent="0.25">
      <c r="H11194" s="36"/>
      <c r="I11194" s="36"/>
      <c r="J11194" s="36"/>
      <c r="K11194" s="95"/>
      <c r="L11194" s="96"/>
    </row>
    <row r="11195" spans="8:12" x14ac:dyDescent="0.25">
      <c r="H11195" s="36"/>
      <c r="I11195" s="36"/>
      <c r="J11195" s="36"/>
      <c r="K11195" s="95"/>
      <c r="L11195" s="96"/>
    </row>
    <row r="11196" spans="8:12" x14ac:dyDescent="0.25">
      <c r="H11196" s="36"/>
      <c r="I11196" s="36"/>
      <c r="J11196" s="36"/>
      <c r="K11196" s="95"/>
      <c r="L11196" s="96"/>
    </row>
    <row r="11197" spans="8:12" x14ac:dyDescent="0.25">
      <c r="H11197" s="36"/>
      <c r="I11197" s="36"/>
      <c r="J11197" s="36"/>
      <c r="K11197" s="95"/>
      <c r="L11197" s="96"/>
    </row>
    <row r="11198" spans="8:12" x14ac:dyDescent="0.25">
      <c r="H11198" s="36"/>
      <c r="I11198" s="36"/>
      <c r="J11198" s="36"/>
      <c r="K11198" s="95"/>
      <c r="L11198" s="96"/>
    </row>
    <row r="11199" spans="8:12" x14ac:dyDescent="0.25">
      <c r="H11199" s="36"/>
      <c r="I11199" s="36"/>
      <c r="J11199" s="36"/>
      <c r="K11199" s="95"/>
      <c r="L11199" s="96"/>
    </row>
    <row r="11200" spans="8:12" x14ac:dyDescent="0.25">
      <c r="H11200" s="36"/>
      <c r="I11200" s="36"/>
      <c r="J11200" s="36"/>
      <c r="K11200" s="95"/>
      <c r="L11200" s="96"/>
    </row>
    <row r="11201" spans="8:12" x14ac:dyDescent="0.25">
      <c r="H11201" s="36"/>
      <c r="I11201" s="36"/>
      <c r="J11201" s="36"/>
      <c r="K11201" s="95"/>
      <c r="L11201" s="96"/>
    </row>
    <row r="11202" spans="8:12" x14ac:dyDescent="0.25">
      <c r="H11202" s="36"/>
      <c r="I11202" s="36"/>
      <c r="J11202" s="36"/>
      <c r="K11202" s="95"/>
      <c r="L11202" s="96"/>
    </row>
    <row r="11203" spans="8:12" x14ac:dyDescent="0.25">
      <c r="H11203" s="36"/>
      <c r="I11203" s="36"/>
      <c r="J11203" s="36"/>
      <c r="K11203" s="95"/>
      <c r="L11203" s="96"/>
    </row>
    <row r="11204" spans="8:12" x14ac:dyDescent="0.25">
      <c r="H11204" s="36"/>
      <c r="I11204" s="36"/>
      <c r="J11204" s="36"/>
      <c r="K11204" s="95"/>
      <c r="L11204" s="96"/>
    </row>
    <row r="11205" spans="8:12" x14ac:dyDescent="0.25">
      <c r="H11205" s="36"/>
      <c r="I11205" s="36"/>
      <c r="J11205" s="36"/>
      <c r="K11205" s="95"/>
      <c r="L11205" s="96"/>
    </row>
    <row r="11206" spans="8:12" x14ac:dyDescent="0.25">
      <c r="H11206" s="36"/>
      <c r="I11206" s="36"/>
      <c r="J11206" s="36"/>
      <c r="K11206" s="95"/>
      <c r="L11206" s="96"/>
    </row>
    <row r="11207" spans="8:12" x14ac:dyDescent="0.25">
      <c r="H11207" s="36"/>
      <c r="I11207" s="36"/>
      <c r="J11207" s="36"/>
      <c r="K11207" s="95"/>
      <c r="L11207" s="96"/>
    </row>
    <row r="11208" spans="8:12" x14ac:dyDescent="0.25">
      <c r="H11208" s="36"/>
      <c r="I11208" s="36"/>
      <c r="J11208" s="36"/>
      <c r="K11208" s="95"/>
      <c r="L11208" s="96"/>
    </row>
    <row r="11209" spans="8:12" x14ac:dyDescent="0.25">
      <c r="H11209" s="36"/>
      <c r="I11209" s="36"/>
      <c r="J11209" s="36"/>
      <c r="K11209" s="95"/>
      <c r="L11209" s="96"/>
    </row>
    <row r="11210" spans="8:12" x14ac:dyDescent="0.25">
      <c r="H11210" s="36"/>
      <c r="I11210" s="36"/>
      <c r="J11210" s="36"/>
      <c r="K11210" s="95"/>
      <c r="L11210" s="96"/>
    </row>
    <row r="11211" spans="8:12" x14ac:dyDescent="0.25">
      <c r="H11211" s="36"/>
      <c r="I11211" s="36"/>
      <c r="J11211" s="36"/>
      <c r="K11211" s="95"/>
      <c r="L11211" s="96"/>
    </row>
    <row r="11212" spans="8:12" x14ac:dyDescent="0.25">
      <c r="H11212" s="36"/>
      <c r="I11212" s="36"/>
      <c r="J11212" s="36"/>
      <c r="K11212" s="95"/>
      <c r="L11212" s="96"/>
    </row>
    <row r="11213" spans="8:12" x14ac:dyDescent="0.25">
      <c r="H11213" s="36"/>
      <c r="I11213" s="36"/>
      <c r="J11213" s="36"/>
      <c r="K11213" s="95"/>
      <c r="L11213" s="96"/>
    </row>
    <row r="11214" spans="8:12" x14ac:dyDescent="0.25">
      <c r="H11214" s="36"/>
      <c r="I11214" s="36"/>
      <c r="J11214" s="36"/>
      <c r="K11214" s="95"/>
      <c r="L11214" s="96"/>
    </row>
    <row r="11215" spans="8:12" x14ac:dyDescent="0.25">
      <c r="H11215" s="36"/>
      <c r="I11215" s="36"/>
      <c r="J11215" s="36"/>
      <c r="K11215" s="95"/>
      <c r="L11215" s="96"/>
    </row>
    <row r="11216" spans="8:12" x14ac:dyDescent="0.25">
      <c r="H11216" s="36"/>
      <c r="I11216" s="36"/>
      <c r="J11216" s="36"/>
      <c r="K11216" s="95"/>
      <c r="L11216" s="96"/>
    </row>
    <row r="11217" spans="8:12" x14ac:dyDescent="0.25">
      <c r="H11217" s="36"/>
      <c r="I11217" s="36"/>
      <c r="J11217" s="36"/>
      <c r="K11217" s="95"/>
      <c r="L11217" s="96"/>
    </row>
    <row r="11218" spans="8:12" x14ac:dyDescent="0.25">
      <c r="H11218" s="36"/>
      <c r="I11218" s="36"/>
      <c r="J11218" s="36"/>
      <c r="K11218" s="95"/>
      <c r="L11218" s="96"/>
    </row>
    <row r="11219" spans="8:12" x14ac:dyDescent="0.25">
      <c r="H11219" s="36"/>
      <c r="I11219" s="36"/>
      <c r="J11219" s="36"/>
      <c r="K11219" s="95"/>
      <c r="L11219" s="96"/>
    </row>
    <row r="11220" spans="8:12" x14ac:dyDescent="0.25">
      <c r="H11220" s="36"/>
      <c r="I11220" s="36"/>
      <c r="J11220" s="36"/>
      <c r="K11220" s="95"/>
      <c r="L11220" s="96"/>
    </row>
    <row r="11221" spans="8:12" x14ac:dyDescent="0.25">
      <c r="H11221" s="36"/>
      <c r="I11221" s="36"/>
      <c r="J11221" s="36"/>
      <c r="K11221" s="95"/>
      <c r="L11221" s="96"/>
    </row>
    <row r="11222" spans="8:12" x14ac:dyDescent="0.25">
      <c r="H11222" s="36"/>
      <c r="I11222" s="36"/>
      <c r="J11222" s="36"/>
      <c r="K11222" s="95"/>
      <c r="L11222" s="96"/>
    </row>
    <row r="11223" spans="8:12" x14ac:dyDescent="0.25">
      <c r="H11223" s="36"/>
      <c r="I11223" s="36"/>
      <c r="J11223" s="36"/>
      <c r="K11223" s="95"/>
      <c r="L11223" s="96"/>
    </row>
    <row r="11224" spans="8:12" x14ac:dyDescent="0.25">
      <c r="H11224" s="36"/>
      <c r="I11224" s="36"/>
      <c r="J11224" s="36"/>
      <c r="K11224" s="95"/>
      <c r="L11224" s="96"/>
    </row>
    <row r="11225" spans="8:12" x14ac:dyDescent="0.25">
      <c r="H11225" s="36"/>
      <c r="I11225" s="36"/>
      <c r="J11225" s="36"/>
      <c r="K11225" s="95"/>
      <c r="L11225" s="96"/>
    </row>
    <row r="11226" spans="8:12" x14ac:dyDescent="0.25">
      <c r="H11226" s="36"/>
      <c r="I11226" s="36"/>
      <c r="J11226" s="36"/>
      <c r="K11226" s="95"/>
      <c r="L11226" s="96"/>
    </row>
    <row r="11227" spans="8:12" x14ac:dyDescent="0.25">
      <c r="H11227" s="36"/>
      <c r="I11227" s="36"/>
      <c r="J11227" s="36"/>
      <c r="K11227" s="95"/>
      <c r="L11227" s="96"/>
    </row>
    <row r="11228" spans="8:12" x14ac:dyDescent="0.25">
      <c r="H11228" s="36"/>
      <c r="I11228" s="36"/>
      <c r="J11228" s="36"/>
      <c r="K11228" s="95"/>
      <c r="L11228" s="96"/>
    </row>
    <row r="11229" spans="8:12" x14ac:dyDescent="0.25">
      <c r="H11229" s="36"/>
      <c r="I11229" s="36"/>
      <c r="J11229" s="36"/>
      <c r="K11229" s="95"/>
      <c r="L11229" s="96"/>
    </row>
    <row r="11230" spans="8:12" x14ac:dyDescent="0.25">
      <c r="H11230" s="36"/>
      <c r="I11230" s="36"/>
      <c r="J11230" s="36"/>
      <c r="K11230" s="95"/>
      <c r="L11230" s="96"/>
    </row>
    <row r="11231" spans="8:12" x14ac:dyDescent="0.25">
      <c r="H11231" s="36"/>
      <c r="I11231" s="36"/>
      <c r="J11231" s="36"/>
      <c r="K11231" s="95"/>
      <c r="L11231" s="96"/>
    </row>
    <row r="11232" spans="8:12" x14ac:dyDescent="0.25">
      <c r="H11232" s="36"/>
      <c r="I11232" s="36"/>
      <c r="J11232" s="36"/>
      <c r="K11232" s="95"/>
      <c r="L11232" s="96"/>
    </row>
    <row r="11233" spans="8:12" x14ac:dyDescent="0.25">
      <c r="H11233" s="36"/>
      <c r="I11233" s="36"/>
      <c r="J11233" s="36"/>
      <c r="K11233" s="95"/>
      <c r="L11233" s="96"/>
    </row>
    <row r="11234" spans="8:12" x14ac:dyDescent="0.25">
      <c r="H11234" s="36"/>
      <c r="I11234" s="36"/>
      <c r="J11234" s="36"/>
      <c r="K11234" s="95"/>
      <c r="L11234" s="96"/>
    </row>
    <row r="11235" spans="8:12" x14ac:dyDescent="0.25">
      <c r="H11235" s="36"/>
      <c r="I11235" s="36"/>
      <c r="J11235" s="36"/>
      <c r="K11235" s="95"/>
      <c r="L11235" s="96"/>
    </row>
    <row r="11236" spans="8:12" x14ac:dyDescent="0.25">
      <c r="H11236" s="36"/>
      <c r="I11236" s="36"/>
      <c r="J11236" s="36"/>
      <c r="K11236" s="95"/>
      <c r="L11236" s="96"/>
    </row>
    <row r="11237" spans="8:12" x14ac:dyDescent="0.25">
      <c r="H11237" s="36"/>
      <c r="I11237" s="36"/>
      <c r="J11237" s="36"/>
      <c r="K11237" s="95"/>
      <c r="L11237" s="96"/>
    </row>
    <row r="11238" spans="8:12" x14ac:dyDescent="0.25">
      <c r="H11238" s="36"/>
      <c r="I11238" s="36"/>
      <c r="J11238" s="36"/>
      <c r="K11238" s="95"/>
      <c r="L11238" s="96"/>
    </row>
    <row r="11239" spans="8:12" x14ac:dyDescent="0.25">
      <c r="H11239" s="36"/>
      <c r="I11239" s="36"/>
      <c r="J11239" s="36"/>
      <c r="K11239" s="95"/>
      <c r="L11239" s="96"/>
    </row>
    <row r="11240" spans="8:12" x14ac:dyDescent="0.25">
      <c r="H11240" s="36"/>
      <c r="I11240" s="36"/>
      <c r="J11240" s="36"/>
      <c r="K11240" s="95"/>
      <c r="L11240" s="96"/>
    </row>
    <row r="11241" spans="8:12" x14ac:dyDescent="0.25">
      <c r="H11241" s="36"/>
      <c r="I11241" s="36"/>
      <c r="J11241" s="36"/>
      <c r="K11241" s="95"/>
      <c r="L11241" s="96"/>
    </row>
    <row r="11242" spans="8:12" x14ac:dyDescent="0.25">
      <c r="H11242" s="36"/>
      <c r="I11242" s="36"/>
      <c r="J11242" s="36"/>
      <c r="K11242" s="95"/>
      <c r="L11242" s="96"/>
    </row>
    <row r="11243" spans="8:12" x14ac:dyDescent="0.25">
      <c r="H11243" s="36"/>
      <c r="I11243" s="36"/>
      <c r="J11243" s="36"/>
      <c r="K11243" s="95"/>
      <c r="L11243" s="96"/>
    </row>
    <row r="11244" spans="8:12" x14ac:dyDescent="0.25">
      <c r="H11244" s="36"/>
      <c r="I11244" s="36"/>
      <c r="J11244" s="36"/>
      <c r="K11244" s="95"/>
      <c r="L11244" s="96"/>
    </row>
    <row r="11245" spans="8:12" x14ac:dyDescent="0.25">
      <c r="H11245" s="36"/>
      <c r="I11245" s="36"/>
      <c r="J11245" s="36"/>
      <c r="K11245" s="95"/>
      <c r="L11245" s="96"/>
    </row>
    <row r="11246" spans="8:12" x14ac:dyDescent="0.25">
      <c r="H11246" s="36"/>
      <c r="I11246" s="36"/>
      <c r="J11246" s="36"/>
      <c r="K11246" s="95"/>
      <c r="L11246" s="96"/>
    </row>
    <row r="11247" spans="8:12" x14ac:dyDescent="0.25">
      <c r="H11247" s="36"/>
      <c r="I11247" s="36"/>
      <c r="J11247" s="36"/>
      <c r="K11247" s="95"/>
      <c r="L11247" s="96"/>
    </row>
    <row r="11248" spans="8:12" x14ac:dyDescent="0.25">
      <c r="H11248" s="36"/>
      <c r="I11248" s="36"/>
      <c r="J11248" s="36"/>
      <c r="K11248" s="95"/>
      <c r="L11248" s="96"/>
    </row>
    <row r="11249" spans="8:12" x14ac:dyDescent="0.25">
      <c r="H11249" s="36"/>
      <c r="I11249" s="36"/>
      <c r="J11249" s="36"/>
      <c r="K11249" s="95"/>
      <c r="L11249" s="96"/>
    </row>
    <row r="11250" spans="8:12" x14ac:dyDescent="0.25">
      <c r="H11250" s="36"/>
      <c r="I11250" s="36"/>
      <c r="J11250" s="36"/>
      <c r="K11250" s="95"/>
      <c r="L11250" s="96"/>
    </row>
    <row r="11251" spans="8:12" x14ac:dyDescent="0.25">
      <c r="H11251" s="36"/>
      <c r="I11251" s="36"/>
      <c r="J11251" s="36"/>
      <c r="K11251" s="95"/>
      <c r="L11251" s="96"/>
    </row>
    <row r="11252" spans="8:12" x14ac:dyDescent="0.25">
      <c r="H11252" s="36"/>
      <c r="I11252" s="36"/>
      <c r="J11252" s="36"/>
      <c r="K11252" s="95"/>
      <c r="L11252" s="96"/>
    </row>
    <row r="11253" spans="8:12" x14ac:dyDescent="0.25">
      <c r="H11253" s="36"/>
      <c r="I11253" s="36"/>
      <c r="J11253" s="36"/>
      <c r="K11253" s="95"/>
      <c r="L11253" s="96"/>
    </row>
    <row r="11254" spans="8:12" x14ac:dyDescent="0.25">
      <c r="H11254" s="36"/>
      <c r="I11254" s="36"/>
      <c r="J11254" s="36"/>
      <c r="K11254" s="95"/>
      <c r="L11254" s="96"/>
    </row>
    <row r="11255" spans="8:12" x14ac:dyDescent="0.25">
      <c r="H11255" s="36"/>
      <c r="I11255" s="36"/>
      <c r="J11255" s="36"/>
      <c r="K11255" s="95"/>
      <c r="L11255" s="96"/>
    </row>
    <row r="11256" spans="8:12" x14ac:dyDescent="0.25">
      <c r="H11256" s="36"/>
      <c r="I11256" s="36"/>
      <c r="J11256" s="36"/>
      <c r="K11256" s="95"/>
      <c r="L11256" s="96"/>
    </row>
    <row r="11257" spans="8:12" x14ac:dyDescent="0.25">
      <c r="H11257" s="36"/>
      <c r="I11257" s="36"/>
      <c r="J11257" s="36"/>
      <c r="K11257" s="95"/>
      <c r="L11257" s="96"/>
    </row>
    <row r="11258" spans="8:12" x14ac:dyDescent="0.25">
      <c r="H11258" s="36"/>
      <c r="I11258" s="36"/>
      <c r="J11258" s="36"/>
      <c r="K11258" s="95"/>
      <c r="L11258" s="96"/>
    </row>
    <row r="11259" spans="8:12" x14ac:dyDescent="0.25">
      <c r="H11259" s="36"/>
      <c r="I11259" s="36"/>
      <c r="J11259" s="36"/>
      <c r="K11259" s="95"/>
      <c r="L11259" s="96"/>
    </row>
    <row r="11260" spans="8:12" x14ac:dyDescent="0.25">
      <c r="H11260" s="36"/>
      <c r="I11260" s="36"/>
      <c r="J11260" s="36"/>
      <c r="K11260" s="95"/>
      <c r="L11260" s="96"/>
    </row>
    <row r="11261" spans="8:12" x14ac:dyDescent="0.25">
      <c r="H11261" s="36"/>
      <c r="I11261" s="36"/>
      <c r="J11261" s="36"/>
      <c r="K11261" s="95"/>
      <c r="L11261" s="96"/>
    </row>
    <row r="11262" spans="8:12" x14ac:dyDescent="0.25">
      <c r="H11262" s="36"/>
      <c r="I11262" s="36"/>
      <c r="J11262" s="36"/>
      <c r="K11262" s="95"/>
      <c r="L11262" s="96"/>
    </row>
    <row r="11263" spans="8:12" x14ac:dyDescent="0.25">
      <c r="H11263" s="36"/>
      <c r="I11263" s="36"/>
      <c r="J11263" s="36"/>
      <c r="K11263" s="95"/>
      <c r="L11263" s="96"/>
    </row>
    <row r="11264" spans="8:12" x14ac:dyDescent="0.25">
      <c r="H11264" s="36"/>
      <c r="I11264" s="36"/>
      <c r="J11264" s="36"/>
      <c r="K11264" s="95"/>
      <c r="L11264" s="96"/>
    </row>
    <row r="11265" spans="8:12" x14ac:dyDescent="0.25">
      <c r="H11265" s="36"/>
      <c r="I11265" s="36"/>
      <c r="J11265" s="36"/>
      <c r="K11265" s="95"/>
      <c r="L11265" s="96"/>
    </row>
    <row r="11266" spans="8:12" x14ac:dyDescent="0.25">
      <c r="H11266" s="36"/>
      <c r="I11266" s="36"/>
      <c r="J11266" s="36"/>
      <c r="K11266" s="95"/>
      <c r="L11266" s="96"/>
    </row>
    <row r="11267" spans="8:12" x14ac:dyDescent="0.25">
      <c r="H11267" s="36"/>
      <c r="I11267" s="36"/>
      <c r="J11267" s="36"/>
      <c r="K11267" s="95"/>
      <c r="L11267" s="96"/>
    </row>
    <row r="11268" spans="8:12" x14ac:dyDescent="0.25">
      <c r="H11268" s="36"/>
      <c r="I11268" s="36"/>
      <c r="J11268" s="36"/>
      <c r="K11268" s="95"/>
      <c r="L11268" s="96"/>
    </row>
    <row r="11269" spans="8:12" x14ac:dyDescent="0.25">
      <c r="H11269" s="36"/>
      <c r="I11269" s="36"/>
      <c r="J11269" s="36"/>
      <c r="K11269" s="95"/>
      <c r="L11269" s="96"/>
    </row>
    <row r="11270" spans="8:12" x14ac:dyDescent="0.25">
      <c r="H11270" s="36"/>
      <c r="I11270" s="36"/>
      <c r="J11270" s="36"/>
      <c r="K11270" s="95"/>
      <c r="L11270" s="96"/>
    </row>
    <row r="11271" spans="8:12" x14ac:dyDescent="0.25">
      <c r="H11271" s="36"/>
      <c r="I11271" s="36"/>
      <c r="J11271" s="36"/>
      <c r="K11271" s="95"/>
      <c r="L11271" s="96"/>
    </row>
    <row r="11272" spans="8:12" x14ac:dyDescent="0.25">
      <c r="H11272" s="36"/>
      <c r="I11272" s="36"/>
      <c r="J11272" s="36"/>
      <c r="K11272" s="95"/>
      <c r="L11272" s="96"/>
    </row>
    <row r="11273" spans="8:12" x14ac:dyDescent="0.25">
      <c r="H11273" s="36"/>
      <c r="I11273" s="36"/>
      <c r="J11273" s="36"/>
      <c r="K11273" s="95"/>
      <c r="L11273" s="96"/>
    </row>
    <row r="11274" spans="8:12" x14ac:dyDescent="0.25">
      <c r="H11274" s="36"/>
      <c r="I11274" s="36"/>
      <c r="J11274" s="36"/>
      <c r="K11274" s="95"/>
      <c r="L11274" s="96"/>
    </row>
    <row r="11275" spans="8:12" x14ac:dyDescent="0.25">
      <c r="H11275" s="36"/>
      <c r="I11275" s="36"/>
      <c r="J11275" s="36"/>
      <c r="K11275" s="95"/>
      <c r="L11275" s="96"/>
    </row>
    <row r="11276" spans="8:12" x14ac:dyDescent="0.25">
      <c r="H11276" s="36"/>
      <c r="I11276" s="36"/>
      <c r="J11276" s="36"/>
      <c r="K11276" s="95"/>
      <c r="L11276" s="96"/>
    </row>
    <row r="11277" spans="8:12" x14ac:dyDescent="0.25">
      <c r="H11277" s="36"/>
      <c r="I11277" s="36"/>
      <c r="J11277" s="36"/>
      <c r="K11277" s="95"/>
      <c r="L11277" s="96"/>
    </row>
    <row r="11278" spans="8:12" x14ac:dyDescent="0.25">
      <c r="H11278" s="36"/>
      <c r="I11278" s="36"/>
      <c r="J11278" s="36"/>
      <c r="K11278" s="95"/>
      <c r="L11278" s="96"/>
    </row>
    <row r="11279" spans="8:12" x14ac:dyDescent="0.25">
      <c r="H11279" s="36"/>
      <c r="I11279" s="36"/>
      <c r="J11279" s="36"/>
      <c r="K11279" s="95"/>
      <c r="L11279" s="96"/>
    </row>
    <row r="11280" spans="8:12" x14ac:dyDescent="0.25">
      <c r="H11280" s="36"/>
      <c r="I11280" s="36"/>
      <c r="J11280" s="36"/>
      <c r="K11280" s="95"/>
      <c r="L11280" s="96"/>
    </row>
    <row r="11281" spans="8:12" x14ac:dyDescent="0.25">
      <c r="H11281" s="36"/>
      <c r="I11281" s="36"/>
      <c r="J11281" s="36"/>
      <c r="K11281" s="95"/>
      <c r="L11281" s="96"/>
    </row>
    <row r="11282" spans="8:12" x14ac:dyDescent="0.25">
      <c r="H11282" s="36"/>
      <c r="I11282" s="36"/>
      <c r="J11282" s="36"/>
      <c r="K11282" s="95"/>
      <c r="L11282" s="96"/>
    </row>
    <row r="11283" spans="8:12" x14ac:dyDescent="0.25">
      <c r="H11283" s="36"/>
      <c r="I11283" s="36"/>
      <c r="J11283" s="36"/>
      <c r="K11283" s="95"/>
      <c r="L11283" s="96"/>
    </row>
    <row r="11284" spans="8:12" x14ac:dyDescent="0.25">
      <c r="H11284" s="36"/>
      <c r="I11284" s="36"/>
      <c r="J11284" s="36"/>
      <c r="K11284" s="95"/>
      <c r="L11284" s="96"/>
    </row>
    <row r="11285" spans="8:12" x14ac:dyDescent="0.25">
      <c r="H11285" s="36"/>
      <c r="I11285" s="36"/>
      <c r="J11285" s="36"/>
      <c r="K11285" s="95"/>
      <c r="L11285" s="96"/>
    </row>
    <row r="11286" spans="8:12" x14ac:dyDescent="0.25">
      <c r="H11286" s="36"/>
      <c r="I11286" s="36"/>
      <c r="J11286" s="36"/>
      <c r="K11286" s="95"/>
      <c r="L11286" s="96"/>
    </row>
    <row r="11287" spans="8:12" x14ac:dyDescent="0.25">
      <c r="H11287" s="36"/>
      <c r="I11287" s="36"/>
      <c r="J11287" s="36"/>
      <c r="K11287" s="95"/>
      <c r="L11287" s="96"/>
    </row>
    <row r="11288" spans="8:12" x14ac:dyDescent="0.25">
      <c r="H11288" s="36"/>
      <c r="I11288" s="36"/>
      <c r="J11288" s="36"/>
      <c r="K11288" s="95"/>
      <c r="L11288" s="96"/>
    </row>
    <row r="11289" spans="8:12" x14ac:dyDescent="0.25">
      <c r="H11289" s="36"/>
      <c r="I11289" s="36"/>
      <c r="J11289" s="36"/>
      <c r="K11289" s="95"/>
      <c r="L11289" s="96"/>
    </row>
    <row r="11290" spans="8:12" x14ac:dyDescent="0.25">
      <c r="H11290" s="36"/>
      <c r="I11290" s="36"/>
      <c r="J11290" s="36"/>
      <c r="K11290" s="95"/>
      <c r="L11290" s="96"/>
    </row>
    <row r="11291" spans="8:12" x14ac:dyDescent="0.25">
      <c r="H11291" s="36"/>
      <c r="I11291" s="36"/>
      <c r="J11291" s="36"/>
      <c r="K11291" s="95"/>
      <c r="L11291" s="96"/>
    </row>
    <row r="11292" spans="8:12" x14ac:dyDescent="0.25">
      <c r="H11292" s="36"/>
      <c r="I11292" s="36"/>
      <c r="J11292" s="36"/>
      <c r="K11292" s="95"/>
      <c r="L11292" s="96"/>
    </row>
    <row r="11293" spans="8:12" x14ac:dyDescent="0.25">
      <c r="H11293" s="36"/>
      <c r="I11293" s="36"/>
      <c r="J11293" s="36"/>
      <c r="K11293" s="95"/>
      <c r="L11293" s="96"/>
    </row>
    <row r="11294" spans="8:12" x14ac:dyDescent="0.25">
      <c r="H11294" s="36"/>
      <c r="I11294" s="36"/>
      <c r="J11294" s="36"/>
      <c r="K11294" s="95"/>
      <c r="L11294" s="96"/>
    </row>
    <row r="11295" spans="8:12" x14ac:dyDescent="0.25">
      <c r="H11295" s="36"/>
      <c r="I11295" s="36"/>
      <c r="J11295" s="36"/>
      <c r="K11295" s="95"/>
      <c r="L11295" s="96"/>
    </row>
    <row r="11296" spans="8:12" x14ac:dyDescent="0.25">
      <c r="H11296" s="36"/>
      <c r="I11296" s="36"/>
      <c r="J11296" s="36"/>
      <c r="K11296" s="95"/>
      <c r="L11296" s="96"/>
    </row>
    <row r="11297" spans="8:12" x14ac:dyDescent="0.25">
      <c r="H11297" s="36"/>
      <c r="I11297" s="36"/>
      <c r="J11297" s="36"/>
      <c r="K11297" s="95"/>
      <c r="L11297" s="96"/>
    </row>
    <row r="11298" spans="8:12" x14ac:dyDescent="0.25">
      <c r="H11298" s="36"/>
      <c r="I11298" s="36"/>
      <c r="J11298" s="36"/>
      <c r="K11298" s="95"/>
      <c r="L11298" s="96"/>
    </row>
    <row r="11299" spans="8:12" x14ac:dyDescent="0.25">
      <c r="H11299" s="36"/>
      <c r="I11299" s="36"/>
      <c r="J11299" s="36"/>
      <c r="K11299" s="95"/>
      <c r="L11299" s="96"/>
    </row>
    <row r="11300" spans="8:12" x14ac:dyDescent="0.25">
      <c r="H11300" s="36"/>
      <c r="I11300" s="36"/>
      <c r="J11300" s="36"/>
      <c r="K11300" s="95"/>
      <c r="L11300" s="96"/>
    </row>
    <row r="11301" spans="8:12" x14ac:dyDescent="0.25">
      <c r="H11301" s="36"/>
      <c r="I11301" s="36"/>
      <c r="J11301" s="36"/>
      <c r="K11301" s="95"/>
      <c r="L11301" s="96"/>
    </row>
    <row r="11302" spans="8:12" x14ac:dyDescent="0.25">
      <c r="H11302" s="36"/>
      <c r="I11302" s="36"/>
      <c r="J11302" s="36"/>
      <c r="K11302" s="95"/>
      <c r="L11302" s="96"/>
    </row>
    <row r="11303" spans="8:12" x14ac:dyDescent="0.25">
      <c r="H11303" s="36"/>
      <c r="I11303" s="36"/>
      <c r="J11303" s="36"/>
      <c r="K11303" s="95"/>
      <c r="L11303" s="96"/>
    </row>
    <row r="11304" spans="8:12" x14ac:dyDescent="0.25">
      <c r="H11304" s="36"/>
      <c r="I11304" s="36"/>
      <c r="J11304" s="36"/>
      <c r="K11304" s="95"/>
      <c r="L11304" s="96"/>
    </row>
    <row r="11305" spans="8:12" x14ac:dyDescent="0.25">
      <c r="H11305" s="36"/>
      <c r="I11305" s="36"/>
      <c r="J11305" s="36"/>
      <c r="K11305" s="95"/>
      <c r="L11305" s="96"/>
    </row>
    <row r="11306" spans="8:12" x14ac:dyDescent="0.25">
      <c r="H11306" s="36"/>
      <c r="I11306" s="36"/>
      <c r="J11306" s="36"/>
      <c r="K11306" s="95"/>
      <c r="L11306" s="96"/>
    </row>
    <row r="11307" spans="8:12" x14ac:dyDescent="0.25">
      <c r="H11307" s="36"/>
      <c r="I11307" s="36"/>
      <c r="J11307" s="36"/>
      <c r="K11307" s="95"/>
      <c r="L11307" s="96"/>
    </row>
    <row r="11308" spans="8:12" x14ac:dyDescent="0.25">
      <c r="H11308" s="36"/>
      <c r="I11308" s="36"/>
      <c r="J11308" s="36"/>
      <c r="K11308" s="95"/>
      <c r="L11308" s="96"/>
    </row>
    <row r="11309" spans="8:12" x14ac:dyDescent="0.25">
      <c r="H11309" s="36"/>
      <c r="I11309" s="36"/>
      <c r="J11309" s="36"/>
      <c r="K11309" s="95"/>
      <c r="L11309" s="96"/>
    </row>
    <row r="11310" spans="8:12" x14ac:dyDescent="0.25">
      <c r="H11310" s="36"/>
      <c r="I11310" s="36"/>
      <c r="J11310" s="36"/>
      <c r="K11310" s="95"/>
      <c r="L11310" s="96"/>
    </row>
    <row r="11311" spans="8:12" x14ac:dyDescent="0.25">
      <c r="H11311" s="36"/>
      <c r="I11311" s="36"/>
      <c r="J11311" s="36"/>
      <c r="K11311" s="95"/>
      <c r="L11311" s="96"/>
    </row>
    <row r="11312" spans="8:12" x14ac:dyDescent="0.25">
      <c r="H11312" s="36"/>
      <c r="I11312" s="36"/>
      <c r="J11312" s="36"/>
      <c r="K11312" s="95"/>
      <c r="L11312" s="96"/>
    </row>
    <row r="11313" spans="8:12" x14ac:dyDescent="0.25">
      <c r="H11313" s="36"/>
      <c r="I11313" s="36"/>
      <c r="J11313" s="36"/>
      <c r="K11313" s="95"/>
      <c r="L11313" s="96"/>
    </row>
    <row r="11314" spans="8:12" x14ac:dyDescent="0.25">
      <c r="H11314" s="36"/>
      <c r="I11314" s="36"/>
      <c r="J11314" s="36"/>
      <c r="K11314" s="95"/>
      <c r="L11314" s="96"/>
    </row>
    <row r="11315" spans="8:12" x14ac:dyDescent="0.25">
      <c r="H11315" s="36"/>
      <c r="I11315" s="36"/>
      <c r="J11315" s="36"/>
      <c r="K11315" s="95"/>
      <c r="L11315" s="96"/>
    </row>
    <row r="11316" spans="8:12" x14ac:dyDescent="0.25">
      <c r="H11316" s="36"/>
      <c r="I11316" s="36"/>
      <c r="J11316" s="36"/>
      <c r="K11316" s="95"/>
      <c r="L11316" s="96"/>
    </row>
    <row r="11317" spans="8:12" x14ac:dyDescent="0.25">
      <c r="H11317" s="36"/>
      <c r="I11317" s="36"/>
      <c r="J11317" s="36"/>
      <c r="K11317" s="95"/>
      <c r="L11317" s="96"/>
    </row>
    <row r="11318" spans="8:12" x14ac:dyDescent="0.25">
      <c r="H11318" s="36"/>
      <c r="I11318" s="36"/>
      <c r="J11318" s="36"/>
      <c r="K11318" s="95"/>
      <c r="L11318" s="96"/>
    </row>
    <row r="11319" spans="8:12" x14ac:dyDescent="0.25">
      <c r="H11319" s="36"/>
      <c r="I11319" s="36"/>
      <c r="J11319" s="36"/>
      <c r="K11319" s="95"/>
      <c r="L11319" s="96"/>
    </row>
    <row r="11320" spans="8:12" x14ac:dyDescent="0.25">
      <c r="H11320" s="36"/>
      <c r="I11320" s="36"/>
      <c r="J11320" s="36"/>
      <c r="K11320" s="95"/>
      <c r="L11320" s="96"/>
    </row>
    <row r="11321" spans="8:12" x14ac:dyDescent="0.25">
      <c r="H11321" s="36"/>
      <c r="I11321" s="36"/>
      <c r="J11321" s="36"/>
      <c r="K11321" s="95"/>
      <c r="L11321" s="96"/>
    </row>
    <row r="11322" spans="8:12" x14ac:dyDescent="0.25">
      <c r="H11322" s="36"/>
      <c r="I11322" s="36"/>
      <c r="J11322" s="36"/>
      <c r="K11322" s="95"/>
      <c r="L11322" s="96"/>
    </row>
    <row r="11323" spans="8:12" x14ac:dyDescent="0.25">
      <c r="H11323" s="36"/>
      <c r="I11323" s="36"/>
      <c r="J11323" s="36"/>
      <c r="K11323" s="95"/>
      <c r="L11323" s="96"/>
    </row>
    <row r="11324" spans="8:12" x14ac:dyDescent="0.25">
      <c r="H11324" s="36"/>
      <c r="I11324" s="36"/>
      <c r="J11324" s="36"/>
      <c r="K11324" s="95"/>
      <c r="L11324" s="96"/>
    </row>
    <row r="11325" spans="8:12" x14ac:dyDescent="0.25">
      <c r="H11325" s="36"/>
      <c r="I11325" s="36"/>
      <c r="J11325" s="36"/>
      <c r="K11325" s="95"/>
      <c r="L11325" s="96"/>
    </row>
    <row r="11326" spans="8:12" x14ac:dyDescent="0.25">
      <c r="H11326" s="36"/>
      <c r="I11326" s="36"/>
      <c r="J11326" s="36"/>
      <c r="K11326" s="95"/>
      <c r="L11326" s="96"/>
    </row>
    <row r="11327" spans="8:12" x14ac:dyDescent="0.25">
      <c r="H11327" s="36"/>
      <c r="I11327" s="36"/>
      <c r="J11327" s="36"/>
      <c r="K11327" s="95"/>
      <c r="L11327" s="96"/>
    </row>
    <row r="11328" spans="8:12" x14ac:dyDescent="0.25">
      <c r="H11328" s="36"/>
      <c r="I11328" s="36"/>
      <c r="J11328" s="36"/>
      <c r="K11328" s="95"/>
      <c r="L11328" s="96"/>
    </row>
    <row r="11329" spans="8:12" x14ac:dyDescent="0.25">
      <c r="H11329" s="36"/>
      <c r="I11329" s="36"/>
      <c r="J11329" s="36"/>
      <c r="K11329" s="95"/>
      <c r="L11329" s="96"/>
    </row>
    <row r="11330" spans="8:12" x14ac:dyDescent="0.25">
      <c r="H11330" s="36"/>
      <c r="I11330" s="36"/>
      <c r="J11330" s="36"/>
      <c r="K11330" s="95"/>
      <c r="L11330" s="96"/>
    </row>
    <row r="11331" spans="8:12" x14ac:dyDescent="0.25">
      <c r="H11331" s="36"/>
      <c r="I11331" s="36"/>
      <c r="J11331" s="36"/>
      <c r="K11331" s="95"/>
      <c r="L11331" s="96"/>
    </row>
    <row r="11332" spans="8:12" x14ac:dyDescent="0.25">
      <c r="H11332" s="36"/>
      <c r="I11332" s="36"/>
      <c r="J11332" s="36"/>
      <c r="K11332" s="95"/>
      <c r="L11332" s="96"/>
    </row>
    <row r="11333" spans="8:12" x14ac:dyDescent="0.25">
      <c r="H11333" s="36"/>
      <c r="I11333" s="36"/>
      <c r="J11333" s="36"/>
      <c r="K11333" s="95"/>
      <c r="L11333" s="96"/>
    </row>
    <row r="11334" spans="8:12" x14ac:dyDescent="0.25">
      <c r="H11334" s="36"/>
      <c r="I11334" s="36"/>
      <c r="J11334" s="36"/>
      <c r="K11334" s="95"/>
      <c r="L11334" s="96"/>
    </row>
    <row r="11335" spans="8:12" x14ac:dyDescent="0.25">
      <c r="H11335" s="36"/>
      <c r="I11335" s="36"/>
      <c r="J11335" s="36"/>
      <c r="K11335" s="95"/>
      <c r="L11335" s="96"/>
    </row>
    <row r="11336" spans="8:12" x14ac:dyDescent="0.25">
      <c r="H11336" s="36"/>
      <c r="I11336" s="36"/>
      <c r="J11336" s="36"/>
      <c r="K11336" s="95"/>
      <c r="L11336" s="96"/>
    </row>
    <row r="11337" spans="8:12" x14ac:dyDescent="0.25">
      <c r="H11337" s="36"/>
      <c r="I11337" s="36"/>
      <c r="J11337" s="36"/>
      <c r="K11337" s="95"/>
      <c r="L11337" s="96"/>
    </row>
    <row r="11338" spans="8:12" x14ac:dyDescent="0.25">
      <c r="H11338" s="36"/>
      <c r="I11338" s="36"/>
      <c r="J11338" s="36"/>
      <c r="K11338" s="95"/>
      <c r="L11338" s="96"/>
    </row>
    <row r="11339" spans="8:12" x14ac:dyDescent="0.25">
      <c r="H11339" s="36"/>
      <c r="I11339" s="36"/>
      <c r="J11339" s="36"/>
      <c r="K11339" s="95"/>
      <c r="L11339" s="96"/>
    </row>
    <row r="11340" spans="8:12" x14ac:dyDescent="0.25">
      <c r="H11340" s="36"/>
      <c r="I11340" s="36"/>
      <c r="J11340" s="36"/>
      <c r="K11340" s="95"/>
      <c r="L11340" s="96"/>
    </row>
    <row r="11341" spans="8:12" x14ac:dyDescent="0.25">
      <c r="H11341" s="36"/>
      <c r="I11341" s="36"/>
      <c r="J11341" s="36"/>
      <c r="K11341" s="95"/>
      <c r="L11341" s="96"/>
    </row>
    <row r="11342" spans="8:12" x14ac:dyDescent="0.25">
      <c r="H11342" s="36"/>
      <c r="I11342" s="36"/>
      <c r="J11342" s="36"/>
      <c r="K11342" s="95"/>
      <c r="L11342" s="96"/>
    </row>
    <row r="11343" spans="8:12" x14ac:dyDescent="0.25">
      <c r="H11343" s="36"/>
      <c r="I11343" s="36"/>
      <c r="J11343" s="36"/>
      <c r="K11343" s="95"/>
      <c r="L11343" s="96"/>
    </row>
    <row r="11344" spans="8:12" x14ac:dyDescent="0.25">
      <c r="H11344" s="36"/>
      <c r="I11344" s="36"/>
      <c r="J11344" s="36"/>
      <c r="K11344" s="95"/>
      <c r="L11344" s="96"/>
    </row>
    <row r="11345" spans="8:12" x14ac:dyDescent="0.25">
      <c r="H11345" s="36"/>
      <c r="I11345" s="36"/>
      <c r="J11345" s="36"/>
      <c r="K11345" s="95"/>
      <c r="L11345" s="96"/>
    </row>
    <row r="11346" spans="8:12" x14ac:dyDescent="0.25">
      <c r="H11346" s="36"/>
      <c r="I11346" s="36"/>
      <c r="J11346" s="36"/>
      <c r="K11346" s="95"/>
      <c r="L11346" s="96"/>
    </row>
    <row r="11347" spans="8:12" x14ac:dyDescent="0.25">
      <c r="H11347" s="36"/>
      <c r="I11347" s="36"/>
      <c r="J11347" s="36"/>
      <c r="K11347" s="95"/>
      <c r="L11347" s="96"/>
    </row>
    <row r="11348" spans="8:12" x14ac:dyDescent="0.25">
      <c r="H11348" s="36"/>
      <c r="I11348" s="36"/>
      <c r="J11348" s="36"/>
      <c r="K11348" s="95"/>
      <c r="L11348" s="96"/>
    </row>
    <row r="11349" spans="8:12" x14ac:dyDescent="0.25">
      <c r="H11349" s="36"/>
      <c r="I11349" s="36"/>
      <c r="J11349" s="36"/>
      <c r="K11349" s="95"/>
      <c r="L11349" s="96"/>
    </row>
    <row r="11350" spans="8:12" x14ac:dyDescent="0.25">
      <c r="H11350" s="36"/>
      <c r="I11350" s="36"/>
      <c r="J11350" s="36"/>
      <c r="K11350" s="95"/>
      <c r="L11350" s="96"/>
    </row>
    <row r="11351" spans="8:12" x14ac:dyDescent="0.25">
      <c r="H11351" s="36"/>
      <c r="I11351" s="36"/>
      <c r="J11351" s="36"/>
      <c r="K11351" s="95"/>
      <c r="L11351" s="96"/>
    </row>
    <row r="11352" spans="8:12" x14ac:dyDescent="0.25">
      <c r="H11352" s="36"/>
      <c r="I11352" s="36"/>
      <c r="J11352" s="36"/>
      <c r="K11352" s="95"/>
      <c r="L11352" s="96"/>
    </row>
    <row r="11353" spans="8:12" x14ac:dyDescent="0.25">
      <c r="H11353" s="36"/>
      <c r="I11353" s="36"/>
      <c r="J11353" s="36"/>
      <c r="K11353" s="95"/>
      <c r="L11353" s="96"/>
    </row>
    <row r="11354" spans="8:12" x14ac:dyDescent="0.25">
      <c r="H11354" s="36"/>
      <c r="I11354" s="36"/>
      <c r="J11354" s="36"/>
      <c r="K11354" s="95"/>
      <c r="L11354" s="96"/>
    </row>
    <row r="11355" spans="8:12" x14ac:dyDescent="0.25">
      <c r="H11355" s="36"/>
      <c r="I11355" s="36"/>
      <c r="J11355" s="36"/>
      <c r="K11355" s="95"/>
      <c r="L11355" s="96"/>
    </row>
    <row r="11356" spans="8:12" x14ac:dyDescent="0.25">
      <c r="H11356" s="36"/>
      <c r="I11356" s="36"/>
      <c r="J11356" s="36"/>
      <c r="K11356" s="95"/>
      <c r="L11356" s="96"/>
    </row>
    <row r="11357" spans="8:12" x14ac:dyDescent="0.25">
      <c r="H11357" s="36"/>
      <c r="I11357" s="36"/>
      <c r="J11357" s="36"/>
      <c r="K11357" s="95"/>
      <c r="L11357" s="96"/>
    </row>
    <row r="11358" spans="8:12" x14ac:dyDescent="0.25">
      <c r="H11358" s="36"/>
      <c r="I11358" s="36"/>
      <c r="J11358" s="36"/>
      <c r="K11358" s="95"/>
      <c r="L11358" s="96"/>
    </row>
    <row r="11359" spans="8:12" x14ac:dyDescent="0.25">
      <c r="H11359" s="36"/>
      <c r="I11359" s="36"/>
      <c r="J11359" s="36"/>
      <c r="K11359" s="95"/>
      <c r="L11359" s="96"/>
    </row>
    <row r="11360" spans="8:12" x14ac:dyDescent="0.25">
      <c r="H11360" s="36"/>
      <c r="I11360" s="36"/>
      <c r="J11360" s="36"/>
      <c r="K11360" s="95"/>
      <c r="L11360" s="96"/>
    </row>
    <row r="11361" spans="8:12" x14ac:dyDescent="0.25">
      <c r="H11361" s="36"/>
      <c r="I11361" s="36"/>
      <c r="J11361" s="36"/>
      <c r="K11361" s="95"/>
      <c r="L11361" s="96"/>
    </row>
    <row r="11362" spans="8:12" x14ac:dyDescent="0.25">
      <c r="H11362" s="36"/>
      <c r="I11362" s="36"/>
      <c r="J11362" s="36"/>
      <c r="K11362" s="95"/>
      <c r="L11362" s="96"/>
    </row>
    <row r="11363" spans="8:12" x14ac:dyDescent="0.25">
      <c r="H11363" s="36"/>
      <c r="I11363" s="36"/>
      <c r="J11363" s="36"/>
      <c r="K11363" s="95"/>
      <c r="L11363" s="96"/>
    </row>
    <row r="11364" spans="8:12" x14ac:dyDescent="0.25">
      <c r="H11364" s="36"/>
      <c r="I11364" s="36"/>
      <c r="J11364" s="36"/>
      <c r="K11364" s="95"/>
      <c r="L11364" s="96"/>
    </row>
    <row r="11365" spans="8:12" x14ac:dyDescent="0.25">
      <c r="H11365" s="36"/>
      <c r="I11365" s="36"/>
      <c r="J11365" s="36"/>
      <c r="K11365" s="95"/>
      <c r="L11365" s="96"/>
    </row>
    <row r="11366" spans="8:12" x14ac:dyDescent="0.25">
      <c r="H11366" s="36"/>
      <c r="I11366" s="36"/>
      <c r="J11366" s="36"/>
      <c r="K11366" s="95"/>
      <c r="L11366" s="96"/>
    </row>
    <row r="11367" spans="8:12" x14ac:dyDescent="0.25">
      <c r="H11367" s="36"/>
      <c r="I11367" s="36"/>
      <c r="J11367" s="36"/>
      <c r="K11367" s="95"/>
      <c r="L11367" s="96"/>
    </row>
    <row r="11368" spans="8:12" x14ac:dyDescent="0.25">
      <c r="H11368" s="36"/>
      <c r="I11368" s="36"/>
      <c r="J11368" s="36"/>
      <c r="K11368" s="95"/>
      <c r="L11368" s="96"/>
    </row>
    <row r="11369" spans="8:12" x14ac:dyDescent="0.25">
      <c r="H11369" s="36"/>
      <c r="I11369" s="36"/>
      <c r="J11369" s="36"/>
      <c r="K11369" s="95"/>
      <c r="L11369" s="96"/>
    </row>
    <row r="11370" spans="8:12" x14ac:dyDescent="0.25">
      <c r="H11370" s="36"/>
      <c r="I11370" s="36"/>
      <c r="J11370" s="36"/>
      <c r="K11370" s="95"/>
      <c r="L11370" s="96"/>
    </row>
    <row r="11371" spans="8:12" x14ac:dyDescent="0.25">
      <c r="H11371" s="36"/>
      <c r="I11371" s="36"/>
      <c r="J11371" s="36"/>
      <c r="K11371" s="95"/>
      <c r="L11371" s="96"/>
    </row>
    <row r="11372" spans="8:12" x14ac:dyDescent="0.25">
      <c r="H11372" s="36"/>
      <c r="I11372" s="36"/>
      <c r="J11372" s="36"/>
      <c r="K11372" s="95"/>
      <c r="L11372" s="96"/>
    </row>
    <row r="11373" spans="8:12" x14ac:dyDescent="0.25">
      <c r="H11373" s="36"/>
      <c r="I11373" s="36"/>
      <c r="J11373" s="36"/>
      <c r="K11373" s="95"/>
      <c r="L11373" s="96"/>
    </row>
    <row r="11374" spans="8:12" x14ac:dyDescent="0.25">
      <c r="H11374" s="36"/>
      <c r="I11374" s="36"/>
      <c r="J11374" s="36"/>
      <c r="K11374" s="95"/>
      <c r="L11374" s="96"/>
    </row>
    <row r="11375" spans="8:12" x14ac:dyDescent="0.25">
      <c r="H11375" s="36"/>
      <c r="I11375" s="36"/>
      <c r="J11375" s="36"/>
      <c r="K11375" s="95"/>
      <c r="L11375" s="96"/>
    </row>
    <row r="11376" spans="8:12" x14ac:dyDescent="0.25">
      <c r="H11376" s="36"/>
      <c r="I11376" s="36"/>
      <c r="J11376" s="36"/>
      <c r="K11376" s="95"/>
      <c r="L11376" s="96"/>
    </row>
    <row r="11377" spans="8:12" x14ac:dyDescent="0.25">
      <c r="H11377" s="36"/>
      <c r="I11377" s="36"/>
      <c r="J11377" s="36"/>
      <c r="K11377" s="95"/>
      <c r="L11377" s="96"/>
    </row>
    <row r="11378" spans="8:12" x14ac:dyDescent="0.25">
      <c r="H11378" s="36"/>
      <c r="I11378" s="36"/>
      <c r="J11378" s="36"/>
      <c r="K11378" s="95"/>
      <c r="L11378" s="96"/>
    </row>
    <row r="11379" spans="8:12" x14ac:dyDescent="0.25">
      <c r="H11379" s="36"/>
      <c r="I11379" s="36"/>
      <c r="J11379" s="36"/>
      <c r="K11379" s="95"/>
      <c r="L11379" s="96"/>
    </row>
    <row r="11380" spans="8:12" x14ac:dyDescent="0.25">
      <c r="H11380" s="36"/>
      <c r="I11380" s="36"/>
      <c r="J11380" s="36"/>
      <c r="K11380" s="95"/>
      <c r="L11380" s="96"/>
    </row>
    <row r="11381" spans="8:12" x14ac:dyDescent="0.25">
      <c r="H11381" s="36"/>
      <c r="I11381" s="36"/>
      <c r="J11381" s="36"/>
      <c r="K11381" s="95"/>
      <c r="L11381" s="96"/>
    </row>
    <row r="11382" spans="8:12" x14ac:dyDescent="0.25">
      <c r="H11382" s="36"/>
      <c r="I11382" s="36"/>
      <c r="J11382" s="36"/>
      <c r="K11382" s="95"/>
      <c r="L11382" s="96"/>
    </row>
    <row r="11383" spans="8:12" x14ac:dyDescent="0.25">
      <c r="H11383" s="36"/>
      <c r="I11383" s="36"/>
      <c r="J11383" s="36"/>
      <c r="K11383" s="95"/>
      <c r="L11383" s="96"/>
    </row>
    <row r="11384" spans="8:12" x14ac:dyDescent="0.25">
      <c r="H11384" s="36"/>
      <c r="I11384" s="36"/>
      <c r="J11384" s="36"/>
      <c r="K11384" s="95"/>
      <c r="L11384" s="96"/>
    </row>
    <row r="11385" spans="8:12" x14ac:dyDescent="0.25">
      <c r="H11385" s="36"/>
      <c r="I11385" s="36"/>
      <c r="J11385" s="36"/>
      <c r="K11385" s="95"/>
      <c r="L11385" s="96"/>
    </row>
    <row r="11386" spans="8:12" x14ac:dyDescent="0.25">
      <c r="H11386" s="36"/>
      <c r="I11386" s="36"/>
      <c r="J11386" s="36"/>
      <c r="K11386" s="95"/>
      <c r="L11386" s="96"/>
    </row>
    <row r="11387" spans="8:12" x14ac:dyDescent="0.25">
      <c r="H11387" s="36"/>
      <c r="I11387" s="36"/>
      <c r="J11387" s="36"/>
      <c r="K11387" s="95"/>
      <c r="L11387" s="96"/>
    </row>
    <row r="11388" spans="8:12" x14ac:dyDescent="0.25">
      <c r="H11388" s="36"/>
      <c r="I11388" s="36"/>
      <c r="J11388" s="36"/>
      <c r="K11388" s="95"/>
      <c r="L11388" s="96"/>
    </row>
    <row r="11389" spans="8:12" x14ac:dyDescent="0.25">
      <c r="H11389" s="36"/>
      <c r="I11389" s="36"/>
      <c r="J11389" s="36"/>
      <c r="K11389" s="95"/>
      <c r="L11389" s="96"/>
    </row>
    <row r="11390" spans="8:12" x14ac:dyDescent="0.25">
      <c r="H11390" s="36"/>
      <c r="I11390" s="36"/>
      <c r="J11390" s="36"/>
      <c r="K11390" s="95"/>
      <c r="L11390" s="96"/>
    </row>
    <row r="11391" spans="8:12" x14ac:dyDescent="0.25">
      <c r="H11391" s="36"/>
      <c r="I11391" s="36"/>
      <c r="J11391" s="36"/>
      <c r="K11391" s="95"/>
      <c r="L11391" s="96"/>
    </row>
    <row r="11392" spans="8:12" x14ac:dyDescent="0.25">
      <c r="H11392" s="36"/>
      <c r="I11392" s="36"/>
      <c r="J11392" s="36"/>
      <c r="K11392" s="95"/>
      <c r="L11392" s="96"/>
    </row>
    <row r="11393" spans="8:12" x14ac:dyDescent="0.25">
      <c r="H11393" s="36"/>
      <c r="I11393" s="36"/>
      <c r="J11393" s="36"/>
      <c r="K11393" s="95"/>
      <c r="L11393" s="96"/>
    </row>
    <row r="11394" spans="8:12" x14ac:dyDescent="0.25">
      <c r="H11394" s="36"/>
      <c r="I11394" s="36"/>
      <c r="J11394" s="36"/>
      <c r="K11394" s="95"/>
      <c r="L11394" s="96"/>
    </row>
    <row r="11395" spans="8:12" x14ac:dyDescent="0.25">
      <c r="H11395" s="36"/>
      <c r="I11395" s="36"/>
      <c r="J11395" s="36"/>
      <c r="K11395" s="95"/>
      <c r="L11395" s="96"/>
    </row>
    <row r="11396" spans="8:12" x14ac:dyDescent="0.25">
      <c r="H11396" s="36"/>
      <c r="I11396" s="36"/>
      <c r="J11396" s="36"/>
      <c r="K11396" s="95"/>
      <c r="L11396" s="96"/>
    </row>
    <row r="11397" spans="8:12" x14ac:dyDescent="0.25">
      <c r="H11397" s="36"/>
      <c r="I11397" s="36"/>
      <c r="J11397" s="36"/>
      <c r="K11397" s="95"/>
      <c r="L11397" s="96"/>
    </row>
    <row r="11398" spans="8:12" x14ac:dyDescent="0.25">
      <c r="H11398" s="36"/>
      <c r="I11398" s="36"/>
      <c r="J11398" s="36"/>
      <c r="K11398" s="95"/>
      <c r="L11398" s="96"/>
    </row>
    <row r="11399" spans="8:12" x14ac:dyDescent="0.25">
      <c r="H11399" s="36"/>
      <c r="I11399" s="36"/>
      <c r="J11399" s="36"/>
      <c r="K11399" s="95"/>
      <c r="L11399" s="96"/>
    </row>
    <row r="11400" spans="8:12" x14ac:dyDescent="0.25">
      <c r="H11400" s="36"/>
      <c r="I11400" s="36"/>
      <c r="J11400" s="36"/>
      <c r="K11400" s="95"/>
      <c r="L11400" s="96"/>
    </row>
    <row r="11401" spans="8:12" x14ac:dyDescent="0.25">
      <c r="H11401" s="36"/>
      <c r="I11401" s="36"/>
      <c r="J11401" s="36"/>
      <c r="K11401" s="95"/>
      <c r="L11401" s="96"/>
    </row>
    <row r="11402" spans="8:12" x14ac:dyDescent="0.25">
      <c r="H11402" s="36"/>
      <c r="I11402" s="36"/>
      <c r="J11402" s="36"/>
      <c r="K11402" s="95"/>
      <c r="L11402" s="96"/>
    </row>
    <row r="11403" spans="8:12" x14ac:dyDescent="0.25">
      <c r="H11403" s="36"/>
      <c r="I11403" s="36"/>
      <c r="J11403" s="36"/>
      <c r="K11403" s="95"/>
      <c r="L11403" s="96"/>
    </row>
    <row r="11404" spans="8:12" x14ac:dyDescent="0.25">
      <c r="H11404" s="36"/>
      <c r="I11404" s="36"/>
      <c r="J11404" s="36"/>
      <c r="K11404" s="95"/>
      <c r="L11404" s="96"/>
    </row>
    <row r="11405" spans="8:12" x14ac:dyDescent="0.25">
      <c r="H11405" s="36"/>
      <c r="I11405" s="36"/>
      <c r="J11405" s="36"/>
      <c r="K11405" s="95"/>
      <c r="L11405" s="96"/>
    </row>
    <row r="11406" spans="8:12" x14ac:dyDescent="0.25">
      <c r="H11406" s="36"/>
      <c r="I11406" s="36"/>
      <c r="J11406" s="36"/>
      <c r="K11406" s="95"/>
      <c r="L11406" s="96"/>
    </row>
    <row r="11407" spans="8:12" x14ac:dyDescent="0.25">
      <c r="H11407" s="36"/>
      <c r="I11407" s="36"/>
      <c r="J11407" s="36"/>
      <c r="K11407" s="95"/>
      <c r="L11407" s="96"/>
    </row>
    <row r="11408" spans="8:12" x14ac:dyDescent="0.25">
      <c r="H11408" s="36"/>
      <c r="I11408" s="36"/>
      <c r="J11408" s="36"/>
      <c r="K11408" s="95"/>
      <c r="L11408" s="96"/>
    </row>
    <row r="11409" spans="8:12" x14ac:dyDescent="0.25">
      <c r="H11409" s="36"/>
      <c r="I11409" s="36"/>
      <c r="J11409" s="36"/>
      <c r="K11409" s="95"/>
      <c r="L11409" s="96"/>
    </row>
    <row r="11410" spans="8:12" x14ac:dyDescent="0.25">
      <c r="H11410" s="36"/>
      <c r="I11410" s="36"/>
      <c r="J11410" s="36"/>
      <c r="K11410" s="95"/>
      <c r="L11410" s="96"/>
    </row>
    <row r="11411" spans="8:12" x14ac:dyDescent="0.25">
      <c r="H11411" s="36"/>
      <c r="I11411" s="36"/>
      <c r="J11411" s="36"/>
      <c r="K11411" s="95"/>
      <c r="L11411" s="96"/>
    </row>
    <row r="11412" spans="8:12" x14ac:dyDescent="0.25">
      <c r="H11412" s="36"/>
      <c r="I11412" s="36"/>
      <c r="J11412" s="36"/>
      <c r="K11412" s="95"/>
      <c r="L11412" s="96"/>
    </row>
    <row r="11413" spans="8:12" x14ac:dyDescent="0.25">
      <c r="H11413" s="36"/>
      <c r="I11413" s="36"/>
      <c r="J11413" s="36"/>
      <c r="K11413" s="95"/>
      <c r="L11413" s="96"/>
    </row>
    <row r="11414" spans="8:12" x14ac:dyDescent="0.25">
      <c r="H11414" s="36"/>
      <c r="I11414" s="36"/>
      <c r="J11414" s="36"/>
      <c r="K11414" s="95"/>
      <c r="L11414" s="96"/>
    </row>
    <row r="11415" spans="8:12" x14ac:dyDescent="0.25">
      <c r="H11415" s="36"/>
      <c r="I11415" s="36"/>
      <c r="J11415" s="36"/>
      <c r="K11415" s="95"/>
      <c r="L11415" s="96"/>
    </row>
    <row r="11416" spans="8:12" x14ac:dyDescent="0.25">
      <c r="H11416" s="36"/>
      <c r="I11416" s="36"/>
      <c r="J11416" s="36"/>
      <c r="K11416" s="95"/>
      <c r="L11416" s="96"/>
    </row>
    <row r="11417" spans="8:12" x14ac:dyDescent="0.25">
      <c r="H11417" s="36"/>
      <c r="I11417" s="36"/>
      <c r="J11417" s="36"/>
      <c r="K11417" s="95"/>
      <c r="L11417" s="96"/>
    </row>
    <row r="11418" spans="8:12" x14ac:dyDescent="0.25">
      <c r="H11418" s="36"/>
      <c r="I11418" s="36"/>
      <c r="J11418" s="36"/>
      <c r="K11418" s="95"/>
      <c r="L11418" s="96"/>
    </row>
    <row r="11419" spans="8:12" x14ac:dyDescent="0.25">
      <c r="H11419" s="36"/>
      <c r="I11419" s="36"/>
      <c r="J11419" s="36"/>
      <c r="K11419" s="95"/>
      <c r="L11419" s="96"/>
    </row>
    <row r="11420" spans="8:12" x14ac:dyDescent="0.25">
      <c r="H11420" s="36"/>
      <c r="I11420" s="36"/>
      <c r="J11420" s="36"/>
      <c r="K11420" s="95"/>
      <c r="L11420" s="96"/>
    </row>
    <row r="11421" spans="8:12" x14ac:dyDescent="0.25">
      <c r="H11421" s="36"/>
      <c r="I11421" s="36"/>
      <c r="J11421" s="36"/>
      <c r="K11421" s="95"/>
      <c r="L11421" s="96"/>
    </row>
    <row r="11422" spans="8:12" x14ac:dyDescent="0.25">
      <c r="H11422" s="36"/>
      <c r="I11422" s="36"/>
      <c r="J11422" s="36"/>
      <c r="K11422" s="95"/>
      <c r="L11422" s="96"/>
    </row>
    <row r="11423" spans="8:12" x14ac:dyDescent="0.25">
      <c r="H11423" s="36"/>
      <c r="I11423" s="36"/>
      <c r="J11423" s="36"/>
      <c r="K11423" s="95"/>
      <c r="L11423" s="96"/>
    </row>
    <row r="11424" spans="8:12" x14ac:dyDescent="0.25">
      <c r="H11424" s="36"/>
      <c r="I11424" s="36"/>
      <c r="J11424" s="36"/>
      <c r="K11424" s="95"/>
      <c r="L11424" s="96"/>
    </row>
    <row r="11425" spans="8:12" x14ac:dyDescent="0.25">
      <c r="H11425" s="36"/>
      <c r="I11425" s="36"/>
      <c r="J11425" s="36"/>
      <c r="K11425" s="95"/>
      <c r="L11425" s="96"/>
    </row>
    <row r="11426" spans="8:12" x14ac:dyDescent="0.25">
      <c r="H11426" s="36"/>
      <c r="I11426" s="36"/>
      <c r="J11426" s="36"/>
      <c r="K11426" s="95"/>
      <c r="L11426" s="96"/>
    </row>
    <row r="11427" spans="8:12" x14ac:dyDescent="0.25">
      <c r="H11427" s="36"/>
      <c r="I11427" s="36"/>
      <c r="J11427" s="36"/>
      <c r="K11427" s="95"/>
      <c r="L11427" s="96"/>
    </row>
    <row r="11428" spans="8:12" x14ac:dyDescent="0.25">
      <c r="H11428" s="36"/>
      <c r="I11428" s="36"/>
      <c r="J11428" s="36"/>
      <c r="K11428" s="95"/>
      <c r="L11428" s="96"/>
    </row>
    <row r="11429" spans="8:12" x14ac:dyDescent="0.25">
      <c r="H11429" s="36"/>
      <c r="I11429" s="36"/>
      <c r="J11429" s="36"/>
      <c r="K11429" s="95"/>
      <c r="L11429" s="96"/>
    </row>
    <row r="11430" spans="8:12" x14ac:dyDescent="0.25">
      <c r="H11430" s="36"/>
      <c r="I11430" s="36"/>
      <c r="J11430" s="36"/>
      <c r="K11430" s="95"/>
      <c r="L11430" s="96"/>
    </row>
    <row r="11431" spans="8:12" x14ac:dyDescent="0.25">
      <c r="H11431" s="36"/>
      <c r="I11431" s="36"/>
      <c r="J11431" s="36"/>
      <c r="K11431" s="95"/>
      <c r="L11431" s="96"/>
    </row>
    <row r="11432" spans="8:12" x14ac:dyDescent="0.25">
      <c r="H11432" s="36"/>
      <c r="I11432" s="36"/>
      <c r="J11432" s="36"/>
      <c r="K11432" s="95"/>
      <c r="L11432" s="96"/>
    </row>
    <row r="11433" spans="8:12" x14ac:dyDescent="0.25">
      <c r="H11433" s="36"/>
      <c r="I11433" s="36"/>
      <c r="J11433" s="36"/>
      <c r="K11433" s="95"/>
      <c r="L11433" s="96"/>
    </row>
    <row r="11434" spans="8:12" x14ac:dyDescent="0.25">
      <c r="H11434" s="36"/>
      <c r="I11434" s="36"/>
      <c r="J11434" s="36"/>
      <c r="K11434" s="95"/>
      <c r="L11434" s="96"/>
    </row>
    <row r="11435" spans="8:12" x14ac:dyDescent="0.25">
      <c r="H11435" s="36"/>
      <c r="I11435" s="36"/>
      <c r="J11435" s="36"/>
      <c r="K11435" s="95"/>
      <c r="L11435" s="96"/>
    </row>
    <row r="11436" spans="8:12" x14ac:dyDescent="0.25">
      <c r="H11436" s="36"/>
      <c r="I11436" s="36"/>
      <c r="J11436" s="36"/>
      <c r="K11436" s="95"/>
      <c r="L11436" s="96"/>
    </row>
    <row r="11437" spans="8:12" x14ac:dyDescent="0.25">
      <c r="H11437" s="36"/>
      <c r="I11437" s="36"/>
      <c r="J11437" s="36"/>
      <c r="K11437" s="95"/>
      <c r="L11437" s="96"/>
    </row>
    <row r="11438" spans="8:12" x14ac:dyDescent="0.25">
      <c r="H11438" s="36"/>
      <c r="I11438" s="36"/>
      <c r="J11438" s="36"/>
      <c r="K11438" s="95"/>
      <c r="L11438" s="96"/>
    </row>
    <row r="11439" spans="8:12" x14ac:dyDescent="0.25">
      <c r="H11439" s="36"/>
      <c r="I11439" s="36"/>
      <c r="J11439" s="36"/>
      <c r="K11439" s="95"/>
      <c r="L11439" s="96"/>
    </row>
    <row r="11440" spans="8:12" x14ac:dyDescent="0.25">
      <c r="H11440" s="36"/>
      <c r="I11440" s="36"/>
      <c r="J11440" s="36"/>
      <c r="K11440" s="95"/>
      <c r="L11440" s="96"/>
    </row>
    <row r="11441" spans="8:12" x14ac:dyDescent="0.25">
      <c r="H11441" s="36"/>
      <c r="I11441" s="36"/>
      <c r="J11441" s="36"/>
      <c r="K11441" s="95"/>
      <c r="L11441" s="96"/>
    </row>
    <row r="11442" spans="8:12" x14ac:dyDescent="0.25">
      <c r="H11442" s="36"/>
      <c r="I11442" s="36"/>
      <c r="J11442" s="36"/>
      <c r="K11442" s="95"/>
      <c r="L11442" s="96"/>
    </row>
    <row r="11443" spans="8:12" x14ac:dyDescent="0.25">
      <c r="H11443" s="36"/>
      <c r="I11443" s="36"/>
      <c r="J11443" s="36"/>
      <c r="K11443" s="95"/>
      <c r="L11443" s="96"/>
    </row>
    <row r="11444" spans="8:12" x14ac:dyDescent="0.25">
      <c r="H11444" s="36"/>
      <c r="I11444" s="36"/>
      <c r="J11444" s="36"/>
      <c r="K11444" s="95"/>
      <c r="L11444" s="96"/>
    </row>
    <row r="11445" spans="8:12" x14ac:dyDescent="0.25">
      <c r="H11445" s="36"/>
      <c r="I11445" s="36"/>
      <c r="J11445" s="36"/>
      <c r="K11445" s="95"/>
      <c r="L11445" s="96"/>
    </row>
    <row r="11446" spans="8:12" x14ac:dyDescent="0.25">
      <c r="H11446" s="36"/>
      <c r="I11446" s="36"/>
      <c r="J11446" s="36"/>
      <c r="K11446" s="95"/>
      <c r="L11446" s="96"/>
    </row>
    <row r="11447" spans="8:12" x14ac:dyDescent="0.25">
      <c r="H11447" s="36"/>
      <c r="I11447" s="36"/>
      <c r="J11447" s="36"/>
      <c r="K11447" s="95"/>
      <c r="L11447" s="96"/>
    </row>
    <row r="11448" spans="8:12" x14ac:dyDescent="0.25">
      <c r="H11448" s="36"/>
      <c r="I11448" s="36"/>
      <c r="J11448" s="36"/>
      <c r="K11448" s="95"/>
      <c r="L11448" s="96"/>
    </row>
    <row r="11449" spans="8:12" x14ac:dyDescent="0.25">
      <c r="H11449" s="36"/>
      <c r="I11449" s="36"/>
      <c r="J11449" s="36"/>
      <c r="K11449" s="95"/>
      <c r="L11449" s="96"/>
    </row>
    <row r="11450" spans="8:12" x14ac:dyDescent="0.25">
      <c r="H11450" s="36"/>
      <c r="I11450" s="36"/>
      <c r="J11450" s="36"/>
      <c r="K11450" s="95"/>
      <c r="L11450" s="96"/>
    </row>
    <row r="11451" spans="8:12" x14ac:dyDescent="0.25">
      <c r="H11451" s="36"/>
      <c r="I11451" s="36"/>
      <c r="J11451" s="36"/>
      <c r="K11451" s="95"/>
      <c r="L11451" s="96"/>
    </row>
    <row r="11452" spans="8:12" x14ac:dyDescent="0.25">
      <c r="H11452" s="36"/>
      <c r="I11452" s="36"/>
      <c r="J11452" s="36"/>
      <c r="K11452" s="95"/>
      <c r="L11452" s="96"/>
    </row>
    <row r="11453" spans="8:12" x14ac:dyDescent="0.25">
      <c r="H11453" s="36"/>
      <c r="I11453" s="36"/>
      <c r="J11453" s="36"/>
      <c r="K11453" s="95"/>
      <c r="L11453" s="96"/>
    </row>
    <row r="11454" spans="8:12" x14ac:dyDescent="0.25">
      <c r="H11454" s="36"/>
      <c r="I11454" s="36"/>
      <c r="J11454" s="36"/>
      <c r="K11454" s="95"/>
      <c r="L11454" s="96"/>
    </row>
    <row r="11455" spans="8:12" x14ac:dyDescent="0.25">
      <c r="H11455" s="36"/>
      <c r="I11455" s="36"/>
      <c r="J11455" s="36"/>
      <c r="K11455" s="95"/>
      <c r="L11455" s="96"/>
    </row>
    <row r="11456" spans="8:12" x14ac:dyDescent="0.25">
      <c r="H11456" s="36"/>
      <c r="I11456" s="36"/>
      <c r="J11456" s="36"/>
      <c r="K11456" s="95"/>
      <c r="L11456" s="96"/>
    </row>
    <row r="11457" spans="8:12" x14ac:dyDescent="0.25">
      <c r="H11457" s="36"/>
      <c r="I11457" s="36"/>
      <c r="J11457" s="36"/>
      <c r="K11457" s="95"/>
      <c r="L11457" s="96"/>
    </row>
    <row r="11458" spans="8:12" x14ac:dyDescent="0.25">
      <c r="H11458" s="36"/>
      <c r="I11458" s="36"/>
      <c r="J11458" s="36"/>
      <c r="K11458" s="95"/>
      <c r="L11458" s="96"/>
    </row>
    <row r="11459" spans="8:12" x14ac:dyDescent="0.25">
      <c r="H11459" s="36"/>
      <c r="I11459" s="36"/>
      <c r="J11459" s="36"/>
      <c r="K11459" s="95"/>
      <c r="L11459" s="96"/>
    </row>
    <row r="11460" spans="8:12" x14ac:dyDescent="0.25">
      <c r="H11460" s="36"/>
      <c r="I11460" s="36"/>
      <c r="J11460" s="36"/>
      <c r="K11460" s="95"/>
      <c r="L11460" s="96"/>
    </row>
    <row r="11461" spans="8:12" x14ac:dyDescent="0.25">
      <c r="H11461" s="36"/>
      <c r="I11461" s="36"/>
      <c r="J11461" s="36"/>
      <c r="K11461" s="95"/>
      <c r="L11461" s="96"/>
    </row>
    <row r="11462" spans="8:12" x14ac:dyDescent="0.25">
      <c r="H11462" s="36"/>
      <c r="I11462" s="36"/>
      <c r="J11462" s="36"/>
      <c r="K11462" s="95"/>
      <c r="L11462" s="96"/>
    </row>
    <row r="11463" spans="8:12" x14ac:dyDescent="0.25">
      <c r="H11463" s="36"/>
      <c r="I11463" s="36"/>
      <c r="J11463" s="36"/>
      <c r="K11463" s="95"/>
      <c r="L11463" s="96"/>
    </row>
    <row r="11464" spans="8:12" x14ac:dyDescent="0.25">
      <c r="H11464" s="36"/>
      <c r="I11464" s="36"/>
      <c r="J11464" s="36"/>
      <c r="K11464" s="95"/>
      <c r="L11464" s="96"/>
    </row>
    <row r="11465" spans="8:12" x14ac:dyDescent="0.25">
      <c r="H11465" s="36"/>
      <c r="I11465" s="36"/>
      <c r="J11465" s="36"/>
      <c r="K11465" s="95"/>
      <c r="L11465" s="96"/>
    </row>
    <row r="11466" spans="8:12" x14ac:dyDescent="0.25">
      <c r="H11466" s="36"/>
      <c r="I11466" s="36"/>
      <c r="J11466" s="36"/>
      <c r="K11466" s="95"/>
      <c r="L11466" s="96"/>
    </row>
    <row r="11467" spans="8:12" x14ac:dyDescent="0.25">
      <c r="H11467" s="36"/>
      <c r="I11467" s="36"/>
      <c r="J11467" s="36"/>
      <c r="K11467" s="95"/>
      <c r="L11467" s="96"/>
    </row>
    <row r="11468" spans="8:12" x14ac:dyDescent="0.25">
      <c r="H11468" s="36"/>
      <c r="I11468" s="36"/>
      <c r="J11468" s="36"/>
      <c r="K11468" s="95"/>
      <c r="L11468" s="96"/>
    </row>
    <row r="11469" spans="8:12" x14ac:dyDescent="0.25">
      <c r="H11469" s="36"/>
      <c r="I11469" s="36"/>
      <c r="J11469" s="36"/>
      <c r="K11469" s="95"/>
      <c r="L11469" s="96"/>
    </row>
    <row r="11470" spans="8:12" x14ac:dyDescent="0.25">
      <c r="H11470" s="36"/>
      <c r="I11470" s="36"/>
      <c r="J11470" s="36"/>
      <c r="K11470" s="95"/>
      <c r="L11470" s="96"/>
    </row>
    <row r="11471" spans="8:12" x14ac:dyDescent="0.25">
      <c r="H11471" s="36"/>
      <c r="I11471" s="36"/>
      <c r="J11471" s="36"/>
      <c r="K11471" s="95"/>
      <c r="L11471" s="96"/>
    </row>
    <row r="11472" spans="8:12" x14ac:dyDescent="0.25">
      <c r="H11472" s="36"/>
      <c r="I11472" s="36"/>
      <c r="J11472" s="36"/>
      <c r="K11472" s="95"/>
      <c r="L11472" s="96"/>
    </row>
    <row r="11473" spans="8:12" x14ac:dyDescent="0.25">
      <c r="H11473" s="36"/>
      <c r="I11473" s="36"/>
      <c r="J11473" s="36"/>
      <c r="K11473" s="95"/>
      <c r="L11473" s="96"/>
    </row>
    <row r="11474" spans="8:12" x14ac:dyDescent="0.25">
      <c r="H11474" s="36"/>
      <c r="I11474" s="36"/>
      <c r="J11474" s="36"/>
      <c r="K11474" s="95"/>
      <c r="L11474" s="96"/>
    </row>
    <row r="11475" spans="8:12" x14ac:dyDescent="0.25">
      <c r="H11475" s="36"/>
      <c r="I11475" s="36"/>
      <c r="J11475" s="36"/>
      <c r="K11475" s="95"/>
      <c r="L11475" s="96"/>
    </row>
    <row r="11476" spans="8:12" x14ac:dyDescent="0.25">
      <c r="H11476" s="36"/>
      <c r="I11476" s="36"/>
      <c r="J11476" s="36"/>
      <c r="K11476" s="95"/>
      <c r="L11476" s="96"/>
    </row>
    <row r="11477" spans="8:12" x14ac:dyDescent="0.25">
      <c r="H11477" s="36"/>
      <c r="I11477" s="36"/>
      <c r="J11477" s="36"/>
      <c r="K11477" s="95"/>
      <c r="L11477" s="96"/>
    </row>
    <row r="11478" spans="8:12" x14ac:dyDescent="0.25">
      <c r="H11478" s="36"/>
      <c r="I11478" s="36"/>
      <c r="J11478" s="36"/>
      <c r="K11478" s="95"/>
      <c r="L11478" s="96"/>
    </row>
    <row r="11479" spans="8:12" x14ac:dyDescent="0.25">
      <c r="H11479" s="36"/>
      <c r="I11479" s="36"/>
      <c r="J11479" s="36"/>
      <c r="K11479" s="95"/>
      <c r="L11479" s="96"/>
    </row>
    <row r="11480" spans="8:12" x14ac:dyDescent="0.25">
      <c r="H11480" s="36"/>
      <c r="I11480" s="36"/>
      <c r="J11480" s="36"/>
      <c r="K11480" s="95"/>
      <c r="L11480" s="96"/>
    </row>
    <row r="11481" spans="8:12" x14ac:dyDescent="0.25">
      <c r="H11481" s="36"/>
      <c r="I11481" s="36"/>
      <c r="J11481" s="36"/>
      <c r="K11481" s="95"/>
      <c r="L11481" s="96"/>
    </row>
    <row r="11482" spans="8:12" x14ac:dyDescent="0.25">
      <c r="H11482" s="36"/>
      <c r="I11482" s="36"/>
      <c r="J11482" s="36"/>
      <c r="K11482" s="95"/>
      <c r="L11482" s="96"/>
    </row>
    <row r="11483" spans="8:12" x14ac:dyDescent="0.25">
      <c r="H11483" s="36"/>
      <c r="I11483" s="36"/>
      <c r="J11483" s="36"/>
      <c r="K11483" s="95"/>
      <c r="L11483" s="96"/>
    </row>
    <row r="11484" spans="8:12" x14ac:dyDescent="0.25">
      <c r="H11484" s="36"/>
      <c r="I11484" s="36"/>
      <c r="J11484" s="36"/>
      <c r="K11484" s="95"/>
      <c r="L11484" s="96"/>
    </row>
    <row r="11485" spans="8:12" x14ac:dyDescent="0.25">
      <c r="H11485" s="36"/>
      <c r="I11485" s="36"/>
      <c r="J11485" s="36"/>
      <c r="K11485" s="95"/>
      <c r="L11485" s="96"/>
    </row>
    <row r="11486" spans="8:12" x14ac:dyDescent="0.25">
      <c r="H11486" s="36"/>
      <c r="I11486" s="36"/>
      <c r="J11486" s="36"/>
      <c r="K11486" s="95"/>
      <c r="L11486" s="96"/>
    </row>
    <row r="11487" spans="8:12" x14ac:dyDescent="0.25">
      <c r="H11487" s="36"/>
      <c r="I11487" s="36"/>
      <c r="J11487" s="36"/>
      <c r="K11487" s="95"/>
      <c r="L11487" s="96"/>
    </row>
    <row r="11488" spans="8:12" x14ac:dyDescent="0.25">
      <c r="H11488" s="36"/>
      <c r="I11488" s="36"/>
      <c r="J11488" s="36"/>
      <c r="K11488" s="95"/>
      <c r="L11488" s="96"/>
    </row>
    <row r="11489" spans="8:12" x14ac:dyDescent="0.25">
      <c r="H11489" s="36"/>
      <c r="I11489" s="36"/>
      <c r="J11489" s="36"/>
      <c r="K11489" s="95"/>
      <c r="L11489" s="96"/>
    </row>
    <row r="11490" spans="8:12" x14ac:dyDescent="0.25">
      <c r="H11490" s="36"/>
      <c r="I11490" s="36"/>
      <c r="J11490" s="36"/>
      <c r="K11490" s="95"/>
      <c r="L11490" s="96"/>
    </row>
    <row r="11491" spans="8:12" x14ac:dyDescent="0.25">
      <c r="H11491" s="36"/>
      <c r="I11491" s="36"/>
      <c r="J11491" s="36"/>
      <c r="K11491" s="95"/>
      <c r="L11491" s="96"/>
    </row>
    <row r="11492" spans="8:12" x14ac:dyDescent="0.25">
      <c r="H11492" s="36"/>
      <c r="I11492" s="36"/>
      <c r="J11492" s="36"/>
      <c r="K11492" s="95"/>
      <c r="L11492" s="96"/>
    </row>
    <row r="11493" spans="8:12" x14ac:dyDescent="0.25">
      <c r="H11493" s="36"/>
      <c r="I11493" s="36"/>
      <c r="J11493" s="36"/>
      <c r="K11493" s="95"/>
      <c r="L11493" s="96"/>
    </row>
    <row r="11494" spans="8:12" x14ac:dyDescent="0.25">
      <c r="H11494" s="36"/>
      <c r="I11494" s="36"/>
      <c r="J11494" s="36"/>
      <c r="K11494" s="95"/>
      <c r="L11494" s="96"/>
    </row>
    <row r="11495" spans="8:12" x14ac:dyDescent="0.25">
      <c r="H11495" s="36"/>
      <c r="I11495" s="36"/>
      <c r="J11495" s="36"/>
      <c r="K11495" s="95"/>
      <c r="L11495" s="96"/>
    </row>
    <row r="11496" spans="8:12" x14ac:dyDescent="0.25">
      <c r="H11496" s="36"/>
      <c r="I11496" s="36"/>
      <c r="J11496" s="36"/>
      <c r="K11496" s="95"/>
      <c r="L11496" s="96"/>
    </row>
    <row r="11497" spans="8:12" x14ac:dyDescent="0.25">
      <c r="H11497" s="36"/>
      <c r="I11497" s="36"/>
      <c r="J11497" s="36"/>
      <c r="K11497" s="95"/>
      <c r="L11497" s="96"/>
    </row>
    <row r="11498" spans="8:12" x14ac:dyDescent="0.25">
      <c r="H11498" s="36"/>
      <c r="I11498" s="36"/>
      <c r="J11498" s="36"/>
      <c r="K11498" s="95"/>
      <c r="L11498" s="96"/>
    </row>
    <row r="11499" spans="8:12" x14ac:dyDescent="0.25">
      <c r="H11499" s="36"/>
      <c r="I11499" s="36"/>
      <c r="J11499" s="36"/>
      <c r="K11499" s="95"/>
      <c r="L11499" s="96"/>
    </row>
    <row r="11500" spans="8:12" x14ac:dyDescent="0.25">
      <c r="H11500" s="36"/>
      <c r="I11500" s="36"/>
      <c r="J11500" s="36"/>
      <c r="K11500" s="95"/>
      <c r="L11500" s="96"/>
    </row>
    <row r="11501" spans="8:12" x14ac:dyDescent="0.25">
      <c r="H11501" s="36"/>
      <c r="I11501" s="36"/>
      <c r="J11501" s="36"/>
      <c r="K11501" s="95"/>
      <c r="L11501" s="96"/>
    </row>
    <row r="11502" spans="8:12" x14ac:dyDescent="0.25">
      <c r="H11502" s="36"/>
      <c r="I11502" s="36"/>
      <c r="J11502" s="36"/>
      <c r="K11502" s="95"/>
      <c r="L11502" s="96"/>
    </row>
    <row r="11503" spans="8:12" x14ac:dyDescent="0.25">
      <c r="H11503" s="36"/>
      <c r="I11503" s="36"/>
      <c r="J11503" s="36"/>
      <c r="K11503" s="95"/>
      <c r="L11503" s="96"/>
    </row>
    <row r="11504" spans="8:12" x14ac:dyDescent="0.25">
      <c r="H11504" s="36"/>
      <c r="I11504" s="36"/>
      <c r="J11504" s="36"/>
      <c r="K11504" s="95"/>
      <c r="L11504" s="96"/>
    </row>
    <row r="11505" spans="8:12" x14ac:dyDescent="0.25">
      <c r="H11505" s="36"/>
      <c r="I11505" s="36"/>
      <c r="J11505" s="36"/>
      <c r="K11505" s="95"/>
      <c r="L11505" s="96"/>
    </row>
    <row r="11506" spans="8:12" x14ac:dyDescent="0.25">
      <c r="H11506" s="36"/>
      <c r="I11506" s="36"/>
      <c r="J11506" s="36"/>
      <c r="K11506" s="95"/>
      <c r="L11506" s="96"/>
    </row>
    <row r="11507" spans="8:12" x14ac:dyDescent="0.25">
      <c r="H11507" s="36"/>
      <c r="I11507" s="36"/>
      <c r="J11507" s="36"/>
      <c r="K11507" s="95"/>
      <c r="L11507" s="96"/>
    </row>
    <row r="11508" spans="8:12" x14ac:dyDescent="0.25">
      <c r="H11508" s="36"/>
      <c r="I11508" s="36"/>
      <c r="J11508" s="36"/>
      <c r="K11508" s="95"/>
      <c r="L11508" s="96"/>
    </row>
    <row r="11509" spans="8:12" x14ac:dyDescent="0.25">
      <c r="H11509" s="36"/>
      <c r="I11509" s="36"/>
      <c r="J11509" s="36"/>
      <c r="K11509" s="95"/>
      <c r="L11509" s="96"/>
    </row>
    <row r="11510" spans="8:12" x14ac:dyDescent="0.25">
      <c r="H11510" s="36"/>
      <c r="I11510" s="36"/>
      <c r="J11510" s="36"/>
      <c r="K11510" s="95"/>
      <c r="L11510" s="96"/>
    </row>
    <row r="11511" spans="8:12" x14ac:dyDescent="0.25">
      <c r="H11511" s="36"/>
      <c r="I11511" s="36"/>
      <c r="J11511" s="36"/>
      <c r="K11511" s="95"/>
      <c r="L11511" s="96"/>
    </row>
    <row r="11512" spans="8:12" x14ac:dyDescent="0.25">
      <c r="H11512" s="36"/>
      <c r="I11512" s="36"/>
      <c r="J11512" s="36"/>
      <c r="K11512" s="95"/>
      <c r="L11512" s="96"/>
    </row>
    <row r="11513" spans="8:12" x14ac:dyDescent="0.25">
      <c r="H11513" s="36"/>
      <c r="I11513" s="36"/>
      <c r="J11513" s="36"/>
      <c r="K11513" s="95"/>
      <c r="L11513" s="96"/>
    </row>
    <row r="11514" spans="8:12" x14ac:dyDescent="0.25">
      <c r="H11514" s="36"/>
      <c r="I11514" s="36"/>
      <c r="J11514" s="36"/>
      <c r="K11514" s="95"/>
      <c r="L11514" s="96"/>
    </row>
    <row r="11515" spans="8:12" x14ac:dyDescent="0.25">
      <c r="H11515" s="36"/>
      <c r="I11515" s="36"/>
      <c r="J11515" s="36"/>
      <c r="K11515" s="95"/>
      <c r="L11515" s="96"/>
    </row>
    <row r="11516" spans="8:12" x14ac:dyDescent="0.25">
      <c r="H11516" s="36"/>
      <c r="I11516" s="36"/>
      <c r="J11516" s="36"/>
      <c r="K11516" s="95"/>
      <c r="L11516" s="96"/>
    </row>
    <row r="11517" spans="8:12" x14ac:dyDescent="0.25">
      <c r="H11517" s="36"/>
      <c r="I11517" s="36"/>
      <c r="J11517" s="36"/>
      <c r="K11517" s="95"/>
      <c r="L11517" s="96"/>
    </row>
    <row r="11518" spans="8:12" x14ac:dyDescent="0.25">
      <c r="H11518" s="36"/>
      <c r="I11518" s="36"/>
      <c r="J11518" s="36"/>
      <c r="K11518" s="95"/>
      <c r="L11518" s="96"/>
    </row>
    <row r="11519" spans="8:12" x14ac:dyDescent="0.25">
      <c r="H11519" s="36"/>
      <c r="I11519" s="36"/>
      <c r="J11519" s="36"/>
      <c r="K11519" s="95"/>
      <c r="L11519" s="96"/>
    </row>
    <row r="11520" spans="8:12" x14ac:dyDescent="0.25">
      <c r="H11520" s="36"/>
      <c r="I11520" s="36"/>
      <c r="J11520" s="36"/>
      <c r="K11520" s="95"/>
      <c r="L11520" s="96"/>
    </row>
    <row r="11521" spans="8:12" x14ac:dyDescent="0.25">
      <c r="H11521" s="36"/>
      <c r="I11521" s="36"/>
      <c r="J11521" s="36"/>
      <c r="K11521" s="95"/>
      <c r="L11521" s="96"/>
    </row>
    <row r="11522" spans="8:12" x14ac:dyDescent="0.25">
      <c r="H11522" s="36"/>
      <c r="I11522" s="36"/>
      <c r="J11522" s="36"/>
      <c r="K11522" s="95"/>
      <c r="L11522" s="96"/>
    </row>
    <row r="11523" spans="8:12" x14ac:dyDescent="0.25">
      <c r="H11523" s="36"/>
      <c r="I11523" s="36"/>
      <c r="J11523" s="36"/>
      <c r="K11523" s="95"/>
      <c r="L11523" s="96"/>
    </row>
    <row r="11524" spans="8:12" x14ac:dyDescent="0.25">
      <c r="H11524" s="36"/>
      <c r="I11524" s="36"/>
      <c r="J11524" s="36"/>
      <c r="K11524" s="95"/>
      <c r="L11524" s="96"/>
    </row>
    <row r="11525" spans="8:12" x14ac:dyDescent="0.25">
      <c r="H11525" s="36"/>
      <c r="I11525" s="36"/>
      <c r="J11525" s="36"/>
      <c r="K11525" s="95"/>
      <c r="L11525" s="96"/>
    </row>
    <row r="11526" spans="8:12" x14ac:dyDescent="0.25">
      <c r="H11526" s="36"/>
      <c r="I11526" s="36"/>
      <c r="J11526" s="36"/>
      <c r="K11526" s="95"/>
      <c r="L11526" s="96"/>
    </row>
    <row r="11527" spans="8:12" x14ac:dyDescent="0.25">
      <c r="H11527" s="36"/>
      <c r="I11527" s="36"/>
      <c r="J11527" s="36"/>
      <c r="K11527" s="95"/>
      <c r="L11527" s="96"/>
    </row>
    <row r="11528" spans="8:12" x14ac:dyDescent="0.25">
      <c r="H11528" s="36"/>
      <c r="I11528" s="36"/>
      <c r="J11528" s="36"/>
      <c r="K11528" s="95"/>
      <c r="L11528" s="96"/>
    </row>
    <row r="11529" spans="8:12" x14ac:dyDescent="0.25">
      <c r="H11529" s="36"/>
      <c r="I11529" s="36"/>
      <c r="J11529" s="36"/>
      <c r="K11529" s="95"/>
      <c r="L11529" s="96"/>
    </row>
    <row r="11530" spans="8:12" x14ac:dyDescent="0.25">
      <c r="H11530" s="36"/>
      <c r="I11530" s="36"/>
      <c r="J11530" s="36"/>
      <c r="K11530" s="95"/>
      <c r="L11530" s="96"/>
    </row>
    <row r="11531" spans="8:12" x14ac:dyDescent="0.25">
      <c r="H11531" s="36"/>
      <c r="I11531" s="36"/>
      <c r="J11531" s="36"/>
      <c r="K11531" s="95"/>
      <c r="L11531" s="96"/>
    </row>
    <row r="11532" spans="8:12" x14ac:dyDescent="0.25">
      <c r="H11532" s="36"/>
      <c r="I11532" s="36"/>
      <c r="J11532" s="36"/>
      <c r="K11532" s="95"/>
      <c r="L11532" s="96"/>
    </row>
    <row r="11533" spans="8:12" x14ac:dyDescent="0.25">
      <c r="H11533" s="36"/>
      <c r="I11533" s="36"/>
      <c r="J11533" s="36"/>
      <c r="K11533" s="95"/>
      <c r="L11533" s="96"/>
    </row>
    <row r="11534" spans="8:12" x14ac:dyDescent="0.25">
      <c r="H11534" s="36"/>
      <c r="I11534" s="36"/>
      <c r="J11534" s="36"/>
      <c r="K11534" s="95"/>
      <c r="L11534" s="96"/>
    </row>
    <row r="11535" spans="8:12" x14ac:dyDescent="0.25">
      <c r="H11535" s="36"/>
      <c r="I11535" s="36"/>
      <c r="J11535" s="36"/>
      <c r="K11535" s="95"/>
      <c r="L11535" s="96"/>
    </row>
    <row r="11536" spans="8:12" x14ac:dyDescent="0.25">
      <c r="H11536" s="36"/>
      <c r="I11536" s="36"/>
      <c r="J11536" s="36"/>
      <c r="K11536" s="95"/>
      <c r="L11536" s="96"/>
    </row>
    <row r="11537" spans="8:12" x14ac:dyDescent="0.25">
      <c r="H11537" s="36"/>
      <c r="I11537" s="36"/>
      <c r="J11537" s="36"/>
      <c r="K11537" s="95"/>
      <c r="L11537" s="96"/>
    </row>
    <row r="11538" spans="8:12" x14ac:dyDescent="0.25">
      <c r="H11538" s="36"/>
      <c r="I11538" s="36"/>
      <c r="J11538" s="36"/>
      <c r="K11538" s="95"/>
      <c r="L11538" s="96"/>
    </row>
    <row r="11539" spans="8:12" x14ac:dyDescent="0.25">
      <c r="H11539" s="36"/>
      <c r="I11539" s="36"/>
      <c r="J11539" s="36"/>
      <c r="K11539" s="95"/>
      <c r="L11539" s="96"/>
    </row>
    <row r="11540" spans="8:12" x14ac:dyDescent="0.25">
      <c r="H11540" s="36"/>
      <c r="I11540" s="36"/>
      <c r="J11540" s="36"/>
      <c r="K11540" s="95"/>
      <c r="L11540" s="96"/>
    </row>
    <row r="11541" spans="8:12" x14ac:dyDescent="0.25">
      <c r="H11541" s="36"/>
      <c r="I11541" s="36"/>
      <c r="J11541" s="36"/>
      <c r="K11541" s="95"/>
      <c r="L11541" s="96"/>
    </row>
    <row r="11542" spans="8:12" x14ac:dyDescent="0.25">
      <c r="H11542" s="36"/>
      <c r="I11542" s="36"/>
      <c r="J11542" s="36"/>
      <c r="K11542" s="95"/>
      <c r="L11542" s="96"/>
    </row>
    <row r="11543" spans="8:12" x14ac:dyDescent="0.25">
      <c r="H11543" s="36"/>
      <c r="I11543" s="36"/>
      <c r="J11543" s="36"/>
      <c r="K11543" s="95"/>
      <c r="L11543" s="96"/>
    </row>
    <row r="11544" spans="8:12" x14ac:dyDescent="0.25">
      <c r="H11544" s="36"/>
      <c r="I11544" s="36"/>
      <c r="J11544" s="36"/>
      <c r="K11544" s="95"/>
      <c r="L11544" s="96"/>
    </row>
    <row r="11545" spans="8:12" x14ac:dyDescent="0.25">
      <c r="H11545" s="36"/>
      <c r="I11545" s="36"/>
      <c r="J11545" s="36"/>
      <c r="K11545" s="95"/>
      <c r="L11545" s="96"/>
    </row>
    <row r="11546" spans="8:12" x14ac:dyDescent="0.25">
      <c r="H11546" s="36"/>
      <c r="I11546" s="36"/>
      <c r="J11546" s="36"/>
      <c r="K11546" s="95"/>
      <c r="L11546" s="96"/>
    </row>
    <row r="11547" spans="8:12" x14ac:dyDescent="0.25">
      <c r="H11547" s="36"/>
      <c r="I11547" s="36"/>
      <c r="J11547" s="36"/>
      <c r="K11547" s="95"/>
      <c r="L11547" s="96"/>
    </row>
    <row r="11548" spans="8:12" x14ac:dyDescent="0.25">
      <c r="H11548" s="36"/>
      <c r="I11548" s="36"/>
      <c r="J11548" s="36"/>
      <c r="K11548" s="95"/>
      <c r="L11548" s="96"/>
    </row>
    <row r="11549" spans="8:12" x14ac:dyDescent="0.25">
      <c r="H11549" s="36"/>
      <c r="I11549" s="36"/>
      <c r="J11549" s="36"/>
      <c r="K11549" s="95"/>
      <c r="L11549" s="96"/>
    </row>
    <row r="11550" spans="8:12" x14ac:dyDescent="0.25">
      <c r="H11550" s="36"/>
      <c r="I11550" s="36"/>
      <c r="J11550" s="36"/>
      <c r="K11550" s="95"/>
      <c r="L11550" s="96"/>
    </row>
    <row r="11551" spans="8:12" x14ac:dyDescent="0.25">
      <c r="H11551" s="36"/>
      <c r="I11551" s="36"/>
      <c r="J11551" s="36"/>
      <c r="K11551" s="95"/>
      <c r="L11551" s="96"/>
    </row>
    <row r="11552" spans="8:12" x14ac:dyDescent="0.25">
      <c r="H11552" s="36"/>
      <c r="I11552" s="36"/>
      <c r="J11552" s="36"/>
      <c r="K11552" s="95"/>
      <c r="L11552" s="96"/>
    </row>
    <row r="11553" spans="8:12" x14ac:dyDescent="0.25">
      <c r="H11553" s="36"/>
      <c r="I11553" s="36"/>
      <c r="J11553" s="36"/>
      <c r="K11553" s="95"/>
      <c r="L11553" s="96"/>
    </row>
    <row r="11554" spans="8:12" x14ac:dyDescent="0.25">
      <c r="H11554" s="36"/>
      <c r="I11554" s="36"/>
      <c r="J11554" s="36"/>
      <c r="K11554" s="95"/>
      <c r="L11554" s="96"/>
    </row>
    <row r="11555" spans="8:12" x14ac:dyDescent="0.25">
      <c r="H11555" s="36"/>
      <c r="I11555" s="36"/>
      <c r="J11555" s="36"/>
      <c r="K11555" s="95"/>
      <c r="L11555" s="96"/>
    </row>
    <row r="11556" spans="8:12" x14ac:dyDescent="0.25">
      <c r="H11556" s="36"/>
      <c r="I11556" s="36"/>
      <c r="J11556" s="36"/>
      <c r="K11556" s="95"/>
      <c r="L11556" s="96"/>
    </row>
    <row r="11557" spans="8:12" x14ac:dyDescent="0.25">
      <c r="H11557" s="36"/>
      <c r="I11557" s="36"/>
      <c r="J11557" s="36"/>
      <c r="K11557" s="95"/>
      <c r="L11557" s="96"/>
    </row>
    <row r="11558" spans="8:12" x14ac:dyDescent="0.25">
      <c r="H11558" s="36"/>
      <c r="I11558" s="36"/>
      <c r="J11558" s="36"/>
      <c r="K11558" s="95"/>
      <c r="L11558" s="96"/>
    </row>
    <row r="11559" spans="8:12" x14ac:dyDescent="0.25">
      <c r="H11559" s="36"/>
      <c r="I11559" s="36"/>
      <c r="J11559" s="36"/>
      <c r="K11559" s="95"/>
      <c r="L11559" s="96"/>
    </row>
    <row r="11560" spans="8:12" x14ac:dyDescent="0.25">
      <c r="H11560" s="36"/>
      <c r="I11560" s="36"/>
      <c r="J11560" s="36"/>
      <c r="K11560" s="95"/>
      <c r="L11560" s="96"/>
    </row>
    <row r="11561" spans="8:12" x14ac:dyDescent="0.25">
      <c r="H11561" s="36"/>
      <c r="I11561" s="36"/>
      <c r="J11561" s="36"/>
      <c r="K11561" s="95"/>
      <c r="L11561" s="96"/>
    </row>
    <row r="11562" spans="8:12" x14ac:dyDescent="0.25">
      <c r="H11562" s="36"/>
      <c r="I11562" s="36"/>
      <c r="J11562" s="36"/>
      <c r="K11562" s="95"/>
      <c r="L11562" s="96"/>
    </row>
    <row r="11563" spans="8:12" x14ac:dyDescent="0.25">
      <c r="H11563" s="36"/>
      <c r="I11563" s="36"/>
      <c r="J11563" s="36"/>
      <c r="K11563" s="95"/>
      <c r="L11563" s="96"/>
    </row>
    <row r="11564" spans="8:12" x14ac:dyDescent="0.25">
      <c r="H11564" s="36"/>
      <c r="I11564" s="36"/>
      <c r="J11564" s="36"/>
      <c r="K11564" s="95"/>
      <c r="L11564" s="96"/>
    </row>
    <row r="11565" spans="8:12" x14ac:dyDescent="0.25">
      <c r="H11565" s="36"/>
      <c r="I11565" s="36"/>
      <c r="J11565" s="36"/>
      <c r="K11565" s="95"/>
      <c r="L11565" s="96"/>
    </row>
    <row r="11566" spans="8:12" x14ac:dyDescent="0.25">
      <c r="H11566" s="36"/>
      <c r="I11566" s="36"/>
      <c r="J11566" s="36"/>
      <c r="K11566" s="95"/>
      <c r="L11566" s="96"/>
    </row>
    <row r="11567" spans="8:12" x14ac:dyDescent="0.25">
      <c r="H11567" s="36"/>
      <c r="I11567" s="36"/>
      <c r="J11567" s="36"/>
      <c r="K11567" s="95"/>
      <c r="L11567" s="96"/>
    </row>
    <row r="11568" spans="8:12" x14ac:dyDescent="0.25">
      <c r="H11568" s="36"/>
      <c r="I11568" s="36"/>
      <c r="J11568" s="36"/>
      <c r="K11568" s="95"/>
      <c r="L11568" s="96"/>
    </row>
    <row r="11569" spans="8:12" x14ac:dyDescent="0.25">
      <c r="H11569" s="36"/>
      <c r="I11569" s="36"/>
      <c r="J11569" s="36"/>
      <c r="K11569" s="95"/>
      <c r="L11569" s="96"/>
    </row>
    <row r="11570" spans="8:12" x14ac:dyDescent="0.25">
      <c r="H11570" s="36"/>
      <c r="I11570" s="36"/>
      <c r="J11570" s="36"/>
      <c r="K11570" s="95"/>
      <c r="L11570" s="96"/>
    </row>
    <row r="11571" spans="8:12" x14ac:dyDescent="0.25">
      <c r="H11571" s="36"/>
      <c r="I11571" s="36"/>
      <c r="J11571" s="36"/>
      <c r="K11571" s="95"/>
      <c r="L11571" s="96"/>
    </row>
    <row r="11572" spans="8:12" x14ac:dyDescent="0.25">
      <c r="H11572" s="36"/>
      <c r="I11572" s="36"/>
      <c r="J11572" s="36"/>
      <c r="K11572" s="95"/>
      <c r="L11572" s="96"/>
    </row>
    <row r="11573" spans="8:12" x14ac:dyDescent="0.25">
      <c r="H11573" s="36"/>
      <c r="I11573" s="36"/>
      <c r="J11573" s="36"/>
      <c r="K11573" s="95"/>
      <c r="L11573" s="96"/>
    </row>
    <row r="11574" spans="8:12" x14ac:dyDescent="0.25">
      <c r="H11574" s="36"/>
      <c r="I11574" s="36"/>
      <c r="J11574" s="36"/>
      <c r="K11574" s="95"/>
      <c r="L11574" s="96"/>
    </row>
    <row r="11575" spans="8:12" x14ac:dyDescent="0.25">
      <c r="H11575" s="36"/>
      <c r="I11575" s="36"/>
      <c r="J11575" s="36"/>
      <c r="K11575" s="95"/>
      <c r="L11575" s="96"/>
    </row>
    <row r="11576" spans="8:12" x14ac:dyDescent="0.25">
      <c r="H11576" s="36"/>
      <c r="I11576" s="36"/>
      <c r="J11576" s="36"/>
      <c r="K11576" s="95"/>
      <c r="L11576" s="96"/>
    </row>
    <row r="11577" spans="8:12" x14ac:dyDescent="0.25">
      <c r="H11577" s="36"/>
      <c r="I11577" s="36"/>
      <c r="J11577" s="36"/>
      <c r="K11577" s="95"/>
      <c r="L11577" s="96"/>
    </row>
    <row r="11578" spans="8:12" x14ac:dyDescent="0.25">
      <c r="H11578" s="36"/>
      <c r="I11578" s="36"/>
      <c r="J11578" s="36"/>
      <c r="K11578" s="95"/>
      <c r="L11578" s="96"/>
    </row>
    <row r="11579" spans="8:12" x14ac:dyDescent="0.25">
      <c r="H11579" s="36"/>
      <c r="I11579" s="36"/>
      <c r="J11579" s="36"/>
      <c r="K11579" s="95"/>
      <c r="L11579" s="96"/>
    </row>
    <row r="11580" spans="8:12" x14ac:dyDescent="0.25">
      <c r="H11580" s="36"/>
      <c r="I11580" s="36"/>
      <c r="J11580" s="36"/>
      <c r="K11580" s="95"/>
      <c r="L11580" s="96"/>
    </row>
    <row r="11581" spans="8:12" x14ac:dyDescent="0.25">
      <c r="H11581" s="36"/>
      <c r="I11581" s="36"/>
      <c r="J11581" s="36"/>
      <c r="K11581" s="95"/>
      <c r="L11581" s="96"/>
    </row>
    <row r="11582" spans="8:12" x14ac:dyDescent="0.25">
      <c r="H11582" s="36"/>
      <c r="I11582" s="36"/>
      <c r="J11582" s="36"/>
      <c r="K11582" s="95"/>
      <c r="L11582" s="96"/>
    </row>
    <row r="11583" spans="8:12" x14ac:dyDescent="0.25">
      <c r="H11583" s="36"/>
      <c r="I11583" s="36"/>
      <c r="J11583" s="36"/>
      <c r="K11583" s="95"/>
      <c r="L11583" s="96"/>
    </row>
    <row r="11584" spans="8:12" x14ac:dyDescent="0.25">
      <c r="H11584" s="36"/>
      <c r="I11584" s="36"/>
      <c r="J11584" s="36"/>
      <c r="K11584" s="95"/>
      <c r="L11584" s="96"/>
    </row>
    <row r="11585" spans="8:12" x14ac:dyDescent="0.25">
      <c r="H11585" s="36"/>
      <c r="I11585" s="36"/>
      <c r="J11585" s="36"/>
      <c r="K11585" s="95"/>
      <c r="L11585" s="96"/>
    </row>
    <row r="11586" spans="8:12" x14ac:dyDescent="0.25">
      <c r="H11586" s="36"/>
      <c r="I11586" s="36"/>
      <c r="J11586" s="36"/>
      <c r="K11586" s="95"/>
      <c r="L11586" s="96"/>
    </row>
    <row r="11587" spans="8:12" x14ac:dyDescent="0.25">
      <c r="H11587" s="36"/>
      <c r="I11587" s="36"/>
      <c r="J11587" s="36"/>
      <c r="K11587" s="95"/>
      <c r="L11587" s="96"/>
    </row>
    <row r="11588" spans="8:12" x14ac:dyDescent="0.25">
      <c r="H11588" s="36"/>
      <c r="I11588" s="36"/>
      <c r="J11588" s="36"/>
      <c r="K11588" s="95"/>
      <c r="L11588" s="96"/>
    </row>
    <row r="11589" spans="8:12" x14ac:dyDescent="0.25">
      <c r="H11589" s="36"/>
      <c r="I11589" s="36"/>
      <c r="J11589" s="36"/>
      <c r="K11589" s="95"/>
      <c r="L11589" s="96"/>
    </row>
    <row r="11590" spans="8:12" x14ac:dyDescent="0.25">
      <c r="H11590" s="36"/>
      <c r="I11590" s="36"/>
      <c r="J11590" s="36"/>
      <c r="K11590" s="95"/>
      <c r="L11590" s="96"/>
    </row>
    <row r="11591" spans="8:12" x14ac:dyDescent="0.25">
      <c r="H11591" s="36"/>
      <c r="I11591" s="36"/>
      <c r="J11591" s="36"/>
      <c r="K11591" s="95"/>
      <c r="L11591" s="96"/>
    </row>
    <row r="11592" spans="8:12" x14ac:dyDescent="0.25">
      <c r="H11592" s="36"/>
      <c r="I11592" s="36"/>
      <c r="J11592" s="36"/>
      <c r="K11592" s="95"/>
      <c r="L11592" s="96"/>
    </row>
    <row r="11593" spans="8:12" x14ac:dyDescent="0.25">
      <c r="H11593" s="36"/>
      <c r="I11593" s="36"/>
      <c r="J11593" s="36"/>
      <c r="K11593" s="95"/>
      <c r="L11593" s="96"/>
    </row>
    <row r="11594" spans="8:12" x14ac:dyDescent="0.25">
      <c r="H11594" s="36"/>
      <c r="I11594" s="36"/>
      <c r="J11594" s="36"/>
      <c r="K11594" s="95"/>
      <c r="L11594" s="96"/>
    </row>
    <row r="11595" spans="8:12" x14ac:dyDescent="0.25">
      <c r="H11595" s="36"/>
      <c r="I11595" s="36"/>
      <c r="J11595" s="36"/>
      <c r="K11595" s="95"/>
      <c r="L11595" s="96"/>
    </row>
    <row r="11596" spans="8:12" x14ac:dyDescent="0.25">
      <c r="H11596" s="36"/>
      <c r="I11596" s="36"/>
      <c r="J11596" s="36"/>
      <c r="K11596" s="95"/>
      <c r="L11596" s="96"/>
    </row>
    <row r="11597" spans="8:12" x14ac:dyDescent="0.25">
      <c r="H11597" s="36"/>
      <c r="I11597" s="36"/>
      <c r="J11597" s="36"/>
      <c r="K11597" s="95"/>
      <c r="L11597" s="96"/>
    </row>
    <row r="11598" spans="8:12" x14ac:dyDescent="0.25">
      <c r="H11598" s="36"/>
      <c r="I11598" s="36"/>
      <c r="J11598" s="36"/>
      <c r="K11598" s="95"/>
      <c r="L11598" s="96"/>
    </row>
    <row r="11599" spans="8:12" x14ac:dyDescent="0.25">
      <c r="H11599" s="36"/>
      <c r="I11599" s="36"/>
      <c r="J11599" s="36"/>
      <c r="K11599" s="95"/>
      <c r="L11599" s="96"/>
    </row>
    <row r="11600" spans="8:12" x14ac:dyDescent="0.25">
      <c r="H11600" s="36"/>
      <c r="I11600" s="36"/>
      <c r="J11600" s="36"/>
      <c r="K11600" s="95"/>
      <c r="L11600" s="96"/>
    </row>
    <row r="11601" spans="8:12" x14ac:dyDescent="0.25">
      <c r="H11601" s="36"/>
      <c r="I11601" s="36"/>
      <c r="J11601" s="36"/>
      <c r="K11601" s="95"/>
      <c r="L11601" s="96"/>
    </row>
    <row r="11602" spans="8:12" x14ac:dyDescent="0.25">
      <c r="H11602" s="36"/>
      <c r="I11602" s="36"/>
      <c r="J11602" s="36"/>
      <c r="K11602" s="95"/>
      <c r="L11602" s="96"/>
    </row>
    <row r="11603" spans="8:12" x14ac:dyDescent="0.25">
      <c r="H11603" s="36"/>
      <c r="I11603" s="36"/>
      <c r="J11603" s="36"/>
      <c r="K11603" s="95"/>
      <c r="L11603" s="96"/>
    </row>
    <row r="11604" spans="8:12" x14ac:dyDescent="0.25">
      <c r="H11604" s="36"/>
      <c r="I11604" s="36"/>
      <c r="J11604" s="36"/>
      <c r="K11604" s="95"/>
      <c r="L11604" s="96"/>
    </row>
    <row r="11605" spans="8:12" x14ac:dyDescent="0.25">
      <c r="H11605" s="36"/>
      <c r="I11605" s="36"/>
      <c r="J11605" s="36"/>
      <c r="K11605" s="95"/>
      <c r="L11605" s="96"/>
    </row>
    <row r="11606" spans="8:12" x14ac:dyDescent="0.25">
      <c r="H11606" s="36"/>
      <c r="I11606" s="36"/>
      <c r="J11606" s="36"/>
      <c r="K11606" s="95"/>
      <c r="L11606" s="96"/>
    </row>
    <row r="11607" spans="8:12" x14ac:dyDescent="0.25">
      <c r="H11607" s="36"/>
      <c r="I11607" s="36"/>
      <c r="J11607" s="36"/>
      <c r="K11607" s="95"/>
      <c r="L11607" s="96"/>
    </row>
    <row r="11608" spans="8:12" x14ac:dyDescent="0.25">
      <c r="H11608" s="36"/>
      <c r="I11608" s="36"/>
      <c r="J11608" s="36"/>
      <c r="K11608" s="95"/>
      <c r="L11608" s="96"/>
    </row>
    <row r="11609" spans="8:12" x14ac:dyDescent="0.25">
      <c r="H11609" s="36"/>
      <c r="I11609" s="36"/>
      <c r="J11609" s="36"/>
      <c r="K11609" s="95"/>
      <c r="L11609" s="96"/>
    </row>
    <row r="11610" spans="8:12" x14ac:dyDescent="0.25">
      <c r="H11610" s="36"/>
      <c r="I11610" s="36"/>
      <c r="J11610" s="36"/>
      <c r="K11610" s="95"/>
      <c r="L11610" s="96"/>
    </row>
    <row r="11611" spans="8:12" x14ac:dyDescent="0.25">
      <c r="H11611" s="36"/>
      <c r="I11611" s="36"/>
      <c r="J11611" s="36"/>
      <c r="K11611" s="95"/>
      <c r="L11611" s="96"/>
    </row>
    <row r="11612" spans="8:12" x14ac:dyDescent="0.25">
      <c r="H11612" s="36"/>
      <c r="I11612" s="36"/>
      <c r="J11612" s="36"/>
      <c r="K11612" s="95"/>
      <c r="L11612" s="96"/>
    </row>
    <row r="11613" spans="8:12" x14ac:dyDescent="0.25">
      <c r="H11613" s="36"/>
      <c r="I11613" s="36"/>
      <c r="J11613" s="36"/>
      <c r="K11613" s="95"/>
      <c r="L11613" s="96"/>
    </row>
    <row r="11614" spans="8:12" x14ac:dyDescent="0.25">
      <c r="H11614" s="36"/>
      <c r="I11614" s="36"/>
      <c r="J11614" s="36"/>
      <c r="K11614" s="95"/>
      <c r="L11614" s="96"/>
    </row>
    <row r="11615" spans="8:12" x14ac:dyDescent="0.25">
      <c r="H11615" s="36"/>
      <c r="I11615" s="36"/>
      <c r="J11615" s="36"/>
      <c r="K11615" s="95"/>
      <c r="L11615" s="96"/>
    </row>
    <row r="11616" spans="8:12" x14ac:dyDescent="0.25">
      <c r="H11616" s="36"/>
      <c r="I11616" s="36"/>
      <c r="J11616" s="36"/>
      <c r="K11616" s="95"/>
      <c r="L11616" s="96"/>
    </row>
    <row r="11617" spans="8:12" x14ac:dyDescent="0.25">
      <c r="H11617" s="36"/>
      <c r="I11617" s="36"/>
      <c r="J11617" s="36"/>
      <c r="K11617" s="95"/>
      <c r="L11617" s="96"/>
    </row>
    <row r="11618" spans="8:12" x14ac:dyDescent="0.25">
      <c r="H11618" s="36"/>
      <c r="I11618" s="36"/>
      <c r="J11618" s="36"/>
      <c r="K11618" s="95"/>
      <c r="L11618" s="96"/>
    </row>
    <row r="11619" spans="8:12" x14ac:dyDescent="0.25">
      <c r="H11619" s="36"/>
      <c r="I11619" s="36"/>
      <c r="J11619" s="36"/>
      <c r="K11619" s="95"/>
      <c r="L11619" s="96"/>
    </row>
    <row r="11620" spans="8:12" x14ac:dyDescent="0.25">
      <c r="H11620" s="36"/>
      <c r="I11620" s="36"/>
      <c r="J11620" s="36"/>
      <c r="K11620" s="95"/>
      <c r="L11620" s="96"/>
    </row>
    <row r="11621" spans="8:12" x14ac:dyDescent="0.25">
      <c r="H11621" s="36"/>
      <c r="I11621" s="36"/>
      <c r="J11621" s="36"/>
      <c r="K11621" s="95"/>
      <c r="L11621" s="96"/>
    </row>
    <row r="11622" spans="8:12" x14ac:dyDescent="0.25">
      <c r="H11622" s="36"/>
      <c r="I11622" s="36"/>
      <c r="J11622" s="36"/>
      <c r="K11622" s="95"/>
      <c r="L11622" s="96"/>
    </row>
    <row r="11623" spans="8:12" x14ac:dyDescent="0.25">
      <c r="H11623" s="36"/>
      <c r="I11623" s="36"/>
      <c r="J11623" s="36"/>
      <c r="K11623" s="95"/>
      <c r="L11623" s="96"/>
    </row>
    <row r="11624" spans="8:12" x14ac:dyDescent="0.25">
      <c r="H11624" s="36"/>
      <c r="I11624" s="36"/>
      <c r="J11624" s="36"/>
      <c r="K11624" s="95"/>
      <c r="L11624" s="96"/>
    </row>
    <row r="11625" spans="8:12" x14ac:dyDescent="0.25">
      <c r="H11625" s="36"/>
      <c r="I11625" s="36"/>
      <c r="J11625" s="36"/>
      <c r="K11625" s="95"/>
      <c r="L11625" s="96"/>
    </row>
    <row r="11626" spans="8:12" x14ac:dyDescent="0.25">
      <c r="H11626" s="36"/>
      <c r="I11626" s="36"/>
      <c r="J11626" s="36"/>
      <c r="K11626" s="95"/>
      <c r="L11626" s="96"/>
    </row>
    <row r="11627" spans="8:12" x14ac:dyDescent="0.25">
      <c r="H11627" s="36"/>
      <c r="I11627" s="36"/>
      <c r="J11627" s="36"/>
      <c r="K11627" s="95"/>
      <c r="L11627" s="96"/>
    </row>
    <row r="11628" spans="8:12" x14ac:dyDescent="0.25">
      <c r="H11628" s="36"/>
      <c r="I11628" s="36"/>
      <c r="J11628" s="36"/>
      <c r="K11628" s="95"/>
      <c r="L11628" s="96"/>
    </row>
    <row r="11629" spans="8:12" x14ac:dyDescent="0.25">
      <c r="H11629" s="36"/>
      <c r="I11629" s="36"/>
      <c r="J11629" s="36"/>
      <c r="K11629" s="95"/>
      <c r="L11629" s="96"/>
    </row>
    <row r="11630" spans="8:12" x14ac:dyDescent="0.25">
      <c r="H11630" s="36"/>
      <c r="I11630" s="36"/>
      <c r="J11630" s="36"/>
      <c r="K11630" s="95"/>
      <c r="L11630" s="96"/>
    </row>
    <row r="11631" spans="8:12" x14ac:dyDescent="0.25">
      <c r="H11631" s="36"/>
      <c r="I11631" s="36"/>
      <c r="J11631" s="36"/>
      <c r="K11631" s="95"/>
      <c r="L11631" s="96"/>
    </row>
    <row r="11632" spans="8:12" x14ac:dyDescent="0.25">
      <c r="H11632" s="36"/>
      <c r="I11632" s="36"/>
      <c r="J11632" s="36"/>
      <c r="K11632" s="95"/>
      <c r="L11632" s="96"/>
    </row>
    <row r="11633" spans="8:12" x14ac:dyDescent="0.25">
      <c r="H11633" s="36"/>
      <c r="I11633" s="36"/>
      <c r="J11633" s="36"/>
      <c r="K11633" s="95"/>
      <c r="L11633" s="96"/>
    </row>
    <row r="11634" spans="8:12" x14ac:dyDescent="0.25">
      <c r="H11634" s="36"/>
      <c r="I11634" s="36"/>
      <c r="J11634" s="36"/>
      <c r="K11634" s="95"/>
      <c r="L11634" s="96"/>
    </row>
    <row r="11635" spans="8:12" x14ac:dyDescent="0.25">
      <c r="H11635" s="36"/>
      <c r="I11635" s="36"/>
      <c r="J11635" s="36"/>
      <c r="K11635" s="95"/>
      <c r="L11635" s="96"/>
    </row>
    <row r="11636" spans="8:12" x14ac:dyDescent="0.25">
      <c r="H11636" s="36"/>
      <c r="I11636" s="36"/>
      <c r="J11636" s="36"/>
      <c r="K11636" s="95"/>
      <c r="L11636" s="96"/>
    </row>
    <row r="11637" spans="8:12" x14ac:dyDescent="0.25">
      <c r="H11637" s="36"/>
      <c r="I11637" s="36"/>
      <c r="J11637" s="36"/>
      <c r="K11637" s="95"/>
      <c r="L11637" s="96"/>
    </row>
    <row r="11638" spans="8:12" x14ac:dyDescent="0.25">
      <c r="H11638" s="36"/>
      <c r="I11638" s="36"/>
      <c r="J11638" s="36"/>
      <c r="K11638" s="95"/>
      <c r="L11638" s="96"/>
    </row>
    <row r="11639" spans="8:12" x14ac:dyDescent="0.25">
      <c r="H11639" s="36"/>
      <c r="I11639" s="36"/>
      <c r="J11639" s="36"/>
      <c r="K11639" s="95"/>
      <c r="L11639" s="96"/>
    </row>
    <row r="11640" spans="8:12" x14ac:dyDescent="0.25">
      <c r="H11640" s="36"/>
      <c r="I11640" s="36"/>
      <c r="J11640" s="36"/>
      <c r="K11640" s="95"/>
      <c r="L11640" s="96"/>
    </row>
    <row r="11641" spans="8:12" x14ac:dyDescent="0.25">
      <c r="H11641" s="36"/>
      <c r="I11641" s="36"/>
      <c r="J11641" s="36"/>
      <c r="K11641" s="95"/>
      <c r="L11641" s="96"/>
    </row>
    <row r="11642" spans="8:12" x14ac:dyDescent="0.25">
      <c r="H11642" s="36"/>
      <c r="I11642" s="36"/>
      <c r="J11642" s="36"/>
      <c r="K11642" s="95"/>
      <c r="L11642" s="96"/>
    </row>
    <row r="11643" spans="8:12" x14ac:dyDescent="0.25">
      <c r="H11643" s="36"/>
      <c r="I11643" s="36"/>
      <c r="J11643" s="36"/>
      <c r="K11643" s="95"/>
      <c r="L11643" s="96"/>
    </row>
    <row r="11644" spans="8:12" x14ac:dyDescent="0.25">
      <c r="H11644" s="36"/>
      <c r="I11644" s="36"/>
      <c r="J11644" s="36"/>
      <c r="K11644" s="95"/>
      <c r="L11644" s="96"/>
    </row>
    <row r="11645" spans="8:12" x14ac:dyDescent="0.25">
      <c r="H11645" s="36"/>
      <c r="I11645" s="36"/>
      <c r="J11645" s="36"/>
      <c r="K11645" s="95"/>
      <c r="L11645" s="96"/>
    </row>
    <row r="11646" spans="8:12" x14ac:dyDescent="0.25">
      <c r="H11646" s="36"/>
      <c r="I11646" s="36"/>
      <c r="J11646" s="36"/>
      <c r="K11646" s="95"/>
      <c r="L11646" s="96"/>
    </row>
    <row r="11647" spans="8:12" x14ac:dyDescent="0.25">
      <c r="H11647" s="36"/>
      <c r="I11647" s="36"/>
      <c r="J11647" s="36"/>
      <c r="K11647" s="95"/>
      <c r="L11647" s="96"/>
    </row>
    <row r="11648" spans="8:12" x14ac:dyDescent="0.25">
      <c r="H11648" s="36"/>
      <c r="I11648" s="36"/>
      <c r="J11648" s="36"/>
      <c r="K11648" s="95"/>
      <c r="L11648" s="96"/>
    </row>
    <row r="11649" spans="8:12" x14ac:dyDescent="0.25">
      <c r="H11649" s="36"/>
      <c r="I11649" s="36"/>
      <c r="J11649" s="36"/>
      <c r="K11649" s="95"/>
      <c r="L11649" s="96"/>
    </row>
    <row r="11650" spans="8:12" x14ac:dyDescent="0.25">
      <c r="H11650" s="36"/>
      <c r="I11650" s="36"/>
      <c r="J11650" s="36"/>
      <c r="K11650" s="95"/>
      <c r="L11650" s="96"/>
    </row>
    <row r="11651" spans="8:12" x14ac:dyDescent="0.25">
      <c r="H11651" s="36"/>
      <c r="I11651" s="36"/>
      <c r="J11651" s="36"/>
      <c r="K11651" s="95"/>
      <c r="L11651" s="96"/>
    </row>
    <row r="11652" spans="8:12" x14ac:dyDescent="0.25">
      <c r="H11652" s="36"/>
      <c r="I11652" s="36"/>
      <c r="J11652" s="36"/>
      <c r="K11652" s="95"/>
      <c r="L11652" s="96"/>
    </row>
    <row r="11653" spans="8:12" x14ac:dyDescent="0.25">
      <c r="H11653" s="36"/>
      <c r="I11653" s="36"/>
      <c r="J11653" s="36"/>
      <c r="K11653" s="95"/>
      <c r="L11653" s="96"/>
    </row>
    <row r="11654" spans="8:12" x14ac:dyDescent="0.25">
      <c r="H11654" s="36"/>
      <c r="I11654" s="36"/>
      <c r="J11654" s="36"/>
      <c r="K11654" s="95"/>
      <c r="L11654" s="96"/>
    </row>
    <row r="11655" spans="8:12" x14ac:dyDescent="0.25">
      <c r="H11655" s="36"/>
      <c r="I11655" s="36"/>
      <c r="J11655" s="36"/>
      <c r="K11655" s="95"/>
      <c r="L11655" s="96"/>
    </row>
    <row r="11656" spans="8:12" x14ac:dyDescent="0.25">
      <c r="H11656" s="36"/>
      <c r="I11656" s="36"/>
      <c r="J11656" s="36"/>
      <c r="K11656" s="95"/>
      <c r="L11656" s="96"/>
    </row>
    <row r="11657" spans="8:12" x14ac:dyDescent="0.25">
      <c r="H11657" s="36"/>
      <c r="I11657" s="36"/>
      <c r="J11657" s="36"/>
      <c r="K11657" s="95"/>
      <c r="L11657" s="96"/>
    </row>
    <row r="11658" spans="8:12" x14ac:dyDescent="0.25">
      <c r="H11658" s="36"/>
      <c r="I11658" s="36"/>
      <c r="J11658" s="36"/>
      <c r="K11658" s="95"/>
      <c r="L11658" s="96"/>
    </row>
    <row r="11659" spans="8:12" x14ac:dyDescent="0.25">
      <c r="H11659" s="36"/>
      <c r="I11659" s="36"/>
      <c r="J11659" s="36"/>
      <c r="K11659" s="95"/>
      <c r="L11659" s="96"/>
    </row>
    <row r="11660" spans="8:12" x14ac:dyDescent="0.25">
      <c r="H11660" s="36"/>
      <c r="I11660" s="36"/>
      <c r="J11660" s="36"/>
      <c r="K11660" s="95"/>
      <c r="L11660" s="96"/>
    </row>
    <row r="11661" spans="8:12" x14ac:dyDescent="0.25">
      <c r="H11661" s="36"/>
      <c r="I11661" s="36"/>
      <c r="J11661" s="36"/>
      <c r="K11661" s="95"/>
      <c r="L11661" s="96"/>
    </row>
    <row r="11662" spans="8:12" x14ac:dyDescent="0.25">
      <c r="H11662" s="36"/>
      <c r="I11662" s="36"/>
      <c r="J11662" s="36"/>
      <c r="K11662" s="95"/>
      <c r="L11662" s="96"/>
    </row>
    <row r="11663" spans="8:12" x14ac:dyDescent="0.25">
      <c r="H11663" s="36"/>
      <c r="I11663" s="36"/>
      <c r="J11663" s="36"/>
      <c r="K11663" s="95"/>
      <c r="L11663" s="96"/>
    </row>
    <row r="11664" spans="8:12" x14ac:dyDescent="0.25">
      <c r="H11664" s="36"/>
      <c r="I11664" s="36"/>
      <c r="J11664" s="36"/>
      <c r="K11664" s="95"/>
      <c r="L11664" s="96"/>
    </row>
    <row r="11665" spans="8:12" x14ac:dyDescent="0.25">
      <c r="H11665" s="36"/>
      <c r="I11665" s="36"/>
      <c r="J11665" s="36"/>
      <c r="K11665" s="95"/>
      <c r="L11665" s="96"/>
    </row>
    <row r="11666" spans="8:12" x14ac:dyDescent="0.25">
      <c r="H11666" s="36"/>
      <c r="I11666" s="36"/>
      <c r="J11666" s="36"/>
      <c r="K11666" s="95"/>
      <c r="L11666" s="96"/>
    </row>
    <row r="11667" spans="8:12" x14ac:dyDescent="0.25">
      <c r="H11667" s="36"/>
      <c r="I11667" s="36"/>
      <c r="J11667" s="36"/>
      <c r="K11667" s="95"/>
      <c r="L11667" s="96"/>
    </row>
    <row r="11668" spans="8:12" x14ac:dyDescent="0.25">
      <c r="H11668" s="36"/>
      <c r="I11668" s="36"/>
      <c r="J11668" s="36"/>
      <c r="K11668" s="95"/>
      <c r="L11668" s="96"/>
    </row>
    <row r="11669" spans="8:12" x14ac:dyDescent="0.25">
      <c r="H11669" s="36"/>
      <c r="I11669" s="36"/>
      <c r="J11669" s="36"/>
      <c r="K11669" s="95"/>
      <c r="L11669" s="96"/>
    </row>
    <row r="11670" spans="8:12" x14ac:dyDescent="0.25">
      <c r="H11670" s="36"/>
      <c r="I11670" s="36"/>
      <c r="J11670" s="36"/>
      <c r="K11670" s="95"/>
      <c r="L11670" s="96"/>
    </row>
    <row r="11671" spans="8:12" x14ac:dyDescent="0.25">
      <c r="H11671" s="36"/>
      <c r="I11671" s="36"/>
      <c r="J11671" s="36"/>
      <c r="K11671" s="95"/>
      <c r="L11671" s="96"/>
    </row>
    <row r="11672" spans="8:12" x14ac:dyDescent="0.25">
      <c r="H11672" s="36"/>
      <c r="I11672" s="36"/>
      <c r="J11672" s="36"/>
      <c r="K11672" s="95"/>
      <c r="L11672" s="96"/>
    </row>
    <row r="11673" spans="8:12" x14ac:dyDescent="0.25">
      <c r="H11673" s="36"/>
      <c r="I11673" s="36"/>
      <c r="J11673" s="36"/>
      <c r="K11673" s="95"/>
      <c r="L11673" s="96"/>
    </row>
    <row r="11674" spans="8:12" x14ac:dyDescent="0.25">
      <c r="H11674" s="36"/>
      <c r="I11674" s="36"/>
      <c r="J11674" s="36"/>
      <c r="K11674" s="95"/>
      <c r="L11674" s="96"/>
    </row>
    <row r="11675" spans="8:12" x14ac:dyDescent="0.25">
      <c r="H11675" s="36"/>
      <c r="I11675" s="36"/>
      <c r="J11675" s="36"/>
      <c r="K11675" s="95"/>
      <c r="L11675" s="96"/>
    </row>
    <row r="11676" spans="8:12" x14ac:dyDescent="0.25">
      <c r="H11676" s="36"/>
      <c r="I11676" s="36"/>
      <c r="J11676" s="36"/>
      <c r="K11676" s="95"/>
      <c r="L11676" s="96"/>
    </row>
    <row r="11677" spans="8:12" x14ac:dyDescent="0.25">
      <c r="H11677" s="36"/>
      <c r="I11677" s="36"/>
      <c r="J11677" s="36"/>
      <c r="K11677" s="95"/>
      <c r="L11677" s="96"/>
    </row>
    <row r="11678" spans="8:12" x14ac:dyDescent="0.25">
      <c r="H11678" s="36"/>
      <c r="I11678" s="36"/>
      <c r="J11678" s="36"/>
      <c r="K11678" s="95"/>
      <c r="L11678" s="96"/>
    </row>
    <row r="11679" spans="8:12" x14ac:dyDescent="0.25">
      <c r="H11679" s="36"/>
      <c r="I11679" s="36"/>
      <c r="J11679" s="36"/>
      <c r="K11679" s="95"/>
      <c r="L11679" s="96"/>
    </row>
    <row r="11680" spans="8:12" x14ac:dyDescent="0.25">
      <c r="H11680" s="36"/>
      <c r="I11680" s="36"/>
      <c r="J11680" s="36"/>
      <c r="K11680" s="95"/>
      <c r="L11680" s="96"/>
    </row>
    <row r="11681" spans="8:12" x14ac:dyDescent="0.25">
      <c r="H11681" s="36"/>
      <c r="I11681" s="36"/>
      <c r="J11681" s="36"/>
      <c r="K11681" s="95"/>
      <c r="L11681" s="96"/>
    </row>
    <row r="11682" spans="8:12" x14ac:dyDescent="0.25">
      <c r="H11682" s="36"/>
      <c r="I11682" s="36"/>
      <c r="J11682" s="36"/>
      <c r="K11682" s="95"/>
      <c r="L11682" s="96"/>
    </row>
    <row r="11683" spans="8:12" x14ac:dyDescent="0.25">
      <c r="H11683" s="36"/>
      <c r="I11683" s="36"/>
      <c r="J11683" s="36"/>
      <c r="K11683" s="95"/>
      <c r="L11683" s="96"/>
    </row>
    <row r="11684" spans="8:12" x14ac:dyDescent="0.25">
      <c r="H11684" s="36"/>
      <c r="I11684" s="36"/>
      <c r="J11684" s="36"/>
      <c r="K11684" s="95"/>
      <c r="L11684" s="96"/>
    </row>
    <row r="11685" spans="8:12" x14ac:dyDescent="0.25">
      <c r="H11685" s="36"/>
      <c r="I11685" s="36"/>
      <c r="J11685" s="36"/>
      <c r="K11685" s="95"/>
      <c r="L11685" s="96"/>
    </row>
    <row r="11686" spans="8:12" x14ac:dyDescent="0.25">
      <c r="H11686" s="36"/>
      <c r="I11686" s="36"/>
      <c r="J11686" s="36"/>
      <c r="K11686" s="95"/>
      <c r="L11686" s="96"/>
    </row>
    <row r="11687" spans="8:12" x14ac:dyDescent="0.25">
      <c r="H11687" s="36"/>
      <c r="I11687" s="36"/>
      <c r="J11687" s="36"/>
      <c r="K11687" s="95"/>
      <c r="L11687" s="96"/>
    </row>
    <row r="11688" spans="8:12" x14ac:dyDescent="0.25">
      <c r="H11688" s="36"/>
      <c r="I11688" s="36"/>
      <c r="J11688" s="36"/>
      <c r="K11688" s="95"/>
      <c r="L11688" s="96"/>
    </row>
    <row r="11689" spans="8:12" x14ac:dyDescent="0.25">
      <c r="H11689" s="36"/>
      <c r="I11689" s="36"/>
      <c r="J11689" s="36"/>
      <c r="K11689" s="95"/>
      <c r="L11689" s="96"/>
    </row>
    <row r="11690" spans="8:12" x14ac:dyDescent="0.25">
      <c r="H11690" s="36"/>
      <c r="I11690" s="36"/>
      <c r="J11690" s="36"/>
      <c r="K11690" s="95"/>
      <c r="L11690" s="96"/>
    </row>
    <row r="11691" spans="8:12" x14ac:dyDescent="0.25">
      <c r="H11691" s="36"/>
      <c r="I11691" s="36"/>
      <c r="J11691" s="36"/>
      <c r="K11691" s="95"/>
      <c r="L11691" s="96"/>
    </row>
    <row r="11692" spans="8:12" x14ac:dyDescent="0.25">
      <c r="H11692" s="36"/>
      <c r="I11692" s="36"/>
      <c r="J11692" s="36"/>
      <c r="K11692" s="95"/>
      <c r="L11692" s="96"/>
    </row>
    <row r="11693" spans="8:12" x14ac:dyDescent="0.25">
      <c r="H11693" s="36"/>
      <c r="I11693" s="36"/>
      <c r="J11693" s="36"/>
      <c r="K11693" s="95"/>
      <c r="L11693" s="96"/>
    </row>
    <row r="11694" spans="8:12" x14ac:dyDescent="0.25">
      <c r="H11694" s="36"/>
      <c r="I11694" s="36"/>
      <c r="J11694" s="36"/>
      <c r="K11694" s="95"/>
      <c r="L11694" s="96"/>
    </row>
    <row r="11695" spans="8:12" x14ac:dyDescent="0.25">
      <c r="H11695" s="36"/>
      <c r="I11695" s="36"/>
      <c r="J11695" s="36"/>
      <c r="K11695" s="95"/>
      <c r="L11695" s="96"/>
    </row>
    <row r="11696" spans="8:12" x14ac:dyDescent="0.25">
      <c r="H11696" s="36"/>
      <c r="I11696" s="36"/>
      <c r="J11696" s="36"/>
      <c r="K11696" s="95"/>
      <c r="L11696" s="96"/>
    </row>
    <row r="11697" spans="8:12" x14ac:dyDescent="0.25">
      <c r="H11697" s="36"/>
      <c r="I11697" s="36"/>
      <c r="J11697" s="36"/>
      <c r="K11697" s="95"/>
      <c r="L11697" s="96"/>
    </row>
    <row r="11698" spans="8:12" x14ac:dyDescent="0.25">
      <c r="H11698" s="36"/>
      <c r="I11698" s="36"/>
      <c r="J11698" s="36"/>
      <c r="K11698" s="95"/>
      <c r="L11698" s="96"/>
    </row>
    <row r="11699" spans="8:12" x14ac:dyDescent="0.25">
      <c r="H11699" s="36"/>
      <c r="I11699" s="36"/>
      <c r="J11699" s="36"/>
      <c r="K11699" s="95"/>
      <c r="L11699" s="96"/>
    </row>
    <row r="11700" spans="8:12" x14ac:dyDescent="0.25">
      <c r="H11700" s="36"/>
      <c r="I11700" s="36"/>
      <c r="J11700" s="36"/>
      <c r="K11700" s="95"/>
      <c r="L11700" s="96"/>
    </row>
    <row r="11701" spans="8:12" x14ac:dyDescent="0.25">
      <c r="H11701" s="36"/>
      <c r="I11701" s="36"/>
      <c r="J11701" s="36"/>
      <c r="K11701" s="95"/>
      <c r="L11701" s="96"/>
    </row>
    <row r="11702" spans="8:12" x14ac:dyDescent="0.25">
      <c r="H11702" s="36"/>
      <c r="I11702" s="36"/>
      <c r="J11702" s="36"/>
      <c r="K11702" s="95"/>
      <c r="L11702" s="96"/>
    </row>
    <row r="11703" spans="8:12" x14ac:dyDescent="0.25">
      <c r="H11703" s="36"/>
      <c r="I11703" s="36"/>
      <c r="J11703" s="36"/>
      <c r="K11703" s="95"/>
      <c r="L11703" s="96"/>
    </row>
    <row r="11704" spans="8:12" x14ac:dyDescent="0.25">
      <c r="H11704" s="36"/>
      <c r="I11704" s="36"/>
      <c r="J11704" s="36"/>
      <c r="K11704" s="95"/>
      <c r="L11704" s="96"/>
    </row>
    <row r="11705" spans="8:12" x14ac:dyDescent="0.25">
      <c r="H11705" s="36"/>
      <c r="I11705" s="36"/>
      <c r="J11705" s="36"/>
      <c r="K11705" s="95"/>
      <c r="L11705" s="96"/>
    </row>
    <row r="11706" spans="8:12" x14ac:dyDescent="0.25">
      <c r="H11706" s="36"/>
      <c r="I11706" s="36"/>
      <c r="J11706" s="36"/>
      <c r="K11706" s="95"/>
      <c r="L11706" s="96"/>
    </row>
    <row r="11707" spans="8:12" x14ac:dyDescent="0.25">
      <c r="H11707" s="36"/>
      <c r="I11707" s="36"/>
      <c r="J11707" s="36"/>
      <c r="K11707" s="95"/>
      <c r="L11707" s="96"/>
    </row>
    <row r="11708" spans="8:12" x14ac:dyDescent="0.25">
      <c r="H11708" s="36"/>
      <c r="I11708" s="36"/>
      <c r="J11708" s="36"/>
      <c r="K11708" s="95"/>
      <c r="L11708" s="96"/>
    </row>
    <row r="11709" spans="8:12" x14ac:dyDescent="0.25">
      <c r="H11709" s="36"/>
      <c r="I11709" s="36"/>
      <c r="J11709" s="36"/>
      <c r="K11709" s="95"/>
      <c r="L11709" s="96"/>
    </row>
    <row r="11710" spans="8:12" x14ac:dyDescent="0.25">
      <c r="H11710" s="36"/>
      <c r="I11710" s="36"/>
      <c r="J11710" s="36"/>
      <c r="K11710" s="95"/>
      <c r="L11710" s="96"/>
    </row>
    <row r="11711" spans="8:12" x14ac:dyDescent="0.25">
      <c r="H11711" s="36"/>
      <c r="I11711" s="36"/>
      <c r="J11711" s="36"/>
      <c r="K11711" s="95"/>
      <c r="L11711" s="96"/>
    </row>
    <row r="11712" spans="8:12" x14ac:dyDescent="0.25">
      <c r="H11712" s="36"/>
      <c r="I11712" s="36"/>
      <c r="J11712" s="36"/>
      <c r="K11712" s="95"/>
      <c r="L11712" s="96"/>
    </row>
    <row r="11713" spans="8:12" x14ac:dyDescent="0.25">
      <c r="H11713" s="36"/>
      <c r="I11713" s="36"/>
      <c r="J11713" s="36"/>
      <c r="K11713" s="95"/>
      <c r="L11713" s="96"/>
    </row>
    <row r="11714" spans="8:12" x14ac:dyDescent="0.25">
      <c r="H11714" s="36"/>
      <c r="I11714" s="36"/>
      <c r="J11714" s="36"/>
      <c r="K11714" s="95"/>
      <c r="L11714" s="96"/>
    </row>
    <row r="11715" spans="8:12" x14ac:dyDescent="0.25">
      <c r="H11715" s="36"/>
      <c r="I11715" s="36"/>
      <c r="J11715" s="36"/>
      <c r="K11715" s="95"/>
      <c r="L11715" s="96"/>
    </row>
    <row r="11716" spans="8:12" x14ac:dyDescent="0.25">
      <c r="H11716" s="36"/>
      <c r="I11716" s="36"/>
      <c r="J11716" s="36"/>
      <c r="K11716" s="95"/>
      <c r="L11716" s="96"/>
    </row>
    <row r="11717" spans="8:12" x14ac:dyDescent="0.25">
      <c r="H11717" s="36"/>
      <c r="I11717" s="36"/>
      <c r="J11717" s="36"/>
      <c r="K11717" s="95"/>
      <c r="L11717" s="96"/>
    </row>
    <row r="11718" spans="8:12" x14ac:dyDescent="0.25">
      <c r="H11718" s="36"/>
      <c r="I11718" s="36"/>
      <c r="J11718" s="36"/>
      <c r="K11718" s="95"/>
      <c r="L11718" s="96"/>
    </row>
    <row r="11719" spans="8:12" x14ac:dyDescent="0.25">
      <c r="H11719" s="36"/>
      <c r="I11719" s="36"/>
      <c r="J11719" s="36"/>
      <c r="K11719" s="95"/>
      <c r="L11719" s="96"/>
    </row>
    <row r="11720" spans="8:12" x14ac:dyDescent="0.25">
      <c r="H11720" s="36"/>
      <c r="I11720" s="36"/>
      <c r="J11720" s="36"/>
      <c r="K11720" s="95"/>
      <c r="L11720" s="96"/>
    </row>
    <row r="11721" spans="8:12" x14ac:dyDescent="0.25">
      <c r="H11721" s="36"/>
      <c r="I11721" s="36"/>
      <c r="J11721" s="36"/>
      <c r="K11721" s="95"/>
      <c r="L11721" s="96"/>
    </row>
    <row r="11722" spans="8:12" x14ac:dyDescent="0.25">
      <c r="H11722" s="36"/>
      <c r="I11722" s="36"/>
      <c r="J11722" s="36"/>
      <c r="K11722" s="95"/>
      <c r="L11722" s="96"/>
    </row>
    <row r="11723" spans="8:12" x14ac:dyDescent="0.25">
      <c r="H11723" s="36"/>
      <c r="I11723" s="36"/>
      <c r="J11723" s="36"/>
      <c r="K11723" s="95"/>
      <c r="L11723" s="96"/>
    </row>
    <row r="11724" spans="8:12" x14ac:dyDescent="0.25">
      <c r="H11724" s="36"/>
      <c r="I11724" s="36"/>
      <c r="J11724" s="36"/>
      <c r="K11724" s="95"/>
      <c r="L11724" s="96"/>
    </row>
    <row r="11725" spans="8:12" x14ac:dyDescent="0.25">
      <c r="H11725" s="36"/>
      <c r="I11725" s="36"/>
      <c r="J11725" s="36"/>
      <c r="K11725" s="95"/>
      <c r="L11725" s="96"/>
    </row>
    <row r="11726" spans="8:12" x14ac:dyDescent="0.25">
      <c r="H11726" s="36"/>
      <c r="I11726" s="36"/>
      <c r="J11726" s="36"/>
      <c r="K11726" s="95"/>
      <c r="L11726" s="96"/>
    </row>
    <row r="11727" spans="8:12" x14ac:dyDescent="0.25">
      <c r="H11727" s="36"/>
      <c r="I11727" s="36"/>
      <c r="J11727" s="36"/>
      <c r="K11727" s="95"/>
      <c r="L11727" s="96"/>
    </row>
    <row r="11728" spans="8:12" x14ac:dyDescent="0.25">
      <c r="H11728" s="36"/>
      <c r="I11728" s="36"/>
      <c r="J11728" s="36"/>
      <c r="K11728" s="95"/>
      <c r="L11728" s="96"/>
    </row>
    <row r="11729" spans="8:12" x14ac:dyDescent="0.25">
      <c r="H11729" s="36"/>
      <c r="I11729" s="36"/>
      <c r="J11729" s="36"/>
      <c r="K11729" s="95"/>
      <c r="L11729" s="96"/>
    </row>
    <row r="11730" spans="8:12" x14ac:dyDescent="0.25">
      <c r="H11730" s="36"/>
      <c r="I11730" s="36"/>
      <c r="J11730" s="36"/>
      <c r="K11730" s="95"/>
      <c r="L11730" s="96"/>
    </row>
    <row r="11731" spans="8:12" x14ac:dyDescent="0.25">
      <c r="H11731" s="36"/>
      <c r="I11731" s="36"/>
      <c r="J11731" s="36"/>
      <c r="K11731" s="95"/>
      <c r="L11731" s="96"/>
    </row>
    <row r="11732" spans="8:12" x14ac:dyDescent="0.25">
      <c r="H11732" s="36"/>
      <c r="I11732" s="36"/>
      <c r="J11732" s="36"/>
      <c r="K11732" s="95"/>
      <c r="L11732" s="96"/>
    </row>
    <row r="11733" spans="8:12" x14ac:dyDescent="0.25">
      <c r="H11733" s="36"/>
      <c r="I11733" s="36"/>
      <c r="J11733" s="36"/>
      <c r="K11733" s="95"/>
      <c r="L11733" s="96"/>
    </row>
    <row r="11734" spans="8:12" x14ac:dyDescent="0.25">
      <c r="H11734" s="36"/>
      <c r="I11734" s="36"/>
      <c r="J11734" s="36"/>
      <c r="K11734" s="95"/>
      <c r="L11734" s="96"/>
    </row>
    <row r="11735" spans="8:12" x14ac:dyDescent="0.25">
      <c r="H11735" s="36"/>
      <c r="I11735" s="36"/>
      <c r="J11735" s="36"/>
      <c r="K11735" s="95"/>
      <c r="L11735" s="96"/>
    </row>
    <row r="11736" spans="8:12" x14ac:dyDescent="0.25">
      <c r="H11736" s="36"/>
      <c r="I11736" s="36"/>
      <c r="J11736" s="36"/>
      <c r="K11736" s="95"/>
      <c r="L11736" s="96"/>
    </row>
    <row r="11737" spans="8:12" x14ac:dyDescent="0.25">
      <c r="H11737" s="36"/>
      <c r="I11737" s="36"/>
      <c r="J11737" s="36"/>
      <c r="K11737" s="95"/>
      <c r="L11737" s="96"/>
    </row>
    <row r="11738" spans="8:12" x14ac:dyDescent="0.25">
      <c r="H11738" s="36"/>
      <c r="I11738" s="36"/>
      <c r="J11738" s="36"/>
      <c r="K11738" s="95"/>
      <c r="L11738" s="96"/>
    </row>
    <row r="11739" spans="8:12" x14ac:dyDescent="0.25">
      <c r="H11739" s="36"/>
      <c r="I11739" s="36"/>
      <c r="J11739" s="36"/>
      <c r="K11739" s="95"/>
      <c r="L11739" s="96"/>
    </row>
    <row r="11740" spans="8:12" x14ac:dyDescent="0.25">
      <c r="H11740" s="36"/>
      <c r="I11740" s="36"/>
      <c r="J11740" s="36"/>
      <c r="K11740" s="95"/>
      <c r="L11740" s="96"/>
    </row>
    <row r="11741" spans="8:12" x14ac:dyDescent="0.25">
      <c r="H11741" s="36"/>
      <c r="I11741" s="36"/>
      <c r="J11741" s="36"/>
      <c r="K11741" s="95"/>
      <c r="L11741" s="96"/>
    </row>
    <row r="11742" spans="8:12" x14ac:dyDescent="0.25">
      <c r="H11742" s="36"/>
      <c r="I11742" s="36"/>
      <c r="J11742" s="36"/>
      <c r="K11742" s="95"/>
      <c r="L11742" s="96"/>
    </row>
    <row r="11743" spans="8:12" x14ac:dyDescent="0.25">
      <c r="H11743" s="36"/>
      <c r="I11743" s="36"/>
      <c r="J11743" s="36"/>
      <c r="K11743" s="95"/>
      <c r="L11743" s="96"/>
    </row>
    <row r="11744" spans="8:12" x14ac:dyDescent="0.25">
      <c r="H11744" s="36"/>
      <c r="I11744" s="36"/>
      <c r="J11744" s="36"/>
      <c r="K11744" s="95"/>
      <c r="L11744" s="96"/>
    </row>
    <row r="11745" spans="8:12" x14ac:dyDescent="0.25">
      <c r="H11745" s="36"/>
      <c r="I11745" s="36"/>
      <c r="J11745" s="36"/>
      <c r="K11745" s="95"/>
      <c r="L11745" s="96"/>
    </row>
    <row r="11746" spans="8:12" x14ac:dyDescent="0.25">
      <c r="H11746" s="36"/>
      <c r="I11746" s="36"/>
      <c r="J11746" s="36"/>
      <c r="K11746" s="95"/>
      <c r="L11746" s="96"/>
    </row>
    <row r="11747" spans="8:12" x14ac:dyDescent="0.25">
      <c r="H11747" s="36"/>
      <c r="I11747" s="36"/>
      <c r="J11747" s="36"/>
      <c r="K11747" s="95"/>
      <c r="L11747" s="96"/>
    </row>
    <row r="11748" spans="8:12" x14ac:dyDescent="0.25">
      <c r="H11748" s="36"/>
      <c r="I11748" s="36"/>
      <c r="J11748" s="36"/>
      <c r="K11748" s="95"/>
      <c r="L11748" s="96"/>
    </row>
    <row r="11749" spans="8:12" x14ac:dyDescent="0.25">
      <c r="H11749" s="36"/>
      <c r="I11749" s="36"/>
      <c r="J11749" s="36"/>
      <c r="K11749" s="95"/>
      <c r="L11749" s="96"/>
    </row>
    <row r="11750" spans="8:12" x14ac:dyDescent="0.25">
      <c r="H11750" s="36"/>
      <c r="I11750" s="36"/>
      <c r="J11750" s="36"/>
      <c r="K11750" s="95"/>
      <c r="L11750" s="96"/>
    </row>
    <row r="11751" spans="8:12" x14ac:dyDescent="0.25">
      <c r="H11751" s="36"/>
      <c r="I11751" s="36"/>
      <c r="J11751" s="36"/>
      <c r="K11751" s="95"/>
      <c r="L11751" s="96"/>
    </row>
    <row r="11752" spans="8:12" x14ac:dyDescent="0.25">
      <c r="H11752" s="36"/>
      <c r="I11752" s="36"/>
      <c r="J11752" s="36"/>
      <c r="K11752" s="95"/>
      <c r="L11752" s="96"/>
    </row>
    <row r="11753" spans="8:12" x14ac:dyDescent="0.25">
      <c r="H11753" s="36"/>
      <c r="I11753" s="36"/>
      <c r="J11753" s="36"/>
      <c r="K11753" s="95"/>
      <c r="L11753" s="96"/>
    </row>
    <row r="11754" spans="8:12" x14ac:dyDescent="0.25">
      <c r="H11754" s="36"/>
      <c r="I11754" s="36"/>
      <c r="J11754" s="36"/>
      <c r="K11754" s="95"/>
      <c r="L11754" s="96"/>
    </row>
    <row r="11755" spans="8:12" x14ac:dyDescent="0.25">
      <c r="H11755" s="36"/>
      <c r="I11755" s="36"/>
      <c r="J11755" s="36"/>
      <c r="K11755" s="95"/>
      <c r="L11755" s="96"/>
    </row>
    <row r="11756" spans="8:12" x14ac:dyDescent="0.25">
      <c r="H11756" s="36"/>
      <c r="I11756" s="36"/>
      <c r="J11756" s="36"/>
      <c r="K11756" s="95"/>
      <c r="L11756" s="96"/>
    </row>
    <row r="11757" spans="8:12" x14ac:dyDescent="0.25">
      <c r="H11757" s="36"/>
      <c r="I11757" s="36"/>
      <c r="J11757" s="36"/>
      <c r="K11757" s="95"/>
      <c r="L11757" s="96"/>
    </row>
    <row r="11758" spans="8:12" x14ac:dyDescent="0.25">
      <c r="H11758" s="36"/>
      <c r="I11758" s="36"/>
      <c r="J11758" s="36"/>
      <c r="K11758" s="95"/>
      <c r="L11758" s="96"/>
    </row>
    <row r="11759" spans="8:12" x14ac:dyDescent="0.25">
      <c r="H11759" s="36"/>
      <c r="I11759" s="36"/>
      <c r="J11759" s="36"/>
      <c r="K11759" s="95"/>
      <c r="L11759" s="96"/>
    </row>
    <row r="11760" spans="8:12" x14ac:dyDescent="0.25">
      <c r="H11760" s="36"/>
      <c r="I11760" s="36"/>
      <c r="J11760" s="36"/>
      <c r="K11760" s="95"/>
      <c r="L11760" s="96"/>
    </row>
    <row r="11761" spans="8:12" x14ac:dyDescent="0.25">
      <c r="H11761" s="36"/>
      <c r="I11761" s="36"/>
      <c r="J11761" s="36"/>
      <c r="K11761" s="95"/>
      <c r="L11761" s="96"/>
    </row>
    <row r="11762" spans="8:12" x14ac:dyDescent="0.25">
      <c r="H11762" s="36"/>
      <c r="I11762" s="36"/>
      <c r="J11762" s="36"/>
      <c r="K11762" s="95"/>
      <c r="L11762" s="96"/>
    </row>
    <row r="11763" spans="8:12" x14ac:dyDescent="0.25">
      <c r="H11763" s="36"/>
      <c r="I11763" s="36"/>
      <c r="J11763" s="36"/>
      <c r="K11763" s="95"/>
      <c r="L11763" s="96"/>
    </row>
    <row r="11764" spans="8:12" x14ac:dyDescent="0.25">
      <c r="H11764" s="36"/>
      <c r="I11764" s="36"/>
      <c r="J11764" s="36"/>
      <c r="K11764" s="95"/>
      <c r="L11764" s="96"/>
    </row>
    <row r="11765" spans="8:12" x14ac:dyDescent="0.25">
      <c r="H11765" s="36"/>
      <c r="I11765" s="36"/>
      <c r="J11765" s="36"/>
      <c r="K11765" s="95"/>
      <c r="L11765" s="96"/>
    </row>
    <row r="11766" spans="8:12" x14ac:dyDescent="0.25">
      <c r="H11766" s="36"/>
      <c r="I11766" s="36"/>
      <c r="J11766" s="36"/>
      <c r="K11766" s="95"/>
      <c r="L11766" s="96"/>
    </row>
    <row r="11767" spans="8:12" x14ac:dyDescent="0.25">
      <c r="H11767" s="36"/>
      <c r="I11767" s="36"/>
      <c r="J11767" s="36"/>
      <c r="K11767" s="95"/>
      <c r="L11767" s="96"/>
    </row>
    <row r="11768" spans="8:12" x14ac:dyDescent="0.25">
      <c r="H11768" s="36"/>
      <c r="I11768" s="36"/>
      <c r="J11768" s="36"/>
      <c r="K11768" s="95"/>
      <c r="L11768" s="96"/>
    </row>
    <row r="11769" spans="8:12" x14ac:dyDescent="0.25">
      <c r="H11769" s="36"/>
      <c r="I11769" s="36"/>
      <c r="J11769" s="36"/>
      <c r="K11769" s="95"/>
      <c r="L11769" s="96"/>
    </row>
    <row r="11770" spans="8:12" x14ac:dyDescent="0.25">
      <c r="H11770" s="36"/>
      <c r="I11770" s="36"/>
      <c r="J11770" s="36"/>
      <c r="K11770" s="95"/>
      <c r="L11770" s="96"/>
    </row>
    <row r="11771" spans="8:12" x14ac:dyDescent="0.25">
      <c r="H11771" s="36"/>
      <c r="I11771" s="36"/>
      <c r="J11771" s="36"/>
      <c r="K11771" s="95"/>
      <c r="L11771" s="96"/>
    </row>
    <row r="11772" spans="8:12" x14ac:dyDescent="0.25">
      <c r="H11772" s="36"/>
      <c r="I11772" s="36"/>
      <c r="J11772" s="36"/>
      <c r="K11772" s="95"/>
      <c r="L11772" s="96"/>
    </row>
    <row r="11773" spans="8:12" x14ac:dyDescent="0.25">
      <c r="H11773" s="36"/>
      <c r="I11773" s="36"/>
      <c r="J11773" s="36"/>
      <c r="K11773" s="95"/>
      <c r="L11773" s="96"/>
    </row>
    <row r="11774" spans="8:12" x14ac:dyDescent="0.25">
      <c r="H11774" s="36"/>
      <c r="I11774" s="36"/>
      <c r="J11774" s="36"/>
      <c r="K11774" s="95"/>
      <c r="L11774" s="96"/>
    </row>
    <row r="11775" spans="8:12" x14ac:dyDescent="0.25">
      <c r="H11775" s="36"/>
      <c r="I11775" s="36"/>
      <c r="J11775" s="36"/>
      <c r="K11775" s="95"/>
      <c r="L11775" s="96"/>
    </row>
    <row r="11776" spans="8:12" x14ac:dyDescent="0.25">
      <c r="H11776" s="36"/>
      <c r="I11776" s="36"/>
      <c r="J11776" s="36"/>
      <c r="K11776" s="95"/>
      <c r="L11776" s="96"/>
    </row>
    <row r="11777" spans="8:12" x14ac:dyDescent="0.25">
      <c r="H11777" s="36"/>
      <c r="I11777" s="36"/>
      <c r="J11777" s="36"/>
      <c r="K11777" s="95"/>
      <c r="L11777" s="96"/>
    </row>
    <row r="11778" spans="8:12" x14ac:dyDescent="0.25">
      <c r="H11778" s="36"/>
      <c r="I11778" s="36"/>
      <c r="J11778" s="36"/>
      <c r="K11778" s="95"/>
      <c r="L11778" s="96"/>
    </row>
    <row r="11779" spans="8:12" x14ac:dyDescent="0.25">
      <c r="H11779" s="36"/>
      <c r="I11779" s="36"/>
      <c r="J11779" s="36"/>
      <c r="K11779" s="95"/>
      <c r="L11779" s="96"/>
    </row>
    <row r="11780" spans="8:12" x14ac:dyDescent="0.25">
      <c r="H11780" s="36"/>
      <c r="I11780" s="36"/>
      <c r="J11780" s="36"/>
      <c r="K11780" s="95"/>
      <c r="L11780" s="96"/>
    </row>
    <row r="11781" spans="8:12" x14ac:dyDescent="0.25">
      <c r="H11781" s="36"/>
      <c r="I11781" s="36"/>
      <c r="J11781" s="36"/>
      <c r="K11781" s="95"/>
      <c r="L11781" s="96"/>
    </row>
    <row r="11782" spans="8:12" x14ac:dyDescent="0.25">
      <c r="H11782" s="36"/>
      <c r="I11782" s="36"/>
      <c r="J11782" s="36"/>
      <c r="K11782" s="95"/>
      <c r="L11782" s="96"/>
    </row>
    <row r="11783" spans="8:12" x14ac:dyDescent="0.25">
      <c r="H11783" s="36"/>
      <c r="I11783" s="36"/>
      <c r="J11783" s="36"/>
      <c r="K11783" s="95"/>
      <c r="L11783" s="96"/>
    </row>
    <row r="11784" spans="8:12" x14ac:dyDescent="0.25">
      <c r="H11784" s="36"/>
      <c r="I11784" s="36"/>
      <c r="J11784" s="36"/>
      <c r="K11784" s="95"/>
      <c r="L11784" s="96"/>
    </row>
    <row r="11785" spans="8:12" x14ac:dyDescent="0.25">
      <c r="H11785" s="36"/>
      <c r="I11785" s="36"/>
      <c r="J11785" s="36"/>
      <c r="K11785" s="95"/>
      <c r="L11785" s="96"/>
    </row>
    <row r="11786" spans="8:12" x14ac:dyDescent="0.25">
      <c r="H11786" s="36"/>
      <c r="I11786" s="36"/>
      <c r="J11786" s="36"/>
      <c r="K11786" s="95"/>
      <c r="L11786" s="96"/>
    </row>
    <row r="11787" spans="8:12" x14ac:dyDescent="0.25">
      <c r="H11787" s="36"/>
      <c r="I11787" s="36"/>
      <c r="J11787" s="36"/>
      <c r="K11787" s="95"/>
      <c r="L11787" s="96"/>
    </row>
    <row r="11788" spans="8:12" x14ac:dyDescent="0.25">
      <c r="H11788" s="36"/>
      <c r="I11788" s="36"/>
      <c r="J11788" s="36"/>
      <c r="K11788" s="95"/>
      <c r="L11788" s="96"/>
    </row>
    <row r="11789" spans="8:12" x14ac:dyDescent="0.25">
      <c r="H11789" s="36"/>
      <c r="I11789" s="36"/>
      <c r="J11789" s="36"/>
      <c r="K11789" s="95"/>
      <c r="L11789" s="96"/>
    </row>
    <row r="11790" spans="8:12" x14ac:dyDescent="0.25">
      <c r="H11790" s="36"/>
      <c r="I11790" s="36"/>
      <c r="J11790" s="36"/>
      <c r="K11790" s="95"/>
      <c r="L11790" s="96"/>
    </row>
    <row r="11791" spans="8:12" x14ac:dyDescent="0.25">
      <c r="H11791" s="36"/>
      <c r="I11791" s="36"/>
      <c r="J11791" s="36"/>
      <c r="K11791" s="95"/>
      <c r="L11791" s="96"/>
    </row>
    <row r="11792" spans="8:12" x14ac:dyDescent="0.25">
      <c r="H11792" s="36"/>
      <c r="I11792" s="36"/>
      <c r="J11792" s="36"/>
      <c r="K11792" s="95"/>
      <c r="L11792" s="96"/>
    </row>
    <row r="11793" spans="8:12" x14ac:dyDescent="0.25">
      <c r="H11793" s="36"/>
      <c r="I11793" s="36"/>
      <c r="J11793" s="36"/>
      <c r="K11793" s="95"/>
      <c r="L11793" s="96"/>
    </row>
    <row r="11794" spans="8:12" x14ac:dyDescent="0.25">
      <c r="H11794" s="36"/>
      <c r="I11794" s="36"/>
      <c r="J11794" s="36"/>
      <c r="K11794" s="95"/>
      <c r="L11794" s="96"/>
    </row>
    <row r="11795" spans="8:12" x14ac:dyDescent="0.25">
      <c r="H11795" s="36"/>
      <c r="I11795" s="36"/>
      <c r="J11795" s="36"/>
      <c r="K11795" s="95"/>
      <c r="L11795" s="96"/>
    </row>
    <row r="11796" spans="8:12" x14ac:dyDescent="0.25">
      <c r="H11796" s="36"/>
      <c r="I11796" s="36"/>
      <c r="J11796" s="36"/>
      <c r="K11796" s="95"/>
      <c r="L11796" s="96"/>
    </row>
    <row r="11797" spans="8:12" x14ac:dyDescent="0.25">
      <c r="H11797" s="36"/>
      <c r="I11797" s="36"/>
      <c r="J11797" s="36"/>
      <c r="K11797" s="95"/>
      <c r="L11797" s="96"/>
    </row>
    <row r="11798" spans="8:12" x14ac:dyDescent="0.25">
      <c r="H11798" s="36"/>
      <c r="I11798" s="36"/>
      <c r="J11798" s="36"/>
      <c r="K11798" s="95"/>
      <c r="L11798" s="96"/>
    </row>
    <row r="11799" spans="8:12" x14ac:dyDescent="0.25">
      <c r="H11799" s="36"/>
      <c r="I11799" s="36"/>
      <c r="J11799" s="36"/>
      <c r="K11799" s="95"/>
      <c r="L11799" s="96"/>
    </row>
    <row r="11800" spans="8:12" x14ac:dyDescent="0.25">
      <c r="H11800" s="36"/>
      <c r="I11800" s="36"/>
      <c r="J11800" s="36"/>
      <c r="K11800" s="95"/>
      <c r="L11800" s="96"/>
    </row>
    <row r="11801" spans="8:12" x14ac:dyDescent="0.25">
      <c r="H11801" s="36"/>
      <c r="I11801" s="36"/>
      <c r="J11801" s="36"/>
      <c r="K11801" s="95"/>
      <c r="L11801" s="96"/>
    </row>
    <row r="11802" spans="8:12" x14ac:dyDescent="0.25">
      <c r="H11802" s="36"/>
      <c r="I11802" s="36"/>
      <c r="J11802" s="36"/>
      <c r="K11802" s="95"/>
      <c r="L11802" s="96"/>
    </row>
    <row r="11803" spans="8:12" x14ac:dyDescent="0.25">
      <c r="H11803" s="36"/>
      <c r="I11803" s="36"/>
      <c r="J11803" s="36"/>
      <c r="K11803" s="95"/>
      <c r="L11803" s="96"/>
    </row>
    <row r="11804" spans="8:12" x14ac:dyDescent="0.25">
      <c r="H11804" s="36"/>
      <c r="I11804" s="36"/>
      <c r="J11804" s="36"/>
      <c r="K11804" s="95"/>
      <c r="L11804" s="96"/>
    </row>
    <row r="11805" spans="8:12" x14ac:dyDescent="0.25">
      <c r="H11805" s="36"/>
      <c r="I11805" s="36"/>
      <c r="J11805" s="36"/>
      <c r="K11805" s="95"/>
      <c r="L11805" s="96"/>
    </row>
    <row r="11806" spans="8:12" x14ac:dyDescent="0.25">
      <c r="H11806" s="36"/>
      <c r="I11806" s="36"/>
      <c r="J11806" s="36"/>
      <c r="K11806" s="95"/>
      <c r="L11806" s="96"/>
    </row>
    <row r="11807" spans="8:12" x14ac:dyDescent="0.25">
      <c r="H11807" s="36"/>
      <c r="I11807" s="36"/>
      <c r="J11807" s="36"/>
      <c r="K11807" s="95"/>
      <c r="L11807" s="96"/>
    </row>
    <row r="11808" spans="8:12" x14ac:dyDescent="0.25">
      <c r="H11808" s="36"/>
      <c r="I11808" s="36"/>
      <c r="J11808" s="36"/>
      <c r="K11808" s="95"/>
      <c r="L11808" s="96"/>
    </row>
    <row r="11809" spans="8:12" x14ac:dyDescent="0.25">
      <c r="H11809" s="36"/>
      <c r="I11809" s="36"/>
      <c r="J11809" s="36"/>
      <c r="K11809" s="95"/>
      <c r="L11809" s="96"/>
    </row>
    <row r="11810" spans="8:12" x14ac:dyDescent="0.25">
      <c r="H11810" s="36"/>
      <c r="I11810" s="36"/>
      <c r="J11810" s="36"/>
      <c r="K11810" s="95"/>
      <c r="L11810" s="96"/>
    </row>
    <row r="11811" spans="8:12" x14ac:dyDescent="0.25">
      <c r="H11811" s="36"/>
      <c r="I11811" s="36"/>
      <c r="J11811" s="36"/>
      <c r="K11811" s="95"/>
      <c r="L11811" s="96"/>
    </row>
    <row r="11812" spans="8:12" x14ac:dyDescent="0.25">
      <c r="H11812" s="36"/>
      <c r="I11812" s="36"/>
      <c r="J11812" s="36"/>
      <c r="K11812" s="95"/>
      <c r="L11812" s="96"/>
    </row>
    <row r="11813" spans="8:12" x14ac:dyDescent="0.25">
      <c r="H11813" s="36"/>
      <c r="I11813" s="36"/>
      <c r="J11813" s="36"/>
      <c r="K11813" s="95"/>
      <c r="L11813" s="96"/>
    </row>
    <row r="11814" spans="8:12" x14ac:dyDescent="0.25">
      <c r="H11814" s="36"/>
      <c r="I11814" s="36"/>
      <c r="J11814" s="36"/>
      <c r="K11814" s="95"/>
      <c r="L11814" s="96"/>
    </row>
    <row r="11815" spans="8:12" x14ac:dyDescent="0.25">
      <c r="H11815" s="36"/>
      <c r="I11815" s="36"/>
      <c r="J11815" s="36"/>
      <c r="K11815" s="95"/>
      <c r="L11815" s="96"/>
    </row>
    <row r="11816" spans="8:12" x14ac:dyDescent="0.25">
      <c r="H11816" s="36"/>
      <c r="I11816" s="36"/>
      <c r="J11816" s="36"/>
      <c r="K11816" s="95"/>
      <c r="L11816" s="96"/>
    </row>
    <row r="11817" spans="8:12" x14ac:dyDescent="0.25">
      <c r="H11817" s="36"/>
      <c r="I11817" s="36"/>
      <c r="J11817" s="36"/>
      <c r="K11817" s="95"/>
      <c r="L11817" s="96"/>
    </row>
    <row r="11818" spans="8:12" x14ac:dyDescent="0.25">
      <c r="H11818" s="36"/>
      <c r="I11818" s="36"/>
      <c r="J11818" s="36"/>
      <c r="K11818" s="95"/>
      <c r="L11818" s="96"/>
    </row>
    <row r="11819" spans="8:12" x14ac:dyDescent="0.25">
      <c r="H11819" s="36"/>
      <c r="I11819" s="36"/>
      <c r="J11819" s="36"/>
      <c r="K11819" s="95"/>
      <c r="L11819" s="96"/>
    </row>
    <row r="11820" spans="8:12" x14ac:dyDescent="0.25">
      <c r="H11820" s="36"/>
      <c r="I11820" s="36"/>
      <c r="J11820" s="36"/>
      <c r="K11820" s="95"/>
      <c r="L11820" s="96"/>
    </row>
    <row r="11821" spans="8:12" x14ac:dyDescent="0.25">
      <c r="H11821" s="36"/>
      <c r="I11821" s="36"/>
      <c r="J11821" s="36"/>
      <c r="K11821" s="95"/>
      <c r="L11821" s="96"/>
    </row>
    <row r="11822" spans="8:12" x14ac:dyDescent="0.25">
      <c r="H11822" s="36"/>
      <c r="I11822" s="36"/>
      <c r="J11822" s="36"/>
      <c r="K11822" s="95"/>
      <c r="L11822" s="96"/>
    </row>
    <row r="11823" spans="8:12" x14ac:dyDescent="0.25">
      <c r="H11823" s="36"/>
      <c r="I11823" s="36"/>
      <c r="J11823" s="36"/>
      <c r="K11823" s="95"/>
      <c r="L11823" s="96"/>
    </row>
    <row r="11824" spans="8:12" x14ac:dyDescent="0.25">
      <c r="H11824" s="36"/>
      <c r="I11824" s="36"/>
      <c r="J11824" s="36"/>
      <c r="K11824" s="95"/>
      <c r="L11824" s="96"/>
    </row>
    <row r="11825" spans="8:12" x14ac:dyDescent="0.25">
      <c r="H11825" s="36"/>
      <c r="I11825" s="36"/>
      <c r="J11825" s="36"/>
      <c r="K11825" s="95"/>
      <c r="L11825" s="96"/>
    </row>
    <row r="11826" spans="8:12" x14ac:dyDescent="0.25">
      <c r="H11826" s="36"/>
      <c r="I11826" s="36"/>
      <c r="J11826" s="36"/>
      <c r="K11826" s="95"/>
      <c r="L11826" s="96"/>
    </row>
    <row r="11827" spans="8:12" x14ac:dyDescent="0.25">
      <c r="H11827" s="36"/>
      <c r="I11827" s="36"/>
      <c r="J11827" s="36"/>
      <c r="K11827" s="95"/>
      <c r="L11827" s="96"/>
    </row>
    <row r="11828" spans="8:12" x14ac:dyDescent="0.25">
      <c r="H11828" s="36"/>
      <c r="I11828" s="36"/>
      <c r="J11828" s="36"/>
      <c r="K11828" s="95"/>
      <c r="L11828" s="96"/>
    </row>
    <row r="11829" spans="8:12" x14ac:dyDescent="0.25">
      <c r="H11829" s="36"/>
      <c r="I11829" s="36"/>
      <c r="J11829" s="36"/>
      <c r="K11829" s="95"/>
      <c r="L11829" s="96"/>
    </row>
    <row r="11830" spans="8:12" x14ac:dyDescent="0.25">
      <c r="H11830" s="36"/>
      <c r="I11830" s="36"/>
      <c r="J11830" s="36"/>
      <c r="K11830" s="95"/>
      <c r="L11830" s="96"/>
    </row>
    <row r="11831" spans="8:12" x14ac:dyDescent="0.25">
      <c r="H11831" s="36"/>
      <c r="I11831" s="36"/>
      <c r="J11831" s="36"/>
      <c r="K11831" s="95"/>
      <c r="L11831" s="96"/>
    </row>
    <row r="11832" spans="8:12" x14ac:dyDescent="0.25">
      <c r="H11832" s="36"/>
      <c r="I11832" s="36"/>
      <c r="J11832" s="36"/>
      <c r="K11832" s="95"/>
      <c r="L11832" s="96"/>
    </row>
    <row r="11833" spans="8:12" x14ac:dyDescent="0.25">
      <c r="H11833" s="36"/>
      <c r="I11833" s="36"/>
      <c r="J11833" s="36"/>
      <c r="K11833" s="95"/>
      <c r="L11833" s="96"/>
    </row>
    <row r="11834" spans="8:12" x14ac:dyDescent="0.25">
      <c r="H11834" s="36"/>
      <c r="I11834" s="36"/>
      <c r="J11834" s="36"/>
      <c r="K11834" s="95"/>
      <c r="L11834" s="96"/>
    </row>
    <row r="11835" spans="8:12" x14ac:dyDescent="0.25">
      <c r="H11835" s="36"/>
      <c r="I11835" s="36"/>
      <c r="J11835" s="36"/>
      <c r="K11835" s="95"/>
      <c r="L11835" s="96"/>
    </row>
    <row r="11836" spans="8:12" x14ac:dyDescent="0.25">
      <c r="H11836" s="36"/>
      <c r="I11836" s="36"/>
      <c r="J11836" s="36"/>
      <c r="K11836" s="95"/>
      <c r="L11836" s="96"/>
    </row>
    <row r="11837" spans="8:12" x14ac:dyDescent="0.25">
      <c r="H11837" s="36"/>
      <c r="I11837" s="36"/>
      <c r="J11837" s="36"/>
      <c r="K11837" s="95"/>
      <c r="L11837" s="96"/>
    </row>
    <row r="11838" spans="8:12" x14ac:dyDescent="0.25">
      <c r="H11838" s="36"/>
      <c r="I11838" s="36"/>
      <c r="J11838" s="36"/>
      <c r="K11838" s="95"/>
      <c r="L11838" s="96"/>
    </row>
    <row r="11839" spans="8:12" x14ac:dyDescent="0.25">
      <c r="H11839" s="36"/>
      <c r="I11839" s="36"/>
      <c r="J11839" s="36"/>
      <c r="K11839" s="95"/>
      <c r="L11839" s="96"/>
    </row>
    <row r="11840" spans="8:12" x14ac:dyDescent="0.25">
      <c r="H11840" s="36"/>
      <c r="I11840" s="36"/>
      <c r="J11840" s="36"/>
      <c r="K11840" s="95"/>
      <c r="L11840" s="96"/>
    </row>
    <row r="11841" spans="8:12" x14ac:dyDescent="0.25">
      <c r="H11841" s="36"/>
      <c r="I11841" s="36"/>
      <c r="J11841" s="36"/>
      <c r="K11841" s="95"/>
      <c r="L11841" s="96"/>
    </row>
    <row r="11842" spans="8:12" x14ac:dyDescent="0.25">
      <c r="H11842" s="36"/>
      <c r="I11842" s="36"/>
      <c r="J11842" s="36"/>
      <c r="K11842" s="95"/>
      <c r="L11842" s="96"/>
    </row>
    <row r="11843" spans="8:12" x14ac:dyDescent="0.25">
      <c r="H11843" s="36"/>
      <c r="I11843" s="36"/>
      <c r="J11843" s="36"/>
      <c r="K11843" s="95"/>
      <c r="L11843" s="96"/>
    </row>
    <row r="11844" spans="8:12" x14ac:dyDescent="0.25">
      <c r="H11844" s="36"/>
      <c r="I11844" s="36"/>
      <c r="J11844" s="36"/>
      <c r="K11844" s="95"/>
      <c r="L11844" s="96"/>
    </row>
    <row r="11845" spans="8:12" x14ac:dyDescent="0.25">
      <c r="H11845" s="36"/>
      <c r="I11845" s="36"/>
      <c r="J11845" s="36"/>
      <c r="K11845" s="95"/>
      <c r="L11845" s="96"/>
    </row>
    <row r="11846" spans="8:12" x14ac:dyDescent="0.25">
      <c r="H11846" s="36"/>
      <c r="I11846" s="36"/>
      <c r="J11846" s="36"/>
      <c r="K11846" s="95"/>
      <c r="L11846" s="96"/>
    </row>
    <row r="11847" spans="8:12" x14ac:dyDescent="0.25">
      <c r="H11847" s="36"/>
      <c r="I11847" s="36"/>
      <c r="J11847" s="36"/>
      <c r="K11847" s="95"/>
      <c r="L11847" s="96"/>
    </row>
    <row r="11848" spans="8:12" x14ac:dyDescent="0.25">
      <c r="H11848" s="36"/>
      <c r="I11848" s="36"/>
      <c r="J11848" s="36"/>
      <c r="K11848" s="95"/>
      <c r="L11848" s="96"/>
    </row>
    <row r="11849" spans="8:12" x14ac:dyDescent="0.25">
      <c r="H11849" s="36"/>
      <c r="I11849" s="36"/>
      <c r="J11849" s="36"/>
      <c r="K11849" s="95"/>
      <c r="L11849" s="96"/>
    </row>
    <row r="11850" spans="8:12" x14ac:dyDescent="0.25">
      <c r="H11850" s="36"/>
      <c r="I11850" s="36"/>
      <c r="J11850" s="36"/>
      <c r="K11850" s="95"/>
      <c r="L11850" s="96"/>
    </row>
    <row r="11851" spans="8:12" x14ac:dyDescent="0.25">
      <c r="H11851" s="36"/>
      <c r="I11851" s="36"/>
      <c r="J11851" s="36"/>
      <c r="K11851" s="95"/>
      <c r="L11851" s="96"/>
    </row>
    <row r="11852" spans="8:12" x14ac:dyDescent="0.25">
      <c r="H11852" s="36"/>
      <c r="I11852" s="36"/>
      <c r="J11852" s="36"/>
      <c r="K11852" s="95"/>
      <c r="L11852" s="96"/>
    </row>
    <row r="11853" spans="8:12" x14ac:dyDescent="0.25">
      <c r="H11853" s="36"/>
      <c r="I11853" s="36"/>
      <c r="J11853" s="36"/>
      <c r="K11853" s="95"/>
      <c r="L11853" s="96"/>
    </row>
    <row r="11854" spans="8:12" x14ac:dyDescent="0.25">
      <c r="H11854" s="36"/>
      <c r="I11854" s="36"/>
      <c r="J11854" s="36"/>
      <c r="K11854" s="95"/>
      <c r="L11854" s="96"/>
    </row>
    <row r="11855" spans="8:12" x14ac:dyDescent="0.25">
      <c r="H11855" s="36"/>
      <c r="I11855" s="36"/>
      <c r="J11855" s="36"/>
      <c r="K11855" s="95"/>
      <c r="L11855" s="96"/>
    </row>
    <row r="11856" spans="8:12" x14ac:dyDescent="0.25">
      <c r="H11856" s="36"/>
      <c r="I11856" s="36"/>
      <c r="J11856" s="36"/>
      <c r="K11856" s="95"/>
      <c r="L11856" s="96"/>
    </row>
    <row r="11857" spans="8:12" x14ac:dyDescent="0.25">
      <c r="H11857" s="36"/>
      <c r="I11857" s="36"/>
      <c r="J11857" s="36"/>
      <c r="K11857" s="95"/>
      <c r="L11857" s="96"/>
    </row>
    <row r="11858" spans="8:12" x14ac:dyDescent="0.25">
      <c r="H11858" s="36"/>
      <c r="I11858" s="36"/>
      <c r="J11858" s="36"/>
      <c r="K11858" s="95"/>
      <c r="L11858" s="96"/>
    </row>
    <row r="11859" spans="8:12" x14ac:dyDescent="0.25">
      <c r="H11859" s="36"/>
      <c r="I11859" s="36"/>
      <c r="J11859" s="36"/>
      <c r="K11859" s="95"/>
      <c r="L11859" s="96"/>
    </row>
    <row r="11860" spans="8:12" x14ac:dyDescent="0.25">
      <c r="H11860" s="36"/>
      <c r="I11860" s="36"/>
      <c r="J11860" s="36"/>
      <c r="K11860" s="95"/>
      <c r="L11860" s="96"/>
    </row>
    <row r="11861" spans="8:12" x14ac:dyDescent="0.25">
      <c r="H11861" s="36"/>
      <c r="I11861" s="36"/>
      <c r="J11861" s="36"/>
      <c r="K11861" s="95"/>
      <c r="L11861" s="96"/>
    </row>
    <row r="11862" spans="8:12" x14ac:dyDescent="0.25">
      <c r="H11862" s="36"/>
      <c r="I11862" s="36"/>
      <c r="J11862" s="36"/>
      <c r="K11862" s="95"/>
      <c r="L11862" s="96"/>
    </row>
    <row r="11863" spans="8:12" x14ac:dyDescent="0.25">
      <c r="H11863" s="36"/>
      <c r="I11863" s="36"/>
      <c r="J11863" s="36"/>
      <c r="K11863" s="95"/>
      <c r="L11863" s="96"/>
    </row>
    <row r="11864" spans="8:12" x14ac:dyDescent="0.25">
      <c r="H11864" s="36"/>
      <c r="I11864" s="36"/>
      <c r="J11864" s="36"/>
      <c r="K11864" s="95"/>
      <c r="L11864" s="96"/>
    </row>
    <row r="11865" spans="8:12" x14ac:dyDescent="0.25">
      <c r="H11865" s="36"/>
      <c r="I11865" s="36"/>
      <c r="J11865" s="36"/>
      <c r="K11865" s="95"/>
      <c r="L11865" s="96"/>
    </row>
    <row r="11866" spans="8:12" x14ac:dyDescent="0.25">
      <c r="H11866" s="36"/>
      <c r="I11866" s="36"/>
      <c r="J11866" s="36"/>
      <c r="K11866" s="95"/>
      <c r="L11866" s="96"/>
    </row>
    <row r="11867" spans="8:12" x14ac:dyDescent="0.25">
      <c r="H11867" s="36"/>
      <c r="I11867" s="36"/>
      <c r="J11867" s="36"/>
      <c r="K11867" s="95"/>
      <c r="L11867" s="96"/>
    </row>
    <row r="11868" spans="8:12" x14ac:dyDescent="0.25">
      <c r="H11868" s="36"/>
      <c r="I11868" s="36"/>
      <c r="J11868" s="36"/>
      <c r="K11868" s="95"/>
      <c r="L11868" s="96"/>
    </row>
    <row r="11869" spans="8:12" x14ac:dyDescent="0.25">
      <c r="H11869" s="36"/>
      <c r="I11869" s="36"/>
      <c r="J11869" s="36"/>
      <c r="K11869" s="95"/>
      <c r="L11869" s="96"/>
    </row>
    <row r="11870" spans="8:12" x14ac:dyDescent="0.25">
      <c r="H11870" s="36"/>
      <c r="I11870" s="36"/>
      <c r="J11870" s="36"/>
      <c r="K11870" s="95"/>
      <c r="L11870" s="96"/>
    </row>
    <row r="11871" spans="8:12" x14ac:dyDescent="0.25">
      <c r="H11871" s="36"/>
      <c r="I11871" s="36"/>
      <c r="J11871" s="36"/>
      <c r="K11871" s="95"/>
      <c r="L11871" s="96"/>
    </row>
    <row r="11872" spans="8:12" x14ac:dyDescent="0.25">
      <c r="H11872" s="36"/>
      <c r="I11872" s="36"/>
      <c r="J11872" s="36"/>
      <c r="K11872" s="95"/>
      <c r="L11872" s="96"/>
    </row>
    <row r="11873" spans="8:12" x14ac:dyDescent="0.25">
      <c r="H11873" s="36"/>
      <c r="I11873" s="36"/>
      <c r="J11873" s="36"/>
      <c r="K11873" s="95"/>
      <c r="L11873" s="96"/>
    </row>
    <row r="11874" spans="8:12" x14ac:dyDescent="0.25">
      <c r="H11874" s="36"/>
      <c r="I11874" s="36"/>
      <c r="J11874" s="36"/>
      <c r="K11874" s="95"/>
      <c r="L11874" s="96"/>
    </row>
    <row r="11875" spans="8:12" x14ac:dyDescent="0.25">
      <c r="H11875" s="36"/>
      <c r="I11875" s="36"/>
      <c r="J11875" s="36"/>
      <c r="K11875" s="95"/>
      <c r="L11875" s="96"/>
    </row>
    <row r="11876" spans="8:12" x14ac:dyDescent="0.25">
      <c r="H11876" s="36"/>
      <c r="I11876" s="36"/>
      <c r="J11876" s="36"/>
      <c r="K11876" s="95"/>
      <c r="L11876" s="96"/>
    </row>
    <row r="11877" spans="8:12" x14ac:dyDescent="0.25">
      <c r="H11877" s="36"/>
      <c r="I11877" s="36"/>
      <c r="J11877" s="36"/>
      <c r="K11877" s="95"/>
      <c r="L11877" s="96"/>
    </row>
    <row r="11878" spans="8:12" x14ac:dyDescent="0.25">
      <c r="H11878" s="36"/>
      <c r="I11878" s="36"/>
      <c r="J11878" s="36"/>
      <c r="K11878" s="95"/>
      <c r="L11878" s="96"/>
    </row>
    <row r="11879" spans="8:12" x14ac:dyDescent="0.25">
      <c r="H11879" s="36"/>
      <c r="I11879" s="36"/>
      <c r="J11879" s="36"/>
      <c r="K11879" s="95"/>
      <c r="L11879" s="96"/>
    </row>
    <row r="11880" spans="8:12" x14ac:dyDescent="0.25">
      <c r="H11880" s="36"/>
      <c r="I11880" s="36"/>
      <c r="J11880" s="36"/>
      <c r="K11880" s="95"/>
      <c r="L11880" s="96"/>
    </row>
    <row r="11881" spans="8:12" x14ac:dyDescent="0.25">
      <c r="H11881" s="36"/>
      <c r="I11881" s="36"/>
      <c r="J11881" s="36"/>
      <c r="K11881" s="95"/>
      <c r="L11881" s="96"/>
    </row>
    <row r="11882" spans="8:12" x14ac:dyDescent="0.25">
      <c r="H11882" s="36"/>
      <c r="I11882" s="36"/>
      <c r="J11882" s="36"/>
      <c r="K11882" s="95"/>
      <c r="L11882" s="96"/>
    </row>
    <row r="11883" spans="8:12" x14ac:dyDescent="0.25">
      <c r="H11883" s="36"/>
      <c r="I11883" s="36"/>
      <c r="J11883" s="36"/>
      <c r="K11883" s="95"/>
      <c r="L11883" s="96"/>
    </row>
    <row r="11884" spans="8:12" x14ac:dyDescent="0.25">
      <c r="H11884" s="36"/>
      <c r="I11884" s="36"/>
      <c r="J11884" s="36"/>
      <c r="K11884" s="95"/>
      <c r="L11884" s="96"/>
    </row>
    <row r="11885" spans="8:12" x14ac:dyDescent="0.25">
      <c r="H11885" s="36"/>
      <c r="I11885" s="36"/>
      <c r="J11885" s="36"/>
      <c r="K11885" s="95"/>
      <c r="L11885" s="96"/>
    </row>
    <row r="11886" spans="8:12" x14ac:dyDescent="0.25">
      <c r="H11886" s="36"/>
      <c r="I11886" s="36"/>
      <c r="J11886" s="36"/>
      <c r="K11886" s="95"/>
      <c r="L11886" s="96"/>
    </row>
    <row r="11887" spans="8:12" x14ac:dyDescent="0.25">
      <c r="H11887" s="36"/>
      <c r="I11887" s="36"/>
      <c r="J11887" s="36"/>
      <c r="K11887" s="95"/>
      <c r="L11887" s="96"/>
    </row>
    <row r="11888" spans="8:12" x14ac:dyDescent="0.25">
      <c r="H11888" s="36"/>
      <c r="I11888" s="36"/>
      <c r="J11888" s="36"/>
      <c r="K11888" s="95"/>
      <c r="L11888" s="96"/>
    </row>
    <row r="11889" spans="8:12" x14ac:dyDescent="0.25">
      <c r="H11889" s="36"/>
      <c r="I11889" s="36"/>
      <c r="J11889" s="36"/>
      <c r="K11889" s="95"/>
      <c r="L11889" s="96"/>
    </row>
    <row r="11890" spans="8:12" x14ac:dyDescent="0.25">
      <c r="H11890" s="36"/>
      <c r="I11890" s="36"/>
      <c r="J11890" s="36"/>
      <c r="K11890" s="95"/>
      <c r="L11890" s="96"/>
    </row>
    <row r="11891" spans="8:12" x14ac:dyDescent="0.25">
      <c r="H11891" s="36"/>
      <c r="I11891" s="36"/>
      <c r="J11891" s="36"/>
      <c r="K11891" s="95"/>
      <c r="L11891" s="96"/>
    </row>
    <row r="11892" spans="8:12" x14ac:dyDescent="0.25">
      <c r="H11892" s="36"/>
      <c r="I11892" s="36"/>
      <c r="J11892" s="36"/>
      <c r="K11892" s="95"/>
      <c r="L11892" s="96"/>
    </row>
    <row r="11893" spans="8:12" x14ac:dyDescent="0.25">
      <c r="H11893" s="36"/>
      <c r="I11893" s="36"/>
      <c r="J11893" s="36"/>
      <c r="K11893" s="95"/>
      <c r="L11893" s="96"/>
    </row>
    <row r="11894" spans="8:12" x14ac:dyDescent="0.25">
      <c r="H11894" s="36"/>
      <c r="I11894" s="36"/>
      <c r="J11894" s="36"/>
      <c r="K11894" s="95"/>
      <c r="L11894" s="96"/>
    </row>
    <row r="11895" spans="8:12" x14ac:dyDescent="0.25">
      <c r="H11895" s="36"/>
      <c r="I11895" s="36"/>
      <c r="J11895" s="36"/>
      <c r="K11895" s="95"/>
      <c r="L11895" s="96"/>
    </row>
    <row r="11896" spans="8:12" x14ac:dyDescent="0.25">
      <c r="H11896" s="36"/>
      <c r="I11896" s="36"/>
      <c r="J11896" s="36"/>
      <c r="K11896" s="95"/>
      <c r="L11896" s="96"/>
    </row>
    <row r="11897" spans="8:12" x14ac:dyDescent="0.25">
      <c r="H11897" s="36"/>
      <c r="I11897" s="36"/>
      <c r="J11897" s="36"/>
      <c r="K11897" s="95"/>
      <c r="L11897" s="96"/>
    </row>
    <row r="11898" spans="8:12" x14ac:dyDescent="0.25">
      <c r="H11898" s="36"/>
      <c r="I11898" s="36"/>
      <c r="J11898" s="36"/>
      <c r="K11898" s="95"/>
      <c r="L11898" s="96"/>
    </row>
    <row r="11899" spans="8:12" x14ac:dyDescent="0.25">
      <c r="H11899" s="36"/>
      <c r="I11899" s="36"/>
      <c r="J11899" s="36"/>
      <c r="K11899" s="95"/>
      <c r="L11899" s="96"/>
    </row>
    <row r="11900" spans="8:12" x14ac:dyDescent="0.25">
      <c r="H11900" s="36"/>
      <c r="I11900" s="36"/>
      <c r="J11900" s="36"/>
      <c r="K11900" s="95"/>
      <c r="L11900" s="96"/>
    </row>
    <row r="11901" spans="8:12" x14ac:dyDescent="0.25">
      <c r="H11901" s="36"/>
      <c r="I11901" s="36"/>
      <c r="J11901" s="36"/>
      <c r="K11901" s="95"/>
      <c r="L11901" s="96"/>
    </row>
    <row r="11902" spans="8:12" x14ac:dyDescent="0.25">
      <c r="H11902" s="36"/>
      <c r="I11902" s="36"/>
      <c r="J11902" s="36"/>
      <c r="K11902" s="95"/>
      <c r="L11902" s="96"/>
    </row>
    <row r="11903" spans="8:12" x14ac:dyDescent="0.25">
      <c r="H11903" s="36"/>
      <c r="I11903" s="36"/>
      <c r="J11903" s="36"/>
      <c r="K11903" s="95"/>
      <c r="L11903" s="96"/>
    </row>
    <row r="11904" spans="8:12" x14ac:dyDescent="0.25">
      <c r="H11904" s="36"/>
      <c r="I11904" s="36"/>
      <c r="J11904" s="36"/>
      <c r="K11904" s="95"/>
      <c r="L11904" s="96"/>
    </row>
    <row r="11905" spans="8:12" x14ac:dyDescent="0.25">
      <c r="H11905" s="36"/>
      <c r="I11905" s="36"/>
      <c r="J11905" s="36"/>
      <c r="K11905" s="95"/>
      <c r="L11905" s="96"/>
    </row>
    <row r="11906" spans="8:12" x14ac:dyDescent="0.25">
      <c r="H11906" s="36"/>
      <c r="I11906" s="36"/>
      <c r="J11906" s="36"/>
      <c r="K11906" s="95"/>
      <c r="L11906" s="96"/>
    </row>
    <row r="11907" spans="8:12" x14ac:dyDescent="0.25">
      <c r="H11907" s="36"/>
      <c r="I11907" s="36"/>
      <c r="J11907" s="36"/>
      <c r="K11907" s="95"/>
      <c r="L11907" s="96"/>
    </row>
    <row r="11908" spans="8:12" x14ac:dyDescent="0.25">
      <c r="H11908" s="36"/>
      <c r="I11908" s="36"/>
      <c r="J11908" s="36"/>
      <c r="K11908" s="95"/>
      <c r="L11908" s="96"/>
    </row>
    <row r="11909" spans="8:12" x14ac:dyDescent="0.25">
      <c r="H11909" s="36"/>
      <c r="I11909" s="36"/>
      <c r="J11909" s="36"/>
      <c r="K11909" s="95"/>
      <c r="L11909" s="96"/>
    </row>
    <row r="11910" spans="8:12" x14ac:dyDescent="0.25">
      <c r="H11910" s="36"/>
      <c r="I11910" s="36"/>
      <c r="J11910" s="36"/>
      <c r="K11910" s="95"/>
      <c r="L11910" s="96"/>
    </row>
    <row r="11911" spans="8:12" x14ac:dyDescent="0.25">
      <c r="H11911" s="36"/>
      <c r="I11911" s="36"/>
      <c r="J11911" s="36"/>
      <c r="K11911" s="95"/>
      <c r="L11911" s="96"/>
    </row>
    <row r="11912" spans="8:12" x14ac:dyDescent="0.25">
      <c r="H11912" s="36"/>
      <c r="I11912" s="36"/>
      <c r="J11912" s="36"/>
      <c r="K11912" s="95"/>
      <c r="L11912" s="96"/>
    </row>
    <row r="11913" spans="8:12" x14ac:dyDescent="0.25">
      <c r="H11913" s="36"/>
      <c r="I11913" s="36"/>
      <c r="J11913" s="36"/>
      <c r="K11913" s="95"/>
      <c r="L11913" s="96"/>
    </row>
    <row r="11914" spans="8:12" x14ac:dyDescent="0.25">
      <c r="H11914" s="36"/>
      <c r="I11914" s="36"/>
      <c r="J11914" s="36"/>
      <c r="K11914" s="95"/>
      <c r="L11914" s="96"/>
    </row>
    <row r="11915" spans="8:12" x14ac:dyDescent="0.25">
      <c r="H11915" s="36"/>
      <c r="I11915" s="36"/>
      <c r="J11915" s="36"/>
      <c r="K11915" s="95"/>
      <c r="L11915" s="96"/>
    </row>
    <row r="11916" spans="8:12" x14ac:dyDescent="0.25">
      <c r="H11916" s="36"/>
      <c r="I11916" s="36"/>
      <c r="J11916" s="36"/>
      <c r="K11916" s="95"/>
      <c r="L11916" s="96"/>
    </row>
    <row r="11917" spans="8:12" x14ac:dyDescent="0.25">
      <c r="H11917" s="36"/>
      <c r="I11917" s="36"/>
      <c r="J11917" s="36"/>
      <c r="K11917" s="95"/>
      <c r="L11917" s="96"/>
    </row>
    <row r="11918" spans="8:12" x14ac:dyDescent="0.25">
      <c r="H11918" s="36"/>
      <c r="I11918" s="36"/>
      <c r="J11918" s="36"/>
      <c r="K11918" s="95"/>
      <c r="L11918" s="96"/>
    </row>
    <row r="11919" spans="8:12" x14ac:dyDescent="0.25">
      <c r="H11919" s="36"/>
      <c r="I11919" s="36"/>
      <c r="J11919" s="36"/>
      <c r="K11919" s="95"/>
      <c r="L11919" s="96"/>
    </row>
    <row r="11920" spans="8:12" x14ac:dyDescent="0.25">
      <c r="H11920" s="36"/>
      <c r="I11920" s="36"/>
      <c r="J11920" s="36"/>
      <c r="K11920" s="95"/>
      <c r="L11920" s="96"/>
    </row>
    <row r="11921" spans="8:12" x14ac:dyDescent="0.25">
      <c r="H11921" s="36"/>
      <c r="I11921" s="36"/>
      <c r="J11921" s="36"/>
      <c r="K11921" s="95"/>
      <c r="L11921" s="96"/>
    </row>
    <row r="11922" spans="8:12" x14ac:dyDescent="0.25">
      <c r="H11922" s="36"/>
      <c r="I11922" s="36"/>
      <c r="J11922" s="36"/>
      <c r="K11922" s="95"/>
      <c r="L11922" s="96"/>
    </row>
    <row r="11923" spans="8:12" x14ac:dyDescent="0.25">
      <c r="H11923" s="36"/>
      <c r="I11923" s="36"/>
      <c r="J11923" s="36"/>
      <c r="K11923" s="95"/>
      <c r="L11923" s="96"/>
    </row>
    <row r="11924" spans="8:12" x14ac:dyDescent="0.25">
      <c r="H11924" s="36"/>
      <c r="I11924" s="36"/>
      <c r="J11924" s="36"/>
      <c r="K11924" s="95"/>
      <c r="L11924" s="96"/>
    </row>
    <row r="11925" spans="8:12" x14ac:dyDescent="0.25">
      <c r="H11925" s="36"/>
      <c r="I11925" s="36"/>
      <c r="J11925" s="36"/>
      <c r="K11925" s="95"/>
      <c r="L11925" s="96"/>
    </row>
    <row r="11926" spans="8:12" x14ac:dyDescent="0.25">
      <c r="H11926" s="36"/>
      <c r="I11926" s="36"/>
      <c r="J11926" s="36"/>
      <c r="K11926" s="95"/>
      <c r="L11926" s="96"/>
    </row>
    <row r="11927" spans="8:12" x14ac:dyDescent="0.25">
      <c r="H11927" s="36"/>
      <c r="I11927" s="36"/>
      <c r="J11927" s="36"/>
      <c r="K11927" s="95"/>
      <c r="L11927" s="96"/>
    </row>
    <row r="11928" spans="8:12" x14ac:dyDescent="0.25">
      <c r="H11928" s="36"/>
      <c r="I11928" s="36"/>
      <c r="J11928" s="36"/>
      <c r="K11928" s="95"/>
      <c r="L11928" s="96"/>
    </row>
    <row r="11929" spans="8:12" x14ac:dyDescent="0.25">
      <c r="H11929" s="36"/>
      <c r="I11929" s="36"/>
      <c r="J11929" s="36"/>
      <c r="K11929" s="95"/>
      <c r="L11929" s="96"/>
    </row>
    <row r="11930" spans="8:12" x14ac:dyDescent="0.25">
      <c r="H11930" s="36"/>
      <c r="I11930" s="36"/>
      <c r="J11930" s="36"/>
      <c r="K11930" s="95"/>
      <c r="L11930" s="96"/>
    </row>
    <row r="11931" spans="8:12" x14ac:dyDescent="0.25">
      <c r="H11931" s="36"/>
      <c r="I11931" s="36"/>
      <c r="J11931" s="36"/>
      <c r="K11931" s="95"/>
      <c r="L11931" s="96"/>
    </row>
    <row r="11932" spans="8:12" x14ac:dyDescent="0.25">
      <c r="H11932" s="36"/>
      <c r="I11932" s="36"/>
      <c r="J11932" s="36"/>
      <c r="K11932" s="95"/>
      <c r="L11932" s="96"/>
    </row>
    <row r="11933" spans="8:12" x14ac:dyDescent="0.25">
      <c r="H11933" s="36"/>
      <c r="I11933" s="36"/>
      <c r="J11933" s="36"/>
      <c r="K11933" s="95"/>
      <c r="L11933" s="96"/>
    </row>
    <row r="11934" spans="8:12" x14ac:dyDescent="0.25">
      <c r="H11934" s="36"/>
      <c r="I11934" s="36"/>
      <c r="J11934" s="36"/>
      <c r="K11934" s="95"/>
      <c r="L11934" s="96"/>
    </row>
    <row r="11935" spans="8:12" x14ac:dyDescent="0.25">
      <c r="H11935" s="36"/>
      <c r="I11935" s="36"/>
      <c r="J11935" s="36"/>
      <c r="K11935" s="95"/>
      <c r="L11935" s="96"/>
    </row>
    <row r="11936" spans="8:12" x14ac:dyDescent="0.25">
      <c r="H11936" s="36"/>
      <c r="I11936" s="36"/>
      <c r="J11936" s="36"/>
      <c r="K11936" s="95"/>
      <c r="L11936" s="96"/>
    </row>
    <row r="11937" spans="8:12" x14ac:dyDescent="0.25">
      <c r="H11937" s="36"/>
      <c r="I11937" s="36"/>
      <c r="J11937" s="36"/>
      <c r="K11937" s="95"/>
      <c r="L11937" s="96"/>
    </row>
    <row r="11938" spans="8:12" x14ac:dyDescent="0.25">
      <c r="H11938" s="36"/>
      <c r="I11938" s="36"/>
      <c r="J11938" s="36"/>
      <c r="K11938" s="95"/>
      <c r="L11938" s="96"/>
    </row>
    <row r="11939" spans="8:12" x14ac:dyDescent="0.25">
      <c r="H11939" s="36"/>
      <c r="I11939" s="36"/>
      <c r="J11939" s="36"/>
      <c r="K11939" s="95"/>
      <c r="L11939" s="96"/>
    </row>
    <row r="11940" spans="8:12" x14ac:dyDescent="0.25">
      <c r="H11940" s="36"/>
      <c r="I11940" s="36"/>
      <c r="J11940" s="36"/>
      <c r="K11940" s="95"/>
      <c r="L11940" s="96"/>
    </row>
    <row r="11941" spans="8:12" x14ac:dyDescent="0.25">
      <c r="H11941" s="36"/>
      <c r="I11941" s="36"/>
      <c r="J11941" s="36"/>
      <c r="K11941" s="95"/>
      <c r="L11941" s="96"/>
    </row>
    <row r="11942" spans="8:12" x14ac:dyDescent="0.25">
      <c r="H11942" s="36"/>
      <c r="I11942" s="36"/>
      <c r="J11942" s="36"/>
      <c r="K11942" s="95"/>
      <c r="L11942" s="96"/>
    </row>
    <row r="11943" spans="8:12" x14ac:dyDescent="0.25">
      <c r="H11943" s="36"/>
      <c r="I11943" s="36"/>
      <c r="J11943" s="36"/>
      <c r="K11943" s="95"/>
      <c r="L11943" s="96"/>
    </row>
    <row r="11944" spans="8:12" x14ac:dyDescent="0.25">
      <c r="H11944" s="36"/>
      <c r="I11944" s="36"/>
      <c r="J11944" s="36"/>
      <c r="K11944" s="95"/>
      <c r="L11944" s="96"/>
    </row>
    <row r="11945" spans="8:12" x14ac:dyDescent="0.25">
      <c r="H11945" s="36"/>
      <c r="I11945" s="36"/>
      <c r="J11945" s="36"/>
      <c r="K11945" s="95"/>
      <c r="L11945" s="96"/>
    </row>
    <row r="11946" spans="8:12" x14ac:dyDescent="0.25">
      <c r="H11946" s="36"/>
      <c r="I11946" s="36"/>
      <c r="J11946" s="36"/>
      <c r="K11946" s="95"/>
      <c r="L11946" s="96"/>
    </row>
    <row r="11947" spans="8:12" x14ac:dyDescent="0.25">
      <c r="H11947" s="36"/>
      <c r="I11947" s="36"/>
      <c r="J11947" s="36"/>
      <c r="K11947" s="95"/>
      <c r="L11947" s="96"/>
    </row>
    <row r="11948" spans="8:12" x14ac:dyDescent="0.25">
      <c r="H11948" s="36"/>
      <c r="I11948" s="36"/>
      <c r="J11948" s="36"/>
      <c r="K11948" s="95"/>
      <c r="L11948" s="96"/>
    </row>
    <row r="11949" spans="8:12" x14ac:dyDescent="0.25">
      <c r="H11949" s="36"/>
      <c r="I11949" s="36"/>
      <c r="J11949" s="36"/>
      <c r="K11949" s="95"/>
      <c r="L11949" s="96"/>
    </row>
    <row r="11950" spans="8:12" x14ac:dyDescent="0.25">
      <c r="H11950" s="36"/>
      <c r="I11950" s="36"/>
      <c r="J11950" s="36"/>
      <c r="K11950" s="95"/>
      <c r="L11950" s="96"/>
    </row>
    <row r="11951" spans="8:12" x14ac:dyDescent="0.25">
      <c r="H11951" s="36"/>
      <c r="I11951" s="36"/>
      <c r="J11951" s="36"/>
      <c r="K11951" s="95"/>
      <c r="L11951" s="96"/>
    </row>
    <row r="11952" spans="8:12" x14ac:dyDescent="0.25">
      <c r="H11952" s="36"/>
      <c r="I11952" s="36"/>
      <c r="J11952" s="36"/>
      <c r="K11952" s="95"/>
      <c r="L11952" s="96"/>
    </row>
    <row r="11953" spans="8:12" x14ac:dyDescent="0.25">
      <c r="H11953" s="36"/>
      <c r="I11953" s="36"/>
      <c r="J11953" s="36"/>
      <c r="K11953" s="95"/>
      <c r="L11953" s="96"/>
    </row>
    <row r="11954" spans="8:12" x14ac:dyDescent="0.25">
      <c r="H11954" s="36"/>
      <c r="I11954" s="36"/>
      <c r="J11954" s="36"/>
      <c r="K11954" s="95"/>
      <c r="L11954" s="96"/>
    </row>
    <row r="11955" spans="8:12" x14ac:dyDescent="0.25">
      <c r="H11955" s="36"/>
      <c r="I11955" s="36"/>
      <c r="J11955" s="36"/>
      <c r="K11955" s="95"/>
      <c r="L11955" s="96"/>
    </row>
    <row r="11956" spans="8:12" x14ac:dyDescent="0.25">
      <c r="H11956" s="36"/>
      <c r="I11956" s="36"/>
      <c r="J11956" s="36"/>
      <c r="K11956" s="95"/>
      <c r="L11956" s="96"/>
    </row>
    <row r="11957" spans="8:12" x14ac:dyDescent="0.25">
      <c r="H11957" s="36"/>
      <c r="I11957" s="36"/>
      <c r="J11957" s="36"/>
      <c r="K11957" s="95"/>
      <c r="L11957" s="96"/>
    </row>
    <row r="11958" spans="8:12" x14ac:dyDescent="0.25">
      <c r="H11958" s="36"/>
      <c r="I11958" s="36"/>
      <c r="J11958" s="36"/>
      <c r="K11958" s="95"/>
      <c r="L11958" s="96"/>
    </row>
    <row r="11959" spans="8:12" x14ac:dyDescent="0.25">
      <c r="H11959" s="36"/>
      <c r="I11959" s="36"/>
      <c r="J11959" s="36"/>
      <c r="K11959" s="95"/>
      <c r="L11959" s="96"/>
    </row>
    <row r="11960" spans="8:12" x14ac:dyDescent="0.25">
      <c r="H11960" s="36"/>
      <c r="I11960" s="36"/>
      <c r="J11960" s="36"/>
      <c r="K11960" s="95"/>
      <c r="L11960" s="96"/>
    </row>
    <row r="11961" spans="8:12" x14ac:dyDescent="0.25">
      <c r="H11961" s="36"/>
      <c r="I11961" s="36"/>
      <c r="J11961" s="36"/>
      <c r="K11961" s="95"/>
      <c r="L11961" s="96"/>
    </row>
    <row r="11962" spans="8:12" x14ac:dyDescent="0.25">
      <c r="H11962" s="36"/>
      <c r="I11962" s="36"/>
      <c r="J11962" s="36"/>
      <c r="K11962" s="95"/>
      <c r="L11962" s="96"/>
    </row>
    <row r="11963" spans="8:12" x14ac:dyDescent="0.25">
      <c r="H11963" s="36"/>
      <c r="I11963" s="36"/>
      <c r="J11963" s="36"/>
      <c r="K11963" s="95"/>
      <c r="L11963" s="96"/>
    </row>
    <row r="11964" spans="8:12" x14ac:dyDescent="0.25">
      <c r="H11964" s="36"/>
      <c r="I11964" s="36"/>
      <c r="J11964" s="36"/>
      <c r="K11964" s="95"/>
      <c r="L11964" s="96"/>
    </row>
    <row r="11965" spans="8:12" x14ac:dyDescent="0.25">
      <c r="H11965" s="36"/>
      <c r="I11965" s="36"/>
      <c r="J11965" s="36"/>
      <c r="K11965" s="95"/>
      <c r="L11965" s="96"/>
    </row>
    <row r="11966" spans="8:12" x14ac:dyDescent="0.25">
      <c r="H11966" s="36"/>
      <c r="I11966" s="36"/>
      <c r="J11966" s="36"/>
      <c r="K11966" s="95"/>
      <c r="L11966" s="96"/>
    </row>
    <row r="11967" spans="8:12" x14ac:dyDescent="0.25">
      <c r="H11967" s="36"/>
      <c r="I11967" s="36"/>
      <c r="J11967" s="36"/>
      <c r="K11967" s="95"/>
      <c r="L11967" s="96"/>
    </row>
    <row r="11968" spans="8:12" x14ac:dyDescent="0.25">
      <c r="H11968" s="36"/>
      <c r="I11968" s="36"/>
      <c r="J11968" s="36"/>
      <c r="K11968" s="95"/>
      <c r="L11968" s="96"/>
    </row>
    <row r="11969" spans="8:12" x14ac:dyDescent="0.25">
      <c r="H11969" s="36"/>
      <c r="I11969" s="36"/>
      <c r="J11969" s="36"/>
      <c r="K11969" s="95"/>
      <c r="L11969" s="96"/>
    </row>
    <row r="11970" spans="8:12" x14ac:dyDescent="0.25">
      <c r="H11970" s="36"/>
      <c r="I11970" s="36"/>
      <c r="J11970" s="36"/>
      <c r="K11970" s="95"/>
      <c r="L11970" s="96"/>
    </row>
    <row r="11971" spans="8:12" x14ac:dyDescent="0.25">
      <c r="H11971" s="36"/>
      <c r="I11971" s="36"/>
      <c r="J11971" s="36"/>
      <c r="K11971" s="95"/>
      <c r="L11971" s="96"/>
    </row>
    <row r="11972" spans="8:12" x14ac:dyDescent="0.25">
      <c r="H11972" s="36"/>
      <c r="I11972" s="36"/>
      <c r="J11972" s="36"/>
      <c r="K11972" s="95"/>
      <c r="L11972" s="96"/>
    </row>
    <row r="11973" spans="8:12" x14ac:dyDescent="0.25">
      <c r="H11973" s="36"/>
      <c r="I11973" s="36"/>
      <c r="J11973" s="36"/>
      <c r="K11973" s="95"/>
      <c r="L11973" s="96"/>
    </row>
    <row r="11974" spans="8:12" x14ac:dyDescent="0.25">
      <c r="H11974" s="36"/>
      <c r="I11974" s="36"/>
      <c r="J11974" s="36"/>
      <c r="K11974" s="95"/>
      <c r="L11974" s="96"/>
    </row>
    <row r="11975" spans="8:12" x14ac:dyDescent="0.25">
      <c r="H11975" s="36"/>
      <c r="I11975" s="36"/>
      <c r="J11975" s="36"/>
      <c r="K11975" s="95"/>
      <c r="L11975" s="96"/>
    </row>
    <row r="11976" spans="8:12" x14ac:dyDescent="0.25">
      <c r="H11976" s="36"/>
      <c r="I11976" s="36"/>
      <c r="J11976" s="36"/>
      <c r="K11976" s="95"/>
      <c r="L11976" s="96"/>
    </row>
    <row r="11977" spans="8:12" x14ac:dyDescent="0.25">
      <c r="H11977" s="36"/>
      <c r="I11977" s="36"/>
      <c r="J11977" s="36"/>
      <c r="K11977" s="95"/>
      <c r="L11977" s="96"/>
    </row>
    <row r="11978" spans="8:12" x14ac:dyDescent="0.25">
      <c r="H11978" s="36"/>
      <c r="I11978" s="36"/>
      <c r="J11978" s="36"/>
      <c r="K11978" s="95"/>
      <c r="L11978" s="96"/>
    </row>
    <row r="11979" spans="8:12" x14ac:dyDescent="0.25">
      <c r="H11979" s="36"/>
      <c r="I11979" s="36"/>
      <c r="J11979" s="36"/>
      <c r="K11979" s="95"/>
      <c r="L11979" s="96"/>
    </row>
    <row r="11980" spans="8:12" x14ac:dyDescent="0.25">
      <c r="H11980" s="36"/>
      <c r="I11980" s="36"/>
      <c r="J11980" s="36"/>
      <c r="K11980" s="95"/>
      <c r="L11980" s="96"/>
    </row>
    <row r="11981" spans="8:12" x14ac:dyDescent="0.25">
      <c r="H11981" s="36"/>
      <c r="I11981" s="36"/>
      <c r="J11981" s="36"/>
      <c r="K11981" s="95"/>
      <c r="L11981" s="96"/>
    </row>
    <row r="11982" spans="8:12" x14ac:dyDescent="0.25">
      <c r="H11982" s="36"/>
      <c r="I11982" s="36"/>
      <c r="J11982" s="36"/>
      <c r="K11982" s="95"/>
      <c r="L11982" s="96"/>
    </row>
    <row r="11983" spans="8:12" x14ac:dyDescent="0.25">
      <c r="H11983" s="36"/>
      <c r="I11983" s="36"/>
      <c r="J11983" s="36"/>
      <c r="K11983" s="95"/>
      <c r="L11983" s="96"/>
    </row>
    <row r="11984" spans="8:12" x14ac:dyDescent="0.25">
      <c r="H11984" s="36"/>
      <c r="I11984" s="36"/>
      <c r="J11984" s="36"/>
      <c r="K11984" s="95"/>
      <c r="L11984" s="96"/>
    </row>
    <row r="11985" spans="8:12" x14ac:dyDescent="0.25">
      <c r="H11985" s="36"/>
      <c r="I11985" s="36"/>
      <c r="J11985" s="36"/>
      <c r="K11985" s="95"/>
      <c r="L11985" s="96"/>
    </row>
    <row r="11986" spans="8:12" x14ac:dyDescent="0.25">
      <c r="H11986" s="36"/>
      <c r="I11986" s="36"/>
      <c r="J11986" s="36"/>
      <c r="K11986" s="95"/>
      <c r="L11986" s="96"/>
    </row>
    <row r="11987" spans="8:12" x14ac:dyDescent="0.25">
      <c r="H11987" s="36"/>
      <c r="I11987" s="36"/>
      <c r="J11987" s="36"/>
      <c r="K11987" s="95"/>
      <c r="L11987" s="96"/>
    </row>
    <row r="11988" spans="8:12" x14ac:dyDescent="0.25">
      <c r="H11988" s="36"/>
      <c r="I11988" s="36"/>
      <c r="J11988" s="36"/>
      <c r="K11988" s="95"/>
      <c r="L11988" s="96"/>
    </row>
    <row r="11989" spans="8:12" x14ac:dyDescent="0.25">
      <c r="H11989" s="36"/>
      <c r="I11989" s="36"/>
      <c r="J11989" s="36"/>
      <c r="K11989" s="95"/>
      <c r="L11989" s="96"/>
    </row>
    <row r="11990" spans="8:12" x14ac:dyDescent="0.25">
      <c r="H11990" s="36"/>
      <c r="I11990" s="36"/>
      <c r="J11990" s="36"/>
      <c r="K11990" s="95"/>
      <c r="L11990" s="96"/>
    </row>
    <row r="11991" spans="8:12" x14ac:dyDescent="0.25">
      <c r="H11991" s="36"/>
      <c r="I11991" s="36"/>
      <c r="J11991" s="36"/>
      <c r="K11991" s="95"/>
      <c r="L11991" s="96"/>
    </row>
    <row r="11992" spans="8:12" x14ac:dyDescent="0.25">
      <c r="H11992" s="36"/>
      <c r="I11992" s="36"/>
      <c r="J11992" s="36"/>
      <c r="K11992" s="95"/>
      <c r="L11992" s="96"/>
    </row>
    <row r="11993" spans="8:12" x14ac:dyDescent="0.25">
      <c r="H11993" s="36"/>
      <c r="I11993" s="36"/>
      <c r="J11993" s="36"/>
      <c r="K11993" s="95"/>
      <c r="L11993" s="96"/>
    </row>
    <row r="11994" spans="8:12" x14ac:dyDescent="0.25">
      <c r="H11994" s="36"/>
      <c r="I11994" s="36"/>
      <c r="J11994" s="36"/>
      <c r="K11994" s="95"/>
      <c r="L11994" s="96"/>
    </row>
    <row r="11995" spans="8:12" x14ac:dyDescent="0.25">
      <c r="H11995" s="36"/>
      <c r="I11995" s="36"/>
      <c r="J11995" s="36"/>
      <c r="K11995" s="95"/>
      <c r="L11995" s="96"/>
    </row>
    <row r="11996" spans="8:12" x14ac:dyDescent="0.25">
      <c r="H11996" s="36"/>
      <c r="I11996" s="36"/>
      <c r="J11996" s="36"/>
      <c r="K11996" s="95"/>
      <c r="L11996" s="96"/>
    </row>
    <row r="11997" spans="8:12" x14ac:dyDescent="0.25">
      <c r="H11997" s="36"/>
      <c r="I11997" s="36"/>
      <c r="J11997" s="36"/>
      <c r="K11997" s="95"/>
      <c r="L11997" s="96"/>
    </row>
    <row r="11998" spans="8:12" x14ac:dyDescent="0.25">
      <c r="H11998" s="36"/>
      <c r="I11998" s="36"/>
      <c r="J11998" s="36"/>
      <c r="K11998" s="95"/>
      <c r="L11998" s="96"/>
    </row>
    <row r="11999" spans="8:12" x14ac:dyDescent="0.25">
      <c r="H11999" s="36"/>
      <c r="I11999" s="36"/>
      <c r="J11999" s="36"/>
      <c r="K11999" s="95"/>
      <c r="L11999" s="96"/>
    </row>
    <row r="12000" spans="8:12" x14ac:dyDescent="0.25">
      <c r="H12000" s="36"/>
      <c r="I12000" s="36"/>
      <c r="J12000" s="36"/>
      <c r="K12000" s="95"/>
      <c r="L12000" s="96"/>
    </row>
    <row r="12001" spans="8:12" x14ac:dyDescent="0.25">
      <c r="H12001" s="36"/>
      <c r="I12001" s="36"/>
      <c r="J12001" s="36"/>
      <c r="K12001" s="95"/>
      <c r="L12001" s="96"/>
    </row>
    <row r="12002" spans="8:12" x14ac:dyDescent="0.25">
      <c r="H12002" s="36"/>
      <c r="I12002" s="36"/>
      <c r="J12002" s="36"/>
      <c r="K12002" s="95"/>
      <c r="L12002" s="96"/>
    </row>
    <row r="12003" spans="8:12" x14ac:dyDescent="0.25">
      <c r="H12003" s="36"/>
      <c r="I12003" s="36"/>
      <c r="J12003" s="36"/>
      <c r="K12003" s="95"/>
      <c r="L12003" s="96"/>
    </row>
    <row r="12004" spans="8:12" x14ac:dyDescent="0.25">
      <c r="H12004" s="36"/>
      <c r="I12004" s="36"/>
      <c r="J12004" s="36"/>
      <c r="K12004" s="95"/>
      <c r="L12004" s="96"/>
    </row>
    <row r="12005" spans="8:12" x14ac:dyDescent="0.25">
      <c r="H12005" s="36"/>
      <c r="I12005" s="36"/>
      <c r="J12005" s="36"/>
      <c r="K12005" s="95"/>
      <c r="L12005" s="96"/>
    </row>
    <row r="12006" spans="8:12" x14ac:dyDescent="0.25">
      <c r="H12006" s="36"/>
      <c r="I12006" s="36"/>
      <c r="J12006" s="36"/>
      <c r="K12006" s="95"/>
      <c r="L12006" s="96"/>
    </row>
    <row r="12007" spans="8:12" x14ac:dyDescent="0.25">
      <c r="H12007" s="36"/>
      <c r="I12007" s="36"/>
      <c r="J12007" s="36"/>
      <c r="K12007" s="95"/>
      <c r="L12007" s="96"/>
    </row>
    <row r="12008" spans="8:12" x14ac:dyDescent="0.25">
      <c r="H12008" s="36"/>
      <c r="I12008" s="36"/>
      <c r="J12008" s="36"/>
      <c r="K12008" s="95"/>
      <c r="L12008" s="96"/>
    </row>
    <row r="12009" spans="8:12" x14ac:dyDescent="0.25">
      <c r="H12009" s="36"/>
      <c r="I12009" s="36"/>
      <c r="J12009" s="36"/>
      <c r="K12009" s="95"/>
      <c r="L12009" s="96"/>
    </row>
    <row r="12010" spans="8:12" x14ac:dyDescent="0.25">
      <c r="H12010" s="36"/>
      <c r="I12010" s="36"/>
      <c r="J12010" s="36"/>
      <c r="K12010" s="95"/>
      <c r="L12010" s="96"/>
    </row>
    <row r="12011" spans="8:12" x14ac:dyDescent="0.25">
      <c r="H12011" s="36"/>
      <c r="I12011" s="36"/>
      <c r="J12011" s="36"/>
      <c r="K12011" s="95"/>
      <c r="L12011" s="96"/>
    </row>
    <row r="12012" spans="8:12" x14ac:dyDescent="0.25">
      <c r="H12012" s="36"/>
      <c r="I12012" s="36"/>
      <c r="J12012" s="36"/>
      <c r="K12012" s="95"/>
      <c r="L12012" s="96"/>
    </row>
    <row r="12013" spans="8:12" x14ac:dyDescent="0.25">
      <c r="H12013" s="36"/>
      <c r="I12013" s="36"/>
      <c r="J12013" s="36"/>
      <c r="K12013" s="95"/>
      <c r="L12013" s="96"/>
    </row>
    <row r="12014" spans="8:12" x14ac:dyDescent="0.25">
      <c r="H12014" s="36"/>
      <c r="I12014" s="36"/>
      <c r="J12014" s="36"/>
      <c r="K12014" s="95"/>
      <c r="L12014" s="96"/>
    </row>
    <row r="12015" spans="8:12" x14ac:dyDescent="0.25">
      <c r="H12015" s="36"/>
      <c r="I12015" s="36"/>
      <c r="J12015" s="36"/>
      <c r="K12015" s="95"/>
      <c r="L12015" s="96"/>
    </row>
    <row r="12016" spans="8:12" x14ac:dyDescent="0.25">
      <c r="H12016" s="36"/>
      <c r="I12016" s="36"/>
      <c r="J12016" s="36"/>
      <c r="K12016" s="95"/>
      <c r="L12016" s="96"/>
    </row>
    <row r="12017" spans="8:12" x14ac:dyDescent="0.25">
      <c r="H12017" s="36"/>
      <c r="I12017" s="36"/>
      <c r="J12017" s="36"/>
      <c r="K12017" s="95"/>
      <c r="L12017" s="96"/>
    </row>
    <row r="12018" spans="8:12" x14ac:dyDescent="0.25">
      <c r="H12018" s="36"/>
      <c r="I12018" s="36"/>
      <c r="J12018" s="36"/>
      <c r="K12018" s="95"/>
      <c r="L12018" s="96"/>
    </row>
    <row r="12019" spans="8:12" x14ac:dyDescent="0.25">
      <c r="H12019" s="36"/>
      <c r="I12019" s="36"/>
      <c r="J12019" s="36"/>
      <c r="K12019" s="95"/>
      <c r="L12019" s="96"/>
    </row>
    <row r="12020" spans="8:12" x14ac:dyDescent="0.25">
      <c r="H12020" s="36"/>
      <c r="I12020" s="36"/>
      <c r="J12020" s="36"/>
      <c r="K12020" s="95"/>
      <c r="L12020" s="96"/>
    </row>
    <row r="12021" spans="8:12" x14ac:dyDescent="0.25">
      <c r="H12021" s="36"/>
      <c r="I12021" s="36"/>
      <c r="J12021" s="36"/>
      <c r="K12021" s="95"/>
      <c r="L12021" s="96"/>
    </row>
    <row r="12022" spans="8:12" x14ac:dyDescent="0.25">
      <c r="H12022" s="36"/>
      <c r="I12022" s="36"/>
      <c r="J12022" s="36"/>
      <c r="K12022" s="95"/>
      <c r="L12022" s="96"/>
    </row>
    <row r="12023" spans="8:12" x14ac:dyDescent="0.25">
      <c r="H12023" s="36"/>
      <c r="I12023" s="36"/>
      <c r="J12023" s="36"/>
      <c r="K12023" s="95"/>
      <c r="L12023" s="96"/>
    </row>
    <row r="12024" spans="8:12" x14ac:dyDescent="0.25">
      <c r="H12024" s="36"/>
      <c r="I12024" s="36"/>
      <c r="J12024" s="36"/>
      <c r="K12024" s="95"/>
      <c r="L12024" s="96"/>
    </row>
    <row r="12025" spans="8:12" x14ac:dyDescent="0.25">
      <c r="H12025" s="36"/>
      <c r="I12025" s="36"/>
      <c r="J12025" s="36"/>
      <c r="K12025" s="95"/>
      <c r="L12025" s="96"/>
    </row>
    <row r="12026" spans="8:12" x14ac:dyDescent="0.25">
      <c r="H12026" s="36"/>
      <c r="I12026" s="36"/>
      <c r="J12026" s="36"/>
      <c r="K12026" s="95"/>
      <c r="L12026" s="96"/>
    </row>
    <row r="12027" spans="8:12" x14ac:dyDescent="0.25">
      <c r="H12027" s="36"/>
      <c r="I12027" s="36"/>
      <c r="J12027" s="36"/>
      <c r="K12027" s="95"/>
      <c r="L12027" s="96"/>
    </row>
    <row r="12028" spans="8:12" x14ac:dyDescent="0.25">
      <c r="H12028" s="36"/>
      <c r="I12028" s="36"/>
      <c r="J12028" s="36"/>
      <c r="K12028" s="95"/>
      <c r="L12028" s="96"/>
    </row>
    <row r="12029" spans="8:12" x14ac:dyDescent="0.25">
      <c r="H12029" s="36"/>
      <c r="I12029" s="36"/>
      <c r="J12029" s="36"/>
      <c r="K12029" s="95"/>
      <c r="L12029" s="96"/>
    </row>
    <row r="12030" spans="8:12" x14ac:dyDescent="0.25">
      <c r="H12030" s="36"/>
      <c r="I12030" s="36"/>
      <c r="J12030" s="36"/>
      <c r="K12030" s="95"/>
      <c r="L12030" s="96"/>
    </row>
    <row r="12031" spans="8:12" x14ac:dyDescent="0.25">
      <c r="H12031" s="36"/>
      <c r="I12031" s="36"/>
      <c r="J12031" s="36"/>
      <c r="K12031" s="95"/>
      <c r="L12031" s="96"/>
    </row>
    <row r="12032" spans="8:12" x14ac:dyDescent="0.25">
      <c r="H12032" s="36"/>
      <c r="I12032" s="36"/>
      <c r="J12032" s="36"/>
      <c r="K12032" s="95"/>
      <c r="L12032" s="96"/>
    </row>
    <row r="12033" spans="8:12" x14ac:dyDescent="0.25">
      <c r="H12033" s="36"/>
      <c r="I12033" s="36"/>
      <c r="J12033" s="36"/>
      <c r="K12033" s="95"/>
      <c r="L12033" s="96"/>
    </row>
    <row r="12034" spans="8:12" x14ac:dyDescent="0.25">
      <c r="H12034" s="36"/>
      <c r="I12034" s="36"/>
      <c r="J12034" s="36"/>
      <c r="K12034" s="95"/>
      <c r="L12034" s="96"/>
    </row>
    <row r="12035" spans="8:12" x14ac:dyDescent="0.25">
      <c r="H12035" s="36"/>
      <c r="I12035" s="36"/>
      <c r="J12035" s="36"/>
      <c r="K12035" s="95"/>
      <c r="L12035" s="96"/>
    </row>
    <row r="12036" spans="8:12" x14ac:dyDescent="0.25">
      <c r="H12036" s="36"/>
      <c r="I12036" s="36"/>
      <c r="J12036" s="36"/>
      <c r="K12036" s="95"/>
      <c r="L12036" s="96"/>
    </row>
    <row r="12037" spans="8:12" x14ac:dyDescent="0.25">
      <c r="H12037" s="36"/>
      <c r="I12037" s="36"/>
      <c r="J12037" s="36"/>
      <c r="K12037" s="95"/>
      <c r="L12037" s="96"/>
    </row>
    <row r="12038" spans="8:12" x14ac:dyDescent="0.25">
      <c r="H12038" s="36"/>
      <c r="I12038" s="36"/>
      <c r="J12038" s="36"/>
      <c r="K12038" s="95"/>
      <c r="L12038" s="96"/>
    </row>
    <row r="12039" spans="8:12" x14ac:dyDescent="0.25">
      <c r="H12039" s="36"/>
      <c r="I12039" s="36"/>
      <c r="J12039" s="36"/>
      <c r="K12039" s="95"/>
      <c r="L12039" s="96"/>
    </row>
    <row r="12040" spans="8:12" x14ac:dyDescent="0.25">
      <c r="H12040" s="36"/>
      <c r="I12040" s="36"/>
      <c r="J12040" s="36"/>
      <c r="K12040" s="95"/>
      <c r="L12040" s="96"/>
    </row>
    <row r="12041" spans="8:12" x14ac:dyDescent="0.25">
      <c r="H12041" s="36"/>
      <c r="I12041" s="36"/>
      <c r="J12041" s="36"/>
      <c r="K12041" s="95"/>
      <c r="L12041" s="96"/>
    </row>
    <row r="12042" spans="8:12" x14ac:dyDescent="0.25">
      <c r="H12042" s="36"/>
      <c r="I12042" s="36"/>
      <c r="J12042" s="36"/>
      <c r="K12042" s="95"/>
      <c r="L12042" s="96"/>
    </row>
    <row r="12043" spans="8:12" x14ac:dyDescent="0.25">
      <c r="H12043" s="36"/>
      <c r="I12043" s="36"/>
      <c r="J12043" s="36"/>
      <c r="K12043" s="95"/>
      <c r="L12043" s="96"/>
    </row>
    <row r="12044" spans="8:12" x14ac:dyDescent="0.25">
      <c r="H12044" s="36"/>
      <c r="I12044" s="36"/>
      <c r="J12044" s="36"/>
      <c r="K12044" s="95"/>
      <c r="L12044" s="96"/>
    </row>
    <row r="12045" spans="8:12" x14ac:dyDescent="0.25">
      <c r="H12045" s="36"/>
      <c r="I12045" s="36"/>
      <c r="J12045" s="36"/>
      <c r="K12045" s="95"/>
      <c r="L12045" s="96"/>
    </row>
    <row r="12046" spans="8:12" x14ac:dyDescent="0.25">
      <c r="H12046" s="36"/>
      <c r="I12046" s="36"/>
      <c r="J12046" s="36"/>
      <c r="K12046" s="95"/>
      <c r="L12046" s="96"/>
    </row>
    <row r="12047" spans="8:12" x14ac:dyDescent="0.25">
      <c r="H12047" s="36"/>
      <c r="I12047" s="36"/>
      <c r="J12047" s="36"/>
      <c r="K12047" s="95"/>
      <c r="L12047" s="96"/>
    </row>
    <row r="12048" spans="8:12" x14ac:dyDescent="0.25">
      <c r="H12048" s="36"/>
      <c r="I12048" s="36"/>
      <c r="J12048" s="36"/>
      <c r="K12048" s="95"/>
      <c r="L12048" s="96"/>
    </row>
    <row r="12049" spans="8:12" x14ac:dyDescent="0.25">
      <c r="H12049" s="36"/>
      <c r="I12049" s="36"/>
      <c r="J12049" s="36"/>
      <c r="K12049" s="95"/>
      <c r="L12049" s="96"/>
    </row>
    <row r="12050" spans="8:12" x14ac:dyDescent="0.25">
      <c r="H12050" s="36"/>
      <c r="I12050" s="36"/>
      <c r="J12050" s="36"/>
      <c r="K12050" s="95"/>
      <c r="L12050" s="96"/>
    </row>
    <row r="12051" spans="8:12" x14ac:dyDescent="0.25">
      <c r="H12051" s="36"/>
      <c r="I12051" s="36"/>
      <c r="J12051" s="36"/>
      <c r="K12051" s="95"/>
      <c r="L12051" s="96"/>
    </row>
    <row r="12052" spans="8:12" x14ac:dyDescent="0.25">
      <c r="H12052" s="36"/>
      <c r="I12052" s="36"/>
      <c r="J12052" s="36"/>
      <c r="K12052" s="95"/>
      <c r="L12052" s="96"/>
    </row>
    <row r="12053" spans="8:12" x14ac:dyDescent="0.25">
      <c r="H12053" s="36"/>
      <c r="I12053" s="36"/>
      <c r="J12053" s="36"/>
      <c r="K12053" s="95"/>
      <c r="L12053" s="96"/>
    </row>
    <row r="12054" spans="8:12" x14ac:dyDescent="0.25">
      <c r="H12054" s="36"/>
      <c r="I12054" s="36"/>
      <c r="J12054" s="36"/>
      <c r="K12054" s="95"/>
      <c r="L12054" s="96"/>
    </row>
    <row r="12055" spans="8:12" x14ac:dyDescent="0.25">
      <c r="H12055" s="36"/>
      <c r="I12055" s="36"/>
      <c r="J12055" s="36"/>
      <c r="K12055" s="95"/>
      <c r="L12055" s="96"/>
    </row>
    <row r="12056" spans="8:12" x14ac:dyDescent="0.25">
      <c r="H12056" s="36"/>
      <c r="I12056" s="36"/>
      <c r="J12056" s="36"/>
      <c r="K12056" s="95"/>
      <c r="L12056" s="96"/>
    </row>
    <row r="12057" spans="8:12" x14ac:dyDescent="0.25">
      <c r="H12057" s="36"/>
      <c r="I12057" s="36"/>
      <c r="J12057" s="36"/>
      <c r="K12057" s="95"/>
      <c r="L12057" s="96"/>
    </row>
    <row r="12058" spans="8:12" x14ac:dyDescent="0.25">
      <c r="H12058" s="36"/>
      <c r="I12058" s="36"/>
      <c r="J12058" s="36"/>
      <c r="K12058" s="95"/>
      <c r="L12058" s="96"/>
    </row>
    <row r="12059" spans="8:12" x14ac:dyDescent="0.25">
      <c r="H12059" s="36"/>
      <c r="I12059" s="36"/>
      <c r="J12059" s="36"/>
      <c r="K12059" s="95"/>
      <c r="L12059" s="96"/>
    </row>
    <row r="12060" spans="8:12" x14ac:dyDescent="0.25">
      <c r="H12060" s="36"/>
      <c r="I12060" s="36"/>
      <c r="J12060" s="36"/>
      <c r="K12060" s="95"/>
      <c r="L12060" s="96"/>
    </row>
    <row r="12061" spans="8:12" x14ac:dyDescent="0.25">
      <c r="H12061" s="36"/>
      <c r="I12061" s="36"/>
      <c r="J12061" s="36"/>
      <c r="K12061" s="95"/>
      <c r="L12061" s="96"/>
    </row>
    <row r="12062" spans="8:12" x14ac:dyDescent="0.25">
      <c r="H12062" s="36"/>
      <c r="I12062" s="36"/>
      <c r="J12062" s="36"/>
      <c r="K12062" s="95"/>
      <c r="L12062" s="96"/>
    </row>
    <row r="12063" spans="8:12" x14ac:dyDescent="0.25">
      <c r="H12063" s="36"/>
      <c r="I12063" s="36"/>
      <c r="J12063" s="36"/>
      <c r="K12063" s="95"/>
      <c r="L12063" s="96"/>
    </row>
    <row r="12064" spans="8:12" x14ac:dyDescent="0.25">
      <c r="H12064" s="36"/>
      <c r="I12064" s="36"/>
      <c r="J12064" s="36"/>
      <c r="K12064" s="95"/>
      <c r="L12064" s="96"/>
    </row>
    <row r="12065" spans="8:12" x14ac:dyDescent="0.25">
      <c r="H12065" s="36"/>
      <c r="I12065" s="36"/>
      <c r="J12065" s="36"/>
      <c r="K12065" s="95"/>
      <c r="L12065" s="96"/>
    </row>
    <row r="12066" spans="8:12" x14ac:dyDescent="0.25">
      <c r="H12066" s="36"/>
      <c r="I12066" s="36"/>
      <c r="J12066" s="36"/>
      <c r="K12066" s="95"/>
      <c r="L12066" s="96"/>
    </row>
    <row r="12067" spans="8:12" x14ac:dyDescent="0.25">
      <c r="H12067" s="36"/>
      <c r="I12067" s="36"/>
      <c r="J12067" s="36"/>
      <c r="K12067" s="95"/>
      <c r="L12067" s="96"/>
    </row>
    <row r="12068" spans="8:12" x14ac:dyDescent="0.25">
      <c r="H12068" s="36"/>
      <c r="I12068" s="36"/>
      <c r="J12068" s="36"/>
      <c r="K12068" s="95"/>
      <c r="L12068" s="96"/>
    </row>
    <row r="12069" spans="8:12" x14ac:dyDescent="0.25">
      <c r="H12069" s="36"/>
      <c r="I12069" s="36"/>
      <c r="J12069" s="36"/>
      <c r="K12069" s="95"/>
      <c r="L12069" s="96"/>
    </row>
    <row r="12070" spans="8:12" x14ac:dyDescent="0.25">
      <c r="H12070" s="36"/>
      <c r="I12070" s="36"/>
      <c r="J12070" s="36"/>
      <c r="K12070" s="95"/>
      <c r="L12070" s="96"/>
    </row>
    <row r="12071" spans="8:12" x14ac:dyDescent="0.25">
      <c r="H12071" s="36"/>
      <c r="I12071" s="36"/>
      <c r="J12071" s="36"/>
      <c r="K12071" s="95"/>
      <c r="L12071" s="96"/>
    </row>
    <row r="12072" spans="8:12" x14ac:dyDescent="0.25">
      <c r="H12072" s="36"/>
      <c r="I12072" s="36"/>
      <c r="J12072" s="36"/>
      <c r="K12072" s="95"/>
      <c r="L12072" s="96"/>
    </row>
    <row r="12073" spans="8:12" x14ac:dyDescent="0.25">
      <c r="H12073" s="36"/>
      <c r="I12073" s="36"/>
      <c r="J12073" s="36"/>
      <c r="K12073" s="95"/>
      <c r="L12073" s="96"/>
    </row>
    <row r="12074" spans="8:12" x14ac:dyDescent="0.25">
      <c r="H12074" s="36"/>
      <c r="I12074" s="36"/>
      <c r="J12074" s="36"/>
      <c r="K12074" s="95"/>
      <c r="L12074" s="96"/>
    </row>
    <row r="12075" spans="8:12" x14ac:dyDescent="0.25">
      <c r="H12075" s="36"/>
      <c r="I12075" s="36"/>
      <c r="J12075" s="36"/>
      <c r="K12075" s="95"/>
      <c r="L12075" s="96"/>
    </row>
    <row r="12076" spans="8:12" x14ac:dyDescent="0.25">
      <c r="H12076" s="36"/>
      <c r="I12076" s="36"/>
      <c r="J12076" s="36"/>
      <c r="K12076" s="95"/>
      <c r="L12076" s="96"/>
    </row>
    <row r="12077" spans="8:12" x14ac:dyDescent="0.25">
      <c r="H12077" s="36"/>
      <c r="I12077" s="36"/>
      <c r="J12077" s="36"/>
      <c r="K12077" s="95"/>
      <c r="L12077" s="96"/>
    </row>
    <row r="12078" spans="8:12" x14ac:dyDescent="0.25">
      <c r="H12078" s="36"/>
      <c r="I12078" s="36"/>
      <c r="J12078" s="36"/>
      <c r="K12078" s="95"/>
      <c r="L12078" s="96"/>
    </row>
    <row r="12079" spans="8:12" x14ac:dyDescent="0.25">
      <c r="H12079" s="36"/>
      <c r="I12079" s="36"/>
      <c r="J12079" s="36"/>
      <c r="K12079" s="95"/>
      <c r="L12079" s="96"/>
    </row>
    <row r="12080" spans="8:12" x14ac:dyDescent="0.25">
      <c r="H12080" s="36"/>
      <c r="I12080" s="36"/>
      <c r="J12080" s="36"/>
      <c r="K12080" s="95"/>
      <c r="L12080" s="96"/>
    </row>
    <row r="12081" spans="8:12" x14ac:dyDescent="0.25">
      <c r="H12081" s="36"/>
      <c r="I12081" s="36"/>
      <c r="J12081" s="36"/>
      <c r="K12081" s="95"/>
      <c r="L12081" s="96"/>
    </row>
    <row r="12082" spans="8:12" x14ac:dyDescent="0.25">
      <c r="H12082" s="36"/>
      <c r="I12082" s="36"/>
      <c r="J12082" s="36"/>
      <c r="K12082" s="95"/>
      <c r="L12082" s="96"/>
    </row>
    <row r="12083" spans="8:12" x14ac:dyDescent="0.25">
      <c r="H12083" s="36"/>
      <c r="I12083" s="36"/>
      <c r="J12083" s="36"/>
      <c r="K12083" s="95"/>
      <c r="L12083" s="96"/>
    </row>
    <row r="12084" spans="8:12" x14ac:dyDescent="0.25">
      <c r="H12084" s="36"/>
      <c r="I12084" s="36"/>
      <c r="J12084" s="36"/>
      <c r="K12084" s="95"/>
      <c r="L12084" s="96"/>
    </row>
    <row r="12085" spans="8:12" x14ac:dyDescent="0.25">
      <c r="H12085" s="36"/>
      <c r="I12085" s="36"/>
      <c r="J12085" s="36"/>
      <c r="K12085" s="95"/>
      <c r="L12085" s="96"/>
    </row>
    <row r="12086" spans="8:12" x14ac:dyDescent="0.25">
      <c r="H12086" s="36"/>
      <c r="I12086" s="36"/>
      <c r="J12086" s="36"/>
      <c r="K12086" s="95"/>
      <c r="L12086" s="96"/>
    </row>
    <row r="12087" spans="8:12" x14ac:dyDescent="0.25">
      <c r="H12087" s="36"/>
      <c r="I12087" s="36"/>
      <c r="J12087" s="36"/>
      <c r="K12087" s="95"/>
      <c r="L12087" s="96"/>
    </row>
    <row r="12088" spans="8:12" x14ac:dyDescent="0.25">
      <c r="H12088" s="36"/>
      <c r="I12088" s="36"/>
      <c r="J12088" s="36"/>
      <c r="K12088" s="95"/>
      <c r="L12088" s="96"/>
    </row>
    <row r="12089" spans="8:12" x14ac:dyDescent="0.25">
      <c r="H12089" s="36"/>
      <c r="I12089" s="36"/>
      <c r="J12089" s="36"/>
      <c r="K12089" s="95"/>
      <c r="L12089" s="96"/>
    </row>
    <row r="12090" spans="8:12" x14ac:dyDescent="0.25">
      <c r="H12090" s="36"/>
      <c r="I12090" s="36"/>
      <c r="J12090" s="36"/>
      <c r="K12090" s="95"/>
      <c r="L12090" s="96"/>
    </row>
    <row r="12091" spans="8:12" x14ac:dyDescent="0.25">
      <c r="H12091" s="36"/>
      <c r="I12091" s="36"/>
      <c r="J12091" s="36"/>
      <c r="K12091" s="95"/>
      <c r="L12091" s="96"/>
    </row>
    <row r="12092" spans="8:12" x14ac:dyDescent="0.25">
      <c r="H12092" s="36"/>
      <c r="I12092" s="36"/>
      <c r="J12092" s="36"/>
      <c r="K12092" s="95"/>
      <c r="L12092" s="96"/>
    </row>
    <row r="12093" spans="8:12" x14ac:dyDescent="0.25">
      <c r="H12093" s="36"/>
      <c r="I12093" s="36"/>
      <c r="J12093" s="36"/>
      <c r="K12093" s="95"/>
      <c r="L12093" s="96"/>
    </row>
    <row r="12094" spans="8:12" x14ac:dyDescent="0.25">
      <c r="H12094" s="36"/>
      <c r="I12094" s="36"/>
      <c r="J12094" s="36"/>
      <c r="K12094" s="95"/>
      <c r="L12094" s="96"/>
    </row>
    <row r="12095" spans="8:12" x14ac:dyDescent="0.25">
      <c r="H12095" s="36"/>
      <c r="I12095" s="36"/>
      <c r="J12095" s="36"/>
      <c r="K12095" s="95"/>
      <c r="L12095" s="96"/>
    </row>
    <row r="12096" spans="8:12" x14ac:dyDescent="0.25">
      <c r="H12096" s="36"/>
      <c r="I12096" s="36"/>
      <c r="J12096" s="36"/>
      <c r="K12096" s="95"/>
      <c r="L12096" s="96"/>
    </row>
    <row r="12097" spans="8:12" x14ac:dyDescent="0.25">
      <c r="H12097" s="36"/>
      <c r="I12097" s="36"/>
      <c r="J12097" s="36"/>
      <c r="K12097" s="95"/>
      <c r="L12097" s="96"/>
    </row>
    <row r="12098" spans="8:12" x14ac:dyDescent="0.25">
      <c r="H12098" s="36"/>
      <c r="I12098" s="36"/>
      <c r="J12098" s="36"/>
      <c r="K12098" s="95"/>
      <c r="L12098" s="96"/>
    </row>
    <row r="12099" spans="8:12" x14ac:dyDescent="0.25">
      <c r="H12099" s="36"/>
      <c r="I12099" s="36"/>
      <c r="J12099" s="36"/>
      <c r="K12099" s="95"/>
      <c r="L12099" s="96"/>
    </row>
    <row r="12100" spans="8:12" x14ac:dyDescent="0.25">
      <c r="H12100" s="36"/>
      <c r="I12100" s="36"/>
      <c r="J12100" s="36"/>
      <c r="K12100" s="95"/>
      <c r="L12100" s="96"/>
    </row>
    <row r="12101" spans="8:12" x14ac:dyDescent="0.25">
      <c r="H12101" s="36"/>
      <c r="I12101" s="36"/>
      <c r="J12101" s="36"/>
      <c r="K12101" s="95"/>
      <c r="L12101" s="96"/>
    </row>
    <row r="12102" spans="8:12" x14ac:dyDescent="0.25">
      <c r="H12102" s="36"/>
      <c r="I12102" s="36"/>
      <c r="J12102" s="36"/>
      <c r="K12102" s="95"/>
      <c r="L12102" s="96"/>
    </row>
    <row r="12103" spans="8:12" x14ac:dyDescent="0.25">
      <c r="H12103" s="36"/>
      <c r="I12103" s="36"/>
      <c r="J12103" s="36"/>
      <c r="K12103" s="95"/>
      <c r="L12103" s="96"/>
    </row>
    <row r="12104" spans="8:12" x14ac:dyDescent="0.25">
      <c r="H12104" s="36"/>
      <c r="I12104" s="36"/>
      <c r="J12104" s="36"/>
      <c r="K12104" s="95"/>
      <c r="L12104" s="96"/>
    </row>
    <row r="12105" spans="8:12" x14ac:dyDescent="0.25">
      <c r="H12105" s="36"/>
      <c r="I12105" s="36"/>
      <c r="J12105" s="36"/>
      <c r="K12105" s="95"/>
      <c r="L12105" s="96"/>
    </row>
    <row r="12106" spans="8:12" x14ac:dyDescent="0.25">
      <c r="H12106" s="36"/>
      <c r="I12106" s="36"/>
      <c r="J12106" s="36"/>
      <c r="K12106" s="95"/>
      <c r="L12106" s="96"/>
    </row>
    <row r="12107" spans="8:12" x14ac:dyDescent="0.25">
      <c r="H12107" s="36"/>
      <c r="I12107" s="36"/>
      <c r="J12107" s="36"/>
      <c r="K12107" s="95"/>
      <c r="L12107" s="96"/>
    </row>
    <row r="12108" spans="8:12" x14ac:dyDescent="0.25">
      <c r="H12108" s="36"/>
      <c r="I12108" s="36"/>
      <c r="J12108" s="36"/>
      <c r="K12108" s="95"/>
      <c r="L12108" s="96"/>
    </row>
    <row r="12109" spans="8:12" x14ac:dyDescent="0.25">
      <c r="H12109" s="36"/>
      <c r="I12109" s="36"/>
      <c r="J12109" s="36"/>
      <c r="K12109" s="95"/>
      <c r="L12109" s="96"/>
    </row>
    <row r="12110" spans="8:12" x14ac:dyDescent="0.25">
      <c r="H12110" s="36"/>
      <c r="I12110" s="36"/>
      <c r="J12110" s="36"/>
      <c r="K12110" s="95"/>
      <c r="L12110" s="96"/>
    </row>
    <row r="12111" spans="8:12" x14ac:dyDescent="0.25">
      <c r="H12111" s="36"/>
      <c r="I12111" s="36"/>
      <c r="J12111" s="36"/>
      <c r="K12111" s="95"/>
      <c r="L12111" s="96"/>
    </row>
    <row r="12112" spans="8:12" x14ac:dyDescent="0.25">
      <c r="H12112" s="36"/>
      <c r="I12112" s="36"/>
      <c r="J12112" s="36"/>
      <c r="K12112" s="95"/>
      <c r="L12112" s="96"/>
    </row>
    <row r="12113" spans="8:12" x14ac:dyDescent="0.25">
      <c r="H12113" s="36"/>
      <c r="I12113" s="36"/>
      <c r="J12113" s="36"/>
      <c r="K12113" s="95"/>
      <c r="L12113" s="96"/>
    </row>
    <row r="12114" spans="8:12" x14ac:dyDescent="0.25">
      <c r="H12114" s="36"/>
      <c r="I12114" s="36"/>
      <c r="J12114" s="36"/>
      <c r="K12114" s="95"/>
      <c r="L12114" s="96"/>
    </row>
    <row r="12115" spans="8:12" x14ac:dyDescent="0.25">
      <c r="H12115" s="36"/>
      <c r="I12115" s="36"/>
      <c r="J12115" s="36"/>
      <c r="K12115" s="95"/>
      <c r="L12115" s="96"/>
    </row>
    <row r="12116" spans="8:12" x14ac:dyDescent="0.25">
      <c r="H12116" s="36"/>
      <c r="I12116" s="36"/>
      <c r="J12116" s="36"/>
      <c r="K12116" s="95"/>
      <c r="L12116" s="96"/>
    </row>
    <row r="12117" spans="8:12" x14ac:dyDescent="0.25">
      <c r="H12117" s="36"/>
      <c r="I12117" s="36"/>
      <c r="J12117" s="36"/>
      <c r="K12117" s="95"/>
      <c r="L12117" s="96"/>
    </row>
    <row r="12118" spans="8:12" x14ac:dyDescent="0.25">
      <c r="H12118" s="36"/>
      <c r="I12118" s="36"/>
      <c r="J12118" s="36"/>
      <c r="K12118" s="95"/>
      <c r="L12118" s="96"/>
    </row>
    <row r="12119" spans="8:12" x14ac:dyDescent="0.25">
      <c r="H12119" s="36"/>
      <c r="I12119" s="36"/>
      <c r="J12119" s="36"/>
      <c r="K12119" s="95"/>
      <c r="L12119" s="96"/>
    </row>
    <row r="12120" spans="8:12" x14ac:dyDescent="0.25">
      <c r="H12120" s="36"/>
      <c r="I12120" s="36"/>
      <c r="J12120" s="36"/>
      <c r="K12120" s="95"/>
      <c r="L12120" s="96"/>
    </row>
    <row r="12121" spans="8:12" x14ac:dyDescent="0.25">
      <c r="H12121" s="36"/>
      <c r="I12121" s="36"/>
      <c r="J12121" s="36"/>
      <c r="K12121" s="95"/>
      <c r="L12121" s="96"/>
    </row>
    <row r="12122" spans="8:12" x14ac:dyDescent="0.25">
      <c r="H12122" s="36"/>
      <c r="I12122" s="36"/>
      <c r="J12122" s="36"/>
      <c r="K12122" s="95"/>
      <c r="L12122" s="96"/>
    </row>
    <row r="12123" spans="8:12" x14ac:dyDescent="0.25">
      <c r="H12123" s="36"/>
      <c r="I12123" s="36"/>
      <c r="J12123" s="36"/>
      <c r="K12123" s="95"/>
      <c r="L12123" s="96"/>
    </row>
    <row r="12124" spans="8:12" x14ac:dyDescent="0.25">
      <c r="H12124" s="36"/>
      <c r="I12124" s="36"/>
      <c r="J12124" s="36"/>
      <c r="K12124" s="95"/>
      <c r="L12124" s="96"/>
    </row>
    <row r="12125" spans="8:12" x14ac:dyDescent="0.25">
      <c r="H12125" s="36"/>
      <c r="I12125" s="36"/>
      <c r="J12125" s="36"/>
      <c r="K12125" s="95"/>
      <c r="L12125" s="96"/>
    </row>
    <row r="12126" spans="8:12" x14ac:dyDescent="0.25">
      <c r="H12126" s="36"/>
      <c r="I12126" s="36"/>
      <c r="J12126" s="36"/>
      <c r="K12126" s="95"/>
      <c r="L12126" s="96"/>
    </row>
    <row r="12127" spans="8:12" x14ac:dyDescent="0.25">
      <c r="H12127" s="36"/>
      <c r="I12127" s="36"/>
      <c r="J12127" s="36"/>
      <c r="K12127" s="95"/>
      <c r="L12127" s="96"/>
    </row>
    <row r="12128" spans="8:12" x14ac:dyDescent="0.25">
      <c r="H12128" s="36"/>
      <c r="I12128" s="36"/>
      <c r="J12128" s="36"/>
      <c r="K12128" s="95"/>
      <c r="L12128" s="96"/>
    </row>
    <row r="12129" spans="8:12" x14ac:dyDescent="0.25">
      <c r="H12129" s="36"/>
      <c r="I12129" s="36"/>
      <c r="J12129" s="36"/>
      <c r="K12129" s="95"/>
      <c r="L12129" s="96"/>
    </row>
    <row r="12130" spans="8:12" x14ac:dyDescent="0.25">
      <c r="H12130" s="36"/>
      <c r="I12130" s="36"/>
      <c r="J12130" s="36"/>
      <c r="K12130" s="95"/>
      <c r="L12130" s="96"/>
    </row>
    <row r="12131" spans="8:12" x14ac:dyDescent="0.25">
      <c r="H12131" s="36"/>
      <c r="I12131" s="36"/>
      <c r="J12131" s="36"/>
      <c r="K12131" s="95"/>
      <c r="L12131" s="96"/>
    </row>
    <row r="12132" spans="8:12" x14ac:dyDescent="0.25">
      <c r="H12132" s="36"/>
      <c r="I12132" s="36"/>
      <c r="J12132" s="36"/>
      <c r="K12132" s="95"/>
      <c r="L12132" s="96"/>
    </row>
    <row r="12133" spans="8:12" x14ac:dyDescent="0.25">
      <c r="H12133" s="36"/>
      <c r="I12133" s="36"/>
      <c r="J12133" s="36"/>
      <c r="K12133" s="95"/>
      <c r="L12133" s="96"/>
    </row>
    <row r="12134" spans="8:12" x14ac:dyDescent="0.25">
      <c r="H12134" s="36"/>
      <c r="I12134" s="36"/>
      <c r="J12134" s="36"/>
      <c r="K12134" s="95"/>
      <c r="L12134" s="96"/>
    </row>
    <row r="12135" spans="8:12" x14ac:dyDescent="0.25">
      <c r="H12135" s="36"/>
      <c r="I12135" s="36"/>
      <c r="J12135" s="36"/>
      <c r="K12135" s="95"/>
      <c r="L12135" s="96"/>
    </row>
    <row r="12136" spans="8:12" x14ac:dyDescent="0.25">
      <c r="H12136" s="36"/>
      <c r="I12136" s="36"/>
      <c r="J12136" s="36"/>
      <c r="K12136" s="95"/>
      <c r="L12136" s="96"/>
    </row>
    <row r="12137" spans="8:12" x14ac:dyDescent="0.25">
      <c r="H12137" s="36"/>
      <c r="I12137" s="36"/>
      <c r="J12137" s="36"/>
      <c r="K12137" s="95"/>
      <c r="L12137" s="96"/>
    </row>
    <row r="12138" spans="8:12" x14ac:dyDescent="0.25">
      <c r="H12138" s="36"/>
      <c r="I12138" s="36"/>
      <c r="J12138" s="36"/>
      <c r="K12138" s="95"/>
      <c r="L12138" s="96"/>
    </row>
    <row r="12139" spans="8:12" x14ac:dyDescent="0.25">
      <c r="H12139" s="36"/>
      <c r="I12139" s="36"/>
      <c r="J12139" s="36"/>
      <c r="K12139" s="95"/>
      <c r="L12139" s="96"/>
    </row>
    <row r="12140" spans="8:12" x14ac:dyDescent="0.25">
      <c r="H12140" s="36"/>
      <c r="I12140" s="36"/>
      <c r="J12140" s="36"/>
      <c r="K12140" s="95"/>
      <c r="L12140" s="96"/>
    </row>
    <row r="12141" spans="8:12" x14ac:dyDescent="0.25">
      <c r="H12141" s="36"/>
      <c r="I12141" s="36"/>
      <c r="J12141" s="36"/>
      <c r="K12141" s="95"/>
      <c r="L12141" s="96"/>
    </row>
    <row r="12142" spans="8:12" x14ac:dyDescent="0.25">
      <c r="H12142" s="36"/>
      <c r="I12142" s="36"/>
      <c r="J12142" s="36"/>
      <c r="K12142" s="95"/>
      <c r="L12142" s="96"/>
    </row>
    <row r="12143" spans="8:12" x14ac:dyDescent="0.25">
      <c r="H12143" s="36"/>
      <c r="I12143" s="36"/>
      <c r="J12143" s="36"/>
      <c r="K12143" s="95"/>
      <c r="L12143" s="96"/>
    </row>
    <row r="12144" spans="8:12" x14ac:dyDescent="0.25">
      <c r="H12144" s="36"/>
      <c r="I12144" s="36"/>
      <c r="J12144" s="36"/>
      <c r="K12144" s="95"/>
      <c r="L12144" s="96"/>
    </row>
    <row r="12145" spans="8:12" x14ac:dyDescent="0.25">
      <c r="H12145" s="36"/>
      <c r="I12145" s="36"/>
      <c r="J12145" s="36"/>
      <c r="K12145" s="95"/>
      <c r="L12145" s="96"/>
    </row>
    <row r="12146" spans="8:12" x14ac:dyDescent="0.25">
      <c r="H12146" s="36"/>
      <c r="I12146" s="36"/>
      <c r="J12146" s="36"/>
      <c r="K12146" s="95"/>
      <c r="L12146" s="96"/>
    </row>
    <row r="12147" spans="8:12" x14ac:dyDescent="0.25">
      <c r="H12147" s="36"/>
      <c r="I12147" s="36"/>
      <c r="J12147" s="36"/>
      <c r="K12147" s="95"/>
      <c r="L12147" s="96"/>
    </row>
    <row r="12148" spans="8:12" x14ac:dyDescent="0.25">
      <c r="H12148" s="36"/>
      <c r="I12148" s="36"/>
      <c r="J12148" s="36"/>
      <c r="K12148" s="95"/>
      <c r="L12148" s="96"/>
    </row>
    <row r="12149" spans="8:12" x14ac:dyDescent="0.25">
      <c r="H12149" s="36"/>
      <c r="I12149" s="36"/>
      <c r="J12149" s="36"/>
      <c r="K12149" s="95"/>
      <c r="L12149" s="96"/>
    </row>
    <row r="12150" spans="8:12" x14ac:dyDescent="0.25">
      <c r="H12150" s="36"/>
      <c r="I12150" s="36"/>
      <c r="J12150" s="36"/>
      <c r="K12150" s="95"/>
      <c r="L12150" s="96"/>
    </row>
    <row r="12151" spans="8:12" x14ac:dyDescent="0.25">
      <c r="H12151" s="36"/>
      <c r="I12151" s="36"/>
      <c r="J12151" s="36"/>
      <c r="K12151" s="95"/>
      <c r="L12151" s="96"/>
    </row>
    <row r="12152" spans="8:12" x14ac:dyDescent="0.25">
      <c r="H12152" s="36"/>
      <c r="I12152" s="36"/>
      <c r="J12152" s="36"/>
      <c r="K12152" s="95"/>
      <c r="L12152" s="96"/>
    </row>
    <row r="12153" spans="8:12" x14ac:dyDescent="0.25">
      <c r="H12153" s="36"/>
      <c r="I12153" s="36"/>
      <c r="J12153" s="36"/>
      <c r="K12153" s="95"/>
      <c r="L12153" s="96"/>
    </row>
    <row r="12154" spans="8:12" x14ac:dyDescent="0.25">
      <c r="H12154" s="36"/>
      <c r="I12154" s="36"/>
      <c r="J12154" s="36"/>
      <c r="K12154" s="95"/>
      <c r="L12154" s="96"/>
    </row>
    <row r="12155" spans="8:12" x14ac:dyDescent="0.25">
      <c r="H12155" s="36"/>
      <c r="I12155" s="36"/>
      <c r="J12155" s="36"/>
      <c r="K12155" s="95"/>
      <c r="L12155" s="96"/>
    </row>
    <row r="12156" spans="8:12" x14ac:dyDescent="0.25">
      <c r="H12156" s="36"/>
      <c r="I12156" s="36"/>
      <c r="J12156" s="36"/>
      <c r="K12156" s="95"/>
      <c r="L12156" s="96"/>
    </row>
    <row r="12157" spans="8:12" x14ac:dyDescent="0.25">
      <c r="H12157" s="36"/>
      <c r="I12157" s="36"/>
      <c r="J12157" s="36"/>
      <c r="K12157" s="95"/>
      <c r="L12157" s="96"/>
    </row>
    <row r="12158" spans="8:12" x14ac:dyDescent="0.25">
      <c r="H12158" s="36"/>
      <c r="I12158" s="36"/>
      <c r="J12158" s="36"/>
      <c r="K12158" s="95"/>
      <c r="L12158" s="96"/>
    </row>
    <row r="12159" spans="8:12" x14ac:dyDescent="0.25">
      <c r="H12159" s="36"/>
      <c r="I12159" s="36"/>
      <c r="J12159" s="36"/>
      <c r="K12159" s="95"/>
      <c r="L12159" s="96"/>
    </row>
    <row r="12160" spans="8:12" x14ac:dyDescent="0.25">
      <c r="H12160" s="36"/>
      <c r="I12160" s="36"/>
      <c r="J12160" s="36"/>
      <c r="K12160" s="95"/>
      <c r="L12160" s="96"/>
    </row>
    <row r="12161" spans="8:12" x14ac:dyDescent="0.25">
      <c r="H12161" s="36"/>
      <c r="I12161" s="36"/>
      <c r="J12161" s="36"/>
      <c r="K12161" s="95"/>
      <c r="L12161" s="96"/>
    </row>
    <row r="12162" spans="8:12" x14ac:dyDescent="0.25">
      <c r="H12162" s="36"/>
      <c r="I12162" s="36"/>
      <c r="J12162" s="36"/>
      <c r="K12162" s="95"/>
      <c r="L12162" s="96"/>
    </row>
    <row r="12163" spans="8:12" x14ac:dyDescent="0.25">
      <c r="H12163" s="36"/>
      <c r="I12163" s="36"/>
      <c r="J12163" s="36"/>
      <c r="K12163" s="95"/>
      <c r="L12163" s="96"/>
    </row>
    <row r="12164" spans="8:12" x14ac:dyDescent="0.25">
      <c r="H12164" s="36"/>
      <c r="I12164" s="36"/>
      <c r="J12164" s="36"/>
      <c r="K12164" s="95"/>
      <c r="L12164" s="96"/>
    </row>
    <row r="12165" spans="8:12" x14ac:dyDescent="0.25">
      <c r="H12165" s="36"/>
      <c r="I12165" s="36"/>
      <c r="J12165" s="36"/>
      <c r="K12165" s="95"/>
      <c r="L12165" s="96"/>
    </row>
    <row r="12166" spans="8:12" x14ac:dyDescent="0.25">
      <c r="H12166" s="36"/>
      <c r="I12166" s="36"/>
      <c r="J12166" s="36"/>
      <c r="K12166" s="95"/>
      <c r="L12166" s="96"/>
    </row>
    <row r="12167" spans="8:12" x14ac:dyDescent="0.25">
      <c r="H12167" s="36"/>
      <c r="I12167" s="36"/>
      <c r="J12167" s="36"/>
      <c r="K12167" s="95"/>
      <c r="L12167" s="96"/>
    </row>
    <row r="12168" spans="8:12" x14ac:dyDescent="0.25">
      <c r="H12168" s="36"/>
      <c r="I12168" s="36"/>
      <c r="J12168" s="36"/>
      <c r="K12168" s="95"/>
      <c r="L12168" s="96"/>
    </row>
    <row r="12169" spans="8:12" x14ac:dyDescent="0.25">
      <c r="H12169" s="36"/>
      <c r="I12169" s="36"/>
      <c r="J12169" s="36"/>
      <c r="K12169" s="95"/>
      <c r="L12169" s="96"/>
    </row>
    <row r="12170" spans="8:12" x14ac:dyDescent="0.25">
      <c r="H12170" s="36"/>
      <c r="I12170" s="36"/>
      <c r="J12170" s="36"/>
      <c r="K12170" s="95"/>
      <c r="L12170" s="96"/>
    </row>
    <row r="12171" spans="8:12" x14ac:dyDescent="0.25">
      <c r="H12171" s="36"/>
      <c r="I12171" s="36"/>
      <c r="J12171" s="36"/>
      <c r="K12171" s="95"/>
      <c r="L12171" s="96"/>
    </row>
    <row r="12172" spans="8:12" x14ac:dyDescent="0.25">
      <c r="H12172" s="36"/>
      <c r="I12172" s="36"/>
      <c r="J12172" s="36"/>
      <c r="K12172" s="95"/>
      <c r="L12172" s="96"/>
    </row>
    <row r="12173" spans="8:12" x14ac:dyDescent="0.25">
      <c r="H12173" s="36"/>
      <c r="I12173" s="36"/>
      <c r="J12173" s="36"/>
      <c r="K12173" s="95"/>
      <c r="L12173" s="96"/>
    </row>
    <row r="12174" spans="8:12" x14ac:dyDescent="0.25">
      <c r="H12174" s="36"/>
      <c r="I12174" s="36"/>
      <c r="J12174" s="36"/>
      <c r="K12174" s="95"/>
      <c r="L12174" s="96"/>
    </row>
    <row r="12175" spans="8:12" x14ac:dyDescent="0.25">
      <c r="H12175" s="36"/>
      <c r="I12175" s="36"/>
      <c r="J12175" s="36"/>
      <c r="K12175" s="95"/>
      <c r="L12175" s="96"/>
    </row>
    <row r="12176" spans="8:12" x14ac:dyDescent="0.25">
      <c r="H12176" s="36"/>
      <c r="I12176" s="36"/>
      <c r="J12176" s="36"/>
      <c r="K12176" s="95"/>
      <c r="L12176" s="96"/>
    </row>
    <row r="12177" spans="8:12" x14ac:dyDescent="0.25">
      <c r="H12177" s="36"/>
      <c r="I12177" s="36"/>
      <c r="J12177" s="36"/>
      <c r="K12177" s="95"/>
      <c r="L12177" s="96"/>
    </row>
    <row r="12178" spans="8:12" x14ac:dyDescent="0.25">
      <c r="H12178" s="36"/>
      <c r="I12178" s="36"/>
      <c r="J12178" s="36"/>
      <c r="K12178" s="95"/>
      <c r="L12178" s="96"/>
    </row>
    <row r="12179" spans="8:12" x14ac:dyDescent="0.25">
      <c r="H12179" s="36"/>
      <c r="I12179" s="36"/>
      <c r="J12179" s="36"/>
      <c r="K12179" s="95"/>
      <c r="L12179" s="96"/>
    </row>
    <row r="12180" spans="8:12" x14ac:dyDescent="0.25">
      <c r="H12180" s="36"/>
      <c r="I12180" s="36"/>
      <c r="J12180" s="36"/>
      <c r="K12180" s="95"/>
      <c r="L12180" s="96"/>
    </row>
    <row r="12181" spans="8:12" x14ac:dyDescent="0.25">
      <c r="H12181" s="36"/>
      <c r="I12181" s="36"/>
      <c r="J12181" s="36"/>
      <c r="K12181" s="95"/>
      <c r="L12181" s="96"/>
    </row>
    <row r="12182" spans="8:12" x14ac:dyDescent="0.25">
      <c r="H12182" s="36"/>
      <c r="I12182" s="36"/>
      <c r="J12182" s="36"/>
      <c r="K12182" s="95"/>
      <c r="L12182" s="96"/>
    </row>
    <row r="12183" spans="8:12" x14ac:dyDescent="0.25">
      <c r="H12183" s="36"/>
      <c r="I12183" s="36"/>
      <c r="J12183" s="36"/>
      <c r="K12183" s="95"/>
      <c r="L12183" s="96"/>
    </row>
    <row r="12184" spans="8:12" x14ac:dyDescent="0.25">
      <c r="H12184" s="36"/>
      <c r="I12184" s="36"/>
      <c r="J12184" s="36"/>
      <c r="K12184" s="95"/>
      <c r="L12184" s="96"/>
    </row>
    <row r="12185" spans="8:12" x14ac:dyDescent="0.25">
      <c r="H12185" s="36"/>
      <c r="I12185" s="36"/>
      <c r="J12185" s="36"/>
      <c r="K12185" s="95"/>
      <c r="L12185" s="96"/>
    </row>
    <row r="12186" spans="8:12" x14ac:dyDescent="0.25">
      <c r="H12186" s="36"/>
      <c r="I12186" s="36"/>
      <c r="J12186" s="36"/>
      <c r="K12186" s="95"/>
      <c r="L12186" s="96"/>
    </row>
    <row r="12187" spans="8:12" x14ac:dyDescent="0.25">
      <c r="H12187" s="36"/>
      <c r="I12187" s="36"/>
      <c r="J12187" s="36"/>
      <c r="K12187" s="95"/>
      <c r="L12187" s="96"/>
    </row>
    <row r="12188" spans="8:12" x14ac:dyDescent="0.25">
      <c r="H12188" s="36"/>
      <c r="I12188" s="36"/>
      <c r="J12188" s="36"/>
      <c r="K12188" s="95"/>
      <c r="L12188" s="96"/>
    </row>
    <row r="12189" spans="8:12" x14ac:dyDescent="0.25">
      <c r="H12189" s="36"/>
      <c r="I12189" s="36"/>
      <c r="J12189" s="36"/>
      <c r="K12189" s="95"/>
      <c r="L12189" s="96"/>
    </row>
    <row r="12190" spans="8:12" x14ac:dyDescent="0.25">
      <c r="H12190" s="36"/>
      <c r="I12190" s="36"/>
      <c r="J12190" s="36"/>
      <c r="K12190" s="95"/>
      <c r="L12190" s="96"/>
    </row>
    <row r="12191" spans="8:12" x14ac:dyDescent="0.25">
      <c r="H12191" s="36"/>
      <c r="I12191" s="36"/>
      <c r="J12191" s="36"/>
      <c r="K12191" s="95"/>
      <c r="L12191" s="96"/>
    </row>
    <row r="12192" spans="8:12" x14ac:dyDescent="0.25">
      <c r="H12192" s="36"/>
      <c r="I12192" s="36"/>
      <c r="J12192" s="36"/>
      <c r="K12192" s="95"/>
      <c r="L12192" s="96"/>
    </row>
    <row r="12193" spans="8:12" x14ac:dyDescent="0.25">
      <c r="H12193" s="36"/>
      <c r="I12193" s="36"/>
      <c r="J12193" s="36"/>
      <c r="K12193" s="95"/>
      <c r="L12193" s="96"/>
    </row>
    <row r="12194" spans="8:12" x14ac:dyDescent="0.25">
      <c r="H12194" s="36"/>
      <c r="I12194" s="36"/>
      <c r="J12194" s="36"/>
      <c r="K12194" s="95"/>
      <c r="L12194" s="96"/>
    </row>
    <row r="12195" spans="8:12" x14ac:dyDescent="0.25">
      <c r="H12195" s="36"/>
      <c r="I12195" s="36"/>
      <c r="J12195" s="36"/>
      <c r="K12195" s="95"/>
      <c r="L12195" s="96"/>
    </row>
    <row r="12196" spans="8:12" x14ac:dyDescent="0.25">
      <c r="H12196" s="36"/>
      <c r="I12196" s="36"/>
      <c r="J12196" s="36"/>
      <c r="K12196" s="95"/>
      <c r="L12196" s="96"/>
    </row>
    <row r="12197" spans="8:12" x14ac:dyDescent="0.25">
      <c r="H12197" s="36"/>
      <c r="I12197" s="36"/>
      <c r="J12197" s="36"/>
      <c r="K12197" s="95"/>
      <c r="L12197" s="96"/>
    </row>
    <row r="12198" spans="8:12" x14ac:dyDescent="0.25">
      <c r="H12198" s="36"/>
      <c r="I12198" s="36"/>
      <c r="J12198" s="36"/>
      <c r="K12198" s="95"/>
      <c r="L12198" s="96"/>
    </row>
    <row r="12199" spans="8:12" x14ac:dyDescent="0.25">
      <c r="H12199" s="36"/>
      <c r="I12199" s="36"/>
      <c r="J12199" s="36"/>
      <c r="K12199" s="95"/>
      <c r="L12199" s="96"/>
    </row>
    <row r="12200" spans="8:12" x14ac:dyDescent="0.25">
      <c r="H12200" s="36"/>
      <c r="I12200" s="36"/>
      <c r="J12200" s="36"/>
      <c r="K12200" s="95"/>
      <c r="L12200" s="96"/>
    </row>
    <row r="12201" spans="8:12" x14ac:dyDescent="0.25">
      <c r="H12201" s="36"/>
      <c r="I12201" s="36"/>
      <c r="J12201" s="36"/>
      <c r="K12201" s="95"/>
      <c r="L12201" s="96"/>
    </row>
    <row r="12202" spans="8:12" x14ac:dyDescent="0.25">
      <c r="H12202" s="36"/>
      <c r="I12202" s="36"/>
      <c r="J12202" s="36"/>
      <c r="K12202" s="95"/>
      <c r="L12202" s="96"/>
    </row>
    <row r="12203" spans="8:12" x14ac:dyDescent="0.25">
      <c r="H12203" s="36"/>
      <c r="I12203" s="36"/>
      <c r="J12203" s="36"/>
      <c r="K12203" s="95"/>
      <c r="L12203" s="96"/>
    </row>
    <row r="12204" spans="8:12" x14ac:dyDescent="0.25">
      <c r="H12204" s="36"/>
      <c r="I12204" s="36"/>
      <c r="J12204" s="36"/>
      <c r="K12204" s="95"/>
      <c r="L12204" s="96"/>
    </row>
    <row r="12205" spans="8:12" x14ac:dyDescent="0.25">
      <c r="H12205" s="36"/>
      <c r="I12205" s="36"/>
      <c r="J12205" s="36"/>
      <c r="K12205" s="95"/>
      <c r="L12205" s="96"/>
    </row>
    <row r="12206" spans="8:12" x14ac:dyDescent="0.25">
      <c r="H12206" s="36"/>
      <c r="I12206" s="36"/>
      <c r="J12206" s="36"/>
      <c r="K12206" s="95"/>
      <c r="L12206" s="96"/>
    </row>
    <row r="12207" spans="8:12" x14ac:dyDescent="0.25">
      <c r="H12207" s="36"/>
      <c r="I12207" s="36"/>
      <c r="J12207" s="36"/>
      <c r="K12207" s="95"/>
      <c r="L12207" s="96"/>
    </row>
    <row r="12208" spans="8:12" x14ac:dyDescent="0.25">
      <c r="H12208" s="36"/>
      <c r="I12208" s="36"/>
      <c r="J12208" s="36"/>
      <c r="K12208" s="95"/>
      <c r="L12208" s="96"/>
    </row>
    <row r="12209" spans="8:12" x14ac:dyDescent="0.25">
      <c r="H12209" s="36"/>
      <c r="I12209" s="36"/>
      <c r="J12209" s="36"/>
      <c r="K12209" s="95"/>
      <c r="L12209" s="96"/>
    </row>
    <row r="12210" spans="8:12" x14ac:dyDescent="0.25">
      <c r="H12210" s="36"/>
      <c r="I12210" s="36"/>
      <c r="J12210" s="36"/>
      <c r="K12210" s="95"/>
      <c r="L12210" s="96"/>
    </row>
    <row r="12211" spans="8:12" x14ac:dyDescent="0.25">
      <c r="H12211" s="36"/>
      <c r="I12211" s="36"/>
      <c r="J12211" s="36"/>
      <c r="K12211" s="95"/>
      <c r="L12211" s="96"/>
    </row>
    <row r="12212" spans="8:12" x14ac:dyDescent="0.25">
      <c r="H12212" s="36"/>
      <c r="I12212" s="36"/>
      <c r="J12212" s="36"/>
      <c r="K12212" s="95"/>
      <c r="L12212" s="96"/>
    </row>
    <row r="12213" spans="8:12" x14ac:dyDescent="0.25">
      <c r="H12213" s="36"/>
      <c r="I12213" s="36"/>
      <c r="J12213" s="36"/>
      <c r="K12213" s="95"/>
      <c r="L12213" s="96"/>
    </row>
    <row r="12214" spans="8:12" x14ac:dyDescent="0.25">
      <c r="H12214" s="36"/>
      <c r="I12214" s="36"/>
      <c r="J12214" s="36"/>
      <c r="K12214" s="95"/>
      <c r="L12214" s="96"/>
    </row>
    <row r="12215" spans="8:12" x14ac:dyDescent="0.25">
      <c r="H12215" s="36"/>
      <c r="I12215" s="36"/>
      <c r="J12215" s="36"/>
      <c r="K12215" s="95"/>
      <c r="L12215" s="96"/>
    </row>
    <row r="12216" spans="8:12" x14ac:dyDescent="0.25">
      <c r="H12216" s="36"/>
      <c r="I12216" s="36"/>
      <c r="J12216" s="36"/>
      <c r="K12216" s="95"/>
      <c r="L12216" s="96"/>
    </row>
    <row r="12217" spans="8:12" x14ac:dyDescent="0.25">
      <c r="H12217" s="36"/>
      <c r="I12217" s="36"/>
      <c r="J12217" s="36"/>
      <c r="K12217" s="95"/>
      <c r="L12217" s="96"/>
    </row>
    <row r="12218" spans="8:12" x14ac:dyDescent="0.25">
      <c r="H12218" s="36"/>
      <c r="I12218" s="36"/>
      <c r="J12218" s="36"/>
      <c r="K12218" s="95"/>
      <c r="L12218" s="96"/>
    </row>
    <row r="12219" spans="8:12" x14ac:dyDescent="0.25">
      <c r="H12219" s="36"/>
      <c r="I12219" s="36"/>
      <c r="J12219" s="36"/>
      <c r="K12219" s="95"/>
      <c r="L12219" s="96"/>
    </row>
    <row r="12220" spans="8:12" x14ac:dyDescent="0.25">
      <c r="H12220" s="36"/>
      <c r="I12220" s="36"/>
      <c r="J12220" s="36"/>
      <c r="K12220" s="95"/>
      <c r="L12220" s="96"/>
    </row>
    <row r="12221" spans="8:12" x14ac:dyDescent="0.25">
      <c r="H12221" s="36"/>
      <c r="I12221" s="36"/>
      <c r="J12221" s="36"/>
      <c r="K12221" s="95"/>
      <c r="L12221" s="96"/>
    </row>
    <row r="12222" spans="8:12" x14ac:dyDescent="0.25">
      <c r="H12222" s="36"/>
      <c r="I12222" s="36"/>
      <c r="J12222" s="36"/>
      <c r="K12222" s="95"/>
      <c r="L12222" s="96"/>
    </row>
    <row r="12223" spans="8:12" x14ac:dyDescent="0.25">
      <c r="H12223" s="36"/>
      <c r="I12223" s="36"/>
      <c r="J12223" s="36"/>
      <c r="K12223" s="95"/>
      <c r="L12223" s="96"/>
    </row>
    <row r="12224" spans="8:12" x14ac:dyDescent="0.25">
      <c r="H12224" s="36"/>
      <c r="I12224" s="36"/>
      <c r="J12224" s="36"/>
      <c r="K12224" s="95"/>
      <c r="L12224" s="96"/>
    </row>
    <row r="12225" spans="8:12" x14ac:dyDescent="0.25">
      <c r="H12225" s="36"/>
      <c r="I12225" s="36"/>
      <c r="J12225" s="36"/>
      <c r="K12225" s="95"/>
      <c r="L12225" s="96"/>
    </row>
    <row r="12226" spans="8:12" x14ac:dyDescent="0.25">
      <c r="H12226" s="36"/>
      <c r="I12226" s="36"/>
      <c r="J12226" s="36"/>
      <c r="K12226" s="95"/>
      <c r="L12226" s="96"/>
    </row>
    <row r="12227" spans="8:12" x14ac:dyDescent="0.25">
      <c r="H12227" s="36"/>
      <c r="I12227" s="36"/>
      <c r="J12227" s="36"/>
      <c r="K12227" s="95"/>
      <c r="L12227" s="96"/>
    </row>
    <row r="12228" spans="8:12" x14ac:dyDescent="0.25">
      <c r="H12228" s="36"/>
      <c r="I12228" s="36"/>
      <c r="J12228" s="36"/>
      <c r="K12228" s="95"/>
      <c r="L12228" s="96"/>
    </row>
    <row r="12229" spans="8:12" x14ac:dyDescent="0.25">
      <c r="H12229" s="36"/>
      <c r="I12229" s="36"/>
      <c r="J12229" s="36"/>
      <c r="K12229" s="95"/>
      <c r="L12229" s="96"/>
    </row>
    <row r="12230" spans="8:12" x14ac:dyDescent="0.25">
      <c r="H12230" s="36"/>
      <c r="I12230" s="36"/>
      <c r="J12230" s="36"/>
      <c r="K12230" s="95"/>
      <c r="L12230" s="96"/>
    </row>
    <row r="12231" spans="8:12" x14ac:dyDescent="0.25">
      <c r="H12231" s="36"/>
      <c r="I12231" s="36"/>
      <c r="J12231" s="36"/>
      <c r="K12231" s="95"/>
      <c r="L12231" s="96"/>
    </row>
    <row r="12232" spans="8:12" x14ac:dyDescent="0.25">
      <c r="H12232" s="36"/>
      <c r="I12232" s="36"/>
      <c r="J12232" s="36"/>
      <c r="K12232" s="95"/>
      <c r="L12232" s="96"/>
    </row>
    <row r="12233" spans="8:12" x14ac:dyDescent="0.25">
      <c r="H12233" s="36"/>
      <c r="I12233" s="36"/>
      <c r="J12233" s="36"/>
      <c r="K12233" s="95"/>
      <c r="L12233" s="96"/>
    </row>
    <row r="12234" spans="8:12" x14ac:dyDescent="0.25">
      <c r="H12234" s="36"/>
      <c r="I12234" s="36"/>
      <c r="J12234" s="36"/>
      <c r="K12234" s="95"/>
      <c r="L12234" s="96"/>
    </row>
    <row r="12235" spans="8:12" x14ac:dyDescent="0.25">
      <c r="H12235" s="36"/>
      <c r="I12235" s="36"/>
      <c r="J12235" s="36"/>
      <c r="K12235" s="95"/>
      <c r="L12235" s="96"/>
    </row>
    <row r="12236" spans="8:12" x14ac:dyDescent="0.25">
      <c r="H12236" s="36"/>
      <c r="I12236" s="36"/>
      <c r="J12236" s="36"/>
      <c r="K12236" s="95"/>
      <c r="L12236" s="96"/>
    </row>
    <row r="12237" spans="8:12" x14ac:dyDescent="0.25">
      <c r="H12237" s="36"/>
      <c r="I12237" s="36"/>
      <c r="J12237" s="36"/>
      <c r="K12237" s="95"/>
      <c r="L12237" s="96"/>
    </row>
    <row r="12238" spans="8:12" x14ac:dyDescent="0.25">
      <c r="H12238" s="36"/>
      <c r="I12238" s="36"/>
      <c r="J12238" s="36"/>
      <c r="K12238" s="95"/>
      <c r="L12238" s="96"/>
    </row>
    <row r="12239" spans="8:12" x14ac:dyDescent="0.25">
      <c r="H12239" s="36"/>
      <c r="I12239" s="36"/>
      <c r="J12239" s="36"/>
      <c r="K12239" s="95"/>
      <c r="L12239" s="96"/>
    </row>
    <row r="12240" spans="8:12" x14ac:dyDescent="0.25">
      <c r="H12240" s="36"/>
      <c r="I12240" s="36"/>
      <c r="J12240" s="36"/>
      <c r="K12240" s="95"/>
      <c r="L12240" s="96"/>
    </row>
    <row r="12241" spans="8:12" x14ac:dyDescent="0.25">
      <c r="H12241" s="36"/>
      <c r="I12241" s="36"/>
      <c r="J12241" s="36"/>
      <c r="K12241" s="95"/>
      <c r="L12241" s="96"/>
    </row>
    <row r="12242" spans="8:12" x14ac:dyDescent="0.25">
      <c r="H12242" s="36"/>
      <c r="I12242" s="36"/>
      <c r="J12242" s="36"/>
      <c r="K12242" s="95"/>
      <c r="L12242" s="96"/>
    </row>
    <row r="12243" spans="8:12" x14ac:dyDescent="0.25">
      <c r="H12243" s="36"/>
      <c r="I12243" s="36"/>
      <c r="J12243" s="36"/>
      <c r="K12243" s="95"/>
      <c r="L12243" s="96"/>
    </row>
    <row r="12244" spans="8:12" x14ac:dyDescent="0.25">
      <c r="H12244" s="36"/>
      <c r="I12244" s="36"/>
      <c r="J12244" s="36"/>
      <c r="K12244" s="95"/>
      <c r="L12244" s="96"/>
    </row>
    <row r="12245" spans="8:12" x14ac:dyDescent="0.25">
      <c r="H12245" s="36"/>
      <c r="I12245" s="36"/>
      <c r="J12245" s="36"/>
      <c r="K12245" s="95"/>
      <c r="L12245" s="96"/>
    </row>
    <row r="12246" spans="8:12" x14ac:dyDescent="0.25">
      <c r="H12246" s="36"/>
      <c r="I12246" s="36"/>
      <c r="J12246" s="36"/>
      <c r="K12246" s="95"/>
      <c r="L12246" s="96"/>
    </row>
    <row r="12247" spans="8:12" x14ac:dyDescent="0.25">
      <c r="H12247" s="36"/>
      <c r="I12247" s="36"/>
      <c r="J12247" s="36"/>
      <c r="K12247" s="95"/>
      <c r="L12247" s="96"/>
    </row>
    <row r="12248" spans="8:12" x14ac:dyDescent="0.25">
      <c r="H12248" s="36"/>
      <c r="I12248" s="36"/>
      <c r="J12248" s="36"/>
      <c r="K12248" s="95"/>
      <c r="L12248" s="96"/>
    </row>
    <row r="12249" spans="8:12" x14ac:dyDescent="0.25">
      <c r="H12249" s="36"/>
      <c r="I12249" s="36"/>
      <c r="J12249" s="36"/>
      <c r="K12249" s="95"/>
      <c r="L12249" s="96"/>
    </row>
    <row r="12250" spans="8:12" x14ac:dyDescent="0.25">
      <c r="H12250" s="36"/>
      <c r="I12250" s="36"/>
      <c r="J12250" s="36"/>
      <c r="K12250" s="95"/>
      <c r="L12250" s="96"/>
    </row>
    <row r="12251" spans="8:12" x14ac:dyDescent="0.25">
      <c r="H12251" s="36"/>
      <c r="I12251" s="36"/>
      <c r="J12251" s="36"/>
      <c r="K12251" s="95"/>
      <c r="L12251" s="96"/>
    </row>
    <row r="12252" spans="8:12" x14ac:dyDescent="0.25">
      <c r="H12252" s="36"/>
      <c r="I12252" s="36"/>
      <c r="J12252" s="36"/>
      <c r="K12252" s="95"/>
      <c r="L12252" s="96"/>
    </row>
    <row r="12253" spans="8:12" x14ac:dyDescent="0.25">
      <c r="H12253" s="36"/>
      <c r="I12253" s="36"/>
      <c r="J12253" s="36"/>
      <c r="K12253" s="95"/>
      <c r="L12253" s="96"/>
    </row>
    <row r="12254" spans="8:12" x14ac:dyDescent="0.25">
      <c r="H12254" s="36"/>
      <c r="I12254" s="36"/>
      <c r="J12254" s="36"/>
      <c r="K12254" s="95"/>
      <c r="L12254" s="96"/>
    </row>
    <row r="12255" spans="8:12" x14ac:dyDescent="0.25">
      <c r="H12255" s="36"/>
      <c r="I12255" s="36"/>
      <c r="J12255" s="36"/>
      <c r="K12255" s="95"/>
      <c r="L12255" s="96"/>
    </row>
    <row r="12256" spans="8:12" x14ac:dyDescent="0.25">
      <c r="H12256" s="36"/>
      <c r="I12256" s="36"/>
      <c r="J12256" s="36"/>
      <c r="K12256" s="95"/>
      <c r="L12256" s="96"/>
    </row>
    <row r="12257" spans="8:12" x14ac:dyDescent="0.25">
      <c r="H12257" s="36"/>
      <c r="I12257" s="36"/>
      <c r="J12257" s="36"/>
      <c r="K12257" s="95"/>
      <c r="L12257" s="96"/>
    </row>
    <row r="12258" spans="8:12" x14ac:dyDescent="0.25">
      <c r="H12258" s="36"/>
      <c r="I12258" s="36"/>
      <c r="J12258" s="36"/>
      <c r="K12258" s="95"/>
      <c r="L12258" s="96"/>
    </row>
    <row r="12259" spans="8:12" x14ac:dyDescent="0.25">
      <c r="H12259" s="36"/>
      <c r="I12259" s="36"/>
      <c r="J12259" s="36"/>
      <c r="K12259" s="95"/>
      <c r="L12259" s="96"/>
    </row>
    <row r="12260" spans="8:12" x14ac:dyDescent="0.25">
      <c r="H12260" s="36"/>
      <c r="I12260" s="36"/>
      <c r="J12260" s="36"/>
      <c r="K12260" s="95"/>
      <c r="L12260" s="96"/>
    </row>
    <row r="12261" spans="8:12" x14ac:dyDescent="0.25">
      <c r="H12261" s="36"/>
      <c r="I12261" s="36"/>
      <c r="J12261" s="36"/>
      <c r="K12261" s="95"/>
      <c r="L12261" s="96"/>
    </row>
    <row r="12262" spans="8:12" x14ac:dyDescent="0.25">
      <c r="H12262" s="36"/>
      <c r="I12262" s="36"/>
      <c r="J12262" s="36"/>
      <c r="K12262" s="95"/>
      <c r="L12262" s="96"/>
    </row>
    <row r="12263" spans="8:12" x14ac:dyDescent="0.25">
      <c r="H12263" s="36"/>
      <c r="I12263" s="36"/>
      <c r="J12263" s="36"/>
      <c r="K12263" s="95"/>
      <c r="L12263" s="96"/>
    </row>
    <row r="12264" spans="8:12" x14ac:dyDescent="0.25">
      <c r="H12264" s="36"/>
      <c r="I12264" s="36"/>
      <c r="J12264" s="36"/>
      <c r="K12264" s="95"/>
      <c r="L12264" s="96"/>
    </row>
    <row r="12265" spans="8:12" x14ac:dyDescent="0.25">
      <c r="H12265" s="36"/>
      <c r="I12265" s="36"/>
      <c r="J12265" s="36"/>
      <c r="K12265" s="95"/>
      <c r="L12265" s="96"/>
    </row>
    <row r="12266" spans="8:12" x14ac:dyDescent="0.25">
      <c r="H12266" s="36"/>
      <c r="I12266" s="36"/>
      <c r="J12266" s="36"/>
      <c r="K12266" s="95"/>
      <c r="L12266" s="96"/>
    </row>
    <row r="12267" spans="8:12" x14ac:dyDescent="0.25">
      <c r="H12267" s="36"/>
      <c r="I12267" s="36"/>
      <c r="J12267" s="36"/>
      <c r="K12267" s="95"/>
      <c r="L12267" s="96"/>
    </row>
    <row r="12268" spans="8:12" x14ac:dyDescent="0.25">
      <c r="H12268" s="36"/>
      <c r="I12268" s="36"/>
      <c r="J12268" s="36"/>
      <c r="K12268" s="95"/>
      <c r="L12268" s="96"/>
    </row>
    <row r="12269" spans="8:12" x14ac:dyDescent="0.25">
      <c r="H12269" s="36"/>
      <c r="I12269" s="36"/>
      <c r="J12269" s="36"/>
      <c r="K12269" s="95"/>
      <c r="L12269" s="96"/>
    </row>
    <row r="12270" spans="8:12" x14ac:dyDescent="0.25">
      <c r="H12270" s="36"/>
      <c r="I12270" s="36"/>
      <c r="J12270" s="36"/>
      <c r="K12270" s="95"/>
      <c r="L12270" s="96"/>
    </row>
    <row r="12271" spans="8:12" x14ac:dyDescent="0.25">
      <c r="H12271" s="36"/>
      <c r="I12271" s="36"/>
      <c r="J12271" s="36"/>
      <c r="K12271" s="95"/>
      <c r="L12271" s="96"/>
    </row>
    <row r="12272" spans="8:12" x14ac:dyDescent="0.25">
      <c r="H12272" s="36"/>
      <c r="I12272" s="36"/>
      <c r="J12272" s="36"/>
      <c r="K12272" s="95"/>
      <c r="L12272" s="96"/>
    </row>
    <row r="12273" spans="8:12" x14ac:dyDescent="0.25">
      <c r="H12273" s="36"/>
      <c r="I12273" s="36"/>
      <c r="J12273" s="36"/>
      <c r="K12273" s="95"/>
      <c r="L12273" s="96"/>
    </row>
    <row r="12274" spans="8:12" x14ac:dyDescent="0.25">
      <c r="H12274" s="36"/>
      <c r="I12274" s="36"/>
      <c r="J12274" s="36"/>
      <c r="K12274" s="95"/>
      <c r="L12274" s="96"/>
    </row>
    <row r="12275" spans="8:12" x14ac:dyDescent="0.25">
      <c r="H12275" s="36"/>
      <c r="I12275" s="36"/>
      <c r="J12275" s="36"/>
      <c r="K12275" s="95"/>
      <c r="L12275" s="96"/>
    </row>
    <row r="12276" spans="8:12" x14ac:dyDescent="0.25">
      <c r="H12276" s="36"/>
      <c r="I12276" s="36"/>
      <c r="J12276" s="36"/>
      <c r="K12276" s="95"/>
      <c r="L12276" s="96"/>
    </row>
    <row r="12277" spans="8:12" x14ac:dyDescent="0.25">
      <c r="H12277" s="36"/>
      <c r="I12277" s="36"/>
      <c r="J12277" s="36"/>
      <c r="K12277" s="95"/>
      <c r="L12277" s="96"/>
    </row>
    <row r="12278" spans="8:12" x14ac:dyDescent="0.25">
      <c r="H12278" s="36"/>
      <c r="I12278" s="36"/>
      <c r="J12278" s="36"/>
      <c r="K12278" s="95"/>
      <c r="L12278" s="96"/>
    </row>
    <row r="12279" spans="8:12" x14ac:dyDescent="0.25">
      <c r="H12279" s="36"/>
      <c r="I12279" s="36"/>
      <c r="J12279" s="36"/>
      <c r="K12279" s="95"/>
      <c r="L12279" s="96"/>
    </row>
    <row r="12280" spans="8:12" x14ac:dyDescent="0.25">
      <c r="H12280" s="36"/>
      <c r="I12280" s="36"/>
      <c r="J12280" s="36"/>
      <c r="K12280" s="95"/>
      <c r="L12280" s="96"/>
    </row>
    <row r="12281" spans="8:12" x14ac:dyDescent="0.25">
      <c r="H12281" s="36"/>
      <c r="I12281" s="36"/>
      <c r="J12281" s="36"/>
      <c r="K12281" s="95"/>
      <c r="L12281" s="96"/>
    </row>
    <row r="12282" spans="8:12" x14ac:dyDescent="0.25">
      <c r="H12282" s="36"/>
      <c r="I12282" s="36"/>
      <c r="J12282" s="36"/>
      <c r="K12282" s="95"/>
      <c r="L12282" s="96"/>
    </row>
    <row r="12283" spans="8:12" x14ac:dyDescent="0.25">
      <c r="H12283" s="36"/>
      <c r="I12283" s="36"/>
      <c r="J12283" s="36"/>
      <c r="K12283" s="95"/>
      <c r="L12283" s="96"/>
    </row>
    <row r="12284" spans="8:12" x14ac:dyDescent="0.25">
      <c r="H12284" s="36"/>
      <c r="I12284" s="36"/>
      <c r="J12284" s="36"/>
      <c r="K12284" s="95"/>
      <c r="L12284" s="96"/>
    </row>
    <row r="12285" spans="8:12" x14ac:dyDescent="0.25">
      <c r="H12285" s="36"/>
      <c r="I12285" s="36"/>
      <c r="J12285" s="36"/>
      <c r="K12285" s="95"/>
      <c r="L12285" s="96"/>
    </row>
    <row r="12286" spans="8:12" x14ac:dyDescent="0.25">
      <c r="H12286" s="36"/>
      <c r="I12286" s="36"/>
      <c r="J12286" s="36"/>
      <c r="K12286" s="95"/>
      <c r="L12286" s="96"/>
    </row>
    <row r="12287" spans="8:12" x14ac:dyDescent="0.25">
      <c r="H12287" s="36"/>
      <c r="I12287" s="36"/>
      <c r="J12287" s="36"/>
      <c r="K12287" s="95"/>
      <c r="L12287" s="96"/>
    </row>
    <row r="12288" spans="8:12" x14ac:dyDescent="0.25">
      <c r="H12288" s="36"/>
      <c r="I12288" s="36"/>
      <c r="J12288" s="36"/>
      <c r="K12288" s="95"/>
      <c r="L12288" s="96"/>
    </row>
    <row r="12289" spans="8:12" x14ac:dyDescent="0.25">
      <c r="H12289" s="36"/>
      <c r="I12289" s="36"/>
      <c r="J12289" s="36"/>
      <c r="K12289" s="95"/>
      <c r="L12289" s="96"/>
    </row>
    <row r="12290" spans="8:12" x14ac:dyDescent="0.25">
      <c r="H12290" s="36"/>
      <c r="I12290" s="36"/>
      <c r="J12290" s="36"/>
      <c r="K12290" s="95"/>
      <c r="L12290" s="96"/>
    </row>
    <row r="12291" spans="8:12" x14ac:dyDescent="0.25">
      <c r="H12291" s="36"/>
      <c r="I12291" s="36"/>
      <c r="J12291" s="36"/>
      <c r="K12291" s="95"/>
      <c r="L12291" s="96"/>
    </row>
    <row r="12292" spans="8:12" x14ac:dyDescent="0.25">
      <c r="H12292" s="36"/>
      <c r="I12292" s="36"/>
      <c r="J12292" s="36"/>
      <c r="K12292" s="95"/>
      <c r="L12292" s="96"/>
    </row>
    <row r="12293" spans="8:12" x14ac:dyDescent="0.25">
      <c r="H12293" s="36"/>
      <c r="I12293" s="36"/>
      <c r="J12293" s="36"/>
      <c r="K12293" s="95"/>
      <c r="L12293" s="96"/>
    </row>
    <row r="12294" spans="8:12" x14ac:dyDescent="0.25">
      <c r="H12294" s="36"/>
      <c r="I12294" s="36"/>
      <c r="J12294" s="36"/>
      <c r="K12294" s="95"/>
      <c r="L12294" s="96"/>
    </row>
    <row r="12295" spans="8:12" x14ac:dyDescent="0.25">
      <c r="H12295" s="36"/>
      <c r="I12295" s="36"/>
      <c r="J12295" s="36"/>
      <c r="K12295" s="95"/>
      <c r="L12295" s="96"/>
    </row>
    <row r="12296" spans="8:12" x14ac:dyDescent="0.25">
      <c r="H12296" s="36"/>
      <c r="I12296" s="36"/>
      <c r="J12296" s="36"/>
      <c r="K12296" s="95"/>
      <c r="L12296" s="96"/>
    </row>
    <row r="12297" spans="8:12" x14ac:dyDescent="0.25">
      <c r="H12297" s="36"/>
      <c r="I12297" s="36"/>
      <c r="J12297" s="36"/>
      <c r="K12297" s="95"/>
      <c r="L12297" s="96"/>
    </row>
    <row r="12298" spans="8:12" x14ac:dyDescent="0.25">
      <c r="H12298" s="36"/>
      <c r="I12298" s="36"/>
      <c r="J12298" s="36"/>
      <c r="K12298" s="95"/>
      <c r="L12298" s="96"/>
    </row>
    <row r="12299" spans="8:12" x14ac:dyDescent="0.25">
      <c r="H12299" s="36"/>
      <c r="I12299" s="36"/>
      <c r="J12299" s="36"/>
      <c r="K12299" s="95"/>
      <c r="L12299" s="96"/>
    </row>
    <row r="12300" spans="8:12" x14ac:dyDescent="0.25">
      <c r="H12300" s="36"/>
      <c r="I12300" s="36"/>
      <c r="J12300" s="36"/>
      <c r="K12300" s="95"/>
      <c r="L12300" s="96"/>
    </row>
    <row r="12301" spans="8:12" x14ac:dyDescent="0.25">
      <c r="H12301" s="36"/>
      <c r="I12301" s="36"/>
      <c r="J12301" s="36"/>
      <c r="K12301" s="95"/>
      <c r="L12301" s="96"/>
    </row>
    <row r="12302" spans="8:12" x14ac:dyDescent="0.25">
      <c r="H12302" s="36"/>
      <c r="I12302" s="36"/>
      <c r="J12302" s="36"/>
      <c r="K12302" s="95"/>
      <c r="L12302" s="96"/>
    </row>
    <row r="12303" spans="8:12" x14ac:dyDescent="0.25">
      <c r="H12303" s="36"/>
      <c r="I12303" s="36"/>
      <c r="J12303" s="36"/>
      <c r="K12303" s="95"/>
      <c r="L12303" s="96"/>
    </row>
    <row r="12304" spans="8:12" x14ac:dyDescent="0.25">
      <c r="H12304" s="36"/>
      <c r="I12304" s="36"/>
      <c r="J12304" s="36"/>
      <c r="K12304" s="95"/>
      <c r="L12304" s="96"/>
    </row>
    <row r="12305" spans="8:12" x14ac:dyDescent="0.25">
      <c r="H12305" s="36"/>
      <c r="I12305" s="36"/>
      <c r="J12305" s="36"/>
      <c r="K12305" s="95"/>
      <c r="L12305" s="96"/>
    </row>
    <row r="12306" spans="8:12" x14ac:dyDescent="0.25">
      <c r="H12306" s="36"/>
      <c r="I12306" s="36"/>
      <c r="J12306" s="36"/>
      <c r="K12306" s="95"/>
      <c r="L12306" s="96"/>
    </row>
    <row r="12307" spans="8:12" x14ac:dyDescent="0.25">
      <c r="H12307" s="36"/>
      <c r="I12307" s="36"/>
      <c r="J12307" s="36"/>
      <c r="K12307" s="95"/>
      <c r="L12307" s="96"/>
    </row>
    <row r="12308" spans="8:12" x14ac:dyDescent="0.25">
      <c r="H12308" s="36"/>
      <c r="I12308" s="36"/>
      <c r="J12308" s="36"/>
      <c r="K12308" s="95"/>
      <c r="L12308" s="96"/>
    </row>
    <row r="12309" spans="8:12" x14ac:dyDescent="0.25">
      <c r="H12309" s="36"/>
      <c r="I12309" s="36"/>
      <c r="J12309" s="36"/>
      <c r="K12309" s="95"/>
      <c r="L12309" s="96"/>
    </row>
    <row r="12310" spans="8:12" x14ac:dyDescent="0.25">
      <c r="H12310" s="36"/>
      <c r="I12310" s="36"/>
      <c r="J12310" s="36"/>
      <c r="K12310" s="95"/>
      <c r="L12310" s="96"/>
    </row>
    <row r="12311" spans="8:12" x14ac:dyDescent="0.25">
      <c r="H12311" s="36"/>
      <c r="I12311" s="36"/>
      <c r="J12311" s="36"/>
      <c r="K12311" s="95"/>
      <c r="L12311" s="96"/>
    </row>
    <row r="12312" spans="8:12" x14ac:dyDescent="0.25">
      <c r="H12312" s="36"/>
      <c r="I12312" s="36"/>
      <c r="J12312" s="36"/>
      <c r="K12312" s="95"/>
      <c r="L12312" s="96"/>
    </row>
    <row r="12313" spans="8:12" x14ac:dyDescent="0.25">
      <c r="H12313" s="36"/>
      <c r="I12313" s="36"/>
      <c r="J12313" s="36"/>
      <c r="K12313" s="95"/>
      <c r="L12313" s="96"/>
    </row>
    <row r="12314" spans="8:12" x14ac:dyDescent="0.25">
      <c r="H12314" s="36"/>
      <c r="I12314" s="36"/>
      <c r="J12314" s="36"/>
      <c r="K12314" s="95"/>
      <c r="L12314" s="96"/>
    </row>
    <row r="12315" spans="8:12" x14ac:dyDescent="0.25">
      <c r="H12315" s="36"/>
      <c r="I12315" s="36"/>
      <c r="J12315" s="36"/>
      <c r="K12315" s="95"/>
      <c r="L12315" s="96"/>
    </row>
    <row r="12316" spans="8:12" x14ac:dyDescent="0.25">
      <c r="H12316" s="36"/>
      <c r="I12316" s="36"/>
      <c r="J12316" s="36"/>
      <c r="K12316" s="95"/>
      <c r="L12316" s="96"/>
    </row>
    <row r="12317" spans="8:12" x14ac:dyDescent="0.25">
      <c r="H12317" s="36"/>
      <c r="I12317" s="36"/>
      <c r="J12317" s="36"/>
      <c r="K12317" s="95"/>
      <c r="L12317" s="96"/>
    </row>
    <row r="12318" spans="8:12" x14ac:dyDescent="0.25">
      <c r="H12318" s="36"/>
      <c r="I12318" s="36"/>
      <c r="J12318" s="36"/>
      <c r="K12318" s="95"/>
      <c r="L12318" s="96"/>
    </row>
    <row r="12319" spans="8:12" x14ac:dyDescent="0.25">
      <c r="H12319" s="36"/>
      <c r="I12319" s="36"/>
      <c r="J12319" s="36"/>
      <c r="K12319" s="95"/>
      <c r="L12319" s="96"/>
    </row>
    <row r="12320" spans="8:12" x14ac:dyDescent="0.25">
      <c r="H12320" s="36"/>
      <c r="I12320" s="36"/>
      <c r="J12320" s="36"/>
      <c r="K12320" s="95"/>
      <c r="L12320" s="96"/>
    </row>
    <row r="12321" spans="8:12" x14ac:dyDescent="0.25">
      <c r="H12321" s="36"/>
      <c r="I12321" s="36"/>
      <c r="J12321" s="36"/>
      <c r="K12321" s="95"/>
      <c r="L12321" s="96"/>
    </row>
    <row r="12322" spans="8:12" x14ac:dyDescent="0.25">
      <c r="H12322" s="36"/>
      <c r="I12322" s="36"/>
      <c r="J12322" s="36"/>
      <c r="K12322" s="95"/>
      <c r="L12322" s="96"/>
    </row>
    <row r="12323" spans="8:12" x14ac:dyDescent="0.25">
      <c r="H12323" s="36"/>
      <c r="I12323" s="36"/>
      <c r="J12323" s="36"/>
      <c r="K12323" s="95"/>
      <c r="L12323" s="96"/>
    </row>
    <row r="12324" spans="8:12" x14ac:dyDescent="0.25">
      <c r="H12324" s="36"/>
      <c r="I12324" s="36"/>
      <c r="J12324" s="36"/>
      <c r="K12324" s="95"/>
      <c r="L12324" s="96"/>
    </row>
    <row r="12325" spans="8:12" x14ac:dyDescent="0.25">
      <c r="H12325" s="36"/>
      <c r="I12325" s="36"/>
      <c r="J12325" s="36"/>
      <c r="K12325" s="95"/>
      <c r="L12325" s="96"/>
    </row>
    <row r="12326" spans="8:12" x14ac:dyDescent="0.25">
      <c r="H12326" s="36"/>
      <c r="I12326" s="36"/>
      <c r="J12326" s="36"/>
      <c r="K12326" s="95"/>
      <c r="L12326" s="96"/>
    </row>
    <row r="12327" spans="8:12" x14ac:dyDescent="0.25">
      <c r="H12327" s="36"/>
      <c r="I12327" s="36"/>
      <c r="J12327" s="36"/>
      <c r="K12327" s="95"/>
      <c r="L12327" s="96"/>
    </row>
    <row r="12328" spans="8:12" x14ac:dyDescent="0.25">
      <c r="H12328" s="36"/>
      <c r="I12328" s="36"/>
      <c r="J12328" s="36"/>
      <c r="K12328" s="95"/>
      <c r="L12328" s="96"/>
    </row>
    <row r="12329" spans="8:12" x14ac:dyDescent="0.25">
      <c r="H12329" s="36"/>
      <c r="I12329" s="36"/>
      <c r="J12329" s="36"/>
      <c r="K12329" s="95"/>
      <c r="L12329" s="96"/>
    </row>
    <row r="12330" spans="8:12" x14ac:dyDescent="0.25">
      <c r="H12330" s="36"/>
      <c r="I12330" s="36"/>
      <c r="J12330" s="36"/>
      <c r="K12330" s="95"/>
      <c r="L12330" s="96"/>
    </row>
    <row r="12331" spans="8:12" x14ac:dyDescent="0.25">
      <c r="H12331" s="36"/>
      <c r="I12331" s="36"/>
      <c r="J12331" s="36"/>
      <c r="K12331" s="95"/>
      <c r="L12331" s="96"/>
    </row>
    <row r="12332" spans="8:12" x14ac:dyDescent="0.25">
      <c r="H12332" s="36"/>
      <c r="I12332" s="36"/>
      <c r="J12332" s="36"/>
      <c r="K12332" s="95"/>
      <c r="L12332" s="96"/>
    </row>
    <row r="12333" spans="8:12" x14ac:dyDescent="0.25">
      <c r="H12333" s="36"/>
      <c r="I12333" s="36"/>
      <c r="J12333" s="36"/>
      <c r="K12333" s="95"/>
      <c r="L12333" s="96"/>
    </row>
    <row r="12334" spans="8:12" x14ac:dyDescent="0.25">
      <c r="H12334" s="36"/>
      <c r="I12334" s="36"/>
      <c r="J12334" s="36"/>
      <c r="K12334" s="95"/>
      <c r="L12334" s="96"/>
    </row>
    <row r="12335" spans="8:12" x14ac:dyDescent="0.25">
      <c r="H12335" s="36"/>
      <c r="I12335" s="36"/>
      <c r="J12335" s="36"/>
      <c r="K12335" s="95"/>
      <c r="L12335" s="96"/>
    </row>
    <row r="12336" spans="8:12" x14ac:dyDescent="0.25">
      <c r="H12336" s="36"/>
      <c r="I12336" s="36"/>
      <c r="J12336" s="36"/>
      <c r="K12336" s="95"/>
      <c r="L12336" s="96"/>
    </row>
    <row r="12337" spans="8:12" x14ac:dyDescent="0.25">
      <c r="H12337" s="36"/>
      <c r="I12337" s="36"/>
      <c r="J12337" s="36"/>
      <c r="K12337" s="95"/>
      <c r="L12337" s="96"/>
    </row>
    <row r="12338" spans="8:12" x14ac:dyDescent="0.25">
      <c r="H12338" s="36"/>
      <c r="I12338" s="36"/>
      <c r="J12338" s="36"/>
      <c r="K12338" s="95"/>
      <c r="L12338" s="96"/>
    </row>
    <row r="12339" spans="8:12" x14ac:dyDescent="0.25">
      <c r="H12339" s="36"/>
      <c r="I12339" s="36"/>
      <c r="J12339" s="36"/>
      <c r="K12339" s="95"/>
      <c r="L12339" s="96"/>
    </row>
    <row r="12340" spans="8:12" x14ac:dyDescent="0.25">
      <c r="H12340" s="36"/>
      <c r="I12340" s="36"/>
      <c r="J12340" s="36"/>
      <c r="K12340" s="95"/>
      <c r="L12340" s="96"/>
    </row>
    <row r="12341" spans="8:12" x14ac:dyDescent="0.25">
      <c r="H12341" s="36"/>
      <c r="I12341" s="36"/>
      <c r="J12341" s="36"/>
      <c r="K12341" s="95"/>
      <c r="L12341" s="96"/>
    </row>
    <row r="12342" spans="8:12" x14ac:dyDescent="0.25">
      <c r="H12342" s="36"/>
      <c r="I12342" s="36"/>
      <c r="J12342" s="36"/>
      <c r="K12342" s="95"/>
      <c r="L12342" s="96"/>
    </row>
    <row r="12343" spans="8:12" x14ac:dyDescent="0.25">
      <c r="H12343" s="36"/>
      <c r="I12343" s="36"/>
      <c r="J12343" s="36"/>
      <c r="K12343" s="95"/>
      <c r="L12343" s="96"/>
    </row>
    <row r="12344" spans="8:12" x14ac:dyDescent="0.25">
      <c r="H12344" s="36"/>
      <c r="I12344" s="36"/>
      <c r="J12344" s="36"/>
      <c r="K12344" s="95"/>
      <c r="L12344" s="96"/>
    </row>
    <row r="12345" spans="8:12" x14ac:dyDescent="0.25">
      <c r="H12345" s="36"/>
      <c r="I12345" s="36"/>
      <c r="J12345" s="36"/>
      <c r="K12345" s="95"/>
      <c r="L12345" s="96"/>
    </row>
    <row r="12346" spans="8:12" x14ac:dyDescent="0.25">
      <c r="H12346" s="36"/>
      <c r="I12346" s="36"/>
      <c r="J12346" s="36"/>
      <c r="K12346" s="95"/>
      <c r="L12346" s="96"/>
    </row>
    <row r="12347" spans="8:12" x14ac:dyDescent="0.25">
      <c r="H12347" s="36"/>
      <c r="I12347" s="36"/>
      <c r="J12347" s="36"/>
      <c r="K12347" s="95"/>
      <c r="L12347" s="96"/>
    </row>
    <row r="12348" spans="8:12" x14ac:dyDescent="0.25">
      <c r="H12348" s="36"/>
      <c r="I12348" s="36"/>
      <c r="J12348" s="36"/>
      <c r="K12348" s="95"/>
      <c r="L12348" s="96"/>
    </row>
    <row r="12349" spans="8:12" x14ac:dyDescent="0.25">
      <c r="H12349" s="36"/>
      <c r="I12349" s="36"/>
      <c r="J12349" s="36"/>
      <c r="K12349" s="95"/>
      <c r="L12349" s="96"/>
    </row>
    <row r="12350" spans="8:12" x14ac:dyDescent="0.25">
      <c r="H12350" s="36"/>
      <c r="I12350" s="36"/>
      <c r="J12350" s="36"/>
      <c r="K12350" s="95"/>
      <c r="L12350" s="96"/>
    </row>
    <row r="12351" spans="8:12" x14ac:dyDescent="0.25">
      <c r="H12351" s="36"/>
      <c r="I12351" s="36"/>
      <c r="J12351" s="36"/>
      <c r="K12351" s="95"/>
      <c r="L12351" s="96"/>
    </row>
    <row r="12352" spans="8:12" x14ac:dyDescent="0.25">
      <c r="H12352" s="36"/>
      <c r="I12352" s="36"/>
      <c r="J12352" s="36"/>
      <c r="K12352" s="95"/>
      <c r="L12352" s="96"/>
    </row>
    <row r="12353" spans="8:12" x14ac:dyDescent="0.25">
      <c r="H12353" s="36"/>
      <c r="I12353" s="36"/>
      <c r="J12353" s="36"/>
      <c r="K12353" s="95"/>
      <c r="L12353" s="96"/>
    </row>
    <row r="12354" spans="8:12" x14ac:dyDescent="0.25">
      <c r="H12354" s="36"/>
      <c r="I12354" s="36"/>
      <c r="J12354" s="36"/>
      <c r="K12354" s="95"/>
      <c r="L12354" s="96"/>
    </row>
    <row r="12355" spans="8:12" x14ac:dyDescent="0.25">
      <c r="H12355" s="36"/>
      <c r="I12355" s="36"/>
      <c r="J12355" s="36"/>
      <c r="K12355" s="95"/>
      <c r="L12355" s="96"/>
    </row>
    <row r="12356" spans="8:12" x14ac:dyDescent="0.25">
      <c r="H12356" s="36"/>
      <c r="I12356" s="36"/>
      <c r="J12356" s="36"/>
      <c r="K12356" s="95"/>
      <c r="L12356" s="96"/>
    </row>
    <row r="12357" spans="8:12" x14ac:dyDescent="0.25">
      <c r="H12357" s="36"/>
      <c r="I12357" s="36"/>
      <c r="J12357" s="36"/>
      <c r="K12357" s="95"/>
      <c r="L12357" s="96"/>
    </row>
    <row r="12358" spans="8:12" x14ac:dyDescent="0.25">
      <c r="H12358" s="36"/>
      <c r="I12358" s="36"/>
      <c r="J12358" s="36"/>
      <c r="K12358" s="95"/>
      <c r="L12358" s="96"/>
    </row>
    <row r="12359" spans="8:12" x14ac:dyDescent="0.25">
      <c r="H12359" s="36"/>
      <c r="I12359" s="36"/>
      <c r="J12359" s="36"/>
      <c r="K12359" s="95"/>
      <c r="L12359" s="96"/>
    </row>
    <row r="12360" spans="8:12" x14ac:dyDescent="0.25">
      <c r="H12360" s="36"/>
      <c r="I12360" s="36"/>
      <c r="J12360" s="36"/>
      <c r="K12360" s="95"/>
      <c r="L12360" s="96"/>
    </row>
    <row r="12361" spans="8:12" x14ac:dyDescent="0.25">
      <c r="H12361" s="36"/>
      <c r="I12361" s="36"/>
      <c r="J12361" s="36"/>
      <c r="K12361" s="95"/>
      <c r="L12361" s="96"/>
    </row>
    <row r="12362" spans="8:12" x14ac:dyDescent="0.25">
      <c r="H12362" s="36"/>
      <c r="I12362" s="36"/>
      <c r="J12362" s="36"/>
      <c r="K12362" s="95"/>
      <c r="L12362" s="96"/>
    </row>
    <row r="12363" spans="8:12" x14ac:dyDescent="0.25">
      <c r="H12363" s="36"/>
      <c r="I12363" s="36"/>
      <c r="J12363" s="36"/>
      <c r="K12363" s="95"/>
      <c r="L12363" s="96"/>
    </row>
    <row r="12364" spans="8:12" x14ac:dyDescent="0.25">
      <c r="H12364" s="36"/>
      <c r="I12364" s="36"/>
      <c r="J12364" s="36"/>
      <c r="K12364" s="95"/>
      <c r="L12364" s="96"/>
    </row>
    <row r="12365" spans="8:12" x14ac:dyDescent="0.25">
      <c r="H12365" s="36"/>
      <c r="I12365" s="36"/>
      <c r="J12365" s="36"/>
      <c r="K12365" s="95"/>
      <c r="L12365" s="96"/>
    </row>
    <row r="12366" spans="8:12" x14ac:dyDescent="0.25">
      <c r="H12366" s="36"/>
      <c r="I12366" s="36"/>
      <c r="J12366" s="36"/>
      <c r="K12366" s="95"/>
      <c r="L12366" s="96"/>
    </row>
    <row r="12367" spans="8:12" x14ac:dyDescent="0.25">
      <c r="H12367" s="36"/>
      <c r="I12367" s="36"/>
      <c r="J12367" s="36"/>
      <c r="K12367" s="95"/>
      <c r="L12367" s="96"/>
    </row>
    <row r="12368" spans="8:12" x14ac:dyDescent="0.25">
      <c r="H12368" s="36"/>
      <c r="I12368" s="36"/>
      <c r="J12368" s="36"/>
      <c r="K12368" s="95"/>
      <c r="L12368" s="96"/>
    </row>
    <row r="12369" spans="8:12" x14ac:dyDescent="0.25">
      <c r="H12369" s="36"/>
      <c r="I12369" s="36"/>
      <c r="J12369" s="36"/>
      <c r="K12369" s="95"/>
      <c r="L12369" s="96"/>
    </row>
    <row r="12370" spans="8:12" x14ac:dyDescent="0.25">
      <c r="H12370" s="36"/>
      <c r="I12370" s="36"/>
      <c r="J12370" s="36"/>
      <c r="K12370" s="95"/>
      <c r="L12370" s="96"/>
    </row>
    <row r="12371" spans="8:12" x14ac:dyDescent="0.25">
      <c r="H12371" s="36"/>
      <c r="I12371" s="36"/>
      <c r="J12371" s="36"/>
      <c r="K12371" s="95"/>
      <c r="L12371" s="96"/>
    </row>
    <row r="12372" spans="8:12" x14ac:dyDescent="0.25">
      <c r="H12372" s="36"/>
      <c r="I12372" s="36"/>
      <c r="J12372" s="36"/>
      <c r="K12372" s="95"/>
      <c r="L12372" s="96"/>
    </row>
    <row r="12373" spans="8:12" x14ac:dyDescent="0.25">
      <c r="H12373" s="36"/>
      <c r="I12373" s="36"/>
      <c r="J12373" s="36"/>
      <c r="K12373" s="95"/>
      <c r="L12373" s="96"/>
    </row>
    <row r="12374" spans="8:12" x14ac:dyDescent="0.25">
      <c r="H12374" s="36"/>
      <c r="I12374" s="36"/>
      <c r="J12374" s="36"/>
      <c r="K12374" s="95"/>
      <c r="L12374" s="96"/>
    </row>
    <row r="12375" spans="8:12" x14ac:dyDescent="0.25">
      <c r="H12375" s="36"/>
      <c r="I12375" s="36"/>
      <c r="J12375" s="36"/>
      <c r="K12375" s="95"/>
      <c r="L12375" s="96"/>
    </row>
    <row r="12376" spans="8:12" x14ac:dyDescent="0.25">
      <c r="H12376" s="36"/>
      <c r="I12376" s="36"/>
      <c r="J12376" s="36"/>
      <c r="K12376" s="95"/>
      <c r="L12376" s="96"/>
    </row>
    <row r="12377" spans="8:12" x14ac:dyDescent="0.25">
      <c r="H12377" s="36"/>
      <c r="I12377" s="36"/>
      <c r="J12377" s="36"/>
      <c r="K12377" s="95"/>
      <c r="L12377" s="96"/>
    </row>
    <row r="12378" spans="8:12" x14ac:dyDescent="0.25">
      <c r="H12378" s="36"/>
      <c r="I12378" s="36"/>
      <c r="J12378" s="36"/>
      <c r="K12378" s="95"/>
      <c r="L12378" s="96"/>
    </row>
    <row r="12379" spans="8:12" x14ac:dyDescent="0.25">
      <c r="H12379" s="36"/>
      <c r="I12379" s="36"/>
      <c r="J12379" s="36"/>
      <c r="K12379" s="95"/>
      <c r="L12379" s="96"/>
    </row>
    <row r="12380" spans="8:12" x14ac:dyDescent="0.25">
      <c r="H12380" s="36"/>
      <c r="I12380" s="36"/>
      <c r="J12380" s="36"/>
      <c r="K12380" s="95"/>
      <c r="L12380" s="96"/>
    </row>
    <row r="12381" spans="8:12" x14ac:dyDescent="0.25">
      <c r="H12381" s="36"/>
      <c r="I12381" s="36"/>
      <c r="J12381" s="36"/>
      <c r="K12381" s="95"/>
      <c r="L12381" s="96"/>
    </row>
    <row r="12382" spans="8:12" x14ac:dyDescent="0.25">
      <c r="H12382" s="36"/>
      <c r="I12382" s="36"/>
      <c r="J12382" s="36"/>
      <c r="K12382" s="95"/>
      <c r="L12382" s="96"/>
    </row>
    <row r="12383" spans="8:12" x14ac:dyDescent="0.25">
      <c r="H12383" s="36"/>
      <c r="I12383" s="36"/>
      <c r="J12383" s="36"/>
      <c r="K12383" s="95"/>
      <c r="L12383" s="96"/>
    </row>
    <row r="12384" spans="8:12" x14ac:dyDescent="0.25">
      <c r="H12384" s="36"/>
      <c r="I12384" s="36"/>
      <c r="J12384" s="36"/>
      <c r="K12384" s="95"/>
      <c r="L12384" s="96"/>
    </row>
    <row r="12385" spans="8:12" x14ac:dyDescent="0.25">
      <c r="H12385" s="36"/>
      <c r="I12385" s="36"/>
      <c r="J12385" s="36"/>
      <c r="K12385" s="95"/>
      <c r="L12385" s="96"/>
    </row>
    <row r="12386" spans="8:12" x14ac:dyDescent="0.25">
      <c r="H12386" s="36"/>
      <c r="I12386" s="36"/>
      <c r="J12386" s="36"/>
      <c r="K12386" s="95"/>
      <c r="L12386" s="96"/>
    </row>
    <row r="12387" spans="8:12" x14ac:dyDescent="0.25">
      <c r="H12387" s="36"/>
      <c r="I12387" s="36"/>
      <c r="J12387" s="36"/>
      <c r="K12387" s="95"/>
      <c r="L12387" s="96"/>
    </row>
    <row r="12388" spans="8:12" x14ac:dyDescent="0.25">
      <c r="H12388" s="36"/>
      <c r="I12388" s="36"/>
      <c r="J12388" s="36"/>
      <c r="K12388" s="95"/>
      <c r="L12388" s="96"/>
    </row>
    <row r="12389" spans="8:12" x14ac:dyDescent="0.25">
      <c r="H12389" s="36"/>
      <c r="I12389" s="36"/>
      <c r="J12389" s="36"/>
      <c r="K12389" s="95"/>
      <c r="L12389" s="96"/>
    </row>
    <row r="12390" spans="8:12" x14ac:dyDescent="0.25">
      <c r="H12390" s="36"/>
      <c r="I12390" s="36"/>
      <c r="J12390" s="36"/>
      <c r="K12390" s="95"/>
      <c r="L12390" s="96"/>
    </row>
    <row r="12391" spans="8:12" x14ac:dyDescent="0.25">
      <c r="H12391" s="36"/>
      <c r="I12391" s="36"/>
      <c r="J12391" s="36"/>
      <c r="K12391" s="95"/>
      <c r="L12391" s="96"/>
    </row>
    <row r="12392" spans="8:12" x14ac:dyDescent="0.25">
      <c r="H12392" s="36"/>
      <c r="I12392" s="36"/>
      <c r="J12392" s="36"/>
      <c r="K12392" s="95"/>
      <c r="L12392" s="96"/>
    </row>
    <row r="12393" spans="8:12" x14ac:dyDescent="0.25">
      <c r="H12393" s="36"/>
      <c r="I12393" s="36"/>
      <c r="J12393" s="36"/>
      <c r="K12393" s="95"/>
      <c r="L12393" s="96"/>
    </row>
    <row r="12394" spans="8:12" x14ac:dyDescent="0.25">
      <c r="H12394" s="36"/>
      <c r="I12394" s="36"/>
      <c r="J12394" s="36"/>
      <c r="K12394" s="95"/>
      <c r="L12394" s="96"/>
    </row>
    <row r="12395" spans="8:12" x14ac:dyDescent="0.25">
      <c r="H12395" s="36"/>
      <c r="I12395" s="36"/>
      <c r="J12395" s="36"/>
      <c r="K12395" s="95"/>
      <c r="L12395" s="96"/>
    </row>
    <row r="12396" spans="8:12" x14ac:dyDescent="0.25">
      <c r="H12396" s="36"/>
      <c r="I12396" s="36"/>
      <c r="J12396" s="36"/>
      <c r="K12396" s="95"/>
      <c r="L12396" s="96"/>
    </row>
    <row r="12397" spans="8:12" x14ac:dyDescent="0.25">
      <c r="H12397" s="36"/>
      <c r="I12397" s="36"/>
      <c r="J12397" s="36"/>
      <c r="K12397" s="95"/>
      <c r="L12397" s="96"/>
    </row>
    <row r="12398" spans="8:12" x14ac:dyDescent="0.25">
      <c r="H12398" s="36"/>
      <c r="I12398" s="36"/>
      <c r="J12398" s="36"/>
      <c r="K12398" s="95"/>
      <c r="L12398" s="96"/>
    </row>
    <row r="12399" spans="8:12" x14ac:dyDescent="0.25">
      <c r="H12399" s="36"/>
      <c r="I12399" s="36"/>
      <c r="J12399" s="36"/>
      <c r="K12399" s="95"/>
      <c r="L12399" s="96"/>
    </row>
    <row r="12400" spans="8:12" x14ac:dyDescent="0.25">
      <c r="H12400" s="36"/>
      <c r="I12400" s="36"/>
      <c r="J12400" s="36"/>
      <c r="K12400" s="95"/>
      <c r="L12400" s="96"/>
    </row>
    <row r="12401" spans="8:12" x14ac:dyDescent="0.25">
      <c r="H12401" s="36"/>
      <c r="I12401" s="36"/>
      <c r="J12401" s="36"/>
      <c r="K12401" s="95"/>
      <c r="L12401" s="96"/>
    </row>
    <row r="12402" spans="8:12" x14ac:dyDescent="0.25">
      <c r="H12402" s="36"/>
      <c r="I12402" s="36"/>
      <c r="J12402" s="36"/>
      <c r="K12402" s="95"/>
      <c r="L12402" s="96"/>
    </row>
    <row r="12403" spans="8:12" x14ac:dyDescent="0.25">
      <c r="H12403" s="36"/>
      <c r="I12403" s="36"/>
      <c r="J12403" s="36"/>
      <c r="K12403" s="95"/>
      <c r="L12403" s="96"/>
    </row>
    <row r="12404" spans="8:12" x14ac:dyDescent="0.25">
      <c r="H12404" s="36"/>
      <c r="I12404" s="36"/>
      <c r="J12404" s="36"/>
      <c r="K12404" s="95"/>
      <c r="L12404" s="96"/>
    </row>
    <row r="12405" spans="8:12" x14ac:dyDescent="0.25">
      <c r="H12405" s="36"/>
      <c r="I12405" s="36"/>
      <c r="J12405" s="36"/>
      <c r="K12405" s="95"/>
      <c r="L12405" s="96"/>
    </row>
    <row r="12406" spans="8:12" x14ac:dyDescent="0.25">
      <c r="H12406" s="36"/>
      <c r="I12406" s="36"/>
      <c r="J12406" s="36"/>
      <c r="K12406" s="95"/>
      <c r="L12406" s="96"/>
    </row>
    <row r="12407" spans="8:12" x14ac:dyDescent="0.25">
      <c r="H12407" s="36"/>
      <c r="I12407" s="36"/>
      <c r="J12407" s="36"/>
      <c r="K12407" s="95"/>
      <c r="L12407" s="96"/>
    </row>
    <row r="12408" spans="8:12" x14ac:dyDescent="0.25">
      <c r="H12408" s="36"/>
      <c r="I12408" s="36"/>
      <c r="J12408" s="36"/>
      <c r="K12408" s="95"/>
      <c r="L12408" s="96"/>
    </row>
    <row r="12409" spans="8:12" x14ac:dyDescent="0.25">
      <c r="H12409" s="36"/>
      <c r="I12409" s="36"/>
      <c r="J12409" s="36"/>
      <c r="K12409" s="95"/>
      <c r="L12409" s="96"/>
    </row>
    <row r="12410" spans="8:12" x14ac:dyDescent="0.25">
      <c r="H12410" s="36"/>
      <c r="I12410" s="36"/>
      <c r="J12410" s="36"/>
      <c r="K12410" s="95"/>
      <c r="L12410" s="96"/>
    </row>
    <row r="12411" spans="8:12" x14ac:dyDescent="0.25">
      <c r="H12411" s="36"/>
      <c r="I12411" s="36"/>
      <c r="J12411" s="36"/>
      <c r="K12411" s="95"/>
      <c r="L12411" s="96"/>
    </row>
    <row r="12412" spans="8:12" x14ac:dyDescent="0.25">
      <c r="H12412" s="36"/>
      <c r="I12412" s="36"/>
      <c r="J12412" s="36"/>
      <c r="K12412" s="95"/>
      <c r="L12412" s="96"/>
    </row>
    <row r="12413" spans="8:12" x14ac:dyDescent="0.25">
      <c r="H12413" s="36"/>
      <c r="I12413" s="36"/>
      <c r="J12413" s="36"/>
      <c r="K12413" s="95"/>
      <c r="L12413" s="96"/>
    </row>
    <row r="12414" spans="8:12" x14ac:dyDescent="0.25">
      <c r="H12414" s="36"/>
      <c r="I12414" s="36"/>
      <c r="J12414" s="36"/>
      <c r="K12414" s="95"/>
      <c r="L12414" s="96"/>
    </row>
    <row r="12415" spans="8:12" x14ac:dyDescent="0.25">
      <c r="H12415" s="36"/>
      <c r="I12415" s="36"/>
      <c r="J12415" s="36"/>
      <c r="K12415" s="95"/>
      <c r="L12415" s="96"/>
    </row>
    <row r="12416" spans="8:12" x14ac:dyDescent="0.25">
      <c r="H12416" s="36"/>
      <c r="I12416" s="36"/>
      <c r="J12416" s="36"/>
      <c r="K12416" s="95"/>
      <c r="L12416" s="96"/>
    </row>
    <row r="12417" spans="8:12" x14ac:dyDescent="0.25">
      <c r="H12417" s="36"/>
      <c r="I12417" s="36"/>
      <c r="J12417" s="36"/>
      <c r="K12417" s="95"/>
      <c r="L12417" s="96"/>
    </row>
    <row r="12418" spans="8:12" x14ac:dyDescent="0.25">
      <c r="H12418" s="36"/>
      <c r="I12418" s="36"/>
      <c r="J12418" s="36"/>
      <c r="K12418" s="95"/>
      <c r="L12418" s="96"/>
    </row>
    <row r="12419" spans="8:12" x14ac:dyDescent="0.25">
      <c r="H12419" s="36"/>
      <c r="I12419" s="36"/>
      <c r="J12419" s="36"/>
      <c r="K12419" s="95"/>
      <c r="L12419" s="96"/>
    </row>
    <row r="12420" spans="8:12" x14ac:dyDescent="0.25">
      <c r="H12420" s="36"/>
      <c r="I12420" s="36"/>
      <c r="J12420" s="36"/>
      <c r="K12420" s="95"/>
      <c r="L12420" s="96"/>
    </row>
    <row r="12421" spans="8:12" x14ac:dyDescent="0.25">
      <c r="H12421" s="36"/>
      <c r="I12421" s="36"/>
      <c r="J12421" s="36"/>
      <c r="K12421" s="95"/>
      <c r="L12421" s="96"/>
    </row>
    <row r="12422" spans="8:12" x14ac:dyDescent="0.25">
      <c r="H12422" s="36"/>
      <c r="I12422" s="36"/>
      <c r="J12422" s="36"/>
      <c r="K12422" s="95"/>
      <c r="L12422" s="96"/>
    </row>
    <row r="12423" spans="8:12" x14ac:dyDescent="0.25">
      <c r="H12423" s="36"/>
      <c r="I12423" s="36"/>
      <c r="J12423" s="36"/>
      <c r="K12423" s="95"/>
      <c r="L12423" s="96"/>
    </row>
    <row r="12424" spans="8:12" x14ac:dyDescent="0.25">
      <c r="H12424" s="36"/>
      <c r="I12424" s="36"/>
      <c r="J12424" s="36"/>
      <c r="K12424" s="95"/>
      <c r="L12424" s="96"/>
    </row>
    <row r="12425" spans="8:12" x14ac:dyDescent="0.25">
      <c r="H12425" s="36"/>
      <c r="I12425" s="36"/>
      <c r="J12425" s="36"/>
      <c r="K12425" s="95"/>
      <c r="L12425" s="96"/>
    </row>
    <row r="12426" spans="8:12" x14ac:dyDescent="0.25">
      <c r="H12426" s="36"/>
      <c r="I12426" s="36"/>
      <c r="J12426" s="36"/>
      <c r="K12426" s="95"/>
      <c r="L12426" s="96"/>
    </row>
    <row r="12427" spans="8:12" x14ac:dyDescent="0.25">
      <c r="H12427" s="36"/>
      <c r="I12427" s="36"/>
      <c r="J12427" s="36"/>
      <c r="K12427" s="95"/>
      <c r="L12427" s="96"/>
    </row>
    <row r="12428" spans="8:12" x14ac:dyDescent="0.25">
      <c r="H12428" s="36"/>
      <c r="I12428" s="36"/>
      <c r="J12428" s="36"/>
      <c r="K12428" s="95"/>
      <c r="L12428" s="96"/>
    </row>
    <row r="12429" spans="8:12" x14ac:dyDescent="0.25">
      <c r="H12429" s="36"/>
      <c r="I12429" s="36"/>
      <c r="J12429" s="36"/>
      <c r="K12429" s="95"/>
      <c r="L12429" s="96"/>
    </row>
    <row r="12430" spans="8:12" x14ac:dyDescent="0.25">
      <c r="H12430" s="36"/>
      <c r="I12430" s="36"/>
      <c r="J12430" s="36"/>
      <c r="K12430" s="95"/>
      <c r="L12430" s="96"/>
    </row>
    <row r="12431" spans="8:12" x14ac:dyDescent="0.25">
      <c r="H12431" s="36"/>
      <c r="I12431" s="36"/>
      <c r="J12431" s="36"/>
      <c r="K12431" s="95"/>
      <c r="L12431" s="96"/>
    </row>
    <row r="12432" spans="8:12" x14ac:dyDescent="0.25">
      <c r="H12432" s="36"/>
      <c r="I12432" s="36"/>
      <c r="J12432" s="36"/>
      <c r="K12432" s="95"/>
      <c r="L12432" s="96"/>
    </row>
    <row r="12433" spans="8:12" x14ac:dyDescent="0.25">
      <c r="H12433" s="36"/>
      <c r="I12433" s="36"/>
      <c r="J12433" s="36"/>
      <c r="K12433" s="95"/>
      <c r="L12433" s="96"/>
    </row>
    <row r="12434" spans="8:12" x14ac:dyDescent="0.25">
      <c r="H12434" s="36"/>
      <c r="I12434" s="36"/>
      <c r="J12434" s="36"/>
      <c r="K12434" s="95"/>
      <c r="L12434" s="96"/>
    </row>
    <row r="12435" spans="8:12" x14ac:dyDescent="0.25">
      <c r="H12435" s="36"/>
      <c r="I12435" s="36"/>
      <c r="J12435" s="36"/>
      <c r="K12435" s="95"/>
      <c r="L12435" s="96"/>
    </row>
    <row r="12436" spans="8:12" x14ac:dyDescent="0.25">
      <c r="H12436" s="36"/>
      <c r="I12436" s="36"/>
      <c r="J12436" s="36"/>
      <c r="K12436" s="95"/>
      <c r="L12436" s="96"/>
    </row>
    <row r="12437" spans="8:12" x14ac:dyDescent="0.25">
      <c r="H12437" s="36"/>
      <c r="I12437" s="36"/>
      <c r="J12437" s="36"/>
      <c r="K12437" s="95"/>
      <c r="L12437" s="96"/>
    </row>
    <row r="12438" spans="8:12" x14ac:dyDescent="0.25">
      <c r="H12438" s="36"/>
      <c r="I12438" s="36"/>
      <c r="J12438" s="36"/>
      <c r="K12438" s="95"/>
      <c r="L12438" s="96"/>
    </row>
    <row r="12439" spans="8:12" x14ac:dyDescent="0.25">
      <c r="H12439" s="36"/>
      <c r="I12439" s="36"/>
      <c r="J12439" s="36"/>
      <c r="K12439" s="95"/>
      <c r="L12439" s="96"/>
    </row>
    <row r="12440" spans="8:12" x14ac:dyDescent="0.25">
      <c r="H12440" s="36"/>
      <c r="I12440" s="36"/>
      <c r="J12440" s="36"/>
      <c r="K12440" s="95"/>
      <c r="L12440" s="96"/>
    </row>
    <row r="12441" spans="8:12" x14ac:dyDescent="0.25">
      <c r="H12441" s="36"/>
      <c r="I12441" s="36"/>
      <c r="J12441" s="36"/>
      <c r="K12441" s="95"/>
      <c r="L12441" s="96"/>
    </row>
    <row r="12442" spans="8:12" x14ac:dyDescent="0.25">
      <c r="H12442" s="36"/>
      <c r="I12442" s="36"/>
      <c r="J12442" s="36"/>
      <c r="K12442" s="95"/>
      <c r="L12442" s="96"/>
    </row>
    <row r="12443" spans="8:12" x14ac:dyDescent="0.25">
      <c r="H12443" s="36"/>
      <c r="I12443" s="36"/>
      <c r="J12443" s="36"/>
      <c r="K12443" s="95"/>
      <c r="L12443" s="96"/>
    </row>
    <row r="12444" spans="8:12" x14ac:dyDescent="0.25">
      <c r="H12444" s="36"/>
      <c r="I12444" s="36"/>
      <c r="J12444" s="36"/>
      <c r="K12444" s="95"/>
      <c r="L12444" s="96"/>
    </row>
    <row r="12445" spans="8:12" x14ac:dyDescent="0.25">
      <c r="H12445" s="36"/>
      <c r="I12445" s="36"/>
      <c r="J12445" s="36"/>
      <c r="K12445" s="95"/>
      <c r="L12445" s="96"/>
    </row>
    <row r="12446" spans="8:12" x14ac:dyDescent="0.25">
      <c r="H12446" s="36"/>
      <c r="I12446" s="36"/>
      <c r="J12446" s="36"/>
      <c r="K12446" s="95"/>
      <c r="L12446" s="96"/>
    </row>
    <row r="12447" spans="8:12" x14ac:dyDescent="0.25">
      <c r="H12447" s="36"/>
      <c r="I12447" s="36"/>
      <c r="J12447" s="36"/>
      <c r="K12447" s="95"/>
      <c r="L12447" s="96"/>
    </row>
    <row r="12448" spans="8:12" x14ac:dyDescent="0.25">
      <c r="H12448" s="36"/>
      <c r="I12448" s="36"/>
      <c r="J12448" s="36"/>
      <c r="K12448" s="95"/>
      <c r="L12448" s="96"/>
    </row>
    <row r="12449" spans="8:12" x14ac:dyDescent="0.25">
      <c r="H12449" s="36"/>
      <c r="I12449" s="36"/>
      <c r="J12449" s="36"/>
      <c r="K12449" s="95"/>
      <c r="L12449" s="96"/>
    </row>
    <row r="12450" spans="8:12" x14ac:dyDescent="0.25">
      <c r="H12450" s="36"/>
      <c r="I12450" s="36"/>
      <c r="J12450" s="36"/>
      <c r="K12450" s="95"/>
      <c r="L12450" s="96"/>
    </row>
    <row r="12451" spans="8:12" x14ac:dyDescent="0.25">
      <c r="H12451" s="36"/>
      <c r="I12451" s="36"/>
      <c r="J12451" s="36"/>
      <c r="K12451" s="95"/>
      <c r="L12451" s="96"/>
    </row>
    <row r="12452" spans="8:12" x14ac:dyDescent="0.25">
      <c r="H12452" s="36"/>
      <c r="I12452" s="36"/>
      <c r="J12452" s="36"/>
      <c r="K12452" s="95"/>
      <c r="L12452" s="96"/>
    </row>
    <row r="12453" spans="8:12" x14ac:dyDescent="0.25">
      <c r="H12453" s="36"/>
      <c r="I12453" s="36"/>
      <c r="J12453" s="36"/>
      <c r="K12453" s="95"/>
      <c r="L12453" s="96"/>
    </row>
    <row r="12454" spans="8:12" x14ac:dyDescent="0.25">
      <c r="H12454" s="36"/>
      <c r="I12454" s="36"/>
      <c r="J12454" s="36"/>
      <c r="K12454" s="95"/>
      <c r="L12454" s="96"/>
    </row>
    <row r="12455" spans="8:12" x14ac:dyDescent="0.25">
      <c r="H12455" s="36"/>
      <c r="I12455" s="36"/>
      <c r="J12455" s="36"/>
      <c r="K12455" s="95"/>
      <c r="L12455" s="96"/>
    </row>
    <row r="12456" spans="8:12" x14ac:dyDescent="0.25">
      <c r="H12456" s="36"/>
      <c r="I12456" s="36"/>
      <c r="J12456" s="36"/>
      <c r="K12456" s="95"/>
      <c r="L12456" s="96"/>
    </row>
    <row r="12457" spans="8:12" x14ac:dyDescent="0.25">
      <c r="H12457" s="36"/>
      <c r="I12457" s="36"/>
      <c r="J12457" s="36"/>
      <c r="K12457" s="95"/>
      <c r="L12457" s="96"/>
    </row>
    <row r="12458" spans="8:12" x14ac:dyDescent="0.25">
      <c r="H12458" s="36"/>
      <c r="I12458" s="36"/>
      <c r="J12458" s="36"/>
      <c r="K12458" s="95"/>
      <c r="L12458" s="96"/>
    </row>
    <row r="12459" spans="8:12" x14ac:dyDescent="0.25">
      <c r="H12459" s="36"/>
      <c r="I12459" s="36"/>
      <c r="J12459" s="36"/>
      <c r="K12459" s="95"/>
      <c r="L12459" s="96"/>
    </row>
    <row r="12460" spans="8:12" x14ac:dyDescent="0.25">
      <c r="H12460" s="36"/>
      <c r="I12460" s="36"/>
      <c r="J12460" s="36"/>
      <c r="K12460" s="95"/>
      <c r="L12460" s="96"/>
    </row>
    <row r="12461" spans="8:12" x14ac:dyDescent="0.25">
      <c r="H12461" s="36"/>
      <c r="I12461" s="36"/>
      <c r="J12461" s="36"/>
      <c r="K12461" s="95"/>
      <c r="L12461" s="96"/>
    </row>
    <row r="12462" spans="8:12" x14ac:dyDescent="0.25">
      <c r="H12462" s="36"/>
      <c r="I12462" s="36"/>
      <c r="J12462" s="36"/>
      <c r="K12462" s="95"/>
      <c r="L12462" s="96"/>
    </row>
    <row r="12463" spans="8:12" x14ac:dyDescent="0.25">
      <c r="H12463" s="36"/>
      <c r="I12463" s="36"/>
      <c r="J12463" s="36"/>
      <c r="K12463" s="95"/>
      <c r="L12463" s="96"/>
    </row>
    <row r="12464" spans="8:12" x14ac:dyDescent="0.25">
      <c r="H12464" s="36"/>
      <c r="I12464" s="36"/>
      <c r="J12464" s="36"/>
      <c r="K12464" s="95"/>
      <c r="L12464" s="96"/>
    </row>
    <row r="12465" spans="8:12" x14ac:dyDescent="0.25">
      <c r="H12465" s="36"/>
      <c r="I12465" s="36"/>
      <c r="J12465" s="36"/>
      <c r="K12465" s="95"/>
      <c r="L12465" s="96"/>
    </row>
    <row r="12466" spans="8:12" x14ac:dyDescent="0.25">
      <c r="H12466" s="36"/>
      <c r="I12466" s="36"/>
      <c r="J12466" s="36"/>
      <c r="K12466" s="95"/>
      <c r="L12466" s="96"/>
    </row>
    <row r="12467" spans="8:12" x14ac:dyDescent="0.25">
      <c r="H12467" s="36"/>
      <c r="I12467" s="36"/>
      <c r="J12467" s="36"/>
      <c r="K12467" s="95"/>
      <c r="L12467" s="96"/>
    </row>
    <row r="12468" spans="8:12" x14ac:dyDescent="0.25">
      <c r="H12468" s="36"/>
      <c r="I12468" s="36"/>
      <c r="J12468" s="36"/>
      <c r="K12468" s="95"/>
      <c r="L12468" s="96"/>
    </row>
    <row r="12469" spans="8:12" x14ac:dyDescent="0.25">
      <c r="H12469" s="36"/>
      <c r="I12469" s="36"/>
      <c r="J12469" s="36"/>
      <c r="K12469" s="95"/>
      <c r="L12469" s="96"/>
    </row>
    <row r="12470" spans="8:12" x14ac:dyDescent="0.25">
      <c r="H12470" s="36"/>
      <c r="I12470" s="36"/>
      <c r="J12470" s="36"/>
      <c r="K12470" s="95"/>
      <c r="L12470" s="96"/>
    </row>
    <row r="12471" spans="8:12" x14ac:dyDescent="0.25">
      <c r="H12471" s="36"/>
      <c r="I12471" s="36"/>
      <c r="J12471" s="36"/>
      <c r="K12471" s="95"/>
      <c r="L12471" s="96"/>
    </row>
    <row r="12472" spans="8:12" x14ac:dyDescent="0.25">
      <c r="H12472" s="36"/>
      <c r="I12472" s="36"/>
      <c r="J12472" s="36"/>
      <c r="K12472" s="95"/>
      <c r="L12472" s="96"/>
    </row>
    <row r="12473" spans="8:12" x14ac:dyDescent="0.25">
      <c r="H12473" s="36"/>
      <c r="I12473" s="36"/>
      <c r="J12473" s="36"/>
      <c r="K12473" s="95"/>
      <c r="L12473" s="96"/>
    </row>
    <row r="12474" spans="8:12" x14ac:dyDescent="0.25">
      <c r="H12474" s="36"/>
      <c r="I12474" s="36"/>
      <c r="J12474" s="36"/>
      <c r="K12474" s="95"/>
      <c r="L12474" s="96"/>
    </row>
    <row r="12475" spans="8:12" x14ac:dyDescent="0.25">
      <c r="H12475" s="36"/>
      <c r="I12475" s="36"/>
      <c r="J12475" s="36"/>
      <c r="K12475" s="95"/>
      <c r="L12475" s="96"/>
    </row>
    <row r="12476" spans="8:12" x14ac:dyDescent="0.25">
      <c r="H12476" s="36"/>
      <c r="I12476" s="36"/>
      <c r="J12476" s="36"/>
      <c r="K12476" s="95"/>
      <c r="L12476" s="96"/>
    </row>
    <row r="12477" spans="8:12" x14ac:dyDescent="0.25">
      <c r="H12477" s="36"/>
      <c r="I12477" s="36"/>
      <c r="J12477" s="36"/>
      <c r="K12477" s="95"/>
      <c r="L12477" s="96"/>
    </row>
    <row r="12478" spans="8:12" x14ac:dyDescent="0.25">
      <c r="H12478" s="36"/>
      <c r="I12478" s="36"/>
      <c r="J12478" s="36"/>
      <c r="K12478" s="95"/>
      <c r="L12478" s="96"/>
    </row>
    <row r="12479" spans="8:12" x14ac:dyDescent="0.25">
      <c r="H12479" s="36"/>
      <c r="I12479" s="36"/>
      <c r="J12479" s="36"/>
      <c r="K12479" s="95"/>
      <c r="L12479" s="96"/>
    </row>
    <row r="12480" spans="8:12" x14ac:dyDescent="0.25">
      <c r="H12480" s="36"/>
      <c r="I12480" s="36"/>
      <c r="J12480" s="36"/>
      <c r="K12480" s="95"/>
      <c r="L12480" s="96"/>
    </row>
    <row r="12481" spans="8:12" x14ac:dyDescent="0.25">
      <c r="H12481" s="36"/>
      <c r="I12481" s="36"/>
      <c r="J12481" s="36"/>
      <c r="K12481" s="95"/>
      <c r="L12481" s="96"/>
    </row>
    <row r="12482" spans="8:12" x14ac:dyDescent="0.25">
      <c r="H12482" s="36"/>
      <c r="I12482" s="36"/>
      <c r="J12482" s="36"/>
      <c r="K12482" s="95"/>
      <c r="L12482" s="96"/>
    </row>
    <row r="12483" spans="8:12" x14ac:dyDescent="0.25">
      <c r="H12483" s="36"/>
      <c r="I12483" s="36"/>
      <c r="J12483" s="36"/>
      <c r="K12483" s="95"/>
      <c r="L12483" s="96"/>
    </row>
    <row r="12484" spans="8:12" x14ac:dyDescent="0.25">
      <c r="H12484" s="36"/>
      <c r="I12484" s="36"/>
      <c r="J12484" s="36"/>
      <c r="K12484" s="95"/>
      <c r="L12484" s="96"/>
    </row>
    <row r="12485" spans="8:12" x14ac:dyDescent="0.25">
      <c r="H12485" s="36"/>
      <c r="I12485" s="36"/>
      <c r="J12485" s="36"/>
      <c r="K12485" s="95"/>
      <c r="L12485" s="96"/>
    </row>
    <row r="12486" spans="8:12" x14ac:dyDescent="0.25">
      <c r="H12486" s="36"/>
      <c r="I12486" s="36"/>
      <c r="J12486" s="36"/>
      <c r="K12486" s="95"/>
      <c r="L12486" s="96"/>
    </row>
    <row r="12487" spans="8:12" x14ac:dyDescent="0.25">
      <c r="H12487" s="36"/>
      <c r="I12487" s="36"/>
      <c r="J12487" s="36"/>
      <c r="K12487" s="95"/>
      <c r="L12487" s="96"/>
    </row>
    <row r="12488" spans="8:12" x14ac:dyDescent="0.25">
      <c r="H12488" s="36"/>
      <c r="I12488" s="36"/>
      <c r="J12488" s="36"/>
      <c r="K12488" s="95"/>
      <c r="L12488" s="96"/>
    </row>
    <row r="12489" spans="8:12" x14ac:dyDescent="0.25">
      <c r="H12489" s="36"/>
      <c r="I12489" s="36"/>
      <c r="J12489" s="36"/>
      <c r="K12489" s="95"/>
      <c r="L12489" s="96"/>
    </row>
    <row r="12490" spans="8:12" x14ac:dyDescent="0.25">
      <c r="H12490" s="36"/>
      <c r="I12490" s="36"/>
      <c r="J12490" s="36"/>
      <c r="K12490" s="95"/>
      <c r="L12490" s="96"/>
    </row>
    <row r="12491" spans="8:12" x14ac:dyDescent="0.25">
      <c r="H12491" s="36"/>
      <c r="I12491" s="36"/>
      <c r="J12491" s="36"/>
      <c r="K12491" s="95"/>
      <c r="L12491" s="96"/>
    </row>
    <row r="12492" spans="8:12" x14ac:dyDescent="0.25">
      <c r="H12492" s="36"/>
      <c r="I12492" s="36"/>
      <c r="J12492" s="36"/>
      <c r="K12492" s="95"/>
      <c r="L12492" s="96"/>
    </row>
    <row r="12493" spans="8:12" x14ac:dyDescent="0.25">
      <c r="H12493" s="36"/>
      <c r="I12493" s="36"/>
      <c r="J12493" s="36"/>
      <c r="K12493" s="95"/>
      <c r="L12493" s="96"/>
    </row>
    <row r="12494" spans="8:12" x14ac:dyDescent="0.25">
      <c r="H12494" s="36"/>
      <c r="I12494" s="36"/>
      <c r="J12494" s="36"/>
      <c r="K12494" s="95"/>
      <c r="L12494" s="96"/>
    </row>
    <row r="12495" spans="8:12" x14ac:dyDescent="0.25">
      <c r="H12495" s="36"/>
      <c r="I12495" s="36"/>
      <c r="J12495" s="36"/>
      <c r="K12495" s="95"/>
      <c r="L12495" s="96"/>
    </row>
    <row r="12496" spans="8:12" x14ac:dyDescent="0.25">
      <c r="H12496" s="36"/>
      <c r="I12496" s="36"/>
      <c r="J12496" s="36"/>
      <c r="K12496" s="95"/>
      <c r="L12496" s="96"/>
    </row>
    <row r="12497" spans="8:12" x14ac:dyDescent="0.25">
      <c r="H12497" s="36"/>
      <c r="I12497" s="36"/>
      <c r="J12497" s="36"/>
      <c r="K12497" s="95"/>
      <c r="L12497" s="96"/>
    </row>
    <row r="12498" spans="8:12" x14ac:dyDescent="0.25">
      <c r="H12498" s="36"/>
      <c r="I12498" s="36"/>
      <c r="J12498" s="36"/>
      <c r="K12498" s="95"/>
      <c r="L12498" s="96"/>
    </row>
    <row r="12499" spans="8:12" x14ac:dyDescent="0.25">
      <c r="H12499" s="36"/>
      <c r="I12499" s="36"/>
      <c r="J12499" s="36"/>
      <c r="K12499" s="95"/>
      <c r="L12499" s="96"/>
    </row>
    <row r="12500" spans="8:12" x14ac:dyDescent="0.25">
      <c r="H12500" s="36"/>
      <c r="I12500" s="36"/>
      <c r="J12500" s="36"/>
      <c r="K12500" s="95"/>
      <c r="L12500" s="96"/>
    </row>
    <row r="12501" spans="8:12" x14ac:dyDescent="0.25">
      <c r="H12501" s="36"/>
      <c r="I12501" s="36"/>
      <c r="J12501" s="36"/>
      <c r="K12501" s="95"/>
      <c r="L12501" s="96"/>
    </row>
    <row r="12502" spans="8:12" x14ac:dyDescent="0.25">
      <c r="H12502" s="36"/>
      <c r="I12502" s="36"/>
      <c r="J12502" s="36"/>
      <c r="K12502" s="95"/>
      <c r="L12502" s="96"/>
    </row>
    <row r="12503" spans="8:12" x14ac:dyDescent="0.25">
      <c r="H12503" s="36"/>
      <c r="I12503" s="36"/>
      <c r="J12503" s="36"/>
      <c r="K12503" s="95"/>
      <c r="L12503" s="96"/>
    </row>
    <row r="12504" spans="8:12" x14ac:dyDescent="0.25">
      <c r="H12504" s="36"/>
      <c r="I12504" s="36"/>
      <c r="J12504" s="36"/>
      <c r="K12504" s="95"/>
      <c r="L12504" s="96"/>
    </row>
    <row r="12505" spans="8:12" x14ac:dyDescent="0.25">
      <c r="H12505" s="36"/>
      <c r="I12505" s="36"/>
      <c r="J12505" s="36"/>
      <c r="K12505" s="95"/>
      <c r="L12505" s="96"/>
    </row>
    <row r="12506" spans="8:12" x14ac:dyDescent="0.25">
      <c r="H12506" s="36"/>
      <c r="I12506" s="36"/>
      <c r="J12506" s="36"/>
      <c r="K12506" s="95"/>
      <c r="L12506" s="96"/>
    </row>
    <row r="12507" spans="8:12" x14ac:dyDescent="0.25">
      <c r="H12507" s="36"/>
      <c r="I12507" s="36"/>
      <c r="J12507" s="36"/>
      <c r="K12507" s="95"/>
      <c r="L12507" s="96"/>
    </row>
    <row r="12508" spans="8:12" x14ac:dyDescent="0.25">
      <c r="H12508" s="36"/>
      <c r="I12508" s="36"/>
      <c r="J12508" s="36"/>
      <c r="K12508" s="95"/>
      <c r="L12508" s="96"/>
    </row>
    <row r="12509" spans="8:12" x14ac:dyDescent="0.25">
      <c r="H12509" s="36"/>
      <c r="I12509" s="36"/>
      <c r="J12509" s="36"/>
      <c r="K12509" s="95"/>
      <c r="L12509" s="96"/>
    </row>
    <row r="12510" spans="8:12" x14ac:dyDescent="0.25">
      <c r="H12510" s="36"/>
      <c r="I12510" s="36"/>
      <c r="J12510" s="36"/>
      <c r="K12510" s="95"/>
      <c r="L12510" s="96"/>
    </row>
    <row r="12511" spans="8:12" x14ac:dyDescent="0.25">
      <c r="H12511" s="36"/>
      <c r="I12511" s="36"/>
      <c r="J12511" s="36"/>
      <c r="K12511" s="95"/>
      <c r="L12511" s="96"/>
    </row>
    <row r="12512" spans="8:12" x14ac:dyDescent="0.25">
      <c r="H12512" s="36"/>
      <c r="I12512" s="36"/>
      <c r="J12512" s="36"/>
      <c r="K12512" s="95"/>
      <c r="L12512" s="96"/>
    </row>
    <row r="12513" spans="8:12" x14ac:dyDescent="0.25">
      <c r="H12513" s="36"/>
      <c r="I12513" s="36"/>
      <c r="J12513" s="36"/>
      <c r="K12513" s="95"/>
      <c r="L12513" s="96"/>
    </row>
    <row r="12514" spans="8:12" x14ac:dyDescent="0.25">
      <c r="H12514" s="36"/>
      <c r="I12514" s="36"/>
      <c r="J12514" s="36"/>
      <c r="K12514" s="95"/>
      <c r="L12514" s="96"/>
    </row>
    <row r="12515" spans="8:12" x14ac:dyDescent="0.25">
      <c r="H12515" s="36"/>
      <c r="I12515" s="36"/>
      <c r="J12515" s="36"/>
      <c r="K12515" s="95"/>
      <c r="L12515" s="96"/>
    </row>
    <row r="12516" spans="8:12" x14ac:dyDescent="0.25">
      <c r="H12516" s="36"/>
      <c r="I12516" s="36"/>
      <c r="J12516" s="36"/>
      <c r="K12516" s="95"/>
      <c r="L12516" s="96"/>
    </row>
    <row r="12517" spans="8:12" x14ac:dyDescent="0.25">
      <c r="H12517" s="36"/>
      <c r="I12517" s="36"/>
      <c r="J12517" s="36"/>
      <c r="K12517" s="95"/>
      <c r="L12517" s="96"/>
    </row>
    <row r="12518" spans="8:12" x14ac:dyDescent="0.25">
      <c r="H12518" s="36"/>
      <c r="I12518" s="36"/>
      <c r="J12518" s="36"/>
      <c r="K12518" s="95"/>
      <c r="L12518" s="96"/>
    </row>
    <row r="12519" spans="8:12" x14ac:dyDescent="0.25">
      <c r="H12519" s="36"/>
      <c r="I12519" s="36"/>
      <c r="J12519" s="36"/>
      <c r="K12519" s="95"/>
      <c r="L12519" s="96"/>
    </row>
    <row r="12520" spans="8:12" x14ac:dyDescent="0.25">
      <c r="H12520" s="36"/>
      <c r="I12520" s="36"/>
      <c r="J12520" s="36"/>
      <c r="K12520" s="95"/>
      <c r="L12520" s="96"/>
    </row>
    <row r="12521" spans="8:12" x14ac:dyDescent="0.25">
      <c r="H12521" s="36"/>
      <c r="I12521" s="36"/>
      <c r="J12521" s="36"/>
      <c r="K12521" s="95"/>
      <c r="L12521" s="96"/>
    </row>
    <row r="12522" spans="8:12" x14ac:dyDescent="0.25">
      <c r="H12522" s="36"/>
      <c r="I12522" s="36"/>
      <c r="J12522" s="36"/>
      <c r="K12522" s="95"/>
      <c r="L12522" s="96"/>
    </row>
    <row r="12523" spans="8:12" x14ac:dyDescent="0.25">
      <c r="H12523" s="36"/>
      <c r="I12523" s="36"/>
      <c r="J12523" s="36"/>
      <c r="K12523" s="95"/>
      <c r="L12523" s="96"/>
    </row>
    <row r="12524" spans="8:12" x14ac:dyDescent="0.25">
      <c r="H12524" s="36"/>
      <c r="I12524" s="36"/>
      <c r="J12524" s="36"/>
      <c r="K12524" s="95"/>
      <c r="L12524" s="96"/>
    </row>
    <row r="12525" spans="8:12" x14ac:dyDescent="0.25">
      <c r="H12525" s="36"/>
      <c r="I12525" s="36"/>
      <c r="J12525" s="36"/>
      <c r="K12525" s="95"/>
      <c r="L12525" s="96"/>
    </row>
    <row r="12526" spans="8:12" x14ac:dyDescent="0.25">
      <c r="H12526" s="36"/>
      <c r="I12526" s="36"/>
      <c r="J12526" s="36"/>
      <c r="K12526" s="95"/>
      <c r="L12526" s="96"/>
    </row>
    <row r="12527" spans="8:12" x14ac:dyDescent="0.25">
      <c r="H12527" s="36"/>
      <c r="I12527" s="36"/>
      <c r="J12527" s="36"/>
      <c r="K12527" s="95"/>
      <c r="L12527" s="96"/>
    </row>
    <row r="12528" spans="8:12" x14ac:dyDescent="0.25">
      <c r="H12528" s="36"/>
      <c r="I12528" s="36"/>
      <c r="J12528" s="36"/>
      <c r="K12528" s="95"/>
      <c r="L12528" s="96"/>
    </row>
    <row r="12529" spans="8:12" x14ac:dyDescent="0.25">
      <c r="H12529" s="36"/>
      <c r="I12529" s="36"/>
      <c r="J12529" s="36"/>
      <c r="K12529" s="95"/>
      <c r="L12529" s="96"/>
    </row>
    <row r="12530" spans="8:12" x14ac:dyDescent="0.25">
      <c r="H12530" s="36"/>
      <c r="I12530" s="36"/>
      <c r="J12530" s="36"/>
      <c r="K12530" s="95"/>
      <c r="L12530" s="96"/>
    </row>
    <row r="12531" spans="8:12" x14ac:dyDescent="0.25">
      <c r="H12531" s="36"/>
      <c r="I12531" s="36"/>
      <c r="J12531" s="36"/>
      <c r="K12531" s="95"/>
      <c r="L12531" s="96"/>
    </row>
    <row r="12532" spans="8:12" x14ac:dyDescent="0.25">
      <c r="H12532" s="36"/>
      <c r="I12532" s="36"/>
      <c r="J12532" s="36"/>
      <c r="K12532" s="95"/>
      <c r="L12532" s="96"/>
    </row>
    <row r="12533" spans="8:12" x14ac:dyDescent="0.25">
      <c r="H12533" s="36"/>
      <c r="I12533" s="36"/>
      <c r="J12533" s="36"/>
      <c r="K12533" s="95"/>
      <c r="L12533" s="96"/>
    </row>
    <row r="12534" spans="8:12" x14ac:dyDescent="0.25">
      <c r="H12534" s="36"/>
      <c r="I12534" s="36"/>
      <c r="J12534" s="36"/>
      <c r="K12534" s="95"/>
      <c r="L12534" s="96"/>
    </row>
    <row r="12535" spans="8:12" x14ac:dyDescent="0.25">
      <c r="H12535" s="36"/>
      <c r="I12535" s="36"/>
      <c r="J12535" s="36"/>
      <c r="K12535" s="95"/>
      <c r="L12535" s="96"/>
    </row>
    <row r="12536" spans="8:12" x14ac:dyDescent="0.25">
      <c r="H12536" s="36"/>
      <c r="I12536" s="36"/>
      <c r="J12536" s="36"/>
      <c r="K12536" s="95"/>
      <c r="L12536" s="96"/>
    </row>
    <row r="12537" spans="8:12" x14ac:dyDescent="0.25">
      <c r="H12537" s="36"/>
      <c r="I12537" s="36"/>
      <c r="J12537" s="36"/>
      <c r="K12537" s="95"/>
      <c r="L12537" s="96"/>
    </row>
    <row r="12538" spans="8:12" x14ac:dyDescent="0.25">
      <c r="H12538" s="36"/>
      <c r="I12538" s="36"/>
      <c r="J12538" s="36"/>
      <c r="K12538" s="95"/>
      <c r="L12538" s="96"/>
    </row>
    <row r="12539" spans="8:12" x14ac:dyDescent="0.25">
      <c r="H12539" s="36"/>
      <c r="I12539" s="36"/>
      <c r="J12539" s="36"/>
      <c r="K12539" s="95"/>
      <c r="L12539" s="96"/>
    </row>
    <row r="12540" spans="8:12" x14ac:dyDescent="0.25">
      <c r="H12540" s="36"/>
      <c r="I12540" s="36"/>
      <c r="J12540" s="36"/>
      <c r="K12540" s="95"/>
      <c r="L12540" s="96"/>
    </row>
    <row r="12541" spans="8:12" x14ac:dyDescent="0.25">
      <c r="H12541" s="36"/>
      <c r="I12541" s="36"/>
      <c r="J12541" s="36"/>
      <c r="K12541" s="95"/>
      <c r="L12541" s="96"/>
    </row>
    <row r="12542" spans="8:12" x14ac:dyDescent="0.25">
      <c r="H12542" s="36"/>
      <c r="I12542" s="36"/>
      <c r="J12542" s="36"/>
      <c r="K12542" s="95"/>
      <c r="L12542" s="96"/>
    </row>
    <row r="12543" spans="8:12" x14ac:dyDescent="0.25">
      <c r="H12543" s="36"/>
      <c r="I12543" s="36"/>
      <c r="J12543" s="36"/>
      <c r="K12543" s="95"/>
      <c r="L12543" s="96"/>
    </row>
    <row r="12544" spans="8:12" x14ac:dyDescent="0.25">
      <c r="H12544" s="36"/>
      <c r="I12544" s="36"/>
      <c r="J12544" s="36"/>
      <c r="K12544" s="95"/>
      <c r="L12544" s="96"/>
    </row>
    <row r="12545" spans="8:12" x14ac:dyDescent="0.25">
      <c r="H12545" s="36"/>
      <c r="I12545" s="36"/>
      <c r="J12545" s="36"/>
      <c r="K12545" s="95"/>
      <c r="L12545" s="96"/>
    </row>
    <row r="12546" spans="8:12" x14ac:dyDescent="0.25">
      <c r="H12546" s="36"/>
      <c r="I12546" s="36"/>
      <c r="J12546" s="36"/>
      <c r="K12546" s="95"/>
      <c r="L12546" s="96"/>
    </row>
    <row r="12547" spans="8:12" x14ac:dyDescent="0.25">
      <c r="H12547" s="36"/>
      <c r="I12547" s="36"/>
      <c r="J12547" s="36"/>
      <c r="K12547" s="95"/>
      <c r="L12547" s="96"/>
    </row>
    <row r="12548" spans="8:12" x14ac:dyDescent="0.25">
      <c r="H12548" s="36"/>
      <c r="I12548" s="36"/>
      <c r="J12548" s="36"/>
      <c r="K12548" s="95"/>
      <c r="L12548" s="96"/>
    </row>
    <row r="12549" spans="8:12" x14ac:dyDescent="0.25">
      <c r="H12549" s="36"/>
      <c r="I12549" s="36"/>
      <c r="J12549" s="36"/>
      <c r="K12549" s="95"/>
      <c r="L12549" s="96"/>
    </row>
    <row r="12550" spans="8:12" x14ac:dyDescent="0.25">
      <c r="H12550" s="36"/>
      <c r="I12550" s="36"/>
      <c r="J12550" s="36"/>
      <c r="K12550" s="95"/>
      <c r="L12550" s="96"/>
    </row>
    <row r="12551" spans="8:12" x14ac:dyDescent="0.25">
      <c r="H12551" s="36"/>
      <c r="I12551" s="36"/>
      <c r="J12551" s="36"/>
      <c r="K12551" s="95"/>
      <c r="L12551" s="96"/>
    </row>
    <row r="12552" spans="8:12" x14ac:dyDescent="0.25">
      <c r="H12552" s="36"/>
      <c r="I12552" s="36"/>
      <c r="J12552" s="36"/>
      <c r="K12552" s="95"/>
      <c r="L12552" s="96"/>
    </row>
    <row r="12553" spans="8:12" x14ac:dyDescent="0.25">
      <c r="H12553" s="36"/>
      <c r="I12553" s="36"/>
      <c r="J12553" s="36"/>
      <c r="K12553" s="95"/>
      <c r="L12553" s="96"/>
    </row>
    <row r="12554" spans="8:12" x14ac:dyDescent="0.25">
      <c r="H12554" s="36"/>
      <c r="I12554" s="36"/>
      <c r="J12554" s="36"/>
      <c r="K12554" s="95"/>
      <c r="L12554" s="96"/>
    </row>
    <row r="12555" spans="8:12" x14ac:dyDescent="0.25">
      <c r="H12555" s="36"/>
      <c r="I12555" s="36"/>
      <c r="J12555" s="36"/>
      <c r="K12555" s="95"/>
      <c r="L12555" s="96"/>
    </row>
    <row r="12556" spans="8:12" x14ac:dyDescent="0.25">
      <c r="H12556" s="36"/>
      <c r="I12556" s="36"/>
      <c r="J12556" s="36"/>
      <c r="K12556" s="95"/>
      <c r="L12556" s="96"/>
    </row>
    <row r="12557" spans="8:12" x14ac:dyDescent="0.25">
      <c r="H12557" s="36"/>
      <c r="I12557" s="36"/>
      <c r="J12557" s="36"/>
      <c r="K12557" s="95"/>
      <c r="L12557" s="96"/>
    </row>
    <row r="12558" spans="8:12" x14ac:dyDescent="0.25">
      <c r="H12558" s="36"/>
      <c r="I12558" s="36"/>
      <c r="J12558" s="36"/>
      <c r="K12558" s="95"/>
      <c r="L12558" s="96"/>
    </row>
    <row r="12559" spans="8:12" x14ac:dyDescent="0.25">
      <c r="H12559" s="36"/>
      <c r="I12559" s="36"/>
      <c r="J12559" s="36"/>
      <c r="K12559" s="95"/>
      <c r="L12559" s="96"/>
    </row>
    <row r="12560" spans="8:12" x14ac:dyDescent="0.25">
      <c r="H12560" s="36"/>
      <c r="I12560" s="36"/>
      <c r="J12560" s="36"/>
      <c r="K12560" s="95"/>
      <c r="L12560" s="96"/>
    </row>
    <row r="12561" spans="8:12" x14ac:dyDescent="0.25">
      <c r="H12561" s="36"/>
      <c r="I12561" s="36"/>
      <c r="J12561" s="36"/>
      <c r="K12561" s="95"/>
      <c r="L12561" s="96"/>
    </row>
    <row r="12562" spans="8:12" x14ac:dyDescent="0.25">
      <c r="H12562" s="36"/>
      <c r="I12562" s="36"/>
      <c r="J12562" s="36"/>
      <c r="K12562" s="95"/>
      <c r="L12562" s="96"/>
    </row>
    <row r="12563" spans="8:12" x14ac:dyDescent="0.25">
      <c r="H12563" s="36"/>
      <c r="I12563" s="36"/>
      <c r="J12563" s="36"/>
      <c r="K12563" s="95"/>
      <c r="L12563" s="96"/>
    </row>
    <row r="12564" spans="8:12" x14ac:dyDescent="0.25">
      <c r="H12564" s="36"/>
      <c r="I12564" s="36"/>
      <c r="J12564" s="36"/>
      <c r="K12564" s="95"/>
      <c r="L12564" s="96"/>
    </row>
    <row r="12565" spans="8:12" x14ac:dyDescent="0.25">
      <c r="H12565" s="36"/>
      <c r="I12565" s="36"/>
      <c r="J12565" s="36"/>
      <c r="K12565" s="95"/>
      <c r="L12565" s="96"/>
    </row>
    <row r="12566" spans="8:12" x14ac:dyDescent="0.25">
      <c r="H12566" s="36"/>
      <c r="I12566" s="36"/>
      <c r="J12566" s="36"/>
      <c r="K12566" s="95"/>
      <c r="L12566" s="96"/>
    </row>
    <row r="12567" spans="8:12" x14ac:dyDescent="0.25">
      <c r="H12567" s="36"/>
      <c r="I12567" s="36"/>
      <c r="J12567" s="36"/>
      <c r="K12567" s="95"/>
      <c r="L12567" s="96"/>
    </row>
    <row r="12568" spans="8:12" x14ac:dyDescent="0.25">
      <c r="H12568" s="36"/>
      <c r="I12568" s="36"/>
      <c r="J12568" s="36"/>
      <c r="K12568" s="95"/>
      <c r="L12568" s="96"/>
    </row>
    <row r="12569" spans="8:12" x14ac:dyDescent="0.25">
      <c r="H12569" s="36"/>
      <c r="I12569" s="36"/>
      <c r="J12569" s="36"/>
      <c r="K12569" s="95"/>
      <c r="L12569" s="96"/>
    </row>
    <row r="12570" spans="8:12" x14ac:dyDescent="0.25">
      <c r="H12570" s="36"/>
      <c r="I12570" s="36"/>
      <c r="J12570" s="36"/>
      <c r="K12570" s="95"/>
      <c r="L12570" s="96"/>
    </row>
    <row r="12571" spans="8:12" x14ac:dyDescent="0.25">
      <c r="H12571" s="36"/>
      <c r="I12571" s="36"/>
      <c r="J12571" s="36"/>
      <c r="K12571" s="95"/>
      <c r="L12571" s="96"/>
    </row>
    <row r="12572" spans="8:12" x14ac:dyDescent="0.25">
      <c r="H12572" s="36"/>
      <c r="I12572" s="36"/>
      <c r="J12572" s="36"/>
      <c r="K12572" s="95"/>
      <c r="L12572" s="96"/>
    </row>
    <row r="12573" spans="8:12" x14ac:dyDescent="0.25">
      <c r="H12573" s="36"/>
      <c r="I12573" s="36"/>
      <c r="J12573" s="36"/>
      <c r="K12573" s="95"/>
      <c r="L12573" s="96"/>
    </row>
    <row r="12574" spans="8:12" x14ac:dyDescent="0.25">
      <c r="H12574" s="36"/>
      <c r="I12574" s="36"/>
      <c r="J12574" s="36"/>
      <c r="K12574" s="95"/>
      <c r="L12574" s="96"/>
    </row>
    <row r="12575" spans="8:12" x14ac:dyDescent="0.25">
      <c r="H12575" s="36"/>
      <c r="I12575" s="36"/>
      <c r="J12575" s="36"/>
      <c r="K12575" s="95"/>
      <c r="L12575" s="96"/>
    </row>
    <row r="12576" spans="8:12" x14ac:dyDescent="0.25">
      <c r="H12576" s="36"/>
      <c r="I12576" s="36"/>
      <c r="J12576" s="36"/>
      <c r="K12576" s="95"/>
      <c r="L12576" s="96"/>
    </row>
    <row r="12577" spans="8:12" x14ac:dyDescent="0.25">
      <c r="H12577" s="36"/>
      <c r="I12577" s="36"/>
      <c r="J12577" s="36"/>
      <c r="K12577" s="95"/>
      <c r="L12577" s="96"/>
    </row>
    <row r="12578" spans="8:12" x14ac:dyDescent="0.25">
      <c r="H12578" s="36"/>
      <c r="I12578" s="36"/>
      <c r="J12578" s="36"/>
      <c r="K12578" s="95"/>
      <c r="L12578" s="96"/>
    </row>
    <row r="12579" spans="8:12" x14ac:dyDescent="0.25">
      <c r="H12579" s="36"/>
      <c r="I12579" s="36"/>
      <c r="J12579" s="36"/>
      <c r="K12579" s="95"/>
      <c r="L12579" s="96"/>
    </row>
    <row r="12580" spans="8:12" x14ac:dyDescent="0.25">
      <c r="H12580" s="36"/>
      <c r="I12580" s="36"/>
      <c r="J12580" s="36"/>
      <c r="K12580" s="95"/>
      <c r="L12580" s="96"/>
    </row>
    <row r="12581" spans="8:12" x14ac:dyDescent="0.25">
      <c r="H12581" s="36"/>
      <c r="I12581" s="36"/>
      <c r="J12581" s="36"/>
      <c r="K12581" s="95"/>
      <c r="L12581" s="96"/>
    </row>
    <row r="12582" spans="8:12" x14ac:dyDescent="0.25">
      <c r="H12582" s="36"/>
      <c r="I12582" s="36"/>
      <c r="J12582" s="36"/>
      <c r="K12582" s="95"/>
      <c r="L12582" s="96"/>
    </row>
    <row r="12583" spans="8:12" x14ac:dyDescent="0.25">
      <c r="H12583" s="36"/>
      <c r="I12583" s="36"/>
      <c r="J12583" s="36"/>
      <c r="K12583" s="95"/>
      <c r="L12583" s="96"/>
    </row>
    <row r="12584" spans="8:12" x14ac:dyDescent="0.25">
      <c r="H12584" s="36"/>
      <c r="I12584" s="36"/>
      <c r="J12584" s="36"/>
      <c r="K12584" s="95"/>
      <c r="L12584" s="96"/>
    </row>
    <row r="12585" spans="8:12" x14ac:dyDescent="0.25">
      <c r="H12585" s="36"/>
      <c r="I12585" s="36"/>
      <c r="J12585" s="36"/>
      <c r="K12585" s="95"/>
      <c r="L12585" s="96"/>
    </row>
    <row r="12586" spans="8:12" x14ac:dyDescent="0.25">
      <c r="H12586" s="36"/>
      <c r="I12586" s="36"/>
      <c r="J12586" s="36"/>
      <c r="K12586" s="95"/>
      <c r="L12586" s="96"/>
    </row>
    <row r="12587" spans="8:12" x14ac:dyDescent="0.25">
      <c r="H12587" s="36"/>
      <c r="I12587" s="36"/>
      <c r="J12587" s="36"/>
      <c r="K12587" s="95"/>
      <c r="L12587" s="96"/>
    </row>
    <row r="12588" spans="8:12" x14ac:dyDescent="0.25">
      <c r="H12588" s="36"/>
      <c r="I12588" s="36"/>
      <c r="J12588" s="36"/>
      <c r="K12588" s="95"/>
      <c r="L12588" s="96"/>
    </row>
    <row r="12589" spans="8:12" x14ac:dyDescent="0.25">
      <c r="H12589" s="36"/>
      <c r="I12589" s="36"/>
      <c r="J12589" s="36"/>
      <c r="K12589" s="95"/>
      <c r="L12589" s="96"/>
    </row>
    <row r="12590" spans="8:12" x14ac:dyDescent="0.25">
      <c r="H12590" s="36"/>
      <c r="I12590" s="36"/>
      <c r="J12590" s="36"/>
      <c r="K12590" s="95"/>
      <c r="L12590" s="96"/>
    </row>
    <row r="12591" spans="8:12" x14ac:dyDescent="0.25">
      <c r="H12591" s="36"/>
      <c r="I12591" s="36"/>
      <c r="J12591" s="36"/>
      <c r="K12591" s="95"/>
      <c r="L12591" s="96"/>
    </row>
    <row r="12592" spans="8:12" x14ac:dyDescent="0.25">
      <c r="H12592" s="36"/>
      <c r="I12592" s="36"/>
      <c r="J12592" s="36"/>
      <c r="K12592" s="95"/>
      <c r="L12592" s="96"/>
    </row>
    <row r="12593" spans="8:12" x14ac:dyDescent="0.25">
      <c r="H12593" s="36"/>
      <c r="I12593" s="36"/>
      <c r="J12593" s="36"/>
      <c r="K12593" s="95"/>
      <c r="L12593" s="96"/>
    </row>
    <row r="12594" spans="8:12" x14ac:dyDescent="0.25">
      <c r="H12594" s="36"/>
      <c r="I12594" s="36"/>
      <c r="J12594" s="36"/>
      <c r="K12594" s="95"/>
      <c r="L12594" s="96"/>
    </row>
    <row r="12595" spans="8:12" x14ac:dyDescent="0.25">
      <c r="H12595" s="36"/>
      <c r="I12595" s="36"/>
      <c r="J12595" s="36"/>
      <c r="K12595" s="95"/>
      <c r="L12595" s="96"/>
    </row>
    <row r="12596" spans="8:12" x14ac:dyDescent="0.25">
      <c r="H12596" s="36"/>
      <c r="I12596" s="36"/>
      <c r="J12596" s="36"/>
      <c r="K12596" s="95"/>
      <c r="L12596" s="96"/>
    </row>
    <row r="12597" spans="8:12" x14ac:dyDescent="0.25">
      <c r="H12597" s="36"/>
      <c r="I12597" s="36"/>
      <c r="J12597" s="36"/>
      <c r="K12597" s="95"/>
      <c r="L12597" s="96"/>
    </row>
    <row r="12598" spans="8:12" x14ac:dyDescent="0.25">
      <c r="H12598" s="36"/>
      <c r="I12598" s="36"/>
      <c r="J12598" s="36"/>
      <c r="K12598" s="95"/>
      <c r="L12598" s="96"/>
    </row>
    <row r="12599" spans="8:12" x14ac:dyDescent="0.25">
      <c r="H12599" s="36"/>
      <c r="I12599" s="36"/>
      <c r="J12599" s="36"/>
      <c r="K12599" s="95"/>
      <c r="L12599" s="96"/>
    </row>
    <row r="12600" spans="8:12" x14ac:dyDescent="0.25">
      <c r="H12600" s="36"/>
      <c r="I12600" s="36"/>
      <c r="J12600" s="36"/>
      <c r="K12600" s="95"/>
      <c r="L12600" s="96"/>
    </row>
    <row r="12601" spans="8:12" x14ac:dyDescent="0.25">
      <c r="H12601" s="36"/>
      <c r="I12601" s="36"/>
      <c r="J12601" s="36"/>
      <c r="K12601" s="95"/>
      <c r="L12601" s="96"/>
    </row>
    <row r="12602" spans="8:12" x14ac:dyDescent="0.25">
      <c r="H12602" s="36"/>
      <c r="I12602" s="36"/>
      <c r="J12602" s="36"/>
      <c r="K12602" s="95"/>
      <c r="L12602" s="96"/>
    </row>
    <row r="12603" spans="8:12" x14ac:dyDescent="0.25">
      <c r="H12603" s="36"/>
      <c r="I12603" s="36"/>
      <c r="J12603" s="36"/>
      <c r="K12603" s="95"/>
      <c r="L12603" s="96"/>
    </row>
    <row r="12604" spans="8:12" x14ac:dyDescent="0.25">
      <c r="H12604" s="36"/>
      <c r="I12604" s="36"/>
      <c r="J12604" s="36"/>
      <c r="K12604" s="95"/>
      <c r="L12604" s="96"/>
    </row>
    <row r="12605" spans="8:12" x14ac:dyDescent="0.25">
      <c r="H12605" s="36"/>
      <c r="I12605" s="36"/>
      <c r="J12605" s="36"/>
      <c r="K12605" s="95"/>
      <c r="L12605" s="96"/>
    </row>
    <row r="12606" spans="8:12" x14ac:dyDescent="0.25">
      <c r="H12606" s="36"/>
      <c r="I12606" s="36"/>
      <c r="J12606" s="36"/>
      <c r="K12606" s="95"/>
      <c r="L12606" s="96"/>
    </row>
    <row r="12607" spans="8:12" x14ac:dyDescent="0.25">
      <c r="H12607" s="36"/>
      <c r="I12607" s="36"/>
      <c r="J12607" s="36"/>
      <c r="K12607" s="95"/>
      <c r="L12607" s="96"/>
    </row>
    <row r="12608" spans="8:12" x14ac:dyDescent="0.25">
      <c r="H12608" s="36"/>
      <c r="I12608" s="36"/>
      <c r="J12608" s="36"/>
      <c r="K12608" s="95"/>
      <c r="L12608" s="96"/>
    </row>
    <row r="12609" spans="8:12" x14ac:dyDescent="0.25">
      <c r="H12609" s="36"/>
      <c r="I12609" s="36"/>
      <c r="J12609" s="36"/>
      <c r="K12609" s="95"/>
      <c r="L12609" s="96"/>
    </row>
    <row r="12610" spans="8:12" x14ac:dyDescent="0.25">
      <c r="H12610" s="36"/>
      <c r="I12610" s="36"/>
      <c r="J12610" s="36"/>
      <c r="K12610" s="95"/>
      <c r="L12610" s="96"/>
    </row>
    <row r="12611" spans="8:12" x14ac:dyDescent="0.25">
      <c r="H12611" s="36"/>
      <c r="I12611" s="36"/>
      <c r="J12611" s="36"/>
      <c r="K12611" s="95"/>
      <c r="L12611" s="96"/>
    </row>
    <row r="12612" spans="8:12" x14ac:dyDescent="0.25">
      <c r="H12612" s="36"/>
      <c r="I12612" s="36"/>
      <c r="J12612" s="36"/>
      <c r="K12612" s="95"/>
      <c r="L12612" s="96"/>
    </row>
    <row r="12613" spans="8:12" x14ac:dyDescent="0.25">
      <c r="H12613" s="36"/>
      <c r="I12613" s="36"/>
      <c r="J12613" s="36"/>
      <c r="K12613" s="95"/>
      <c r="L12613" s="96"/>
    </row>
    <row r="12614" spans="8:12" x14ac:dyDescent="0.25">
      <c r="H12614" s="36"/>
      <c r="I12614" s="36"/>
      <c r="J12614" s="36"/>
      <c r="K12614" s="95"/>
      <c r="L12614" s="96"/>
    </row>
    <row r="12615" spans="8:12" x14ac:dyDescent="0.25">
      <c r="H12615" s="36"/>
      <c r="I12615" s="36"/>
      <c r="J12615" s="36"/>
      <c r="K12615" s="95"/>
      <c r="L12615" s="96"/>
    </row>
    <row r="12616" spans="8:12" x14ac:dyDescent="0.25">
      <c r="H12616" s="36"/>
      <c r="I12616" s="36"/>
      <c r="J12616" s="36"/>
      <c r="K12616" s="95"/>
      <c r="L12616" s="96"/>
    </row>
    <row r="12617" spans="8:12" x14ac:dyDescent="0.25">
      <c r="H12617" s="36"/>
      <c r="I12617" s="36"/>
      <c r="J12617" s="36"/>
      <c r="K12617" s="95"/>
      <c r="L12617" s="96"/>
    </row>
    <row r="12618" spans="8:12" x14ac:dyDescent="0.25">
      <c r="H12618" s="36"/>
      <c r="I12618" s="36"/>
      <c r="J12618" s="36"/>
      <c r="K12618" s="95"/>
      <c r="L12618" s="96"/>
    </row>
    <row r="12619" spans="8:12" x14ac:dyDescent="0.25">
      <c r="H12619" s="36"/>
      <c r="I12619" s="36"/>
      <c r="J12619" s="36"/>
      <c r="K12619" s="95"/>
      <c r="L12619" s="96"/>
    </row>
    <row r="12620" spans="8:12" x14ac:dyDescent="0.25">
      <c r="H12620" s="36"/>
      <c r="I12620" s="36"/>
      <c r="J12620" s="36"/>
      <c r="K12620" s="95"/>
      <c r="L12620" s="96"/>
    </row>
    <row r="12621" spans="8:12" x14ac:dyDescent="0.25">
      <c r="H12621" s="36"/>
      <c r="I12621" s="36"/>
      <c r="J12621" s="36"/>
      <c r="K12621" s="95"/>
      <c r="L12621" s="96"/>
    </row>
    <row r="12622" spans="8:12" x14ac:dyDescent="0.25">
      <c r="H12622" s="36"/>
      <c r="I12622" s="36"/>
      <c r="J12622" s="36"/>
      <c r="K12622" s="95"/>
      <c r="L12622" s="96"/>
    </row>
    <row r="12623" spans="8:12" x14ac:dyDescent="0.25">
      <c r="H12623" s="36"/>
      <c r="I12623" s="36"/>
      <c r="J12623" s="36"/>
      <c r="K12623" s="95"/>
      <c r="L12623" s="96"/>
    </row>
    <row r="12624" spans="8:12" x14ac:dyDescent="0.25">
      <c r="H12624" s="36"/>
      <c r="I12624" s="36"/>
      <c r="J12624" s="36"/>
      <c r="K12624" s="95"/>
      <c r="L12624" s="96"/>
    </row>
    <row r="12625" spans="8:12" x14ac:dyDescent="0.25">
      <c r="H12625" s="36"/>
      <c r="I12625" s="36"/>
      <c r="J12625" s="36"/>
      <c r="K12625" s="95"/>
      <c r="L12625" s="96"/>
    </row>
    <row r="12626" spans="8:12" x14ac:dyDescent="0.25">
      <c r="H12626" s="36"/>
      <c r="I12626" s="36"/>
      <c r="J12626" s="36"/>
      <c r="K12626" s="95"/>
      <c r="L12626" s="96"/>
    </row>
    <row r="12627" spans="8:12" x14ac:dyDescent="0.25">
      <c r="H12627" s="36"/>
      <c r="I12627" s="36"/>
      <c r="J12627" s="36"/>
      <c r="K12627" s="95"/>
      <c r="L12627" s="96"/>
    </row>
    <row r="12628" spans="8:12" x14ac:dyDescent="0.25">
      <c r="H12628" s="36"/>
      <c r="I12628" s="36"/>
      <c r="J12628" s="36"/>
      <c r="K12628" s="95"/>
      <c r="L12628" s="96"/>
    </row>
    <row r="12629" spans="8:12" x14ac:dyDescent="0.25">
      <c r="H12629" s="36"/>
      <c r="I12629" s="36"/>
      <c r="J12629" s="36"/>
      <c r="K12629" s="95"/>
      <c r="L12629" s="96"/>
    </row>
    <row r="12630" spans="8:12" x14ac:dyDescent="0.25">
      <c r="H12630" s="36"/>
      <c r="I12630" s="36"/>
      <c r="J12630" s="36"/>
      <c r="K12630" s="95"/>
      <c r="L12630" s="96"/>
    </row>
    <row r="12631" spans="8:12" x14ac:dyDescent="0.25">
      <c r="H12631" s="36"/>
      <c r="I12631" s="36"/>
      <c r="J12631" s="36"/>
      <c r="K12631" s="95"/>
      <c r="L12631" s="96"/>
    </row>
    <row r="12632" spans="8:12" x14ac:dyDescent="0.25">
      <c r="H12632" s="36"/>
      <c r="I12632" s="36"/>
      <c r="J12632" s="36"/>
      <c r="K12632" s="95"/>
      <c r="L12632" s="96"/>
    </row>
    <row r="12633" spans="8:12" x14ac:dyDescent="0.25">
      <c r="H12633" s="36"/>
      <c r="I12633" s="36"/>
      <c r="J12633" s="36"/>
      <c r="K12633" s="95"/>
      <c r="L12633" s="96"/>
    </row>
    <row r="12634" spans="8:12" x14ac:dyDescent="0.25">
      <c r="H12634" s="36"/>
      <c r="I12634" s="36"/>
      <c r="J12634" s="36"/>
      <c r="K12634" s="95"/>
      <c r="L12634" s="96"/>
    </row>
    <row r="12635" spans="8:12" x14ac:dyDescent="0.25">
      <c r="H12635" s="36"/>
      <c r="I12635" s="36"/>
      <c r="J12635" s="36"/>
      <c r="K12635" s="95"/>
      <c r="L12635" s="96"/>
    </row>
    <row r="12636" spans="8:12" x14ac:dyDescent="0.25">
      <c r="H12636" s="36"/>
      <c r="I12636" s="36"/>
      <c r="J12636" s="36"/>
      <c r="K12636" s="95"/>
      <c r="L12636" s="96"/>
    </row>
    <row r="12637" spans="8:12" x14ac:dyDescent="0.25">
      <c r="H12637" s="36"/>
      <c r="I12637" s="36"/>
      <c r="J12637" s="36"/>
      <c r="K12637" s="95"/>
      <c r="L12637" s="96"/>
    </row>
    <row r="12638" spans="8:12" x14ac:dyDescent="0.25">
      <c r="H12638" s="36"/>
      <c r="I12638" s="36"/>
      <c r="J12638" s="36"/>
      <c r="K12638" s="95"/>
      <c r="L12638" s="96"/>
    </row>
    <row r="12639" spans="8:12" x14ac:dyDescent="0.25">
      <c r="H12639" s="36"/>
      <c r="I12639" s="36"/>
      <c r="J12639" s="36"/>
      <c r="K12639" s="95"/>
      <c r="L12639" s="96"/>
    </row>
    <row r="12640" spans="8:12" x14ac:dyDescent="0.25">
      <c r="H12640" s="36"/>
      <c r="I12640" s="36"/>
      <c r="J12640" s="36"/>
      <c r="K12640" s="95"/>
      <c r="L12640" s="96"/>
    </row>
    <row r="12641" spans="8:12" x14ac:dyDescent="0.25">
      <c r="H12641" s="36"/>
      <c r="I12641" s="36"/>
      <c r="J12641" s="36"/>
      <c r="K12641" s="95"/>
      <c r="L12641" s="96"/>
    </row>
    <row r="12642" spans="8:12" x14ac:dyDescent="0.25">
      <c r="H12642" s="36"/>
      <c r="I12642" s="36"/>
      <c r="J12642" s="36"/>
      <c r="K12642" s="95"/>
      <c r="L12642" s="96"/>
    </row>
    <row r="12643" spans="8:12" x14ac:dyDescent="0.25">
      <c r="H12643" s="36"/>
      <c r="I12643" s="36"/>
      <c r="J12643" s="36"/>
      <c r="K12643" s="95"/>
      <c r="L12643" s="96"/>
    </row>
    <row r="12644" spans="8:12" x14ac:dyDescent="0.25">
      <c r="H12644" s="36"/>
      <c r="I12644" s="36"/>
      <c r="J12644" s="36"/>
      <c r="K12644" s="95"/>
      <c r="L12644" s="96"/>
    </row>
    <row r="12645" spans="8:12" x14ac:dyDescent="0.25">
      <c r="H12645" s="36"/>
      <c r="I12645" s="36"/>
      <c r="J12645" s="36"/>
      <c r="K12645" s="95"/>
      <c r="L12645" s="96"/>
    </row>
    <row r="12646" spans="8:12" x14ac:dyDescent="0.25">
      <c r="H12646" s="36"/>
      <c r="I12646" s="36"/>
      <c r="J12646" s="36"/>
      <c r="K12646" s="95"/>
      <c r="L12646" s="96"/>
    </row>
    <row r="12647" spans="8:12" x14ac:dyDescent="0.25">
      <c r="H12647" s="36"/>
      <c r="I12647" s="36"/>
      <c r="J12647" s="36"/>
      <c r="K12647" s="95"/>
      <c r="L12647" s="96"/>
    </row>
    <row r="12648" spans="8:12" x14ac:dyDescent="0.25">
      <c r="H12648" s="36"/>
      <c r="I12648" s="36"/>
      <c r="J12648" s="36"/>
      <c r="K12648" s="95"/>
      <c r="L12648" s="96"/>
    </row>
    <row r="12649" spans="8:12" x14ac:dyDescent="0.25">
      <c r="H12649" s="36"/>
      <c r="I12649" s="36"/>
      <c r="J12649" s="36"/>
      <c r="K12649" s="95"/>
      <c r="L12649" s="96"/>
    </row>
    <row r="12650" spans="8:12" x14ac:dyDescent="0.25">
      <c r="H12650" s="36"/>
      <c r="I12650" s="36"/>
      <c r="J12650" s="36"/>
      <c r="K12650" s="95"/>
      <c r="L12650" s="96"/>
    </row>
    <row r="12651" spans="8:12" x14ac:dyDescent="0.25">
      <c r="H12651" s="36"/>
      <c r="I12651" s="36"/>
      <c r="J12651" s="36"/>
      <c r="K12651" s="95"/>
      <c r="L12651" s="96"/>
    </row>
    <row r="12652" spans="8:12" x14ac:dyDescent="0.25">
      <c r="H12652" s="36"/>
      <c r="I12652" s="36"/>
      <c r="J12652" s="36"/>
      <c r="K12652" s="95"/>
      <c r="L12652" s="96"/>
    </row>
    <row r="12653" spans="8:12" x14ac:dyDescent="0.25">
      <c r="H12653" s="36"/>
      <c r="I12653" s="36"/>
      <c r="J12653" s="36"/>
      <c r="K12653" s="95"/>
      <c r="L12653" s="96"/>
    </row>
    <row r="12654" spans="8:12" x14ac:dyDescent="0.25">
      <c r="H12654" s="36"/>
      <c r="I12654" s="36"/>
      <c r="J12654" s="36"/>
      <c r="K12654" s="95"/>
      <c r="L12654" s="96"/>
    </row>
    <row r="12655" spans="8:12" x14ac:dyDescent="0.25">
      <c r="H12655" s="36"/>
      <c r="I12655" s="36"/>
      <c r="J12655" s="36"/>
      <c r="K12655" s="95"/>
      <c r="L12655" s="96"/>
    </row>
    <row r="12656" spans="8:12" x14ac:dyDescent="0.25">
      <c r="H12656" s="36"/>
      <c r="I12656" s="36"/>
      <c r="J12656" s="36"/>
      <c r="K12656" s="95"/>
      <c r="L12656" s="96"/>
    </row>
    <row r="12657" spans="8:12" x14ac:dyDescent="0.25">
      <c r="H12657" s="36"/>
      <c r="I12657" s="36"/>
      <c r="J12657" s="36"/>
      <c r="K12657" s="95"/>
      <c r="L12657" s="96"/>
    </row>
    <row r="12658" spans="8:12" x14ac:dyDescent="0.25">
      <c r="H12658" s="36"/>
      <c r="I12658" s="36"/>
      <c r="J12658" s="36"/>
      <c r="K12658" s="95"/>
      <c r="L12658" s="96"/>
    </row>
    <row r="12659" spans="8:12" x14ac:dyDescent="0.25">
      <c r="H12659" s="36"/>
      <c r="I12659" s="36"/>
      <c r="J12659" s="36"/>
      <c r="K12659" s="95"/>
      <c r="L12659" s="96"/>
    </row>
    <row r="12660" spans="8:12" x14ac:dyDescent="0.25">
      <c r="H12660" s="36"/>
      <c r="I12660" s="36"/>
      <c r="J12660" s="36"/>
      <c r="K12660" s="95"/>
      <c r="L12660" s="96"/>
    </row>
    <row r="12661" spans="8:12" x14ac:dyDescent="0.25">
      <c r="H12661" s="36"/>
      <c r="I12661" s="36"/>
      <c r="J12661" s="36"/>
      <c r="K12661" s="95"/>
      <c r="L12661" s="96"/>
    </row>
    <row r="12662" spans="8:12" x14ac:dyDescent="0.25">
      <c r="H12662" s="36"/>
      <c r="I12662" s="36"/>
      <c r="J12662" s="36"/>
      <c r="K12662" s="95"/>
      <c r="L12662" s="96"/>
    </row>
    <row r="12663" spans="8:12" x14ac:dyDescent="0.25">
      <c r="H12663" s="36"/>
      <c r="I12663" s="36"/>
      <c r="J12663" s="36"/>
      <c r="K12663" s="95"/>
      <c r="L12663" s="96"/>
    </row>
    <row r="12664" spans="8:12" x14ac:dyDescent="0.25">
      <c r="H12664" s="36"/>
      <c r="I12664" s="36"/>
      <c r="J12664" s="36"/>
      <c r="K12664" s="95"/>
      <c r="L12664" s="96"/>
    </row>
    <row r="12665" spans="8:12" x14ac:dyDescent="0.25">
      <c r="H12665" s="36"/>
      <c r="I12665" s="36"/>
      <c r="J12665" s="36"/>
      <c r="K12665" s="95"/>
      <c r="L12665" s="96"/>
    </row>
    <row r="12666" spans="8:12" x14ac:dyDescent="0.25">
      <c r="H12666" s="36"/>
      <c r="I12666" s="36"/>
      <c r="J12666" s="36"/>
      <c r="K12666" s="95"/>
      <c r="L12666" s="96"/>
    </row>
    <row r="12667" spans="8:12" x14ac:dyDescent="0.25">
      <c r="H12667" s="36"/>
      <c r="I12667" s="36"/>
      <c r="J12667" s="36"/>
      <c r="K12667" s="95"/>
      <c r="L12667" s="96"/>
    </row>
    <row r="12668" spans="8:12" x14ac:dyDescent="0.25">
      <c r="H12668" s="36"/>
      <c r="I12668" s="36"/>
      <c r="J12668" s="36"/>
      <c r="K12668" s="95"/>
      <c r="L12668" s="96"/>
    </row>
    <row r="12669" spans="8:12" x14ac:dyDescent="0.25">
      <c r="H12669" s="36"/>
      <c r="I12669" s="36"/>
      <c r="J12669" s="36"/>
      <c r="K12669" s="95"/>
      <c r="L12669" s="96"/>
    </row>
    <row r="12670" spans="8:12" x14ac:dyDescent="0.25">
      <c r="H12670" s="36"/>
      <c r="I12670" s="36"/>
      <c r="J12670" s="36"/>
      <c r="K12670" s="95"/>
      <c r="L12670" s="96"/>
    </row>
    <row r="12671" spans="8:12" x14ac:dyDescent="0.25">
      <c r="H12671" s="36"/>
      <c r="I12671" s="36"/>
      <c r="J12671" s="36"/>
      <c r="K12671" s="95"/>
      <c r="L12671" s="96"/>
    </row>
    <row r="12672" spans="8:12" x14ac:dyDescent="0.25">
      <c r="H12672" s="36"/>
      <c r="I12672" s="36"/>
      <c r="J12672" s="36"/>
      <c r="K12672" s="95"/>
      <c r="L12672" s="96"/>
    </row>
    <row r="12673" spans="8:12" x14ac:dyDescent="0.25">
      <c r="H12673" s="36"/>
      <c r="I12673" s="36"/>
      <c r="J12673" s="36"/>
      <c r="K12673" s="95"/>
      <c r="L12673" s="96"/>
    </row>
    <row r="12674" spans="8:12" x14ac:dyDescent="0.25">
      <c r="H12674" s="36"/>
      <c r="I12674" s="36"/>
      <c r="J12674" s="36"/>
      <c r="K12674" s="95"/>
      <c r="L12674" s="96"/>
    </row>
    <row r="12675" spans="8:12" x14ac:dyDescent="0.25">
      <c r="H12675" s="36"/>
      <c r="I12675" s="36"/>
      <c r="J12675" s="36"/>
      <c r="K12675" s="95"/>
      <c r="L12675" s="96"/>
    </row>
    <row r="12676" spans="8:12" x14ac:dyDescent="0.25">
      <c r="H12676" s="36"/>
      <c r="I12676" s="36"/>
      <c r="J12676" s="36"/>
      <c r="K12676" s="95"/>
      <c r="L12676" s="96"/>
    </row>
    <row r="12677" spans="8:12" x14ac:dyDescent="0.25">
      <c r="H12677" s="36"/>
      <c r="I12677" s="36"/>
      <c r="J12677" s="36"/>
      <c r="K12677" s="95"/>
      <c r="L12677" s="96"/>
    </row>
    <row r="12678" spans="8:12" x14ac:dyDescent="0.25">
      <c r="H12678" s="36"/>
      <c r="I12678" s="36"/>
      <c r="J12678" s="36"/>
      <c r="K12678" s="95"/>
      <c r="L12678" s="96"/>
    </row>
    <row r="12679" spans="8:12" x14ac:dyDescent="0.25">
      <c r="H12679" s="36"/>
      <c r="I12679" s="36"/>
      <c r="J12679" s="36"/>
      <c r="K12679" s="95"/>
      <c r="L12679" s="96"/>
    </row>
    <row r="12680" spans="8:12" x14ac:dyDescent="0.25">
      <c r="H12680" s="36"/>
      <c r="I12680" s="36"/>
      <c r="J12680" s="36"/>
      <c r="K12680" s="95"/>
      <c r="L12680" s="96"/>
    </row>
    <row r="12681" spans="8:12" x14ac:dyDescent="0.25">
      <c r="H12681" s="36"/>
      <c r="I12681" s="36"/>
      <c r="J12681" s="36"/>
      <c r="K12681" s="95"/>
      <c r="L12681" s="96"/>
    </row>
    <row r="12682" spans="8:12" x14ac:dyDescent="0.25">
      <c r="H12682" s="36"/>
      <c r="I12682" s="36"/>
      <c r="J12682" s="36"/>
      <c r="K12682" s="95"/>
      <c r="L12682" s="96"/>
    </row>
    <row r="12683" spans="8:12" x14ac:dyDescent="0.25">
      <c r="H12683" s="36"/>
      <c r="I12683" s="36"/>
      <c r="J12683" s="36"/>
      <c r="K12683" s="95"/>
      <c r="L12683" s="96"/>
    </row>
    <row r="12684" spans="8:12" x14ac:dyDescent="0.25">
      <c r="H12684" s="36"/>
      <c r="I12684" s="36"/>
      <c r="J12684" s="36"/>
      <c r="K12684" s="95"/>
      <c r="L12684" s="96"/>
    </row>
    <row r="12685" spans="8:12" x14ac:dyDescent="0.25">
      <c r="H12685" s="36"/>
      <c r="I12685" s="36"/>
      <c r="J12685" s="36"/>
      <c r="K12685" s="95"/>
      <c r="L12685" s="96"/>
    </row>
    <row r="12686" spans="8:12" x14ac:dyDescent="0.25">
      <c r="H12686" s="36"/>
      <c r="I12686" s="36"/>
      <c r="J12686" s="36"/>
      <c r="K12686" s="95"/>
      <c r="L12686" s="96"/>
    </row>
    <row r="12687" spans="8:12" x14ac:dyDescent="0.25">
      <c r="H12687" s="36"/>
      <c r="I12687" s="36"/>
      <c r="J12687" s="36"/>
      <c r="K12687" s="95"/>
      <c r="L12687" s="96"/>
    </row>
    <row r="12688" spans="8:12" x14ac:dyDescent="0.25">
      <c r="H12688" s="36"/>
      <c r="I12688" s="36"/>
      <c r="J12688" s="36"/>
      <c r="K12688" s="95"/>
      <c r="L12688" s="96"/>
    </row>
    <row r="12689" spans="8:12" x14ac:dyDescent="0.25">
      <c r="H12689" s="36"/>
      <c r="I12689" s="36"/>
      <c r="J12689" s="36"/>
      <c r="K12689" s="95"/>
      <c r="L12689" s="96"/>
    </row>
    <row r="12690" spans="8:12" x14ac:dyDescent="0.25">
      <c r="H12690" s="36"/>
      <c r="I12690" s="36"/>
      <c r="J12690" s="36"/>
      <c r="K12690" s="95"/>
      <c r="L12690" s="96"/>
    </row>
    <row r="12691" spans="8:12" x14ac:dyDescent="0.25">
      <c r="H12691" s="36"/>
      <c r="I12691" s="36"/>
      <c r="J12691" s="36"/>
      <c r="K12691" s="95"/>
      <c r="L12691" s="96"/>
    </row>
    <row r="12692" spans="8:12" x14ac:dyDescent="0.25">
      <c r="H12692" s="36"/>
      <c r="I12692" s="36"/>
      <c r="J12692" s="36"/>
      <c r="K12692" s="95"/>
      <c r="L12692" s="96"/>
    </row>
    <row r="12693" spans="8:12" x14ac:dyDescent="0.25">
      <c r="H12693" s="36"/>
      <c r="I12693" s="36"/>
      <c r="J12693" s="36"/>
      <c r="K12693" s="95"/>
      <c r="L12693" s="96"/>
    </row>
    <row r="12694" spans="8:12" x14ac:dyDescent="0.25">
      <c r="H12694" s="36"/>
      <c r="I12694" s="36"/>
      <c r="J12694" s="36"/>
      <c r="K12694" s="95"/>
      <c r="L12694" s="96"/>
    </row>
    <row r="12695" spans="8:12" x14ac:dyDescent="0.25">
      <c r="H12695" s="36"/>
      <c r="I12695" s="36"/>
      <c r="J12695" s="36"/>
      <c r="K12695" s="95"/>
      <c r="L12695" s="96"/>
    </row>
    <row r="12696" spans="8:12" x14ac:dyDescent="0.25">
      <c r="H12696" s="36"/>
      <c r="I12696" s="36"/>
      <c r="J12696" s="36"/>
      <c r="K12696" s="95"/>
      <c r="L12696" s="96"/>
    </row>
    <row r="12697" spans="8:12" x14ac:dyDescent="0.25">
      <c r="H12697" s="36"/>
      <c r="I12697" s="36"/>
      <c r="J12697" s="36"/>
      <c r="K12697" s="95"/>
      <c r="L12697" s="96"/>
    </row>
    <row r="12698" spans="8:12" x14ac:dyDescent="0.25">
      <c r="H12698" s="36"/>
      <c r="I12698" s="36"/>
      <c r="J12698" s="36"/>
      <c r="K12698" s="95"/>
      <c r="L12698" s="96"/>
    </row>
    <row r="12699" spans="8:12" x14ac:dyDescent="0.25">
      <c r="H12699" s="36"/>
      <c r="I12699" s="36"/>
      <c r="J12699" s="36"/>
      <c r="K12699" s="95"/>
      <c r="L12699" s="96"/>
    </row>
    <row r="12700" spans="8:12" x14ac:dyDescent="0.25">
      <c r="H12700" s="36"/>
      <c r="I12700" s="36"/>
      <c r="J12700" s="36"/>
      <c r="K12700" s="95"/>
      <c r="L12700" s="96"/>
    </row>
    <row r="12701" spans="8:12" x14ac:dyDescent="0.25">
      <c r="H12701" s="36"/>
      <c r="I12701" s="36"/>
      <c r="J12701" s="36"/>
      <c r="K12701" s="95"/>
      <c r="L12701" s="96"/>
    </row>
    <row r="12702" spans="8:12" x14ac:dyDescent="0.25">
      <c r="H12702" s="36"/>
      <c r="I12702" s="36"/>
      <c r="J12702" s="36"/>
      <c r="K12702" s="95"/>
      <c r="L12702" s="96"/>
    </row>
    <row r="12703" spans="8:12" x14ac:dyDescent="0.25">
      <c r="H12703" s="36"/>
      <c r="I12703" s="36"/>
      <c r="J12703" s="36"/>
      <c r="K12703" s="95"/>
      <c r="L12703" s="96"/>
    </row>
    <row r="12704" spans="8:12" x14ac:dyDescent="0.25">
      <c r="H12704" s="36"/>
      <c r="I12704" s="36"/>
      <c r="J12704" s="36"/>
      <c r="K12704" s="95"/>
      <c r="L12704" s="96"/>
    </row>
    <row r="12705" spans="8:12" x14ac:dyDescent="0.25">
      <c r="H12705" s="36"/>
      <c r="I12705" s="36"/>
      <c r="J12705" s="36"/>
      <c r="K12705" s="95"/>
      <c r="L12705" s="96"/>
    </row>
    <row r="12706" spans="8:12" x14ac:dyDescent="0.25">
      <c r="H12706" s="36"/>
      <c r="I12706" s="36"/>
      <c r="J12706" s="36"/>
      <c r="K12706" s="95"/>
      <c r="L12706" s="96"/>
    </row>
    <row r="12707" spans="8:12" x14ac:dyDescent="0.25">
      <c r="H12707" s="36"/>
      <c r="I12707" s="36"/>
      <c r="J12707" s="36"/>
      <c r="K12707" s="95"/>
      <c r="L12707" s="96"/>
    </row>
    <row r="12708" spans="8:12" x14ac:dyDescent="0.25">
      <c r="H12708" s="36"/>
      <c r="I12708" s="36"/>
      <c r="J12708" s="36"/>
      <c r="K12708" s="95"/>
      <c r="L12708" s="96"/>
    </row>
    <row r="12709" spans="8:12" x14ac:dyDescent="0.25">
      <c r="H12709" s="36"/>
      <c r="I12709" s="36"/>
      <c r="J12709" s="36"/>
      <c r="K12709" s="95"/>
      <c r="L12709" s="96"/>
    </row>
    <row r="12710" spans="8:12" x14ac:dyDescent="0.25">
      <c r="H12710" s="36"/>
      <c r="I12710" s="36"/>
      <c r="J12710" s="36"/>
      <c r="K12710" s="95"/>
      <c r="L12710" s="96"/>
    </row>
    <row r="12711" spans="8:12" x14ac:dyDescent="0.25">
      <c r="H12711" s="36"/>
      <c r="I12711" s="36"/>
      <c r="J12711" s="36"/>
      <c r="K12711" s="95"/>
      <c r="L12711" s="96"/>
    </row>
    <row r="12712" spans="8:12" x14ac:dyDescent="0.25">
      <c r="H12712" s="36"/>
      <c r="I12712" s="36"/>
      <c r="J12712" s="36"/>
      <c r="K12712" s="95"/>
      <c r="L12712" s="96"/>
    </row>
    <row r="12713" spans="8:12" x14ac:dyDescent="0.25">
      <c r="H12713" s="36"/>
      <c r="I12713" s="36"/>
      <c r="J12713" s="36"/>
      <c r="K12713" s="95"/>
      <c r="L12713" s="96"/>
    </row>
    <row r="12714" spans="8:12" x14ac:dyDescent="0.25">
      <c r="H12714" s="36"/>
      <c r="I12714" s="36"/>
      <c r="J12714" s="36"/>
      <c r="K12714" s="95"/>
      <c r="L12714" s="96"/>
    </row>
    <row r="12715" spans="8:12" x14ac:dyDescent="0.25">
      <c r="H12715" s="36"/>
      <c r="I12715" s="36"/>
      <c r="J12715" s="36"/>
      <c r="K12715" s="95"/>
      <c r="L12715" s="96"/>
    </row>
    <row r="12716" spans="8:12" x14ac:dyDescent="0.25">
      <c r="H12716" s="36"/>
      <c r="I12716" s="36"/>
      <c r="J12716" s="36"/>
      <c r="K12716" s="95"/>
      <c r="L12716" s="96"/>
    </row>
    <row r="12717" spans="8:12" x14ac:dyDescent="0.25">
      <c r="H12717" s="36"/>
      <c r="I12717" s="36"/>
      <c r="J12717" s="36"/>
      <c r="K12717" s="95"/>
      <c r="L12717" s="96"/>
    </row>
    <row r="12718" spans="8:12" x14ac:dyDescent="0.25">
      <c r="H12718" s="36"/>
      <c r="I12718" s="36"/>
      <c r="J12718" s="36"/>
      <c r="K12718" s="95"/>
      <c r="L12718" s="96"/>
    </row>
    <row r="12719" spans="8:12" x14ac:dyDescent="0.25">
      <c r="H12719" s="36"/>
      <c r="I12719" s="36"/>
      <c r="J12719" s="36"/>
      <c r="K12719" s="95"/>
      <c r="L12719" s="96"/>
    </row>
    <row r="12720" spans="8:12" x14ac:dyDescent="0.25">
      <c r="H12720" s="36"/>
      <c r="I12720" s="36"/>
      <c r="J12720" s="36"/>
      <c r="K12720" s="95"/>
      <c r="L12720" s="96"/>
    </row>
    <row r="12721" spans="8:12" x14ac:dyDescent="0.25">
      <c r="H12721" s="36"/>
      <c r="I12721" s="36"/>
      <c r="J12721" s="36"/>
      <c r="K12721" s="95"/>
      <c r="L12721" s="96"/>
    </row>
    <row r="12722" spans="8:12" x14ac:dyDescent="0.25">
      <c r="H12722" s="36"/>
      <c r="I12722" s="36"/>
      <c r="J12722" s="36"/>
      <c r="K12722" s="95"/>
      <c r="L12722" s="96"/>
    </row>
    <row r="12723" spans="8:12" x14ac:dyDescent="0.25">
      <c r="H12723" s="36"/>
      <c r="I12723" s="36"/>
      <c r="J12723" s="36"/>
      <c r="K12723" s="95"/>
      <c r="L12723" s="96"/>
    </row>
    <row r="12724" spans="8:12" x14ac:dyDescent="0.25">
      <c r="H12724" s="36"/>
      <c r="I12724" s="36"/>
      <c r="J12724" s="36"/>
      <c r="K12724" s="95"/>
      <c r="L12724" s="96"/>
    </row>
    <row r="12725" spans="8:12" x14ac:dyDescent="0.25">
      <c r="H12725" s="36"/>
      <c r="I12725" s="36"/>
      <c r="J12725" s="36"/>
      <c r="K12725" s="95"/>
      <c r="L12725" s="96"/>
    </row>
    <row r="12726" spans="8:12" x14ac:dyDescent="0.25">
      <c r="H12726" s="36"/>
      <c r="I12726" s="36"/>
      <c r="J12726" s="36"/>
      <c r="K12726" s="95"/>
      <c r="L12726" s="96"/>
    </row>
    <row r="12727" spans="8:12" x14ac:dyDescent="0.25">
      <c r="H12727" s="36"/>
      <c r="I12727" s="36"/>
      <c r="J12727" s="36"/>
      <c r="K12727" s="95"/>
      <c r="L12727" s="96"/>
    </row>
    <row r="12728" spans="8:12" x14ac:dyDescent="0.25">
      <c r="H12728" s="36"/>
      <c r="I12728" s="36"/>
      <c r="J12728" s="36"/>
      <c r="K12728" s="95"/>
      <c r="L12728" s="96"/>
    </row>
    <row r="12729" spans="8:12" x14ac:dyDescent="0.25">
      <c r="H12729" s="36"/>
      <c r="I12729" s="36"/>
      <c r="J12729" s="36"/>
      <c r="K12729" s="95"/>
      <c r="L12729" s="96"/>
    </row>
    <row r="12730" spans="8:12" x14ac:dyDescent="0.25">
      <c r="H12730" s="36"/>
      <c r="I12730" s="36"/>
      <c r="J12730" s="36"/>
      <c r="K12730" s="95"/>
      <c r="L12730" s="96"/>
    </row>
    <row r="12731" spans="8:12" x14ac:dyDescent="0.25">
      <c r="H12731" s="36"/>
      <c r="I12731" s="36"/>
      <c r="J12731" s="36"/>
      <c r="K12731" s="95"/>
      <c r="L12731" s="96"/>
    </row>
    <row r="12732" spans="8:12" x14ac:dyDescent="0.25">
      <c r="H12732" s="36"/>
      <c r="I12732" s="36"/>
      <c r="J12732" s="36"/>
      <c r="K12732" s="95"/>
      <c r="L12732" s="96"/>
    </row>
    <row r="12733" spans="8:12" x14ac:dyDescent="0.25">
      <c r="H12733" s="36"/>
      <c r="I12733" s="36"/>
      <c r="J12733" s="36"/>
      <c r="K12733" s="95"/>
      <c r="L12733" s="96"/>
    </row>
    <row r="12734" spans="8:12" x14ac:dyDescent="0.25">
      <c r="H12734" s="36"/>
      <c r="I12734" s="36"/>
      <c r="J12734" s="36"/>
      <c r="K12734" s="95"/>
      <c r="L12734" s="96"/>
    </row>
    <row r="12735" spans="8:12" x14ac:dyDescent="0.25">
      <c r="H12735" s="36"/>
      <c r="I12735" s="36"/>
      <c r="J12735" s="36"/>
      <c r="K12735" s="95"/>
      <c r="L12735" s="96"/>
    </row>
    <row r="12736" spans="8:12" x14ac:dyDescent="0.25">
      <c r="H12736" s="36"/>
      <c r="I12736" s="36"/>
      <c r="J12736" s="36"/>
      <c r="K12736" s="95"/>
      <c r="L12736" s="96"/>
    </row>
    <row r="12737" spans="8:12" x14ac:dyDescent="0.25">
      <c r="H12737" s="36"/>
      <c r="I12737" s="36"/>
      <c r="J12737" s="36"/>
      <c r="K12737" s="95"/>
      <c r="L12737" s="96"/>
    </row>
    <row r="12738" spans="8:12" x14ac:dyDescent="0.25">
      <c r="H12738" s="36"/>
      <c r="I12738" s="36"/>
      <c r="J12738" s="36"/>
      <c r="K12738" s="95"/>
      <c r="L12738" s="96"/>
    </row>
    <row r="12739" spans="8:12" x14ac:dyDescent="0.25">
      <c r="H12739" s="36"/>
      <c r="I12739" s="36"/>
      <c r="J12739" s="36"/>
      <c r="K12739" s="95"/>
      <c r="L12739" s="96"/>
    </row>
    <row r="12740" spans="8:12" x14ac:dyDescent="0.25">
      <c r="H12740" s="36"/>
      <c r="I12740" s="36"/>
      <c r="J12740" s="36"/>
      <c r="K12740" s="95"/>
      <c r="L12740" s="96"/>
    </row>
    <row r="12741" spans="8:12" x14ac:dyDescent="0.25">
      <c r="H12741" s="36"/>
      <c r="I12741" s="36"/>
      <c r="J12741" s="36"/>
      <c r="K12741" s="95"/>
      <c r="L12741" s="96"/>
    </row>
    <row r="12742" spans="8:12" x14ac:dyDescent="0.25">
      <c r="H12742" s="36"/>
      <c r="I12742" s="36"/>
      <c r="J12742" s="36"/>
      <c r="K12742" s="95"/>
      <c r="L12742" s="96"/>
    </row>
    <row r="12743" spans="8:12" x14ac:dyDescent="0.25">
      <c r="H12743" s="36"/>
      <c r="I12743" s="36"/>
      <c r="J12743" s="36"/>
      <c r="K12743" s="95"/>
      <c r="L12743" s="96"/>
    </row>
    <row r="12744" spans="8:12" x14ac:dyDescent="0.25">
      <c r="H12744" s="36"/>
      <c r="I12744" s="36"/>
      <c r="J12744" s="36"/>
      <c r="K12744" s="95"/>
      <c r="L12744" s="96"/>
    </row>
    <row r="12745" spans="8:12" x14ac:dyDescent="0.25">
      <c r="H12745" s="36"/>
      <c r="I12745" s="36"/>
      <c r="J12745" s="36"/>
      <c r="K12745" s="95"/>
      <c r="L12745" s="96"/>
    </row>
    <row r="12746" spans="8:12" x14ac:dyDescent="0.25">
      <c r="H12746" s="36"/>
      <c r="I12746" s="36"/>
      <c r="J12746" s="36"/>
      <c r="K12746" s="95"/>
      <c r="L12746" s="96"/>
    </row>
    <row r="12747" spans="8:12" x14ac:dyDescent="0.25">
      <c r="H12747" s="36"/>
      <c r="I12747" s="36"/>
      <c r="J12747" s="36"/>
      <c r="K12747" s="95"/>
      <c r="L12747" s="96"/>
    </row>
    <row r="12748" spans="8:12" x14ac:dyDescent="0.25">
      <c r="H12748" s="36"/>
      <c r="I12748" s="36"/>
      <c r="J12748" s="36"/>
      <c r="K12748" s="95"/>
      <c r="L12748" s="96"/>
    </row>
    <row r="12749" spans="8:12" x14ac:dyDescent="0.25">
      <c r="H12749" s="36"/>
      <c r="I12749" s="36"/>
      <c r="J12749" s="36"/>
      <c r="K12749" s="95"/>
      <c r="L12749" s="96"/>
    </row>
    <row r="12750" spans="8:12" x14ac:dyDescent="0.25">
      <c r="H12750" s="36"/>
      <c r="I12750" s="36"/>
      <c r="J12750" s="36"/>
      <c r="K12750" s="95"/>
      <c r="L12750" s="96"/>
    </row>
    <row r="12751" spans="8:12" x14ac:dyDescent="0.25">
      <c r="H12751" s="36"/>
      <c r="I12751" s="36"/>
      <c r="J12751" s="36"/>
      <c r="K12751" s="95"/>
      <c r="L12751" s="96"/>
    </row>
    <row r="12752" spans="8:12" x14ac:dyDescent="0.25">
      <c r="H12752" s="36"/>
      <c r="I12752" s="36"/>
      <c r="J12752" s="36"/>
      <c r="K12752" s="95"/>
      <c r="L12752" s="96"/>
    </row>
    <row r="12753" spans="8:12" x14ac:dyDescent="0.25">
      <c r="H12753" s="36"/>
      <c r="I12753" s="36"/>
      <c r="J12753" s="36"/>
      <c r="K12753" s="95"/>
      <c r="L12753" s="96"/>
    </row>
    <row r="12754" spans="8:12" x14ac:dyDescent="0.25">
      <c r="H12754" s="36"/>
      <c r="I12754" s="36"/>
      <c r="J12754" s="36"/>
      <c r="K12754" s="95"/>
      <c r="L12754" s="96"/>
    </row>
    <row r="12755" spans="8:12" x14ac:dyDescent="0.25">
      <c r="H12755" s="36"/>
      <c r="I12755" s="36"/>
      <c r="J12755" s="36"/>
      <c r="K12755" s="95"/>
      <c r="L12755" s="96"/>
    </row>
    <row r="12756" spans="8:12" x14ac:dyDescent="0.25">
      <c r="H12756" s="36"/>
      <c r="I12756" s="36"/>
      <c r="J12756" s="36"/>
      <c r="K12756" s="95"/>
      <c r="L12756" s="96"/>
    </row>
    <row r="12757" spans="8:12" x14ac:dyDescent="0.25">
      <c r="H12757" s="36"/>
      <c r="I12757" s="36"/>
      <c r="J12757" s="36"/>
      <c r="K12757" s="95"/>
      <c r="L12757" s="96"/>
    </row>
    <row r="12758" spans="8:12" x14ac:dyDescent="0.25">
      <c r="H12758" s="36"/>
      <c r="I12758" s="36"/>
      <c r="J12758" s="36"/>
      <c r="K12758" s="95"/>
      <c r="L12758" s="96"/>
    </row>
    <row r="12759" spans="8:12" x14ac:dyDescent="0.25">
      <c r="H12759" s="36"/>
      <c r="I12759" s="36"/>
      <c r="J12759" s="36"/>
      <c r="K12759" s="95"/>
      <c r="L12759" s="96"/>
    </row>
    <row r="12760" spans="8:12" x14ac:dyDescent="0.25">
      <c r="H12760" s="36"/>
      <c r="I12760" s="36"/>
      <c r="J12760" s="36"/>
      <c r="K12760" s="95"/>
      <c r="L12760" s="96"/>
    </row>
    <row r="12761" spans="8:12" x14ac:dyDescent="0.25">
      <c r="H12761" s="36"/>
      <c r="I12761" s="36"/>
      <c r="J12761" s="36"/>
      <c r="K12761" s="95"/>
      <c r="L12761" s="96"/>
    </row>
    <row r="12762" spans="8:12" x14ac:dyDescent="0.25">
      <c r="H12762" s="36"/>
      <c r="I12762" s="36"/>
      <c r="J12762" s="36"/>
      <c r="K12762" s="95"/>
      <c r="L12762" s="96"/>
    </row>
    <row r="12763" spans="8:12" x14ac:dyDescent="0.25">
      <c r="H12763" s="36"/>
      <c r="I12763" s="36"/>
      <c r="J12763" s="36"/>
      <c r="K12763" s="95"/>
      <c r="L12763" s="96"/>
    </row>
    <row r="12764" spans="8:12" x14ac:dyDescent="0.25">
      <c r="H12764" s="36"/>
      <c r="I12764" s="36"/>
      <c r="J12764" s="36"/>
      <c r="K12764" s="95"/>
      <c r="L12764" s="96"/>
    </row>
    <row r="12765" spans="8:12" x14ac:dyDescent="0.25">
      <c r="H12765" s="36"/>
      <c r="I12765" s="36"/>
      <c r="J12765" s="36"/>
      <c r="K12765" s="95"/>
      <c r="L12765" s="96"/>
    </row>
    <row r="12766" spans="8:12" x14ac:dyDescent="0.25">
      <c r="H12766" s="36"/>
      <c r="I12766" s="36"/>
      <c r="J12766" s="36"/>
      <c r="K12766" s="95"/>
      <c r="L12766" s="96"/>
    </row>
    <row r="12767" spans="8:12" x14ac:dyDescent="0.25">
      <c r="H12767" s="36"/>
      <c r="I12767" s="36"/>
      <c r="J12767" s="36"/>
      <c r="K12767" s="95"/>
      <c r="L12767" s="96"/>
    </row>
    <row r="12768" spans="8:12" x14ac:dyDescent="0.25">
      <c r="H12768" s="36"/>
      <c r="I12768" s="36"/>
      <c r="J12768" s="36"/>
      <c r="K12768" s="95"/>
      <c r="L12768" s="96"/>
    </row>
    <row r="12769" spans="8:12" x14ac:dyDescent="0.25">
      <c r="H12769" s="36"/>
      <c r="I12769" s="36"/>
      <c r="J12769" s="36"/>
      <c r="K12769" s="95"/>
      <c r="L12769" s="96"/>
    </row>
    <row r="12770" spans="8:12" x14ac:dyDescent="0.25">
      <c r="H12770" s="36"/>
      <c r="I12770" s="36"/>
      <c r="J12770" s="36"/>
      <c r="K12770" s="95"/>
      <c r="L12770" s="96"/>
    </row>
    <row r="12771" spans="8:12" x14ac:dyDescent="0.25">
      <c r="H12771" s="36"/>
      <c r="I12771" s="36"/>
      <c r="J12771" s="36"/>
      <c r="K12771" s="95"/>
      <c r="L12771" s="96"/>
    </row>
    <row r="12772" spans="8:12" x14ac:dyDescent="0.25">
      <c r="H12772" s="36"/>
      <c r="I12772" s="36"/>
      <c r="J12772" s="36"/>
      <c r="K12772" s="95"/>
      <c r="L12772" s="96"/>
    </row>
    <row r="12773" spans="8:12" x14ac:dyDescent="0.25">
      <c r="H12773" s="36"/>
      <c r="I12773" s="36"/>
      <c r="J12773" s="36"/>
      <c r="K12773" s="95"/>
      <c r="L12773" s="96"/>
    </row>
    <row r="12774" spans="8:12" x14ac:dyDescent="0.25">
      <c r="H12774" s="36"/>
      <c r="I12774" s="36"/>
      <c r="J12774" s="36"/>
      <c r="K12774" s="95"/>
      <c r="L12774" s="96"/>
    </row>
    <row r="12775" spans="8:12" x14ac:dyDescent="0.25">
      <c r="H12775" s="36"/>
      <c r="I12775" s="36"/>
      <c r="J12775" s="36"/>
      <c r="K12775" s="95"/>
      <c r="L12775" s="96"/>
    </row>
    <row r="12776" spans="8:12" x14ac:dyDescent="0.25">
      <c r="H12776" s="36"/>
      <c r="I12776" s="36"/>
      <c r="J12776" s="36"/>
      <c r="K12776" s="95"/>
      <c r="L12776" s="96"/>
    </row>
    <row r="12777" spans="8:12" x14ac:dyDescent="0.25">
      <c r="H12777" s="36"/>
      <c r="I12777" s="36"/>
      <c r="J12777" s="36"/>
      <c r="K12777" s="95"/>
      <c r="L12777" s="96"/>
    </row>
    <row r="12778" spans="8:12" x14ac:dyDescent="0.25">
      <c r="H12778" s="36"/>
      <c r="I12778" s="36"/>
      <c r="J12778" s="36"/>
      <c r="K12778" s="95"/>
      <c r="L12778" s="96"/>
    </row>
    <row r="12779" spans="8:12" x14ac:dyDescent="0.25">
      <c r="H12779" s="36"/>
      <c r="I12779" s="36"/>
      <c r="J12779" s="36"/>
      <c r="K12779" s="95"/>
      <c r="L12779" s="96"/>
    </row>
    <row r="12780" spans="8:12" x14ac:dyDescent="0.25">
      <c r="H12780" s="36"/>
      <c r="I12780" s="36"/>
      <c r="J12780" s="36"/>
      <c r="K12780" s="95"/>
      <c r="L12780" s="96"/>
    </row>
    <row r="12781" spans="8:12" x14ac:dyDescent="0.25">
      <c r="H12781" s="36"/>
      <c r="I12781" s="36"/>
      <c r="J12781" s="36"/>
      <c r="K12781" s="95"/>
      <c r="L12781" s="96"/>
    </row>
    <row r="12782" spans="8:12" x14ac:dyDescent="0.25">
      <c r="H12782" s="36"/>
      <c r="I12782" s="36"/>
      <c r="J12782" s="36"/>
      <c r="K12782" s="95"/>
      <c r="L12782" s="96"/>
    </row>
    <row r="12783" spans="8:12" x14ac:dyDescent="0.25">
      <c r="H12783" s="36"/>
      <c r="I12783" s="36"/>
      <c r="J12783" s="36"/>
      <c r="K12783" s="95"/>
      <c r="L12783" s="96"/>
    </row>
    <row r="12784" spans="8:12" x14ac:dyDescent="0.25">
      <c r="H12784" s="36"/>
      <c r="I12784" s="36"/>
      <c r="J12784" s="36"/>
      <c r="K12784" s="95"/>
      <c r="L12784" s="96"/>
    </row>
    <row r="12785" spans="8:12" x14ac:dyDescent="0.25">
      <c r="H12785" s="36"/>
      <c r="I12785" s="36"/>
      <c r="J12785" s="36"/>
      <c r="K12785" s="95"/>
      <c r="L12785" s="96"/>
    </row>
    <row r="12786" spans="8:12" x14ac:dyDescent="0.25">
      <c r="H12786" s="36"/>
      <c r="I12786" s="36"/>
      <c r="J12786" s="36"/>
      <c r="K12786" s="95"/>
      <c r="L12786" s="96"/>
    </row>
    <row r="12787" spans="8:12" x14ac:dyDescent="0.25">
      <c r="H12787" s="36"/>
      <c r="I12787" s="36"/>
      <c r="J12787" s="36"/>
      <c r="K12787" s="95"/>
      <c r="L12787" s="96"/>
    </row>
    <row r="12788" spans="8:12" x14ac:dyDescent="0.25">
      <c r="H12788" s="36"/>
      <c r="I12788" s="36"/>
      <c r="J12788" s="36"/>
      <c r="K12788" s="95"/>
      <c r="L12788" s="96"/>
    </row>
    <row r="12789" spans="8:12" x14ac:dyDescent="0.25">
      <c r="H12789" s="36"/>
      <c r="I12789" s="36"/>
      <c r="J12789" s="36"/>
      <c r="K12789" s="95"/>
      <c r="L12789" s="96"/>
    </row>
    <row r="12790" spans="8:12" x14ac:dyDescent="0.25">
      <c r="H12790" s="36"/>
      <c r="I12790" s="36"/>
      <c r="J12790" s="36"/>
      <c r="K12790" s="95"/>
      <c r="L12790" s="96"/>
    </row>
    <row r="12791" spans="8:12" x14ac:dyDescent="0.25">
      <c r="H12791" s="36"/>
      <c r="I12791" s="36"/>
      <c r="J12791" s="36"/>
      <c r="K12791" s="95"/>
      <c r="L12791" s="96"/>
    </row>
    <row r="12792" spans="8:12" x14ac:dyDescent="0.25">
      <c r="H12792" s="36"/>
      <c r="I12792" s="36"/>
      <c r="J12792" s="36"/>
      <c r="K12792" s="95"/>
      <c r="L12792" s="96"/>
    </row>
    <row r="12793" spans="8:12" x14ac:dyDescent="0.25">
      <c r="H12793" s="36"/>
      <c r="I12793" s="36"/>
      <c r="J12793" s="36"/>
      <c r="K12793" s="95"/>
      <c r="L12793" s="96"/>
    </row>
    <row r="12794" spans="8:12" x14ac:dyDescent="0.25">
      <c r="H12794" s="36"/>
      <c r="I12794" s="36"/>
      <c r="J12794" s="36"/>
      <c r="K12794" s="95"/>
      <c r="L12794" s="96"/>
    </row>
    <row r="12795" spans="8:12" x14ac:dyDescent="0.25">
      <c r="H12795" s="36"/>
      <c r="I12795" s="36"/>
      <c r="J12795" s="36"/>
      <c r="K12795" s="95"/>
      <c r="L12795" s="96"/>
    </row>
    <row r="12796" spans="8:12" x14ac:dyDescent="0.25">
      <c r="H12796" s="36"/>
      <c r="I12796" s="36"/>
      <c r="J12796" s="36"/>
      <c r="K12796" s="95"/>
      <c r="L12796" s="96"/>
    </row>
    <row r="12797" spans="8:12" x14ac:dyDescent="0.25">
      <c r="H12797" s="36"/>
      <c r="I12797" s="36"/>
      <c r="J12797" s="36"/>
      <c r="K12797" s="95"/>
      <c r="L12797" s="96"/>
    </row>
    <row r="12798" spans="8:12" x14ac:dyDescent="0.25">
      <c r="H12798" s="36"/>
      <c r="I12798" s="36"/>
      <c r="J12798" s="36"/>
      <c r="K12798" s="95"/>
      <c r="L12798" s="96"/>
    </row>
    <row r="12799" spans="8:12" x14ac:dyDescent="0.25">
      <c r="H12799" s="36"/>
      <c r="I12799" s="36"/>
      <c r="J12799" s="36"/>
      <c r="K12799" s="95"/>
      <c r="L12799" s="96"/>
    </row>
    <row r="12800" spans="8:12" x14ac:dyDescent="0.25">
      <c r="H12800" s="36"/>
      <c r="I12800" s="36"/>
      <c r="J12800" s="36"/>
      <c r="K12800" s="95"/>
      <c r="L12800" s="96"/>
    </row>
    <row r="12801" spans="8:12" x14ac:dyDescent="0.25">
      <c r="H12801" s="36"/>
      <c r="I12801" s="36"/>
      <c r="J12801" s="36"/>
      <c r="K12801" s="95"/>
      <c r="L12801" s="96"/>
    </row>
    <row r="12802" spans="8:12" x14ac:dyDescent="0.25">
      <c r="H12802" s="36"/>
      <c r="I12802" s="36"/>
      <c r="J12802" s="36"/>
      <c r="K12802" s="95"/>
      <c r="L12802" s="96"/>
    </row>
    <row r="12803" spans="8:12" x14ac:dyDescent="0.25">
      <c r="H12803" s="36"/>
      <c r="I12803" s="36"/>
      <c r="J12803" s="36"/>
      <c r="K12803" s="95"/>
      <c r="L12803" s="96"/>
    </row>
    <row r="12804" spans="8:12" x14ac:dyDescent="0.25">
      <c r="H12804" s="36"/>
      <c r="I12804" s="36"/>
      <c r="J12804" s="36"/>
      <c r="K12804" s="95"/>
      <c r="L12804" s="96"/>
    </row>
    <row r="12805" spans="8:12" x14ac:dyDescent="0.25">
      <c r="H12805" s="36"/>
      <c r="I12805" s="36"/>
      <c r="J12805" s="36"/>
      <c r="K12805" s="95"/>
      <c r="L12805" s="96"/>
    </row>
    <row r="12806" spans="8:12" x14ac:dyDescent="0.25">
      <c r="H12806" s="36"/>
      <c r="I12806" s="36"/>
      <c r="J12806" s="36"/>
      <c r="K12806" s="95"/>
      <c r="L12806" s="96"/>
    </row>
    <row r="12807" spans="8:12" x14ac:dyDescent="0.25">
      <c r="H12807" s="36"/>
      <c r="I12807" s="36"/>
      <c r="J12807" s="36"/>
      <c r="K12807" s="95"/>
      <c r="L12807" s="96"/>
    </row>
    <row r="12808" spans="8:12" x14ac:dyDescent="0.25">
      <c r="H12808" s="36"/>
      <c r="I12808" s="36"/>
      <c r="J12808" s="36"/>
      <c r="K12808" s="95"/>
      <c r="L12808" s="96"/>
    </row>
    <row r="12809" spans="8:12" x14ac:dyDescent="0.25">
      <c r="H12809" s="36"/>
      <c r="I12809" s="36"/>
      <c r="J12809" s="36"/>
      <c r="K12809" s="95"/>
      <c r="L12809" s="96"/>
    </row>
    <row r="12810" spans="8:12" x14ac:dyDescent="0.25">
      <c r="H12810" s="36"/>
      <c r="I12810" s="36"/>
      <c r="J12810" s="36"/>
      <c r="K12810" s="95"/>
      <c r="L12810" s="96"/>
    </row>
    <row r="12811" spans="8:12" x14ac:dyDescent="0.25">
      <c r="H12811" s="36"/>
      <c r="I12811" s="36"/>
      <c r="J12811" s="36"/>
      <c r="K12811" s="95"/>
      <c r="L12811" s="96"/>
    </row>
    <row r="12812" spans="8:12" x14ac:dyDescent="0.25">
      <c r="H12812" s="36"/>
      <c r="I12812" s="36"/>
      <c r="J12812" s="36"/>
      <c r="K12812" s="95"/>
      <c r="L12812" s="96"/>
    </row>
    <row r="12813" spans="8:12" x14ac:dyDescent="0.25">
      <c r="H12813" s="36"/>
      <c r="I12813" s="36"/>
      <c r="J12813" s="36"/>
      <c r="K12813" s="95"/>
      <c r="L12813" s="96"/>
    </row>
    <row r="12814" spans="8:12" x14ac:dyDescent="0.25">
      <c r="H12814" s="36"/>
      <c r="I12814" s="36"/>
      <c r="J12814" s="36"/>
      <c r="K12814" s="95"/>
      <c r="L12814" s="96"/>
    </row>
    <row r="12815" spans="8:12" x14ac:dyDescent="0.25">
      <c r="H12815" s="36"/>
      <c r="I12815" s="36"/>
      <c r="J12815" s="36"/>
      <c r="K12815" s="95"/>
      <c r="L12815" s="96"/>
    </row>
    <row r="12816" spans="8:12" x14ac:dyDescent="0.25">
      <c r="H12816" s="36"/>
      <c r="I12816" s="36"/>
      <c r="J12816" s="36"/>
      <c r="K12816" s="95"/>
      <c r="L12816" s="96"/>
    </row>
    <row r="12817" spans="8:12" x14ac:dyDescent="0.25">
      <c r="H12817" s="36"/>
      <c r="I12817" s="36"/>
      <c r="J12817" s="36"/>
      <c r="K12817" s="95"/>
      <c r="L12817" s="96"/>
    </row>
    <row r="12818" spans="8:12" x14ac:dyDescent="0.25">
      <c r="H12818" s="36"/>
      <c r="I12818" s="36"/>
      <c r="J12818" s="36"/>
      <c r="K12818" s="95"/>
      <c r="L12818" s="96"/>
    </row>
    <row r="12819" spans="8:12" x14ac:dyDescent="0.25">
      <c r="H12819" s="36"/>
      <c r="I12819" s="36"/>
      <c r="J12819" s="36"/>
      <c r="K12819" s="95"/>
      <c r="L12819" s="96"/>
    </row>
    <row r="12820" spans="8:12" x14ac:dyDescent="0.25">
      <c r="H12820" s="36"/>
      <c r="I12820" s="36"/>
      <c r="J12820" s="36"/>
      <c r="K12820" s="95"/>
      <c r="L12820" s="96"/>
    </row>
    <row r="12821" spans="8:12" x14ac:dyDescent="0.25">
      <c r="H12821" s="36"/>
      <c r="I12821" s="36"/>
      <c r="J12821" s="36"/>
      <c r="K12821" s="95"/>
      <c r="L12821" s="96"/>
    </row>
    <row r="12822" spans="8:12" x14ac:dyDescent="0.25">
      <c r="H12822" s="36"/>
      <c r="I12822" s="36"/>
      <c r="J12822" s="36"/>
      <c r="K12822" s="95"/>
      <c r="L12822" s="96"/>
    </row>
    <row r="12823" spans="8:12" x14ac:dyDescent="0.25">
      <c r="H12823" s="36"/>
      <c r="I12823" s="36"/>
      <c r="J12823" s="36"/>
      <c r="K12823" s="95"/>
      <c r="L12823" s="96"/>
    </row>
    <row r="12824" spans="8:12" x14ac:dyDescent="0.25">
      <c r="H12824" s="36"/>
      <c r="I12824" s="36"/>
      <c r="J12824" s="36"/>
      <c r="K12824" s="95"/>
      <c r="L12824" s="96"/>
    </row>
    <row r="12825" spans="8:12" x14ac:dyDescent="0.25">
      <c r="H12825" s="36"/>
      <c r="I12825" s="36"/>
      <c r="J12825" s="36"/>
      <c r="K12825" s="95"/>
      <c r="L12825" s="96"/>
    </row>
    <row r="12826" spans="8:12" x14ac:dyDescent="0.25">
      <c r="H12826" s="36"/>
      <c r="I12826" s="36"/>
      <c r="J12826" s="36"/>
      <c r="K12826" s="95"/>
      <c r="L12826" s="96"/>
    </row>
    <row r="12827" spans="8:12" x14ac:dyDescent="0.25">
      <c r="H12827" s="36"/>
      <c r="I12827" s="36"/>
      <c r="J12827" s="36"/>
      <c r="K12827" s="95"/>
      <c r="L12827" s="96"/>
    </row>
    <row r="12828" spans="8:12" x14ac:dyDescent="0.25">
      <c r="H12828" s="36"/>
      <c r="I12828" s="36"/>
      <c r="J12828" s="36"/>
      <c r="K12828" s="95"/>
      <c r="L12828" s="96"/>
    </row>
    <row r="12829" spans="8:12" x14ac:dyDescent="0.25">
      <c r="H12829" s="36"/>
      <c r="I12829" s="36"/>
      <c r="J12829" s="36"/>
      <c r="K12829" s="95"/>
      <c r="L12829" s="96"/>
    </row>
    <row r="12830" spans="8:12" x14ac:dyDescent="0.25">
      <c r="H12830" s="36"/>
      <c r="I12830" s="36"/>
      <c r="J12830" s="36"/>
      <c r="K12830" s="95"/>
      <c r="L12830" s="96"/>
    </row>
    <row r="12831" spans="8:12" x14ac:dyDescent="0.25">
      <c r="H12831" s="36"/>
      <c r="I12831" s="36"/>
      <c r="J12831" s="36"/>
      <c r="K12831" s="95"/>
      <c r="L12831" s="96"/>
    </row>
    <row r="12832" spans="8:12" x14ac:dyDescent="0.25">
      <c r="H12832" s="36"/>
      <c r="I12832" s="36"/>
      <c r="J12832" s="36"/>
      <c r="K12832" s="95"/>
      <c r="L12832" s="96"/>
    </row>
    <row r="12833" spans="8:12" x14ac:dyDescent="0.25">
      <c r="H12833" s="36"/>
      <c r="I12833" s="36"/>
      <c r="J12833" s="36"/>
      <c r="K12833" s="95"/>
      <c r="L12833" s="96"/>
    </row>
    <row r="12834" spans="8:12" x14ac:dyDescent="0.25">
      <c r="H12834" s="36"/>
      <c r="I12834" s="36"/>
      <c r="J12834" s="36"/>
      <c r="K12834" s="95"/>
      <c r="L12834" s="96"/>
    </row>
    <row r="12835" spans="8:12" x14ac:dyDescent="0.25">
      <c r="H12835" s="36"/>
      <c r="I12835" s="36"/>
      <c r="J12835" s="36"/>
      <c r="K12835" s="95"/>
      <c r="L12835" s="96"/>
    </row>
    <row r="12836" spans="8:12" x14ac:dyDescent="0.25">
      <c r="H12836" s="36"/>
      <c r="I12836" s="36"/>
      <c r="J12836" s="36"/>
      <c r="K12836" s="95"/>
      <c r="L12836" s="96"/>
    </row>
    <row r="12837" spans="8:12" x14ac:dyDescent="0.25">
      <c r="H12837" s="36"/>
      <c r="I12837" s="36"/>
      <c r="J12837" s="36"/>
      <c r="K12837" s="95"/>
      <c r="L12837" s="96"/>
    </row>
    <row r="12838" spans="8:12" x14ac:dyDescent="0.25">
      <c r="H12838" s="36"/>
      <c r="I12838" s="36"/>
      <c r="J12838" s="36"/>
      <c r="K12838" s="95"/>
      <c r="L12838" s="96"/>
    </row>
    <row r="12839" spans="8:12" x14ac:dyDescent="0.25">
      <c r="H12839" s="36"/>
      <c r="I12839" s="36"/>
      <c r="J12839" s="36"/>
      <c r="K12839" s="95"/>
      <c r="L12839" s="96"/>
    </row>
    <row r="12840" spans="8:12" x14ac:dyDescent="0.25">
      <c r="H12840" s="36"/>
      <c r="I12840" s="36"/>
      <c r="J12840" s="36"/>
      <c r="K12840" s="95"/>
      <c r="L12840" s="96"/>
    </row>
    <row r="12841" spans="8:12" x14ac:dyDescent="0.25">
      <c r="H12841" s="36"/>
      <c r="I12841" s="36"/>
      <c r="J12841" s="36"/>
      <c r="K12841" s="95"/>
      <c r="L12841" s="96"/>
    </row>
    <row r="12842" spans="8:12" x14ac:dyDescent="0.25">
      <c r="H12842" s="36"/>
      <c r="I12842" s="36"/>
      <c r="J12842" s="36"/>
      <c r="K12842" s="95"/>
      <c r="L12842" s="96"/>
    </row>
    <row r="12843" spans="8:12" x14ac:dyDescent="0.25">
      <c r="H12843" s="36"/>
      <c r="I12843" s="36"/>
      <c r="J12843" s="36"/>
      <c r="K12843" s="95"/>
      <c r="L12843" s="96"/>
    </row>
    <row r="12844" spans="8:12" x14ac:dyDescent="0.25">
      <c r="H12844" s="36"/>
      <c r="I12844" s="36"/>
      <c r="J12844" s="36"/>
      <c r="K12844" s="95"/>
      <c r="L12844" s="96"/>
    </row>
    <row r="12845" spans="8:12" x14ac:dyDescent="0.25">
      <c r="H12845" s="36"/>
      <c r="I12845" s="36"/>
      <c r="J12845" s="36"/>
      <c r="K12845" s="95"/>
      <c r="L12845" s="96"/>
    </row>
    <row r="12846" spans="8:12" x14ac:dyDescent="0.25">
      <c r="H12846" s="36"/>
      <c r="I12846" s="36"/>
      <c r="J12846" s="36"/>
      <c r="K12846" s="95"/>
      <c r="L12846" s="96"/>
    </row>
    <row r="12847" spans="8:12" x14ac:dyDescent="0.25">
      <c r="H12847" s="36"/>
      <c r="I12847" s="36"/>
      <c r="J12847" s="36"/>
      <c r="K12847" s="95"/>
      <c r="L12847" s="96"/>
    </row>
    <row r="12848" spans="8:12" x14ac:dyDescent="0.25">
      <c r="H12848" s="36"/>
      <c r="I12848" s="36"/>
      <c r="J12848" s="36"/>
      <c r="K12848" s="95"/>
      <c r="L12848" s="96"/>
    </row>
    <row r="12849" spans="8:12" x14ac:dyDescent="0.25">
      <c r="H12849" s="36"/>
      <c r="I12849" s="36"/>
      <c r="J12849" s="36"/>
      <c r="K12849" s="95"/>
      <c r="L12849" s="96"/>
    </row>
    <row r="12850" spans="8:12" x14ac:dyDescent="0.25">
      <c r="H12850" s="36"/>
      <c r="I12850" s="36"/>
      <c r="J12850" s="36"/>
      <c r="K12850" s="95"/>
      <c r="L12850" s="96"/>
    </row>
    <row r="12851" spans="8:12" x14ac:dyDescent="0.25">
      <c r="H12851" s="36"/>
      <c r="I12851" s="36"/>
      <c r="J12851" s="36"/>
      <c r="K12851" s="95"/>
      <c r="L12851" s="96"/>
    </row>
    <row r="12852" spans="8:12" x14ac:dyDescent="0.25">
      <c r="H12852" s="36"/>
      <c r="I12852" s="36"/>
      <c r="J12852" s="36"/>
      <c r="K12852" s="95"/>
      <c r="L12852" s="96"/>
    </row>
    <row r="12853" spans="8:12" x14ac:dyDescent="0.25">
      <c r="H12853" s="36"/>
      <c r="I12853" s="36"/>
      <c r="J12853" s="36"/>
      <c r="K12853" s="95"/>
      <c r="L12853" s="96"/>
    </row>
    <row r="12854" spans="8:12" x14ac:dyDescent="0.25">
      <c r="H12854" s="36"/>
      <c r="I12854" s="36"/>
      <c r="J12854" s="36"/>
      <c r="K12854" s="95"/>
      <c r="L12854" s="96"/>
    </row>
    <row r="12855" spans="8:12" x14ac:dyDescent="0.25">
      <c r="H12855" s="36"/>
      <c r="I12855" s="36"/>
      <c r="J12855" s="36"/>
      <c r="K12855" s="95"/>
      <c r="L12855" s="96"/>
    </row>
    <row r="12856" spans="8:12" x14ac:dyDescent="0.25">
      <c r="H12856" s="36"/>
      <c r="I12856" s="36"/>
      <c r="J12856" s="36"/>
      <c r="K12856" s="95"/>
      <c r="L12856" s="96"/>
    </row>
    <row r="12857" spans="8:12" x14ac:dyDescent="0.25">
      <c r="H12857" s="36"/>
      <c r="I12857" s="36"/>
      <c r="J12857" s="36"/>
      <c r="K12857" s="95"/>
      <c r="L12857" s="96"/>
    </row>
    <row r="12858" spans="8:12" x14ac:dyDescent="0.25">
      <c r="H12858" s="36"/>
      <c r="I12858" s="36"/>
      <c r="J12858" s="36"/>
      <c r="K12858" s="95"/>
      <c r="L12858" s="96"/>
    </row>
    <row r="12859" spans="8:12" x14ac:dyDescent="0.25">
      <c r="H12859" s="36"/>
      <c r="I12859" s="36"/>
      <c r="J12859" s="36"/>
      <c r="K12859" s="95"/>
      <c r="L12859" s="96"/>
    </row>
    <row r="12860" spans="8:12" x14ac:dyDescent="0.25">
      <c r="H12860" s="36"/>
      <c r="I12860" s="36"/>
      <c r="J12860" s="36"/>
      <c r="K12860" s="95"/>
      <c r="L12860" s="96"/>
    </row>
    <row r="12861" spans="8:12" x14ac:dyDescent="0.25">
      <c r="H12861" s="36"/>
      <c r="I12861" s="36"/>
      <c r="J12861" s="36"/>
      <c r="K12861" s="95"/>
      <c r="L12861" s="96"/>
    </row>
    <row r="12862" spans="8:12" x14ac:dyDescent="0.25">
      <c r="H12862" s="36"/>
      <c r="I12862" s="36"/>
      <c r="J12862" s="36"/>
      <c r="K12862" s="95"/>
      <c r="L12862" s="96"/>
    </row>
    <row r="12863" spans="8:12" x14ac:dyDescent="0.25">
      <c r="H12863" s="36"/>
      <c r="I12863" s="36"/>
      <c r="J12863" s="36"/>
      <c r="K12863" s="95"/>
      <c r="L12863" s="96"/>
    </row>
    <row r="12864" spans="8:12" x14ac:dyDescent="0.25">
      <c r="H12864" s="36"/>
      <c r="I12864" s="36"/>
      <c r="J12864" s="36"/>
      <c r="K12864" s="95"/>
      <c r="L12864" s="96"/>
    </row>
    <row r="12865" spans="8:12" x14ac:dyDescent="0.25">
      <c r="H12865" s="36"/>
      <c r="I12865" s="36"/>
      <c r="J12865" s="36"/>
      <c r="K12865" s="95"/>
      <c r="L12865" s="96"/>
    </row>
    <row r="12866" spans="8:12" x14ac:dyDescent="0.25">
      <c r="H12866" s="36"/>
      <c r="I12866" s="36"/>
      <c r="J12866" s="36"/>
      <c r="K12866" s="95"/>
      <c r="L12866" s="96"/>
    </row>
    <row r="12867" spans="8:12" x14ac:dyDescent="0.25">
      <c r="H12867" s="36"/>
      <c r="I12867" s="36"/>
      <c r="J12867" s="36"/>
      <c r="K12867" s="95"/>
      <c r="L12867" s="96"/>
    </row>
    <row r="12868" spans="8:12" x14ac:dyDescent="0.25">
      <c r="H12868" s="36"/>
      <c r="I12868" s="36"/>
      <c r="J12868" s="36"/>
      <c r="K12868" s="95"/>
      <c r="L12868" s="96"/>
    </row>
    <row r="12869" spans="8:12" x14ac:dyDescent="0.25">
      <c r="H12869" s="36"/>
      <c r="I12869" s="36"/>
      <c r="J12869" s="36"/>
      <c r="K12869" s="95"/>
      <c r="L12869" s="96"/>
    </row>
    <row r="12870" spans="8:12" x14ac:dyDescent="0.25">
      <c r="H12870" s="36"/>
      <c r="I12870" s="36"/>
      <c r="J12870" s="36"/>
      <c r="K12870" s="95"/>
      <c r="L12870" s="96"/>
    </row>
    <row r="12871" spans="8:12" x14ac:dyDescent="0.25">
      <c r="H12871" s="36"/>
      <c r="I12871" s="36"/>
      <c r="J12871" s="36"/>
      <c r="K12871" s="95"/>
      <c r="L12871" s="96"/>
    </row>
    <row r="12872" spans="8:12" x14ac:dyDescent="0.25">
      <c r="H12872" s="36"/>
      <c r="I12872" s="36"/>
      <c r="J12872" s="36"/>
      <c r="K12872" s="95"/>
      <c r="L12872" s="96"/>
    </row>
    <row r="12873" spans="8:12" x14ac:dyDescent="0.25">
      <c r="H12873" s="36"/>
      <c r="I12873" s="36"/>
      <c r="J12873" s="36"/>
      <c r="K12873" s="95"/>
      <c r="L12873" s="96"/>
    </row>
    <row r="12874" spans="8:12" x14ac:dyDescent="0.25">
      <c r="H12874" s="36"/>
      <c r="I12874" s="36"/>
      <c r="J12874" s="36"/>
      <c r="K12874" s="95"/>
      <c r="L12874" s="96"/>
    </row>
    <row r="12875" spans="8:12" x14ac:dyDescent="0.25">
      <c r="H12875" s="36"/>
      <c r="I12875" s="36"/>
      <c r="J12875" s="36"/>
      <c r="K12875" s="95"/>
      <c r="L12875" s="96"/>
    </row>
    <row r="12876" spans="8:12" x14ac:dyDescent="0.25">
      <c r="H12876" s="36"/>
      <c r="I12876" s="36"/>
      <c r="J12876" s="36"/>
      <c r="K12876" s="95"/>
      <c r="L12876" s="96"/>
    </row>
    <row r="12877" spans="8:12" x14ac:dyDescent="0.25">
      <c r="H12877" s="36"/>
      <c r="I12877" s="36"/>
      <c r="J12877" s="36"/>
      <c r="K12877" s="95"/>
      <c r="L12877" s="96"/>
    </row>
    <row r="12878" spans="8:12" x14ac:dyDescent="0.25">
      <c r="H12878" s="36"/>
      <c r="I12878" s="36"/>
      <c r="J12878" s="36"/>
      <c r="K12878" s="95"/>
      <c r="L12878" s="96"/>
    </row>
    <row r="12879" spans="8:12" x14ac:dyDescent="0.25">
      <c r="H12879" s="36"/>
      <c r="I12879" s="36"/>
      <c r="J12879" s="36"/>
      <c r="K12879" s="95"/>
      <c r="L12879" s="96"/>
    </row>
    <row r="12880" spans="8:12" x14ac:dyDescent="0.25">
      <c r="H12880" s="36"/>
      <c r="I12880" s="36"/>
      <c r="J12880" s="36"/>
      <c r="K12880" s="95"/>
      <c r="L12880" s="96"/>
    </row>
    <row r="12881" spans="8:12" x14ac:dyDescent="0.25">
      <c r="H12881" s="36"/>
      <c r="I12881" s="36"/>
      <c r="J12881" s="36"/>
      <c r="K12881" s="95"/>
      <c r="L12881" s="96"/>
    </row>
    <row r="12882" spans="8:12" x14ac:dyDescent="0.25">
      <c r="H12882" s="36"/>
      <c r="I12882" s="36"/>
      <c r="J12882" s="36"/>
      <c r="K12882" s="95"/>
      <c r="L12882" s="96"/>
    </row>
    <row r="12883" spans="8:12" x14ac:dyDescent="0.25">
      <c r="H12883" s="36"/>
      <c r="I12883" s="36"/>
      <c r="J12883" s="36"/>
      <c r="K12883" s="95"/>
      <c r="L12883" s="96"/>
    </row>
    <row r="12884" spans="8:12" x14ac:dyDescent="0.25">
      <c r="H12884" s="36"/>
      <c r="I12884" s="36"/>
      <c r="J12884" s="36"/>
      <c r="K12884" s="95"/>
      <c r="L12884" s="96"/>
    </row>
    <row r="12885" spans="8:12" x14ac:dyDescent="0.25">
      <c r="H12885" s="36"/>
      <c r="I12885" s="36"/>
      <c r="J12885" s="36"/>
      <c r="K12885" s="95"/>
      <c r="L12885" s="96"/>
    </row>
    <row r="12886" spans="8:12" x14ac:dyDescent="0.25">
      <c r="H12886" s="36"/>
      <c r="I12886" s="36"/>
      <c r="J12886" s="36"/>
      <c r="K12886" s="95"/>
      <c r="L12886" s="96"/>
    </row>
    <row r="12887" spans="8:12" x14ac:dyDescent="0.25">
      <c r="H12887" s="36"/>
      <c r="I12887" s="36"/>
      <c r="J12887" s="36"/>
      <c r="K12887" s="95"/>
      <c r="L12887" s="96"/>
    </row>
    <row r="12888" spans="8:12" x14ac:dyDescent="0.25">
      <c r="H12888" s="36"/>
      <c r="I12888" s="36"/>
      <c r="J12888" s="36"/>
      <c r="K12888" s="95"/>
      <c r="L12888" s="96"/>
    </row>
    <row r="12889" spans="8:12" x14ac:dyDescent="0.25">
      <c r="H12889" s="36"/>
      <c r="I12889" s="36"/>
      <c r="J12889" s="36"/>
      <c r="K12889" s="95"/>
      <c r="L12889" s="96"/>
    </row>
    <row r="12890" spans="8:12" x14ac:dyDescent="0.25">
      <c r="H12890" s="36"/>
      <c r="I12890" s="36"/>
      <c r="J12890" s="36"/>
      <c r="K12890" s="95"/>
      <c r="L12890" s="96"/>
    </row>
    <row r="12891" spans="8:12" x14ac:dyDescent="0.25">
      <c r="H12891" s="36"/>
      <c r="I12891" s="36"/>
      <c r="J12891" s="36"/>
      <c r="K12891" s="95"/>
      <c r="L12891" s="96"/>
    </row>
    <row r="12892" spans="8:12" x14ac:dyDescent="0.25">
      <c r="H12892" s="36"/>
      <c r="I12892" s="36"/>
      <c r="J12892" s="36"/>
      <c r="K12892" s="95"/>
      <c r="L12892" s="96"/>
    </row>
    <row r="12893" spans="8:12" x14ac:dyDescent="0.25">
      <c r="H12893" s="36"/>
      <c r="I12893" s="36"/>
      <c r="J12893" s="36"/>
      <c r="K12893" s="95"/>
      <c r="L12893" s="96"/>
    </row>
    <row r="12894" spans="8:12" x14ac:dyDescent="0.25">
      <c r="H12894" s="36"/>
      <c r="I12894" s="36"/>
      <c r="J12894" s="36"/>
      <c r="K12894" s="95"/>
      <c r="L12894" s="96"/>
    </row>
    <row r="12895" spans="8:12" x14ac:dyDescent="0.25">
      <c r="H12895" s="36"/>
      <c r="I12895" s="36"/>
      <c r="J12895" s="36"/>
      <c r="K12895" s="95"/>
      <c r="L12895" s="96"/>
    </row>
    <row r="12896" spans="8:12" x14ac:dyDescent="0.25">
      <c r="H12896" s="36"/>
      <c r="I12896" s="36"/>
      <c r="J12896" s="36"/>
      <c r="K12896" s="95"/>
      <c r="L12896" s="96"/>
    </row>
    <row r="12897" spans="8:12" x14ac:dyDescent="0.25">
      <c r="H12897" s="36"/>
      <c r="I12897" s="36"/>
      <c r="J12897" s="36"/>
      <c r="K12897" s="95"/>
      <c r="L12897" s="96"/>
    </row>
    <row r="12898" spans="8:12" x14ac:dyDescent="0.25">
      <c r="H12898" s="36"/>
      <c r="I12898" s="36"/>
      <c r="J12898" s="36"/>
      <c r="K12898" s="95"/>
      <c r="L12898" s="96"/>
    </row>
    <row r="12899" spans="8:12" x14ac:dyDescent="0.25">
      <c r="H12899" s="36"/>
      <c r="I12899" s="36"/>
      <c r="J12899" s="36"/>
      <c r="K12899" s="95"/>
      <c r="L12899" s="96"/>
    </row>
    <row r="12900" spans="8:12" x14ac:dyDescent="0.25">
      <c r="H12900" s="36"/>
      <c r="I12900" s="36"/>
      <c r="J12900" s="36"/>
      <c r="K12900" s="95"/>
      <c r="L12900" s="96"/>
    </row>
    <row r="12901" spans="8:12" x14ac:dyDescent="0.25">
      <c r="H12901" s="36"/>
      <c r="I12901" s="36"/>
      <c r="J12901" s="36"/>
      <c r="K12901" s="95"/>
      <c r="L12901" s="96"/>
    </row>
    <row r="12902" spans="8:12" x14ac:dyDescent="0.25">
      <c r="H12902" s="36"/>
      <c r="I12902" s="36"/>
      <c r="J12902" s="36"/>
      <c r="K12902" s="95"/>
      <c r="L12902" s="96"/>
    </row>
    <row r="12903" spans="8:12" x14ac:dyDescent="0.25">
      <c r="H12903" s="36"/>
      <c r="I12903" s="36"/>
      <c r="J12903" s="36"/>
      <c r="K12903" s="95"/>
      <c r="L12903" s="96"/>
    </row>
    <row r="12904" spans="8:12" x14ac:dyDescent="0.25">
      <c r="H12904" s="36"/>
      <c r="I12904" s="36"/>
      <c r="J12904" s="36"/>
      <c r="K12904" s="95"/>
      <c r="L12904" s="96"/>
    </row>
    <row r="12905" spans="8:12" x14ac:dyDescent="0.25">
      <c r="H12905" s="36"/>
      <c r="I12905" s="36"/>
      <c r="J12905" s="36"/>
      <c r="K12905" s="95"/>
      <c r="L12905" s="96"/>
    </row>
    <row r="12906" spans="8:12" x14ac:dyDescent="0.25">
      <c r="H12906" s="36"/>
      <c r="I12906" s="36"/>
      <c r="J12906" s="36"/>
      <c r="K12906" s="95"/>
      <c r="L12906" s="96"/>
    </row>
    <row r="12907" spans="8:12" x14ac:dyDescent="0.25">
      <c r="H12907" s="36"/>
      <c r="I12907" s="36"/>
      <c r="J12907" s="36"/>
      <c r="K12907" s="95"/>
      <c r="L12907" s="96"/>
    </row>
    <row r="12908" spans="8:12" x14ac:dyDescent="0.25">
      <c r="H12908" s="36"/>
      <c r="I12908" s="36"/>
      <c r="J12908" s="36"/>
      <c r="K12908" s="95"/>
      <c r="L12908" s="96"/>
    </row>
    <row r="12909" spans="8:12" x14ac:dyDescent="0.25">
      <c r="H12909" s="36"/>
      <c r="I12909" s="36"/>
      <c r="J12909" s="36"/>
      <c r="K12909" s="95"/>
      <c r="L12909" s="96"/>
    </row>
    <row r="12910" spans="8:12" x14ac:dyDescent="0.25">
      <c r="H12910" s="36"/>
      <c r="I12910" s="36"/>
      <c r="J12910" s="36"/>
      <c r="K12910" s="95"/>
      <c r="L12910" s="96"/>
    </row>
    <row r="12911" spans="8:12" x14ac:dyDescent="0.25">
      <c r="H12911" s="36"/>
      <c r="I12911" s="36"/>
      <c r="J12911" s="36"/>
      <c r="K12911" s="95"/>
      <c r="L12911" s="96"/>
    </row>
    <row r="12912" spans="8:12" x14ac:dyDescent="0.25">
      <c r="H12912" s="36"/>
      <c r="I12912" s="36"/>
      <c r="J12912" s="36"/>
      <c r="K12912" s="95"/>
      <c r="L12912" s="96"/>
    </row>
    <row r="12913" spans="8:12" x14ac:dyDescent="0.25">
      <c r="H12913" s="36"/>
      <c r="I12913" s="36"/>
      <c r="J12913" s="36"/>
      <c r="K12913" s="95"/>
      <c r="L12913" s="96"/>
    </row>
    <row r="12914" spans="8:12" x14ac:dyDescent="0.25">
      <c r="H12914" s="36"/>
      <c r="I12914" s="36"/>
      <c r="J12914" s="36"/>
      <c r="K12914" s="95"/>
      <c r="L12914" s="96"/>
    </row>
    <row r="12915" spans="8:12" x14ac:dyDescent="0.25">
      <c r="H12915" s="36"/>
      <c r="I12915" s="36"/>
      <c r="J12915" s="36"/>
      <c r="K12915" s="95"/>
      <c r="L12915" s="96"/>
    </row>
    <row r="12916" spans="8:12" x14ac:dyDescent="0.25">
      <c r="H12916" s="36"/>
      <c r="I12916" s="36"/>
      <c r="J12916" s="36"/>
      <c r="K12916" s="95"/>
      <c r="L12916" s="96"/>
    </row>
    <row r="12917" spans="8:12" x14ac:dyDescent="0.25">
      <c r="H12917" s="36"/>
      <c r="I12917" s="36"/>
      <c r="J12917" s="36"/>
      <c r="K12917" s="95"/>
      <c r="L12917" s="96"/>
    </row>
    <row r="12918" spans="8:12" x14ac:dyDescent="0.25">
      <c r="H12918" s="36"/>
      <c r="I12918" s="36"/>
      <c r="J12918" s="36"/>
      <c r="K12918" s="95"/>
      <c r="L12918" s="96"/>
    </row>
    <row r="12919" spans="8:12" x14ac:dyDescent="0.25">
      <c r="H12919" s="36"/>
      <c r="I12919" s="36"/>
      <c r="J12919" s="36"/>
      <c r="K12919" s="95"/>
      <c r="L12919" s="96"/>
    </row>
    <row r="12920" spans="8:12" x14ac:dyDescent="0.25">
      <c r="H12920" s="36"/>
      <c r="I12920" s="36"/>
      <c r="J12920" s="36"/>
      <c r="K12920" s="95"/>
      <c r="L12920" s="96"/>
    </row>
    <row r="12921" spans="8:12" x14ac:dyDescent="0.25">
      <c r="H12921" s="36"/>
      <c r="I12921" s="36"/>
      <c r="J12921" s="36"/>
      <c r="K12921" s="95"/>
      <c r="L12921" s="96"/>
    </row>
    <row r="12922" spans="8:12" x14ac:dyDescent="0.25">
      <c r="H12922" s="36"/>
      <c r="I12922" s="36"/>
      <c r="J12922" s="36"/>
      <c r="K12922" s="95"/>
      <c r="L12922" s="96"/>
    </row>
    <row r="12923" spans="8:12" x14ac:dyDescent="0.25">
      <c r="H12923" s="36"/>
      <c r="I12923" s="36"/>
      <c r="J12923" s="36"/>
      <c r="K12923" s="95"/>
      <c r="L12923" s="96"/>
    </row>
    <row r="12924" spans="8:12" x14ac:dyDescent="0.25">
      <c r="H12924" s="36"/>
      <c r="I12924" s="36"/>
      <c r="J12924" s="36"/>
      <c r="K12924" s="95"/>
      <c r="L12924" s="96"/>
    </row>
    <row r="12925" spans="8:12" x14ac:dyDescent="0.25">
      <c r="H12925" s="36"/>
      <c r="I12925" s="36"/>
      <c r="J12925" s="36"/>
      <c r="K12925" s="95"/>
      <c r="L12925" s="96"/>
    </row>
    <row r="12926" spans="8:12" x14ac:dyDescent="0.25">
      <c r="H12926" s="36"/>
      <c r="I12926" s="36"/>
      <c r="J12926" s="36"/>
      <c r="K12926" s="95"/>
      <c r="L12926" s="96"/>
    </row>
    <row r="12927" spans="8:12" x14ac:dyDescent="0.25">
      <c r="H12927" s="36"/>
      <c r="I12927" s="36"/>
      <c r="J12927" s="36"/>
      <c r="K12927" s="95"/>
      <c r="L12927" s="96"/>
    </row>
    <row r="12928" spans="8:12" x14ac:dyDescent="0.25">
      <c r="H12928" s="36"/>
      <c r="I12928" s="36"/>
      <c r="J12928" s="36"/>
      <c r="K12928" s="95"/>
      <c r="L12928" s="96"/>
    </row>
    <row r="12929" spans="8:12" x14ac:dyDescent="0.25">
      <c r="H12929" s="36"/>
      <c r="I12929" s="36"/>
      <c r="J12929" s="36"/>
      <c r="K12929" s="95"/>
      <c r="L12929" s="96"/>
    </row>
    <row r="12930" spans="8:12" x14ac:dyDescent="0.25">
      <c r="H12930" s="36"/>
      <c r="I12930" s="36"/>
      <c r="J12930" s="36"/>
      <c r="K12930" s="95"/>
      <c r="L12930" s="96"/>
    </row>
    <row r="12931" spans="8:12" x14ac:dyDescent="0.25">
      <c r="H12931" s="36"/>
      <c r="I12931" s="36"/>
      <c r="J12931" s="36"/>
      <c r="K12931" s="95"/>
      <c r="L12931" s="96"/>
    </row>
    <row r="12932" spans="8:12" x14ac:dyDescent="0.25">
      <c r="H12932" s="36"/>
      <c r="I12932" s="36"/>
      <c r="J12932" s="36"/>
      <c r="K12932" s="95"/>
      <c r="L12932" s="96"/>
    </row>
    <row r="12933" spans="8:12" x14ac:dyDescent="0.25">
      <c r="H12933" s="36"/>
      <c r="I12933" s="36"/>
      <c r="J12933" s="36"/>
      <c r="K12933" s="95"/>
      <c r="L12933" s="96"/>
    </row>
    <row r="12934" spans="8:12" x14ac:dyDescent="0.25">
      <c r="H12934" s="36"/>
      <c r="I12934" s="36"/>
      <c r="J12934" s="36"/>
      <c r="K12934" s="95"/>
      <c r="L12934" s="96"/>
    </row>
    <row r="12935" spans="8:12" x14ac:dyDescent="0.25">
      <c r="H12935" s="36"/>
      <c r="I12935" s="36"/>
      <c r="J12935" s="36"/>
      <c r="K12935" s="95"/>
      <c r="L12935" s="96"/>
    </row>
    <row r="12936" spans="8:12" x14ac:dyDescent="0.25">
      <c r="H12936" s="36"/>
      <c r="I12936" s="36"/>
      <c r="J12936" s="36"/>
      <c r="K12936" s="95"/>
      <c r="L12936" s="96"/>
    </row>
    <row r="12937" spans="8:12" x14ac:dyDescent="0.25">
      <c r="H12937" s="36"/>
      <c r="I12937" s="36"/>
      <c r="J12937" s="36"/>
      <c r="K12937" s="95"/>
      <c r="L12937" s="96"/>
    </row>
    <row r="12938" spans="8:12" x14ac:dyDescent="0.25">
      <c r="H12938" s="36"/>
      <c r="I12938" s="36"/>
      <c r="J12938" s="36"/>
      <c r="K12938" s="95"/>
      <c r="L12938" s="96"/>
    </row>
    <row r="12939" spans="8:12" x14ac:dyDescent="0.25">
      <c r="H12939" s="36"/>
      <c r="I12939" s="36"/>
      <c r="J12939" s="36"/>
      <c r="K12939" s="95"/>
      <c r="L12939" s="96"/>
    </row>
    <row r="12940" spans="8:12" x14ac:dyDescent="0.25">
      <c r="H12940" s="36"/>
      <c r="I12940" s="36"/>
      <c r="J12940" s="36"/>
      <c r="K12940" s="95"/>
      <c r="L12940" s="96"/>
    </row>
    <row r="12941" spans="8:12" x14ac:dyDescent="0.25">
      <c r="H12941" s="36"/>
      <c r="I12941" s="36"/>
      <c r="J12941" s="36"/>
      <c r="K12941" s="95"/>
      <c r="L12941" s="96"/>
    </row>
    <row r="12942" spans="8:12" x14ac:dyDescent="0.25">
      <c r="H12942" s="36"/>
      <c r="I12942" s="36"/>
      <c r="J12942" s="36"/>
      <c r="K12942" s="95"/>
      <c r="L12942" s="96"/>
    </row>
    <row r="12943" spans="8:12" x14ac:dyDescent="0.25">
      <c r="H12943" s="36"/>
      <c r="I12943" s="36"/>
      <c r="J12943" s="36"/>
      <c r="K12943" s="95"/>
      <c r="L12943" s="96"/>
    </row>
    <row r="12944" spans="8:12" x14ac:dyDescent="0.25">
      <c r="H12944" s="36"/>
      <c r="I12944" s="36"/>
      <c r="J12944" s="36"/>
      <c r="K12944" s="95"/>
      <c r="L12944" s="96"/>
    </row>
    <row r="12945" spans="8:12" x14ac:dyDescent="0.25">
      <c r="H12945" s="36"/>
      <c r="I12945" s="36"/>
      <c r="J12945" s="36"/>
      <c r="K12945" s="95"/>
      <c r="L12945" s="96"/>
    </row>
    <row r="12946" spans="8:12" x14ac:dyDescent="0.25">
      <c r="H12946" s="36"/>
      <c r="I12946" s="36"/>
      <c r="J12946" s="36"/>
      <c r="K12946" s="95"/>
      <c r="L12946" s="96"/>
    </row>
    <row r="12947" spans="8:12" x14ac:dyDescent="0.25">
      <c r="H12947" s="36"/>
      <c r="I12947" s="36"/>
      <c r="J12947" s="36"/>
      <c r="K12947" s="95"/>
      <c r="L12947" s="96"/>
    </row>
    <row r="12948" spans="8:12" x14ac:dyDescent="0.25">
      <c r="H12948" s="36"/>
      <c r="I12948" s="36"/>
      <c r="J12948" s="36"/>
      <c r="K12948" s="95"/>
      <c r="L12948" s="96"/>
    </row>
    <row r="12949" spans="8:12" x14ac:dyDescent="0.25">
      <c r="H12949" s="36"/>
      <c r="I12949" s="36"/>
      <c r="J12949" s="36"/>
      <c r="K12949" s="95"/>
      <c r="L12949" s="96"/>
    </row>
    <row r="12950" spans="8:12" x14ac:dyDescent="0.25">
      <c r="H12950" s="36"/>
      <c r="I12950" s="36"/>
      <c r="J12950" s="36"/>
      <c r="K12950" s="95"/>
      <c r="L12950" s="96"/>
    </row>
    <row r="12951" spans="8:12" x14ac:dyDescent="0.25">
      <c r="H12951" s="36"/>
      <c r="I12951" s="36"/>
      <c r="J12951" s="36"/>
      <c r="K12951" s="95"/>
      <c r="L12951" s="96"/>
    </row>
    <row r="12952" spans="8:12" x14ac:dyDescent="0.25">
      <c r="H12952" s="36"/>
      <c r="I12952" s="36"/>
      <c r="J12952" s="36"/>
      <c r="K12952" s="95"/>
      <c r="L12952" s="96"/>
    </row>
    <row r="12953" spans="8:12" x14ac:dyDescent="0.25">
      <c r="H12953" s="36"/>
      <c r="I12953" s="36"/>
      <c r="J12953" s="36"/>
      <c r="K12953" s="95"/>
      <c r="L12953" s="96"/>
    </row>
    <row r="12954" spans="8:12" x14ac:dyDescent="0.25">
      <c r="H12954" s="36"/>
      <c r="I12954" s="36"/>
      <c r="J12954" s="36"/>
      <c r="K12954" s="95"/>
      <c r="L12954" s="96"/>
    </row>
    <row r="12955" spans="8:12" x14ac:dyDescent="0.25">
      <c r="H12955" s="36"/>
      <c r="I12955" s="36"/>
      <c r="J12955" s="36"/>
      <c r="K12955" s="95"/>
      <c r="L12955" s="96"/>
    </row>
    <row r="12956" spans="8:12" x14ac:dyDescent="0.25">
      <c r="H12956" s="36"/>
      <c r="I12956" s="36"/>
      <c r="J12956" s="36"/>
      <c r="K12956" s="95"/>
      <c r="L12956" s="96"/>
    </row>
    <row r="12957" spans="8:12" x14ac:dyDescent="0.25">
      <c r="H12957" s="36"/>
      <c r="I12957" s="36"/>
      <c r="J12957" s="36"/>
      <c r="K12957" s="95"/>
      <c r="L12957" s="96"/>
    </row>
    <row r="12958" spans="8:12" x14ac:dyDescent="0.25">
      <c r="H12958" s="36"/>
      <c r="I12958" s="36"/>
      <c r="J12958" s="36"/>
      <c r="K12958" s="95"/>
      <c r="L12958" s="96"/>
    </row>
    <row r="12959" spans="8:12" x14ac:dyDescent="0.25">
      <c r="H12959" s="36"/>
      <c r="I12959" s="36"/>
      <c r="J12959" s="36"/>
      <c r="K12959" s="95"/>
      <c r="L12959" s="96"/>
    </row>
    <row r="12960" spans="8:12" x14ac:dyDescent="0.25">
      <c r="H12960" s="36"/>
      <c r="I12960" s="36"/>
      <c r="J12960" s="36"/>
      <c r="K12960" s="95"/>
      <c r="L12960" s="96"/>
    </row>
    <row r="12961" spans="8:12" x14ac:dyDescent="0.25">
      <c r="H12961" s="36"/>
      <c r="I12961" s="36"/>
      <c r="J12961" s="36"/>
      <c r="K12961" s="95"/>
      <c r="L12961" s="96"/>
    </row>
    <row r="12962" spans="8:12" x14ac:dyDescent="0.25">
      <c r="H12962" s="36"/>
      <c r="I12962" s="36"/>
      <c r="J12962" s="36"/>
      <c r="K12962" s="95"/>
      <c r="L12962" s="96"/>
    </row>
    <row r="12963" spans="8:12" x14ac:dyDescent="0.25">
      <c r="H12963" s="36"/>
      <c r="I12963" s="36"/>
      <c r="J12963" s="36"/>
      <c r="K12963" s="95"/>
      <c r="L12963" s="96"/>
    </row>
    <row r="12964" spans="8:12" x14ac:dyDescent="0.25">
      <c r="H12964" s="36"/>
      <c r="I12964" s="36"/>
      <c r="J12964" s="36"/>
      <c r="K12964" s="95"/>
      <c r="L12964" s="96"/>
    </row>
    <row r="12965" spans="8:12" x14ac:dyDescent="0.25">
      <c r="H12965" s="36"/>
      <c r="I12965" s="36"/>
      <c r="J12965" s="36"/>
      <c r="K12965" s="95"/>
      <c r="L12965" s="96"/>
    </row>
    <row r="12966" spans="8:12" x14ac:dyDescent="0.25">
      <c r="H12966" s="36"/>
      <c r="I12966" s="36"/>
      <c r="J12966" s="36"/>
      <c r="K12966" s="95"/>
      <c r="L12966" s="96"/>
    </row>
    <row r="12967" spans="8:12" x14ac:dyDescent="0.25">
      <c r="H12967" s="36"/>
      <c r="I12967" s="36"/>
      <c r="J12967" s="36"/>
      <c r="K12967" s="95"/>
      <c r="L12967" s="96"/>
    </row>
    <row r="12968" spans="8:12" x14ac:dyDescent="0.25">
      <c r="H12968" s="36"/>
      <c r="I12968" s="36"/>
      <c r="J12968" s="36"/>
      <c r="K12968" s="95"/>
      <c r="L12968" s="96"/>
    </row>
    <row r="12969" spans="8:12" x14ac:dyDescent="0.25">
      <c r="H12969" s="36"/>
      <c r="I12969" s="36"/>
      <c r="J12969" s="36"/>
      <c r="K12969" s="95"/>
      <c r="L12969" s="96"/>
    </row>
    <row r="12970" spans="8:12" x14ac:dyDescent="0.25">
      <c r="H12970" s="36"/>
      <c r="I12970" s="36"/>
      <c r="J12970" s="36"/>
      <c r="K12970" s="95"/>
      <c r="L12970" s="96"/>
    </row>
    <row r="12971" spans="8:12" x14ac:dyDescent="0.25">
      <c r="H12971" s="36"/>
      <c r="I12971" s="36"/>
      <c r="J12971" s="36"/>
      <c r="K12971" s="95"/>
      <c r="L12971" s="96"/>
    </row>
    <row r="12972" spans="8:12" x14ac:dyDescent="0.25">
      <c r="H12972" s="36"/>
      <c r="I12972" s="36"/>
      <c r="J12972" s="36"/>
      <c r="K12972" s="95"/>
      <c r="L12972" s="96"/>
    </row>
    <row r="12973" spans="8:12" x14ac:dyDescent="0.25">
      <c r="H12973" s="36"/>
      <c r="I12973" s="36"/>
      <c r="J12973" s="36"/>
      <c r="K12973" s="95"/>
      <c r="L12973" s="96"/>
    </row>
    <row r="12974" spans="8:12" x14ac:dyDescent="0.25">
      <c r="H12974" s="36"/>
      <c r="I12974" s="36"/>
      <c r="J12974" s="36"/>
      <c r="K12974" s="95"/>
      <c r="L12974" s="96"/>
    </row>
    <row r="12975" spans="8:12" x14ac:dyDescent="0.25">
      <c r="H12975" s="36"/>
      <c r="I12975" s="36"/>
      <c r="J12975" s="36"/>
      <c r="K12975" s="95"/>
      <c r="L12975" s="96"/>
    </row>
    <row r="12976" spans="8:12" x14ac:dyDescent="0.25">
      <c r="H12976" s="36"/>
      <c r="I12976" s="36"/>
      <c r="J12976" s="36"/>
      <c r="K12976" s="95"/>
      <c r="L12976" s="96"/>
    </row>
    <row r="12977" spans="8:12" x14ac:dyDescent="0.25">
      <c r="H12977" s="36"/>
      <c r="I12977" s="36"/>
      <c r="J12977" s="36"/>
      <c r="K12977" s="95"/>
      <c r="L12977" s="96"/>
    </row>
    <row r="12978" spans="8:12" x14ac:dyDescent="0.25">
      <c r="H12978" s="36"/>
      <c r="I12978" s="36"/>
      <c r="J12978" s="36"/>
      <c r="K12978" s="95"/>
      <c r="L12978" s="96"/>
    </row>
    <row r="12979" spans="8:12" x14ac:dyDescent="0.25">
      <c r="H12979" s="36"/>
      <c r="I12979" s="36"/>
      <c r="J12979" s="36"/>
      <c r="K12979" s="95"/>
      <c r="L12979" s="96"/>
    </row>
    <row r="12980" spans="8:12" x14ac:dyDescent="0.25">
      <c r="H12980" s="36"/>
      <c r="I12980" s="36"/>
      <c r="J12980" s="36"/>
      <c r="K12980" s="95"/>
      <c r="L12980" s="96"/>
    </row>
    <row r="12981" spans="8:12" x14ac:dyDescent="0.25">
      <c r="H12981" s="36"/>
      <c r="I12981" s="36"/>
      <c r="J12981" s="36"/>
      <c r="K12981" s="95"/>
      <c r="L12981" s="96"/>
    </row>
    <row r="12982" spans="8:12" x14ac:dyDescent="0.25">
      <c r="H12982" s="36"/>
      <c r="I12982" s="36"/>
      <c r="J12982" s="36"/>
      <c r="K12982" s="95"/>
      <c r="L12982" s="96"/>
    </row>
    <row r="12983" spans="8:12" x14ac:dyDescent="0.25">
      <c r="H12983" s="36"/>
      <c r="I12983" s="36"/>
      <c r="J12983" s="36"/>
      <c r="K12983" s="95"/>
      <c r="L12983" s="96"/>
    </row>
    <row r="12984" spans="8:12" x14ac:dyDescent="0.25">
      <c r="H12984" s="36"/>
      <c r="I12984" s="36"/>
      <c r="J12984" s="36"/>
      <c r="K12984" s="95"/>
      <c r="L12984" s="96"/>
    </row>
    <row r="12985" spans="8:12" x14ac:dyDescent="0.25">
      <c r="H12985" s="36"/>
      <c r="I12985" s="36"/>
      <c r="J12985" s="36"/>
      <c r="K12985" s="95"/>
      <c r="L12985" s="96"/>
    </row>
    <row r="12986" spans="8:12" x14ac:dyDescent="0.25">
      <c r="H12986" s="36"/>
      <c r="I12986" s="36"/>
      <c r="J12986" s="36"/>
      <c r="K12986" s="95"/>
      <c r="L12986" s="96"/>
    </row>
    <row r="12987" spans="8:12" x14ac:dyDescent="0.25">
      <c r="H12987" s="36"/>
      <c r="I12987" s="36"/>
      <c r="J12987" s="36"/>
      <c r="K12987" s="95"/>
      <c r="L12987" s="96"/>
    </row>
    <row r="12988" spans="8:12" x14ac:dyDescent="0.25">
      <c r="H12988" s="36"/>
      <c r="I12988" s="36"/>
      <c r="J12988" s="36"/>
      <c r="K12988" s="95"/>
      <c r="L12988" s="96"/>
    </row>
    <row r="12989" spans="8:12" x14ac:dyDescent="0.25">
      <c r="H12989" s="36"/>
      <c r="I12989" s="36"/>
      <c r="J12989" s="36"/>
      <c r="K12989" s="95"/>
      <c r="L12989" s="96"/>
    </row>
    <row r="12990" spans="8:12" x14ac:dyDescent="0.25">
      <c r="H12990" s="36"/>
      <c r="I12990" s="36"/>
      <c r="J12990" s="36"/>
      <c r="K12990" s="95"/>
      <c r="L12990" s="96"/>
    </row>
    <row r="12991" spans="8:12" x14ac:dyDescent="0.25">
      <c r="H12991" s="36"/>
      <c r="I12991" s="36"/>
      <c r="J12991" s="36"/>
      <c r="K12991" s="95"/>
      <c r="L12991" s="96"/>
    </row>
    <row r="12992" spans="8:12" x14ac:dyDescent="0.25">
      <c r="H12992" s="36"/>
      <c r="I12992" s="36"/>
      <c r="J12992" s="36"/>
      <c r="K12992" s="95"/>
      <c r="L12992" s="96"/>
    </row>
    <row r="12993" spans="8:12" x14ac:dyDescent="0.25">
      <c r="H12993" s="36"/>
      <c r="I12993" s="36"/>
      <c r="J12993" s="36"/>
      <c r="K12993" s="95"/>
      <c r="L12993" s="96"/>
    </row>
    <row r="12994" spans="8:12" x14ac:dyDescent="0.25">
      <c r="H12994" s="36"/>
      <c r="I12994" s="36"/>
      <c r="J12994" s="36"/>
      <c r="K12994" s="95"/>
      <c r="L12994" s="96"/>
    </row>
    <row r="12995" spans="8:12" x14ac:dyDescent="0.25">
      <c r="H12995" s="36"/>
      <c r="I12995" s="36"/>
      <c r="J12995" s="36"/>
      <c r="K12995" s="95"/>
      <c r="L12995" s="96"/>
    </row>
    <row r="12996" spans="8:12" x14ac:dyDescent="0.25">
      <c r="H12996" s="36"/>
      <c r="I12996" s="36"/>
      <c r="J12996" s="36"/>
      <c r="K12996" s="95"/>
      <c r="L12996" s="96"/>
    </row>
    <row r="12997" spans="8:12" x14ac:dyDescent="0.25">
      <c r="H12997" s="36"/>
      <c r="I12997" s="36"/>
      <c r="J12997" s="36"/>
      <c r="K12997" s="95"/>
      <c r="L12997" s="96"/>
    </row>
    <row r="12998" spans="8:12" x14ac:dyDescent="0.25">
      <c r="H12998" s="36"/>
      <c r="I12998" s="36"/>
      <c r="J12998" s="36"/>
      <c r="K12998" s="95"/>
      <c r="L12998" s="96"/>
    </row>
    <row r="12999" spans="8:12" x14ac:dyDescent="0.25">
      <c r="H12999" s="36"/>
      <c r="I12999" s="36"/>
      <c r="J12999" s="36"/>
      <c r="K12999" s="95"/>
      <c r="L12999" s="96"/>
    </row>
    <row r="13000" spans="8:12" x14ac:dyDescent="0.25">
      <c r="H13000" s="36"/>
      <c r="I13000" s="36"/>
      <c r="J13000" s="36"/>
      <c r="K13000" s="95"/>
      <c r="L13000" s="96"/>
    </row>
    <row r="13001" spans="8:12" x14ac:dyDescent="0.25">
      <c r="H13001" s="36"/>
      <c r="I13001" s="36"/>
      <c r="J13001" s="36"/>
      <c r="K13001" s="95"/>
      <c r="L13001" s="96"/>
    </row>
    <row r="13002" spans="8:12" x14ac:dyDescent="0.25">
      <c r="H13002" s="36"/>
      <c r="I13002" s="36"/>
      <c r="J13002" s="36"/>
      <c r="K13002" s="95"/>
      <c r="L13002" s="96"/>
    </row>
    <row r="13003" spans="8:12" x14ac:dyDescent="0.25">
      <c r="H13003" s="36"/>
      <c r="I13003" s="36"/>
      <c r="J13003" s="36"/>
      <c r="K13003" s="95"/>
      <c r="L13003" s="96"/>
    </row>
    <row r="13004" spans="8:12" x14ac:dyDescent="0.25">
      <c r="H13004" s="36"/>
      <c r="I13004" s="36"/>
      <c r="J13004" s="36"/>
      <c r="K13004" s="95"/>
      <c r="L13004" s="96"/>
    </row>
    <row r="13005" spans="8:12" x14ac:dyDescent="0.25">
      <c r="H13005" s="36"/>
      <c r="I13005" s="36"/>
      <c r="J13005" s="36"/>
      <c r="K13005" s="95"/>
      <c r="L13005" s="96"/>
    </row>
    <row r="13006" spans="8:12" x14ac:dyDescent="0.25">
      <c r="H13006" s="36"/>
      <c r="I13006" s="36"/>
      <c r="J13006" s="36"/>
      <c r="K13006" s="95"/>
      <c r="L13006" s="96"/>
    </row>
    <row r="13007" spans="8:12" x14ac:dyDescent="0.25">
      <c r="H13007" s="36"/>
      <c r="I13007" s="36"/>
      <c r="J13007" s="36"/>
      <c r="K13007" s="95"/>
      <c r="L13007" s="96"/>
    </row>
    <row r="13008" spans="8:12" x14ac:dyDescent="0.25">
      <c r="H13008" s="36"/>
      <c r="I13008" s="36"/>
      <c r="J13008" s="36"/>
      <c r="K13008" s="95"/>
      <c r="L13008" s="96"/>
    </row>
    <row r="13009" spans="8:12" x14ac:dyDescent="0.25">
      <c r="H13009" s="36"/>
      <c r="I13009" s="36"/>
      <c r="J13009" s="36"/>
      <c r="K13009" s="95"/>
      <c r="L13009" s="96"/>
    </row>
    <row r="13010" spans="8:12" x14ac:dyDescent="0.25">
      <c r="H13010" s="36"/>
      <c r="I13010" s="36"/>
      <c r="J13010" s="36"/>
      <c r="K13010" s="95"/>
      <c r="L13010" s="96"/>
    </row>
    <row r="13011" spans="8:12" x14ac:dyDescent="0.25">
      <c r="H13011" s="36"/>
      <c r="I13011" s="36"/>
      <c r="J13011" s="36"/>
      <c r="K13011" s="95"/>
      <c r="L13011" s="96"/>
    </row>
    <row r="13012" spans="8:12" x14ac:dyDescent="0.25">
      <c r="H13012" s="36"/>
      <c r="I13012" s="36"/>
      <c r="J13012" s="36"/>
      <c r="K13012" s="95"/>
      <c r="L13012" s="96"/>
    </row>
    <row r="13013" spans="8:12" x14ac:dyDescent="0.25">
      <c r="H13013" s="36"/>
      <c r="I13013" s="36"/>
      <c r="J13013" s="36"/>
      <c r="K13013" s="95"/>
      <c r="L13013" s="96"/>
    </row>
    <row r="13014" spans="8:12" x14ac:dyDescent="0.25">
      <c r="H13014" s="36"/>
      <c r="I13014" s="36"/>
      <c r="J13014" s="36"/>
      <c r="K13014" s="95"/>
      <c r="L13014" s="96"/>
    </row>
    <row r="13015" spans="8:12" x14ac:dyDescent="0.25">
      <c r="H13015" s="36"/>
      <c r="I13015" s="36"/>
      <c r="J13015" s="36"/>
      <c r="K13015" s="95"/>
      <c r="L13015" s="96"/>
    </row>
    <row r="13016" spans="8:12" x14ac:dyDescent="0.25">
      <c r="H13016" s="36"/>
      <c r="I13016" s="36"/>
      <c r="J13016" s="36"/>
      <c r="K13016" s="95"/>
      <c r="L13016" s="96"/>
    </row>
    <row r="13017" spans="8:12" x14ac:dyDescent="0.25">
      <c r="H13017" s="36"/>
      <c r="I13017" s="36"/>
      <c r="J13017" s="36"/>
      <c r="K13017" s="95"/>
      <c r="L13017" s="96"/>
    </row>
    <row r="13018" spans="8:12" x14ac:dyDescent="0.25">
      <c r="H13018" s="36"/>
      <c r="I13018" s="36"/>
      <c r="J13018" s="36"/>
      <c r="K13018" s="95"/>
      <c r="L13018" s="96"/>
    </row>
    <row r="13019" spans="8:12" x14ac:dyDescent="0.25">
      <c r="H13019" s="36"/>
      <c r="I13019" s="36"/>
      <c r="J13019" s="36"/>
      <c r="K13019" s="95"/>
      <c r="L13019" s="96"/>
    </row>
    <row r="13020" spans="8:12" x14ac:dyDescent="0.25">
      <c r="H13020" s="36"/>
      <c r="I13020" s="36"/>
      <c r="J13020" s="36"/>
      <c r="K13020" s="95"/>
      <c r="L13020" s="96"/>
    </row>
    <row r="13021" spans="8:12" x14ac:dyDescent="0.25">
      <c r="H13021" s="36"/>
      <c r="I13021" s="36"/>
      <c r="J13021" s="36"/>
      <c r="K13021" s="95"/>
      <c r="L13021" s="96"/>
    </row>
    <row r="13022" spans="8:12" x14ac:dyDescent="0.25">
      <c r="H13022" s="36"/>
      <c r="I13022" s="36"/>
      <c r="J13022" s="36"/>
      <c r="K13022" s="95"/>
      <c r="L13022" s="96"/>
    </row>
    <row r="13023" spans="8:12" x14ac:dyDescent="0.25">
      <c r="H13023" s="36"/>
      <c r="I13023" s="36"/>
      <c r="J13023" s="36"/>
      <c r="K13023" s="95"/>
      <c r="L13023" s="96"/>
    </row>
    <row r="13024" spans="8:12" x14ac:dyDescent="0.25">
      <c r="H13024" s="36"/>
      <c r="I13024" s="36"/>
      <c r="J13024" s="36"/>
      <c r="K13024" s="95"/>
      <c r="L13024" s="96"/>
    </row>
    <row r="13025" spans="8:12" x14ac:dyDescent="0.25">
      <c r="H13025" s="36"/>
      <c r="I13025" s="36"/>
      <c r="J13025" s="36"/>
      <c r="K13025" s="95"/>
      <c r="L13025" s="96"/>
    </row>
    <row r="13026" spans="8:12" x14ac:dyDescent="0.25">
      <c r="H13026" s="36"/>
      <c r="I13026" s="36"/>
      <c r="J13026" s="36"/>
      <c r="K13026" s="95"/>
      <c r="L13026" s="96"/>
    </row>
    <row r="13027" spans="8:12" x14ac:dyDescent="0.25">
      <c r="H13027" s="36"/>
      <c r="I13027" s="36"/>
      <c r="J13027" s="36"/>
      <c r="K13027" s="95"/>
      <c r="L13027" s="96"/>
    </row>
    <row r="13028" spans="8:12" x14ac:dyDescent="0.25">
      <c r="H13028" s="36"/>
      <c r="I13028" s="36"/>
      <c r="J13028" s="36"/>
      <c r="K13028" s="95"/>
      <c r="L13028" s="96"/>
    </row>
    <row r="13029" spans="8:12" x14ac:dyDescent="0.25">
      <c r="H13029" s="36"/>
      <c r="I13029" s="36"/>
      <c r="J13029" s="36"/>
      <c r="K13029" s="95"/>
      <c r="L13029" s="96"/>
    </row>
    <row r="13030" spans="8:12" x14ac:dyDescent="0.25">
      <c r="H13030" s="36"/>
      <c r="I13030" s="36"/>
      <c r="J13030" s="36"/>
      <c r="K13030" s="95"/>
      <c r="L13030" s="96"/>
    </row>
    <row r="13031" spans="8:12" x14ac:dyDescent="0.25">
      <c r="H13031" s="36"/>
      <c r="I13031" s="36"/>
      <c r="J13031" s="36"/>
      <c r="K13031" s="95"/>
      <c r="L13031" s="96"/>
    </row>
    <row r="13032" spans="8:12" x14ac:dyDescent="0.25">
      <c r="H13032" s="36"/>
      <c r="I13032" s="36"/>
      <c r="J13032" s="36"/>
      <c r="K13032" s="95"/>
      <c r="L13032" s="96"/>
    </row>
    <row r="13033" spans="8:12" x14ac:dyDescent="0.25">
      <c r="H13033" s="36"/>
      <c r="I13033" s="36"/>
      <c r="J13033" s="36"/>
      <c r="K13033" s="95"/>
      <c r="L13033" s="96"/>
    </row>
    <row r="13034" spans="8:12" x14ac:dyDescent="0.25">
      <c r="H13034" s="36"/>
      <c r="I13034" s="36"/>
      <c r="J13034" s="36"/>
      <c r="K13034" s="95"/>
      <c r="L13034" s="96"/>
    </row>
    <row r="13035" spans="8:12" x14ac:dyDescent="0.25">
      <c r="H13035" s="36"/>
      <c r="I13035" s="36"/>
      <c r="J13035" s="36"/>
      <c r="K13035" s="95"/>
      <c r="L13035" s="96"/>
    </row>
    <row r="13036" spans="8:12" x14ac:dyDescent="0.25">
      <c r="H13036" s="36"/>
      <c r="I13036" s="36"/>
      <c r="J13036" s="36"/>
      <c r="K13036" s="95"/>
      <c r="L13036" s="96"/>
    </row>
    <row r="13037" spans="8:12" x14ac:dyDescent="0.25">
      <c r="H13037" s="36"/>
      <c r="I13037" s="36"/>
      <c r="J13037" s="36"/>
      <c r="K13037" s="95"/>
      <c r="L13037" s="96"/>
    </row>
    <row r="13038" spans="8:12" x14ac:dyDescent="0.25">
      <c r="H13038" s="36"/>
      <c r="I13038" s="36"/>
      <c r="J13038" s="36"/>
      <c r="K13038" s="95"/>
      <c r="L13038" s="96"/>
    </row>
    <row r="13039" spans="8:12" x14ac:dyDescent="0.25">
      <c r="H13039" s="36"/>
      <c r="I13039" s="36"/>
      <c r="J13039" s="36"/>
      <c r="K13039" s="95"/>
      <c r="L13039" s="96"/>
    </row>
    <row r="13040" spans="8:12" x14ac:dyDescent="0.25">
      <c r="H13040" s="36"/>
      <c r="I13040" s="36"/>
      <c r="J13040" s="36"/>
      <c r="K13040" s="95"/>
      <c r="L13040" s="96"/>
    </row>
    <row r="13041" spans="8:12" x14ac:dyDescent="0.25">
      <c r="H13041" s="36"/>
      <c r="I13041" s="36"/>
      <c r="J13041" s="36"/>
      <c r="K13041" s="95"/>
      <c r="L13041" s="96"/>
    </row>
    <row r="13042" spans="8:12" x14ac:dyDescent="0.25">
      <c r="H13042" s="36"/>
      <c r="I13042" s="36"/>
      <c r="J13042" s="36"/>
      <c r="K13042" s="95"/>
      <c r="L13042" s="96"/>
    </row>
    <row r="13043" spans="8:12" x14ac:dyDescent="0.25">
      <c r="H13043" s="36"/>
      <c r="I13043" s="36"/>
      <c r="J13043" s="36"/>
      <c r="K13043" s="95"/>
      <c r="L13043" s="96"/>
    </row>
    <row r="13044" spans="8:12" x14ac:dyDescent="0.25">
      <c r="H13044" s="36"/>
      <c r="I13044" s="36"/>
      <c r="J13044" s="36"/>
      <c r="K13044" s="95"/>
      <c r="L13044" s="96"/>
    </row>
    <row r="13045" spans="8:12" x14ac:dyDescent="0.25">
      <c r="H13045" s="36"/>
      <c r="I13045" s="36"/>
      <c r="J13045" s="36"/>
      <c r="K13045" s="95"/>
      <c r="L13045" s="96"/>
    </row>
    <row r="13046" spans="8:12" x14ac:dyDescent="0.25">
      <c r="H13046" s="36"/>
      <c r="I13046" s="36"/>
      <c r="J13046" s="36"/>
      <c r="K13046" s="95"/>
      <c r="L13046" s="96"/>
    </row>
    <row r="13047" spans="8:12" x14ac:dyDescent="0.25">
      <c r="H13047" s="36"/>
      <c r="I13047" s="36"/>
      <c r="J13047" s="36"/>
      <c r="K13047" s="95"/>
      <c r="L13047" s="96"/>
    </row>
    <row r="13048" spans="8:12" x14ac:dyDescent="0.25">
      <c r="H13048" s="36"/>
      <c r="I13048" s="36"/>
      <c r="J13048" s="36"/>
      <c r="K13048" s="95"/>
      <c r="L13048" s="96"/>
    </row>
    <row r="13049" spans="8:12" x14ac:dyDescent="0.25">
      <c r="H13049" s="36"/>
      <c r="I13049" s="36"/>
      <c r="J13049" s="36"/>
      <c r="K13049" s="95"/>
      <c r="L13049" s="96"/>
    </row>
    <row r="13050" spans="8:12" x14ac:dyDescent="0.25">
      <c r="H13050" s="36"/>
      <c r="I13050" s="36"/>
      <c r="J13050" s="36"/>
      <c r="K13050" s="95"/>
      <c r="L13050" s="96"/>
    </row>
    <row r="13051" spans="8:12" x14ac:dyDescent="0.25">
      <c r="H13051" s="36"/>
      <c r="I13051" s="36"/>
      <c r="J13051" s="36"/>
      <c r="K13051" s="95"/>
      <c r="L13051" s="96"/>
    </row>
    <row r="13052" spans="8:12" x14ac:dyDescent="0.25">
      <c r="H13052" s="36"/>
      <c r="I13052" s="36"/>
      <c r="J13052" s="36"/>
      <c r="K13052" s="95"/>
      <c r="L13052" s="96"/>
    </row>
    <row r="13053" spans="8:12" x14ac:dyDescent="0.25">
      <c r="H13053" s="36"/>
      <c r="I13053" s="36"/>
      <c r="J13053" s="36"/>
      <c r="K13053" s="95"/>
      <c r="L13053" s="96"/>
    </row>
    <row r="13054" spans="8:12" x14ac:dyDescent="0.25">
      <c r="H13054" s="36"/>
      <c r="I13054" s="36"/>
      <c r="J13054" s="36"/>
      <c r="K13054" s="95"/>
      <c r="L13054" s="96"/>
    </row>
    <row r="13055" spans="8:12" x14ac:dyDescent="0.25">
      <c r="H13055" s="36"/>
      <c r="I13055" s="36"/>
      <c r="J13055" s="36"/>
      <c r="K13055" s="95"/>
      <c r="L13055" s="96"/>
    </row>
    <row r="13056" spans="8:12" x14ac:dyDescent="0.25">
      <c r="H13056" s="36"/>
      <c r="I13056" s="36"/>
      <c r="J13056" s="36"/>
      <c r="K13056" s="95"/>
      <c r="L13056" s="96"/>
    </row>
    <row r="13057" spans="8:12" x14ac:dyDescent="0.25">
      <c r="H13057" s="36"/>
      <c r="I13057" s="36"/>
      <c r="J13057" s="36"/>
      <c r="K13057" s="95"/>
      <c r="L13057" s="96"/>
    </row>
    <row r="13058" spans="8:12" x14ac:dyDescent="0.25">
      <c r="H13058" s="36"/>
      <c r="I13058" s="36"/>
      <c r="J13058" s="36"/>
      <c r="K13058" s="95"/>
      <c r="L13058" s="96"/>
    </row>
    <row r="13059" spans="8:12" x14ac:dyDescent="0.25">
      <c r="H13059" s="36"/>
      <c r="I13059" s="36"/>
      <c r="J13059" s="36"/>
      <c r="K13059" s="95"/>
      <c r="L13059" s="96"/>
    </row>
    <row r="13060" spans="8:12" x14ac:dyDescent="0.25">
      <c r="H13060" s="36"/>
      <c r="I13060" s="36"/>
      <c r="J13060" s="36"/>
      <c r="K13060" s="95"/>
      <c r="L13060" s="96"/>
    </row>
    <row r="13061" spans="8:12" x14ac:dyDescent="0.25">
      <c r="H13061" s="36"/>
      <c r="I13061" s="36"/>
      <c r="J13061" s="36"/>
      <c r="K13061" s="95"/>
      <c r="L13061" s="96"/>
    </row>
    <row r="13062" spans="8:12" x14ac:dyDescent="0.25">
      <c r="H13062" s="36"/>
      <c r="I13062" s="36"/>
      <c r="J13062" s="36"/>
      <c r="K13062" s="95"/>
      <c r="L13062" s="96"/>
    </row>
    <row r="13063" spans="8:12" x14ac:dyDescent="0.25">
      <c r="H13063" s="36"/>
      <c r="I13063" s="36"/>
      <c r="J13063" s="36"/>
      <c r="K13063" s="95"/>
      <c r="L13063" s="96"/>
    </row>
    <row r="13064" spans="8:12" x14ac:dyDescent="0.25">
      <c r="H13064" s="36"/>
      <c r="I13064" s="36"/>
      <c r="J13064" s="36"/>
      <c r="K13064" s="95"/>
      <c r="L13064" s="96"/>
    </row>
    <row r="13065" spans="8:12" x14ac:dyDescent="0.25">
      <c r="H13065" s="36"/>
      <c r="I13065" s="36"/>
      <c r="J13065" s="36"/>
      <c r="K13065" s="95"/>
      <c r="L13065" s="96"/>
    </row>
    <row r="13066" spans="8:12" x14ac:dyDescent="0.25">
      <c r="H13066" s="36"/>
      <c r="I13066" s="36"/>
      <c r="J13066" s="36"/>
      <c r="K13066" s="95"/>
      <c r="L13066" s="96"/>
    </row>
    <row r="13067" spans="8:12" x14ac:dyDescent="0.25">
      <c r="H13067" s="36"/>
      <c r="I13067" s="36"/>
      <c r="J13067" s="36"/>
      <c r="K13067" s="95"/>
      <c r="L13067" s="96"/>
    </row>
    <row r="13068" spans="8:12" x14ac:dyDescent="0.25">
      <c r="H13068" s="36"/>
      <c r="I13068" s="36"/>
      <c r="J13068" s="36"/>
      <c r="K13068" s="95"/>
      <c r="L13068" s="96"/>
    </row>
    <row r="13069" spans="8:12" x14ac:dyDescent="0.25">
      <c r="H13069" s="36"/>
      <c r="I13069" s="36"/>
      <c r="J13069" s="36"/>
      <c r="K13069" s="95"/>
      <c r="L13069" s="96"/>
    </row>
    <row r="13070" spans="8:12" x14ac:dyDescent="0.25">
      <c r="H13070" s="36"/>
      <c r="I13070" s="36"/>
      <c r="J13070" s="36"/>
      <c r="K13070" s="95"/>
      <c r="L13070" s="96"/>
    </row>
    <row r="13071" spans="8:12" x14ac:dyDescent="0.25">
      <c r="H13071" s="36"/>
      <c r="I13071" s="36"/>
      <c r="J13071" s="36"/>
      <c r="K13071" s="95"/>
      <c r="L13071" s="96"/>
    </row>
    <row r="13072" spans="8:12" x14ac:dyDescent="0.25">
      <c r="H13072" s="36"/>
      <c r="I13072" s="36"/>
      <c r="J13072" s="36"/>
      <c r="K13072" s="95"/>
      <c r="L13072" s="96"/>
    </row>
    <row r="13073" spans="8:12" x14ac:dyDescent="0.25">
      <c r="H13073" s="36"/>
      <c r="I13073" s="36"/>
      <c r="J13073" s="36"/>
      <c r="K13073" s="95"/>
      <c r="L13073" s="96"/>
    </row>
    <row r="13074" spans="8:12" x14ac:dyDescent="0.25">
      <c r="H13074" s="36"/>
      <c r="I13074" s="36"/>
      <c r="J13074" s="36"/>
      <c r="K13074" s="95"/>
      <c r="L13074" s="96"/>
    </row>
    <row r="13075" spans="8:12" x14ac:dyDescent="0.25">
      <c r="H13075" s="36"/>
      <c r="I13075" s="36"/>
      <c r="J13075" s="36"/>
      <c r="K13075" s="95"/>
      <c r="L13075" s="96"/>
    </row>
    <row r="13076" spans="8:12" x14ac:dyDescent="0.25">
      <c r="H13076" s="36"/>
      <c r="I13076" s="36"/>
      <c r="J13076" s="36"/>
      <c r="K13076" s="95"/>
      <c r="L13076" s="96"/>
    </row>
    <row r="13077" spans="8:12" x14ac:dyDescent="0.25">
      <c r="H13077" s="36"/>
      <c r="I13077" s="36"/>
      <c r="J13077" s="36"/>
      <c r="K13077" s="95"/>
      <c r="L13077" s="96"/>
    </row>
    <row r="13078" spans="8:12" x14ac:dyDescent="0.25">
      <c r="H13078" s="36"/>
      <c r="I13078" s="36"/>
      <c r="J13078" s="36"/>
      <c r="K13078" s="95"/>
      <c r="L13078" s="96"/>
    </row>
    <row r="13079" spans="8:12" x14ac:dyDescent="0.25">
      <c r="H13079" s="36"/>
      <c r="I13079" s="36"/>
      <c r="J13079" s="36"/>
      <c r="K13079" s="95"/>
      <c r="L13079" s="96"/>
    </row>
    <row r="13080" spans="8:12" x14ac:dyDescent="0.25">
      <c r="H13080" s="36"/>
      <c r="I13080" s="36"/>
      <c r="J13080" s="36"/>
      <c r="K13080" s="95"/>
      <c r="L13080" s="96"/>
    </row>
    <row r="13081" spans="8:12" x14ac:dyDescent="0.25">
      <c r="H13081" s="36"/>
      <c r="I13081" s="36"/>
      <c r="J13081" s="36"/>
      <c r="K13081" s="95"/>
      <c r="L13081" s="96"/>
    </row>
    <row r="13082" spans="8:12" x14ac:dyDescent="0.25">
      <c r="H13082" s="36"/>
      <c r="I13082" s="36"/>
      <c r="J13082" s="36"/>
      <c r="K13082" s="95"/>
      <c r="L13082" s="96"/>
    </row>
    <row r="13083" spans="8:12" x14ac:dyDescent="0.25">
      <c r="H13083" s="36"/>
      <c r="I13083" s="36"/>
      <c r="J13083" s="36"/>
      <c r="K13083" s="95"/>
      <c r="L13083" s="96"/>
    </row>
    <row r="13084" spans="8:12" x14ac:dyDescent="0.25">
      <c r="H13084" s="36"/>
      <c r="I13084" s="36"/>
      <c r="J13084" s="36"/>
      <c r="K13084" s="95"/>
      <c r="L13084" s="96"/>
    </row>
    <row r="13085" spans="8:12" x14ac:dyDescent="0.25">
      <c r="H13085" s="36"/>
      <c r="I13085" s="36"/>
      <c r="J13085" s="36"/>
      <c r="K13085" s="95"/>
      <c r="L13085" s="96"/>
    </row>
    <row r="13086" spans="8:12" x14ac:dyDescent="0.25">
      <c r="H13086" s="36"/>
      <c r="I13086" s="36"/>
      <c r="J13086" s="36"/>
      <c r="K13086" s="95"/>
      <c r="L13086" s="96"/>
    </row>
    <row r="13087" spans="8:12" x14ac:dyDescent="0.25">
      <c r="H13087" s="36"/>
      <c r="I13087" s="36"/>
      <c r="J13087" s="36"/>
      <c r="K13087" s="95"/>
      <c r="L13087" s="96"/>
    </row>
    <row r="13088" spans="8:12" x14ac:dyDescent="0.25">
      <c r="H13088" s="36"/>
      <c r="I13088" s="36"/>
      <c r="J13088" s="36"/>
      <c r="K13088" s="95"/>
      <c r="L13088" s="96"/>
    </row>
    <row r="13089" spans="8:12" x14ac:dyDescent="0.25">
      <c r="H13089" s="36"/>
      <c r="I13089" s="36"/>
      <c r="J13089" s="36"/>
      <c r="K13089" s="95"/>
      <c r="L13089" s="96"/>
    </row>
    <row r="13090" spans="8:12" x14ac:dyDescent="0.25">
      <c r="H13090" s="36"/>
      <c r="I13090" s="36"/>
      <c r="J13090" s="36"/>
      <c r="K13090" s="95"/>
      <c r="L13090" s="96"/>
    </row>
    <row r="13091" spans="8:12" x14ac:dyDescent="0.25">
      <c r="H13091" s="36"/>
      <c r="I13091" s="36"/>
      <c r="J13091" s="36"/>
      <c r="K13091" s="95"/>
      <c r="L13091" s="96"/>
    </row>
    <row r="13092" spans="8:12" x14ac:dyDescent="0.25">
      <c r="H13092" s="36"/>
      <c r="I13092" s="36"/>
      <c r="J13092" s="36"/>
      <c r="K13092" s="95"/>
      <c r="L13092" s="96"/>
    </row>
    <row r="13093" spans="8:12" x14ac:dyDescent="0.25">
      <c r="H13093" s="36"/>
      <c r="I13093" s="36"/>
      <c r="J13093" s="36"/>
      <c r="K13093" s="95"/>
      <c r="L13093" s="96"/>
    </row>
    <row r="13094" spans="8:12" x14ac:dyDescent="0.25">
      <c r="H13094" s="36"/>
      <c r="I13094" s="36"/>
      <c r="J13094" s="36"/>
      <c r="K13094" s="95"/>
      <c r="L13094" s="96"/>
    </row>
    <row r="13095" spans="8:12" x14ac:dyDescent="0.25">
      <c r="H13095" s="36"/>
      <c r="I13095" s="36"/>
      <c r="J13095" s="36"/>
      <c r="K13095" s="95"/>
      <c r="L13095" s="96"/>
    </row>
    <row r="13096" spans="8:12" x14ac:dyDescent="0.25">
      <c r="H13096" s="36"/>
      <c r="I13096" s="36"/>
      <c r="J13096" s="36"/>
      <c r="K13096" s="95"/>
      <c r="L13096" s="96"/>
    </row>
    <row r="13097" spans="8:12" x14ac:dyDescent="0.25">
      <c r="H13097" s="36"/>
      <c r="I13097" s="36"/>
      <c r="J13097" s="36"/>
      <c r="K13097" s="95"/>
      <c r="L13097" s="96"/>
    </row>
    <row r="13098" spans="8:12" x14ac:dyDescent="0.25">
      <c r="H13098" s="36"/>
      <c r="I13098" s="36"/>
      <c r="J13098" s="36"/>
      <c r="K13098" s="95"/>
      <c r="L13098" s="96"/>
    </row>
    <row r="13099" spans="8:12" x14ac:dyDescent="0.25">
      <c r="H13099" s="36"/>
      <c r="I13099" s="36"/>
      <c r="J13099" s="36"/>
      <c r="K13099" s="95"/>
      <c r="L13099" s="96"/>
    </row>
    <row r="13100" spans="8:12" x14ac:dyDescent="0.25">
      <c r="H13100" s="36"/>
      <c r="I13100" s="36"/>
      <c r="J13100" s="36"/>
      <c r="K13100" s="95"/>
      <c r="L13100" s="96"/>
    </row>
    <row r="13101" spans="8:12" x14ac:dyDescent="0.25">
      <c r="H13101" s="36"/>
      <c r="I13101" s="36"/>
      <c r="J13101" s="36"/>
      <c r="K13101" s="95"/>
      <c r="L13101" s="96"/>
    </row>
    <row r="13102" spans="8:12" x14ac:dyDescent="0.25">
      <c r="H13102" s="36"/>
      <c r="I13102" s="36"/>
      <c r="J13102" s="36"/>
      <c r="K13102" s="95"/>
      <c r="L13102" s="96"/>
    </row>
    <row r="13103" spans="8:12" x14ac:dyDescent="0.25">
      <c r="H13103" s="36"/>
      <c r="I13103" s="36"/>
      <c r="J13103" s="36"/>
      <c r="K13103" s="95"/>
      <c r="L13103" s="96"/>
    </row>
    <row r="13104" spans="8:12" x14ac:dyDescent="0.25">
      <c r="H13104" s="36"/>
      <c r="I13104" s="36"/>
      <c r="J13104" s="36"/>
      <c r="K13104" s="95"/>
      <c r="L13104" s="96"/>
    </row>
    <row r="13105" spans="8:12" x14ac:dyDescent="0.25">
      <c r="H13105" s="36"/>
      <c r="I13105" s="36"/>
      <c r="J13105" s="36"/>
      <c r="K13105" s="95"/>
      <c r="L13105" s="96"/>
    </row>
    <row r="13106" spans="8:12" x14ac:dyDescent="0.25">
      <c r="H13106" s="36"/>
      <c r="I13106" s="36"/>
      <c r="J13106" s="36"/>
      <c r="K13106" s="95"/>
      <c r="L13106" s="96"/>
    </row>
    <row r="13107" spans="8:12" x14ac:dyDescent="0.25">
      <c r="H13107" s="36"/>
      <c r="I13107" s="36"/>
      <c r="J13107" s="36"/>
      <c r="K13107" s="95"/>
      <c r="L13107" s="96"/>
    </row>
    <row r="13108" spans="8:12" x14ac:dyDescent="0.25">
      <c r="H13108" s="36"/>
      <c r="I13108" s="36"/>
      <c r="J13108" s="36"/>
      <c r="K13108" s="95"/>
      <c r="L13108" s="96"/>
    </row>
    <row r="13109" spans="8:12" x14ac:dyDescent="0.25">
      <c r="H13109" s="36"/>
      <c r="I13109" s="36"/>
      <c r="J13109" s="36"/>
      <c r="K13109" s="95"/>
      <c r="L13109" s="96"/>
    </row>
    <row r="13110" spans="8:12" x14ac:dyDescent="0.25">
      <c r="H13110" s="36"/>
      <c r="I13110" s="36"/>
      <c r="J13110" s="36"/>
      <c r="K13110" s="95"/>
      <c r="L13110" s="96"/>
    </row>
    <row r="13111" spans="8:12" x14ac:dyDescent="0.25">
      <c r="H13111" s="36"/>
      <c r="I13111" s="36"/>
      <c r="J13111" s="36"/>
      <c r="K13111" s="95"/>
      <c r="L13111" s="96"/>
    </row>
    <row r="13112" spans="8:12" x14ac:dyDescent="0.25">
      <c r="H13112" s="36"/>
      <c r="I13112" s="36"/>
      <c r="J13112" s="36"/>
      <c r="K13112" s="95"/>
      <c r="L13112" s="96"/>
    </row>
    <row r="13113" spans="8:12" x14ac:dyDescent="0.25">
      <c r="H13113" s="36"/>
      <c r="I13113" s="36"/>
      <c r="J13113" s="36"/>
      <c r="K13113" s="95"/>
      <c r="L13113" s="96"/>
    </row>
    <row r="13114" spans="8:12" x14ac:dyDescent="0.25">
      <c r="H13114" s="36"/>
      <c r="I13114" s="36"/>
      <c r="J13114" s="36"/>
      <c r="K13114" s="95"/>
      <c r="L13114" s="96"/>
    </row>
    <row r="13115" spans="8:12" x14ac:dyDescent="0.25">
      <c r="H13115" s="36"/>
      <c r="I13115" s="36"/>
      <c r="J13115" s="36"/>
      <c r="K13115" s="95"/>
      <c r="L13115" s="96"/>
    </row>
    <row r="13116" spans="8:12" x14ac:dyDescent="0.25">
      <c r="H13116" s="36"/>
      <c r="I13116" s="36"/>
      <c r="J13116" s="36"/>
      <c r="K13116" s="95"/>
      <c r="L13116" s="96"/>
    </row>
    <row r="13117" spans="8:12" x14ac:dyDescent="0.25">
      <c r="H13117" s="36"/>
      <c r="I13117" s="36"/>
      <c r="J13117" s="36"/>
      <c r="K13117" s="95"/>
      <c r="L13117" s="96"/>
    </row>
    <row r="13118" spans="8:12" x14ac:dyDescent="0.25">
      <c r="H13118" s="36"/>
      <c r="I13118" s="36"/>
      <c r="J13118" s="36"/>
      <c r="K13118" s="95"/>
      <c r="L13118" s="96"/>
    </row>
    <row r="13119" spans="8:12" x14ac:dyDescent="0.25">
      <c r="H13119" s="36"/>
      <c r="I13119" s="36"/>
      <c r="J13119" s="36"/>
      <c r="K13119" s="95"/>
      <c r="L13119" s="96"/>
    </row>
    <row r="13120" spans="8:12" x14ac:dyDescent="0.25">
      <c r="H13120" s="36"/>
      <c r="I13120" s="36"/>
      <c r="J13120" s="36"/>
      <c r="K13120" s="95"/>
      <c r="L13120" s="96"/>
    </row>
    <row r="13121" spans="8:12" x14ac:dyDescent="0.25">
      <c r="H13121" s="36"/>
      <c r="I13121" s="36"/>
      <c r="J13121" s="36"/>
      <c r="K13121" s="95"/>
      <c r="L13121" s="96"/>
    </row>
    <row r="13122" spans="8:12" x14ac:dyDescent="0.25">
      <c r="H13122" s="36"/>
      <c r="I13122" s="36"/>
      <c r="J13122" s="36"/>
      <c r="K13122" s="95"/>
      <c r="L13122" s="96"/>
    </row>
    <row r="13123" spans="8:12" x14ac:dyDescent="0.25">
      <c r="H13123" s="36"/>
      <c r="I13123" s="36"/>
      <c r="J13123" s="36"/>
      <c r="K13123" s="95"/>
      <c r="L13123" s="96"/>
    </row>
    <row r="13124" spans="8:12" x14ac:dyDescent="0.25">
      <c r="H13124" s="36"/>
      <c r="I13124" s="36"/>
      <c r="J13124" s="36"/>
      <c r="K13124" s="95"/>
      <c r="L13124" s="96"/>
    </row>
    <row r="13125" spans="8:12" x14ac:dyDescent="0.25">
      <c r="H13125" s="36"/>
      <c r="I13125" s="36"/>
      <c r="J13125" s="36"/>
      <c r="K13125" s="95"/>
      <c r="L13125" s="96"/>
    </row>
    <row r="13126" spans="8:12" x14ac:dyDescent="0.25">
      <c r="H13126" s="36"/>
      <c r="I13126" s="36"/>
      <c r="J13126" s="36"/>
      <c r="K13126" s="95"/>
      <c r="L13126" s="96"/>
    </row>
    <row r="13127" spans="8:12" x14ac:dyDescent="0.25">
      <c r="H13127" s="36"/>
      <c r="I13127" s="36"/>
      <c r="J13127" s="36"/>
      <c r="K13127" s="95"/>
      <c r="L13127" s="96"/>
    </row>
    <row r="13128" spans="8:12" x14ac:dyDescent="0.25">
      <c r="H13128" s="36"/>
      <c r="I13128" s="36"/>
      <c r="J13128" s="36"/>
      <c r="K13128" s="95"/>
      <c r="L13128" s="96"/>
    </row>
    <row r="13129" spans="8:12" x14ac:dyDescent="0.25">
      <c r="H13129" s="36"/>
      <c r="I13129" s="36"/>
      <c r="J13129" s="36"/>
      <c r="K13129" s="95"/>
      <c r="L13129" s="96"/>
    </row>
    <row r="13130" spans="8:12" x14ac:dyDescent="0.25">
      <c r="H13130" s="36"/>
      <c r="I13130" s="36"/>
      <c r="J13130" s="36"/>
      <c r="K13130" s="95"/>
      <c r="L13130" s="96"/>
    </row>
    <row r="13131" spans="8:12" x14ac:dyDescent="0.25">
      <c r="H13131" s="36"/>
      <c r="I13131" s="36"/>
      <c r="J13131" s="36"/>
      <c r="K13131" s="95"/>
      <c r="L13131" s="96"/>
    </row>
    <row r="13132" spans="8:12" x14ac:dyDescent="0.25">
      <c r="H13132" s="36"/>
      <c r="I13132" s="36"/>
      <c r="J13132" s="36"/>
      <c r="K13132" s="95"/>
      <c r="L13132" s="96"/>
    </row>
    <row r="13133" spans="8:12" x14ac:dyDescent="0.25">
      <c r="H13133" s="36"/>
      <c r="I13133" s="36"/>
      <c r="J13133" s="36"/>
      <c r="K13133" s="95"/>
      <c r="L13133" s="96"/>
    </row>
    <row r="13134" spans="8:12" x14ac:dyDescent="0.25">
      <c r="H13134" s="36"/>
      <c r="I13134" s="36"/>
      <c r="J13134" s="36"/>
      <c r="K13134" s="95"/>
      <c r="L13134" s="96"/>
    </row>
    <row r="13135" spans="8:12" x14ac:dyDescent="0.25">
      <c r="H13135" s="36"/>
      <c r="I13135" s="36"/>
      <c r="J13135" s="36"/>
      <c r="K13135" s="95"/>
      <c r="L13135" s="96"/>
    </row>
    <row r="13136" spans="8:12" x14ac:dyDescent="0.25">
      <c r="H13136" s="36"/>
      <c r="I13136" s="36"/>
      <c r="J13136" s="36"/>
      <c r="K13136" s="95"/>
      <c r="L13136" s="96"/>
    </row>
    <row r="13137" spans="8:12" x14ac:dyDescent="0.25">
      <c r="H13137" s="36"/>
      <c r="I13137" s="36"/>
      <c r="J13137" s="36"/>
      <c r="K13137" s="95"/>
      <c r="L13137" s="96"/>
    </row>
    <row r="13138" spans="8:12" x14ac:dyDescent="0.25">
      <c r="H13138" s="36"/>
      <c r="I13138" s="36"/>
      <c r="J13138" s="36"/>
      <c r="K13138" s="95"/>
      <c r="L13138" s="96"/>
    </row>
    <row r="13139" spans="8:12" x14ac:dyDescent="0.25">
      <c r="H13139" s="36"/>
      <c r="I13139" s="36"/>
      <c r="J13139" s="36"/>
      <c r="K13139" s="95"/>
      <c r="L13139" s="96"/>
    </row>
    <row r="13140" spans="8:12" x14ac:dyDescent="0.25">
      <c r="H13140" s="36"/>
      <c r="I13140" s="36"/>
      <c r="J13140" s="36"/>
      <c r="K13140" s="95"/>
      <c r="L13140" s="96"/>
    </row>
    <row r="13141" spans="8:12" x14ac:dyDescent="0.25">
      <c r="H13141" s="36"/>
      <c r="I13141" s="36"/>
      <c r="J13141" s="36"/>
      <c r="K13141" s="95"/>
      <c r="L13141" s="96"/>
    </row>
    <row r="13142" spans="8:12" x14ac:dyDescent="0.25">
      <c r="H13142" s="36"/>
      <c r="I13142" s="36"/>
      <c r="J13142" s="36"/>
      <c r="K13142" s="95"/>
      <c r="L13142" s="96"/>
    </row>
    <row r="13143" spans="8:12" x14ac:dyDescent="0.25">
      <c r="H13143" s="36"/>
      <c r="I13143" s="36"/>
      <c r="J13143" s="36"/>
      <c r="K13143" s="95"/>
      <c r="L13143" s="96"/>
    </row>
    <row r="13144" spans="8:12" x14ac:dyDescent="0.25">
      <c r="H13144" s="36"/>
      <c r="I13144" s="36"/>
      <c r="J13144" s="36"/>
      <c r="K13144" s="95"/>
      <c r="L13144" s="96"/>
    </row>
    <row r="13145" spans="8:12" x14ac:dyDescent="0.25">
      <c r="H13145" s="36"/>
      <c r="I13145" s="36"/>
      <c r="J13145" s="36"/>
      <c r="K13145" s="95"/>
      <c r="L13145" s="96"/>
    </row>
    <row r="13146" spans="8:12" x14ac:dyDescent="0.25">
      <c r="H13146" s="36"/>
      <c r="I13146" s="36"/>
      <c r="J13146" s="36"/>
      <c r="K13146" s="95"/>
      <c r="L13146" s="96"/>
    </row>
    <row r="13147" spans="8:12" x14ac:dyDescent="0.25">
      <c r="H13147" s="36"/>
      <c r="I13147" s="36"/>
      <c r="J13147" s="36"/>
      <c r="K13147" s="95"/>
      <c r="L13147" s="96"/>
    </row>
    <row r="13148" spans="8:12" x14ac:dyDescent="0.25">
      <c r="H13148" s="36"/>
      <c r="I13148" s="36"/>
      <c r="J13148" s="36"/>
      <c r="K13148" s="95"/>
      <c r="L13148" s="96"/>
    </row>
    <row r="13149" spans="8:12" x14ac:dyDescent="0.25">
      <c r="H13149" s="36"/>
      <c r="I13149" s="36"/>
      <c r="J13149" s="36"/>
      <c r="K13149" s="95"/>
      <c r="L13149" s="96"/>
    </row>
    <row r="13150" spans="8:12" x14ac:dyDescent="0.25">
      <c r="H13150" s="36"/>
      <c r="I13150" s="36"/>
      <c r="J13150" s="36"/>
      <c r="K13150" s="95"/>
      <c r="L13150" s="96"/>
    </row>
    <row r="13151" spans="8:12" x14ac:dyDescent="0.25">
      <c r="H13151" s="36"/>
      <c r="I13151" s="36"/>
      <c r="J13151" s="36"/>
      <c r="K13151" s="95"/>
      <c r="L13151" s="96"/>
    </row>
    <row r="13152" spans="8:12" x14ac:dyDescent="0.25">
      <c r="H13152" s="36"/>
      <c r="I13152" s="36"/>
      <c r="J13152" s="36"/>
      <c r="K13152" s="95"/>
      <c r="L13152" s="96"/>
    </row>
    <row r="13153" spans="8:12" x14ac:dyDescent="0.25">
      <c r="H13153" s="36"/>
      <c r="I13153" s="36"/>
      <c r="J13153" s="36"/>
      <c r="K13153" s="95"/>
      <c r="L13153" s="96"/>
    </row>
    <row r="13154" spans="8:12" x14ac:dyDescent="0.25">
      <c r="H13154" s="36"/>
      <c r="I13154" s="36"/>
      <c r="J13154" s="36"/>
      <c r="K13154" s="95"/>
      <c r="L13154" s="96"/>
    </row>
    <row r="13155" spans="8:12" x14ac:dyDescent="0.25">
      <c r="H13155" s="36"/>
      <c r="I13155" s="36"/>
      <c r="J13155" s="36"/>
      <c r="K13155" s="95"/>
      <c r="L13155" s="96"/>
    </row>
    <row r="13156" spans="8:12" x14ac:dyDescent="0.25">
      <c r="H13156" s="36"/>
      <c r="I13156" s="36"/>
      <c r="J13156" s="36"/>
      <c r="K13156" s="95"/>
      <c r="L13156" s="96"/>
    </row>
    <row r="13157" spans="8:12" x14ac:dyDescent="0.25">
      <c r="H13157" s="36"/>
      <c r="I13157" s="36"/>
      <c r="J13157" s="36"/>
      <c r="K13157" s="95"/>
      <c r="L13157" s="96"/>
    </row>
    <row r="13158" spans="8:12" x14ac:dyDescent="0.25">
      <c r="H13158" s="36"/>
      <c r="I13158" s="36"/>
      <c r="J13158" s="36"/>
      <c r="K13158" s="95"/>
      <c r="L13158" s="96"/>
    </row>
    <row r="13159" spans="8:12" x14ac:dyDescent="0.25">
      <c r="H13159" s="36"/>
      <c r="I13159" s="36"/>
      <c r="J13159" s="36"/>
      <c r="K13159" s="95"/>
      <c r="L13159" s="96"/>
    </row>
    <row r="13160" spans="8:12" x14ac:dyDescent="0.25">
      <c r="H13160" s="36"/>
      <c r="I13160" s="36"/>
      <c r="J13160" s="36"/>
      <c r="K13160" s="95"/>
      <c r="L13160" s="96"/>
    </row>
    <row r="13161" spans="8:12" x14ac:dyDescent="0.25">
      <c r="H13161" s="36"/>
      <c r="I13161" s="36"/>
      <c r="J13161" s="36"/>
      <c r="K13161" s="95"/>
      <c r="L13161" s="96"/>
    </row>
    <row r="13162" spans="8:12" x14ac:dyDescent="0.25">
      <c r="H13162" s="36"/>
      <c r="I13162" s="36"/>
      <c r="J13162" s="36"/>
      <c r="K13162" s="95"/>
      <c r="L13162" s="96"/>
    </row>
    <row r="13163" spans="8:12" x14ac:dyDescent="0.25">
      <c r="H13163" s="36"/>
      <c r="I13163" s="36"/>
      <c r="J13163" s="36"/>
      <c r="K13163" s="95"/>
      <c r="L13163" s="96"/>
    </row>
    <row r="13164" spans="8:12" x14ac:dyDescent="0.25">
      <c r="H13164" s="36"/>
      <c r="I13164" s="36"/>
      <c r="J13164" s="36"/>
      <c r="K13164" s="95"/>
      <c r="L13164" s="96"/>
    </row>
    <row r="13165" spans="8:12" x14ac:dyDescent="0.25">
      <c r="H13165" s="36"/>
      <c r="I13165" s="36"/>
      <c r="J13165" s="36"/>
      <c r="K13165" s="95"/>
      <c r="L13165" s="96"/>
    </row>
    <row r="13166" spans="8:12" x14ac:dyDescent="0.25">
      <c r="H13166" s="36"/>
      <c r="I13166" s="36"/>
      <c r="J13166" s="36"/>
      <c r="K13166" s="95"/>
      <c r="L13166" s="96"/>
    </row>
    <row r="13167" spans="8:12" x14ac:dyDescent="0.25">
      <c r="H13167" s="36"/>
      <c r="I13167" s="36"/>
      <c r="J13167" s="36"/>
      <c r="K13167" s="95"/>
      <c r="L13167" s="96"/>
    </row>
    <row r="13168" spans="8:12" x14ac:dyDescent="0.25">
      <c r="H13168" s="36"/>
      <c r="I13168" s="36"/>
      <c r="J13168" s="36"/>
      <c r="K13168" s="95"/>
      <c r="L13168" s="96"/>
    </row>
    <row r="13169" spans="8:12" x14ac:dyDescent="0.25">
      <c r="H13169" s="36"/>
      <c r="I13169" s="36"/>
      <c r="J13169" s="36"/>
      <c r="K13169" s="95"/>
      <c r="L13169" s="96"/>
    </row>
    <row r="13170" spans="8:12" x14ac:dyDescent="0.25">
      <c r="H13170" s="36"/>
      <c r="I13170" s="36"/>
      <c r="J13170" s="36"/>
      <c r="K13170" s="95"/>
      <c r="L13170" s="96"/>
    </row>
    <row r="13171" spans="8:12" x14ac:dyDescent="0.25">
      <c r="H13171" s="36"/>
      <c r="I13171" s="36"/>
      <c r="J13171" s="36"/>
      <c r="K13171" s="95"/>
      <c r="L13171" s="96"/>
    </row>
    <row r="13172" spans="8:12" x14ac:dyDescent="0.25">
      <c r="H13172" s="36"/>
      <c r="I13172" s="36"/>
      <c r="J13172" s="36"/>
      <c r="K13172" s="95"/>
      <c r="L13172" s="96"/>
    </row>
    <row r="13173" spans="8:12" x14ac:dyDescent="0.25">
      <c r="H13173" s="36"/>
      <c r="I13173" s="36"/>
      <c r="J13173" s="36"/>
      <c r="K13173" s="95"/>
      <c r="L13173" s="96"/>
    </row>
    <row r="13174" spans="8:12" x14ac:dyDescent="0.25">
      <c r="H13174" s="36"/>
      <c r="I13174" s="36"/>
      <c r="J13174" s="36"/>
      <c r="K13174" s="95"/>
      <c r="L13174" s="96"/>
    </row>
    <row r="13175" spans="8:12" x14ac:dyDescent="0.25">
      <c r="H13175" s="36"/>
      <c r="I13175" s="36"/>
      <c r="J13175" s="36"/>
      <c r="K13175" s="95"/>
      <c r="L13175" s="96"/>
    </row>
    <row r="13176" spans="8:12" x14ac:dyDescent="0.25">
      <c r="H13176" s="36"/>
      <c r="I13176" s="36"/>
      <c r="J13176" s="36"/>
      <c r="K13176" s="95"/>
      <c r="L13176" s="96"/>
    </row>
    <row r="13177" spans="8:12" x14ac:dyDescent="0.25">
      <c r="H13177" s="36"/>
      <c r="I13177" s="36"/>
      <c r="J13177" s="36"/>
      <c r="K13177" s="95"/>
      <c r="L13177" s="96"/>
    </row>
    <row r="13178" spans="8:12" x14ac:dyDescent="0.25">
      <c r="H13178" s="36"/>
      <c r="I13178" s="36"/>
      <c r="J13178" s="36"/>
      <c r="K13178" s="95"/>
      <c r="L13178" s="96"/>
    </row>
    <row r="13179" spans="8:12" x14ac:dyDescent="0.25">
      <c r="H13179" s="36"/>
      <c r="I13179" s="36"/>
      <c r="J13179" s="36"/>
      <c r="K13179" s="95"/>
      <c r="L13179" s="96"/>
    </row>
    <row r="13180" spans="8:12" x14ac:dyDescent="0.25">
      <c r="H13180" s="36"/>
      <c r="I13180" s="36"/>
      <c r="J13180" s="36"/>
      <c r="K13180" s="95"/>
      <c r="L13180" s="96"/>
    </row>
    <row r="13181" spans="8:12" x14ac:dyDescent="0.25">
      <c r="H13181" s="36"/>
      <c r="I13181" s="36"/>
      <c r="J13181" s="36"/>
      <c r="K13181" s="95"/>
      <c r="L13181" s="96"/>
    </row>
    <row r="13182" spans="8:12" x14ac:dyDescent="0.25">
      <c r="H13182" s="36"/>
      <c r="I13182" s="36"/>
      <c r="J13182" s="36"/>
      <c r="K13182" s="95"/>
      <c r="L13182" s="96"/>
    </row>
    <row r="13183" spans="8:12" x14ac:dyDescent="0.25">
      <c r="H13183" s="36"/>
      <c r="I13183" s="36"/>
      <c r="J13183" s="36"/>
      <c r="K13183" s="95"/>
      <c r="L13183" s="96"/>
    </row>
    <row r="13184" spans="8:12" x14ac:dyDescent="0.25">
      <c r="H13184" s="36"/>
      <c r="I13184" s="36"/>
      <c r="J13184" s="36"/>
      <c r="K13184" s="95"/>
      <c r="L13184" s="96"/>
    </row>
    <row r="13185" spans="8:12" x14ac:dyDescent="0.25">
      <c r="H13185" s="36"/>
      <c r="I13185" s="36"/>
      <c r="J13185" s="36"/>
      <c r="K13185" s="95"/>
      <c r="L13185" s="96"/>
    </row>
    <row r="13186" spans="8:12" x14ac:dyDescent="0.25">
      <c r="H13186" s="36"/>
      <c r="I13186" s="36"/>
      <c r="J13186" s="36"/>
      <c r="K13186" s="95"/>
      <c r="L13186" s="96"/>
    </row>
    <row r="13187" spans="8:12" x14ac:dyDescent="0.25">
      <c r="H13187" s="36"/>
      <c r="I13187" s="36"/>
      <c r="J13187" s="36"/>
      <c r="K13187" s="95"/>
      <c r="L13187" s="96"/>
    </row>
    <row r="13188" spans="8:12" x14ac:dyDescent="0.25">
      <c r="H13188" s="36"/>
      <c r="I13188" s="36"/>
      <c r="J13188" s="36"/>
      <c r="K13188" s="95"/>
      <c r="L13188" s="96"/>
    </row>
    <row r="13189" spans="8:12" x14ac:dyDescent="0.25">
      <c r="H13189" s="36"/>
      <c r="I13189" s="36"/>
      <c r="J13189" s="36"/>
      <c r="K13189" s="95"/>
      <c r="L13189" s="96"/>
    </row>
    <row r="13190" spans="8:12" x14ac:dyDescent="0.25">
      <c r="H13190" s="36"/>
      <c r="I13190" s="36"/>
      <c r="J13190" s="36"/>
      <c r="K13190" s="95"/>
      <c r="L13190" s="96"/>
    </row>
    <row r="13191" spans="8:12" x14ac:dyDescent="0.25">
      <c r="H13191" s="36"/>
      <c r="I13191" s="36"/>
      <c r="J13191" s="36"/>
      <c r="K13191" s="95"/>
      <c r="L13191" s="96"/>
    </row>
    <row r="13192" spans="8:12" x14ac:dyDescent="0.25">
      <c r="H13192" s="36"/>
      <c r="I13192" s="36"/>
      <c r="J13192" s="36"/>
      <c r="K13192" s="95"/>
      <c r="L13192" s="96"/>
    </row>
    <row r="13193" spans="8:12" x14ac:dyDescent="0.25">
      <c r="H13193" s="36"/>
      <c r="I13193" s="36"/>
      <c r="J13193" s="36"/>
      <c r="K13193" s="95"/>
      <c r="L13193" s="96"/>
    </row>
    <row r="13194" spans="8:12" x14ac:dyDescent="0.25">
      <c r="H13194" s="36"/>
      <c r="I13194" s="36"/>
      <c r="J13194" s="36"/>
      <c r="K13194" s="95"/>
      <c r="L13194" s="96"/>
    </row>
    <row r="13195" spans="8:12" x14ac:dyDescent="0.25">
      <c r="H13195" s="36"/>
      <c r="I13195" s="36"/>
      <c r="J13195" s="36"/>
      <c r="K13195" s="95"/>
      <c r="L13195" s="96"/>
    </row>
    <row r="13196" spans="8:12" x14ac:dyDescent="0.25">
      <c r="H13196" s="36"/>
      <c r="I13196" s="36"/>
      <c r="J13196" s="36"/>
      <c r="K13196" s="95"/>
      <c r="L13196" s="96"/>
    </row>
    <row r="13197" spans="8:12" x14ac:dyDescent="0.25">
      <c r="H13197" s="36"/>
      <c r="I13197" s="36"/>
      <c r="J13197" s="36"/>
      <c r="K13197" s="95"/>
      <c r="L13197" s="96"/>
    </row>
    <row r="13198" spans="8:12" x14ac:dyDescent="0.25">
      <c r="H13198" s="36"/>
      <c r="I13198" s="36"/>
      <c r="J13198" s="36"/>
      <c r="K13198" s="95"/>
      <c r="L13198" s="96"/>
    </row>
    <row r="13199" spans="8:12" x14ac:dyDescent="0.25">
      <c r="H13199" s="36"/>
      <c r="I13199" s="36"/>
      <c r="J13199" s="36"/>
      <c r="K13199" s="95"/>
      <c r="L13199" s="96"/>
    </row>
    <row r="13200" spans="8:12" x14ac:dyDescent="0.25">
      <c r="H13200" s="36"/>
      <c r="I13200" s="36"/>
      <c r="J13200" s="36"/>
      <c r="K13200" s="95"/>
      <c r="L13200" s="96"/>
    </row>
    <row r="13201" spans="8:12" x14ac:dyDescent="0.25">
      <c r="H13201" s="36"/>
      <c r="I13201" s="36"/>
      <c r="J13201" s="36"/>
      <c r="K13201" s="95"/>
      <c r="L13201" s="96"/>
    </row>
    <row r="13202" spans="8:12" x14ac:dyDescent="0.25">
      <c r="H13202" s="36"/>
      <c r="I13202" s="36"/>
      <c r="J13202" s="36"/>
      <c r="K13202" s="95"/>
      <c r="L13202" s="96"/>
    </row>
    <row r="13203" spans="8:12" x14ac:dyDescent="0.25">
      <c r="H13203" s="36"/>
      <c r="I13203" s="36"/>
      <c r="J13203" s="36"/>
      <c r="K13203" s="95"/>
      <c r="L13203" s="96"/>
    </row>
    <row r="13204" spans="8:12" x14ac:dyDescent="0.25">
      <c r="H13204" s="36"/>
      <c r="I13204" s="36"/>
      <c r="J13204" s="36"/>
      <c r="K13204" s="95"/>
      <c r="L13204" s="96"/>
    </row>
    <row r="13205" spans="8:12" x14ac:dyDescent="0.25">
      <c r="H13205" s="36"/>
      <c r="I13205" s="36"/>
      <c r="J13205" s="36"/>
      <c r="K13205" s="95"/>
      <c r="L13205" s="96"/>
    </row>
    <row r="13206" spans="8:12" x14ac:dyDescent="0.25">
      <c r="H13206" s="36"/>
      <c r="I13206" s="36"/>
      <c r="J13206" s="36"/>
      <c r="K13206" s="95"/>
      <c r="L13206" s="96"/>
    </row>
    <row r="13207" spans="8:12" x14ac:dyDescent="0.25">
      <c r="H13207" s="36"/>
      <c r="I13207" s="36"/>
      <c r="J13207" s="36"/>
      <c r="K13207" s="95"/>
      <c r="L13207" s="96"/>
    </row>
    <row r="13208" spans="8:12" x14ac:dyDescent="0.25">
      <c r="H13208" s="36"/>
      <c r="I13208" s="36"/>
      <c r="J13208" s="36"/>
      <c r="K13208" s="95"/>
      <c r="L13208" s="96"/>
    </row>
    <row r="13209" spans="8:12" x14ac:dyDescent="0.25">
      <c r="H13209" s="36"/>
      <c r="I13209" s="36"/>
      <c r="J13209" s="36"/>
      <c r="K13209" s="95"/>
      <c r="L13209" s="96"/>
    </row>
    <row r="13210" spans="8:12" x14ac:dyDescent="0.25">
      <c r="H13210" s="36"/>
      <c r="I13210" s="36"/>
      <c r="J13210" s="36"/>
      <c r="K13210" s="95"/>
      <c r="L13210" s="96"/>
    </row>
    <row r="13211" spans="8:12" x14ac:dyDescent="0.25">
      <c r="H13211" s="36"/>
      <c r="I13211" s="36"/>
      <c r="J13211" s="36"/>
      <c r="K13211" s="95"/>
      <c r="L13211" s="96"/>
    </row>
    <row r="13212" spans="8:12" x14ac:dyDescent="0.25">
      <c r="H13212" s="36"/>
      <c r="I13212" s="36"/>
      <c r="J13212" s="36"/>
      <c r="K13212" s="95"/>
      <c r="L13212" s="96"/>
    </row>
    <row r="13213" spans="8:12" x14ac:dyDescent="0.25">
      <c r="H13213" s="36"/>
      <c r="I13213" s="36"/>
      <c r="J13213" s="36"/>
      <c r="K13213" s="95"/>
      <c r="L13213" s="96"/>
    </row>
    <row r="13214" spans="8:12" x14ac:dyDescent="0.25">
      <c r="H13214" s="36"/>
      <c r="I13214" s="36"/>
      <c r="J13214" s="36"/>
      <c r="K13214" s="95"/>
      <c r="L13214" s="96"/>
    </row>
    <row r="13215" spans="8:12" x14ac:dyDescent="0.25">
      <c r="H13215" s="36"/>
      <c r="I13215" s="36"/>
      <c r="J13215" s="36"/>
      <c r="K13215" s="95"/>
      <c r="L13215" s="96"/>
    </row>
    <row r="13216" spans="8:12" x14ac:dyDescent="0.25">
      <c r="H13216" s="36"/>
      <c r="I13216" s="36"/>
      <c r="J13216" s="36"/>
      <c r="K13216" s="95"/>
      <c r="L13216" s="96"/>
    </row>
    <row r="13217" spans="8:12" x14ac:dyDescent="0.25">
      <c r="H13217" s="36"/>
      <c r="I13217" s="36"/>
      <c r="J13217" s="36"/>
      <c r="K13217" s="95"/>
      <c r="L13217" s="96"/>
    </row>
    <row r="13218" spans="8:12" x14ac:dyDescent="0.25">
      <c r="H13218" s="36"/>
      <c r="I13218" s="36"/>
      <c r="J13218" s="36"/>
      <c r="K13218" s="95"/>
      <c r="L13218" s="96"/>
    </row>
    <row r="13219" spans="8:12" x14ac:dyDescent="0.25">
      <c r="H13219" s="36"/>
      <c r="I13219" s="36"/>
      <c r="J13219" s="36"/>
      <c r="K13219" s="95"/>
      <c r="L13219" s="96"/>
    </row>
    <row r="13220" spans="8:12" x14ac:dyDescent="0.25">
      <c r="H13220" s="36"/>
      <c r="I13220" s="36"/>
      <c r="J13220" s="36"/>
      <c r="K13220" s="95"/>
      <c r="L13220" s="96"/>
    </row>
    <row r="13221" spans="8:12" x14ac:dyDescent="0.25">
      <c r="H13221" s="36"/>
      <c r="I13221" s="36"/>
      <c r="J13221" s="36"/>
      <c r="K13221" s="95"/>
      <c r="L13221" s="96"/>
    </row>
    <row r="13222" spans="8:12" x14ac:dyDescent="0.25">
      <c r="H13222" s="36"/>
      <c r="I13222" s="36"/>
      <c r="J13222" s="36"/>
      <c r="K13222" s="95"/>
      <c r="L13222" s="96"/>
    </row>
    <row r="13223" spans="8:12" x14ac:dyDescent="0.25">
      <c r="H13223" s="36"/>
      <c r="I13223" s="36"/>
      <c r="J13223" s="36"/>
      <c r="K13223" s="95"/>
      <c r="L13223" s="96"/>
    </row>
    <row r="13224" spans="8:12" x14ac:dyDescent="0.25">
      <c r="H13224" s="36"/>
      <c r="I13224" s="36"/>
      <c r="J13224" s="36"/>
      <c r="K13224" s="95"/>
      <c r="L13224" s="96"/>
    </row>
    <row r="13225" spans="8:12" x14ac:dyDescent="0.25">
      <c r="H13225" s="36"/>
      <c r="I13225" s="36"/>
      <c r="J13225" s="36"/>
      <c r="K13225" s="95"/>
      <c r="L13225" s="96"/>
    </row>
    <row r="13226" spans="8:12" x14ac:dyDescent="0.25">
      <c r="H13226" s="36"/>
      <c r="I13226" s="36"/>
      <c r="J13226" s="36"/>
      <c r="K13226" s="95"/>
      <c r="L13226" s="96"/>
    </row>
    <row r="13227" spans="8:12" x14ac:dyDescent="0.25">
      <c r="H13227" s="36"/>
      <c r="I13227" s="36"/>
      <c r="J13227" s="36"/>
      <c r="K13227" s="95"/>
      <c r="L13227" s="96"/>
    </row>
    <row r="13228" spans="8:12" x14ac:dyDescent="0.25">
      <c r="H13228" s="36"/>
      <c r="I13228" s="36"/>
      <c r="J13228" s="36"/>
      <c r="K13228" s="95"/>
      <c r="L13228" s="96"/>
    </row>
    <row r="13229" spans="8:12" x14ac:dyDescent="0.25">
      <c r="H13229" s="36"/>
      <c r="I13229" s="36"/>
      <c r="J13229" s="36"/>
      <c r="K13229" s="95"/>
      <c r="L13229" s="96"/>
    </row>
    <row r="13230" spans="8:12" x14ac:dyDescent="0.25">
      <c r="H13230" s="36"/>
      <c r="I13230" s="36"/>
      <c r="J13230" s="36"/>
      <c r="K13230" s="95"/>
      <c r="L13230" s="96"/>
    </row>
    <row r="13231" spans="8:12" x14ac:dyDescent="0.25">
      <c r="H13231" s="36"/>
      <c r="I13231" s="36"/>
      <c r="J13231" s="36"/>
      <c r="K13231" s="95"/>
      <c r="L13231" s="96"/>
    </row>
    <row r="13232" spans="8:12" x14ac:dyDescent="0.25">
      <c r="H13232" s="36"/>
      <c r="I13232" s="36"/>
      <c r="J13232" s="36"/>
      <c r="K13232" s="95"/>
      <c r="L13232" s="96"/>
    </row>
    <row r="13233" spans="8:12" x14ac:dyDescent="0.25">
      <c r="H13233" s="36"/>
      <c r="I13233" s="36"/>
      <c r="J13233" s="36"/>
      <c r="K13233" s="95"/>
      <c r="L13233" s="96"/>
    </row>
    <row r="13234" spans="8:12" x14ac:dyDescent="0.25">
      <c r="H13234" s="36"/>
      <c r="I13234" s="36"/>
      <c r="J13234" s="36"/>
      <c r="K13234" s="95"/>
      <c r="L13234" s="96"/>
    </row>
    <row r="13235" spans="8:12" x14ac:dyDescent="0.25">
      <c r="H13235" s="36"/>
      <c r="I13235" s="36"/>
      <c r="J13235" s="36"/>
      <c r="K13235" s="95"/>
      <c r="L13235" s="96"/>
    </row>
    <row r="13236" spans="8:12" x14ac:dyDescent="0.25">
      <c r="H13236" s="36"/>
      <c r="I13236" s="36"/>
      <c r="J13236" s="36"/>
      <c r="K13236" s="95"/>
      <c r="L13236" s="96"/>
    </row>
    <row r="13237" spans="8:12" x14ac:dyDescent="0.25">
      <c r="H13237" s="36"/>
      <c r="I13237" s="36"/>
      <c r="J13237" s="36"/>
      <c r="K13237" s="95"/>
      <c r="L13237" s="96"/>
    </row>
    <row r="13238" spans="8:12" x14ac:dyDescent="0.25">
      <c r="H13238" s="36"/>
      <c r="I13238" s="36"/>
      <c r="J13238" s="36"/>
      <c r="K13238" s="95"/>
      <c r="L13238" s="96"/>
    </row>
    <row r="13239" spans="8:12" x14ac:dyDescent="0.25">
      <c r="H13239" s="36"/>
      <c r="I13239" s="36"/>
      <c r="J13239" s="36"/>
      <c r="K13239" s="95"/>
      <c r="L13239" s="96"/>
    </row>
    <row r="13240" spans="8:12" x14ac:dyDescent="0.25">
      <c r="H13240" s="36"/>
      <c r="I13240" s="36"/>
      <c r="J13240" s="36"/>
      <c r="K13240" s="95"/>
      <c r="L13240" s="96"/>
    </row>
    <row r="13241" spans="8:12" x14ac:dyDescent="0.25">
      <c r="H13241" s="36"/>
      <c r="I13241" s="36"/>
      <c r="J13241" s="36"/>
      <c r="K13241" s="95"/>
      <c r="L13241" s="96"/>
    </row>
    <row r="13242" spans="8:12" x14ac:dyDescent="0.25">
      <c r="H13242" s="36"/>
      <c r="I13242" s="36"/>
      <c r="J13242" s="36"/>
      <c r="K13242" s="95"/>
      <c r="L13242" s="96"/>
    </row>
    <row r="13243" spans="8:12" x14ac:dyDescent="0.25">
      <c r="H13243" s="36"/>
      <c r="I13243" s="36"/>
      <c r="J13243" s="36"/>
      <c r="K13243" s="95"/>
      <c r="L13243" s="96"/>
    </row>
    <row r="13244" spans="8:12" x14ac:dyDescent="0.25">
      <c r="H13244" s="36"/>
      <c r="I13244" s="36"/>
      <c r="J13244" s="36"/>
      <c r="K13244" s="95"/>
      <c r="L13244" s="96"/>
    </row>
    <row r="13245" spans="8:12" x14ac:dyDescent="0.25">
      <c r="H13245" s="36"/>
      <c r="I13245" s="36"/>
      <c r="J13245" s="36"/>
      <c r="K13245" s="95"/>
      <c r="L13245" s="96"/>
    </row>
    <row r="13246" spans="8:12" x14ac:dyDescent="0.25">
      <c r="H13246" s="36"/>
      <c r="I13246" s="36"/>
      <c r="J13246" s="36"/>
      <c r="K13246" s="95"/>
      <c r="L13246" s="96"/>
    </row>
    <row r="13247" spans="8:12" x14ac:dyDescent="0.25">
      <c r="H13247" s="36"/>
      <c r="I13247" s="36"/>
      <c r="J13247" s="36"/>
      <c r="K13247" s="95"/>
      <c r="L13247" s="96"/>
    </row>
    <row r="13248" spans="8:12" x14ac:dyDescent="0.25">
      <c r="H13248" s="36"/>
      <c r="I13248" s="36"/>
      <c r="J13248" s="36"/>
      <c r="K13248" s="95"/>
      <c r="L13248" s="96"/>
    </row>
    <row r="13249" spans="8:12" x14ac:dyDescent="0.25">
      <c r="H13249" s="36"/>
      <c r="I13249" s="36"/>
      <c r="J13249" s="36"/>
      <c r="K13249" s="95"/>
      <c r="L13249" s="96"/>
    </row>
    <row r="13250" spans="8:12" x14ac:dyDescent="0.25">
      <c r="H13250" s="36"/>
      <c r="I13250" s="36"/>
      <c r="J13250" s="36"/>
      <c r="K13250" s="95"/>
      <c r="L13250" s="96"/>
    </row>
    <row r="13251" spans="8:12" x14ac:dyDescent="0.25">
      <c r="H13251" s="36"/>
      <c r="I13251" s="36"/>
      <c r="J13251" s="36"/>
      <c r="K13251" s="95"/>
      <c r="L13251" s="96"/>
    </row>
    <row r="13252" spans="8:12" x14ac:dyDescent="0.25">
      <c r="H13252" s="36"/>
      <c r="I13252" s="36"/>
      <c r="J13252" s="36"/>
      <c r="K13252" s="95"/>
      <c r="L13252" s="96"/>
    </row>
    <row r="13253" spans="8:12" x14ac:dyDescent="0.25">
      <c r="H13253" s="36"/>
      <c r="I13253" s="36"/>
      <c r="J13253" s="36"/>
      <c r="K13253" s="95"/>
      <c r="L13253" s="96"/>
    </row>
    <row r="13254" spans="8:12" x14ac:dyDescent="0.25">
      <c r="H13254" s="36"/>
      <c r="I13254" s="36"/>
      <c r="J13254" s="36"/>
      <c r="K13254" s="95"/>
      <c r="L13254" s="96"/>
    </row>
    <row r="13255" spans="8:12" x14ac:dyDescent="0.25">
      <c r="H13255" s="36"/>
      <c r="I13255" s="36"/>
      <c r="J13255" s="36"/>
      <c r="K13255" s="95"/>
      <c r="L13255" s="96"/>
    </row>
    <row r="13256" spans="8:12" x14ac:dyDescent="0.25">
      <c r="H13256" s="36"/>
      <c r="I13256" s="36"/>
      <c r="J13256" s="36"/>
      <c r="K13256" s="95"/>
      <c r="L13256" s="96"/>
    </row>
    <row r="13257" spans="8:12" x14ac:dyDescent="0.25">
      <c r="H13257" s="36"/>
      <c r="I13257" s="36"/>
      <c r="J13257" s="36"/>
      <c r="K13257" s="95"/>
      <c r="L13257" s="96"/>
    </row>
    <row r="13258" spans="8:12" x14ac:dyDescent="0.25">
      <c r="H13258" s="36"/>
      <c r="I13258" s="36"/>
      <c r="J13258" s="36"/>
      <c r="K13258" s="95"/>
      <c r="L13258" s="96"/>
    </row>
    <row r="13259" spans="8:12" x14ac:dyDescent="0.25">
      <c r="H13259" s="36"/>
      <c r="I13259" s="36"/>
      <c r="J13259" s="36"/>
      <c r="K13259" s="95"/>
      <c r="L13259" s="96"/>
    </row>
    <row r="13260" spans="8:12" x14ac:dyDescent="0.25">
      <c r="H13260" s="36"/>
      <c r="I13260" s="36"/>
      <c r="J13260" s="36"/>
      <c r="K13260" s="95"/>
      <c r="L13260" s="96"/>
    </row>
    <row r="13261" spans="8:12" x14ac:dyDescent="0.25">
      <c r="H13261" s="36"/>
      <c r="I13261" s="36"/>
      <c r="J13261" s="36"/>
      <c r="K13261" s="95"/>
      <c r="L13261" s="96"/>
    </row>
    <row r="13262" spans="8:12" x14ac:dyDescent="0.25">
      <c r="H13262" s="36"/>
      <c r="I13262" s="36"/>
      <c r="J13262" s="36"/>
      <c r="K13262" s="95"/>
      <c r="L13262" s="96"/>
    </row>
    <row r="13263" spans="8:12" x14ac:dyDescent="0.25">
      <c r="H13263" s="36"/>
      <c r="I13263" s="36"/>
      <c r="J13263" s="36"/>
      <c r="K13263" s="95"/>
      <c r="L13263" s="96"/>
    </row>
    <row r="13264" spans="8:12" x14ac:dyDescent="0.25">
      <c r="H13264" s="36"/>
      <c r="I13264" s="36"/>
      <c r="J13264" s="36"/>
      <c r="K13264" s="95"/>
      <c r="L13264" s="96"/>
    </row>
    <row r="13265" spans="8:12" x14ac:dyDescent="0.25">
      <c r="H13265" s="36"/>
      <c r="I13265" s="36"/>
      <c r="J13265" s="36"/>
      <c r="K13265" s="95"/>
      <c r="L13265" s="96"/>
    </row>
    <row r="13266" spans="8:12" x14ac:dyDescent="0.25">
      <c r="H13266" s="36"/>
      <c r="I13266" s="36"/>
      <c r="J13266" s="36"/>
      <c r="K13266" s="95"/>
      <c r="L13266" s="96"/>
    </row>
    <row r="13267" spans="8:12" x14ac:dyDescent="0.25">
      <c r="H13267" s="36"/>
      <c r="I13267" s="36"/>
      <c r="J13267" s="36"/>
      <c r="K13267" s="95"/>
      <c r="L13267" s="96"/>
    </row>
    <row r="13268" spans="8:12" x14ac:dyDescent="0.25">
      <c r="H13268" s="36"/>
      <c r="I13268" s="36"/>
      <c r="J13268" s="36"/>
      <c r="K13268" s="95"/>
      <c r="L13268" s="96"/>
    </row>
    <row r="13269" spans="8:12" x14ac:dyDescent="0.25">
      <c r="H13269" s="36"/>
      <c r="I13269" s="36"/>
      <c r="J13269" s="36"/>
      <c r="K13269" s="95"/>
      <c r="L13269" s="96"/>
    </row>
    <row r="13270" spans="8:12" x14ac:dyDescent="0.25">
      <c r="H13270" s="36"/>
      <c r="I13270" s="36"/>
      <c r="J13270" s="36"/>
      <c r="K13270" s="95"/>
      <c r="L13270" s="96"/>
    </row>
    <row r="13271" spans="8:12" x14ac:dyDescent="0.25">
      <c r="H13271" s="36"/>
      <c r="I13271" s="36"/>
      <c r="J13271" s="36"/>
      <c r="K13271" s="95"/>
      <c r="L13271" s="96"/>
    </row>
    <row r="13272" spans="8:12" x14ac:dyDescent="0.25">
      <c r="H13272" s="36"/>
      <c r="I13272" s="36"/>
      <c r="J13272" s="36"/>
      <c r="K13272" s="95"/>
      <c r="L13272" s="96"/>
    </row>
    <row r="13273" spans="8:12" x14ac:dyDescent="0.25">
      <c r="H13273" s="36"/>
      <c r="I13273" s="36"/>
      <c r="J13273" s="36"/>
      <c r="K13273" s="95"/>
      <c r="L13273" s="96"/>
    </row>
    <row r="13274" spans="8:12" x14ac:dyDescent="0.25">
      <c r="H13274" s="36"/>
      <c r="I13274" s="36"/>
      <c r="J13274" s="36"/>
      <c r="K13274" s="95"/>
      <c r="L13274" s="96"/>
    </row>
    <row r="13275" spans="8:12" x14ac:dyDescent="0.25">
      <c r="H13275" s="36"/>
      <c r="I13275" s="36"/>
      <c r="J13275" s="36"/>
      <c r="K13275" s="95"/>
      <c r="L13275" s="96"/>
    </row>
    <row r="13276" spans="8:12" x14ac:dyDescent="0.25">
      <c r="H13276" s="36"/>
      <c r="I13276" s="36"/>
      <c r="J13276" s="36"/>
      <c r="K13276" s="95"/>
      <c r="L13276" s="96"/>
    </row>
    <row r="13277" spans="8:12" x14ac:dyDescent="0.25">
      <c r="H13277" s="36"/>
      <c r="I13277" s="36"/>
      <c r="J13277" s="36"/>
      <c r="K13277" s="95"/>
      <c r="L13277" s="96"/>
    </row>
    <row r="13278" spans="8:12" x14ac:dyDescent="0.25">
      <c r="H13278" s="36"/>
      <c r="I13278" s="36"/>
      <c r="J13278" s="36"/>
      <c r="K13278" s="95"/>
      <c r="L13278" s="96"/>
    </row>
    <row r="13279" spans="8:12" x14ac:dyDescent="0.25">
      <c r="H13279" s="36"/>
      <c r="I13279" s="36"/>
      <c r="J13279" s="36"/>
      <c r="K13279" s="95"/>
      <c r="L13279" s="96"/>
    </row>
    <row r="13280" spans="8:12" x14ac:dyDescent="0.25">
      <c r="H13280" s="36"/>
      <c r="I13280" s="36"/>
      <c r="J13280" s="36"/>
      <c r="K13280" s="95"/>
      <c r="L13280" s="96"/>
    </row>
    <row r="13281" spans="8:12" x14ac:dyDescent="0.25">
      <c r="H13281" s="36"/>
      <c r="I13281" s="36"/>
      <c r="J13281" s="36"/>
      <c r="K13281" s="95"/>
      <c r="L13281" s="96"/>
    </row>
    <row r="13282" spans="8:12" x14ac:dyDescent="0.25">
      <c r="H13282" s="36"/>
      <c r="I13282" s="36"/>
      <c r="J13282" s="36"/>
      <c r="K13282" s="95"/>
      <c r="L13282" s="96"/>
    </row>
    <row r="13283" spans="8:12" x14ac:dyDescent="0.25">
      <c r="H13283" s="36"/>
      <c r="I13283" s="36"/>
      <c r="J13283" s="36"/>
      <c r="K13283" s="95"/>
      <c r="L13283" s="96"/>
    </row>
    <row r="13284" spans="8:12" x14ac:dyDescent="0.25">
      <c r="H13284" s="36"/>
      <c r="I13284" s="36"/>
      <c r="J13284" s="36"/>
      <c r="K13284" s="95"/>
      <c r="L13284" s="96"/>
    </row>
    <row r="13285" spans="8:12" x14ac:dyDescent="0.25">
      <c r="H13285" s="36"/>
      <c r="I13285" s="36"/>
      <c r="J13285" s="36"/>
      <c r="K13285" s="95"/>
      <c r="L13285" s="96"/>
    </row>
    <row r="13286" spans="8:12" x14ac:dyDescent="0.25">
      <c r="H13286" s="36"/>
      <c r="I13286" s="36"/>
      <c r="J13286" s="36"/>
      <c r="K13286" s="95"/>
      <c r="L13286" s="96"/>
    </row>
    <row r="13287" spans="8:12" x14ac:dyDescent="0.25">
      <c r="H13287" s="36"/>
      <c r="I13287" s="36"/>
      <c r="J13287" s="36"/>
      <c r="K13287" s="95"/>
      <c r="L13287" s="96"/>
    </row>
    <row r="13288" spans="8:12" x14ac:dyDescent="0.25">
      <c r="H13288" s="36"/>
      <c r="I13288" s="36"/>
      <c r="J13288" s="36"/>
      <c r="K13288" s="95"/>
      <c r="L13288" s="96"/>
    </row>
    <row r="13289" spans="8:12" x14ac:dyDescent="0.25">
      <c r="H13289" s="36"/>
      <c r="I13289" s="36"/>
      <c r="J13289" s="36"/>
      <c r="K13289" s="95"/>
      <c r="L13289" s="96"/>
    </row>
    <row r="13290" spans="8:12" x14ac:dyDescent="0.25">
      <c r="H13290" s="36"/>
      <c r="I13290" s="36"/>
      <c r="J13290" s="36"/>
      <c r="K13290" s="95"/>
      <c r="L13290" s="96"/>
    </row>
    <row r="13291" spans="8:12" x14ac:dyDescent="0.25">
      <c r="H13291" s="36"/>
      <c r="I13291" s="36"/>
      <c r="J13291" s="36"/>
      <c r="K13291" s="95"/>
      <c r="L13291" s="96"/>
    </row>
    <row r="13292" spans="8:12" x14ac:dyDescent="0.25">
      <c r="H13292" s="36"/>
      <c r="I13292" s="36"/>
      <c r="J13292" s="36"/>
      <c r="K13292" s="95"/>
      <c r="L13292" s="96"/>
    </row>
    <row r="13293" spans="8:12" x14ac:dyDescent="0.25">
      <c r="H13293" s="36"/>
      <c r="I13293" s="36"/>
      <c r="J13293" s="36"/>
      <c r="K13293" s="95"/>
      <c r="L13293" s="96"/>
    </row>
    <row r="13294" spans="8:12" x14ac:dyDescent="0.25">
      <c r="H13294" s="36"/>
      <c r="I13294" s="36"/>
      <c r="J13294" s="36"/>
      <c r="K13294" s="95"/>
      <c r="L13294" s="96"/>
    </row>
    <row r="13295" spans="8:12" x14ac:dyDescent="0.25">
      <c r="H13295" s="36"/>
      <c r="I13295" s="36"/>
      <c r="J13295" s="36"/>
      <c r="K13295" s="95"/>
      <c r="L13295" s="96"/>
    </row>
    <row r="13296" spans="8:12" x14ac:dyDescent="0.25">
      <c r="H13296" s="36"/>
      <c r="I13296" s="36"/>
      <c r="J13296" s="36"/>
      <c r="K13296" s="95"/>
      <c r="L13296" s="96"/>
    </row>
    <row r="13297" spans="8:12" x14ac:dyDescent="0.25">
      <c r="H13297" s="36"/>
      <c r="I13297" s="36"/>
      <c r="J13297" s="36"/>
      <c r="K13297" s="95"/>
      <c r="L13297" s="96"/>
    </row>
    <row r="13298" spans="8:12" x14ac:dyDescent="0.25">
      <c r="H13298" s="36"/>
      <c r="I13298" s="36"/>
      <c r="J13298" s="36"/>
      <c r="K13298" s="95"/>
      <c r="L13298" s="96"/>
    </row>
    <row r="13299" spans="8:12" x14ac:dyDescent="0.25">
      <c r="H13299" s="36"/>
      <c r="I13299" s="36"/>
      <c r="J13299" s="36"/>
      <c r="K13299" s="95"/>
      <c r="L13299" s="96"/>
    </row>
    <row r="13300" spans="8:12" x14ac:dyDescent="0.25">
      <c r="H13300" s="36"/>
      <c r="I13300" s="36"/>
      <c r="J13300" s="36"/>
      <c r="K13300" s="95"/>
      <c r="L13300" s="96"/>
    </row>
    <row r="13301" spans="8:12" x14ac:dyDescent="0.25">
      <c r="H13301" s="36"/>
      <c r="I13301" s="36"/>
      <c r="J13301" s="36"/>
      <c r="K13301" s="95"/>
      <c r="L13301" s="96"/>
    </row>
    <row r="13302" spans="8:12" x14ac:dyDescent="0.25">
      <c r="H13302" s="36"/>
      <c r="I13302" s="36"/>
      <c r="J13302" s="36"/>
      <c r="K13302" s="95"/>
      <c r="L13302" s="96"/>
    </row>
    <row r="13303" spans="8:12" x14ac:dyDescent="0.25">
      <c r="H13303" s="36"/>
      <c r="I13303" s="36"/>
      <c r="J13303" s="36"/>
      <c r="K13303" s="95"/>
      <c r="L13303" s="96"/>
    </row>
    <row r="13304" spans="8:12" x14ac:dyDescent="0.25">
      <c r="H13304" s="36"/>
      <c r="I13304" s="36"/>
      <c r="J13304" s="36"/>
      <c r="K13304" s="95"/>
      <c r="L13304" s="96"/>
    </row>
    <row r="13305" spans="8:12" x14ac:dyDescent="0.25">
      <c r="H13305" s="36"/>
      <c r="I13305" s="36"/>
      <c r="J13305" s="36"/>
      <c r="K13305" s="95"/>
      <c r="L13305" s="96"/>
    </row>
    <row r="13306" spans="8:12" x14ac:dyDescent="0.25">
      <c r="H13306" s="36"/>
      <c r="I13306" s="36"/>
      <c r="J13306" s="36"/>
      <c r="K13306" s="95"/>
      <c r="L13306" s="96"/>
    </row>
    <row r="13307" spans="8:12" x14ac:dyDescent="0.25">
      <c r="H13307" s="36"/>
      <c r="I13307" s="36"/>
      <c r="J13307" s="36"/>
      <c r="K13307" s="95"/>
      <c r="L13307" s="96"/>
    </row>
    <row r="13308" spans="8:12" x14ac:dyDescent="0.25">
      <c r="H13308" s="36"/>
      <c r="I13308" s="36"/>
      <c r="J13308" s="36"/>
      <c r="K13308" s="95"/>
      <c r="L13308" s="96"/>
    </row>
    <row r="13309" spans="8:12" x14ac:dyDescent="0.25">
      <c r="H13309" s="36"/>
      <c r="I13309" s="36"/>
      <c r="J13309" s="36"/>
      <c r="K13309" s="95"/>
      <c r="L13309" s="96"/>
    </row>
    <row r="13310" spans="8:12" x14ac:dyDescent="0.25">
      <c r="H13310" s="36"/>
      <c r="I13310" s="36"/>
      <c r="J13310" s="36"/>
      <c r="K13310" s="95"/>
      <c r="L13310" s="96"/>
    </row>
    <row r="13311" spans="8:12" x14ac:dyDescent="0.25">
      <c r="H13311" s="36"/>
      <c r="I13311" s="36"/>
      <c r="J13311" s="36"/>
      <c r="K13311" s="95"/>
      <c r="L13311" s="96"/>
    </row>
    <row r="13312" spans="8:12" x14ac:dyDescent="0.25">
      <c r="H13312" s="36"/>
      <c r="I13312" s="36"/>
      <c r="J13312" s="36"/>
      <c r="K13312" s="95"/>
      <c r="L13312" s="96"/>
    </row>
    <row r="13313" spans="8:12" x14ac:dyDescent="0.25">
      <c r="H13313" s="36"/>
      <c r="I13313" s="36"/>
      <c r="J13313" s="36"/>
      <c r="K13313" s="95"/>
      <c r="L13313" s="96"/>
    </row>
    <row r="13314" spans="8:12" x14ac:dyDescent="0.25">
      <c r="H13314" s="36"/>
      <c r="I13314" s="36"/>
      <c r="J13314" s="36"/>
      <c r="K13314" s="95"/>
      <c r="L13314" s="96"/>
    </row>
    <row r="13315" spans="8:12" x14ac:dyDescent="0.25">
      <c r="H13315" s="36"/>
      <c r="I13315" s="36"/>
      <c r="J13315" s="36"/>
      <c r="K13315" s="95"/>
      <c r="L13315" s="96"/>
    </row>
    <row r="13316" spans="8:12" x14ac:dyDescent="0.25">
      <c r="H13316" s="36"/>
      <c r="I13316" s="36"/>
      <c r="J13316" s="36"/>
      <c r="K13316" s="95"/>
      <c r="L13316" s="96"/>
    </row>
    <row r="13317" spans="8:12" x14ac:dyDescent="0.25">
      <c r="H13317" s="36"/>
      <c r="I13317" s="36"/>
      <c r="J13317" s="36"/>
      <c r="K13317" s="95"/>
      <c r="L13317" s="96"/>
    </row>
    <row r="13318" spans="8:12" x14ac:dyDescent="0.25">
      <c r="H13318" s="36"/>
      <c r="I13318" s="36"/>
      <c r="J13318" s="36"/>
      <c r="K13318" s="95"/>
      <c r="L13318" s="96"/>
    </row>
    <row r="13319" spans="8:12" x14ac:dyDescent="0.25">
      <c r="H13319" s="36"/>
      <c r="I13319" s="36"/>
      <c r="J13319" s="36"/>
      <c r="K13319" s="95"/>
      <c r="L13319" s="96"/>
    </row>
    <row r="13320" spans="8:12" x14ac:dyDescent="0.25">
      <c r="H13320" s="36"/>
      <c r="I13320" s="36"/>
      <c r="J13320" s="36"/>
      <c r="K13320" s="95"/>
      <c r="L13320" s="96"/>
    </row>
    <row r="13321" spans="8:12" x14ac:dyDescent="0.25">
      <c r="H13321" s="36"/>
      <c r="I13321" s="36"/>
      <c r="J13321" s="36"/>
      <c r="K13321" s="95"/>
      <c r="L13321" s="96"/>
    </row>
    <row r="13322" spans="8:12" x14ac:dyDescent="0.25">
      <c r="H13322" s="36"/>
      <c r="I13322" s="36"/>
      <c r="J13322" s="36"/>
      <c r="K13322" s="95"/>
      <c r="L13322" s="96"/>
    </row>
    <row r="13323" spans="8:12" x14ac:dyDescent="0.25">
      <c r="H13323" s="36"/>
      <c r="I13323" s="36"/>
      <c r="J13323" s="36"/>
      <c r="K13323" s="95"/>
      <c r="L13323" s="96"/>
    </row>
    <row r="13324" spans="8:12" x14ac:dyDescent="0.25">
      <c r="H13324" s="36"/>
      <c r="I13324" s="36"/>
      <c r="J13324" s="36"/>
      <c r="K13324" s="95"/>
      <c r="L13324" s="96"/>
    </row>
    <row r="13325" spans="8:12" x14ac:dyDescent="0.25">
      <c r="H13325" s="36"/>
      <c r="I13325" s="36"/>
      <c r="J13325" s="36"/>
      <c r="K13325" s="95"/>
      <c r="L13325" s="96"/>
    </row>
    <row r="13326" spans="8:12" x14ac:dyDescent="0.25">
      <c r="H13326" s="36"/>
      <c r="I13326" s="36"/>
      <c r="J13326" s="36"/>
      <c r="K13326" s="95"/>
      <c r="L13326" s="96"/>
    </row>
    <row r="13327" spans="8:12" x14ac:dyDescent="0.25">
      <c r="H13327" s="36"/>
      <c r="I13327" s="36"/>
      <c r="J13327" s="36"/>
      <c r="K13327" s="95"/>
      <c r="L13327" s="96"/>
    </row>
    <row r="13328" spans="8:12" x14ac:dyDescent="0.25">
      <c r="H13328" s="36"/>
      <c r="I13328" s="36"/>
      <c r="J13328" s="36"/>
      <c r="K13328" s="95"/>
      <c r="L13328" s="96"/>
    </row>
    <row r="13329" spans="8:12" x14ac:dyDescent="0.25">
      <c r="H13329" s="36"/>
      <c r="I13329" s="36"/>
      <c r="J13329" s="36"/>
      <c r="K13329" s="95"/>
      <c r="L13329" s="96"/>
    </row>
    <row r="13330" spans="8:12" x14ac:dyDescent="0.25">
      <c r="H13330" s="36"/>
      <c r="I13330" s="36"/>
      <c r="J13330" s="36"/>
      <c r="K13330" s="95"/>
      <c r="L13330" s="96"/>
    </row>
    <row r="13331" spans="8:12" x14ac:dyDescent="0.25">
      <c r="H13331" s="36"/>
      <c r="I13331" s="36"/>
      <c r="J13331" s="36"/>
      <c r="K13331" s="95"/>
      <c r="L13331" s="96"/>
    </row>
    <row r="13332" spans="8:12" x14ac:dyDescent="0.25">
      <c r="H13332" s="36"/>
      <c r="I13332" s="36"/>
      <c r="J13332" s="36"/>
      <c r="K13332" s="95"/>
      <c r="L13332" s="96"/>
    </row>
    <row r="13333" spans="8:12" x14ac:dyDescent="0.25">
      <c r="H13333" s="36"/>
      <c r="I13333" s="36"/>
      <c r="J13333" s="36"/>
      <c r="K13333" s="95"/>
      <c r="L13333" s="96"/>
    </row>
    <row r="13334" spans="8:12" x14ac:dyDescent="0.25">
      <c r="H13334" s="36"/>
      <c r="I13334" s="36"/>
      <c r="J13334" s="36"/>
      <c r="K13334" s="95"/>
      <c r="L13334" s="96"/>
    </row>
    <row r="13335" spans="8:12" x14ac:dyDescent="0.25">
      <c r="H13335" s="36"/>
      <c r="I13335" s="36"/>
      <c r="J13335" s="36"/>
      <c r="K13335" s="95"/>
      <c r="L13335" s="96"/>
    </row>
    <row r="13336" spans="8:12" x14ac:dyDescent="0.25">
      <c r="H13336" s="36"/>
      <c r="I13336" s="36"/>
      <c r="J13336" s="36"/>
      <c r="K13336" s="95"/>
      <c r="L13336" s="96"/>
    </row>
    <row r="13337" spans="8:12" x14ac:dyDescent="0.25">
      <c r="H13337" s="36"/>
      <c r="I13337" s="36"/>
      <c r="J13337" s="36"/>
      <c r="K13337" s="95"/>
      <c r="L13337" s="96"/>
    </row>
    <row r="13338" spans="8:12" x14ac:dyDescent="0.25">
      <c r="H13338" s="36"/>
      <c r="I13338" s="36"/>
      <c r="J13338" s="36"/>
      <c r="K13338" s="95"/>
      <c r="L13338" s="96"/>
    </row>
    <row r="13339" spans="8:12" x14ac:dyDescent="0.25">
      <c r="H13339" s="36"/>
      <c r="I13339" s="36"/>
      <c r="J13339" s="36"/>
      <c r="K13339" s="95"/>
      <c r="L13339" s="96"/>
    </row>
    <row r="13340" spans="8:12" x14ac:dyDescent="0.25">
      <c r="H13340" s="36"/>
      <c r="I13340" s="36"/>
      <c r="J13340" s="36"/>
      <c r="K13340" s="95"/>
      <c r="L13340" s="96"/>
    </row>
    <row r="13341" spans="8:12" x14ac:dyDescent="0.25">
      <c r="H13341" s="36"/>
      <c r="I13341" s="36"/>
      <c r="J13341" s="36"/>
      <c r="K13341" s="95"/>
      <c r="L13341" s="96"/>
    </row>
    <row r="13342" spans="8:12" x14ac:dyDescent="0.25">
      <c r="H13342" s="36"/>
      <c r="I13342" s="36"/>
      <c r="J13342" s="36"/>
      <c r="K13342" s="95"/>
      <c r="L13342" s="96"/>
    </row>
    <row r="13343" spans="8:12" x14ac:dyDescent="0.25">
      <c r="H13343" s="36"/>
      <c r="I13343" s="36"/>
      <c r="J13343" s="36"/>
      <c r="K13343" s="95"/>
      <c r="L13343" s="96"/>
    </row>
    <row r="13344" spans="8:12" x14ac:dyDescent="0.25">
      <c r="H13344" s="36"/>
      <c r="I13344" s="36"/>
      <c r="J13344" s="36"/>
      <c r="K13344" s="95"/>
      <c r="L13344" s="96"/>
    </row>
    <row r="13345" spans="8:12" x14ac:dyDescent="0.25">
      <c r="H13345" s="36"/>
      <c r="I13345" s="36"/>
      <c r="J13345" s="36"/>
      <c r="K13345" s="95"/>
      <c r="L13345" s="96"/>
    </row>
    <row r="13346" spans="8:12" x14ac:dyDescent="0.25">
      <c r="H13346" s="36"/>
      <c r="I13346" s="36"/>
      <c r="J13346" s="36"/>
      <c r="K13346" s="95"/>
      <c r="L13346" s="96"/>
    </row>
    <row r="13347" spans="8:12" x14ac:dyDescent="0.25">
      <c r="H13347" s="36"/>
      <c r="I13347" s="36"/>
      <c r="J13347" s="36"/>
      <c r="K13347" s="95"/>
      <c r="L13347" s="96"/>
    </row>
    <row r="13348" spans="8:12" x14ac:dyDescent="0.25">
      <c r="H13348" s="36"/>
      <c r="I13348" s="36"/>
      <c r="J13348" s="36"/>
      <c r="K13348" s="95"/>
      <c r="L13348" s="96"/>
    </row>
    <row r="13349" spans="8:12" x14ac:dyDescent="0.25">
      <c r="H13349" s="36"/>
      <c r="I13349" s="36"/>
      <c r="J13349" s="36"/>
      <c r="K13349" s="95"/>
      <c r="L13349" s="96"/>
    </row>
    <row r="13350" spans="8:12" x14ac:dyDescent="0.25">
      <c r="H13350" s="36"/>
      <c r="I13350" s="36"/>
      <c r="J13350" s="36"/>
      <c r="K13350" s="95"/>
      <c r="L13350" s="96"/>
    </row>
    <row r="13351" spans="8:12" x14ac:dyDescent="0.25">
      <c r="H13351" s="36"/>
      <c r="I13351" s="36"/>
      <c r="J13351" s="36"/>
      <c r="K13351" s="95"/>
      <c r="L13351" s="96"/>
    </row>
    <row r="13352" spans="8:12" x14ac:dyDescent="0.25">
      <c r="H13352" s="36"/>
      <c r="I13352" s="36"/>
      <c r="J13352" s="36"/>
      <c r="K13352" s="95"/>
      <c r="L13352" s="96"/>
    </row>
    <row r="13353" spans="8:12" x14ac:dyDescent="0.25">
      <c r="H13353" s="36"/>
      <c r="I13353" s="36"/>
      <c r="J13353" s="36"/>
      <c r="K13353" s="95"/>
      <c r="L13353" s="96"/>
    </row>
    <row r="13354" spans="8:12" x14ac:dyDescent="0.25">
      <c r="H13354" s="36"/>
      <c r="I13354" s="36"/>
      <c r="J13354" s="36"/>
      <c r="K13354" s="95"/>
      <c r="L13354" s="96"/>
    </row>
    <row r="13355" spans="8:12" x14ac:dyDescent="0.25">
      <c r="H13355" s="36"/>
      <c r="I13355" s="36"/>
      <c r="J13355" s="36"/>
      <c r="K13355" s="95"/>
      <c r="L13355" s="96"/>
    </row>
    <row r="13356" spans="8:12" x14ac:dyDescent="0.25">
      <c r="H13356" s="36"/>
      <c r="I13356" s="36"/>
      <c r="J13356" s="36"/>
      <c r="K13356" s="95"/>
      <c r="L13356" s="96"/>
    </row>
    <row r="13357" spans="8:12" x14ac:dyDescent="0.25">
      <c r="H13357" s="36"/>
      <c r="I13357" s="36"/>
      <c r="J13357" s="36"/>
      <c r="K13357" s="95"/>
      <c r="L13357" s="96"/>
    </row>
    <row r="13358" spans="8:12" x14ac:dyDescent="0.25">
      <c r="H13358" s="36"/>
      <c r="I13358" s="36"/>
      <c r="J13358" s="36"/>
      <c r="K13358" s="95"/>
      <c r="L13358" s="96"/>
    </row>
    <row r="13359" spans="8:12" x14ac:dyDescent="0.25">
      <c r="H13359" s="36"/>
      <c r="I13359" s="36"/>
      <c r="J13359" s="36"/>
      <c r="K13359" s="95"/>
      <c r="L13359" s="96"/>
    </row>
    <row r="13360" spans="8:12" x14ac:dyDescent="0.25">
      <c r="H13360" s="36"/>
      <c r="I13360" s="36"/>
      <c r="J13360" s="36"/>
      <c r="K13360" s="95"/>
      <c r="L13360" s="96"/>
    </row>
    <row r="13361" spans="8:12" x14ac:dyDescent="0.25">
      <c r="H13361" s="36"/>
      <c r="I13361" s="36"/>
      <c r="J13361" s="36"/>
      <c r="K13361" s="95"/>
      <c r="L13361" s="96"/>
    </row>
    <row r="13362" spans="8:12" x14ac:dyDescent="0.25">
      <c r="H13362" s="36"/>
      <c r="I13362" s="36"/>
      <c r="J13362" s="36"/>
      <c r="K13362" s="95"/>
      <c r="L13362" s="96"/>
    </row>
    <row r="13363" spans="8:12" x14ac:dyDescent="0.25">
      <c r="H13363" s="36"/>
      <c r="I13363" s="36"/>
      <c r="J13363" s="36"/>
      <c r="K13363" s="95"/>
      <c r="L13363" s="96"/>
    </row>
    <row r="13364" spans="8:12" x14ac:dyDescent="0.25">
      <c r="H13364" s="36"/>
      <c r="I13364" s="36"/>
      <c r="J13364" s="36"/>
      <c r="K13364" s="95"/>
      <c r="L13364" s="96"/>
    </row>
    <row r="13365" spans="8:12" x14ac:dyDescent="0.25">
      <c r="H13365" s="36"/>
      <c r="I13365" s="36"/>
      <c r="J13365" s="36"/>
      <c r="K13365" s="95"/>
      <c r="L13365" s="96"/>
    </row>
    <row r="13366" spans="8:12" x14ac:dyDescent="0.25">
      <c r="H13366" s="36"/>
      <c r="I13366" s="36"/>
      <c r="J13366" s="36"/>
      <c r="K13366" s="95"/>
      <c r="L13366" s="96"/>
    </row>
    <row r="13367" spans="8:12" x14ac:dyDescent="0.25">
      <c r="H13367" s="36"/>
      <c r="I13367" s="36"/>
      <c r="J13367" s="36"/>
      <c r="K13367" s="95"/>
      <c r="L13367" s="96"/>
    </row>
    <row r="13368" spans="8:12" x14ac:dyDescent="0.25">
      <c r="H13368" s="36"/>
      <c r="I13368" s="36"/>
      <c r="J13368" s="36"/>
      <c r="K13368" s="95"/>
      <c r="L13368" s="96"/>
    </row>
    <row r="13369" spans="8:12" x14ac:dyDescent="0.25">
      <c r="H13369" s="36"/>
      <c r="I13369" s="36"/>
      <c r="J13369" s="36"/>
      <c r="K13369" s="95"/>
      <c r="L13369" s="96"/>
    </row>
    <row r="13370" spans="8:12" x14ac:dyDescent="0.25">
      <c r="H13370" s="36"/>
      <c r="I13370" s="36"/>
      <c r="J13370" s="36"/>
      <c r="K13370" s="95"/>
      <c r="L13370" s="96"/>
    </row>
    <row r="13371" spans="8:12" x14ac:dyDescent="0.25">
      <c r="H13371" s="36"/>
      <c r="I13371" s="36"/>
      <c r="J13371" s="36"/>
      <c r="K13371" s="95"/>
      <c r="L13371" s="96"/>
    </row>
    <row r="13372" spans="8:12" x14ac:dyDescent="0.25">
      <c r="H13372" s="36"/>
      <c r="I13372" s="36"/>
      <c r="J13372" s="36"/>
      <c r="K13372" s="95"/>
      <c r="L13372" s="96"/>
    </row>
    <row r="13373" spans="8:12" x14ac:dyDescent="0.25">
      <c r="H13373" s="36"/>
      <c r="I13373" s="36"/>
      <c r="J13373" s="36"/>
      <c r="K13373" s="95"/>
      <c r="L13373" s="96"/>
    </row>
    <row r="13374" spans="8:12" x14ac:dyDescent="0.25">
      <c r="H13374" s="36"/>
      <c r="I13374" s="36"/>
      <c r="J13374" s="36"/>
      <c r="K13374" s="95"/>
      <c r="L13374" s="96"/>
    </row>
    <row r="13375" spans="8:12" x14ac:dyDescent="0.25">
      <c r="H13375" s="36"/>
      <c r="I13375" s="36"/>
      <c r="J13375" s="36"/>
      <c r="K13375" s="95"/>
      <c r="L13375" s="96"/>
    </row>
    <row r="13376" spans="8:12" x14ac:dyDescent="0.25">
      <c r="H13376" s="36"/>
      <c r="I13376" s="36"/>
      <c r="J13376" s="36"/>
      <c r="K13376" s="95"/>
      <c r="L13376" s="96"/>
    </row>
    <row r="13377" spans="8:12" x14ac:dyDescent="0.25">
      <c r="H13377" s="36"/>
      <c r="I13377" s="36"/>
      <c r="J13377" s="36"/>
      <c r="K13377" s="95"/>
      <c r="L13377" s="96"/>
    </row>
    <row r="13378" spans="8:12" x14ac:dyDescent="0.25">
      <c r="H13378" s="36"/>
      <c r="I13378" s="36"/>
      <c r="J13378" s="36"/>
      <c r="K13378" s="95"/>
      <c r="L13378" s="96"/>
    </row>
    <row r="13379" spans="8:12" x14ac:dyDescent="0.25">
      <c r="H13379" s="36"/>
      <c r="I13379" s="36"/>
      <c r="J13379" s="36"/>
      <c r="K13379" s="95"/>
      <c r="L13379" s="96"/>
    </row>
    <row r="13380" spans="8:12" x14ac:dyDescent="0.25">
      <c r="H13380" s="36"/>
      <c r="I13380" s="36"/>
      <c r="J13380" s="36"/>
      <c r="K13380" s="95"/>
      <c r="L13380" s="96"/>
    </row>
    <row r="13381" spans="8:12" x14ac:dyDescent="0.25">
      <c r="H13381" s="36"/>
      <c r="I13381" s="36"/>
      <c r="J13381" s="36"/>
      <c r="K13381" s="95"/>
      <c r="L13381" s="96"/>
    </row>
    <row r="13382" spans="8:12" x14ac:dyDescent="0.25">
      <c r="H13382" s="36"/>
      <c r="I13382" s="36"/>
      <c r="J13382" s="36"/>
      <c r="K13382" s="95"/>
      <c r="L13382" s="96"/>
    </row>
    <row r="13383" spans="8:12" x14ac:dyDescent="0.25">
      <c r="H13383" s="36"/>
      <c r="I13383" s="36"/>
      <c r="J13383" s="36"/>
      <c r="K13383" s="95"/>
      <c r="L13383" s="96"/>
    </row>
    <row r="13384" spans="8:12" x14ac:dyDescent="0.25">
      <c r="H13384" s="36"/>
      <c r="I13384" s="36"/>
      <c r="J13384" s="36"/>
      <c r="K13384" s="95"/>
      <c r="L13384" s="96"/>
    </row>
    <row r="13385" spans="8:12" x14ac:dyDescent="0.25">
      <c r="H13385" s="36"/>
      <c r="I13385" s="36"/>
      <c r="J13385" s="36"/>
      <c r="K13385" s="95"/>
      <c r="L13385" s="96"/>
    </row>
    <row r="13386" spans="8:12" x14ac:dyDescent="0.25">
      <c r="H13386" s="36"/>
      <c r="I13386" s="36"/>
      <c r="J13386" s="36"/>
      <c r="K13386" s="95"/>
      <c r="L13386" s="96"/>
    </row>
    <row r="13387" spans="8:12" x14ac:dyDescent="0.25">
      <c r="H13387" s="36"/>
      <c r="I13387" s="36"/>
      <c r="J13387" s="36"/>
      <c r="K13387" s="95"/>
      <c r="L13387" s="96"/>
    </row>
    <row r="13388" spans="8:12" x14ac:dyDescent="0.25">
      <c r="H13388" s="36"/>
      <c r="I13388" s="36"/>
      <c r="J13388" s="36"/>
      <c r="K13388" s="95"/>
      <c r="L13388" s="96"/>
    </row>
    <row r="13389" spans="8:12" x14ac:dyDescent="0.25">
      <c r="H13389" s="36"/>
      <c r="I13389" s="36"/>
      <c r="J13389" s="36"/>
      <c r="K13389" s="95"/>
      <c r="L13389" s="96"/>
    </row>
    <row r="13390" spans="8:12" x14ac:dyDescent="0.25">
      <c r="H13390" s="36"/>
      <c r="I13390" s="36"/>
      <c r="J13390" s="36"/>
      <c r="K13390" s="95"/>
      <c r="L13390" s="96"/>
    </row>
    <row r="13391" spans="8:12" x14ac:dyDescent="0.25">
      <c r="H13391" s="36"/>
      <c r="I13391" s="36"/>
      <c r="J13391" s="36"/>
      <c r="K13391" s="95"/>
      <c r="L13391" s="96"/>
    </row>
    <row r="13392" spans="8:12" x14ac:dyDescent="0.25">
      <c r="H13392" s="36"/>
      <c r="I13392" s="36"/>
      <c r="J13392" s="36"/>
      <c r="K13392" s="95"/>
      <c r="L13392" s="96"/>
    </row>
    <row r="13393" spans="8:12" x14ac:dyDescent="0.25">
      <c r="H13393" s="36"/>
      <c r="I13393" s="36"/>
      <c r="J13393" s="36"/>
      <c r="K13393" s="95"/>
      <c r="L13393" s="96"/>
    </row>
    <row r="13394" spans="8:12" x14ac:dyDescent="0.25">
      <c r="H13394" s="36"/>
      <c r="I13394" s="36"/>
      <c r="J13394" s="36"/>
      <c r="K13394" s="95"/>
      <c r="L13394" s="96"/>
    </row>
    <row r="13395" spans="8:12" x14ac:dyDescent="0.25">
      <c r="H13395" s="36"/>
      <c r="I13395" s="36"/>
      <c r="J13395" s="36"/>
      <c r="K13395" s="95"/>
      <c r="L13395" s="96"/>
    </row>
    <row r="13396" spans="8:12" x14ac:dyDescent="0.25">
      <c r="H13396" s="36"/>
      <c r="I13396" s="36"/>
      <c r="J13396" s="36"/>
      <c r="K13396" s="95"/>
      <c r="L13396" s="96"/>
    </row>
    <row r="13397" spans="8:12" x14ac:dyDescent="0.25">
      <c r="H13397" s="36"/>
      <c r="I13397" s="36"/>
      <c r="J13397" s="36"/>
      <c r="K13397" s="95"/>
      <c r="L13397" s="96"/>
    </row>
    <row r="13398" spans="8:12" x14ac:dyDescent="0.25">
      <c r="H13398" s="36"/>
      <c r="I13398" s="36"/>
      <c r="J13398" s="36"/>
      <c r="K13398" s="95"/>
      <c r="L13398" s="96"/>
    </row>
    <row r="13399" spans="8:12" x14ac:dyDescent="0.25">
      <c r="H13399" s="36"/>
      <c r="I13399" s="36"/>
      <c r="J13399" s="36"/>
      <c r="K13399" s="95"/>
      <c r="L13399" s="96"/>
    </row>
    <row r="13400" spans="8:12" x14ac:dyDescent="0.25">
      <c r="H13400" s="36"/>
      <c r="I13400" s="36"/>
      <c r="J13400" s="36"/>
      <c r="K13400" s="95"/>
      <c r="L13400" s="96"/>
    </row>
    <row r="13401" spans="8:12" x14ac:dyDescent="0.25">
      <c r="H13401" s="36"/>
      <c r="I13401" s="36"/>
      <c r="J13401" s="36"/>
      <c r="K13401" s="95"/>
      <c r="L13401" s="96"/>
    </row>
    <row r="13402" spans="8:12" x14ac:dyDescent="0.25">
      <c r="H13402" s="36"/>
      <c r="I13402" s="36"/>
      <c r="J13402" s="36"/>
      <c r="K13402" s="95"/>
      <c r="L13402" s="96"/>
    </row>
    <row r="13403" spans="8:12" x14ac:dyDescent="0.25">
      <c r="H13403" s="36"/>
      <c r="I13403" s="36"/>
      <c r="J13403" s="36"/>
      <c r="K13403" s="95"/>
      <c r="L13403" s="96"/>
    </row>
    <row r="13404" spans="8:12" x14ac:dyDescent="0.25">
      <c r="H13404" s="36"/>
      <c r="I13404" s="36"/>
      <c r="J13404" s="36"/>
      <c r="K13404" s="95"/>
      <c r="L13404" s="96"/>
    </row>
    <row r="13405" spans="8:12" x14ac:dyDescent="0.25">
      <c r="H13405" s="36"/>
      <c r="I13405" s="36"/>
      <c r="J13405" s="36"/>
      <c r="K13405" s="95"/>
      <c r="L13405" s="96"/>
    </row>
    <row r="13406" spans="8:12" x14ac:dyDescent="0.25">
      <c r="H13406" s="36"/>
      <c r="I13406" s="36"/>
      <c r="J13406" s="36"/>
      <c r="K13406" s="95"/>
      <c r="L13406" s="96"/>
    </row>
    <row r="13407" spans="8:12" x14ac:dyDescent="0.25">
      <c r="H13407" s="36"/>
      <c r="I13407" s="36"/>
      <c r="J13407" s="36"/>
      <c r="K13407" s="95"/>
      <c r="L13407" s="96"/>
    </row>
    <row r="13408" spans="8:12" x14ac:dyDescent="0.25">
      <c r="H13408" s="36"/>
      <c r="I13408" s="36"/>
      <c r="J13408" s="36"/>
      <c r="K13408" s="95"/>
      <c r="L13408" s="96"/>
    </row>
    <row r="13409" spans="8:12" x14ac:dyDescent="0.25">
      <c r="H13409" s="36"/>
      <c r="I13409" s="36"/>
      <c r="J13409" s="36"/>
      <c r="K13409" s="95"/>
      <c r="L13409" s="96"/>
    </row>
    <row r="13410" spans="8:12" x14ac:dyDescent="0.25">
      <c r="H13410" s="36"/>
      <c r="I13410" s="36"/>
      <c r="J13410" s="36"/>
      <c r="K13410" s="95"/>
      <c r="L13410" s="96"/>
    </row>
    <row r="13411" spans="8:12" x14ac:dyDescent="0.25">
      <c r="H13411" s="36"/>
      <c r="I13411" s="36"/>
      <c r="J13411" s="36"/>
      <c r="K13411" s="95"/>
      <c r="L13411" s="96"/>
    </row>
    <row r="13412" spans="8:12" x14ac:dyDescent="0.25">
      <c r="H13412" s="36"/>
      <c r="I13412" s="36"/>
      <c r="J13412" s="36"/>
      <c r="K13412" s="95"/>
      <c r="L13412" s="96"/>
    </row>
    <row r="13413" spans="8:12" x14ac:dyDescent="0.25">
      <c r="H13413" s="36"/>
      <c r="I13413" s="36"/>
      <c r="J13413" s="36"/>
      <c r="K13413" s="95"/>
      <c r="L13413" s="96"/>
    </row>
    <row r="13414" spans="8:12" x14ac:dyDescent="0.25">
      <c r="H13414" s="36"/>
      <c r="I13414" s="36"/>
      <c r="J13414" s="36"/>
      <c r="K13414" s="95"/>
      <c r="L13414" s="96"/>
    </row>
    <row r="13415" spans="8:12" x14ac:dyDescent="0.25">
      <c r="H13415" s="36"/>
      <c r="I13415" s="36"/>
      <c r="J13415" s="36"/>
      <c r="K13415" s="95"/>
      <c r="L13415" s="96"/>
    </row>
    <row r="13416" spans="8:12" x14ac:dyDescent="0.25">
      <c r="H13416" s="36"/>
      <c r="I13416" s="36"/>
      <c r="J13416" s="36"/>
      <c r="K13416" s="95"/>
      <c r="L13416" s="96"/>
    </row>
    <row r="13417" spans="8:12" x14ac:dyDescent="0.25">
      <c r="H13417" s="36"/>
      <c r="I13417" s="36"/>
      <c r="J13417" s="36"/>
      <c r="K13417" s="95"/>
      <c r="L13417" s="96"/>
    </row>
    <row r="13418" spans="8:12" x14ac:dyDescent="0.25">
      <c r="H13418" s="36"/>
      <c r="I13418" s="36"/>
      <c r="J13418" s="36"/>
      <c r="K13418" s="95"/>
      <c r="L13418" s="96"/>
    </row>
    <row r="13419" spans="8:12" x14ac:dyDescent="0.25">
      <c r="H13419" s="36"/>
      <c r="I13419" s="36"/>
      <c r="J13419" s="36"/>
      <c r="K13419" s="95"/>
      <c r="L13419" s="96"/>
    </row>
    <row r="13420" spans="8:12" x14ac:dyDescent="0.25">
      <c r="H13420" s="36"/>
      <c r="I13420" s="36"/>
      <c r="J13420" s="36"/>
      <c r="K13420" s="95"/>
      <c r="L13420" s="96"/>
    </row>
    <row r="13421" spans="8:12" x14ac:dyDescent="0.25">
      <c r="H13421" s="36"/>
      <c r="I13421" s="36"/>
      <c r="J13421" s="36"/>
      <c r="K13421" s="95"/>
      <c r="L13421" s="96"/>
    </row>
    <row r="13422" spans="8:12" x14ac:dyDescent="0.25">
      <c r="H13422" s="36"/>
      <c r="I13422" s="36"/>
      <c r="J13422" s="36"/>
      <c r="K13422" s="95"/>
      <c r="L13422" s="96"/>
    </row>
    <row r="13423" spans="8:12" x14ac:dyDescent="0.25">
      <c r="H13423" s="36"/>
      <c r="I13423" s="36"/>
      <c r="J13423" s="36"/>
      <c r="K13423" s="95"/>
      <c r="L13423" s="96"/>
    </row>
    <row r="13424" spans="8:12" x14ac:dyDescent="0.25">
      <c r="H13424" s="36"/>
      <c r="I13424" s="36"/>
      <c r="J13424" s="36"/>
      <c r="K13424" s="95"/>
      <c r="L13424" s="96"/>
    </row>
    <row r="13425" spans="8:12" x14ac:dyDescent="0.25">
      <c r="H13425" s="36"/>
      <c r="I13425" s="36"/>
      <c r="J13425" s="36"/>
      <c r="K13425" s="95"/>
      <c r="L13425" s="96"/>
    </row>
    <row r="13426" spans="8:12" x14ac:dyDescent="0.25">
      <c r="H13426" s="36"/>
      <c r="I13426" s="36"/>
      <c r="J13426" s="36"/>
      <c r="K13426" s="95"/>
      <c r="L13426" s="96"/>
    </row>
    <row r="13427" spans="8:12" x14ac:dyDescent="0.25">
      <c r="H13427" s="36"/>
      <c r="I13427" s="36"/>
      <c r="J13427" s="36"/>
      <c r="K13427" s="95"/>
      <c r="L13427" s="96"/>
    </row>
    <row r="13428" spans="8:12" x14ac:dyDescent="0.25">
      <c r="H13428" s="36"/>
      <c r="I13428" s="36"/>
      <c r="J13428" s="36"/>
      <c r="K13428" s="95"/>
      <c r="L13428" s="96"/>
    </row>
    <row r="13429" spans="8:12" x14ac:dyDescent="0.25">
      <c r="H13429" s="36"/>
      <c r="I13429" s="36"/>
      <c r="J13429" s="36"/>
      <c r="K13429" s="95"/>
      <c r="L13429" s="96"/>
    </row>
    <row r="13430" spans="8:12" x14ac:dyDescent="0.25">
      <c r="H13430" s="36"/>
      <c r="I13430" s="36"/>
      <c r="J13430" s="36"/>
      <c r="K13430" s="95"/>
      <c r="L13430" s="96"/>
    </row>
    <row r="13431" spans="8:12" x14ac:dyDescent="0.25">
      <c r="H13431" s="36"/>
      <c r="I13431" s="36"/>
      <c r="J13431" s="36"/>
      <c r="K13431" s="95"/>
      <c r="L13431" s="96"/>
    </row>
    <row r="13432" spans="8:12" x14ac:dyDescent="0.25">
      <c r="H13432" s="36"/>
      <c r="I13432" s="36"/>
      <c r="J13432" s="36"/>
      <c r="K13432" s="95"/>
      <c r="L13432" s="96"/>
    </row>
    <row r="13433" spans="8:12" x14ac:dyDescent="0.25">
      <c r="H13433" s="36"/>
      <c r="I13433" s="36"/>
      <c r="J13433" s="36"/>
      <c r="K13433" s="95"/>
      <c r="L13433" s="96"/>
    </row>
    <row r="13434" spans="8:12" x14ac:dyDescent="0.25">
      <c r="H13434" s="36"/>
      <c r="I13434" s="36"/>
      <c r="J13434" s="36"/>
      <c r="K13434" s="95"/>
      <c r="L13434" s="96"/>
    </row>
    <row r="13435" spans="8:12" x14ac:dyDescent="0.25">
      <c r="H13435" s="36"/>
      <c r="I13435" s="36"/>
      <c r="J13435" s="36"/>
      <c r="K13435" s="95"/>
      <c r="L13435" s="96"/>
    </row>
    <row r="13436" spans="8:12" x14ac:dyDescent="0.25">
      <c r="H13436" s="36"/>
      <c r="I13436" s="36"/>
      <c r="J13436" s="36"/>
      <c r="K13436" s="95"/>
      <c r="L13436" s="96"/>
    </row>
    <row r="13437" spans="8:12" x14ac:dyDescent="0.25">
      <c r="H13437" s="36"/>
      <c r="I13437" s="36"/>
      <c r="J13437" s="36"/>
      <c r="K13437" s="95"/>
      <c r="L13437" s="96"/>
    </row>
    <row r="13438" spans="8:12" x14ac:dyDescent="0.25">
      <c r="H13438" s="36"/>
      <c r="I13438" s="36"/>
      <c r="J13438" s="36"/>
      <c r="K13438" s="95"/>
      <c r="L13438" s="96"/>
    </row>
    <row r="13439" spans="8:12" x14ac:dyDescent="0.25">
      <c r="H13439" s="36"/>
      <c r="I13439" s="36"/>
      <c r="J13439" s="36"/>
      <c r="K13439" s="95"/>
      <c r="L13439" s="96"/>
    </row>
    <row r="13440" spans="8:12" x14ac:dyDescent="0.25">
      <c r="H13440" s="36"/>
      <c r="I13440" s="36"/>
      <c r="J13440" s="36"/>
      <c r="K13440" s="95"/>
      <c r="L13440" s="96"/>
    </row>
    <row r="13441" spans="8:12" x14ac:dyDescent="0.25">
      <c r="H13441" s="36"/>
      <c r="I13441" s="36"/>
      <c r="J13441" s="36"/>
      <c r="K13441" s="95"/>
      <c r="L13441" s="96"/>
    </row>
    <row r="13442" spans="8:12" x14ac:dyDescent="0.25">
      <c r="H13442" s="36"/>
      <c r="I13442" s="36"/>
      <c r="J13442" s="36"/>
      <c r="K13442" s="95"/>
      <c r="L13442" s="96"/>
    </row>
    <row r="13443" spans="8:12" x14ac:dyDescent="0.25">
      <c r="H13443" s="36"/>
      <c r="I13443" s="36"/>
      <c r="J13443" s="36"/>
      <c r="K13443" s="95"/>
      <c r="L13443" s="96"/>
    </row>
    <row r="13444" spans="8:12" x14ac:dyDescent="0.25">
      <c r="H13444" s="36"/>
      <c r="I13444" s="36"/>
      <c r="J13444" s="36"/>
      <c r="K13444" s="95"/>
      <c r="L13444" s="96"/>
    </row>
    <row r="13445" spans="8:12" x14ac:dyDescent="0.25">
      <c r="H13445" s="36"/>
      <c r="I13445" s="36"/>
      <c r="J13445" s="36"/>
      <c r="K13445" s="95"/>
      <c r="L13445" s="96"/>
    </row>
    <row r="13446" spans="8:12" x14ac:dyDescent="0.25">
      <c r="H13446" s="36"/>
      <c r="I13446" s="36"/>
      <c r="J13446" s="36"/>
      <c r="K13446" s="95"/>
      <c r="L13446" s="96"/>
    </row>
    <row r="13447" spans="8:12" x14ac:dyDescent="0.25">
      <c r="H13447" s="36"/>
      <c r="I13447" s="36"/>
      <c r="J13447" s="36"/>
      <c r="K13447" s="95"/>
      <c r="L13447" s="96"/>
    </row>
    <row r="13448" spans="8:12" x14ac:dyDescent="0.25">
      <c r="H13448" s="36"/>
      <c r="I13448" s="36"/>
      <c r="J13448" s="36"/>
      <c r="K13448" s="95"/>
      <c r="L13448" s="96"/>
    </row>
    <row r="13449" spans="8:12" x14ac:dyDescent="0.25">
      <c r="H13449" s="36"/>
      <c r="I13449" s="36"/>
      <c r="J13449" s="36"/>
      <c r="K13449" s="95"/>
      <c r="L13449" s="96"/>
    </row>
    <row r="13450" spans="8:12" x14ac:dyDescent="0.25">
      <c r="H13450" s="36"/>
      <c r="I13450" s="36"/>
      <c r="J13450" s="36"/>
      <c r="K13450" s="95"/>
      <c r="L13450" s="96"/>
    </row>
    <row r="13451" spans="8:12" x14ac:dyDescent="0.25">
      <c r="H13451" s="36"/>
      <c r="I13451" s="36"/>
      <c r="J13451" s="36"/>
      <c r="K13451" s="95"/>
      <c r="L13451" s="96"/>
    </row>
    <row r="13452" spans="8:12" x14ac:dyDescent="0.25">
      <c r="H13452" s="36"/>
      <c r="I13452" s="36"/>
      <c r="J13452" s="36"/>
      <c r="K13452" s="95"/>
      <c r="L13452" s="96"/>
    </row>
    <row r="13453" spans="8:12" x14ac:dyDescent="0.25">
      <c r="H13453" s="36"/>
      <c r="I13453" s="36"/>
      <c r="J13453" s="36"/>
      <c r="K13453" s="95"/>
      <c r="L13453" s="96"/>
    </row>
    <row r="13454" spans="8:12" x14ac:dyDescent="0.25">
      <c r="H13454" s="36"/>
      <c r="I13454" s="36"/>
      <c r="J13454" s="36"/>
      <c r="K13454" s="95"/>
      <c r="L13454" s="96"/>
    </row>
    <row r="13455" spans="8:12" x14ac:dyDescent="0.25">
      <c r="H13455" s="36"/>
      <c r="I13455" s="36"/>
      <c r="J13455" s="36"/>
      <c r="K13455" s="95"/>
      <c r="L13455" s="96"/>
    </row>
    <row r="13456" spans="8:12" x14ac:dyDescent="0.25">
      <c r="H13456" s="36"/>
      <c r="I13456" s="36"/>
      <c r="J13456" s="36"/>
      <c r="K13456" s="95"/>
      <c r="L13456" s="96"/>
    </row>
    <row r="13457" spans="8:12" x14ac:dyDescent="0.25">
      <c r="H13457" s="36"/>
      <c r="I13457" s="36"/>
      <c r="J13457" s="36"/>
      <c r="K13457" s="95"/>
      <c r="L13457" s="96"/>
    </row>
    <row r="13458" spans="8:12" x14ac:dyDescent="0.25">
      <c r="H13458" s="36"/>
      <c r="I13458" s="36"/>
      <c r="J13458" s="36"/>
      <c r="K13458" s="95"/>
      <c r="L13458" s="96"/>
    </row>
    <row r="13459" spans="8:12" x14ac:dyDescent="0.25">
      <c r="H13459" s="36"/>
      <c r="I13459" s="36"/>
      <c r="J13459" s="36"/>
      <c r="K13459" s="95"/>
      <c r="L13459" s="96"/>
    </row>
    <row r="13460" spans="8:12" x14ac:dyDescent="0.25">
      <c r="H13460" s="36"/>
      <c r="I13460" s="36"/>
      <c r="J13460" s="36"/>
      <c r="K13460" s="95"/>
      <c r="L13460" s="96"/>
    </row>
    <row r="13461" spans="8:12" x14ac:dyDescent="0.25">
      <c r="H13461" s="36"/>
      <c r="I13461" s="36"/>
      <c r="J13461" s="36"/>
      <c r="K13461" s="95"/>
      <c r="L13461" s="96"/>
    </row>
    <row r="13462" spans="8:12" x14ac:dyDescent="0.25">
      <c r="H13462" s="36"/>
      <c r="I13462" s="36"/>
      <c r="J13462" s="36"/>
      <c r="K13462" s="95"/>
      <c r="L13462" s="96"/>
    </row>
    <row r="13463" spans="8:12" x14ac:dyDescent="0.25">
      <c r="H13463" s="36"/>
      <c r="I13463" s="36"/>
      <c r="J13463" s="36"/>
      <c r="K13463" s="95"/>
      <c r="L13463" s="96"/>
    </row>
    <row r="13464" spans="8:12" x14ac:dyDescent="0.25">
      <c r="H13464" s="36"/>
      <c r="I13464" s="36"/>
      <c r="J13464" s="36"/>
      <c r="K13464" s="95"/>
      <c r="L13464" s="96"/>
    </row>
    <row r="13465" spans="8:12" x14ac:dyDescent="0.25">
      <c r="H13465" s="36"/>
      <c r="I13465" s="36"/>
      <c r="J13465" s="36"/>
      <c r="K13465" s="95"/>
      <c r="L13465" s="96"/>
    </row>
    <row r="13466" spans="8:12" x14ac:dyDescent="0.25">
      <c r="H13466" s="36"/>
      <c r="I13466" s="36"/>
      <c r="J13466" s="36"/>
      <c r="K13466" s="95"/>
      <c r="L13466" s="96"/>
    </row>
    <row r="13467" spans="8:12" x14ac:dyDescent="0.25">
      <c r="H13467" s="36"/>
      <c r="I13467" s="36"/>
      <c r="J13467" s="36"/>
      <c r="K13467" s="95"/>
      <c r="L13467" s="96"/>
    </row>
    <row r="13468" spans="8:12" x14ac:dyDescent="0.25">
      <c r="H13468" s="36"/>
      <c r="I13468" s="36"/>
      <c r="J13468" s="36"/>
      <c r="K13468" s="95"/>
      <c r="L13468" s="96"/>
    </row>
    <row r="13469" spans="8:12" x14ac:dyDescent="0.25">
      <c r="H13469" s="36"/>
      <c r="I13469" s="36"/>
      <c r="J13469" s="36"/>
      <c r="K13469" s="95"/>
      <c r="L13469" s="96"/>
    </row>
    <row r="13470" spans="8:12" x14ac:dyDescent="0.25">
      <c r="H13470" s="36"/>
      <c r="I13470" s="36"/>
      <c r="J13470" s="36"/>
      <c r="K13470" s="95"/>
      <c r="L13470" s="96"/>
    </row>
    <row r="13471" spans="8:12" x14ac:dyDescent="0.25">
      <c r="H13471" s="36"/>
      <c r="I13471" s="36"/>
      <c r="J13471" s="36"/>
      <c r="K13471" s="95"/>
      <c r="L13471" s="96"/>
    </row>
    <row r="13472" spans="8:12" x14ac:dyDescent="0.25">
      <c r="H13472" s="36"/>
      <c r="I13472" s="36"/>
      <c r="J13472" s="36"/>
      <c r="K13472" s="95"/>
      <c r="L13472" s="96"/>
    </row>
    <row r="13473" spans="8:12" x14ac:dyDescent="0.25">
      <c r="H13473" s="36"/>
      <c r="I13473" s="36"/>
      <c r="J13473" s="36"/>
      <c r="K13473" s="95"/>
      <c r="L13473" s="96"/>
    </row>
    <row r="13474" spans="8:12" x14ac:dyDescent="0.25">
      <c r="H13474" s="36"/>
      <c r="I13474" s="36"/>
      <c r="J13474" s="36"/>
      <c r="K13474" s="95"/>
      <c r="L13474" s="96"/>
    </row>
    <row r="13475" spans="8:12" x14ac:dyDescent="0.25">
      <c r="H13475" s="36"/>
      <c r="I13475" s="36"/>
      <c r="J13475" s="36"/>
      <c r="K13475" s="95"/>
      <c r="L13475" s="96"/>
    </row>
    <row r="13476" spans="8:12" x14ac:dyDescent="0.25">
      <c r="H13476" s="36"/>
      <c r="I13476" s="36"/>
      <c r="J13476" s="36"/>
      <c r="K13476" s="95"/>
      <c r="L13476" s="96"/>
    </row>
    <row r="13477" spans="8:12" x14ac:dyDescent="0.25">
      <c r="H13477" s="36"/>
      <c r="I13477" s="36"/>
      <c r="J13477" s="36"/>
      <c r="K13477" s="95"/>
      <c r="L13477" s="96"/>
    </row>
    <row r="13478" spans="8:12" x14ac:dyDescent="0.25">
      <c r="H13478" s="36"/>
      <c r="I13478" s="36"/>
      <c r="J13478" s="36"/>
      <c r="K13478" s="95"/>
      <c r="L13478" s="96"/>
    </row>
    <row r="13479" spans="8:12" x14ac:dyDescent="0.25">
      <c r="H13479" s="36"/>
      <c r="I13479" s="36"/>
      <c r="J13479" s="36"/>
      <c r="K13479" s="95"/>
      <c r="L13479" s="96"/>
    </row>
    <row r="13480" spans="8:12" x14ac:dyDescent="0.25">
      <c r="H13480" s="36"/>
      <c r="I13480" s="36"/>
      <c r="J13480" s="36"/>
      <c r="K13480" s="95"/>
      <c r="L13480" s="96"/>
    </row>
    <row r="13481" spans="8:12" x14ac:dyDescent="0.25">
      <c r="H13481" s="36"/>
      <c r="I13481" s="36"/>
      <c r="J13481" s="36"/>
      <c r="K13481" s="95"/>
      <c r="L13481" s="96"/>
    </row>
    <row r="13482" spans="8:12" x14ac:dyDescent="0.25">
      <c r="H13482" s="36"/>
      <c r="I13482" s="36"/>
      <c r="J13482" s="36"/>
      <c r="K13482" s="95"/>
      <c r="L13482" s="96"/>
    </row>
    <row r="13483" spans="8:12" x14ac:dyDescent="0.25">
      <c r="H13483" s="36"/>
      <c r="I13483" s="36"/>
      <c r="J13483" s="36"/>
      <c r="K13483" s="95"/>
      <c r="L13483" s="96"/>
    </row>
    <row r="13484" spans="8:12" x14ac:dyDescent="0.25">
      <c r="H13484" s="36"/>
      <c r="I13484" s="36"/>
      <c r="J13484" s="36"/>
      <c r="K13484" s="95"/>
      <c r="L13484" s="96"/>
    </row>
    <row r="13485" spans="8:12" x14ac:dyDescent="0.25">
      <c r="H13485" s="36"/>
      <c r="I13485" s="36"/>
      <c r="J13485" s="36"/>
      <c r="K13485" s="95"/>
      <c r="L13485" s="96"/>
    </row>
    <row r="13486" spans="8:12" x14ac:dyDescent="0.25">
      <c r="H13486" s="36"/>
      <c r="I13486" s="36"/>
      <c r="J13486" s="36"/>
      <c r="K13486" s="95"/>
      <c r="L13486" s="96"/>
    </row>
    <row r="13487" spans="8:12" x14ac:dyDescent="0.25">
      <c r="H13487" s="36"/>
      <c r="I13487" s="36"/>
      <c r="J13487" s="36"/>
      <c r="K13487" s="95"/>
      <c r="L13487" s="96"/>
    </row>
    <row r="13488" spans="8:12" x14ac:dyDescent="0.25">
      <c r="H13488" s="36"/>
      <c r="I13488" s="36"/>
      <c r="J13488" s="36"/>
      <c r="K13488" s="95"/>
      <c r="L13488" s="96"/>
    </row>
    <row r="13489" spans="8:12" x14ac:dyDescent="0.25">
      <c r="H13489" s="36"/>
      <c r="I13489" s="36"/>
      <c r="J13489" s="36"/>
      <c r="K13489" s="95"/>
      <c r="L13489" s="96"/>
    </row>
    <row r="13490" spans="8:12" x14ac:dyDescent="0.25">
      <c r="H13490" s="36"/>
      <c r="I13490" s="36"/>
      <c r="J13490" s="36"/>
      <c r="K13490" s="95"/>
      <c r="L13490" s="96"/>
    </row>
    <row r="13491" spans="8:12" x14ac:dyDescent="0.25">
      <c r="H13491" s="36"/>
      <c r="I13491" s="36"/>
      <c r="J13491" s="36"/>
      <c r="K13491" s="95"/>
      <c r="L13491" s="96"/>
    </row>
    <row r="13492" spans="8:12" x14ac:dyDescent="0.25">
      <c r="H13492" s="36"/>
      <c r="I13492" s="36"/>
      <c r="J13492" s="36"/>
      <c r="K13492" s="95"/>
      <c r="L13492" s="96"/>
    </row>
    <row r="13493" spans="8:12" x14ac:dyDescent="0.25">
      <c r="H13493" s="36"/>
      <c r="I13493" s="36"/>
      <c r="J13493" s="36"/>
      <c r="K13493" s="95"/>
      <c r="L13493" s="96"/>
    </row>
    <row r="13494" spans="8:12" x14ac:dyDescent="0.25">
      <c r="H13494" s="36"/>
      <c r="I13494" s="36"/>
      <c r="J13494" s="36"/>
      <c r="K13494" s="95"/>
      <c r="L13494" s="96"/>
    </row>
    <row r="13495" spans="8:12" x14ac:dyDescent="0.25">
      <c r="H13495" s="36"/>
      <c r="I13495" s="36"/>
      <c r="J13495" s="36"/>
      <c r="K13495" s="95"/>
      <c r="L13495" s="96"/>
    </row>
    <row r="13496" spans="8:12" x14ac:dyDescent="0.25">
      <c r="H13496" s="36"/>
      <c r="I13496" s="36"/>
      <c r="J13496" s="36"/>
      <c r="K13496" s="95"/>
      <c r="L13496" s="96"/>
    </row>
    <row r="13497" spans="8:12" x14ac:dyDescent="0.25">
      <c r="H13497" s="36"/>
      <c r="I13497" s="36"/>
      <c r="J13497" s="36"/>
      <c r="K13497" s="95"/>
      <c r="L13497" s="96"/>
    </row>
    <row r="13498" spans="8:12" x14ac:dyDescent="0.25">
      <c r="H13498" s="36"/>
      <c r="I13498" s="36"/>
      <c r="J13498" s="36"/>
      <c r="K13498" s="95"/>
      <c r="L13498" s="96"/>
    </row>
    <row r="13499" spans="8:12" x14ac:dyDescent="0.25">
      <c r="H13499" s="36"/>
      <c r="I13499" s="36"/>
      <c r="J13499" s="36"/>
      <c r="K13499" s="95"/>
      <c r="L13499" s="96"/>
    </row>
    <row r="13500" spans="8:12" x14ac:dyDescent="0.25">
      <c r="H13500" s="36"/>
      <c r="I13500" s="36"/>
      <c r="J13500" s="36"/>
      <c r="K13500" s="95"/>
      <c r="L13500" s="96"/>
    </row>
    <row r="13501" spans="8:12" x14ac:dyDescent="0.25">
      <c r="H13501" s="36"/>
      <c r="I13501" s="36"/>
      <c r="J13501" s="36"/>
      <c r="K13501" s="95"/>
      <c r="L13501" s="96"/>
    </row>
    <row r="13502" spans="8:12" x14ac:dyDescent="0.25">
      <c r="H13502" s="36"/>
      <c r="I13502" s="36"/>
      <c r="J13502" s="36"/>
      <c r="K13502" s="95"/>
      <c r="L13502" s="96"/>
    </row>
    <row r="13503" spans="8:12" x14ac:dyDescent="0.25">
      <c r="H13503" s="36"/>
      <c r="I13503" s="36"/>
      <c r="J13503" s="36"/>
      <c r="K13503" s="95"/>
      <c r="L13503" s="96"/>
    </row>
    <row r="13504" spans="8:12" x14ac:dyDescent="0.25">
      <c r="H13504" s="36"/>
      <c r="I13504" s="36"/>
      <c r="J13504" s="36"/>
      <c r="K13504" s="95"/>
      <c r="L13504" s="96"/>
    </row>
    <row r="13505" spans="8:12" x14ac:dyDescent="0.25">
      <c r="H13505" s="36"/>
      <c r="I13505" s="36"/>
      <c r="J13505" s="36"/>
      <c r="K13505" s="95"/>
      <c r="L13505" s="96"/>
    </row>
    <row r="13506" spans="8:12" x14ac:dyDescent="0.25">
      <c r="H13506" s="36"/>
      <c r="I13506" s="36"/>
      <c r="J13506" s="36"/>
      <c r="K13506" s="95"/>
      <c r="L13506" s="96"/>
    </row>
    <row r="13507" spans="8:12" x14ac:dyDescent="0.25">
      <c r="H13507" s="36"/>
      <c r="I13507" s="36"/>
      <c r="J13507" s="36"/>
      <c r="K13507" s="95"/>
      <c r="L13507" s="96"/>
    </row>
    <row r="13508" spans="8:12" x14ac:dyDescent="0.25">
      <c r="H13508" s="36"/>
      <c r="I13508" s="36"/>
      <c r="J13508" s="36"/>
      <c r="K13508" s="95"/>
      <c r="L13508" s="96"/>
    </row>
    <row r="13509" spans="8:12" x14ac:dyDescent="0.25">
      <c r="H13509" s="36"/>
      <c r="I13509" s="36"/>
      <c r="J13509" s="36"/>
      <c r="K13509" s="95"/>
      <c r="L13509" s="96"/>
    </row>
    <row r="13510" spans="8:12" x14ac:dyDescent="0.25">
      <c r="H13510" s="36"/>
      <c r="I13510" s="36"/>
      <c r="J13510" s="36"/>
      <c r="K13510" s="95"/>
      <c r="L13510" s="96"/>
    </row>
    <row r="13511" spans="8:12" x14ac:dyDescent="0.25">
      <c r="H13511" s="36"/>
      <c r="I13511" s="36"/>
      <c r="J13511" s="36"/>
      <c r="K13511" s="95"/>
      <c r="L13511" s="96"/>
    </row>
    <row r="13512" spans="8:12" x14ac:dyDescent="0.25">
      <c r="H13512" s="36"/>
      <c r="I13512" s="36"/>
      <c r="J13512" s="36"/>
      <c r="K13512" s="95"/>
      <c r="L13512" s="96"/>
    </row>
    <row r="13513" spans="8:12" x14ac:dyDescent="0.25">
      <c r="H13513" s="36"/>
      <c r="I13513" s="36"/>
      <c r="J13513" s="36"/>
      <c r="K13513" s="95"/>
      <c r="L13513" s="96"/>
    </row>
    <row r="13514" spans="8:12" x14ac:dyDescent="0.25">
      <c r="H13514" s="36"/>
      <c r="I13514" s="36"/>
      <c r="J13514" s="36"/>
      <c r="K13514" s="95"/>
      <c r="L13514" s="96"/>
    </row>
    <row r="13515" spans="8:12" x14ac:dyDescent="0.25">
      <c r="H13515" s="36"/>
      <c r="I13515" s="36"/>
      <c r="J13515" s="36"/>
      <c r="K13515" s="95"/>
      <c r="L13515" s="96"/>
    </row>
    <row r="13516" spans="8:12" x14ac:dyDescent="0.25">
      <c r="H13516" s="36"/>
      <c r="I13516" s="36"/>
      <c r="J13516" s="36"/>
      <c r="K13516" s="95"/>
      <c r="L13516" s="96"/>
    </row>
    <row r="13517" spans="8:12" x14ac:dyDescent="0.25">
      <c r="H13517" s="36"/>
      <c r="I13517" s="36"/>
      <c r="J13517" s="36"/>
      <c r="K13517" s="95"/>
      <c r="L13517" s="96"/>
    </row>
    <row r="13518" spans="8:12" x14ac:dyDescent="0.25">
      <c r="H13518" s="36"/>
      <c r="I13518" s="36"/>
      <c r="J13518" s="36"/>
      <c r="K13518" s="95"/>
      <c r="L13518" s="96"/>
    </row>
    <row r="13519" spans="8:12" x14ac:dyDescent="0.25">
      <c r="H13519" s="36"/>
      <c r="I13519" s="36"/>
      <c r="J13519" s="36"/>
      <c r="K13519" s="95"/>
      <c r="L13519" s="96"/>
    </row>
    <row r="13520" spans="8:12" x14ac:dyDescent="0.25">
      <c r="H13520" s="36"/>
      <c r="I13520" s="36"/>
      <c r="J13520" s="36"/>
      <c r="K13520" s="95"/>
      <c r="L13520" s="96"/>
    </row>
    <row r="13521" spans="8:12" x14ac:dyDescent="0.25">
      <c r="H13521" s="36"/>
      <c r="I13521" s="36"/>
      <c r="J13521" s="36"/>
      <c r="K13521" s="95"/>
      <c r="L13521" s="96"/>
    </row>
    <row r="13522" spans="8:12" x14ac:dyDescent="0.25">
      <c r="H13522" s="36"/>
      <c r="I13522" s="36"/>
      <c r="J13522" s="36"/>
      <c r="K13522" s="95"/>
      <c r="L13522" s="96"/>
    </row>
    <row r="13523" spans="8:12" x14ac:dyDescent="0.25">
      <c r="H13523" s="36"/>
      <c r="I13523" s="36"/>
      <c r="J13523" s="36"/>
      <c r="K13523" s="95"/>
      <c r="L13523" s="96"/>
    </row>
    <row r="13524" spans="8:12" x14ac:dyDescent="0.25">
      <c r="H13524" s="36"/>
      <c r="I13524" s="36"/>
      <c r="J13524" s="36"/>
      <c r="K13524" s="95"/>
      <c r="L13524" s="96"/>
    </row>
    <row r="13525" spans="8:12" x14ac:dyDescent="0.25">
      <c r="H13525" s="36"/>
      <c r="I13525" s="36"/>
      <c r="J13525" s="36"/>
      <c r="K13525" s="95"/>
      <c r="L13525" s="96"/>
    </row>
    <row r="13526" spans="8:12" x14ac:dyDescent="0.25">
      <c r="H13526" s="36"/>
      <c r="I13526" s="36"/>
      <c r="J13526" s="36"/>
      <c r="K13526" s="95"/>
      <c r="L13526" s="96"/>
    </row>
    <row r="13527" spans="8:12" x14ac:dyDescent="0.25">
      <c r="H13527" s="36"/>
      <c r="I13527" s="36"/>
      <c r="J13527" s="36"/>
      <c r="K13527" s="95"/>
      <c r="L13527" s="96"/>
    </row>
    <row r="13528" spans="8:12" x14ac:dyDescent="0.25">
      <c r="H13528" s="36"/>
      <c r="I13528" s="36"/>
      <c r="J13528" s="36"/>
      <c r="K13528" s="95"/>
      <c r="L13528" s="96"/>
    </row>
    <row r="13529" spans="8:12" x14ac:dyDescent="0.25">
      <c r="H13529" s="36"/>
      <c r="I13529" s="36"/>
      <c r="J13529" s="36"/>
      <c r="K13529" s="95"/>
      <c r="L13529" s="96"/>
    </row>
    <row r="13530" spans="8:12" x14ac:dyDescent="0.25">
      <c r="H13530" s="36"/>
      <c r="I13530" s="36"/>
      <c r="J13530" s="36"/>
      <c r="K13530" s="95"/>
      <c r="L13530" s="96"/>
    </row>
    <row r="13531" spans="8:12" x14ac:dyDescent="0.25">
      <c r="H13531" s="36"/>
      <c r="I13531" s="36"/>
      <c r="J13531" s="36"/>
      <c r="K13531" s="95"/>
      <c r="L13531" s="96"/>
    </row>
    <row r="13532" spans="8:12" x14ac:dyDescent="0.25">
      <c r="H13532" s="36"/>
      <c r="I13532" s="36"/>
      <c r="J13532" s="36"/>
      <c r="K13532" s="95"/>
      <c r="L13532" s="96"/>
    </row>
    <row r="13533" spans="8:12" x14ac:dyDescent="0.25">
      <c r="H13533" s="36"/>
      <c r="I13533" s="36"/>
      <c r="J13533" s="36"/>
      <c r="K13533" s="95"/>
      <c r="L13533" s="96"/>
    </row>
    <row r="13534" spans="8:12" x14ac:dyDescent="0.25">
      <c r="H13534" s="36"/>
      <c r="I13534" s="36"/>
      <c r="J13534" s="36"/>
      <c r="K13534" s="95"/>
      <c r="L13534" s="96"/>
    </row>
    <row r="13535" spans="8:12" x14ac:dyDescent="0.25">
      <c r="H13535" s="36"/>
      <c r="I13535" s="36"/>
      <c r="J13535" s="36"/>
      <c r="K13535" s="95"/>
      <c r="L13535" s="96"/>
    </row>
    <row r="13536" spans="8:12" x14ac:dyDescent="0.25">
      <c r="H13536" s="36"/>
      <c r="I13536" s="36"/>
      <c r="J13536" s="36"/>
      <c r="K13536" s="95"/>
      <c r="L13536" s="96"/>
    </row>
    <row r="13537" spans="8:12" x14ac:dyDescent="0.25">
      <c r="H13537" s="36"/>
      <c r="I13537" s="36"/>
      <c r="J13537" s="36"/>
      <c r="K13537" s="95"/>
      <c r="L13537" s="96"/>
    </row>
    <row r="13538" spans="8:12" x14ac:dyDescent="0.25">
      <c r="H13538" s="36"/>
      <c r="I13538" s="36"/>
      <c r="J13538" s="36"/>
      <c r="K13538" s="95"/>
      <c r="L13538" s="96"/>
    </row>
    <row r="13539" spans="8:12" x14ac:dyDescent="0.25">
      <c r="H13539" s="36"/>
      <c r="I13539" s="36"/>
      <c r="J13539" s="36"/>
      <c r="K13539" s="95"/>
      <c r="L13539" s="96"/>
    </row>
    <row r="13540" spans="8:12" x14ac:dyDescent="0.25">
      <c r="H13540" s="36"/>
      <c r="I13540" s="36"/>
      <c r="J13540" s="36"/>
      <c r="K13540" s="95"/>
      <c r="L13540" s="96"/>
    </row>
    <row r="13541" spans="8:12" x14ac:dyDescent="0.25">
      <c r="H13541" s="36"/>
      <c r="I13541" s="36"/>
      <c r="J13541" s="36"/>
      <c r="K13541" s="95"/>
      <c r="L13541" s="96"/>
    </row>
    <row r="13542" spans="8:12" x14ac:dyDescent="0.25">
      <c r="H13542" s="36"/>
      <c r="I13542" s="36"/>
      <c r="J13542" s="36"/>
      <c r="K13542" s="95"/>
      <c r="L13542" s="96"/>
    </row>
    <row r="13543" spans="8:12" x14ac:dyDescent="0.25">
      <c r="H13543" s="36"/>
      <c r="I13543" s="36"/>
      <c r="J13543" s="36"/>
      <c r="K13543" s="95"/>
      <c r="L13543" s="96"/>
    </row>
    <row r="13544" spans="8:12" x14ac:dyDescent="0.25">
      <c r="H13544" s="36"/>
      <c r="I13544" s="36"/>
      <c r="J13544" s="36"/>
      <c r="K13544" s="95"/>
      <c r="L13544" s="96"/>
    </row>
    <row r="13545" spans="8:12" x14ac:dyDescent="0.25">
      <c r="H13545" s="36"/>
      <c r="I13545" s="36"/>
      <c r="J13545" s="36"/>
      <c r="K13545" s="95"/>
      <c r="L13545" s="96"/>
    </row>
    <row r="13546" spans="8:12" x14ac:dyDescent="0.25">
      <c r="H13546" s="36"/>
      <c r="I13546" s="36"/>
      <c r="J13546" s="36"/>
      <c r="K13546" s="95"/>
      <c r="L13546" s="96"/>
    </row>
    <row r="13547" spans="8:12" x14ac:dyDescent="0.25">
      <c r="H13547" s="36"/>
      <c r="I13547" s="36"/>
      <c r="J13547" s="36"/>
      <c r="K13547" s="95"/>
      <c r="L13547" s="96"/>
    </row>
    <row r="13548" spans="8:12" x14ac:dyDescent="0.25">
      <c r="H13548" s="36"/>
      <c r="I13548" s="36"/>
      <c r="J13548" s="36"/>
      <c r="K13548" s="95"/>
      <c r="L13548" s="96"/>
    </row>
    <row r="13549" spans="8:12" x14ac:dyDescent="0.25">
      <c r="H13549" s="36"/>
      <c r="I13549" s="36"/>
      <c r="J13549" s="36"/>
      <c r="K13549" s="95"/>
      <c r="L13549" s="96"/>
    </row>
    <row r="13550" spans="8:12" x14ac:dyDescent="0.25">
      <c r="H13550" s="36"/>
      <c r="I13550" s="36"/>
      <c r="J13550" s="36"/>
      <c r="K13550" s="95"/>
      <c r="L13550" s="96"/>
    </row>
    <row r="13551" spans="8:12" x14ac:dyDescent="0.25">
      <c r="H13551" s="36"/>
      <c r="I13551" s="36"/>
      <c r="J13551" s="36"/>
      <c r="K13551" s="95"/>
      <c r="L13551" s="96"/>
    </row>
    <row r="13552" spans="8:12" x14ac:dyDescent="0.25">
      <c r="H13552" s="36"/>
      <c r="I13552" s="36"/>
      <c r="J13552" s="36"/>
      <c r="K13552" s="95"/>
      <c r="L13552" s="96"/>
    </row>
    <row r="13553" spans="8:12" x14ac:dyDescent="0.25">
      <c r="H13553" s="36"/>
      <c r="I13553" s="36"/>
      <c r="J13553" s="36"/>
      <c r="K13553" s="95"/>
      <c r="L13553" s="96"/>
    </row>
    <row r="13554" spans="8:12" x14ac:dyDescent="0.25">
      <c r="H13554" s="36"/>
      <c r="I13554" s="36"/>
      <c r="J13554" s="36"/>
      <c r="K13554" s="95"/>
      <c r="L13554" s="96"/>
    </row>
    <row r="13555" spans="8:12" x14ac:dyDescent="0.25">
      <c r="H13555" s="36"/>
      <c r="I13555" s="36"/>
      <c r="J13555" s="36"/>
      <c r="K13555" s="95"/>
      <c r="L13555" s="96"/>
    </row>
    <row r="13556" spans="8:12" x14ac:dyDescent="0.25">
      <c r="H13556" s="36"/>
      <c r="I13556" s="36"/>
      <c r="J13556" s="36"/>
      <c r="K13556" s="95"/>
      <c r="L13556" s="96"/>
    </row>
    <row r="13557" spans="8:12" x14ac:dyDescent="0.25">
      <c r="H13557" s="36"/>
      <c r="I13557" s="36"/>
      <c r="J13557" s="36"/>
      <c r="K13557" s="95"/>
      <c r="L13557" s="96"/>
    </row>
    <row r="13558" spans="8:12" x14ac:dyDescent="0.25">
      <c r="H13558" s="36"/>
      <c r="I13558" s="36"/>
      <c r="J13558" s="36"/>
      <c r="K13558" s="95"/>
      <c r="L13558" s="96"/>
    </row>
    <row r="13559" spans="8:12" x14ac:dyDescent="0.25">
      <c r="H13559" s="36"/>
      <c r="I13559" s="36"/>
      <c r="J13559" s="36"/>
      <c r="K13559" s="95"/>
      <c r="L13559" s="96"/>
    </row>
    <row r="13560" spans="8:12" x14ac:dyDescent="0.25">
      <c r="H13560" s="36"/>
      <c r="I13560" s="36"/>
      <c r="J13560" s="36"/>
      <c r="K13560" s="95"/>
      <c r="L13560" s="96"/>
    </row>
    <row r="13561" spans="8:12" x14ac:dyDescent="0.25">
      <c r="H13561" s="36"/>
      <c r="I13561" s="36"/>
      <c r="J13561" s="36"/>
      <c r="K13561" s="95"/>
      <c r="L13561" s="96"/>
    </row>
    <row r="13562" spans="8:12" x14ac:dyDescent="0.25">
      <c r="H13562" s="36"/>
      <c r="I13562" s="36"/>
      <c r="J13562" s="36"/>
      <c r="K13562" s="95"/>
      <c r="L13562" s="96"/>
    </row>
    <row r="13563" spans="8:12" x14ac:dyDescent="0.25">
      <c r="H13563" s="36"/>
      <c r="I13563" s="36"/>
      <c r="J13563" s="36"/>
      <c r="K13563" s="95"/>
      <c r="L13563" s="96"/>
    </row>
    <row r="13564" spans="8:12" x14ac:dyDescent="0.25">
      <c r="H13564" s="36"/>
      <c r="I13564" s="36"/>
      <c r="J13564" s="36"/>
      <c r="K13564" s="95"/>
      <c r="L13564" s="96"/>
    </row>
    <row r="13565" spans="8:12" x14ac:dyDescent="0.25">
      <c r="H13565" s="36"/>
      <c r="I13565" s="36"/>
      <c r="J13565" s="36"/>
      <c r="K13565" s="95"/>
      <c r="L13565" s="96"/>
    </row>
    <row r="13566" spans="8:12" x14ac:dyDescent="0.25">
      <c r="H13566" s="36"/>
      <c r="I13566" s="36"/>
      <c r="J13566" s="36"/>
      <c r="K13566" s="95"/>
      <c r="L13566" s="96"/>
    </row>
    <row r="13567" spans="8:12" x14ac:dyDescent="0.25">
      <c r="H13567" s="36"/>
      <c r="I13567" s="36"/>
      <c r="J13567" s="36"/>
      <c r="K13567" s="95"/>
      <c r="L13567" s="96"/>
    </row>
    <row r="13568" spans="8:12" x14ac:dyDescent="0.25">
      <c r="H13568" s="36"/>
      <c r="I13568" s="36"/>
      <c r="J13568" s="36"/>
      <c r="K13568" s="95"/>
      <c r="L13568" s="96"/>
    </row>
    <row r="13569" spans="8:12" x14ac:dyDescent="0.25">
      <c r="H13569" s="36"/>
      <c r="I13569" s="36"/>
      <c r="J13569" s="36"/>
      <c r="K13569" s="95"/>
      <c r="L13569" s="96"/>
    </row>
    <row r="13570" spans="8:12" x14ac:dyDescent="0.25">
      <c r="H13570" s="36"/>
      <c r="I13570" s="36"/>
      <c r="J13570" s="36"/>
      <c r="K13570" s="95"/>
      <c r="L13570" s="96"/>
    </row>
    <row r="13571" spans="8:12" x14ac:dyDescent="0.25">
      <c r="H13571" s="36"/>
      <c r="I13571" s="36"/>
      <c r="J13571" s="36"/>
      <c r="K13571" s="95"/>
      <c r="L13571" s="96"/>
    </row>
    <row r="13572" spans="8:12" x14ac:dyDescent="0.25">
      <c r="H13572" s="36"/>
      <c r="I13572" s="36"/>
      <c r="J13572" s="36"/>
      <c r="K13572" s="95"/>
      <c r="L13572" s="96"/>
    </row>
    <row r="13573" spans="8:12" x14ac:dyDescent="0.25">
      <c r="H13573" s="36"/>
      <c r="I13573" s="36"/>
      <c r="J13573" s="36"/>
      <c r="K13573" s="95"/>
      <c r="L13573" s="96"/>
    </row>
    <row r="13574" spans="8:12" x14ac:dyDescent="0.25">
      <c r="H13574" s="36"/>
      <c r="I13574" s="36"/>
      <c r="J13574" s="36"/>
      <c r="K13574" s="95"/>
      <c r="L13574" s="96"/>
    </row>
    <row r="13575" spans="8:12" x14ac:dyDescent="0.25">
      <c r="H13575" s="36"/>
      <c r="I13575" s="36"/>
      <c r="J13575" s="36"/>
      <c r="K13575" s="95"/>
      <c r="L13575" s="96"/>
    </row>
    <row r="13576" spans="8:12" x14ac:dyDescent="0.25">
      <c r="H13576" s="36"/>
      <c r="I13576" s="36"/>
      <c r="J13576" s="36"/>
      <c r="K13576" s="95"/>
      <c r="L13576" s="96"/>
    </row>
    <row r="13577" spans="8:12" x14ac:dyDescent="0.25">
      <c r="H13577" s="36"/>
      <c r="I13577" s="36"/>
      <c r="J13577" s="36"/>
      <c r="K13577" s="95"/>
      <c r="L13577" s="96"/>
    </row>
    <row r="13578" spans="8:12" x14ac:dyDescent="0.25">
      <c r="H13578" s="36"/>
      <c r="I13578" s="36"/>
      <c r="J13578" s="36"/>
      <c r="K13578" s="95"/>
      <c r="L13578" s="96"/>
    </row>
    <row r="13579" spans="8:12" x14ac:dyDescent="0.25">
      <c r="H13579" s="36"/>
      <c r="I13579" s="36"/>
      <c r="J13579" s="36"/>
      <c r="K13579" s="95"/>
      <c r="L13579" s="96"/>
    </row>
    <row r="13580" spans="8:12" x14ac:dyDescent="0.25">
      <c r="H13580" s="36"/>
      <c r="I13580" s="36"/>
      <c r="J13580" s="36"/>
      <c r="K13580" s="95"/>
      <c r="L13580" s="96"/>
    </row>
    <row r="13581" spans="8:12" x14ac:dyDescent="0.25">
      <c r="H13581" s="36"/>
      <c r="I13581" s="36"/>
      <c r="J13581" s="36"/>
      <c r="K13581" s="95"/>
      <c r="L13581" s="96"/>
    </row>
    <row r="13582" spans="8:12" x14ac:dyDescent="0.25">
      <c r="H13582" s="36"/>
      <c r="I13582" s="36"/>
      <c r="J13582" s="36"/>
      <c r="K13582" s="95"/>
      <c r="L13582" s="96"/>
    </row>
    <row r="13583" spans="8:12" x14ac:dyDescent="0.25">
      <c r="H13583" s="36"/>
      <c r="I13583" s="36"/>
      <c r="J13583" s="36"/>
      <c r="K13583" s="95"/>
      <c r="L13583" s="96"/>
    </row>
    <row r="13584" spans="8:12" x14ac:dyDescent="0.25">
      <c r="H13584" s="36"/>
      <c r="I13584" s="36"/>
      <c r="J13584" s="36"/>
      <c r="K13584" s="95"/>
      <c r="L13584" s="96"/>
    </row>
    <row r="13585" spans="8:12" x14ac:dyDescent="0.25">
      <c r="H13585" s="36"/>
      <c r="I13585" s="36"/>
      <c r="J13585" s="36"/>
      <c r="K13585" s="95"/>
      <c r="L13585" s="96"/>
    </row>
    <row r="13586" spans="8:12" x14ac:dyDescent="0.25">
      <c r="H13586" s="36"/>
      <c r="I13586" s="36"/>
      <c r="J13586" s="36"/>
      <c r="K13586" s="95"/>
      <c r="L13586" s="96"/>
    </row>
    <row r="13587" spans="8:12" x14ac:dyDescent="0.25">
      <c r="H13587" s="36"/>
      <c r="I13587" s="36"/>
      <c r="J13587" s="36"/>
      <c r="K13587" s="95"/>
      <c r="L13587" s="96"/>
    </row>
    <row r="13588" spans="8:12" x14ac:dyDescent="0.25">
      <c r="H13588" s="36"/>
      <c r="I13588" s="36"/>
      <c r="J13588" s="36"/>
      <c r="K13588" s="95"/>
      <c r="L13588" s="96"/>
    </row>
    <row r="13589" spans="8:12" x14ac:dyDescent="0.25">
      <c r="H13589" s="36"/>
      <c r="I13589" s="36"/>
      <c r="J13589" s="36"/>
      <c r="K13589" s="95"/>
      <c r="L13589" s="96"/>
    </row>
    <row r="13590" spans="8:12" x14ac:dyDescent="0.25">
      <c r="H13590" s="36"/>
      <c r="I13590" s="36"/>
      <c r="J13590" s="36"/>
      <c r="K13590" s="95"/>
      <c r="L13590" s="96"/>
    </row>
    <row r="13591" spans="8:12" x14ac:dyDescent="0.25">
      <c r="H13591" s="36"/>
      <c r="I13591" s="36"/>
      <c r="J13591" s="36"/>
      <c r="K13591" s="95"/>
      <c r="L13591" s="96"/>
    </row>
    <row r="13592" spans="8:12" x14ac:dyDescent="0.25">
      <c r="H13592" s="36"/>
      <c r="I13592" s="36"/>
      <c r="J13592" s="36"/>
      <c r="K13592" s="95"/>
      <c r="L13592" s="96"/>
    </row>
    <row r="13593" spans="8:12" x14ac:dyDescent="0.25">
      <c r="H13593" s="36"/>
      <c r="I13593" s="36"/>
      <c r="J13593" s="36"/>
      <c r="K13593" s="95"/>
      <c r="L13593" s="96"/>
    </row>
    <row r="13594" spans="8:12" x14ac:dyDescent="0.25">
      <c r="H13594" s="36"/>
      <c r="I13594" s="36"/>
      <c r="J13594" s="36"/>
      <c r="K13594" s="95"/>
      <c r="L13594" s="96"/>
    </row>
    <row r="13595" spans="8:12" x14ac:dyDescent="0.25">
      <c r="H13595" s="36"/>
      <c r="I13595" s="36"/>
      <c r="J13595" s="36"/>
      <c r="K13595" s="95"/>
      <c r="L13595" s="96"/>
    </row>
    <row r="13596" spans="8:12" x14ac:dyDescent="0.25">
      <c r="H13596" s="36"/>
      <c r="I13596" s="36"/>
      <c r="J13596" s="36"/>
      <c r="K13596" s="95"/>
      <c r="L13596" s="96"/>
    </row>
    <row r="13597" spans="8:12" x14ac:dyDescent="0.25">
      <c r="H13597" s="36"/>
      <c r="I13597" s="36"/>
      <c r="J13597" s="36"/>
      <c r="K13597" s="95"/>
      <c r="L13597" s="96"/>
    </row>
    <row r="13598" spans="8:12" x14ac:dyDescent="0.25">
      <c r="H13598" s="36"/>
      <c r="I13598" s="36"/>
      <c r="J13598" s="36"/>
      <c r="K13598" s="95"/>
      <c r="L13598" s="96"/>
    </row>
    <row r="13599" spans="8:12" x14ac:dyDescent="0.25">
      <c r="H13599" s="36"/>
      <c r="I13599" s="36"/>
      <c r="J13599" s="36"/>
      <c r="K13599" s="95"/>
      <c r="L13599" s="96"/>
    </row>
    <row r="13600" spans="8:12" x14ac:dyDescent="0.25">
      <c r="H13600" s="36"/>
      <c r="I13600" s="36"/>
      <c r="J13600" s="36"/>
      <c r="K13600" s="95"/>
      <c r="L13600" s="96"/>
    </row>
    <row r="13601" spans="8:12" x14ac:dyDescent="0.25">
      <c r="H13601" s="36"/>
      <c r="I13601" s="36"/>
      <c r="J13601" s="36"/>
      <c r="K13601" s="95"/>
      <c r="L13601" s="96"/>
    </row>
    <row r="13602" spans="8:12" x14ac:dyDescent="0.25">
      <c r="H13602" s="36"/>
      <c r="I13602" s="36"/>
      <c r="J13602" s="36"/>
      <c r="K13602" s="95"/>
      <c r="L13602" s="96"/>
    </row>
    <row r="13603" spans="8:12" x14ac:dyDescent="0.25">
      <c r="H13603" s="36"/>
      <c r="I13603" s="36"/>
      <c r="J13603" s="36"/>
      <c r="K13603" s="95"/>
      <c r="L13603" s="96"/>
    </row>
    <row r="13604" spans="8:12" x14ac:dyDescent="0.25">
      <c r="H13604" s="36"/>
      <c r="I13604" s="36"/>
      <c r="J13604" s="36"/>
      <c r="K13604" s="95"/>
      <c r="L13604" s="96"/>
    </row>
    <row r="13605" spans="8:12" x14ac:dyDescent="0.25">
      <c r="H13605" s="36"/>
      <c r="I13605" s="36"/>
      <c r="J13605" s="36"/>
      <c r="K13605" s="95"/>
      <c r="L13605" s="96"/>
    </row>
    <row r="13606" spans="8:12" x14ac:dyDescent="0.25">
      <c r="H13606" s="36"/>
      <c r="I13606" s="36"/>
      <c r="J13606" s="36"/>
      <c r="K13606" s="95"/>
      <c r="L13606" s="96"/>
    </row>
    <row r="13607" spans="8:12" x14ac:dyDescent="0.25">
      <c r="H13607" s="36"/>
      <c r="I13607" s="36"/>
      <c r="J13607" s="36"/>
      <c r="K13607" s="95"/>
      <c r="L13607" s="96"/>
    </row>
    <row r="13608" spans="8:12" x14ac:dyDescent="0.25">
      <c r="H13608" s="36"/>
      <c r="I13608" s="36"/>
      <c r="J13608" s="36"/>
      <c r="K13608" s="95"/>
      <c r="L13608" s="96"/>
    </row>
    <row r="13609" spans="8:12" x14ac:dyDescent="0.25">
      <c r="H13609" s="36"/>
      <c r="I13609" s="36"/>
      <c r="J13609" s="36"/>
      <c r="K13609" s="95"/>
      <c r="L13609" s="96"/>
    </row>
    <row r="13610" spans="8:12" x14ac:dyDescent="0.25">
      <c r="H13610" s="36"/>
      <c r="I13610" s="36"/>
      <c r="J13610" s="36"/>
      <c r="K13610" s="95"/>
      <c r="L13610" s="96"/>
    </row>
    <row r="13611" spans="8:12" x14ac:dyDescent="0.25">
      <c r="H13611" s="36"/>
      <c r="I13611" s="36"/>
      <c r="J13611" s="36"/>
      <c r="K13611" s="95"/>
      <c r="L13611" s="96"/>
    </row>
    <row r="13612" spans="8:12" x14ac:dyDescent="0.25">
      <c r="H13612" s="36"/>
      <c r="I13612" s="36"/>
      <c r="J13612" s="36"/>
      <c r="K13612" s="95"/>
      <c r="L13612" s="96"/>
    </row>
    <row r="13613" spans="8:12" x14ac:dyDescent="0.25">
      <c r="H13613" s="36"/>
      <c r="I13613" s="36"/>
      <c r="J13613" s="36"/>
      <c r="K13613" s="95"/>
      <c r="L13613" s="96"/>
    </row>
    <row r="13614" spans="8:12" x14ac:dyDescent="0.25">
      <c r="H13614" s="36"/>
      <c r="I13614" s="36"/>
      <c r="J13614" s="36"/>
      <c r="K13614" s="95"/>
      <c r="L13614" s="96"/>
    </row>
    <row r="13615" spans="8:12" x14ac:dyDescent="0.25">
      <c r="H13615" s="36"/>
      <c r="I13615" s="36"/>
      <c r="J13615" s="36"/>
      <c r="K13615" s="95"/>
      <c r="L13615" s="96"/>
    </row>
    <row r="13616" spans="8:12" x14ac:dyDescent="0.25">
      <c r="H13616" s="36"/>
      <c r="I13616" s="36"/>
      <c r="J13616" s="36"/>
      <c r="K13616" s="95"/>
      <c r="L13616" s="96"/>
    </row>
    <row r="13617" spans="8:12" x14ac:dyDescent="0.25">
      <c r="H13617" s="36"/>
      <c r="I13617" s="36"/>
      <c r="J13617" s="36"/>
      <c r="K13617" s="95"/>
      <c r="L13617" s="96"/>
    </row>
    <row r="13618" spans="8:12" x14ac:dyDescent="0.25">
      <c r="H13618" s="36"/>
      <c r="I13618" s="36"/>
      <c r="J13618" s="36"/>
      <c r="K13618" s="95"/>
      <c r="L13618" s="96"/>
    </row>
    <row r="13619" spans="8:12" x14ac:dyDescent="0.25">
      <c r="H13619" s="36"/>
      <c r="I13619" s="36"/>
      <c r="J13619" s="36"/>
      <c r="K13619" s="95"/>
      <c r="L13619" s="96"/>
    </row>
    <row r="13620" spans="8:12" x14ac:dyDescent="0.25">
      <c r="H13620" s="36"/>
      <c r="I13620" s="36"/>
      <c r="J13620" s="36"/>
      <c r="K13620" s="95"/>
      <c r="L13620" s="96"/>
    </row>
    <row r="13621" spans="8:12" x14ac:dyDescent="0.25">
      <c r="H13621" s="36"/>
      <c r="I13621" s="36"/>
      <c r="J13621" s="36"/>
      <c r="K13621" s="95"/>
      <c r="L13621" s="96"/>
    </row>
    <row r="13622" spans="8:12" x14ac:dyDescent="0.25">
      <c r="H13622" s="36"/>
      <c r="I13622" s="36"/>
      <c r="J13622" s="36"/>
      <c r="K13622" s="95"/>
      <c r="L13622" s="96"/>
    </row>
    <row r="13623" spans="8:12" x14ac:dyDescent="0.25">
      <c r="H13623" s="36"/>
      <c r="I13623" s="36"/>
      <c r="J13623" s="36"/>
      <c r="K13623" s="95"/>
      <c r="L13623" s="96"/>
    </row>
    <row r="13624" spans="8:12" x14ac:dyDescent="0.25">
      <c r="H13624" s="36"/>
      <c r="I13624" s="36"/>
      <c r="J13624" s="36"/>
      <c r="K13624" s="95"/>
      <c r="L13624" s="96"/>
    </row>
    <row r="13625" spans="8:12" x14ac:dyDescent="0.25">
      <c r="H13625" s="36"/>
      <c r="I13625" s="36"/>
      <c r="J13625" s="36"/>
      <c r="K13625" s="95"/>
      <c r="L13625" s="96"/>
    </row>
    <row r="13626" spans="8:12" x14ac:dyDescent="0.25">
      <c r="H13626" s="36"/>
      <c r="I13626" s="36"/>
      <c r="J13626" s="36"/>
      <c r="K13626" s="95"/>
      <c r="L13626" s="96"/>
    </row>
    <row r="13627" spans="8:12" x14ac:dyDescent="0.25">
      <c r="H13627" s="36"/>
      <c r="I13627" s="36"/>
      <c r="J13627" s="36"/>
      <c r="K13627" s="95"/>
      <c r="L13627" s="96"/>
    </row>
    <row r="13628" spans="8:12" x14ac:dyDescent="0.25">
      <c r="H13628" s="36"/>
      <c r="I13628" s="36"/>
      <c r="J13628" s="36"/>
      <c r="K13628" s="95"/>
      <c r="L13628" s="96"/>
    </row>
    <row r="13629" spans="8:12" x14ac:dyDescent="0.25">
      <c r="H13629" s="36"/>
      <c r="I13629" s="36"/>
      <c r="J13629" s="36"/>
      <c r="K13629" s="95"/>
      <c r="L13629" s="96"/>
    </row>
    <row r="13630" spans="8:12" x14ac:dyDescent="0.25">
      <c r="H13630" s="36"/>
      <c r="I13630" s="36"/>
      <c r="J13630" s="36"/>
      <c r="K13630" s="95"/>
      <c r="L13630" s="96"/>
    </row>
    <row r="13631" spans="8:12" x14ac:dyDescent="0.25">
      <c r="H13631" s="36"/>
      <c r="I13631" s="36"/>
      <c r="J13631" s="36"/>
      <c r="K13631" s="95"/>
      <c r="L13631" s="96"/>
    </row>
    <row r="13632" spans="8:12" x14ac:dyDescent="0.25">
      <c r="H13632" s="36"/>
      <c r="I13632" s="36"/>
      <c r="J13632" s="36"/>
      <c r="K13632" s="95"/>
      <c r="L13632" s="96"/>
    </row>
    <row r="13633" spans="8:12" x14ac:dyDescent="0.25">
      <c r="H13633" s="36"/>
      <c r="I13633" s="36"/>
      <c r="J13633" s="36"/>
      <c r="K13633" s="95"/>
      <c r="L13633" s="96"/>
    </row>
    <row r="13634" spans="8:12" x14ac:dyDescent="0.25">
      <c r="H13634" s="36"/>
      <c r="I13634" s="36"/>
      <c r="J13634" s="36"/>
      <c r="K13634" s="95"/>
      <c r="L13634" s="96"/>
    </row>
    <row r="13635" spans="8:12" x14ac:dyDescent="0.25">
      <c r="H13635" s="36"/>
      <c r="I13635" s="36"/>
      <c r="J13635" s="36"/>
      <c r="K13635" s="95"/>
      <c r="L13635" s="96"/>
    </row>
    <row r="13636" spans="8:12" x14ac:dyDescent="0.25">
      <c r="H13636" s="36"/>
      <c r="I13636" s="36"/>
      <c r="J13636" s="36"/>
      <c r="K13636" s="95"/>
      <c r="L13636" s="96"/>
    </row>
    <row r="13637" spans="8:12" x14ac:dyDescent="0.25">
      <c r="H13637" s="36"/>
      <c r="I13637" s="36"/>
      <c r="J13637" s="36"/>
      <c r="K13637" s="95"/>
      <c r="L13637" s="96"/>
    </row>
    <row r="13638" spans="8:12" x14ac:dyDescent="0.25">
      <c r="H13638" s="36"/>
      <c r="I13638" s="36"/>
      <c r="J13638" s="36"/>
      <c r="K13638" s="95"/>
      <c r="L13638" s="96"/>
    </row>
    <row r="13639" spans="8:12" x14ac:dyDescent="0.25">
      <c r="H13639" s="36"/>
      <c r="I13639" s="36"/>
      <c r="J13639" s="36"/>
      <c r="K13639" s="95"/>
      <c r="L13639" s="96"/>
    </row>
    <row r="13640" spans="8:12" x14ac:dyDescent="0.25">
      <c r="H13640" s="36"/>
      <c r="I13640" s="36"/>
      <c r="J13640" s="36"/>
      <c r="K13640" s="95"/>
      <c r="L13640" s="96"/>
    </row>
    <row r="13641" spans="8:12" x14ac:dyDescent="0.25">
      <c r="H13641" s="36"/>
      <c r="I13641" s="36"/>
      <c r="J13641" s="36"/>
      <c r="K13641" s="95"/>
      <c r="L13641" s="96"/>
    </row>
    <row r="13642" spans="8:12" x14ac:dyDescent="0.25">
      <c r="H13642" s="36"/>
      <c r="I13642" s="36"/>
      <c r="J13642" s="36"/>
      <c r="K13642" s="95"/>
      <c r="L13642" s="96"/>
    </row>
    <row r="13643" spans="8:12" x14ac:dyDescent="0.25">
      <c r="H13643" s="36"/>
      <c r="I13643" s="36"/>
      <c r="J13643" s="36"/>
      <c r="K13643" s="95"/>
      <c r="L13643" s="96"/>
    </row>
    <row r="13644" spans="8:12" x14ac:dyDescent="0.25">
      <c r="H13644" s="36"/>
      <c r="I13644" s="36"/>
      <c r="J13644" s="36"/>
      <c r="K13644" s="95"/>
      <c r="L13644" s="96"/>
    </row>
    <row r="13645" spans="8:12" x14ac:dyDescent="0.25">
      <c r="H13645" s="36"/>
      <c r="I13645" s="36"/>
      <c r="J13645" s="36"/>
      <c r="K13645" s="95"/>
      <c r="L13645" s="96"/>
    </row>
    <row r="13646" spans="8:12" x14ac:dyDescent="0.25">
      <c r="H13646" s="36"/>
      <c r="I13646" s="36"/>
      <c r="J13646" s="36"/>
      <c r="K13646" s="95"/>
      <c r="L13646" s="96"/>
    </row>
    <row r="13647" spans="8:12" x14ac:dyDescent="0.25">
      <c r="H13647" s="36"/>
      <c r="I13647" s="36"/>
      <c r="J13647" s="36"/>
      <c r="K13647" s="95"/>
      <c r="L13647" s="96"/>
    </row>
    <row r="13648" spans="8:12" x14ac:dyDescent="0.25">
      <c r="H13648" s="36"/>
      <c r="I13648" s="36"/>
      <c r="J13648" s="36"/>
      <c r="K13648" s="95"/>
      <c r="L13648" s="96"/>
    </row>
    <row r="13649" spans="8:12" x14ac:dyDescent="0.25">
      <c r="H13649" s="36"/>
      <c r="I13649" s="36"/>
      <c r="J13649" s="36"/>
      <c r="K13649" s="95"/>
      <c r="L13649" s="96"/>
    </row>
    <row r="13650" spans="8:12" x14ac:dyDescent="0.25">
      <c r="H13650" s="36"/>
      <c r="I13650" s="36"/>
      <c r="J13650" s="36"/>
      <c r="K13650" s="95"/>
      <c r="L13650" s="96"/>
    </row>
    <row r="13651" spans="8:12" x14ac:dyDescent="0.25">
      <c r="H13651" s="36"/>
      <c r="I13651" s="36"/>
      <c r="J13651" s="36"/>
      <c r="K13651" s="95"/>
      <c r="L13651" s="96"/>
    </row>
    <row r="13652" spans="8:12" x14ac:dyDescent="0.25">
      <c r="H13652" s="36"/>
      <c r="I13652" s="36"/>
      <c r="J13652" s="36"/>
      <c r="K13652" s="95"/>
      <c r="L13652" s="96"/>
    </row>
    <row r="13653" spans="8:12" x14ac:dyDescent="0.25">
      <c r="H13653" s="36"/>
      <c r="I13653" s="36"/>
      <c r="J13653" s="36"/>
      <c r="K13653" s="95"/>
      <c r="L13653" s="96"/>
    </row>
    <row r="13654" spans="8:12" x14ac:dyDescent="0.25">
      <c r="H13654" s="36"/>
      <c r="I13654" s="36"/>
      <c r="J13654" s="36"/>
      <c r="K13654" s="95"/>
      <c r="L13654" s="96"/>
    </row>
    <row r="13655" spans="8:12" x14ac:dyDescent="0.25">
      <c r="H13655" s="36"/>
      <c r="I13655" s="36"/>
      <c r="J13655" s="36"/>
      <c r="K13655" s="95"/>
      <c r="L13655" s="96"/>
    </row>
    <row r="13656" spans="8:12" x14ac:dyDescent="0.25">
      <c r="H13656" s="36"/>
      <c r="I13656" s="36"/>
      <c r="J13656" s="36"/>
      <c r="K13656" s="95"/>
      <c r="L13656" s="96"/>
    </row>
    <row r="13657" spans="8:12" x14ac:dyDescent="0.25">
      <c r="H13657" s="36"/>
      <c r="I13657" s="36"/>
      <c r="J13657" s="36"/>
      <c r="K13657" s="95"/>
      <c r="L13657" s="96"/>
    </row>
    <row r="13658" spans="8:12" x14ac:dyDescent="0.25">
      <c r="H13658" s="36"/>
      <c r="I13658" s="36"/>
      <c r="J13658" s="36"/>
      <c r="K13658" s="95"/>
      <c r="L13658" s="96"/>
    </row>
    <row r="13659" spans="8:12" x14ac:dyDescent="0.25">
      <c r="H13659" s="36"/>
      <c r="I13659" s="36"/>
      <c r="J13659" s="36"/>
      <c r="K13659" s="95"/>
      <c r="L13659" s="96"/>
    </row>
    <row r="13660" spans="8:12" x14ac:dyDescent="0.25">
      <c r="H13660" s="36"/>
      <c r="I13660" s="36"/>
      <c r="J13660" s="36"/>
      <c r="K13660" s="95"/>
      <c r="L13660" s="96"/>
    </row>
    <row r="13661" spans="8:12" x14ac:dyDescent="0.25">
      <c r="H13661" s="36"/>
      <c r="I13661" s="36"/>
      <c r="J13661" s="36"/>
      <c r="K13661" s="95"/>
      <c r="L13661" s="96"/>
    </row>
    <row r="13662" spans="8:12" x14ac:dyDescent="0.25">
      <c r="H13662" s="36"/>
      <c r="I13662" s="36"/>
      <c r="J13662" s="36"/>
      <c r="K13662" s="95"/>
      <c r="L13662" s="96"/>
    </row>
    <row r="13663" spans="8:12" x14ac:dyDescent="0.25">
      <c r="H13663" s="36"/>
      <c r="I13663" s="36"/>
      <c r="J13663" s="36"/>
      <c r="K13663" s="95"/>
      <c r="L13663" s="96"/>
    </row>
    <row r="13664" spans="8:12" x14ac:dyDescent="0.25">
      <c r="H13664" s="36"/>
      <c r="I13664" s="36"/>
      <c r="J13664" s="36"/>
      <c r="K13664" s="95"/>
      <c r="L13664" s="96"/>
    </row>
    <row r="13665" spans="8:12" x14ac:dyDescent="0.25">
      <c r="H13665" s="36"/>
      <c r="I13665" s="36"/>
      <c r="J13665" s="36"/>
      <c r="K13665" s="95"/>
      <c r="L13665" s="96"/>
    </row>
    <row r="13666" spans="8:12" x14ac:dyDescent="0.25">
      <c r="H13666" s="36"/>
      <c r="I13666" s="36"/>
      <c r="J13666" s="36"/>
      <c r="K13666" s="95"/>
      <c r="L13666" s="96"/>
    </row>
    <row r="13667" spans="8:12" x14ac:dyDescent="0.25">
      <c r="H13667" s="36"/>
      <c r="I13667" s="36"/>
      <c r="J13667" s="36"/>
      <c r="K13667" s="95"/>
      <c r="L13667" s="96"/>
    </row>
    <row r="13668" spans="8:12" x14ac:dyDescent="0.25">
      <c r="H13668" s="36"/>
      <c r="I13668" s="36"/>
      <c r="J13668" s="36"/>
      <c r="K13668" s="95"/>
      <c r="L13668" s="96"/>
    </row>
    <row r="13669" spans="8:12" x14ac:dyDescent="0.25">
      <c r="H13669" s="36"/>
      <c r="I13669" s="36"/>
      <c r="J13669" s="36"/>
      <c r="K13669" s="95"/>
      <c r="L13669" s="96"/>
    </row>
    <row r="13670" spans="8:12" x14ac:dyDescent="0.25">
      <c r="H13670" s="36"/>
      <c r="I13670" s="36"/>
      <c r="J13670" s="36"/>
      <c r="K13670" s="95"/>
      <c r="L13670" s="96"/>
    </row>
    <row r="13671" spans="8:12" x14ac:dyDescent="0.25">
      <c r="H13671" s="36"/>
      <c r="I13671" s="36"/>
      <c r="J13671" s="36"/>
      <c r="K13671" s="95"/>
      <c r="L13671" s="96"/>
    </row>
    <row r="13672" spans="8:12" x14ac:dyDescent="0.25">
      <c r="H13672" s="36"/>
      <c r="I13672" s="36"/>
      <c r="J13672" s="36"/>
      <c r="K13672" s="95"/>
      <c r="L13672" s="96"/>
    </row>
    <row r="13673" spans="8:12" x14ac:dyDescent="0.25">
      <c r="H13673" s="36"/>
      <c r="I13673" s="36"/>
      <c r="J13673" s="36"/>
      <c r="K13673" s="95"/>
      <c r="L13673" s="96"/>
    </row>
    <row r="13674" spans="8:12" x14ac:dyDescent="0.25">
      <c r="H13674" s="36"/>
      <c r="I13674" s="36"/>
      <c r="J13674" s="36"/>
      <c r="K13674" s="95"/>
      <c r="L13674" s="96"/>
    </row>
    <row r="13675" spans="8:12" x14ac:dyDescent="0.25">
      <c r="H13675" s="36"/>
      <c r="I13675" s="36"/>
      <c r="J13675" s="36"/>
      <c r="K13675" s="95"/>
      <c r="L13675" s="96"/>
    </row>
    <row r="13676" spans="8:12" x14ac:dyDescent="0.25">
      <c r="H13676" s="36"/>
      <c r="I13676" s="36"/>
      <c r="J13676" s="36"/>
      <c r="K13676" s="95"/>
      <c r="L13676" s="96"/>
    </row>
    <row r="13677" spans="8:12" x14ac:dyDescent="0.25">
      <c r="H13677" s="36"/>
      <c r="I13677" s="36"/>
      <c r="J13677" s="36"/>
      <c r="K13677" s="95"/>
      <c r="L13677" s="96"/>
    </row>
    <row r="13678" spans="8:12" x14ac:dyDescent="0.25">
      <c r="H13678" s="36"/>
      <c r="I13678" s="36"/>
      <c r="J13678" s="36"/>
      <c r="K13678" s="95"/>
      <c r="L13678" s="96"/>
    </row>
    <row r="13679" spans="8:12" x14ac:dyDescent="0.25">
      <c r="H13679" s="36"/>
      <c r="I13679" s="36"/>
      <c r="J13679" s="36"/>
      <c r="K13679" s="95"/>
      <c r="L13679" s="96"/>
    </row>
    <row r="13680" spans="8:12" x14ac:dyDescent="0.25">
      <c r="H13680" s="36"/>
      <c r="I13680" s="36"/>
      <c r="J13680" s="36"/>
      <c r="K13680" s="95"/>
      <c r="L13680" s="96"/>
    </row>
    <row r="13681" spans="8:12" x14ac:dyDescent="0.25">
      <c r="H13681" s="36"/>
      <c r="I13681" s="36"/>
      <c r="J13681" s="36"/>
      <c r="K13681" s="95"/>
      <c r="L13681" s="96"/>
    </row>
    <row r="13682" spans="8:12" x14ac:dyDescent="0.25">
      <c r="H13682" s="36"/>
      <c r="I13682" s="36"/>
      <c r="J13682" s="36"/>
      <c r="K13682" s="95"/>
      <c r="L13682" s="96"/>
    </row>
    <row r="13683" spans="8:12" x14ac:dyDescent="0.25">
      <c r="H13683" s="36"/>
      <c r="I13683" s="36"/>
      <c r="J13683" s="36"/>
      <c r="K13683" s="95"/>
      <c r="L13683" s="96"/>
    </row>
    <row r="13684" spans="8:12" x14ac:dyDescent="0.25">
      <c r="H13684" s="36"/>
      <c r="I13684" s="36"/>
      <c r="J13684" s="36"/>
      <c r="K13684" s="95"/>
      <c r="L13684" s="96"/>
    </row>
    <row r="13685" spans="8:12" x14ac:dyDescent="0.25">
      <c r="H13685" s="36"/>
      <c r="I13685" s="36"/>
      <c r="J13685" s="36"/>
      <c r="K13685" s="95"/>
      <c r="L13685" s="96"/>
    </row>
    <row r="13686" spans="8:12" x14ac:dyDescent="0.25">
      <c r="H13686" s="36"/>
      <c r="I13686" s="36"/>
      <c r="J13686" s="36"/>
      <c r="K13686" s="95"/>
      <c r="L13686" s="96"/>
    </row>
    <row r="13687" spans="8:12" x14ac:dyDescent="0.25">
      <c r="H13687" s="36"/>
      <c r="I13687" s="36"/>
      <c r="J13687" s="36"/>
      <c r="K13687" s="95"/>
      <c r="L13687" s="96"/>
    </row>
    <row r="13688" spans="8:12" x14ac:dyDescent="0.25">
      <c r="H13688" s="36"/>
      <c r="I13688" s="36"/>
      <c r="J13688" s="36"/>
      <c r="K13688" s="95"/>
      <c r="L13688" s="96"/>
    </row>
    <row r="13689" spans="8:12" x14ac:dyDescent="0.25">
      <c r="H13689" s="36"/>
      <c r="I13689" s="36"/>
      <c r="J13689" s="36"/>
      <c r="K13689" s="95"/>
      <c r="L13689" s="96"/>
    </row>
    <row r="13690" spans="8:12" x14ac:dyDescent="0.25">
      <c r="H13690" s="36"/>
      <c r="I13690" s="36"/>
      <c r="J13690" s="36"/>
      <c r="K13690" s="95"/>
      <c r="L13690" s="96"/>
    </row>
    <row r="13691" spans="8:12" x14ac:dyDescent="0.25">
      <c r="H13691" s="36"/>
      <c r="I13691" s="36"/>
      <c r="J13691" s="36"/>
      <c r="K13691" s="95"/>
      <c r="L13691" s="96"/>
    </row>
    <row r="13692" spans="8:12" x14ac:dyDescent="0.25">
      <c r="H13692" s="36"/>
      <c r="I13692" s="36"/>
      <c r="J13692" s="36"/>
      <c r="K13692" s="95"/>
      <c r="L13692" s="96"/>
    </row>
    <row r="13693" spans="8:12" x14ac:dyDescent="0.25">
      <c r="H13693" s="36"/>
      <c r="I13693" s="36"/>
      <c r="J13693" s="36"/>
      <c r="K13693" s="95"/>
      <c r="L13693" s="96"/>
    </row>
    <row r="13694" spans="8:12" x14ac:dyDescent="0.25">
      <c r="H13694" s="36"/>
      <c r="I13694" s="36"/>
      <c r="J13694" s="36"/>
      <c r="K13694" s="95"/>
      <c r="L13694" s="96"/>
    </row>
    <row r="13695" spans="8:12" x14ac:dyDescent="0.25">
      <c r="H13695" s="36"/>
      <c r="I13695" s="36"/>
      <c r="J13695" s="36"/>
      <c r="K13695" s="95"/>
      <c r="L13695" s="96"/>
    </row>
    <row r="13696" spans="8:12" x14ac:dyDescent="0.25">
      <c r="H13696" s="36"/>
      <c r="I13696" s="36"/>
      <c r="J13696" s="36"/>
      <c r="K13696" s="95"/>
      <c r="L13696" s="96"/>
    </row>
    <row r="13697" spans="8:12" x14ac:dyDescent="0.25">
      <c r="H13697" s="36"/>
      <c r="I13697" s="36"/>
      <c r="J13697" s="36"/>
      <c r="K13697" s="95"/>
      <c r="L13697" s="96"/>
    </row>
    <row r="13698" spans="8:12" x14ac:dyDescent="0.25">
      <c r="H13698" s="36"/>
      <c r="I13698" s="36"/>
      <c r="J13698" s="36"/>
      <c r="K13698" s="95"/>
      <c r="L13698" s="96"/>
    </row>
    <row r="13699" spans="8:12" x14ac:dyDescent="0.25">
      <c r="H13699" s="36"/>
      <c r="I13699" s="36"/>
      <c r="J13699" s="36"/>
      <c r="K13699" s="95"/>
      <c r="L13699" s="96"/>
    </row>
    <row r="13700" spans="8:12" x14ac:dyDescent="0.25">
      <c r="H13700" s="36"/>
      <c r="I13700" s="36"/>
      <c r="J13700" s="36"/>
      <c r="K13700" s="95"/>
      <c r="L13700" s="96"/>
    </row>
    <row r="13701" spans="8:12" x14ac:dyDescent="0.25">
      <c r="H13701" s="36"/>
      <c r="I13701" s="36"/>
      <c r="J13701" s="36"/>
      <c r="K13701" s="95"/>
      <c r="L13701" s="96"/>
    </row>
    <row r="13702" spans="8:12" x14ac:dyDescent="0.25">
      <c r="H13702" s="36"/>
      <c r="I13702" s="36"/>
      <c r="J13702" s="36"/>
      <c r="K13702" s="95"/>
      <c r="L13702" s="96"/>
    </row>
    <row r="13703" spans="8:12" x14ac:dyDescent="0.25">
      <c r="H13703" s="36"/>
      <c r="I13703" s="36"/>
      <c r="J13703" s="36"/>
      <c r="K13703" s="95"/>
      <c r="L13703" s="96"/>
    </row>
    <row r="13704" spans="8:12" x14ac:dyDescent="0.25">
      <c r="H13704" s="36"/>
      <c r="I13704" s="36"/>
      <c r="J13704" s="36"/>
      <c r="K13704" s="95"/>
      <c r="L13704" s="96"/>
    </row>
    <row r="13705" spans="8:12" x14ac:dyDescent="0.25">
      <c r="H13705" s="36"/>
      <c r="I13705" s="36"/>
      <c r="J13705" s="36"/>
      <c r="K13705" s="95"/>
      <c r="L13705" s="96"/>
    </row>
    <row r="13706" spans="8:12" x14ac:dyDescent="0.25">
      <c r="H13706" s="36"/>
      <c r="I13706" s="36"/>
      <c r="J13706" s="36"/>
      <c r="K13706" s="95"/>
      <c r="L13706" s="96"/>
    </row>
    <row r="13707" spans="8:12" x14ac:dyDescent="0.25">
      <c r="H13707" s="36"/>
      <c r="I13707" s="36"/>
      <c r="J13707" s="36"/>
      <c r="K13707" s="95"/>
      <c r="L13707" s="96"/>
    </row>
    <row r="13708" spans="8:12" x14ac:dyDescent="0.25">
      <c r="H13708" s="36"/>
      <c r="I13708" s="36"/>
      <c r="J13708" s="36"/>
      <c r="K13708" s="95"/>
      <c r="L13708" s="96"/>
    </row>
    <row r="13709" spans="8:12" x14ac:dyDescent="0.25">
      <c r="H13709" s="36"/>
      <c r="I13709" s="36"/>
      <c r="J13709" s="36"/>
      <c r="K13709" s="95"/>
      <c r="L13709" s="96"/>
    </row>
    <row r="13710" spans="8:12" x14ac:dyDescent="0.25">
      <c r="H13710" s="36"/>
      <c r="I13710" s="36"/>
      <c r="J13710" s="36"/>
      <c r="K13710" s="95"/>
      <c r="L13710" s="96"/>
    </row>
    <row r="13711" spans="8:12" x14ac:dyDescent="0.25">
      <c r="H13711" s="36"/>
      <c r="I13711" s="36"/>
      <c r="J13711" s="36"/>
      <c r="K13711" s="95"/>
      <c r="L13711" s="96"/>
    </row>
    <row r="13712" spans="8:12" x14ac:dyDescent="0.25">
      <c r="H13712" s="36"/>
      <c r="I13712" s="36"/>
      <c r="J13712" s="36"/>
      <c r="K13712" s="95"/>
      <c r="L13712" s="96"/>
    </row>
    <row r="13713" spans="8:12" x14ac:dyDescent="0.25">
      <c r="H13713" s="36"/>
      <c r="I13713" s="36"/>
      <c r="J13713" s="36"/>
      <c r="K13713" s="95"/>
      <c r="L13713" s="96"/>
    </row>
    <row r="13714" spans="8:12" x14ac:dyDescent="0.25">
      <c r="H13714" s="36"/>
      <c r="I13714" s="36"/>
      <c r="J13714" s="36"/>
      <c r="K13714" s="95"/>
      <c r="L13714" s="96"/>
    </row>
    <row r="13715" spans="8:12" x14ac:dyDescent="0.25">
      <c r="H13715" s="36"/>
      <c r="I13715" s="36"/>
      <c r="J13715" s="36"/>
      <c r="K13715" s="95"/>
      <c r="L13715" s="96"/>
    </row>
    <row r="13716" spans="8:12" x14ac:dyDescent="0.25">
      <c r="H13716" s="36"/>
      <c r="I13716" s="36"/>
      <c r="J13716" s="36"/>
      <c r="K13716" s="95"/>
      <c r="L13716" s="96"/>
    </row>
    <row r="13717" spans="8:12" x14ac:dyDescent="0.25">
      <c r="H13717" s="36"/>
      <c r="I13717" s="36"/>
      <c r="J13717" s="36"/>
      <c r="K13717" s="95"/>
      <c r="L13717" s="96"/>
    </row>
    <row r="13718" spans="8:12" x14ac:dyDescent="0.25">
      <c r="H13718" s="36"/>
      <c r="I13718" s="36"/>
      <c r="J13718" s="36"/>
      <c r="K13718" s="95"/>
      <c r="L13718" s="96"/>
    </row>
    <row r="13719" spans="8:12" x14ac:dyDescent="0.25">
      <c r="H13719" s="36"/>
      <c r="I13719" s="36"/>
      <c r="J13719" s="36"/>
      <c r="K13719" s="95"/>
      <c r="L13719" s="96"/>
    </row>
    <row r="13720" spans="8:12" x14ac:dyDescent="0.25">
      <c r="H13720" s="36"/>
      <c r="I13720" s="36"/>
      <c r="J13720" s="36"/>
      <c r="K13720" s="95"/>
      <c r="L13720" s="96"/>
    </row>
    <row r="13721" spans="8:12" x14ac:dyDescent="0.25">
      <c r="H13721" s="36"/>
      <c r="I13721" s="36"/>
      <c r="J13721" s="36"/>
      <c r="K13721" s="95"/>
      <c r="L13721" s="96"/>
    </row>
    <row r="13722" spans="8:12" x14ac:dyDescent="0.25">
      <c r="H13722" s="36"/>
      <c r="I13722" s="36"/>
      <c r="J13722" s="36"/>
      <c r="K13722" s="95"/>
      <c r="L13722" s="96"/>
    </row>
    <row r="13723" spans="8:12" x14ac:dyDescent="0.25">
      <c r="H13723" s="36"/>
      <c r="I13723" s="36"/>
      <c r="J13723" s="36"/>
      <c r="K13723" s="95"/>
      <c r="L13723" s="96"/>
    </row>
    <row r="13724" spans="8:12" x14ac:dyDescent="0.25">
      <c r="H13724" s="36"/>
      <c r="I13724" s="36"/>
      <c r="J13724" s="36"/>
      <c r="K13724" s="95"/>
      <c r="L13724" s="96"/>
    </row>
    <row r="13725" spans="8:12" x14ac:dyDescent="0.25">
      <c r="H13725" s="36"/>
      <c r="I13725" s="36"/>
      <c r="J13725" s="36"/>
      <c r="K13725" s="95"/>
      <c r="L13725" s="96"/>
    </row>
    <row r="13726" spans="8:12" x14ac:dyDescent="0.25">
      <c r="H13726" s="36"/>
      <c r="I13726" s="36"/>
      <c r="J13726" s="36"/>
      <c r="K13726" s="95"/>
      <c r="L13726" s="96"/>
    </row>
    <row r="13727" spans="8:12" x14ac:dyDescent="0.25">
      <c r="H13727" s="36"/>
      <c r="I13727" s="36"/>
      <c r="J13727" s="36"/>
      <c r="K13727" s="95"/>
      <c r="L13727" s="96"/>
    </row>
    <row r="13728" spans="8:12" x14ac:dyDescent="0.25">
      <c r="H13728" s="36"/>
      <c r="I13728" s="36"/>
      <c r="J13728" s="36"/>
      <c r="K13728" s="95"/>
      <c r="L13728" s="96"/>
    </row>
    <row r="13729" spans="8:12" x14ac:dyDescent="0.25">
      <c r="H13729" s="36"/>
      <c r="I13729" s="36"/>
      <c r="J13729" s="36"/>
      <c r="K13729" s="95"/>
      <c r="L13729" s="96"/>
    </row>
    <row r="13730" spans="8:12" x14ac:dyDescent="0.25">
      <c r="H13730" s="36"/>
      <c r="I13730" s="36"/>
      <c r="J13730" s="36"/>
      <c r="K13730" s="95"/>
      <c r="L13730" s="96"/>
    </row>
    <row r="13731" spans="8:12" x14ac:dyDescent="0.25">
      <c r="H13731" s="36"/>
      <c r="I13731" s="36"/>
      <c r="J13731" s="36"/>
      <c r="K13731" s="95"/>
      <c r="L13731" s="96"/>
    </row>
    <row r="13732" spans="8:12" x14ac:dyDescent="0.25">
      <c r="H13732" s="36"/>
      <c r="I13732" s="36"/>
      <c r="J13732" s="36"/>
      <c r="K13732" s="95"/>
      <c r="L13732" s="96"/>
    </row>
    <row r="13733" spans="8:12" x14ac:dyDescent="0.25">
      <c r="H13733" s="36"/>
      <c r="I13733" s="36"/>
      <c r="J13733" s="36"/>
      <c r="K13733" s="95"/>
      <c r="L13733" s="96"/>
    </row>
    <row r="13734" spans="8:12" x14ac:dyDescent="0.25">
      <c r="H13734" s="36"/>
      <c r="I13734" s="36"/>
      <c r="J13734" s="36"/>
      <c r="K13734" s="95"/>
      <c r="L13734" s="96"/>
    </row>
    <row r="13735" spans="8:12" x14ac:dyDescent="0.25">
      <c r="H13735" s="36"/>
      <c r="I13735" s="36"/>
      <c r="J13735" s="36"/>
      <c r="K13735" s="95"/>
      <c r="L13735" s="96"/>
    </row>
    <row r="13736" spans="8:12" x14ac:dyDescent="0.25">
      <c r="H13736" s="36"/>
      <c r="I13736" s="36"/>
      <c r="J13736" s="36"/>
      <c r="K13736" s="95"/>
      <c r="L13736" s="96"/>
    </row>
    <row r="13737" spans="8:12" x14ac:dyDescent="0.25">
      <c r="H13737" s="36"/>
      <c r="I13737" s="36"/>
      <c r="J13737" s="36"/>
      <c r="K13737" s="95"/>
      <c r="L13737" s="96"/>
    </row>
    <row r="13738" spans="8:12" x14ac:dyDescent="0.25">
      <c r="H13738" s="36"/>
      <c r="I13738" s="36"/>
      <c r="J13738" s="36"/>
      <c r="K13738" s="95"/>
      <c r="L13738" s="96"/>
    </row>
    <row r="13739" spans="8:12" x14ac:dyDescent="0.25">
      <c r="H13739" s="36"/>
      <c r="I13739" s="36"/>
      <c r="J13739" s="36"/>
      <c r="K13739" s="95"/>
      <c r="L13739" s="96"/>
    </row>
    <row r="13740" spans="8:12" x14ac:dyDescent="0.25">
      <c r="H13740" s="36"/>
      <c r="I13740" s="36"/>
      <c r="J13740" s="36"/>
      <c r="K13740" s="95"/>
      <c r="L13740" s="96"/>
    </row>
    <row r="13741" spans="8:12" x14ac:dyDescent="0.25">
      <c r="H13741" s="36"/>
      <c r="I13741" s="36"/>
      <c r="J13741" s="36"/>
      <c r="K13741" s="95"/>
      <c r="L13741" s="96"/>
    </row>
    <row r="13742" spans="8:12" x14ac:dyDescent="0.25">
      <c r="H13742" s="36"/>
      <c r="I13742" s="36"/>
      <c r="J13742" s="36"/>
      <c r="K13742" s="95"/>
      <c r="L13742" s="96"/>
    </row>
    <row r="13743" spans="8:12" x14ac:dyDescent="0.25">
      <c r="H13743" s="36"/>
      <c r="I13743" s="36"/>
      <c r="J13743" s="36"/>
      <c r="K13743" s="95"/>
      <c r="L13743" s="96"/>
    </row>
    <row r="13744" spans="8:12" x14ac:dyDescent="0.25">
      <c r="H13744" s="36"/>
      <c r="I13744" s="36"/>
      <c r="J13744" s="36"/>
      <c r="K13744" s="95"/>
      <c r="L13744" s="96"/>
    </row>
    <row r="13745" spans="8:12" x14ac:dyDescent="0.25">
      <c r="H13745" s="36"/>
      <c r="I13745" s="36"/>
      <c r="J13745" s="36"/>
      <c r="K13745" s="95"/>
      <c r="L13745" s="96"/>
    </row>
    <row r="13746" spans="8:12" x14ac:dyDescent="0.25">
      <c r="H13746" s="36"/>
      <c r="I13746" s="36"/>
      <c r="J13746" s="36"/>
      <c r="K13746" s="95"/>
      <c r="L13746" s="96"/>
    </row>
    <row r="13747" spans="8:12" x14ac:dyDescent="0.25">
      <c r="H13747" s="36"/>
      <c r="I13747" s="36"/>
      <c r="J13747" s="36"/>
      <c r="K13747" s="95"/>
      <c r="L13747" s="96"/>
    </row>
    <row r="13748" spans="8:12" x14ac:dyDescent="0.25">
      <c r="H13748" s="36"/>
      <c r="I13748" s="36"/>
      <c r="J13748" s="36"/>
      <c r="K13748" s="95"/>
      <c r="L13748" s="96"/>
    </row>
    <row r="13749" spans="8:12" x14ac:dyDescent="0.25">
      <c r="H13749" s="36"/>
      <c r="I13749" s="36"/>
      <c r="J13749" s="36"/>
      <c r="K13749" s="95"/>
      <c r="L13749" s="96"/>
    </row>
    <row r="13750" spans="8:12" x14ac:dyDescent="0.25">
      <c r="H13750" s="36"/>
      <c r="I13750" s="36"/>
      <c r="J13750" s="36"/>
      <c r="K13750" s="95"/>
      <c r="L13750" s="96"/>
    </row>
    <row r="13751" spans="8:12" x14ac:dyDescent="0.25">
      <c r="H13751" s="36"/>
      <c r="I13751" s="36"/>
      <c r="J13751" s="36"/>
      <c r="K13751" s="95"/>
      <c r="L13751" s="96"/>
    </row>
    <row r="13752" spans="8:12" x14ac:dyDescent="0.25">
      <c r="H13752" s="36"/>
      <c r="I13752" s="36"/>
      <c r="J13752" s="36"/>
      <c r="K13752" s="95"/>
      <c r="L13752" s="96"/>
    </row>
    <row r="13753" spans="8:12" x14ac:dyDescent="0.25">
      <c r="H13753" s="36"/>
      <c r="I13753" s="36"/>
      <c r="J13753" s="36"/>
      <c r="K13753" s="95"/>
      <c r="L13753" s="96"/>
    </row>
    <row r="13754" spans="8:12" x14ac:dyDescent="0.25">
      <c r="H13754" s="36"/>
      <c r="I13754" s="36"/>
      <c r="J13754" s="36"/>
      <c r="K13754" s="95"/>
      <c r="L13754" s="96"/>
    </row>
    <row r="13755" spans="8:12" x14ac:dyDescent="0.25">
      <c r="H13755" s="36"/>
      <c r="I13755" s="36"/>
      <c r="J13755" s="36"/>
      <c r="K13755" s="95"/>
      <c r="L13755" s="96"/>
    </row>
    <row r="13756" spans="8:12" x14ac:dyDescent="0.25">
      <c r="H13756" s="36"/>
      <c r="I13756" s="36"/>
      <c r="J13756" s="36"/>
      <c r="K13756" s="95"/>
      <c r="L13756" s="96"/>
    </row>
    <row r="13757" spans="8:12" x14ac:dyDescent="0.25">
      <c r="H13757" s="36"/>
      <c r="I13757" s="36"/>
      <c r="J13757" s="36"/>
      <c r="K13757" s="95"/>
      <c r="L13757" s="96"/>
    </row>
    <row r="13758" spans="8:12" x14ac:dyDescent="0.25">
      <c r="H13758" s="36"/>
      <c r="I13758" s="36"/>
      <c r="J13758" s="36"/>
      <c r="K13758" s="95"/>
      <c r="L13758" s="96"/>
    </row>
    <row r="13759" spans="8:12" x14ac:dyDescent="0.25">
      <c r="H13759" s="36"/>
      <c r="I13759" s="36"/>
      <c r="J13759" s="36"/>
      <c r="K13759" s="95"/>
      <c r="L13759" s="96"/>
    </row>
    <row r="13760" spans="8:12" x14ac:dyDescent="0.25">
      <c r="H13760" s="36"/>
      <c r="I13760" s="36"/>
      <c r="J13760" s="36"/>
      <c r="K13760" s="95"/>
      <c r="L13760" s="96"/>
    </row>
    <row r="13761" spans="8:12" x14ac:dyDescent="0.25">
      <c r="H13761" s="36"/>
      <c r="I13761" s="36"/>
      <c r="J13761" s="36"/>
      <c r="K13761" s="95"/>
      <c r="L13761" s="96"/>
    </row>
    <row r="13762" spans="8:12" x14ac:dyDescent="0.25">
      <c r="H13762" s="36"/>
      <c r="I13762" s="36"/>
      <c r="J13762" s="36"/>
      <c r="K13762" s="95"/>
      <c r="L13762" s="96"/>
    </row>
    <row r="13763" spans="8:12" x14ac:dyDescent="0.25">
      <c r="H13763" s="36"/>
      <c r="I13763" s="36"/>
      <c r="J13763" s="36"/>
      <c r="K13763" s="95"/>
      <c r="L13763" s="96"/>
    </row>
    <row r="13764" spans="8:12" x14ac:dyDescent="0.25">
      <c r="H13764" s="36"/>
      <c r="I13764" s="36"/>
      <c r="J13764" s="36"/>
      <c r="K13764" s="95"/>
      <c r="L13764" s="96"/>
    </row>
    <row r="13765" spans="8:12" x14ac:dyDescent="0.25">
      <c r="H13765" s="36"/>
      <c r="I13765" s="36"/>
      <c r="J13765" s="36"/>
      <c r="K13765" s="95"/>
      <c r="L13765" s="96"/>
    </row>
    <row r="13766" spans="8:12" x14ac:dyDescent="0.25">
      <c r="H13766" s="36"/>
      <c r="I13766" s="36"/>
      <c r="J13766" s="36"/>
      <c r="K13766" s="95"/>
      <c r="L13766" s="96"/>
    </row>
    <row r="13767" spans="8:12" x14ac:dyDescent="0.25">
      <c r="H13767" s="36"/>
      <c r="I13767" s="36"/>
      <c r="J13767" s="36"/>
      <c r="K13767" s="95"/>
      <c r="L13767" s="96"/>
    </row>
    <row r="13768" spans="8:12" x14ac:dyDescent="0.25">
      <c r="H13768" s="36"/>
      <c r="I13768" s="36"/>
      <c r="J13768" s="36"/>
      <c r="K13768" s="95"/>
      <c r="L13768" s="96"/>
    </row>
    <row r="13769" spans="8:12" x14ac:dyDescent="0.25">
      <c r="H13769" s="36"/>
      <c r="I13769" s="36"/>
      <c r="J13769" s="36"/>
      <c r="K13769" s="95"/>
      <c r="L13769" s="96"/>
    </row>
    <row r="13770" spans="8:12" x14ac:dyDescent="0.25">
      <c r="H13770" s="36"/>
      <c r="I13770" s="36"/>
      <c r="J13770" s="36"/>
      <c r="K13770" s="95"/>
      <c r="L13770" s="96"/>
    </row>
    <row r="13771" spans="8:12" x14ac:dyDescent="0.25">
      <c r="H13771" s="36"/>
      <c r="I13771" s="36"/>
      <c r="J13771" s="36"/>
      <c r="K13771" s="95"/>
      <c r="L13771" s="96"/>
    </row>
    <row r="13772" spans="8:12" x14ac:dyDescent="0.25">
      <c r="H13772" s="36"/>
      <c r="I13772" s="36"/>
      <c r="J13772" s="36"/>
      <c r="K13772" s="95"/>
      <c r="L13772" s="96"/>
    </row>
    <row r="13773" spans="8:12" x14ac:dyDescent="0.25">
      <c r="H13773" s="36"/>
      <c r="I13773" s="36"/>
      <c r="J13773" s="36"/>
      <c r="K13773" s="95"/>
      <c r="L13773" s="96"/>
    </row>
    <row r="13774" spans="8:12" x14ac:dyDescent="0.25">
      <c r="H13774" s="36"/>
      <c r="I13774" s="36"/>
      <c r="J13774" s="36"/>
      <c r="K13774" s="95"/>
      <c r="L13774" s="96"/>
    </row>
    <row r="13775" spans="8:12" x14ac:dyDescent="0.25">
      <c r="H13775" s="36"/>
      <c r="I13775" s="36"/>
      <c r="J13775" s="36"/>
      <c r="K13775" s="95"/>
      <c r="L13775" s="96"/>
    </row>
    <row r="13776" spans="8:12" x14ac:dyDescent="0.25">
      <c r="H13776" s="36"/>
      <c r="I13776" s="36"/>
      <c r="J13776" s="36"/>
      <c r="K13776" s="95"/>
      <c r="L13776" s="96"/>
    </row>
    <row r="13777" spans="8:12" x14ac:dyDescent="0.25">
      <c r="H13777" s="36"/>
      <c r="I13777" s="36"/>
      <c r="J13777" s="36"/>
      <c r="K13777" s="95"/>
      <c r="L13777" s="96"/>
    </row>
    <row r="13778" spans="8:12" x14ac:dyDescent="0.25">
      <c r="H13778" s="36"/>
      <c r="I13778" s="36"/>
      <c r="J13778" s="36"/>
      <c r="K13778" s="95"/>
      <c r="L13778" s="96"/>
    </row>
    <row r="13779" spans="8:12" x14ac:dyDescent="0.25">
      <c r="H13779" s="36"/>
      <c r="I13779" s="36"/>
      <c r="J13779" s="36"/>
      <c r="K13779" s="95"/>
      <c r="L13779" s="96"/>
    </row>
    <row r="13780" spans="8:12" x14ac:dyDescent="0.25">
      <c r="H13780" s="36"/>
      <c r="I13780" s="36"/>
      <c r="J13780" s="36"/>
      <c r="K13780" s="95"/>
      <c r="L13780" s="96"/>
    </row>
    <row r="13781" spans="8:12" x14ac:dyDescent="0.25">
      <c r="H13781" s="36"/>
      <c r="I13781" s="36"/>
      <c r="J13781" s="36"/>
      <c r="K13781" s="95"/>
      <c r="L13781" s="96"/>
    </row>
    <row r="13782" spans="8:12" x14ac:dyDescent="0.25">
      <c r="H13782" s="36"/>
      <c r="I13782" s="36"/>
      <c r="J13782" s="36"/>
      <c r="K13782" s="95"/>
      <c r="L13782" s="96"/>
    </row>
    <row r="13783" spans="8:12" x14ac:dyDescent="0.25">
      <c r="H13783" s="36"/>
      <c r="I13783" s="36"/>
      <c r="J13783" s="36"/>
      <c r="K13783" s="95"/>
      <c r="L13783" s="96"/>
    </row>
    <row r="13784" spans="8:12" x14ac:dyDescent="0.25">
      <c r="H13784" s="36"/>
      <c r="I13784" s="36"/>
      <c r="J13784" s="36"/>
      <c r="K13784" s="95"/>
      <c r="L13784" s="96"/>
    </row>
    <row r="13785" spans="8:12" x14ac:dyDescent="0.25">
      <c r="H13785" s="36"/>
      <c r="I13785" s="36"/>
      <c r="J13785" s="36"/>
      <c r="K13785" s="95"/>
      <c r="L13785" s="96"/>
    </row>
    <row r="13786" spans="8:12" x14ac:dyDescent="0.25">
      <c r="H13786" s="36"/>
      <c r="I13786" s="36"/>
      <c r="J13786" s="36"/>
      <c r="K13786" s="95"/>
      <c r="L13786" s="96"/>
    </row>
    <row r="13787" spans="8:12" x14ac:dyDescent="0.25">
      <c r="H13787" s="36"/>
      <c r="I13787" s="36"/>
      <c r="J13787" s="36"/>
      <c r="K13787" s="95"/>
      <c r="L13787" s="96"/>
    </row>
    <row r="13788" spans="8:12" x14ac:dyDescent="0.25">
      <c r="H13788" s="36"/>
      <c r="I13788" s="36"/>
      <c r="J13788" s="36"/>
      <c r="K13788" s="95"/>
      <c r="L13788" s="96"/>
    </row>
    <row r="13789" spans="8:12" x14ac:dyDescent="0.25">
      <c r="H13789" s="36"/>
      <c r="I13789" s="36"/>
      <c r="J13789" s="36"/>
      <c r="K13789" s="95"/>
      <c r="L13789" s="96"/>
    </row>
    <row r="13790" spans="8:12" x14ac:dyDescent="0.25">
      <c r="H13790" s="36"/>
      <c r="I13790" s="36"/>
      <c r="J13790" s="36"/>
      <c r="K13790" s="95"/>
      <c r="L13790" s="96"/>
    </row>
    <row r="13791" spans="8:12" x14ac:dyDescent="0.25">
      <c r="H13791" s="36"/>
      <c r="I13791" s="36"/>
      <c r="J13791" s="36"/>
      <c r="K13791" s="95"/>
      <c r="L13791" s="96"/>
    </row>
    <row r="13792" spans="8:12" x14ac:dyDescent="0.25">
      <c r="H13792" s="36"/>
      <c r="I13792" s="36"/>
      <c r="J13792" s="36"/>
      <c r="K13792" s="95"/>
      <c r="L13792" s="96"/>
    </row>
    <row r="13793" spans="8:12" x14ac:dyDescent="0.25">
      <c r="H13793" s="36"/>
      <c r="I13793" s="36"/>
      <c r="J13793" s="36"/>
      <c r="K13793" s="95"/>
      <c r="L13793" s="96"/>
    </row>
    <row r="13794" spans="8:12" x14ac:dyDescent="0.25">
      <c r="H13794" s="36"/>
      <c r="I13794" s="36"/>
      <c r="J13794" s="36"/>
      <c r="K13794" s="95"/>
      <c r="L13794" s="96"/>
    </row>
    <row r="13795" spans="8:12" x14ac:dyDescent="0.25">
      <c r="H13795" s="36"/>
      <c r="I13795" s="36"/>
      <c r="J13795" s="36"/>
      <c r="K13795" s="95"/>
      <c r="L13795" s="96"/>
    </row>
    <row r="13796" spans="8:12" x14ac:dyDescent="0.25">
      <c r="H13796" s="36"/>
      <c r="I13796" s="36"/>
      <c r="J13796" s="36"/>
      <c r="K13796" s="95"/>
      <c r="L13796" s="96"/>
    </row>
    <row r="13797" spans="8:12" x14ac:dyDescent="0.25">
      <c r="H13797" s="36"/>
      <c r="I13797" s="36"/>
      <c r="J13797" s="36"/>
      <c r="K13797" s="95"/>
      <c r="L13797" s="96"/>
    </row>
    <row r="13798" spans="8:12" x14ac:dyDescent="0.25">
      <c r="H13798" s="36"/>
      <c r="I13798" s="36"/>
      <c r="J13798" s="36"/>
      <c r="K13798" s="95"/>
      <c r="L13798" s="96"/>
    </row>
    <row r="13799" spans="8:12" x14ac:dyDescent="0.25">
      <c r="H13799" s="36"/>
      <c r="I13799" s="36"/>
      <c r="J13799" s="36"/>
      <c r="K13799" s="95"/>
      <c r="L13799" s="96"/>
    </row>
    <row r="13800" spans="8:12" x14ac:dyDescent="0.25">
      <c r="H13800" s="36"/>
      <c r="I13800" s="36"/>
      <c r="J13800" s="36"/>
      <c r="K13800" s="95"/>
      <c r="L13800" s="96"/>
    </row>
    <row r="13801" spans="8:12" x14ac:dyDescent="0.25">
      <c r="H13801" s="36"/>
      <c r="I13801" s="36"/>
      <c r="J13801" s="36"/>
      <c r="K13801" s="95"/>
      <c r="L13801" s="96"/>
    </row>
    <row r="13802" spans="8:12" x14ac:dyDescent="0.25">
      <c r="H13802" s="36"/>
      <c r="I13802" s="36"/>
      <c r="J13802" s="36"/>
      <c r="K13802" s="95"/>
      <c r="L13802" s="96"/>
    </row>
    <row r="13803" spans="8:12" x14ac:dyDescent="0.25">
      <c r="H13803" s="36"/>
      <c r="I13803" s="36"/>
      <c r="J13803" s="36"/>
      <c r="K13803" s="95"/>
      <c r="L13803" s="96"/>
    </row>
    <row r="13804" spans="8:12" x14ac:dyDescent="0.25">
      <c r="H13804" s="36"/>
      <c r="I13804" s="36"/>
      <c r="J13804" s="36"/>
      <c r="K13804" s="95"/>
      <c r="L13804" s="96"/>
    </row>
    <row r="13805" spans="8:12" x14ac:dyDescent="0.25">
      <c r="H13805" s="36"/>
      <c r="I13805" s="36"/>
      <c r="J13805" s="36"/>
      <c r="K13805" s="95"/>
      <c r="L13805" s="96"/>
    </row>
    <row r="13806" spans="8:12" x14ac:dyDescent="0.25">
      <c r="H13806" s="36"/>
      <c r="I13806" s="36"/>
      <c r="J13806" s="36"/>
      <c r="K13806" s="95"/>
      <c r="L13806" s="96"/>
    </row>
    <row r="13807" spans="8:12" x14ac:dyDescent="0.25">
      <c r="H13807" s="36"/>
      <c r="I13807" s="36"/>
      <c r="J13807" s="36"/>
      <c r="K13807" s="95"/>
      <c r="L13807" s="96"/>
    </row>
    <row r="13808" spans="8:12" x14ac:dyDescent="0.25">
      <c r="H13808" s="36"/>
      <c r="I13808" s="36"/>
      <c r="J13808" s="36"/>
      <c r="K13808" s="95"/>
      <c r="L13808" s="96"/>
    </row>
    <row r="13809" spans="8:12" x14ac:dyDescent="0.25">
      <c r="H13809" s="36"/>
      <c r="I13809" s="36"/>
      <c r="J13809" s="36"/>
      <c r="K13809" s="95"/>
      <c r="L13809" s="96"/>
    </row>
    <row r="13810" spans="8:12" x14ac:dyDescent="0.25">
      <c r="H13810" s="36"/>
      <c r="I13810" s="36"/>
      <c r="J13810" s="36"/>
      <c r="K13810" s="95"/>
      <c r="L13810" s="96"/>
    </row>
    <row r="13811" spans="8:12" x14ac:dyDescent="0.25">
      <c r="H13811" s="36"/>
      <c r="I13811" s="36"/>
      <c r="J13811" s="36"/>
      <c r="K13811" s="95"/>
      <c r="L13811" s="96"/>
    </row>
    <row r="13812" spans="8:12" x14ac:dyDescent="0.25">
      <c r="H13812" s="36"/>
      <c r="I13812" s="36"/>
      <c r="J13812" s="36"/>
      <c r="K13812" s="95"/>
      <c r="L13812" s="96"/>
    </row>
    <row r="13813" spans="8:12" x14ac:dyDescent="0.25">
      <c r="H13813" s="36"/>
      <c r="I13813" s="36"/>
      <c r="J13813" s="36"/>
      <c r="K13813" s="95"/>
      <c r="L13813" s="96"/>
    </row>
    <row r="13814" spans="8:12" x14ac:dyDescent="0.25">
      <c r="H13814" s="36"/>
      <c r="I13814" s="36"/>
      <c r="J13814" s="36"/>
      <c r="K13814" s="95"/>
      <c r="L13814" s="96"/>
    </row>
    <row r="13815" spans="8:12" x14ac:dyDescent="0.25">
      <c r="H13815" s="36"/>
      <c r="I13815" s="36"/>
      <c r="J13815" s="36"/>
      <c r="K13815" s="95"/>
      <c r="L13815" s="96"/>
    </row>
    <row r="13816" spans="8:12" x14ac:dyDescent="0.25">
      <c r="H13816" s="36"/>
      <c r="I13816" s="36"/>
      <c r="J13816" s="36"/>
      <c r="K13816" s="95"/>
      <c r="L13816" s="96"/>
    </row>
    <row r="13817" spans="8:12" x14ac:dyDescent="0.25">
      <c r="H13817" s="36"/>
      <c r="I13817" s="36"/>
      <c r="J13817" s="36"/>
      <c r="K13817" s="95"/>
      <c r="L13817" s="96"/>
    </row>
    <row r="13818" spans="8:12" x14ac:dyDescent="0.25">
      <c r="H13818" s="36"/>
      <c r="I13818" s="36"/>
      <c r="J13818" s="36"/>
      <c r="K13818" s="95"/>
      <c r="L13818" s="96"/>
    </row>
    <row r="13819" spans="8:12" x14ac:dyDescent="0.25">
      <c r="H13819" s="36"/>
      <c r="I13819" s="36"/>
      <c r="J13819" s="36"/>
      <c r="K13819" s="95"/>
      <c r="L13819" s="96"/>
    </row>
    <row r="13820" spans="8:12" x14ac:dyDescent="0.25">
      <c r="H13820" s="36"/>
      <c r="I13820" s="36"/>
      <c r="J13820" s="36"/>
      <c r="K13820" s="95"/>
      <c r="L13820" s="96"/>
    </row>
    <row r="13821" spans="8:12" x14ac:dyDescent="0.25">
      <c r="H13821" s="36"/>
      <c r="I13821" s="36"/>
      <c r="J13821" s="36"/>
      <c r="K13821" s="95"/>
      <c r="L13821" s="96"/>
    </row>
    <row r="13822" spans="8:12" x14ac:dyDescent="0.25">
      <c r="H13822" s="36"/>
      <c r="I13822" s="36"/>
      <c r="J13822" s="36"/>
      <c r="K13822" s="95"/>
      <c r="L13822" s="96"/>
    </row>
    <row r="13823" spans="8:12" x14ac:dyDescent="0.25">
      <c r="H13823" s="36"/>
      <c r="I13823" s="36"/>
      <c r="J13823" s="36"/>
      <c r="K13823" s="95"/>
      <c r="L13823" s="96"/>
    </row>
    <row r="13824" spans="8:12" x14ac:dyDescent="0.25">
      <c r="H13824" s="36"/>
      <c r="I13824" s="36"/>
      <c r="J13824" s="36"/>
      <c r="K13824" s="95"/>
      <c r="L13824" s="96"/>
    </row>
    <row r="13825" spans="8:12" x14ac:dyDescent="0.25">
      <c r="H13825" s="36"/>
      <c r="I13825" s="36"/>
      <c r="J13825" s="36"/>
      <c r="K13825" s="95"/>
      <c r="L13825" s="96"/>
    </row>
    <row r="13826" spans="8:12" x14ac:dyDescent="0.25">
      <c r="H13826" s="36"/>
      <c r="I13826" s="36"/>
      <c r="J13826" s="36"/>
      <c r="K13826" s="95"/>
      <c r="L13826" s="96"/>
    </row>
    <row r="13827" spans="8:12" x14ac:dyDescent="0.25">
      <c r="H13827" s="36"/>
      <c r="I13827" s="36"/>
      <c r="J13827" s="36"/>
      <c r="K13827" s="95"/>
      <c r="L13827" s="96"/>
    </row>
    <row r="13828" spans="8:12" x14ac:dyDescent="0.25">
      <c r="H13828" s="36"/>
      <c r="I13828" s="36"/>
      <c r="J13828" s="36"/>
      <c r="K13828" s="95"/>
      <c r="L13828" s="96"/>
    </row>
    <row r="13829" spans="8:12" x14ac:dyDescent="0.25">
      <c r="H13829" s="36"/>
      <c r="I13829" s="36"/>
      <c r="J13829" s="36"/>
      <c r="K13829" s="95"/>
      <c r="L13829" s="96"/>
    </row>
    <row r="13830" spans="8:12" x14ac:dyDescent="0.25">
      <c r="H13830" s="36"/>
      <c r="I13830" s="36"/>
      <c r="J13830" s="36"/>
      <c r="K13830" s="95"/>
      <c r="L13830" s="96"/>
    </row>
    <row r="13831" spans="8:12" x14ac:dyDescent="0.25">
      <c r="H13831" s="36"/>
      <c r="I13831" s="36"/>
      <c r="J13831" s="36"/>
      <c r="K13831" s="95"/>
      <c r="L13831" s="96"/>
    </row>
    <row r="13832" spans="8:12" x14ac:dyDescent="0.25">
      <c r="H13832" s="36"/>
      <c r="I13832" s="36"/>
      <c r="J13832" s="36"/>
      <c r="K13832" s="95"/>
      <c r="L13832" s="96"/>
    </row>
    <row r="13833" spans="8:12" x14ac:dyDescent="0.25">
      <c r="H13833" s="36"/>
      <c r="I13833" s="36"/>
      <c r="J13833" s="36"/>
      <c r="K13833" s="95"/>
      <c r="L13833" s="96"/>
    </row>
    <row r="13834" spans="8:12" x14ac:dyDescent="0.25">
      <c r="H13834" s="36"/>
      <c r="I13834" s="36"/>
      <c r="J13834" s="36"/>
      <c r="K13834" s="95"/>
      <c r="L13834" s="96"/>
    </row>
    <row r="13835" spans="8:12" x14ac:dyDescent="0.25">
      <c r="H13835" s="36"/>
      <c r="I13835" s="36"/>
      <c r="J13835" s="36"/>
      <c r="K13835" s="95"/>
      <c r="L13835" s="96"/>
    </row>
    <row r="13836" spans="8:12" x14ac:dyDescent="0.25">
      <c r="H13836" s="36"/>
      <c r="I13836" s="36"/>
      <c r="J13836" s="36"/>
      <c r="K13836" s="95"/>
      <c r="L13836" s="96"/>
    </row>
    <row r="13837" spans="8:12" x14ac:dyDescent="0.25">
      <c r="H13837" s="36"/>
      <c r="I13837" s="36"/>
      <c r="J13837" s="36"/>
      <c r="K13837" s="95"/>
      <c r="L13837" s="96"/>
    </row>
    <row r="13838" spans="8:12" x14ac:dyDescent="0.25">
      <c r="H13838" s="36"/>
      <c r="I13838" s="36"/>
      <c r="J13838" s="36"/>
      <c r="K13838" s="95"/>
      <c r="L13838" s="96"/>
    </row>
    <row r="13839" spans="8:12" x14ac:dyDescent="0.25">
      <c r="H13839" s="36"/>
      <c r="I13839" s="36"/>
      <c r="J13839" s="36"/>
      <c r="K13839" s="95"/>
      <c r="L13839" s="96"/>
    </row>
    <row r="13840" spans="8:12" x14ac:dyDescent="0.25">
      <c r="H13840" s="36"/>
      <c r="I13840" s="36"/>
      <c r="J13840" s="36"/>
      <c r="K13840" s="95"/>
      <c r="L13840" s="96"/>
    </row>
    <row r="13841" spans="8:12" x14ac:dyDescent="0.25">
      <c r="H13841" s="36"/>
      <c r="I13841" s="36"/>
      <c r="J13841" s="36"/>
      <c r="K13841" s="95"/>
      <c r="L13841" s="96"/>
    </row>
    <row r="13842" spans="8:12" x14ac:dyDescent="0.25">
      <c r="H13842" s="36"/>
      <c r="I13842" s="36"/>
      <c r="J13842" s="36"/>
      <c r="K13842" s="95"/>
      <c r="L13842" s="96"/>
    </row>
    <row r="13843" spans="8:12" x14ac:dyDescent="0.25">
      <c r="H13843" s="36"/>
      <c r="I13843" s="36"/>
      <c r="J13843" s="36"/>
      <c r="K13843" s="95"/>
      <c r="L13843" s="96"/>
    </row>
    <row r="13844" spans="8:12" x14ac:dyDescent="0.25">
      <c r="H13844" s="36"/>
      <c r="I13844" s="36"/>
      <c r="J13844" s="36"/>
      <c r="K13844" s="95"/>
      <c r="L13844" s="96"/>
    </row>
    <row r="13845" spans="8:12" x14ac:dyDescent="0.25">
      <c r="H13845" s="36"/>
      <c r="I13845" s="36"/>
      <c r="J13845" s="36"/>
      <c r="K13845" s="95"/>
      <c r="L13845" s="96"/>
    </row>
    <row r="13846" spans="8:12" x14ac:dyDescent="0.25">
      <c r="H13846" s="36"/>
      <c r="I13846" s="36"/>
      <c r="J13846" s="36"/>
      <c r="K13846" s="95"/>
      <c r="L13846" s="96"/>
    </row>
    <row r="13847" spans="8:12" x14ac:dyDescent="0.25">
      <c r="H13847" s="36"/>
      <c r="I13847" s="36"/>
      <c r="J13847" s="36"/>
      <c r="K13847" s="95"/>
      <c r="L13847" s="96"/>
    </row>
    <row r="13848" spans="8:12" x14ac:dyDescent="0.25">
      <c r="H13848" s="36"/>
      <c r="I13848" s="36"/>
      <c r="J13848" s="36"/>
      <c r="K13848" s="95"/>
      <c r="L13848" s="96"/>
    </row>
    <row r="13849" spans="8:12" x14ac:dyDescent="0.25">
      <c r="H13849" s="36"/>
      <c r="I13849" s="36"/>
      <c r="J13849" s="36"/>
      <c r="K13849" s="95"/>
      <c r="L13849" s="96"/>
    </row>
    <row r="13850" spans="8:12" x14ac:dyDescent="0.25">
      <c r="H13850" s="36"/>
      <c r="I13850" s="36"/>
      <c r="J13850" s="36"/>
      <c r="K13850" s="95"/>
      <c r="L13850" s="96"/>
    </row>
    <row r="13851" spans="8:12" x14ac:dyDescent="0.25">
      <c r="H13851" s="36"/>
      <c r="I13851" s="36"/>
      <c r="J13851" s="36"/>
      <c r="K13851" s="95"/>
      <c r="L13851" s="96"/>
    </row>
    <row r="13852" spans="8:12" x14ac:dyDescent="0.25">
      <c r="H13852" s="36"/>
      <c r="I13852" s="36"/>
      <c r="J13852" s="36"/>
      <c r="K13852" s="95"/>
      <c r="L13852" s="96"/>
    </row>
    <row r="13853" spans="8:12" x14ac:dyDescent="0.25">
      <c r="H13853" s="36"/>
      <c r="I13853" s="36"/>
      <c r="J13853" s="36"/>
      <c r="K13853" s="95"/>
      <c r="L13853" s="96"/>
    </row>
    <row r="13854" spans="8:12" x14ac:dyDescent="0.25">
      <c r="H13854" s="36"/>
      <c r="I13854" s="36"/>
      <c r="J13854" s="36"/>
      <c r="K13854" s="95"/>
      <c r="L13854" s="96"/>
    </row>
    <row r="13855" spans="8:12" x14ac:dyDescent="0.25">
      <c r="H13855" s="36"/>
      <c r="I13855" s="36"/>
      <c r="J13855" s="36"/>
      <c r="K13855" s="95"/>
      <c r="L13855" s="96"/>
    </row>
    <row r="13856" spans="8:12" x14ac:dyDescent="0.25">
      <c r="H13856" s="36"/>
      <c r="I13856" s="36"/>
      <c r="J13856" s="36"/>
      <c r="K13856" s="95"/>
      <c r="L13856" s="96"/>
    </row>
    <row r="13857" spans="8:12" x14ac:dyDescent="0.25">
      <c r="H13857" s="36"/>
      <c r="I13857" s="36"/>
      <c r="J13857" s="36"/>
      <c r="K13857" s="95"/>
      <c r="L13857" s="96"/>
    </row>
    <row r="13858" spans="8:12" x14ac:dyDescent="0.25">
      <c r="H13858" s="36"/>
      <c r="I13858" s="36"/>
      <c r="J13858" s="36"/>
      <c r="K13858" s="95"/>
      <c r="L13858" s="96"/>
    </row>
    <row r="13859" spans="8:12" x14ac:dyDescent="0.25">
      <c r="H13859" s="36"/>
      <c r="I13859" s="36"/>
      <c r="J13859" s="36"/>
      <c r="K13859" s="95"/>
      <c r="L13859" s="96"/>
    </row>
    <row r="13860" spans="8:12" x14ac:dyDescent="0.25">
      <c r="H13860" s="36"/>
      <c r="I13860" s="36"/>
      <c r="J13860" s="36"/>
      <c r="K13860" s="95"/>
      <c r="L13860" s="96"/>
    </row>
    <row r="13861" spans="8:12" x14ac:dyDescent="0.25">
      <c r="H13861" s="36"/>
      <c r="I13861" s="36"/>
      <c r="J13861" s="36"/>
      <c r="K13861" s="95"/>
      <c r="L13861" s="96"/>
    </row>
    <row r="13862" spans="8:12" x14ac:dyDescent="0.25">
      <c r="H13862" s="36"/>
      <c r="I13862" s="36"/>
      <c r="J13862" s="36"/>
      <c r="K13862" s="95"/>
      <c r="L13862" s="96"/>
    </row>
    <row r="13863" spans="8:12" x14ac:dyDescent="0.25">
      <c r="H13863" s="36"/>
      <c r="I13863" s="36"/>
      <c r="J13863" s="36"/>
      <c r="K13863" s="95"/>
      <c r="L13863" s="96"/>
    </row>
    <row r="13864" spans="8:12" x14ac:dyDescent="0.25">
      <c r="H13864" s="36"/>
      <c r="I13864" s="36"/>
      <c r="J13864" s="36"/>
      <c r="K13864" s="95"/>
      <c r="L13864" s="96"/>
    </row>
    <row r="13865" spans="8:12" x14ac:dyDescent="0.25">
      <c r="H13865" s="36"/>
      <c r="I13865" s="36"/>
      <c r="J13865" s="36"/>
      <c r="K13865" s="95"/>
      <c r="L13865" s="96"/>
    </row>
    <row r="13866" spans="8:12" x14ac:dyDescent="0.25">
      <c r="H13866" s="36"/>
      <c r="I13866" s="36"/>
      <c r="J13866" s="36"/>
      <c r="K13866" s="95"/>
      <c r="L13866" s="96"/>
    </row>
    <row r="13867" spans="8:12" x14ac:dyDescent="0.25">
      <c r="H13867" s="36"/>
      <c r="I13867" s="36"/>
      <c r="J13867" s="36"/>
      <c r="K13867" s="95"/>
      <c r="L13867" s="96"/>
    </row>
    <row r="13868" spans="8:12" x14ac:dyDescent="0.25">
      <c r="H13868" s="36"/>
      <c r="I13868" s="36"/>
      <c r="J13868" s="36"/>
      <c r="K13868" s="95"/>
      <c r="L13868" s="96"/>
    </row>
    <row r="13869" spans="8:12" x14ac:dyDescent="0.25">
      <c r="H13869" s="36"/>
      <c r="I13869" s="36"/>
      <c r="J13869" s="36"/>
      <c r="K13869" s="95"/>
      <c r="L13869" s="96"/>
    </row>
    <row r="13870" spans="8:12" x14ac:dyDescent="0.25">
      <c r="H13870" s="36"/>
      <c r="I13870" s="36"/>
      <c r="J13870" s="36"/>
      <c r="K13870" s="95"/>
      <c r="L13870" s="96"/>
    </row>
    <row r="13871" spans="8:12" x14ac:dyDescent="0.25">
      <c r="H13871" s="36"/>
      <c r="I13871" s="36"/>
      <c r="J13871" s="36"/>
      <c r="K13871" s="95"/>
      <c r="L13871" s="96"/>
    </row>
    <row r="13872" spans="8:12" x14ac:dyDescent="0.25">
      <c r="H13872" s="36"/>
      <c r="I13872" s="36"/>
      <c r="J13872" s="36"/>
      <c r="K13872" s="95"/>
      <c r="L13872" s="96"/>
    </row>
    <row r="13873" spans="8:12" x14ac:dyDescent="0.25">
      <c r="H13873" s="36"/>
      <c r="I13873" s="36"/>
      <c r="J13873" s="36"/>
      <c r="K13873" s="95"/>
      <c r="L13873" s="96"/>
    </row>
    <row r="13874" spans="8:12" x14ac:dyDescent="0.25">
      <c r="H13874" s="36"/>
      <c r="I13874" s="36"/>
      <c r="J13874" s="36"/>
      <c r="K13874" s="95"/>
      <c r="L13874" s="96"/>
    </row>
    <row r="13875" spans="8:12" x14ac:dyDescent="0.25">
      <c r="H13875" s="36"/>
      <c r="I13875" s="36"/>
      <c r="J13875" s="36"/>
      <c r="K13875" s="95"/>
      <c r="L13875" s="96"/>
    </row>
    <row r="13876" spans="8:12" x14ac:dyDescent="0.25">
      <c r="H13876" s="36"/>
      <c r="I13876" s="36"/>
      <c r="J13876" s="36"/>
      <c r="K13876" s="95"/>
      <c r="L13876" s="96"/>
    </row>
    <row r="13877" spans="8:12" x14ac:dyDescent="0.25">
      <c r="H13877" s="36"/>
      <c r="I13877" s="36"/>
      <c r="J13877" s="36"/>
      <c r="K13877" s="95"/>
      <c r="L13877" s="96"/>
    </row>
    <row r="13878" spans="8:12" x14ac:dyDescent="0.25">
      <c r="H13878" s="36"/>
      <c r="I13878" s="36"/>
      <c r="J13878" s="36"/>
      <c r="K13878" s="95"/>
      <c r="L13878" s="96"/>
    </row>
    <row r="13879" spans="8:12" x14ac:dyDescent="0.25">
      <c r="H13879" s="36"/>
      <c r="I13879" s="36"/>
      <c r="J13879" s="36"/>
      <c r="K13879" s="95"/>
      <c r="L13879" s="96"/>
    </row>
    <row r="13880" spans="8:12" x14ac:dyDescent="0.25">
      <c r="H13880" s="36"/>
      <c r="I13880" s="36"/>
      <c r="J13880" s="36"/>
      <c r="K13880" s="95"/>
      <c r="L13880" s="96"/>
    </row>
    <row r="13881" spans="8:12" x14ac:dyDescent="0.25">
      <c r="H13881" s="36"/>
      <c r="I13881" s="36"/>
      <c r="J13881" s="36"/>
      <c r="K13881" s="95"/>
      <c r="L13881" s="96"/>
    </row>
    <row r="13882" spans="8:12" x14ac:dyDescent="0.25">
      <c r="H13882" s="36"/>
      <c r="I13882" s="36"/>
      <c r="J13882" s="36"/>
      <c r="K13882" s="95"/>
      <c r="L13882" s="96"/>
    </row>
    <row r="13883" spans="8:12" x14ac:dyDescent="0.25">
      <c r="H13883" s="36"/>
      <c r="I13883" s="36"/>
      <c r="J13883" s="36"/>
      <c r="K13883" s="95"/>
      <c r="L13883" s="96"/>
    </row>
    <row r="13884" spans="8:12" x14ac:dyDescent="0.25">
      <c r="H13884" s="36"/>
      <c r="I13884" s="36"/>
      <c r="J13884" s="36"/>
      <c r="K13884" s="95"/>
      <c r="L13884" s="96"/>
    </row>
    <row r="13885" spans="8:12" x14ac:dyDescent="0.25">
      <c r="H13885" s="36"/>
      <c r="I13885" s="36"/>
      <c r="J13885" s="36"/>
      <c r="K13885" s="95"/>
      <c r="L13885" s="96"/>
    </row>
    <row r="13886" spans="8:12" x14ac:dyDescent="0.25">
      <c r="H13886" s="36"/>
      <c r="I13886" s="36"/>
      <c r="J13886" s="36"/>
      <c r="K13886" s="95"/>
      <c r="L13886" s="96"/>
    </row>
    <row r="13887" spans="8:12" x14ac:dyDescent="0.25">
      <c r="H13887" s="36"/>
      <c r="I13887" s="36"/>
      <c r="J13887" s="36"/>
      <c r="K13887" s="95"/>
      <c r="L13887" s="96"/>
    </row>
    <row r="13888" spans="8:12" x14ac:dyDescent="0.25">
      <c r="H13888" s="36"/>
      <c r="I13888" s="36"/>
      <c r="J13888" s="36"/>
      <c r="K13888" s="95"/>
      <c r="L13888" s="96"/>
    </row>
    <row r="13889" spans="8:12" x14ac:dyDescent="0.25">
      <c r="H13889" s="36"/>
      <c r="I13889" s="36"/>
      <c r="J13889" s="36"/>
      <c r="K13889" s="95"/>
      <c r="L13889" s="96"/>
    </row>
    <row r="13890" spans="8:12" x14ac:dyDescent="0.25">
      <c r="H13890" s="36"/>
      <c r="I13890" s="36"/>
      <c r="J13890" s="36"/>
      <c r="K13890" s="95"/>
      <c r="L13890" s="96"/>
    </row>
    <row r="13891" spans="8:12" x14ac:dyDescent="0.25">
      <c r="H13891" s="36"/>
      <c r="I13891" s="36"/>
      <c r="J13891" s="36"/>
      <c r="K13891" s="95"/>
      <c r="L13891" s="96"/>
    </row>
    <row r="13892" spans="8:12" x14ac:dyDescent="0.25">
      <c r="H13892" s="36"/>
      <c r="I13892" s="36"/>
      <c r="J13892" s="36"/>
      <c r="K13892" s="95"/>
      <c r="L13892" s="96"/>
    </row>
    <row r="13893" spans="8:12" x14ac:dyDescent="0.25">
      <c r="H13893" s="36"/>
      <c r="I13893" s="36"/>
      <c r="J13893" s="36"/>
      <c r="K13893" s="95"/>
      <c r="L13893" s="96"/>
    </row>
    <row r="13894" spans="8:12" x14ac:dyDescent="0.25">
      <c r="H13894" s="36"/>
      <c r="I13894" s="36"/>
      <c r="J13894" s="36"/>
      <c r="K13894" s="95"/>
      <c r="L13894" s="96"/>
    </row>
    <row r="13895" spans="8:12" x14ac:dyDescent="0.25">
      <c r="H13895" s="36"/>
      <c r="I13895" s="36"/>
      <c r="J13895" s="36"/>
      <c r="K13895" s="95"/>
      <c r="L13895" s="96"/>
    </row>
    <row r="13896" spans="8:12" x14ac:dyDescent="0.25">
      <c r="H13896" s="36"/>
      <c r="I13896" s="36"/>
      <c r="J13896" s="36"/>
      <c r="K13896" s="95"/>
      <c r="L13896" s="96"/>
    </row>
    <row r="13897" spans="8:12" x14ac:dyDescent="0.25">
      <c r="H13897" s="36"/>
      <c r="I13897" s="36"/>
      <c r="J13897" s="36"/>
      <c r="K13897" s="95"/>
      <c r="L13897" s="96"/>
    </row>
    <row r="13898" spans="8:12" x14ac:dyDescent="0.25">
      <c r="H13898" s="36"/>
      <c r="I13898" s="36"/>
      <c r="J13898" s="36"/>
      <c r="K13898" s="95"/>
      <c r="L13898" s="96"/>
    </row>
    <row r="13899" spans="8:12" x14ac:dyDescent="0.25">
      <c r="H13899" s="36"/>
      <c r="I13899" s="36"/>
      <c r="J13899" s="36"/>
      <c r="K13899" s="95"/>
      <c r="L13899" s="96"/>
    </row>
    <row r="13900" spans="8:12" x14ac:dyDescent="0.25">
      <c r="H13900" s="36"/>
      <c r="I13900" s="36"/>
      <c r="J13900" s="36"/>
      <c r="K13900" s="95"/>
      <c r="L13900" s="96"/>
    </row>
    <row r="13901" spans="8:12" x14ac:dyDescent="0.25">
      <c r="H13901" s="36"/>
      <c r="I13901" s="36"/>
      <c r="J13901" s="36"/>
      <c r="K13901" s="95"/>
      <c r="L13901" s="96"/>
    </row>
    <row r="13902" spans="8:12" x14ac:dyDescent="0.25">
      <c r="H13902" s="36"/>
      <c r="I13902" s="36"/>
      <c r="J13902" s="36"/>
      <c r="K13902" s="95"/>
      <c r="L13902" s="96"/>
    </row>
    <row r="13903" spans="8:12" x14ac:dyDescent="0.25">
      <c r="H13903" s="36"/>
      <c r="I13903" s="36"/>
      <c r="J13903" s="36"/>
      <c r="K13903" s="95"/>
      <c r="L13903" s="96"/>
    </row>
    <row r="13904" spans="8:12" x14ac:dyDescent="0.25">
      <c r="H13904" s="36"/>
      <c r="I13904" s="36"/>
      <c r="J13904" s="36"/>
      <c r="K13904" s="95"/>
      <c r="L13904" s="96"/>
    </row>
    <row r="13905" spans="8:12" x14ac:dyDescent="0.25">
      <c r="H13905" s="36"/>
      <c r="I13905" s="36"/>
      <c r="J13905" s="36"/>
      <c r="K13905" s="95"/>
      <c r="L13905" s="96"/>
    </row>
    <row r="13906" spans="8:12" x14ac:dyDescent="0.25">
      <c r="H13906" s="36"/>
      <c r="I13906" s="36"/>
      <c r="J13906" s="36"/>
      <c r="K13906" s="95"/>
      <c r="L13906" s="96"/>
    </row>
    <row r="13907" spans="8:12" x14ac:dyDescent="0.25">
      <c r="H13907" s="36"/>
      <c r="I13907" s="36"/>
      <c r="J13907" s="36"/>
      <c r="K13907" s="95"/>
      <c r="L13907" s="96"/>
    </row>
    <row r="13908" spans="8:12" x14ac:dyDescent="0.25">
      <c r="H13908" s="36"/>
      <c r="I13908" s="36"/>
      <c r="J13908" s="36"/>
      <c r="K13908" s="95"/>
      <c r="L13908" s="96"/>
    </row>
    <row r="13909" spans="8:12" x14ac:dyDescent="0.25">
      <c r="H13909" s="36"/>
      <c r="I13909" s="36"/>
      <c r="J13909" s="36"/>
      <c r="K13909" s="95"/>
      <c r="L13909" s="96"/>
    </row>
    <row r="13910" spans="8:12" x14ac:dyDescent="0.25">
      <c r="H13910" s="36"/>
      <c r="I13910" s="36"/>
      <c r="J13910" s="36"/>
      <c r="K13910" s="95"/>
      <c r="L13910" s="96"/>
    </row>
    <row r="13911" spans="8:12" x14ac:dyDescent="0.25">
      <c r="H13911" s="36"/>
      <c r="I13911" s="36"/>
      <c r="J13911" s="36"/>
      <c r="K13911" s="95"/>
      <c r="L13911" s="96"/>
    </row>
    <row r="13912" spans="8:12" x14ac:dyDescent="0.25">
      <c r="H13912" s="36"/>
      <c r="I13912" s="36"/>
      <c r="J13912" s="36"/>
      <c r="K13912" s="95"/>
      <c r="L13912" s="96"/>
    </row>
    <row r="13913" spans="8:12" x14ac:dyDescent="0.25">
      <c r="H13913" s="36"/>
      <c r="I13913" s="36"/>
      <c r="J13913" s="36"/>
      <c r="K13913" s="95"/>
      <c r="L13913" s="96"/>
    </row>
    <row r="13914" spans="8:12" x14ac:dyDescent="0.25">
      <c r="H13914" s="36"/>
      <c r="I13914" s="36"/>
      <c r="J13914" s="36"/>
      <c r="K13914" s="95"/>
      <c r="L13914" s="96"/>
    </row>
    <row r="13915" spans="8:12" x14ac:dyDescent="0.25">
      <c r="H13915" s="36"/>
      <c r="I13915" s="36"/>
      <c r="J13915" s="36"/>
      <c r="K13915" s="95"/>
      <c r="L13915" s="96"/>
    </row>
    <row r="13916" spans="8:12" x14ac:dyDescent="0.25">
      <c r="H13916" s="36"/>
      <c r="I13916" s="36"/>
      <c r="J13916" s="36"/>
      <c r="K13916" s="95"/>
      <c r="L13916" s="96"/>
    </row>
    <row r="13917" spans="8:12" x14ac:dyDescent="0.25">
      <c r="H13917" s="36"/>
      <c r="I13917" s="36"/>
      <c r="J13917" s="36"/>
      <c r="K13917" s="95"/>
      <c r="L13917" s="96"/>
    </row>
    <row r="13918" spans="8:12" x14ac:dyDescent="0.25">
      <c r="H13918" s="36"/>
      <c r="I13918" s="36"/>
      <c r="J13918" s="36"/>
      <c r="K13918" s="95"/>
      <c r="L13918" s="96"/>
    </row>
    <row r="13919" spans="8:12" x14ac:dyDescent="0.25">
      <c r="H13919" s="36"/>
      <c r="I13919" s="36"/>
      <c r="J13919" s="36"/>
      <c r="K13919" s="95"/>
      <c r="L13919" s="96"/>
    </row>
    <row r="13920" spans="8:12" x14ac:dyDescent="0.25">
      <c r="H13920" s="36"/>
      <c r="I13920" s="36"/>
      <c r="J13920" s="36"/>
      <c r="K13920" s="95"/>
      <c r="L13920" s="96"/>
    </row>
    <row r="13921" spans="8:12" x14ac:dyDescent="0.25">
      <c r="H13921" s="36"/>
      <c r="I13921" s="36"/>
      <c r="J13921" s="36"/>
      <c r="K13921" s="95"/>
      <c r="L13921" s="96"/>
    </row>
    <row r="13922" spans="8:12" x14ac:dyDescent="0.25">
      <c r="H13922" s="36"/>
      <c r="I13922" s="36"/>
      <c r="J13922" s="36"/>
      <c r="K13922" s="95"/>
      <c r="L13922" s="96"/>
    </row>
    <row r="13923" spans="8:12" x14ac:dyDescent="0.25">
      <c r="H13923" s="36"/>
      <c r="I13923" s="36"/>
      <c r="J13923" s="36"/>
      <c r="K13923" s="95"/>
      <c r="L13923" s="96"/>
    </row>
    <row r="13924" spans="8:12" x14ac:dyDescent="0.25">
      <c r="H13924" s="36"/>
      <c r="I13924" s="36"/>
      <c r="J13924" s="36"/>
      <c r="K13924" s="95"/>
      <c r="L13924" s="96"/>
    </row>
    <row r="13925" spans="8:12" x14ac:dyDescent="0.25">
      <c r="H13925" s="36"/>
      <c r="I13925" s="36"/>
      <c r="J13925" s="36"/>
      <c r="K13925" s="95"/>
      <c r="L13925" s="96"/>
    </row>
    <row r="13926" spans="8:12" x14ac:dyDescent="0.25">
      <c r="H13926" s="36"/>
      <c r="I13926" s="36"/>
      <c r="J13926" s="36"/>
      <c r="K13926" s="95"/>
      <c r="L13926" s="96"/>
    </row>
    <row r="13927" spans="8:12" x14ac:dyDescent="0.25">
      <c r="H13927" s="36"/>
      <c r="I13927" s="36"/>
      <c r="J13927" s="36"/>
      <c r="K13927" s="95"/>
      <c r="L13927" s="96"/>
    </row>
    <row r="13928" spans="8:12" x14ac:dyDescent="0.25">
      <c r="H13928" s="36"/>
      <c r="I13928" s="36"/>
      <c r="J13928" s="36"/>
      <c r="K13928" s="95"/>
      <c r="L13928" s="96"/>
    </row>
    <row r="13929" spans="8:12" x14ac:dyDescent="0.25">
      <c r="H13929" s="36"/>
      <c r="I13929" s="36"/>
      <c r="J13929" s="36"/>
      <c r="K13929" s="95"/>
      <c r="L13929" s="96"/>
    </row>
    <row r="13930" spans="8:12" x14ac:dyDescent="0.25">
      <c r="H13930" s="36"/>
      <c r="I13930" s="36"/>
      <c r="J13930" s="36"/>
      <c r="K13930" s="95"/>
      <c r="L13930" s="96"/>
    </row>
    <row r="13931" spans="8:12" x14ac:dyDescent="0.25">
      <c r="H13931" s="36"/>
      <c r="I13931" s="36"/>
      <c r="J13931" s="36"/>
      <c r="K13931" s="95"/>
      <c r="L13931" s="96"/>
    </row>
    <row r="13932" spans="8:12" x14ac:dyDescent="0.25">
      <c r="H13932" s="36"/>
      <c r="I13932" s="36"/>
      <c r="J13932" s="36"/>
      <c r="K13932" s="95"/>
      <c r="L13932" s="96"/>
    </row>
    <row r="13933" spans="8:12" x14ac:dyDescent="0.25">
      <c r="H13933" s="36"/>
      <c r="I13933" s="36"/>
      <c r="J13933" s="36"/>
      <c r="K13933" s="95"/>
      <c r="L13933" s="96"/>
    </row>
    <row r="13934" spans="8:12" x14ac:dyDescent="0.25">
      <c r="H13934" s="36"/>
      <c r="I13934" s="36"/>
      <c r="J13934" s="36"/>
      <c r="K13934" s="95"/>
      <c r="L13934" s="96"/>
    </row>
    <row r="13935" spans="8:12" x14ac:dyDescent="0.25">
      <c r="H13935" s="36"/>
      <c r="I13935" s="36"/>
      <c r="J13935" s="36"/>
      <c r="K13935" s="95"/>
      <c r="L13935" s="96"/>
    </row>
    <row r="13936" spans="8:12" x14ac:dyDescent="0.25">
      <c r="H13936" s="36"/>
      <c r="I13936" s="36"/>
      <c r="J13936" s="36"/>
      <c r="K13936" s="95"/>
      <c r="L13936" s="96"/>
    </row>
    <row r="13937" spans="8:12" x14ac:dyDescent="0.25">
      <c r="H13937" s="36"/>
      <c r="I13937" s="36"/>
      <c r="J13937" s="36"/>
      <c r="K13937" s="95"/>
      <c r="L13937" s="96"/>
    </row>
    <row r="13938" spans="8:12" x14ac:dyDescent="0.25">
      <c r="H13938" s="36"/>
      <c r="I13938" s="36"/>
      <c r="J13938" s="36"/>
      <c r="K13938" s="95"/>
      <c r="L13938" s="96"/>
    </row>
    <row r="13939" spans="8:12" x14ac:dyDescent="0.25">
      <c r="H13939" s="36"/>
      <c r="I13939" s="36"/>
      <c r="J13939" s="36"/>
      <c r="K13939" s="95"/>
      <c r="L13939" s="96"/>
    </row>
    <row r="13940" spans="8:12" x14ac:dyDescent="0.25">
      <c r="H13940" s="36"/>
      <c r="I13940" s="36"/>
      <c r="J13940" s="36"/>
      <c r="K13940" s="95"/>
      <c r="L13940" s="96"/>
    </row>
    <row r="13941" spans="8:12" x14ac:dyDescent="0.25">
      <c r="H13941" s="36"/>
      <c r="I13941" s="36"/>
      <c r="J13941" s="36"/>
      <c r="K13941" s="95"/>
      <c r="L13941" s="96"/>
    </row>
    <row r="13942" spans="8:12" x14ac:dyDescent="0.25">
      <c r="H13942" s="36"/>
      <c r="I13942" s="36"/>
      <c r="J13942" s="36"/>
      <c r="K13942" s="95"/>
      <c r="L13942" s="96"/>
    </row>
    <row r="13943" spans="8:12" x14ac:dyDescent="0.25">
      <c r="H13943" s="36"/>
      <c r="I13943" s="36"/>
      <c r="J13943" s="36"/>
      <c r="K13943" s="95"/>
      <c r="L13943" s="96"/>
    </row>
    <row r="13944" spans="8:12" x14ac:dyDescent="0.25">
      <c r="H13944" s="36"/>
      <c r="I13944" s="36"/>
      <c r="J13944" s="36"/>
      <c r="K13944" s="95"/>
      <c r="L13944" s="96"/>
    </row>
    <row r="13945" spans="8:12" x14ac:dyDescent="0.25">
      <c r="H13945" s="36"/>
      <c r="I13945" s="36"/>
      <c r="J13945" s="36"/>
      <c r="K13945" s="95"/>
      <c r="L13945" s="96"/>
    </row>
    <row r="13946" spans="8:12" x14ac:dyDescent="0.25">
      <c r="H13946" s="36"/>
      <c r="I13946" s="36"/>
      <c r="J13946" s="36"/>
      <c r="K13946" s="95"/>
      <c r="L13946" s="96"/>
    </row>
    <row r="13947" spans="8:12" x14ac:dyDescent="0.25">
      <c r="H13947" s="36"/>
      <c r="I13947" s="36"/>
      <c r="J13947" s="36"/>
      <c r="K13947" s="95"/>
      <c r="L13947" s="96"/>
    </row>
    <row r="13948" spans="8:12" x14ac:dyDescent="0.25">
      <c r="H13948" s="36"/>
      <c r="I13948" s="36"/>
      <c r="J13948" s="36"/>
      <c r="K13948" s="95"/>
      <c r="L13948" s="96"/>
    </row>
    <row r="13949" spans="8:12" x14ac:dyDescent="0.25">
      <c r="H13949" s="36"/>
      <c r="I13949" s="36"/>
      <c r="J13949" s="36"/>
      <c r="K13949" s="95"/>
      <c r="L13949" s="96"/>
    </row>
    <row r="13950" spans="8:12" x14ac:dyDescent="0.25">
      <c r="H13950" s="36"/>
      <c r="I13950" s="36"/>
      <c r="J13950" s="36"/>
      <c r="K13950" s="95"/>
      <c r="L13950" s="96"/>
    </row>
    <row r="13951" spans="8:12" x14ac:dyDescent="0.25">
      <c r="H13951" s="36"/>
      <c r="I13951" s="36"/>
      <c r="J13951" s="36"/>
      <c r="K13951" s="95"/>
      <c r="L13951" s="96"/>
    </row>
    <row r="13952" spans="8:12" x14ac:dyDescent="0.25">
      <c r="H13952" s="36"/>
      <c r="I13952" s="36"/>
      <c r="J13952" s="36"/>
      <c r="K13952" s="95"/>
      <c r="L13952" s="96"/>
    </row>
    <row r="13953" spans="8:12" x14ac:dyDescent="0.25">
      <c r="H13953" s="36"/>
      <c r="I13953" s="36"/>
      <c r="J13953" s="36"/>
      <c r="K13953" s="95"/>
      <c r="L13953" s="96"/>
    </row>
    <row r="13954" spans="8:12" x14ac:dyDescent="0.25">
      <c r="H13954" s="36"/>
      <c r="I13954" s="36"/>
      <c r="J13954" s="36"/>
      <c r="K13954" s="95"/>
      <c r="L13954" s="96"/>
    </row>
    <row r="13955" spans="8:12" x14ac:dyDescent="0.25">
      <c r="H13955" s="36"/>
      <c r="I13955" s="36"/>
      <c r="J13955" s="36"/>
      <c r="K13955" s="95"/>
      <c r="L13955" s="96"/>
    </row>
    <row r="13956" spans="8:12" x14ac:dyDescent="0.25">
      <c r="H13956" s="36"/>
      <c r="I13956" s="36"/>
      <c r="J13956" s="36"/>
      <c r="K13956" s="95"/>
      <c r="L13956" s="96"/>
    </row>
    <row r="13957" spans="8:12" x14ac:dyDescent="0.25">
      <c r="H13957" s="36"/>
      <c r="I13957" s="36"/>
      <c r="J13957" s="36"/>
      <c r="K13957" s="95"/>
      <c r="L13957" s="96"/>
    </row>
    <row r="13958" spans="8:12" x14ac:dyDescent="0.25">
      <c r="H13958" s="36"/>
      <c r="I13958" s="36"/>
      <c r="J13958" s="36"/>
      <c r="K13958" s="95"/>
      <c r="L13958" s="96"/>
    </row>
    <row r="13959" spans="8:12" x14ac:dyDescent="0.25">
      <c r="H13959" s="36"/>
      <c r="I13959" s="36"/>
      <c r="J13959" s="36"/>
      <c r="K13959" s="95"/>
      <c r="L13959" s="96"/>
    </row>
    <row r="13960" spans="8:12" x14ac:dyDescent="0.25">
      <c r="H13960" s="36"/>
      <c r="I13960" s="36"/>
      <c r="J13960" s="36"/>
      <c r="K13960" s="95"/>
      <c r="L13960" s="96"/>
    </row>
    <row r="13961" spans="8:12" x14ac:dyDescent="0.25">
      <c r="H13961" s="36"/>
      <c r="I13961" s="36"/>
      <c r="J13961" s="36"/>
      <c r="K13961" s="95"/>
      <c r="L13961" s="96"/>
    </row>
    <row r="13962" spans="8:12" x14ac:dyDescent="0.25">
      <c r="H13962" s="36"/>
      <c r="I13962" s="36"/>
      <c r="J13962" s="36"/>
      <c r="K13962" s="95"/>
      <c r="L13962" s="96"/>
    </row>
    <row r="13963" spans="8:12" x14ac:dyDescent="0.25">
      <c r="H13963" s="36"/>
      <c r="I13963" s="36"/>
      <c r="J13963" s="36"/>
      <c r="K13963" s="95"/>
      <c r="L13963" s="96"/>
    </row>
    <row r="13964" spans="8:12" x14ac:dyDescent="0.25">
      <c r="H13964" s="36"/>
      <c r="I13964" s="36"/>
      <c r="J13964" s="36"/>
      <c r="K13964" s="95"/>
      <c r="L13964" s="96"/>
    </row>
    <row r="13965" spans="8:12" x14ac:dyDescent="0.25">
      <c r="H13965" s="36"/>
      <c r="I13965" s="36"/>
      <c r="J13965" s="36"/>
      <c r="K13965" s="95"/>
      <c r="L13965" s="96"/>
    </row>
    <row r="13966" spans="8:12" x14ac:dyDescent="0.25">
      <c r="H13966" s="36"/>
      <c r="I13966" s="36"/>
      <c r="J13966" s="36"/>
      <c r="K13966" s="95"/>
      <c r="L13966" s="96"/>
    </row>
    <row r="13967" spans="8:12" x14ac:dyDescent="0.25">
      <c r="H13967" s="36"/>
      <c r="I13967" s="36"/>
      <c r="J13967" s="36"/>
      <c r="K13967" s="95"/>
      <c r="L13967" s="96"/>
    </row>
    <row r="13968" spans="8:12" x14ac:dyDescent="0.25">
      <c r="H13968" s="36"/>
      <c r="I13968" s="36"/>
      <c r="J13968" s="36"/>
      <c r="K13968" s="95"/>
      <c r="L13968" s="96"/>
    </row>
    <row r="13969" spans="8:12" x14ac:dyDescent="0.25">
      <c r="H13969" s="36"/>
      <c r="I13969" s="36"/>
      <c r="J13969" s="36"/>
      <c r="K13969" s="95"/>
      <c r="L13969" s="96"/>
    </row>
    <row r="13970" spans="8:12" x14ac:dyDescent="0.25">
      <c r="H13970" s="36"/>
      <c r="I13970" s="36"/>
      <c r="J13970" s="36"/>
      <c r="K13970" s="95"/>
      <c r="L13970" s="96"/>
    </row>
    <row r="13971" spans="8:12" x14ac:dyDescent="0.25">
      <c r="H13971" s="36"/>
      <c r="I13971" s="36"/>
      <c r="J13971" s="36"/>
      <c r="K13971" s="95"/>
      <c r="L13971" s="96"/>
    </row>
    <row r="13972" spans="8:12" x14ac:dyDescent="0.25">
      <c r="H13972" s="36"/>
      <c r="I13972" s="36"/>
      <c r="J13972" s="36"/>
      <c r="K13972" s="95"/>
      <c r="L13972" s="96"/>
    </row>
    <row r="13973" spans="8:12" x14ac:dyDescent="0.25">
      <c r="H13973" s="36"/>
      <c r="I13973" s="36"/>
      <c r="J13973" s="36"/>
      <c r="K13973" s="95"/>
      <c r="L13973" s="96"/>
    </row>
    <row r="13974" spans="8:12" x14ac:dyDescent="0.25">
      <c r="H13974" s="36"/>
      <c r="I13974" s="36"/>
      <c r="J13974" s="36"/>
      <c r="K13974" s="95"/>
      <c r="L13974" s="96"/>
    </row>
    <row r="13975" spans="8:12" x14ac:dyDescent="0.25">
      <c r="H13975" s="36"/>
      <c r="I13975" s="36"/>
      <c r="J13975" s="36"/>
      <c r="K13975" s="95"/>
      <c r="L13975" s="96"/>
    </row>
    <row r="13976" spans="8:12" x14ac:dyDescent="0.25">
      <c r="H13976" s="36"/>
      <c r="I13976" s="36"/>
      <c r="J13976" s="36"/>
      <c r="K13976" s="95"/>
      <c r="L13976" s="96"/>
    </row>
    <row r="13977" spans="8:12" x14ac:dyDescent="0.25">
      <c r="H13977" s="36"/>
      <c r="I13977" s="36"/>
      <c r="J13977" s="36"/>
      <c r="K13977" s="95"/>
      <c r="L13977" s="96"/>
    </row>
    <row r="13978" spans="8:12" x14ac:dyDescent="0.25">
      <c r="H13978" s="36"/>
      <c r="I13978" s="36"/>
      <c r="J13978" s="36"/>
      <c r="K13978" s="95"/>
      <c r="L13978" s="96"/>
    </row>
    <row r="13979" spans="8:12" x14ac:dyDescent="0.25">
      <c r="H13979" s="36"/>
      <c r="I13979" s="36"/>
      <c r="J13979" s="36"/>
      <c r="K13979" s="95"/>
      <c r="L13979" s="96"/>
    </row>
    <row r="13980" spans="8:12" x14ac:dyDescent="0.25">
      <c r="H13980" s="36"/>
      <c r="I13980" s="36"/>
      <c r="J13980" s="36"/>
      <c r="K13980" s="95"/>
      <c r="L13980" s="96"/>
    </row>
    <row r="13981" spans="8:12" x14ac:dyDescent="0.25">
      <c r="H13981" s="36"/>
      <c r="I13981" s="36"/>
      <c r="J13981" s="36"/>
      <c r="K13981" s="95"/>
      <c r="L13981" s="96"/>
    </row>
    <row r="13982" spans="8:12" x14ac:dyDescent="0.25">
      <c r="H13982" s="36"/>
      <c r="I13982" s="36"/>
      <c r="J13982" s="36"/>
      <c r="K13982" s="95"/>
      <c r="L13982" s="96"/>
    </row>
    <row r="13983" spans="8:12" x14ac:dyDescent="0.25">
      <c r="H13983" s="36"/>
      <c r="I13983" s="36"/>
      <c r="J13983" s="36"/>
      <c r="K13983" s="95"/>
      <c r="L13983" s="96"/>
    </row>
    <row r="13984" spans="8:12" x14ac:dyDescent="0.25">
      <c r="H13984" s="36"/>
      <c r="I13984" s="36"/>
      <c r="J13984" s="36"/>
      <c r="K13984" s="95"/>
      <c r="L13984" s="96"/>
    </row>
    <row r="13985" spans="8:12" x14ac:dyDescent="0.25">
      <c r="H13985" s="36"/>
      <c r="I13985" s="36"/>
      <c r="J13985" s="36"/>
      <c r="K13985" s="95"/>
      <c r="L13985" s="96"/>
    </row>
    <row r="13986" spans="8:12" x14ac:dyDescent="0.25">
      <c r="H13986" s="36"/>
      <c r="I13986" s="36"/>
      <c r="J13986" s="36"/>
      <c r="K13986" s="95"/>
      <c r="L13986" s="96"/>
    </row>
    <row r="13987" spans="8:12" x14ac:dyDescent="0.25">
      <c r="H13987" s="36"/>
      <c r="I13987" s="36"/>
      <c r="J13987" s="36"/>
      <c r="K13987" s="95"/>
      <c r="L13987" s="96"/>
    </row>
    <row r="13988" spans="8:12" x14ac:dyDescent="0.25">
      <c r="H13988" s="36"/>
      <c r="I13988" s="36"/>
      <c r="J13988" s="36"/>
      <c r="K13988" s="95"/>
      <c r="L13988" s="96"/>
    </row>
    <row r="13989" spans="8:12" x14ac:dyDescent="0.25">
      <c r="H13989" s="36"/>
      <c r="I13989" s="36"/>
      <c r="J13989" s="36"/>
      <c r="K13989" s="95"/>
      <c r="L13989" s="96"/>
    </row>
    <row r="13990" spans="8:12" x14ac:dyDescent="0.25">
      <c r="H13990" s="36"/>
      <c r="I13990" s="36"/>
      <c r="J13990" s="36"/>
      <c r="K13990" s="95"/>
      <c r="L13990" s="96"/>
    </row>
    <row r="13991" spans="8:12" x14ac:dyDescent="0.25">
      <c r="H13991" s="36"/>
      <c r="I13991" s="36"/>
      <c r="J13991" s="36"/>
      <c r="K13991" s="95"/>
      <c r="L13991" s="96"/>
    </row>
    <row r="13992" spans="8:12" x14ac:dyDescent="0.25">
      <c r="H13992" s="36"/>
      <c r="I13992" s="36"/>
      <c r="J13992" s="36"/>
      <c r="K13992" s="95"/>
      <c r="L13992" s="96"/>
    </row>
    <row r="13993" spans="8:12" x14ac:dyDescent="0.25">
      <c r="H13993" s="36"/>
      <c r="I13993" s="36"/>
      <c r="J13993" s="36"/>
      <c r="K13993" s="95"/>
      <c r="L13993" s="96"/>
    </row>
    <row r="13994" spans="8:12" x14ac:dyDescent="0.25">
      <c r="H13994" s="36"/>
      <c r="I13994" s="36"/>
      <c r="J13994" s="36"/>
      <c r="K13994" s="95"/>
      <c r="L13994" s="96"/>
    </row>
    <row r="13995" spans="8:12" x14ac:dyDescent="0.25">
      <c r="H13995" s="36"/>
      <c r="I13995" s="36"/>
      <c r="J13995" s="36"/>
      <c r="K13995" s="95"/>
      <c r="L13995" s="96"/>
    </row>
    <row r="13996" spans="8:12" x14ac:dyDescent="0.25">
      <c r="H13996" s="36"/>
      <c r="I13996" s="36"/>
      <c r="J13996" s="36"/>
      <c r="K13996" s="95"/>
      <c r="L13996" s="96"/>
    </row>
    <row r="13997" spans="8:12" x14ac:dyDescent="0.25">
      <c r="H13997" s="36"/>
      <c r="I13997" s="36"/>
      <c r="J13997" s="36"/>
      <c r="K13997" s="95"/>
      <c r="L13997" s="96"/>
    </row>
    <row r="13998" spans="8:12" x14ac:dyDescent="0.25">
      <c r="H13998" s="36"/>
      <c r="I13998" s="36"/>
      <c r="J13998" s="36"/>
      <c r="K13998" s="95"/>
      <c r="L13998" s="96"/>
    </row>
    <row r="13999" spans="8:12" x14ac:dyDescent="0.25">
      <c r="H13999" s="36"/>
      <c r="I13999" s="36"/>
      <c r="J13999" s="36"/>
      <c r="K13999" s="95"/>
      <c r="L13999" s="96"/>
    </row>
    <row r="14000" spans="8:12" x14ac:dyDescent="0.25">
      <c r="H14000" s="36"/>
      <c r="I14000" s="36"/>
      <c r="J14000" s="36"/>
      <c r="K14000" s="95"/>
      <c r="L14000" s="96"/>
    </row>
    <row r="14001" spans="8:12" x14ac:dyDescent="0.25">
      <c r="H14001" s="36"/>
      <c r="I14001" s="36"/>
      <c r="J14001" s="36"/>
      <c r="K14001" s="95"/>
      <c r="L14001" s="96"/>
    </row>
    <row r="14002" spans="8:12" x14ac:dyDescent="0.25">
      <c r="H14002" s="36"/>
      <c r="I14002" s="36"/>
      <c r="J14002" s="36"/>
      <c r="K14002" s="95"/>
      <c r="L14002" s="96"/>
    </row>
    <row r="14003" spans="8:12" x14ac:dyDescent="0.25">
      <c r="H14003" s="36"/>
      <c r="I14003" s="36"/>
      <c r="J14003" s="36"/>
      <c r="K14003" s="95"/>
      <c r="L14003" s="96"/>
    </row>
    <row r="14004" spans="8:12" x14ac:dyDescent="0.25">
      <c r="H14004" s="36"/>
      <c r="I14004" s="36"/>
      <c r="J14004" s="36"/>
      <c r="K14004" s="95"/>
      <c r="L14004" s="96"/>
    </row>
    <row r="14005" spans="8:12" x14ac:dyDescent="0.25">
      <c r="H14005" s="36"/>
      <c r="I14005" s="36"/>
      <c r="J14005" s="36"/>
      <c r="K14005" s="95"/>
      <c r="L14005" s="96"/>
    </row>
    <row r="14006" spans="8:12" x14ac:dyDescent="0.25">
      <c r="H14006" s="36"/>
      <c r="I14006" s="36"/>
      <c r="J14006" s="36"/>
      <c r="K14006" s="95"/>
      <c r="L14006" s="96"/>
    </row>
    <row r="14007" spans="8:12" x14ac:dyDescent="0.25">
      <c r="H14007" s="36"/>
      <c r="I14007" s="36"/>
      <c r="J14007" s="36"/>
      <c r="K14007" s="95"/>
      <c r="L14007" s="96"/>
    </row>
    <row r="14008" spans="8:12" x14ac:dyDescent="0.25">
      <c r="H14008" s="36"/>
      <c r="I14008" s="36"/>
      <c r="J14008" s="36"/>
      <c r="K14008" s="95"/>
      <c r="L14008" s="96"/>
    </row>
    <row r="14009" spans="8:12" x14ac:dyDescent="0.25">
      <c r="H14009" s="36"/>
      <c r="I14009" s="36"/>
      <c r="J14009" s="36"/>
      <c r="K14009" s="95"/>
      <c r="L14009" s="96"/>
    </row>
    <row r="14010" spans="8:12" x14ac:dyDescent="0.25">
      <c r="H14010" s="36"/>
      <c r="I14010" s="36"/>
      <c r="J14010" s="36"/>
      <c r="K14010" s="95"/>
      <c r="L14010" s="96"/>
    </row>
    <row r="14011" spans="8:12" x14ac:dyDescent="0.25">
      <c r="H14011" s="36"/>
      <c r="I14011" s="36"/>
      <c r="J14011" s="36"/>
      <c r="K14011" s="95"/>
      <c r="L14011" s="96"/>
    </row>
    <row r="14012" spans="8:12" x14ac:dyDescent="0.25">
      <c r="H14012" s="36"/>
      <c r="I14012" s="36"/>
      <c r="J14012" s="36"/>
      <c r="K14012" s="95"/>
      <c r="L14012" s="96"/>
    </row>
    <row r="14013" spans="8:12" x14ac:dyDescent="0.25">
      <c r="H14013" s="36"/>
      <c r="I14013" s="36"/>
      <c r="J14013" s="36"/>
      <c r="K14013" s="95"/>
      <c r="L14013" s="96"/>
    </row>
    <row r="14014" spans="8:12" x14ac:dyDescent="0.25">
      <c r="H14014" s="36"/>
      <c r="I14014" s="36"/>
      <c r="J14014" s="36"/>
      <c r="K14014" s="95"/>
      <c r="L14014" s="96"/>
    </row>
    <row r="14015" spans="8:12" x14ac:dyDescent="0.25">
      <c r="H14015" s="36"/>
      <c r="I14015" s="36"/>
      <c r="J14015" s="36"/>
      <c r="K14015" s="95"/>
      <c r="L14015" s="96"/>
    </row>
    <row r="14016" spans="8:12" x14ac:dyDescent="0.25">
      <c r="H14016" s="36"/>
      <c r="I14016" s="36"/>
      <c r="J14016" s="36"/>
      <c r="K14016" s="95"/>
      <c r="L14016" s="96"/>
    </row>
    <row r="14017" spans="8:12" x14ac:dyDescent="0.25">
      <c r="H14017" s="36"/>
      <c r="I14017" s="36"/>
      <c r="J14017" s="36"/>
      <c r="K14017" s="95"/>
      <c r="L14017" s="96"/>
    </row>
    <row r="14018" spans="8:12" x14ac:dyDescent="0.25">
      <c r="H14018" s="36"/>
      <c r="I14018" s="36"/>
      <c r="J14018" s="36"/>
      <c r="K14018" s="95"/>
      <c r="L14018" s="96"/>
    </row>
    <row r="14019" spans="8:12" x14ac:dyDescent="0.25">
      <c r="H14019" s="36"/>
      <c r="I14019" s="36"/>
      <c r="J14019" s="36"/>
      <c r="K14019" s="95"/>
      <c r="L14019" s="96"/>
    </row>
    <row r="14020" spans="8:12" x14ac:dyDescent="0.25">
      <c r="H14020" s="36"/>
      <c r="I14020" s="36"/>
      <c r="J14020" s="36"/>
      <c r="K14020" s="95"/>
      <c r="L14020" s="96"/>
    </row>
    <row r="14021" spans="8:12" x14ac:dyDescent="0.25">
      <c r="H14021" s="36"/>
      <c r="I14021" s="36"/>
      <c r="J14021" s="36"/>
      <c r="K14021" s="95"/>
      <c r="L14021" s="96"/>
    </row>
    <row r="14022" spans="8:12" x14ac:dyDescent="0.25">
      <c r="H14022" s="36"/>
      <c r="I14022" s="36"/>
      <c r="J14022" s="36"/>
      <c r="K14022" s="95"/>
      <c r="L14022" s="96"/>
    </row>
    <row r="14023" spans="8:12" x14ac:dyDescent="0.25">
      <c r="H14023" s="36"/>
      <c r="I14023" s="36"/>
      <c r="J14023" s="36"/>
      <c r="K14023" s="95"/>
      <c r="L14023" s="96"/>
    </row>
    <row r="14024" spans="8:12" x14ac:dyDescent="0.25">
      <c r="H14024" s="36"/>
      <c r="I14024" s="36"/>
      <c r="J14024" s="36"/>
      <c r="K14024" s="95"/>
      <c r="L14024" s="96"/>
    </row>
    <row r="14025" spans="8:12" x14ac:dyDescent="0.25">
      <c r="H14025" s="36"/>
      <c r="I14025" s="36"/>
      <c r="J14025" s="36"/>
      <c r="K14025" s="95"/>
      <c r="L14025" s="96"/>
    </row>
    <row r="14026" spans="8:12" x14ac:dyDescent="0.25">
      <c r="H14026" s="36"/>
      <c r="I14026" s="36"/>
      <c r="J14026" s="36"/>
      <c r="K14026" s="95"/>
      <c r="L14026" s="96"/>
    </row>
    <row r="14027" spans="8:12" x14ac:dyDescent="0.25">
      <c r="H14027" s="36"/>
      <c r="I14027" s="36"/>
      <c r="J14027" s="36"/>
      <c r="K14027" s="95"/>
      <c r="L14027" s="96"/>
    </row>
    <row r="14028" spans="8:12" x14ac:dyDescent="0.25">
      <c r="H14028" s="36"/>
      <c r="I14028" s="36"/>
      <c r="J14028" s="36"/>
      <c r="K14028" s="95"/>
      <c r="L14028" s="96"/>
    </row>
    <row r="14029" spans="8:12" x14ac:dyDescent="0.25">
      <c r="H14029" s="36"/>
      <c r="I14029" s="36"/>
      <c r="J14029" s="36"/>
      <c r="K14029" s="95"/>
      <c r="L14029" s="96"/>
    </row>
    <row r="14030" spans="8:12" x14ac:dyDescent="0.25">
      <c r="H14030" s="36"/>
      <c r="I14030" s="36"/>
      <c r="J14030" s="36"/>
      <c r="K14030" s="95"/>
      <c r="L14030" s="96"/>
    </row>
    <row r="14031" spans="8:12" x14ac:dyDescent="0.25">
      <c r="H14031" s="36"/>
      <c r="I14031" s="36"/>
      <c r="J14031" s="36"/>
      <c r="K14031" s="95"/>
      <c r="L14031" s="96"/>
    </row>
    <row r="14032" spans="8:12" x14ac:dyDescent="0.25">
      <c r="H14032" s="36"/>
      <c r="I14032" s="36"/>
      <c r="J14032" s="36"/>
      <c r="K14032" s="95"/>
      <c r="L14032" s="96"/>
    </row>
    <row r="14033" spans="8:12" x14ac:dyDescent="0.25">
      <c r="H14033" s="36"/>
      <c r="I14033" s="36"/>
      <c r="J14033" s="36"/>
      <c r="K14033" s="95"/>
      <c r="L14033" s="96"/>
    </row>
    <row r="14034" spans="8:12" x14ac:dyDescent="0.25">
      <c r="H14034" s="36"/>
      <c r="I14034" s="36"/>
      <c r="J14034" s="36"/>
      <c r="K14034" s="95"/>
      <c r="L14034" s="96"/>
    </row>
    <row r="14035" spans="8:12" x14ac:dyDescent="0.25">
      <c r="H14035" s="36"/>
      <c r="I14035" s="36"/>
      <c r="J14035" s="36"/>
      <c r="K14035" s="95"/>
      <c r="L14035" s="96"/>
    </row>
    <row r="14036" spans="8:12" x14ac:dyDescent="0.25">
      <c r="H14036" s="36"/>
      <c r="I14036" s="36"/>
      <c r="J14036" s="36"/>
      <c r="K14036" s="95"/>
      <c r="L14036" s="96"/>
    </row>
    <row r="14037" spans="8:12" x14ac:dyDescent="0.25">
      <c r="H14037" s="36"/>
      <c r="I14037" s="36"/>
      <c r="J14037" s="36"/>
      <c r="K14037" s="95"/>
      <c r="L14037" s="96"/>
    </row>
    <row r="14038" spans="8:12" x14ac:dyDescent="0.25">
      <c r="H14038" s="36"/>
      <c r="I14038" s="36"/>
      <c r="J14038" s="36"/>
      <c r="K14038" s="95"/>
      <c r="L14038" s="96"/>
    </row>
    <row r="14039" spans="8:12" x14ac:dyDescent="0.25">
      <c r="H14039" s="36"/>
      <c r="I14039" s="36"/>
      <c r="J14039" s="36"/>
      <c r="K14039" s="95"/>
      <c r="L14039" s="96"/>
    </row>
    <row r="14040" spans="8:12" x14ac:dyDescent="0.25">
      <c r="H14040" s="36"/>
      <c r="I14040" s="36"/>
      <c r="J14040" s="36"/>
      <c r="K14040" s="95"/>
      <c r="L14040" s="96"/>
    </row>
    <row r="14041" spans="8:12" x14ac:dyDescent="0.25">
      <c r="H14041" s="36"/>
      <c r="I14041" s="36"/>
      <c r="J14041" s="36"/>
      <c r="K14041" s="95"/>
      <c r="L14041" s="96"/>
    </row>
    <row r="14042" spans="8:12" x14ac:dyDescent="0.25">
      <c r="H14042" s="36"/>
      <c r="I14042" s="36"/>
      <c r="J14042" s="36"/>
      <c r="K14042" s="95"/>
      <c r="L14042" s="96"/>
    </row>
    <row r="14043" spans="8:12" x14ac:dyDescent="0.25">
      <c r="H14043" s="36"/>
      <c r="I14043" s="36"/>
      <c r="J14043" s="36"/>
      <c r="K14043" s="95"/>
      <c r="L14043" s="96"/>
    </row>
    <row r="14044" spans="8:12" x14ac:dyDescent="0.25">
      <c r="H14044" s="36"/>
      <c r="I14044" s="36"/>
      <c r="J14044" s="36"/>
      <c r="K14044" s="95"/>
      <c r="L14044" s="96"/>
    </row>
    <row r="14045" spans="8:12" x14ac:dyDescent="0.25">
      <c r="H14045" s="36"/>
      <c r="I14045" s="36"/>
      <c r="J14045" s="36"/>
      <c r="K14045" s="95"/>
      <c r="L14045" s="96"/>
    </row>
    <row r="14046" spans="8:12" x14ac:dyDescent="0.25">
      <c r="H14046" s="36"/>
      <c r="I14046" s="36"/>
      <c r="J14046" s="36"/>
      <c r="K14046" s="95"/>
      <c r="L14046" s="96"/>
    </row>
    <row r="14047" spans="8:12" x14ac:dyDescent="0.25">
      <c r="H14047" s="36"/>
      <c r="I14047" s="36"/>
      <c r="J14047" s="36"/>
      <c r="K14047" s="95"/>
      <c r="L14047" s="96"/>
    </row>
    <row r="14048" spans="8:12" x14ac:dyDescent="0.25">
      <c r="H14048" s="36"/>
      <c r="I14048" s="36"/>
      <c r="J14048" s="36"/>
      <c r="K14048" s="95"/>
      <c r="L14048" s="96"/>
    </row>
    <row r="14049" spans="8:12" x14ac:dyDescent="0.25">
      <c r="H14049" s="36"/>
      <c r="I14049" s="36"/>
      <c r="J14049" s="36"/>
      <c r="K14049" s="95"/>
      <c r="L14049" s="96"/>
    </row>
    <row r="14050" spans="8:12" x14ac:dyDescent="0.25">
      <c r="H14050" s="36"/>
      <c r="I14050" s="36"/>
      <c r="J14050" s="36"/>
      <c r="K14050" s="95"/>
      <c r="L14050" s="96"/>
    </row>
    <row r="14051" spans="8:12" x14ac:dyDescent="0.25">
      <c r="H14051" s="36"/>
      <c r="I14051" s="36"/>
      <c r="J14051" s="36"/>
      <c r="K14051" s="95"/>
      <c r="L14051" s="96"/>
    </row>
    <row r="14052" spans="8:12" x14ac:dyDescent="0.25">
      <c r="H14052" s="36"/>
      <c r="I14052" s="36"/>
      <c r="J14052" s="36"/>
      <c r="K14052" s="95"/>
      <c r="L14052" s="96"/>
    </row>
    <row r="14053" spans="8:12" x14ac:dyDescent="0.25">
      <c r="H14053" s="36"/>
      <c r="I14053" s="36"/>
      <c r="J14053" s="36"/>
      <c r="K14053" s="95"/>
      <c r="L14053" s="96"/>
    </row>
    <row r="14054" spans="8:12" x14ac:dyDescent="0.25">
      <c r="H14054" s="36"/>
      <c r="I14054" s="36"/>
      <c r="J14054" s="36"/>
      <c r="K14054" s="95"/>
      <c r="L14054" s="96"/>
    </row>
    <row r="14055" spans="8:12" x14ac:dyDescent="0.25">
      <c r="H14055" s="36"/>
      <c r="I14055" s="36"/>
      <c r="J14055" s="36"/>
      <c r="K14055" s="95"/>
      <c r="L14055" s="96"/>
    </row>
    <row r="14056" spans="8:12" x14ac:dyDescent="0.25">
      <c r="H14056" s="36"/>
      <c r="I14056" s="36"/>
      <c r="J14056" s="36"/>
      <c r="K14056" s="95"/>
      <c r="L14056" s="96"/>
    </row>
    <row r="14057" spans="8:12" x14ac:dyDescent="0.25">
      <c r="H14057" s="36"/>
      <c r="I14057" s="36"/>
      <c r="J14057" s="36"/>
      <c r="K14057" s="95"/>
      <c r="L14057" s="96"/>
    </row>
    <row r="14058" spans="8:12" x14ac:dyDescent="0.25">
      <c r="H14058" s="36"/>
      <c r="I14058" s="36"/>
      <c r="J14058" s="36"/>
      <c r="K14058" s="95"/>
      <c r="L14058" s="96"/>
    </row>
    <row r="14059" spans="8:12" x14ac:dyDescent="0.25">
      <c r="H14059" s="36"/>
      <c r="I14059" s="36"/>
      <c r="J14059" s="36"/>
      <c r="K14059" s="95"/>
      <c r="L14059" s="96"/>
    </row>
    <row r="14060" spans="8:12" x14ac:dyDescent="0.25">
      <c r="H14060" s="36"/>
      <c r="I14060" s="36"/>
      <c r="J14060" s="36"/>
      <c r="K14060" s="95"/>
      <c r="L14060" s="96"/>
    </row>
    <row r="14061" spans="8:12" x14ac:dyDescent="0.25">
      <c r="H14061" s="36"/>
      <c r="I14061" s="36"/>
      <c r="J14061" s="36"/>
      <c r="K14061" s="95"/>
      <c r="L14061" s="96"/>
    </row>
    <row r="14062" spans="8:12" x14ac:dyDescent="0.25">
      <c r="H14062" s="36"/>
      <c r="I14062" s="36"/>
      <c r="J14062" s="36"/>
      <c r="K14062" s="95"/>
      <c r="L14062" s="96"/>
    </row>
    <row r="14063" spans="8:12" x14ac:dyDescent="0.25">
      <c r="H14063" s="36"/>
      <c r="I14063" s="36"/>
      <c r="J14063" s="36"/>
      <c r="K14063" s="95"/>
      <c r="L14063" s="96"/>
    </row>
    <row r="14064" spans="8:12" x14ac:dyDescent="0.25">
      <c r="H14064" s="36"/>
      <c r="I14064" s="36"/>
      <c r="J14064" s="36"/>
      <c r="K14064" s="95"/>
      <c r="L14064" s="96"/>
    </row>
    <row r="14065" spans="8:12" x14ac:dyDescent="0.25">
      <c r="H14065" s="36"/>
      <c r="I14065" s="36"/>
      <c r="J14065" s="36"/>
      <c r="K14065" s="95"/>
      <c r="L14065" s="96"/>
    </row>
    <row r="14066" spans="8:12" x14ac:dyDescent="0.25">
      <c r="H14066" s="36"/>
      <c r="I14066" s="36"/>
      <c r="J14066" s="36"/>
      <c r="K14066" s="95"/>
      <c r="L14066" s="96"/>
    </row>
    <row r="14067" spans="8:12" x14ac:dyDescent="0.25">
      <c r="H14067" s="36"/>
      <c r="I14067" s="36"/>
      <c r="J14067" s="36"/>
      <c r="K14067" s="95"/>
      <c r="L14067" s="96"/>
    </row>
    <row r="14068" spans="8:12" x14ac:dyDescent="0.25">
      <c r="H14068" s="36"/>
      <c r="I14068" s="36"/>
      <c r="J14068" s="36"/>
      <c r="K14068" s="95"/>
      <c r="L14068" s="96"/>
    </row>
    <row r="14069" spans="8:12" x14ac:dyDescent="0.25">
      <c r="H14069" s="36"/>
      <c r="I14069" s="36"/>
      <c r="J14069" s="36"/>
      <c r="K14069" s="95"/>
      <c r="L14069" s="96"/>
    </row>
    <row r="14070" spans="8:12" x14ac:dyDescent="0.25">
      <c r="H14070" s="36"/>
      <c r="I14070" s="36"/>
      <c r="J14070" s="36"/>
      <c r="K14070" s="95"/>
      <c r="L14070" s="96"/>
    </row>
    <row r="14071" spans="8:12" x14ac:dyDescent="0.25">
      <c r="H14071" s="36"/>
      <c r="I14071" s="36"/>
      <c r="J14071" s="36"/>
      <c r="K14071" s="95"/>
      <c r="L14071" s="96"/>
    </row>
    <row r="14072" spans="8:12" x14ac:dyDescent="0.25">
      <c r="H14072" s="36"/>
      <c r="I14072" s="36"/>
      <c r="J14072" s="36"/>
      <c r="K14072" s="95"/>
      <c r="L14072" s="96"/>
    </row>
    <row r="14073" spans="8:12" x14ac:dyDescent="0.25">
      <c r="H14073" s="36"/>
      <c r="I14073" s="36"/>
      <c r="J14073" s="36"/>
      <c r="K14073" s="95"/>
      <c r="L14073" s="96"/>
    </row>
    <row r="14074" spans="8:12" x14ac:dyDescent="0.25">
      <c r="H14074" s="36"/>
      <c r="I14074" s="36"/>
      <c r="J14074" s="36"/>
      <c r="K14074" s="95"/>
      <c r="L14074" s="96"/>
    </row>
    <row r="14075" spans="8:12" x14ac:dyDescent="0.25">
      <c r="H14075" s="36"/>
      <c r="I14075" s="36"/>
      <c r="J14075" s="36"/>
      <c r="K14075" s="95"/>
      <c r="L14075" s="96"/>
    </row>
    <row r="14076" spans="8:12" x14ac:dyDescent="0.25">
      <c r="H14076" s="36"/>
      <c r="I14076" s="36"/>
      <c r="J14076" s="36"/>
      <c r="K14076" s="95"/>
      <c r="L14076" s="96"/>
    </row>
    <row r="14077" spans="8:12" x14ac:dyDescent="0.25">
      <c r="H14077" s="36"/>
      <c r="I14077" s="36"/>
      <c r="J14077" s="36"/>
      <c r="K14077" s="95"/>
      <c r="L14077" s="96"/>
    </row>
    <row r="14078" spans="8:12" x14ac:dyDescent="0.25">
      <c r="H14078" s="36"/>
      <c r="I14078" s="36"/>
      <c r="J14078" s="36"/>
      <c r="K14078" s="95"/>
      <c r="L14078" s="96"/>
    </row>
    <row r="14079" spans="8:12" x14ac:dyDescent="0.25">
      <c r="H14079" s="36"/>
      <c r="I14079" s="36"/>
      <c r="J14079" s="36"/>
      <c r="K14079" s="95"/>
      <c r="L14079" s="96"/>
    </row>
    <row r="14080" spans="8:12" x14ac:dyDescent="0.25">
      <c r="H14080" s="36"/>
      <c r="I14080" s="36"/>
      <c r="J14080" s="36"/>
      <c r="K14080" s="95"/>
      <c r="L14080" s="96"/>
    </row>
    <row r="14081" spans="8:12" x14ac:dyDescent="0.25">
      <c r="H14081" s="36"/>
      <c r="I14081" s="36"/>
      <c r="J14081" s="36"/>
      <c r="K14081" s="95"/>
      <c r="L14081" s="96"/>
    </row>
    <row r="14082" spans="8:12" x14ac:dyDescent="0.25">
      <c r="H14082" s="36"/>
      <c r="I14082" s="36"/>
      <c r="J14082" s="36"/>
      <c r="K14082" s="95"/>
      <c r="L14082" s="96"/>
    </row>
    <row r="14083" spans="8:12" x14ac:dyDescent="0.25">
      <c r="H14083" s="36"/>
      <c r="I14083" s="36"/>
      <c r="J14083" s="36"/>
      <c r="K14083" s="95"/>
      <c r="L14083" s="96"/>
    </row>
    <row r="14084" spans="8:12" x14ac:dyDescent="0.25">
      <c r="H14084" s="36"/>
      <c r="I14084" s="36"/>
      <c r="J14084" s="36"/>
      <c r="K14084" s="95"/>
      <c r="L14084" s="96"/>
    </row>
    <row r="14085" spans="8:12" x14ac:dyDescent="0.25">
      <c r="H14085" s="36"/>
      <c r="I14085" s="36"/>
      <c r="J14085" s="36"/>
      <c r="K14085" s="95"/>
      <c r="L14085" s="96"/>
    </row>
    <row r="14086" spans="8:12" x14ac:dyDescent="0.25">
      <c r="H14086" s="36"/>
      <c r="I14086" s="36"/>
      <c r="J14086" s="36"/>
      <c r="K14086" s="95"/>
      <c r="L14086" s="96"/>
    </row>
    <row r="14087" spans="8:12" x14ac:dyDescent="0.25">
      <c r="H14087" s="36"/>
      <c r="I14087" s="36"/>
      <c r="J14087" s="36"/>
      <c r="K14087" s="95"/>
      <c r="L14087" s="96"/>
    </row>
    <row r="14088" spans="8:12" x14ac:dyDescent="0.25">
      <c r="H14088" s="36"/>
      <c r="I14088" s="36"/>
      <c r="J14088" s="36"/>
      <c r="K14088" s="95"/>
      <c r="L14088" s="96"/>
    </row>
    <row r="14089" spans="8:12" x14ac:dyDescent="0.25">
      <c r="H14089" s="36"/>
      <c r="I14089" s="36"/>
      <c r="J14089" s="36"/>
      <c r="K14089" s="95"/>
      <c r="L14089" s="96"/>
    </row>
    <row r="14090" spans="8:12" x14ac:dyDescent="0.25">
      <c r="H14090" s="36"/>
      <c r="I14090" s="36"/>
      <c r="J14090" s="36"/>
      <c r="K14090" s="95"/>
      <c r="L14090" s="96"/>
    </row>
    <row r="14091" spans="8:12" x14ac:dyDescent="0.25">
      <c r="H14091" s="36"/>
      <c r="I14091" s="36"/>
      <c r="J14091" s="36"/>
      <c r="K14091" s="95"/>
      <c r="L14091" s="96"/>
    </row>
    <row r="14092" spans="8:12" x14ac:dyDescent="0.25">
      <c r="H14092" s="36"/>
      <c r="I14092" s="36"/>
      <c r="J14092" s="36"/>
      <c r="K14092" s="95"/>
      <c r="L14092" s="96"/>
    </row>
    <row r="14093" spans="8:12" x14ac:dyDescent="0.25">
      <c r="H14093" s="36"/>
      <c r="I14093" s="36"/>
      <c r="J14093" s="36"/>
      <c r="K14093" s="95"/>
      <c r="L14093" s="96"/>
    </row>
    <row r="14094" spans="8:12" x14ac:dyDescent="0.25">
      <c r="H14094" s="36"/>
      <c r="I14094" s="36"/>
      <c r="J14094" s="36"/>
      <c r="K14094" s="95"/>
      <c r="L14094" s="96"/>
    </row>
    <row r="14095" spans="8:12" x14ac:dyDescent="0.25">
      <c r="H14095" s="36"/>
      <c r="I14095" s="36"/>
      <c r="J14095" s="36"/>
      <c r="K14095" s="95"/>
      <c r="L14095" s="96"/>
    </row>
    <row r="14096" spans="8:12" x14ac:dyDescent="0.25">
      <c r="H14096" s="36"/>
      <c r="I14096" s="36"/>
      <c r="J14096" s="36"/>
      <c r="K14096" s="95"/>
      <c r="L14096" s="96"/>
    </row>
    <row r="14097" spans="8:12" x14ac:dyDescent="0.25">
      <c r="H14097" s="36"/>
      <c r="I14097" s="36"/>
      <c r="J14097" s="36"/>
      <c r="K14097" s="95"/>
      <c r="L14097" s="96"/>
    </row>
    <row r="14098" spans="8:12" x14ac:dyDescent="0.25">
      <c r="H14098" s="36"/>
      <c r="I14098" s="36"/>
      <c r="J14098" s="36"/>
      <c r="K14098" s="95"/>
      <c r="L14098" s="96"/>
    </row>
    <row r="14099" spans="8:12" x14ac:dyDescent="0.25">
      <c r="H14099" s="36"/>
      <c r="I14099" s="36"/>
      <c r="J14099" s="36"/>
      <c r="K14099" s="95"/>
      <c r="L14099" s="96"/>
    </row>
    <row r="14100" spans="8:12" x14ac:dyDescent="0.25">
      <c r="H14100" s="36"/>
      <c r="I14100" s="36"/>
      <c r="J14100" s="36"/>
      <c r="K14100" s="95"/>
      <c r="L14100" s="96"/>
    </row>
    <row r="14101" spans="8:12" x14ac:dyDescent="0.25">
      <c r="H14101" s="36"/>
      <c r="I14101" s="36"/>
      <c r="J14101" s="36"/>
      <c r="K14101" s="95"/>
      <c r="L14101" s="96"/>
    </row>
    <row r="14102" spans="8:12" x14ac:dyDescent="0.25">
      <c r="H14102" s="36"/>
      <c r="I14102" s="36"/>
      <c r="J14102" s="36"/>
      <c r="K14102" s="95"/>
      <c r="L14102" s="96"/>
    </row>
    <row r="14103" spans="8:12" x14ac:dyDescent="0.25">
      <c r="H14103" s="36"/>
      <c r="I14103" s="36"/>
      <c r="J14103" s="36"/>
      <c r="K14103" s="95"/>
      <c r="L14103" s="96"/>
    </row>
    <row r="14104" spans="8:12" x14ac:dyDescent="0.25">
      <c r="H14104" s="36"/>
      <c r="I14104" s="36"/>
      <c r="J14104" s="36"/>
      <c r="K14104" s="95"/>
      <c r="L14104" s="96"/>
    </row>
    <row r="14105" spans="8:12" x14ac:dyDescent="0.25">
      <c r="H14105" s="36"/>
      <c r="I14105" s="36"/>
      <c r="J14105" s="36"/>
      <c r="K14105" s="95"/>
      <c r="L14105" s="96"/>
    </row>
    <row r="14106" spans="8:12" x14ac:dyDescent="0.25">
      <c r="H14106" s="36"/>
      <c r="I14106" s="36"/>
      <c r="J14106" s="36"/>
      <c r="K14106" s="95"/>
      <c r="L14106" s="96"/>
    </row>
    <row r="14107" spans="8:12" x14ac:dyDescent="0.25">
      <c r="H14107" s="36"/>
      <c r="I14107" s="36"/>
      <c r="J14107" s="36"/>
      <c r="K14107" s="95"/>
      <c r="L14107" s="96"/>
    </row>
    <row r="14108" spans="8:12" x14ac:dyDescent="0.25">
      <c r="H14108" s="36"/>
      <c r="I14108" s="36"/>
      <c r="J14108" s="36"/>
      <c r="K14108" s="95"/>
      <c r="L14108" s="96"/>
    </row>
    <row r="14109" spans="8:12" x14ac:dyDescent="0.25">
      <c r="H14109" s="36"/>
      <c r="I14109" s="36"/>
      <c r="J14109" s="36"/>
      <c r="K14109" s="95"/>
      <c r="L14109" s="96"/>
    </row>
    <row r="14110" spans="8:12" x14ac:dyDescent="0.25">
      <c r="H14110" s="36"/>
      <c r="I14110" s="36"/>
      <c r="J14110" s="36"/>
      <c r="K14110" s="95"/>
      <c r="L14110" s="96"/>
    </row>
    <row r="14111" spans="8:12" x14ac:dyDescent="0.25">
      <c r="H14111" s="36"/>
      <c r="I14111" s="36"/>
      <c r="J14111" s="36"/>
      <c r="K14111" s="95"/>
      <c r="L14111" s="96"/>
    </row>
    <row r="14112" spans="8:12" x14ac:dyDescent="0.25">
      <c r="H14112" s="36"/>
      <c r="I14112" s="36"/>
      <c r="J14112" s="36"/>
      <c r="K14112" s="95"/>
      <c r="L14112" s="96"/>
    </row>
    <row r="14113" spans="8:12" x14ac:dyDescent="0.25">
      <c r="H14113" s="36"/>
      <c r="I14113" s="36"/>
      <c r="J14113" s="36"/>
      <c r="K14113" s="95"/>
      <c r="L14113" s="96"/>
    </row>
    <row r="14114" spans="8:12" x14ac:dyDescent="0.25">
      <c r="H14114" s="36"/>
      <c r="I14114" s="36"/>
      <c r="J14114" s="36"/>
      <c r="K14114" s="95"/>
      <c r="L14114" s="96"/>
    </row>
    <row r="14115" spans="8:12" x14ac:dyDescent="0.25">
      <c r="H14115" s="36"/>
      <c r="I14115" s="36"/>
      <c r="J14115" s="36"/>
      <c r="K14115" s="95"/>
      <c r="L14115" s="96"/>
    </row>
    <row r="14116" spans="8:12" x14ac:dyDescent="0.25">
      <c r="H14116" s="36"/>
      <c r="I14116" s="36"/>
      <c r="J14116" s="36"/>
      <c r="K14116" s="95"/>
      <c r="L14116" s="96"/>
    </row>
    <row r="14117" spans="8:12" x14ac:dyDescent="0.25">
      <c r="H14117" s="36"/>
      <c r="I14117" s="36"/>
      <c r="J14117" s="36"/>
      <c r="K14117" s="95"/>
      <c r="L14117" s="96"/>
    </row>
    <row r="14118" spans="8:12" x14ac:dyDescent="0.25">
      <c r="H14118" s="36"/>
      <c r="I14118" s="36"/>
      <c r="J14118" s="36"/>
      <c r="K14118" s="95"/>
      <c r="L14118" s="96"/>
    </row>
    <row r="14119" spans="8:12" x14ac:dyDescent="0.25">
      <c r="H14119" s="36"/>
      <c r="I14119" s="36"/>
      <c r="J14119" s="36"/>
      <c r="K14119" s="95"/>
      <c r="L14119" s="96"/>
    </row>
    <row r="14120" spans="8:12" x14ac:dyDescent="0.25">
      <c r="H14120" s="36"/>
      <c r="I14120" s="36"/>
      <c r="J14120" s="36"/>
      <c r="K14120" s="95"/>
      <c r="L14120" s="96"/>
    </row>
    <row r="14121" spans="8:12" x14ac:dyDescent="0.25">
      <c r="H14121" s="36"/>
      <c r="I14121" s="36"/>
      <c r="J14121" s="36"/>
      <c r="K14121" s="95"/>
      <c r="L14121" s="96"/>
    </row>
    <row r="14122" spans="8:12" x14ac:dyDescent="0.25">
      <c r="H14122" s="36"/>
      <c r="I14122" s="36"/>
      <c r="J14122" s="36"/>
      <c r="K14122" s="95"/>
      <c r="L14122" s="96"/>
    </row>
    <row r="14123" spans="8:12" x14ac:dyDescent="0.25">
      <c r="H14123" s="36"/>
      <c r="I14123" s="36"/>
      <c r="J14123" s="36"/>
      <c r="K14123" s="95"/>
      <c r="L14123" s="96"/>
    </row>
    <row r="14124" spans="8:12" x14ac:dyDescent="0.25">
      <c r="H14124" s="36"/>
      <c r="I14124" s="36"/>
      <c r="J14124" s="36"/>
      <c r="K14124" s="95"/>
      <c r="L14124" s="96"/>
    </row>
    <row r="14125" spans="8:12" x14ac:dyDescent="0.25">
      <c r="H14125" s="36"/>
      <c r="I14125" s="36"/>
      <c r="J14125" s="36"/>
      <c r="K14125" s="95"/>
      <c r="L14125" s="96"/>
    </row>
    <row r="14126" spans="8:12" x14ac:dyDescent="0.25">
      <c r="H14126" s="36"/>
      <c r="I14126" s="36"/>
      <c r="J14126" s="36"/>
      <c r="K14126" s="95"/>
      <c r="L14126" s="96"/>
    </row>
    <row r="14127" spans="8:12" x14ac:dyDescent="0.25">
      <c r="H14127" s="36"/>
      <c r="I14127" s="36"/>
      <c r="J14127" s="36"/>
      <c r="K14127" s="95"/>
      <c r="L14127" s="96"/>
    </row>
    <row r="14128" spans="8:12" x14ac:dyDescent="0.25">
      <c r="H14128" s="36"/>
      <c r="I14128" s="36"/>
      <c r="J14128" s="36"/>
      <c r="K14128" s="95"/>
      <c r="L14128" s="96"/>
    </row>
    <row r="14129" spans="8:12" x14ac:dyDescent="0.25">
      <c r="H14129" s="36"/>
      <c r="I14129" s="36"/>
      <c r="J14129" s="36"/>
      <c r="K14129" s="95"/>
      <c r="L14129" s="96"/>
    </row>
    <row r="14130" spans="8:12" x14ac:dyDescent="0.25">
      <c r="H14130" s="36"/>
      <c r="I14130" s="36"/>
      <c r="J14130" s="36"/>
      <c r="K14130" s="95"/>
      <c r="L14130" s="96"/>
    </row>
    <row r="14131" spans="8:12" x14ac:dyDescent="0.25">
      <c r="H14131" s="36"/>
      <c r="I14131" s="36"/>
      <c r="J14131" s="36"/>
      <c r="K14131" s="95"/>
      <c r="L14131" s="96"/>
    </row>
    <row r="14132" spans="8:12" x14ac:dyDescent="0.25">
      <c r="H14132" s="36"/>
      <c r="I14132" s="36"/>
      <c r="J14132" s="36"/>
      <c r="K14132" s="95"/>
      <c r="L14132" s="96"/>
    </row>
    <row r="14133" spans="8:12" x14ac:dyDescent="0.25">
      <c r="H14133" s="36"/>
      <c r="I14133" s="36"/>
      <c r="J14133" s="36"/>
      <c r="K14133" s="95"/>
      <c r="L14133" s="96"/>
    </row>
    <row r="14134" spans="8:12" x14ac:dyDescent="0.25">
      <c r="H14134" s="36"/>
      <c r="I14134" s="36"/>
      <c r="J14134" s="36"/>
      <c r="K14134" s="95"/>
      <c r="L14134" s="96"/>
    </row>
    <row r="14135" spans="8:12" x14ac:dyDescent="0.25">
      <c r="H14135" s="36"/>
      <c r="I14135" s="36"/>
      <c r="J14135" s="36"/>
      <c r="K14135" s="95"/>
      <c r="L14135" s="96"/>
    </row>
    <row r="14136" spans="8:12" x14ac:dyDescent="0.25">
      <c r="H14136" s="36"/>
      <c r="I14136" s="36"/>
      <c r="J14136" s="36"/>
      <c r="K14136" s="95"/>
      <c r="L14136" s="96"/>
    </row>
    <row r="14137" spans="8:12" x14ac:dyDescent="0.25">
      <c r="H14137" s="36"/>
      <c r="I14137" s="36"/>
      <c r="J14137" s="36"/>
      <c r="K14137" s="95"/>
      <c r="L14137" s="96"/>
    </row>
    <row r="14138" spans="8:12" x14ac:dyDescent="0.25">
      <c r="H14138" s="36"/>
      <c r="I14138" s="36"/>
      <c r="J14138" s="36"/>
      <c r="K14138" s="95"/>
      <c r="L14138" s="96"/>
    </row>
    <row r="14139" spans="8:12" x14ac:dyDescent="0.25">
      <c r="H14139" s="36"/>
      <c r="I14139" s="36"/>
      <c r="J14139" s="36"/>
      <c r="K14139" s="95"/>
      <c r="L14139" s="96"/>
    </row>
    <row r="14140" spans="8:12" x14ac:dyDescent="0.25">
      <c r="H14140" s="36"/>
      <c r="I14140" s="36"/>
      <c r="J14140" s="36"/>
      <c r="K14140" s="95"/>
      <c r="L14140" s="96"/>
    </row>
    <row r="14141" spans="8:12" x14ac:dyDescent="0.25">
      <c r="H14141" s="36"/>
      <c r="I14141" s="36"/>
      <c r="J14141" s="36"/>
      <c r="K14141" s="95"/>
      <c r="L14141" s="96"/>
    </row>
    <row r="14142" spans="8:12" x14ac:dyDescent="0.25">
      <c r="H14142" s="36"/>
      <c r="I14142" s="36"/>
      <c r="J14142" s="36"/>
      <c r="K14142" s="95"/>
      <c r="L14142" s="96"/>
    </row>
    <row r="14143" spans="8:12" x14ac:dyDescent="0.25">
      <c r="H14143" s="36"/>
      <c r="I14143" s="36"/>
      <c r="J14143" s="36"/>
      <c r="K14143" s="95"/>
      <c r="L14143" s="96"/>
    </row>
    <row r="14144" spans="8:12" x14ac:dyDescent="0.25">
      <c r="H14144" s="36"/>
      <c r="I14144" s="36"/>
      <c r="J14144" s="36"/>
      <c r="K14144" s="95"/>
      <c r="L14144" s="96"/>
    </row>
    <row r="14145" spans="8:12" x14ac:dyDescent="0.25">
      <c r="H14145" s="36"/>
      <c r="I14145" s="36"/>
      <c r="J14145" s="36"/>
      <c r="K14145" s="95"/>
      <c r="L14145" s="96"/>
    </row>
    <row r="14146" spans="8:12" x14ac:dyDescent="0.25">
      <c r="H14146" s="36"/>
      <c r="I14146" s="36"/>
      <c r="J14146" s="36"/>
      <c r="K14146" s="95"/>
      <c r="L14146" s="96"/>
    </row>
    <row r="14147" spans="8:12" x14ac:dyDescent="0.25">
      <c r="H14147" s="36"/>
      <c r="I14147" s="36"/>
      <c r="J14147" s="36"/>
      <c r="K14147" s="95"/>
      <c r="L14147" s="96"/>
    </row>
    <row r="14148" spans="8:12" x14ac:dyDescent="0.25">
      <c r="H14148" s="36"/>
      <c r="I14148" s="36"/>
      <c r="J14148" s="36"/>
      <c r="K14148" s="95"/>
      <c r="L14148" s="96"/>
    </row>
    <row r="14149" spans="8:12" x14ac:dyDescent="0.25">
      <c r="H14149" s="36"/>
      <c r="I14149" s="36"/>
      <c r="J14149" s="36"/>
      <c r="K14149" s="95"/>
      <c r="L14149" s="96"/>
    </row>
    <row r="14150" spans="8:12" x14ac:dyDescent="0.25">
      <c r="H14150" s="36"/>
      <c r="I14150" s="36"/>
      <c r="J14150" s="36"/>
      <c r="K14150" s="95"/>
      <c r="L14150" s="96"/>
    </row>
    <row r="14151" spans="8:12" x14ac:dyDescent="0.25">
      <c r="H14151" s="36"/>
      <c r="I14151" s="36"/>
      <c r="J14151" s="36"/>
      <c r="K14151" s="95"/>
      <c r="L14151" s="96"/>
    </row>
    <row r="14152" spans="8:12" x14ac:dyDescent="0.25">
      <c r="H14152" s="36"/>
      <c r="I14152" s="36"/>
      <c r="J14152" s="36"/>
      <c r="K14152" s="95"/>
      <c r="L14152" s="96"/>
    </row>
    <row r="14153" spans="8:12" x14ac:dyDescent="0.25">
      <c r="H14153" s="36"/>
      <c r="I14153" s="36"/>
      <c r="J14153" s="36"/>
      <c r="K14153" s="95"/>
      <c r="L14153" s="96"/>
    </row>
    <row r="14154" spans="8:12" x14ac:dyDescent="0.25">
      <c r="H14154" s="36"/>
      <c r="I14154" s="36"/>
      <c r="J14154" s="36"/>
      <c r="K14154" s="95"/>
      <c r="L14154" s="96"/>
    </row>
    <row r="14155" spans="8:12" x14ac:dyDescent="0.25">
      <c r="H14155" s="36"/>
      <c r="I14155" s="36"/>
      <c r="J14155" s="36"/>
      <c r="K14155" s="95"/>
      <c r="L14155" s="96"/>
    </row>
    <row r="14156" spans="8:12" x14ac:dyDescent="0.25">
      <c r="H14156" s="36"/>
      <c r="I14156" s="36"/>
      <c r="J14156" s="36"/>
      <c r="K14156" s="95"/>
      <c r="L14156" s="96"/>
    </row>
    <row r="14157" spans="8:12" x14ac:dyDescent="0.25">
      <c r="H14157" s="36"/>
      <c r="I14157" s="36"/>
      <c r="J14157" s="36"/>
      <c r="K14157" s="95"/>
      <c r="L14157" s="96"/>
    </row>
    <row r="14158" spans="8:12" x14ac:dyDescent="0.25">
      <c r="H14158" s="36"/>
      <c r="I14158" s="36"/>
      <c r="J14158" s="36"/>
      <c r="K14158" s="95"/>
      <c r="L14158" s="96"/>
    </row>
    <row r="14159" spans="8:12" x14ac:dyDescent="0.25">
      <c r="H14159" s="36"/>
      <c r="I14159" s="36"/>
      <c r="J14159" s="36"/>
      <c r="K14159" s="95"/>
      <c r="L14159" s="96"/>
    </row>
    <row r="14160" spans="8:12" x14ac:dyDescent="0.25">
      <c r="H14160" s="36"/>
      <c r="I14160" s="36"/>
      <c r="J14160" s="36"/>
      <c r="K14160" s="95"/>
      <c r="L14160" s="96"/>
    </row>
    <row r="14161" spans="8:12" x14ac:dyDescent="0.25">
      <c r="H14161" s="36"/>
      <c r="I14161" s="36"/>
      <c r="J14161" s="36"/>
      <c r="K14161" s="95"/>
      <c r="L14161" s="96"/>
    </row>
    <row r="14162" spans="8:12" x14ac:dyDescent="0.25">
      <c r="H14162" s="36"/>
      <c r="I14162" s="36"/>
      <c r="J14162" s="36"/>
      <c r="K14162" s="95"/>
      <c r="L14162" s="96"/>
    </row>
    <row r="14163" spans="8:12" x14ac:dyDescent="0.25">
      <c r="H14163" s="36"/>
      <c r="I14163" s="36"/>
      <c r="J14163" s="36"/>
      <c r="K14163" s="95"/>
      <c r="L14163" s="96"/>
    </row>
    <row r="14164" spans="8:12" x14ac:dyDescent="0.25">
      <c r="H14164" s="36"/>
      <c r="I14164" s="36"/>
      <c r="J14164" s="36"/>
      <c r="K14164" s="95"/>
      <c r="L14164" s="96"/>
    </row>
    <row r="14165" spans="8:12" x14ac:dyDescent="0.25">
      <c r="H14165" s="36"/>
      <c r="I14165" s="36"/>
      <c r="J14165" s="36"/>
      <c r="K14165" s="95"/>
      <c r="L14165" s="96"/>
    </row>
    <row r="14166" spans="8:12" x14ac:dyDescent="0.25">
      <c r="H14166" s="36"/>
      <c r="I14166" s="36"/>
      <c r="J14166" s="36"/>
      <c r="K14166" s="95"/>
      <c r="L14166" s="96"/>
    </row>
    <row r="14167" spans="8:12" x14ac:dyDescent="0.25">
      <c r="H14167" s="36"/>
      <c r="I14167" s="36"/>
      <c r="J14167" s="36"/>
      <c r="K14167" s="95"/>
      <c r="L14167" s="96"/>
    </row>
    <row r="14168" spans="8:12" x14ac:dyDescent="0.25">
      <c r="H14168" s="36"/>
      <c r="I14168" s="36"/>
      <c r="J14168" s="36"/>
      <c r="K14168" s="95"/>
      <c r="L14168" s="96"/>
    </row>
    <row r="14169" spans="8:12" x14ac:dyDescent="0.25">
      <c r="H14169" s="36"/>
      <c r="I14169" s="36"/>
      <c r="J14169" s="36"/>
      <c r="K14169" s="95"/>
      <c r="L14169" s="96"/>
    </row>
    <row r="14170" spans="8:12" x14ac:dyDescent="0.25">
      <c r="H14170" s="36"/>
      <c r="I14170" s="36"/>
      <c r="J14170" s="36"/>
      <c r="K14170" s="95"/>
      <c r="L14170" s="96"/>
    </row>
    <row r="14171" spans="8:12" x14ac:dyDescent="0.25">
      <c r="H14171" s="36"/>
      <c r="I14171" s="36"/>
      <c r="J14171" s="36"/>
      <c r="K14171" s="95"/>
      <c r="L14171" s="96"/>
    </row>
    <row r="14172" spans="8:12" x14ac:dyDescent="0.25">
      <c r="H14172" s="36"/>
      <c r="I14172" s="36"/>
      <c r="J14172" s="36"/>
      <c r="K14172" s="95"/>
      <c r="L14172" s="96"/>
    </row>
    <row r="14173" spans="8:12" x14ac:dyDescent="0.25">
      <c r="H14173" s="36"/>
      <c r="I14173" s="36"/>
      <c r="J14173" s="36"/>
      <c r="K14173" s="95"/>
      <c r="L14173" s="96"/>
    </row>
    <row r="14174" spans="8:12" x14ac:dyDescent="0.25">
      <c r="H14174" s="36"/>
      <c r="I14174" s="36"/>
      <c r="J14174" s="36"/>
      <c r="K14174" s="95"/>
      <c r="L14174" s="96"/>
    </row>
    <row r="14175" spans="8:12" x14ac:dyDescent="0.25">
      <c r="H14175" s="36"/>
      <c r="I14175" s="36"/>
      <c r="J14175" s="36"/>
      <c r="K14175" s="95"/>
      <c r="L14175" s="96"/>
    </row>
    <row r="14176" spans="8:12" x14ac:dyDescent="0.25">
      <c r="H14176" s="36"/>
      <c r="I14176" s="36"/>
      <c r="J14176" s="36"/>
      <c r="K14176" s="95"/>
      <c r="L14176" s="96"/>
    </row>
    <row r="14177" spans="8:12" x14ac:dyDescent="0.25">
      <c r="H14177" s="36"/>
      <c r="I14177" s="36"/>
      <c r="J14177" s="36"/>
      <c r="K14177" s="95"/>
      <c r="L14177" s="96"/>
    </row>
    <row r="14178" spans="8:12" x14ac:dyDescent="0.25">
      <c r="H14178" s="36"/>
      <c r="I14178" s="36"/>
      <c r="J14178" s="36"/>
      <c r="K14178" s="95"/>
      <c r="L14178" s="96"/>
    </row>
    <row r="14179" spans="8:12" x14ac:dyDescent="0.25">
      <c r="H14179" s="36"/>
      <c r="I14179" s="36"/>
      <c r="J14179" s="36"/>
      <c r="K14179" s="95"/>
      <c r="L14179" s="96"/>
    </row>
    <row r="14180" spans="8:12" x14ac:dyDescent="0.25">
      <c r="H14180" s="36"/>
      <c r="I14180" s="36"/>
      <c r="J14180" s="36"/>
      <c r="K14180" s="95"/>
      <c r="L14180" s="96"/>
    </row>
    <row r="14181" spans="8:12" x14ac:dyDescent="0.25">
      <c r="H14181" s="36"/>
      <c r="I14181" s="36"/>
      <c r="J14181" s="36"/>
      <c r="K14181" s="95"/>
      <c r="L14181" s="96"/>
    </row>
    <row r="14182" spans="8:12" x14ac:dyDescent="0.25">
      <c r="H14182" s="36"/>
      <c r="I14182" s="36"/>
      <c r="J14182" s="36"/>
      <c r="K14182" s="95"/>
      <c r="L14182" s="96"/>
    </row>
    <row r="14183" spans="8:12" x14ac:dyDescent="0.25">
      <c r="H14183" s="36"/>
      <c r="I14183" s="36"/>
      <c r="J14183" s="36"/>
      <c r="K14183" s="95"/>
      <c r="L14183" s="96"/>
    </row>
    <row r="14184" spans="8:12" x14ac:dyDescent="0.25">
      <c r="H14184" s="36"/>
      <c r="I14184" s="36"/>
      <c r="J14184" s="36"/>
      <c r="K14184" s="95"/>
      <c r="L14184" s="96"/>
    </row>
    <row r="14185" spans="8:12" x14ac:dyDescent="0.25">
      <c r="H14185" s="36"/>
      <c r="I14185" s="36"/>
      <c r="J14185" s="36"/>
      <c r="K14185" s="95"/>
      <c r="L14185" s="96"/>
    </row>
    <row r="14186" spans="8:12" x14ac:dyDescent="0.25">
      <c r="H14186" s="36"/>
      <c r="I14186" s="36"/>
      <c r="J14186" s="36"/>
      <c r="K14186" s="95"/>
      <c r="L14186" s="96"/>
    </row>
    <row r="14187" spans="8:12" x14ac:dyDescent="0.25">
      <c r="H14187" s="36"/>
      <c r="I14187" s="36"/>
      <c r="J14187" s="36"/>
      <c r="K14187" s="95"/>
      <c r="L14187" s="96"/>
    </row>
    <row r="14188" spans="8:12" x14ac:dyDescent="0.25">
      <c r="H14188" s="36"/>
      <c r="I14188" s="36"/>
      <c r="J14188" s="36"/>
      <c r="K14188" s="95"/>
      <c r="L14188" s="96"/>
    </row>
    <row r="14189" spans="8:12" x14ac:dyDescent="0.25">
      <c r="H14189" s="36"/>
      <c r="I14189" s="36"/>
      <c r="J14189" s="36"/>
      <c r="K14189" s="95"/>
      <c r="L14189" s="96"/>
    </row>
    <row r="14190" spans="8:12" x14ac:dyDescent="0.25">
      <c r="H14190" s="36"/>
      <c r="I14190" s="36"/>
      <c r="J14190" s="36"/>
      <c r="K14190" s="95"/>
      <c r="L14190" s="96"/>
    </row>
    <row r="14191" spans="8:12" x14ac:dyDescent="0.25">
      <c r="H14191" s="36"/>
      <c r="I14191" s="36"/>
      <c r="J14191" s="36"/>
      <c r="K14191" s="95"/>
      <c r="L14191" s="96"/>
    </row>
    <row r="14192" spans="8:12" x14ac:dyDescent="0.25">
      <c r="H14192" s="36"/>
      <c r="I14192" s="36"/>
      <c r="J14192" s="36"/>
      <c r="K14192" s="95"/>
      <c r="L14192" s="96"/>
    </row>
    <row r="14193" spans="8:12" x14ac:dyDescent="0.25">
      <c r="H14193" s="36"/>
      <c r="I14193" s="36"/>
      <c r="J14193" s="36"/>
      <c r="K14193" s="95"/>
      <c r="L14193" s="96"/>
    </row>
    <row r="14194" spans="8:12" x14ac:dyDescent="0.25">
      <c r="H14194" s="36"/>
      <c r="I14194" s="36"/>
      <c r="J14194" s="36"/>
      <c r="K14194" s="95"/>
      <c r="L14194" s="96"/>
    </row>
    <row r="14195" spans="8:12" x14ac:dyDescent="0.25">
      <c r="H14195" s="36"/>
      <c r="I14195" s="36"/>
      <c r="J14195" s="36"/>
      <c r="K14195" s="95"/>
      <c r="L14195" s="96"/>
    </row>
    <row r="14196" spans="8:12" x14ac:dyDescent="0.25">
      <c r="H14196" s="36"/>
      <c r="I14196" s="36"/>
      <c r="J14196" s="36"/>
      <c r="K14196" s="95"/>
      <c r="L14196" s="96"/>
    </row>
    <row r="14197" spans="8:12" x14ac:dyDescent="0.25">
      <c r="H14197" s="36"/>
      <c r="I14197" s="36"/>
      <c r="J14197" s="36"/>
      <c r="K14197" s="95"/>
      <c r="L14197" s="96"/>
    </row>
    <row r="14198" spans="8:12" x14ac:dyDescent="0.25">
      <c r="H14198" s="36"/>
      <c r="I14198" s="36"/>
      <c r="J14198" s="36"/>
      <c r="K14198" s="95"/>
      <c r="L14198" s="96"/>
    </row>
    <row r="14199" spans="8:12" x14ac:dyDescent="0.25">
      <c r="H14199" s="36"/>
      <c r="I14199" s="36"/>
      <c r="J14199" s="36"/>
      <c r="K14199" s="95"/>
      <c r="L14199" s="96"/>
    </row>
    <row r="14200" spans="8:12" x14ac:dyDescent="0.25">
      <c r="H14200" s="36"/>
      <c r="I14200" s="36"/>
      <c r="J14200" s="36"/>
      <c r="K14200" s="95"/>
      <c r="L14200" s="96"/>
    </row>
    <row r="14201" spans="8:12" x14ac:dyDescent="0.25">
      <c r="H14201" s="36"/>
      <c r="I14201" s="36"/>
      <c r="J14201" s="36"/>
      <c r="K14201" s="95"/>
      <c r="L14201" s="96"/>
    </row>
    <row r="14202" spans="8:12" x14ac:dyDescent="0.25">
      <c r="H14202" s="36"/>
      <c r="I14202" s="36"/>
      <c r="J14202" s="36"/>
      <c r="K14202" s="95"/>
      <c r="L14202" s="96"/>
    </row>
    <row r="14203" spans="8:12" x14ac:dyDescent="0.25">
      <c r="H14203" s="36"/>
      <c r="I14203" s="36"/>
      <c r="J14203" s="36"/>
      <c r="K14203" s="95"/>
      <c r="L14203" s="96"/>
    </row>
    <row r="14204" spans="8:12" x14ac:dyDescent="0.25">
      <c r="H14204" s="36"/>
      <c r="I14204" s="36"/>
      <c r="J14204" s="36"/>
      <c r="K14204" s="95"/>
      <c r="L14204" s="96"/>
    </row>
    <row r="14205" spans="8:12" x14ac:dyDescent="0.25">
      <c r="H14205" s="36"/>
      <c r="I14205" s="36"/>
      <c r="J14205" s="36"/>
      <c r="K14205" s="95"/>
      <c r="L14205" s="96"/>
    </row>
    <row r="14206" spans="8:12" x14ac:dyDescent="0.25">
      <c r="H14206" s="36"/>
      <c r="I14206" s="36"/>
      <c r="J14206" s="36"/>
      <c r="K14206" s="95"/>
      <c r="L14206" s="96"/>
    </row>
    <row r="14207" spans="8:12" x14ac:dyDescent="0.25">
      <c r="H14207" s="36"/>
      <c r="I14207" s="36"/>
      <c r="J14207" s="36"/>
      <c r="K14207" s="95"/>
      <c r="L14207" s="96"/>
    </row>
    <row r="14208" spans="8:12" x14ac:dyDescent="0.25">
      <c r="H14208" s="36"/>
      <c r="I14208" s="36"/>
      <c r="J14208" s="36"/>
      <c r="K14208" s="95"/>
      <c r="L14208" s="96"/>
    </row>
    <row r="14209" spans="8:12" x14ac:dyDescent="0.25">
      <c r="H14209" s="36"/>
      <c r="I14209" s="36"/>
      <c r="J14209" s="36"/>
      <c r="K14209" s="95"/>
      <c r="L14209" s="96"/>
    </row>
    <row r="14210" spans="8:12" x14ac:dyDescent="0.25">
      <c r="H14210" s="36"/>
      <c r="I14210" s="36"/>
      <c r="J14210" s="36"/>
      <c r="K14210" s="95"/>
      <c r="L14210" s="96"/>
    </row>
    <row r="14211" spans="8:12" x14ac:dyDescent="0.25">
      <c r="H14211" s="36"/>
      <c r="I14211" s="36"/>
      <c r="J14211" s="36"/>
      <c r="K14211" s="95"/>
      <c r="L14211" s="96"/>
    </row>
    <row r="14212" spans="8:12" x14ac:dyDescent="0.25">
      <c r="H14212" s="36"/>
      <c r="I14212" s="36"/>
      <c r="J14212" s="36"/>
      <c r="K14212" s="95"/>
      <c r="L14212" s="96"/>
    </row>
    <row r="14213" spans="8:12" x14ac:dyDescent="0.25">
      <c r="H14213" s="36"/>
      <c r="I14213" s="36"/>
      <c r="J14213" s="36"/>
      <c r="K14213" s="95"/>
      <c r="L14213" s="96"/>
    </row>
    <row r="14214" spans="8:12" x14ac:dyDescent="0.25">
      <c r="H14214" s="36"/>
      <c r="I14214" s="36"/>
      <c r="J14214" s="36"/>
      <c r="K14214" s="95"/>
      <c r="L14214" s="96"/>
    </row>
    <row r="14215" spans="8:12" x14ac:dyDescent="0.25">
      <c r="H14215" s="36"/>
      <c r="I14215" s="36"/>
      <c r="J14215" s="36"/>
      <c r="K14215" s="95"/>
      <c r="L14215" s="96"/>
    </row>
    <row r="14216" spans="8:12" x14ac:dyDescent="0.25">
      <c r="H14216" s="36"/>
      <c r="I14216" s="36"/>
      <c r="J14216" s="36"/>
      <c r="K14216" s="95"/>
      <c r="L14216" s="96"/>
    </row>
    <row r="14217" spans="8:12" x14ac:dyDescent="0.25">
      <c r="H14217" s="36"/>
      <c r="I14217" s="36"/>
      <c r="J14217" s="36"/>
      <c r="K14217" s="95"/>
      <c r="L14217" s="96"/>
    </row>
    <row r="14218" spans="8:12" x14ac:dyDescent="0.25">
      <c r="H14218" s="36"/>
      <c r="I14218" s="36"/>
      <c r="J14218" s="36"/>
      <c r="K14218" s="95"/>
      <c r="L14218" s="96"/>
    </row>
    <row r="14219" spans="8:12" x14ac:dyDescent="0.25">
      <c r="H14219" s="36"/>
      <c r="I14219" s="36"/>
      <c r="J14219" s="36"/>
      <c r="K14219" s="95"/>
      <c r="L14219" s="96"/>
    </row>
    <row r="14220" spans="8:12" x14ac:dyDescent="0.25">
      <c r="H14220" s="36"/>
      <c r="I14220" s="36"/>
      <c r="J14220" s="36"/>
      <c r="K14220" s="95"/>
      <c r="L14220" s="96"/>
    </row>
    <row r="14221" spans="8:12" x14ac:dyDescent="0.25">
      <c r="H14221" s="36"/>
      <c r="I14221" s="36"/>
      <c r="J14221" s="36"/>
      <c r="K14221" s="95"/>
      <c r="L14221" s="96"/>
    </row>
    <row r="14222" spans="8:12" x14ac:dyDescent="0.25">
      <c r="H14222" s="36"/>
      <c r="I14222" s="36"/>
      <c r="J14222" s="36"/>
      <c r="K14222" s="95"/>
      <c r="L14222" s="96"/>
    </row>
    <row r="14223" spans="8:12" x14ac:dyDescent="0.25">
      <c r="H14223" s="36"/>
      <c r="I14223" s="36"/>
      <c r="J14223" s="36"/>
      <c r="K14223" s="95"/>
      <c r="L14223" s="96"/>
    </row>
    <row r="14224" spans="8:12" x14ac:dyDescent="0.25">
      <c r="H14224" s="36"/>
      <c r="I14224" s="36"/>
      <c r="J14224" s="36"/>
      <c r="K14224" s="95"/>
      <c r="L14224" s="96"/>
    </row>
    <row r="14225" spans="8:12" x14ac:dyDescent="0.25">
      <c r="H14225" s="36"/>
      <c r="I14225" s="36"/>
      <c r="J14225" s="36"/>
      <c r="K14225" s="95"/>
      <c r="L14225" s="96"/>
    </row>
    <row r="14226" spans="8:12" x14ac:dyDescent="0.25">
      <c r="H14226" s="36"/>
      <c r="I14226" s="36"/>
      <c r="J14226" s="36"/>
      <c r="K14226" s="95"/>
      <c r="L14226" s="96"/>
    </row>
    <row r="14227" spans="8:12" x14ac:dyDescent="0.25">
      <c r="H14227" s="36"/>
      <c r="I14227" s="36"/>
      <c r="J14227" s="36"/>
      <c r="K14227" s="95"/>
      <c r="L14227" s="96"/>
    </row>
    <row r="14228" spans="8:12" x14ac:dyDescent="0.25">
      <c r="H14228" s="36"/>
      <c r="I14228" s="36"/>
      <c r="J14228" s="36"/>
      <c r="K14228" s="95"/>
      <c r="L14228" s="96"/>
    </row>
    <row r="14229" spans="8:12" x14ac:dyDescent="0.25">
      <c r="H14229" s="36"/>
      <c r="I14229" s="36"/>
      <c r="J14229" s="36"/>
      <c r="K14229" s="95"/>
      <c r="L14229" s="96"/>
    </row>
    <row r="14230" spans="8:12" x14ac:dyDescent="0.25">
      <c r="H14230" s="36"/>
      <c r="I14230" s="36"/>
      <c r="J14230" s="36"/>
      <c r="K14230" s="95"/>
      <c r="L14230" s="96"/>
    </row>
    <row r="14231" spans="8:12" x14ac:dyDescent="0.25">
      <c r="H14231" s="36"/>
      <c r="I14231" s="36"/>
      <c r="J14231" s="36"/>
      <c r="K14231" s="95"/>
      <c r="L14231" s="96"/>
    </row>
    <row r="14232" spans="8:12" x14ac:dyDescent="0.25">
      <c r="H14232" s="36"/>
      <c r="I14232" s="36"/>
      <c r="J14232" s="36"/>
      <c r="K14232" s="95"/>
      <c r="L14232" s="96"/>
    </row>
    <row r="14233" spans="8:12" x14ac:dyDescent="0.25">
      <c r="H14233" s="36"/>
      <c r="I14233" s="36"/>
      <c r="J14233" s="36"/>
      <c r="K14233" s="95"/>
      <c r="L14233" s="96"/>
    </row>
    <row r="14234" spans="8:12" x14ac:dyDescent="0.25">
      <c r="H14234" s="36"/>
      <c r="I14234" s="36"/>
      <c r="J14234" s="36"/>
      <c r="K14234" s="95"/>
      <c r="L14234" s="96"/>
    </row>
    <row r="14235" spans="8:12" x14ac:dyDescent="0.25">
      <c r="H14235" s="36"/>
      <c r="I14235" s="36"/>
      <c r="J14235" s="36"/>
      <c r="K14235" s="95"/>
      <c r="L14235" s="96"/>
    </row>
    <row r="14236" spans="8:12" x14ac:dyDescent="0.25">
      <c r="H14236" s="36"/>
      <c r="I14236" s="36"/>
      <c r="J14236" s="36"/>
      <c r="K14236" s="95"/>
      <c r="L14236" s="96"/>
    </row>
    <row r="14237" spans="8:12" x14ac:dyDescent="0.25">
      <c r="H14237" s="36"/>
      <c r="I14237" s="36"/>
      <c r="J14237" s="36"/>
      <c r="K14237" s="95"/>
      <c r="L14237" s="96"/>
    </row>
    <row r="14238" spans="8:12" x14ac:dyDescent="0.25">
      <c r="H14238" s="36"/>
      <c r="I14238" s="36"/>
      <c r="J14238" s="36"/>
      <c r="K14238" s="95"/>
      <c r="L14238" s="96"/>
    </row>
    <row r="14239" spans="8:12" x14ac:dyDescent="0.25">
      <c r="H14239" s="36"/>
      <c r="I14239" s="36"/>
      <c r="J14239" s="36"/>
      <c r="K14239" s="95"/>
      <c r="L14239" s="96"/>
    </row>
    <row r="14240" spans="8:12" x14ac:dyDescent="0.25">
      <c r="H14240" s="36"/>
      <c r="I14240" s="36"/>
      <c r="J14240" s="36"/>
      <c r="K14240" s="95"/>
      <c r="L14240" s="96"/>
    </row>
    <row r="14241" spans="8:12" x14ac:dyDescent="0.25">
      <c r="H14241" s="36"/>
      <c r="I14241" s="36"/>
      <c r="J14241" s="36"/>
      <c r="K14241" s="95"/>
      <c r="L14241" s="96"/>
    </row>
    <row r="14242" spans="8:12" x14ac:dyDescent="0.25">
      <c r="H14242" s="36"/>
      <c r="I14242" s="36"/>
      <c r="J14242" s="36"/>
      <c r="K14242" s="95"/>
      <c r="L14242" s="96"/>
    </row>
    <row r="14243" spans="8:12" x14ac:dyDescent="0.25">
      <c r="H14243" s="36"/>
      <c r="I14243" s="36"/>
      <c r="J14243" s="36"/>
      <c r="K14243" s="95"/>
      <c r="L14243" s="96"/>
    </row>
    <row r="14244" spans="8:12" x14ac:dyDescent="0.25">
      <c r="H14244" s="36"/>
      <c r="I14244" s="36"/>
      <c r="J14244" s="36"/>
      <c r="K14244" s="95"/>
      <c r="L14244" s="96"/>
    </row>
    <row r="14245" spans="8:12" x14ac:dyDescent="0.25">
      <c r="H14245" s="36"/>
      <c r="I14245" s="36"/>
      <c r="J14245" s="36"/>
      <c r="K14245" s="95"/>
      <c r="L14245" s="96"/>
    </row>
    <row r="14246" spans="8:12" x14ac:dyDescent="0.25">
      <c r="H14246" s="36"/>
      <c r="I14246" s="36"/>
      <c r="J14246" s="36"/>
      <c r="K14246" s="95"/>
      <c r="L14246" s="96"/>
    </row>
    <row r="14247" spans="8:12" x14ac:dyDescent="0.25">
      <c r="H14247" s="36"/>
      <c r="I14247" s="36"/>
      <c r="J14247" s="36"/>
      <c r="K14247" s="95"/>
      <c r="L14247" s="96"/>
    </row>
    <row r="14248" spans="8:12" x14ac:dyDescent="0.25">
      <c r="H14248" s="36"/>
      <c r="I14248" s="36"/>
      <c r="J14248" s="36"/>
      <c r="K14248" s="95"/>
      <c r="L14248" s="96"/>
    </row>
    <row r="14249" spans="8:12" x14ac:dyDescent="0.25">
      <c r="H14249" s="36"/>
      <c r="I14249" s="36"/>
      <c r="J14249" s="36"/>
      <c r="K14249" s="95"/>
      <c r="L14249" s="96"/>
    </row>
    <row r="14250" spans="8:12" x14ac:dyDescent="0.25">
      <c r="H14250" s="36"/>
      <c r="I14250" s="36"/>
      <c r="J14250" s="36"/>
      <c r="K14250" s="95"/>
      <c r="L14250" s="96"/>
    </row>
    <row r="14251" spans="8:12" x14ac:dyDescent="0.25">
      <c r="H14251" s="36"/>
      <c r="I14251" s="36"/>
      <c r="J14251" s="36"/>
      <c r="K14251" s="95"/>
      <c r="L14251" s="96"/>
    </row>
    <row r="14252" spans="8:12" x14ac:dyDescent="0.25">
      <c r="H14252" s="36"/>
      <c r="I14252" s="36"/>
      <c r="J14252" s="36"/>
      <c r="K14252" s="95"/>
      <c r="L14252" s="96"/>
    </row>
    <row r="14253" spans="8:12" x14ac:dyDescent="0.25">
      <c r="H14253" s="36"/>
      <c r="I14253" s="36"/>
      <c r="J14253" s="36"/>
      <c r="K14253" s="95"/>
      <c r="L14253" s="96"/>
    </row>
    <row r="14254" spans="8:12" x14ac:dyDescent="0.25">
      <c r="H14254" s="36"/>
      <c r="I14254" s="36"/>
      <c r="J14254" s="36"/>
      <c r="K14254" s="95"/>
      <c r="L14254" s="96"/>
    </row>
    <row r="14255" spans="8:12" x14ac:dyDescent="0.25">
      <c r="H14255" s="36"/>
      <c r="I14255" s="36"/>
      <c r="J14255" s="36"/>
      <c r="K14255" s="95"/>
      <c r="L14255" s="96"/>
    </row>
    <row r="14256" spans="8:12" x14ac:dyDescent="0.25">
      <c r="H14256" s="36"/>
      <c r="I14256" s="36"/>
      <c r="J14256" s="36"/>
      <c r="K14256" s="95"/>
      <c r="L14256" s="96"/>
    </row>
    <row r="14257" spans="8:12" x14ac:dyDescent="0.25">
      <c r="H14257" s="36"/>
      <c r="I14257" s="36"/>
      <c r="J14257" s="36"/>
      <c r="K14257" s="95"/>
      <c r="L14257" s="96"/>
    </row>
    <row r="14258" spans="8:12" x14ac:dyDescent="0.25">
      <c r="H14258" s="36"/>
      <c r="I14258" s="36"/>
      <c r="J14258" s="36"/>
      <c r="K14258" s="95"/>
      <c r="L14258" s="96"/>
    </row>
    <row r="14259" spans="8:12" x14ac:dyDescent="0.25">
      <c r="H14259" s="36"/>
      <c r="I14259" s="36"/>
      <c r="J14259" s="36"/>
      <c r="K14259" s="95"/>
      <c r="L14259" s="96"/>
    </row>
    <row r="14260" spans="8:12" x14ac:dyDescent="0.25">
      <c r="H14260" s="36"/>
      <c r="I14260" s="36"/>
      <c r="J14260" s="36"/>
      <c r="K14260" s="95"/>
      <c r="L14260" s="96"/>
    </row>
    <row r="14261" spans="8:12" x14ac:dyDescent="0.25">
      <c r="H14261" s="36"/>
      <c r="I14261" s="36"/>
      <c r="J14261" s="36"/>
      <c r="K14261" s="95"/>
      <c r="L14261" s="96"/>
    </row>
    <row r="14262" spans="8:12" x14ac:dyDescent="0.25">
      <c r="H14262" s="36"/>
      <c r="I14262" s="36"/>
      <c r="J14262" s="36"/>
      <c r="K14262" s="95"/>
      <c r="L14262" s="96"/>
    </row>
    <row r="14263" spans="8:12" x14ac:dyDescent="0.25">
      <c r="H14263" s="36"/>
      <c r="I14263" s="36"/>
      <c r="J14263" s="36"/>
      <c r="K14263" s="95"/>
      <c r="L14263" s="96"/>
    </row>
    <row r="14264" spans="8:12" x14ac:dyDescent="0.25">
      <c r="H14264" s="36"/>
      <c r="I14264" s="36"/>
      <c r="J14264" s="36"/>
      <c r="K14264" s="95"/>
      <c r="L14264" s="96"/>
    </row>
    <row r="14265" spans="8:12" x14ac:dyDescent="0.25">
      <c r="H14265" s="36"/>
      <c r="I14265" s="36"/>
      <c r="J14265" s="36"/>
      <c r="K14265" s="95"/>
      <c r="L14265" s="96"/>
    </row>
    <row r="14266" spans="8:12" x14ac:dyDescent="0.25">
      <c r="H14266" s="36"/>
      <c r="I14266" s="36"/>
      <c r="J14266" s="36"/>
      <c r="K14266" s="95"/>
      <c r="L14266" s="96"/>
    </row>
    <row r="14267" spans="8:12" x14ac:dyDescent="0.25">
      <c r="H14267" s="36"/>
      <c r="I14267" s="36"/>
      <c r="J14267" s="36"/>
      <c r="K14267" s="95"/>
      <c r="L14267" s="96"/>
    </row>
    <row r="14268" spans="8:12" x14ac:dyDescent="0.25">
      <c r="H14268" s="36"/>
      <c r="I14268" s="36"/>
      <c r="J14268" s="36"/>
      <c r="K14268" s="95"/>
      <c r="L14268" s="96"/>
    </row>
    <row r="14269" spans="8:12" x14ac:dyDescent="0.25">
      <c r="H14269" s="36"/>
      <c r="I14269" s="36"/>
      <c r="J14269" s="36"/>
      <c r="K14269" s="95"/>
      <c r="L14269" s="96"/>
    </row>
    <row r="14270" spans="8:12" x14ac:dyDescent="0.25">
      <c r="H14270" s="36"/>
      <c r="I14270" s="36"/>
      <c r="J14270" s="36"/>
      <c r="K14270" s="95"/>
      <c r="L14270" s="96"/>
    </row>
    <row r="14271" spans="8:12" x14ac:dyDescent="0.25">
      <c r="H14271" s="36"/>
      <c r="I14271" s="36"/>
      <c r="J14271" s="36"/>
      <c r="K14271" s="95"/>
      <c r="L14271" s="96"/>
    </row>
    <row r="14272" spans="8:12" x14ac:dyDescent="0.25">
      <c r="H14272" s="36"/>
      <c r="I14272" s="36"/>
      <c r="J14272" s="36"/>
      <c r="K14272" s="95"/>
      <c r="L14272" s="96"/>
    </row>
    <row r="14273" spans="8:12" x14ac:dyDescent="0.25">
      <c r="H14273" s="36"/>
      <c r="I14273" s="36"/>
      <c r="J14273" s="36"/>
      <c r="K14273" s="95"/>
      <c r="L14273" s="96"/>
    </row>
    <row r="14274" spans="8:12" x14ac:dyDescent="0.25">
      <c r="H14274" s="36"/>
      <c r="I14274" s="36"/>
      <c r="J14274" s="36"/>
      <c r="K14274" s="95"/>
      <c r="L14274" s="96"/>
    </row>
    <row r="14275" spans="8:12" x14ac:dyDescent="0.25">
      <c r="H14275" s="36"/>
      <c r="I14275" s="36"/>
      <c r="J14275" s="36"/>
      <c r="K14275" s="95"/>
      <c r="L14275" s="96"/>
    </row>
    <row r="14276" spans="8:12" x14ac:dyDescent="0.25">
      <c r="H14276" s="36"/>
      <c r="I14276" s="36"/>
      <c r="J14276" s="36"/>
      <c r="K14276" s="95"/>
      <c r="L14276" s="96"/>
    </row>
    <row r="14277" spans="8:12" x14ac:dyDescent="0.25">
      <c r="H14277" s="36"/>
      <c r="I14277" s="36"/>
      <c r="J14277" s="36"/>
      <c r="K14277" s="95"/>
      <c r="L14277" s="96"/>
    </row>
    <row r="14278" spans="8:12" x14ac:dyDescent="0.25">
      <c r="H14278" s="36"/>
      <c r="I14278" s="36"/>
      <c r="J14278" s="36"/>
      <c r="K14278" s="95"/>
      <c r="L14278" s="96"/>
    </row>
    <row r="14279" spans="8:12" x14ac:dyDescent="0.25">
      <c r="H14279" s="36"/>
      <c r="I14279" s="36"/>
      <c r="J14279" s="36"/>
      <c r="K14279" s="95"/>
      <c r="L14279" s="96"/>
    </row>
    <row r="14280" spans="8:12" x14ac:dyDescent="0.25">
      <c r="H14280" s="36"/>
      <c r="I14280" s="36"/>
      <c r="J14280" s="36"/>
      <c r="K14280" s="95"/>
      <c r="L14280" s="96"/>
    </row>
    <row r="14281" spans="8:12" x14ac:dyDescent="0.25">
      <c r="H14281" s="36"/>
      <c r="I14281" s="36"/>
      <c r="J14281" s="36"/>
      <c r="K14281" s="95"/>
      <c r="L14281" s="96"/>
    </row>
    <row r="14282" spans="8:12" x14ac:dyDescent="0.25">
      <c r="H14282" s="36"/>
      <c r="I14282" s="36"/>
      <c r="J14282" s="36"/>
      <c r="K14282" s="95"/>
      <c r="L14282" s="96"/>
    </row>
    <row r="14283" spans="8:12" x14ac:dyDescent="0.25">
      <c r="H14283" s="36"/>
      <c r="I14283" s="36"/>
      <c r="J14283" s="36"/>
      <c r="K14283" s="95"/>
      <c r="L14283" s="96"/>
    </row>
    <row r="14284" spans="8:12" x14ac:dyDescent="0.25">
      <c r="H14284" s="36"/>
      <c r="I14284" s="36"/>
      <c r="J14284" s="36"/>
      <c r="K14284" s="95"/>
      <c r="L14284" s="96"/>
    </row>
    <row r="14285" spans="8:12" x14ac:dyDescent="0.25">
      <c r="H14285" s="36"/>
      <c r="I14285" s="36"/>
      <c r="J14285" s="36"/>
      <c r="K14285" s="95"/>
      <c r="L14285" s="96"/>
    </row>
    <row r="14286" spans="8:12" x14ac:dyDescent="0.25">
      <c r="H14286" s="36"/>
      <c r="I14286" s="36"/>
      <c r="J14286" s="36"/>
      <c r="K14286" s="95"/>
      <c r="L14286" s="96"/>
    </row>
    <row r="14287" spans="8:12" x14ac:dyDescent="0.25">
      <c r="H14287" s="36"/>
      <c r="I14287" s="36"/>
      <c r="J14287" s="36"/>
      <c r="K14287" s="95"/>
      <c r="L14287" s="96"/>
    </row>
    <row r="14288" spans="8:12" x14ac:dyDescent="0.25">
      <c r="H14288" s="36"/>
      <c r="I14288" s="36"/>
      <c r="J14288" s="36"/>
      <c r="K14288" s="95"/>
      <c r="L14288" s="96"/>
    </row>
    <row r="14289" spans="8:12" x14ac:dyDescent="0.25">
      <c r="H14289" s="36"/>
      <c r="I14289" s="36"/>
      <c r="J14289" s="36"/>
      <c r="K14289" s="95"/>
      <c r="L14289" s="96"/>
    </row>
    <row r="14290" spans="8:12" x14ac:dyDescent="0.25">
      <c r="H14290" s="36"/>
      <c r="I14290" s="36"/>
      <c r="J14290" s="36"/>
      <c r="K14290" s="95"/>
      <c r="L14290" s="96"/>
    </row>
    <row r="14291" spans="8:12" x14ac:dyDescent="0.25">
      <c r="H14291" s="36"/>
      <c r="I14291" s="36"/>
      <c r="J14291" s="36"/>
      <c r="K14291" s="95"/>
      <c r="L14291" s="96"/>
    </row>
    <row r="14292" spans="8:12" x14ac:dyDescent="0.25">
      <c r="H14292" s="36"/>
      <c r="I14292" s="36"/>
      <c r="J14292" s="36"/>
      <c r="K14292" s="95"/>
      <c r="L14292" s="96"/>
    </row>
    <row r="14293" spans="8:12" x14ac:dyDescent="0.25">
      <c r="H14293" s="36"/>
      <c r="I14293" s="36"/>
      <c r="J14293" s="36"/>
      <c r="K14293" s="95"/>
      <c r="L14293" s="96"/>
    </row>
    <row r="14294" spans="8:12" x14ac:dyDescent="0.25">
      <c r="H14294" s="36"/>
      <c r="I14294" s="36"/>
      <c r="J14294" s="36"/>
      <c r="K14294" s="95"/>
      <c r="L14294" s="96"/>
    </row>
    <row r="14295" spans="8:12" x14ac:dyDescent="0.25">
      <c r="H14295" s="36"/>
      <c r="I14295" s="36"/>
      <c r="J14295" s="36"/>
      <c r="K14295" s="95"/>
      <c r="L14295" s="96"/>
    </row>
    <row r="14296" spans="8:12" x14ac:dyDescent="0.25">
      <c r="H14296" s="36"/>
      <c r="I14296" s="36"/>
      <c r="J14296" s="36"/>
      <c r="K14296" s="95"/>
      <c r="L14296" s="96"/>
    </row>
    <row r="14297" spans="8:12" x14ac:dyDescent="0.25">
      <c r="H14297" s="36"/>
      <c r="I14297" s="36"/>
      <c r="J14297" s="36"/>
      <c r="K14297" s="95"/>
      <c r="L14297" s="96"/>
    </row>
    <row r="14298" spans="8:12" x14ac:dyDescent="0.25">
      <c r="H14298" s="36"/>
      <c r="I14298" s="36"/>
      <c r="J14298" s="36"/>
      <c r="K14298" s="95"/>
      <c r="L14298" s="96"/>
    </row>
    <row r="14299" spans="8:12" x14ac:dyDescent="0.25">
      <c r="H14299" s="36"/>
      <c r="I14299" s="36"/>
      <c r="J14299" s="36"/>
      <c r="K14299" s="95"/>
      <c r="L14299" s="96"/>
    </row>
    <row r="14300" spans="8:12" x14ac:dyDescent="0.25">
      <c r="H14300" s="36"/>
      <c r="I14300" s="36"/>
      <c r="J14300" s="36"/>
      <c r="K14300" s="95"/>
      <c r="L14300" s="96"/>
    </row>
    <row r="14301" spans="8:12" x14ac:dyDescent="0.25">
      <c r="H14301" s="36"/>
      <c r="I14301" s="36"/>
      <c r="J14301" s="36"/>
      <c r="K14301" s="95"/>
      <c r="L14301" s="96"/>
    </row>
    <row r="14302" spans="8:12" x14ac:dyDescent="0.25">
      <c r="H14302" s="36"/>
      <c r="I14302" s="36"/>
      <c r="J14302" s="36"/>
      <c r="K14302" s="95"/>
      <c r="L14302" s="96"/>
    </row>
    <row r="14303" spans="8:12" x14ac:dyDescent="0.25">
      <c r="H14303" s="36"/>
      <c r="I14303" s="36"/>
      <c r="J14303" s="36"/>
      <c r="K14303" s="95"/>
      <c r="L14303" s="96"/>
    </row>
    <row r="14304" spans="8:12" x14ac:dyDescent="0.25">
      <c r="H14304" s="36"/>
      <c r="I14304" s="36"/>
      <c r="J14304" s="36"/>
      <c r="K14304" s="95"/>
      <c r="L14304" s="96"/>
    </row>
    <row r="14305" spans="8:12" x14ac:dyDescent="0.25">
      <c r="H14305" s="36"/>
      <c r="I14305" s="36"/>
      <c r="J14305" s="36"/>
      <c r="K14305" s="95"/>
      <c r="L14305" s="96"/>
    </row>
    <row r="14306" spans="8:12" x14ac:dyDescent="0.25">
      <c r="H14306" s="36"/>
      <c r="I14306" s="36"/>
      <c r="J14306" s="36"/>
      <c r="K14306" s="95"/>
      <c r="L14306" s="96"/>
    </row>
    <row r="14307" spans="8:12" x14ac:dyDescent="0.25">
      <c r="H14307" s="36"/>
      <c r="I14307" s="36"/>
      <c r="J14307" s="36"/>
      <c r="K14307" s="95"/>
      <c r="L14307" s="96"/>
    </row>
    <row r="14308" spans="8:12" x14ac:dyDescent="0.25">
      <c r="H14308" s="36"/>
      <c r="I14308" s="36"/>
      <c r="J14308" s="36"/>
      <c r="K14308" s="95"/>
      <c r="L14308" s="96"/>
    </row>
    <row r="14309" spans="8:12" x14ac:dyDescent="0.25">
      <c r="H14309" s="36"/>
      <c r="I14309" s="36"/>
      <c r="J14309" s="36"/>
      <c r="K14309" s="95"/>
      <c r="L14309" s="96"/>
    </row>
    <row r="14310" spans="8:12" x14ac:dyDescent="0.25">
      <c r="H14310" s="36"/>
      <c r="I14310" s="36"/>
      <c r="J14310" s="36"/>
      <c r="K14310" s="95"/>
      <c r="L14310" s="96"/>
    </row>
    <row r="14311" spans="8:12" x14ac:dyDescent="0.25">
      <c r="H14311" s="36"/>
      <c r="I14311" s="36"/>
      <c r="J14311" s="36"/>
      <c r="K14311" s="95"/>
      <c r="L14311" s="96"/>
    </row>
    <row r="14312" spans="8:12" x14ac:dyDescent="0.25">
      <c r="H14312" s="36"/>
      <c r="I14312" s="36"/>
      <c r="J14312" s="36"/>
      <c r="K14312" s="95"/>
      <c r="L14312" s="96"/>
    </row>
    <row r="14313" spans="8:12" x14ac:dyDescent="0.25">
      <c r="H14313" s="36"/>
      <c r="I14313" s="36"/>
      <c r="J14313" s="36"/>
      <c r="K14313" s="95"/>
      <c r="L14313" s="96"/>
    </row>
    <row r="14314" spans="8:12" x14ac:dyDescent="0.25">
      <c r="H14314" s="36"/>
      <c r="I14314" s="36"/>
      <c r="J14314" s="36"/>
      <c r="K14314" s="95"/>
      <c r="L14314" s="96"/>
    </row>
    <row r="14315" spans="8:12" x14ac:dyDescent="0.25">
      <c r="H14315" s="36"/>
      <c r="I14315" s="36"/>
      <c r="J14315" s="36"/>
      <c r="K14315" s="95"/>
      <c r="L14315" s="96"/>
    </row>
    <row r="14316" spans="8:12" x14ac:dyDescent="0.25">
      <c r="H14316" s="36"/>
      <c r="I14316" s="36"/>
      <c r="J14316" s="36"/>
      <c r="K14316" s="95"/>
      <c r="L14316" s="96"/>
    </row>
    <row r="14317" spans="8:12" x14ac:dyDescent="0.25">
      <c r="H14317" s="36"/>
      <c r="I14317" s="36"/>
      <c r="J14317" s="36"/>
      <c r="K14317" s="95"/>
      <c r="L14317" s="96"/>
    </row>
    <row r="14318" spans="8:12" x14ac:dyDescent="0.25">
      <c r="H14318" s="36"/>
      <c r="I14318" s="36"/>
      <c r="J14318" s="36"/>
      <c r="K14318" s="95"/>
      <c r="L14318" s="96"/>
    </row>
    <row r="14319" spans="8:12" x14ac:dyDescent="0.25">
      <c r="H14319" s="36"/>
      <c r="I14319" s="36"/>
      <c r="J14319" s="36"/>
      <c r="K14319" s="95"/>
      <c r="L14319" s="96"/>
    </row>
    <row r="14320" spans="8:12" x14ac:dyDescent="0.25">
      <c r="H14320" s="36"/>
      <c r="I14320" s="36"/>
      <c r="J14320" s="36"/>
      <c r="K14320" s="95"/>
      <c r="L14320" s="96"/>
    </row>
    <row r="14321" spans="8:12" x14ac:dyDescent="0.25">
      <c r="H14321" s="36"/>
      <c r="I14321" s="36"/>
      <c r="J14321" s="36"/>
      <c r="K14321" s="95"/>
      <c r="L14321" s="96"/>
    </row>
    <row r="14322" spans="8:12" x14ac:dyDescent="0.25">
      <c r="H14322" s="36"/>
      <c r="I14322" s="36"/>
      <c r="J14322" s="36"/>
      <c r="K14322" s="95"/>
      <c r="L14322" s="96"/>
    </row>
    <row r="14323" spans="8:12" x14ac:dyDescent="0.25">
      <c r="H14323" s="36"/>
      <c r="I14323" s="36"/>
      <c r="J14323" s="36"/>
      <c r="K14323" s="95"/>
      <c r="L14323" s="96"/>
    </row>
    <row r="14324" spans="8:12" x14ac:dyDescent="0.25">
      <c r="H14324" s="36"/>
      <c r="I14324" s="36"/>
      <c r="J14324" s="36"/>
      <c r="K14324" s="95"/>
      <c r="L14324" s="96"/>
    </row>
    <row r="14325" spans="8:12" x14ac:dyDescent="0.25">
      <c r="H14325" s="36"/>
      <c r="I14325" s="36"/>
      <c r="J14325" s="36"/>
      <c r="K14325" s="95"/>
      <c r="L14325" s="96"/>
    </row>
    <row r="14326" spans="8:12" x14ac:dyDescent="0.25">
      <c r="H14326" s="36"/>
      <c r="I14326" s="36"/>
      <c r="J14326" s="36"/>
      <c r="K14326" s="95"/>
      <c r="L14326" s="96"/>
    </row>
    <row r="14327" spans="8:12" x14ac:dyDescent="0.25">
      <c r="H14327" s="36"/>
      <c r="I14327" s="36"/>
      <c r="J14327" s="36"/>
      <c r="K14327" s="95"/>
      <c r="L14327" s="96"/>
    </row>
    <row r="14328" spans="8:12" x14ac:dyDescent="0.25">
      <c r="H14328" s="36"/>
      <c r="I14328" s="36"/>
      <c r="J14328" s="36"/>
      <c r="K14328" s="95"/>
      <c r="L14328" s="96"/>
    </row>
    <row r="14329" spans="8:12" x14ac:dyDescent="0.25">
      <c r="H14329" s="36"/>
      <c r="I14329" s="36"/>
      <c r="J14329" s="36"/>
      <c r="K14329" s="95"/>
      <c r="L14329" s="96"/>
    </row>
    <row r="14330" spans="8:12" x14ac:dyDescent="0.25">
      <c r="H14330" s="36"/>
      <c r="I14330" s="36"/>
      <c r="J14330" s="36"/>
      <c r="K14330" s="95"/>
      <c r="L14330" s="96"/>
    </row>
    <row r="14331" spans="8:12" x14ac:dyDescent="0.25">
      <c r="H14331" s="36"/>
      <c r="I14331" s="36"/>
      <c r="J14331" s="36"/>
      <c r="K14331" s="95"/>
      <c r="L14331" s="96"/>
    </row>
    <row r="14332" spans="8:12" x14ac:dyDescent="0.25">
      <c r="H14332" s="36"/>
      <c r="I14332" s="36"/>
      <c r="J14332" s="36"/>
      <c r="K14332" s="95"/>
      <c r="L14332" s="96"/>
    </row>
    <row r="14333" spans="8:12" x14ac:dyDescent="0.25">
      <c r="H14333" s="36"/>
      <c r="I14333" s="36"/>
      <c r="J14333" s="36"/>
      <c r="K14333" s="95"/>
      <c r="L14333" s="96"/>
    </row>
    <row r="14334" spans="8:12" x14ac:dyDescent="0.25">
      <c r="H14334" s="36"/>
      <c r="I14334" s="36"/>
      <c r="J14334" s="36"/>
      <c r="K14334" s="95"/>
      <c r="L14334" s="96"/>
    </row>
    <row r="14335" spans="8:12" x14ac:dyDescent="0.25">
      <c r="H14335" s="36"/>
      <c r="I14335" s="36"/>
      <c r="J14335" s="36"/>
      <c r="K14335" s="95"/>
      <c r="L14335" s="96"/>
    </row>
    <row r="14336" spans="8:12" x14ac:dyDescent="0.25">
      <c r="H14336" s="36"/>
      <c r="I14336" s="36"/>
      <c r="J14336" s="36"/>
      <c r="K14336" s="95"/>
      <c r="L14336" s="96"/>
    </row>
    <row r="14337" spans="8:12" x14ac:dyDescent="0.25">
      <c r="H14337" s="36"/>
      <c r="I14337" s="36"/>
      <c r="J14337" s="36"/>
      <c r="K14337" s="95"/>
      <c r="L14337" s="96"/>
    </row>
    <row r="14338" spans="8:12" x14ac:dyDescent="0.25">
      <c r="H14338" s="36"/>
      <c r="I14338" s="36"/>
      <c r="J14338" s="36"/>
      <c r="K14338" s="95"/>
      <c r="L14338" s="96"/>
    </row>
    <row r="14339" spans="8:12" x14ac:dyDescent="0.25">
      <c r="H14339" s="36"/>
      <c r="I14339" s="36"/>
      <c r="J14339" s="36"/>
      <c r="K14339" s="95"/>
      <c r="L14339" s="96"/>
    </row>
    <row r="14340" spans="8:12" x14ac:dyDescent="0.25">
      <c r="H14340" s="36"/>
      <c r="I14340" s="36"/>
      <c r="J14340" s="36"/>
      <c r="K14340" s="95"/>
      <c r="L14340" s="96"/>
    </row>
    <row r="14341" spans="8:12" x14ac:dyDescent="0.25">
      <c r="H14341" s="36"/>
      <c r="I14341" s="36"/>
      <c r="J14341" s="36"/>
      <c r="K14341" s="95"/>
      <c r="L14341" s="96"/>
    </row>
    <row r="14342" spans="8:12" x14ac:dyDescent="0.25">
      <c r="H14342" s="36"/>
      <c r="I14342" s="36"/>
      <c r="J14342" s="36"/>
      <c r="K14342" s="95"/>
      <c r="L14342" s="96"/>
    </row>
    <row r="14343" spans="8:12" x14ac:dyDescent="0.25">
      <c r="H14343" s="36"/>
      <c r="I14343" s="36"/>
      <c r="J14343" s="36"/>
      <c r="K14343" s="95"/>
      <c r="L14343" s="96"/>
    </row>
    <row r="14344" spans="8:12" x14ac:dyDescent="0.25">
      <c r="H14344" s="36"/>
      <c r="I14344" s="36"/>
      <c r="J14344" s="36"/>
      <c r="K14344" s="95"/>
      <c r="L14344" s="96"/>
    </row>
    <row r="14345" spans="8:12" x14ac:dyDescent="0.25">
      <c r="H14345" s="36"/>
      <c r="I14345" s="36"/>
      <c r="J14345" s="36"/>
      <c r="K14345" s="95"/>
      <c r="L14345" s="96"/>
    </row>
    <row r="14346" spans="8:12" x14ac:dyDescent="0.25">
      <c r="H14346" s="36"/>
      <c r="I14346" s="36"/>
      <c r="J14346" s="36"/>
      <c r="K14346" s="95"/>
      <c r="L14346" s="96"/>
    </row>
    <row r="14347" spans="8:12" x14ac:dyDescent="0.25">
      <c r="H14347" s="36"/>
      <c r="I14347" s="36"/>
      <c r="J14347" s="36"/>
      <c r="K14347" s="95"/>
      <c r="L14347" s="96"/>
    </row>
    <row r="14348" spans="8:12" x14ac:dyDescent="0.25">
      <c r="H14348" s="36"/>
      <c r="I14348" s="36"/>
      <c r="J14348" s="36"/>
      <c r="K14348" s="95"/>
      <c r="L14348" s="96"/>
    </row>
    <row r="14349" spans="8:12" x14ac:dyDescent="0.25">
      <c r="H14349" s="36"/>
      <c r="I14349" s="36"/>
      <c r="J14349" s="36"/>
      <c r="K14349" s="95"/>
      <c r="L14349" s="96"/>
    </row>
    <row r="14350" spans="8:12" x14ac:dyDescent="0.25">
      <c r="H14350" s="36"/>
      <c r="I14350" s="36"/>
      <c r="J14350" s="36"/>
      <c r="K14350" s="95"/>
      <c r="L14350" s="96"/>
    </row>
    <row r="14351" spans="8:12" x14ac:dyDescent="0.25">
      <c r="H14351" s="36"/>
      <c r="I14351" s="36"/>
      <c r="J14351" s="36"/>
      <c r="K14351" s="95"/>
      <c r="L14351" s="96"/>
    </row>
    <row r="14352" spans="8:12" x14ac:dyDescent="0.25">
      <c r="H14352" s="36"/>
      <c r="I14352" s="36"/>
      <c r="J14352" s="36"/>
      <c r="K14352" s="95"/>
      <c r="L14352" s="96"/>
    </row>
    <row r="14353" spans="8:12" x14ac:dyDescent="0.25">
      <c r="H14353" s="36"/>
      <c r="I14353" s="36"/>
      <c r="J14353" s="36"/>
      <c r="K14353" s="95"/>
      <c r="L14353" s="96"/>
    </row>
    <row r="14354" spans="8:12" x14ac:dyDescent="0.25">
      <c r="H14354" s="36"/>
      <c r="I14354" s="36"/>
      <c r="J14354" s="36"/>
      <c r="K14354" s="95"/>
      <c r="L14354" s="96"/>
    </row>
    <row r="14355" spans="8:12" x14ac:dyDescent="0.25">
      <c r="H14355" s="36"/>
      <c r="I14355" s="36"/>
      <c r="J14355" s="36"/>
      <c r="K14355" s="95"/>
      <c r="L14355" s="96"/>
    </row>
    <row r="14356" spans="8:12" x14ac:dyDescent="0.25">
      <c r="H14356" s="36"/>
      <c r="I14356" s="36"/>
      <c r="J14356" s="36"/>
      <c r="K14356" s="95"/>
      <c r="L14356" s="96"/>
    </row>
    <row r="14357" spans="8:12" x14ac:dyDescent="0.25">
      <c r="H14357" s="36"/>
      <c r="I14357" s="36"/>
      <c r="J14357" s="36"/>
      <c r="K14357" s="95"/>
      <c r="L14357" s="96"/>
    </row>
    <row r="14358" spans="8:12" x14ac:dyDescent="0.25">
      <c r="H14358" s="36"/>
      <c r="I14358" s="36"/>
      <c r="J14358" s="36"/>
      <c r="K14358" s="95"/>
      <c r="L14358" s="96"/>
    </row>
    <row r="14359" spans="8:12" x14ac:dyDescent="0.25">
      <c r="H14359" s="36"/>
      <c r="I14359" s="36"/>
      <c r="J14359" s="36"/>
      <c r="K14359" s="95"/>
      <c r="L14359" s="96"/>
    </row>
    <row r="14360" spans="8:12" x14ac:dyDescent="0.25">
      <c r="H14360" s="36"/>
      <c r="I14360" s="36"/>
      <c r="J14360" s="36"/>
      <c r="K14360" s="95"/>
      <c r="L14360" s="96"/>
    </row>
    <row r="14361" spans="8:12" x14ac:dyDescent="0.25">
      <c r="H14361" s="36"/>
      <c r="I14361" s="36"/>
      <c r="J14361" s="36"/>
      <c r="K14361" s="95"/>
      <c r="L14361" s="96"/>
    </row>
    <row r="14362" spans="8:12" x14ac:dyDescent="0.25">
      <c r="H14362" s="36"/>
      <c r="I14362" s="36"/>
      <c r="J14362" s="36"/>
      <c r="K14362" s="95"/>
      <c r="L14362" s="96"/>
    </row>
    <row r="14363" spans="8:12" x14ac:dyDescent="0.25">
      <c r="H14363" s="36"/>
      <c r="I14363" s="36"/>
      <c r="J14363" s="36"/>
      <c r="K14363" s="95"/>
      <c r="L14363" s="96"/>
    </row>
    <row r="14364" spans="8:12" x14ac:dyDescent="0.25">
      <c r="H14364" s="36"/>
      <c r="I14364" s="36"/>
      <c r="J14364" s="36"/>
      <c r="K14364" s="95"/>
      <c r="L14364" s="96"/>
    </row>
    <row r="14365" spans="8:12" x14ac:dyDescent="0.25">
      <c r="H14365" s="36"/>
      <c r="I14365" s="36"/>
      <c r="J14365" s="36"/>
      <c r="K14365" s="95"/>
      <c r="L14365" s="96"/>
    </row>
    <row r="14366" spans="8:12" x14ac:dyDescent="0.25">
      <c r="H14366" s="36"/>
      <c r="I14366" s="36"/>
      <c r="J14366" s="36"/>
      <c r="K14366" s="95"/>
      <c r="L14366" s="96"/>
    </row>
    <row r="14367" spans="8:12" x14ac:dyDescent="0.25">
      <c r="H14367" s="36"/>
      <c r="I14367" s="36"/>
      <c r="J14367" s="36"/>
      <c r="K14367" s="95"/>
      <c r="L14367" s="96"/>
    </row>
    <row r="14368" spans="8:12" x14ac:dyDescent="0.25">
      <c r="H14368" s="36"/>
      <c r="I14368" s="36"/>
      <c r="J14368" s="36"/>
      <c r="K14368" s="95"/>
      <c r="L14368" s="96"/>
    </row>
    <row r="14369" spans="8:12" x14ac:dyDescent="0.25">
      <c r="H14369" s="36"/>
      <c r="I14369" s="36"/>
      <c r="J14369" s="36"/>
      <c r="K14369" s="95"/>
      <c r="L14369" s="96"/>
    </row>
    <row r="14370" spans="8:12" x14ac:dyDescent="0.25">
      <c r="H14370" s="36"/>
      <c r="I14370" s="36"/>
      <c r="J14370" s="36"/>
      <c r="K14370" s="95"/>
      <c r="L14370" s="96"/>
    </row>
    <row r="14371" spans="8:12" x14ac:dyDescent="0.25">
      <c r="H14371" s="36"/>
      <c r="I14371" s="36"/>
      <c r="J14371" s="36"/>
      <c r="K14371" s="95"/>
      <c r="L14371" s="96"/>
    </row>
    <row r="14372" spans="8:12" x14ac:dyDescent="0.25">
      <c r="H14372" s="36"/>
      <c r="I14372" s="36"/>
      <c r="J14372" s="36"/>
      <c r="K14372" s="95"/>
      <c r="L14372" s="96"/>
    </row>
    <row r="14373" spans="8:12" x14ac:dyDescent="0.25">
      <c r="H14373" s="36"/>
      <c r="I14373" s="36"/>
      <c r="J14373" s="36"/>
      <c r="K14373" s="95"/>
      <c r="L14373" s="96"/>
    </row>
    <row r="14374" spans="8:12" x14ac:dyDescent="0.25">
      <c r="H14374" s="36"/>
      <c r="I14374" s="36"/>
      <c r="J14374" s="36"/>
      <c r="K14374" s="95"/>
      <c r="L14374" s="96"/>
    </row>
    <row r="14375" spans="8:12" x14ac:dyDescent="0.25">
      <c r="H14375" s="36"/>
      <c r="I14375" s="36"/>
      <c r="J14375" s="36"/>
      <c r="K14375" s="95"/>
      <c r="L14375" s="96"/>
    </row>
    <row r="14376" spans="8:12" x14ac:dyDescent="0.25">
      <c r="H14376" s="36"/>
      <c r="I14376" s="36"/>
      <c r="J14376" s="36"/>
      <c r="K14376" s="95"/>
      <c r="L14376" s="96"/>
    </row>
    <row r="14377" spans="8:12" x14ac:dyDescent="0.25">
      <c r="H14377" s="36"/>
      <c r="I14377" s="36"/>
      <c r="J14377" s="36"/>
      <c r="K14377" s="95"/>
      <c r="L14377" s="96"/>
    </row>
    <row r="14378" spans="8:12" x14ac:dyDescent="0.25">
      <c r="H14378" s="36"/>
      <c r="I14378" s="36"/>
      <c r="J14378" s="36"/>
      <c r="K14378" s="95"/>
      <c r="L14378" s="96"/>
    </row>
    <row r="14379" spans="8:12" x14ac:dyDescent="0.25">
      <c r="H14379" s="36"/>
      <c r="I14379" s="36"/>
      <c r="J14379" s="36"/>
      <c r="K14379" s="95"/>
      <c r="L14379" s="96"/>
    </row>
    <row r="14380" spans="8:12" x14ac:dyDescent="0.25">
      <c r="H14380" s="36"/>
      <c r="I14380" s="36"/>
      <c r="J14380" s="36"/>
      <c r="K14380" s="95"/>
      <c r="L14380" s="96"/>
    </row>
    <row r="14381" spans="8:12" x14ac:dyDescent="0.25">
      <c r="H14381" s="36"/>
      <c r="I14381" s="36"/>
      <c r="J14381" s="36"/>
      <c r="K14381" s="95"/>
      <c r="L14381" s="96"/>
    </row>
    <row r="14382" spans="8:12" x14ac:dyDescent="0.25">
      <c r="H14382" s="36"/>
      <c r="I14382" s="36"/>
      <c r="J14382" s="36"/>
      <c r="K14382" s="95"/>
      <c r="L14382" s="96"/>
    </row>
    <row r="14383" spans="8:12" x14ac:dyDescent="0.25">
      <c r="H14383" s="36"/>
      <c r="I14383" s="36"/>
      <c r="J14383" s="36"/>
      <c r="K14383" s="95"/>
      <c r="L14383" s="96"/>
    </row>
    <row r="14384" spans="8:12" x14ac:dyDescent="0.25">
      <c r="H14384" s="36"/>
      <c r="I14384" s="36"/>
      <c r="J14384" s="36"/>
      <c r="K14384" s="95"/>
      <c r="L14384" s="96"/>
    </row>
    <row r="14385" spans="8:12" x14ac:dyDescent="0.25">
      <c r="H14385" s="36"/>
      <c r="I14385" s="36"/>
      <c r="J14385" s="36"/>
      <c r="K14385" s="95"/>
      <c r="L14385" s="96"/>
    </row>
    <row r="14386" spans="8:12" x14ac:dyDescent="0.25">
      <c r="H14386" s="36"/>
      <c r="I14386" s="36"/>
      <c r="J14386" s="36"/>
      <c r="K14386" s="95"/>
      <c r="L14386" s="96"/>
    </row>
    <row r="14387" spans="8:12" x14ac:dyDescent="0.25">
      <c r="H14387" s="36"/>
      <c r="I14387" s="36"/>
      <c r="J14387" s="36"/>
      <c r="K14387" s="95"/>
      <c r="L14387" s="96"/>
    </row>
    <row r="14388" spans="8:12" x14ac:dyDescent="0.25">
      <c r="H14388" s="36"/>
      <c r="I14388" s="36"/>
      <c r="J14388" s="36"/>
      <c r="K14388" s="95"/>
      <c r="L14388" s="96"/>
    </row>
    <row r="14389" spans="8:12" x14ac:dyDescent="0.25">
      <c r="H14389" s="36"/>
      <c r="I14389" s="36"/>
      <c r="J14389" s="36"/>
      <c r="K14389" s="95"/>
      <c r="L14389" s="96"/>
    </row>
    <row r="14390" spans="8:12" x14ac:dyDescent="0.25">
      <c r="H14390" s="36"/>
      <c r="I14390" s="36"/>
      <c r="J14390" s="36"/>
      <c r="K14390" s="95"/>
      <c r="L14390" s="96"/>
    </row>
    <row r="14391" spans="8:12" x14ac:dyDescent="0.25">
      <c r="H14391" s="36"/>
      <c r="I14391" s="36"/>
      <c r="J14391" s="36"/>
      <c r="K14391" s="95"/>
      <c r="L14391" s="96"/>
    </row>
    <row r="14392" spans="8:12" x14ac:dyDescent="0.25">
      <c r="H14392" s="36"/>
      <c r="I14392" s="36"/>
      <c r="J14392" s="36"/>
      <c r="K14392" s="95"/>
      <c r="L14392" s="96"/>
    </row>
    <row r="14393" spans="8:12" x14ac:dyDescent="0.25">
      <c r="H14393" s="36"/>
      <c r="I14393" s="36"/>
      <c r="J14393" s="36"/>
      <c r="K14393" s="95"/>
      <c r="L14393" s="96"/>
    </row>
    <row r="14394" spans="8:12" x14ac:dyDescent="0.25">
      <c r="H14394" s="36"/>
      <c r="I14394" s="36"/>
      <c r="J14394" s="36"/>
      <c r="K14394" s="95"/>
      <c r="L14394" s="96"/>
    </row>
    <row r="14395" spans="8:12" x14ac:dyDescent="0.25">
      <c r="H14395" s="36"/>
      <c r="I14395" s="36"/>
      <c r="J14395" s="36"/>
      <c r="K14395" s="95"/>
      <c r="L14395" s="96"/>
    </row>
    <row r="14396" spans="8:12" x14ac:dyDescent="0.25">
      <c r="H14396" s="36"/>
      <c r="I14396" s="36"/>
      <c r="J14396" s="36"/>
      <c r="K14396" s="95"/>
      <c r="L14396" s="96"/>
    </row>
    <row r="14397" spans="8:12" x14ac:dyDescent="0.25">
      <c r="H14397" s="36"/>
      <c r="I14397" s="36"/>
      <c r="J14397" s="36"/>
      <c r="K14397" s="95"/>
      <c r="L14397" s="96"/>
    </row>
    <row r="14398" spans="8:12" x14ac:dyDescent="0.25">
      <c r="H14398" s="36"/>
      <c r="I14398" s="36"/>
      <c r="J14398" s="36"/>
      <c r="K14398" s="95"/>
      <c r="L14398" s="96"/>
    </row>
    <row r="14399" spans="8:12" x14ac:dyDescent="0.25">
      <c r="H14399" s="36"/>
      <c r="I14399" s="36"/>
      <c r="J14399" s="36"/>
      <c r="K14399" s="95"/>
      <c r="L14399" s="96"/>
    </row>
    <row r="14400" spans="8:12" x14ac:dyDescent="0.25">
      <c r="H14400" s="36"/>
      <c r="I14400" s="36"/>
      <c r="J14400" s="36"/>
      <c r="K14400" s="95"/>
      <c r="L14400" s="96"/>
    </row>
    <row r="14401" spans="8:12" x14ac:dyDescent="0.25">
      <c r="H14401" s="36"/>
      <c r="I14401" s="36"/>
      <c r="J14401" s="36"/>
      <c r="K14401" s="95"/>
      <c r="L14401" s="96"/>
    </row>
    <row r="14402" spans="8:12" x14ac:dyDescent="0.25">
      <c r="H14402" s="36"/>
      <c r="I14402" s="36"/>
      <c r="J14402" s="36"/>
      <c r="K14402" s="95"/>
      <c r="L14402" s="96"/>
    </row>
    <row r="14403" spans="8:12" x14ac:dyDescent="0.25">
      <c r="H14403" s="36"/>
      <c r="I14403" s="36"/>
      <c r="J14403" s="36"/>
      <c r="K14403" s="95"/>
      <c r="L14403" s="96"/>
    </row>
    <row r="14404" spans="8:12" x14ac:dyDescent="0.25">
      <c r="H14404" s="36"/>
      <c r="I14404" s="36"/>
      <c r="J14404" s="36"/>
      <c r="K14404" s="95"/>
      <c r="L14404" s="96"/>
    </row>
    <row r="14405" spans="8:12" x14ac:dyDescent="0.25">
      <c r="H14405" s="36"/>
      <c r="I14405" s="36"/>
      <c r="J14405" s="36"/>
      <c r="K14405" s="95"/>
      <c r="L14405" s="96"/>
    </row>
    <row r="14406" spans="8:12" x14ac:dyDescent="0.25">
      <c r="H14406" s="36"/>
      <c r="I14406" s="36"/>
      <c r="J14406" s="36"/>
      <c r="K14406" s="95"/>
      <c r="L14406" s="96"/>
    </row>
    <row r="14407" spans="8:12" x14ac:dyDescent="0.25">
      <c r="H14407" s="36"/>
      <c r="I14407" s="36"/>
      <c r="J14407" s="36"/>
      <c r="K14407" s="95"/>
      <c r="L14407" s="96"/>
    </row>
    <row r="14408" spans="8:12" x14ac:dyDescent="0.25">
      <c r="H14408" s="36"/>
      <c r="I14408" s="36"/>
      <c r="J14408" s="36"/>
      <c r="K14408" s="95"/>
      <c r="L14408" s="96"/>
    </row>
    <row r="14409" spans="8:12" x14ac:dyDescent="0.25">
      <c r="H14409" s="36"/>
      <c r="I14409" s="36"/>
      <c r="J14409" s="36"/>
      <c r="K14409" s="95"/>
      <c r="L14409" s="96"/>
    </row>
    <row r="14410" spans="8:12" x14ac:dyDescent="0.25">
      <c r="H14410" s="36"/>
      <c r="I14410" s="36"/>
      <c r="J14410" s="36"/>
      <c r="K14410" s="95"/>
      <c r="L14410" s="96"/>
    </row>
    <row r="14411" spans="8:12" x14ac:dyDescent="0.25">
      <c r="H14411" s="36"/>
      <c r="I14411" s="36"/>
      <c r="J14411" s="36"/>
      <c r="K14411" s="95"/>
      <c r="L14411" s="96"/>
    </row>
    <row r="14412" spans="8:12" x14ac:dyDescent="0.25">
      <c r="H14412" s="36"/>
      <c r="I14412" s="36"/>
      <c r="J14412" s="36"/>
      <c r="K14412" s="95"/>
      <c r="L14412" s="96"/>
    </row>
    <row r="14413" spans="8:12" x14ac:dyDescent="0.25">
      <c r="H14413" s="36"/>
      <c r="I14413" s="36"/>
      <c r="J14413" s="36"/>
      <c r="K14413" s="95"/>
      <c r="L14413" s="96"/>
    </row>
    <row r="14414" spans="8:12" x14ac:dyDescent="0.25">
      <c r="H14414" s="36"/>
      <c r="I14414" s="36"/>
      <c r="J14414" s="36"/>
      <c r="K14414" s="95"/>
      <c r="L14414" s="96"/>
    </row>
    <row r="14415" spans="8:12" x14ac:dyDescent="0.25">
      <c r="H14415" s="36"/>
      <c r="I14415" s="36"/>
      <c r="J14415" s="36"/>
      <c r="K14415" s="95"/>
      <c r="L14415" s="96"/>
    </row>
    <row r="14416" spans="8:12" x14ac:dyDescent="0.25">
      <c r="H14416" s="36"/>
      <c r="I14416" s="36"/>
      <c r="J14416" s="36"/>
      <c r="K14416" s="95"/>
      <c r="L14416" s="96"/>
    </row>
    <row r="14417" spans="8:12" x14ac:dyDescent="0.25">
      <c r="H14417" s="36"/>
      <c r="I14417" s="36"/>
      <c r="J14417" s="36"/>
      <c r="K14417" s="95"/>
      <c r="L14417" s="96"/>
    </row>
    <row r="14418" spans="8:12" x14ac:dyDescent="0.25">
      <c r="H14418" s="36"/>
      <c r="I14418" s="36"/>
      <c r="J14418" s="36"/>
      <c r="K14418" s="95"/>
      <c r="L14418" s="96"/>
    </row>
    <row r="14419" spans="8:12" x14ac:dyDescent="0.25">
      <c r="H14419" s="36"/>
      <c r="I14419" s="36"/>
      <c r="J14419" s="36"/>
      <c r="K14419" s="95"/>
      <c r="L14419" s="96"/>
    </row>
    <row r="14420" spans="8:12" x14ac:dyDescent="0.25">
      <c r="H14420" s="36"/>
      <c r="I14420" s="36"/>
      <c r="J14420" s="36"/>
      <c r="K14420" s="95"/>
      <c r="L14420" s="96"/>
    </row>
    <row r="14421" spans="8:12" x14ac:dyDescent="0.25">
      <c r="H14421" s="36"/>
      <c r="I14421" s="36"/>
      <c r="J14421" s="36"/>
      <c r="K14421" s="95"/>
      <c r="L14421" s="96"/>
    </row>
    <row r="14422" spans="8:12" x14ac:dyDescent="0.25">
      <c r="H14422" s="36"/>
      <c r="I14422" s="36"/>
      <c r="J14422" s="36"/>
      <c r="K14422" s="95"/>
      <c r="L14422" s="96"/>
    </row>
    <row r="14423" spans="8:12" x14ac:dyDescent="0.25">
      <c r="H14423" s="36"/>
      <c r="I14423" s="36"/>
      <c r="J14423" s="36"/>
      <c r="K14423" s="95"/>
      <c r="L14423" s="96"/>
    </row>
    <row r="14424" spans="8:12" x14ac:dyDescent="0.25">
      <c r="H14424" s="36"/>
      <c r="I14424" s="36"/>
      <c r="J14424" s="36"/>
      <c r="K14424" s="95"/>
      <c r="L14424" s="96"/>
    </row>
    <row r="14425" spans="8:12" x14ac:dyDescent="0.25">
      <c r="H14425" s="36"/>
      <c r="I14425" s="36"/>
      <c r="J14425" s="36"/>
      <c r="K14425" s="95"/>
      <c r="L14425" s="96"/>
    </row>
    <row r="14426" spans="8:12" x14ac:dyDescent="0.25">
      <c r="H14426" s="36"/>
      <c r="I14426" s="36"/>
      <c r="J14426" s="36"/>
      <c r="K14426" s="95"/>
      <c r="L14426" s="96"/>
    </row>
    <row r="14427" spans="8:12" x14ac:dyDescent="0.25">
      <c r="H14427" s="36"/>
      <c r="I14427" s="36"/>
      <c r="J14427" s="36"/>
      <c r="K14427" s="95"/>
      <c r="L14427" s="96"/>
    </row>
    <row r="14428" spans="8:12" x14ac:dyDescent="0.25">
      <c r="H14428" s="36"/>
      <c r="I14428" s="36"/>
      <c r="J14428" s="36"/>
      <c r="K14428" s="95"/>
      <c r="L14428" s="96"/>
    </row>
    <row r="14429" spans="8:12" x14ac:dyDescent="0.25">
      <c r="H14429" s="36"/>
      <c r="I14429" s="36"/>
      <c r="J14429" s="36"/>
      <c r="K14429" s="95"/>
      <c r="L14429" s="96"/>
    </row>
    <row r="14430" spans="8:12" x14ac:dyDescent="0.25">
      <c r="H14430" s="36"/>
      <c r="I14430" s="36"/>
      <c r="J14430" s="36"/>
      <c r="K14430" s="95"/>
      <c r="L14430" s="96"/>
    </row>
    <row r="14431" spans="8:12" x14ac:dyDescent="0.25">
      <c r="H14431" s="36"/>
      <c r="I14431" s="36"/>
      <c r="J14431" s="36"/>
      <c r="K14431" s="95"/>
      <c r="L14431" s="96"/>
    </row>
    <row r="14432" spans="8:12" x14ac:dyDescent="0.25">
      <c r="H14432" s="36"/>
      <c r="I14432" s="36"/>
      <c r="J14432" s="36"/>
      <c r="K14432" s="95"/>
      <c r="L14432" s="96"/>
    </row>
    <row r="14433" spans="8:12" x14ac:dyDescent="0.25">
      <c r="H14433" s="36"/>
      <c r="I14433" s="36"/>
      <c r="J14433" s="36"/>
      <c r="K14433" s="95"/>
      <c r="L14433" s="96"/>
    </row>
    <row r="14434" spans="8:12" x14ac:dyDescent="0.25">
      <c r="H14434" s="36"/>
      <c r="I14434" s="36"/>
      <c r="J14434" s="36"/>
      <c r="K14434" s="95"/>
      <c r="L14434" s="96"/>
    </row>
    <row r="14435" spans="8:12" x14ac:dyDescent="0.25">
      <c r="H14435" s="36"/>
      <c r="I14435" s="36"/>
      <c r="J14435" s="36"/>
      <c r="K14435" s="95"/>
      <c r="L14435" s="96"/>
    </row>
    <row r="14436" spans="8:12" x14ac:dyDescent="0.25">
      <c r="H14436" s="36"/>
      <c r="I14436" s="36"/>
      <c r="J14436" s="36"/>
      <c r="K14436" s="95"/>
      <c r="L14436" s="96"/>
    </row>
    <row r="14437" spans="8:12" x14ac:dyDescent="0.25">
      <c r="H14437" s="36"/>
      <c r="I14437" s="36"/>
      <c r="J14437" s="36"/>
      <c r="K14437" s="95"/>
      <c r="L14437" s="96"/>
    </row>
    <row r="14438" spans="8:12" x14ac:dyDescent="0.25">
      <c r="H14438" s="36"/>
      <c r="I14438" s="36"/>
      <c r="J14438" s="36"/>
      <c r="K14438" s="95"/>
      <c r="L14438" s="96"/>
    </row>
    <row r="14439" spans="8:12" x14ac:dyDescent="0.25">
      <c r="H14439" s="36"/>
      <c r="I14439" s="36"/>
      <c r="J14439" s="36"/>
      <c r="K14439" s="95"/>
      <c r="L14439" s="96"/>
    </row>
    <row r="14440" spans="8:12" x14ac:dyDescent="0.25">
      <c r="H14440" s="36"/>
      <c r="I14440" s="36"/>
      <c r="J14440" s="36"/>
      <c r="K14440" s="95"/>
      <c r="L14440" s="96"/>
    </row>
    <row r="14441" spans="8:12" x14ac:dyDescent="0.25">
      <c r="H14441" s="36"/>
      <c r="I14441" s="36"/>
      <c r="J14441" s="36"/>
      <c r="K14441" s="95"/>
      <c r="L14441" s="96"/>
    </row>
    <row r="14442" spans="8:12" x14ac:dyDescent="0.25">
      <c r="H14442" s="36"/>
      <c r="I14442" s="36"/>
      <c r="J14442" s="36"/>
      <c r="K14442" s="95"/>
      <c r="L14442" s="96"/>
    </row>
    <row r="14443" spans="8:12" x14ac:dyDescent="0.25">
      <c r="H14443" s="36"/>
      <c r="I14443" s="36"/>
      <c r="J14443" s="36"/>
      <c r="K14443" s="95"/>
      <c r="L14443" s="96"/>
    </row>
    <row r="14444" spans="8:12" x14ac:dyDescent="0.25">
      <c r="H14444" s="36"/>
      <c r="I14444" s="36"/>
      <c r="J14444" s="36"/>
      <c r="K14444" s="95"/>
      <c r="L14444" s="96"/>
    </row>
    <row r="14445" spans="8:12" x14ac:dyDescent="0.25">
      <c r="H14445" s="36"/>
      <c r="I14445" s="36"/>
      <c r="J14445" s="36"/>
      <c r="K14445" s="95"/>
      <c r="L14445" s="96"/>
    </row>
    <row r="14446" spans="8:12" x14ac:dyDescent="0.25">
      <c r="H14446" s="36"/>
      <c r="I14446" s="36"/>
      <c r="J14446" s="36"/>
      <c r="K14446" s="95"/>
      <c r="L14446" s="96"/>
    </row>
    <row r="14447" spans="8:12" x14ac:dyDescent="0.25">
      <c r="H14447" s="36"/>
      <c r="I14447" s="36"/>
      <c r="J14447" s="36"/>
      <c r="K14447" s="95"/>
      <c r="L14447" s="96"/>
    </row>
    <row r="14448" spans="8:12" x14ac:dyDescent="0.25">
      <c r="H14448" s="36"/>
      <c r="I14448" s="36"/>
      <c r="J14448" s="36"/>
      <c r="K14448" s="95"/>
      <c r="L14448" s="96"/>
    </row>
    <row r="14449" spans="8:12" x14ac:dyDescent="0.25">
      <c r="H14449" s="36"/>
      <c r="I14449" s="36"/>
      <c r="J14449" s="36"/>
      <c r="K14449" s="95"/>
      <c r="L14449" s="96"/>
    </row>
    <row r="14450" spans="8:12" x14ac:dyDescent="0.25">
      <c r="H14450" s="36"/>
      <c r="I14450" s="36"/>
      <c r="J14450" s="36"/>
      <c r="K14450" s="95"/>
      <c r="L14450" s="96"/>
    </row>
    <row r="14451" spans="8:12" x14ac:dyDescent="0.25">
      <c r="H14451" s="36"/>
      <c r="I14451" s="36"/>
      <c r="J14451" s="36"/>
      <c r="K14451" s="95"/>
      <c r="L14451" s="96"/>
    </row>
    <row r="14452" spans="8:12" x14ac:dyDescent="0.25">
      <c r="H14452" s="36"/>
      <c r="I14452" s="36"/>
      <c r="J14452" s="36"/>
      <c r="K14452" s="95"/>
      <c r="L14452" s="96"/>
    </row>
    <row r="14453" spans="8:12" x14ac:dyDescent="0.25">
      <c r="H14453" s="36"/>
      <c r="I14453" s="36"/>
      <c r="J14453" s="36"/>
      <c r="K14453" s="95"/>
      <c r="L14453" s="96"/>
    </row>
    <row r="14454" spans="8:12" x14ac:dyDescent="0.25">
      <c r="H14454" s="36"/>
      <c r="I14454" s="36"/>
      <c r="J14454" s="36"/>
      <c r="K14454" s="95"/>
      <c r="L14454" s="96"/>
    </row>
    <row r="14455" spans="8:12" x14ac:dyDescent="0.25">
      <c r="H14455" s="36"/>
      <c r="I14455" s="36"/>
      <c r="J14455" s="36"/>
      <c r="K14455" s="95"/>
      <c r="L14455" s="96"/>
    </row>
    <row r="14456" spans="8:12" x14ac:dyDescent="0.25">
      <c r="H14456" s="36"/>
      <c r="I14456" s="36"/>
      <c r="J14456" s="36"/>
      <c r="K14456" s="95"/>
      <c r="L14456" s="96"/>
    </row>
    <row r="14457" spans="8:12" x14ac:dyDescent="0.25">
      <c r="H14457" s="36"/>
      <c r="I14457" s="36"/>
      <c r="J14457" s="36"/>
      <c r="K14457" s="95"/>
      <c r="L14457" s="96"/>
    </row>
    <row r="14458" spans="8:12" x14ac:dyDescent="0.25">
      <c r="H14458" s="36"/>
      <c r="I14458" s="36"/>
      <c r="J14458" s="36"/>
      <c r="K14458" s="95"/>
      <c r="L14458" s="96"/>
    </row>
    <row r="14459" spans="8:12" x14ac:dyDescent="0.25">
      <c r="H14459" s="36"/>
      <c r="I14459" s="36"/>
      <c r="J14459" s="36"/>
      <c r="K14459" s="95"/>
      <c r="L14459" s="96"/>
    </row>
    <row r="14460" spans="8:12" x14ac:dyDescent="0.25">
      <c r="H14460" s="36"/>
      <c r="I14460" s="36"/>
      <c r="J14460" s="36"/>
      <c r="K14460" s="95"/>
      <c r="L14460" s="96"/>
    </row>
    <row r="14461" spans="8:12" x14ac:dyDescent="0.25">
      <c r="H14461" s="36"/>
      <c r="I14461" s="36"/>
      <c r="J14461" s="36"/>
      <c r="K14461" s="95"/>
      <c r="L14461" s="96"/>
    </row>
    <row r="14462" spans="8:12" x14ac:dyDescent="0.25">
      <c r="H14462" s="36"/>
      <c r="I14462" s="36"/>
      <c r="J14462" s="36"/>
      <c r="K14462" s="95"/>
      <c r="L14462" s="96"/>
    </row>
    <row r="14463" spans="8:12" x14ac:dyDescent="0.25">
      <c r="H14463" s="36"/>
      <c r="I14463" s="36"/>
      <c r="J14463" s="36"/>
      <c r="K14463" s="95"/>
      <c r="L14463" s="96"/>
    </row>
    <row r="14464" spans="8:12" x14ac:dyDescent="0.25">
      <c r="H14464" s="36"/>
      <c r="I14464" s="36"/>
      <c r="J14464" s="36"/>
      <c r="K14464" s="95"/>
      <c r="L14464" s="96"/>
    </row>
    <row r="14465" spans="8:12" x14ac:dyDescent="0.25">
      <c r="H14465" s="36"/>
      <c r="I14465" s="36"/>
      <c r="J14465" s="36"/>
      <c r="K14465" s="95"/>
      <c r="L14465" s="96"/>
    </row>
    <row r="14466" spans="8:12" x14ac:dyDescent="0.25">
      <c r="H14466" s="36"/>
      <c r="I14466" s="36"/>
      <c r="J14466" s="36"/>
      <c r="K14466" s="95"/>
      <c r="L14466" s="96"/>
    </row>
    <row r="14467" spans="8:12" x14ac:dyDescent="0.25">
      <c r="H14467" s="36"/>
      <c r="I14467" s="36"/>
      <c r="J14467" s="36"/>
      <c r="K14467" s="95"/>
      <c r="L14467" s="96"/>
    </row>
    <row r="14468" spans="8:12" x14ac:dyDescent="0.25">
      <c r="H14468" s="36"/>
      <c r="I14468" s="36"/>
      <c r="J14468" s="36"/>
      <c r="K14468" s="95"/>
      <c r="L14468" s="96"/>
    </row>
    <row r="14469" spans="8:12" x14ac:dyDescent="0.25">
      <c r="H14469" s="36"/>
      <c r="I14469" s="36"/>
      <c r="J14469" s="36"/>
      <c r="K14469" s="95"/>
      <c r="L14469" s="96"/>
    </row>
    <row r="14470" spans="8:12" x14ac:dyDescent="0.25">
      <c r="H14470" s="36"/>
      <c r="I14470" s="36"/>
      <c r="J14470" s="36"/>
      <c r="K14470" s="95"/>
      <c r="L14470" s="96"/>
    </row>
    <row r="14471" spans="8:12" x14ac:dyDescent="0.25">
      <c r="H14471" s="36"/>
      <c r="I14471" s="36"/>
      <c r="J14471" s="36"/>
      <c r="K14471" s="95"/>
      <c r="L14471" s="96"/>
    </row>
    <row r="14472" spans="8:12" x14ac:dyDescent="0.25">
      <c r="H14472" s="36"/>
      <c r="I14472" s="36"/>
      <c r="J14472" s="36"/>
      <c r="K14472" s="95"/>
      <c r="L14472" s="96"/>
    </row>
    <row r="14473" spans="8:12" x14ac:dyDescent="0.25">
      <c r="H14473" s="36"/>
      <c r="I14473" s="36"/>
      <c r="J14473" s="36"/>
      <c r="K14473" s="95"/>
      <c r="L14473" s="96"/>
    </row>
    <row r="14474" spans="8:12" x14ac:dyDescent="0.25">
      <c r="H14474" s="36"/>
      <c r="I14474" s="36"/>
      <c r="J14474" s="36"/>
      <c r="K14474" s="95"/>
      <c r="L14474" s="96"/>
    </row>
    <row r="14475" spans="8:12" x14ac:dyDescent="0.25">
      <c r="H14475" s="36"/>
      <c r="I14475" s="36"/>
      <c r="J14475" s="36"/>
      <c r="K14475" s="95"/>
      <c r="L14475" s="96"/>
    </row>
    <row r="14476" spans="8:12" x14ac:dyDescent="0.25">
      <c r="H14476" s="36"/>
      <c r="I14476" s="36"/>
      <c r="J14476" s="36"/>
      <c r="K14476" s="95"/>
      <c r="L14476" s="96"/>
    </row>
    <row r="14477" spans="8:12" x14ac:dyDescent="0.25">
      <c r="H14477" s="36"/>
      <c r="I14477" s="36"/>
      <c r="J14477" s="36"/>
      <c r="K14477" s="95"/>
      <c r="L14477" s="96"/>
    </row>
    <row r="14478" spans="8:12" x14ac:dyDescent="0.25">
      <c r="H14478" s="36"/>
      <c r="I14478" s="36"/>
      <c r="J14478" s="36"/>
      <c r="K14478" s="95"/>
      <c r="L14478" s="96"/>
    </row>
    <row r="14479" spans="8:12" x14ac:dyDescent="0.25">
      <c r="H14479" s="36"/>
      <c r="I14479" s="36"/>
      <c r="J14479" s="36"/>
      <c r="K14479" s="95"/>
      <c r="L14479" s="96"/>
    </row>
    <row r="14480" spans="8:12" x14ac:dyDescent="0.25">
      <c r="H14480" s="36"/>
      <c r="I14480" s="36"/>
      <c r="J14480" s="36"/>
      <c r="K14480" s="95"/>
      <c r="L14480" s="96"/>
    </row>
    <row r="14481" spans="8:12" x14ac:dyDescent="0.25">
      <c r="H14481" s="36"/>
      <c r="I14481" s="36"/>
      <c r="J14481" s="36"/>
      <c r="K14481" s="95"/>
      <c r="L14481" s="96"/>
    </row>
    <row r="14482" spans="8:12" x14ac:dyDescent="0.25">
      <c r="H14482" s="36"/>
      <c r="I14482" s="36"/>
      <c r="J14482" s="36"/>
      <c r="K14482" s="95"/>
      <c r="L14482" s="96"/>
    </row>
    <row r="14483" spans="8:12" x14ac:dyDescent="0.25">
      <c r="H14483" s="36"/>
      <c r="I14483" s="36"/>
      <c r="J14483" s="36"/>
      <c r="K14483" s="95"/>
      <c r="L14483" s="96"/>
    </row>
    <row r="14484" spans="8:12" x14ac:dyDescent="0.25">
      <c r="H14484" s="36"/>
      <c r="I14484" s="36"/>
      <c r="J14484" s="36"/>
      <c r="K14484" s="95"/>
      <c r="L14484" s="96"/>
    </row>
    <row r="14485" spans="8:12" x14ac:dyDescent="0.25">
      <c r="H14485" s="36"/>
      <c r="I14485" s="36"/>
      <c r="J14485" s="36"/>
      <c r="K14485" s="95"/>
      <c r="L14485" s="96"/>
    </row>
    <row r="14486" spans="8:12" x14ac:dyDescent="0.25">
      <c r="H14486" s="36"/>
      <c r="I14486" s="36"/>
      <c r="J14486" s="36"/>
      <c r="K14486" s="95"/>
      <c r="L14486" s="96"/>
    </row>
    <row r="14487" spans="8:12" x14ac:dyDescent="0.25">
      <c r="H14487" s="36"/>
      <c r="I14487" s="36"/>
      <c r="J14487" s="36"/>
      <c r="K14487" s="95"/>
      <c r="L14487" s="96"/>
    </row>
    <row r="14488" spans="8:12" x14ac:dyDescent="0.25">
      <c r="H14488" s="36"/>
      <c r="I14488" s="36"/>
      <c r="J14488" s="36"/>
      <c r="K14488" s="95"/>
      <c r="L14488" s="96"/>
    </row>
    <row r="14489" spans="8:12" x14ac:dyDescent="0.25">
      <c r="H14489" s="36"/>
      <c r="I14489" s="36"/>
      <c r="J14489" s="36"/>
      <c r="K14489" s="95"/>
      <c r="L14489" s="96"/>
    </row>
    <row r="14490" spans="8:12" x14ac:dyDescent="0.25">
      <c r="H14490" s="36"/>
      <c r="I14490" s="36"/>
      <c r="J14490" s="36"/>
      <c r="K14490" s="95"/>
      <c r="L14490" s="96"/>
    </row>
    <row r="14491" spans="8:12" x14ac:dyDescent="0.25">
      <c r="H14491" s="36"/>
      <c r="I14491" s="36"/>
      <c r="J14491" s="36"/>
      <c r="K14491" s="95"/>
      <c r="L14491" s="96"/>
    </row>
    <row r="14492" spans="8:12" x14ac:dyDescent="0.25">
      <c r="H14492" s="36"/>
      <c r="I14492" s="36"/>
      <c r="J14492" s="36"/>
      <c r="K14492" s="95"/>
      <c r="L14492" s="96"/>
    </row>
    <row r="14493" spans="8:12" x14ac:dyDescent="0.25">
      <c r="H14493" s="36"/>
      <c r="I14493" s="36"/>
      <c r="J14493" s="36"/>
      <c r="K14493" s="95"/>
      <c r="L14493" s="96"/>
    </row>
    <row r="14494" spans="8:12" x14ac:dyDescent="0.25">
      <c r="H14494" s="36"/>
      <c r="I14494" s="36"/>
      <c r="J14494" s="36"/>
      <c r="K14494" s="95"/>
      <c r="L14494" s="96"/>
    </row>
    <row r="14495" spans="8:12" x14ac:dyDescent="0.25">
      <c r="H14495" s="36"/>
      <c r="I14495" s="36"/>
      <c r="J14495" s="36"/>
      <c r="K14495" s="95"/>
      <c r="L14495" s="96"/>
    </row>
    <row r="14496" spans="8:12" x14ac:dyDescent="0.25">
      <c r="H14496" s="36"/>
      <c r="I14496" s="36"/>
      <c r="J14496" s="36"/>
      <c r="K14496" s="95"/>
      <c r="L14496" s="96"/>
    </row>
    <row r="14497" spans="8:12" x14ac:dyDescent="0.25">
      <c r="H14497" s="36"/>
      <c r="I14497" s="36"/>
      <c r="J14497" s="36"/>
      <c r="K14497" s="95"/>
      <c r="L14497" s="96"/>
    </row>
    <row r="14498" spans="8:12" x14ac:dyDescent="0.25">
      <c r="H14498" s="36"/>
      <c r="I14498" s="36"/>
      <c r="J14498" s="36"/>
      <c r="K14498" s="95"/>
      <c r="L14498" s="96"/>
    </row>
    <row r="14499" spans="8:12" x14ac:dyDescent="0.25">
      <c r="H14499" s="36"/>
      <c r="I14499" s="36"/>
      <c r="J14499" s="36"/>
      <c r="K14499" s="95"/>
      <c r="L14499" s="96"/>
    </row>
    <row r="14500" spans="8:12" x14ac:dyDescent="0.25">
      <c r="H14500" s="36"/>
      <c r="I14500" s="36"/>
      <c r="J14500" s="36"/>
      <c r="K14500" s="95"/>
      <c r="L14500" s="96"/>
    </row>
    <row r="14501" spans="8:12" x14ac:dyDescent="0.25">
      <c r="H14501" s="36"/>
      <c r="I14501" s="36"/>
      <c r="J14501" s="36"/>
      <c r="K14501" s="95"/>
      <c r="L14501" s="96"/>
    </row>
    <row r="14502" spans="8:12" x14ac:dyDescent="0.25">
      <c r="H14502" s="36"/>
      <c r="I14502" s="36"/>
      <c r="J14502" s="36"/>
      <c r="K14502" s="95"/>
      <c r="L14502" s="96"/>
    </row>
    <row r="14503" spans="8:12" x14ac:dyDescent="0.25">
      <c r="H14503" s="36"/>
      <c r="I14503" s="36"/>
      <c r="J14503" s="36"/>
      <c r="K14503" s="95"/>
      <c r="L14503" s="96"/>
    </row>
    <row r="14504" spans="8:12" x14ac:dyDescent="0.25">
      <c r="H14504" s="36"/>
      <c r="I14504" s="36"/>
      <c r="J14504" s="36"/>
      <c r="K14504" s="95"/>
      <c r="L14504" s="96"/>
    </row>
    <row r="14505" spans="8:12" x14ac:dyDescent="0.25">
      <c r="H14505" s="36"/>
      <c r="I14505" s="36"/>
      <c r="J14505" s="36"/>
      <c r="K14505" s="95"/>
      <c r="L14505" s="96"/>
    </row>
    <row r="14506" spans="8:12" x14ac:dyDescent="0.25">
      <c r="H14506" s="36"/>
      <c r="I14506" s="36"/>
      <c r="J14506" s="36"/>
      <c r="K14506" s="95"/>
      <c r="L14506" s="96"/>
    </row>
    <row r="14507" spans="8:12" x14ac:dyDescent="0.25">
      <c r="H14507" s="36"/>
      <c r="I14507" s="36"/>
      <c r="J14507" s="36"/>
      <c r="K14507" s="95"/>
      <c r="L14507" s="96"/>
    </row>
    <row r="14508" spans="8:12" x14ac:dyDescent="0.25">
      <c r="H14508" s="36"/>
      <c r="I14508" s="36"/>
      <c r="J14508" s="36"/>
      <c r="K14508" s="95"/>
      <c r="L14508" s="96"/>
    </row>
    <row r="14509" spans="8:12" x14ac:dyDescent="0.25">
      <c r="H14509" s="36"/>
      <c r="I14509" s="36"/>
      <c r="J14509" s="36"/>
      <c r="K14509" s="95"/>
      <c r="L14509" s="96"/>
    </row>
    <row r="14510" spans="8:12" x14ac:dyDescent="0.25">
      <c r="H14510" s="36"/>
      <c r="I14510" s="36"/>
      <c r="J14510" s="36"/>
      <c r="K14510" s="95"/>
      <c r="L14510" s="96"/>
    </row>
    <row r="14511" spans="8:12" x14ac:dyDescent="0.25">
      <c r="H14511" s="36"/>
      <c r="I14511" s="36"/>
      <c r="J14511" s="36"/>
      <c r="K14511" s="95"/>
      <c r="L14511" s="96"/>
    </row>
    <row r="14512" spans="8:12" x14ac:dyDescent="0.25">
      <c r="H14512" s="36"/>
      <c r="I14512" s="36"/>
      <c r="J14512" s="36"/>
      <c r="K14512" s="95"/>
      <c r="L14512" s="96"/>
    </row>
    <row r="14513" spans="8:12" x14ac:dyDescent="0.25">
      <c r="H14513" s="36"/>
      <c r="I14513" s="36"/>
      <c r="J14513" s="36"/>
      <c r="K14513" s="95"/>
      <c r="L14513" s="96"/>
    </row>
    <row r="14514" spans="8:12" x14ac:dyDescent="0.25">
      <c r="H14514" s="36"/>
      <c r="I14514" s="36"/>
      <c r="J14514" s="36"/>
      <c r="K14514" s="95"/>
      <c r="L14514" s="96"/>
    </row>
    <row r="14515" spans="8:12" x14ac:dyDescent="0.25">
      <c r="H14515" s="36"/>
      <c r="I14515" s="36"/>
      <c r="J14515" s="36"/>
      <c r="K14515" s="95"/>
      <c r="L14515" s="96"/>
    </row>
    <row r="14516" spans="8:12" x14ac:dyDescent="0.25">
      <c r="H14516" s="36"/>
      <c r="I14516" s="36"/>
      <c r="J14516" s="36"/>
      <c r="K14516" s="95"/>
      <c r="L14516" s="96"/>
    </row>
    <row r="14517" spans="8:12" x14ac:dyDescent="0.25">
      <c r="H14517" s="36"/>
      <c r="I14517" s="36"/>
      <c r="J14517" s="36"/>
      <c r="K14517" s="95"/>
      <c r="L14517" s="96"/>
    </row>
    <row r="14518" spans="8:12" x14ac:dyDescent="0.25">
      <c r="H14518" s="36"/>
      <c r="I14518" s="36"/>
      <c r="J14518" s="36"/>
      <c r="K14518" s="95"/>
      <c r="L14518" s="96"/>
    </row>
    <row r="14519" spans="8:12" x14ac:dyDescent="0.25">
      <c r="H14519" s="36"/>
      <c r="I14519" s="36"/>
      <c r="J14519" s="36"/>
      <c r="K14519" s="95"/>
      <c r="L14519" s="96"/>
    </row>
    <row r="14520" spans="8:12" x14ac:dyDescent="0.25">
      <c r="H14520" s="36"/>
      <c r="I14520" s="36"/>
      <c r="J14520" s="36"/>
      <c r="K14520" s="95"/>
      <c r="L14520" s="96"/>
    </row>
    <row r="14521" spans="8:12" x14ac:dyDescent="0.25">
      <c r="H14521" s="36"/>
      <c r="I14521" s="36"/>
      <c r="J14521" s="36"/>
      <c r="K14521" s="95"/>
      <c r="L14521" s="96"/>
    </row>
    <row r="14522" spans="8:12" x14ac:dyDescent="0.25">
      <c r="H14522" s="36"/>
      <c r="I14522" s="36"/>
      <c r="J14522" s="36"/>
      <c r="K14522" s="95"/>
      <c r="L14522" s="96"/>
    </row>
    <row r="14523" spans="8:12" x14ac:dyDescent="0.25">
      <c r="H14523" s="36"/>
      <c r="I14523" s="36"/>
      <c r="J14523" s="36"/>
      <c r="K14523" s="95"/>
      <c r="L14523" s="96"/>
    </row>
    <row r="14524" spans="8:12" x14ac:dyDescent="0.25">
      <c r="H14524" s="36"/>
      <c r="I14524" s="36"/>
      <c r="J14524" s="36"/>
      <c r="K14524" s="95"/>
      <c r="L14524" s="96"/>
    </row>
    <row r="14525" spans="8:12" x14ac:dyDescent="0.25">
      <c r="H14525" s="36"/>
      <c r="I14525" s="36"/>
      <c r="J14525" s="36"/>
      <c r="K14525" s="95"/>
      <c r="L14525" s="96"/>
    </row>
    <row r="14526" spans="8:12" x14ac:dyDescent="0.25">
      <c r="H14526" s="36"/>
      <c r="I14526" s="36"/>
      <c r="J14526" s="36"/>
      <c r="K14526" s="95"/>
      <c r="L14526" s="96"/>
    </row>
    <row r="14527" spans="8:12" x14ac:dyDescent="0.25">
      <c r="H14527" s="36"/>
      <c r="I14527" s="36"/>
      <c r="J14527" s="36"/>
      <c r="K14527" s="95"/>
      <c r="L14527" s="96"/>
    </row>
    <row r="14528" spans="8:12" x14ac:dyDescent="0.25">
      <c r="H14528" s="36"/>
      <c r="I14528" s="36"/>
      <c r="J14528" s="36"/>
      <c r="K14528" s="95"/>
      <c r="L14528" s="96"/>
    </row>
    <row r="14529" spans="8:12" x14ac:dyDescent="0.25">
      <c r="H14529" s="36"/>
      <c r="I14529" s="36"/>
      <c r="J14529" s="36"/>
      <c r="K14529" s="95"/>
      <c r="L14529" s="96"/>
    </row>
    <row r="14530" spans="8:12" x14ac:dyDescent="0.25">
      <c r="H14530" s="36"/>
      <c r="I14530" s="36"/>
      <c r="J14530" s="36"/>
      <c r="K14530" s="95"/>
      <c r="L14530" s="96"/>
    </row>
    <row r="14531" spans="8:12" x14ac:dyDescent="0.25">
      <c r="H14531" s="36"/>
      <c r="I14531" s="36"/>
      <c r="J14531" s="36"/>
      <c r="K14531" s="95"/>
      <c r="L14531" s="96"/>
    </row>
    <row r="14532" spans="8:12" x14ac:dyDescent="0.25">
      <c r="H14532" s="36"/>
      <c r="I14532" s="36"/>
      <c r="J14532" s="36"/>
      <c r="K14532" s="95"/>
      <c r="L14532" s="96"/>
    </row>
    <row r="14533" spans="8:12" x14ac:dyDescent="0.25">
      <c r="H14533" s="36"/>
      <c r="I14533" s="36"/>
      <c r="J14533" s="36"/>
      <c r="K14533" s="95"/>
      <c r="L14533" s="96"/>
    </row>
    <row r="14534" spans="8:12" x14ac:dyDescent="0.25">
      <c r="H14534" s="36"/>
      <c r="I14534" s="36"/>
      <c r="J14534" s="36"/>
      <c r="K14534" s="95"/>
      <c r="L14534" s="96"/>
    </row>
    <row r="14535" spans="8:12" x14ac:dyDescent="0.25">
      <c r="H14535" s="36"/>
      <c r="I14535" s="36"/>
      <c r="J14535" s="36"/>
      <c r="K14535" s="95"/>
      <c r="L14535" s="96"/>
    </row>
    <row r="14536" spans="8:12" x14ac:dyDescent="0.25">
      <c r="H14536" s="36"/>
      <c r="I14536" s="36"/>
      <c r="J14536" s="36"/>
      <c r="K14536" s="95"/>
      <c r="L14536" s="96"/>
    </row>
    <row r="14537" spans="8:12" x14ac:dyDescent="0.25">
      <c r="H14537" s="36"/>
      <c r="I14537" s="36"/>
      <c r="J14537" s="36"/>
      <c r="K14537" s="95"/>
      <c r="L14537" s="96"/>
    </row>
    <row r="14538" spans="8:12" x14ac:dyDescent="0.25">
      <c r="H14538" s="36"/>
      <c r="I14538" s="36"/>
      <c r="J14538" s="36"/>
      <c r="K14538" s="95"/>
      <c r="L14538" s="96"/>
    </row>
    <row r="14539" spans="8:12" x14ac:dyDescent="0.25">
      <c r="H14539" s="36"/>
      <c r="I14539" s="36"/>
      <c r="J14539" s="36"/>
      <c r="K14539" s="95"/>
      <c r="L14539" s="96"/>
    </row>
    <row r="14540" spans="8:12" x14ac:dyDescent="0.25">
      <c r="H14540" s="36"/>
      <c r="I14540" s="36"/>
      <c r="J14540" s="36"/>
      <c r="K14540" s="95"/>
      <c r="L14540" s="96"/>
    </row>
    <row r="14541" spans="8:12" x14ac:dyDescent="0.25">
      <c r="H14541" s="36"/>
      <c r="I14541" s="36"/>
      <c r="J14541" s="36"/>
      <c r="K14541" s="95"/>
      <c r="L14541" s="96"/>
    </row>
    <row r="14542" spans="8:12" x14ac:dyDescent="0.25">
      <c r="H14542" s="36"/>
      <c r="I14542" s="36"/>
      <c r="J14542" s="36"/>
      <c r="K14542" s="95"/>
      <c r="L14542" s="96"/>
    </row>
    <row r="14543" spans="8:12" x14ac:dyDescent="0.25">
      <c r="H14543" s="36"/>
      <c r="I14543" s="36"/>
      <c r="J14543" s="36"/>
      <c r="K14543" s="95"/>
      <c r="L14543" s="96"/>
    </row>
    <row r="14544" spans="8:12" x14ac:dyDescent="0.25">
      <c r="H14544" s="36"/>
      <c r="I14544" s="36"/>
      <c r="J14544" s="36"/>
      <c r="K14544" s="95"/>
      <c r="L14544" s="96"/>
    </row>
    <row r="14545" spans="8:12" x14ac:dyDescent="0.25">
      <c r="H14545" s="36"/>
      <c r="I14545" s="36"/>
      <c r="J14545" s="36"/>
      <c r="K14545" s="95"/>
      <c r="L14545" s="96"/>
    </row>
    <row r="14546" spans="8:12" x14ac:dyDescent="0.25">
      <c r="H14546" s="36"/>
      <c r="I14546" s="36"/>
      <c r="J14546" s="36"/>
      <c r="K14546" s="95"/>
      <c r="L14546" s="96"/>
    </row>
    <row r="14547" spans="8:12" x14ac:dyDescent="0.25">
      <c r="H14547" s="36"/>
      <c r="I14547" s="36"/>
      <c r="J14547" s="36"/>
      <c r="K14547" s="95"/>
      <c r="L14547" s="96"/>
    </row>
    <row r="14548" spans="8:12" x14ac:dyDescent="0.25">
      <c r="H14548" s="36"/>
      <c r="I14548" s="36"/>
      <c r="J14548" s="36"/>
      <c r="K14548" s="95"/>
      <c r="L14548" s="96"/>
    </row>
    <row r="14549" spans="8:12" x14ac:dyDescent="0.25">
      <c r="H14549" s="36"/>
      <c r="I14549" s="36"/>
      <c r="J14549" s="36"/>
      <c r="K14549" s="95"/>
      <c r="L14549" s="96"/>
    </row>
    <row r="14550" spans="8:12" x14ac:dyDescent="0.25">
      <c r="H14550" s="36"/>
      <c r="I14550" s="36"/>
      <c r="J14550" s="36"/>
      <c r="K14550" s="95"/>
      <c r="L14550" s="96"/>
    </row>
    <row r="14551" spans="8:12" x14ac:dyDescent="0.25">
      <c r="H14551" s="36"/>
      <c r="I14551" s="36"/>
      <c r="J14551" s="36"/>
      <c r="K14551" s="95"/>
      <c r="L14551" s="96"/>
    </row>
    <row r="14552" spans="8:12" x14ac:dyDescent="0.25">
      <c r="H14552" s="36"/>
      <c r="I14552" s="36"/>
      <c r="J14552" s="36"/>
      <c r="K14552" s="95"/>
      <c r="L14552" s="96"/>
    </row>
    <row r="14553" spans="8:12" x14ac:dyDescent="0.25">
      <c r="H14553" s="36"/>
      <c r="I14553" s="36"/>
      <c r="J14553" s="36"/>
      <c r="K14553" s="95"/>
      <c r="L14553" s="96"/>
    </row>
    <row r="14554" spans="8:12" x14ac:dyDescent="0.25">
      <c r="H14554" s="36"/>
      <c r="I14554" s="36"/>
      <c r="J14554" s="36"/>
      <c r="K14554" s="95"/>
      <c r="L14554" s="96"/>
    </row>
    <row r="14555" spans="8:12" x14ac:dyDescent="0.25">
      <c r="H14555" s="36"/>
      <c r="I14555" s="36"/>
      <c r="J14555" s="36"/>
      <c r="K14555" s="95"/>
      <c r="L14555" s="96"/>
    </row>
    <row r="14556" spans="8:12" x14ac:dyDescent="0.25">
      <c r="H14556" s="36"/>
      <c r="I14556" s="36"/>
      <c r="J14556" s="36"/>
      <c r="K14556" s="95"/>
      <c r="L14556" s="96"/>
    </row>
    <row r="14557" spans="8:12" x14ac:dyDescent="0.25">
      <c r="H14557" s="36"/>
      <c r="I14557" s="36"/>
      <c r="J14557" s="36"/>
      <c r="K14557" s="95"/>
      <c r="L14557" s="96"/>
    </row>
    <row r="14558" spans="8:12" x14ac:dyDescent="0.25">
      <c r="H14558" s="36"/>
      <c r="I14558" s="36"/>
      <c r="J14558" s="36"/>
      <c r="K14558" s="95"/>
      <c r="L14558" s="96"/>
    </row>
    <row r="14559" spans="8:12" x14ac:dyDescent="0.25">
      <c r="H14559" s="36"/>
      <c r="I14559" s="36"/>
      <c r="J14559" s="36"/>
      <c r="K14559" s="95"/>
      <c r="L14559" s="96"/>
    </row>
    <row r="14560" spans="8:12" x14ac:dyDescent="0.25">
      <c r="H14560" s="36"/>
      <c r="I14560" s="36"/>
      <c r="J14560" s="36"/>
      <c r="K14560" s="95"/>
      <c r="L14560" s="96"/>
    </row>
    <row r="14561" spans="8:12" x14ac:dyDescent="0.25">
      <c r="H14561" s="36"/>
      <c r="I14561" s="36"/>
      <c r="J14561" s="36"/>
      <c r="K14561" s="95"/>
      <c r="L14561" s="96"/>
    </row>
    <row r="14562" spans="8:12" x14ac:dyDescent="0.25">
      <c r="H14562" s="36"/>
      <c r="I14562" s="36"/>
      <c r="J14562" s="36"/>
      <c r="K14562" s="95"/>
      <c r="L14562" s="96"/>
    </row>
    <row r="14563" spans="8:12" x14ac:dyDescent="0.25">
      <c r="H14563" s="36"/>
      <c r="I14563" s="36"/>
      <c r="J14563" s="36"/>
      <c r="K14563" s="95"/>
      <c r="L14563" s="96"/>
    </row>
    <row r="14564" spans="8:12" x14ac:dyDescent="0.25">
      <c r="H14564" s="36"/>
      <c r="I14564" s="36"/>
      <c r="J14564" s="36"/>
      <c r="K14564" s="95"/>
      <c r="L14564" s="96"/>
    </row>
    <row r="14565" spans="8:12" x14ac:dyDescent="0.25">
      <c r="H14565" s="36"/>
      <c r="I14565" s="36"/>
      <c r="J14565" s="36"/>
      <c r="K14565" s="95"/>
      <c r="L14565" s="96"/>
    </row>
    <row r="14566" spans="8:12" x14ac:dyDescent="0.25">
      <c r="H14566" s="36"/>
      <c r="I14566" s="36"/>
      <c r="J14566" s="36"/>
      <c r="K14566" s="95"/>
      <c r="L14566" s="96"/>
    </row>
    <row r="14567" spans="8:12" x14ac:dyDescent="0.25">
      <c r="H14567" s="36"/>
      <c r="I14567" s="36"/>
      <c r="J14567" s="36"/>
      <c r="K14567" s="95"/>
      <c r="L14567" s="96"/>
    </row>
    <row r="14568" spans="8:12" x14ac:dyDescent="0.25">
      <c r="H14568" s="36"/>
      <c r="I14568" s="36"/>
      <c r="J14568" s="36"/>
      <c r="K14568" s="95"/>
      <c r="L14568" s="96"/>
    </row>
    <row r="14569" spans="8:12" x14ac:dyDescent="0.25">
      <c r="H14569" s="36"/>
      <c r="I14569" s="36"/>
      <c r="J14569" s="36"/>
      <c r="K14569" s="95"/>
      <c r="L14569" s="96"/>
    </row>
    <row r="14570" spans="8:12" x14ac:dyDescent="0.25">
      <c r="H14570" s="36"/>
      <c r="I14570" s="36"/>
      <c r="J14570" s="36"/>
      <c r="K14570" s="95"/>
      <c r="L14570" s="96"/>
    </row>
    <row r="14571" spans="8:12" x14ac:dyDescent="0.25">
      <c r="H14571" s="36"/>
      <c r="I14571" s="36"/>
      <c r="J14571" s="36"/>
      <c r="K14571" s="95"/>
      <c r="L14571" s="96"/>
    </row>
    <row r="14572" spans="8:12" x14ac:dyDescent="0.25">
      <c r="H14572" s="36"/>
      <c r="I14572" s="36"/>
      <c r="J14572" s="36"/>
      <c r="K14572" s="95"/>
      <c r="L14572" s="96"/>
    </row>
    <row r="14573" spans="8:12" x14ac:dyDescent="0.25">
      <c r="H14573" s="36"/>
      <c r="I14573" s="36"/>
      <c r="J14573" s="36"/>
      <c r="K14573" s="95"/>
      <c r="L14573" s="96"/>
    </row>
    <row r="14574" spans="8:12" x14ac:dyDescent="0.25">
      <c r="H14574" s="36"/>
      <c r="I14574" s="36"/>
      <c r="J14574" s="36"/>
      <c r="K14574" s="95"/>
      <c r="L14574" s="96"/>
    </row>
    <row r="14575" spans="8:12" x14ac:dyDescent="0.25">
      <c r="H14575" s="36"/>
      <c r="I14575" s="36"/>
      <c r="J14575" s="36"/>
      <c r="K14575" s="95"/>
      <c r="L14575" s="96"/>
    </row>
    <row r="14576" spans="8:12" x14ac:dyDescent="0.25">
      <c r="H14576" s="36"/>
      <c r="I14576" s="36"/>
      <c r="J14576" s="36"/>
      <c r="K14576" s="95"/>
      <c r="L14576" s="96"/>
    </row>
    <row r="14577" spans="8:12" x14ac:dyDescent="0.25">
      <c r="H14577" s="36"/>
      <c r="I14577" s="36"/>
      <c r="J14577" s="36"/>
      <c r="K14577" s="95"/>
      <c r="L14577" s="96"/>
    </row>
    <row r="14578" spans="8:12" x14ac:dyDescent="0.25">
      <c r="H14578" s="36"/>
      <c r="I14578" s="36"/>
      <c r="J14578" s="36"/>
      <c r="K14578" s="95"/>
      <c r="L14578" s="96"/>
    </row>
    <row r="14579" spans="8:12" x14ac:dyDescent="0.25">
      <c r="H14579" s="36"/>
      <c r="I14579" s="36"/>
      <c r="J14579" s="36"/>
      <c r="K14579" s="95"/>
      <c r="L14579" s="96"/>
    </row>
    <row r="14580" spans="8:12" x14ac:dyDescent="0.25">
      <c r="H14580" s="36"/>
      <c r="I14580" s="36"/>
      <c r="J14580" s="36"/>
      <c r="K14580" s="95"/>
      <c r="L14580" s="96"/>
    </row>
    <row r="14581" spans="8:12" x14ac:dyDescent="0.25">
      <c r="H14581" s="36"/>
      <c r="I14581" s="36"/>
      <c r="J14581" s="36"/>
      <c r="K14581" s="95"/>
      <c r="L14581" s="96"/>
    </row>
    <row r="14582" spans="8:12" x14ac:dyDescent="0.25">
      <c r="H14582" s="36"/>
      <c r="I14582" s="36"/>
      <c r="J14582" s="36"/>
      <c r="K14582" s="95"/>
      <c r="L14582" s="96"/>
    </row>
    <row r="14583" spans="8:12" x14ac:dyDescent="0.25">
      <c r="H14583" s="36"/>
      <c r="I14583" s="36"/>
      <c r="J14583" s="36"/>
      <c r="K14583" s="95"/>
      <c r="L14583" s="96"/>
    </row>
    <row r="14584" spans="8:12" x14ac:dyDescent="0.25">
      <c r="H14584" s="36"/>
      <c r="I14584" s="36"/>
      <c r="J14584" s="36"/>
      <c r="K14584" s="95"/>
      <c r="L14584" s="96"/>
    </row>
    <row r="14585" spans="8:12" x14ac:dyDescent="0.25">
      <c r="H14585" s="36"/>
      <c r="I14585" s="36"/>
      <c r="J14585" s="36"/>
      <c r="K14585" s="95"/>
      <c r="L14585" s="96"/>
    </row>
    <row r="14586" spans="8:12" x14ac:dyDescent="0.25">
      <c r="H14586" s="36"/>
      <c r="I14586" s="36"/>
      <c r="J14586" s="36"/>
      <c r="K14586" s="95"/>
      <c r="L14586" s="96"/>
    </row>
    <row r="14587" spans="8:12" x14ac:dyDescent="0.25">
      <c r="H14587" s="36"/>
      <c r="I14587" s="36"/>
      <c r="J14587" s="36"/>
      <c r="K14587" s="95"/>
      <c r="L14587" s="96"/>
    </row>
    <row r="14588" spans="8:12" x14ac:dyDescent="0.25">
      <c r="H14588" s="36"/>
      <c r="I14588" s="36"/>
      <c r="J14588" s="36"/>
      <c r="K14588" s="95"/>
      <c r="L14588" s="96"/>
    </row>
    <row r="14589" spans="8:12" x14ac:dyDescent="0.25">
      <c r="H14589" s="36"/>
      <c r="I14589" s="36"/>
      <c r="J14589" s="36"/>
      <c r="K14589" s="95"/>
      <c r="L14589" s="96"/>
    </row>
    <row r="14590" spans="8:12" x14ac:dyDescent="0.25">
      <c r="H14590" s="36"/>
      <c r="I14590" s="36"/>
      <c r="J14590" s="36"/>
      <c r="K14590" s="95"/>
      <c r="L14590" s="96"/>
    </row>
    <row r="14591" spans="8:12" x14ac:dyDescent="0.25">
      <c r="H14591" s="36"/>
      <c r="I14591" s="36"/>
      <c r="J14591" s="36"/>
      <c r="K14591" s="95"/>
      <c r="L14591" s="96"/>
    </row>
    <row r="14592" spans="8:12" x14ac:dyDescent="0.25">
      <c r="H14592" s="36"/>
      <c r="I14592" s="36"/>
      <c r="J14592" s="36"/>
      <c r="K14592" s="95"/>
      <c r="L14592" s="96"/>
    </row>
    <row r="14593" spans="8:12" x14ac:dyDescent="0.25">
      <c r="H14593" s="36"/>
      <c r="I14593" s="36"/>
      <c r="J14593" s="36"/>
      <c r="K14593" s="95"/>
      <c r="L14593" s="96"/>
    </row>
    <row r="14594" spans="8:12" x14ac:dyDescent="0.25">
      <c r="H14594" s="36"/>
      <c r="I14594" s="36"/>
      <c r="J14594" s="36"/>
      <c r="K14594" s="95"/>
      <c r="L14594" s="96"/>
    </row>
    <row r="14595" spans="8:12" x14ac:dyDescent="0.25">
      <c r="H14595" s="36"/>
      <c r="I14595" s="36"/>
      <c r="J14595" s="36"/>
      <c r="K14595" s="95"/>
      <c r="L14595" s="96"/>
    </row>
    <row r="14596" spans="8:12" x14ac:dyDescent="0.25">
      <c r="H14596" s="36"/>
      <c r="I14596" s="36"/>
      <c r="J14596" s="36"/>
      <c r="K14596" s="95"/>
      <c r="L14596" s="96"/>
    </row>
    <row r="14597" spans="8:12" x14ac:dyDescent="0.25">
      <c r="H14597" s="36"/>
      <c r="I14597" s="36"/>
      <c r="J14597" s="36"/>
      <c r="K14597" s="95"/>
      <c r="L14597" s="96"/>
    </row>
    <row r="14598" spans="8:12" x14ac:dyDescent="0.25">
      <c r="H14598" s="36"/>
      <c r="I14598" s="36"/>
      <c r="J14598" s="36"/>
      <c r="K14598" s="95"/>
      <c r="L14598" s="96"/>
    </row>
    <row r="14599" spans="8:12" x14ac:dyDescent="0.25">
      <c r="H14599" s="36"/>
      <c r="I14599" s="36"/>
      <c r="J14599" s="36"/>
      <c r="K14599" s="95"/>
      <c r="L14599" s="96"/>
    </row>
    <row r="14600" spans="8:12" x14ac:dyDescent="0.25">
      <c r="H14600" s="36"/>
      <c r="I14600" s="36"/>
      <c r="J14600" s="36"/>
      <c r="K14600" s="95"/>
      <c r="L14600" s="96"/>
    </row>
    <row r="14601" spans="8:12" x14ac:dyDescent="0.25">
      <c r="H14601" s="36"/>
      <c r="I14601" s="36"/>
      <c r="J14601" s="36"/>
      <c r="K14601" s="95"/>
      <c r="L14601" s="96"/>
    </row>
    <row r="14602" spans="8:12" x14ac:dyDescent="0.25">
      <c r="H14602" s="36"/>
      <c r="I14602" s="36"/>
      <c r="J14602" s="36"/>
      <c r="K14602" s="95"/>
      <c r="L14602" s="96"/>
    </row>
    <row r="14603" spans="8:12" x14ac:dyDescent="0.25">
      <c r="H14603" s="36"/>
      <c r="I14603" s="36"/>
      <c r="J14603" s="36"/>
      <c r="K14603" s="95"/>
      <c r="L14603" s="96"/>
    </row>
    <row r="14604" spans="8:12" x14ac:dyDescent="0.25">
      <c r="H14604" s="36"/>
      <c r="I14604" s="36"/>
      <c r="J14604" s="36"/>
      <c r="K14604" s="95"/>
      <c r="L14604" s="96"/>
    </row>
    <row r="14605" spans="8:12" x14ac:dyDescent="0.25">
      <c r="H14605" s="36"/>
      <c r="I14605" s="36"/>
      <c r="J14605" s="36"/>
      <c r="K14605" s="95"/>
      <c r="L14605" s="96"/>
    </row>
    <row r="14606" spans="8:12" x14ac:dyDescent="0.25">
      <c r="H14606" s="36"/>
      <c r="I14606" s="36"/>
      <c r="J14606" s="36"/>
      <c r="K14606" s="95"/>
      <c r="L14606" s="96"/>
    </row>
    <row r="14607" spans="8:12" x14ac:dyDescent="0.25">
      <c r="H14607" s="36"/>
      <c r="I14607" s="36"/>
      <c r="J14607" s="36"/>
      <c r="K14607" s="95"/>
      <c r="L14607" s="96"/>
    </row>
    <row r="14608" spans="8:12" x14ac:dyDescent="0.25">
      <c r="H14608" s="36"/>
      <c r="I14608" s="36"/>
      <c r="J14608" s="36"/>
      <c r="K14608" s="95"/>
      <c r="L14608" s="96"/>
    </row>
    <row r="14609" spans="8:12" x14ac:dyDescent="0.25">
      <c r="H14609" s="36"/>
      <c r="I14609" s="36"/>
      <c r="J14609" s="36"/>
      <c r="K14609" s="95"/>
      <c r="L14609" s="96"/>
    </row>
    <row r="14610" spans="8:12" x14ac:dyDescent="0.25">
      <c r="H14610" s="36"/>
      <c r="I14610" s="36"/>
      <c r="J14610" s="36"/>
      <c r="K14610" s="95"/>
      <c r="L14610" s="96"/>
    </row>
    <row r="14611" spans="8:12" x14ac:dyDescent="0.25">
      <c r="H14611" s="36"/>
      <c r="I14611" s="36"/>
      <c r="J14611" s="36"/>
      <c r="K14611" s="95"/>
      <c r="L14611" s="96"/>
    </row>
    <row r="14612" spans="8:12" x14ac:dyDescent="0.25">
      <c r="H14612" s="36"/>
      <c r="I14612" s="36"/>
      <c r="J14612" s="36"/>
      <c r="K14612" s="95"/>
      <c r="L14612" s="96"/>
    </row>
    <row r="14613" spans="8:12" x14ac:dyDescent="0.25">
      <c r="H14613" s="36"/>
      <c r="I14613" s="36"/>
      <c r="J14613" s="36"/>
      <c r="K14613" s="95"/>
      <c r="L14613" s="96"/>
    </row>
    <row r="14614" spans="8:12" x14ac:dyDescent="0.25">
      <c r="H14614" s="36"/>
      <c r="I14614" s="36"/>
      <c r="J14614" s="36"/>
      <c r="K14614" s="95"/>
      <c r="L14614" s="96"/>
    </row>
    <row r="14615" spans="8:12" x14ac:dyDescent="0.25">
      <c r="H14615" s="36"/>
      <c r="I14615" s="36"/>
      <c r="J14615" s="36"/>
      <c r="K14615" s="95"/>
      <c r="L14615" s="96"/>
    </row>
    <row r="14616" spans="8:12" x14ac:dyDescent="0.25">
      <c r="H14616" s="36"/>
      <c r="I14616" s="36"/>
      <c r="J14616" s="36"/>
      <c r="K14616" s="95"/>
      <c r="L14616" s="96"/>
    </row>
    <row r="14617" spans="8:12" x14ac:dyDescent="0.25">
      <c r="H14617" s="36"/>
      <c r="I14617" s="36"/>
      <c r="J14617" s="36"/>
      <c r="K14617" s="95"/>
      <c r="L14617" s="96"/>
    </row>
    <row r="14618" spans="8:12" x14ac:dyDescent="0.25">
      <c r="H14618" s="36"/>
      <c r="I14618" s="36"/>
      <c r="J14618" s="36"/>
      <c r="K14618" s="95"/>
      <c r="L14618" s="96"/>
    </row>
    <row r="14619" spans="8:12" x14ac:dyDescent="0.25">
      <c r="H14619" s="36"/>
      <c r="I14619" s="36"/>
      <c r="J14619" s="36"/>
      <c r="K14619" s="95"/>
      <c r="L14619" s="96"/>
    </row>
    <row r="14620" spans="8:12" x14ac:dyDescent="0.25">
      <c r="H14620" s="36"/>
      <c r="I14620" s="36"/>
      <c r="J14620" s="36"/>
      <c r="K14620" s="95"/>
      <c r="L14620" s="96"/>
    </row>
    <row r="14621" spans="8:12" x14ac:dyDescent="0.25">
      <c r="H14621" s="36"/>
      <c r="I14621" s="36"/>
      <c r="J14621" s="36"/>
      <c r="K14621" s="95"/>
      <c r="L14621" s="96"/>
    </row>
    <row r="14622" spans="8:12" x14ac:dyDescent="0.25">
      <c r="H14622" s="36"/>
      <c r="I14622" s="36"/>
      <c r="J14622" s="36"/>
      <c r="K14622" s="95"/>
      <c r="L14622" s="96"/>
    </row>
    <row r="14623" spans="8:12" x14ac:dyDescent="0.25">
      <c r="H14623" s="36"/>
      <c r="I14623" s="36"/>
      <c r="J14623" s="36"/>
      <c r="K14623" s="95"/>
      <c r="L14623" s="96"/>
    </row>
    <row r="14624" spans="8:12" x14ac:dyDescent="0.25">
      <c r="H14624" s="36"/>
      <c r="I14624" s="36"/>
      <c r="J14624" s="36"/>
      <c r="K14624" s="95"/>
      <c r="L14624" s="96"/>
    </row>
    <row r="14625" spans="8:12" x14ac:dyDescent="0.25">
      <c r="H14625" s="36"/>
      <c r="I14625" s="36"/>
      <c r="J14625" s="36"/>
      <c r="K14625" s="95"/>
      <c r="L14625" s="96"/>
    </row>
    <row r="14626" spans="8:12" x14ac:dyDescent="0.25">
      <c r="H14626" s="36"/>
      <c r="I14626" s="36"/>
      <c r="J14626" s="36"/>
      <c r="K14626" s="95"/>
      <c r="L14626" s="96"/>
    </row>
    <row r="14627" spans="8:12" x14ac:dyDescent="0.25">
      <c r="H14627" s="36"/>
      <c r="I14627" s="36"/>
      <c r="J14627" s="36"/>
      <c r="K14627" s="95"/>
      <c r="L14627" s="96"/>
    </row>
    <row r="14628" spans="8:12" x14ac:dyDescent="0.25">
      <c r="H14628" s="36"/>
      <c r="I14628" s="36"/>
      <c r="J14628" s="36"/>
      <c r="K14628" s="95"/>
      <c r="L14628" s="96"/>
    </row>
    <row r="14629" spans="8:12" x14ac:dyDescent="0.25">
      <c r="H14629" s="36"/>
      <c r="I14629" s="36"/>
      <c r="J14629" s="36"/>
      <c r="K14629" s="95"/>
      <c r="L14629" s="96"/>
    </row>
    <row r="14630" spans="8:12" x14ac:dyDescent="0.25">
      <c r="H14630" s="36"/>
      <c r="I14630" s="36"/>
      <c r="J14630" s="36"/>
      <c r="K14630" s="95"/>
      <c r="L14630" s="96"/>
    </row>
    <row r="14631" spans="8:12" x14ac:dyDescent="0.25">
      <c r="H14631" s="36"/>
      <c r="I14631" s="36"/>
      <c r="J14631" s="36"/>
      <c r="K14631" s="95"/>
      <c r="L14631" s="96"/>
    </row>
    <row r="14632" spans="8:12" x14ac:dyDescent="0.25">
      <c r="H14632" s="36"/>
      <c r="I14632" s="36"/>
      <c r="J14632" s="36"/>
      <c r="K14632" s="95"/>
      <c r="L14632" s="96"/>
    </row>
    <row r="14633" spans="8:12" x14ac:dyDescent="0.25">
      <c r="H14633" s="36"/>
      <c r="I14633" s="36"/>
      <c r="J14633" s="36"/>
      <c r="K14633" s="95"/>
      <c r="L14633" s="96"/>
    </row>
    <row r="14634" spans="8:12" x14ac:dyDescent="0.25">
      <c r="H14634" s="36"/>
      <c r="I14634" s="36"/>
      <c r="J14634" s="36"/>
      <c r="K14634" s="95"/>
      <c r="L14634" s="96"/>
    </row>
    <row r="14635" spans="8:12" x14ac:dyDescent="0.25">
      <c r="H14635" s="36"/>
      <c r="I14635" s="36"/>
      <c r="J14635" s="36"/>
      <c r="K14635" s="95"/>
      <c r="L14635" s="96"/>
    </row>
    <row r="14636" spans="8:12" x14ac:dyDescent="0.25">
      <c r="H14636" s="36"/>
      <c r="I14636" s="36"/>
      <c r="J14636" s="36"/>
      <c r="K14636" s="95"/>
      <c r="L14636" s="96"/>
    </row>
    <row r="14637" spans="8:12" x14ac:dyDescent="0.25">
      <c r="H14637" s="36"/>
      <c r="I14637" s="36"/>
      <c r="J14637" s="36"/>
      <c r="K14637" s="95"/>
      <c r="L14637" s="96"/>
    </row>
    <row r="14638" spans="8:12" x14ac:dyDescent="0.25">
      <c r="H14638" s="36"/>
      <c r="I14638" s="36"/>
      <c r="J14638" s="36"/>
      <c r="K14638" s="95"/>
      <c r="L14638" s="96"/>
    </row>
    <row r="14639" spans="8:12" x14ac:dyDescent="0.25">
      <c r="H14639" s="36"/>
      <c r="I14639" s="36"/>
      <c r="J14639" s="36"/>
      <c r="K14639" s="95"/>
      <c r="L14639" s="96"/>
    </row>
    <row r="14640" spans="8:12" x14ac:dyDescent="0.25">
      <c r="H14640" s="36"/>
      <c r="I14640" s="36"/>
      <c r="J14640" s="36"/>
      <c r="K14640" s="95"/>
      <c r="L14640" s="96"/>
    </row>
    <row r="14641" spans="8:12" x14ac:dyDescent="0.25">
      <c r="H14641" s="36"/>
      <c r="I14641" s="36"/>
      <c r="J14641" s="36"/>
      <c r="K14641" s="95"/>
      <c r="L14641" s="96"/>
    </row>
    <row r="14642" spans="8:12" x14ac:dyDescent="0.25">
      <c r="H14642" s="36"/>
      <c r="I14642" s="36"/>
      <c r="J14642" s="36"/>
      <c r="K14642" s="95"/>
      <c r="L14642" s="96"/>
    </row>
    <row r="14643" spans="8:12" x14ac:dyDescent="0.25">
      <c r="H14643" s="36"/>
      <c r="I14643" s="36"/>
      <c r="J14643" s="36"/>
      <c r="K14643" s="95"/>
      <c r="L14643" s="96"/>
    </row>
    <row r="14644" spans="8:12" x14ac:dyDescent="0.25">
      <c r="H14644" s="36"/>
      <c r="I14644" s="36"/>
      <c r="J14644" s="36"/>
      <c r="K14644" s="95"/>
      <c r="L14644" s="96"/>
    </row>
    <row r="14645" spans="8:12" x14ac:dyDescent="0.25">
      <c r="H14645" s="36"/>
      <c r="I14645" s="36"/>
      <c r="J14645" s="36"/>
      <c r="K14645" s="95"/>
      <c r="L14645" s="96"/>
    </row>
    <row r="14646" spans="8:12" x14ac:dyDescent="0.25">
      <c r="H14646" s="36"/>
      <c r="I14646" s="36"/>
      <c r="J14646" s="36"/>
      <c r="K14646" s="95"/>
      <c r="L14646" s="96"/>
    </row>
    <row r="14647" spans="8:12" x14ac:dyDescent="0.25">
      <c r="H14647" s="36"/>
      <c r="I14647" s="36"/>
      <c r="J14647" s="36"/>
      <c r="K14647" s="95"/>
      <c r="L14647" s="96"/>
    </row>
    <row r="14648" spans="8:12" x14ac:dyDescent="0.25">
      <c r="H14648" s="36"/>
      <c r="I14648" s="36"/>
      <c r="J14648" s="36"/>
      <c r="K14648" s="95"/>
      <c r="L14648" s="96"/>
    </row>
    <row r="14649" spans="8:12" x14ac:dyDescent="0.25">
      <c r="H14649" s="36"/>
      <c r="I14649" s="36"/>
      <c r="J14649" s="36"/>
      <c r="K14649" s="95"/>
      <c r="L14649" s="96"/>
    </row>
    <row r="14650" spans="8:12" x14ac:dyDescent="0.25">
      <c r="H14650" s="36"/>
      <c r="I14650" s="36"/>
      <c r="J14650" s="36"/>
      <c r="K14650" s="95"/>
      <c r="L14650" s="96"/>
    </row>
    <row r="14651" spans="8:12" x14ac:dyDescent="0.25">
      <c r="H14651" s="36"/>
      <c r="I14651" s="36"/>
      <c r="J14651" s="36"/>
      <c r="K14651" s="95"/>
      <c r="L14651" s="96"/>
    </row>
    <row r="14652" spans="8:12" x14ac:dyDescent="0.25">
      <c r="H14652" s="36"/>
      <c r="I14652" s="36"/>
      <c r="J14652" s="36"/>
      <c r="K14652" s="95"/>
      <c r="L14652" s="96"/>
    </row>
    <row r="14653" spans="8:12" x14ac:dyDescent="0.25">
      <c r="H14653" s="36"/>
      <c r="I14653" s="36"/>
      <c r="J14653" s="36"/>
      <c r="K14653" s="95"/>
      <c r="L14653" s="96"/>
    </row>
    <row r="14654" spans="8:12" x14ac:dyDescent="0.25">
      <c r="H14654" s="36"/>
      <c r="I14654" s="36"/>
      <c r="J14654" s="36"/>
      <c r="K14654" s="95"/>
      <c r="L14654" s="96"/>
    </row>
    <row r="14655" spans="8:12" x14ac:dyDescent="0.25">
      <c r="H14655" s="36"/>
      <c r="I14655" s="36"/>
      <c r="J14655" s="36"/>
      <c r="K14655" s="95"/>
      <c r="L14655" s="96"/>
    </row>
    <row r="14656" spans="8:12" x14ac:dyDescent="0.25">
      <c r="H14656" s="36"/>
      <c r="I14656" s="36"/>
      <c r="J14656" s="36"/>
      <c r="K14656" s="95"/>
      <c r="L14656" s="96"/>
    </row>
    <row r="14657" spans="8:12" x14ac:dyDescent="0.25">
      <c r="H14657" s="36"/>
      <c r="I14657" s="36"/>
      <c r="J14657" s="36"/>
      <c r="K14657" s="95"/>
      <c r="L14657" s="96"/>
    </row>
    <row r="14658" spans="8:12" x14ac:dyDescent="0.25">
      <c r="H14658" s="36"/>
      <c r="I14658" s="36"/>
      <c r="J14658" s="36"/>
      <c r="K14658" s="95"/>
      <c r="L14658" s="96"/>
    </row>
    <row r="14659" spans="8:12" x14ac:dyDescent="0.25">
      <c r="H14659" s="36"/>
      <c r="I14659" s="36"/>
      <c r="J14659" s="36"/>
      <c r="K14659" s="95"/>
      <c r="L14659" s="96"/>
    </row>
    <row r="14660" spans="8:12" x14ac:dyDescent="0.25">
      <c r="H14660" s="36"/>
      <c r="I14660" s="36"/>
      <c r="J14660" s="36"/>
      <c r="K14660" s="95"/>
      <c r="L14660" s="96"/>
    </row>
    <row r="14661" spans="8:12" x14ac:dyDescent="0.25">
      <c r="H14661" s="36"/>
      <c r="I14661" s="36"/>
      <c r="J14661" s="36"/>
      <c r="K14661" s="95"/>
      <c r="L14661" s="96"/>
    </row>
    <row r="14662" spans="8:12" x14ac:dyDescent="0.25">
      <c r="H14662" s="36"/>
      <c r="I14662" s="36"/>
      <c r="J14662" s="36"/>
      <c r="K14662" s="95"/>
      <c r="L14662" s="96"/>
    </row>
    <row r="14663" spans="8:12" x14ac:dyDescent="0.25">
      <c r="H14663" s="36"/>
      <c r="I14663" s="36"/>
      <c r="J14663" s="36"/>
      <c r="K14663" s="95"/>
      <c r="L14663" s="96"/>
    </row>
    <row r="14664" spans="8:12" x14ac:dyDescent="0.25">
      <c r="H14664" s="36"/>
      <c r="I14664" s="36"/>
      <c r="J14664" s="36"/>
      <c r="K14664" s="95"/>
      <c r="L14664" s="96"/>
    </row>
    <row r="14665" spans="8:12" x14ac:dyDescent="0.25">
      <c r="H14665" s="36"/>
      <c r="I14665" s="36"/>
      <c r="J14665" s="36"/>
      <c r="K14665" s="95"/>
      <c r="L14665" s="96"/>
    </row>
    <row r="14666" spans="8:12" x14ac:dyDescent="0.25">
      <c r="H14666" s="36"/>
      <c r="I14666" s="36"/>
      <c r="J14666" s="36"/>
      <c r="K14666" s="95"/>
      <c r="L14666" s="96"/>
    </row>
    <row r="14667" spans="8:12" x14ac:dyDescent="0.25">
      <c r="H14667" s="36"/>
      <c r="I14667" s="36"/>
      <c r="J14667" s="36"/>
      <c r="K14667" s="95"/>
      <c r="L14667" s="96"/>
    </row>
    <row r="14668" spans="8:12" x14ac:dyDescent="0.25">
      <c r="H14668" s="36"/>
      <c r="I14668" s="36"/>
      <c r="J14668" s="36"/>
      <c r="K14668" s="95"/>
      <c r="L14668" s="96"/>
    </row>
    <row r="14669" spans="8:12" x14ac:dyDescent="0.25">
      <c r="H14669" s="36"/>
      <c r="I14669" s="36"/>
      <c r="J14669" s="36"/>
      <c r="K14669" s="95"/>
      <c r="L14669" s="96"/>
    </row>
    <row r="14670" spans="8:12" x14ac:dyDescent="0.25">
      <c r="H14670" s="36"/>
      <c r="I14670" s="36"/>
      <c r="J14670" s="36"/>
      <c r="K14670" s="95"/>
      <c r="L14670" s="96"/>
    </row>
    <row r="14671" spans="8:12" x14ac:dyDescent="0.25">
      <c r="H14671" s="36"/>
      <c r="I14671" s="36"/>
      <c r="J14671" s="36"/>
      <c r="K14671" s="95"/>
      <c r="L14671" s="96"/>
    </row>
    <row r="14672" spans="8:12" x14ac:dyDescent="0.25">
      <c r="H14672" s="36"/>
      <c r="I14672" s="36"/>
      <c r="J14672" s="36"/>
      <c r="K14672" s="95"/>
      <c r="L14672" s="96"/>
    </row>
    <row r="14673" spans="8:12" x14ac:dyDescent="0.25">
      <c r="H14673" s="36"/>
      <c r="I14673" s="36"/>
      <c r="J14673" s="36"/>
      <c r="K14673" s="95"/>
      <c r="L14673" s="96"/>
    </row>
    <row r="14674" spans="8:12" x14ac:dyDescent="0.25">
      <c r="H14674" s="36"/>
      <c r="I14674" s="36"/>
      <c r="J14674" s="36"/>
      <c r="K14674" s="95"/>
      <c r="L14674" s="96"/>
    </row>
    <row r="14675" spans="8:12" x14ac:dyDescent="0.25">
      <c r="H14675" s="36"/>
      <c r="I14675" s="36"/>
      <c r="J14675" s="36"/>
      <c r="K14675" s="95"/>
      <c r="L14675" s="96"/>
    </row>
    <row r="14676" spans="8:12" x14ac:dyDescent="0.25">
      <c r="H14676" s="36"/>
      <c r="I14676" s="36"/>
      <c r="J14676" s="36"/>
      <c r="K14676" s="95"/>
      <c r="L14676" s="96"/>
    </row>
    <row r="14677" spans="8:12" x14ac:dyDescent="0.25">
      <c r="H14677" s="36"/>
      <c r="I14677" s="36"/>
      <c r="J14677" s="36"/>
      <c r="K14677" s="95"/>
      <c r="L14677" s="96"/>
    </row>
    <row r="14678" spans="8:12" x14ac:dyDescent="0.25">
      <c r="H14678" s="36"/>
      <c r="I14678" s="36"/>
      <c r="J14678" s="36"/>
      <c r="K14678" s="95"/>
      <c r="L14678" s="96"/>
    </row>
    <row r="14679" spans="8:12" x14ac:dyDescent="0.25">
      <c r="H14679" s="36"/>
      <c r="I14679" s="36"/>
      <c r="J14679" s="36"/>
      <c r="K14679" s="95"/>
      <c r="L14679" s="96"/>
    </row>
    <row r="14680" spans="8:12" x14ac:dyDescent="0.25">
      <c r="H14680" s="36"/>
      <c r="I14680" s="36"/>
      <c r="J14680" s="36"/>
      <c r="K14680" s="95"/>
      <c r="L14680" s="96"/>
    </row>
    <row r="14681" spans="8:12" x14ac:dyDescent="0.25">
      <c r="H14681" s="36"/>
      <c r="I14681" s="36"/>
      <c r="J14681" s="36"/>
      <c r="K14681" s="95"/>
      <c r="L14681" s="96"/>
    </row>
    <row r="14682" spans="8:12" x14ac:dyDescent="0.25">
      <c r="H14682" s="36"/>
      <c r="I14682" s="36"/>
      <c r="J14682" s="36"/>
      <c r="K14682" s="95"/>
      <c r="L14682" s="96"/>
    </row>
    <row r="14683" spans="8:12" x14ac:dyDescent="0.25">
      <c r="H14683" s="36"/>
      <c r="I14683" s="36"/>
      <c r="J14683" s="36"/>
      <c r="K14683" s="95"/>
      <c r="L14683" s="96"/>
    </row>
    <row r="14684" spans="8:12" x14ac:dyDescent="0.25">
      <c r="H14684" s="36"/>
      <c r="I14684" s="36"/>
      <c r="J14684" s="36"/>
      <c r="K14684" s="95"/>
      <c r="L14684" s="96"/>
    </row>
    <row r="14685" spans="8:12" x14ac:dyDescent="0.25">
      <c r="H14685" s="36"/>
      <c r="I14685" s="36"/>
      <c r="J14685" s="36"/>
      <c r="K14685" s="95"/>
      <c r="L14685" s="96"/>
    </row>
    <row r="14686" spans="8:12" x14ac:dyDescent="0.25">
      <c r="H14686" s="36"/>
      <c r="I14686" s="36"/>
      <c r="J14686" s="36"/>
      <c r="K14686" s="95"/>
      <c r="L14686" s="96"/>
    </row>
    <row r="14687" spans="8:12" x14ac:dyDescent="0.25">
      <c r="H14687" s="36"/>
      <c r="I14687" s="36"/>
      <c r="J14687" s="36"/>
      <c r="K14687" s="95"/>
      <c r="L14687" s="96"/>
    </row>
    <row r="14688" spans="8:12" x14ac:dyDescent="0.25">
      <c r="H14688" s="36"/>
      <c r="I14688" s="36"/>
      <c r="J14688" s="36"/>
      <c r="K14688" s="95"/>
      <c r="L14688" s="96"/>
    </row>
    <row r="14689" spans="8:12" x14ac:dyDescent="0.25">
      <c r="H14689" s="36"/>
      <c r="I14689" s="36"/>
      <c r="J14689" s="36"/>
      <c r="K14689" s="95"/>
      <c r="L14689" s="96"/>
    </row>
    <row r="14690" spans="8:12" x14ac:dyDescent="0.25">
      <c r="H14690" s="36"/>
      <c r="I14690" s="36"/>
      <c r="J14690" s="36"/>
      <c r="K14690" s="95"/>
      <c r="L14690" s="96"/>
    </row>
    <row r="14691" spans="8:12" x14ac:dyDescent="0.25">
      <c r="H14691" s="36"/>
      <c r="I14691" s="36"/>
      <c r="J14691" s="36"/>
      <c r="K14691" s="95"/>
      <c r="L14691" s="96"/>
    </row>
    <row r="14692" spans="8:12" x14ac:dyDescent="0.25">
      <c r="H14692" s="36"/>
      <c r="I14692" s="36"/>
      <c r="J14692" s="36"/>
      <c r="K14692" s="95"/>
      <c r="L14692" s="96"/>
    </row>
    <row r="14693" spans="8:12" x14ac:dyDescent="0.25">
      <c r="H14693" s="36"/>
      <c r="I14693" s="36"/>
      <c r="J14693" s="36"/>
      <c r="K14693" s="95"/>
      <c r="L14693" s="96"/>
    </row>
    <row r="14694" spans="8:12" x14ac:dyDescent="0.25">
      <c r="H14694" s="36"/>
      <c r="I14694" s="36"/>
      <c r="J14694" s="36"/>
      <c r="K14694" s="95"/>
      <c r="L14694" s="96"/>
    </row>
    <row r="14695" spans="8:12" x14ac:dyDescent="0.25">
      <c r="H14695" s="36"/>
      <c r="I14695" s="36"/>
      <c r="J14695" s="36"/>
      <c r="K14695" s="95"/>
      <c r="L14695" s="96"/>
    </row>
    <row r="14696" spans="8:12" x14ac:dyDescent="0.25">
      <c r="H14696" s="36"/>
      <c r="I14696" s="36"/>
      <c r="J14696" s="36"/>
      <c r="K14696" s="95"/>
      <c r="L14696" s="96"/>
    </row>
    <row r="14697" spans="8:12" x14ac:dyDescent="0.25">
      <c r="H14697" s="36"/>
      <c r="I14697" s="36"/>
      <c r="J14697" s="36"/>
      <c r="K14697" s="95"/>
      <c r="L14697" s="96"/>
    </row>
    <row r="14698" spans="8:12" x14ac:dyDescent="0.25">
      <c r="H14698" s="36"/>
      <c r="I14698" s="36"/>
      <c r="J14698" s="36"/>
      <c r="K14698" s="95"/>
      <c r="L14698" s="96"/>
    </row>
    <row r="14699" spans="8:12" x14ac:dyDescent="0.25">
      <c r="H14699" s="36"/>
      <c r="I14699" s="36"/>
      <c r="J14699" s="36"/>
      <c r="K14699" s="95"/>
      <c r="L14699" s="96"/>
    </row>
    <row r="14700" spans="8:12" x14ac:dyDescent="0.25">
      <c r="H14700" s="36"/>
      <c r="I14700" s="36"/>
      <c r="J14700" s="36"/>
      <c r="K14700" s="95"/>
      <c r="L14700" s="96"/>
    </row>
    <row r="14701" spans="8:12" x14ac:dyDescent="0.25">
      <c r="H14701" s="36"/>
      <c r="I14701" s="36"/>
      <c r="J14701" s="36"/>
      <c r="K14701" s="95"/>
      <c r="L14701" s="96"/>
    </row>
    <row r="14702" spans="8:12" x14ac:dyDescent="0.25">
      <c r="H14702" s="36"/>
      <c r="I14702" s="36"/>
      <c r="J14702" s="36"/>
      <c r="K14702" s="95"/>
      <c r="L14702" s="96"/>
    </row>
    <row r="14703" spans="8:12" x14ac:dyDescent="0.25">
      <c r="H14703" s="36"/>
      <c r="I14703" s="36"/>
      <c r="J14703" s="36"/>
      <c r="K14703" s="95"/>
      <c r="L14703" s="96"/>
    </row>
    <row r="14704" spans="8:12" x14ac:dyDescent="0.25">
      <c r="H14704" s="36"/>
      <c r="I14704" s="36"/>
      <c r="J14704" s="36"/>
      <c r="K14704" s="95"/>
      <c r="L14704" s="96"/>
    </row>
    <row r="14705" spans="8:12" x14ac:dyDescent="0.25">
      <c r="H14705" s="36"/>
      <c r="I14705" s="36"/>
      <c r="J14705" s="36"/>
      <c r="K14705" s="95"/>
      <c r="L14705" s="96"/>
    </row>
    <row r="14706" spans="8:12" x14ac:dyDescent="0.25">
      <c r="H14706" s="36"/>
      <c r="I14706" s="36"/>
      <c r="J14706" s="36"/>
      <c r="K14706" s="95"/>
      <c r="L14706" s="96"/>
    </row>
    <row r="14707" spans="8:12" x14ac:dyDescent="0.25">
      <c r="H14707" s="36"/>
      <c r="I14707" s="36"/>
      <c r="J14707" s="36"/>
      <c r="K14707" s="95"/>
      <c r="L14707" s="96"/>
    </row>
    <row r="14708" spans="8:12" x14ac:dyDescent="0.25">
      <c r="H14708" s="36"/>
      <c r="I14708" s="36"/>
      <c r="J14708" s="36"/>
      <c r="K14708" s="95"/>
      <c r="L14708" s="96"/>
    </row>
    <row r="14709" spans="8:12" x14ac:dyDescent="0.25">
      <c r="H14709" s="36"/>
      <c r="I14709" s="36"/>
      <c r="J14709" s="36"/>
      <c r="K14709" s="95"/>
      <c r="L14709" s="96"/>
    </row>
    <row r="14710" spans="8:12" x14ac:dyDescent="0.25">
      <c r="H14710" s="36"/>
      <c r="I14710" s="36"/>
      <c r="J14710" s="36"/>
      <c r="K14710" s="95"/>
      <c r="L14710" s="96"/>
    </row>
    <row r="14711" spans="8:12" x14ac:dyDescent="0.25">
      <c r="H14711" s="36"/>
      <c r="I14711" s="36"/>
      <c r="J14711" s="36"/>
      <c r="K14711" s="95"/>
      <c r="L14711" s="96"/>
    </row>
    <row r="14712" spans="8:12" x14ac:dyDescent="0.25">
      <c r="H14712" s="36"/>
      <c r="I14712" s="36"/>
      <c r="J14712" s="36"/>
      <c r="K14712" s="95"/>
      <c r="L14712" s="96"/>
    </row>
    <row r="14713" spans="8:12" x14ac:dyDescent="0.25">
      <c r="H14713" s="36"/>
      <c r="I14713" s="36"/>
      <c r="J14713" s="36"/>
      <c r="K14713" s="95"/>
      <c r="L14713" s="96"/>
    </row>
    <row r="14714" spans="8:12" x14ac:dyDescent="0.25">
      <c r="H14714" s="36"/>
      <c r="I14714" s="36"/>
      <c r="J14714" s="36"/>
      <c r="K14714" s="95"/>
      <c r="L14714" s="96"/>
    </row>
    <row r="14715" spans="8:12" x14ac:dyDescent="0.25">
      <c r="H14715" s="36"/>
      <c r="I14715" s="36"/>
      <c r="J14715" s="36"/>
      <c r="K14715" s="95"/>
      <c r="L14715" s="96"/>
    </row>
    <row r="14716" spans="8:12" x14ac:dyDescent="0.25">
      <c r="H14716" s="36"/>
      <c r="I14716" s="36"/>
      <c r="J14716" s="36"/>
      <c r="K14716" s="95"/>
      <c r="L14716" s="96"/>
    </row>
    <row r="14717" spans="8:12" x14ac:dyDescent="0.25">
      <c r="H14717" s="36"/>
      <c r="I14717" s="36"/>
      <c r="J14717" s="36"/>
      <c r="K14717" s="95"/>
      <c r="L14717" s="96"/>
    </row>
    <row r="14718" spans="8:12" x14ac:dyDescent="0.25">
      <c r="H14718" s="36"/>
      <c r="I14718" s="36"/>
      <c r="J14718" s="36"/>
      <c r="K14718" s="95"/>
      <c r="L14718" s="96"/>
    </row>
    <row r="14719" spans="8:12" x14ac:dyDescent="0.25">
      <c r="H14719" s="36"/>
      <c r="I14719" s="36"/>
      <c r="J14719" s="36"/>
      <c r="K14719" s="95"/>
      <c r="L14719" s="96"/>
    </row>
    <row r="14720" spans="8:12" x14ac:dyDescent="0.25">
      <c r="H14720" s="36"/>
      <c r="I14720" s="36"/>
      <c r="J14720" s="36"/>
      <c r="K14720" s="95"/>
      <c r="L14720" s="96"/>
    </row>
    <row r="14721" spans="8:12" x14ac:dyDescent="0.25">
      <c r="H14721" s="36"/>
      <c r="I14721" s="36"/>
      <c r="J14721" s="36"/>
      <c r="K14721" s="95"/>
      <c r="L14721" s="96"/>
    </row>
    <row r="14722" spans="8:12" x14ac:dyDescent="0.25">
      <c r="H14722" s="36"/>
      <c r="I14722" s="36"/>
      <c r="J14722" s="36"/>
      <c r="K14722" s="95"/>
      <c r="L14722" s="96"/>
    </row>
    <row r="14723" spans="8:12" x14ac:dyDescent="0.25">
      <c r="H14723" s="36"/>
      <c r="I14723" s="36"/>
      <c r="J14723" s="36"/>
      <c r="K14723" s="95"/>
      <c r="L14723" s="96"/>
    </row>
    <row r="14724" spans="8:12" x14ac:dyDescent="0.25">
      <c r="H14724" s="36"/>
      <c r="I14724" s="36"/>
      <c r="J14724" s="36"/>
      <c r="K14724" s="95"/>
      <c r="L14724" s="96"/>
    </row>
    <row r="14725" spans="8:12" x14ac:dyDescent="0.25">
      <c r="H14725" s="36"/>
      <c r="I14725" s="36"/>
      <c r="J14725" s="36"/>
      <c r="K14725" s="95"/>
      <c r="L14725" s="96"/>
    </row>
    <row r="14726" spans="8:12" x14ac:dyDescent="0.25">
      <c r="H14726" s="36"/>
      <c r="I14726" s="36"/>
      <c r="J14726" s="36"/>
      <c r="K14726" s="95"/>
      <c r="L14726" s="96"/>
    </row>
    <row r="14727" spans="8:12" x14ac:dyDescent="0.25">
      <c r="H14727" s="36"/>
      <c r="I14727" s="36"/>
      <c r="J14727" s="36"/>
      <c r="K14727" s="95"/>
      <c r="L14727" s="96"/>
    </row>
    <row r="14728" spans="8:12" x14ac:dyDescent="0.25">
      <c r="H14728" s="36"/>
      <c r="I14728" s="36"/>
      <c r="J14728" s="36"/>
      <c r="K14728" s="95"/>
      <c r="L14728" s="96"/>
    </row>
    <row r="14729" spans="8:12" x14ac:dyDescent="0.25">
      <c r="H14729" s="36"/>
      <c r="I14729" s="36"/>
      <c r="J14729" s="36"/>
      <c r="K14729" s="95"/>
      <c r="L14729" s="96"/>
    </row>
    <row r="14730" spans="8:12" x14ac:dyDescent="0.25">
      <c r="H14730" s="36"/>
      <c r="I14730" s="36"/>
      <c r="J14730" s="36"/>
      <c r="K14730" s="95"/>
      <c r="L14730" s="96"/>
    </row>
    <row r="14731" spans="8:12" x14ac:dyDescent="0.25">
      <c r="H14731" s="36"/>
      <c r="I14731" s="36"/>
      <c r="J14731" s="36"/>
      <c r="K14731" s="95"/>
      <c r="L14731" s="96"/>
    </row>
    <row r="14732" spans="8:12" x14ac:dyDescent="0.25">
      <c r="H14732" s="36"/>
      <c r="I14732" s="36"/>
      <c r="J14732" s="36"/>
      <c r="K14732" s="95"/>
      <c r="L14732" s="96"/>
    </row>
    <row r="14733" spans="8:12" x14ac:dyDescent="0.25">
      <c r="H14733" s="36"/>
      <c r="I14733" s="36"/>
      <c r="J14733" s="36"/>
      <c r="K14733" s="95"/>
      <c r="L14733" s="96"/>
    </row>
    <row r="14734" spans="8:12" x14ac:dyDescent="0.25">
      <c r="H14734" s="36"/>
      <c r="I14734" s="36"/>
      <c r="J14734" s="36"/>
      <c r="K14734" s="95"/>
      <c r="L14734" s="96"/>
    </row>
    <row r="14735" spans="8:12" x14ac:dyDescent="0.25">
      <c r="H14735" s="36"/>
      <c r="I14735" s="36"/>
      <c r="J14735" s="36"/>
      <c r="K14735" s="95"/>
      <c r="L14735" s="96"/>
    </row>
    <row r="14736" spans="8:12" x14ac:dyDescent="0.25">
      <c r="H14736" s="36"/>
      <c r="I14736" s="36"/>
      <c r="J14736" s="36"/>
      <c r="K14736" s="95"/>
      <c r="L14736" s="96"/>
    </row>
    <row r="14737" spans="8:12" x14ac:dyDescent="0.25">
      <c r="H14737" s="36"/>
      <c r="I14737" s="36"/>
      <c r="J14737" s="36"/>
      <c r="K14737" s="95"/>
      <c r="L14737" s="96"/>
    </row>
    <row r="14738" spans="8:12" x14ac:dyDescent="0.25">
      <c r="H14738" s="36"/>
      <c r="I14738" s="36"/>
      <c r="J14738" s="36"/>
      <c r="K14738" s="95"/>
      <c r="L14738" s="96"/>
    </row>
    <row r="14739" spans="8:12" x14ac:dyDescent="0.25">
      <c r="H14739" s="36"/>
      <c r="I14739" s="36"/>
      <c r="J14739" s="36"/>
      <c r="K14739" s="95"/>
      <c r="L14739" s="96"/>
    </row>
    <row r="14740" spans="8:12" x14ac:dyDescent="0.25">
      <c r="H14740" s="36"/>
      <c r="I14740" s="36"/>
      <c r="J14740" s="36"/>
      <c r="K14740" s="95"/>
      <c r="L14740" s="96"/>
    </row>
    <row r="14741" spans="8:12" x14ac:dyDescent="0.25">
      <c r="H14741" s="36"/>
      <c r="I14741" s="36"/>
      <c r="J14741" s="36"/>
      <c r="K14741" s="95"/>
      <c r="L14741" s="96"/>
    </row>
    <row r="14742" spans="8:12" x14ac:dyDescent="0.25">
      <c r="H14742" s="36"/>
      <c r="I14742" s="36"/>
      <c r="J14742" s="36"/>
      <c r="K14742" s="95"/>
      <c r="L14742" s="96"/>
    </row>
    <row r="14743" spans="8:12" x14ac:dyDescent="0.25">
      <c r="H14743" s="36"/>
      <c r="I14743" s="36"/>
      <c r="J14743" s="36"/>
      <c r="K14743" s="95"/>
      <c r="L14743" s="96"/>
    </row>
    <row r="14744" spans="8:12" x14ac:dyDescent="0.25">
      <c r="H14744" s="36"/>
      <c r="I14744" s="36"/>
      <c r="J14744" s="36"/>
      <c r="K14744" s="95"/>
      <c r="L14744" s="96"/>
    </row>
    <row r="14745" spans="8:12" x14ac:dyDescent="0.25">
      <c r="H14745" s="36"/>
      <c r="I14745" s="36"/>
      <c r="J14745" s="36"/>
      <c r="K14745" s="95"/>
      <c r="L14745" s="96"/>
    </row>
    <row r="14746" spans="8:12" x14ac:dyDescent="0.25">
      <c r="H14746" s="36"/>
      <c r="I14746" s="36"/>
      <c r="J14746" s="36"/>
      <c r="K14746" s="95"/>
      <c r="L14746" s="96"/>
    </row>
    <row r="14747" spans="8:12" x14ac:dyDescent="0.25">
      <c r="H14747" s="36"/>
      <c r="I14747" s="36"/>
      <c r="J14747" s="36"/>
      <c r="K14747" s="95"/>
      <c r="L14747" s="96"/>
    </row>
    <row r="14748" spans="8:12" x14ac:dyDescent="0.25">
      <c r="H14748" s="36"/>
      <c r="I14748" s="36"/>
      <c r="J14748" s="36"/>
      <c r="K14748" s="95"/>
      <c r="L14748" s="96"/>
    </row>
    <row r="14749" spans="8:12" x14ac:dyDescent="0.25">
      <c r="H14749" s="36"/>
      <c r="I14749" s="36"/>
      <c r="J14749" s="36"/>
      <c r="K14749" s="95"/>
      <c r="L14749" s="96"/>
    </row>
    <row r="14750" spans="8:12" x14ac:dyDescent="0.25">
      <c r="H14750" s="36"/>
      <c r="I14750" s="36"/>
      <c r="J14750" s="36"/>
      <c r="K14750" s="95"/>
      <c r="L14750" s="96"/>
    </row>
    <row r="14751" spans="8:12" x14ac:dyDescent="0.25">
      <c r="H14751" s="36"/>
      <c r="I14751" s="36"/>
      <c r="J14751" s="36"/>
      <c r="K14751" s="95"/>
      <c r="L14751" s="96"/>
    </row>
    <row r="14752" spans="8:12" x14ac:dyDescent="0.25">
      <c r="H14752" s="36"/>
      <c r="I14752" s="36"/>
      <c r="J14752" s="36"/>
      <c r="K14752" s="95"/>
      <c r="L14752" s="96"/>
    </row>
    <row r="14753" spans="8:12" x14ac:dyDescent="0.25">
      <c r="H14753" s="36"/>
      <c r="I14753" s="36"/>
      <c r="J14753" s="36"/>
      <c r="K14753" s="95"/>
      <c r="L14753" s="96"/>
    </row>
    <row r="14754" spans="8:12" x14ac:dyDescent="0.25">
      <c r="H14754" s="36"/>
      <c r="I14754" s="36"/>
      <c r="J14754" s="36"/>
      <c r="K14754" s="95"/>
      <c r="L14754" s="96"/>
    </row>
    <row r="14755" spans="8:12" x14ac:dyDescent="0.25">
      <c r="H14755" s="36"/>
      <c r="I14755" s="36"/>
      <c r="J14755" s="36"/>
      <c r="K14755" s="95"/>
      <c r="L14755" s="96"/>
    </row>
    <row r="14756" spans="8:12" x14ac:dyDescent="0.25">
      <c r="H14756" s="36"/>
      <c r="I14756" s="36"/>
      <c r="J14756" s="36"/>
      <c r="K14756" s="95"/>
      <c r="L14756" s="96"/>
    </row>
    <row r="14757" spans="8:12" x14ac:dyDescent="0.25">
      <c r="H14757" s="36"/>
      <c r="I14757" s="36"/>
      <c r="J14757" s="36"/>
      <c r="K14757" s="95"/>
      <c r="L14757" s="96"/>
    </row>
    <row r="14758" spans="8:12" x14ac:dyDescent="0.25">
      <c r="H14758" s="36"/>
      <c r="I14758" s="36"/>
      <c r="J14758" s="36"/>
      <c r="K14758" s="95"/>
      <c r="L14758" s="96"/>
    </row>
    <row r="14759" spans="8:12" x14ac:dyDescent="0.25">
      <c r="H14759" s="36"/>
      <c r="I14759" s="36"/>
      <c r="J14759" s="36"/>
      <c r="K14759" s="95"/>
      <c r="L14759" s="96"/>
    </row>
    <row r="14760" spans="8:12" x14ac:dyDescent="0.25">
      <c r="H14760" s="36"/>
      <c r="I14760" s="36"/>
      <c r="J14760" s="36"/>
      <c r="K14760" s="95"/>
      <c r="L14760" s="96"/>
    </row>
    <row r="14761" spans="8:12" x14ac:dyDescent="0.25">
      <c r="H14761" s="36"/>
      <c r="I14761" s="36"/>
      <c r="J14761" s="36"/>
      <c r="K14761" s="95"/>
      <c r="L14761" s="96"/>
    </row>
    <row r="14762" spans="8:12" x14ac:dyDescent="0.25">
      <c r="H14762" s="36"/>
      <c r="I14762" s="36"/>
      <c r="J14762" s="36"/>
      <c r="K14762" s="95"/>
      <c r="L14762" s="96"/>
    </row>
    <row r="14763" spans="8:12" x14ac:dyDescent="0.25">
      <c r="H14763" s="36"/>
      <c r="I14763" s="36"/>
      <c r="J14763" s="36"/>
      <c r="K14763" s="95"/>
      <c r="L14763" s="96"/>
    </row>
    <row r="14764" spans="8:12" x14ac:dyDescent="0.25">
      <c r="H14764" s="36"/>
      <c r="I14764" s="36"/>
      <c r="J14764" s="36"/>
      <c r="K14764" s="95"/>
      <c r="L14764" s="96"/>
    </row>
    <row r="14765" spans="8:12" x14ac:dyDescent="0.25">
      <c r="H14765" s="36"/>
      <c r="I14765" s="36"/>
      <c r="J14765" s="36"/>
      <c r="K14765" s="95"/>
      <c r="L14765" s="96"/>
    </row>
    <row r="14766" spans="8:12" x14ac:dyDescent="0.25">
      <c r="H14766" s="36"/>
      <c r="I14766" s="36"/>
      <c r="J14766" s="36"/>
      <c r="K14766" s="95"/>
      <c r="L14766" s="96"/>
    </row>
    <row r="14767" spans="8:12" x14ac:dyDescent="0.25">
      <c r="H14767" s="36"/>
      <c r="I14767" s="36"/>
      <c r="J14767" s="36"/>
      <c r="K14767" s="95"/>
      <c r="L14767" s="96"/>
    </row>
    <row r="14768" spans="8:12" x14ac:dyDescent="0.25">
      <c r="H14768" s="36"/>
      <c r="I14768" s="36"/>
      <c r="J14768" s="36"/>
      <c r="K14768" s="95"/>
      <c r="L14768" s="96"/>
    </row>
    <row r="14769" spans="8:12" x14ac:dyDescent="0.25">
      <c r="H14769" s="36"/>
      <c r="I14769" s="36"/>
      <c r="J14769" s="36"/>
      <c r="K14769" s="95"/>
      <c r="L14769" s="96"/>
    </row>
    <row r="14770" spans="8:12" x14ac:dyDescent="0.25">
      <c r="H14770" s="36"/>
      <c r="I14770" s="36"/>
      <c r="J14770" s="36"/>
      <c r="K14770" s="95"/>
      <c r="L14770" s="96"/>
    </row>
    <row r="14771" spans="8:12" x14ac:dyDescent="0.25">
      <c r="H14771" s="36"/>
      <c r="I14771" s="36"/>
      <c r="J14771" s="36"/>
      <c r="K14771" s="95"/>
      <c r="L14771" s="96"/>
    </row>
    <row r="14772" spans="8:12" x14ac:dyDescent="0.25">
      <c r="H14772" s="36"/>
      <c r="I14772" s="36"/>
      <c r="J14772" s="36"/>
      <c r="K14772" s="95"/>
      <c r="L14772" s="96"/>
    </row>
    <row r="14773" spans="8:12" x14ac:dyDescent="0.25">
      <c r="H14773" s="36"/>
      <c r="I14773" s="36"/>
      <c r="J14773" s="36"/>
      <c r="K14773" s="95"/>
      <c r="L14773" s="96"/>
    </row>
    <row r="14774" spans="8:12" x14ac:dyDescent="0.25">
      <c r="H14774" s="36"/>
      <c r="I14774" s="36"/>
      <c r="J14774" s="36"/>
      <c r="K14774" s="95"/>
      <c r="L14774" s="96"/>
    </row>
    <row r="14775" spans="8:12" x14ac:dyDescent="0.25">
      <c r="H14775" s="36"/>
      <c r="I14775" s="36"/>
      <c r="J14775" s="36"/>
      <c r="K14775" s="95"/>
      <c r="L14775" s="96"/>
    </row>
    <row r="14776" spans="8:12" x14ac:dyDescent="0.25">
      <c r="H14776" s="36"/>
      <c r="I14776" s="36"/>
      <c r="J14776" s="36"/>
      <c r="K14776" s="95"/>
      <c r="L14776" s="96"/>
    </row>
    <row r="14777" spans="8:12" x14ac:dyDescent="0.25">
      <c r="H14777" s="36"/>
      <c r="I14777" s="36"/>
      <c r="J14777" s="36"/>
      <c r="K14777" s="95"/>
      <c r="L14777" s="96"/>
    </row>
    <row r="14778" spans="8:12" x14ac:dyDescent="0.25">
      <c r="H14778" s="36"/>
      <c r="I14778" s="36"/>
      <c r="J14778" s="36"/>
      <c r="K14778" s="95"/>
      <c r="L14778" s="96"/>
    </row>
    <row r="14779" spans="8:12" x14ac:dyDescent="0.25">
      <c r="H14779" s="36"/>
      <c r="I14779" s="36"/>
      <c r="J14779" s="36"/>
      <c r="K14779" s="95"/>
      <c r="L14779" s="96"/>
    </row>
    <row r="14780" spans="8:12" x14ac:dyDescent="0.25">
      <c r="H14780" s="36"/>
      <c r="I14780" s="36"/>
      <c r="J14780" s="36"/>
      <c r="K14780" s="95"/>
      <c r="L14780" s="96"/>
    </row>
    <row r="14781" spans="8:12" x14ac:dyDescent="0.25">
      <c r="H14781" s="36"/>
      <c r="I14781" s="36"/>
      <c r="J14781" s="36"/>
      <c r="K14781" s="95"/>
      <c r="L14781" s="96"/>
    </row>
    <row r="14782" spans="8:12" x14ac:dyDescent="0.25">
      <c r="H14782" s="36"/>
      <c r="I14782" s="36"/>
      <c r="J14782" s="36"/>
      <c r="K14782" s="95"/>
      <c r="L14782" s="96"/>
    </row>
    <row r="14783" spans="8:12" x14ac:dyDescent="0.25">
      <c r="H14783" s="36"/>
      <c r="I14783" s="36"/>
      <c r="J14783" s="36"/>
      <c r="K14783" s="95"/>
      <c r="L14783" s="96"/>
    </row>
    <row r="14784" spans="8:12" x14ac:dyDescent="0.25">
      <c r="H14784" s="36"/>
      <c r="I14784" s="36"/>
      <c r="J14784" s="36"/>
      <c r="K14784" s="95"/>
      <c r="L14784" s="96"/>
    </row>
    <row r="14785" spans="8:12" x14ac:dyDescent="0.25">
      <c r="H14785" s="36"/>
      <c r="I14785" s="36"/>
      <c r="J14785" s="36"/>
      <c r="K14785" s="95"/>
      <c r="L14785" s="96"/>
    </row>
    <row r="14786" spans="8:12" x14ac:dyDescent="0.25">
      <c r="H14786" s="36"/>
      <c r="I14786" s="36"/>
      <c r="J14786" s="36"/>
      <c r="K14786" s="95"/>
      <c r="L14786" s="96"/>
    </row>
    <row r="14787" spans="8:12" x14ac:dyDescent="0.25">
      <c r="H14787" s="36"/>
      <c r="I14787" s="36"/>
      <c r="J14787" s="36"/>
      <c r="K14787" s="95"/>
      <c r="L14787" s="96"/>
    </row>
    <row r="14788" spans="8:12" x14ac:dyDescent="0.25">
      <c r="H14788" s="36"/>
      <c r="I14788" s="36"/>
      <c r="J14788" s="36"/>
      <c r="K14788" s="95"/>
      <c r="L14788" s="96"/>
    </row>
    <row r="14789" spans="8:12" x14ac:dyDescent="0.25">
      <c r="H14789" s="36"/>
      <c r="I14789" s="36"/>
      <c r="J14789" s="36"/>
      <c r="K14789" s="95"/>
      <c r="L14789" s="96"/>
    </row>
    <row r="14790" spans="8:12" x14ac:dyDescent="0.25">
      <c r="H14790" s="36"/>
      <c r="I14790" s="36"/>
      <c r="J14790" s="36"/>
      <c r="K14790" s="95"/>
      <c r="L14790" s="96"/>
    </row>
    <row r="14791" spans="8:12" x14ac:dyDescent="0.25">
      <c r="H14791" s="36"/>
      <c r="I14791" s="36"/>
      <c r="J14791" s="36"/>
      <c r="K14791" s="95"/>
      <c r="L14791" s="96"/>
    </row>
    <row r="14792" spans="8:12" x14ac:dyDescent="0.25">
      <c r="H14792" s="36"/>
      <c r="I14792" s="36"/>
      <c r="J14792" s="36"/>
      <c r="K14792" s="95"/>
      <c r="L14792" s="96"/>
    </row>
    <row r="14793" spans="8:12" x14ac:dyDescent="0.25">
      <c r="H14793" s="36"/>
      <c r="I14793" s="36"/>
      <c r="J14793" s="36"/>
      <c r="K14793" s="95"/>
      <c r="L14793" s="96"/>
    </row>
    <row r="14794" spans="8:12" x14ac:dyDescent="0.25">
      <c r="H14794" s="36"/>
      <c r="I14794" s="36"/>
      <c r="J14794" s="36"/>
      <c r="K14794" s="95"/>
      <c r="L14794" s="96"/>
    </row>
    <row r="14795" spans="8:12" x14ac:dyDescent="0.25">
      <c r="H14795" s="36"/>
      <c r="I14795" s="36"/>
      <c r="J14795" s="36"/>
      <c r="K14795" s="95"/>
      <c r="L14795" s="96"/>
    </row>
    <row r="14796" spans="8:12" x14ac:dyDescent="0.25">
      <c r="H14796" s="36"/>
      <c r="I14796" s="36"/>
      <c r="J14796" s="36"/>
      <c r="K14796" s="95"/>
      <c r="L14796" s="96"/>
    </row>
    <row r="14797" spans="8:12" x14ac:dyDescent="0.25">
      <c r="H14797" s="36"/>
      <c r="I14797" s="36"/>
      <c r="J14797" s="36"/>
      <c r="K14797" s="95"/>
      <c r="L14797" s="96"/>
    </row>
    <row r="14798" spans="8:12" x14ac:dyDescent="0.25">
      <c r="H14798" s="36"/>
      <c r="I14798" s="36"/>
      <c r="J14798" s="36"/>
      <c r="K14798" s="95"/>
      <c r="L14798" s="96"/>
    </row>
    <row r="14799" spans="8:12" x14ac:dyDescent="0.25">
      <c r="H14799" s="36"/>
      <c r="I14799" s="36"/>
      <c r="J14799" s="36"/>
      <c r="K14799" s="95"/>
      <c r="L14799" s="96"/>
    </row>
    <row r="14800" spans="8:12" x14ac:dyDescent="0.25">
      <c r="H14800" s="36"/>
      <c r="I14800" s="36"/>
      <c r="J14800" s="36"/>
      <c r="K14800" s="95"/>
      <c r="L14800" s="96"/>
    </row>
    <row r="14801" spans="8:12" x14ac:dyDescent="0.25">
      <c r="H14801" s="36"/>
      <c r="I14801" s="36"/>
      <c r="J14801" s="36"/>
      <c r="K14801" s="95"/>
      <c r="L14801" s="96"/>
    </row>
    <row r="14802" spans="8:12" x14ac:dyDescent="0.25">
      <c r="H14802" s="36"/>
      <c r="I14802" s="36"/>
      <c r="J14802" s="36"/>
      <c r="K14802" s="95"/>
      <c r="L14802" s="96"/>
    </row>
    <row r="14803" spans="8:12" x14ac:dyDescent="0.25">
      <c r="H14803" s="36"/>
      <c r="I14803" s="36"/>
      <c r="J14803" s="36"/>
      <c r="K14803" s="95"/>
      <c r="L14803" s="96"/>
    </row>
    <row r="14804" spans="8:12" x14ac:dyDescent="0.25">
      <c r="H14804" s="36"/>
      <c r="I14804" s="36"/>
      <c r="J14804" s="36"/>
      <c r="K14804" s="95"/>
      <c r="L14804" s="96"/>
    </row>
    <row r="14805" spans="8:12" x14ac:dyDescent="0.25">
      <c r="H14805" s="36"/>
      <c r="I14805" s="36"/>
      <c r="J14805" s="36"/>
      <c r="K14805" s="95"/>
      <c r="L14805" s="96"/>
    </row>
    <row r="14806" spans="8:12" x14ac:dyDescent="0.25">
      <c r="H14806" s="36"/>
      <c r="I14806" s="36"/>
      <c r="J14806" s="36"/>
      <c r="K14806" s="95"/>
      <c r="L14806" s="96"/>
    </row>
    <row r="14807" spans="8:12" x14ac:dyDescent="0.25">
      <c r="H14807" s="36"/>
      <c r="I14807" s="36"/>
      <c r="J14807" s="36"/>
      <c r="K14807" s="95"/>
      <c r="L14807" s="96"/>
    </row>
    <row r="14808" spans="8:12" x14ac:dyDescent="0.25">
      <c r="H14808" s="36"/>
      <c r="I14808" s="36"/>
      <c r="J14808" s="36"/>
      <c r="K14808" s="95"/>
      <c r="L14808" s="96"/>
    </row>
    <row r="14809" spans="8:12" x14ac:dyDescent="0.25">
      <c r="H14809" s="36"/>
      <c r="I14809" s="36"/>
      <c r="J14809" s="36"/>
      <c r="K14809" s="95"/>
      <c r="L14809" s="96"/>
    </row>
    <row r="14810" spans="8:12" x14ac:dyDescent="0.25">
      <c r="H14810" s="36"/>
      <c r="I14810" s="36"/>
      <c r="J14810" s="36"/>
      <c r="K14810" s="95"/>
      <c r="L14810" s="96"/>
    </row>
    <row r="14811" spans="8:12" x14ac:dyDescent="0.25">
      <c r="H14811" s="36"/>
      <c r="I14811" s="36"/>
      <c r="J14811" s="36"/>
      <c r="K14811" s="95"/>
      <c r="L14811" s="96"/>
    </row>
    <row r="14812" spans="8:12" x14ac:dyDescent="0.25">
      <c r="H14812" s="36"/>
      <c r="I14812" s="36"/>
      <c r="J14812" s="36"/>
      <c r="K14812" s="95"/>
      <c r="L14812" s="96"/>
    </row>
    <row r="14813" spans="8:12" x14ac:dyDescent="0.25">
      <c r="H14813" s="36"/>
      <c r="I14813" s="36"/>
      <c r="J14813" s="36"/>
      <c r="K14813" s="95"/>
      <c r="L14813" s="96"/>
    </row>
    <row r="14814" spans="8:12" x14ac:dyDescent="0.25">
      <c r="H14814" s="36"/>
      <c r="I14814" s="36"/>
      <c r="J14814" s="36"/>
      <c r="K14814" s="95"/>
      <c r="L14814" s="96"/>
    </row>
    <row r="14815" spans="8:12" x14ac:dyDescent="0.25">
      <c r="H14815" s="36"/>
      <c r="I14815" s="36"/>
      <c r="J14815" s="36"/>
      <c r="K14815" s="95"/>
      <c r="L14815" s="96"/>
    </row>
    <row r="14816" spans="8:12" x14ac:dyDescent="0.25">
      <c r="H14816" s="36"/>
      <c r="I14816" s="36"/>
      <c r="J14816" s="36"/>
      <c r="K14816" s="95"/>
      <c r="L14816" s="96"/>
    </row>
    <row r="14817" spans="8:12" x14ac:dyDescent="0.25">
      <c r="H14817" s="36"/>
      <c r="I14817" s="36"/>
      <c r="J14817" s="36"/>
      <c r="K14817" s="95"/>
      <c r="L14817" s="96"/>
    </row>
    <row r="14818" spans="8:12" x14ac:dyDescent="0.25">
      <c r="H14818" s="36"/>
      <c r="I14818" s="36"/>
      <c r="J14818" s="36"/>
      <c r="K14818" s="95"/>
      <c r="L14818" s="96"/>
    </row>
    <row r="14819" spans="8:12" x14ac:dyDescent="0.25">
      <c r="H14819" s="36"/>
      <c r="I14819" s="36"/>
      <c r="J14819" s="36"/>
      <c r="K14819" s="95"/>
      <c r="L14819" s="96"/>
    </row>
    <row r="14820" spans="8:12" x14ac:dyDescent="0.25">
      <c r="H14820" s="36"/>
      <c r="I14820" s="36"/>
      <c r="J14820" s="36"/>
      <c r="K14820" s="95"/>
      <c r="L14820" s="96"/>
    </row>
    <row r="14821" spans="8:12" x14ac:dyDescent="0.25">
      <c r="H14821" s="36"/>
      <c r="I14821" s="36"/>
      <c r="J14821" s="36"/>
      <c r="K14821" s="95"/>
      <c r="L14821" s="96"/>
    </row>
    <row r="14822" spans="8:12" x14ac:dyDescent="0.25">
      <c r="H14822" s="36"/>
      <c r="I14822" s="36"/>
      <c r="J14822" s="36"/>
      <c r="K14822" s="95"/>
      <c r="L14822" s="96"/>
    </row>
    <row r="14823" spans="8:12" x14ac:dyDescent="0.25">
      <c r="H14823" s="36"/>
      <c r="I14823" s="36"/>
      <c r="J14823" s="36"/>
      <c r="K14823" s="95"/>
      <c r="L14823" s="96"/>
    </row>
    <row r="14824" spans="8:12" x14ac:dyDescent="0.25">
      <c r="H14824" s="36"/>
      <c r="I14824" s="36"/>
      <c r="J14824" s="36"/>
      <c r="K14824" s="95"/>
      <c r="L14824" s="96"/>
    </row>
    <row r="14825" spans="8:12" x14ac:dyDescent="0.25">
      <c r="H14825" s="36"/>
      <c r="I14825" s="36"/>
      <c r="J14825" s="36"/>
      <c r="K14825" s="95"/>
      <c r="L14825" s="96"/>
    </row>
    <row r="14826" spans="8:12" x14ac:dyDescent="0.25">
      <c r="H14826" s="36"/>
      <c r="I14826" s="36"/>
      <c r="J14826" s="36"/>
      <c r="K14826" s="95"/>
      <c r="L14826" s="96"/>
    </row>
    <row r="14827" spans="8:12" x14ac:dyDescent="0.25">
      <c r="H14827" s="36"/>
      <c r="I14827" s="36"/>
      <c r="J14827" s="36"/>
      <c r="K14827" s="95"/>
      <c r="L14827" s="96"/>
    </row>
    <row r="14828" spans="8:12" x14ac:dyDescent="0.25">
      <c r="H14828" s="36"/>
      <c r="I14828" s="36"/>
      <c r="J14828" s="36"/>
      <c r="K14828" s="95"/>
      <c r="L14828" s="96"/>
    </row>
    <row r="14829" spans="8:12" x14ac:dyDescent="0.25">
      <c r="H14829" s="36"/>
      <c r="I14829" s="36"/>
      <c r="J14829" s="36"/>
      <c r="K14829" s="95"/>
      <c r="L14829" s="96"/>
    </row>
    <row r="14830" spans="8:12" x14ac:dyDescent="0.25">
      <c r="H14830" s="36"/>
      <c r="I14830" s="36"/>
      <c r="J14830" s="36"/>
      <c r="K14830" s="95"/>
      <c r="L14830" s="96"/>
    </row>
    <row r="14831" spans="8:12" x14ac:dyDescent="0.25">
      <c r="H14831" s="36"/>
      <c r="I14831" s="36"/>
      <c r="J14831" s="36"/>
      <c r="K14831" s="95"/>
      <c r="L14831" s="96"/>
    </row>
    <row r="14832" spans="8:12" x14ac:dyDescent="0.25">
      <c r="H14832" s="36"/>
      <c r="I14832" s="36"/>
      <c r="J14832" s="36"/>
      <c r="K14832" s="95"/>
      <c r="L14832" s="96"/>
    </row>
    <row r="14833" spans="8:12" x14ac:dyDescent="0.25">
      <c r="H14833" s="36"/>
      <c r="I14833" s="36"/>
      <c r="J14833" s="36"/>
      <c r="K14833" s="95"/>
      <c r="L14833" s="96"/>
    </row>
    <row r="14834" spans="8:12" x14ac:dyDescent="0.25">
      <c r="H14834" s="36"/>
      <c r="I14834" s="36"/>
      <c r="J14834" s="36"/>
      <c r="K14834" s="95"/>
      <c r="L14834" s="96"/>
    </row>
    <row r="14835" spans="8:12" x14ac:dyDescent="0.25">
      <c r="H14835" s="36"/>
      <c r="I14835" s="36"/>
      <c r="J14835" s="36"/>
      <c r="K14835" s="95"/>
      <c r="L14835" s="96"/>
    </row>
    <row r="14836" spans="8:12" x14ac:dyDescent="0.25">
      <c r="H14836" s="36"/>
      <c r="I14836" s="36"/>
      <c r="J14836" s="36"/>
      <c r="K14836" s="95"/>
      <c r="L14836" s="96"/>
    </row>
    <row r="14837" spans="8:12" x14ac:dyDescent="0.25">
      <c r="H14837" s="36"/>
      <c r="I14837" s="36"/>
      <c r="J14837" s="36"/>
      <c r="K14837" s="95"/>
      <c r="L14837" s="96"/>
    </row>
    <row r="14838" spans="8:12" x14ac:dyDescent="0.25">
      <c r="H14838" s="36"/>
      <c r="I14838" s="36"/>
      <c r="J14838" s="36"/>
      <c r="K14838" s="95"/>
      <c r="L14838" s="96"/>
    </row>
    <row r="14839" spans="8:12" x14ac:dyDescent="0.25">
      <c r="H14839" s="36"/>
      <c r="I14839" s="36"/>
      <c r="J14839" s="36"/>
      <c r="K14839" s="95"/>
      <c r="L14839" s="96"/>
    </row>
    <row r="14840" spans="8:12" x14ac:dyDescent="0.25">
      <c r="H14840" s="36"/>
      <c r="I14840" s="36"/>
      <c r="J14840" s="36"/>
      <c r="K14840" s="95"/>
      <c r="L14840" s="96"/>
    </row>
    <row r="14841" spans="8:12" x14ac:dyDescent="0.25">
      <c r="H14841" s="36"/>
      <c r="I14841" s="36"/>
      <c r="J14841" s="36"/>
      <c r="K14841" s="95"/>
      <c r="L14841" s="96"/>
    </row>
    <row r="14842" spans="8:12" x14ac:dyDescent="0.25">
      <c r="H14842" s="36"/>
      <c r="I14842" s="36"/>
      <c r="J14842" s="36"/>
      <c r="K14842" s="95"/>
      <c r="L14842" s="96"/>
    </row>
    <row r="14843" spans="8:12" x14ac:dyDescent="0.25">
      <c r="H14843" s="36"/>
      <c r="I14843" s="36"/>
      <c r="J14843" s="36"/>
      <c r="K14843" s="95"/>
      <c r="L14843" s="96"/>
    </row>
    <row r="14844" spans="8:12" x14ac:dyDescent="0.25">
      <c r="H14844" s="36"/>
      <c r="I14844" s="36"/>
      <c r="J14844" s="36"/>
      <c r="K14844" s="95"/>
      <c r="L14844" s="96"/>
    </row>
    <row r="14845" spans="8:12" x14ac:dyDescent="0.25">
      <c r="H14845" s="36"/>
      <c r="I14845" s="36"/>
      <c r="J14845" s="36"/>
      <c r="K14845" s="95"/>
      <c r="L14845" s="96"/>
    </row>
    <row r="14846" spans="8:12" x14ac:dyDescent="0.25">
      <c r="H14846" s="36"/>
      <c r="I14846" s="36"/>
      <c r="J14846" s="36"/>
      <c r="K14846" s="95"/>
      <c r="L14846" s="96"/>
    </row>
    <row r="14847" spans="8:12" x14ac:dyDescent="0.25">
      <c r="H14847" s="36"/>
      <c r="I14847" s="36"/>
      <c r="J14847" s="36"/>
      <c r="K14847" s="95"/>
      <c r="L14847" s="96"/>
    </row>
    <row r="14848" spans="8:12" x14ac:dyDescent="0.25">
      <c r="H14848" s="36"/>
      <c r="I14848" s="36"/>
      <c r="J14848" s="36"/>
      <c r="K14848" s="95"/>
      <c r="L14848" s="96"/>
    </row>
    <row r="14849" spans="8:12" x14ac:dyDescent="0.25">
      <c r="H14849" s="36"/>
      <c r="I14849" s="36"/>
      <c r="J14849" s="36"/>
      <c r="K14849" s="95"/>
      <c r="L14849" s="96"/>
    </row>
    <row r="14850" spans="8:12" x14ac:dyDescent="0.25">
      <c r="H14850" s="36"/>
      <c r="I14850" s="36"/>
      <c r="J14850" s="36"/>
      <c r="K14850" s="95"/>
      <c r="L14850" s="96"/>
    </row>
    <row r="14851" spans="8:12" x14ac:dyDescent="0.25">
      <c r="H14851" s="36"/>
      <c r="I14851" s="36"/>
      <c r="J14851" s="36"/>
      <c r="K14851" s="95"/>
      <c r="L14851" s="96"/>
    </row>
    <row r="14852" spans="8:12" x14ac:dyDescent="0.25">
      <c r="H14852" s="36"/>
      <c r="I14852" s="36"/>
      <c r="J14852" s="36"/>
      <c r="K14852" s="95"/>
      <c r="L14852" s="96"/>
    </row>
    <row r="14853" spans="8:12" x14ac:dyDescent="0.25">
      <c r="H14853" s="36"/>
      <c r="I14853" s="36"/>
      <c r="J14853" s="36"/>
      <c r="K14853" s="95"/>
      <c r="L14853" s="96"/>
    </row>
    <row r="14854" spans="8:12" x14ac:dyDescent="0.25">
      <c r="H14854" s="36"/>
      <c r="I14854" s="36"/>
      <c r="J14854" s="36"/>
      <c r="K14854" s="95"/>
      <c r="L14854" s="96"/>
    </row>
    <row r="14855" spans="8:12" x14ac:dyDescent="0.25">
      <c r="H14855" s="36"/>
      <c r="I14855" s="36"/>
      <c r="J14855" s="36"/>
      <c r="K14855" s="95"/>
      <c r="L14855" s="96"/>
    </row>
    <row r="14856" spans="8:12" x14ac:dyDescent="0.25">
      <c r="H14856" s="36"/>
      <c r="I14856" s="36"/>
      <c r="J14856" s="36"/>
      <c r="K14856" s="95"/>
      <c r="L14856" s="96"/>
    </row>
    <row r="14857" spans="8:12" x14ac:dyDescent="0.25">
      <c r="H14857" s="36"/>
      <c r="I14857" s="36"/>
      <c r="J14857" s="36"/>
      <c r="K14857" s="95"/>
      <c r="L14857" s="96"/>
    </row>
    <row r="14858" spans="8:12" x14ac:dyDescent="0.25">
      <c r="H14858" s="36"/>
      <c r="I14858" s="36"/>
      <c r="J14858" s="36"/>
      <c r="K14858" s="95"/>
      <c r="L14858" s="96"/>
    </row>
    <row r="14859" spans="8:12" x14ac:dyDescent="0.25">
      <c r="H14859" s="36"/>
      <c r="I14859" s="36"/>
      <c r="J14859" s="36"/>
      <c r="K14859" s="95"/>
      <c r="L14859" s="96"/>
    </row>
    <row r="14860" spans="8:12" x14ac:dyDescent="0.25">
      <c r="H14860" s="36"/>
      <c r="I14860" s="36"/>
      <c r="J14860" s="36"/>
      <c r="K14860" s="95"/>
      <c r="L14860" s="96"/>
    </row>
    <row r="14861" spans="8:12" x14ac:dyDescent="0.25">
      <c r="H14861" s="36"/>
      <c r="I14861" s="36"/>
      <c r="J14861" s="36"/>
      <c r="K14861" s="95"/>
      <c r="L14861" s="96"/>
    </row>
    <row r="14862" spans="8:12" x14ac:dyDescent="0.25">
      <c r="H14862" s="36"/>
      <c r="I14862" s="36"/>
      <c r="J14862" s="36"/>
      <c r="K14862" s="95"/>
      <c r="L14862" s="96"/>
    </row>
    <row r="14863" spans="8:12" x14ac:dyDescent="0.25">
      <c r="H14863" s="36"/>
      <c r="I14863" s="36"/>
      <c r="J14863" s="36"/>
      <c r="K14863" s="95"/>
      <c r="L14863" s="96"/>
    </row>
    <row r="14864" spans="8:12" x14ac:dyDescent="0.25">
      <c r="H14864" s="36"/>
      <c r="I14864" s="36"/>
      <c r="J14864" s="36"/>
      <c r="K14864" s="95"/>
      <c r="L14864" s="96"/>
    </row>
    <row r="14865" spans="8:12" x14ac:dyDescent="0.25">
      <c r="H14865" s="36"/>
      <c r="I14865" s="36"/>
      <c r="J14865" s="36"/>
      <c r="K14865" s="95"/>
      <c r="L14865" s="96"/>
    </row>
    <row r="14866" spans="8:12" x14ac:dyDescent="0.25">
      <c r="H14866" s="36"/>
      <c r="I14866" s="36"/>
      <c r="J14866" s="36"/>
      <c r="K14866" s="95"/>
      <c r="L14866" s="96"/>
    </row>
    <row r="14867" spans="8:12" x14ac:dyDescent="0.25">
      <c r="H14867" s="36"/>
      <c r="I14867" s="36"/>
      <c r="J14867" s="36"/>
      <c r="K14867" s="95"/>
      <c r="L14867" s="96"/>
    </row>
    <row r="14868" spans="8:12" x14ac:dyDescent="0.25">
      <c r="H14868" s="36"/>
      <c r="I14868" s="36"/>
      <c r="J14868" s="36"/>
      <c r="K14868" s="95"/>
      <c r="L14868" s="96"/>
    </row>
    <row r="14869" spans="8:12" x14ac:dyDescent="0.25">
      <c r="H14869" s="36"/>
      <c r="I14869" s="36"/>
      <c r="J14869" s="36"/>
      <c r="K14869" s="95"/>
      <c r="L14869" s="96"/>
    </row>
    <row r="14870" spans="8:12" x14ac:dyDescent="0.25">
      <c r="H14870" s="36"/>
      <c r="I14870" s="36"/>
      <c r="J14870" s="36"/>
      <c r="K14870" s="95"/>
      <c r="L14870" s="96"/>
    </row>
    <row r="14871" spans="8:12" x14ac:dyDescent="0.25">
      <c r="H14871" s="36"/>
      <c r="I14871" s="36"/>
      <c r="J14871" s="36"/>
      <c r="K14871" s="95"/>
      <c r="L14871" s="96"/>
    </row>
    <row r="14872" spans="8:12" x14ac:dyDescent="0.25">
      <c r="H14872" s="36"/>
      <c r="I14872" s="36"/>
      <c r="J14872" s="36"/>
      <c r="K14872" s="95"/>
      <c r="L14872" s="96"/>
    </row>
    <row r="14873" spans="8:12" x14ac:dyDescent="0.25">
      <c r="H14873" s="36"/>
      <c r="I14873" s="36"/>
      <c r="J14873" s="36"/>
      <c r="K14873" s="95"/>
      <c r="L14873" s="96"/>
    </row>
    <row r="14874" spans="8:12" x14ac:dyDescent="0.25">
      <c r="H14874" s="36"/>
      <c r="I14874" s="36"/>
      <c r="J14874" s="36"/>
      <c r="K14874" s="95"/>
      <c r="L14874" s="96"/>
    </row>
    <row r="14875" spans="8:12" x14ac:dyDescent="0.25">
      <c r="H14875" s="36"/>
      <c r="I14875" s="36"/>
      <c r="J14875" s="36"/>
      <c r="K14875" s="95"/>
      <c r="L14875" s="96"/>
    </row>
    <row r="14876" spans="8:12" x14ac:dyDescent="0.25">
      <c r="H14876" s="36"/>
      <c r="I14876" s="36"/>
      <c r="J14876" s="36"/>
      <c r="K14876" s="95"/>
      <c r="L14876" s="96"/>
    </row>
    <row r="14877" spans="8:12" x14ac:dyDescent="0.25">
      <c r="H14877" s="36"/>
      <c r="I14877" s="36"/>
      <c r="J14877" s="36"/>
      <c r="K14877" s="95"/>
      <c r="L14877" s="96"/>
    </row>
    <row r="14878" spans="8:12" x14ac:dyDescent="0.25">
      <c r="H14878" s="36"/>
      <c r="I14878" s="36"/>
      <c r="J14878" s="36"/>
      <c r="K14878" s="95"/>
      <c r="L14878" s="96"/>
    </row>
    <row r="14879" spans="8:12" x14ac:dyDescent="0.25">
      <c r="H14879" s="36"/>
      <c r="I14879" s="36"/>
      <c r="J14879" s="36"/>
      <c r="K14879" s="95"/>
      <c r="L14879" s="96"/>
    </row>
    <row r="14880" spans="8:12" x14ac:dyDescent="0.25">
      <c r="H14880" s="36"/>
      <c r="I14880" s="36"/>
      <c r="J14880" s="36"/>
      <c r="K14880" s="95"/>
      <c r="L14880" s="96"/>
    </row>
    <row r="14881" spans="8:12" x14ac:dyDescent="0.25">
      <c r="H14881" s="36"/>
      <c r="I14881" s="36"/>
      <c r="J14881" s="36"/>
      <c r="K14881" s="95"/>
      <c r="L14881" s="96"/>
    </row>
    <row r="14882" spans="8:12" x14ac:dyDescent="0.25">
      <c r="H14882" s="36"/>
      <c r="I14882" s="36"/>
      <c r="J14882" s="36"/>
      <c r="K14882" s="95"/>
      <c r="L14882" s="96"/>
    </row>
    <row r="14883" spans="8:12" x14ac:dyDescent="0.25">
      <c r="H14883" s="36"/>
      <c r="I14883" s="36"/>
      <c r="J14883" s="36"/>
      <c r="K14883" s="95"/>
      <c r="L14883" s="96"/>
    </row>
    <row r="14884" spans="8:12" x14ac:dyDescent="0.25">
      <c r="H14884" s="36"/>
      <c r="I14884" s="36"/>
      <c r="J14884" s="36"/>
      <c r="K14884" s="95"/>
      <c r="L14884" s="96"/>
    </row>
    <row r="14885" spans="8:12" x14ac:dyDescent="0.25">
      <c r="H14885" s="36"/>
      <c r="I14885" s="36"/>
      <c r="J14885" s="36"/>
      <c r="K14885" s="95"/>
      <c r="L14885" s="96"/>
    </row>
    <row r="14886" spans="8:12" x14ac:dyDescent="0.25">
      <c r="H14886" s="36"/>
      <c r="I14886" s="36"/>
      <c r="J14886" s="36"/>
      <c r="K14886" s="95"/>
      <c r="L14886" s="96"/>
    </row>
    <row r="14887" spans="8:12" x14ac:dyDescent="0.25">
      <c r="H14887" s="36"/>
      <c r="I14887" s="36"/>
      <c r="J14887" s="36"/>
      <c r="K14887" s="95"/>
      <c r="L14887" s="96"/>
    </row>
    <row r="14888" spans="8:12" x14ac:dyDescent="0.25">
      <c r="H14888" s="36"/>
      <c r="I14888" s="36"/>
      <c r="J14888" s="36"/>
      <c r="K14888" s="95"/>
      <c r="L14888" s="96"/>
    </row>
    <row r="14889" spans="8:12" x14ac:dyDescent="0.25">
      <c r="H14889" s="36"/>
      <c r="I14889" s="36"/>
      <c r="J14889" s="36"/>
      <c r="K14889" s="95"/>
      <c r="L14889" s="96"/>
    </row>
    <row r="14890" spans="8:12" x14ac:dyDescent="0.25">
      <c r="H14890" s="36"/>
      <c r="I14890" s="36"/>
      <c r="J14890" s="36"/>
      <c r="K14890" s="95"/>
      <c r="L14890" s="96"/>
    </row>
    <row r="14891" spans="8:12" x14ac:dyDescent="0.25">
      <c r="H14891" s="36"/>
      <c r="I14891" s="36"/>
      <c r="J14891" s="36"/>
      <c r="K14891" s="95"/>
      <c r="L14891" s="96"/>
    </row>
    <row r="14892" spans="8:12" x14ac:dyDescent="0.25">
      <c r="H14892" s="36"/>
      <c r="I14892" s="36"/>
      <c r="J14892" s="36"/>
      <c r="K14892" s="95"/>
      <c r="L14892" s="96"/>
    </row>
    <row r="14893" spans="8:12" x14ac:dyDescent="0.25">
      <c r="H14893" s="36"/>
      <c r="I14893" s="36"/>
      <c r="J14893" s="36"/>
      <c r="K14893" s="95"/>
      <c r="L14893" s="96"/>
    </row>
    <row r="14894" spans="8:12" x14ac:dyDescent="0.25">
      <c r="H14894" s="36"/>
      <c r="I14894" s="36"/>
      <c r="J14894" s="36"/>
      <c r="K14894" s="95"/>
      <c r="L14894" s="96"/>
    </row>
    <row r="14895" spans="8:12" x14ac:dyDescent="0.25">
      <c r="H14895" s="36"/>
      <c r="I14895" s="36"/>
      <c r="J14895" s="36"/>
      <c r="K14895" s="95"/>
      <c r="L14895" s="96"/>
    </row>
    <row r="14896" spans="8:12" x14ac:dyDescent="0.25">
      <c r="H14896" s="36"/>
      <c r="I14896" s="36"/>
      <c r="J14896" s="36"/>
      <c r="K14896" s="95"/>
      <c r="L14896" s="96"/>
    </row>
    <row r="14897" spans="8:12" x14ac:dyDescent="0.25">
      <c r="H14897" s="36"/>
      <c r="I14897" s="36"/>
      <c r="J14897" s="36"/>
      <c r="K14897" s="95"/>
      <c r="L14897" s="96"/>
    </row>
    <row r="14898" spans="8:12" x14ac:dyDescent="0.25">
      <c r="H14898" s="36"/>
      <c r="I14898" s="36"/>
      <c r="J14898" s="36"/>
      <c r="K14898" s="95"/>
      <c r="L14898" s="96"/>
    </row>
    <row r="14899" spans="8:12" x14ac:dyDescent="0.25">
      <c r="H14899" s="36"/>
      <c r="I14899" s="36"/>
      <c r="J14899" s="36"/>
      <c r="K14899" s="95"/>
      <c r="L14899" s="96"/>
    </row>
    <row r="14900" spans="8:12" x14ac:dyDescent="0.25">
      <c r="H14900" s="36"/>
      <c r="I14900" s="36"/>
      <c r="J14900" s="36"/>
      <c r="K14900" s="95"/>
      <c r="L14900" s="96"/>
    </row>
    <row r="14901" spans="8:12" x14ac:dyDescent="0.25">
      <c r="H14901" s="36"/>
      <c r="I14901" s="36"/>
      <c r="J14901" s="36"/>
      <c r="K14901" s="95"/>
      <c r="L14901" s="96"/>
    </row>
    <row r="14902" spans="8:12" x14ac:dyDescent="0.25">
      <c r="H14902" s="36"/>
      <c r="I14902" s="36"/>
      <c r="J14902" s="36"/>
      <c r="K14902" s="95"/>
      <c r="L14902" s="96"/>
    </row>
    <row r="14903" spans="8:12" x14ac:dyDescent="0.25">
      <c r="H14903" s="36"/>
      <c r="I14903" s="36"/>
      <c r="J14903" s="36"/>
      <c r="K14903" s="95"/>
      <c r="L14903" s="96"/>
    </row>
    <row r="14904" spans="8:12" x14ac:dyDescent="0.25">
      <c r="H14904" s="36"/>
      <c r="I14904" s="36"/>
      <c r="J14904" s="36"/>
      <c r="K14904" s="95"/>
      <c r="L14904" s="96"/>
    </row>
    <row r="14905" spans="8:12" x14ac:dyDescent="0.25">
      <c r="H14905" s="36"/>
      <c r="I14905" s="36"/>
      <c r="J14905" s="36"/>
      <c r="K14905" s="95"/>
      <c r="L14905" s="96"/>
    </row>
    <row r="14906" spans="8:12" x14ac:dyDescent="0.25">
      <c r="H14906" s="36"/>
      <c r="I14906" s="36"/>
      <c r="J14906" s="36"/>
      <c r="K14906" s="95"/>
      <c r="L14906" s="96"/>
    </row>
    <row r="14907" spans="8:12" x14ac:dyDescent="0.25">
      <c r="H14907" s="36"/>
      <c r="I14907" s="36"/>
      <c r="J14907" s="36"/>
      <c r="K14907" s="95"/>
      <c r="L14907" s="96"/>
    </row>
    <row r="14908" spans="8:12" x14ac:dyDescent="0.25">
      <c r="H14908" s="36"/>
      <c r="I14908" s="36"/>
      <c r="J14908" s="36"/>
      <c r="K14908" s="95"/>
      <c r="L14908" s="96"/>
    </row>
    <row r="14909" spans="8:12" x14ac:dyDescent="0.25">
      <c r="H14909" s="36"/>
      <c r="I14909" s="36"/>
      <c r="J14909" s="36"/>
      <c r="K14909" s="95"/>
      <c r="L14909" s="96"/>
    </row>
    <row r="14910" spans="8:12" x14ac:dyDescent="0.25">
      <c r="H14910" s="36"/>
      <c r="I14910" s="36"/>
      <c r="J14910" s="36"/>
      <c r="K14910" s="95"/>
      <c r="L14910" s="96"/>
    </row>
    <row r="14911" spans="8:12" x14ac:dyDescent="0.25">
      <c r="H14911" s="36"/>
      <c r="I14911" s="36"/>
      <c r="J14911" s="36"/>
      <c r="K14911" s="95"/>
      <c r="L14911" s="96"/>
    </row>
    <row r="14912" spans="8:12" x14ac:dyDescent="0.25">
      <c r="H14912" s="36"/>
      <c r="I14912" s="36"/>
      <c r="J14912" s="36"/>
      <c r="K14912" s="95"/>
      <c r="L14912" s="96"/>
    </row>
    <row r="14913" spans="8:12" x14ac:dyDescent="0.25">
      <c r="H14913" s="36"/>
      <c r="I14913" s="36"/>
      <c r="J14913" s="36"/>
      <c r="K14913" s="95"/>
      <c r="L14913" s="96"/>
    </row>
    <row r="14914" spans="8:12" x14ac:dyDescent="0.25">
      <c r="H14914" s="36"/>
      <c r="I14914" s="36"/>
      <c r="J14914" s="36"/>
      <c r="K14914" s="95"/>
      <c r="L14914" s="96"/>
    </row>
    <row r="14915" spans="8:12" x14ac:dyDescent="0.25">
      <c r="H14915" s="36"/>
      <c r="I14915" s="36"/>
      <c r="J14915" s="36"/>
      <c r="K14915" s="95"/>
      <c r="L14915" s="96"/>
    </row>
    <row r="14916" spans="8:12" x14ac:dyDescent="0.25">
      <c r="H14916" s="36"/>
      <c r="I14916" s="36"/>
      <c r="J14916" s="36"/>
      <c r="K14916" s="95"/>
      <c r="L14916" s="96"/>
    </row>
    <row r="14917" spans="8:12" x14ac:dyDescent="0.25">
      <c r="H14917" s="36"/>
      <c r="I14917" s="36"/>
      <c r="J14917" s="36"/>
      <c r="K14917" s="95"/>
      <c r="L14917" s="96"/>
    </row>
    <row r="14918" spans="8:12" x14ac:dyDescent="0.25">
      <c r="H14918" s="36"/>
      <c r="I14918" s="36"/>
      <c r="J14918" s="36"/>
      <c r="K14918" s="95"/>
      <c r="L14918" s="96"/>
    </row>
    <row r="14919" spans="8:12" x14ac:dyDescent="0.25">
      <c r="H14919" s="36"/>
      <c r="I14919" s="36"/>
      <c r="J14919" s="36"/>
      <c r="K14919" s="95"/>
      <c r="L14919" s="96"/>
    </row>
    <row r="14920" spans="8:12" x14ac:dyDescent="0.25">
      <c r="H14920" s="36"/>
      <c r="I14920" s="36"/>
      <c r="J14920" s="36"/>
      <c r="K14920" s="95"/>
      <c r="L14920" s="96"/>
    </row>
    <row r="14921" spans="8:12" x14ac:dyDescent="0.25">
      <c r="H14921" s="36"/>
      <c r="I14921" s="36"/>
      <c r="J14921" s="36"/>
      <c r="K14921" s="95"/>
      <c r="L14921" s="96"/>
    </row>
    <row r="14922" spans="8:12" x14ac:dyDescent="0.25">
      <c r="H14922" s="36"/>
      <c r="I14922" s="36"/>
      <c r="J14922" s="36"/>
      <c r="K14922" s="95"/>
      <c r="L14922" s="96"/>
    </row>
    <row r="14923" spans="8:12" x14ac:dyDescent="0.25">
      <c r="H14923" s="36"/>
      <c r="I14923" s="36"/>
      <c r="J14923" s="36"/>
      <c r="K14923" s="95"/>
      <c r="L14923" s="96"/>
    </row>
    <row r="14924" spans="8:12" x14ac:dyDescent="0.25">
      <c r="H14924" s="36"/>
      <c r="I14924" s="36"/>
      <c r="J14924" s="36"/>
      <c r="K14924" s="95"/>
      <c r="L14924" s="96"/>
    </row>
    <row r="14925" spans="8:12" x14ac:dyDescent="0.25">
      <c r="H14925" s="36"/>
      <c r="I14925" s="36"/>
      <c r="J14925" s="36"/>
      <c r="K14925" s="95"/>
      <c r="L14925" s="96"/>
    </row>
    <row r="14926" spans="8:12" x14ac:dyDescent="0.25">
      <c r="H14926" s="36"/>
      <c r="I14926" s="36"/>
      <c r="J14926" s="36"/>
      <c r="K14926" s="95"/>
      <c r="L14926" s="96"/>
    </row>
    <row r="14927" spans="8:12" x14ac:dyDescent="0.25">
      <c r="H14927" s="36"/>
      <c r="I14927" s="36"/>
      <c r="J14927" s="36"/>
      <c r="K14927" s="95"/>
      <c r="L14927" s="96"/>
    </row>
    <row r="14928" spans="8:12" x14ac:dyDescent="0.25">
      <c r="H14928" s="36"/>
      <c r="I14928" s="36"/>
      <c r="J14928" s="36"/>
      <c r="K14928" s="95"/>
      <c r="L14928" s="96"/>
    </row>
    <row r="14929" spans="8:12" x14ac:dyDescent="0.25">
      <c r="H14929" s="36"/>
      <c r="I14929" s="36"/>
      <c r="J14929" s="36"/>
      <c r="K14929" s="95"/>
      <c r="L14929" s="96"/>
    </row>
    <row r="14930" spans="8:12" x14ac:dyDescent="0.25">
      <c r="H14930" s="36"/>
      <c r="I14930" s="36"/>
      <c r="J14930" s="36"/>
      <c r="K14930" s="95"/>
      <c r="L14930" s="96"/>
    </row>
    <row r="14931" spans="8:12" x14ac:dyDescent="0.25">
      <c r="H14931" s="36"/>
      <c r="I14931" s="36"/>
      <c r="J14931" s="36"/>
      <c r="K14931" s="95"/>
      <c r="L14931" s="96"/>
    </row>
    <row r="14932" spans="8:12" x14ac:dyDescent="0.25">
      <c r="H14932" s="36"/>
      <c r="I14932" s="36"/>
      <c r="J14932" s="36"/>
      <c r="K14932" s="95"/>
      <c r="L14932" s="96"/>
    </row>
    <row r="14933" spans="8:12" x14ac:dyDescent="0.25">
      <c r="H14933" s="36"/>
      <c r="I14933" s="36"/>
      <c r="J14933" s="36"/>
      <c r="K14933" s="95"/>
      <c r="L14933" s="96"/>
    </row>
    <row r="14934" spans="8:12" x14ac:dyDescent="0.25">
      <c r="H14934" s="36"/>
      <c r="I14934" s="36"/>
      <c r="J14934" s="36"/>
      <c r="K14934" s="95"/>
      <c r="L14934" s="96"/>
    </row>
    <row r="14935" spans="8:12" x14ac:dyDescent="0.25">
      <c r="H14935" s="36"/>
      <c r="I14935" s="36"/>
      <c r="J14935" s="36"/>
      <c r="K14935" s="95"/>
      <c r="L14935" s="96"/>
    </row>
    <row r="14936" spans="8:12" x14ac:dyDescent="0.25">
      <c r="H14936" s="36"/>
      <c r="I14936" s="36"/>
      <c r="J14936" s="36"/>
      <c r="K14936" s="95"/>
      <c r="L14936" s="96"/>
    </row>
    <row r="14937" spans="8:12" x14ac:dyDescent="0.25">
      <c r="H14937" s="36"/>
      <c r="I14937" s="36"/>
      <c r="J14937" s="36"/>
      <c r="K14937" s="95"/>
      <c r="L14937" s="96"/>
    </row>
    <row r="14938" spans="8:12" x14ac:dyDescent="0.25">
      <c r="H14938" s="36"/>
      <c r="I14938" s="36"/>
      <c r="J14938" s="36"/>
      <c r="K14938" s="95"/>
      <c r="L14938" s="96"/>
    </row>
    <row r="14939" spans="8:12" x14ac:dyDescent="0.25">
      <c r="H14939" s="36"/>
      <c r="I14939" s="36"/>
      <c r="J14939" s="36"/>
      <c r="K14939" s="95"/>
      <c r="L14939" s="96"/>
    </row>
    <row r="14940" spans="8:12" x14ac:dyDescent="0.25">
      <c r="H14940" s="36"/>
      <c r="I14940" s="36"/>
      <c r="J14940" s="36"/>
      <c r="K14940" s="95"/>
      <c r="L14940" s="96"/>
    </row>
    <row r="14941" spans="8:12" x14ac:dyDescent="0.25">
      <c r="H14941" s="36"/>
      <c r="I14941" s="36"/>
      <c r="J14941" s="36"/>
      <c r="K14941" s="95"/>
      <c r="L14941" s="96"/>
    </row>
    <row r="14942" spans="8:12" x14ac:dyDescent="0.25">
      <c r="H14942" s="36"/>
      <c r="I14942" s="36"/>
      <c r="J14942" s="36"/>
      <c r="K14942" s="95"/>
      <c r="L14942" s="96"/>
    </row>
    <row r="14943" spans="8:12" x14ac:dyDescent="0.25">
      <c r="H14943" s="36"/>
      <c r="I14943" s="36"/>
      <c r="J14943" s="36"/>
      <c r="K14943" s="95"/>
      <c r="L14943" s="96"/>
    </row>
    <row r="14944" spans="8:12" x14ac:dyDescent="0.25">
      <c r="H14944" s="36"/>
      <c r="I14944" s="36"/>
      <c r="J14944" s="36"/>
      <c r="K14944" s="95"/>
      <c r="L14944" s="96"/>
    </row>
    <row r="14945" spans="8:12" x14ac:dyDescent="0.25">
      <c r="H14945" s="36"/>
      <c r="I14945" s="36"/>
      <c r="J14945" s="36"/>
      <c r="K14945" s="95"/>
      <c r="L14945" s="96"/>
    </row>
    <row r="14946" spans="8:12" x14ac:dyDescent="0.25">
      <c r="H14946" s="36"/>
      <c r="I14946" s="36"/>
      <c r="J14946" s="36"/>
      <c r="K14946" s="95"/>
      <c r="L14946" s="96"/>
    </row>
    <row r="14947" spans="8:12" x14ac:dyDescent="0.25">
      <c r="H14947" s="36"/>
      <c r="I14947" s="36"/>
      <c r="J14947" s="36"/>
      <c r="K14947" s="95"/>
      <c r="L14947" s="96"/>
    </row>
    <row r="14948" spans="8:12" x14ac:dyDescent="0.25">
      <c r="H14948" s="36"/>
      <c r="I14948" s="36"/>
      <c r="J14948" s="36"/>
      <c r="K14948" s="95"/>
      <c r="L14948" s="96"/>
    </row>
    <row r="14949" spans="8:12" x14ac:dyDescent="0.25">
      <c r="H14949" s="36"/>
      <c r="I14949" s="36"/>
      <c r="J14949" s="36"/>
      <c r="K14949" s="95"/>
      <c r="L14949" s="96"/>
    </row>
    <row r="14950" spans="8:12" x14ac:dyDescent="0.25">
      <c r="H14950" s="36"/>
      <c r="I14950" s="36"/>
      <c r="J14950" s="36"/>
      <c r="K14950" s="95"/>
      <c r="L14950" s="96"/>
    </row>
    <row r="14951" spans="8:12" x14ac:dyDescent="0.25">
      <c r="H14951" s="36"/>
      <c r="I14951" s="36"/>
      <c r="J14951" s="36"/>
      <c r="K14951" s="95"/>
      <c r="L14951" s="96"/>
    </row>
    <row r="14952" spans="8:12" x14ac:dyDescent="0.25">
      <c r="H14952" s="36"/>
      <c r="I14952" s="36"/>
      <c r="J14952" s="36"/>
      <c r="K14952" s="95"/>
      <c r="L14952" s="96"/>
    </row>
    <row r="14953" spans="8:12" x14ac:dyDescent="0.25">
      <c r="H14953" s="36"/>
      <c r="I14953" s="36"/>
      <c r="J14953" s="36"/>
      <c r="K14953" s="95"/>
      <c r="L14953" s="96"/>
    </row>
    <row r="14954" spans="8:12" x14ac:dyDescent="0.25">
      <c r="H14954" s="36"/>
      <c r="I14954" s="36"/>
      <c r="J14954" s="36"/>
      <c r="K14954" s="95"/>
      <c r="L14954" s="96"/>
    </row>
    <row r="14955" spans="8:12" x14ac:dyDescent="0.25">
      <c r="H14955" s="36"/>
      <c r="I14955" s="36"/>
      <c r="J14955" s="36"/>
      <c r="K14955" s="95"/>
      <c r="L14955" s="96"/>
    </row>
    <row r="14956" spans="8:12" x14ac:dyDescent="0.25">
      <c r="H14956" s="36"/>
      <c r="I14956" s="36"/>
      <c r="J14956" s="36"/>
      <c r="K14956" s="95"/>
      <c r="L14956" s="96"/>
    </row>
    <row r="14957" spans="8:12" x14ac:dyDescent="0.25">
      <c r="H14957" s="36"/>
      <c r="I14957" s="36"/>
      <c r="J14957" s="36"/>
      <c r="K14957" s="95"/>
      <c r="L14957" s="96"/>
    </row>
    <row r="14958" spans="8:12" x14ac:dyDescent="0.25">
      <c r="H14958" s="36"/>
      <c r="I14958" s="36"/>
      <c r="J14958" s="36"/>
      <c r="K14958" s="95"/>
      <c r="L14958" s="96"/>
    </row>
    <row r="14959" spans="8:12" x14ac:dyDescent="0.25">
      <c r="H14959" s="36"/>
      <c r="I14959" s="36"/>
      <c r="J14959" s="36"/>
      <c r="K14959" s="95"/>
      <c r="L14959" s="96"/>
    </row>
    <row r="14960" spans="8:12" x14ac:dyDescent="0.25">
      <c r="H14960" s="36"/>
      <c r="I14960" s="36"/>
      <c r="J14960" s="36"/>
      <c r="K14960" s="95"/>
      <c r="L14960" s="96"/>
    </row>
    <row r="14961" spans="8:12" x14ac:dyDescent="0.25">
      <c r="H14961" s="36"/>
      <c r="I14961" s="36"/>
      <c r="J14961" s="36"/>
      <c r="K14961" s="95"/>
      <c r="L14961" s="96"/>
    </row>
    <row r="14962" spans="8:12" x14ac:dyDescent="0.25">
      <c r="H14962" s="36"/>
      <c r="I14962" s="36"/>
      <c r="J14962" s="36"/>
      <c r="K14962" s="95"/>
      <c r="L14962" s="96"/>
    </row>
    <row r="14963" spans="8:12" x14ac:dyDescent="0.25">
      <c r="H14963" s="36"/>
      <c r="I14963" s="36"/>
      <c r="J14963" s="36"/>
      <c r="K14963" s="95"/>
      <c r="L14963" s="96"/>
    </row>
    <row r="14964" spans="8:12" x14ac:dyDescent="0.25">
      <c r="H14964" s="36"/>
      <c r="I14964" s="36"/>
      <c r="J14964" s="36"/>
      <c r="K14964" s="95"/>
      <c r="L14964" s="96"/>
    </row>
    <row r="14965" spans="8:12" x14ac:dyDescent="0.25">
      <c r="H14965" s="36"/>
      <c r="I14965" s="36"/>
      <c r="J14965" s="36"/>
      <c r="K14965" s="95"/>
      <c r="L14965" s="96"/>
    </row>
    <row r="14966" spans="8:12" x14ac:dyDescent="0.25">
      <c r="H14966" s="36"/>
      <c r="I14966" s="36"/>
      <c r="J14966" s="36"/>
      <c r="K14966" s="95"/>
      <c r="L14966" s="96"/>
    </row>
    <row r="14967" spans="8:12" x14ac:dyDescent="0.25">
      <c r="H14967" s="36"/>
      <c r="I14967" s="36"/>
      <c r="J14967" s="36"/>
      <c r="K14967" s="95"/>
      <c r="L14967" s="96"/>
    </row>
    <row r="14968" spans="8:12" x14ac:dyDescent="0.25">
      <c r="H14968" s="36"/>
      <c r="I14968" s="36"/>
      <c r="J14968" s="36"/>
      <c r="K14968" s="95"/>
      <c r="L14968" s="96"/>
    </row>
    <row r="14969" spans="8:12" x14ac:dyDescent="0.25">
      <c r="H14969" s="36"/>
      <c r="I14969" s="36"/>
      <c r="J14969" s="36"/>
      <c r="K14969" s="95"/>
      <c r="L14969" s="96"/>
    </row>
    <row r="14970" spans="8:12" x14ac:dyDescent="0.25">
      <c r="H14970" s="36"/>
      <c r="I14970" s="36"/>
      <c r="J14970" s="36"/>
      <c r="K14970" s="95"/>
      <c r="L14970" s="96"/>
    </row>
    <row r="14971" spans="8:12" x14ac:dyDescent="0.25">
      <c r="H14971" s="36"/>
      <c r="I14971" s="36"/>
      <c r="J14971" s="36"/>
      <c r="K14971" s="95"/>
      <c r="L14971" s="96"/>
    </row>
    <row r="14972" spans="8:12" x14ac:dyDescent="0.25">
      <c r="H14972" s="36"/>
      <c r="I14972" s="36"/>
      <c r="J14972" s="36"/>
      <c r="K14972" s="95"/>
      <c r="L14972" s="96"/>
    </row>
    <row r="14973" spans="8:12" x14ac:dyDescent="0.25">
      <c r="H14973" s="36"/>
      <c r="I14973" s="36"/>
      <c r="J14973" s="36"/>
      <c r="K14973" s="95"/>
      <c r="L14973" s="96"/>
    </row>
    <row r="14974" spans="8:12" x14ac:dyDescent="0.25">
      <c r="H14974" s="36"/>
      <c r="I14974" s="36"/>
      <c r="J14974" s="36"/>
      <c r="K14974" s="95"/>
      <c r="L14974" s="96"/>
    </row>
    <row r="14975" spans="8:12" x14ac:dyDescent="0.25">
      <c r="H14975" s="36"/>
      <c r="I14975" s="36"/>
      <c r="J14975" s="36"/>
      <c r="K14975" s="95"/>
      <c r="L14975" s="96"/>
    </row>
    <row r="14976" spans="8:12" x14ac:dyDescent="0.25">
      <c r="H14976" s="36"/>
      <c r="I14976" s="36"/>
      <c r="J14976" s="36"/>
      <c r="K14976" s="95"/>
      <c r="L14976" s="96"/>
    </row>
    <row r="14977" spans="8:12" x14ac:dyDescent="0.25">
      <c r="H14977" s="36"/>
      <c r="I14977" s="36"/>
      <c r="J14977" s="36"/>
      <c r="K14977" s="95"/>
      <c r="L14977" s="96"/>
    </row>
    <row r="14978" spans="8:12" x14ac:dyDescent="0.25">
      <c r="H14978" s="36"/>
      <c r="I14978" s="36"/>
      <c r="J14978" s="36"/>
      <c r="K14978" s="95"/>
      <c r="L14978" s="96"/>
    </row>
    <row r="14979" spans="8:12" x14ac:dyDescent="0.25">
      <c r="H14979" s="36"/>
      <c r="I14979" s="36"/>
      <c r="J14979" s="36"/>
      <c r="K14979" s="95"/>
      <c r="L14979" s="96"/>
    </row>
    <row r="14980" spans="8:12" x14ac:dyDescent="0.25">
      <c r="H14980" s="36"/>
      <c r="I14980" s="36"/>
      <c r="J14980" s="36"/>
      <c r="K14980" s="95"/>
      <c r="L14980" s="96"/>
    </row>
    <row r="14981" spans="8:12" x14ac:dyDescent="0.25">
      <c r="H14981" s="36"/>
      <c r="I14981" s="36"/>
      <c r="J14981" s="36"/>
      <c r="K14981" s="95"/>
      <c r="L14981" s="96"/>
    </row>
    <row r="14982" spans="8:12" x14ac:dyDescent="0.25">
      <c r="H14982" s="36"/>
      <c r="I14982" s="36"/>
      <c r="J14982" s="36"/>
      <c r="K14982" s="95"/>
      <c r="L14982" s="96"/>
    </row>
    <row r="14983" spans="8:12" x14ac:dyDescent="0.25">
      <c r="H14983" s="36"/>
      <c r="I14983" s="36"/>
      <c r="J14983" s="36"/>
      <c r="K14983" s="95"/>
      <c r="L14983" s="96"/>
    </row>
    <row r="14984" spans="8:12" x14ac:dyDescent="0.25">
      <c r="H14984" s="36"/>
      <c r="I14984" s="36"/>
      <c r="J14984" s="36"/>
      <c r="K14984" s="95"/>
      <c r="L14984" s="96"/>
    </row>
    <row r="14985" spans="8:12" x14ac:dyDescent="0.25">
      <c r="H14985" s="36"/>
      <c r="I14985" s="36"/>
      <c r="J14985" s="36"/>
      <c r="K14985" s="95"/>
      <c r="L14985" s="96"/>
    </row>
    <row r="14986" spans="8:12" x14ac:dyDescent="0.25">
      <c r="H14986" s="36"/>
      <c r="I14986" s="36"/>
      <c r="J14986" s="36"/>
      <c r="K14986" s="95"/>
      <c r="L14986" s="96"/>
    </row>
    <row r="14987" spans="8:12" x14ac:dyDescent="0.25">
      <c r="H14987" s="36"/>
      <c r="I14987" s="36"/>
      <c r="J14987" s="36"/>
      <c r="K14987" s="95"/>
      <c r="L14987" s="96"/>
    </row>
    <row r="14988" spans="8:12" x14ac:dyDescent="0.25">
      <c r="H14988" s="36"/>
      <c r="I14988" s="36"/>
      <c r="J14988" s="36"/>
      <c r="K14988" s="95"/>
      <c r="L14988" s="96"/>
    </row>
    <row r="14989" spans="8:12" x14ac:dyDescent="0.25">
      <c r="H14989" s="36"/>
      <c r="I14989" s="36"/>
      <c r="J14989" s="36"/>
      <c r="K14989" s="95"/>
      <c r="L14989" s="96"/>
    </row>
    <row r="14990" spans="8:12" x14ac:dyDescent="0.25">
      <c r="H14990" s="36"/>
      <c r="I14990" s="36"/>
      <c r="J14990" s="36"/>
      <c r="K14990" s="95"/>
      <c r="L14990" s="96"/>
    </row>
    <row r="14991" spans="8:12" x14ac:dyDescent="0.25">
      <c r="H14991" s="36"/>
      <c r="I14991" s="36"/>
      <c r="J14991" s="36"/>
      <c r="K14991" s="95"/>
      <c r="L14991" s="96"/>
    </row>
    <row r="14992" spans="8:12" x14ac:dyDescent="0.25">
      <c r="H14992" s="36"/>
      <c r="I14992" s="36"/>
      <c r="J14992" s="36"/>
      <c r="K14992" s="95"/>
      <c r="L14992" s="96"/>
    </row>
    <row r="14993" spans="8:12" x14ac:dyDescent="0.25">
      <c r="H14993" s="36"/>
      <c r="I14993" s="36"/>
      <c r="J14993" s="36"/>
      <c r="K14993" s="95"/>
      <c r="L14993" s="96"/>
    </row>
    <row r="14994" spans="8:12" x14ac:dyDescent="0.25">
      <c r="H14994" s="36"/>
      <c r="I14994" s="36"/>
      <c r="J14994" s="36"/>
      <c r="K14994" s="95"/>
      <c r="L14994" s="96"/>
    </row>
    <row r="14995" spans="8:12" x14ac:dyDescent="0.25">
      <c r="H14995" s="36"/>
      <c r="I14995" s="36"/>
      <c r="J14995" s="36"/>
      <c r="K14995" s="95"/>
      <c r="L14995" s="96"/>
    </row>
    <row r="14996" spans="8:12" x14ac:dyDescent="0.25">
      <c r="H14996" s="36"/>
      <c r="I14996" s="36"/>
      <c r="J14996" s="36"/>
      <c r="K14996" s="95"/>
      <c r="L14996" s="96"/>
    </row>
    <row r="14997" spans="8:12" x14ac:dyDescent="0.25">
      <c r="H14997" s="36"/>
      <c r="I14997" s="36"/>
      <c r="J14997" s="36"/>
      <c r="K14997" s="95"/>
      <c r="L14997" s="96"/>
    </row>
    <row r="14998" spans="8:12" x14ac:dyDescent="0.25">
      <c r="H14998" s="36"/>
      <c r="I14998" s="36"/>
      <c r="J14998" s="36"/>
      <c r="K14998" s="95"/>
      <c r="L14998" s="96"/>
    </row>
    <row r="14999" spans="8:12" x14ac:dyDescent="0.25">
      <c r="H14999" s="36"/>
      <c r="I14999" s="36"/>
      <c r="J14999" s="36"/>
      <c r="K14999" s="95"/>
      <c r="L14999" s="96"/>
    </row>
    <row r="18248" spans="1:1" x14ac:dyDescent="0.25">
      <c r="A18248" s="38">
        <v>41313</v>
      </c>
    </row>
  </sheetData>
  <autoFilter ref="A6:H1180"/>
  <phoneticPr fontId="0" type="noConversion"/>
  <printOptions horizontalCentered="1"/>
  <pageMargins left="0" right="0" top="0" bottom="0.35" header="0" footer="0"/>
  <pageSetup paperSize="3" scale="80" orientation="landscape" horizontalDpi="1200" r:id="rId1"/>
  <headerFooter>
    <oddFooter>&amp;L&amp;D&amp;T&amp;C&amp;F&amp;R&amp;A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"/>
  <sheetViews>
    <sheetView zoomScaleNormal="100" zoomScaleSheetLayoutView="70" workbookViewId="0">
      <pane ySplit="2" topLeftCell="A168" activePane="bottomLeft" state="frozen"/>
      <selection pane="bottomLeft" activeCell="D183" sqref="D183"/>
    </sheetView>
  </sheetViews>
  <sheetFormatPr defaultColWidth="26.140625" defaultRowHeight="15" x14ac:dyDescent="0.25"/>
  <cols>
    <col min="1" max="1" width="28.7109375" style="119" bestFit="1" customWidth="1"/>
    <col min="2" max="2" width="24.140625" customWidth="1"/>
    <col min="3" max="3" width="35.85546875" bestFit="1" customWidth="1"/>
    <col min="4" max="4" width="23.28515625" bestFit="1" customWidth="1"/>
    <col min="5" max="5" width="57.7109375" bestFit="1" customWidth="1"/>
    <col min="6" max="6" width="36.5703125" bestFit="1" customWidth="1"/>
    <col min="7" max="7" width="16.7109375" customWidth="1"/>
    <col min="8" max="8" width="7.85546875" bestFit="1" customWidth="1"/>
    <col min="9" max="9" width="6.7109375" customWidth="1"/>
  </cols>
  <sheetData>
    <row r="1" spans="1:8" s="302" customFormat="1" ht="15.75" thickBot="1" x14ac:dyDescent="0.3">
      <c r="A1" s="298" t="s">
        <v>5314</v>
      </c>
      <c r="B1" s="299" t="s">
        <v>4829</v>
      </c>
      <c r="C1" s="300"/>
      <c r="D1" s="300"/>
      <c r="E1" s="300" t="s">
        <v>6085</v>
      </c>
      <c r="F1" s="300" t="s">
        <v>5290</v>
      </c>
      <c r="G1" s="300" t="s">
        <v>2474</v>
      </c>
      <c r="H1" s="301" t="s">
        <v>6086</v>
      </c>
    </row>
    <row r="3" spans="1:8" ht="15.75" thickBot="1" x14ac:dyDescent="0.3"/>
    <row r="4" spans="1:8" ht="15.75" thickBot="1" x14ac:dyDescent="0.3">
      <c r="A4" s="116" t="s">
        <v>13520</v>
      </c>
      <c r="B4" s="149" t="s">
        <v>5632</v>
      </c>
      <c r="C4" s="138" t="s">
        <v>3452</v>
      </c>
      <c r="D4" s="138"/>
      <c r="E4" s="138"/>
      <c r="F4" s="138"/>
      <c r="G4" s="138"/>
      <c r="H4" s="139"/>
    </row>
    <row r="5" spans="1:8" ht="15.75" thickBot="1" x14ac:dyDescent="0.3">
      <c r="A5" s="120"/>
      <c r="B5" s="152"/>
      <c r="C5" s="152"/>
      <c r="D5" s="152"/>
      <c r="E5" s="152"/>
      <c r="F5" s="152"/>
      <c r="G5" s="152"/>
      <c r="H5" s="152"/>
    </row>
    <row r="6" spans="1:8" x14ac:dyDescent="0.25">
      <c r="A6" s="524" t="s">
        <v>13533</v>
      </c>
      <c r="B6" s="140" t="s">
        <v>7081</v>
      </c>
      <c r="C6" s="141" t="s">
        <v>4041</v>
      </c>
      <c r="D6" s="141"/>
      <c r="E6" s="141" t="s">
        <v>4042</v>
      </c>
      <c r="F6" s="141"/>
      <c r="G6" s="141"/>
      <c r="H6" s="142"/>
    </row>
    <row r="7" spans="1:8" x14ac:dyDescent="0.25">
      <c r="A7" s="525"/>
      <c r="B7" s="146" t="s">
        <v>6624</v>
      </c>
      <c r="C7" s="137" t="s">
        <v>4005</v>
      </c>
      <c r="D7" s="137"/>
      <c r="E7" s="137" t="s">
        <v>1309</v>
      </c>
      <c r="F7" s="137"/>
      <c r="G7" s="137"/>
      <c r="H7" s="147"/>
    </row>
    <row r="8" spans="1:8" ht="15.75" thickBot="1" x14ac:dyDescent="0.3">
      <c r="A8" s="526"/>
      <c r="B8" s="143" t="s">
        <v>1310</v>
      </c>
      <c r="C8" s="144" t="s">
        <v>4466</v>
      </c>
      <c r="D8" s="144"/>
      <c r="E8" s="144" t="s">
        <v>7302</v>
      </c>
      <c r="F8" s="144"/>
      <c r="G8" s="144"/>
      <c r="H8" s="145"/>
    </row>
    <row r="9" spans="1:8" ht="15.75" thickBot="1" x14ac:dyDescent="0.3">
      <c r="A9" s="120"/>
      <c r="B9" s="152"/>
      <c r="C9" s="152"/>
      <c r="D9" s="152"/>
      <c r="E9" s="152"/>
      <c r="F9" s="152"/>
      <c r="G9" s="152"/>
      <c r="H9" s="152"/>
    </row>
    <row r="10" spans="1:8" ht="15.75" thickBot="1" x14ac:dyDescent="0.3">
      <c r="A10" s="503" t="s">
        <v>15620</v>
      </c>
      <c r="B10" s="138" t="s">
        <v>15899</v>
      </c>
      <c r="C10" s="464" t="s">
        <v>15900</v>
      </c>
      <c r="D10" s="138"/>
      <c r="E10" s="138"/>
      <c r="F10" s="138" t="s">
        <v>15901</v>
      </c>
      <c r="G10" s="138"/>
      <c r="H10" s="139"/>
    </row>
    <row r="11" spans="1:8" ht="15.75" thickBot="1" x14ac:dyDescent="0.3"/>
    <row r="12" spans="1:8" x14ac:dyDescent="0.25">
      <c r="A12" s="437"/>
      <c r="B12" s="140" t="s">
        <v>13770</v>
      </c>
      <c r="C12" s="441" t="s">
        <v>13771</v>
      </c>
      <c r="D12" s="443"/>
      <c r="E12" s="141" t="s">
        <v>13784</v>
      </c>
      <c r="F12" s="446"/>
      <c r="G12" s="141"/>
      <c r="H12" s="142"/>
    </row>
    <row r="13" spans="1:8" x14ac:dyDescent="0.25">
      <c r="A13" s="438"/>
      <c r="B13" s="146" t="s">
        <v>13772</v>
      </c>
      <c r="C13" s="440" t="s">
        <v>13773</v>
      </c>
      <c r="D13" s="444"/>
      <c r="E13" s="137" t="s">
        <v>13780</v>
      </c>
      <c r="F13" s="447"/>
      <c r="G13" s="137"/>
      <c r="H13" s="147"/>
    </row>
    <row r="14" spans="1:8" x14ac:dyDescent="0.25">
      <c r="A14" s="438" t="s">
        <v>13769</v>
      </c>
      <c r="B14" s="146" t="s">
        <v>13774</v>
      </c>
      <c r="C14" s="440" t="s">
        <v>13775</v>
      </c>
      <c r="D14" s="444"/>
      <c r="E14" s="137" t="s">
        <v>13782</v>
      </c>
      <c r="F14" s="447"/>
      <c r="G14" s="137"/>
      <c r="H14" s="147"/>
    </row>
    <row r="15" spans="1:8" x14ac:dyDescent="0.25">
      <c r="A15" s="438"/>
      <c r="B15" s="146" t="s">
        <v>13776</v>
      </c>
      <c r="C15" s="440" t="s">
        <v>13777</v>
      </c>
      <c r="D15" s="444"/>
      <c r="E15" s="137" t="s">
        <v>13783</v>
      </c>
      <c r="F15" s="447"/>
      <c r="G15" s="137"/>
      <c r="H15" s="147"/>
    </row>
    <row r="16" spans="1:8" ht="15.75" thickBot="1" x14ac:dyDescent="0.3">
      <c r="A16" s="439"/>
      <c r="B16" s="143" t="s">
        <v>13778</v>
      </c>
      <c r="C16" s="442" t="s">
        <v>13779</v>
      </c>
      <c r="D16" s="445"/>
      <c r="E16" s="144" t="s">
        <v>13781</v>
      </c>
      <c r="F16" s="279"/>
      <c r="G16" s="144"/>
      <c r="H16" s="145"/>
    </row>
    <row r="17" spans="1:8" ht="15.75" thickBot="1" x14ac:dyDescent="0.3">
      <c r="A17" s="120"/>
      <c r="B17" s="152"/>
      <c r="C17" s="242"/>
      <c r="D17" s="152"/>
      <c r="E17" s="152"/>
      <c r="F17" s="152"/>
      <c r="G17" s="152"/>
      <c r="H17" s="152"/>
    </row>
    <row r="18" spans="1:8" ht="15.75" thickBot="1" x14ac:dyDescent="0.3">
      <c r="A18" s="503" t="s">
        <v>15891</v>
      </c>
      <c r="B18" s="138" t="s">
        <v>15893</v>
      </c>
      <c r="C18" s="464" t="s">
        <v>8595</v>
      </c>
      <c r="D18" s="138"/>
      <c r="E18" s="138"/>
      <c r="F18" s="138"/>
      <c r="G18" s="138"/>
      <c r="H18" s="139"/>
    </row>
    <row r="19" spans="1:8" ht="15.75" thickBot="1" x14ac:dyDescent="0.3"/>
    <row r="20" spans="1:8" x14ac:dyDescent="0.25">
      <c r="A20" s="524" t="s">
        <v>13517</v>
      </c>
      <c r="B20" s="140" t="s">
        <v>10823</v>
      </c>
      <c r="C20" s="141" t="s">
        <v>10824</v>
      </c>
      <c r="D20" s="141"/>
      <c r="E20" s="141"/>
      <c r="F20" s="141"/>
      <c r="G20" s="141"/>
      <c r="H20" s="142"/>
    </row>
    <row r="21" spans="1:8" ht="15.75" thickBot="1" x14ac:dyDescent="0.3">
      <c r="A21" s="526"/>
      <c r="B21" s="143" t="s">
        <v>10825</v>
      </c>
      <c r="C21" s="144" t="s">
        <v>10826</v>
      </c>
      <c r="D21" s="144"/>
      <c r="E21" s="144"/>
      <c r="F21" s="144"/>
      <c r="G21" s="144"/>
      <c r="H21" s="145"/>
    </row>
    <row r="22" spans="1:8" ht="15.75" thickBot="1" x14ac:dyDescent="0.3">
      <c r="A22" s="120"/>
      <c r="B22" s="152"/>
      <c r="C22" s="152"/>
      <c r="D22" s="152"/>
      <c r="E22" s="152"/>
      <c r="F22" s="152"/>
      <c r="G22" s="152"/>
      <c r="H22" s="152"/>
    </row>
    <row r="23" spans="1:8" x14ac:dyDescent="0.25">
      <c r="A23" s="519" t="s">
        <v>15822</v>
      </c>
      <c r="B23" s="500" t="s">
        <v>15818</v>
      </c>
      <c r="C23" s="441" t="s">
        <v>15819</v>
      </c>
      <c r="D23" s="141" t="s">
        <v>15825</v>
      </c>
      <c r="E23" s="141"/>
      <c r="F23" s="141"/>
      <c r="G23" s="141"/>
      <c r="H23" s="142"/>
    </row>
    <row r="24" spans="1:8" ht="15.75" thickBot="1" x14ac:dyDescent="0.3">
      <c r="A24" s="521"/>
      <c r="B24" s="501" t="s">
        <v>15820</v>
      </c>
      <c r="C24" s="442" t="s">
        <v>15821</v>
      </c>
      <c r="D24" s="144" t="s">
        <v>15826</v>
      </c>
      <c r="E24" s="144"/>
      <c r="F24" s="144"/>
      <c r="G24" s="144"/>
      <c r="H24" s="145"/>
    </row>
    <row r="25" spans="1:8" ht="15.75" thickBot="1" x14ac:dyDescent="0.3"/>
    <row r="26" spans="1:8" ht="15.75" thickBot="1" x14ac:dyDescent="0.3">
      <c r="A26" s="136" t="s">
        <v>13515</v>
      </c>
      <c r="B26" s="138" t="s">
        <v>2643</v>
      </c>
      <c r="C26" s="138" t="s">
        <v>10585</v>
      </c>
      <c r="D26" s="138"/>
      <c r="E26" s="138"/>
      <c r="F26" s="138"/>
      <c r="G26" s="138"/>
      <c r="H26" s="139"/>
    </row>
    <row r="27" spans="1:8" ht="15.75" thickBot="1" x14ac:dyDescent="0.3"/>
    <row r="28" spans="1:8" ht="15.75" thickBot="1" x14ac:dyDescent="0.3">
      <c r="A28" s="136" t="s">
        <v>13516</v>
      </c>
      <c r="B28" s="138" t="s">
        <v>4481</v>
      </c>
      <c r="C28" s="138" t="s">
        <v>774</v>
      </c>
      <c r="D28" s="138"/>
      <c r="E28" s="138"/>
      <c r="F28" s="138"/>
      <c r="G28" s="138"/>
      <c r="H28" s="139"/>
    </row>
    <row r="29" spans="1:8" ht="15.75" thickBot="1" x14ac:dyDescent="0.3">
      <c r="A29" s="120"/>
      <c r="B29" s="152"/>
      <c r="C29" s="152"/>
      <c r="D29" s="152"/>
      <c r="E29" s="152"/>
      <c r="F29" s="152"/>
      <c r="G29" s="152"/>
      <c r="H29" s="152"/>
    </row>
    <row r="30" spans="1:8" x14ac:dyDescent="0.25">
      <c r="A30" s="519" t="s">
        <v>12612</v>
      </c>
      <c r="B30" s="446"/>
      <c r="C30" s="141" t="s">
        <v>12613</v>
      </c>
      <c r="D30" s="141"/>
      <c r="E30" s="141"/>
      <c r="F30" s="141"/>
      <c r="G30" s="141"/>
      <c r="H30" s="142"/>
    </row>
    <row r="31" spans="1:8" ht="15.75" thickBot="1" x14ac:dyDescent="0.3">
      <c r="A31" s="521"/>
      <c r="B31" s="279" t="s">
        <v>15023</v>
      </c>
      <c r="C31" s="144" t="s">
        <v>15022</v>
      </c>
      <c r="D31" s="144"/>
      <c r="E31" s="144"/>
      <c r="F31" s="144"/>
      <c r="G31" s="144"/>
      <c r="H31" s="145"/>
    </row>
    <row r="32" spans="1:8" ht="15.75" thickBot="1" x14ac:dyDescent="0.3">
      <c r="A32" s="120"/>
    </row>
    <row r="33" spans="1:8" x14ac:dyDescent="0.25">
      <c r="A33" s="524" t="s">
        <v>1396</v>
      </c>
      <c r="B33" s="140" t="s">
        <v>775</v>
      </c>
      <c r="C33" s="141" t="s">
        <v>4060</v>
      </c>
      <c r="D33" s="141"/>
      <c r="E33" s="141"/>
      <c r="F33" s="141"/>
      <c r="G33" s="141"/>
      <c r="H33" s="142"/>
    </row>
    <row r="34" spans="1:8" ht="15.75" thickBot="1" x14ac:dyDescent="0.3">
      <c r="A34" s="526"/>
      <c r="B34" s="143" t="s">
        <v>6848</v>
      </c>
      <c r="C34" s="144" t="s">
        <v>6849</v>
      </c>
      <c r="D34" s="144"/>
      <c r="E34" s="144"/>
      <c r="F34" s="144"/>
      <c r="G34" s="144"/>
      <c r="H34" s="145"/>
    </row>
    <row r="35" spans="1:8" ht="15.75" thickBot="1" x14ac:dyDescent="0.3">
      <c r="A35" s="120"/>
    </row>
    <row r="36" spans="1:8" x14ac:dyDescent="0.25">
      <c r="A36" s="524" t="s">
        <v>9785</v>
      </c>
      <c r="B36" s="140" t="s">
        <v>768</v>
      </c>
      <c r="C36" s="141" t="s">
        <v>9542</v>
      </c>
      <c r="D36" s="141"/>
      <c r="E36" s="141"/>
      <c r="F36" s="141"/>
      <c r="G36" s="141"/>
      <c r="H36" s="142"/>
    </row>
    <row r="37" spans="1:8" x14ac:dyDescent="0.25">
      <c r="A37" s="525"/>
      <c r="B37" s="146" t="s">
        <v>1977</v>
      </c>
      <c r="C37" s="137" t="s">
        <v>5095</v>
      </c>
      <c r="D37" s="137" t="s">
        <v>3249</v>
      </c>
      <c r="E37" s="137"/>
      <c r="F37" s="137"/>
      <c r="G37" s="137"/>
      <c r="H37" s="147"/>
    </row>
    <row r="38" spans="1:8" ht="15.75" thickBot="1" x14ac:dyDescent="0.3">
      <c r="A38" s="526"/>
      <c r="B38" s="143" t="s">
        <v>3250</v>
      </c>
      <c r="C38" s="144" t="s">
        <v>9009</v>
      </c>
      <c r="D38" s="144"/>
      <c r="E38" s="144"/>
      <c r="F38" s="144"/>
      <c r="G38" s="144"/>
      <c r="H38" s="145"/>
    </row>
    <row r="39" spans="1:8" ht="15.75" thickBot="1" x14ac:dyDescent="0.3">
      <c r="A39" s="120"/>
      <c r="B39" s="152"/>
      <c r="C39" s="152"/>
      <c r="D39" s="152"/>
      <c r="E39" s="152"/>
      <c r="F39" s="152"/>
      <c r="G39" s="152"/>
      <c r="H39" s="152"/>
    </row>
    <row r="40" spans="1:8" x14ac:dyDescent="0.25">
      <c r="A40" s="519" t="s">
        <v>15191</v>
      </c>
      <c r="B40" s="140" t="s">
        <v>15213</v>
      </c>
      <c r="C40" s="141" t="s">
        <v>15212</v>
      </c>
      <c r="D40" s="141"/>
      <c r="E40" s="141"/>
      <c r="F40" s="141"/>
      <c r="G40" s="141"/>
      <c r="H40" s="142"/>
    </row>
    <row r="41" spans="1:8" x14ac:dyDescent="0.25">
      <c r="A41" s="520"/>
      <c r="B41" s="487" t="s">
        <v>15428</v>
      </c>
      <c r="C41" s="440" t="s">
        <v>8209</v>
      </c>
      <c r="D41" s="137"/>
      <c r="E41" s="137"/>
      <c r="F41" s="137"/>
      <c r="G41" s="137"/>
      <c r="H41" s="147"/>
    </row>
    <row r="42" spans="1:8" x14ac:dyDescent="0.25">
      <c r="A42" s="520"/>
      <c r="B42" s="487" t="s">
        <v>15490</v>
      </c>
      <c r="C42" s="440" t="s">
        <v>15489</v>
      </c>
      <c r="D42" s="137"/>
      <c r="E42" s="137"/>
      <c r="F42" s="137"/>
      <c r="G42" s="137"/>
      <c r="H42" s="147"/>
    </row>
    <row r="43" spans="1:8" ht="15.75" thickBot="1" x14ac:dyDescent="0.3">
      <c r="A43" s="521"/>
      <c r="B43" s="279" t="s">
        <v>15499</v>
      </c>
      <c r="C43" s="144" t="s">
        <v>15491</v>
      </c>
      <c r="D43" s="144" t="s">
        <v>15500</v>
      </c>
      <c r="E43" s="144"/>
      <c r="F43" s="144"/>
      <c r="G43" s="144"/>
      <c r="H43" s="145"/>
    </row>
    <row r="44" spans="1:8" ht="15.75" thickBot="1" x14ac:dyDescent="0.3">
      <c r="A44" s="120"/>
      <c r="B44" s="242"/>
      <c r="C44" s="242"/>
      <c r="D44" s="242"/>
      <c r="E44" s="152"/>
      <c r="F44" s="152"/>
      <c r="G44" s="152"/>
      <c r="H44" s="152"/>
    </row>
    <row r="45" spans="1:8" ht="15.75" thickBot="1" x14ac:dyDescent="0.3">
      <c r="A45" s="116" t="s">
        <v>14415</v>
      </c>
      <c r="B45" s="504" t="s">
        <v>15897</v>
      </c>
      <c r="C45" s="464" t="s">
        <v>14263</v>
      </c>
      <c r="D45" s="464"/>
      <c r="E45" s="138"/>
      <c r="F45" s="138"/>
      <c r="G45" s="138"/>
      <c r="H45" s="139"/>
    </row>
    <row r="46" spans="1:8" ht="15.75" thickBot="1" x14ac:dyDescent="0.3"/>
    <row r="47" spans="1:8" x14ac:dyDescent="0.25">
      <c r="A47" s="524" t="s">
        <v>3364</v>
      </c>
      <c r="B47" s="140" t="s">
        <v>9499</v>
      </c>
      <c r="C47" s="141" t="s">
        <v>4778</v>
      </c>
      <c r="D47" s="141"/>
      <c r="E47" s="141"/>
      <c r="F47" s="141" t="s">
        <v>6471</v>
      </c>
      <c r="G47" s="141"/>
      <c r="H47" s="142"/>
    </row>
    <row r="48" spans="1:8" ht="15.75" thickBot="1" x14ac:dyDescent="0.3">
      <c r="A48" s="526"/>
      <c r="B48" s="143" t="s">
        <v>723</v>
      </c>
      <c r="C48" s="144" t="s">
        <v>4614</v>
      </c>
      <c r="D48" s="144"/>
      <c r="E48" s="144"/>
      <c r="F48" s="144"/>
      <c r="G48" s="144"/>
      <c r="H48" s="145"/>
    </row>
    <row r="49" spans="1:8" ht="15.75" thickBot="1" x14ac:dyDescent="0.3">
      <c r="A49" s="120"/>
      <c r="B49" s="152"/>
      <c r="C49" s="152"/>
      <c r="D49" s="152"/>
      <c r="E49" s="152"/>
      <c r="F49" s="152"/>
      <c r="G49" s="152"/>
      <c r="H49" s="152"/>
    </row>
    <row r="50" spans="1:8" x14ac:dyDescent="0.25">
      <c r="A50" s="460"/>
      <c r="B50" s="446" t="s">
        <v>14800</v>
      </c>
      <c r="C50" s="141" t="s">
        <v>4179</v>
      </c>
      <c r="D50" s="141" t="s">
        <v>12680</v>
      </c>
      <c r="E50" s="141"/>
      <c r="F50" s="141"/>
      <c r="G50" s="141"/>
      <c r="H50" s="142"/>
    </row>
    <row r="51" spans="1:8" x14ac:dyDescent="0.25">
      <c r="A51" s="498" t="s">
        <v>14088</v>
      </c>
      <c r="B51" s="447" t="s">
        <v>15455</v>
      </c>
      <c r="C51" s="137" t="s">
        <v>15453</v>
      </c>
      <c r="D51" s="137" t="s">
        <v>12680</v>
      </c>
      <c r="E51" s="137"/>
      <c r="F51" s="137"/>
      <c r="G51" s="137"/>
      <c r="H51" s="147"/>
    </row>
    <row r="52" spans="1:8" ht="15.75" thickBot="1" x14ac:dyDescent="0.3">
      <c r="A52" s="499"/>
      <c r="B52" s="279" t="s">
        <v>15896</v>
      </c>
      <c r="C52" s="144" t="s">
        <v>10002</v>
      </c>
      <c r="D52" s="144" t="s">
        <v>15814</v>
      </c>
      <c r="E52" s="144"/>
      <c r="F52" s="144"/>
      <c r="G52" s="144"/>
      <c r="H52" s="145"/>
    </row>
    <row r="53" spans="1:8" ht="15.75" thickBot="1" x14ac:dyDescent="0.3">
      <c r="A53" s="120"/>
      <c r="B53" s="152"/>
      <c r="C53" s="152"/>
      <c r="D53" s="152"/>
      <c r="E53" s="152"/>
      <c r="F53" s="152"/>
      <c r="G53" s="152"/>
      <c r="H53" s="152"/>
    </row>
    <row r="54" spans="1:8" ht="15.75" thickBot="1" x14ac:dyDescent="0.3">
      <c r="A54" s="116" t="s">
        <v>15551</v>
      </c>
      <c r="B54" s="149" t="s">
        <v>15552</v>
      </c>
      <c r="C54" s="138" t="s">
        <v>15553</v>
      </c>
      <c r="D54" s="138"/>
      <c r="E54" s="138"/>
      <c r="F54" s="138"/>
      <c r="G54" s="138"/>
      <c r="H54" s="139"/>
    </row>
    <row r="55" spans="1:8" ht="15.75" thickBot="1" x14ac:dyDescent="0.3">
      <c r="A55" s="120"/>
      <c r="B55" s="152"/>
      <c r="C55" s="152"/>
      <c r="D55" s="152"/>
      <c r="E55" s="152"/>
      <c r="F55" s="152"/>
      <c r="G55" s="152"/>
      <c r="H55" s="152"/>
    </row>
    <row r="56" spans="1:8" x14ac:dyDescent="0.25">
      <c r="A56" s="452"/>
      <c r="B56" s="140" t="s">
        <v>14042</v>
      </c>
      <c r="C56" s="141" t="s">
        <v>14043</v>
      </c>
      <c r="D56" s="141"/>
      <c r="E56" s="141"/>
      <c r="F56" s="141"/>
      <c r="G56" s="141"/>
      <c r="H56" s="142"/>
    </row>
    <row r="57" spans="1:8" x14ac:dyDescent="0.25">
      <c r="A57" s="453"/>
      <c r="B57" s="146" t="s">
        <v>14044</v>
      </c>
      <c r="C57" s="137" t="s">
        <v>14045</v>
      </c>
      <c r="D57" s="137"/>
      <c r="E57" s="137"/>
      <c r="F57" s="137"/>
      <c r="G57" s="137"/>
      <c r="H57" s="147"/>
    </row>
    <row r="58" spans="1:8" x14ac:dyDescent="0.25">
      <c r="A58" s="453" t="s">
        <v>13950</v>
      </c>
      <c r="B58" s="146" t="s">
        <v>14046</v>
      </c>
      <c r="C58" s="137" t="s">
        <v>14047</v>
      </c>
      <c r="D58" s="137"/>
      <c r="E58" s="137"/>
      <c r="F58" s="137"/>
      <c r="G58" s="137"/>
      <c r="H58" s="147"/>
    </row>
    <row r="59" spans="1:8" x14ac:dyDescent="0.25">
      <c r="A59" s="453"/>
      <c r="B59" s="146" t="s">
        <v>14048</v>
      </c>
      <c r="C59" s="137" t="s">
        <v>14049</v>
      </c>
      <c r="D59" s="137" t="s">
        <v>14054</v>
      </c>
      <c r="F59" s="137"/>
      <c r="G59" s="137"/>
      <c r="H59" s="147"/>
    </row>
    <row r="60" spans="1:8" x14ac:dyDescent="0.25">
      <c r="A60" s="453"/>
      <c r="B60" s="146" t="s">
        <v>14050</v>
      </c>
      <c r="C60" s="137" t="s">
        <v>14051</v>
      </c>
      <c r="D60" s="137"/>
      <c r="E60" s="137"/>
      <c r="F60" s="137"/>
      <c r="G60" s="137"/>
      <c r="H60" s="147"/>
    </row>
    <row r="61" spans="1:8" ht="15.75" thickBot="1" x14ac:dyDescent="0.3">
      <c r="A61" s="454"/>
      <c r="B61" s="143" t="s">
        <v>14052</v>
      </c>
      <c r="C61" s="144" t="s">
        <v>14053</v>
      </c>
      <c r="D61" s="144"/>
      <c r="E61" s="144"/>
      <c r="F61" s="144"/>
      <c r="G61" s="144"/>
      <c r="H61" s="145"/>
    </row>
    <row r="62" spans="1:8" ht="15.75" thickBot="1" x14ac:dyDescent="0.3">
      <c r="A62" s="120"/>
      <c r="B62" s="152"/>
      <c r="C62" s="152"/>
      <c r="D62" s="152"/>
      <c r="E62" s="152"/>
      <c r="F62" s="152"/>
      <c r="G62" s="152"/>
      <c r="H62" s="152"/>
    </row>
    <row r="63" spans="1:8" x14ac:dyDescent="0.25">
      <c r="A63" s="519" t="s">
        <v>13875</v>
      </c>
      <c r="B63" s="140" t="s">
        <v>13889</v>
      </c>
      <c r="C63" s="141" t="s">
        <v>13884</v>
      </c>
      <c r="D63" s="141"/>
      <c r="E63" s="141"/>
      <c r="F63" s="141"/>
      <c r="G63" s="141"/>
      <c r="H63" s="142"/>
    </row>
    <row r="64" spans="1:8" x14ac:dyDescent="0.25">
      <c r="A64" s="520"/>
      <c r="B64" s="146" t="s">
        <v>13890</v>
      </c>
      <c r="C64" s="137" t="s">
        <v>13885</v>
      </c>
      <c r="D64" s="137"/>
      <c r="E64" s="137"/>
      <c r="F64" s="137"/>
      <c r="G64" s="137"/>
      <c r="H64" s="147"/>
    </row>
    <row r="65" spans="1:8" x14ac:dyDescent="0.25">
      <c r="A65" s="520"/>
      <c r="B65" s="146" t="s">
        <v>13891</v>
      </c>
      <c r="C65" s="137" t="s">
        <v>13886</v>
      </c>
      <c r="D65" s="137"/>
      <c r="E65" s="137"/>
      <c r="F65" s="137"/>
      <c r="G65" s="137"/>
      <c r="H65" s="147"/>
    </row>
    <row r="66" spans="1:8" ht="15.75" thickBot="1" x14ac:dyDescent="0.3">
      <c r="A66" s="521"/>
      <c r="B66" s="143" t="s">
        <v>13888</v>
      </c>
      <c r="C66" s="144" t="s">
        <v>13887</v>
      </c>
      <c r="D66" s="144" t="s">
        <v>13892</v>
      </c>
      <c r="E66" s="144"/>
      <c r="F66" s="144"/>
      <c r="G66" s="144"/>
      <c r="H66" s="145"/>
    </row>
    <row r="67" spans="1:8" ht="15.75" thickBot="1" x14ac:dyDescent="0.3"/>
    <row r="68" spans="1:8" ht="15.75" thickBot="1" x14ac:dyDescent="0.3">
      <c r="A68" s="148" t="s">
        <v>7525</v>
      </c>
      <c r="B68" s="149" t="s">
        <v>8520</v>
      </c>
      <c r="C68" s="138" t="s">
        <v>1806</v>
      </c>
      <c r="D68" s="138"/>
      <c r="E68" s="138"/>
      <c r="F68" s="138"/>
      <c r="G68" s="138"/>
      <c r="H68" s="139"/>
    </row>
    <row r="69" spans="1:8" s="117" customFormat="1" ht="15.75" thickBot="1" x14ac:dyDescent="0.3">
      <c r="A69" s="121"/>
    </row>
    <row r="70" spans="1:8" ht="15.75" thickBot="1" x14ac:dyDescent="0.3">
      <c r="A70" s="150" t="s">
        <v>1589</v>
      </c>
      <c r="B70" s="149" t="s">
        <v>1807</v>
      </c>
      <c r="C70" s="138" t="s">
        <v>9381</v>
      </c>
      <c r="D70" s="138"/>
      <c r="E70" s="138"/>
      <c r="F70" s="138" t="s">
        <v>7859</v>
      </c>
      <c r="G70" s="138"/>
      <c r="H70" s="139"/>
    </row>
    <row r="71" spans="1:8" ht="15.75" thickBot="1" x14ac:dyDescent="0.3"/>
    <row r="72" spans="1:8" x14ac:dyDescent="0.25">
      <c r="A72" s="527" t="s">
        <v>7984</v>
      </c>
      <c r="B72" s="140" t="s">
        <v>2132</v>
      </c>
      <c r="C72" s="141" t="s">
        <v>8374</v>
      </c>
      <c r="D72" s="141"/>
      <c r="E72" s="141"/>
      <c r="F72" s="141"/>
      <c r="G72" s="141"/>
      <c r="H72" s="142"/>
    </row>
    <row r="73" spans="1:8" ht="15.75" thickBot="1" x14ac:dyDescent="0.3">
      <c r="A73" s="529"/>
      <c r="B73" s="143" t="s">
        <v>3854</v>
      </c>
      <c r="C73" s="144" t="s">
        <v>1744</v>
      </c>
      <c r="D73" s="144"/>
      <c r="E73" s="144" t="s">
        <v>5211</v>
      </c>
      <c r="F73" s="144"/>
      <c r="G73" s="144"/>
      <c r="H73" s="145"/>
    </row>
    <row r="74" spans="1:8" ht="15.75" thickBot="1" x14ac:dyDescent="0.3"/>
    <row r="75" spans="1:8" x14ac:dyDescent="0.25">
      <c r="A75" s="524" t="s">
        <v>13518</v>
      </c>
      <c r="B75" s="140" t="s">
        <v>5405</v>
      </c>
      <c r="C75" s="141" t="s">
        <v>6080</v>
      </c>
      <c r="D75" s="141"/>
      <c r="E75" s="141"/>
      <c r="F75" s="141"/>
      <c r="G75" s="141"/>
      <c r="H75" s="142"/>
    </row>
    <row r="76" spans="1:8" ht="15.75" thickBot="1" x14ac:dyDescent="0.3">
      <c r="A76" s="526"/>
      <c r="B76" s="143" t="s">
        <v>6081</v>
      </c>
      <c r="C76" s="144" t="s">
        <v>6082</v>
      </c>
      <c r="D76" s="144"/>
      <c r="E76" s="144"/>
      <c r="F76" s="144"/>
      <c r="G76" s="144"/>
      <c r="H76" s="145"/>
    </row>
    <row r="77" spans="1:8" ht="15.75" thickBot="1" x14ac:dyDescent="0.3">
      <c r="A77" s="120"/>
      <c r="B77" s="152"/>
      <c r="C77" s="152"/>
      <c r="D77" s="152"/>
      <c r="E77" s="152"/>
      <c r="F77" s="152"/>
      <c r="G77" s="152"/>
      <c r="H77" s="152"/>
    </row>
    <row r="78" spans="1:8" ht="15.75" thickBot="1" x14ac:dyDescent="0.3">
      <c r="A78" s="150" t="s">
        <v>5085</v>
      </c>
      <c r="B78" s="149" t="s">
        <v>8912</v>
      </c>
      <c r="C78" s="138" t="s">
        <v>3949</v>
      </c>
      <c r="D78" s="138"/>
      <c r="E78" s="138"/>
      <c r="F78" s="138"/>
      <c r="G78" s="138"/>
      <c r="H78" s="139"/>
    </row>
    <row r="79" spans="1:8" ht="15.75" thickBot="1" x14ac:dyDescent="0.3">
      <c r="A79" s="120"/>
      <c r="B79" s="152"/>
      <c r="C79" s="152"/>
      <c r="D79" s="152"/>
      <c r="E79" s="152"/>
      <c r="F79" s="152"/>
      <c r="G79" s="152"/>
      <c r="H79" s="152"/>
    </row>
    <row r="80" spans="1:8" x14ac:dyDescent="0.25">
      <c r="A80" s="524" t="s">
        <v>6394</v>
      </c>
      <c r="B80" s="140" t="s">
        <v>7994</v>
      </c>
      <c r="C80" s="141" t="s">
        <v>6395</v>
      </c>
      <c r="D80" s="141"/>
      <c r="E80" s="141"/>
      <c r="F80" s="141"/>
      <c r="G80" s="141"/>
      <c r="H80" s="142"/>
    </row>
    <row r="81" spans="1:8" x14ac:dyDescent="0.25">
      <c r="A81" s="525"/>
      <c r="B81" s="146" t="s">
        <v>3243</v>
      </c>
      <c r="C81" s="137" t="s">
        <v>6396</v>
      </c>
      <c r="D81" s="137" t="s">
        <v>6397</v>
      </c>
      <c r="E81" s="137"/>
      <c r="F81" s="137"/>
      <c r="G81" s="137"/>
      <c r="H81" s="147"/>
    </row>
    <row r="82" spans="1:8" ht="15.75" thickBot="1" x14ac:dyDescent="0.3">
      <c r="A82" s="526"/>
      <c r="B82" s="143" t="s">
        <v>3244</v>
      </c>
      <c r="C82" s="144" t="s">
        <v>8105</v>
      </c>
      <c r="D82" s="144" t="s">
        <v>6397</v>
      </c>
      <c r="E82" s="144"/>
      <c r="F82" s="144"/>
      <c r="G82" s="144"/>
      <c r="H82" s="145"/>
    </row>
    <row r="83" spans="1:8" ht="15.75" thickBot="1" x14ac:dyDescent="0.3">
      <c r="A83" s="120"/>
      <c r="B83" s="152"/>
      <c r="C83" s="152"/>
      <c r="D83" s="152"/>
      <c r="E83" s="152"/>
      <c r="F83" s="152"/>
      <c r="G83" s="152"/>
      <c r="H83" s="152"/>
    </row>
    <row r="84" spans="1:8" x14ac:dyDescent="0.25">
      <c r="A84" s="519" t="s">
        <v>14233</v>
      </c>
      <c r="B84" s="446"/>
      <c r="C84" s="141" t="s">
        <v>14234</v>
      </c>
      <c r="D84" s="141"/>
      <c r="E84" s="141"/>
      <c r="F84" s="141"/>
      <c r="G84" s="141"/>
      <c r="H84" s="142"/>
    </row>
    <row r="85" spans="1:8" ht="15.75" thickBot="1" x14ac:dyDescent="0.3">
      <c r="A85" s="521"/>
      <c r="B85" s="279"/>
      <c r="C85" s="144" t="s">
        <v>14235</v>
      </c>
      <c r="D85" s="144"/>
      <c r="E85" s="144"/>
      <c r="F85" s="144"/>
      <c r="G85" s="144"/>
      <c r="H85" s="145"/>
    </row>
    <row r="86" spans="1:8" ht="15.75" thickBot="1" x14ac:dyDescent="0.3">
      <c r="A86" s="120"/>
      <c r="B86" s="152"/>
      <c r="C86" s="152"/>
      <c r="D86" s="152"/>
      <c r="E86" s="152"/>
      <c r="F86" s="152"/>
      <c r="G86" s="152"/>
      <c r="H86" s="152"/>
    </row>
    <row r="87" spans="1:8" x14ac:dyDescent="0.25">
      <c r="A87" s="519" t="s">
        <v>15412</v>
      </c>
      <c r="B87" s="446" t="s">
        <v>15413</v>
      </c>
      <c r="C87" s="141" t="s">
        <v>9758</v>
      </c>
      <c r="D87" s="141" t="s">
        <v>15416</v>
      </c>
      <c r="E87" s="141"/>
      <c r="F87" s="141"/>
      <c r="G87" s="141"/>
      <c r="H87" s="142"/>
    </row>
    <row r="88" spans="1:8" ht="15.75" thickBot="1" x14ac:dyDescent="0.3">
      <c r="A88" s="521"/>
      <c r="B88" s="279" t="s">
        <v>15414</v>
      </c>
      <c r="C88" s="144" t="s">
        <v>15415</v>
      </c>
      <c r="D88" s="144" t="s">
        <v>15417</v>
      </c>
      <c r="E88" s="144"/>
      <c r="F88" s="144"/>
      <c r="G88" s="144"/>
      <c r="H88" s="145"/>
    </row>
    <row r="89" spans="1:8" ht="15.75" thickBot="1" x14ac:dyDescent="0.3">
      <c r="A89" s="120"/>
    </row>
    <row r="90" spans="1:8" x14ac:dyDescent="0.25">
      <c r="A90" s="524" t="s">
        <v>7161</v>
      </c>
      <c r="B90" s="140" t="s">
        <v>1700</v>
      </c>
      <c r="C90" s="141" t="s">
        <v>5736</v>
      </c>
      <c r="D90" s="141"/>
      <c r="E90" s="141" t="s">
        <v>5765</v>
      </c>
      <c r="F90" s="141"/>
      <c r="G90" s="141"/>
      <c r="H90" s="142"/>
    </row>
    <row r="91" spans="1:8" x14ac:dyDescent="0.25">
      <c r="A91" s="525"/>
      <c r="B91" s="146" t="s">
        <v>5766</v>
      </c>
      <c r="C91" s="137" t="s">
        <v>6591</v>
      </c>
      <c r="D91" s="137"/>
      <c r="E91" s="137" t="s">
        <v>9598</v>
      </c>
      <c r="F91" s="137"/>
      <c r="G91" s="137"/>
      <c r="H91" s="147"/>
    </row>
    <row r="92" spans="1:8" x14ac:dyDescent="0.25">
      <c r="A92" s="525"/>
      <c r="B92" s="146" t="s">
        <v>9599</v>
      </c>
      <c r="C92" s="137" t="s">
        <v>2270</v>
      </c>
      <c r="D92" s="137"/>
      <c r="E92" s="137" t="s">
        <v>2271</v>
      </c>
      <c r="F92" s="137"/>
      <c r="G92" s="137"/>
      <c r="H92" s="147"/>
    </row>
    <row r="93" spans="1:8" x14ac:dyDescent="0.25">
      <c r="A93" s="525"/>
      <c r="B93" s="146" t="s">
        <v>553</v>
      </c>
      <c r="C93" s="137" t="s">
        <v>10199</v>
      </c>
      <c r="D93" s="137"/>
      <c r="E93" s="137" t="s">
        <v>10200</v>
      </c>
      <c r="F93" s="137"/>
      <c r="G93" s="137"/>
      <c r="H93" s="147"/>
    </row>
    <row r="94" spans="1:8" x14ac:dyDescent="0.25">
      <c r="A94" s="525"/>
      <c r="B94" s="146" t="s">
        <v>2936</v>
      </c>
      <c r="C94" s="137" t="s">
        <v>4002</v>
      </c>
      <c r="D94" s="137"/>
      <c r="E94" s="137" t="s">
        <v>5434</v>
      </c>
      <c r="F94" s="137"/>
      <c r="G94" s="137" t="s">
        <v>4003</v>
      </c>
      <c r="H94" s="147"/>
    </row>
    <row r="95" spans="1:8" x14ac:dyDescent="0.25">
      <c r="A95" s="525"/>
      <c r="B95" s="146" t="s">
        <v>2657</v>
      </c>
      <c r="C95" s="137" t="s">
        <v>6055</v>
      </c>
      <c r="D95" s="137"/>
      <c r="E95" s="137" t="s">
        <v>6056</v>
      </c>
      <c r="F95" s="137" t="s">
        <v>3853</v>
      </c>
      <c r="G95" s="137"/>
      <c r="H95" s="147"/>
    </row>
    <row r="96" spans="1:8" x14ac:dyDescent="0.25">
      <c r="A96" s="525"/>
      <c r="B96" s="146" t="s">
        <v>6057</v>
      </c>
      <c r="C96" s="137" t="s">
        <v>3994</v>
      </c>
      <c r="D96" s="137"/>
      <c r="E96" s="137" t="s">
        <v>3995</v>
      </c>
      <c r="F96" s="137" t="s">
        <v>2</v>
      </c>
      <c r="G96" s="137" t="s">
        <v>3</v>
      </c>
      <c r="H96" s="147"/>
    </row>
    <row r="97" spans="1:8" ht="15.75" thickBot="1" x14ac:dyDescent="0.3">
      <c r="A97" s="526"/>
      <c r="B97" s="143" t="s">
        <v>55</v>
      </c>
      <c r="C97" s="144" t="s">
        <v>5993</v>
      </c>
      <c r="D97" s="144"/>
      <c r="E97" s="144" t="s">
        <v>10316</v>
      </c>
      <c r="F97" s="144"/>
      <c r="G97" s="144"/>
      <c r="H97" s="145"/>
    </row>
    <row r="98" spans="1:8" ht="15.75" thickBot="1" x14ac:dyDescent="0.3"/>
    <row r="99" spans="1:8" ht="15.75" thickBot="1" x14ac:dyDescent="0.3">
      <c r="A99" s="136" t="s">
        <v>10105</v>
      </c>
      <c r="B99" s="149" t="s">
        <v>55</v>
      </c>
      <c r="C99" s="138" t="s">
        <v>5993</v>
      </c>
      <c r="D99" s="138"/>
      <c r="E99" s="138" t="s">
        <v>10316</v>
      </c>
      <c r="F99" s="138"/>
      <c r="G99" s="138"/>
      <c r="H99" s="139"/>
    </row>
    <row r="100" spans="1:8" ht="15.75" thickBot="1" x14ac:dyDescent="0.3"/>
    <row r="101" spans="1:8" ht="15.75" thickBot="1" x14ac:dyDescent="0.3">
      <c r="A101" s="118" t="s">
        <v>13519</v>
      </c>
      <c r="B101" s="149" t="s">
        <v>1703</v>
      </c>
      <c r="C101" s="138" t="s">
        <v>1704</v>
      </c>
      <c r="D101" s="138"/>
      <c r="E101" s="138"/>
      <c r="F101" s="138" t="s">
        <v>93</v>
      </c>
      <c r="G101" s="138"/>
      <c r="H101" s="139"/>
    </row>
    <row r="102" spans="1:8" ht="15.75" thickBot="1" x14ac:dyDescent="0.3"/>
    <row r="103" spans="1:8" ht="15.75" thickBot="1" x14ac:dyDescent="0.3">
      <c r="A103" s="116" t="s">
        <v>10770</v>
      </c>
      <c r="B103" s="149" t="s">
        <v>260</v>
      </c>
      <c r="C103" s="138" t="s">
        <v>636</v>
      </c>
      <c r="D103" s="138"/>
      <c r="E103" s="138"/>
      <c r="F103" s="138" t="s">
        <v>637</v>
      </c>
      <c r="G103" s="138"/>
      <c r="H103" s="139"/>
    </row>
    <row r="104" spans="1:8" ht="15.75" thickBot="1" x14ac:dyDescent="0.3">
      <c r="A104" s="120"/>
      <c r="B104" s="152"/>
      <c r="C104" s="152"/>
      <c r="D104" s="152"/>
      <c r="E104" s="152"/>
      <c r="F104" s="152"/>
      <c r="G104" s="152"/>
      <c r="H104" s="152"/>
    </row>
    <row r="105" spans="1:8" x14ac:dyDescent="0.25">
      <c r="A105" s="519" t="s">
        <v>7001</v>
      </c>
      <c r="B105" s="140" t="s">
        <v>7002</v>
      </c>
      <c r="C105" s="141" t="s">
        <v>9706</v>
      </c>
      <c r="D105" s="141"/>
      <c r="E105" s="141"/>
      <c r="F105" s="141"/>
      <c r="G105" s="141"/>
      <c r="H105" s="142"/>
    </row>
    <row r="106" spans="1:8" x14ac:dyDescent="0.25">
      <c r="A106" s="520"/>
      <c r="B106" s="146" t="s">
        <v>7003</v>
      </c>
      <c r="C106" s="137" t="s">
        <v>7004</v>
      </c>
      <c r="D106" s="137"/>
      <c r="E106" s="137"/>
      <c r="F106" s="137"/>
      <c r="G106" s="137"/>
      <c r="H106" s="147"/>
    </row>
    <row r="107" spans="1:8" x14ac:dyDescent="0.25">
      <c r="A107" s="520"/>
      <c r="B107" s="146" t="s">
        <v>3515</v>
      </c>
      <c r="C107" s="137" t="s">
        <v>6082</v>
      </c>
      <c r="D107" s="137" t="s">
        <v>1320</v>
      </c>
      <c r="E107" s="137"/>
      <c r="F107" s="137"/>
      <c r="G107" s="137"/>
      <c r="H107" s="147"/>
    </row>
    <row r="108" spans="1:8" x14ac:dyDescent="0.25">
      <c r="A108" s="520"/>
      <c r="B108" s="146" t="s">
        <v>2198</v>
      </c>
      <c r="C108" s="137" t="s">
        <v>286</v>
      </c>
      <c r="D108" s="137" t="s">
        <v>536</v>
      </c>
      <c r="E108" s="137"/>
      <c r="F108" s="137"/>
      <c r="G108" s="137"/>
      <c r="H108" s="147"/>
    </row>
    <row r="109" spans="1:8" ht="15.75" thickBot="1" x14ac:dyDescent="0.3">
      <c r="A109" s="521"/>
      <c r="B109" s="143" t="s">
        <v>8671</v>
      </c>
      <c r="C109" s="144" t="s">
        <v>234</v>
      </c>
      <c r="D109" s="144" t="s">
        <v>9889</v>
      </c>
      <c r="E109" s="144"/>
      <c r="F109" s="144"/>
      <c r="G109" s="144"/>
      <c r="H109" s="145"/>
    </row>
    <row r="110" spans="1:8" ht="15.75" thickBot="1" x14ac:dyDescent="0.3">
      <c r="A110" s="120"/>
      <c r="B110" s="152"/>
      <c r="C110" s="152"/>
      <c r="D110" s="152"/>
      <c r="E110" s="152"/>
      <c r="F110" s="152"/>
      <c r="G110" s="152"/>
      <c r="H110" s="152"/>
    </row>
    <row r="111" spans="1:8" ht="15.75" thickBot="1" x14ac:dyDescent="0.3">
      <c r="A111" s="116" t="s">
        <v>11883</v>
      </c>
      <c r="B111" s="149" t="s">
        <v>11884</v>
      </c>
      <c r="C111" s="138" t="s">
        <v>11885</v>
      </c>
      <c r="D111" s="138" t="s">
        <v>11886</v>
      </c>
      <c r="E111" s="138"/>
      <c r="F111" s="138"/>
      <c r="G111" s="138"/>
      <c r="H111" s="139"/>
    </row>
    <row r="112" spans="1:8" ht="15.75" thickBot="1" x14ac:dyDescent="0.3">
      <c r="A112" s="120"/>
    </row>
    <row r="113" spans="1:8" x14ac:dyDescent="0.25">
      <c r="A113" s="519" t="s">
        <v>6087</v>
      </c>
      <c r="B113" s="140" t="s">
        <v>1352</v>
      </c>
      <c r="C113" s="141" t="s">
        <v>774</v>
      </c>
      <c r="D113" s="141"/>
      <c r="E113" s="141"/>
      <c r="F113" s="141"/>
      <c r="G113" s="141"/>
      <c r="H113" s="142"/>
    </row>
    <row r="114" spans="1:8" ht="15.75" thickBot="1" x14ac:dyDescent="0.3">
      <c r="A114" s="521"/>
      <c r="B114" s="143" t="s">
        <v>94</v>
      </c>
      <c r="C114" s="144" t="s">
        <v>1545</v>
      </c>
      <c r="D114" s="144"/>
      <c r="E114" s="144"/>
      <c r="F114" s="144"/>
      <c r="G114" s="144"/>
      <c r="H114" s="145"/>
    </row>
    <row r="115" spans="1:8" ht="15.75" thickBot="1" x14ac:dyDescent="0.3">
      <c r="A115" s="120"/>
      <c r="B115" s="152"/>
      <c r="C115" s="152"/>
      <c r="D115" s="152"/>
      <c r="E115" s="152"/>
      <c r="F115" s="152"/>
      <c r="G115" s="152"/>
      <c r="H115" s="152"/>
    </row>
    <row r="116" spans="1:8" x14ac:dyDescent="0.25">
      <c r="A116" s="519" t="s">
        <v>11423</v>
      </c>
      <c r="B116" s="140" t="s">
        <v>11426</v>
      </c>
      <c r="C116" s="141" t="s">
        <v>11424</v>
      </c>
      <c r="D116" s="141" t="s">
        <v>11425</v>
      </c>
      <c r="E116" s="141"/>
      <c r="F116" s="141"/>
      <c r="G116" s="141"/>
      <c r="H116" s="142"/>
    </row>
    <row r="117" spans="1:8" ht="15.75" thickBot="1" x14ac:dyDescent="0.3">
      <c r="A117" s="521"/>
      <c r="B117" s="143" t="s">
        <v>11427</v>
      </c>
      <c r="C117" s="144" t="s">
        <v>11428</v>
      </c>
      <c r="D117" s="144" t="s">
        <v>11429</v>
      </c>
      <c r="E117" s="144"/>
      <c r="F117" s="144"/>
      <c r="G117" s="144"/>
      <c r="H117" s="145"/>
    </row>
    <row r="118" spans="1:8" ht="15.75" thickBot="1" x14ac:dyDescent="0.3">
      <c r="A118" s="120"/>
      <c r="B118" s="152"/>
      <c r="C118" s="152"/>
      <c r="D118" s="152"/>
      <c r="E118" s="152"/>
      <c r="F118" s="152"/>
      <c r="G118" s="152"/>
      <c r="H118" s="152"/>
    </row>
    <row r="119" spans="1:8" x14ac:dyDescent="0.25">
      <c r="A119" s="519" t="s">
        <v>12844</v>
      </c>
      <c r="B119" s="446" t="s">
        <v>13387</v>
      </c>
      <c r="C119" s="141" t="s">
        <v>13388</v>
      </c>
      <c r="D119" s="141"/>
      <c r="E119" s="141"/>
      <c r="F119" s="141"/>
      <c r="G119" s="141"/>
      <c r="H119" s="142"/>
    </row>
    <row r="120" spans="1:8" x14ac:dyDescent="0.25">
      <c r="A120" s="520"/>
      <c r="B120" s="447" t="s">
        <v>13619</v>
      </c>
      <c r="C120" s="137" t="s">
        <v>5167</v>
      </c>
      <c r="D120" s="137"/>
      <c r="E120" s="137"/>
      <c r="F120" s="137"/>
      <c r="G120" s="137"/>
      <c r="H120" s="147"/>
    </row>
    <row r="121" spans="1:8" ht="15.75" thickBot="1" x14ac:dyDescent="0.3">
      <c r="A121" s="521"/>
      <c r="B121" s="459" t="s">
        <v>14571</v>
      </c>
      <c r="C121" s="442" t="s">
        <v>14572</v>
      </c>
      <c r="D121" s="144"/>
      <c r="E121" s="144"/>
      <c r="F121" s="144"/>
      <c r="G121" s="144"/>
      <c r="H121" s="145"/>
    </row>
    <row r="122" spans="1:8" ht="15.75" thickBot="1" x14ac:dyDescent="0.3">
      <c r="A122" s="120"/>
      <c r="B122" s="152"/>
      <c r="C122" s="152"/>
      <c r="D122" s="152"/>
      <c r="E122" s="152"/>
      <c r="F122" s="152"/>
      <c r="G122" s="152"/>
      <c r="H122" s="152"/>
    </row>
    <row r="123" spans="1:8" ht="15.75" thickBot="1" x14ac:dyDescent="0.3">
      <c r="A123" s="116" t="s">
        <v>14024</v>
      </c>
      <c r="B123" s="149" t="s">
        <v>14025</v>
      </c>
      <c r="C123" s="138" t="s">
        <v>14026</v>
      </c>
      <c r="D123" s="138"/>
      <c r="E123" s="138"/>
      <c r="F123" s="138"/>
      <c r="G123" s="138"/>
      <c r="H123" s="139"/>
    </row>
    <row r="124" spans="1:8" ht="15.75" thickBot="1" x14ac:dyDescent="0.3">
      <c r="A124" s="120"/>
    </row>
    <row r="125" spans="1:8" x14ac:dyDescent="0.25">
      <c r="A125" s="519" t="s">
        <v>6638</v>
      </c>
      <c r="B125" s="140" t="s">
        <v>7115</v>
      </c>
      <c r="C125" s="141" t="s">
        <v>1516</v>
      </c>
      <c r="D125" s="141"/>
      <c r="E125" s="141"/>
      <c r="F125" s="141"/>
      <c r="G125" s="141"/>
      <c r="H125" s="142"/>
    </row>
    <row r="126" spans="1:8" ht="15.75" thickBot="1" x14ac:dyDescent="0.3">
      <c r="A126" s="521"/>
      <c r="B126" s="143"/>
      <c r="C126" s="144"/>
      <c r="D126" s="144"/>
      <c r="E126" s="144"/>
      <c r="F126" s="144"/>
      <c r="G126" s="144"/>
      <c r="H126" s="145"/>
    </row>
    <row r="127" spans="1:8" ht="15.75" thickBot="1" x14ac:dyDescent="0.3"/>
    <row r="128" spans="1:8" x14ac:dyDescent="0.25">
      <c r="A128" s="522" t="s">
        <v>5630</v>
      </c>
      <c r="B128" s="140" t="s">
        <v>1351</v>
      </c>
      <c r="C128" s="141" t="s">
        <v>5631</v>
      </c>
      <c r="D128" s="141"/>
      <c r="E128" s="141"/>
      <c r="F128" s="141"/>
      <c r="G128" s="141"/>
      <c r="H128" s="142"/>
    </row>
    <row r="129" spans="1:8" ht="15.75" thickBot="1" x14ac:dyDescent="0.3">
      <c r="A129" s="523"/>
      <c r="B129" s="143" t="s">
        <v>8523</v>
      </c>
      <c r="C129" s="144" t="s">
        <v>1388</v>
      </c>
      <c r="D129" s="144"/>
      <c r="E129" s="144"/>
      <c r="F129" s="144"/>
      <c r="G129" s="144"/>
      <c r="H129" s="145"/>
    </row>
    <row r="130" spans="1:8" ht="15.75" thickBot="1" x14ac:dyDescent="0.3">
      <c r="A130" s="153"/>
      <c r="B130" s="152"/>
      <c r="C130" s="152"/>
      <c r="D130" s="152"/>
      <c r="E130" s="152"/>
      <c r="F130" s="152"/>
      <c r="G130" s="152"/>
      <c r="H130" s="152"/>
    </row>
    <row r="131" spans="1:8" ht="15.75" thickBot="1" x14ac:dyDescent="0.3">
      <c r="A131" s="116" t="s">
        <v>6677</v>
      </c>
      <c r="B131" s="149" t="s">
        <v>12801</v>
      </c>
      <c r="C131" s="138" t="s">
        <v>12802</v>
      </c>
      <c r="D131" s="138"/>
      <c r="E131" s="138"/>
      <c r="F131" s="138" t="s">
        <v>12803</v>
      </c>
      <c r="G131" s="138"/>
      <c r="H131" s="139"/>
    </row>
    <row r="132" spans="1:8" ht="15.75" thickBot="1" x14ac:dyDescent="0.3">
      <c r="A132" s="153"/>
      <c r="B132" s="152"/>
      <c r="C132" s="152"/>
      <c r="D132" s="152"/>
      <c r="E132" s="152"/>
      <c r="F132" s="152"/>
      <c r="G132" s="152"/>
      <c r="H132" s="152"/>
    </row>
    <row r="133" spans="1:8" x14ac:dyDescent="0.25">
      <c r="A133" s="522" t="s">
        <v>7677</v>
      </c>
      <c r="B133" s="140" t="s">
        <v>6173</v>
      </c>
      <c r="C133" s="141" t="s">
        <v>2624</v>
      </c>
      <c r="D133" s="141"/>
      <c r="E133" s="141"/>
      <c r="F133" s="141"/>
      <c r="G133" s="141"/>
      <c r="H133" s="142"/>
    </row>
    <row r="134" spans="1:8" ht="15.75" thickBot="1" x14ac:dyDescent="0.3">
      <c r="A134" s="523"/>
      <c r="B134" s="143" t="s">
        <v>2623</v>
      </c>
      <c r="C134" s="144" t="s">
        <v>2622</v>
      </c>
      <c r="D134" s="144"/>
      <c r="E134" s="144"/>
      <c r="F134" s="144"/>
      <c r="G134" s="144"/>
      <c r="H134" s="145"/>
    </row>
    <row r="135" spans="1:8" ht="15.75" thickBot="1" x14ac:dyDescent="0.3"/>
    <row r="136" spans="1:8" ht="15.75" thickBot="1" x14ac:dyDescent="0.3">
      <c r="A136" s="116" t="s">
        <v>3993</v>
      </c>
      <c r="B136" s="149" t="s">
        <v>3726</v>
      </c>
      <c r="C136" s="138" t="s">
        <v>3727</v>
      </c>
      <c r="D136" s="138"/>
      <c r="E136" s="138"/>
      <c r="F136" s="138" t="s">
        <v>3728</v>
      </c>
      <c r="G136" s="138"/>
      <c r="H136" s="139"/>
    </row>
    <row r="137" spans="1:8" ht="15.75" thickBot="1" x14ac:dyDescent="0.3">
      <c r="A137" s="120"/>
      <c r="B137" s="152"/>
      <c r="C137" s="152"/>
      <c r="D137" s="152"/>
      <c r="E137" s="152"/>
      <c r="F137" s="152"/>
      <c r="G137" s="152"/>
      <c r="H137" s="152"/>
    </row>
    <row r="138" spans="1:8" x14ac:dyDescent="0.25">
      <c r="A138" s="524" t="s">
        <v>4172</v>
      </c>
      <c r="B138" s="140" t="s">
        <v>9688</v>
      </c>
      <c r="C138" s="141" t="s">
        <v>3771</v>
      </c>
      <c r="D138" s="141" t="s">
        <v>4029</v>
      </c>
      <c r="E138" s="141"/>
      <c r="F138" s="141"/>
      <c r="G138" s="141"/>
      <c r="H138" s="142"/>
    </row>
    <row r="139" spans="1:8" x14ac:dyDescent="0.25">
      <c r="A139" s="525"/>
      <c r="B139" s="146" t="s">
        <v>2230</v>
      </c>
      <c r="C139" s="137" t="s">
        <v>2229</v>
      </c>
      <c r="D139" s="137"/>
      <c r="E139" s="137"/>
      <c r="F139" s="137"/>
      <c r="G139" s="137"/>
      <c r="H139" s="147"/>
    </row>
    <row r="140" spans="1:8" ht="15.75" thickBot="1" x14ac:dyDescent="0.3">
      <c r="A140" s="526"/>
      <c r="B140" s="143" t="s">
        <v>2228</v>
      </c>
      <c r="C140" s="144" t="s">
        <v>2227</v>
      </c>
      <c r="D140" s="144"/>
      <c r="E140" s="144"/>
      <c r="F140" s="144"/>
      <c r="G140" s="144"/>
      <c r="H140" s="145"/>
    </row>
    <row r="141" spans="1:8" ht="15.75" thickBot="1" x14ac:dyDescent="0.3">
      <c r="A141" s="120"/>
      <c r="B141" s="152"/>
      <c r="C141" s="152"/>
      <c r="D141" s="152"/>
      <c r="E141" s="152"/>
      <c r="F141" s="152"/>
      <c r="G141" s="152"/>
      <c r="H141" s="152"/>
    </row>
    <row r="142" spans="1:8" ht="15.75" thickBot="1" x14ac:dyDescent="0.3">
      <c r="A142" s="136" t="s">
        <v>15795</v>
      </c>
      <c r="B142" s="149" t="s">
        <v>15797</v>
      </c>
      <c r="C142" s="149" t="s">
        <v>15796</v>
      </c>
      <c r="D142" s="138" t="s">
        <v>15798</v>
      </c>
      <c r="E142" s="138"/>
      <c r="F142" s="138"/>
      <c r="G142" s="138"/>
      <c r="H142" s="139"/>
    </row>
    <row r="143" spans="1:8" ht="15.75" thickBot="1" x14ac:dyDescent="0.3"/>
    <row r="144" spans="1:8" ht="15.75" thickBot="1" x14ac:dyDescent="0.3">
      <c r="A144" s="116" t="s">
        <v>9771</v>
      </c>
      <c r="B144" s="149" t="s">
        <v>610</v>
      </c>
      <c r="C144" s="138" t="s">
        <v>611</v>
      </c>
      <c r="D144" s="138"/>
      <c r="E144" s="138"/>
      <c r="F144" s="138" t="s">
        <v>612</v>
      </c>
      <c r="G144" s="138"/>
      <c r="H144" s="139"/>
    </row>
    <row r="145" spans="1:8" ht="15.75" thickBot="1" x14ac:dyDescent="0.3"/>
    <row r="146" spans="1:8" x14ac:dyDescent="0.25">
      <c r="A146" s="519" t="s">
        <v>12790</v>
      </c>
      <c r="B146" s="140" t="s">
        <v>12815</v>
      </c>
      <c r="C146" s="141" t="s">
        <v>12816</v>
      </c>
      <c r="D146" s="141" t="s">
        <v>12817</v>
      </c>
      <c r="E146" s="141"/>
      <c r="F146" s="141"/>
      <c r="G146" s="141"/>
      <c r="H146" s="142"/>
    </row>
    <row r="147" spans="1:8" x14ac:dyDescent="0.25">
      <c r="A147" s="520"/>
      <c r="B147" s="146" t="s">
        <v>12814</v>
      </c>
      <c r="C147" s="137" t="s">
        <v>12818</v>
      </c>
      <c r="D147" s="137" t="s">
        <v>12819</v>
      </c>
      <c r="E147" s="137"/>
      <c r="F147" s="137"/>
      <c r="G147" s="137"/>
      <c r="H147" s="147"/>
    </row>
    <row r="148" spans="1:8" x14ac:dyDescent="0.25">
      <c r="A148" s="520"/>
      <c r="B148" s="146" t="s">
        <v>12820</v>
      </c>
      <c r="C148" s="137" t="s">
        <v>12821</v>
      </c>
      <c r="D148" s="137" t="s">
        <v>12822</v>
      </c>
      <c r="E148" s="137"/>
      <c r="F148" s="137"/>
      <c r="G148" s="137"/>
      <c r="H148" s="147"/>
    </row>
    <row r="149" spans="1:8" x14ac:dyDescent="0.25">
      <c r="A149" s="520"/>
      <c r="B149" s="146" t="s">
        <v>12823</v>
      </c>
      <c r="C149" s="137" t="s">
        <v>1287</v>
      </c>
      <c r="D149" s="137"/>
      <c r="E149" s="137"/>
      <c r="F149" s="137"/>
      <c r="G149" s="137"/>
      <c r="H149" s="147"/>
    </row>
    <row r="150" spans="1:8" x14ac:dyDescent="0.25">
      <c r="A150" s="520"/>
      <c r="B150" s="416" t="s">
        <v>7797</v>
      </c>
      <c r="C150" s="417" t="s">
        <v>10002</v>
      </c>
      <c r="D150" s="417"/>
      <c r="E150" s="417"/>
      <c r="F150" s="417"/>
      <c r="G150" s="417"/>
      <c r="H150" s="418"/>
    </row>
    <row r="151" spans="1:8" ht="15.75" thickBot="1" x14ac:dyDescent="0.3">
      <c r="A151" s="521"/>
      <c r="B151" s="143" t="s">
        <v>12824</v>
      </c>
      <c r="C151" s="144" t="s">
        <v>12825</v>
      </c>
      <c r="D151" s="144" t="s">
        <v>12826</v>
      </c>
      <c r="E151" s="144"/>
      <c r="F151" s="144"/>
      <c r="G151" s="144"/>
      <c r="H151" s="145"/>
    </row>
    <row r="152" spans="1:8" ht="15.75" thickBot="1" x14ac:dyDescent="0.3">
      <c r="A152" s="120"/>
      <c r="B152" s="152"/>
      <c r="C152" s="152"/>
      <c r="D152" s="152"/>
      <c r="E152" s="152"/>
      <c r="F152" s="152"/>
      <c r="G152" s="152"/>
      <c r="H152" s="152"/>
    </row>
    <row r="153" spans="1:8" x14ac:dyDescent="0.25">
      <c r="A153" s="522" t="s">
        <v>5735</v>
      </c>
      <c r="B153" s="140" t="s">
        <v>5106</v>
      </c>
      <c r="C153" s="141" t="s">
        <v>6510</v>
      </c>
      <c r="D153" s="141"/>
      <c r="E153" s="141"/>
      <c r="F153" s="141"/>
      <c r="G153" s="141"/>
      <c r="H153" s="142"/>
    </row>
    <row r="154" spans="1:8" ht="15.75" thickBot="1" x14ac:dyDescent="0.3">
      <c r="A154" s="523"/>
      <c r="B154" s="143" t="s">
        <v>812</v>
      </c>
      <c r="C154" s="144" t="s">
        <v>1622</v>
      </c>
      <c r="D154" s="144"/>
      <c r="E154" s="144" t="s">
        <v>2854</v>
      </c>
      <c r="F154" s="144"/>
      <c r="G154" s="144"/>
      <c r="H154" s="145"/>
    </row>
    <row r="155" spans="1:8" ht="15.75" thickBot="1" x14ac:dyDescent="0.3">
      <c r="A155" s="153"/>
      <c r="B155" s="152"/>
      <c r="C155" s="152"/>
      <c r="D155" s="152"/>
      <c r="E155" s="152"/>
      <c r="F155" s="306"/>
      <c r="G155" s="306"/>
      <c r="H155" s="306"/>
    </row>
    <row r="156" spans="1:8" ht="15.75" thickBot="1" x14ac:dyDescent="0.3">
      <c r="A156" s="116" t="s">
        <v>11738</v>
      </c>
      <c r="B156" s="149" t="s">
        <v>11736</v>
      </c>
      <c r="C156" s="138" t="s">
        <v>11737</v>
      </c>
      <c r="D156" s="138"/>
      <c r="E156" s="138"/>
      <c r="F156" s="138"/>
      <c r="G156" s="138"/>
      <c r="H156" s="139"/>
    </row>
    <row r="157" spans="1:8" s="117" customFormat="1" ht="15.75" thickBot="1" x14ac:dyDescent="0.3">
      <c r="A157" s="153"/>
      <c r="B157" s="242"/>
      <c r="C157" s="305"/>
      <c r="D157" s="305"/>
      <c r="E157" s="305"/>
      <c r="F157" s="156"/>
      <c r="G157" s="156"/>
      <c r="H157" s="156"/>
    </row>
    <row r="158" spans="1:8" x14ac:dyDescent="0.25">
      <c r="A158" s="522" t="s">
        <v>9069</v>
      </c>
      <c r="B158" s="140" t="s">
        <v>6198</v>
      </c>
      <c r="C158" s="141" t="s">
        <v>6199</v>
      </c>
      <c r="D158" s="141"/>
      <c r="E158" s="141"/>
      <c r="F158" s="141" t="s">
        <v>6200</v>
      </c>
      <c r="G158" s="141"/>
      <c r="H158" s="142"/>
    </row>
    <row r="159" spans="1:8" ht="15.75" thickBot="1" x14ac:dyDescent="0.3">
      <c r="A159" s="523"/>
      <c r="B159" s="143" t="s">
        <v>6201</v>
      </c>
      <c r="C159" s="144" t="s">
        <v>6202</v>
      </c>
      <c r="D159" s="144"/>
      <c r="E159" s="144" t="s">
        <v>6203</v>
      </c>
      <c r="F159" s="144"/>
      <c r="G159" s="144"/>
      <c r="H159" s="145"/>
    </row>
    <row r="160" spans="1:8" ht="15.75" thickBot="1" x14ac:dyDescent="0.3">
      <c r="B160" s="200"/>
      <c r="G160" s="200"/>
      <c r="H160" s="200"/>
    </row>
    <row r="161" spans="1:8" ht="15.75" thickBot="1" x14ac:dyDescent="0.3">
      <c r="A161" s="116" t="s">
        <v>1706</v>
      </c>
      <c r="B161" s="149" t="s">
        <v>6262</v>
      </c>
      <c r="C161" s="138" t="s">
        <v>5103</v>
      </c>
      <c r="D161" s="138"/>
      <c r="E161" s="138"/>
      <c r="F161" s="138" t="s">
        <v>5852</v>
      </c>
      <c r="G161" s="138"/>
      <c r="H161" s="139"/>
    </row>
    <row r="162" spans="1:8" ht="15.75" thickBot="1" x14ac:dyDescent="0.3">
      <c r="A162" s="120"/>
      <c r="B162" s="152"/>
      <c r="C162" s="152"/>
      <c r="D162" s="152"/>
      <c r="E162" s="152"/>
      <c r="F162" s="152"/>
      <c r="G162" s="152"/>
      <c r="H162" s="152"/>
    </row>
    <row r="163" spans="1:8" x14ac:dyDescent="0.25">
      <c r="A163" s="522" t="s">
        <v>802</v>
      </c>
      <c r="B163" s="140" t="s">
        <v>803</v>
      </c>
      <c r="C163" s="141" t="s">
        <v>804</v>
      </c>
      <c r="D163" s="141"/>
      <c r="E163" s="141"/>
      <c r="F163" s="141" t="s">
        <v>6135</v>
      </c>
      <c r="G163" s="141"/>
      <c r="H163" s="142"/>
    </row>
    <row r="164" spans="1:8" ht="15.75" thickBot="1" x14ac:dyDescent="0.3">
      <c r="A164" s="523"/>
      <c r="B164" s="143" t="s">
        <v>610</v>
      </c>
      <c r="C164" s="144" t="s">
        <v>611</v>
      </c>
      <c r="D164" s="144"/>
      <c r="E164" s="144"/>
      <c r="F164" s="144"/>
      <c r="G164" s="144"/>
      <c r="H164" s="145"/>
    </row>
    <row r="165" spans="1:8" ht="15.75" thickBot="1" x14ac:dyDescent="0.3">
      <c r="A165" s="120"/>
    </row>
    <row r="166" spans="1:8" x14ac:dyDescent="0.25">
      <c r="A166" s="527" t="s">
        <v>9737</v>
      </c>
      <c r="B166" s="140" t="s">
        <v>10713</v>
      </c>
      <c r="C166" s="141" t="s">
        <v>4060</v>
      </c>
      <c r="D166" s="141"/>
      <c r="E166" s="141"/>
      <c r="F166" s="141" t="s">
        <v>10503</v>
      </c>
      <c r="G166" s="141"/>
      <c r="H166" s="142"/>
    </row>
    <row r="167" spans="1:8" x14ac:dyDescent="0.25">
      <c r="A167" s="528"/>
      <c r="B167" s="146"/>
      <c r="C167" s="137"/>
      <c r="D167" s="137"/>
      <c r="E167" s="137"/>
      <c r="F167" s="137" t="s">
        <v>8166</v>
      </c>
      <c r="G167" s="137"/>
      <c r="H167" s="147"/>
    </row>
    <row r="168" spans="1:8" x14ac:dyDescent="0.25">
      <c r="A168" s="528"/>
      <c r="B168" s="146"/>
      <c r="C168" s="137"/>
      <c r="D168" s="137"/>
      <c r="E168" s="137"/>
      <c r="F168" s="137" t="s">
        <v>1796</v>
      </c>
      <c r="G168" s="137"/>
      <c r="H168" s="147"/>
    </row>
    <row r="169" spans="1:8" ht="15.75" thickBot="1" x14ac:dyDescent="0.3">
      <c r="A169" s="529"/>
      <c r="B169" s="143"/>
      <c r="C169" s="144"/>
      <c r="D169" s="144"/>
      <c r="E169" s="144"/>
      <c r="F169" s="144" t="s">
        <v>333</v>
      </c>
      <c r="G169" s="144"/>
      <c r="H169" s="145"/>
    </row>
    <row r="170" spans="1:8" ht="15.75" thickBot="1" x14ac:dyDescent="0.3"/>
    <row r="171" spans="1:8" x14ac:dyDescent="0.25">
      <c r="A171" s="524" t="s">
        <v>5315</v>
      </c>
      <c r="B171" s="140" t="s">
        <v>2810</v>
      </c>
      <c r="C171" s="141" t="s">
        <v>10541</v>
      </c>
      <c r="D171" s="141"/>
      <c r="E171" s="141" t="s">
        <v>10542</v>
      </c>
      <c r="F171" s="141"/>
      <c r="G171" s="141"/>
      <c r="H171" s="142"/>
    </row>
    <row r="172" spans="1:8" x14ac:dyDescent="0.25">
      <c r="A172" s="525"/>
      <c r="B172" s="146" t="s">
        <v>759</v>
      </c>
      <c r="C172" s="137" t="s">
        <v>3493</v>
      </c>
      <c r="D172" s="137"/>
      <c r="E172" s="137"/>
      <c r="F172" s="137"/>
      <c r="G172" s="137"/>
      <c r="H172" s="147"/>
    </row>
    <row r="173" spans="1:8" ht="15.75" thickBot="1" x14ac:dyDescent="0.3">
      <c r="A173" s="526"/>
      <c r="B173" s="143" t="s">
        <v>10202</v>
      </c>
      <c r="C173" s="144" t="s">
        <v>7670</v>
      </c>
      <c r="D173" s="144"/>
      <c r="E173" s="144"/>
      <c r="F173" s="144"/>
      <c r="G173" s="144"/>
      <c r="H173" s="145"/>
    </row>
    <row r="174" spans="1:8" ht="15.75" thickBot="1" x14ac:dyDescent="0.3">
      <c r="A174" s="120"/>
      <c r="B174" s="152"/>
      <c r="C174" s="152"/>
      <c r="D174" s="152"/>
      <c r="E174" s="152"/>
      <c r="F174" s="152"/>
      <c r="G174" s="152"/>
      <c r="H174" s="152"/>
    </row>
    <row r="175" spans="1:8" ht="15.75" thickBot="1" x14ac:dyDescent="0.3">
      <c r="A175" s="116" t="s">
        <v>6276</v>
      </c>
      <c r="B175" s="149" t="s">
        <v>6277</v>
      </c>
      <c r="C175" s="138" t="s">
        <v>6278</v>
      </c>
      <c r="D175" s="138"/>
      <c r="E175" s="138"/>
      <c r="F175" s="138" t="s">
        <v>6279</v>
      </c>
      <c r="G175" s="138"/>
      <c r="H175" s="139"/>
    </row>
    <row r="176" spans="1:8" ht="15.75" thickBot="1" x14ac:dyDescent="0.3">
      <c r="A176" s="120"/>
    </row>
    <row r="177" spans="1:8" ht="15.75" thickBot="1" x14ac:dyDescent="0.3">
      <c r="A177" s="116" t="s">
        <v>7671</v>
      </c>
      <c r="B177" s="149" t="s">
        <v>57</v>
      </c>
      <c r="C177" s="138" t="s">
        <v>1196</v>
      </c>
      <c r="D177" s="138"/>
      <c r="E177" s="138" t="s">
        <v>9795</v>
      </c>
      <c r="F177" s="138"/>
      <c r="G177" s="138"/>
      <c r="H177" s="139"/>
    </row>
    <row r="178" spans="1:8" ht="15.75" thickBot="1" x14ac:dyDescent="0.3">
      <c r="A178" s="120"/>
    </row>
    <row r="179" spans="1:8" ht="15.75" thickBot="1" x14ac:dyDescent="0.3">
      <c r="A179" s="116" t="s">
        <v>9689</v>
      </c>
      <c r="B179" s="149" t="s">
        <v>4269</v>
      </c>
      <c r="C179" s="138" t="s">
        <v>7151</v>
      </c>
      <c r="D179" s="138"/>
      <c r="E179" s="138"/>
      <c r="F179" s="138" t="s">
        <v>7152</v>
      </c>
      <c r="G179" s="138"/>
      <c r="H179" s="139"/>
    </row>
    <row r="180" spans="1:8" ht="15.75" thickBot="1" x14ac:dyDescent="0.3">
      <c r="A180" s="120"/>
      <c r="B180" s="152"/>
      <c r="C180" s="152"/>
      <c r="D180" s="152"/>
      <c r="E180" s="152"/>
      <c r="F180" s="152"/>
      <c r="G180" s="152"/>
      <c r="H180" s="152"/>
    </row>
    <row r="181" spans="1:8" ht="15.75" thickBot="1" x14ac:dyDescent="0.3">
      <c r="A181" s="503" t="s">
        <v>11059</v>
      </c>
      <c r="B181" s="138" t="s">
        <v>15972</v>
      </c>
      <c r="C181" s="138" t="s">
        <v>15973</v>
      </c>
      <c r="D181" s="138"/>
      <c r="E181" s="138"/>
      <c r="F181" s="138"/>
      <c r="G181" s="138"/>
      <c r="H181" s="139"/>
    </row>
    <row r="182" spans="1:8" ht="15.75" thickBot="1" x14ac:dyDescent="0.3">
      <c r="A182" s="120"/>
    </row>
    <row r="183" spans="1:8" ht="15.75" thickBot="1" x14ac:dyDescent="0.3">
      <c r="A183" s="116" t="s">
        <v>8370</v>
      </c>
      <c r="B183" s="149" t="s">
        <v>7153</v>
      </c>
      <c r="C183" s="138" t="s">
        <v>2813</v>
      </c>
      <c r="D183" s="138"/>
      <c r="E183" s="138"/>
      <c r="F183" s="138"/>
      <c r="G183" s="138"/>
      <c r="H183" s="139"/>
    </row>
    <row r="184" spans="1:8" ht="15.75" thickBot="1" x14ac:dyDescent="0.3">
      <c r="A184" s="120"/>
      <c r="B184" s="152"/>
      <c r="C184" s="152"/>
      <c r="D184" s="152"/>
      <c r="E184" s="152"/>
      <c r="F184" s="152"/>
      <c r="G184" s="152"/>
      <c r="H184" s="152"/>
    </row>
    <row r="185" spans="1:8" x14ac:dyDescent="0.25">
      <c r="A185" s="522" t="s">
        <v>11841</v>
      </c>
      <c r="B185" s="140" t="s">
        <v>11842</v>
      </c>
      <c r="C185" s="141" t="s">
        <v>11843</v>
      </c>
      <c r="D185" s="141"/>
      <c r="E185" s="141"/>
      <c r="F185" s="141"/>
      <c r="G185" s="141"/>
      <c r="H185" s="142"/>
    </row>
    <row r="186" spans="1:8" ht="15.75" thickBot="1" x14ac:dyDescent="0.3">
      <c r="A186" s="523"/>
      <c r="B186" s="143" t="s">
        <v>11844</v>
      </c>
      <c r="C186" s="144" t="s">
        <v>11845</v>
      </c>
      <c r="D186" s="144"/>
      <c r="E186" s="144"/>
      <c r="F186" s="144"/>
      <c r="G186" s="144"/>
      <c r="H186" s="145"/>
    </row>
    <row r="187" spans="1:8" ht="15.75" thickBot="1" x14ac:dyDescent="0.3">
      <c r="A187" s="120"/>
      <c r="B187" s="152"/>
      <c r="C187" s="152"/>
      <c r="D187" s="152"/>
      <c r="E187" s="152"/>
      <c r="F187" s="152"/>
      <c r="G187" s="152"/>
      <c r="H187" s="152"/>
    </row>
    <row r="188" spans="1:8" ht="15.75" thickBot="1" x14ac:dyDescent="0.3">
      <c r="A188" s="116" t="s">
        <v>14139</v>
      </c>
      <c r="B188" s="149" t="s">
        <v>14140</v>
      </c>
      <c r="C188" s="138" t="s">
        <v>14141</v>
      </c>
      <c r="D188" s="138"/>
      <c r="E188" s="138"/>
      <c r="F188" s="138"/>
      <c r="G188" s="138"/>
      <c r="H188" s="139"/>
    </row>
    <row r="189" spans="1:8" ht="15.75" thickBot="1" x14ac:dyDescent="0.3">
      <c r="A189" s="120"/>
      <c r="B189" s="152"/>
      <c r="C189" s="152"/>
      <c r="D189" s="152"/>
      <c r="E189" s="152"/>
      <c r="F189" s="152"/>
      <c r="G189" s="152"/>
      <c r="H189" s="152"/>
    </row>
    <row r="190" spans="1:8" ht="15.75" thickBot="1" x14ac:dyDescent="0.3">
      <c r="A190" s="116" t="s">
        <v>6560</v>
      </c>
      <c r="B190" s="149" t="s">
        <v>2198</v>
      </c>
      <c r="C190" s="138" t="s">
        <v>2199</v>
      </c>
      <c r="D190" s="138"/>
      <c r="E190" s="138"/>
      <c r="F190" s="138"/>
      <c r="G190" s="138"/>
      <c r="H190" s="139"/>
    </row>
    <row r="191" spans="1:8" ht="15.75" thickBot="1" x14ac:dyDescent="0.3"/>
    <row r="192" spans="1:8" ht="15.75" thickBot="1" x14ac:dyDescent="0.3">
      <c r="A192" s="116" t="s">
        <v>12176</v>
      </c>
      <c r="B192" s="149" t="s">
        <v>12177</v>
      </c>
      <c r="C192" s="138"/>
      <c r="D192" s="138"/>
      <c r="E192" s="138"/>
      <c r="F192" s="138"/>
      <c r="G192" s="138"/>
      <c r="H192" s="139"/>
    </row>
    <row r="193" spans="1:8" ht="15.75" thickBot="1" x14ac:dyDescent="0.3">
      <c r="A193" s="120"/>
      <c r="B193" s="152"/>
      <c r="C193" s="152"/>
      <c r="D193" s="152"/>
      <c r="E193" s="152"/>
      <c r="F193" s="152"/>
      <c r="G193" s="152"/>
      <c r="H193" s="152"/>
    </row>
    <row r="194" spans="1:8" ht="15.75" thickBot="1" x14ac:dyDescent="0.3">
      <c r="A194" s="136" t="s">
        <v>14700</v>
      </c>
      <c r="B194" s="149" t="s">
        <v>14703</v>
      </c>
      <c r="C194" s="138" t="s">
        <v>14702</v>
      </c>
      <c r="D194" s="138" t="s">
        <v>14704</v>
      </c>
      <c r="E194" s="138"/>
      <c r="F194" s="138"/>
      <c r="G194" s="138"/>
      <c r="H194" s="139"/>
    </row>
    <row r="195" spans="1:8" ht="15.75" thickBot="1" x14ac:dyDescent="0.3"/>
    <row r="196" spans="1:8" ht="15.75" thickBot="1" x14ac:dyDescent="0.3">
      <c r="A196" s="116" t="s">
        <v>13521</v>
      </c>
      <c r="B196" s="149" t="s">
        <v>2814</v>
      </c>
      <c r="C196" s="138" t="s">
        <v>2815</v>
      </c>
      <c r="D196" s="138"/>
      <c r="E196" s="138"/>
      <c r="F196" s="138"/>
      <c r="G196" s="138"/>
      <c r="H196" s="139" t="s">
        <v>2816</v>
      </c>
    </row>
    <row r="197" spans="1:8" ht="15.75" thickBot="1" x14ac:dyDescent="0.3"/>
    <row r="198" spans="1:8" ht="15.75" thickBot="1" x14ac:dyDescent="0.3">
      <c r="A198" s="116" t="s">
        <v>13522</v>
      </c>
      <c r="B198" s="149" t="s">
        <v>2814</v>
      </c>
      <c r="C198" s="138" t="s">
        <v>2817</v>
      </c>
      <c r="D198" s="138"/>
      <c r="E198" s="138"/>
      <c r="F198" s="138"/>
      <c r="G198" s="138"/>
      <c r="H198" s="139"/>
    </row>
    <row r="199" spans="1:8" ht="15.75" thickBot="1" x14ac:dyDescent="0.3"/>
    <row r="200" spans="1:8" x14ac:dyDescent="0.25">
      <c r="A200" s="524" t="s">
        <v>13523</v>
      </c>
      <c r="B200" s="140" t="s">
        <v>379</v>
      </c>
      <c r="C200" s="141" t="s">
        <v>6633</v>
      </c>
      <c r="D200" s="141"/>
      <c r="E200" s="141"/>
      <c r="F200" s="141"/>
      <c r="G200" s="141"/>
      <c r="H200" s="142"/>
    </row>
    <row r="201" spans="1:8" x14ac:dyDescent="0.25">
      <c r="A201" s="525"/>
      <c r="B201" s="146" t="s">
        <v>1036</v>
      </c>
      <c r="C201" s="137" t="s">
        <v>5442</v>
      </c>
      <c r="D201" s="137"/>
      <c r="E201" s="137"/>
      <c r="F201" s="137"/>
      <c r="G201" s="137"/>
      <c r="H201" s="147"/>
    </row>
    <row r="202" spans="1:8" ht="15.75" thickBot="1" x14ac:dyDescent="0.3">
      <c r="A202" s="526"/>
      <c r="B202" s="143"/>
      <c r="C202" s="144" t="s">
        <v>8406</v>
      </c>
      <c r="D202" s="144"/>
      <c r="E202" s="144" t="s">
        <v>1839</v>
      </c>
      <c r="F202" s="144"/>
      <c r="G202" s="144"/>
      <c r="H202" s="145"/>
    </row>
    <row r="203" spans="1:8" ht="15.75" thickBot="1" x14ac:dyDescent="0.3"/>
    <row r="204" spans="1:8" x14ac:dyDescent="0.25">
      <c r="A204" s="522" t="s">
        <v>13524</v>
      </c>
      <c r="B204" s="140" t="s">
        <v>4213</v>
      </c>
      <c r="C204" s="141" t="s">
        <v>4214</v>
      </c>
      <c r="D204" s="141"/>
      <c r="E204" s="141" t="s">
        <v>6660</v>
      </c>
      <c r="F204" s="141"/>
      <c r="G204" s="141"/>
      <c r="H204" s="142"/>
    </row>
    <row r="205" spans="1:8" ht="15.75" thickBot="1" x14ac:dyDescent="0.3">
      <c r="A205" s="523"/>
      <c r="B205" s="143" t="s">
        <v>6661</v>
      </c>
      <c r="C205" s="144" t="s">
        <v>6662</v>
      </c>
      <c r="D205" s="144"/>
      <c r="E205" s="144" t="s">
        <v>6660</v>
      </c>
      <c r="F205" s="144"/>
      <c r="G205" s="144"/>
      <c r="H205" s="145"/>
    </row>
    <row r="206" spans="1:8" ht="15.75" thickBot="1" x14ac:dyDescent="0.3"/>
    <row r="207" spans="1:8" ht="15.75" thickBot="1" x14ac:dyDescent="0.3">
      <c r="A207" s="116" t="s">
        <v>3514</v>
      </c>
      <c r="B207" s="149" t="s">
        <v>3515</v>
      </c>
      <c r="C207" s="138" t="s">
        <v>8595</v>
      </c>
      <c r="D207" s="138"/>
      <c r="E207" s="138"/>
      <c r="F207" s="138" t="s">
        <v>1320</v>
      </c>
      <c r="G207" s="138"/>
      <c r="H207" s="139"/>
    </row>
    <row r="208" spans="1:8" ht="15.75" thickBot="1" x14ac:dyDescent="0.3">
      <c r="A208" s="120"/>
      <c r="B208" s="152"/>
      <c r="C208" s="152"/>
      <c r="D208" s="152"/>
      <c r="E208" s="152"/>
      <c r="F208" s="152"/>
      <c r="G208" s="152"/>
      <c r="H208" s="152"/>
    </row>
    <row r="209" spans="1:8" ht="15.75" thickBot="1" x14ac:dyDescent="0.3">
      <c r="A209" s="116" t="s">
        <v>11569</v>
      </c>
      <c r="B209" s="149" t="s">
        <v>11932</v>
      </c>
      <c r="C209" s="138" t="s">
        <v>11933</v>
      </c>
      <c r="D209" s="138"/>
      <c r="E209" s="138"/>
      <c r="F209" s="138" t="s">
        <v>11934</v>
      </c>
      <c r="G209" s="138"/>
      <c r="H209" s="139"/>
    </row>
    <row r="210" spans="1:8" ht="15.75" thickBot="1" x14ac:dyDescent="0.3"/>
    <row r="211" spans="1:8" x14ac:dyDescent="0.25">
      <c r="A211" s="524" t="s">
        <v>2665</v>
      </c>
      <c r="B211" s="140" t="s">
        <v>8297</v>
      </c>
      <c r="C211" s="141" t="s">
        <v>5927</v>
      </c>
      <c r="D211" s="141"/>
      <c r="E211" s="141"/>
      <c r="F211" s="141" t="s">
        <v>6208</v>
      </c>
      <c r="G211" s="141"/>
      <c r="H211" s="142"/>
    </row>
    <row r="212" spans="1:8" x14ac:dyDescent="0.25">
      <c r="A212" s="525"/>
      <c r="B212" s="146" t="s">
        <v>8758</v>
      </c>
      <c r="C212" s="137" t="s">
        <v>206</v>
      </c>
      <c r="D212" s="137"/>
      <c r="E212" s="137"/>
      <c r="F212" s="137" t="s">
        <v>5189</v>
      </c>
      <c r="G212" s="137"/>
      <c r="H212" s="147"/>
    </row>
    <row r="213" spans="1:8" ht="15.75" thickBot="1" x14ac:dyDescent="0.3">
      <c r="A213" s="526"/>
      <c r="B213" s="143" t="s">
        <v>5190</v>
      </c>
      <c r="C213" s="144" t="s">
        <v>293</v>
      </c>
      <c r="D213" s="144"/>
      <c r="E213" s="144"/>
      <c r="F213" s="144" t="s">
        <v>294</v>
      </c>
      <c r="G213" s="144"/>
      <c r="H213" s="145"/>
    </row>
    <row r="214" spans="1:8" ht="15.75" thickBot="1" x14ac:dyDescent="0.3"/>
    <row r="215" spans="1:8" x14ac:dyDescent="0.25">
      <c r="A215" s="530" t="s">
        <v>8269</v>
      </c>
      <c r="B215" s="278" t="s">
        <v>10009</v>
      </c>
      <c r="C215" s="141" t="s">
        <v>10010</v>
      </c>
      <c r="D215" s="141"/>
      <c r="E215" s="141"/>
      <c r="F215" s="141"/>
      <c r="G215" s="141"/>
      <c r="H215" s="142"/>
    </row>
    <row r="216" spans="1:8" ht="15.75" thickBot="1" x14ac:dyDescent="0.3">
      <c r="A216" s="531"/>
      <c r="B216" s="279" t="s">
        <v>10011</v>
      </c>
      <c r="C216" s="144" t="s">
        <v>10012</v>
      </c>
      <c r="D216" s="144"/>
      <c r="E216" s="144"/>
      <c r="F216" s="144"/>
      <c r="G216" s="144"/>
      <c r="H216" s="145"/>
    </row>
    <row r="217" spans="1:8" ht="15.75" thickBot="1" x14ac:dyDescent="0.3">
      <c r="A217" s="153"/>
      <c r="B217" s="152"/>
      <c r="C217" s="152"/>
      <c r="D217" s="152"/>
      <c r="E217" s="152"/>
      <c r="F217" s="152"/>
      <c r="G217" s="152"/>
      <c r="H217" s="152"/>
    </row>
    <row r="218" spans="1:8" ht="15.75" thickBot="1" x14ac:dyDescent="0.3">
      <c r="A218" s="116" t="s">
        <v>8792</v>
      </c>
      <c r="B218" s="149" t="s">
        <v>2901</v>
      </c>
      <c r="C218" s="138" t="s">
        <v>5427</v>
      </c>
      <c r="D218" s="138"/>
      <c r="E218" s="138"/>
      <c r="F218" s="138" t="s">
        <v>7972</v>
      </c>
      <c r="G218" s="138"/>
      <c r="H218" s="139"/>
    </row>
    <row r="219" spans="1:8" ht="15.75" thickBot="1" x14ac:dyDescent="0.3">
      <c r="A219" s="120"/>
      <c r="B219" s="152"/>
      <c r="C219" s="152"/>
      <c r="D219" s="152"/>
      <c r="E219" s="152"/>
      <c r="F219" s="152"/>
      <c r="G219" s="152"/>
      <c r="H219" s="152"/>
    </row>
    <row r="220" spans="1:8" x14ac:dyDescent="0.25">
      <c r="A220" s="460"/>
      <c r="B220" s="446" t="s">
        <v>14175</v>
      </c>
      <c r="C220" s="141" t="s">
        <v>14176</v>
      </c>
      <c r="D220" s="141"/>
      <c r="E220" s="141" t="s">
        <v>14177</v>
      </c>
      <c r="F220" s="141"/>
      <c r="G220" s="141"/>
      <c r="H220" s="142"/>
    </row>
    <row r="221" spans="1:8" x14ac:dyDescent="0.25">
      <c r="A221" s="461" t="s">
        <v>13754</v>
      </c>
      <c r="B221" s="268" t="s">
        <v>14178</v>
      </c>
      <c r="C221" s="440" t="s">
        <v>14179</v>
      </c>
      <c r="D221" s="137"/>
      <c r="E221" s="137" t="s">
        <v>14180</v>
      </c>
      <c r="F221" s="137"/>
      <c r="G221" s="137"/>
      <c r="H221" s="147"/>
    </row>
    <row r="222" spans="1:8" x14ac:dyDescent="0.25">
      <c r="A222" s="461"/>
      <c r="B222" s="481" t="s">
        <v>14181</v>
      </c>
      <c r="C222" s="482" t="s">
        <v>14182</v>
      </c>
      <c r="D222" s="417"/>
      <c r="E222" s="417" t="s">
        <v>14183</v>
      </c>
      <c r="F222" s="417"/>
      <c r="G222" s="417"/>
      <c r="H222" s="418"/>
    </row>
    <row r="223" spans="1:8" ht="15.75" thickBot="1" x14ac:dyDescent="0.3">
      <c r="A223" s="462"/>
      <c r="B223" s="459" t="s">
        <v>15020</v>
      </c>
      <c r="C223" s="442" t="s">
        <v>15021</v>
      </c>
      <c r="D223" s="144"/>
      <c r="E223" s="442" t="s">
        <v>660</v>
      </c>
      <c r="F223" s="144"/>
      <c r="G223" s="144"/>
      <c r="H223" s="145"/>
    </row>
    <row r="224" spans="1:8" ht="15.75" thickBot="1" x14ac:dyDescent="0.3"/>
    <row r="225" spans="1:8" ht="15.75" thickBot="1" x14ac:dyDescent="0.3">
      <c r="A225" s="116" t="s">
        <v>2651</v>
      </c>
      <c r="B225" s="149" t="s">
        <v>6663</v>
      </c>
      <c r="C225" s="138" t="s">
        <v>10420</v>
      </c>
      <c r="D225" s="138"/>
      <c r="E225" s="138"/>
      <c r="F225" s="138"/>
      <c r="G225" s="138"/>
      <c r="H225" s="139"/>
    </row>
    <row r="226" spans="1:8" ht="15.75" thickBot="1" x14ac:dyDescent="0.3"/>
    <row r="227" spans="1:8" x14ac:dyDescent="0.25">
      <c r="A227" s="527" t="s">
        <v>13525</v>
      </c>
      <c r="B227" s="140" t="s">
        <v>10421</v>
      </c>
      <c r="C227" s="141" t="s">
        <v>890</v>
      </c>
      <c r="D227" s="141"/>
      <c r="E227" s="141"/>
      <c r="F227" s="141"/>
      <c r="G227" s="141"/>
      <c r="H227" s="142"/>
    </row>
    <row r="228" spans="1:8" x14ac:dyDescent="0.25">
      <c r="A228" s="528"/>
      <c r="B228" s="146" t="s">
        <v>891</v>
      </c>
      <c r="C228" s="137" t="s">
        <v>6684</v>
      </c>
      <c r="D228" s="137"/>
      <c r="E228" s="137"/>
      <c r="F228" s="137"/>
      <c r="G228" s="137"/>
      <c r="H228" s="147"/>
    </row>
    <row r="229" spans="1:8" x14ac:dyDescent="0.25">
      <c r="A229" s="528"/>
      <c r="B229" s="146" t="s">
        <v>9442</v>
      </c>
      <c r="C229" s="137" t="s">
        <v>7567</v>
      </c>
      <c r="D229" s="137"/>
      <c r="E229" s="137"/>
      <c r="F229" s="137"/>
      <c r="G229" s="137"/>
      <c r="H229" s="147"/>
    </row>
    <row r="230" spans="1:8" ht="15.75" thickBot="1" x14ac:dyDescent="0.3">
      <c r="A230" s="529"/>
      <c r="B230" s="143" t="s">
        <v>9443</v>
      </c>
      <c r="C230" s="144" t="s">
        <v>10241</v>
      </c>
      <c r="D230" s="144"/>
      <c r="E230" s="144"/>
      <c r="F230" s="144"/>
      <c r="G230" s="144"/>
      <c r="H230" s="145"/>
    </row>
    <row r="231" spans="1:8" ht="15.75" thickBot="1" x14ac:dyDescent="0.3"/>
    <row r="232" spans="1:8" x14ac:dyDescent="0.25">
      <c r="A232" s="530" t="s">
        <v>12947</v>
      </c>
      <c r="B232" s="278" t="s">
        <v>13018</v>
      </c>
      <c r="C232" s="141" t="s">
        <v>1419</v>
      </c>
      <c r="D232" s="141"/>
      <c r="E232" s="141"/>
      <c r="F232" s="141"/>
      <c r="G232" s="141"/>
      <c r="H232" s="142"/>
    </row>
    <row r="233" spans="1:8" ht="15.75" thickBot="1" x14ac:dyDescent="0.3">
      <c r="A233" s="531"/>
      <c r="B233" s="279" t="s">
        <v>7797</v>
      </c>
      <c r="C233" s="144" t="s">
        <v>10002</v>
      </c>
      <c r="D233" s="144"/>
      <c r="E233" s="144"/>
      <c r="F233" s="144"/>
      <c r="G233" s="144"/>
      <c r="H233" s="145"/>
    </row>
    <row r="234" spans="1:8" ht="15.75" thickBot="1" x14ac:dyDescent="0.3"/>
    <row r="235" spans="1:8" ht="15.75" thickBot="1" x14ac:dyDescent="0.3">
      <c r="A235" s="116" t="s">
        <v>1411</v>
      </c>
      <c r="B235" s="149" t="s">
        <v>2950</v>
      </c>
      <c r="C235" s="138" t="s">
        <v>8097</v>
      </c>
      <c r="D235" s="138"/>
      <c r="E235" s="138"/>
      <c r="F235" s="138" t="s">
        <v>8098</v>
      </c>
      <c r="G235" s="138"/>
      <c r="H235" s="139"/>
    </row>
    <row r="236" spans="1:8" ht="15.75" thickBot="1" x14ac:dyDescent="0.3">
      <c r="A236" s="120"/>
      <c r="B236" s="152"/>
      <c r="C236" s="152"/>
      <c r="D236" s="152"/>
      <c r="E236" s="152"/>
      <c r="F236" s="152"/>
      <c r="G236" s="152"/>
      <c r="H236" s="152"/>
    </row>
    <row r="237" spans="1:8" x14ac:dyDescent="0.25">
      <c r="A237" s="466" t="s">
        <v>14546</v>
      </c>
      <c r="B237" s="141" t="s">
        <v>7069</v>
      </c>
      <c r="C237" s="141" t="s">
        <v>14715</v>
      </c>
      <c r="D237" s="141"/>
      <c r="E237" s="141" t="s">
        <v>14717</v>
      </c>
      <c r="F237" s="141"/>
      <c r="G237" s="141"/>
      <c r="H237" s="142"/>
    </row>
    <row r="238" spans="1:8" ht="15.75" thickBot="1" x14ac:dyDescent="0.3">
      <c r="A238" s="467"/>
      <c r="B238" s="144" t="s">
        <v>6262</v>
      </c>
      <c r="C238" s="144" t="s">
        <v>5103</v>
      </c>
      <c r="D238" s="144"/>
      <c r="E238" s="144" t="s">
        <v>14716</v>
      </c>
      <c r="F238" s="144"/>
      <c r="G238" s="144"/>
      <c r="H238" s="145"/>
    </row>
    <row r="239" spans="1:8" ht="15.75" thickBot="1" x14ac:dyDescent="0.3"/>
    <row r="240" spans="1:8" x14ac:dyDescent="0.25">
      <c r="A240" s="522" t="s">
        <v>13526</v>
      </c>
      <c r="B240" s="140" t="s">
        <v>6614</v>
      </c>
      <c r="C240" s="141" t="s">
        <v>3477</v>
      </c>
      <c r="D240" s="141"/>
      <c r="E240" s="141"/>
      <c r="F240" s="141"/>
      <c r="G240" s="141"/>
      <c r="H240" s="142"/>
    </row>
    <row r="241" spans="1:8" ht="15.75" thickBot="1" x14ac:dyDescent="0.3">
      <c r="A241" s="523"/>
      <c r="B241" s="143" t="s">
        <v>5405</v>
      </c>
      <c r="C241" s="144" t="s">
        <v>5684</v>
      </c>
      <c r="D241" s="144"/>
      <c r="E241" s="144"/>
      <c r="F241" s="144"/>
      <c r="G241" s="144"/>
      <c r="H241" s="145"/>
    </row>
    <row r="242" spans="1:8" ht="15.75" thickBot="1" x14ac:dyDescent="0.3"/>
    <row r="243" spans="1:8" ht="15.75" thickBot="1" x14ac:dyDescent="0.3">
      <c r="A243" s="116" t="s">
        <v>13527</v>
      </c>
      <c r="B243" s="149" t="s">
        <v>10509</v>
      </c>
      <c r="C243" s="138" t="s">
        <v>8939</v>
      </c>
      <c r="D243" s="138"/>
      <c r="E243" s="138"/>
      <c r="F243" s="138"/>
      <c r="G243" s="138"/>
      <c r="H243" s="139"/>
    </row>
    <row r="244" spans="1:8" ht="15.75" thickBot="1" x14ac:dyDescent="0.3">
      <c r="A244" s="120"/>
      <c r="B244" s="152"/>
      <c r="C244" s="152"/>
      <c r="D244" s="152"/>
      <c r="E244" s="152"/>
      <c r="F244" s="152"/>
      <c r="G244" s="152"/>
      <c r="H244" s="152"/>
    </row>
    <row r="245" spans="1:8" ht="15.75" thickBot="1" x14ac:dyDescent="0.3">
      <c r="A245" s="116" t="s">
        <v>5316</v>
      </c>
      <c r="B245" s="149" t="s">
        <v>3558</v>
      </c>
      <c r="C245" s="138" t="s">
        <v>3559</v>
      </c>
      <c r="D245" s="138"/>
      <c r="E245" s="138"/>
      <c r="F245" s="138"/>
      <c r="G245" s="138"/>
      <c r="H245" s="139"/>
    </row>
    <row r="246" spans="1:8" ht="15.75" thickBot="1" x14ac:dyDescent="0.3">
      <c r="A246" s="120"/>
      <c r="B246" s="152"/>
      <c r="C246" s="152"/>
      <c r="D246" s="152"/>
      <c r="E246" s="152"/>
      <c r="F246" s="152"/>
      <c r="G246" s="152"/>
      <c r="H246" s="152"/>
    </row>
    <row r="247" spans="1:8" ht="15.75" thickBot="1" x14ac:dyDescent="0.3">
      <c r="A247" s="136" t="s">
        <v>15208</v>
      </c>
      <c r="B247" s="149" t="s">
        <v>15830</v>
      </c>
      <c r="C247" s="138" t="s">
        <v>15831</v>
      </c>
      <c r="D247" s="138"/>
      <c r="E247" s="138"/>
      <c r="F247" s="138"/>
      <c r="G247" s="138"/>
      <c r="H247" s="139"/>
    </row>
    <row r="248" spans="1:8" ht="15.75" thickBot="1" x14ac:dyDescent="0.3">
      <c r="A248" s="120"/>
    </row>
    <row r="249" spans="1:8" ht="15.75" thickBot="1" x14ac:dyDescent="0.3">
      <c r="A249" s="116" t="s">
        <v>5317</v>
      </c>
      <c r="B249" s="149" t="s">
        <v>9999</v>
      </c>
      <c r="C249" s="138" t="s">
        <v>8940</v>
      </c>
      <c r="D249" s="138"/>
      <c r="E249" s="138"/>
      <c r="F249" s="138"/>
      <c r="G249" s="138"/>
      <c r="H249" s="139"/>
    </row>
    <row r="250" spans="1:8" ht="15.75" thickBot="1" x14ac:dyDescent="0.3"/>
    <row r="251" spans="1:8" ht="15.75" thickBot="1" x14ac:dyDescent="0.3">
      <c r="A251" s="116" t="s">
        <v>443</v>
      </c>
      <c r="B251" s="149" t="s">
        <v>3920</v>
      </c>
      <c r="C251" s="138" t="s">
        <v>6139</v>
      </c>
      <c r="D251" s="138"/>
      <c r="E251" s="138"/>
      <c r="F251" s="138"/>
      <c r="G251" s="138"/>
      <c r="H251" s="139"/>
    </row>
    <row r="252" spans="1:8" ht="15.75" thickBot="1" x14ac:dyDescent="0.3">
      <c r="A252" s="244"/>
      <c r="B252" s="152"/>
      <c r="C252" s="152"/>
      <c r="D252" s="152"/>
      <c r="E252" s="152"/>
      <c r="F252" s="152"/>
      <c r="G252" s="152"/>
      <c r="H252" s="152"/>
    </row>
    <row r="253" spans="1:8" x14ac:dyDescent="0.25">
      <c r="A253" s="522" t="s">
        <v>332</v>
      </c>
      <c r="B253" s="140" t="s">
        <v>8110</v>
      </c>
      <c r="C253" s="141" t="s">
        <v>8111</v>
      </c>
      <c r="D253" s="141"/>
      <c r="E253" s="141"/>
      <c r="F253" s="141"/>
      <c r="G253" s="141"/>
      <c r="H253" s="142"/>
    </row>
    <row r="254" spans="1:8" ht="15.75" thickBot="1" x14ac:dyDescent="0.3">
      <c r="A254" s="523"/>
      <c r="B254" s="143" t="s">
        <v>8112</v>
      </c>
      <c r="C254" s="144" t="s">
        <v>8113</v>
      </c>
      <c r="D254" s="144"/>
      <c r="E254" s="144"/>
      <c r="F254" s="144"/>
      <c r="G254" s="144"/>
      <c r="H254" s="145"/>
    </row>
    <row r="255" spans="1:8" ht="15.75" thickBot="1" x14ac:dyDescent="0.3">
      <c r="B255" s="242"/>
      <c r="C255" s="242"/>
    </row>
    <row r="256" spans="1:8" ht="15.75" thickBot="1" x14ac:dyDescent="0.3">
      <c r="A256" s="116" t="s">
        <v>14276</v>
      </c>
      <c r="B256" s="149" t="s">
        <v>14637</v>
      </c>
      <c r="C256" s="138" t="s">
        <v>14638</v>
      </c>
      <c r="D256" s="138"/>
      <c r="E256" s="138" t="s">
        <v>14636</v>
      </c>
      <c r="F256" s="138"/>
      <c r="G256" s="138"/>
      <c r="H256" s="139"/>
    </row>
    <row r="257" spans="1:8" ht="15.75" thickBot="1" x14ac:dyDescent="0.3">
      <c r="A257" s="429"/>
      <c r="B257" s="152"/>
      <c r="C257" s="152"/>
      <c r="D257" s="152"/>
      <c r="E257" s="152"/>
      <c r="F257" s="152"/>
      <c r="G257" s="152"/>
      <c r="H257" s="152"/>
    </row>
    <row r="258" spans="1:8" ht="15.75" thickBot="1" x14ac:dyDescent="0.3">
      <c r="A258" s="116" t="s">
        <v>5509</v>
      </c>
      <c r="B258" s="149" t="s">
        <v>6140</v>
      </c>
      <c r="C258" s="138" t="s">
        <v>6847</v>
      </c>
      <c r="D258" s="138"/>
      <c r="E258" s="138"/>
      <c r="F258" s="138"/>
      <c r="G258" s="138"/>
      <c r="H258" s="139"/>
    </row>
    <row r="259" spans="1:8" ht="15.75" thickBot="1" x14ac:dyDescent="0.3">
      <c r="A259" s="120"/>
      <c r="B259" s="152"/>
      <c r="C259" s="152"/>
      <c r="D259" s="152"/>
      <c r="E259" s="152"/>
      <c r="F259" s="152"/>
      <c r="G259" s="152"/>
      <c r="H259" s="152"/>
    </row>
    <row r="260" spans="1:8" ht="15.75" thickBot="1" x14ac:dyDescent="0.3">
      <c r="A260" s="116" t="s">
        <v>15548</v>
      </c>
      <c r="B260" s="149" t="s">
        <v>15549</v>
      </c>
      <c r="C260" s="138" t="s">
        <v>15550</v>
      </c>
      <c r="D260" s="138"/>
      <c r="E260" s="138"/>
      <c r="F260" s="138"/>
      <c r="G260" s="138"/>
      <c r="H260" s="139"/>
    </row>
    <row r="261" spans="1:8" ht="15.75" thickBot="1" x14ac:dyDescent="0.3">
      <c r="A261" s="429"/>
      <c r="B261" s="152"/>
      <c r="C261" s="152"/>
      <c r="D261" s="152"/>
      <c r="E261" s="152"/>
      <c r="F261" s="152"/>
      <c r="G261" s="152"/>
      <c r="H261" s="152"/>
    </row>
    <row r="262" spans="1:8" ht="15.75" thickBot="1" x14ac:dyDescent="0.3">
      <c r="A262" s="428" t="s">
        <v>13438</v>
      </c>
      <c r="B262" s="138" t="s">
        <v>13441</v>
      </c>
      <c r="C262" s="138" t="s">
        <v>13442</v>
      </c>
      <c r="D262" s="138"/>
      <c r="E262" s="138"/>
      <c r="F262" s="138"/>
      <c r="G262" s="138"/>
      <c r="H262" s="139"/>
    </row>
    <row r="263" spans="1:8" ht="15.75" thickBot="1" x14ac:dyDescent="0.3">
      <c r="A263" s="497"/>
      <c r="B263" s="152"/>
      <c r="C263" s="152"/>
      <c r="D263" s="152"/>
      <c r="E263" s="152"/>
      <c r="F263" s="152"/>
      <c r="G263" s="152"/>
      <c r="H263" s="152"/>
    </row>
    <row r="264" spans="1:8" ht="15.75" thickBot="1" x14ac:dyDescent="0.3">
      <c r="A264" s="496" t="s">
        <v>15766</v>
      </c>
      <c r="B264" s="495" t="s">
        <v>15773</v>
      </c>
      <c r="C264" s="138" t="s">
        <v>15774</v>
      </c>
      <c r="D264" s="138"/>
      <c r="E264" s="138"/>
      <c r="F264" s="138"/>
      <c r="G264" s="138"/>
      <c r="H264" s="139"/>
    </row>
    <row r="265" spans="1:8" ht="15.75" thickBot="1" x14ac:dyDescent="0.3"/>
    <row r="266" spans="1:8" ht="15.75" thickBot="1" x14ac:dyDescent="0.3">
      <c r="A266" s="116" t="s">
        <v>13528</v>
      </c>
      <c r="B266" s="149" t="s">
        <v>10833</v>
      </c>
      <c r="C266" s="138" t="s">
        <v>1078</v>
      </c>
      <c r="D266" s="138"/>
      <c r="E266" s="138"/>
      <c r="F266" s="138" t="s">
        <v>9586</v>
      </c>
      <c r="G266" s="138"/>
      <c r="H266" s="139"/>
    </row>
    <row r="267" spans="1:8" ht="15.75" thickBot="1" x14ac:dyDescent="0.3"/>
    <row r="268" spans="1:8" ht="15.75" thickBot="1" x14ac:dyDescent="0.3">
      <c r="A268" s="116" t="s">
        <v>13529</v>
      </c>
      <c r="B268" s="149" t="s">
        <v>5405</v>
      </c>
      <c r="C268" s="138" t="s">
        <v>234</v>
      </c>
      <c r="D268" s="138"/>
      <c r="E268" s="138"/>
      <c r="F268" s="138" t="s">
        <v>235</v>
      </c>
      <c r="G268" s="138"/>
      <c r="H268" s="139"/>
    </row>
    <row r="269" spans="1:8" ht="15.75" thickBot="1" x14ac:dyDescent="0.3"/>
    <row r="270" spans="1:8" x14ac:dyDescent="0.25">
      <c r="A270" s="522" t="s">
        <v>13530</v>
      </c>
      <c r="B270" s="140" t="s">
        <v>1352</v>
      </c>
      <c r="C270" s="141" t="s">
        <v>774</v>
      </c>
      <c r="D270" s="141"/>
      <c r="E270" s="141"/>
      <c r="F270" s="141"/>
      <c r="G270" s="141"/>
      <c r="H270" s="142"/>
    </row>
    <row r="271" spans="1:8" ht="15.75" thickBot="1" x14ac:dyDescent="0.3">
      <c r="A271" s="523"/>
      <c r="B271" s="143" t="s">
        <v>1135</v>
      </c>
      <c r="C271" s="144" t="s">
        <v>8354</v>
      </c>
      <c r="D271" s="144"/>
      <c r="E271" s="144"/>
      <c r="F271" s="144"/>
      <c r="G271" s="144"/>
      <c r="H271" s="145"/>
    </row>
    <row r="272" spans="1:8" ht="15.75" thickBot="1" x14ac:dyDescent="0.3"/>
    <row r="273" spans="1:8" ht="15.75" thickBot="1" x14ac:dyDescent="0.3">
      <c r="A273" s="116" t="s">
        <v>5318</v>
      </c>
      <c r="B273" s="149" t="s">
        <v>5151</v>
      </c>
      <c r="C273" s="138" t="s">
        <v>1811</v>
      </c>
      <c r="D273" s="138"/>
      <c r="E273" s="138" t="s">
        <v>5332</v>
      </c>
      <c r="F273" s="138"/>
      <c r="G273" s="138"/>
      <c r="H273" s="139"/>
    </row>
    <row r="274" spans="1:8" ht="15.75" thickBot="1" x14ac:dyDescent="0.3">
      <c r="A274" s="120"/>
      <c r="B274" s="152"/>
      <c r="C274" s="152"/>
      <c r="D274" s="152"/>
      <c r="E274" s="152"/>
      <c r="F274" s="152"/>
      <c r="G274" s="152"/>
      <c r="H274" s="152"/>
    </row>
    <row r="275" spans="1:8" x14ac:dyDescent="0.25">
      <c r="A275" s="524" t="s">
        <v>13506</v>
      </c>
      <c r="B275" s="140" t="s">
        <v>13507</v>
      </c>
      <c r="C275" s="141" t="s">
        <v>13508</v>
      </c>
      <c r="D275" s="141" t="s">
        <v>13514</v>
      </c>
      <c r="E275" s="141" t="s">
        <v>13508</v>
      </c>
      <c r="F275" s="141"/>
      <c r="G275" s="141"/>
      <c r="H275" s="142"/>
    </row>
    <row r="276" spans="1:8" x14ac:dyDescent="0.25">
      <c r="A276" s="525"/>
      <c r="B276" s="146" t="s">
        <v>12823</v>
      </c>
      <c r="C276" s="137" t="s">
        <v>1287</v>
      </c>
      <c r="D276" s="137" t="s">
        <v>13511</v>
      </c>
      <c r="E276" s="137" t="s">
        <v>13512</v>
      </c>
      <c r="F276" s="137"/>
      <c r="G276" s="137"/>
      <c r="H276" s="147"/>
    </row>
    <row r="277" spans="1:8" ht="15.75" thickBot="1" x14ac:dyDescent="0.3">
      <c r="A277" s="526"/>
      <c r="B277" s="143" t="s">
        <v>13509</v>
      </c>
      <c r="C277" s="144" t="s">
        <v>13510</v>
      </c>
      <c r="D277" s="144" t="s">
        <v>13513</v>
      </c>
      <c r="E277" s="144" t="s">
        <v>13510</v>
      </c>
      <c r="F277" s="144"/>
      <c r="G277" s="144"/>
      <c r="H277" s="145"/>
    </row>
    <row r="278" spans="1:8" ht="15.75" thickBot="1" x14ac:dyDescent="0.3"/>
    <row r="279" spans="1:8" ht="15.75" thickBot="1" x14ac:dyDescent="0.3">
      <c r="A279" s="116" t="s">
        <v>402</v>
      </c>
      <c r="B279" s="149" t="s">
        <v>309</v>
      </c>
      <c r="C279" s="138" t="s">
        <v>7087</v>
      </c>
      <c r="D279" s="138"/>
      <c r="E279" s="138"/>
      <c r="F279" s="138"/>
      <c r="G279" s="138"/>
      <c r="H279" s="139"/>
    </row>
    <row r="280" spans="1:8" ht="15.75" thickBot="1" x14ac:dyDescent="0.3"/>
    <row r="281" spans="1:8" ht="15.75" thickBot="1" x14ac:dyDescent="0.3">
      <c r="A281" s="116" t="s">
        <v>13531</v>
      </c>
      <c r="B281" s="149" t="s">
        <v>5333</v>
      </c>
      <c r="C281" s="138" t="s">
        <v>6549</v>
      </c>
      <c r="D281" s="138"/>
      <c r="E281" s="138"/>
      <c r="F281" s="138"/>
      <c r="G281" s="138"/>
      <c r="H281" s="139"/>
    </row>
    <row r="282" spans="1:8" ht="15.75" thickBot="1" x14ac:dyDescent="0.3">
      <c r="A282" s="120"/>
    </row>
    <row r="283" spans="1:8" x14ac:dyDescent="0.25">
      <c r="A283" s="522" t="s">
        <v>13532</v>
      </c>
      <c r="B283" s="140" t="s">
        <v>8758</v>
      </c>
      <c r="C283" s="141" t="s">
        <v>1096</v>
      </c>
      <c r="D283" s="141"/>
      <c r="E283" s="141"/>
      <c r="F283" s="141"/>
      <c r="G283" s="141"/>
      <c r="H283" s="142"/>
    </row>
    <row r="284" spans="1:8" ht="15.75" thickBot="1" x14ac:dyDescent="0.3">
      <c r="A284" s="523"/>
      <c r="B284" s="143" t="s">
        <v>1097</v>
      </c>
      <c r="C284" s="144" t="s">
        <v>4615</v>
      </c>
      <c r="D284" s="144"/>
      <c r="E284" s="144"/>
      <c r="F284" s="144"/>
      <c r="G284" s="144"/>
      <c r="H284" s="145"/>
    </row>
    <row r="285" spans="1:8" ht="15.75" thickBot="1" x14ac:dyDescent="0.3">
      <c r="A285" s="120"/>
      <c r="B285" s="152"/>
      <c r="C285" s="152"/>
      <c r="D285" s="152"/>
      <c r="E285" s="152"/>
      <c r="F285" s="152"/>
      <c r="G285" s="152"/>
      <c r="H285" s="152"/>
    </row>
    <row r="286" spans="1:8" ht="15.75" thickBot="1" x14ac:dyDescent="0.3">
      <c r="A286" s="479" t="s">
        <v>14367</v>
      </c>
      <c r="B286" s="464" t="s">
        <v>14979</v>
      </c>
      <c r="C286" s="464" t="s">
        <v>6199</v>
      </c>
      <c r="D286" s="138"/>
      <c r="E286" s="138"/>
      <c r="F286" s="138"/>
      <c r="G286" s="138"/>
      <c r="H286" s="139"/>
    </row>
    <row r="287" spans="1:8" ht="15.75" thickBot="1" x14ac:dyDescent="0.3">
      <c r="A287" s="153"/>
      <c r="B287" s="152"/>
      <c r="C287" s="152"/>
      <c r="D287" s="152"/>
      <c r="E287" s="152"/>
      <c r="F287" s="152"/>
      <c r="G287" s="152"/>
      <c r="H287" s="152"/>
    </row>
    <row r="288" spans="1:8" ht="15.75" thickBot="1" x14ac:dyDescent="0.3">
      <c r="A288" s="150" t="s">
        <v>12784</v>
      </c>
      <c r="B288" s="463" t="s">
        <v>14336</v>
      </c>
      <c r="C288" s="464" t="s">
        <v>14337</v>
      </c>
      <c r="D288" s="138"/>
      <c r="E288" s="138"/>
      <c r="F288" s="138"/>
      <c r="G288" s="138"/>
      <c r="H288" s="139"/>
    </row>
    <row r="289" spans="1:8" ht="15.75" thickBot="1" x14ac:dyDescent="0.3"/>
    <row r="290" spans="1:8" x14ac:dyDescent="0.25">
      <c r="A290" s="522" t="s">
        <v>13759</v>
      </c>
      <c r="B290" s="140" t="s">
        <v>13760</v>
      </c>
      <c r="C290" s="141" t="s">
        <v>13764</v>
      </c>
      <c r="D290" s="141"/>
      <c r="E290" s="141" t="s">
        <v>13762</v>
      </c>
      <c r="F290" s="141"/>
      <c r="G290" s="141"/>
      <c r="H290" s="142"/>
    </row>
    <row r="291" spans="1:8" ht="15.75" thickBot="1" x14ac:dyDescent="0.3">
      <c r="A291" s="523"/>
      <c r="B291" s="143" t="s">
        <v>13761</v>
      </c>
      <c r="C291" s="144" t="s">
        <v>13765</v>
      </c>
      <c r="D291" s="144"/>
      <c r="E291" s="144" t="s">
        <v>13763</v>
      </c>
      <c r="F291" s="144"/>
      <c r="G291" s="144"/>
      <c r="H291" s="145"/>
    </row>
    <row r="292" spans="1:8" ht="15.75" thickBot="1" x14ac:dyDescent="0.3"/>
    <row r="293" spans="1:8" x14ac:dyDescent="0.25">
      <c r="A293" s="522" t="s">
        <v>817</v>
      </c>
      <c r="B293" s="140" t="s">
        <v>4330</v>
      </c>
      <c r="C293" s="141" t="s">
        <v>3516</v>
      </c>
      <c r="D293" s="141"/>
      <c r="E293" s="141" t="s">
        <v>7408</v>
      </c>
      <c r="F293" s="141"/>
      <c r="G293" s="141"/>
      <c r="H293" s="142"/>
    </row>
    <row r="294" spans="1:8" ht="15.75" thickBot="1" x14ac:dyDescent="0.3">
      <c r="A294" s="523"/>
      <c r="B294" s="143" t="s">
        <v>4331</v>
      </c>
      <c r="C294" s="144" t="s">
        <v>3517</v>
      </c>
      <c r="D294" s="144"/>
      <c r="E294" s="144" t="s">
        <v>8046</v>
      </c>
      <c r="F294" s="144"/>
      <c r="G294" s="144"/>
      <c r="H294" s="145"/>
    </row>
    <row r="295" spans="1:8" ht="15.75" thickBot="1" x14ac:dyDescent="0.3"/>
    <row r="296" spans="1:8" x14ac:dyDescent="0.25">
      <c r="A296" s="524" t="s">
        <v>9476</v>
      </c>
      <c r="B296" s="140" t="s">
        <v>9477</v>
      </c>
      <c r="C296" s="141" t="s">
        <v>1104</v>
      </c>
      <c r="D296" s="141"/>
      <c r="E296" s="141" t="s">
        <v>1105</v>
      </c>
      <c r="F296" s="141"/>
      <c r="G296" s="141"/>
      <c r="H296" s="142"/>
    </row>
    <row r="297" spans="1:8" x14ac:dyDescent="0.25">
      <c r="A297" s="525"/>
      <c r="B297" s="146" t="s">
        <v>1106</v>
      </c>
      <c r="C297" s="137" t="s">
        <v>3805</v>
      </c>
      <c r="D297" s="137"/>
      <c r="E297" s="137" t="s">
        <v>4992</v>
      </c>
      <c r="F297" s="137"/>
      <c r="G297" s="137"/>
      <c r="H297" s="147"/>
    </row>
    <row r="298" spans="1:8" x14ac:dyDescent="0.25">
      <c r="A298" s="525"/>
      <c r="B298" s="146" t="s">
        <v>3318</v>
      </c>
      <c r="C298" s="137" t="s">
        <v>3319</v>
      </c>
      <c r="D298" s="137"/>
      <c r="E298" s="137" t="s">
        <v>4993</v>
      </c>
      <c r="F298" s="137"/>
      <c r="G298" s="137"/>
      <c r="H298" s="147"/>
    </row>
    <row r="299" spans="1:8" x14ac:dyDescent="0.25">
      <c r="A299" s="525"/>
      <c r="B299" s="146" t="s">
        <v>4377</v>
      </c>
      <c r="C299" s="137" t="s">
        <v>9687</v>
      </c>
      <c r="D299" s="137"/>
      <c r="E299" s="137" t="s">
        <v>3765</v>
      </c>
      <c r="F299" s="137"/>
      <c r="G299" s="137"/>
      <c r="H299" s="147"/>
    </row>
    <row r="300" spans="1:8" x14ac:dyDescent="0.25">
      <c r="A300" s="525"/>
      <c r="B300" s="146" t="s">
        <v>5151</v>
      </c>
      <c r="C300" s="137" t="s">
        <v>3766</v>
      </c>
      <c r="D300" s="137"/>
      <c r="E300" s="137" t="s">
        <v>3767</v>
      </c>
      <c r="F300" s="137"/>
      <c r="G300" s="137"/>
      <c r="H300" s="147"/>
    </row>
    <row r="301" spans="1:8" x14ac:dyDescent="0.25">
      <c r="A301" s="525"/>
      <c r="B301" s="146" t="s">
        <v>3768</v>
      </c>
      <c r="C301" s="137" t="s">
        <v>3769</v>
      </c>
      <c r="D301" s="137"/>
      <c r="E301" s="137" t="s">
        <v>3770</v>
      </c>
      <c r="F301" s="137"/>
      <c r="G301" s="137"/>
      <c r="H301" s="147"/>
    </row>
    <row r="302" spans="1:8" x14ac:dyDescent="0.25">
      <c r="A302" s="525"/>
      <c r="B302" s="146" t="s">
        <v>1352</v>
      </c>
      <c r="C302" s="137" t="s">
        <v>4028</v>
      </c>
      <c r="D302" s="137"/>
      <c r="E302" s="137" t="s">
        <v>8433</v>
      </c>
      <c r="F302" s="137"/>
      <c r="G302" s="137"/>
      <c r="H302" s="147"/>
    </row>
    <row r="303" spans="1:8" ht="15.75" thickBot="1" x14ac:dyDescent="0.3">
      <c r="A303" s="526"/>
      <c r="B303" s="143" t="s">
        <v>5319</v>
      </c>
      <c r="C303" s="144" t="s">
        <v>5320</v>
      </c>
      <c r="D303" s="144"/>
      <c r="E303" s="144"/>
      <c r="F303" s="144"/>
      <c r="G303" s="144"/>
      <c r="H303" s="145"/>
    </row>
    <row r="304" spans="1:8" ht="15.75" thickBot="1" x14ac:dyDescent="0.3">
      <c r="A304" s="120"/>
      <c r="B304" s="152"/>
      <c r="C304" s="152"/>
      <c r="D304" s="152"/>
      <c r="E304" s="152"/>
      <c r="F304" s="152"/>
      <c r="G304" s="152"/>
      <c r="H304" s="152"/>
    </row>
    <row r="305" spans="1:8" ht="15.75" thickBot="1" x14ac:dyDescent="0.3">
      <c r="A305" s="116" t="s">
        <v>12305</v>
      </c>
      <c r="B305" s="495" t="s">
        <v>15877</v>
      </c>
      <c r="C305" s="138" t="s">
        <v>15384</v>
      </c>
      <c r="D305" s="138"/>
      <c r="E305" s="138"/>
      <c r="F305" s="138"/>
      <c r="G305" s="138"/>
      <c r="H305" s="139"/>
    </row>
    <row r="306" spans="1:8" ht="15.75" thickBot="1" x14ac:dyDescent="0.3">
      <c r="A306" s="120"/>
      <c r="B306" s="152"/>
      <c r="C306" s="152"/>
      <c r="D306" s="152"/>
      <c r="E306" s="152"/>
      <c r="F306" s="152"/>
      <c r="G306" s="152"/>
      <c r="H306" s="152"/>
    </row>
    <row r="307" spans="1:8" x14ac:dyDescent="0.25">
      <c r="A307" s="448" t="s">
        <v>1587</v>
      </c>
      <c r="B307" s="446"/>
      <c r="C307" s="441" t="s">
        <v>13973</v>
      </c>
      <c r="D307" s="141"/>
      <c r="E307" s="141" t="s">
        <v>13974</v>
      </c>
      <c r="F307" s="141"/>
      <c r="G307" s="141"/>
      <c r="H307" s="142"/>
    </row>
    <row r="308" spans="1:8" x14ac:dyDescent="0.25">
      <c r="A308" s="449" t="s">
        <v>14258</v>
      </c>
      <c r="B308" s="447" t="s">
        <v>15948</v>
      </c>
      <c r="C308" s="451" t="s">
        <v>13975</v>
      </c>
      <c r="D308" s="137"/>
      <c r="E308" s="137" t="s">
        <v>13997</v>
      </c>
      <c r="F308" s="137"/>
      <c r="G308" s="137"/>
      <c r="H308" s="147"/>
    </row>
    <row r="309" spans="1:8" x14ac:dyDescent="0.25">
      <c r="A309" s="449" t="s">
        <v>13972</v>
      </c>
      <c r="B309" s="447" t="s">
        <v>15949</v>
      </c>
      <c r="C309" s="440" t="s">
        <v>13976</v>
      </c>
      <c r="D309" s="137"/>
      <c r="E309" s="440" t="s">
        <v>12667</v>
      </c>
      <c r="F309" s="137"/>
      <c r="G309" s="137"/>
      <c r="H309" s="147"/>
    </row>
    <row r="310" spans="1:8" x14ac:dyDescent="0.25">
      <c r="A310" s="505"/>
      <c r="B310" s="506" t="s">
        <v>15952</v>
      </c>
      <c r="C310" s="482" t="s">
        <v>15951</v>
      </c>
      <c r="D310" s="417"/>
      <c r="E310" s="482"/>
      <c r="F310" s="417"/>
      <c r="G310" s="417"/>
      <c r="H310" s="418"/>
    </row>
    <row r="311" spans="1:8" ht="15.75" thickBot="1" x14ac:dyDescent="0.3">
      <c r="A311" s="450"/>
      <c r="B311" s="279"/>
      <c r="C311" s="442" t="s">
        <v>13977</v>
      </c>
      <c r="D311" s="144"/>
      <c r="E311" s="442" t="s">
        <v>12667</v>
      </c>
      <c r="F311" s="144"/>
      <c r="G311" s="144"/>
      <c r="H311" s="145"/>
    </row>
    <row r="312" spans="1:8" ht="15.75" thickBot="1" x14ac:dyDescent="0.3">
      <c r="A312" s="153"/>
      <c r="B312" s="152"/>
      <c r="C312" s="152"/>
      <c r="D312" s="152"/>
      <c r="E312" s="152"/>
      <c r="F312" s="152"/>
      <c r="G312" s="152"/>
      <c r="H312" s="152"/>
    </row>
    <row r="313" spans="1:8" ht="15.75" thickBot="1" x14ac:dyDescent="0.3">
      <c r="A313" s="116" t="s">
        <v>10862</v>
      </c>
      <c r="B313" s="149" t="s">
        <v>8281</v>
      </c>
      <c r="C313" s="138"/>
      <c r="D313" s="138" t="s">
        <v>8209</v>
      </c>
      <c r="E313" s="138"/>
      <c r="F313" s="138"/>
      <c r="G313" s="138"/>
      <c r="H313" s="139"/>
    </row>
    <row r="314" spans="1:8" ht="15.75" thickBot="1" x14ac:dyDescent="0.3"/>
    <row r="315" spans="1:8" ht="15.75" thickBot="1" x14ac:dyDescent="0.3">
      <c r="A315" s="116" t="s">
        <v>8079</v>
      </c>
      <c r="B315" s="149" t="s">
        <v>80</v>
      </c>
      <c r="C315" s="138"/>
      <c r="D315" s="138"/>
      <c r="E315" s="138" t="s">
        <v>716</v>
      </c>
      <c r="F315" s="138"/>
      <c r="G315" s="138"/>
      <c r="H315" s="139"/>
    </row>
    <row r="316" spans="1:8" ht="15.75" thickBot="1" x14ac:dyDescent="0.3"/>
    <row r="317" spans="1:8" x14ac:dyDescent="0.25">
      <c r="A317" s="522" t="s">
        <v>2809</v>
      </c>
      <c r="B317" s="140" t="s">
        <v>9119</v>
      </c>
      <c r="C317" s="141" t="s">
        <v>717</v>
      </c>
      <c r="D317" s="141"/>
      <c r="E317" s="141"/>
      <c r="F317" s="141"/>
      <c r="G317" s="141"/>
      <c r="H317" s="142"/>
    </row>
    <row r="318" spans="1:8" ht="15.75" thickBot="1" x14ac:dyDescent="0.3">
      <c r="A318" s="523"/>
      <c r="B318" s="143" t="s">
        <v>4410</v>
      </c>
      <c r="C318" s="144" t="s">
        <v>4521</v>
      </c>
      <c r="D318" s="144"/>
      <c r="E318" s="144"/>
      <c r="F318" s="144"/>
      <c r="G318" s="144"/>
      <c r="H318" s="145"/>
    </row>
    <row r="319" spans="1:8" ht="15.75" thickBot="1" x14ac:dyDescent="0.3">
      <c r="A319" s="153"/>
      <c r="B319" s="152"/>
      <c r="C319" s="152"/>
      <c r="D319" s="152"/>
      <c r="E319" s="152"/>
      <c r="F319" s="152"/>
      <c r="G319" s="152"/>
      <c r="H319" s="152"/>
    </row>
    <row r="320" spans="1:8" x14ac:dyDescent="0.25">
      <c r="A320" s="524" t="s">
        <v>7252</v>
      </c>
      <c r="B320" s="140" t="s">
        <v>7253</v>
      </c>
      <c r="C320" s="141" t="s">
        <v>7254</v>
      </c>
      <c r="D320" s="141" t="s">
        <v>7235</v>
      </c>
      <c r="E320" s="141"/>
      <c r="F320" s="141"/>
      <c r="G320" s="141"/>
      <c r="H320" s="142"/>
    </row>
    <row r="321" spans="1:8" x14ac:dyDescent="0.25">
      <c r="A321" s="525"/>
      <c r="B321" s="146" t="s">
        <v>7232</v>
      </c>
      <c r="C321" s="137" t="s">
        <v>7233</v>
      </c>
      <c r="D321" s="137" t="s">
        <v>7234</v>
      </c>
      <c r="E321" s="137"/>
      <c r="F321" s="137"/>
      <c r="G321" s="137"/>
      <c r="H321" s="147"/>
    </row>
    <row r="322" spans="1:8" ht="15.75" thickBot="1" x14ac:dyDescent="0.3">
      <c r="A322" s="526"/>
      <c r="B322" s="143" t="s">
        <v>8045</v>
      </c>
      <c r="C322" s="144" t="s">
        <v>9757</v>
      </c>
      <c r="D322" s="144" t="s">
        <v>9758</v>
      </c>
      <c r="E322" s="144"/>
      <c r="F322" s="144"/>
      <c r="G322" s="144"/>
      <c r="H322" s="145"/>
    </row>
    <row r="323" spans="1:8" ht="15.75" thickBot="1" x14ac:dyDescent="0.3">
      <c r="A323" s="120"/>
      <c r="B323" s="152"/>
      <c r="C323" s="152"/>
      <c r="D323" s="152"/>
      <c r="E323" s="152"/>
      <c r="F323" s="152"/>
      <c r="G323" s="152"/>
      <c r="H323" s="152"/>
    </row>
    <row r="324" spans="1:8" ht="15.75" thickBot="1" x14ac:dyDescent="0.3">
      <c r="A324" s="116" t="s">
        <v>11277</v>
      </c>
      <c r="B324" s="149" t="s">
        <v>11278</v>
      </c>
      <c r="C324" s="138" t="s">
        <v>11279</v>
      </c>
      <c r="D324" s="138"/>
      <c r="E324" s="138" t="s">
        <v>11280</v>
      </c>
      <c r="F324" s="138"/>
      <c r="G324" s="138"/>
      <c r="H324" s="139"/>
    </row>
    <row r="325" spans="1:8" ht="15.75" thickBot="1" x14ac:dyDescent="0.3">
      <c r="B325" s="152"/>
    </row>
    <row r="326" spans="1:8" x14ac:dyDescent="0.25">
      <c r="A326" s="524" t="s">
        <v>585</v>
      </c>
      <c r="B326" s="140" t="s">
        <v>2641</v>
      </c>
      <c r="C326" s="141" t="s">
        <v>9754</v>
      </c>
      <c r="D326" s="141"/>
      <c r="E326" s="141" t="s">
        <v>9755</v>
      </c>
      <c r="F326" s="141"/>
      <c r="G326" s="141"/>
      <c r="H326" s="142"/>
    </row>
    <row r="327" spans="1:8" x14ac:dyDescent="0.25">
      <c r="A327" s="525"/>
      <c r="B327" s="146" t="s">
        <v>1352</v>
      </c>
      <c r="C327" s="137" t="s">
        <v>4028</v>
      </c>
      <c r="D327" s="137"/>
      <c r="E327" s="137" t="s">
        <v>346</v>
      </c>
      <c r="F327" s="137"/>
      <c r="G327" s="137"/>
      <c r="H327" s="147"/>
    </row>
    <row r="328" spans="1:8" ht="15.75" thickBot="1" x14ac:dyDescent="0.3">
      <c r="A328" s="526"/>
      <c r="B328" s="143" t="s">
        <v>2006</v>
      </c>
      <c r="C328" s="144" t="s">
        <v>7815</v>
      </c>
      <c r="D328" s="144"/>
      <c r="E328" s="144" t="s">
        <v>5981</v>
      </c>
      <c r="F328" s="144"/>
      <c r="G328" s="144"/>
      <c r="H328" s="145"/>
    </row>
    <row r="329" spans="1:8" ht="15.75" thickBot="1" x14ac:dyDescent="0.3"/>
    <row r="330" spans="1:8" ht="15.75" thickBot="1" x14ac:dyDescent="0.3">
      <c r="A330" s="116" t="s">
        <v>7192</v>
      </c>
      <c r="B330" s="149" t="s">
        <v>5982</v>
      </c>
      <c r="C330" s="138" t="s">
        <v>3578</v>
      </c>
      <c r="D330" s="138"/>
      <c r="E330" s="138"/>
      <c r="F330" s="138" t="s">
        <v>5040</v>
      </c>
      <c r="G330" s="138"/>
      <c r="H330" s="139"/>
    </row>
    <row r="331" spans="1:8" ht="15.75" thickBot="1" x14ac:dyDescent="0.3"/>
    <row r="332" spans="1:8" ht="15.75" thickBot="1" x14ac:dyDescent="0.3">
      <c r="A332" s="116" t="s">
        <v>5246</v>
      </c>
      <c r="B332" s="149" t="s">
        <v>2481</v>
      </c>
      <c r="C332" s="138" t="s">
        <v>2482</v>
      </c>
      <c r="D332" s="138"/>
      <c r="E332" s="138"/>
      <c r="F332" s="138" t="s">
        <v>6191</v>
      </c>
      <c r="G332" s="138"/>
      <c r="H332" s="139"/>
    </row>
    <row r="333" spans="1:8" ht="15.75" thickBot="1" x14ac:dyDescent="0.3"/>
    <row r="334" spans="1:8" ht="15.75" thickBot="1" x14ac:dyDescent="0.3">
      <c r="A334" s="116" t="s">
        <v>9449</v>
      </c>
      <c r="B334" s="149" t="s">
        <v>5321</v>
      </c>
      <c r="C334" s="138" t="s">
        <v>5322</v>
      </c>
      <c r="D334" s="138"/>
      <c r="E334" s="138" t="s">
        <v>2831</v>
      </c>
      <c r="F334" s="138"/>
      <c r="G334" s="138"/>
      <c r="H334" s="139"/>
    </row>
    <row r="335" spans="1:8" ht="15.75" thickBot="1" x14ac:dyDescent="0.3"/>
    <row r="336" spans="1:8" ht="15.75" thickBot="1" x14ac:dyDescent="0.3">
      <c r="A336" s="496" t="s">
        <v>15748</v>
      </c>
      <c r="B336" s="495" t="s">
        <v>15876</v>
      </c>
      <c r="C336" s="138" t="s">
        <v>15875</v>
      </c>
      <c r="D336" s="138"/>
      <c r="E336" s="138" t="s">
        <v>15709</v>
      </c>
      <c r="F336" s="138"/>
      <c r="G336" s="138"/>
      <c r="H336" s="139"/>
    </row>
  </sheetData>
  <autoFilter ref="A2:H415"/>
  <mergeCells count="47">
    <mergeCell ref="A87:A88"/>
    <mergeCell ref="A119:A121"/>
    <mergeCell ref="A30:A31"/>
    <mergeCell ref="A23:A24"/>
    <mergeCell ref="A40:A43"/>
    <mergeCell ref="A63:A66"/>
    <mergeCell ref="A84:A85"/>
    <mergeCell ref="A80:A82"/>
    <mergeCell ref="A47:A48"/>
    <mergeCell ref="A72:A73"/>
    <mergeCell ref="A33:A34"/>
    <mergeCell ref="A36:A38"/>
    <mergeCell ref="A6:A8"/>
    <mergeCell ref="A270:A271"/>
    <mergeCell ref="A283:A284"/>
    <mergeCell ref="A296:A303"/>
    <mergeCell ref="A293:A294"/>
    <mergeCell ref="A275:A277"/>
    <mergeCell ref="A105:A109"/>
    <mergeCell ref="A113:A114"/>
    <mergeCell ref="A166:A169"/>
    <mergeCell ref="A211:A213"/>
    <mergeCell ref="A133:A134"/>
    <mergeCell ref="A138:A140"/>
    <mergeCell ref="A163:A164"/>
    <mergeCell ref="A90:A97"/>
    <mergeCell ref="A20:A21"/>
    <mergeCell ref="A75:A76"/>
    <mergeCell ref="A326:A328"/>
    <mergeCell ref="A317:A318"/>
    <mergeCell ref="A320:A322"/>
    <mergeCell ref="A253:A254"/>
    <mergeCell ref="A153:A154"/>
    <mergeCell ref="A227:A230"/>
    <mergeCell ref="A240:A241"/>
    <mergeCell ref="A171:A173"/>
    <mergeCell ref="A204:A205"/>
    <mergeCell ref="A200:A202"/>
    <mergeCell ref="A215:A216"/>
    <mergeCell ref="A232:A233"/>
    <mergeCell ref="A290:A291"/>
    <mergeCell ref="A146:A151"/>
    <mergeCell ref="A185:A186"/>
    <mergeCell ref="A116:A117"/>
    <mergeCell ref="A158:A159"/>
    <mergeCell ref="A125:A126"/>
    <mergeCell ref="A128:A129"/>
  </mergeCells>
  <phoneticPr fontId="0" type="noConversion"/>
  <printOptions horizontalCentered="1"/>
  <pageMargins left="0" right="0" top="0" bottom="0" header="0" footer="0"/>
  <pageSetup paperSize="3" scale="80" orientation="landscape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2784"/>
  <sheetViews>
    <sheetView topLeftCell="A43" workbookViewId="0">
      <selection activeCell="A5" sqref="A5:S2784"/>
    </sheetView>
  </sheetViews>
  <sheetFormatPr defaultRowHeight="15" x14ac:dyDescent="0.25"/>
  <sheetData>
    <row r="5" spans="1:19" ht="45" x14ac:dyDescent="0.25">
      <c r="A5" s="50" t="s">
        <v>1818</v>
      </c>
      <c r="B5" s="11" t="s">
        <v>1137</v>
      </c>
      <c r="C5" s="11" t="s">
        <v>1817</v>
      </c>
      <c r="D5" s="11" t="s">
        <v>1138</v>
      </c>
      <c r="E5" s="11" t="s">
        <v>1926</v>
      </c>
      <c r="F5" s="12" t="s">
        <v>4633</v>
      </c>
      <c r="G5" s="12" t="s">
        <v>4634</v>
      </c>
      <c r="H5" s="12" t="s">
        <v>533</v>
      </c>
      <c r="I5" s="12" t="s">
        <v>532</v>
      </c>
      <c r="J5" s="12" t="s">
        <v>531</v>
      </c>
      <c r="K5" s="13" t="s">
        <v>5589</v>
      </c>
      <c r="L5" s="50" t="s">
        <v>5590</v>
      </c>
      <c r="M5" s="48"/>
      <c r="N5" s="287" t="s">
        <v>5591</v>
      </c>
      <c r="O5" s="287" t="s">
        <v>5589</v>
      </c>
      <c r="P5" s="287" t="s">
        <v>7696</v>
      </c>
      <c r="Q5" s="322" t="s">
        <v>10978</v>
      </c>
      <c r="R5" s="269" t="s">
        <v>8575</v>
      </c>
      <c r="S5" s="325" t="s">
        <v>10987</v>
      </c>
    </row>
    <row r="6" spans="1:19" x14ac:dyDescent="0.25">
      <c r="A6" s="27"/>
      <c r="B6" s="25"/>
      <c r="C6" s="25"/>
      <c r="D6" s="25"/>
      <c r="E6" s="25"/>
      <c r="F6" s="14"/>
      <c r="G6" s="14"/>
      <c r="H6" s="14"/>
      <c r="I6" s="14"/>
      <c r="J6" s="14"/>
      <c r="K6" s="14"/>
      <c r="L6" s="25"/>
      <c r="M6" s="15"/>
      <c r="N6" s="284"/>
      <c r="O6" s="285"/>
      <c r="P6" s="286"/>
      <c r="Q6" s="52"/>
      <c r="R6" s="52"/>
      <c r="S6" s="329"/>
    </row>
    <row r="7" spans="1:19" ht="63.75" x14ac:dyDescent="0.25">
      <c r="A7" s="260">
        <v>39476</v>
      </c>
      <c r="B7" s="261" t="s">
        <v>3577</v>
      </c>
      <c r="C7" s="267"/>
      <c r="D7" s="262" t="s">
        <v>3086</v>
      </c>
      <c r="E7" s="262">
        <v>4249</v>
      </c>
      <c r="F7" s="262" t="s">
        <v>544</v>
      </c>
      <c r="G7" s="262" t="s">
        <v>8237</v>
      </c>
      <c r="H7" s="262"/>
      <c r="I7" s="262" t="s">
        <v>9535</v>
      </c>
      <c r="J7" s="280" t="s">
        <v>5942</v>
      </c>
      <c r="K7" s="280" t="s">
        <v>8238</v>
      </c>
      <c r="L7" s="281">
        <v>39556</v>
      </c>
      <c r="M7" s="256"/>
      <c r="N7" s="257">
        <v>39559</v>
      </c>
      <c r="O7" s="258" t="s">
        <v>373</v>
      </c>
      <c r="P7" s="259"/>
      <c r="Q7" s="49"/>
      <c r="R7" s="49"/>
      <c r="S7" s="328"/>
    </row>
    <row r="8" spans="1:19" x14ac:dyDescent="0.25">
      <c r="A8" s="266">
        <v>41338</v>
      </c>
      <c r="B8" s="288" t="s">
        <v>11320</v>
      </c>
      <c r="C8" s="267"/>
      <c r="D8" s="318" t="s">
        <v>5310</v>
      </c>
      <c r="E8" s="313"/>
      <c r="F8" s="318" t="s">
        <v>11321</v>
      </c>
      <c r="G8" s="318">
        <v>6.3E-2</v>
      </c>
      <c r="H8" s="318" t="s">
        <v>11322</v>
      </c>
      <c r="I8" s="318" t="s">
        <v>451</v>
      </c>
      <c r="J8" s="333" t="s">
        <v>11311</v>
      </c>
      <c r="K8" s="333" t="s">
        <v>8534</v>
      </c>
      <c r="L8" s="315">
        <v>41341</v>
      </c>
      <c r="M8" s="256"/>
      <c r="N8" s="257">
        <v>3</v>
      </c>
      <c r="O8" s="258"/>
      <c r="P8" s="259"/>
      <c r="Q8" s="49">
        <v>36.14</v>
      </c>
      <c r="R8" s="49"/>
      <c r="S8" s="328" t="s">
        <v>10980</v>
      </c>
    </row>
    <row r="9" spans="1:19" ht="25.5" x14ac:dyDescent="0.25">
      <c r="A9" s="266">
        <v>41303</v>
      </c>
      <c r="B9" s="288" t="s">
        <v>11094</v>
      </c>
      <c r="C9" s="288" t="s">
        <v>977</v>
      </c>
      <c r="D9" s="318" t="s">
        <v>10974</v>
      </c>
      <c r="E9" s="313">
        <v>5220</v>
      </c>
      <c r="F9" s="318" t="s">
        <v>936</v>
      </c>
      <c r="G9" s="313">
        <v>24</v>
      </c>
      <c r="H9" s="318" t="s">
        <v>1033</v>
      </c>
      <c r="I9" s="318" t="s">
        <v>6444</v>
      </c>
      <c r="J9" s="333" t="s">
        <v>4152</v>
      </c>
      <c r="K9" s="333" t="s">
        <v>371</v>
      </c>
      <c r="L9" s="315">
        <v>41306</v>
      </c>
      <c r="M9" s="256"/>
      <c r="N9" s="257">
        <v>26</v>
      </c>
      <c r="O9" s="337">
        <v>41306</v>
      </c>
      <c r="P9" s="259"/>
      <c r="Q9" s="49"/>
      <c r="R9" s="49"/>
      <c r="S9" s="328"/>
    </row>
    <row r="10" spans="1:19" x14ac:dyDescent="0.25">
      <c r="A10" s="310">
        <v>41376</v>
      </c>
      <c r="B10" s="288" t="s">
        <v>11568</v>
      </c>
      <c r="C10" s="267"/>
      <c r="D10" s="288" t="s">
        <v>11569</v>
      </c>
      <c r="E10" s="267">
        <v>5243</v>
      </c>
      <c r="F10" s="288" t="s">
        <v>5382</v>
      </c>
      <c r="G10" s="288" t="s">
        <v>5602</v>
      </c>
      <c r="H10" s="288" t="s">
        <v>11570</v>
      </c>
      <c r="I10" s="288" t="s">
        <v>1255</v>
      </c>
      <c r="J10" s="297" t="s">
        <v>813</v>
      </c>
      <c r="K10" s="297" t="s">
        <v>9602</v>
      </c>
      <c r="L10" s="283"/>
      <c r="M10" s="256"/>
      <c r="N10" s="257">
        <v>11414</v>
      </c>
      <c r="O10" s="258"/>
      <c r="P10" s="259"/>
      <c r="Q10" s="49"/>
      <c r="R10" s="49"/>
      <c r="S10" s="328"/>
    </row>
    <row r="11" spans="1:19" x14ac:dyDescent="0.25">
      <c r="A11" s="266">
        <v>41376</v>
      </c>
      <c r="B11" s="288" t="s">
        <v>11568</v>
      </c>
      <c r="C11" s="267"/>
      <c r="D11" s="288" t="s">
        <v>11569</v>
      </c>
      <c r="E11" s="267">
        <v>5243</v>
      </c>
      <c r="F11" s="288" t="s">
        <v>5382</v>
      </c>
      <c r="G11" s="288" t="s">
        <v>5602</v>
      </c>
      <c r="H11" s="288" t="s">
        <v>11570</v>
      </c>
      <c r="I11" s="288" t="s">
        <v>1255</v>
      </c>
      <c r="J11" s="297" t="s">
        <v>11571</v>
      </c>
      <c r="K11" s="297" t="s">
        <v>1904</v>
      </c>
      <c r="L11" s="283"/>
      <c r="M11" s="256"/>
      <c r="N11" s="257">
        <v>11414</v>
      </c>
      <c r="O11" s="258"/>
      <c r="P11" s="259"/>
      <c r="Q11" s="49">
        <v>53.89</v>
      </c>
      <c r="R11" s="49"/>
      <c r="S11" s="328" t="s">
        <v>10980</v>
      </c>
    </row>
    <row r="12" spans="1:19" ht="25.5" x14ac:dyDescent="0.25">
      <c r="A12" s="260">
        <v>39496</v>
      </c>
      <c r="B12" s="261" t="s">
        <v>7697</v>
      </c>
      <c r="C12" s="267"/>
      <c r="D12" s="262" t="s">
        <v>2215</v>
      </c>
      <c r="E12" s="262"/>
      <c r="F12" s="262" t="s">
        <v>5941</v>
      </c>
      <c r="G12" s="262" t="s">
        <v>3651</v>
      </c>
      <c r="H12" s="262" t="s">
        <v>4935</v>
      </c>
      <c r="I12" s="262"/>
      <c r="J12" s="280" t="s">
        <v>5603</v>
      </c>
      <c r="K12" s="280" t="s">
        <v>7826</v>
      </c>
      <c r="L12" s="281">
        <v>39497</v>
      </c>
      <c r="M12" s="256"/>
      <c r="N12" s="257">
        <v>39497</v>
      </c>
      <c r="O12" s="258" t="s">
        <v>7826</v>
      </c>
      <c r="P12" s="259"/>
      <c r="Q12" s="49"/>
      <c r="R12" s="49"/>
      <c r="S12" s="328"/>
    </row>
    <row r="13" spans="1:19" x14ac:dyDescent="0.25">
      <c r="A13" s="260">
        <v>39496</v>
      </c>
      <c r="B13" s="261" t="s">
        <v>7827</v>
      </c>
      <c r="C13" s="267"/>
      <c r="D13" s="262" t="s">
        <v>5381</v>
      </c>
      <c r="E13" s="262">
        <v>4494</v>
      </c>
      <c r="F13" s="262" t="s">
        <v>5382</v>
      </c>
      <c r="G13" s="262" t="s">
        <v>5602</v>
      </c>
      <c r="H13" s="262" t="s">
        <v>2078</v>
      </c>
      <c r="I13" s="262"/>
      <c r="J13" s="280" t="s">
        <v>5942</v>
      </c>
      <c r="K13" s="280" t="s">
        <v>2079</v>
      </c>
      <c r="L13" s="281">
        <v>39500</v>
      </c>
      <c r="M13" s="256"/>
      <c r="N13" s="257">
        <v>39499</v>
      </c>
      <c r="O13" s="258" t="s">
        <v>2079</v>
      </c>
      <c r="P13" s="259"/>
      <c r="Q13" s="49"/>
      <c r="R13" s="49"/>
      <c r="S13" s="328"/>
    </row>
    <row r="14" spans="1:19" ht="25.5" x14ac:dyDescent="0.25">
      <c r="A14" s="260">
        <v>39496</v>
      </c>
      <c r="B14" s="261" t="s">
        <v>7697</v>
      </c>
      <c r="C14" s="267"/>
      <c r="D14" s="262" t="s">
        <v>2215</v>
      </c>
      <c r="E14" s="262"/>
      <c r="F14" s="262" t="s">
        <v>5941</v>
      </c>
      <c r="G14" s="262" t="s">
        <v>5602</v>
      </c>
      <c r="H14" s="262" t="s">
        <v>4935</v>
      </c>
      <c r="I14" s="262"/>
      <c r="J14" s="280" t="s">
        <v>5603</v>
      </c>
      <c r="K14" s="280" t="s">
        <v>7826</v>
      </c>
      <c r="L14" s="281">
        <v>39498</v>
      </c>
      <c r="M14" s="256"/>
      <c r="N14" s="257">
        <v>39499</v>
      </c>
      <c r="O14" s="258" t="s">
        <v>7826</v>
      </c>
      <c r="P14" s="259"/>
      <c r="Q14" s="49"/>
      <c r="R14" s="49"/>
      <c r="S14" s="328"/>
    </row>
    <row r="15" spans="1:19" ht="25.5" x14ac:dyDescent="0.25">
      <c r="A15" s="260">
        <v>39500</v>
      </c>
      <c r="B15" s="261" t="s">
        <v>2080</v>
      </c>
      <c r="C15" s="267"/>
      <c r="D15" s="262" t="s">
        <v>2215</v>
      </c>
      <c r="E15" s="262"/>
      <c r="F15" s="262" t="s">
        <v>5941</v>
      </c>
      <c r="G15" s="262" t="s">
        <v>7272</v>
      </c>
      <c r="H15" s="262" t="s">
        <v>4935</v>
      </c>
      <c r="I15" s="262"/>
      <c r="J15" s="280" t="s">
        <v>5603</v>
      </c>
      <c r="K15" s="280" t="s">
        <v>2081</v>
      </c>
      <c r="L15" s="281">
        <v>39503</v>
      </c>
      <c r="M15" s="256"/>
      <c r="N15" s="257">
        <v>39503</v>
      </c>
      <c r="O15" s="258" t="s">
        <v>2081</v>
      </c>
      <c r="P15" s="259"/>
      <c r="Q15" s="49"/>
      <c r="R15" s="49"/>
      <c r="S15" s="328"/>
    </row>
    <row r="16" spans="1:19" ht="25.5" x14ac:dyDescent="0.25">
      <c r="A16" s="260">
        <v>39503</v>
      </c>
      <c r="B16" s="261" t="s">
        <v>2082</v>
      </c>
      <c r="C16" s="267"/>
      <c r="D16" s="262" t="s">
        <v>2215</v>
      </c>
      <c r="E16" s="262"/>
      <c r="F16" s="262" t="s">
        <v>10658</v>
      </c>
      <c r="G16" s="262" t="s">
        <v>5602</v>
      </c>
      <c r="H16" s="262" t="s">
        <v>374</v>
      </c>
      <c r="I16" s="262"/>
      <c r="J16" s="280" t="s">
        <v>5942</v>
      </c>
      <c r="K16" s="280" t="s">
        <v>7826</v>
      </c>
      <c r="L16" s="281">
        <v>39505</v>
      </c>
      <c r="M16" s="256"/>
      <c r="N16" s="257">
        <v>39505</v>
      </c>
      <c r="O16" s="258" t="s">
        <v>7738</v>
      </c>
      <c r="P16" s="259"/>
      <c r="Q16" s="49"/>
      <c r="R16" s="49"/>
      <c r="S16" s="328"/>
    </row>
    <row r="17" spans="1:19" ht="25.5" x14ac:dyDescent="0.25">
      <c r="A17" s="260">
        <v>39503</v>
      </c>
      <c r="B17" s="261" t="s">
        <v>2082</v>
      </c>
      <c r="C17" s="267"/>
      <c r="D17" s="262" t="s">
        <v>2215</v>
      </c>
      <c r="E17" s="262"/>
      <c r="F17" s="262" t="s">
        <v>10658</v>
      </c>
      <c r="G17" s="262" t="s">
        <v>7272</v>
      </c>
      <c r="H17" s="262" t="s">
        <v>374</v>
      </c>
      <c r="I17" s="262"/>
      <c r="J17" s="280" t="s">
        <v>5942</v>
      </c>
      <c r="K17" s="280" t="s">
        <v>7826</v>
      </c>
      <c r="L17" s="281">
        <v>39505</v>
      </c>
      <c r="M17" s="256"/>
      <c r="N17" s="257">
        <v>39505</v>
      </c>
      <c r="O17" s="258" t="s">
        <v>7826</v>
      </c>
      <c r="P17" s="259"/>
      <c r="Q17" s="49"/>
      <c r="R17" s="49"/>
      <c r="S17" s="328"/>
    </row>
    <row r="18" spans="1:19" x14ac:dyDescent="0.25">
      <c r="A18" s="260">
        <v>39505</v>
      </c>
      <c r="B18" s="261" t="s">
        <v>7739</v>
      </c>
      <c r="C18" s="267"/>
      <c r="D18" s="262" t="s">
        <v>6608</v>
      </c>
      <c r="E18" s="262">
        <v>4544</v>
      </c>
      <c r="F18" s="262" t="s">
        <v>5941</v>
      </c>
      <c r="G18" s="262" t="s">
        <v>8729</v>
      </c>
      <c r="H18" s="262" t="s">
        <v>1695</v>
      </c>
      <c r="I18" s="262" t="s">
        <v>9535</v>
      </c>
      <c r="J18" s="280" t="s">
        <v>5942</v>
      </c>
      <c r="K18" s="280" t="s">
        <v>2081</v>
      </c>
      <c r="L18" s="281">
        <v>39506</v>
      </c>
      <c r="M18" s="256"/>
      <c r="N18" s="257">
        <v>39506</v>
      </c>
      <c r="O18" s="258" t="s">
        <v>2081</v>
      </c>
      <c r="P18" s="259"/>
      <c r="Q18" s="49"/>
      <c r="R18" s="49"/>
      <c r="S18" s="328"/>
    </row>
    <row r="19" spans="1:19" ht="25.5" x14ac:dyDescent="0.25">
      <c r="A19" s="260">
        <v>39505</v>
      </c>
      <c r="B19" s="261" t="s">
        <v>1696</v>
      </c>
      <c r="C19" s="267"/>
      <c r="D19" s="262" t="s">
        <v>2215</v>
      </c>
      <c r="E19" s="262"/>
      <c r="F19" s="262" t="s">
        <v>1697</v>
      </c>
      <c r="G19" s="262" t="s">
        <v>5602</v>
      </c>
      <c r="H19" s="262" t="s">
        <v>1698</v>
      </c>
      <c r="I19" s="262"/>
      <c r="J19" s="280" t="s">
        <v>5942</v>
      </c>
      <c r="K19" s="280" t="s">
        <v>7826</v>
      </c>
      <c r="L19" s="281">
        <v>39512</v>
      </c>
      <c r="M19" s="256"/>
      <c r="N19" s="257">
        <v>39506</v>
      </c>
      <c r="O19" s="258" t="s">
        <v>7826</v>
      </c>
      <c r="P19" s="259"/>
      <c r="Q19" s="49"/>
      <c r="R19" s="49"/>
      <c r="S19" s="328"/>
    </row>
    <row r="20" spans="1:19" x14ac:dyDescent="0.25">
      <c r="A20" s="260">
        <v>39496</v>
      </c>
      <c r="B20" s="261" t="s">
        <v>351</v>
      </c>
      <c r="C20" s="267"/>
      <c r="D20" s="262" t="s">
        <v>9155</v>
      </c>
      <c r="E20" s="262">
        <v>4581</v>
      </c>
      <c r="F20" s="262" t="s">
        <v>1697</v>
      </c>
      <c r="G20" s="262"/>
      <c r="H20" s="262" t="s">
        <v>9157</v>
      </c>
      <c r="I20" s="262"/>
      <c r="J20" s="280" t="s">
        <v>9156</v>
      </c>
      <c r="K20" s="280" t="s">
        <v>620</v>
      </c>
      <c r="L20" s="281">
        <v>39507</v>
      </c>
      <c r="M20" s="256"/>
      <c r="N20" s="257">
        <v>39507</v>
      </c>
      <c r="O20" s="258" t="s">
        <v>10495</v>
      </c>
      <c r="P20" s="259"/>
      <c r="Q20" s="49"/>
      <c r="R20" s="49"/>
      <c r="S20" s="328"/>
    </row>
    <row r="21" spans="1:19" ht="25.5" x14ac:dyDescent="0.25">
      <c r="A21" s="260">
        <v>39498</v>
      </c>
      <c r="B21" s="261" t="s">
        <v>8123</v>
      </c>
      <c r="C21" s="267"/>
      <c r="D21" s="262" t="s">
        <v>8124</v>
      </c>
      <c r="E21" s="262">
        <v>4490</v>
      </c>
      <c r="F21" s="262" t="s">
        <v>1697</v>
      </c>
      <c r="G21" s="262"/>
      <c r="H21" s="262" t="s">
        <v>4179</v>
      </c>
      <c r="I21" s="262" t="s">
        <v>4178</v>
      </c>
      <c r="J21" s="280" t="s">
        <v>8125</v>
      </c>
      <c r="K21" s="280" t="s">
        <v>349</v>
      </c>
      <c r="L21" s="281">
        <v>39507</v>
      </c>
      <c r="M21" s="256"/>
      <c r="N21" s="257">
        <v>39507</v>
      </c>
      <c r="O21" s="258" t="s">
        <v>350</v>
      </c>
      <c r="P21" s="259"/>
      <c r="Q21" s="49"/>
      <c r="R21" s="49"/>
      <c r="S21" s="328"/>
    </row>
    <row r="22" spans="1:19" x14ac:dyDescent="0.25">
      <c r="A22" s="260">
        <v>39503</v>
      </c>
      <c r="B22" s="261" t="s">
        <v>10496</v>
      </c>
      <c r="C22" s="267"/>
      <c r="D22" s="262" t="s">
        <v>2215</v>
      </c>
      <c r="E22" s="262"/>
      <c r="F22" s="262" t="s">
        <v>1697</v>
      </c>
      <c r="G22" s="262" t="s">
        <v>9736</v>
      </c>
      <c r="H22" s="262" t="s">
        <v>10497</v>
      </c>
      <c r="I22" s="262"/>
      <c r="J22" s="280" t="s">
        <v>5942</v>
      </c>
      <c r="K22" s="280" t="s">
        <v>2079</v>
      </c>
      <c r="L22" s="281">
        <v>39507</v>
      </c>
      <c r="M22" s="256"/>
      <c r="N22" s="257">
        <v>39507</v>
      </c>
      <c r="O22" s="258" t="s">
        <v>2079</v>
      </c>
      <c r="P22" s="259"/>
      <c r="Q22" s="49"/>
      <c r="R22" s="49"/>
      <c r="S22" s="328"/>
    </row>
    <row r="23" spans="1:19" ht="25.5" x14ac:dyDescent="0.25">
      <c r="A23" s="260">
        <v>39503</v>
      </c>
      <c r="B23" s="261" t="s">
        <v>10498</v>
      </c>
      <c r="C23" s="267"/>
      <c r="D23" s="262" t="s">
        <v>2215</v>
      </c>
      <c r="E23" s="262"/>
      <c r="F23" s="262" t="s">
        <v>1697</v>
      </c>
      <c r="G23" s="262" t="s">
        <v>5602</v>
      </c>
      <c r="H23" s="262" t="s">
        <v>7916</v>
      </c>
      <c r="I23" s="262"/>
      <c r="J23" s="280" t="s">
        <v>5942</v>
      </c>
      <c r="K23" s="280" t="s">
        <v>7826</v>
      </c>
      <c r="L23" s="281">
        <v>39507</v>
      </c>
      <c r="M23" s="256"/>
      <c r="N23" s="257">
        <v>39507</v>
      </c>
      <c r="O23" s="258" t="s">
        <v>7826</v>
      </c>
      <c r="P23" s="259"/>
      <c r="Q23" s="49"/>
      <c r="R23" s="49"/>
      <c r="S23" s="328"/>
    </row>
    <row r="24" spans="1:19" ht="25.5" x14ac:dyDescent="0.25">
      <c r="A24" s="260">
        <v>39503</v>
      </c>
      <c r="B24" s="261" t="s">
        <v>10498</v>
      </c>
      <c r="C24" s="267"/>
      <c r="D24" s="262" t="s">
        <v>2215</v>
      </c>
      <c r="E24" s="262"/>
      <c r="F24" s="262" t="s">
        <v>1697</v>
      </c>
      <c r="G24" s="262" t="s">
        <v>5602</v>
      </c>
      <c r="H24" s="262" t="s">
        <v>8374</v>
      </c>
      <c r="I24" s="262"/>
      <c r="J24" s="280" t="s">
        <v>5942</v>
      </c>
      <c r="K24" s="280" t="s">
        <v>7826</v>
      </c>
      <c r="L24" s="281">
        <v>39507</v>
      </c>
      <c r="M24" s="256"/>
      <c r="N24" s="257">
        <v>39507</v>
      </c>
      <c r="O24" s="258" t="s">
        <v>7826</v>
      </c>
      <c r="P24" s="259"/>
      <c r="Q24" s="49"/>
      <c r="R24" s="49"/>
      <c r="S24" s="328"/>
    </row>
    <row r="25" spans="1:19" ht="25.5" x14ac:dyDescent="0.25">
      <c r="A25" s="260">
        <v>39479</v>
      </c>
      <c r="B25" s="261" t="s">
        <v>8375</v>
      </c>
      <c r="C25" s="267"/>
      <c r="D25" s="262" t="s">
        <v>3064</v>
      </c>
      <c r="E25" s="262">
        <v>4331</v>
      </c>
      <c r="F25" s="262" t="s">
        <v>3065</v>
      </c>
      <c r="G25" s="262" t="s">
        <v>3066</v>
      </c>
      <c r="H25" s="262" t="s">
        <v>3563</v>
      </c>
      <c r="I25" s="262"/>
      <c r="J25" s="280" t="s">
        <v>5942</v>
      </c>
      <c r="K25" s="280" t="s">
        <v>99</v>
      </c>
      <c r="L25" s="281">
        <v>39510</v>
      </c>
      <c r="M25" s="256"/>
      <c r="N25" s="257">
        <v>39511</v>
      </c>
      <c r="O25" s="258" t="s">
        <v>970</v>
      </c>
      <c r="P25" s="259"/>
      <c r="Q25" s="49"/>
      <c r="R25" s="49"/>
      <c r="S25" s="328"/>
    </row>
    <row r="26" spans="1:19" ht="25.5" x14ac:dyDescent="0.25">
      <c r="A26" s="260">
        <v>39505</v>
      </c>
      <c r="B26" s="261" t="s">
        <v>1384</v>
      </c>
      <c r="C26" s="267"/>
      <c r="D26" s="262" t="s">
        <v>2215</v>
      </c>
      <c r="E26" s="262"/>
      <c r="F26" s="262" t="s">
        <v>8605</v>
      </c>
      <c r="G26" s="262" t="s">
        <v>8606</v>
      </c>
      <c r="H26" s="262" t="s">
        <v>8607</v>
      </c>
      <c r="I26" s="262"/>
      <c r="J26" s="280" t="s">
        <v>5942</v>
      </c>
      <c r="K26" s="280" t="s">
        <v>2486</v>
      </c>
      <c r="L26" s="281">
        <v>39511</v>
      </c>
      <c r="M26" s="256"/>
      <c r="N26" s="257">
        <v>39511</v>
      </c>
      <c r="O26" s="258" t="s">
        <v>2486</v>
      </c>
      <c r="P26" s="259"/>
      <c r="Q26" s="49"/>
      <c r="R26" s="49"/>
      <c r="S26" s="328"/>
    </row>
    <row r="27" spans="1:19" x14ac:dyDescent="0.25">
      <c r="A27" s="260">
        <v>39497</v>
      </c>
      <c r="B27" s="261" t="s">
        <v>7943</v>
      </c>
      <c r="C27" s="267"/>
      <c r="D27" s="262" t="s">
        <v>5381</v>
      </c>
      <c r="E27" s="262">
        <v>4494</v>
      </c>
      <c r="F27" s="262" t="s">
        <v>1697</v>
      </c>
      <c r="G27" s="262"/>
      <c r="H27" s="262" t="s">
        <v>7950</v>
      </c>
      <c r="I27" s="262"/>
      <c r="J27" s="280" t="s">
        <v>7944</v>
      </c>
      <c r="K27" s="280" t="s">
        <v>3192</v>
      </c>
      <c r="L27" s="281">
        <v>39512</v>
      </c>
      <c r="M27" s="256"/>
      <c r="N27" s="257">
        <v>39512</v>
      </c>
      <c r="O27" s="258" t="s">
        <v>6440</v>
      </c>
      <c r="P27" s="259"/>
      <c r="Q27" s="49"/>
      <c r="R27" s="49"/>
      <c r="S27" s="328"/>
    </row>
    <row r="28" spans="1:19" x14ac:dyDescent="0.25">
      <c r="A28" s="260">
        <v>39507</v>
      </c>
      <c r="B28" s="261" t="s">
        <v>4251</v>
      </c>
      <c r="C28" s="267"/>
      <c r="D28" s="262" t="s">
        <v>8124</v>
      </c>
      <c r="E28" s="262">
        <v>4490</v>
      </c>
      <c r="F28" s="262" t="s">
        <v>1697</v>
      </c>
      <c r="G28" s="262" t="s">
        <v>5602</v>
      </c>
      <c r="H28" s="262" t="s">
        <v>7568</v>
      </c>
      <c r="I28" s="262"/>
      <c r="J28" s="280" t="s">
        <v>5942</v>
      </c>
      <c r="K28" s="280" t="s">
        <v>2079</v>
      </c>
      <c r="L28" s="281">
        <v>39512</v>
      </c>
      <c r="M28" s="256"/>
      <c r="N28" s="257">
        <v>39512</v>
      </c>
      <c r="O28" s="258" t="s">
        <v>2079</v>
      </c>
      <c r="P28" s="259"/>
      <c r="Q28" s="49"/>
      <c r="R28" s="49"/>
      <c r="S28" s="328"/>
    </row>
    <row r="29" spans="1:19" ht="25.5" x14ac:dyDescent="0.25">
      <c r="A29" s="260">
        <v>39507</v>
      </c>
      <c r="B29" s="261" t="s">
        <v>7007</v>
      </c>
      <c r="C29" s="267"/>
      <c r="D29" s="262" t="s">
        <v>2215</v>
      </c>
      <c r="E29" s="262"/>
      <c r="F29" s="262" t="s">
        <v>1697</v>
      </c>
      <c r="G29" s="262" t="s">
        <v>5602</v>
      </c>
      <c r="H29" s="262" t="s">
        <v>8374</v>
      </c>
      <c r="I29" s="262"/>
      <c r="J29" s="280" t="s">
        <v>5942</v>
      </c>
      <c r="K29" s="280" t="s">
        <v>7826</v>
      </c>
      <c r="L29" s="281">
        <v>39512</v>
      </c>
      <c r="M29" s="256"/>
      <c r="N29" s="257">
        <v>39512</v>
      </c>
      <c r="O29" s="258"/>
      <c r="P29" s="259"/>
      <c r="Q29" s="49"/>
      <c r="R29" s="49"/>
      <c r="S29" s="328"/>
    </row>
    <row r="30" spans="1:19" x14ac:dyDescent="0.25">
      <c r="A30" s="260">
        <v>39508</v>
      </c>
      <c r="B30" s="261" t="s">
        <v>7008</v>
      </c>
      <c r="C30" s="267"/>
      <c r="D30" s="262" t="s">
        <v>7009</v>
      </c>
      <c r="E30" s="262"/>
      <c r="F30" s="262" t="s">
        <v>7010</v>
      </c>
      <c r="G30" s="262"/>
      <c r="H30" s="262"/>
      <c r="I30" s="262"/>
      <c r="J30" s="280"/>
      <c r="K30" s="280" t="s">
        <v>6381</v>
      </c>
      <c r="L30" s="281">
        <v>39510</v>
      </c>
      <c r="M30" s="256"/>
      <c r="N30" s="257">
        <v>39513</v>
      </c>
      <c r="O30" s="258" t="s">
        <v>6381</v>
      </c>
      <c r="P30" s="259"/>
      <c r="Q30" s="49"/>
      <c r="R30" s="49"/>
      <c r="S30" s="328"/>
    </row>
    <row r="31" spans="1:19" ht="25.5" x14ac:dyDescent="0.25">
      <c r="A31" s="260">
        <v>39503</v>
      </c>
      <c r="B31" s="261" t="s">
        <v>2082</v>
      </c>
      <c r="C31" s="267"/>
      <c r="D31" s="262" t="s">
        <v>2215</v>
      </c>
      <c r="E31" s="262"/>
      <c r="F31" s="262" t="s">
        <v>10658</v>
      </c>
      <c r="G31" s="262" t="s">
        <v>8041</v>
      </c>
      <c r="H31" s="262" t="s">
        <v>374</v>
      </c>
      <c r="I31" s="262"/>
      <c r="J31" s="280" t="s">
        <v>5942</v>
      </c>
      <c r="K31" s="280" t="s">
        <v>7826</v>
      </c>
      <c r="L31" s="281">
        <v>39510</v>
      </c>
      <c r="M31" s="256"/>
      <c r="N31" s="257">
        <v>39514</v>
      </c>
      <c r="O31" s="258" t="s">
        <v>7826</v>
      </c>
      <c r="P31" s="259"/>
      <c r="Q31" s="49"/>
      <c r="R31" s="49"/>
      <c r="S31" s="328"/>
    </row>
    <row r="32" spans="1:19" x14ac:dyDescent="0.25">
      <c r="A32" s="260">
        <v>39507</v>
      </c>
      <c r="B32" s="261" t="s">
        <v>6382</v>
      </c>
      <c r="C32" s="267"/>
      <c r="D32" s="262" t="s">
        <v>6383</v>
      </c>
      <c r="E32" s="262">
        <v>4445</v>
      </c>
      <c r="F32" s="262" t="s">
        <v>3065</v>
      </c>
      <c r="G32" s="262" t="s">
        <v>9736</v>
      </c>
      <c r="H32" s="262" t="s">
        <v>6384</v>
      </c>
      <c r="I32" s="262"/>
      <c r="J32" s="280" t="s">
        <v>5942</v>
      </c>
      <c r="K32" s="280" t="s">
        <v>2419</v>
      </c>
      <c r="L32" s="281">
        <v>39520</v>
      </c>
      <c r="M32" s="256"/>
      <c r="N32" s="257">
        <v>39518</v>
      </c>
      <c r="O32" s="258" t="s">
        <v>2419</v>
      </c>
      <c r="P32" s="259"/>
      <c r="Q32" s="49"/>
      <c r="R32" s="49"/>
      <c r="S32" s="328"/>
    </row>
    <row r="33" spans="1:19" x14ac:dyDescent="0.25">
      <c r="A33" s="260">
        <v>39512</v>
      </c>
      <c r="B33" s="261" t="s">
        <v>2420</v>
      </c>
      <c r="C33" s="267"/>
      <c r="D33" s="262" t="s">
        <v>2421</v>
      </c>
      <c r="E33" s="262">
        <v>4570</v>
      </c>
      <c r="F33" s="262" t="s">
        <v>6628</v>
      </c>
      <c r="G33" s="262"/>
      <c r="H33" s="262" t="s">
        <v>6465</v>
      </c>
      <c r="I33" s="262"/>
      <c r="J33" s="280" t="s">
        <v>5942</v>
      </c>
      <c r="K33" s="280" t="s">
        <v>6466</v>
      </c>
      <c r="L33" s="281">
        <v>39521</v>
      </c>
      <c r="M33" s="256"/>
      <c r="N33" s="257">
        <v>39519</v>
      </c>
      <c r="O33" s="258" t="s">
        <v>6466</v>
      </c>
      <c r="P33" s="259"/>
      <c r="Q33" s="49"/>
      <c r="R33" s="49"/>
      <c r="S33" s="328"/>
    </row>
    <row r="34" spans="1:19" x14ac:dyDescent="0.25">
      <c r="A34" s="260">
        <v>39512</v>
      </c>
      <c r="B34" s="261" t="s">
        <v>2420</v>
      </c>
      <c r="C34" s="267"/>
      <c r="D34" s="262" t="s">
        <v>2421</v>
      </c>
      <c r="E34" s="262">
        <v>4570</v>
      </c>
      <c r="F34" s="262" t="s">
        <v>6628</v>
      </c>
      <c r="G34" s="262"/>
      <c r="H34" s="262" t="s">
        <v>6465</v>
      </c>
      <c r="I34" s="262"/>
      <c r="J34" s="280" t="s">
        <v>5942</v>
      </c>
      <c r="K34" s="280" t="s">
        <v>6466</v>
      </c>
      <c r="L34" s="281">
        <v>39521</v>
      </c>
      <c r="M34" s="256"/>
      <c r="N34" s="257">
        <v>39519</v>
      </c>
      <c r="O34" s="258" t="s">
        <v>6466</v>
      </c>
      <c r="P34" s="259"/>
      <c r="Q34" s="49"/>
      <c r="R34" s="49"/>
      <c r="S34" s="328"/>
    </row>
    <row r="35" spans="1:19" x14ac:dyDescent="0.25">
      <c r="A35" s="260">
        <v>39512</v>
      </c>
      <c r="B35" s="261" t="s">
        <v>2420</v>
      </c>
      <c r="C35" s="267"/>
      <c r="D35" s="262" t="s">
        <v>2421</v>
      </c>
      <c r="E35" s="262">
        <v>4570</v>
      </c>
      <c r="F35" s="262" t="s">
        <v>6628</v>
      </c>
      <c r="G35" s="262"/>
      <c r="H35" s="262" t="s">
        <v>6465</v>
      </c>
      <c r="I35" s="262" t="s">
        <v>10513</v>
      </c>
      <c r="J35" s="280" t="s">
        <v>10512</v>
      </c>
      <c r="K35" s="280" t="s">
        <v>4667</v>
      </c>
      <c r="L35" s="281">
        <v>39521</v>
      </c>
      <c r="M35" s="256"/>
      <c r="N35" s="257">
        <v>39519</v>
      </c>
      <c r="O35" s="258" t="s">
        <v>5974</v>
      </c>
      <c r="P35" s="259"/>
      <c r="Q35" s="49"/>
      <c r="R35" s="49"/>
      <c r="S35" s="328"/>
    </row>
    <row r="36" spans="1:19" x14ac:dyDescent="0.25">
      <c r="A36" s="260">
        <v>39512</v>
      </c>
      <c r="B36" s="261" t="s">
        <v>7444</v>
      </c>
      <c r="C36" s="267"/>
      <c r="D36" s="262" t="s">
        <v>5381</v>
      </c>
      <c r="E36" s="262">
        <v>4494</v>
      </c>
      <c r="F36" s="262" t="s">
        <v>5382</v>
      </c>
      <c r="G36" s="262" t="s">
        <v>5602</v>
      </c>
      <c r="H36" s="262" t="s">
        <v>7916</v>
      </c>
      <c r="I36" s="262"/>
      <c r="J36" s="280" t="s">
        <v>5942</v>
      </c>
      <c r="K36" s="280" t="s">
        <v>7445</v>
      </c>
      <c r="L36" s="281">
        <v>39521</v>
      </c>
      <c r="M36" s="256"/>
      <c r="N36" s="257">
        <v>39525</v>
      </c>
      <c r="O36" s="258" t="s">
        <v>7445</v>
      </c>
      <c r="P36" s="259"/>
      <c r="Q36" s="49"/>
      <c r="R36" s="49"/>
      <c r="S36" s="328"/>
    </row>
    <row r="37" spans="1:19" x14ac:dyDescent="0.25">
      <c r="A37" s="260">
        <v>39520</v>
      </c>
      <c r="B37" s="261" t="s">
        <v>7446</v>
      </c>
      <c r="C37" s="267"/>
      <c r="D37" s="262" t="s">
        <v>5381</v>
      </c>
      <c r="E37" s="262">
        <v>4494</v>
      </c>
      <c r="F37" s="262" t="s">
        <v>5382</v>
      </c>
      <c r="G37" s="262" t="s">
        <v>5602</v>
      </c>
      <c r="H37" s="262" t="s">
        <v>2078</v>
      </c>
      <c r="I37" s="262"/>
      <c r="J37" s="280" t="s">
        <v>5942</v>
      </c>
      <c r="K37" s="280" t="s">
        <v>7445</v>
      </c>
      <c r="L37" s="281">
        <v>39528</v>
      </c>
      <c r="M37" s="256"/>
      <c r="N37" s="257">
        <v>39525</v>
      </c>
      <c r="O37" s="258" t="s">
        <v>7445</v>
      </c>
      <c r="P37" s="259"/>
      <c r="Q37" s="49"/>
      <c r="R37" s="49"/>
      <c r="S37" s="328"/>
    </row>
    <row r="38" spans="1:19" ht="25.5" x14ac:dyDescent="0.25">
      <c r="A38" s="260">
        <v>39519</v>
      </c>
      <c r="B38" s="261" t="s">
        <v>4597</v>
      </c>
      <c r="C38" s="267"/>
      <c r="D38" s="262" t="s">
        <v>4598</v>
      </c>
      <c r="E38" s="262">
        <v>4275</v>
      </c>
      <c r="F38" s="262" t="s">
        <v>1697</v>
      </c>
      <c r="G38" s="262" t="s">
        <v>9736</v>
      </c>
      <c r="H38" s="262" t="s">
        <v>10497</v>
      </c>
      <c r="I38" s="262"/>
      <c r="J38" s="280" t="s">
        <v>5942</v>
      </c>
      <c r="K38" s="280" t="s">
        <v>7826</v>
      </c>
      <c r="L38" s="281">
        <v>39526</v>
      </c>
      <c r="M38" s="256"/>
      <c r="N38" s="257">
        <v>39526</v>
      </c>
      <c r="O38" s="258" t="s">
        <v>7826</v>
      </c>
      <c r="P38" s="259"/>
      <c r="Q38" s="49"/>
      <c r="R38" s="49"/>
      <c r="S38" s="328"/>
    </row>
    <row r="39" spans="1:19" x14ac:dyDescent="0.25">
      <c r="A39" s="260">
        <v>39519</v>
      </c>
      <c r="B39" s="261" t="s">
        <v>3085</v>
      </c>
      <c r="C39" s="267"/>
      <c r="D39" s="262" t="s">
        <v>3086</v>
      </c>
      <c r="E39" s="262">
        <v>4249</v>
      </c>
      <c r="F39" s="262" t="s">
        <v>1697</v>
      </c>
      <c r="G39" s="262" t="s">
        <v>5602</v>
      </c>
      <c r="H39" s="262" t="s">
        <v>4445</v>
      </c>
      <c r="I39" s="262"/>
      <c r="J39" s="280" t="s">
        <v>5942</v>
      </c>
      <c r="K39" s="280" t="s">
        <v>2079</v>
      </c>
      <c r="L39" s="281">
        <v>39526</v>
      </c>
      <c r="M39" s="256"/>
      <c r="N39" s="257">
        <v>39526</v>
      </c>
      <c r="O39" s="258" t="s">
        <v>2079</v>
      </c>
      <c r="P39" s="259"/>
      <c r="Q39" s="49"/>
      <c r="R39" s="49"/>
      <c r="S39" s="328"/>
    </row>
    <row r="40" spans="1:19" x14ac:dyDescent="0.25">
      <c r="A40" s="260">
        <v>39519</v>
      </c>
      <c r="B40" s="261" t="s">
        <v>9184</v>
      </c>
      <c r="C40" s="267"/>
      <c r="D40" s="262" t="s">
        <v>2215</v>
      </c>
      <c r="E40" s="262"/>
      <c r="F40" s="262" t="s">
        <v>1697</v>
      </c>
      <c r="G40" s="262" t="s">
        <v>5602</v>
      </c>
      <c r="H40" s="262" t="s">
        <v>9215</v>
      </c>
      <c r="I40" s="262"/>
      <c r="J40" s="280" t="s">
        <v>5942</v>
      </c>
      <c r="K40" s="280" t="s">
        <v>7445</v>
      </c>
      <c r="L40" s="281">
        <v>39526</v>
      </c>
      <c r="M40" s="256"/>
      <c r="N40" s="257">
        <v>39526</v>
      </c>
      <c r="O40" s="258" t="s">
        <v>7445</v>
      </c>
      <c r="P40" s="259"/>
      <c r="Q40" s="49"/>
      <c r="R40" s="49"/>
      <c r="S40" s="328"/>
    </row>
    <row r="41" spans="1:19" ht="25.5" x14ac:dyDescent="0.25">
      <c r="A41" s="260">
        <v>39519</v>
      </c>
      <c r="B41" s="261" t="s">
        <v>9184</v>
      </c>
      <c r="C41" s="267"/>
      <c r="D41" s="262" t="s">
        <v>2215</v>
      </c>
      <c r="E41" s="262"/>
      <c r="F41" s="262" t="s">
        <v>1697</v>
      </c>
      <c r="G41" s="262" t="s">
        <v>5602</v>
      </c>
      <c r="H41" s="262" t="s">
        <v>9216</v>
      </c>
      <c r="I41" s="262"/>
      <c r="J41" s="280" t="s">
        <v>5942</v>
      </c>
      <c r="K41" s="280" t="s">
        <v>7826</v>
      </c>
      <c r="L41" s="281">
        <v>39526</v>
      </c>
      <c r="M41" s="256"/>
      <c r="N41" s="257">
        <v>39526</v>
      </c>
      <c r="O41" s="258" t="s">
        <v>7826</v>
      </c>
      <c r="P41" s="259"/>
      <c r="Q41" s="49"/>
      <c r="R41" s="49"/>
      <c r="S41" s="328"/>
    </row>
    <row r="42" spans="1:19" x14ac:dyDescent="0.25">
      <c r="A42" s="260">
        <v>39519</v>
      </c>
      <c r="B42" s="261" t="s">
        <v>9184</v>
      </c>
      <c r="C42" s="267"/>
      <c r="D42" s="262" t="s">
        <v>2215</v>
      </c>
      <c r="E42" s="262"/>
      <c r="F42" s="262" t="s">
        <v>1697</v>
      </c>
      <c r="G42" s="262" t="s">
        <v>5602</v>
      </c>
      <c r="H42" s="262" t="s">
        <v>3510</v>
      </c>
      <c r="I42" s="262"/>
      <c r="J42" s="280" t="s">
        <v>5942</v>
      </c>
      <c r="K42" s="280" t="s">
        <v>2079</v>
      </c>
      <c r="L42" s="281">
        <v>39526</v>
      </c>
      <c r="M42" s="256"/>
      <c r="N42" s="257">
        <v>39526</v>
      </c>
      <c r="O42" s="258" t="s">
        <v>2079</v>
      </c>
      <c r="P42" s="259"/>
      <c r="Q42" s="49"/>
      <c r="R42" s="49"/>
      <c r="S42" s="328"/>
    </row>
    <row r="43" spans="1:19" x14ac:dyDescent="0.25">
      <c r="A43" s="260">
        <v>39519</v>
      </c>
      <c r="B43" s="261" t="s">
        <v>9184</v>
      </c>
      <c r="C43" s="267"/>
      <c r="D43" s="262" t="s">
        <v>2215</v>
      </c>
      <c r="E43" s="262"/>
      <c r="F43" s="262" t="s">
        <v>1697</v>
      </c>
      <c r="G43" s="262" t="s">
        <v>5602</v>
      </c>
      <c r="H43" s="262" t="s">
        <v>3511</v>
      </c>
      <c r="I43" s="262"/>
      <c r="J43" s="280" t="s">
        <v>5942</v>
      </c>
      <c r="K43" s="280" t="s">
        <v>2079</v>
      </c>
      <c r="L43" s="281">
        <v>39526</v>
      </c>
      <c r="M43" s="256"/>
      <c r="N43" s="257">
        <v>39526</v>
      </c>
      <c r="O43" s="258" t="s">
        <v>2079</v>
      </c>
      <c r="P43" s="259"/>
      <c r="Q43" s="49"/>
      <c r="R43" s="49"/>
      <c r="S43" s="328"/>
    </row>
    <row r="44" spans="1:19" ht="25.5" x14ac:dyDescent="0.25">
      <c r="A44" s="260">
        <v>39491</v>
      </c>
      <c r="B44" s="261" t="s">
        <v>2644</v>
      </c>
      <c r="C44" s="267"/>
      <c r="D44" s="262" t="s">
        <v>737</v>
      </c>
      <c r="E44" s="262">
        <v>4441</v>
      </c>
      <c r="F44" s="262" t="s">
        <v>738</v>
      </c>
      <c r="G44" s="262" t="s">
        <v>3489</v>
      </c>
      <c r="H44" s="262" t="s">
        <v>6654</v>
      </c>
      <c r="I44" s="262" t="s">
        <v>9535</v>
      </c>
      <c r="J44" s="280" t="s">
        <v>5942</v>
      </c>
      <c r="K44" s="280" t="s">
        <v>3370</v>
      </c>
      <c r="L44" s="281">
        <v>39531</v>
      </c>
      <c r="M44" s="256"/>
      <c r="N44" s="257">
        <v>39528</v>
      </c>
      <c r="O44" s="258" t="s">
        <v>3370</v>
      </c>
      <c r="P44" s="259"/>
      <c r="Q44" s="49"/>
      <c r="R44" s="49"/>
      <c r="S44" s="328"/>
    </row>
    <row r="45" spans="1:19" ht="25.5" x14ac:dyDescent="0.25">
      <c r="A45" s="260">
        <v>39491</v>
      </c>
      <c r="B45" s="261" t="s">
        <v>2644</v>
      </c>
      <c r="C45" s="267"/>
      <c r="D45" s="262" t="s">
        <v>737</v>
      </c>
      <c r="E45" s="262">
        <v>4441</v>
      </c>
      <c r="F45" s="262" t="s">
        <v>738</v>
      </c>
      <c r="G45" s="262" t="s">
        <v>3489</v>
      </c>
      <c r="H45" s="262" t="s">
        <v>6654</v>
      </c>
      <c r="I45" s="262" t="s">
        <v>3371</v>
      </c>
      <c r="J45" s="280" t="s">
        <v>5942</v>
      </c>
      <c r="K45" s="280" t="s">
        <v>5928</v>
      </c>
      <c r="L45" s="281">
        <v>39531</v>
      </c>
      <c r="M45" s="256"/>
      <c r="N45" s="257">
        <v>39528</v>
      </c>
      <c r="O45" s="258" t="s">
        <v>5928</v>
      </c>
      <c r="P45" s="259"/>
      <c r="Q45" s="49"/>
      <c r="R45" s="49"/>
      <c r="S45" s="328"/>
    </row>
    <row r="46" spans="1:19" x14ac:dyDescent="0.25">
      <c r="A46" s="260">
        <v>39525</v>
      </c>
      <c r="B46" s="261" t="s">
        <v>7563</v>
      </c>
      <c r="C46" s="267"/>
      <c r="D46" s="262" t="s">
        <v>9155</v>
      </c>
      <c r="E46" s="262">
        <v>4581</v>
      </c>
      <c r="F46" s="262" t="s">
        <v>1697</v>
      </c>
      <c r="G46" s="262" t="s">
        <v>5602</v>
      </c>
      <c r="H46" s="262" t="s">
        <v>7564</v>
      </c>
      <c r="I46" s="262"/>
      <c r="J46" s="280" t="s">
        <v>5942</v>
      </c>
      <c r="K46" s="280" t="s">
        <v>6381</v>
      </c>
      <c r="L46" s="281">
        <v>39528</v>
      </c>
      <c r="M46" s="256"/>
      <c r="N46" s="257">
        <v>39528</v>
      </c>
      <c r="O46" s="258" t="s">
        <v>6381</v>
      </c>
      <c r="P46" s="259"/>
      <c r="Q46" s="49"/>
      <c r="R46" s="49"/>
      <c r="S46" s="328"/>
    </row>
    <row r="47" spans="1:19" ht="25.5" x14ac:dyDescent="0.25">
      <c r="A47" s="260">
        <v>39527</v>
      </c>
      <c r="B47" s="261" t="s">
        <v>3512</v>
      </c>
      <c r="C47" s="267"/>
      <c r="D47" s="262" t="s">
        <v>6087</v>
      </c>
      <c r="E47" s="262">
        <v>4379</v>
      </c>
      <c r="F47" s="262" t="s">
        <v>6588</v>
      </c>
      <c r="G47" s="262" t="s">
        <v>8606</v>
      </c>
      <c r="H47" s="262" t="s">
        <v>6088</v>
      </c>
      <c r="I47" s="262"/>
      <c r="J47" s="280" t="s">
        <v>5942</v>
      </c>
      <c r="K47" s="280" t="s">
        <v>7468</v>
      </c>
      <c r="L47" s="281">
        <v>39528</v>
      </c>
      <c r="M47" s="256"/>
      <c r="N47" s="257">
        <v>39528</v>
      </c>
      <c r="O47" s="258" t="s">
        <v>2419</v>
      </c>
      <c r="P47" s="259"/>
      <c r="Q47" s="49"/>
      <c r="R47" s="49"/>
      <c r="S47" s="328"/>
    </row>
    <row r="48" spans="1:19" x14ac:dyDescent="0.25">
      <c r="A48" s="260">
        <v>39528</v>
      </c>
      <c r="B48" s="261"/>
      <c r="C48" s="267"/>
      <c r="D48" s="262" t="s">
        <v>1460</v>
      </c>
      <c r="E48" s="262"/>
      <c r="F48" s="262" t="s">
        <v>1461</v>
      </c>
      <c r="G48" s="262"/>
      <c r="H48" s="262" t="s">
        <v>7916</v>
      </c>
      <c r="I48" s="262" t="s">
        <v>1462</v>
      </c>
      <c r="J48" s="280" t="s">
        <v>10512</v>
      </c>
      <c r="K48" s="280" t="s">
        <v>5974</v>
      </c>
      <c r="L48" s="281">
        <v>39528</v>
      </c>
      <c r="M48" s="256"/>
      <c r="N48" s="257">
        <v>39528</v>
      </c>
      <c r="O48" s="258" t="s">
        <v>5974</v>
      </c>
      <c r="P48" s="259"/>
      <c r="Q48" s="49"/>
      <c r="R48" s="49"/>
      <c r="S48" s="328"/>
    </row>
    <row r="49" spans="1:19" x14ac:dyDescent="0.25">
      <c r="A49" s="260">
        <v>39531</v>
      </c>
      <c r="B49" s="261" t="s">
        <v>2644</v>
      </c>
      <c r="C49" s="267"/>
      <c r="D49" s="262" t="s">
        <v>737</v>
      </c>
      <c r="E49" s="262">
        <v>4441</v>
      </c>
      <c r="F49" s="262" t="s">
        <v>468</v>
      </c>
      <c r="G49" s="262" t="s">
        <v>9736</v>
      </c>
      <c r="H49" s="262" t="s">
        <v>469</v>
      </c>
      <c r="I49" s="262" t="s">
        <v>9535</v>
      </c>
      <c r="J49" s="280" t="s">
        <v>5942</v>
      </c>
      <c r="K49" s="280" t="s">
        <v>7627</v>
      </c>
      <c r="L49" s="281">
        <v>39531</v>
      </c>
      <c r="M49" s="256"/>
      <c r="N49" s="257">
        <v>39531</v>
      </c>
      <c r="O49" s="258" t="s">
        <v>7628</v>
      </c>
      <c r="P49" s="259"/>
      <c r="Q49" s="49"/>
      <c r="R49" s="49"/>
      <c r="S49" s="328"/>
    </row>
    <row r="50" spans="1:19" x14ac:dyDescent="0.25">
      <c r="A50" s="260">
        <v>39524</v>
      </c>
      <c r="B50" s="261" t="s">
        <v>7629</v>
      </c>
      <c r="C50" s="267"/>
      <c r="D50" s="262" t="s">
        <v>8370</v>
      </c>
      <c r="E50" s="262">
        <v>4435</v>
      </c>
      <c r="F50" s="262" t="s">
        <v>8371</v>
      </c>
      <c r="G50" s="262"/>
      <c r="H50" s="262" t="s">
        <v>3100</v>
      </c>
      <c r="I50" s="262"/>
      <c r="J50" s="280" t="s">
        <v>5942</v>
      </c>
      <c r="K50" s="280" t="s">
        <v>9424</v>
      </c>
      <c r="L50" s="281">
        <v>39533</v>
      </c>
      <c r="M50" s="256"/>
      <c r="N50" s="257">
        <v>39533</v>
      </c>
      <c r="O50" s="258" t="s">
        <v>9424</v>
      </c>
      <c r="P50" s="259"/>
      <c r="Q50" s="49"/>
      <c r="R50" s="49"/>
      <c r="S50" s="328"/>
    </row>
    <row r="51" spans="1:19" x14ac:dyDescent="0.25">
      <c r="A51" s="260">
        <v>39539</v>
      </c>
      <c r="B51" s="261" t="s">
        <v>9425</v>
      </c>
      <c r="C51" s="267"/>
      <c r="D51" s="262" t="s">
        <v>1827</v>
      </c>
      <c r="E51" s="262">
        <v>4516</v>
      </c>
      <c r="F51" s="262" t="s">
        <v>1828</v>
      </c>
      <c r="G51" s="262"/>
      <c r="H51" s="262"/>
      <c r="I51" s="262" t="s">
        <v>1829</v>
      </c>
      <c r="J51" s="280" t="s">
        <v>5942</v>
      </c>
      <c r="K51" s="280" t="s">
        <v>2189</v>
      </c>
      <c r="L51" s="281">
        <v>39539</v>
      </c>
      <c r="M51" s="256"/>
      <c r="N51" s="257">
        <v>39533</v>
      </c>
      <c r="O51" s="258" t="s">
        <v>4797</v>
      </c>
      <c r="P51" s="259"/>
      <c r="Q51" s="49"/>
      <c r="R51" s="49"/>
      <c r="S51" s="328"/>
    </row>
    <row r="52" spans="1:19" ht="25.5" x14ac:dyDescent="0.25">
      <c r="A52" s="260">
        <v>39532</v>
      </c>
      <c r="B52" s="261" t="s">
        <v>4798</v>
      </c>
      <c r="C52" s="267"/>
      <c r="D52" s="262" t="s">
        <v>2215</v>
      </c>
      <c r="E52" s="262"/>
      <c r="F52" s="262" t="s">
        <v>5941</v>
      </c>
      <c r="G52" s="262" t="s">
        <v>5602</v>
      </c>
      <c r="H52" s="262" t="s">
        <v>4935</v>
      </c>
      <c r="I52" s="262"/>
      <c r="J52" s="280" t="s">
        <v>5603</v>
      </c>
      <c r="K52" s="280" t="s">
        <v>7826</v>
      </c>
      <c r="L52" s="281">
        <v>39534</v>
      </c>
      <c r="M52" s="256"/>
      <c r="N52" s="257">
        <v>39534</v>
      </c>
      <c r="O52" s="258" t="s">
        <v>7826</v>
      </c>
      <c r="P52" s="259"/>
      <c r="Q52" s="49"/>
      <c r="R52" s="49"/>
      <c r="S52" s="328"/>
    </row>
    <row r="53" spans="1:19" x14ac:dyDescent="0.25">
      <c r="A53" s="260">
        <v>39539</v>
      </c>
      <c r="B53" s="261" t="s">
        <v>9425</v>
      </c>
      <c r="C53" s="267"/>
      <c r="D53" s="262" t="s">
        <v>1827</v>
      </c>
      <c r="E53" s="262">
        <v>4516</v>
      </c>
      <c r="F53" s="262" t="s">
        <v>1828</v>
      </c>
      <c r="G53" s="262"/>
      <c r="H53" s="262"/>
      <c r="I53" s="262" t="s">
        <v>1829</v>
      </c>
      <c r="J53" s="280" t="s">
        <v>5942</v>
      </c>
      <c r="K53" s="280" t="s">
        <v>4799</v>
      </c>
      <c r="L53" s="281">
        <v>39540</v>
      </c>
      <c r="M53" s="256"/>
      <c r="N53" s="257">
        <v>39534</v>
      </c>
      <c r="O53" s="258" t="s">
        <v>7368</v>
      </c>
      <c r="P53" s="259"/>
      <c r="Q53" s="49"/>
      <c r="R53" s="49"/>
      <c r="S53" s="328"/>
    </row>
    <row r="54" spans="1:19" x14ac:dyDescent="0.25">
      <c r="A54" s="260">
        <v>39526</v>
      </c>
      <c r="B54" s="261" t="s">
        <v>2685</v>
      </c>
      <c r="C54" s="267"/>
      <c r="D54" s="262" t="s">
        <v>5381</v>
      </c>
      <c r="E54" s="262">
        <v>4494</v>
      </c>
      <c r="F54" s="262" t="s">
        <v>5382</v>
      </c>
      <c r="G54" s="262"/>
      <c r="H54" s="262" t="s">
        <v>7916</v>
      </c>
      <c r="I54" s="262"/>
      <c r="J54" s="280" t="s">
        <v>5942</v>
      </c>
      <c r="K54" s="280" t="s">
        <v>2079</v>
      </c>
      <c r="L54" s="281">
        <v>39535</v>
      </c>
      <c r="M54" s="256"/>
      <c r="N54" s="257">
        <v>39535</v>
      </c>
      <c r="O54" s="258" t="s">
        <v>2079</v>
      </c>
      <c r="P54" s="259"/>
      <c r="Q54" s="49"/>
      <c r="R54" s="49"/>
      <c r="S54" s="328"/>
    </row>
    <row r="55" spans="1:19" x14ac:dyDescent="0.25">
      <c r="A55" s="260">
        <v>39532</v>
      </c>
      <c r="B55" s="261" t="s">
        <v>267</v>
      </c>
      <c r="C55" s="267"/>
      <c r="D55" s="262" t="s">
        <v>2215</v>
      </c>
      <c r="E55" s="262"/>
      <c r="F55" s="262" t="s">
        <v>10658</v>
      </c>
      <c r="G55" s="262" t="s">
        <v>10927</v>
      </c>
      <c r="H55" s="262" t="s">
        <v>374</v>
      </c>
      <c r="I55" s="262"/>
      <c r="J55" s="280" t="s">
        <v>5942</v>
      </c>
      <c r="K55" s="280" t="s">
        <v>2079</v>
      </c>
      <c r="L55" s="281">
        <v>39534</v>
      </c>
      <c r="M55" s="256"/>
      <c r="N55" s="257">
        <v>39535</v>
      </c>
      <c r="O55" s="258" t="s">
        <v>2079</v>
      </c>
      <c r="P55" s="259"/>
      <c r="Q55" s="49"/>
      <c r="R55" s="49"/>
      <c r="S55" s="328"/>
    </row>
    <row r="56" spans="1:19" ht="25.5" x14ac:dyDescent="0.25">
      <c r="A56" s="260">
        <v>39532</v>
      </c>
      <c r="B56" s="261" t="s">
        <v>9385</v>
      </c>
      <c r="C56" s="267"/>
      <c r="D56" s="262" t="s">
        <v>2215</v>
      </c>
      <c r="E56" s="262"/>
      <c r="F56" s="262" t="s">
        <v>1697</v>
      </c>
      <c r="G56" s="262" t="s">
        <v>5602</v>
      </c>
      <c r="H56" s="262" t="s">
        <v>3510</v>
      </c>
      <c r="I56" s="262"/>
      <c r="J56" s="280" t="s">
        <v>5942</v>
      </c>
      <c r="K56" s="280" t="s">
        <v>7826</v>
      </c>
      <c r="L56" s="281">
        <v>39535</v>
      </c>
      <c r="M56" s="256"/>
      <c r="N56" s="257">
        <v>39535</v>
      </c>
      <c r="O56" s="258" t="s">
        <v>7826</v>
      </c>
      <c r="P56" s="259"/>
      <c r="Q56" s="49"/>
      <c r="R56" s="49"/>
      <c r="S56" s="328"/>
    </row>
    <row r="57" spans="1:19" ht="25.5" x14ac:dyDescent="0.25">
      <c r="A57" s="260">
        <v>39532</v>
      </c>
      <c r="B57" s="261" t="s">
        <v>552</v>
      </c>
      <c r="C57" s="267"/>
      <c r="D57" s="262" t="s">
        <v>2215</v>
      </c>
      <c r="E57" s="262"/>
      <c r="F57" s="262" t="s">
        <v>1697</v>
      </c>
      <c r="G57" s="262" t="s">
        <v>5602</v>
      </c>
      <c r="H57" s="262" t="s">
        <v>10497</v>
      </c>
      <c r="I57" s="262"/>
      <c r="J57" s="280" t="s">
        <v>5942</v>
      </c>
      <c r="K57" s="280" t="s">
        <v>7826</v>
      </c>
      <c r="L57" s="281">
        <v>39535</v>
      </c>
      <c r="M57" s="256"/>
      <c r="N57" s="257">
        <v>39535</v>
      </c>
      <c r="O57" s="258" t="s">
        <v>7826</v>
      </c>
      <c r="P57" s="259"/>
      <c r="Q57" s="49"/>
      <c r="R57" s="49"/>
      <c r="S57" s="328"/>
    </row>
    <row r="58" spans="1:19" x14ac:dyDescent="0.25">
      <c r="A58" s="260">
        <v>39533</v>
      </c>
      <c r="B58" s="261" t="s">
        <v>2684</v>
      </c>
      <c r="C58" s="267"/>
      <c r="D58" s="262" t="s">
        <v>2215</v>
      </c>
      <c r="E58" s="262"/>
      <c r="F58" s="262" t="s">
        <v>10658</v>
      </c>
      <c r="G58" s="262" t="s">
        <v>7272</v>
      </c>
      <c r="H58" s="262" t="s">
        <v>374</v>
      </c>
      <c r="I58" s="262"/>
      <c r="J58" s="280" t="s">
        <v>5942</v>
      </c>
      <c r="K58" s="280" t="s">
        <v>2079</v>
      </c>
      <c r="L58" s="281">
        <v>39534</v>
      </c>
      <c r="M58" s="256"/>
      <c r="N58" s="257">
        <v>39535</v>
      </c>
      <c r="O58" s="258" t="s">
        <v>2079</v>
      </c>
      <c r="P58" s="259"/>
      <c r="Q58" s="49"/>
      <c r="R58" s="49"/>
      <c r="S58" s="328"/>
    </row>
    <row r="59" spans="1:19" ht="25.5" x14ac:dyDescent="0.25">
      <c r="A59" s="260">
        <v>39533</v>
      </c>
      <c r="B59" s="261" t="s">
        <v>2684</v>
      </c>
      <c r="C59" s="267"/>
      <c r="D59" s="262" t="s">
        <v>2215</v>
      </c>
      <c r="E59" s="262"/>
      <c r="F59" s="262" t="s">
        <v>10658</v>
      </c>
      <c r="G59" s="262" t="s">
        <v>5602</v>
      </c>
      <c r="H59" s="262" t="s">
        <v>374</v>
      </c>
      <c r="I59" s="262"/>
      <c r="J59" s="280" t="s">
        <v>5942</v>
      </c>
      <c r="K59" s="280" t="s">
        <v>7826</v>
      </c>
      <c r="L59" s="281">
        <v>39534</v>
      </c>
      <c r="M59" s="256"/>
      <c r="N59" s="257">
        <v>39535</v>
      </c>
      <c r="O59" s="258" t="s">
        <v>7826</v>
      </c>
      <c r="P59" s="259"/>
      <c r="Q59" s="49"/>
      <c r="R59" s="49"/>
      <c r="S59" s="328"/>
    </row>
    <row r="60" spans="1:19" ht="25.5" x14ac:dyDescent="0.25">
      <c r="A60" s="260">
        <v>39534</v>
      </c>
      <c r="B60" s="261" t="s">
        <v>4430</v>
      </c>
      <c r="C60" s="267"/>
      <c r="D60" s="262" t="s">
        <v>2215</v>
      </c>
      <c r="E60" s="262"/>
      <c r="F60" s="262" t="s">
        <v>10658</v>
      </c>
      <c r="G60" s="262" t="s">
        <v>9736</v>
      </c>
      <c r="H60" s="262" t="s">
        <v>374</v>
      </c>
      <c r="I60" s="262"/>
      <c r="J60" s="280" t="s">
        <v>5942</v>
      </c>
      <c r="K60" s="280" t="s">
        <v>7826</v>
      </c>
      <c r="L60" s="281">
        <v>39535</v>
      </c>
      <c r="M60" s="256"/>
      <c r="N60" s="257">
        <v>39535</v>
      </c>
      <c r="O60" s="258" t="s">
        <v>7826</v>
      </c>
      <c r="P60" s="259"/>
      <c r="Q60" s="49"/>
      <c r="R60" s="49"/>
      <c r="S60" s="328"/>
    </row>
    <row r="61" spans="1:19" ht="25.5" x14ac:dyDescent="0.25">
      <c r="A61" s="260">
        <v>39535</v>
      </c>
      <c r="B61" s="261"/>
      <c r="C61" s="267"/>
      <c r="D61" s="262" t="s">
        <v>665</v>
      </c>
      <c r="E61" s="262"/>
      <c r="F61" s="262" t="s">
        <v>1761</v>
      </c>
      <c r="G61" s="262"/>
      <c r="H61" s="262" t="s">
        <v>543</v>
      </c>
      <c r="I61" s="262" t="s">
        <v>1784</v>
      </c>
      <c r="J61" s="280" t="s">
        <v>1783</v>
      </c>
      <c r="K61" s="280" t="s">
        <v>9384</v>
      </c>
      <c r="L61" s="281">
        <v>39535</v>
      </c>
      <c r="M61" s="256"/>
      <c r="N61" s="257">
        <v>39535</v>
      </c>
      <c r="O61" s="258" t="s">
        <v>9384</v>
      </c>
      <c r="P61" s="259"/>
      <c r="Q61" s="49"/>
      <c r="R61" s="49"/>
      <c r="S61" s="328"/>
    </row>
    <row r="62" spans="1:19" x14ac:dyDescent="0.25">
      <c r="A62" s="260">
        <v>39534</v>
      </c>
      <c r="B62" s="261" t="s">
        <v>4431</v>
      </c>
      <c r="C62" s="267"/>
      <c r="D62" s="262" t="s">
        <v>2215</v>
      </c>
      <c r="E62" s="262"/>
      <c r="F62" s="262" t="s">
        <v>6588</v>
      </c>
      <c r="G62" s="262" t="s">
        <v>8606</v>
      </c>
      <c r="H62" s="262" t="s">
        <v>8607</v>
      </c>
      <c r="I62" s="262" t="s">
        <v>4432</v>
      </c>
      <c r="J62" s="280" t="s">
        <v>5942</v>
      </c>
      <c r="K62" s="280" t="s">
        <v>2419</v>
      </c>
      <c r="L62" s="281">
        <v>39538</v>
      </c>
      <c r="M62" s="256"/>
      <c r="N62" s="257">
        <v>39538</v>
      </c>
      <c r="O62" s="258" t="s">
        <v>2419</v>
      </c>
      <c r="P62" s="259"/>
      <c r="Q62" s="49"/>
      <c r="R62" s="49"/>
      <c r="S62" s="328"/>
    </row>
    <row r="63" spans="1:19" ht="25.5" x14ac:dyDescent="0.25">
      <c r="A63" s="260">
        <v>39533</v>
      </c>
      <c r="B63" s="261" t="s">
        <v>4433</v>
      </c>
      <c r="C63" s="267"/>
      <c r="D63" s="262" t="s">
        <v>4434</v>
      </c>
      <c r="E63" s="262">
        <v>4565</v>
      </c>
      <c r="F63" s="262" t="s">
        <v>4435</v>
      </c>
      <c r="G63" s="262"/>
      <c r="H63" s="262"/>
      <c r="I63" s="262"/>
      <c r="J63" s="280" t="s">
        <v>4436</v>
      </c>
      <c r="K63" s="280" t="s">
        <v>5266</v>
      </c>
      <c r="L63" s="281">
        <v>39539</v>
      </c>
      <c r="M63" s="256"/>
      <c r="N63" s="257">
        <v>39539</v>
      </c>
      <c r="O63" s="258" t="s">
        <v>2040</v>
      </c>
      <c r="P63" s="259"/>
      <c r="Q63" s="49"/>
      <c r="R63" s="49"/>
      <c r="S63" s="328"/>
    </row>
    <row r="64" spans="1:19" ht="25.5" x14ac:dyDescent="0.25">
      <c r="A64" s="260">
        <v>39535</v>
      </c>
      <c r="B64" s="261" t="s">
        <v>2041</v>
      </c>
      <c r="C64" s="267"/>
      <c r="D64" s="262" t="s">
        <v>2215</v>
      </c>
      <c r="E64" s="262"/>
      <c r="F64" s="262" t="s">
        <v>2042</v>
      </c>
      <c r="G64" s="262" t="s">
        <v>3651</v>
      </c>
      <c r="H64" s="262" t="s">
        <v>4935</v>
      </c>
      <c r="I64" s="262"/>
      <c r="J64" s="280" t="s">
        <v>5603</v>
      </c>
      <c r="K64" s="280" t="s">
        <v>7826</v>
      </c>
      <c r="L64" s="281">
        <v>39539</v>
      </c>
      <c r="M64" s="256"/>
      <c r="N64" s="257">
        <v>39540</v>
      </c>
      <c r="O64" s="258" t="s">
        <v>7826</v>
      </c>
      <c r="P64" s="259"/>
      <c r="Q64" s="49"/>
      <c r="R64" s="49"/>
      <c r="S64" s="328"/>
    </row>
    <row r="65" spans="1:19" x14ac:dyDescent="0.25">
      <c r="A65" s="260">
        <v>39542</v>
      </c>
      <c r="B65" s="261" t="s">
        <v>2043</v>
      </c>
      <c r="C65" s="267"/>
      <c r="D65" s="262" t="s">
        <v>1827</v>
      </c>
      <c r="E65" s="262">
        <v>4516</v>
      </c>
      <c r="F65" s="262" t="s">
        <v>2042</v>
      </c>
      <c r="G65" s="262" t="s">
        <v>2109</v>
      </c>
      <c r="H65" s="262" t="s">
        <v>8607</v>
      </c>
      <c r="I65" s="262" t="s">
        <v>515</v>
      </c>
      <c r="J65" s="280" t="s">
        <v>5942</v>
      </c>
      <c r="K65" s="280" t="s">
        <v>7921</v>
      </c>
      <c r="L65" s="281">
        <v>39542</v>
      </c>
      <c r="M65" s="256"/>
      <c r="N65" s="257">
        <v>39542</v>
      </c>
      <c r="O65" s="258" t="s">
        <v>7921</v>
      </c>
      <c r="P65" s="259"/>
      <c r="Q65" s="49"/>
      <c r="R65" s="49"/>
      <c r="S65" s="328"/>
    </row>
    <row r="66" spans="1:19" x14ac:dyDescent="0.25">
      <c r="A66" s="260">
        <v>39498</v>
      </c>
      <c r="B66" s="261" t="s">
        <v>8664</v>
      </c>
      <c r="C66" s="267"/>
      <c r="D66" s="262" t="s">
        <v>4940</v>
      </c>
      <c r="E66" s="262">
        <v>4460</v>
      </c>
      <c r="F66" s="262" t="s">
        <v>5382</v>
      </c>
      <c r="G66" s="262" t="s">
        <v>8041</v>
      </c>
      <c r="H66" s="262" t="s">
        <v>4941</v>
      </c>
      <c r="I66" s="262"/>
      <c r="J66" s="280" t="s">
        <v>5942</v>
      </c>
      <c r="K66" s="280" t="s">
        <v>2079</v>
      </c>
      <c r="L66" s="281">
        <v>39545</v>
      </c>
      <c r="M66" s="256"/>
      <c r="N66" s="257">
        <v>39546</v>
      </c>
      <c r="O66" s="258" t="s">
        <v>2079</v>
      </c>
      <c r="P66" s="259"/>
      <c r="Q66" s="49"/>
      <c r="R66" s="49"/>
      <c r="S66" s="328"/>
    </row>
    <row r="67" spans="1:19" x14ac:dyDescent="0.25">
      <c r="A67" s="260">
        <v>39545</v>
      </c>
      <c r="B67" s="261" t="s">
        <v>4942</v>
      </c>
      <c r="C67" s="267"/>
      <c r="D67" s="262" t="s">
        <v>2215</v>
      </c>
      <c r="E67" s="262"/>
      <c r="F67" s="262" t="s">
        <v>6588</v>
      </c>
      <c r="G67" s="262" t="s">
        <v>2109</v>
      </c>
      <c r="H67" s="262" t="s">
        <v>8607</v>
      </c>
      <c r="I67" s="262"/>
      <c r="J67" s="280" t="s">
        <v>5942</v>
      </c>
      <c r="K67" s="280" t="s">
        <v>6408</v>
      </c>
      <c r="L67" s="281">
        <v>39546</v>
      </c>
      <c r="M67" s="256"/>
      <c r="N67" s="257">
        <v>39546</v>
      </c>
      <c r="O67" s="258" t="s">
        <v>6408</v>
      </c>
      <c r="P67" s="259"/>
      <c r="Q67" s="49"/>
      <c r="R67" s="49"/>
      <c r="S67" s="328"/>
    </row>
    <row r="68" spans="1:19" ht="25.5" x14ac:dyDescent="0.25">
      <c r="A68" s="260">
        <v>39538</v>
      </c>
      <c r="B68" s="261" t="s">
        <v>6409</v>
      </c>
      <c r="C68" s="267"/>
      <c r="D68" s="262" t="s">
        <v>6410</v>
      </c>
      <c r="E68" s="262">
        <v>4442</v>
      </c>
      <c r="F68" s="262"/>
      <c r="G68" s="262" t="s">
        <v>9736</v>
      </c>
      <c r="H68" s="262" t="s">
        <v>5231</v>
      </c>
      <c r="I68" s="262"/>
      <c r="J68" s="280" t="s">
        <v>5942</v>
      </c>
      <c r="K68" s="280" t="s">
        <v>7826</v>
      </c>
      <c r="L68" s="281">
        <v>39543</v>
      </c>
      <c r="M68" s="256"/>
      <c r="N68" s="257">
        <v>39547</v>
      </c>
      <c r="O68" s="258" t="s">
        <v>7826</v>
      </c>
      <c r="P68" s="259"/>
      <c r="Q68" s="49"/>
      <c r="R68" s="49"/>
      <c r="S68" s="328"/>
    </row>
    <row r="69" spans="1:19" x14ac:dyDescent="0.25">
      <c r="A69" s="260">
        <v>39545</v>
      </c>
      <c r="B69" s="261" t="s">
        <v>8507</v>
      </c>
      <c r="C69" s="267"/>
      <c r="D69" s="262" t="s">
        <v>5386</v>
      </c>
      <c r="E69" s="262">
        <v>4596</v>
      </c>
      <c r="F69" s="262" t="s">
        <v>10254</v>
      </c>
      <c r="G69" s="262" t="s">
        <v>10255</v>
      </c>
      <c r="H69" s="262" t="s">
        <v>8607</v>
      </c>
      <c r="I69" s="262"/>
      <c r="J69" s="280" t="s">
        <v>10256</v>
      </c>
      <c r="K69" s="280" t="s">
        <v>9008</v>
      </c>
      <c r="L69" s="281">
        <v>39548</v>
      </c>
      <c r="M69" s="256"/>
      <c r="N69" s="257">
        <v>39547</v>
      </c>
      <c r="O69" s="258" t="s">
        <v>9008</v>
      </c>
      <c r="P69" s="259"/>
      <c r="Q69" s="49"/>
      <c r="R69" s="49"/>
      <c r="S69" s="328"/>
    </row>
    <row r="70" spans="1:19" x14ac:dyDescent="0.25">
      <c r="A70" s="260">
        <v>39546</v>
      </c>
      <c r="B70" s="261" t="s">
        <v>8505</v>
      </c>
      <c r="C70" s="267"/>
      <c r="D70" s="262" t="s">
        <v>2215</v>
      </c>
      <c r="E70" s="262"/>
      <c r="F70" s="262" t="s">
        <v>6588</v>
      </c>
      <c r="G70" s="262" t="s">
        <v>8606</v>
      </c>
      <c r="H70" s="262" t="s">
        <v>8607</v>
      </c>
      <c r="I70" s="262" t="s">
        <v>4432</v>
      </c>
      <c r="J70" s="280" t="s">
        <v>5942</v>
      </c>
      <c r="K70" s="280" t="s">
        <v>8506</v>
      </c>
      <c r="L70" s="281">
        <v>39547</v>
      </c>
      <c r="M70" s="256"/>
      <c r="N70" s="257">
        <v>39547</v>
      </c>
      <c r="O70" s="258" t="s">
        <v>8506</v>
      </c>
      <c r="P70" s="259"/>
      <c r="Q70" s="49"/>
      <c r="R70" s="49"/>
      <c r="S70" s="328"/>
    </row>
    <row r="71" spans="1:19" ht="25.5" x14ac:dyDescent="0.25">
      <c r="A71" s="260">
        <v>39546</v>
      </c>
      <c r="B71" s="261" t="s">
        <v>3374</v>
      </c>
      <c r="C71" s="267"/>
      <c r="D71" s="262" t="s">
        <v>2215</v>
      </c>
      <c r="E71" s="262"/>
      <c r="F71" s="262" t="s">
        <v>10853</v>
      </c>
      <c r="G71" s="262" t="s">
        <v>5602</v>
      </c>
      <c r="H71" s="262" t="s">
        <v>4935</v>
      </c>
      <c r="I71" s="262"/>
      <c r="J71" s="280" t="s">
        <v>5603</v>
      </c>
      <c r="K71" s="280" t="s">
        <v>10854</v>
      </c>
      <c r="L71" s="281">
        <v>39548</v>
      </c>
      <c r="M71" s="256"/>
      <c r="N71" s="257">
        <v>39548</v>
      </c>
      <c r="O71" s="258" t="s">
        <v>10854</v>
      </c>
      <c r="P71" s="259"/>
      <c r="Q71" s="49"/>
      <c r="R71" s="49"/>
      <c r="S71" s="328"/>
    </row>
    <row r="72" spans="1:19" x14ac:dyDescent="0.25">
      <c r="A72" s="260">
        <v>39542</v>
      </c>
      <c r="B72" s="261" t="s">
        <v>10107</v>
      </c>
      <c r="C72" s="267"/>
      <c r="D72" s="262" t="s">
        <v>3064</v>
      </c>
      <c r="E72" s="262">
        <v>4331</v>
      </c>
      <c r="F72" s="262" t="s">
        <v>1697</v>
      </c>
      <c r="G72" s="262" t="s">
        <v>5602</v>
      </c>
      <c r="H72" s="262" t="s">
        <v>3563</v>
      </c>
      <c r="I72" s="262" t="s">
        <v>10108</v>
      </c>
      <c r="J72" s="280" t="s">
        <v>5942</v>
      </c>
      <c r="K72" s="280" t="s">
        <v>2052</v>
      </c>
      <c r="L72" s="281">
        <v>39545</v>
      </c>
      <c r="M72" s="256"/>
      <c r="N72" s="257">
        <v>39549</v>
      </c>
      <c r="O72" s="258" t="s">
        <v>2053</v>
      </c>
      <c r="P72" s="259"/>
      <c r="Q72" s="49"/>
      <c r="R72" s="49"/>
      <c r="S72" s="328"/>
    </row>
    <row r="73" spans="1:19" x14ac:dyDescent="0.25">
      <c r="A73" s="260">
        <v>39546</v>
      </c>
      <c r="B73" s="261" t="s">
        <v>2054</v>
      </c>
      <c r="C73" s="267"/>
      <c r="D73" s="262" t="s">
        <v>3086</v>
      </c>
      <c r="E73" s="262">
        <v>4249</v>
      </c>
      <c r="F73" s="262" t="s">
        <v>1697</v>
      </c>
      <c r="G73" s="262" t="s">
        <v>5602</v>
      </c>
      <c r="H73" s="262" t="s">
        <v>4445</v>
      </c>
      <c r="I73" s="262"/>
      <c r="J73" s="280" t="s">
        <v>5942</v>
      </c>
      <c r="K73" s="280" t="s">
        <v>2079</v>
      </c>
      <c r="L73" s="281">
        <v>39549</v>
      </c>
      <c r="M73" s="256"/>
      <c r="N73" s="257">
        <v>39549</v>
      </c>
      <c r="O73" s="258" t="s">
        <v>2079</v>
      </c>
      <c r="P73" s="259"/>
      <c r="Q73" s="49"/>
      <c r="R73" s="49"/>
      <c r="S73" s="328"/>
    </row>
    <row r="74" spans="1:19" ht="25.5" x14ac:dyDescent="0.25">
      <c r="A74" s="260">
        <v>39546</v>
      </c>
      <c r="B74" s="261" t="s">
        <v>2055</v>
      </c>
      <c r="C74" s="267"/>
      <c r="D74" s="262" t="s">
        <v>2886</v>
      </c>
      <c r="E74" s="262">
        <v>4482</v>
      </c>
      <c r="F74" s="262" t="s">
        <v>6588</v>
      </c>
      <c r="G74" s="262" t="s">
        <v>8606</v>
      </c>
      <c r="H74" s="262" t="s">
        <v>8607</v>
      </c>
      <c r="I74" s="262" t="s">
        <v>10806</v>
      </c>
      <c r="J74" s="280" t="s">
        <v>5942</v>
      </c>
      <c r="K74" s="280" t="s">
        <v>10686</v>
      </c>
      <c r="L74" s="281">
        <v>39549</v>
      </c>
      <c r="M74" s="256"/>
      <c r="N74" s="257">
        <v>39549</v>
      </c>
      <c r="O74" s="258" t="s">
        <v>10687</v>
      </c>
      <c r="P74" s="259"/>
      <c r="Q74" s="49"/>
      <c r="R74" s="49"/>
      <c r="S74" s="328"/>
    </row>
    <row r="75" spans="1:19" x14ac:dyDescent="0.25">
      <c r="A75" s="260">
        <v>39546</v>
      </c>
      <c r="B75" s="261" t="s">
        <v>8974</v>
      </c>
      <c r="C75" s="267"/>
      <c r="D75" s="262" t="s">
        <v>2215</v>
      </c>
      <c r="E75" s="262"/>
      <c r="F75" s="262" t="s">
        <v>1697</v>
      </c>
      <c r="G75" s="262" t="s">
        <v>9736</v>
      </c>
      <c r="H75" s="262" t="s">
        <v>10497</v>
      </c>
      <c r="I75" s="262"/>
      <c r="J75" s="280" t="s">
        <v>5942</v>
      </c>
      <c r="K75" s="280" t="s">
        <v>2079</v>
      </c>
      <c r="L75" s="281">
        <v>39549</v>
      </c>
      <c r="M75" s="256"/>
      <c r="N75" s="257">
        <v>39549</v>
      </c>
      <c r="O75" s="258" t="s">
        <v>2079</v>
      </c>
      <c r="P75" s="259"/>
      <c r="Q75" s="49"/>
      <c r="R75" s="49"/>
      <c r="S75" s="328"/>
    </row>
    <row r="76" spans="1:19" x14ac:dyDescent="0.25">
      <c r="A76" s="260">
        <v>39548</v>
      </c>
      <c r="B76" s="261" t="s">
        <v>10106</v>
      </c>
      <c r="C76" s="267"/>
      <c r="D76" s="262" t="s">
        <v>2215</v>
      </c>
      <c r="E76" s="262"/>
      <c r="F76" s="262" t="s">
        <v>6588</v>
      </c>
      <c r="G76" s="262" t="s">
        <v>2109</v>
      </c>
      <c r="H76" s="262" t="s">
        <v>8607</v>
      </c>
      <c r="I76" s="262" t="s">
        <v>3371</v>
      </c>
      <c r="J76" s="280" t="s">
        <v>5942</v>
      </c>
      <c r="K76" s="280" t="s">
        <v>8506</v>
      </c>
      <c r="L76" s="281">
        <v>39539</v>
      </c>
      <c r="M76" s="256"/>
      <c r="N76" s="257">
        <v>39549</v>
      </c>
      <c r="O76" s="258" t="s">
        <v>8506</v>
      </c>
      <c r="P76" s="259"/>
      <c r="Q76" s="49"/>
      <c r="R76" s="49"/>
      <c r="S76" s="328"/>
    </row>
    <row r="77" spans="1:19" ht="25.5" x14ac:dyDescent="0.25">
      <c r="A77" s="260">
        <v>39486</v>
      </c>
      <c r="B77" s="261" t="s">
        <v>2326</v>
      </c>
      <c r="C77" s="267"/>
      <c r="D77" s="262" t="s">
        <v>1668</v>
      </c>
      <c r="E77" s="262">
        <v>4464</v>
      </c>
      <c r="F77" s="262" t="s">
        <v>5382</v>
      </c>
      <c r="G77" s="262" t="s">
        <v>5602</v>
      </c>
      <c r="H77" s="262" t="s">
        <v>3691</v>
      </c>
      <c r="I77" s="262"/>
      <c r="J77" s="280" t="s">
        <v>5942</v>
      </c>
      <c r="K77" s="280" t="s">
        <v>3692</v>
      </c>
      <c r="L77" s="281">
        <v>39553</v>
      </c>
      <c r="M77" s="256"/>
      <c r="N77" s="257">
        <v>39552</v>
      </c>
      <c r="O77" s="258" t="s">
        <v>3693</v>
      </c>
      <c r="P77" s="259"/>
      <c r="Q77" s="49"/>
      <c r="R77" s="49"/>
      <c r="S77" s="328"/>
    </row>
    <row r="78" spans="1:19" x14ac:dyDescent="0.25">
      <c r="A78" s="260">
        <v>39486</v>
      </c>
      <c r="B78" s="261" t="s">
        <v>2326</v>
      </c>
      <c r="C78" s="267"/>
      <c r="D78" s="262" t="s">
        <v>1668</v>
      </c>
      <c r="E78" s="262">
        <v>4464</v>
      </c>
      <c r="F78" s="262" t="s">
        <v>5382</v>
      </c>
      <c r="G78" s="262" t="s">
        <v>5602</v>
      </c>
      <c r="H78" s="262" t="s">
        <v>374</v>
      </c>
      <c r="I78" s="262"/>
      <c r="J78" s="280" t="s">
        <v>5942</v>
      </c>
      <c r="K78" s="280" t="s">
        <v>6325</v>
      </c>
      <c r="L78" s="281">
        <v>39553</v>
      </c>
      <c r="M78" s="256"/>
      <c r="N78" s="257">
        <v>39552</v>
      </c>
      <c r="O78" s="258" t="s">
        <v>6326</v>
      </c>
      <c r="P78" s="259"/>
      <c r="Q78" s="49"/>
      <c r="R78" s="49"/>
      <c r="S78" s="328"/>
    </row>
    <row r="79" spans="1:19" x14ac:dyDescent="0.25">
      <c r="A79" s="260">
        <v>39549</v>
      </c>
      <c r="B79" s="261" t="s">
        <v>8978</v>
      </c>
      <c r="C79" s="267"/>
      <c r="D79" s="262" t="s">
        <v>8979</v>
      </c>
      <c r="E79" s="262">
        <v>4496</v>
      </c>
      <c r="F79" s="262" t="s">
        <v>5941</v>
      </c>
      <c r="G79" s="262" t="s">
        <v>7272</v>
      </c>
      <c r="H79" s="262" t="s">
        <v>2561</v>
      </c>
      <c r="I79" s="262" t="s">
        <v>5289</v>
      </c>
      <c r="J79" s="280" t="s">
        <v>5942</v>
      </c>
      <c r="K79" s="280" t="s">
        <v>2562</v>
      </c>
      <c r="L79" s="281">
        <v>39552</v>
      </c>
      <c r="M79" s="256"/>
      <c r="N79" s="257">
        <v>39552</v>
      </c>
      <c r="O79" s="258" t="s">
        <v>2562</v>
      </c>
      <c r="P79" s="259"/>
      <c r="Q79" s="49"/>
      <c r="R79" s="49"/>
      <c r="S79" s="328"/>
    </row>
    <row r="80" spans="1:19" x14ac:dyDescent="0.25">
      <c r="A80" s="260">
        <v>39549</v>
      </c>
      <c r="B80" s="261" t="s">
        <v>8972</v>
      </c>
      <c r="C80" s="267"/>
      <c r="D80" s="262" t="s">
        <v>2215</v>
      </c>
      <c r="E80" s="262"/>
      <c r="F80" s="262" t="s">
        <v>10658</v>
      </c>
      <c r="G80" s="262" t="s">
        <v>7272</v>
      </c>
      <c r="H80" s="262" t="s">
        <v>374</v>
      </c>
      <c r="I80" s="262"/>
      <c r="J80" s="280" t="s">
        <v>5942</v>
      </c>
      <c r="K80" s="280" t="s">
        <v>2325</v>
      </c>
      <c r="L80" s="281">
        <v>39552</v>
      </c>
      <c r="M80" s="256"/>
      <c r="N80" s="257">
        <v>39552</v>
      </c>
      <c r="O80" s="258" t="s">
        <v>2325</v>
      </c>
      <c r="P80" s="259"/>
      <c r="Q80" s="49"/>
      <c r="R80" s="49"/>
      <c r="S80" s="328"/>
    </row>
    <row r="81" spans="1:19" x14ac:dyDescent="0.25">
      <c r="A81" s="260">
        <v>39549</v>
      </c>
      <c r="B81" s="261" t="s">
        <v>8972</v>
      </c>
      <c r="C81" s="267"/>
      <c r="D81" s="262" t="s">
        <v>2215</v>
      </c>
      <c r="E81" s="262"/>
      <c r="F81" s="262" t="s">
        <v>10658</v>
      </c>
      <c r="G81" s="262" t="s">
        <v>7272</v>
      </c>
      <c r="H81" s="262" t="s">
        <v>374</v>
      </c>
      <c r="I81" s="262"/>
      <c r="J81" s="280" t="s">
        <v>5942</v>
      </c>
      <c r="K81" s="280" t="s">
        <v>6327</v>
      </c>
      <c r="L81" s="281">
        <v>39556</v>
      </c>
      <c r="M81" s="256"/>
      <c r="N81" s="257">
        <v>39552</v>
      </c>
      <c r="O81" s="258" t="s">
        <v>6327</v>
      </c>
      <c r="P81" s="259"/>
      <c r="Q81" s="49"/>
      <c r="R81" s="49"/>
      <c r="S81" s="328"/>
    </row>
    <row r="82" spans="1:19" x14ac:dyDescent="0.25">
      <c r="A82" s="260">
        <v>39552</v>
      </c>
      <c r="B82" s="261" t="s">
        <v>8975</v>
      </c>
      <c r="C82" s="267"/>
      <c r="D82" s="262" t="s">
        <v>8370</v>
      </c>
      <c r="E82" s="262">
        <v>4435</v>
      </c>
      <c r="F82" s="262" t="s">
        <v>8371</v>
      </c>
      <c r="G82" s="262"/>
      <c r="H82" s="262"/>
      <c r="I82" s="262"/>
      <c r="J82" s="280" t="s">
        <v>8976</v>
      </c>
      <c r="K82" s="280" t="s">
        <v>8977</v>
      </c>
      <c r="L82" s="281">
        <v>39552</v>
      </c>
      <c r="M82" s="256"/>
      <c r="N82" s="257">
        <v>39552</v>
      </c>
      <c r="O82" s="258" t="s">
        <v>8977</v>
      </c>
      <c r="P82" s="259"/>
      <c r="Q82" s="49"/>
      <c r="R82" s="49"/>
      <c r="S82" s="328"/>
    </row>
    <row r="83" spans="1:19" ht="38.25" x14ac:dyDescent="0.25">
      <c r="A83" s="260">
        <v>39521</v>
      </c>
      <c r="B83" s="261" t="s">
        <v>4314</v>
      </c>
      <c r="C83" s="267"/>
      <c r="D83" s="262" t="s">
        <v>4315</v>
      </c>
      <c r="E83" s="262">
        <v>4556</v>
      </c>
      <c r="F83" s="262" t="s">
        <v>738</v>
      </c>
      <c r="G83" s="262" t="s">
        <v>8606</v>
      </c>
      <c r="H83" s="262" t="s">
        <v>3100</v>
      </c>
      <c r="I83" s="262"/>
      <c r="J83" s="280" t="s">
        <v>5942</v>
      </c>
      <c r="K83" s="280" t="s">
        <v>8404</v>
      </c>
      <c r="L83" s="281">
        <v>39535</v>
      </c>
      <c r="M83" s="256"/>
      <c r="N83" s="257">
        <v>39553</v>
      </c>
      <c r="O83" s="258" t="s">
        <v>10559</v>
      </c>
      <c r="P83" s="259"/>
      <c r="Q83" s="49"/>
      <c r="R83" s="49"/>
      <c r="S83" s="328"/>
    </row>
    <row r="84" spans="1:19" ht="25.5" x14ac:dyDescent="0.25">
      <c r="A84" s="260">
        <v>39552</v>
      </c>
      <c r="B84" s="261" t="s">
        <v>10560</v>
      </c>
      <c r="C84" s="267"/>
      <c r="D84" s="262" t="s">
        <v>2215</v>
      </c>
      <c r="E84" s="262"/>
      <c r="F84" s="262" t="s">
        <v>5941</v>
      </c>
      <c r="G84" s="262" t="s">
        <v>7272</v>
      </c>
      <c r="H84" s="262" t="s">
        <v>4935</v>
      </c>
      <c r="I84" s="262"/>
      <c r="J84" s="280" t="s">
        <v>5603</v>
      </c>
      <c r="K84" s="280" t="s">
        <v>2419</v>
      </c>
      <c r="L84" s="281">
        <v>39553</v>
      </c>
      <c r="M84" s="256"/>
      <c r="N84" s="257">
        <v>39553</v>
      </c>
      <c r="O84" s="258" t="s">
        <v>2419</v>
      </c>
      <c r="P84" s="259"/>
      <c r="Q84" s="49"/>
      <c r="R84" s="49"/>
      <c r="S84" s="328"/>
    </row>
    <row r="85" spans="1:19" x14ac:dyDescent="0.25">
      <c r="A85" s="260">
        <v>39547</v>
      </c>
      <c r="B85" s="261" t="s">
        <v>10561</v>
      </c>
      <c r="C85" s="267"/>
      <c r="D85" s="262" t="s">
        <v>5381</v>
      </c>
      <c r="E85" s="262">
        <v>4494</v>
      </c>
      <c r="F85" s="262" t="s">
        <v>5382</v>
      </c>
      <c r="G85" s="262" t="s">
        <v>5602</v>
      </c>
      <c r="H85" s="262" t="s">
        <v>2078</v>
      </c>
      <c r="I85" s="262"/>
      <c r="J85" s="280" t="s">
        <v>5942</v>
      </c>
      <c r="K85" s="280" t="s">
        <v>2702</v>
      </c>
      <c r="L85" s="281">
        <v>39553</v>
      </c>
      <c r="M85" s="256"/>
      <c r="N85" s="257">
        <v>39554</v>
      </c>
      <c r="O85" s="258" t="s">
        <v>2702</v>
      </c>
      <c r="P85" s="259"/>
      <c r="Q85" s="49"/>
      <c r="R85" s="49"/>
      <c r="S85" s="328"/>
    </row>
    <row r="86" spans="1:19" x14ac:dyDescent="0.25">
      <c r="A86" s="260">
        <v>39547</v>
      </c>
      <c r="B86" s="261" t="s">
        <v>10561</v>
      </c>
      <c r="C86" s="267"/>
      <c r="D86" s="262" t="s">
        <v>5381</v>
      </c>
      <c r="E86" s="262">
        <v>4494</v>
      </c>
      <c r="F86" s="262" t="s">
        <v>5382</v>
      </c>
      <c r="G86" s="262" t="s">
        <v>5602</v>
      </c>
      <c r="H86" s="262" t="s">
        <v>7916</v>
      </c>
      <c r="I86" s="262"/>
      <c r="J86" s="280" t="s">
        <v>5942</v>
      </c>
      <c r="K86" s="280" t="s">
        <v>2702</v>
      </c>
      <c r="L86" s="281">
        <v>39553</v>
      </c>
      <c r="M86" s="256"/>
      <c r="N86" s="257">
        <v>39554</v>
      </c>
      <c r="O86" s="258" t="s">
        <v>2702</v>
      </c>
      <c r="P86" s="259"/>
      <c r="Q86" s="49"/>
      <c r="R86" s="49"/>
      <c r="S86" s="328"/>
    </row>
    <row r="87" spans="1:19" x14ac:dyDescent="0.25">
      <c r="A87" s="260">
        <v>39548</v>
      </c>
      <c r="B87" s="261" t="s">
        <v>8015</v>
      </c>
      <c r="C87" s="267"/>
      <c r="D87" s="262" t="s">
        <v>5381</v>
      </c>
      <c r="E87" s="262">
        <v>4494</v>
      </c>
      <c r="F87" s="262" t="s">
        <v>6588</v>
      </c>
      <c r="G87" s="262" t="s">
        <v>2109</v>
      </c>
      <c r="H87" s="262" t="s">
        <v>8607</v>
      </c>
      <c r="I87" s="262" t="s">
        <v>8016</v>
      </c>
      <c r="J87" s="280" t="s">
        <v>5942</v>
      </c>
      <c r="K87" s="280" t="s">
        <v>371</v>
      </c>
      <c r="L87" s="281">
        <v>39554</v>
      </c>
      <c r="M87" s="256"/>
      <c r="N87" s="257">
        <v>39554</v>
      </c>
      <c r="O87" s="258" t="s">
        <v>371</v>
      </c>
      <c r="P87" s="259"/>
      <c r="Q87" s="49"/>
      <c r="R87" s="49"/>
      <c r="S87" s="328"/>
    </row>
    <row r="88" spans="1:19" x14ac:dyDescent="0.25">
      <c r="A88" s="260">
        <v>39548</v>
      </c>
      <c r="B88" s="261" t="s">
        <v>8015</v>
      </c>
      <c r="C88" s="267"/>
      <c r="D88" s="262" t="s">
        <v>5381</v>
      </c>
      <c r="E88" s="262">
        <v>4494</v>
      </c>
      <c r="F88" s="262" t="s">
        <v>6588</v>
      </c>
      <c r="G88" s="262" t="s">
        <v>2109</v>
      </c>
      <c r="H88" s="262" t="s">
        <v>8607</v>
      </c>
      <c r="I88" s="262" t="s">
        <v>9535</v>
      </c>
      <c r="J88" s="280" t="s">
        <v>5942</v>
      </c>
      <c r="K88" s="280" t="s">
        <v>372</v>
      </c>
      <c r="L88" s="281">
        <v>39554</v>
      </c>
      <c r="M88" s="256"/>
      <c r="N88" s="257">
        <v>39554</v>
      </c>
      <c r="O88" s="258" t="s">
        <v>373</v>
      </c>
      <c r="P88" s="259"/>
      <c r="Q88" s="49"/>
      <c r="R88" s="49"/>
      <c r="S88" s="328"/>
    </row>
    <row r="89" spans="1:19" x14ac:dyDescent="0.25">
      <c r="A89" s="260">
        <v>39548</v>
      </c>
      <c r="B89" s="261" t="s">
        <v>8015</v>
      </c>
      <c r="C89" s="267"/>
      <c r="D89" s="262" t="s">
        <v>5381</v>
      </c>
      <c r="E89" s="262">
        <v>4494</v>
      </c>
      <c r="F89" s="262" t="s">
        <v>6588</v>
      </c>
      <c r="G89" s="262" t="s">
        <v>2109</v>
      </c>
      <c r="H89" s="262" t="s">
        <v>8607</v>
      </c>
      <c r="I89" s="262" t="s">
        <v>5876</v>
      </c>
      <c r="J89" s="280" t="s">
        <v>5942</v>
      </c>
      <c r="K89" s="280" t="s">
        <v>2081</v>
      </c>
      <c r="L89" s="281">
        <v>39554</v>
      </c>
      <c r="M89" s="256"/>
      <c r="N89" s="257">
        <v>39554</v>
      </c>
      <c r="O89" s="258" t="s">
        <v>2081</v>
      </c>
      <c r="P89" s="259"/>
      <c r="Q89" s="49"/>
      <c r="R89" s="49"/>
      <c r="S89" s="328"/>
    </row>
    <row r="90" spans="1:19" x14ac:dyDescent="0.25">
      <c r="A90" s="260">
        <v>39548</v>
      </c>
      <c r="B90" s="261" t="s">
        <v>8015</v>
      </c>
      <c r="C90" s="267"/>
      <c r="D90" s="262" t="s">
        <v>5381</v>
      </c>
      <c r="E90" s="262">
        <v>4494</v>
      </c>
      <c r="F90" s="262" t="s">
        <v>6588</v>
      </c>
      <c r="G90" s="262" t="s">
        <v>2109</v>
      </c>
      <c r="H90" s="262" t="s">
        <v>8607</v>
      </c>
      <c r="I90" s="262" t="s">
        <v>5877</v>
      </c>
      <c r="J90" s="280" t="s">
        <v>5942</v>
      </c>
      <c r="K90" s="280" t="s">
        <v>6381</v>
      </c>
      <c r="L90" s="281">
        <v>39554</v>
      </c>
      <c r="M90" s="256"/>
      <c r="N90" s="257">
        <v>39554</v>
      </c>
      <c r="O90" s="258" t="s">
        <v>6381</v>
      </c>
      <c r="P90" s="259"/>
      <c r="Q90" s="49"/>
      <c r="R90" s="49"/>
      <c r="S90" s="328"/>
    </row>
    <row r="91" spans="1:19" x14ac:dyDescent="0.25">
      <c r="A91" s="260">
        <v>39548</v>
      </c>
      <c r="B91" s="261" t="s">
        <v>8015</v>
      </c>
      <c r="C91" s="267"/>
      <c r="D91" s="262" t="s">
        <v>5381</v>
      </c>
      <c r="E91" s="262">
        <v>4494</v>
      </c>
      <c r="F91" s="262" t="s">
        <v>6588</v>
      </c>
      <c r="G91" s="262" t="s">
        <v>2109</v>
      </c>
      <c r="H91" s="262" t="s">
        <v>8607</v>
      </c>
      <c r="I91" s="262" t="s">
        <v>3371</v>
      </c>
      <c r="J91" s="280" t="s">
        <v>5942</v>
      </c>
      <c r="K91" s="280" t="s">
        <v>8506</v>
      </c>
      <c r="L91" s="281">
        <v>39554</v>
      </c>
      <c r="M91" s="256"/>
      <c r="N91" s="257">
        <v>39554</v>
      </c>
      <c r="O91" s="258" t="s">
        <v>8506</v>
      </c>
      <c r="P91" s="259"/>
      <c r="Q91" s="49"/>
      <c r="R91" s="49"/>
      <c r="S91" s="328"/>
    </row>
    <row r="92" spans="1:19" ht="25.5" x14ac:dyDescent="0.25">
      <c r="A92" s="260">
        <v>39549</v>
      </c>
      <c r="B92" s="261" t="s">
        <v>5878</v>
      </c>
      <c r="C92" s="267"/>
      <c r="D92" s="262" t="s">
        <v>2215</v>
      </c>
      <c r="E92" s="262"/>
      <c r="F92" s="262" t="s">
        <v>1697</v>
      </c>
      <c r="G92" s="262" t="s">
        <v>5602</v>
      </c>
      <c r="H92" s="262" t="s">
        <v>3511</v>
      </c>
      <c r="I92" s="262"/>
      <c r="J92" s="280" t="s">
        <v>5942</v>
      </c>
      <c r="K92" s="280" t="s">
        <v>7826</v>
      </c>
      <c r="L92" s="281">
        <v>39554</v>
      </c>
      <c r="M92" s="256"/>
      <c r="N92" s="257">
        <v>39554</v>
      </c>
      <c r="O92" s="258" t="s">
        <v>7826</v>
      </c>
      <c r="P92" s="259"/>
      <c r="Q92" s="49"/>
      <c r="R92" s="49"/>
      <c r="S92" s="328"/>
    </row>
    <row r="93" spans="1:19" x14ac:dyDescent="0.25">
      <c r="A93" s="260">
        <v>39549</v>
      </c>
      <c r="B93" s="261" t="s">
        <v>5878</v>
      </c>
      <c r="C93" s="267"/>
      <c r="D93" s="262" t="s">
        <v>2215</v>
      </c>
      <c r="E93" s="262"/>
      <c r="F93" s="262" t="s">
        <v>1697</v>
      </c>
      <c r="G93" s="262" t="s">
        <v>9736</v>
      </c>
      <c r="H93" s="262" t="s">
        <v>3511</v>
      </c>
      <c r="I93" s="262"/>
      <c r="J93" s="280" t="s">
        <v>5942</v>
      </c>
      <c r="K93" s="280" t="s">
        <v>2079</v>
      </c>
      <c r="L93" s="281">
        <v>39554</v>
      </c>
      <c r="M93" s="256"/>
      <c r="N93" s="257">
        <v>39554</v>
      </c>
      <c r="O93" s="258" t="s">
        <v>2079</v>
      </c>
      <c r="P93" s="259"/>
      <c r="Q93" s="49"/>
      <c r="R93" s="49"/>
      <c r="S93" s="328"/>
    </row>
    <row r="94" spans="1:19" x14ac:dyDescent="0.25">
      <c r="A94" s="260">
        <v>39553</v>
      </c>
      <c r="B94" s="261" t="s">
        <v>5883</v>
      </c>
      <c r="C94" s="267"/>
      <c r="D94" s="262" t="s">
        <v>8979</v>
      </c>
      <c r="E94" s="262">
        <v>4496</v>
      </c>
      <c r="F94" s="262" t="s">
        <v>6588</v>
      </c>
      <c r="G94" s="262" t="s">
        <v>7272</v>
      </c>
      <c r="H94" s="262" t="s">
        <v>2561</v>
      </c>
      <c r="I94" s="262" t="s">
        <v>5289</v>
      </c>
      <c r="J94" s="280" t="s">
        <v>5942</v>
      </c>
      <c r="K94" s="280" t="s">
        <v>3576</v>
      </c>
      <c r="L94" s="281">
        <v>39556</v>
      </c>
      <c r="M94" s="256"/>
      <c r="N94" s="257">
        <v>39556</v>
      </c>
      <c r="O94" s="258" t="s">
        <v>6466</v>
      </c>
      <c r="P94" s="259"/>
      <c r="Q94" s="49"/>
      <c r="R94" s="49"/>
      <c r="S94" s="328"/>
    </row>
    <row r="95" spans="1:19" ht="25.5" x14ac:dyDescent="0.25">
      <c r="A95" s="260">
        <v>39554</v>
      </c>
      <c r="B95" s="261" t="s">
        <v>5879</v>
      </c>
      <c r="C95" s="267"/>
      <c r="D95" s="262" t="s">
        <v>5880</v>
      </c>
      <c r="E95" s="262">
        <v>4550</v>
      </c>
      <c r="F95" s="262" t="s">
        <v>1697</v>
      </c>
      <c r="G95" s="262" t="s">
        <v>9736</v>
      </c>
      <c r="H95" s="262" t="s">
        <v>5882</v>
      </c>
      <c r="I95" s="262"/>
      <c r="J95" s="280" t="s">
        <v>5942</v>
      </c>
      <c r="K95" s="280" t="s">
        <v>2486</v>
      </c>
      <c r="L95" s="281">
        <v>39555</v>
      </c>
      <c r="M95" s="256"/>
      <c r="N95" s="257">
        <v>39556</v>
      </c>
      <c r="O95" s="258" t="s">
        <v>2486</v>
      </c>
      <c r="P95" s="259"/>
      <c r="Q95" s="49"/>
      <c r="R95" s="49"/>
      <c r="S95" s="328"/>
    </row>
    <row r="96" spans="1:19" ht="25.5" x14ac:dyDescent="0.25">
      <c r="A96" s="260">
        <v>39555</v>
      </c>
      <c r="B96" s="261" t="s">
        <v>3903</v>
      </c>
      <c r="C96" s="267"/>
      <c r="D96" s="262" t="s">
        <v>1827</v>
      </c>
      <c r="E96" s="262">
        <v>4516</v>
      </c>
      <c r="F96" s="262" t="s">
        <v>6372</v>
      </c>
      <c r="G96" s="262" t="s">
        <v>6373</v>
      </c>
      <c r="H96" s="262" t="s">
        <v>8607</v>
      </c>
      <c r="I96" s="262" t="s">
        <v>2287</v>
      </c>
      <c r="J96" s="280" t="s">
        <v>5942</v>
      </c>
      <c r="K96" s="280" t="s">
        <v>2288</v>
      </c>
      <c r="L96" s="281">
        <v>39560</v>
      </c>
      <c r="M96" s="256"/>
      <c r="N96" s="257">
        <v>39559</v>
      </c>
      <c r="O96" s="258" t="s">
        <v>2288</v>
      </c>
      <c r="P96" s="259"/>
      <c r="Q96" s="49"/>
      <c r="R96" s="49"/>
      <c r="S96" s="328"/>
    </row>
    <row r="97" spans="1:19" ht="25.5" x14ac:dyDescent="0.25">
      <c r="A97" s="260">
        <v>39555</v>
      </c>
      <c r="B97" s="261" t="s">
        <v>2514</v>
      </c>
      <c r="C97" s="267"/>
      <c r="D97" s="262" t="s">
        <v>2215</v>
      </c>
      <c r="E97" s="262"/>
      <c r="F97" s="262" t="s">
        <v>6588</v>
      </c>
      <c r="G97" s="262" t="s">
        <v>8041</v>
      </c>
      <c r="H97" s="262" t="s">
        <v>374</v>
      </c>
      <c r="I97" s="262"/>
      <c r="J97" s="280" t="s">
        <v>5942</v>
      </c>
      <c r="K97" s="280" t="s">
        <v>7826</v>
      </c>
      <c r="L97" s="281">
        <v>39559</v>
      </c>
      <c r="M97" s="256"/>
      <c r="N97" s="257">
        <v>39559</v>
      </c>
      <c r="O97" s="258" t="s">
        <v>7826</v>
      </c>
      <c r="P97" s="259"/>
      <c r="Q97" s="49"/>
      <c r="R97" s="49"/>
      <c r="S97" s="328"/>
    </row>
    <row r="98" spans="1:19" ht="25.5" x14ac:dyDescent="0.25">
      <c r="A98" s="260">
        <v>39555</v>
      </c>
      <c r="B98" s="261" t="s">
        <v>2514</v>
      </c>
      <c r="C98" s="267"/>
      <c r="D98" s="262" t="s">
        <v>2215</v>
      </c>
      <c r="E98" s="262"/>
      <c r="F98" s="262" t="s">
        <v>6588</v>
      </c>
      <c r="G98" s="262" t="s">
        <v>5602</v>
      </c>
      <c r="H98" s="262" t="s">
        <v>374</v>
      </c>
      <c r="I98" s="262"/>
      <c r="J98" s="280" t="s">
        <v>5942</v>
      </c>
      <c r="K98" s="280" t="s">
        <v>7826</v>
      </c>
      <c r="L98" s="281">
        <v>39559</v>
      </c>
      <c r="M98" s="256"/>
      <c r="N98" s="257">
        <v>39559</v>
      </c>
      <c r="O98" s="258" t="s">
        <v>7826</v>
      </c>
      <c r="P98" s="259"/>
      <c r="Q98" s="49"/>
      <c r="R98" s="49"/>
      <c r="S98" s="328"/>
    </row>
    <row r="99" spans="1:19" ht="25.5" x14ac:dyDescent="0.25">
      <c r="A99" s="260">
        <v>39485</v>
      </c>
      <c r="B99" s="261" t="s">
        <v>2289</v>
      </c>
      <c r="C99" s="267"/>
      <c r="D99" s="262" t="s">
        <v>1668</v>
      </c>
      <c r="E99" s="262">
        <v>4464</v>
      </c>
      <c r="F99" s="262" t="s">
        <v>5382</v>
      </c>
      <c r="G99" s="262" t="s">
        <v>10255</v>
      </c>
      <c r="H99" s="262" t="s">
        <v>3691</v>
      </c>
      <c r="I99" s="262" t="s">
        <v>9535</v>
      </c>
      <c r="J99" s="280" t="s">
        <v>5942</v>
      </c>
      <c r="K99" s="280" t="s">
        <v>7826</v>
      </c>
      <c r="L99" s="281">
        <v>39527</v>
      </c>
      <c r="M99" s="256"/>
      <c r="N99" s="257">
        <v>39560</v>
      </c>
      <c r="O99" s="258" t="s">
        <v>7826</v>
      </c>
      <c r="P99" s="259"/>
      <c r="Q99" s="49"/>
      <c r="R99" s="49"/>
      <c r="S99" s="328"/>
    </row>
    <row r="100" spans="1:19" ht="25.5" x14ac:dyDescent="0.25">
      <c r="A100" s="260">
        <v>39548</v>
      </c>
      <c r="B100" s="261" t="s">
        <v>6883</v>
      </c>
      <c r="C100" s="267"/>
      <c r="D100" s="262" t="s">
        <v>5381</v>
      </c>
      <c r="E100" s="262">
        <v>4494</v>
      </c>
      <c r="F100" s="262" t="s">
        <v>3065</v>
      </c>
      <c r="G100" s="262" t="s">
        <v>6884</v>
      </c>
      <c r="H100" s="262" t="s">
        <v>9462</v>
      </c>
      <c r="I100" s="262"/>
      <c r="J100" s="280" t="s">
        <v>5942</v>
      </c>
      <c r="K100" s="280" t="s">
        <v>7826</v>
      </c>
      <c r="L100" s="281">
        <v>39559</v>
      </c>
      <c r="M100" s="256"/>
      <c r="N100" s="257">
        <v>39560</v>
      </c>
      <c r="O100" s="258" t="s">
        <v>7826</v>
      </c>
      <c r="P100" s="259"/>
      <c r="Q100" s="49"/>
      <c r="R100" s="49"/>
      <c r="S100" s="328"/>
    </row>
    <row r="101" spans="1:19" ht="25.5" x14ac:dyDescent="0.25">
      <c r="A101" s="260">
        <v>39548</v>
      </c>
      <c r="B101" s="261" t="s">
        <v>6883</v>
      </c>
      <c r="C101" s="267"/>
      <c r="D101" s="262" t="s">
        <v>5381</v>
      </c>
      <c r="E101" s="262">
        <v>4494</v>
      </c>
      <c r="F101" s="262" t="s">
        <v>3065</v>
      </c>
      <c r="G101" s="262" t="s">
        <v>10255</v>
      </c>
      <c r="H101" s="262" t="s">
        <v>9462</v>
      </c>
      <c r="I101" s="262"/>
      <c r="J101" s="280" t="s">
        <v>5942</v>
      </c>
      <c r="K101" s="280" t="s">
        <v>7826</v>
      </c>
      <c r="L101" s="281">
        <v>39559</v>
      </c>
      <c r="M101" s="256"/>
      <c r="N101" s="257">
        <v>39560</v>
      </c>
      <c r="O101" s="258" t="s">
        <v>7826</v>
      </c>
      <c r="P101" s="259"/>
      <c r="Q101" s="49"/>
      <c r="R101" s="49"/>
      <c r="S101" s="328"/>
    </row>
    <row r="102" spans="1:19" x14ac:dyDescent="0.25">
      <c r="A102" s="260">
        <v>39556</v>
      </c>
      <c r="B102" s="261" t="s">
        <v>9463</v>
      </c>
      <c r="C102" s="267"/>
      <c r="D102" s="262" t="s">
        <v>1827</v>
      </c>
      <c r="E102" s="262">
        <v>4516</v>
      </c>
      <c r="F102" s="262" t="s">
        <v>6372</v>
      </c>
      <c r="G102" s="262" t="s">
        <v>6373</v>
      </c>
      <c r="H102" s="262" t="s">
        <v>8607</v>
      </c>
      <c r="I102" s="262" t="s">
        <v>9535</v>
      </c>
      <c r="J102" s="280" t="s">
        <v>5942</v>
      </c>
      <c r="K102" s="280" t="s">
        <v>9464</v>
      </c>
      <c r="L102" s="281">
        <v>39560</v>
      </c>
      <c r="M102" s="256"/>
      <c r="N102" s="257">
        <v>39560</v>
      </c>
      <c r="O102" s="258" t="s">
        <v>9464</v>
      </c>
      <c r="P102" s="259"/>
      <c r="Q102" s="49"/>
      <c r="R102" s="49"/>
      <c r="S102" s="328"/>
    </row>
    <row r="103" spans="1:19" ht="25.5" x14ac:dyDescent="0.25">
      <c r="A103" s="260">
        <v>39559</v>
      </c>
      <c r="B103" s="261" t="s">
        <v>9465</v>
      </c>
      <c r="C103" s="267"/>
      <c r="D103" s="262" t="s">
        <v>9333</v>
      </c>
      <c r="E103" s="262">
        <v>4577</v>
      </c>
      <c r="F103" s="262" t="s">
        <v>9334</v>
      </c>
      <c r="G103" s="262" t="s">
        <v>321</v>
      </c>
      <c r="H103" s="262"/>
      <c r="I103" s="262"/>
      <c r="J103" s="280" t="s">
        <v>7542</v>
      </c>
      <c r="K103" s="280" t="s">
        <v>8506</v>
      </c>
      <c r="L103" s="281">
        <v>39563</v>
      </c>
      <c r="M103" s="256"/>
      <c r="N103" s="257">
        <v>39560</v>
      </c>
      <c r="O103" s="258" t="s">
        <v>8506</v>
      </c>
      <c r="P103" s="259"/>
      <c r="Q103" s="49"/>
      <c r="R103" s="49"/>
      <c r="S103" s="328"/>
    </row>
    <row r="104" spans="1:19" x14ac:dyDescent="0.25">
      <c r="A104" s="260">
        <v>39553</v>
      </c>
      <c r="B104" s="261" t="s">
        <v>4850</v>
      </c>
      <c r="C104" s="267"/>
      <c r="D104" s="262" t="s">
        <v>1668</v>
      </c>
      <c r="E104" s="262">
        <v>4464</v>
      </c>
      <c r="F104" s="262" t="s">
        <v>5382</v>
      </c>
      <c r="G104" s="262"/>
      <c r="H104" s="262" t="s">
        <v>3691</v>
      </c>
      <c r="I104" s="262"/>
      <c r="J104" s="280" t="s">
        <v>5958</v>
      </c>
      <c r="K104" s="280" t="s">
        <v>5959</v>
      </c>
      <c r="L104" s="281">
        <v>39553</v>
      </c>
      <c r="M104" s="256"/>
      <c r="N104" s="257">
        <v>39561</v>
      </c>
      <c r="O104" s="258" t="s">
        <v>5960</v>
      </c>
      <c r="P104" s="259"/>
      <c r="Q104" s="49"/>
      <c r="R104" s="49"/>
      <c r="S104" s="328"/>
    </row>
    <row r="105" spans="1:19" ht="25.5" x14ac:dyDescent="0.25">
      <c r="A105" s="260">
        <v>39555</v>
      </c>
      <c r="B105" s="261" t="s">
        <v>10138</v>
      </c>
      <c r="C105" s="267"/>
      <c r="D105" s="262" t="s">
        <v>2215</v>
      </c>
      <c r="E105" s="262"/>
      <c r="F105" s="262" t="s">
        <v>10139</v>
      </c>
      <c r="G105" s="262" t="s">
        <v>5602</v>
      </c>
      <c r="H105" s="262" t="s">
        <v>4935</v>
      </c>
      <c r="I105" s="262"/>
      <c r="J105" s="280" t="s">
        <v>5603</v>
      </c>
      <c r="K105" s="280" t="s">
        <v>9185</v>
      </c>
      <c r="L105" s="281">
        <v>44304</v>
      </c>
      <c r="M105" s="256"/>
      <c r="N105" s="257">
        <v>39561</v>
      </c>
      <c r="O105" s="258" t="s">
        <v>2486</v>
      </c>
      <c r="P105" s="259"/>
      <c r="Q105" s="49"/>
      <c r="R105" s="49"/>
      <c r="S105" s="328"/>
    </row>
    <row r="106" spans="1:19" x14ac:dyDescent="0.25">
      <c r="A106" s="260">
        <v>39547</v>
      </c>
      <c r="B106" s="261" t="s">
        <v>9187</v>
      </c>
      <c r="C106" s="267"/>
      <c r="D106" s="262" t="s">
        <v>9188</v>
      </c>
      <c r="E106" s="262">
        <v>4554</v>
      </c>
      <c r="F106" s="262" t="s">
        <v>8050</v>
      </c>
      <c r="G106" s="262"/>
      <c r="H106" s="262" t="s">
        <v>3691</v>
      </c>
      <c r="I106" s="262"/>
      <c r="J106" s="280"/>
      <c r="K106" s="280" t="s">
        <v>10495</v>
      </c>
      <c r="L106" s="281">
        <v>39559</v>
      </c>
      <c r="M106" s="256"/>
      <c r="N106" s="257">
        <v>39562</v>
      </c>
      <c r="O106" s="258" t="s">
        <v>10495</v>
      </c>
      <c r="P106" s="259"/>
      <c r="Q106" s="49"/>
      <c r="R106" s="49"/>
      <c r="S106" s="328"/>
    </row>
    <row r="107" spans="1:19" ht="25.5" x14ac:dyDescent="0.25">
      <c r="A107" s="260">
        <v>39549</v>
      </c>
      <c r="B107" s="261" t="s">
        <v>8978</v>
      </c>
      <c r="C107" s="267"/>
      <c r="D107" s="262" t="s">
        <v>8979</v>
      </c>
      <c r="E107" s="262">
        <v>4496</v>
      </c>
      <c r="F107" s="262" t="s">
        <v>5941</v>
      </c>
      <c r="G107" s="262" t="s">
        <v>7272</v>
      </c>
      <c r="H107" s="262" t="s">
        <v>4935</v>
      </c>
      <c r="I107" s="262"/>
      <c r="J107" s="280" t="s">
        <v>5603</v>
      </c>
      <c r="K107" s="280"/>
      <c r="L107" s="281">
        <v>39556</v>
      </c>
      <c r="M107" s="256"/>
      <c r="N107" s="257">
        <v>39562</v>
      </c>
      <c r="O107" s="258" t="s">
        <v>9186</v>
      </c>
      <c r="P107" s="259"/>
      <c r="Q107" s="49"/>
      <c r="R107" s="49"/>
      <c r="S107" s="328"/>
    </row>
    <row r="108" spans="1:19" ht="25.5" x14ac:dyDescent="0.25">
      <c r="A108" s="260">
        <v>39552</v>
      </c>
      <c r="B108" s="261" t="s">
        <v>3940</v>
      </c>
      <c r="C108" s="267"/>
      <c r="D108" s="262" t="s">
        <v>1827</v>
      </c>
      <c r="E108" s="262">
        <v>4516</v>
      </c>
      <c r="F108" s="262" t="s">
        <v>3065</v>
      </c>
      <c r="G108" s="262" t="s">
        <v>2252</v>
      </c>
      <c r="H108" s="262" t="s">
        <v>2253</v>
      </c>
      <c r="I108" s="262"/>
      <c r="J108" s="280" t="s">
        <v>5942</v>
      </c>
      <c r="K108" s="280" t="s">
        <v>10121</v>
      </c>
      <c r="L108" s="281">
        <v>39562</v>
      </c>
      <c r="M108" s="256"/>
      <c r="N108" s="257">
        <v>39562</v>
      </c>
      <c r="O108" s="258">
        <v>100</v>
      </c>
      <c r="P108" s="259"/>
      <c r="Q108" s="49"/>
      <c r="R108" s="49"/>
      <c r="S108" s="328"/>
    </row>
    <row r="109" spans="1:19" x14ac:dyDescent="0.25">
      <c r="A109" s="260">
        <v>39561</v>
      </c>
      <c r="B109" s="261" t="s">
        <v>8051</v>
      </c>
      <c r="C109" s="267"/>
      <c r="D109" s="262" t="s">
        <v>8370</v>
      </c>
      <c r="E109" s="262">
        <v>4435</v>
      </c>
      <c r="F109" s="262" t="s">
        <v>5941</v>
      </c>
      <c r="G109" s="262"/>
      <c r="H109" s="262" t="s">
        <v>8607</v>
      </c>
      <c r="I109" s="262"/>
      <c r="J109" s="280" t="s">
        <v>8052</v>
      </c>
      <c r="K109" s="280" t="s">
        <v>3939</v>
      </c>
      <c r="L109" s="281">
        <v>39562</v>
      </c>
      <c r="M109" s="256"/>
      <c r="N109" s="257">
        <v>39562</v>
      </c>
      <c r="O109" s="258" t="s">
        <v>3939</v>
      </c>
      <c r="P109" s="259"/>
      <c r="Q109" s="49"/>
      <c r="R109" s="49"/>
      <c r="S109" s="328"/>
    </row>
    <row r="110" spans="1:19" ht="25.5" x14ac:dyDescent="0.25">
      <c r="A110" s="260">
        <v>39555</v>
      </c>
      <c r="B110" s="261" t="s">
        <v>8008</v>
      </c>
      <c r="C110" s="267"/>
      <c r="D110" s="262" t="s">
        <v>7320</v>
      </c>
      <c r="E110" s="262">
        <v>4586</v>
      </c>
      <c r="F110" s="262" t="s">
        <v>3065</v>
      </c>
      <c r="G110" s="262" t="s">
        <v>2252</v>
      </c>
      <c r="H110" s="262" t="s">
        <v>823</v>
      </c>
      <c r="I110" s="262" t="s">
        <v>5870</v>
      </c>
      <c r="J110" s="280" t="s">
        <v>10512</v>
      </c>
      <c r="K110" s="280" t="s">
        <v>824</v>
      </c>
      <c r="L110" s="281">
        <v>39563</v>
      </c>
      <c r="M110" s="256"/>
      <c r="N110" s="257">
        <v>39563</v>
      </c>
      <c r="O110" s="258" t="s">
        <v>825</v>
      </c>
      <c r="P110" s="259"/>
      <c r="Q110" s="49"/>
      <c r="R110" s="49"/>
      <c r="S110" s="328"/>
    </row>
    <row r="111" spans="1:19" x14ac:dyDescent="0.25">
      <c r="A111" s="260">
        <v>39555</v>
      </c>
      <c r="B111" s="261" t="s">
        <v>8008</v>
      </c>
      <c r="C111" s="267"/>
      <c r="D111" s="262" t="s">
        <v>7320</v>
      </c>
      <c r="E111" s="262">
        <v>4586</v>
      </c>
      <c r="F111" s="262" t="s">
        <v>3065</v>
      </c>
      <c r="G111" s="262" t="s">
        <v>6884</v>
      </c>
      <c r="H111" s="262" t="s">
        <v>823</v>
      </c>
      <c r="I111" s="262"/>
      <c r="J111" s="280" t="s">
        <v>5942</v>
      </c>
      <c r="K111" s="280" t="s">
        <v>826</v>
      </c>
      <c r="L111" s="281">
        <v>39563</v>
      </c>
      <c r="M111" s="256"/>
      <c r="N111" s="257">
        <v>39563</v>
      </c>
      <c r="O111" s="258" t="s">
        <v>826</v>
      </c>
      <c r="P111" s="259"/>
      <c r="Q111" s="49"/>
      <c r="R111" s="49"/>
      <c r="S111" s="328"/>
    </row>
    <row r="112" spans="1:19" x14ac:dyDescent="0.25">
      <c r="A112" s="260">
        <v>39560</v>
      </c>
      <c r="B112" s="261" t="s">
        <v>10122</v>
      </c>
      <c r="C112" s="267"/>
      <c r="D112" s="262" t="s">
        <v>8979</v>
      </c>
      <c r="E112" s="262">
        <v>4496</v>
      </c>
      <c r="F112" s="262" t="s">
        <v>6588</v>
      </c>
      <c r="G112" s="262" t="s">
        <v>7272</v>
      </c>
      <c r="H112" s="262" t="s">
        <v>2561</v>
      </c>
      <c r="I112" s="262" t="s">
        <v>3371</v>
      </c>
      <c r="J112" s="280" t="s">
        <v>5942</v>
      </c>
      <c r="K112" s="280" t="s">
        <v>10123</v>
      </c>
      <c r="L112" s="281">
        <v>39562</v>
      </c>
      <c r="M112" s="256"/>
      <c r="N112" s="257">
        <v>39563</v>
      </c>
      <c r="O112" s="258" t="s">
        <v>10123</v>
      </c>
      <c r="P112" s="259"/>
      <c r="Q112" s="49"/>
      <c r="R112" s="49"/>
      <c r="S112" s="328"/>
    </row>
    <row r="113" spans="1:19" x14ac:dyDescent="0.25">
      <c r="A113" s="260">
        <v>39560</v>
      </c>
      <c r="B113" s="261" t="s">
        <v>10122</v>
      </c>
      <c r="C113" s="267"/>
      <c r="D113" s="262" t="s">
        <v>8979</v>
      </c>
      <c r="E113" s="262">
        <v>4496</v>
      </c>
      <c r="F113" s="262" t="s">
        <v>6588</v>
      </c>
      <c r="G113" s="262" t="s">
        <v>7272</v>
      </c>
      <c r="H113" s="262" t="s">
        <v>2561</v>
      </c>
      <c r="I113" s="262" t="s">
        <v>5289</v>
      </c>
      <c r="J113" s="280" t="s">
        <v>5942</v>
      </c>
      <c r="K113" s="280" t="s">
        <v>8007</v>
      </c>
      <c r="L113" s="281">
        <v>39562</v>
      </c>
      <c r="M113" s="256"/>
      <c r="N113" s="257">
        <v>39563</v>
      </c>
      <c r="O113" s="258" t="s">
        <v>8007</v>
      </c>
      <c r="P113" s="259"/>
      <c r="Q113" s="49"/>
      <c r="R113" s="49"/>
      <c r="S113" s="328"/>
    </row>
    <row r="114" spans="1:19" x14ac:dyDescent="0.25">
      <c r="A114" s="260">
        <v>39549</v>
      </c>
      <c r="B114" s="261" t="s">
        <v>827</v>
      </c>
      <c r="C114" s="267"/>
      <c r="D114" s="262" t="s">
        <v>10001</v>
      </c>
      <c r="E114" s="262">
        <v>4365</v>
      </c>
      <c r="F114" s="262" t="s">
        <v>3065</v>
      </c>
      <c r="G114" s="262" t="s">
        <v>6884</v>
      </c>
      <c r="H114" s="262" t="s">
        <v>10002</v>
      </c>
      <c r="I114" s="262" t="s">
        <v>3371</v>
      </c>
      <c r="J114" s="280" t="s">
        <v>5942</v>
      </c>
      <c r="K114" s="280" t="s">
        <v>8506</v>
      </c>
      <c r="L114" s="281">
        <v>39559</v>
      </c>
      <c r="M114" s="256"/>
      <c r="N114" s="257">
        <v>39566</v>
      </c>
      <c r="O114" s="258" t="s">
        <v>8506</v>
      </c>
      <c r="P114" s="259"/>
      <c r="Q114" s="49"/>
      <c r="R114" s="49"/>
      <c r="S114" s="328"/>
    </row>
    <row r="115" spans="1:19" x14ac:dyDescent="0.25">
      <c r="A115" s="260">
        <v>39553</v>
      </c>
      <c r="B115" s="261" t="s">
        <v>10004</v>
      </c>
      <c r="C115" s="267"/>
      <c r="D115" s="262" t="s">
        <v>9949</v>
      </c>
      <c r="E115" s="262">
        <v>4569</v>
      </c>
      <c r="F115" s="262" t="s">
        <v>1697</v>
      </c>
      <c r="G115" s="262"/>
      <c r="H115" s="262" t="s">
        <v>9215</v>
      </c>
      <c r="I115" s="262"/>
      <c r="J115" s="280" t="s">
        <v>9156</v>
      </c>
      <c r="K115" s="280" t="s">
        <v>9950</v>
      </c>
      <c r="L115" s="281">
        <v>39567</v>
      </c>
      <c r="M115" s="256"/>
      <c r="N115" s="257">
        <v>39566</v>
      </c>
      <c r="O115" s="258" t="s">
        <v>9950</v>
      </c>
      <c r="P115" s="259"/>
      <c r="Q115" s="49"/>
      <c r="R115" s="49"/>
      <c r="S115" s="328"/>
    </row>
    <row r="116" spans="1:19" x14ac:dyDescent="0.25">
      <c r="A116" s="260">
        <v>39563</v>
      </c>
      <c r="B116" s="261" t="s">
        <v>10003</v>
      </c>
      <c r="C116" s="267"/>
      <c r="D116" s="262" t="s">
        <v>2215</v>
      </c>
      <c r="E116" s="262"/>
      <c r="F116" s="262" t="s">
        <v>6588</v>
      </c>
      <c r="G116" s="262" t="s">
        <v>8606</v>
      </c>
      <c r="H116" s="262" t="s">
        <v>8607</v>
      </c>
      <c r="I116" s="262" t="s">
        <v>3371</v>
      </c>
      <c r="J116" s="280" t="s">
        <v>5942</v>
      </c>
      <c r="K116" s="280" t="s">
        <v>6466</v>
      </c>
      <c r="L116" s="281">
        <v>39566</v>
      </c>
      <c r="M116" s="256"/>
      <c r="N116" s="257">
        <v>39566</v>
      </c>
      <c r="O116" s="258" t="s">
        <v>6466</v>
      </c>
      <c r="P116" s="259"/>
      <c r="Q116" s="49"/>
      <c r="R116" s="49"/>
      <c r="S116" s="328"/>
    </row>
    <row r="117" spans="1:19" x14ac:dyDescent="0.25">
      <c r="A117" s="260">
        <v>39563</v>
      </c>
      <c r="B117" s="261" t="s">
        <v>10003</v>
      </c>
      <c r="C117" s="267"/>
      <c r="D117" s="262" t="s">
        <v>2215</v>
      </c>
      <c r="E117" s="262"/>
      <c r="F117" s="262" t="s">
        <v>6588</v>
      </c>
      <c r="G117" s="262" t="s">
        <v>8606</v>
      </c>
      <c r="H117" s="262" t="s">
        <v>8607</v>
      </c>
      <c r="I117" s="262" t="s">
        <v>9535</v>
      </c>
      <c r="J117" s="280" t="s">
        <v>5942</v>
      </c>
      <c r="K117" s="280" t="s">
        <v>2079</v>
      </c>
      <c r="L117" s="281">
        <v>39566</v>
      </c>
      <c r="M117" s="256"/>
      <c r="N117" s="257">
        <v>39566</v>
      </c>
      <c r="O117" s="258" t="s">
        <v>2079</v>
      </c>
      <c r="P117" s="259"/>
      <c r="Q117" s="49"/>
      <c r="R117" s="49"/>
      <c r="S117" s="328"/>
    </row>
    <row r="118" spans="1:19" ht="25.5" x14ac:dyDescent="0.25">
      <c r="A118" s="260">
        <v>39566</v>
      </c>
      <c r="B118" s="261" t="s">
        <v>9951</v>
      </c>
      <c r="C118" s="267"/>
      <c r="D118" s="262" t="s">
        <v>135</v>
      </c>
      <c r="E118" s="262">
        <v>4370</v>
      </c>
      <c r="F118" s="262" t="s">
        <v>136</v>
      </c>
      <c r="G118" s="262" t="s">
        <v>8041</v>
      </c>
      <c r="H118" s="262" t="s">
        <v>10002</v>
      </c>
      <c r="I118" s="262"/>
      <c r="J118" s="280" t="s">
        <v>5942</v>
      </c>
      <c r="K118" s="280" t="s">
        <v>137</v>
      </c>
      <c r="L118" s="281">
        <v>39575</v>
      </c>
      <c r="M118" s="256"/>
      <c r="N118" s="257">
        <v>39566</v>
      </c>
      <c r="O118" s="258" t="s">
        <v>138</v>
      </c>
      <c r="P118" s="259"/>
      <c r="Q118" s="49"/>
      <c r="R118" s="49"/>
      <c r="S118" s="328"/>
    </row>
    <row r="119" spans="1:19" x14ac:dyDescent="0.25">
      <c r="A119" s="260">
        <v>39552</v>
      </c>
      <c r="B119" s="261" t="s">
        <v>3663</v>
      </c>
      <c r="C119" s="267"/>
      <c r="D119" s="262" t="s">
        <v>737</v>
      </c>
      <c r="E119" s="262">
        <v>4441</v>
      </c>
      <c r="F119" s="262" t="s">
        <v>468</v>
      </c>
      <c r="G119" s="262" t="s">
        <v>9736</v>
      </c>
      <c r="H119" s="262" t="s">
        <v>469</v>
      </c>
      <c r="I119" s="262"/>
      <c r="J119" s="280"/>
      <c r="K119" s="280" t="s">
        <v>9424</v>
      </c>
      <c r="L119" s="281">
        <v>39568</v>
      </c>
      <c r="M119" s="256"/>
      <c r="N119" s="257">
        <v>39567</v>
      </c>
      <c r="O119" s="258" t="s">
        <v>1631</v>
      </c>
      <c r="P119" s="259"/>
      <c r="Q119" s="49"/>
      <c r="R119" s="49"/>
      <c r="S119" s="328"/>
    </row>
    <row r="120" spans="1:19" ht="25.5" x14ac:dyDescent="0.25">
      <c r="A120" s="260">
        <v>39563</v>
      </c>
      <c r="B120" s="261" t="s">
        <v>2842</v>
      </c>
      <c r="C120" s="267"/>
      <c r="D120" s="262" t="s">
        <v>2215</v>
      </c>
      <c r="E120" s="262"/>
      <c r="F120" s="262" t="s">
        <v>10658</v>
      </c>
      <c r="G120" s="262" t="s">
        <v>5602</v>
      </c>
      <c r="H120" s="262" t="s">
        <v>4926</v>
      </c>
      <c r="I120" s="262"/>
      <c r="J120" s="280" t="s">
        <v>5942</v>
      </c>
      <c r="K120" s="280" t="s">
        <v>7826</v>
      </c>
      <c r="L120" s="281">
        <v>39568</v>
      </c>
      <c r="M120" s="256"/>
      <c r="N120" s="257">
        <v>39567</v>
      </c>
      <c r="O120" s="258" t="s">
        <v>7826</v>
      </c>
      <c r="P120" s="259"/>
      <c r="Q120" s="49"/>
      <c r="R120" s="49"/>
      <c r="S120" s="328"/>
    </row>
    <row r="121" spans="1:19" ht="25.5" x14ac:dyDescent="0.25">
      <c r="A121" s="260">
        <v>39563</v>
      </c>
      <c r="B121" s="261" t="s">
        <v>2842</v>
      </c>
      <c r="C121" s="267"/>
      <c r="D121" s="262" t="s">
        <v>2215</v>
      </c>
      <c r="E121" s="262"/>
      <c r="F121" s="262" t="s">
        <v>10658</v>
      </c>
      <c r="G121" s="262" t="s">
        <v>8041</v>
      </c>
      <c r="H121" s="262" t="s">
        <v>374</v>
      </c>
      <c r="I121" s="262"/>
      <c r="J121" s="280" t="s">
        <v>5942</v>
      </c>
      <c r="K121" s="280" t="s">
        <v>7826</v>
      </c>
      <c r="L121" s="281">
        <v>39568</v>
      </c>
      <c r="M121" s="256"/>
      <c r="N121" s="257">
        <v>39567</v>
      </c>
      <c r="O121" s="258" t="s">
        <v>7826</v>
      </c>
      <c r="P121" s="259"/>
      <c r="Q121" s="49"/>
      <c r="R121" s="49"/>
      <c r="S121" s="328"/>
    </row>
    <row r="122" spans="1:19" x14ac:dyDescent="0.25">
      <c r="A122" s="260">
        <v>39566</v>
      </c>
      <c r="B122" s="261" t="s">
        <v>139</v>
      </c>
      <c r="C122" s="267"/>
      <c r="D122" s="262" t="s">
        <v>8979</v>
      </c>
      <c r="E122" s="262">
        <v>4496</v>
      </c>
      <c r="F122" s="262" t="s">
        <v>6588</v>
      </c>
      <c r="G122" s="262" t="s">
        <v>7272</v>
      </c>
      <c r="H122" s="262" t="s">
        <v>2561</v>
      </c>
      <c r="I122" s="262" t="s">
        <v>9535</v>
      </c>
      <c r="J122" s="280" t="s">
        <v>5942</v>
      </c>
      <c r="K122" s="280" t="s">
        <v>6466</v>
      </c>
      <c r="L122" s="281">
        <v>39567</v>
      </c>
      <c r="M122" s="256"/>
      <c r="N122" s="257">
        <v>39567</v>
      </c>
      <c r="O122" s="258" t="s">
        <v>6466</v>
      </c>
      <c r="P122" s="259"/>
      <c r="Q122" s="49"/>
      <c r="R122" s="49"/>
      <c r="S122" s="328"/>
    </row>
    <row r="123" spans="1:19" ht="25.5" x14ac:dyDescent="0.25">
      <c r="A123" s="260">
        <v>39513</v>
      </c>
      <c r="B123" s="261" t="s">
        <v>4929</v>
      </c>
      <c r="C123" s="267"/>
      <c r="D123" s="262" t="s">
        <v>4930</v>
      </c>
      <c r="E123" s="262">
        <v>4539</v>
      </c>
      <c r="F123" s="262" t="s">
        <v>5382</v>
      </c>
      <c r="G123" s="262" t="s">
        <v>9736</v>
      </c>
      <c r="H123" s="262" t="s">
        <v>10626</v>
      </c>
      <c r="I123" s="262" t="s">
        <v>9535</v>
      </c>
      <c r="J123" s="280" t="s">
        <v>5942</v>
      </c>
      <c r="K123" s="280" t="s">
        <v>6805</v>
      </c>
      <c r="L123" s="281">
        <v>39568</v>
      </c>
      <c r="M123" s="256"/>
      <c r="N123" s="257">
        <v>39568</v>
      </c>
      <c r="O123" s="258" t="s">
        <v>6805</v>
      </c>
      <c r="P123" s="259"/>
      <c r="Q123" s="49"/>
      <c r="R123" s="49"/>
      <c r="S123" s="328"/>
    </row>
    <row r="124" spans="1:19" x14ac:dyDescent="0.25">
      <c r="A124" s="260">
        <v>39566</v>
      </c>
      <c r="B124" s="261" t="s">
        <v>4927</v>
      </c>
      <c r="C124" s="267"/>
      <c r="D124" s="262" t="s">
        <v>1827</v>
      </c>
      <c r="E124" s="262">
        <v>4516</v>
      </c>
      <c r="F124" s="262" t="s">
        <v>10139</v>
      </c>
      <c r="G124" s="262" t="s">
        <v>8606</v>
      </c>
      <c r="H124" s="262" t="s">
        <v>8607</v>
      </c>
      <c r="I124" s="262" t="s">
        <v>4928</v>
      </c>
      <c r="J124" s="280" t="s">
        <v>5942</v>
      </c>
      <c r="K124" s="280" t="s">
        <v>826</v>
      </c>
      <c r="L124" s="281">
        <v>39568</v>
      </c>
      <c r="M124" s="256"/>
      <c r="N124" s="257">
        <v>39568</v>
      </c>
      <c r="O124" s="258" t="s">
        <v>826</v>
      </c>
      <c r="P124" s="259"/>
      <c r="Q124" s="49"/>
      <c r="R124" s="49"/>
      <c r="S124" s="328"/>
    </row>
    <row r="125" spans="1:19" x14ac:dyDescent="0.25">
      <c r="A125" s="260">
        <v>39568</v>
      </c>
      <c r="B125" s="261" t="s">
        <v>6806</v>
      </c>
      <c r="C125" s="267"/>
      <c r="D125" s="262" t="s">
        <v>8979</v>
      </c>
      <c r="E125" s="262">
        <v>4496</v>
      </c>
      <c r="F125" s="262" t="s">
        <v>6588</v>
      </c>
      <c r="G125" s="262" t="s">
        <v>8606</v>
      </c>
      <c r="H125" s="262" t="s">
        <v>8607</v>
      </c>
      <c r="I125" s="262" t="s">
        <v>6807</v>
      </c>
      <c r="J125" s="280" t="s">
        <v>5942</v>
      </c>
      <c r="K125" s="280" t="s">
        <v>9008</v>
      </c>
      <c r="L125" s="281">
        <v>39569</v>
      </c>
      <c r="M125" s="256"/>
      <c r="N125" s="257">
        <v>39569</v>
      </c>
      <c r="O125" s="258" t="s">
        <v>9008</v>
      </c>
      <c r="P125" s="259"/>
      <c r="Q125" s="49"/>
      <c r="R125" s="49"/>
      <c r="S125" s="328"/>
    </row>
    <row r="126" spans="1:19" x14ac:dyDescent="0.25">
      <c r="A126" s="260">
        <v>39568</v>
      </c>
      <c r="B126" s="261" t="s">
        <v>6808</v>
      </c>
      <c r="C126" s="267"/>
      <c r="D126" s="262" t="s">
        <v>10001</v>
      </c>
      <c r="E126" s="262">
        <v>4365</v>
      </c>
      <c r="F126" s="262" t="s">
        <v>10658</v>
      </c>
      <c r="G126" s="262" t="s">
        <v>3651</v>
      </c>
      <c r="H126" s="262" t="s">
        <v>374</v>
      </c>
      <c r="I126" s="262"/>
      <c r="J126" s="280" t="s">
        <v>5942</v>
      </c>
      <c r="K126" s="280" t="s">
        <v>9008</v>
      </c>
      <c r="L126" s="281">
        <v>39570</v>
      </c>
      <c r="M126" s="256"/>
      <c r="N126" s="257">
        <v>39570</v>
      </c>
      <c r="O126" s="258" t="s">
        <v>6809</v>
      </c>
      <c r="P126" s="259"/>
      <c r="Q126" s="49"/>
      <c r="R126" s="49"/>
      <c r="S126" s="328"/>
    </row>
    <row r="127" spans="1:19" x14ac:dyDescent="0.25">
      <c r="A127" s="260">
        <v>39570</v>
      </c>
      <c r="B127" s="261" t="s">
        <v>7160</v>
      </c>
      <c r="C127" s="267"/>
      <c r="D127" s="262" t="s">
        <v>7161</v>
      </c>
      <c r="E127" s="262">
        <v>4343</v>
      </c>
      <c r="F127" s="262" t="s">
        <v>6588</v>
      </c>
      <c r="G127" s="262" t="s">
        <v>6884</v>
      </c>
      <c r="H127" s="262" t="s">
        <v>8607</v>
      </c>
      <c r="I127" s="262" t="s">
        <v>9535</v>
      </c>
      <c r="J127" s="280" t="s">
        <v>5942</v>
      </c>
      <c r="K127" s="280" t="s">
        <v>8506</v>
      </c>
      <c r="L127" s="281">
        <v>39573</v>
      </c>
      <c r="M127" s="256"/>
      <c r="N127" s="257">
        <v>39570</v>
      </c>
      <c r="O127" s="258" t="s">
        <v>8506</v>
      </c>
      <c r="P127" s="259"/>
      <c r="Q127" s="49"/>
      <c r="R127" s="49"/>
      <c r="S127" s="328"/>
    </row>
    <row r="128" spans="1:19" ht="38.25" x14ac:dyDescent="0.25">
      <c r="A128" s="260">
        <v>39521</v>
      </c>
      <c r="B128" s="261" t="s">
        <v>4314</v>
      </c>
      <c r="C128" s="267"/>
      <c r="D128" s="262" t="s">
        <v>4315</v>
      </c>
      <c r="E128" s="262">
        <v>4556</v>
      </c>
      <c r="F128" s="262" t="s">
        <v>738</v>
      </c>
      <c r="G128" s="262" t="s">
        <v>2252</v>
      </c>
      <c r="H128" s="262" t="s">
        <v>3100</v>
      </c>
      <c r="I128" s="262"/>
      <c r="J128" s="280" t="s">
        <v>5942</v>
      </c>
      <c r="K128" s="280" t="s">
        <v>10864</v>
      </c>
      <c r="L128" s="281">
        <v>39536</v>
      </c>
      <c r="M128" s="256"/>
      <c r="N128" s="257">
        <v>39573</v>
      </c>
      <c r="O128" s="258" t="s">
        <v>5519</v>
      </c>
      <c r="P128" s="259"/>
      <c r="Q128" s="49"/>
      <c r="R128" s="49"/>
      <c r="S128" s="328"/>
    </row>
    <row r="129" spans="1:19" x14ac:dyDescent="0.25">
      <c r="A129" s="260">
        <v>39514</v>
      </c>
      <c r="B129" s="261" t="s">
        <v>8882</v>
      </c>
      <c r="C129" s="267"/>
      <c r="D129" s="262" t="s">
        <v>6087</v>
      </c>
      <c r="E129" s="262">
        <v>4379</v>
      </c>
      <c r="F129" s="262" t="s">
        <v>8371</v>
      </c>
      <c r="G129" s="262"/>
      <c r="H129" s="262" t="s">
        <v>8607</v>
      </c>
      <c r="I129" s="262" t="s">
        <v>8884</v>
      </c>
      <c r="J129" s="280" t="s">
        <v>8883</v>
      </c>
      <c r="K129" s="280" t="s">
        <v>8885</v>
      </c>
      <c r="L129" s="281">
        <v>39556</v>
      </c>
      <c r="M129" s="256"/>
      <c r="N129" s="257">
        <v>39574</v>
      </c>
      <c r="O129" s="258" t="s">
        <v>8678</v>
      </c>
      <c r="P129" s="259"/>
      <c r="Q129" s="49"/>
      <c r="R129" s="49"/>
      <c r="S129" s="328"/>
    </row>
    <row r="130" spans="1:19" x14ac:dyDescent="0.25">
      <c r="A130" s="260">
        <v>39563</v>
      </c>
      <c r="B130" s="261" t="s">
        <v>10522</v>
      </c>
      <c r="C130" s="267"/>
      <c r="D130" s="262" t="s">
        <v>8370</v>
      </c>
      <c r="E130" s="262">
        <v>4435</v>
      </c>
      <c r="F130" s="262"/>
      <c r="G130" s="262" t="s">
        <v>8606</v>
      </c>
      <c r="H130" s="262" t="s">
        <v>3100</v>
      </c>
      <c r="I130" s="262"/>
      <c r="J130" s="280" t="s">
        <v>5942</v>
      </c>
      <c r="K130" s="280" t="s">
        <v>8007</v>
      </c>
      <c r="L130" s="281">
        <v>39576</v>
      </c>
      <c r="M130" s="256"/>
      <c r="N130" s="257">
        <v>39575</v>
      </c>
      <c r="O130" s="258" t="s">
        <v>8007</v>
      </c>
      <c r="P130" s="259"/>
      <c r="Q130" s="49"/>
      <c r="R130" s="49"/>
      <c r="S130" s="328"/>
    </row>
    <row r="131" spans="1:19" ht="25.5" x14ac:dyDescent="0.25">
      <c r="A131" s="260">
        <v>39569</v>
      </c>
      <c r="B131" s="261" t="s">
        <v>10523</v>
      </c>
      <c r="C131" s="267"/>
      <c r="D131" s="262" t="s">
        <v>10524</v>
      </c>
      <c r="E131" s="262">
        <v>4580</v>
      </c>
      <c r="F131" s="262" t="s">
        <v>1461</v>
      </c>
      <c r="G131" s="262"/>
      <c r="H131" s="262"/>
      <c r="I131" s="262"/>
      <c r="J131" s="280" t="s">
        <v>9631</v>
      </c>
      <c r="K131" s="280" t="s">
        <v>6328</v>
      </c>
      <c r="L131" s="281">
        <v>39591</v>
      </c>
      <c r="M131" s="256"/>
      <c r="N131" s="257">
        <v>39575</v>
      </c>
      <c r="O131" s="258" t="s">
        <v>371</v>
      </c>
      <c r="P131" s="259"/>
      <c r="Q131" s="49"/>
      <c r="R131" s="49"/>
      <c r="S131" s="328"/>
    </row>
    <row r="132" spans="1:19" x14ac:dyDescent="0.25">
      <c r="A132" s="260">
        <v>39569</v>
      </c>
      <c r="B132" s="261" t="s">
        <v>7668</v>
      </c>
      <c r="C132" s="267"/>
      <c r="D132" s="262" t="s">
        <v>3086</v>
      </c>
      <c r="E132" s="262">
        <v>4249</v>
      </c>
      <c r="F132" s="262" t="s">
        <v>1697</v>
      </c>
      <c r="G132" s="262" t="s">
        <v>5602</v>
      </c>
      <c r="H132" s="262" t="s">
        <v>4445</v>
      </c>
      <c r="I132" s="262"/>
      <c r="J132" s="280" t="s">
        <v>5942</v>
      </c>
      <c r="K132" s="280" t="s">
        <v>2079</v>
      </c>
      <c r="L132" s="281">
        <v>39574</v>
      </c>
      <c r="M132" s="256"/>
      <c r="N132" s="257">
        <v>39575</v>
      </c>
      <c r="O132" s="258" t="s">
        <v>2079</v>
      </c>
      <c r="P132" s="259"/>
      <c r="Q132" s="49"/>
      <c r="R132" s="49"/>
      <c r="S132" s="328"/>
    </row>
    <row r="133" spans="1:19" ht="25.5" x14ac:dyDescent="0.25">
      <c r="A133" s="260">
        <v>39569</v>
      </c>
      <c r="B133" s="261" t="s">
        <v>7669</v>
      </c>
      <c r="C133" s="267"/>
      <c r="D133" s="262" t="s">
        <v>2215</v>
      </c>
      <c r="E133" s="262"/>
      <c r="F133" s="262" t="s">
        <v>1697</v>
      </c>
      <c r="G133" s="262" t="s">
        <v>5602</v>
      </c>
      <c r="H133" s="262" t="s">
        <v>10497</v>
      </c>
      <c r="I133" s="262"/>
      <c r="J133" s="280" t="s">
        <v>5942</v>
      </c>
      <c r="K133" s="280" t="s">
        <v>7826</v>
      </c>
      <c r="L133" s="281">
        <v>39574</v>
      </c>
      <c r="M133" s="256"/>
      <c r="N133" s="257">
        <v>39575</v>
      </c>
      <c r="O133" s="258" t="s">
        <v>7826</v>
      </c>
      <c r="P133" s="259"/>
      <c r="Q133" s="49"/>
      <c r="R133" s="49"/>
      <c r="S133" s="328"/>
    </row>
    <row r="134" spans="1:19" ht="25.5" x14ac:dyDescent="0.25">
      <c r="A134" s="260">
        <v>39569</v>
      </c>
      <c r="B134" s="261" t="s">
        <v>7669</v>
      </c>
      <c r="C134" s="267"/>
      <c r="D134" s="262" t="s">
        <v>2215</v>
      </c>
      <c r="E134" s="262"/>
      <c r="F134" s="262" t="s">
        <v>1697</v>
      </c>
      <c r="G134" s="262" t="s">
        <v>5602</v>
      </c>
      <c r="H134" s="262" t="s">
        <v>8374</v>
      </c>
      <c r="I134" s="262"/>
      <c r="J134" s="280" t="s">
        <v>5942</v>
      </c>
      <c r="K134" s="280" t="s">
        <v>7826</v>
      </c>
      <c r="L134" s="281">
        <v>39574</v>
      </c>
      <c r="M134" s="256"/>
      <c r="N134" s="257">
        <v>39575</v>
      </c>
      <c r="O134" s="258" t="s">
        <v>7826</v>
      </c>
      <c r="P134" s="259"/>
      <c r="Q134" s="49"/>
      <c r="R134" s="49"/>
      <c r="S134" s="328"/>
    </row>
    <row r="135" spans="1:19" ht="25.5" x14ac:dyDescent="0.25">
      <c r="A135" s="260">
        <v>39575</v>
      </c>
      <c r="B135" s="261" t="s">
        <v>5207</v>
      </c>
      <c r="C135" s="267"/>
      <c r="D135" s="262" t="s">
        <v>5208</v>
      </c>
      <c r="E135" s="262">
        <v>4423</v>
      </c>
      <c r="F135" s="262" t="s">
        <v>1697</v>
      </c>
      <c r="G135" s="262"/>
      <c r="H135" s="262"/>
      <c r="I135" s="262" t="s">
        <v>7737</v>
      </c>
      <c r="J135" s="280" t="s">
        <v>5209</v>
      </c>
      <c r="K135" s="280" t="s">
        <v>10521</v>
      </c>
      <c r="L135" s="281">
        <v>39575</v>
      </c>
      <c r="M135" s="256"/>
      <c r="N135" s="257">
        <v>39575</v>
      </c>
      <c r="O135" s="258" t="s">
        <v>10521</v>
      </c>
      <c r="P135" s="259"/>
      <c r="Q135" s="49"/>
      <c r="R135" s="49"/>
      <c r="S135" s="328"/>
    </row>
    <row r="136" spans="1:19" ht="25.5" x14ac:dyDescent="0.25">
      <c r="A136" s="260">
        <v>39575</v>
      </c>
      <c r="B136" s="261" t="s">
        <v>6329</v>
      </c>
      <c r="C136" s="267"/>
      <c r="D136" s="262" t="s">
        <v>2215</v>
      </c>
      <c r="E136" s="262"/>
      <c r="F136" s="262" t="s">
        <v>10658</v>
      </c>
      <c r="G136" s="262" t="s">
        <v>5602</v>
      </c>
      <c r="H136" s="262" t="s">
        <v>4926</v>
      </c>
      <c r="I136" s="262"/>
      <c r="J136" s="280" t="s">
        <v>5942</v>
      </c>
      <c r="K136" s="280" t="s">
        <v>2486</v>
      </c>
      <c r="L136" s="281">
        <v>39577</v>
      </c>
      <c r="M136" s="256"/>
      <c r="N136" s="257">
        <v>39578</v>
      </c>
      <c r="O136" s="258" t="s">
        <v>2486</v>
      </c>
      <c r="P136" s="259"/>
      <c r="Q136" s="49"/>
      <c r="R136" s="49"/>
      <c r="S136" s="328"/>
    </row>
    <row r="137" spans="1:19" ht="25.5" x14ac:dyDescent="0.25">
      <c r="A137" s="260">
        <v>39486</v>
      </c>
      <c r="B137" s="261" t="s">
        <v>2326</v>
      </c>
      <c r="C137" s="267"/>
      <c r="D137" s="262" t="s">
        <v>1668</v>
      </c>
      <c r="E137" s="262">
        <v>4464</v>
      </c>
      <c r="F137" s="262" t="s">
        <v>5382</v>
      </c>
      <c r="G137" s="262" t="s">
        <v>9736</v>
      </c>
      <c r="H137" s="262" t="s">
        <v>3691</v>
      </c>
      <c r="I137" s="262"/>
      <c r="J137" s="280" t="s">
        <v>5942</v>
      </c>
      <c r="K137" s="280" t="s">
        <v>6330</v>
      </c>
      <c r="L137" s="281">
        <v>39568</v>
      </c>
      <c r="M137" s="256"/>
      <c r="N137" s="257">
        <v>39580</v>
      </c>
      <c r="O137" s="258" t="s">
        <v>6330</v>
      </c>
      <c r="P137" s="259"/>
      <c r="Q137" s="49"/>
      <c r="R137" s="49"/>
      <c r="S137" s="328"/>
    </row>
    <row r="138" spans="1:19" x14ac:dyDescent="0.25">
      <c r="A138" s="260">
        <v>39574</v>
      </c>
      <c r="B138" s="261" t="s">
        <v>6331</v>
      </c>
      <c r="C138" s="267"/>
      <c r="D138" s="262" t="s">
        <v>6332</v>
      </c>
      <c r="E138" s="262">
        <v>4472</v>
      </c>
      <c r="F138" s="262" t="s">
        <v>3065</v>
      </c>
      <c r="G138" s="262" t="s">
        <v>9736</v>
      </c>
      <c r="H138" s="262" t="s">
        <v>9462</v>
      </c>
      <c r="I138" s="262"/>
      <c r="J138" s="280" t="s">
        <v>5942</v>
      </c>
      <c r="K138" s="280" t="s">
        <v>7445</v>
      </c>
      <c r="L138" s="281">
        <v>39581</v>
      </c>
      <c r="M138" s="256"/>
      <c r="N138" s="257">
        <v>39581</v>
      </c>
      <c r="O138" s="258" t="s">
        <v>7445</v>
      </c>
      <c r="P138" s="259"/>
      <c r="Q138" s="49"/>
      <c r="R138" s="49"/>
      <c r="S138" s="328"/>
    </row>
    <row r="139" spans="1:19" x14ac:dyDescent="0.25">
      <c r="A139" s="260">
        <v>39580</v>
      </c>
      <c r="B139" s="261" t="s">
        <v>6333</v>
      </c>
      <c r="C139" s="267"/>
      <c r="D139" s="262" t="s">
        <v>1827</v>
      </c>
      <c r="E139" s="262">
        <v>4516</v>
      </c>
      <c r="F139" s="262" t="s">
        <v>6588</v>
      </c>
      <c r="G139" s="262" t="s">
        <v>6373</v>
      </c>
      <c r="H139" s="262" t="s">
        <v>8607</v>
      </c>
      <c r="I139" s="262" t="s">
        <v>9535</v>
      </c>
      <c r="J139" s="280" t="s">
        <v>5942</v>
      </c>
      <c r="K139" s="280" t="s">
        <v>2079</v>
      </c>
      <c r="L139" s="281">
        <v>39581</v>
      </c>
      <c r="M139" s="256"/>
      <c r="N139" s="257">
        <v>39581</v>
      </c>
      <c r="O139" s="258" t="s">
        <v>6334</v>
      </c>
      <c r="P139" s="259"/>
      <c r="Q139" s="49"/>
      <c r="R139" s="49"/>
      <c r="S139" s="328"/>
    </row>
    <row r="140" spans="1:19" x14ac:dyDescent="0.25">
      <c r="A140" s="260">
        <v>39576</v>
      </c>
      <c r="B140" s="261" t="s">
        <v>6335</v>
      </c>
      <c r="C140" s="267"/>
      <c r="D140" s="262" t="s">
        <v>3086</v>
      </c>
      <c r="E140" s="262">
        <v>4249</v>
      </c>
      <c r="F140" s="262" t="s">
        <v>1697</v>
      </c>
      <c r="G140" s="262" t="s">
        <v>9736</v>
      </c>
      <c r="H140" s="262" t="s">
        <v>4445</v>
      </c>
      <c r="I140" s="262"/>
      <c r="J140" s="280" t="s">
        <v>5942</v>
      </c>
      <c r="K140" s="280" t="s">
        <v>2079</v>
      </c>
      <c r="L140" s="281">
        <v>39582</v>
      </c>
      <c r="M140" s="256"/>
      <c r="N140" s="257">
        <v>39582</v>
      </c>
      <c r="O140" s="258" t="s">
        <v>2079</v>
      </c>
      <c r="P140" s="259"/>
      <c r="Q140" s="49"/>
      <c r="R140" s="49"/>
      <c r="S140" s="328"/>
    </row>
    <row r="141" spans="1:19" ht="25.5" x14ac:dyDescent="0.25">
      <c r="A141" s="260">
        <v>39556</v>
      </c>
      <c r="B141" s="261" t="s">
        <v>2492</v>
      </c>
      <c r="C141" s="267"/>
      <c r="D141" s="262" t="s">
        <v>9333</v>
      </c>
      <c r="E141" s="262">
        <v>4577</v>
      </c>
      <c r="F141" s="262" t="s">
        <v>1697</v>
      </c>
      <c r="G141" s="262" t="s">
        <v>9736</v>
      </c>
      <c r="H141" s="262" t="s">
        <v>1698</v>
      </c>
      <c r="I141" s="262"/>
      <c r="J141" s="280" t="s">
        <v>2493</v>
      </c>
      <c r="K141" s="280" t="s">
        <v>2494</v>
      </c>
      <c r="L141" s="281">
        <v>39573</v>
      </c>
      <c r="M141" s="256"/>
      <c r="N141" s="257">
        <v>39584</v>
      </c>
      <c r="O141" s="258" t="s">
        <v>2494</v>
      </c>
      <c r="P141" s="259"/>
      <c r="Q141" s="49"/>
      <c r="R141" s="49"/>
      <c r="S141" s="328"/>
    </row>
    <row r="142" spans="1:19" x14ac:dyDescent="0.25">
      <c r="A142" s="260">
        <v>39556</v>
      </c>
      <c r="B142" s="261" t="s">
        <v>2492</v>
      </c>
      <c r="C142" s="267"/>
      <c r="D142" s="262" t="s">
        <v>9333</v>
      </c>
      <c r="E142" s="262">
        <v>4577</v>
      </c>
      <c r="F142" s="262" t="s">
        <v>1697</v>
      </c>
      <c r="G142" s="262" t="s">
        <v>9736</v>
      </c>
      <c r="H142" s="262" t="s">
        <v>1698</v>
      </c>
      <c r="I142" s="262"/>
      <c r="J142" s="280" t="s">
        <v>5942</v>
      </c>
      <c r="K142" s="280" t="s">
        <v>6466</v>
      </c>
      <c r="L142" s="281">
        <v>39573</v>
      </c>
      <c r="M142" s="256"/>
      <c r="N142" s="257">
        <v>39584</v>
      </c>
      <c r="O142" s="258" t="s">
        <v>6466</v>
      </c>
      <c r="P142" s="259"/>
      <c r="Q142" s="49"/>
      <c r="R142" s="49"/>
      <c r="S142" s="328"/>
    </row>
    <row r="143" spans="1:19" ht="25.5" x14ac:dyDescent="0.25">
      <c r="A143" s="260">
        <v>39556</v>
      </c>
      <c r="B143" s="261" t="s">
        <v>2492</v>
      </c>
      <c r="C143" s="267"/>
      <c r="D143" s="262" t="s">
        <v>9333</v>
      </c>
      <c r="E143" s="262">
        <v>4577</v>
      </c>
      <c r="F143" s="262" t="s">
        <v>1697</v>
      </c>
      <c r="G143" s="262"/>
      <c r="H143" s="262"/>
      <c r="I143" s="262"/>
      <c r="J143" s="280" t="s">
        <v>2495</v>
      </c>
      <c r="K143" s="280" t="s">
        <v>2496</v>
      </c>
      <c r="L143" s="281">
        <v>39573</v>
      </c>
      <c r="M143" s="256"/>
      <c r="N143" s="257">
        <v>39584</v>
      </c>
      <c r="O143" s="258" t="s">
        <v>2496</v>
      </c>
      <c r="P143" s="259"/>
      <c r="Q143" s="49"/>
      <c r="R143" s="49"/>
      <c r="S143" s="328"/>
    </row>
    <row r="144" spans="1:19" ht="25.5" x14ac:dyDescent="0.25">
      <c r="A144" s="260">
        <v>39566</v>
      </c>
      <c r="B144" s="261" t="s">
        <v>9951</v>
      </c>
      <c r="C144" s="267"/>
      <c r="D144" s="262" t="s">
        <v>135</v>
      </c>
      <c r="E144" s="262">
        <v>4370</v>
      </c>
      <c r="F144" s="262" t="s">
        <v>136</v>
      </c>
      <c r="G144" s="262" t="s">
        <v>8041</v>
      </c>
      <c r="H144" s="262" t="s">
        <v>10002</v>
      </c>
      <c r="I144" s="262"/>
      <c r="J144" s="280" t="s">
        <v>5942</v>
      </c>
      <c r="K144" s="280"/>
      <c r="L144" s="281">
        <v>39575</v>
      </c>
      <c r="M144" s="256"/>
      <c r="N144" s="257">
        <v>39584</v>
      </c>
      <c r="O144" s="258" t="s">
        <v>1797</v>
      </c>
      <c r="P144" s="259"/>
      <c r="Q144" s="49"/>
      <c r="R144" s="49"/>
      <c r="S144" s="328"/>
    </row>
    <row r="145" spans="1:19" ht="25.5" x14ac:dyDescent="0.25">
      <c r="A145" s="260">
        <v>39573</v>
      </c>
      <c r="B145" s="261" t="s">
        <v>1467</v>
      </c>
      <c r="C145" s="267"/>
      <c r="D145" s="262" t="s">
        <v>4961</v>
      </c>
      <c r="E145" s="262" t="s">
        <v>1837</v>
      </c>
      <c r="F145" s="262" t="s">
        <v>2003</v>
      </c>
      <c r="G145" s="262" t="s">
        <v>3489</v>
      </c>
      <c r="H145" s="262" t="s">
        <v>9910</v>
      </c>
      <c r="I145" s="262"/>
      <c r="J145" s="280" t="s">
        <v>5942</v>
      </c>
      <c r="K145" s="280" t="s">
        <v>1293</v>
      </c>
      <c r="L145" s="281">
        <v>39612</v>
      </c>
      <c r="M145" s="256"/>
      <c r="N145" s="257">
        <v>39584</v>
      </c>
      <c r="O145" s="258" t="s">
        <v>1293</v>
      </c>
      <c r="P145" s="259"/>
      <c r="Q145" s="49"/>
      <c r="R145" s="49"/>
      <c r="S145" s="328"/>
    </row>
    <row r="146" spans="1:19" x14ac:dyDescent="0.25">
      <c r="A146" s="260">
        <v>39575</v>
      </c>
      <c r="B146" s="261" t="s">
        <v>10162</v>
      </c>
      <c r="C146" s="267"/>
      <c r="D146" s="262" t="s">
        <v>5381</v>
      </c>
      <c r="E146" s="262">
        <v>4494</v>
      </c>
      <c r="F146" s="262" t="s">
        <v>5382</v>
      </c>
      <c r="G146" s="262" t="s">
        <v>5602</v>
      </c>
      <c r="H146" s="262" t="s">
        <v>2078</v>
      </c>
      <c r="I146" s="262"/>
      <c r="J146" s="280" t="s">
        <v>5942</v>
      </c>
      <c r="K146" s="280" t="s">
        <v>10163</v>
      </c>
      <c r="L146" s="281">
        <v>39582</v>
      </c>
      <c r="M146" s="256"/>
      <c r="N146" s="257">
        <v>39584</v>
      </c>
      <c r="O146" s="258" t="s">
        <v>10163</v>
      </c>
      <c r="P146" s="259"/>
      <c r="Q146" s="49"/>
      <c r="R146" s="49"/>
      <c r="S146" s="328"/>
    </row>
    <row r="147" spans="1:19" x14ac:dyDescent="0.25">
      <c r="A147" s="260">
        <v>39576</v>
      </c>
      <c r="B147" s="261" t="s">
        <v>10821</v>
      </c>
      <c r="C147" s="267"/>
      <c r="D147" s="262" t="s">
        <v>10159</v>
      </c>
      <c r="E147" s="262">
        <v>4468</v>
      </c>
      <c r="F147" s="262" t="s">
        <v>5382</v>
      </c>
      <c r="G147" s="262"/>
      <c r="H147" s="262" t="s">
        <v>2078</v>
      </c>
      <c r="I147" s="262"/>
      <c r="J147" s="280" t="s">
        <v>10160</v>
      </c>
      <c r="K147" s="280" t="s">
        <v>10161</v>
      </c>
      <c r="L147" s="281">
        <v>39582</v>
      </c>
      <c r="M147" s="256"/>
      <c r="N147" s="257">
        <v>39584</v>
      </c>
      <c r="O147" s="258" t="s">
        <v>10161</v>
      </c>
      <c r="P147" s="259"/>
      <c r="Q147" s="49"/>
      <c r="R147" s="49"/>
      <c r="S147" s="328"/>
    </row>
    <row r="148" spans="1:19" x14ac:dyDescent="0.25">
      <c r="A148" s="260">
        <v>39576</v>
      </c>
      <c r="B148" s="261" t="s">
        <v>10165</v>
      </c>
      <c r="C148" s="267"/>
      <c r="D148" s="262" t="s">
        <v>10159</v>
      </c>
      <c r="E148" s="262">
        <v>4468</v>
      </c>
      <c r="F148" s="262" t="s">
        <v>10343</v>
      </c>
      <c r="G148" s="262"/>
      <c r="H148" s="262" t="s">
        <v>2078</v>
      </c>
      <c r="I148" s="262"/>
      <c r="J148" s="280" t="s">
        <v>4823</v>
      </c>
      <c r="K148" s="280" t="s">
        <v>8538</v>
      </c>
      <c r="L148" s="281">
        <v>39584</v>
      </c>
      <c r="M148" s="256"/>
      <c r="N148" s="257">
        <v>39584</v>
      </c>
      <c r="O148" s="258" t="s">
        <v>2494</v>
      </c>
      <c r="P148" s="259"/>
      <c r="Q148" s="49"/>
      <c r="R148" s="49"/>
      <c r="S148" s="328"/>
    </row>
    <row r="149" spans="1:19" ht="25.5" x14ac:dyDescent="0.25">
      <c r="A149" s="260">
        <v>39581</v>
      </c>
      <c r="B149" s="261" t="s">
        <v>10164</v>
      </c>
      <c r="C149" s="267"/>
      <c r="D149" s="262" t="s">
        <v>2215</v>
      </c>
      <c r="E149" s="262"/>
      <c r="F149" s="262" t="s">
        <v>6588</v>
      </c>
      <c r="G149" s="262" t="s">
        <v>6884</v>
      </c>
      <c r="H149" s="262" t="s">
        <v>8607</v>
      </c>
      <c r="I149" s="262" t="s">
        <v>9535</v>
      </c>
      <c r="J149" s="280" t="s">
        <v>5942</v>
      </c>
      <c r="K149" s="280" t="s">
        <v>7826</v>
      </c>
      <c r="L149" s="281">
        <v>39583</v>
      </c>
      <c r="M149" s="256"/>
      <c r="N149" s="257">
        <v>39584</v>
      </c>
      <c r="O149" s="258" t="s">
        <v>7826</v>
      </c>
      <c r="P149" s="259"/>
      <c r="Q149" s="49"/>
      <c r="R149" s="49"/>
      <c r="S149" s="328"/>
    </row>
    <row r="150" spans="1:19" ht="25.5" x14ac:dyDescent="0.25">
      <c r="A150" s="260">
        <v>39581</v>
      </c>
      <c r="B150" s="261" t="s">
        <v>10164</v>
      </c>
      <c r="C150" s="267"/>
      <c r="D150" s="262" t="s">
        <v>2215</v>
      </c>
      <c r="E150" s="262"/>
      <c r="F150" s="262" t="s">
        <v>6588</v>
      </c>
      <c r="G150" s="262" t="s">
        <v>10255</v>
      </c>
      <c r="H150" s="262" t="s">
        <v>8607</v>
      </c>
      <c r="I150" s="262" t="s">
        <v>9535</v>
      </c>
      <c r="J150" s="280" t="s">
        <v>5942</v>
      </c>
      <c r="K150" s="280" t="s">
        <v>7826</v>
      </c>
      <c r="L150" s="281">
        <v>39583</v>
      </c>
      <c r="M150" s="256"/>
      <c r="N150" s="257">
        <v>39584</v>
      </c>
      <c r="O150" s="258" t="s">
        <v>7826</v>
      </c>
      <c r="P150" s="259"/>
      <c r="Q150" s="49"/>
      <c r="R150" s="49"/>
      <c r="S150" s="328"/>
    </row>
    <row r="151" spans="1:19" ht="25.5" x14ac:dyDescent="0.25">
      <c r="A151" s="260">
        <v>39583</v>
      </c>
      <c r="B151" s="261" t="s">
        <v>8539</v>
      </c>
      <c r="C151" s="267"/>
      <c r="D151" s="262" t="s">
        <v>2215</v>
      </c>
      <c r="E151" s="262"/>
      <c r="F151" s="262" t="s">
        <v>10658</v>
      </c>
      <c r="G151" s="262" t="s">
        <v>5602</v>
      </c>
      <c r="H151" s="262" t="s">
        <v>4926</v>
      </c>
      <c r="I151" s="262"/>
      <c r="J151" s="280" t="s">
        <v>5942</v>
      </c>
      <c r="K151" s="280" t="s">
        <v>9557</v>
      </c>
      <c r="L151" s="281">
        <v>39587</v>
      </c>
      <c r="M151" s="256"/>
      <c r="N151" s="257">
        <v>39584</v>
      </c>
      <c r="O151" s="258" t="s">
        <v>9557</v>
      </c>
      <c r="P151" s="259"/>
      <c r="Q151" s="49"/>
      <c r="R151" s="49"/>
      <c r="S151" s="328"/>
    </row>
    <row r="152" spans="1:19" x14ac:dyDescent="0.25">
      <c r="A152" s="260">
        <v>39576</v>
      </c>
      <c r="B152" s="261" t="s">
        <v>10821</v>
      </c>
      <c r="C152" s="267"/>
      <c r="D152" s="262" t="s">
        <v>10159</v>
      </c>
      <c r="E152" s="262">
        <v>4468</v>
      </c>
      <c r="F152" s="262" t="s">
        <v>5382</v>
      </c>
      <c r="G152" s="262" t="s">
        <v>5602</v>
      </c>
      <c r="H152" s="262" t="s">
        <v>2078</v>
      </c>
      <c r="I152" s="262"/>
      <c r="J152" s="280" t="s">
        <v>5942</v>
      </c>
      <c r="K152" s="280" t="s">
        <v>7445</v>
      </c>
      <c r="L152" s="281">
        <v>39582</v>
      </c>
      <c r="M152" s="256"/>
      <c r="N152" s="257">
        <v>39587</v>
      </c>
      <c r="O152" s="258" t="s">
        <v>9970</v>
      </c>
      <c r="P152" s="259"/>
      <c r="Q152" s="49"/>
      <c r="R152" s="49"/>
      <c r="S152" s="328"/>
    </row>
    <row r="153" spans="1:19" x14ac:dyDescent="0.25">
      <c r="A153" s="260">
        <v>39580</v>
      </c>
      <c r="B153" s="261" t="s">
        <v>1418</v>
      </c>
      <c r="C153" s="267"/>
      <c r="D153" s="262" t="s">
        <v>8979</v>
      </c>
      <c r="E153" s="262">
        <v>4496</v>
      </c>
      <c r="F153" s="262" t="s">
        <v>3065</v>
      </c>
      <c r="G153" s="262" t="s">
        <v>6884</v>
      </c>
      <c r="H153" s="262" t="s">
        <v>1419</v>
      </c>
      <c r="I153" s="262"/>
      <c r="J153" s="280" t="s">
        <v>5942</v>
      </c>
      <c r="K153" s="280" t="s">
        <v>2081</v>
      </c>
      <c r="L153" s="281">
        <v>39588</v>
      </c>
      <c r="M153" s="256"/>
      <c r="N153" s="257">
        <v>39588</v>
      </c>
      <c r="O153" s="258" t="s">
        <v>2081</v>
      </c>
      <c r="P153" s="259"/>
      <c r="Q153" s="49"/>
      <c r="R153" s="49"/>
      <c r="S153" s="328"/>
    </row>
    <row r="154" spans="1:19" x14ac:dyDescent="0.25">
      <c r="A154" s="260">
        <v>39580</v>
      </c>
      <c r="B154" s="261" t="s">
        <v>1397</v>
      </c>
      <c r="C154" s="267"/>
      <c r="D154" s="262" t="s">
        <v>5381</v>
      </c>
      <c r="E154" s="262">
        <v>4494</v>
      </c>
      <c r="F154" s="262" t="s">
        <v>3065</v>
      </c>
      <c r="G154" s="262" t="s">
        <v>5602</v>
      </c>
      <c r="H154" s="262" t="s">
        <v>9462</v>
      </c>
      <c r="I154" s="262" t="s">
        <v>9255</v>
      </c>
      <c r="J154" s="280" t="s">
        <v>10512</v>
      </c>
      <c r="K154" s="280" t="s">
        <v>3703</v>
      </c>
      <c r="L154" s="281">
        <v>39588</v>
      </c>
      <c r="M154" s="256"/>
      <c r="N154" s="257">
        <v>39588</v>
      </c>
      <c r="O154" s="258" t="s">
        <v>5974</v>
      </c>
      <c r="P154" s="259"/>
      <c r="Q154" s="49"/>
      <c r="R154" s="49"/>
      <c r="S154" s="328"/>
    </row>
    <row r="155" spans="1:19" x14ac:dyDescent="0.25">
      <c r="A155" s="260">
        <v>39582</v>
      </c>
      <c r="B155" s="261" t="s">
        <v>9971</v>
      </c>
      <c r="C155" s="267"/>
      <c r="D155" s="262" t="s">
        <v>1396</v>
      </c>
      <c r="E155" s="262">
        <v>4479</v>
      </c>
      <c r="F155" s="262" t="s">
        <v>3065</v>
      </c>
      <c r="G155" s="262" t="s">
        <v>2252</v>
      </c>
      <c r="H155" s="262" t="s">
        <v>4179</v>
      </c>
      <c r="I155" s="262"/>
      <c r="J155" s="280" t="s">
        <v>5942</v>
      </c>
      <c r="K155" s="280" t="s">
        <v>373</v>
      </c>
      <c r="L155" s="281">
        <v>39588</v>
      </c>
      <c r="M155" s="256"/>
      <c r="N155" s="257">
        <v>39588</v>
      </c>
      <c r="O155" s="258" t="s">
        <v>373</v>
      </c>
      <c r="P155" s="259"/>
      <c r="Q155" s="49"/>
      <c r="R155" s="49"/>
      <c r="S155" s="328"/>
    </row>
    <row r="156" spans="1:19" x14ac:dyDescent="0.25">
      <c r="A156" s="260">
        <v>39576</v>
      </c>
      <c r="B156" s="261" t="s">
        <v>1420</v>
      </c>
      <c r="C156" s="267"/>
      <c r="D156" s="262" t="s">
        <v>1421</v>
      </c>
      <c r="E156" s="262">
        <v>4540</v>
      </c>
      <c r="F156" s="262" t="s">
        <v>1697</v>
      </c>
      <c r="G156" s="262" t="s">
        <v>9736</v>
      </c>
      <c r="H156" s="262" t="s">
        <v>9429</v>
      </c>
      <c r="I156" s="262" t="s">
        <v>1422</v>
      </c>
      <c r="J156" s="280" t="s">
        <v>9156</v>
      </c>
      <c r="K156" s="280" t="s">
        <v>747</v>
      </c>
      <c r="L156" s="281">
        <v>39587</v>
      </c>
      <c r="M156" s="256"/>
      <c r="N156" s="257">
        <v>39589</v>
      </c>
      <c r="O156" s="258" t="s">
        <v>747</v>
      </c>
      <c r="P156" s="259"/>
      <c r="Q156" s="49"/>
      <c r="R156" s="49"/>
      <c r="S156" s="328"/>
    </row>
    <row r="157" spans="1:19" x14ac:dyDescent="0.25">
      <c r="A157" s="260">
        <v>39576</v>
      </c>
      <c r="B157" s="261" t="s">
        <v>1420</v>
      </c>
      <c r="C157" s="267"/>
      <c r="D157" s="262" t="s">
        <v>1421</v>
      </c>
      <c r="E157" s="262">
        <v>4540</v>
      </c>
      <c r="F157" s="262" t="s">
        <v>1697</v>
      </c>
      <c r="G157" s="262" t="s">
        <v>9736</v>
      </c>
      <c r="H157" s="262" t="s">
        <v>9429</v>
      </c>
      <c r="I157" s="262"/>
      <c r="J157" s="280" t="s">
        <v>5942</v>
      </c>
      <c r="K157" s="280" t="s">
        <v>748</v>
      </c>
      <c r="L157" s="281">
        <v>39588</v>
      </c>
      <c r="M157" s="256"/>
      <c r="N157" s="257">
        <v>39589</v>
      </c>
      <c r="O157" s="258" t="s">
        <v>748</v>
      </c>
      <c r="P157" s="259"/>
      <c r="Q157" s="49"/>
      <c r="R157" s="49"/>
      <c r="S157" s="328"/>
    </row>
    <row r="158" spans="1:19" x14ac:dyDescent="0.25">
      <c r="A158" s="260">
        <v>39577</v>
      </c>
      <c r="B158" s="261" t="s">
        <v>4659</v>
      </c>
      <c r="C158" s="267"/>
      <c r="D158" s="262" t="s">
        <v>9004</v>
      </c>
      <c r="E158" s="262">
        <v>4253</v>
      </c>
      <c r="F158" s="262" t="s">
        <v>1697</v>
      </c>
      <c r="G158" s="262" t="s">
        <v>5602</v>
      </c>
      <c r="H158" s="262" t="s">
        <v>9215</v>
      </c>
      <c r="I158" s="262"/>
      <c r="J158" s="280" t="s">
        <v>9005</v>
      </c>
      <c r="K158" s="280" t="s">
        <v>1885</v>
      </c>
      <c r="L158" s="281">
        <v>39589</v>
      </c>
      <c r="M158" s="256"/>
      <c r="N158" s="257">
        <v>39589</v>
      </c>
      <c r="O158" s="258" t="s">
        <v>1885</v>
      </c>
      <c r="P158" s="259"/>
      <c r="Q158" s="49"/>
      <c r="R158" s="49"/>
      <c r="S158" s="328"/>
    </row>
    <row r="159" spans="1:19" ht="25.5" x14ac:dyDescent="0.25">
      <c r="A159" s="260">
        <v>39580</v>
      </c>
      <c r="B159" s="261" t="s">
        <v>5430</v>
      </c>
      <c r="C159" s="267"/>
      <c r="D159" s="262" t="s">
        <v>5381</v>
      </c>
      <c r="E159" s="262">
        <v>4494</v>
      </c>
      <c r="F159" s="262" t="s">
        <v>1697</v>
      </c>
      <c r="G159" s="262" t="s">
        <v>10927</v>
      </c>
      <c r="H159" s="262"/>
      <c r="I159" s="262"/>
      <c r="J159" s="280" t="s">
        <v>3801</v>
      </c>
      <c r="K159" s="280" t="s">
        <v>9848</v>
      </c>
      <c r="L159" s="281">
        <v>39589</v>
      </c>
      <c r="M159" s="256"/>
      <c r="N159" s="257">
        <v>39589</v>
      </c>
      <c r="O159" s="258" t="s">
        <v>9848</v>
      </c>
      <c r="P159" s="259"/>
      <c r="Q159" s="49"/>
      <c r="R159" s="49"/>
      <c r="S159" s="328"/>
    </row>
    <row r="160" spans="1:19" x14ac:dyDescent="0.25">
      <c r="A160" s="260">
        <v>39583</v>
      </c>
      <c r="B160" s="261" t="s">
        <v>1886</v>
      </c>
      <c r="C160" s="267"/>
      <c r="D160" s="262" t="s">
        <v>6332</v>
      </c>
      <c r="E160" s="262">
        <v>4472</v>
      </c>
      <c r="F160" s="262" t="s">
        <v>3065</v>
      </c>
      <c r="G160" s="262" t="s">
        <v>9736</v>
      </c>
      <c r="H160" s="262" t="s">
        <v>1419</v>
      </c>
      <c r="I160" s="262"/>
      <c r="J160" s="280" t="s">
        <v>5942</v>
      </c>
      <c r="K160" s="280" t="s">
        <v>8506</v>
      </c>
      <c r="L160" s="281">
        <v>39589</v>
      </c>
      <c r="M160" s="256"/>
      <c r="N160" s="257">
        <v>39589</v>
      </c>
      <c r="O160" s="258" t="s">
        <v>8506</v>
      </c>
      <c r="P160" s="259"/>
      <c r="Q160" s="49"/>
      <c r="R160" s="49"/>
      <c r="S160" s="328"/>
    </row>
    <row r="161" spans="1:19" ht="25.5" x14ac:dyDescent="0.25">
      <c r="A161" s="260">
        <v>39587</v>
      </c>
      <c r="B161" s="261" t="s">
        <v>4112</v>
      </c>
      <c r="C161" s="267"/>
      <c r="D161" s="262" t="s">
        <v>2215</v>
      </c>
      <c r="E161" s="262"/>
      <c r="F161" s="262" t="s">
        <v>10658</v>
      </c>
      <c r="G161" s="262" t="s">
        <v>7272</v>
      </c>
      <c r="H161" s="262" t="s">
        <v>374</v>
      </c>
      <c r="I161" s="262"/>
      <c r="J161" s="280" t="s">
        <v>5942</v>
      </c>
      <c r="K161" s="280" t="s">
        <v>2486</v>
      </c>
      <c r="L161" s="281">
        <v>39589</v>
      </c>
      <c r="M161" s="256"/>
      <c r="N161" s="257">
        <v>39589</v>
      </c>
      <c r="O161" s="258" t="s">
        <v>2486</v>
      </c>
      <c r="P161" s="259"/>
      <c r="Q161" s="49"/>
      <c r="R161" s="49"/>
      <c r="S161" s="328"/>
    </row>
    <row r="162" spans="1:19" ht="25.5" x14ac:dyDescent="0.25">
      <c r="A162" s="260">
        <v>39588</v>
      </c>
      <c r="B162" s="261" t="s">
        <v>9849</v>
      </c>
      <c r="C162" s="267"/>
      <c r="D162" s="262" t="s">
        <v>8979</v>
      </c>
      <c r="E162" s="262">
        <v>4496</v>
      </c>
      <c r="F162" s="262" t="s">
        <v>8371</v>
      </c>
      <c r="G162" s="262"/>
      <c r="H162" s="262" t="s">
        <v>4935</v>
      </c>
      <c r="I162" s="262" t="s">
        <v>9535</v>
      </c>
      <c r="J162" s="280" t="s">
        <v>10886</v>
      </c>
      <c r="K162" s="280" t="s">
        <v>826</v>
      </c>
      <c r="L162" s="281">
        <v>39589</v>
      </c>
      <c r="M162" s="256"/>
      <c r="N162" s="257">
        <v>39589</v>
      </c>
      <c r="O162" s="258" t="s">
        <v>826</v>
      </c>
      <c r="P162" s="259"/>
      <c r="Q162" s="49"/>
      <c r="R162" s="49"/>
      <c r="S162" s="328"/>
    </row>
    <row r="163" spans="1:19" ht="38.25" x14ac:dyDescent="0.25">
      <c r="A163" s="260">
        <v>39534</v>
      </c>
      <c r="B163" s="261" t="s">
        <v>4113</v>
      </c>
      <c r="C163" s="267"/>
      <c r="D163" s="262" t="s">
        <v>1396</v>
      </c>
      <c r="E163" s="262">
        <v>4479</v>
      </c>
      <c r="F163" s="262" t="s">
        <v>6233</v>
      </c>
      <c r="G163" s="262" t="s">
        <v>6234</v>
      </c>
      <c r="H163" s="262" t="s">
        <v>6235</v>
      </c>
      <c r="I163" s="262"/>
      <c r="J163" s="280" t="s">
        <v>5942</v>
      </c>
      <c r="K163" s="280" t="s">
        <v>8640</v>
      </c>
      <c r="L163" s="281">
        <v>39599</v>
      </c>
      <c r="M163" s="256"/>
      <c r="N163" s="257">
        <v>39590</v>
      </c>
      <c r="O163" s="258" t="s">
        <v>8641</v>
      </c>
      <c r="P163" s="259"/>
      <c r="Q163" s="49"/>
      <c r="R163" s="49"/>
      <c r="S163" s="328"/>
    </row>
    <row r="164" spans="1:19" ht="25.5" x14ac:dyDescent="0.25">
      <c r="A164" s="260">
        <v>39582</v>
      </c>
      <c r="B164" s="261" t="s">
        <v>8642</v>
      </c>
      <c r="C164" s="267"/>
      <c r="D164" s="262" t="s">
        <v>5457</v>
      </c>
      <c r="E164" s="262">
        <v>4552</v>
      </c>
      <c r="F164" s="262" t="s">
        <v>3065</v>
      </c>
      <c r="G164" s="262" t="s">
        <v>10255</v>
      </c>
      <c r="H164" s="262" t="s">
        <v>7581</v>
      </c>
      <c r="I164" s="262"/>
      <c r="J164" s="280" t="s">
        <v>5942</v>
      </c>
      <c r="K164" s="280" t="s">
        <v>7826</v>
      </c>
      <c r="L164" s="281">
        <v>39591</v>
      </c>
      <c r="M164" s="256"/>
      <c r="N164" s="257">
        <v>39591</v>
      </c>
      <c r="O164" s="258" t="s">
        <v>7826</v>
      </c>
      <c r="P164" s="259"/>
      <c r="Q164" s="49"/>
      <c r="R164" s="49"/>
      <c r="S164" s="328"/>
    </row>
    <row r="165" spans="1:19" x14ac:dyDescent="0.25">
      <c r="A165" s="260">
        <v>39582</v>
      </c>
      <c r="B165" s="261" t="s">
        <v>8642</v>
      </c>
      <c r="C165" s="267"/>
      <c r="D165" s="262" t="s">
        <v>5457</v>
      </c>
      <c r="E165" s="262">
        <v>4552</v>
      </c>
      <c r="F165" s="262" t="s">
        <v>3065</v>
      </c>
      <c r="G165" s="262" t="s">
        <v>5602</v>
      </c>
      <c r="H165" s="262" t="s">
        <v>7581</v>
      </c>
      <c r="I165" s="262"/>
      <c r="J165" s="280" t="s">
        <v>5942</v>
      </c>
      <c r="K165" s="280" t="s">
        <v>7445</v>
      </c>
      <c r="L165" s="281">
        <v>39591</v>
      </c>
      <c r="M165" s="256"/>
      <c r="N165" s="257">
        <v>39591</v>
      </c>
      <c r="O165" s="258" t="s">
        <v>7445</v>
      </c>
      <c r="P165" s="259"/>
      <c r="Q165" s="49"/>
      <c r="R165" s="49"/>
      <c r="S165" s="328"/>
    </row>
    <row r="166" spans="1:19" ht="25.5" x14ac:dyDescent="0.25">
      <c r="A166" s="260">
        <v>39525</v>
      </c>
      <c r="B166" s="261" t="s">
        <v>7582</v>
      </c>
      <c r="C166" s="267"/>
      <c r="D166" s="262" t="s">
        <v>1827</v>
      </c>
      <c r="E166" s="262">
        <v>4516</v>
      </c>
      <c r="F166" s="262" t="s">
        <v>468</v>
      </c>
      <c r="G166" s="262" t="s">
        <v>9736</v>
      </c>
      <c r="H166" s="262" t="s">
        <v>4941</v>
      </c>
      <c r="I166" s="262"/>
      <c r="J166" s="280" t="s">
        <v>5942</v>
      </c>
      <c r="K166" s="280" t="s">
        <v>7826</v>
      </c>
      <c r="L166" s="281">
        <v>39595</v>
      </c>
      <c r="M166" s="256"/>
      <c r="N166" s="257">
        <v>39595</v>
      </c>
      <c r="O166" s="258" t="s">
        <v>7826</v>
      </c>
      <c r="P166" s="259"/>
      <c r="Q166" s="49"/>
      <c r="R166" s="49"/>
      <c r="S166" s="328"/>
    </row>
    <row r="167" spans="1:19" x14ac:dyDescent="0.25">
      <c r="A167" s="260">
        <v>39580</v>
      </c>
      <c r="B167" s="261" t="s">
        <v>311</v>
      </c>
      <c r="C167" s="267"/>
      <c r="D167" s="262" t="s">
        <v>6608</v>
      </c>
      <c r="E167" s="262">
        <v>4544</v>
      </c>
      <c r="F167" s="262" t="s">
        <v>1697</v>
      </c>
      <c r="G167" s="262" t="s">
        <v>9736</v>
      </c>
      <c r="H167" s="262" t="s">
        <v>3511</v>
      </c>
      <c r="I167" s="262" t="s">
        <v>312</v>
      </c>
      <c r="J167" s="280" t="s">
        <v>9156</v>
      </c>
      <c r="K167" s="280" t="s">
        <v>313</v>
      </c>
      <c r="L167" s="281">
        <v>39595</v>
      </c>
      <c r="M167" s="256"/>
      <c r="N167" s="257">
        <v>39596</v>
      </c>
      <c r="O167" s="258" t="s">
        <v>748</v>
      </c>
      <c r="P167" s="259"/>
      <c r="Q167" s="49"/>
      <c r="R167" s="49"/>
      <c r="S167" s="328"/>
    </row>
    <row r="168" spans="1:19" x14ac:dyDescent="0.25">
      <c r="A168" s="260">
        <v>39580</v>
      </c>
      <c r="B168" s="261" t="s">
        <v>311</v>
      </c>
      <c r="C168" s="267"/>
      <c r="D168" s="262" t="s">
        <v>6608</v>
      </c>
      <c r="E168" s="262">
        <v>4544</v>
      </c>
      <c r="F168" s="262" t="s">
        <v>1697</v>
      </c>
      <c r="G168" s="262" t="s">
        <v>9736</v>
      </c>
      <c r="H168" s="262" t="s">
        <v>3511</v>
      </c>
      <c r="I168" s="262" t="s">
        <v>314</v>
      </c>
      <c r="J168" s="280" t="s">
        <v>9156</v>
      </c>
      <c r="K168" s="280" t="s">
        <v>9679</v>
      </c>
      <c r="L168" s="281">
        <v>39595</v>
      </c>
      <c r="M168" s="256"/>
      <c r="N168" s="257">
        <v>39596</v>
      </c>
      <c r="O168" s="258" t="s">
        <v>2053</v>
      </c>
      <c r="P168" s="259"/>
      <c r="Q168" s="49"/>
      <c r="R168" s="49"/>
      <c r="S168" s="328"/>
    </row>
    <row r="169" spans="1:19" x14ac:dyDescent="0.25">
      <c r="A169" s="260">
        <v>39580</v>
      </c>
      <c r="B169" s="261" t="s">
        <v>311</v>
      </c>
      <c r="C169" s="267"/>
      <c r="D169" s="262" t="s">
        <v>6608</v>
      </c>
      <c r="E169" s="262">
        <v>4544</v>
      </c>
      <c r="F169" s="262" t="s">
        <v>1697</v>
      </c>
      <c r="G169" s="262" t="s">
        <v>9736</v>
      </c>
      <c r="H169" s="262" t="s">
        <v>3511</v>
      </c>
      <c r="I169" s="262" t="s">
        <v>9680</v>
      </c>
      <c r="J169" s="280" t="s">
        <v>9156</v>
      </c>
      <c r="K169" s="280" t="s">
        <v>5383</v>
      </c>
      <c r="L169" s="281">
        <v>39595</v>
      </c>
      <c r="M169" s="256"/>
      <c r="N169" s="257">
        <v>39596</v>
      </c>
      <c r="O169" s="258" t="s">
        <v>1631</v>
      </c>
      <c r="P169" s="259"/>
      <c r="Q169" s="49"/>
      <c r="R169" s="49"/>
      <c r="S169" s="328"/>
    </row>
    <row r="170" spans="1:19" x14ac:dyDescent="0.25">
      <c r="A170" s="260">
        <v>39580</v>
      </c>
      <c r="B170" s="261" t="s">
        <v>311</v>
      </c>
      <c r="C170" s="267"/>
      <c r="D170" s="262" t="s">
        <v>6608</v>
      </c>
      <c r="E170" s="262">
        <v>4544</v>
      </c>
      <c r="F170" s="262" t="s">
        <v>1697</v>
      </c>
      <c r="G170" s="262" t="s">
        <v>9736</v>
      </c>
      <c r="H170" s="262" t="s">
        <v>10497</v>
      </c>
      <c r="I170" s="262" t="s">
        <v>9681</v>
      </c>
      <c r="J170" s="280" t="s">
        <v>9156</v>
      </c>
      <c r="K170" s="280" t="s">
        <v>9682</v>
      </c>
      <c r="L170" s="281">
        <v>39595</v>
      </c>
      <c r="M170" s="256"/>
      <c r="N170" s="257">
        <v>39596</v>
      </c>
      <c r="O170" s="258" t="s">
        <v>9683</v>
      </c>
      <c r="P170" s="259"/>
      <c r="Q170" s="49"/>
      <c r="R170" s="49"/>
      <c r="S170" s="328"/>
    </row>
    <row r="171" spans="1:19" ht="25.5" x14ac:dyDescent="0.25">
      <c r="A171" s="260">
        <v>39580</v>
      </c>
      <c r="B171" s="261" t="s">
        <v>7583</v>
      </c>
      <c r="C171" s="267"/>
      <c r="D171" s="262" t="s">
        <v>6804</v>
      </c>
      <c r="E171" s="262">
        <v>4575</v>
      </c>
      <c r="F171" s="262" t="s">
        <v>1697</v>
      </c>
      <c r="G171" s="262" t="s">
        <v>5602</v>
      </c>
      <c r="H171" s="262"/>
      <c r="I171" s="262" t="s">
        <v>5431</v>
      </c>
      <c r="J171" s="280" t="s">
        <v>10512</v>
      </c>
      <c r="K171" s="280" t="s">
        <v>1793</v>
      </c>
      <c r="L171" s="281">
        <v>39590</v>
      </c>
      <c r="M171" s="256"/>
      <c r="N171" s="257">
        <v>39596</v>
      </c>
      <c r="O171" s="258" t="s">
        <v>1794</v>
      </c>
      <c r="P171" s="259"/>
      <c r="Q171" s="49"/>
      <c r="R171" s="49"/>
      <c r="S171" s="328"/>
    </row>
    <row r="172" spans="1:19" x14ac:dyDescent="0.25">
      <c r="A172" s="260">
        <v>39588</v>
      </c>
      <c r="B172" s="261" t="s">
        <v>3906</v>
      </c>
      <c r="C172" s="267"/>
      <c r="D172" s="262" t="s">
        <v>6332</v>
      </c>
      <c r="E172" s="262">
        <v>4472</v>
      </c>
      <c r="F172" s="262" t="s">
        <v>3065</v>
      </c>
      <c r="G172" s="262" t="s">
        <v>10255</v>
      </c>
      <c r="H172" s="262" t="s">
        <v>1419</v>
      </c>
      <c r="I172" s="262"/>
      <c r="J172" s="280" t="s">
        <v>5942</v>
      </c>
      <c r="K172" s="280" t="s">
        <v>8506</v>
      </c>
      <c r="L172" s="281">
        <v>39598</v>
      </c>
      <c r="M172" s="256"/>
      <c r="N172" s="257">
        <v>39596</v>
      </c>
      <c r="O172" s="258" t="s">
        <v>8506</v>
      </c>
      <c r="P172" s="259"/>
      <c r="Q172" s="49"/>
      <c r="R172" s="49"/>
      <c r="S172" s="328"/>
    </row>
    <row r="173" spans="1:19" x14ac:dyDescent="0.25">
      <c r="A173" s="260">
        <v>39588</v>
      </c>
      <c r="B173" s="261" t="s">
        <v>1385</v>
      </c>
      <c r="C173" s="267"/>
      <c r="D173" s="262" t="s">
        <v>5381</v>
      </c>
      <c r="E173" s="262">
        <v>4494</v>
      </c>
      <c r="F173" s="262" t="s">
        <v>3065</v>
      </c>
      <c r="G173" s="262" t="s">
        <v>10255</v>
      </c>
      <c r="H173" s="262" t="s">
        <v>9462</v>
      </c>
      <c r="I173" s="262" t="s">
        <v>3371</v>
      </c>
      <c r="J173" s="280" t="s">
        <v>5942</v>
      </c>
      <c r="K173" s="280" t="s">
        <v>2081</v>
      </c>
      <c r="L173" s="281">
        <v>39598</v>
      </c>
      <c r="M173" s="256"/>
      <c r="N173" s="257">
        <v>39596</v>
      </c>
      <c r="O173" s="258" t="s">
        <v>2081</v>
      </c>
      <c r="P173" s="259"/>
      <c r="Q173" s="49"/>
      <c r="R173" s="49"/>
      <c r="S173" s="328"/>
    </row>
    <row r="174" spans="1:19" ht="25.5" x14ac:dyDescent="0.25">
      <c r="A174" s="260">
        <v>39589</v>
      </c>
      <c r="B174" s="261" t="s">
        <v>9684</v>
      </c>
      <c r="C174" s="267"/>
      <c r="D174" s="262" t="s">
        <v>8370</v>
      </c>
      <c r="E174" s="262">
        <v>4435</v>
      </c>
      <c r="F174" s="262" t="s">
        <v>8605</v>
      </c>
      <c r="G174" s="262"/>
      <c r="H174" s="262" t="s">
        <v>8607</v>
      </c>
      <c r="I174" s="262"/>
      <c r="J174" s="280" t="s">
        <v>9685</v>
      </c>
      <c r="K174" s="280" t="s">
        <v>9686</v>
      </c>
      <c r="L174" s="281">
        <v>39596</v>
      </c>
      <c r="M174" s="256"/>
      <c r="N174" s="257">
        <v>39596</v>
      </c>
      <c r="O174" s="258" t="s">
        <v>7558</v>
      </c>
      <c r="P174" s="259"/>
      <c r="Q174" s="49"/>
      <c r="R174" s="49"/>
      <c r="S174" s="328"/>
    </row>
    <row r="175" spans="1:19" x14ac:dyDescent="0.25">
      <c r="A175" s="260">
        <v>39590</v>
      </c>
      <c r="B175" s="261" t="s">
        <v>6194</v>
      </c>
      <c r="C175" s="267"/>
      <c r="D175" s="262" t="s">
        <v>4027</v>
      </c>
      <c r="E175" s="262">
        <v>4499</v>
      </c>
      <c r="F175" s="262" t="s">
        <v>1697</v>
      </c>
      <c r="G175" s="262" t="s">
        <v>5602</v>
      </c>
      <c r="H175" s="262" t="s">
        <v>369</v>
      </c>
      <c r="I175" s="262" t="s">
        <v>368</v>
      </c>
      <c r="J175" s="280" t="s">
        <v>5942</v>
      </c>
      <c r="K175" s="280" t="s">
        <v>7445</v>
      </c>
      <c r="L175" s="281">
        <v>39596</v>
      </c>
      <c r="M175" s="256"/>
      <c r="N175" s="257">
        <v>39596</v>
      </c>
      <c r="O175" s="258" t="s">
        <v>7445</v>
      </c>
      <c r="P175" s="259"/>
      <c r="Q175" s="49"/>
      <c r="R175" s="49"/>
      <c r="S175" s="328"/>
    </row>
    <row r="176" spans="1:19" x14ac:dyDescent="0.25">
      <c r="A176" s="260">
        <v>39590</v>
      </c>
      <c r="B176" s="261" t="s">
        <v>1795</v>
      </c>
      <c r="C176" s="267"/>
      <c r="D176" s="262" t="s">
        <v>6410</v>
      </c>
      <c r="E176" s="262">
        <v>4442</v>
      </c>
      <c r="F176" s="262" t="s">
        <v>3065</v>
      </c>
      <c r="G176" s="262" t="s">
        <v>9736</v>
      </c>
      <c r="H176" s="262" t="s">
        <v>5231</v>
      </c>
      <c r="I176" s="262"/>
      <c r="J176" s="280" t="s">
        <v>5942</v>
      </c>
      <c r="K176" s="280" t="s">
        <v>7445</v>
      </c>
      <c r="L176" s="281">
        <v>39595</v>
      </c>
      <c r="M176" s="256"/>
      <c r="N176" s="257">
        <v>39596</v>
      </c>
      <c r="O176" s="258" t="s">
        <v>7445</v>
      </c>
      <c r="P176" s="259"/>
      <c r="Q176" s="49"/>
      <c r="R176" s="49"/>
      <c r="S176" s="328"/>
    </row>
    <row r="177" spans="1:19" ht="38.25" x14ac:dyDescent="0.25">
      <c r="A177" s="260">
        <v>39596</v>
      </c>
      <c r="B177" s="261" t="s">
        <v>9187</v>
      </c>
      <c r="C177" s="267"/>
      <c r="D177" s="262" t="s">
        <v>9188</v>
      </c>
      <c r="E177" s="262">
        <v>4554</v>
      </c>
      <c r="F177" s="262" t="s">
        <v>8050</v>
      </c>
      <c r="G177" s="262"/>
      <c r="H177" s="262" t="s">
        <v>3691</v>
      </c>
      <c r="I177" s="262"/>
      <c r="J177" s="280"/>
      <c r="K177" s="280" t="s">
        <v>975</v>
      </c>
      <c r="L177" s="281">
        <v>39596</v>
      </c>
      <c r="M177" s="256"/>
      <c r="N177" s="257">
        <v>39596</v>
      </c>
      <c r="O177" s="258" t="s">
        <v>6381</v>
      </c>
      <c r="P177" s="259"/>
      <c r="Q177" s="49"/>
      <c r="R177" s="49"/>
      <c r="S177" s="328"/>
    </row>
    <row r="178" spans="1:19" x14ac:dyDescent="0.25">
      <c r="A178" s="260">
        <v>39590</v>
      </c>
      <c r="B178" s="261" t="s">
        <v>1386</v>
      </c>
      <c r="C178" s="267"/>
      <c r="D178" s="262" t="s">
        <v>2215</v>
      </c>
      <c r="E178" s="262"/>
      <c r="F178" s="262" t="s">
        <v>3065</v>
      </c>
      <c r="G178" s="262" t="s">
        <v>5602</v>
      </c>
      <c r="H178" s="262" t="s">
        <v>1387</v>
      </c>
      <c r="I178" s="262"/>
      <c r="J178" s="280" t="s">
        <v>5942</v>
      </c>
      <c r="K178" s="280" t="s">
        <v>2079</v>
      </c>
      <c r="L178" s="281">
        <v>39597</v>
      </c>
      <c r="M178" s="256"/>
      <c r="N178" s="257">
        <v>39597</v>
      </c>
      <c r="O178" s="258" t="s">
        <v>7445</v>
      </c>
      <c r="P178" s="259"/>
      <c r="Q178" s="49"/>
      <c r="R178" s="49"/>
      <c r="S178" s="328"/>
    </row>
    <row r="179" spans="1:19" x14ac:dyDescent="0.25">
      <c r="A179" s="260">
        <v>39591</v>
      </c>
      <c r="B179" s="261" t="s">
        <v>884</v>
      </c>
      <c r="C179" s="267"/>
      <c r="D179" s="262" t="s">
        <v>6332</v>
      </c>
      <c r="E179" s="262">
        <v>4472</v>
      </c>
      <c r="F179" s="262" t="s">
        <v>3065</v>
      </c>
      <c r="G179" s="262" t="s">
        <v>9736</v>
      </c>
      <c r="H179" s="262" t="s">
        <v>1419</v>
      </c>
      <c r="I179" s="262"/>
      <c r="J179" s="280" t="s">
        <v>5942</v>
      </c>
      <c r="K179" s="280" t="s">
        <v>2419</v>
      </c>
      <c r="L179" s="281">
        <v>39598</v>
      </c>
      <c r="M179" s="256"/>
      <c r="N179" s="257">
        <v>39597</v>
      </c>
      <c r="O179" s="258" t="s">
        <v>2079</v>
      </c>
      <c r="P179" s="259"/>
      <c r="Q179" s="49"/>
      <c r="R179" s="49"/>
      <c r="S179" s="328"/>
    </row>
    <row r="180" spans="1:19" ht="38.25" x14ac:dyDescent="0.25">
      <c r="A180" s="260">
        <v>39593</v>
      </c>
      <c r="B180" s="261" t="s">
        <v>10398</v>
      </c>
      <c r="C180" s="267"/>
      <c r="D180" s="262" t="s">
        <v>135</v>
      </c>
      <c r="E180" s="262">
        <v>4370</v>
      </c>
      <c r="F180" s="262" t="s">
        <v>468</v>
      </c>
      <c r="G180" s="262"/>
      <c r="H180" s="262" t="s">
        <v>4048</v>
      </c>
      <c r="I180" s="262"/>
      <c r="J180" s="280" t="s">
        <v>8359</v>
      </c>
      <c r="K180" s="280" t="s">
        <v>4049</v>
      </c>
      <c r="L180" s="281">
        <v>39624</v>
      </c>
      <c r="M180" s="256"/>
      <c r="N180" s="257">
        <v>39598</v>
      </c>
      <c r="O180" s="258" t="s">
        <v>8506</v>
      </c>
      <c r="P180" s="259"/>
      <c r="Q180" s="49"/>
      <c r="R180" s="49"/>
      <c r="S180" s="328"/>
    </row>
    <row r="181" spans="1:19" x14ac:dyDescent="0.25">
      <c r="A181" s="260">
        <v>39598</v>
      </c>
      <c r="B181" s="261" t="s">
        <v>885</v>
      </c>
      <c r="C181" s="267"/>
      <c r="D181" s="262" t="s">
        <v>5208</v>
      </c>
      <c r="E181" s="262">
        <v>4423</v>
      </c>
      <c r="F181" s="262" t="s">
        <v>1697</v>
      </c>
      <c r="G181" s="262" t="s">
        <v>9736</v>
      </c>
      <c r="H181" s="262"/>
      <c r="I181" s="262"/>
      <c r="J181" s="280" t="s">
        <v>7944</v>
      </c>
      <c r="K181" s="280" t="s">
        <v>9095</v>
      </c>
      <c r="L181" s="281">
        <v>39598</v>
      </c>
      <c r="M181" s="256"/>
      <c r="N181" s="257">
        <v>39598</v>
      </c>
      <c r="O181" s="258" t="s">
        <v>9095</v>
      </c>
      <c r="P181" s="259"/>
      <c r="Q181" s="49"/>
      <c r="R181" s="49"/>
      <c r="S181" s="328"/>
    </row>
    <row r="182" spans="1:19" ht="25.5" x14ac:dyDescent="0.25">
      <c r="A182" s="260">
        <v>39598</v>
      </c>
      <c r="B182" s="261" t="s">
        <v>9146</v>
      </c>
      <c r="C182" s="267"/>
      <c r="D182" s="262" t="s">
        <v>2215</v>
      </c>
      <c r="E182" s="262"/>
      <c r="F182" s="262" t="s">
        <v>6588</v>
      </c>
      <c r="G182" s="262" t="s">
        <v>5602</v>
      </c>
      <c r="H182" s="262" t="s">
        <v>4935</v>
      </c>
      <c r="I182" s="262"/>
      <c r="J182" s="280" t="s">
        <v>5603</v>
      </c>
      <c r="K182" s="280" t="s">
        <v>9147</v>
      </c>
      <c r="L182" s="281">
        <v>39598</v>
      </c>
      <c r="M182" s="256"/>
      <c r="N182" s="257">
        <v>39598</v>
      </c>
      <c r="O182" s="258" t="s">
        <v>9147</v>
      </c>
      <c r="P182" s="259"/>
      <c r="Q182" s="49"/>
      <c r="R182" s="49"/>
      <c r="S182" s="328"/>
    </row>
    <row r="183" spans="1:19" x14ac:dyDescent="0.25">
      <c r="A183" s="260">
        <v>39591</v>
      </c>
      <c r="B183" s="261" t="s">
        <v>4050</v>
      </c>
      <c r="C183" s="267"/>
      <c r="D183" s="262" t="s">
        <v>2108</v>
      </c>
      <c r="E183" s="262">
        <v>4600</v>
      </c>
      <c r="F183" s="262" t="s">
        <v>1697</v>
      </c>
      <c r="G183" s="262" t="s">
        <v>5602</v>
      </c>
      <c r="H183" s="262" t="s">
        <v>617</v>
      </c>
      <c r="I183" s="262"/>
      <c r="J183" s="280" t="s">
        <v>5942</v>
      </c>
      <c r="K183" s="280" t="s">
        <v>8506</v>
      </c>
      <c r="L183" s="281">
        <v>39598</v>
      </c>
      <c r="M183" s="256"/>
      <c r="N183" s="257">
        <v>39601</v>
      </c>
      <c r="O183" s="258" t="s">
        <v>2419</v>
      </c>
      <c r="P183" s="259"/>
      <c r="Q183" s="49"/>
      <c r="R183" s="49"/>
      <c r="S183" s="328"/>
    </row>
    <row r="184" spans="1:19" ht="25.5" x14ac:dyDescent="0.25">
      <c r="A184" s="260">
        <v>39598</v>
      </c>
      <c r="B184" s="261" t="s">
        <v>618</v>
      </c>
      <c r="C184" s="267"/>
      <c r="D184" s="262" t="s">
        <v>2825</v>
      </c>
      <c r="E184" s="262">
        <v>4564</v>
      </c>
      <c r="F184" s="262" t="s">
        <v>2826</v>
      </c>
      <c r="G184" s="262"/>
      <c r="H184" s="262"/>
      <c r="I184" s="262" t="s">
        <v>3404</v>
      </c>
      <c r="J184" s="280" t="s">
        <v>4302</v>
      </c>
      <c r="K184" s="280" t="s">
        <v>8007</v>
      </c>
      <c r="L184" s="281">
        <v>39601</v>
      </c>
      <c r="M184" s="256"/>
      <c r="N184" s="257">
        <v>39601</v>
      </c>
      <c r="O184" s="258" t="s">
        <v>8007</v>
      </c>
      <c r="P184" s="259"/>
      <c r="Q184" s="49"/>
      <c r="R184" s="49"/>
      <c r="S184" s="328"/>
    </row>
    <row r="185" spans="1:19" x14ac:dyDescent="0.25">
      <c r="A185" s="260">
        <v>39597</v>
      </c>
      <c r="B185" s="261" t="s">
        <v>3405</v>
      </c>
      <c r="C185" s="267"/>
      <c r="D185" s="262" t="s">
        <v>1421</v>
      </c>
      <c r="E185" s="262">
        <v>4540</v>
      </c>
      <c r="F185" s="262"/>
      <c r="G185" s="262" t="s">
        <v>2109</v>
      </c>
      <c r="H185" s="262" t="s">
        <v>8607</v>
      </c>
      <c r="I185" s="262" t="s">
        <v>3406</v>
      </c>
      <c r="J185" s="280" t="s">
        <v>5942</v>
      </c>
      <c r="K185" s="280" t="s">
        <v>3407</v>
      </c>
      <c r="L185" s="281">
        <v>39601</v>
      </c>
      <c r="M185" s="256"/>
      <c r="N185" s="257">
        <v>39602</v>
      </c>
      <c r="O185" s="258" t="s">
        <v>3407</v>
      </c>
      <c r="P185" s="259"/>
      <c r="Q185" s="49"/>
      <c r="R185" s="49"/>
      <c r="S185" s="328"/>
    </row>
    <row r="186" spans="1:19" x14ac:dyDescent="0.25">
      <c r="A186" s="260">
        <v>39597</v>
      </c>
      <c r="B186" s="261" t="s">
        <v>3405</v>
      </c>
      <c r="C186" s="267"/>
      <c r="D186" s="262" t="s">
        <v>1421</v>
      </c>
      <c r="E186" s="262">
        <v>4540</v>
      </c>
      <c r="F186" s="262"/>
      <c r="G186" s="262" t="s">
        <v>2109</v>
      </c>
      <c r="H186" s="262" t="s">
        <v>8607</v>
      </c>
      <c r="I186" s="262" t="s">
        <v>5876</v>
      </c>
      <c r="J186" s="280" t="s">
        <v>5942</v>
      </c>
      <c r="K186" s="280" t="s">
        <v>6325</v>
      </c>
      <c r="L186" s="281">
        <v>39601</v>
      </c>
      <c r="M186" s="256"/>
      <c r="N186" s="257">
        <v>39602</v>
      </c>
      <c r="O186" s="258" t="s">
        <v>6325</v>
      </c>
      <c r="P186" s="259"/>
      <c r="Q186" s="49"/>
      <c r="R186" s="49"/>
      <c r="S186" s="328"/>
    </row>
    <row r="187" spans="1:19" x14ac:dyDescent="0.25">
      <c r="A187" s="260">
        <v>39597</v>
      </c>
      <c r="B187" s="261" t="s">
        <v>3405</v>
      </c>
      <c r="C187" s="267"/>
      <c r="D187" s="262" t="s">
        <v>1421</v>
      </c>
      <c r="E187" s="262">
        <v>4540</v>
      </c>
      <c r="F187" s="262"/>
      <c r="G187" s="262" t="s">
        <v>2109</v>
      </c>
      <c r="H187" s="262" t="s">
        <v>8607</v>
      </c>
      <c r="I187" s="262" t="s">
        <v>9535</v>
      </c>
      <c r="J187" s="280" t="s">
        <v>5942</v>
      </c>
      <c r="K187" s="280" t="s">
        <v>2079</v>
      </c>
      <c r="L187" s="281">
        <v>39601</v>
      </c>
      <c r="M187" s="256"/>
      <c r="N187" s="257">
        <v>39602</v>
      </c>
      <c r="O187" s="258" t="s">
        <v>2079</v>
      </c>
      <c r="P187" s="259"/>
      <c r="Q187" s="49"/>
      <c r="R187" s="49"/>
      <c r="S187" s="328"/>
    </row>
    <row r="188" spans="1:19" ht="25.5" x14ac:dyDescent="0.25">
      <c r="A188" s="260">
        <v>39598</v>
      </c>
      <c r="B188" s="261" t="s">
        <v>6324</v>
      </c>
      <c r="C188" s="267"/>
      <c r="D188" s="262" t="s">
        <v>2215</v>
      </c>
      <c r="E188" s="262"/>
      <c r="F188" s="262" t="s">
        <v>10853</v>
      </c>
      <c r="G188" s="262" t="s">
        <v>5602</v>
      </c>
      <c r="H188" s="262" t="s">
        <v>4935</v>
      </c>
      <c r="I188" s="262"/>
      <c r="J188" s="280" t="s">
        <v>5603</v>
      </c>
      <c r="K188" s="280" t="s">
        <v>5528</v>
      </c>
      <c r="L188" s="281">
        <v>39602</v>
      </c>
      <c r="M188" s="256"/>
      <c r="N188" s="257">
        <v>39602</v>
      </c>
      <c r="O188" s="258" t="s">
        <v>5528</v>
      </c>
      <c r="P188" s="259"/>
      <c r="Q188" s="49"/>
      <c r="R188" s="49"/>
      <c r="S188" s="328"/>
    </row>
    <row r="189" spans="1:19" x14ac:dyDescent="0.25">
      <c r="A189" s="260">
        <v>39597</v>
      </c>
      <c r="B189" s="261" t="s">
        <v>699</v>
      </c>
      <c r="C189" s="267"/>
      <c r="D189" s="262" t="s">
        <v>6410</v>
      </c>
      <c r="E189" s="262">
        <v>4442</v>
      </c>
      <c r="F189" s="262" t="s">
        <v>1697</v>
      </c>
      <c r="G189" s="262"/>
      <c r="H189" s="262" t="s">
        <v>8382</v>
      </c>
      <c r="I189" s="262" t="s">
        <v>9535</v>
      </c>
      <c r="J189" s="280" t="s">
        <v>5942</v>
      </c>
      <c r="K189" s="280" t="s">
        <v>373</v>
      </c>
      <c r="L189" s="281">
        <v>39603</v>
      </c>
      <c r="M189" s="256"/>
      <c r="N189" s="257">
        <v>39603</v>
      </c>
      <c r="O189" s="258" t="s">
        <v>373</v>
      </c>
      <c r="P189" s="259"/>
      <c r="Q189" s="49"/>
      <c r="R189" s="49"/>
      <c r="S189" s="328"/>
    </row>
    <row r="190" spans="1:19" x14ac:dyDescent="0.25">
      <c r="A190" s="260">
        <v>39597</v>
      </c>
      <c r="B190" s="261" t="s">
        <v>699</v>
      </c>
      <c r="C190" s="267"/>
      <c r="D190" s="262" t="s">
        <v>6410</v>
      </c>
      <c r="E190" s="262">
        <v>4442</v>
      </c>
      <c r="F190" s="262" t="s">
        <v>1697</v>
      </c>
      <c r="G190" s="262"/>
      <c r="H190" s="262" t="s">
        <v>8382</v>
      </c>
      <c r="I190" s="262" t="s">
        <v>9205</v>
      </c>
      <c r="J190" s="280" t="s">
        <v>5942</v>
      </c>
      <c r="K190" s="280" t="s">
        <v>4282</v>
      </c>
      <c r="L190" s="281">
        <v>39603</v>
      </c>
      <c r="M190" s="256"/>
      <c r="N190" s="257">
        <v>39603</v>
      </c>
      <c r="O190" s="258" t="s">
        <v>4282</v>
      </c>
      <c r="P190" s="259"/>
      <c r="Q190" s="49"/>
      <c r="R190" s="49"/>
      <c r="S190" s="328"/>
    </row>
    <row r="191" spans="1:19" ht="25.5" x14ac:dyDescent="0.25">
      <c r="A191" s="260">
        <v>39598</v>
      </c>
      <c r="B191" s="261" t="s">
        <v>4284</v>
      </c>
      <c r="C191" s="267"/>
      <c r="D191" s="262" t="s">
        <v>2215</v>
      </c>
      <c r="E191" s="262"/>
      <c r="F191" s="262" t="s">
        <v>10658</v>
      </c>
      <c r="G191" s="262" t="s">
        <v>5602</v>
      </c>
      <c r="H191" s="262" t="s">
        <v>374</v>
      </c>
      <c r="I191" s="262"/>
      <c r="J191" s="280" t="s">
        <v>5942</v>
      </c>
      <c r="K191" s="280" t="s">
        <v>2486</v>
      </c>
      <c r="L191" s="281">
        <v>39603</v>
      </c>
      <c r="M191" s="256"/>
      <c r="N191" s="257">
        <v>39603</v>
      </c>
      <c r="O191" s="258" t="s">
        <v>2486</v>
      </c>
      <c r="P191" s="259"/>
      <c r="Q191" s="49"/>
      <c r="R191" s="49"/>
      <c r="S191" s="328"/>
    </row>
    <row r="192" spans="1:19" ht="25.5" x14ac:dyDescent="0.25">
      <c r="A192" s="260">
        <v>39598</v>
      </c>
      <c r="B192" s="261" t="s">
        <v>4284</v>
      </c>
      <c r="C192" s="267"/>
      <c r="D192" s="262" t="s">
        <v>2215</v>
      </c>
      <c r="E192" s="262"/>
      <c r="F192" s="262" t="s">
        <v>10658</v>
      </c>
      <c r="G192" s="262" t="s">
        <v>5602</v>
      </c>
      <c r="H192" s="262" t="s">
        <v>4926</v>
      </c>
      <c r="I192" s="262"/>
      <c r="J192" s="280" t="s">
        <v>5942</v>
      </c>
      <c r="K192" s="280" t="s">
        <v>7826</v>
      </c>
      <c r="L192" s="281">
        <v>39603</v>
      </c>
      <c r="M192" s="256"/>
      <c r="N192" s="257">
        <v>39603</v>
      </c>
      <c r="O192" s="258" t="s">
        <v>7826</v>
      </c>
      <c r="P192" s="259"/>
      <c r="Q192" s="49"/>
      <c r="R192" s="49"/>
      <c r="S192" s="328"/>
    </row>
    <row r="193" spans="1:19" ht="25.5" x14ac:dyDescent="0.25">
      <c r="A193" s="260">
        <v>39598</v>
      </c>
      <c r="B193" s="261" t="s">
        <v>4284</v>
      </c>
      <c r="C193" s="267"/>
      <c r="D193" s="262" t="s">
        <v>2215</v>
      </c>
      <c r="E193" s="262"/>
      <c r="F193" s="262" t="s">
        <v>10658</v>
      </c>
      <c r="G193" s="262" t="s">
        <v>9736</v>
      </c>
      <c r="H193" s="262" t="s">
        <v>374</v>
      </c>
      <c r="I193" s="262"/>
      <c r="J193" s="280" t="s">
        <v>5942</v>
      </c>
      <c r="K193" s="280" t="s">
        <v>7826</v>
      </c>
      <c r="L193" s="281">
        <v>39603</v>
      </c>
      <c r="M193" s="256"/>
      <c r="N193" s="257">
        <v>39603</v>
      </c>
      <c r="O193" s="258" t="s">
        <v>7826</v>
      </c>
      <c r="P193" s="259"/>
      <c r="Q193" s="49"/>
      <c r="R193" s="49"/>
      <c r="S193" s="328"/>
    </row>
    <row r="194" spans="1:19" x14ac:dyDescent="0.25">
      <c r="A194" s="260">
        <v>39598</v>
      </c>
      <c r="B194" s="261" t="s">
        <v>4284</v>
      </c>
      <c r="C194" s="267"/>
      <c r="D194" s="262" t="s">
        <v>2215</v>
      </c>
      <c r="E194" s="262"/>
      <c r="F194" s="262" t="s">
        <v>10658</v>
      </c>
      <c r="G194" s="262" t="s">
        <v>8729</v>
      </c>
      <c r="H194" s="262" t="s">
        <v>374</v>
      </c>
      <c r="I194" s="262"/>
      <c r="J194" s="280" t="s">
        <v>5942</v>
      </c>
      <c r="K194" s="280" t="s">
        <v>2419</v>
      </c>
      <c r="L194" s="281">
        <v>39603</v>
      </c>
      <c r="M194" s="256"/>
      <c r="N194" s="257">
        <v>39603</v>
      </c>
      <c r="O194" s="258" t="s">
        <v>2419</v>
      </c>
      <c r="P194" s="259"/>
      <c r="Q194" s="49"/>
      <c r="R194" s="49"/>
      <c r="S194" s="328"/>
    </row>
    <row r="195" spans="1:19" x14ac:dyDescent="0.25">
      <c r="A195" s="260">
        <v>39598</v>
      </c>
      <c r="B195" s="261" t="s">
        <v>4284</v>
      </c>
      <c r="C195" s="267"/>
      <c r="D195" s="262" t="s">
        <v>2215</v>
      </c>
      <c r="E195" s="262"/>
      <c r="F195" s="262" t="s">
        <v>10658</v>
      </c>
      <c r="G195" s="262" t="s">
        <v>4038</v>
      </c>
      <c r="H195" s="262" t="s">
        <v>374</v>
      </c>
      <c r="I195" s="262"/>
      <c r="J195" s="280" t="s">
        <v>5942</v>
      </c>
      <c r="K195" s="280" t="s">
        <v>2419</v>
      </c>
      <c r="L195" s="281">
        <v>39603</v>
      </c>
      <c r="M195" s="256"/>
      <c r="N195" s="257">
        <v>39603</v>
      </c>
      <c r="O195" s="258" t="s">
        <v>2419</v>
      </c>
      <c r="P195" s="259"/>
      <c r="Q195" s="49"/>
      <c r="R195" s="49"/>
      <c r="S195" s="328"/>
    </row>
    <row r="196" spans="1:19" x14ac:dyDescent="0.25">
      <c r="A196" s="260">
        <v>39602</v>
      </c>
      <c r="B196" s="261" t="s">
        <v>10691</v>
      </c>
      <c r="C196" s="267"/>
      <c r="D196" s="262" t="s">
        <v>8370</v>
      </c>
      <c r="E196" s="262">
        <v>4435</v>
      </c>
      <c r="F196" s="262" t="s">
        <v>8371</v>
      </c>
      <c r="G196" s="262"/>
      <c r="H196" s="262" t="s">
        <v>8607</v>
      </c>
      <c r="I196" s="262"/>
      <c r="J196" s="280" t="s">
        <v>10256</v>
      </c>
      <c r="K196" s="280" t="s">
        <v>748</v>
      </c>
      <c r="L196" s="281">
        <v>39603</v>
      </c>
      <c r="M196" s="256"/>
      <c r="N196" s="257">
        <v>39603</v>
      </c>
      <c r="O196" s="258" t="s">
        <v>748</v>
      </c>
      <c r="P196" s="259"/>
      <c r="Q196" s="49"/>
      <c r="R196" s="49"/>
      <c r="S196" s="328"/>
    </row>
    <row r="197" spans="1:19" x14ac:dyDescent="0.25">
      <c r="A197" s="260">
        <v>39602</v>
      </c>
      <c r="B197" s="261" t="s">
        <v>4283</v>
      </c>
      <c r="C197" s="267"/>
      <c r="D197" s="262" t="s">
        <v>1827</v>
      </c>
      <c r="E197" s="262">
        <v>4516</v>
      </c>
      <c r="F197" s="262" t="s">
        <v>8605</v>
      </c>
      <c r="G197" s="262" t="s">
        <v>2109</v>
      </c>
      <c r="H197" s="262" t="s">
        <v>8607</v>
      </c>
      <c r="I197" s="262" t="s">
        <v>9535</v>
      </c>
      <c r="J197" s="280" t="s">
        <v>5942</v>
      </c>
      <c r="K197" s="280" t="s">
        <v>10163</v>
      </c>
      <c r="L197" s="281">
        <v>39603</v>
      </c>
      <c r="M197" s="256"/>
      <c r="N197" s="257">
        <v>39603</v>
      </c>
      <c r="O197" s="258" t="s">
        <v>10163</v>
      </c>
      <c r="P197" s="259"/>
      <c r="Q197" s="49"/>
      <c r="R197" s="49"/>
      <c r="S197" s="328"/>
    </row>
    <row r="198" spans="1:19" x14ac:dyDescent="0.25">
      <c r="A198" s="260">
        <v>39598</v>
      </c>
      <c r="B198" s="261" t="s">
        <v>6852</v>
      </c>
      <c r="C198" s="267"/>
      <c r="D198" s="262" t="s">
        <v>6853</v>
      </c>
      <c r="E198" s="262">
        <v>4558</v>
      </c>
      <c r="F198" s="262" t="s">
        <v>3065</v>
      </c>
      <c r="G198" s="262" t="s">
        <v>5602</v>
      </c>
      <c r="H198" s="262" t="s">
        <v>2078</v>
      </c>
      <c r="I198" s="262"/>
      <c r="J198" s="280" t="s">
        <v>5942</v>
      </c>
      <c r="K198" s="280" t="s">
        <v>2419</v>
      </c>
      <c r="L198" s="281">
        <v>39604</v>
      </c>
      <c r="M198" s="256"/>
      <c r="N198" s="257">
        <v>39604</v>
      </c>
      <c r="O198" s="258" t="s">
        <v>2419</v>
      </c>
      <c r="P198" s="259"/>
      <c r="Q198" s="49"/>
      <c r="R198" s="49"/>
      <c r="S198" s="328"/>
    </row>
    <row r="199" spans="1:19" x14ac:dyDescent="0.25">
      <c r="A199" s="260">
        <v>39598</v>
      </c>
      <c r="B199" s="261" t="s">
        <v>6852</v>
      </c>
      <c r="C199" s="267"/>
      <c r="D199" s="262" t="s">
        <v>6853</v>
      </c>
      <c r="E199" s="262">
        <v>4558</v>
      </c>
      <c r="F199" s="262" t="s">
        <v>3065</v>
      </c>
      <c r="G199" s="262" t="s">
        <v>9736</v>
      </c>
      <c r="H199" s="262" t="s">
        <v>2078</v>
      </c>
      <c r="I199" s="262"/>
      <c r="J199" s="280" t="s">
        <v>5942</v>
      </c>
      <c r="K199" s="280" t="s">
        <v>2419</v>
      </c>
      <c r="L199" s="281">
        <v>39604</v>
      </c>
      <c r="M199" s="256"/>
      <c r="N199" s="257">
        <v>39604</v>
      </c>
      <c r="O199" s="258" t="s">
        <v>2419</v>
      </c>
      <c r="P199" s="259"/>
      <c r="Q199" s="49"/>
      <c r="R199" s="49"/>
      <c r="S199" s="328"/>
    </row>
    <row r="200" spans="1:19" x14ac:dyDescent="0.25">
      <c r="A200" s="260">
        <v>39602</v>
      </c>
      <c r="B200" s="261" t="s">
        <v>6531</v>
      </c>
      <c r="C200" s="267"/>
      <c r="D200" s="262" t="s">
        <v>8979</v>
      </c>
      <c r="E200" s="262">
        <v>4496</v>
      </c>
      <c r="F200" s="262" t="s">
        <v>6588</v>
      </c>
      <c r="G200" s="262" t="s">
        <v>8041</v>
      </c>
      <c r="H200" s="262" t="s">
        <v>2561</v>
      </c>
      <c r="I200" s="262" t="s">
        <v>5289</v>
      </c>
      <c r="J200" s="280" t="s">
        <v>5942</v>
      </c>
      <c r="K200" s="280" t="s">
        <v>9008</v>
      </c>
      <c r="L200" s="281" t="s">
        <v>4263</v>
      </c>
      <c r="M200" s="256" t="s">
        <v>3386</v>
      </c>
      <c r="N200" s="257">
        <v>39604</v>
      </c>
      <c r="O200" s="258" t="s">
        <v>9008</v>
      </c>
      <c r="P200" s="259"/>
      <c r="Q200" s="49"/>
      <c r="R200" s="49"/>
      <c r="S200" s="328"/>
    </row>
    <row r="201" spans="1:19" ht="25.5" x14ac:dyDescent="0.25">
      <c r="A201" s="260">
        <v>39552</v>
      </c>
      <c r="B201" s="261" t="s">
        <v>3940</v>
      </c>
      <c r="C201" s="267"/>
      <c r="D201" s="262" t="s">
        <v>1827</v>
      </c>
      <c r="E201" s="262">
        <v>4516</v>
      </c>
      <c r="F201" s="262" t="s">
        <v>3065</v>
      </c>
      <c r="G201" s="262" t="s">
        <v>10255</v>
      </c>
      <c r="H201" s="262" t="s">
        <v>4941</v>
      </c>
      <c r="I201" s="262"/>
      <c r="J201" s="280" t="s">
        <v>5942</v>
      </c>
      <c r="K201" s="280" t="s">
        <v>1123</v>
      </c>
      <c r="L201" s="281">
        <v>39608</v>
      </c>
      <c r="M201" s="256"/>
      <c r="N201" s="257">
        <v>39605</v>
      </c>
      <c r="O201" s="258" t="s">
        <v>1123</v>
      </c>
      <c r="P201" s="259"/>
      <c r="Q201" s="49"/>
      <c r="R201" s="49"/>
      <c r="S201" s="328"/>
    </row>
    <row r="202" spans="1:19" x14ac:dyDescent="0.25">
      <c r="A202" s="260">
        <v>39597</v>
      </c>
      <c r="B202" s="261" t="s">
        <v>699</v>
      </c>
      <c r="C202" s="267"/>
      <c r="D202" s="262" t="s">
        <v>6410</v>
      </c>
      <c r="E202" s="262">
        <v>4442</v>
      </c>
      <c r="F202" s="262" t="s">
        <v>1697</v>
      </c>
      <c r="G202" s="262"/>
      <c r="H202" s="262" t="s">
        <v>8382</v>
      </c>
      <c r="I202" s="262" t="s">
        <v>9535</v>
      </c>
      <c r="J202" s="280" t="s">
        <v>5942</v>
      </c>
      <c r="K202" s="280" t="s">
        <v>373</v>
      </c>
      <c r="L202" s="281">
        <v>39605</v>
      </c>
      <c r="M202" s="256"/>
      <c r="N202" s="257">
        <v>39606</v>
      </c>
      <c r="O202" s="258" t="s">
        <v>373</v>
      </c>
      <c r="P202" s="259"/>
      <c r="Q202" s="49"/>
      <c r="R202" s="49"/>
      <c r="S202" s="328"/>
    </row>
    <row r="203" spans="1:19" x14ac:dyDescent="0.25">
      <c r="A203" s="260">
        <v>39597</v>
      </c>
      <c r="B203" s="261" t="s">
        <v>699</v>
      </c>
      <c r="C203" s="267"/>
      <c r="D203" s="262" t="s">
        <v>6410</v>
      </c>
      <c r="E203" s="262">
        <v>4442</v>
      </c>
      <c r="F203" s="262" t="s">
        <v>1697</v>
      </c>
      <c r="G203" s="262"/>
      <c r="H203" s="262" t="s">
        <v>8382</v>
      </c>
      <c r="I203" s="262" t="s">
        <v>9205</v>
      </c>
      <c r="J203" s="280" t="s">
        <v>5942</v>
      </c>
      <c r="K203" s="280" t="s">
        <v>4282</v>
      </c>
      <c r="L203" s="281">
        <v>39605</v>
      </c>
      <c r="M203" s="256"/>
      <c r="N203" s="257">
        <v>39606</v>
      </c>
      <c r="O203" s="258" t="s">
        <v>4282</v>
      </c>
      <c r="P203" s="259"/>
      <c r="Q203" s="49"/>
      <c r="R203" s="49"/>
      <c r="S203" s="328"/>
    </row>
    <row r="204" spans="1:19" x14ac:dyDescent="0.25">
      <c r="A204" s="260">
        <v>39590</v>
      </c>
      <c r="B204" s="261" t="s">
        <v>6194</v>
      </c>
      <c r="C204" s="267"/>
      <c r="D204" s="262" t="s">
        <v>4027</v>
      </c>
      <c r="E204" s="262">
        <v>4499</v>
      </c>
      <c r="F204" s="262" t="s">
        <v>1697</v>
      </c>
      <c r="G204" s="262" t="s">
        <v>5602</v>
      </c>
      <c r="H204" s="262" t="s">
        <v>369</v>
      </c>
      <c r="I204" s="262" t="s">
        <v>1124</v>
      </c>
      <c r="J204" s="280" t="s">
        <v>9156</v>
      </c>
      <c r="K204" s="280" t="s">
        <v>2576</v>
      </c>
      <c r="L204" s="281">
        <v>39605</v>
      </c>
      <c r="M204" s="256"/>
      <c r="N204" s="257">
        <v>39607</v>
      </c>
      <c r="O204" s="258">
        <v>104</v>
      </c>
      <c r="P204" s="259"/>
      <c r="Q204" s="49"/>
      <c r="R204" s="49"/>
      <c r="S204" s="328"/>
    </row>
    <row r="205" spans="1:19" x14ac:dyDescent="0.25">
      <c r="A205" s="260">
        <v>39590</v>
      </c>
      <c r="B205" s="261" t="s">
        <v>6194</v>
      </c>
      <c r="C205" s="267"/>
      <c r="D205" s="262" t="s">
        <v>4027</v>
      </c>
      <c r="E205" s="262">
        <v>4499</v>
      </c>
      <c r="F205" s="262" t="s">
        <v>1697</v>
      </c>
      <c r="G205" s="262" t="s">
        <v>5602</v>
      </c>
      <c r="H205" s="262" t="s">
        <v>369</v>
      </c>
      <c r="I205" s="262" t="s">
        <v>2577</v>
      </c>
      <c r="J205" s="280" t="s">
        <v>9156</v>
      </c>
      <c r="K205" s="280" t="s">
        <v>2578</v>
      </c>
      <c r="L205" s="281">
        <v>39605</v>
      </c>
      <c r="M205" s="256"/>
      <c r="N205" s="257">
        <v>39607</v>
      </c>
      <c r="O205" s="258">
        <v>36</v>
      </c>
      <c r="P205" s="259"/>
      <c r="Q205" s="49"/>
      <c r="R205" s="49"/>
      <c r="S205" s="328"/>
    </row>
    <row r="206" spans="1:19" x14ac:dyDescent="0.25">
      <c r="A206" s="260">
        <v>39590</v>
      </c>
      <c r="B206" s="261" t="s">
        <v>6194</v>
      </c>
      <c r="C206" s="267"/>
      <c r="D206" s="262" t="s">
        <v>4027</v>
      </c>
      <c r="E206" s="262">
        <v>4499</v>
      </c>
      <c r="F206" s="262" t="s">
        <v>1697</v>
      </c>
      <c r="G206" s="262" t="s">
        <v>5602</v>
      </c>
      <c r="H206" s="262" t="s">
        <v>369</v>
      </c>
      <c r="I206" s="262" t="s">
        <v>2579</v>
      </c>
      <c r="J206" s="280" t="s">
        <v>9156</v>
      </c>
      <c r="K206" s="280" t="s">
        <v>313</v>
      </c>
      <c r="L206" s="281">
        <v>39605</v>
      </c>
      <c r="M206" s="256"/>
      <c r="N206" s="257">
        <v>39607</v>
      </c>
      <c r="O206" s="258">
        <v>12</v>
      </c>
      <c r="P206" s="259"/>
      <c r="Q206" s="49"/>
      <c r="R206" s="49"/>
      <c r="S206" s="328"/>
    </row>
    <row r="207" spans="1:19" x14ac:dyDescent="0.25">
      <c r="A207" s="260">
        <v>39590</v>
      </c>
      <c r="B207" s="261" t="s">
        <v>6194</v>
      </c>
      <c r="C207" s="267"/>
      <c r="D207" s="262" t="s">
        <v>4027</v>
      </c>
      <c r="E207" s="262">
        <v>4499</v>
      </c>
      <c r="F207" s="262" t="s">
        <v>1697</v>
      </c>
      <c r="G207" s="262" t="s">
        <v>5602</v>
      </c>
      <c r="H207" s="262" t="s">
        <v>369</v>
      </c>
      <c r="I207" s="262" t="s">
        <v>2580</v>
      </c>
      <c r="J207" s="280" t="s">
        <v>9005</v>
      </c>
      <c r="K207" s="280" t="s">
        <v>2581</v>
      </c>
      <c r="L207" s="281">
        <v>39605</v>
      </c>
      <c r="M207" s="256"/>
      <c r="N207" s="257">
        <v>39607</v>
      </c>
      <c r="O207" s="258">
        <v>10</v>
      </c>
      <c r="P207" s="259"/>
      <c r="Q207" s="49"/>
      <c r="R207" s="49"/>
      <c r="S207" s="328"/>
    </row>
    <row r="208" spans="1:19" x14ac:dyDescent="0.25">
      <c r="A208" s="260">
        <v>39590</v>
      </c>
      <c r="B208" s="261" t="s">
        <v>6194</v>
      </c>
      <c r="C208" s="267"/>
      <c r="D208" s="262" t="s">
        <v>4027</v>
      </c>
      <c r="E208" s="262">
        <v>4499</v>
      </c>
      <c r="F208" s="262" t="s">
        <v>1697</v>
      </c>
      <c r="G208" s="262" t="s">
        <v>5602</v>
      </c>
      <c r="H208" s="262" t="s">
        <v>369</v>
      </c>
      <c r="I208" s="262" t="s">
        <v>2582</v>
      </c>
      <c r="J208" s="280" t="s">
        <v>9005</v>
      </c>
      <c r="K208" s="280" t="s">
        <v>2583</v>
      </c>
      <c r="L208" s="281">
        <v>39605</v>
      </c>
      <c r="M208" s="256"/>
      <c r="N208" s="257">
        <v>39607</v>
      </c>
      <c r="O208" s="258">
        <v>42</v>
      </c>
      <c r="P208" s="259"/>
      <c r="Q208" s="49"/>
      <c r="R208" s="49"/>
      <c r="S208" s="328"/>
    </row>
    <row r="209" spans="1:19" x14ac:dyDescent="0.25">
      <c r="A209" s="260">
        <v>39596</v>
      </c>
      <c r="B209" s="261" t="s">
        <v>934</v>
      </c>
      <c r="C209" s="267"/>
      <c r="D209" s="262" t="s">
        <v>5457</v>
      </c>
      <c r="E209" s="262">
        <v>4552</v>
      </c>
      <c r="F209" s="262" t="s">
        <v>8589</v>
      </c>
      <c r="G209" s="262" t="s">
        <v>10255</v>
      </c>
      <c r="H209" s="262" t="s">
        <v>9215</v>
      </c>
      <c r="I209" s="262" t="s">
        <v>8590</v>
      </c>
      <c r="J209" s="280" t="s">
        <v>5942</v>
      </c>
      <c r="K209" s="280" t="s">
        <v>3576</v>
      </c>
      <c r="L209" s="281">
        <v>39608</v>
      </c>
      <c r="M209" s="256"/>
      <c r="N209" s="257">
        <v>39608</v>
      </c>
      <c r="O209" s="258" t="s">
        <v>8977</v>
      </c>
      <c r="P209" s="259"/>
      <c r="Q209" s="49"/>
      <c r="R209" s="49"/>
      <c r="S209" s="328"/>
    </row>
    <row r="210" spans="1:19" x14ac:dyDescent="0.25">
      <c r="A210" s="260">
        <v>39596</v>
      </c>
      <c r="B210" s="261" t="s">
        <v>934</v>
      </c>
      <c r="C210" s="267"/>
      <c r="D210" s="262" t="s">
        <v>5457</v>
      </c>
      <c r="E210" s="262">
        <v>4552</v>
      </c>
      <c r="F210" s="262" t="s">
        <v>8589</v>
      </c>
      <c r="G210" s="262" t="s">
        <v>10255</v>
      </c>
      <c r="H210" s="262" t="s">
        <v>9215</v>
      </c>
      <c r="I210" s="262" t="s">
        <v>9535</v>
      </c>
      <c r="J210" s="280" t="s">
        <v>5942</v>
      </c>
      <c r="K210" s="280" t="s">
        <v>8591</v>
      </c>
      <c r="L210" s="281">
        <v>39608</v>
      </c>
      <c r="M210" s="256"/>
      <c r="N210" s="257">
        <v>39608</v>
      </c>
      <c r="O210" s="258" t="s">
        <v>8591</v>
      </c>
      <c r="P210" s="259"/>
      <c r="Q210" s="49"/>
      <c r="R210" s="49"/>
      <c r="S210" s="328"/>
    </row>
    <row r="211" spans="1:19" x14ac:dyDescent="0.25">
      <c r="A211" s="260">
        <v>39604</v>
      </c>
      <c r="B211" s="261" t="s">
        <v>2642</v>
      </c>
      <c r="C211" s="267"/>
      <c r="D211" s="262" t="s">
        <v>2215</v>
      </c>
      <c r="E211" s="262"/>
      <c r="F211" s="262" t="s">
        <v>6588</v>
      </c>
      <c r="G211" s="262" t="s">
        <v>6373</v>
      </c>
      <c r="H211" s="262" t="s">
        <v>8607</v>
      </c>
      <c r="I211" s="262" t="s">
        <v>9535</v>
      </c>
      <c r="J211" s="280" t="s">
        <v>5942</v>
      </c>
      <c r="K211" s="280" t="s">
        <v>2419</v>
      </c>
      <c r="L211" s="281">
        <v>39608</v>
      </c>
      <c r="M211" s="256"/>
      <c r="N211" s="257">
        <v>39608</v>
      </c>
      <c r="O211" s="258" t="s">
        <v>2419</v>
      </c>
      <c r="P211" s="259"/>
      <c r="Q211" s="49"/>
      <c r="R211" s="49"/>
      <c r="S211" s="328"/>
    </row>
    <row r="212" spans="1:19" x14ac:dyDescent="0.25">
      <c r="A212" s="260">
        <v>39604</v>
      </c>
      <c r="B212" s="261" t="s">
        <v>2642</v>
      </c>
      <c r="C212" s="267"/>
      <c r="D212" s="262" t="s">
        <v>2215</v>
      </c>
      <c r="E212" s="262"/>
      <c r="F212" s="262" t="s">
        <v>6588</v>
      </c>
      <c r="G212" s="262" t="s">
        <v>8606</v>
      </c>
      <c r="H212" s="262" t="s">
        <v>8607</v>
      </c>
      <c r="I212" s="262" t="s">
        <v>9535</v>
      </c>
      <c r="J212" s="280" t="s">
        <v>5942</v>
      </c>
      <c r="K212" s="280" t="s">
        <v>2079</v>
      </c>
      <c r="L212" s="281">
        <v>39608</v>
      </c>
      <c r="M212" s="256"/>
      <c r="N212" s="257">
        <v>39608</v>
      </c>
      <c r="O212" s="258" t="s">
        <v>2079</v>
      </c>
      <c r="P212" s="259"/>
      <c r="Q212" s="49"/>
      <c r="R212" s="49"/>
      <c r="S212" s="328"/>
    </row>
    <row r="213" spans="1:19" x14ac:dyDescent="0.25">
      <c r="A213" s="260">
        <v>39609</v>
      </c>
      <c r="B213" s="261" t="s">
        <v>3310</v>
      </c>
      <c r="C213" s="267"/>
      <c r="D213" s="262" t="s">
        <v>9333</v>
      </c>
      <c r="E213" s="262">
        <v>4577</v>
      </c>
      <c r="F213" s="262" t="s">
        <v>6588</v>
      </c>
      <c r="G213" s="262" t="s">
        <v>7272</v>
      </c>
      <c r="H213" s="262" t="s">
        <v>2561</v>
      </c>
      <c r="I213" s="262"/>
      <c r="J213" s="280" t="s">
        <v>5942</v>
      </c>
      <c r="K213" s="280" t="s">
        <v>7445</v>
      </c>
      <c r="L213" s="281">
        <v>39612</v>
      </c>
      <c r="M213" s="256"/>
      <c r="N213" s="257">
        <v>39610</v>
      </c>
      <c r="O213" s="258" t="s">
        <v>7445</v>
      </c>
      <c r="P213" s="259"/>
      <c r="Q213" s="49"/>
      <c r="R213" s="49"/>
      <c r="S213" s="328"/>
    </row>
    <row r="214" spans="1:19" ht="25.5" x14ac:dyDescent="0.25">
      <c r="A214" s="260">
        <v>39588</v>
      </c>
      <c r="B214" s="261" t="s">
        <v>4270</v>
      </c>
      <c r="C214" s="267"/>
      <c r="D214" s="262" t="s">
        <v>462</v>
      </c>
      <c r="E214" s="262">
        <v>4419</v>
      </c>
      <c r="F214" s="262" t="s">
        <v>2003</v>
      </c>
      <c r="G214" s="262" t="s">
        <v>9736</v>
      </c>
      <c r="H214" s="262" t="s">
        <v>3439</v>
      </c>
      <c r="I214" s="262"/>
      <c r="J214" s="280" t="s">
        <v>5942</v>
      </c>
      <c r="K214" s="280" t="s">
        <v>5528</v>
      </c>
      <c r="L214" s="281">
        <v>39612</v>
      </c>
      <c r="M214" s="256"/>
      <c r="N214" s="257">
        <v>39611</v>
      </c>
      <c r="O214" s="258" t="s">
        <v>5528</v>
      </c>
      <c r="P214" s="259"/>
      <c r="Q214" s="49"/>
      <c r="R214" s="49"/>
      <c r="S214" s="328"/>
    </row>
    <row r="215" spans="1:19" ht="25.5" x14ac:dyDescent="0.25">
      <c r="A215" s="260">
        <v>39534</v>
      </c>
      <c r="B215" s="261" t="s">
        <v>4113</v>
      </c>
      <c r="C215" s="267"/>
      <c r="D215" s="262" t="s">
        <v>1396</v>
      </c>
      <c r="E215" s="262">
        <v>4479</v>
      </c>
      <c r="F215" s="262" t="s">
        <v>6233</v>
      </c>
      <c r="G215" s="262" t="s">
        <v>6234</v>
      </c>
      <c r="H215" s="262" t="s">
        <v>6235</v>
      </c>
      <c r="I215" s="262"/>
      <c r="J215" s="280" t="s">
        <v>5942</v>
      </c>
      <c r="K215" s="280" t="s">
        <v>3440</v>
      </c>
      <c r="L215" s="281">
        <v>39599</v>
      </c>
      <c r="M215" s="256"/>
      <c r="N215" s="257">
        <v>39612</v>
      </c>
      <c r="O215" s="258" t="s">
        <v>3441</v>
      </c>
      <c r="P215" s="259"/>
      <c r="Q215" s="49"/>
      <c r="R215" s="49"/>
      <c r="S215" s="328"/>
    </row>
    <row r="216" spans="1:19" x14ac:dyDescent="0.25">
      <c r="A216" s="260">
        <v>39596</v>
      </c>
      <c r="B216" s="261" t="s">
        <v>6445</v>
      </c>
      <c r="C216" s="267"/>
      <c r="D216" s="262" t="s">
        <v>6446</v>
      </c>
      <c r="E216" s="262">
        <v>4594</v>
      </c>
      <c r="F216" s="262" t="s">
        <v>1697</v>
      </c>
      <c r="G216" s="262" t="s">
        <v>9736</v>
      </c>
      <c r="H216" s="262" t="s">
        <v>9215</v>
      </c>
      <c r="I216" s="262"/>
      <c r="J216" s="280" t="s">
        <v>9156</v>
      </c>
      <c r="K216" s="280" t="s">
        <v>6447</v>
      </c>
      <c r="L216" s="281">
        <v>39612</v>
      </c>
      <c r="M216" s="256"/>
      <c r="N216" s="257">
        <v>39612</v>
      </c>
      <c r="O216" s="258">
        <v>60</v>
      </c>
      <c r="P216" s="259"/>
      <c r="Q216" s="49"/>
      <c r="R216" s="49"/>
      <c r="S216" s="328"/>
    </row>
    <row r="217" spans="1:19" x14ac:dyDescent="0.25">
      <c r="A217" s="260">
        <v>39604</v>
      </c>
      <c r="B217" s="261" t="s">
        <v>3442</v>
      </c>
      <c r="C217" s="267"/>
      <c r="D217" s="262" t="s">
        <v>10001</v>
      </c>
      <c r="E217" s="262">
        <v>4365</v>
      </c>
      <c r="F217" s="262" t="s">
        <v>1697</v>
      </c>
      <c r="G217" s="262" t="s">
        <v>5602</v>
      </c>
      <c r="H217" s="262"/>
      <c r="I217" s="262"/>
      <c r="J217" s="280" t="s">
        <v>9005</v>
      </c>
      <c r="K217" s="280" t="s">
        <v>3443</v>
      </c>
      <c r="L217" s="281">
        <v>39612</v>
      </c>
      <c r="M217" s="256"/>
      <c r="N217" s="257">
        <v>39612</v>
      </c>
      <c r="O217" s="258" t="s">
        <v>3443</v>
      </c>
      <c r="P217" s="259"/>
      <c r="Q217" s="49"/>
      <c r="R217" s="49"/>
      <c r="S217" s="328"/>
    </row>
    <row r="218" spans="1:19" ht="25.5" x14ac:dyDescent="0.25">
      <c r="A218" s="260">
        <v>39538</v>
      </c>
      <c r="B218" s="261" t="s">
        <v>4929</v>
      </c>
      <c r="C218" s="267"/>
      <c r="D218" s="262" t="s">
        <v>4930</v>
      </c>
      <c r="E218" s="262">
        <v>4539</v>
      </c>
      <c r="F218" s="262" t="s">
        <v>6448</v>
      </c>
      <c r="G218" s="262"/>
      <c r="H218" s="262" t="s">
        <v>6449</v>
      </c>
      <c r="I218" s="262"/>
      <c r="J218" s="280" t="s">
        <v>5942</v>
      </c>
      <c r="K218" s="280" t="s">
        <v>6450</v>
      </c>
      <c r="L218" s="281">
        <v>39598</v>
      </c>
      <c r="M218" s="256"/>
      <c r="N218" s="257">
        <v>39615</v>
      </c>
      <c r="O218" s="258" t="s">
        <v>6450</v>
      </c>
      <c r="P218" s="259"/>
      <c r="Q218" s="49"/>
      <c r="R218" s="49"/>
      <c r="S218" s="328"/>
    </row>
    <row r="219" spans="1:19" ht="25.5" x14ac:dyDescent="0.25">
      <c r="A219" s="260">
        <v>39598</v>
      </c>
      <c r="B219" s="261" t="s">
        <v>4284</v>
      </c>
      <c r="C219" s="267"/>
      <c r="D219" s="262" t="s">
        <v>2215</v>
      </c>
      <c r="E219" s="262"/>
      <c r="F219" s="262" t="s">
        <v>10658</v>
      </c>
      <c r="G219" s="262" t="s">
        <v>8041</v>
      </c>
      <c r="H219" s="262" t="s">
        <v>374</v>
      </c>
      <c r="I219" s="262"/>
      <c r="J219" s="280" t="s">
        <v>5942</v>
      </c>
      <c r="K219" s="280" t="s">
        <v>7826</v>
      </c>
      <c r="L219" s="281">
        <v>39612</v>
      </c>
      <c r="M219" s="256"/>
      <c r="N219" s="257">
        <v>39615</v>
      </c>
      <c r="O219" s="258" t="s">
        <v>7826</v>
      </c>
      <c r="P219" s="259"/>
      <c r="Q219" s="49"/>
      <c r="R219" s="49"/>
      <c r="S219" s="328"/>
    </row>
    <row r="220" spans="1:19" x14ac:dyDescent="0.25">
      <c r="A220" s="260">
        <v>39598</v>
      </c>
      <c r="B220" s="261" t="s">
        <v>4284</v>
      </c>
      <c r="C220" s="267"/>
      <c r="D220" s="262" t="s">
        <v>2215</v>
      </c>
      <c r="E220" s="262"/>
      <c r="F220" s="262" t="s">
        <v>10658</v>
      </c>
      <c r="G220" s="262" t="s">
        <v>10927</v>
      </c>
      <c r="H220" s="262" t="s">
        <v>374</v>
      </c>
      <c r="I220" s="262"/>
      <c r="J220" s="280" t="s">
        <v>5942</v>
      </c>
      <c r="K220" s="280" t="s">
        <v>2079</v>
      </c>
      <c r="L220" s="281">
        <v>39612</v>
      </c>
      <c r="M220" s="256"/>
      <c r="N220" s="257">
        <v>39615</v>
      </c>
      <c r="O220" s="258" t="s">
        <v>2079</v>
      </c>
      <c r="P220" s="259"/>
      <c r="Q220" s="49"/>
      <c r="R220" s="49"/>
      <c r="S220" s="328"/>
    </row>
    <row r="221" spans="1:19" x14ac:dyDescent="0.25">
      <c r="A221" s="260">
        <v>39605</v>
      </c>
      <c r="B221" s="261" t="s">
        <v>6445</v>
      </c>
      <c r="C221" s="267"/>
      <c r="D221" s="262" t="s">
        <v>6446</v>
      </c>
      <c r="E221" s="262">
        <v>4594</v>
      </c>
      <c r="F221" s="262" t="s">
        <v>1697</v>
      </c>
      <c r="G221" s="262" t="s">
        <v>9736</v>
      </c>
      <c r="H221" s="262"/>
      <c r="I221" s="262"/>
      <c r="J221" s="280" t="s">
        <v>9156</v>
      </c>
      <c r="K221" s="280" t="s">
        <v>6447</v>
      </c>
      <c r="L221" s="281">
        <v>39616</v>
      </c>
      <c r="M221" s="256"/>
      <c r="N221" s="257">
        <v>39616</v>
      </c>
      <c r="O221" s="258" t="s">
        <v>6447</v>
      </c>
      <c r="P221" s="259"/>
      <c r="Q221" s="49"/>
      <c r="R221" s="49"/>
      <c r="S221" s="328"/>
    </row>
    <row r="222" spans="1:19" x14ac:dyDescent="0.25">
      <c r="A222" s="260">
        <v>39611</v>
      </c>
      <c r="B222" s="261" t="s">
        <v>6451</v>
      </c>
      <c r="C222" s="267"/>
      <c r="D222" s="262" t="s">
        <v>9333</v>
      </c>
      <c r="E222" s="262">
        <v>4577</v>
      </c>
      <c r="F222" s="262" t="s">
        <v>6588</v>
      </c>
      <c r="G222" s="262" t="s">
        <v>7272</v>
      </c>
      <c r="H222" s="262" t="s">
        <v>2561</v>
      </c>
      <c r="I222" s="262" t="s">
        <v>5876</v>
      </c>
      <c r="J222" s="280" t="s">
        <v>5942</v>
      </c>
      <c r="K222" s="280" t="s">
        <v>2562</v>
      </c>
      <c r="L222" s="281">
        <v>39616</v>
      </c>
      <c r="M222" s="256"/>
      <c r="N222" s="257">
        <v>39616</v>
      </c>
      <c r="O222" s="258" t="s">
        <v>2562</v>
      </c>
      <c r="P222" s="259"/>
      <c r="Q222" s="49"/>
      <c r="R222" s="49"/>
      <c r="S222" s="328"/>
    </row>
    <row r="223" spans="1:19" x14ac:dyDescent="0.25">
      <c r="A223" s="260">
        <v>39609</v>
      </c>
      <c r="B223" s="261" t="s">
        <v>6452</v>
      </c>
      <c r="C223" s="267"/>
      <c r="D223" s="262" t="s">
        <v>10001</v>
      </c>
      <c r="E223" s="262">
        <v>4365</v>
      </c>
      <c r="F223" s="262" t="s">
        <v>1697</v>
      </c>
      <c r="G223" s="262" t="s">
        <v>5602</v>
      </c>
      <c r="H223" s="262"/>
      <c r="I223" s="262"/>
      <c r="J223" s="280" t="s">
        <v>9005</v>
      </c>
      <c r="K223" s="280" t="s">
        <v>6536</v>
      </c>
      <c r="L223" s="281">
        <v>39617</v>
      </c>
      <c r="M223" s="256"/>
      <c r="N223" s="257">
        <v>39617</v>
      </c>
      <c r="O223" s="258" t="s">
        <v>6536</v>
      </c>
      <c r="P223" s="259"/>
      <c r="Q223" s="49"/>
      <c r="R223" s="49"/>
      <c r="S223" s="328"/>
    </row>
    <row r="224" spans="1:19" ht="25.5" x14ac:dyDescent="0.25">
      <c r="A224" s="260">
        <v>39615</v>
      </c>
      <c r="B224" s="261" t="s">
        <v>2697</v>
      </c>
      <c r="C224" s="267"/>
      <c r="D224" s="262" t="s">
        <v>2215</v>
      </c>
      <c r="E224" s="262"/>
      <c r="F224" s="262" t="s">
        <v>6588</v>
      </c>
      <c r="G224" s="262" t="s">
        <v>6373</v>
      </c>
      <c r="H224" s="262" t="s">
        <v>8607</v>
      </c>
      <c r="I224" s="262" t="s">
        <v>9535</v>
      </c>
      <c r="J224" s="280" t="s">
        <v>5942</v>
      </c>
      <c r="K224" s="280" t="s">
        <v>7826</v>
      </c>
      <c r="L224" s="281">
        <v>39617</v>
      </c>
      <c r="M224" s="256"/>
      <c r="N224" s="257">
        <v>39617</v>
      </c>
      <c r="O224" s="258" t="s">
        <v>7826</v>
      </c>
      <c r="P224" s="259"/>
      <c r="Q224" s="49"/>
      <c r="R224" s="49"/>
      <c r="S224" s="328"/>
    </row>
    <row r="225" spans="1:19" ht="25.5" x14ac:dyDescent="0.25">
      <c r="A225" s="260">
        <v>39615</v>
      </c>
      <c r="B225" s="261" t="s">
        <v>2697</v>
      </c>
      <c r="C225" s="267"/>
      <c r="D225" s="262" t="s">
        <v>2215</v>
      </c>
      <c r="E225" s="262"/>
      <c r="F225" s="262" t="s">
        <v>6588</v>
      </c>
      <c r="G225" s="262" t="s">
        <v>8041</v>
      </c>
      <c r="H225" s="262" t="s">
        <v>4935</v>
      </c>
      <c r="I225" s="262" t="s">
        <v>9535</v>
      </c>
      <c r="J225" s="280" t="s">
        <v>5603</v>
      </c>
      <c r="K225" s="280" t="s">
        <v>2079</v>
      </c>
      <c r="L225" s="281">
        <v>39617</v>
      </c>
      <c r="M225" s="256"/>
      <c r="N225" s="257">
        <v>39617</v>
      </c>
      <c r="O225" s="258" t="s">
        <v>2079</v>
      </c>
      <c r="P225" s="259"/>
      <c r="Q225" s="49"/>
      <c r="R225" s="49"/>
      <c r="S225" s="328"/>
    </row>
    <row r="226" spans="1:19" ht="25.5" x14ac:dyDescent="0.25">
      <c r="A226" s="260">
        <v>39596</v>
      </c>
      <c r="B226" s="261" t="s">
        <v>2144</v>
      </c>
      <c r="C226" s="267"/>
      <c r="D226" s="262" t="s">
        <v>4930</v>
      </c>
      <c r="E226" s="262">
        <v>4539</v>
      </c>
      <c r="F226" s="262" t="s">
        <v>5382</v>
      </c>
      <c r="G226" s="262"/>
      <c r="H226" s="262" t="s">
        <v>3691</v>
      </c>
      <c r="I226" s="262"/>
      <c r="J226" s="280" t="s">
        <v>2145</v>
      </c>
      <c r="K226" s="280"/>
      <c r="L226" s="281">
        <v>39619</v>
      </c>
      <c r="M226" s="256"/>
      <c r="N226" s="257">
        <v>39619</v>
      </c>
      <c r="O226" s="258" t="s">
        <v>8649</v>
      </c>
      <c r="P226" s="259"/>
      <c r="Q226" s="49"/>
      <c r="R226" s="49"/>
      <c r="S226" s="328"/>
    </row>
    <row r="227" spans="1:19" x14ac:dyDescent="0.25">
      <c r="A227" s="260">
        <v>39611</v>
      </c>
      <c r="B227" s="261" t="s">
        <v>8650</v>
      </c>
      <c r="C227" s="267"/>
      <c r="D227" s="262" t="s">
        <v>9333</v>
      </c>
      <c r="E227" s="262">
        <v>4577</v>
      </c>
      <c r="F227" s="262" t="s">
        <v>1697</v>
      </c>
      <c r="G227" s="262" t="s">
        <v>9736</v>
      </c>
      <c r="H227" s="262" t="s">
        <v>1698</v>
      </c>
      <c r="I227" s="262"/>
      <c r="J227" s="280" t="s">
        <v>5942</v>
      </c>
      <c r="K227" s="280" t="s">
        <v>8506</v>
      </c>
      <c r="L227" s="281">
        <v>39619</v>
      </c>
      <c r="M227" s="256"/>
      <c r="N227" s="257">
        <v>39619</v>
      </c>
      <c r="O227" s="258" t="s">
        <v>8506</v>
      </c>
      <c r="P227" s="259"/>
      <c r="Q227" s="49"/>
      <c r="R227" s="49"/>
      <c r="S227" s="328"/>
    </row>
    <row r="228" spans="1:19" x14ac:dyDescent="0.25">
      <c r="A228" s="260">
        <v>39615</v>
      </c>
      <c r="B228" s="261" t="s">
        <v>8651</v>
      </c>
      <c r="C228" s="267"/>
      <c r="D228" s="262" t="s">
        <v>8652</v>
      </c>
      <c r="E228" s="262">
        <v>4601</v>
      </c>
      <c r="F228" s="262" t="s">
        <v>6588</v>
      </c>
      <c r="G228" s="262" t="s">
        <v>10927</v>
      </c>
      <c r="H228" s="262" t="s">
        <v>374</v>
      </c>
      <c r="I228" s="262" t="s">
        <v>4432</v>
      </c>
      <c r="J228" s="280" t="s">
        <v>5942</v>
      </c>
      <c r="K228" s="280" t="s">
        <v>6381</v>
      </c>
      <c r="L228" s="281">
        <v>39619</v>
      </c>
      <c r="M228" s="256"/>
      <c r="N228" s="257">
        <v>39619</v>
      </c>
      <c r="O228" s="258" t="s">
        <v>6381</v>
      </c>
      <c r="P228" s="259"/>
      <c r="Q228" s="49"/>
      <c r="R228" s="49"/>
      <c r="S228" s="328"/>
    </row>
    <row r="229" spans="1:19" ht="38.25" x14ac:dyDescent="0.25">
      <c r="A229" s="260">
        <v>39617</v>
      </c>
      <c r="B229" s="261" t="s">
        <v>8653</v>
      </c>
      <c r="C229" s="267"/>
      <c r="D229" s="262" t="s">
        <v>229</v>
      </c>
      <c r="E229" s="262">
        <v>4625</v>
      </c>
      <c r="F229" s="262" t="s">
        <v>6628</v>
      </c>
      <c r="G229" s="262" t="s">
        <v>5602</v>
      </c>
      <c r="H229" s="262" t="s">
        <v>1698</v>
      </c>
      <c r="I229" s="262"/>
      <c r="J229" s="280" t="s">
        <v>230</v>
      </c>
      <c r="K229" s="280" t="s">
        <v>9907</v>
      </c>
      <c r="L229" s="281">
        <v>39619</v>
      </c>
      <c r="M229" s="256"/>
      <c r="N229" s="257">
        <v>39619</v>
      </c>
      <c r="O229" s="258" t="s">
        <v>1871</v>
      </c>
      <c r="P229" s="259"/>
      <c r="Q229" s="49"/>
      <c r="R229" s="49"/>
      <c r="S229" s="328"/>
    </row>
    <row r="230" spans="1:19" ht="25.5" x14ac:dyDescent="0.25">
      <c r="A230" s="260">
        <v>39618</v>
      </c>
      <c r="B230" s="261" t="s">
        <v>1872</v>
      </c>
      <c r="C230" s="267"/>
      <c r="D230" s="262" t="s">
        <v>2215</v>
      </c>
      <c r="E230" s="262"/>
      <c r="F230" s="262" t="s">
        <v>5941</v>
      </c>
      <c r="G230" s="262" t="s">
        <v>3651</v>
      </c>
      <c r="H230" s="262" t="s">
        <v>4935</v>
      </c>
      <c r="I230" s="262"/>
      <c r="J230" s="280" t="s">
        <v>5603</v>
      </c>
      <c r="K230" s="280" t="s">
        <v>7826</v>
      </c>
      <c r="L230" s="281">
        <v>39619</v>
      </c>
      <c r="M230" s="256"/>
      <c r="N230" s="257">
        <v>39619</v>
      </c>
      <c r="O230" s="258" t="s">
        <v>7826</v>
      </c>
      <c r="P230" s="259"/>
      <c r="Q230" s="49"/>
      <c r="R230" s="49"/>
      <c r="S230" s="328"/>
    </row>
    <row r="231" spans="1:19" ht="25.5" x14ac:dyDescent="0.25">
      <c r="A231" s="260">
        <v>39618</v>
      </c>
      <c r="B231" s="261" t="s">
        <v>1872</v>
      </c>
      <c r="C231" s="267"/>
      <c r="D231" s="262" t="s">
        <v>2215</v>
      </c>
      <c r="E231" s="262"/>
      <c r="F231" s="262" t="s">
        <v>5941</v>
      </c>
      <c r="G231" s="262" t="s">
        <v>8041</v>
      </c>
      <c r="H231" s="262" t="s">
        <v>4935</v>
      </c>
      <c r="I231" s="262"/>
      <c r="J231" s="280" t="s">
        <v>5603</v>
      </c>
      <c r="K231" s="280" t="s">
        <v>2079</v>
      </c>
      <c r="L231" s="281">
        <v>39619</v>
      </c>
      <c r="M231" s="256"/>
      <c r="N231" s="257">
        <v>39619</v>
      </c>
      <c r="O231" s="258" t="s">
        <v>2079</v>
      </c>
      <c r="P231" s="259"/>
      <c r="Q231" s="49"/>
      <c r="R231" s="49"/>
      <c r="S231" s="328"/>
    </row>
    <row r="232" spans="1:19" ht="25.5" x14ac:dyDescent="0.25">
      <c r="A232" s="260">
        <v>39618</v>
      </c>
      <c r="B232" s="261" t="s">
        <v>1872</v>
      </c>
      <c r="C232" s="267"/>
      <c r="D232" s="262" t="s">
        <v>2215</v>
      </c>
      <c r="E232" s="262"/>
      <c r="F232" s="262" t="s">
        <v>5941</v>
      </c>
      <c r="G232" s="262" t="s">
        <v>3489</v>
      </c>
      <c r="H232" s="262" t="s">
        <v>8607</v>
      </c>
      <c r="I232" s="262"/>
      <c r="J232" s="280" t="s">
        <v>5942</v>
      </c>
      <c r="K232" s="280" t="s">
        <v>7826</v>
      </c>
      <c r="L232" s="281">
        <v>39619</v>
      </c>
      <c r="M232" s="256"/>
      <c r="N232" s="257">
        <v>39619</v>
      </c>
      <c r="O232" s="258" t="s">
        <v>7826</v>
      </c>
      <c r="P232" s="259"/>
      <c r="Q232" s="49"/>
      <c r="R232" s="49"/>
      <c r="S232" s="328"/>
    </row>
    <row r="233" spans="1:19" x14ac:dyDescent="0.25">
      <c r="A233" s="260">
        <v>39615</v>
      </c>
      <c r="B233" s="261" t="s">
        <v>6736</v>
      </c>
      <c r="C233" s="267"/>
      <c r="D233" s="262" t="s">
        <v>5381</v>
      </c>
      <c r="E233" s="262">
        <v>4494</v>
      </c>
      <c r="F233" s="262" t="s">
        <v>5382</v>
      </c>
      <c r="G233" s="262" t="s">
        <v>5602</v>
      </c>
      <c r="H233" s="262" t="s">
        <v>2078</v>
      </c>
      <c r="I233" s="262"/>
      <c r="J233" s="280" t="s">
        <v>5942</v>
      </c>
      <c r="K233" s="280" t="s">
        <v>2079</v>
      </c>
      <c r="L233" s="281">
        <v>39622</v>
      </c>
      <c r="M233" s="256"/>
      <c r="N233" s="257">
        <v>39622</v>
      </c>
      <c r="O233" s="258" t="s">
        <v>2079</v>
      </c>
      <c r="P233" s="259"/>
      <c r="Q233" s="49"/>
      <c r="R233" s="49"/>
      <c r="S233" s="328"/>
    </row>
    <row r="234" spans="1:19" ht="25.5" x14ac:dyDescent="0.25">
      <c r="A234" s="260">
        <v>39618</v>
      </c>
      <c r="B234" s="261"/>
      <c r="C234" s="267"/>
      <c r="D234" s="262" t="s">
        <v>1668</v>
      </c>
      <c r="E234" s="262">
        <v>4464</v>
      </c>
      <c r="F234" s="262"/>
      <c r="G234" s="262"/>
      <c r="H234" s="262"/>
      <c r="I234" s="262"/>
      <c r="J234" s="280" t="s">
        <v>1873</v>
      </c>
      <c r="K234" s="280" t="s">
        <v>8447</v>
      </c>
      <c r="L234" s="281">
        <v>39622</v>
      </c>
      <c r="M234" s="256"/>
      <c r="N234" s="257">
        <v>39622</v>
      </c>
      <c r="O234" s="258" t="s">
        <v>8447</v>
      </c>
      <c r="P234" s="259"/>
      <c r="Q234" s="49"/>
      <c r="R234" s="49"/>
      <c r="S234" s="328"/>
    </row>
    <row r="235" spans="1:19" ht="38.25" x14ac:dyDescent="0.25">
      <c r="A235" s="260">
        <v>39596</v>
      </c>
      <c r="B235" s="261" t="s">
        <v>934</v>
      </c>
      <c r="C235" s="267"/>
      <c r="D235" s="262" t="s">
        <v>5457</v>
      </c>
      <c r="E235" s="262">
        <v>4552</v>
      </c>
      <c r="F235" s="262" t="s">
        <v>8589</v>
      </c>
      <c r="G235" s="262" t="s">
        <v>10255</v>
      </c>
      <c r="H235" s="262" t="s">
        <v>9215</v>
      </c>
      <c r="I235" s="262" t="s">
        <v>491</v>
      </c>
      <c r="J235" s="280" t="s">
        <v>5942</v>
      </c>
      <c r="K235" s="280" t="s">
        <v>8977</v>
      </c>
      <c r="L235" s="281">
        <v>39608</v>
      </c>
      <c r="M235" s="256"/>
      <c r="N235" s="257">
        <v>39623</v>
      </c>
      <c r="O235" s="258" t="s">
        <v>492</v>
      </c>
      <c r="P235" s="259"/>
      <c r="Q235" s="49"/>
      <c r="R235" s="49"/>
      <c r="S235" s="328"/>
    </row>
    <row r="236" spans="1:19" ht="25.5" x14ac:dyDescent="0.25">
      <c r="A236" s="260">
        <v>39609</v>
      </c>
      <c r="B236" s="261" t="s">
        <v>493</v>
      </c>
      <c r="C236" s="267"/>
      <c r="D236" s="262" t="s">
        <v>6608</v>
      </c>
      <c r="E236" s="262">
        <v>4544</v>
      </c>
      <c r="F236" s="262" t="s">
        <v>1697</v>
      </c>
      <c r="G236" s="262" t="s">
        <v>5602</v>
      </c>
      <c r="H236" s="262" t="s">
        <v>10497</v>
      </c>
      <c r="I236" s="262" t="s">
        <v>5935</v>
      </c>
      <c r="J236" s="280" t="s">
        <v>5934</v>
      </c>
      <c r="K236" s="280" t="s">
        <v>5936</v>
      </c>
      <c r="L236" s="281">
        <v>39624</v>
      </c>
      <c r="M236" s="256" t="s">
        <v>5937</v>
      </c>
      <c r="N236" s="257">
        <v>39624</v>
      </c>
      <c r="O236" s="258">
        <v>103</v>
      </c>
      <c r="P236" s="259"/>
      <c r="Q236" s="49"/>
      <c r="R236" s="49"/>
      <c r="S236" s="328"/>
    </row>
    <row r="237" spans="1:19" ht="25.5" x14ac:dyDescent="0.25">
      <c r="A237" s="260">
        <v>39609</v>
      </c>
      <c r="B237" s="261" t="s">
        <v>493</v>
      </c>
      <c r="C237" s="267"/>
      <c r="D237" s="262" t="s">
        <v>6608</v>
      </c>
      <c r="E237" s="262">
        <v>4544</v>
      </c>
      <c r="F237" s="262" t="s">
        <v>1697</v>
      </c>
      <c r="G237" s="262" t="s">
        <v>7272</v>
      </c>
      <c r="H237" s="262" t="s">
        <v>374</v>
      </c>
      <c r="I237" s="262" t="s">
        <v>5929</v>
      </c>
      <c r="J237" s="280" t="s">
        <v>5938</v>
      </c>
      <c r="K237" s="280" t="s">
        <v>5383</v>
      </c>
      <c r="L237" s="281">
        <v>39624</v>
      </c>
      <c r="M237" s="256" t="s">
        <v>5937</v>
      </c>
      <c r="N237" s="257">
        <v>39624</v>
      </c>
      <c r="O237" s="258">
        <v>24</v>
      </c>
      <c r="P237" s="259"/>
      <c r="Q237" s="49"/>
      <c r="R237" s="49"/>
      <c r="S237" s="328"/>
    </row>
    <row r="238" spans="1:19" ht="25.5" x14ac:dyDescent="0.25">
      <c r="A238" s="260">
        <v>39609</v>
      </c>
      <c r="B238" s="261" t="s">
        <v>493</v>
      </c>
      <c r="C238" s="267"/>
      <c r="D238" s="262" t="s">
        <v>6608</v>
      </c>
      <c r="E238" s="262">
        <v>4544</v>
      </c>
      <c r="F238" s="262" t="s">
        <v>1697</v>
      </c>
      <c r="G238" s="262" t="s">
        <v>7272</v>
      </c>
      <c r="H238" s="262" t="s">
        <v>374</v>
      </c>
      <c r="I238" s="262" t="s">
        <v>1819</v>
      </c>
      <c r="J238" s="280" t="s">
        <v>5938</v>
      </c>
      <c r="K238" s="280" t="s">
        <v>1820</v>
      </c>
      <c r="L238" s="281">
        <v>39624</v>
      </c>
      <c r="M238" s="256" t="s">
        <v>5937</v>
      </c>
      <c r="N238" s="257">
        <v>39624</v>
      </c>
      <c r="O238" s="258">
        <v>2</v>
      </c>
      <c r="P238" s="259"/>
      <c r="Q238" s="49"/>
      <c r="R238" s="49"/>
      <c r="S238" s="328"/>
    </row>
    <row r="239" spans="1:19" ht="25.5" x14ac:dyDescent="0.25">
      <c r="A239" s="260">
        <v>39609</v>
      </c>
      <c r="B239" s="261" t="s">
        <v>493</v>
      </c>
      <c r="C239" s="267"/>
      <c r="D239" s="262" t="s">
        <v>6608</v>
      </c>
      <c r="E239" s="262">
        <v>4544</v>
      </c>
      <c r="F239" s="262" t="s">
        <v>1697</v>
      </c>
      <c r="G239" s="262" t="s">
        <v>7272</v>
      </c>
      <c r="H239" s="262" t="s">
        <v>374</v>
      </c>
      <c r="I239" s="262" t="s">
        <v>1821</v>
      </c>
      <c r="J239" s="280" t="s">
        <v>5938</v>
      </c>
      <c r="K239" s="280" t="s">
        <v>6365</v>
      </c>
      <c r="L239" s="281">
        <v>39624</v>
      </c>
      <c r="M239" s="256" t="s">
        <v>5937</v>
      </c>
      <c r="N239" s="257">
        <v>39624</v>
      </c>
      <c r="O239" s="258">
        <v>4</v>
      </c>
      <c r="P239" s="259"/>
      <c r="Q239" s="49"/>
      <c r="R239" s="49"/>
      <c r="S239" s="328"/>
    </row>
    <row r="240" spans="1:19" ht="25.5" x14ac:dyDescent="0.25">
      <c r="A240" s="260">
        <v>39617</v>
      </c>
      <c r="B240" s="261" t="s">
        <v>3758</v>
      </c>
      <c r="C240" s="267"/>
      <c r="D240" s="262" t="s">
        <v>2215</v>
      </c>
      <c r="E240" s="262"/>
      <c r="F240" s="262" t="s">
        <v>1697</v>
      </c>
      <c r="G240" s="262" t="s">
        <v>5602</v>
      </c>
      <c r="H240" s="262" t="s">
        <v>10497</v>
      </c>
      <c r="I240" s="262"/>
      <c r="J240" s="280" t="s">
        <v>5942</v>
      </c>
      <c r="K240" s="280" t="s">
        <v>7826</v>
      </c>
      <c r="L240" s="281">
        <v>39624</v>
      </c>
      <c r="M240" s="256"/>
      <c r="N240" s="257">
        <v>39624</v>
      </c>
      <c r="O240" s="258" t="s">
        <v>7826</v>
      </c>
      <c r="P240" s="259"/>
      <c r="Q240" s="49"/>
      <c r="R240" s="49"/>
      <c r="S240" s="328"/>
    </row>
    <row r="241" spans="1:19" ht="25.5" x14ac:dyDescent="0.25">
      <c r="A241" s="260">
        <v>39617</v>
      </c>
      <c r="B241" s="261" t="s">
        <v>3758</v>
      </c>
      <c r="C241" s="267"/>
      <c r="D241" s="262" t="s">
        <v>2215</v>
      </c>
      <c r="E241" s="262"/>
      <c r="F241" s="262" t="s">
        <v>1697</v>
      </c>
      <c r="G241" s="262" t="s">
        <v>9736</v>
      </c>
      <c r="H241" s="262" t="s">
        <v>10497</v>
      </c>
      <c r="I241" s="262"/>
      <c r="J241" s="280" t="s">
        <v>5942</v>
      </c>
      <c r="K241" s="280" t="s">
        <v>7826</v>
      </c>
      <c r="L241" s="281">
        <v>39624</v>
      </c>
      <c r="M241" s="256"/>
      <c r="N241" s="257">
        <v>39624</v>
      </c>
      <c r="O241" s="258" t="s">
        <v>7826</v>
      </c>
      <c r="P241" s="259"/>
      <c r="Q241" s="49"/>
      <c r="R241" s="49"/>
      <c r="S241" s="328"/>
    </row>
    <row r="242" spans="1:19" ht="25.5" x14ac:dyDescent="0.25">
      <c r="A242" s="260">
        <v>39617</v>
      </c>
      <c r="B242" s="261" t="s">
        <v>3758</v>
      </c>
      <c r="C242" s="267"/>
      <c r="D242" s="262" t="s">
        <v>2215</v>
      </c>
      <c r="E242" s="262"/>
      <c r="F242" s="262" t="s">
        <v>1697</v>
      </c>
      <c r="G242" s="262" t="s">
        <v>5602</v>
      </c>
      <c r="H242" s="262" t="s">
        <v>3511</v>
      </c>
      <c r="I242" s="262"/>
      <c r="J242" s="280" t="s">
        <v>5942</v>
      </c>
      <c r="K242" s="280" t="s">
        <v>7826</v>
      </c>
      <c r="L242" s="281">
        <v>39624</v>
      </c>
      <c r="M242" s="256"/>
      <c r="N242" s="257">
        <v>39624</v>
      </c>
      <c r="O242" s="258" t="s">
        <v>7826</v>
      </c>
      <c r="P242" s="259"/>
      <c r="Q242" s="49"/>
      <c r="R242" s="49"/>
      <c r="S242" s="328"/>
    </row>
    <row r="243" spans="1:19" ht="25.5" x14ac:dyDescent="0.25">
      <c r="A243" s="260">
        <v>39617</v>
      </c>
      <c r="B243" s="261" t="s">
        <v>3758</v>
      </c>
      <c r="C243" s="267"/>
      <c r="D243" s="262" t="s">
        <v>2215</v>
      </c>
      <c r="E243" s="262"/>
      <c r="F243" s="262" t="s">
        <v>1697</v>
      </c>
      <c r="G243" s="262" t="s">
        <v>5602</v>
      </c>
      <c r="H243" s="262" t="s">
        <v>9216</v>
      </c>
      <c r="I243" s="262"/>
      <c r="J243" s="280" t="s">
        <v>5942</v>
      </c>
      <c r="K243" s="280" t="s">
        <v>7826</v>
      </c>
      <c r="L243" s="281">
        <v>39624</v>
      </c>
      <c r="M243" s="256"/>
      <c r="N243" s="257">
        <v>39624</v>
      </c>
      <c r="O243" s="258" t="s">
        <v>7826</v>
      </c>
      <c r="P243" s="259"/>
      <c r="Q243" s="49"/>
      <c r="R243" s="49"/>
      <c r="S243" s="328"/>
    </row>
    <row r="244" spans="1:19" ht="25.5" x14ac:dyDescent="0.25">
      <c r="A244" s="260">
        <v>39617</v>
      </c>
      <c r="B244" s="261" t="s">
        <v>3758</v>
      </c>
      <c r="C244" s="267"/>
      <c r="D244" s="262" t="s">
        <v>2215</v>
      </c>
      <c r="E244" s="262"/>
      <c r="F244" s="262" t="s">
        <v>1697</v>
      </c>
      <c r="G244" s="262" t="s">
        <v>5602</v>
      </c>
      <c r="H244" s="262" t="s">
        <v>8382</v>
      </c>
      <c r="I244" s="262"/>
      <c r="J244" s="280" t="s">
        <v>5942</v>
      </c>
      <c r="K244" s="280" t="s">
        <v>7826</v>
      </c>
      <c r="L244" s="281">
        <v>39624</v>
      </c>
      <c r="M244" s="256"/>
      <c r="N244" s="257">
        <v>39624</v>
      </c>
      <c r="O244" s="258" t="s">
        <v>7826</v>
      </c>
      <c r="P244" s="259"/>
      <c r="Q244" s="49"/>
      <c r="R244" s="49"/>
      <c r="S244" s="328"/>
    </row>
    <row r="245" spans="1:19" x14ac:dyDescent="0.25">
      <c r="A245" s="260">
        <v>39619</v>
      </c>
      <c r="B245" s="261" t="s">
        <v>6366</v>
      </c>
      <c r="C245" s="267"/>
      <c r="D245" s="262" t="s">
        <v>4315</v>
      </c>
      <c r="E245" s="262">
        <v>4556</v>
      </c>
      <c r="F245" s="262"/>
      <c r="G245" s="262" t="s">
        <v>7272</v>
      </c>
      <c r="H245" s="262" t="s">
        <v>374</v>
      </c>
      <c r="I245" s="262" t="s">
        <v>9535</v>
      </c>
      <c r="J245" s="280" t="s">
        <v>5942</v>
      </c>
      <c r="K245" s="280" t="s">
        <v>6919</v>
      </c>
      <c r="L245" s="281">
        <v>39624</v>
      </c>
      <c r="M245" s="256"/>
      <c r="N245" s="257">
        <v>39624</v>
      </c>
      <c r="O245" s="258" t="s">
        <v>6920</v>
      </c>
      <c r="P245" s="259"/>
      <c r="Q245" s="49"/>
      <c r="R245" s="49"/>
      <c r="S245" s="328"/>
    </row>
    <row r="246" spans="1:19" x14ac:dyDescent="0.25">
      <c r="A246" s="260">
        <v>39622</v>
      </c>
      <c r="B246" s="261" t="s">
        <v>3759</v>
      </c>
      <c r="C246" s="267"/>
      <c r="D246" s="262" t="s">
        <v>2215</v>
      </c>
      <c r="E246" s="262"/>
      <c r="F246" s="262" t="s">
        <v>10658</v>
      </c>
      <c r="G246" s="262" t="s">
        <v>10927</v>
      </c>
      <c r="H246" s="262" t="s">
        <v>374</v>
      </c>
      <c r="I246" s="262"/>
      <c r="J246" s="280" t="s">
        <v>5942</v>
      </c>
      <c r="K246" s="280" t="s">
        <v>2079</v>
      </c>
      <c r="L246" s="281">
        <v>39624</v>
      </c>
      <c r="M246" s="256"/>
      <c r="N246" s="257">
        <v>39624</v>
      </c>
      <c r="O246" s="258" t="s">
        <v>2079</v>
      </c>
      <c r="P246" s="259"/>
      <c r="Q246" s="49"/>
      <c r="R246" s="49"/>
      <c r="S246" s="328"/>
    </row>
    <row r="247" spans="1:19" x14ac:dyDescent="0.25">
      <c r="A247" s="260"/>
      <c r="B247" s="261" t="s">
        <v>8249</v>
      </c>
      <c r="C247" s="267"/>
      <c r="D247" s="262" t="s">
        <v>8250</v>
      </c>
      <c r="E247" s="262"/>
      <c r="F247" s="262" t="s">
        <v>1697</v>
      </c>
      <c r="G247" s="262" t="s">
        <v>9736</v>
      </c>
      <c r="H247" s="262" t="s">
        <v>8417</v>
      </c>
      <c r="I247" s="262" t="s">
        <v>8416</v>
      </c>
      <c r="J247" s="280" t="s">
        <v>5942</v>
      </c>
      <c r="K247" s="280" t="s">
        <v>8418</v>
      </c>
      <c r="L247" s="281">
        <v>39624</v>
      </c>
      <c r="M247" s="256"/>
      <c r="N247" s="257">
        <v>39624</v>
      </c>
      <c r="O247" s="258" t="s">
        <v>8418</v>
      </c>
      <c r="P247" s="259"/>
      <c r="Q247" s="49">
        <v>36.89</v>
      </c>
      <c r="R247" s="49"/>
      <c r="S247" s="328" t="s">
        <v>11891</v>
      </c>
    </row>
    <row r="248" spans="1:19" ht="25.5" x14ac:dyDescent="0.25">
      <c r="A248" s="260">
        <v>39555</v>
      </c>
      <c r="B248" s="261" t="s">
        <v>3760</v>
      </c>
      <c r="C248" s="267"/>
      <c r="D248" s="262" t="s">
        <v>7012</v>
      </c>
      <c r="E248" s="262" t="s">
        <v>6707</v>
      </c>
      <c r="F248" s="262" t="s">
        <v>1828</v>
      </c>
      <c r="G248" s="262"/>
      <c r="H248" s="262"/>
      <c r="I248" s="262" t="s">
        <v>1829</v>
      </c>
      <c r="J248" s="280" t="s">
        <v>2619</v>
      </c>
      <c r="K248" s="280" t="s">
        <v>8559</v>
      </c>
      <c r="L248" s="281">
        <v>39616</v>
      </c>
      <c r="M248" s="256"/>
      <c r="N248" s="257">
        <v>39625</v>
      </c>
      <c r="O248" s="258" t="s">
        <v>1590</v>
      </c>
      <c r="P248" s="259"/>
      <c r="Q248" s="49"/>
      <c r="R248" s="49"/>
      <c r="S248" s="328"/>
    </row>
    <row r="249" spans="1:19" x14ac:dyDescent="0.25">
      <c r="A249" s="260">
        <v>39623</v>
      </c>
      <c r="B249" s="261" t="s">
        <v>1583</v>
      </c>
      <c r="C249" s="267"/>
      <c r="D249" s="262" t="s">
        <v>9333</v>
      </c>
      <c r="E249" s="262">
        <v>4577</v>
      </c>
      <c r="F249" s="262" t="s">
        <v>6588</v>
      </c>
      <c r="G249" s="262" t="s">
        <v>7272</v>
      </c>
      <c r="H249" s="262" t="s">
        <v>2561</v>
      </c>
      <c r="I249" s="262"/>
      <c r="J249" s="280" t="s">
        <v>5942</v>
      </c>
      <c r="K249" s="280" t="s">
        <v>2081</v>
      </c>
      <c r="L249" s="281">
        <v>39625</v>
      </c>
      <c r="M249" s="256"/>
      <c r="N249" s="257">
        <v>39625</v>
      </c>
      <c r="O249" s="258" t="s">
        <v>2081</v>
      </c>
      <c r="P249" s="259"/>
      <c r="Q249" s="49"/>
      <c r="R249" s="49"/>
      <c r="S249" s="328"/>
    </row>
    <row r="250" spans="1:19" x14ac:dyDescent="0.25">
      <c r="A250" s="260">
        <v>39624</v>
      </c>
      <c r="B250" s="261" t="s">
        <v>1584</v>
      </c>
      <c r="C250" s="267"/>
      <c r="D250" s="262" t="s">
        <v>2215</v>
      </c>
      <c r="E250" s="262"/>
      <c r="F250" s="262" t="s">
        <v>6588</v>
      </c>
      <c r="G250" s="262" t="s">
        <v>8606</v>
      </c>
      <c r="H250" s="262" t="s">
        <v>8607</v>
      </c>
      <c r="I250" s="262" t="s">
        <v>3371</v>
      </c>
      <c r="J250" s="280" t="s">
        <v>5942</v>
      </c>
      <c r="K250" s="280" t="s">
        <v>8752</v>
      </c>
      <c r="L250" s="281">
        <v>39625</v>
      </c>
      <c r="M250" s="256"/>
      <c r="N250" s="257">
        <v>39625</v>
      </c>
      <c r="O250" s="258" t="s">
        <v>8752</v>
      </c>
      <c r="P250" s="259"/>
      <c r="Q250" s="49"/>
      <c r="R250" s="49"/>
      <c r="S250" s="328"/>
    </row>
    <row r="251" spans="1:19" ht="38.25" x14ac:dyDescent="0.25">
      <c r="A251" s="260">
        <v>39624</v>
      </c>
      <c r="B251" s="261"/>
      <c r="C251" s="267"/>
      <c r="D251" s="262" t="s">
        <v>1668</v>
      </c>
      <c r="E251" s="262">
        <v>4464</v>
      </c>
      <c r="F251" s="262"/>
      <c r="G251" s="262"/>
      <c r="H251" s="262"/>
      <c r="I251" s="262"/>
      <c r="J251" s="280" t="s">
        <v>8753</v>
      </c>
      <c r="K251" s="280" t="s">
        <v>8754</v>
      </c>
      <c r="L251" s="281">
        <v>39629</v>
      </c>
      <c r="M251" s="256"/>
      <c r="N251" s="257">
        <v>39629</v>
      </c>
      <c r="O251" s="258" t="s">
        <v>9866</v>
      </c>
      <c r="P251" s="259"/>
      <c r="Q251" s="49"/>
      <c r="R251" s="49"/>
      <c r="S251" s="328"/>
    </row>
    <row r="252" spans="1:19" ht="25.5" x14ac:dyDescent="0.25">
      <c r="A252" s="260"/>
      <c r="B252" s="261" t="s">
        <v>9867</v>
      </c>
      <c r="C252" s="267"/>
      <c r="D252" s="262" t="s">
        <v>9868</v>
      </c>
      <c r="E252" s="262">
        <v>4532</v>
      </c>
      <c r="F252" s="262" t="s">
        <v>3065</v>
      </c>
      <c r="G252" s="262" t="s">
        <v>6884</v>
      </c>
      <c r="H252" s="262" t="s">
        <v>9018</v>
      </c>
      <c r="I252" s="262"/>
      <c r="J252" s="280" t="s">
        <v>5942</v>
      </c>
      <c r="K252" s="280" t="s">
        <v>7826</v>
      </c>
      <c r="L252" s="281">
        <v>39629</v>
      </c>
      <c r="M252" s="256"/>
      <c r="N252" s="257">
        <v>39629</v>
      </c>
      <c r="O252" s="258" t="s">
        <v>7826</v>
      </c>
      <c r="P252" s="259"/>
      <c r="Q252" s="49">
        <v>145.94</v>
      </c>
      <c r="R252" s="49"/>
      <c r="S252" s="328" t="s">
        <v>11891</v>
      </c>
    </row>
    <row r="253" spans="1:19" x14ac:dyDescent="0.25">
      <c r="A253" s="260">
        <v>39616</v>
      </c>
      <c r="B253" s="261" t="s">
        <v>9019</v>
      </c>
      <c r="C253" s="267"/>
      <c r="D253" s="262" t="s">
        <v>737</v>
      </c>
      <c r="E253" s="262">
        <v>4441</v>
      </c>
      <c r="F253" s="262" t="s">
        <v>3065</v>
      </c>
      <c r="G253" s="262" t="s">
        <v>3489</v>
      </c>
      <c r="H253" s="262" t="s">
        <v>3532</v>
      </c>
      <c r="I253" s="262" t="s">
        <v>3371</v>
      </c>
      <c r="J253" s="280" t="s">
        <v>5942</v>
      </c>
      <c r="K253" s="280" t="s">
        <v>2702</v>
      </c>
      <c r="L253" s="281">
        <v>39630</v>
      </c>
      <c r="M253" s="256"/>
      <c r="N253" s="257">
        <v>39630</v>
      </c>
      <c r="O253" s="258" t="s">
        <v>10163</v>
      </c>
      <c r="P253" s="259"/>
      <c r="Q253" s="49"/>
      <c r="R253" s="49"/>
      <c r="S253" s="328"/>
    </row>
    <row r="254" spans="1:19" ht="25.5" x14ac:dyDescent="0.25">
      <c r="A254" s="260">
        <v>39619</v>
      </c>
      <c r="B254" s="261" t="s">
        <v>2422</v>
      </c>
      <c r="C254" s="267"/>
      <c r="D254" s="262" t="s">
        <v>5457</v>
      </c>
      <c r="E254" s="262">
        <v>4552</v>
      </c>
      <c r="F254" s="262" t="s">
        <v>3065</v>
      </c>
      <c r="G254" s="262"/>
      <c r="H254" s="262" t="s">
        <v>7581</v>
      </c>
      <c r="I254" s="262"/>
      <c r="J254" s="280" t="s">
        <v>2423</v>
      </c>
      <c r="K254" s="280" t="s">
        <v>2424</v>
      </c>
      <c r="L254" s="281">
        <v>39630</v>
      </c>
      <c r="M254" s="256" t="s">
        <v>5937</v>
      </c>
      <c r="N254" s="257">
        <v>39630</v>
      </c>
      <c r="O254" s="258">
        <v>56</v>
      </c>
      <c r="P254" s="259"/>
      <c r="Q254" s="49"/>
      <c r="R254" s="49"/>
      <c r="S254" s="328"/>
    </row>
    <row r="255" spans="1:19" ht="25.5" x14ac:dyDescent="0.25">
      <c r="A255" s="260">
        <v>39625</v>
      </c>
      <c r="B255" s="261" t="s">
        <v>931</v>
      </c>
      <c r="C255" s="267"/>
      <c r="D255" s="262" t="s">
        <v>2215</v>
      </c>
      <c r="E255" s="262"/>
      <c r="F255" s="262" t="s">
        <v>6588</v>
      </c>
      <c r="G255" s="262" t="s">
        <v>9736</v>
      </c>
      <c r="H255" s="262" t="s">
        <v>4935</v>
      </c>
      <c r="I255" s="262"/>
      <c r="J255" s="280" t="s">
        <v>5603</v>
      </c>
      <c r="K255" s="280" t="s">
        <v>7826</v>
      </c>
      <c r="L255" s="281">
        <v>39630</v>
      </c>
      <c r="M255" s="256"/>
      <c r="N255" s="257">
        <v>39630</v>
      </c>
      <c r="O255" s="258" t="s">
        <v>7826</v>
      </c>
      <c r="P255" s="259"/>
      <c r="Q255" s="49"/>
      <c r="R255" s="49"/>
      <c r="S255" s="328"/>
    </row>
    <row r="256" spans="1:19" ht="25.5" x14ac:dyDescent="0.25">
      <c r="A256" s="260">
        <v>39612</v>
      </c>
      <c r="B256" s="261" t="s">
        <v>932</v>
      </c>
      <c r="C256" s="267"/>
      <c r="D256" s="262" t="s">
        <v>6804</v>
      </c>
      <c r="E256" s="262">
        <v>4575</v>
      </c>
      <c r="F256" s="262" t="s">
        <v>1697</v>
      </c>
      <c r="G256" s="262"/>
      <c r="H256" s="262" t="s">
        <v>4179</v>
      </c>
      <c r="I256" s="262" t="s">
        <v>1422</v>
      </c>
      <c r="J256" s="280" t="s">
        <v>4885</v>
      </c>
      <c r="K256" s="280" t="s">
        <v>4956</v>
      </c>
      <c r="L256" s="281">
        <v>39626</v>
      </c>
      <c r="M256" s="256"/>
      <c r="N256" s="257">
        <v>39631</v>
      </c>
      <c r="O256" s="258" t="s">
        <v>4957</v>
      </c>
      <c r="P256" s="259"/>
      <c r="Q256" s="49"/>
      <c r="R256" s="49"/>
      <c r="S256" s="328"/>
    </row>
    <row r="257" spans="1:19" ht="25.5" x14ac:dyDescent="0.25">
      <c r="A257" s="260">
        <v>39615</v>
      </c>
      <c r="B257" s="261" t="s">
        <v>4958</v>
      </c>
      <c r="C257" s="267"/>
      <c r="D257" s="262" t="s">
        <v>3086</v>
      </c>
      <c r="E257" s="262">
        <v>4249</v>
      </c>
      <c r="F257" s="262" t="s">
        <v>1697</v>
      </c>
      <c r="G257" s="262"/>
      <c r="H257" s="262" t="s">
        <v>4445</v>
      </c>
      <c r="I257" s="262"/>
      <c r="J257" s="280" t="s">
        <v>7944</v>
      </c>
      <c r="K257" s="280" t="s">
        <v>2494</v>
      </c>
      <c r="L257" s="281">
        <v>39631</v>
      </c>
      <c r="M257" s="256" t="s">
        <v>5937</v>
      </c>
      <c r="N257" s="257">
        <v>39631</v>
      </c>
      <c r="O257" s="258">
        <v>30</v>
      </c>
      <c r="P257" s="259"/>
      <c r="Q257" s="49"/>
      <c r="R257" s="49"/>
      <c r="S257" s="328"/>
    </row>
    <row r="258" spans="1:19" x14ac:dyDescent="0.25">
      <c r="A258" s="260">
        <v>39624</v>
      </c>
      <c r="B258" s="261" t="s">
        <v>4959</v>
      </c>
      <c r="C258" s="267"/>
      <c r="D258" s="262" t="s">
        <v>4027</v>
      </c>
      <c r="E258" s="262">
        <v>4499</v>
      </c>
      <c r="F258" s="262" t="s">
        <v>1697</v>
      </c>
      <c r="G258" s="262" t="s">
        <v>5602</v>
      </c>
      <c r="H258" s="262" t="s">
        <v>369</v>
      </c>
      <c r="I258" s="262" t="s">
        <v>10108</v>
      </c>
      <c r="J258" s="280" t="s">
        <v>5942</v>
      </c>
      <c r="K258" s="280" t="s">
        <v>4960</v>
      </c>
      <c r="L258" s="281">
        <v>39631</v>
      </c>
      <c r="M258" s="256"/>
      <c r="N258" s="257">
        <v>39631</v>
      </c>
      <c r="O258" s="258" t="s">
        <v>4960</v>
      </c>
      <c r="P258" s="259"/>
      <c r="Q258" s="49"/>
      <c r="R258" s="49"/>
      <c r="S258" s="328"/>
    </row>
    <row r="259" spans="1:19" ht="25.5" x14ac:dyDescent="0.25">
      <c r="A259" s="260">
        <v>39624</v>
      </c>
      <c r="B259" s="261" t="s">
        <v>9486</v>
      </c>
      <c r="C259" s="267"/>
      <c r="D259" s="262" t="s">
        <v>2215</v>
      </c>
      <c r="E259" s="262"/>
      <c r="F259" s="262" t="s">
        <v>1697</v>
      </c>
      <c r="G259" s="262" t="s">
        <v>5602</v>
      </c>
      <c r="H259" s="262" t="s">
        <v>8374</v>
      </c>
      <c r="I259" s="262"/>
      <c r="J259" s="280" t="s">
        <v>5942</v>
      </c>
      <c r="K259" s="280" t="s">
        <v>7826</v>
      </c>
      <c r="L259" s="281">
        <v>39632</v>
      </c>
      <c r="M259" s="256"/>
      <c r="N259" s="257">
        <v>39631</v>
      </c>
      <c r="O259" s="258" t="s">
        <v>7826</v>
      </c>
      <c r="P259" s="259"/>
      <c r="Q259" s="49"/>
      <c r="R259" s="49"/>
      <c r="S259" s="328"/>
    </row>
    <row r="260" spans="1:19" ht="25.5" x14ac:dyDescent="0.25">
      <c r="A260" s="260">
        <v>39630</v>
      </c>
      <c r="B260" s="261" t="s">
        <v>10669</v>
      </c>
      <c r="C260" s="267"/>
      <c r="D260" s="262" t="s">
        <v>2215</v>
      </c>
      <c r="E260" s="262"/>
      <c r="F260" s="262" t="s">
        <v>6588</v>
      </c>
      <c r="G260" s="262" t="s">
        <v>2109</v>
      </c>
      <c r="H260" s="262" t="s">
        <v>8607</v>
      </c>
      <c r="I260" s="262" t="s">
        <v>9535</v>
      </c>
      <c r="J260" s="280" t="s">
        <v>5942</v>
      </c>
      <c r="K260" s="280" t="s">
        <v>7826</v>
      </c>
      <c r="L260" s="281">
        <v>39631</v>
      </c>
      <c r="M260" s="256"/>
      <c r="N260" s="257">
        <v>39631</v>
      </c>
      <c r="O260" s="258" t="s">
        <v>7826</v>
      </c>
      <c r="P260" s="259"/>
      <c r="Q260" s="49"/>
      <c r="R260" s="49"/>
      <c r="S260" s="328"/>
    </row>
    <row r="261" spans="1:19" x14ac:dyDescent="0.25">
      <c r="A261" s="260">
        <v>39630</v>
      </c>
      <c r="B261" s="261" t="s">
        <v>10669</v>
      </c>
      <c r="C261" s="267"/>
      <c r="D261" s="262" t="s">
        <v>2215</v>
      </c>
      <c r="E261" s="262"/>
      <c r="F261" s="262" t="s">
        <v>6588</v>
      </c>
      <c r="G261" s="262" t="s">
        <v>2109</v>
      </c>
      <c r="H261" s="262" t="s">
        <v>8607</v>
      </c>
      <c r="I261" s="262" t="s">
        <v>3371</v>
      </c>
      <c r="J261" s="280" t="s">
        <v>5942</v>
      </c>
      <c r="K261" s="280" t="s">
        <v>2079</v>
      </c>
      <c r="L261" s="281">
        <v>39631</v>
      </c>
      <c r="M261" s="256"/>
      <c r="N261" s="257">
        <v>39631</v>
      </c>
      <c r="O261" s="258" t="s">
        <v>2079</v>
      </c>
      <c r="P261" s="259"/>
      <c r="Q261" s="49"/>
      <c r="R261" s="49"/>
      <c r="S261" s="328"/>
    </row>
    <row r="262" spans="1:19" ht="25.5" x14ac:dyDescent="0.25">
      <c r="A262" s="260"/>
      <c r="B262" s="261" t="s">
        <v>7371</v>
      </c>
      <c r="C262" s="267"/>
      <c r="D262" s="262" t="s">
        <v>6804</v>
      </c>
      <c r="E262" s="262">
        <v>4575</v>
      </c>
      <c r="F262" s="262" t="s">
        <v>7372</v>
      </c>
      <c r="G262" s="262"/>
      <c r="H262" s="262"/>
      <c r="I262" s="262"/>
      <c r="J262" s="280" t="s">
        <v>7373</v>
      </c>
      <c r="K262" s="280" t="s">
        <v>7374</v>
      </c>
      <c r="L262" s="281">
        <v>39631</v>
      </c>
      <c r="M262" s="256"/>
      <c r="N262" s="257">
        <v>39631</v>
      </c>
      <c r="O262" s="258" t="s">
        <v>7374</v>
      </c>
      <c r="P262" s="259"/>
      <c r="Q262" s="49">
        <v>121.65</v>
      </c>
      <c r="R262" s="49"/>
      <c r="S262" s="328" t="s">
        <v>11891</v>
      </c>
    </row>
    <row r="263" spans="1:19" ht="25.5" x14ac:dyDescent="0.25">
      <c r="A263" s="260">
        <v>39619</v>
      </c>
      <c r="B263" s="261" t="s">
        <v>7819</v>
      </c>
      <c r="C263" s="267"/>
      <c r="D263" s="262" t="s">
        <v>2625</v>
      </c>
      <c r="E263" s="262">
        <v>4530</v>
      </c>
      <c r="F263" s="262" t="s">
        <v>1697</v>
      </c>
      <c r="G263" s="262" t="s">
        <v>9736</v>
      </c>
      <c r="H263" s="262" t="s">
        <v>2253</v>
      </c>
      <c r="I263" s="262" t="s">
        <v>1422</v>
      </c>
      <c r="J263" s="280" t="s">
        <v>1425</v>
      </c>
      <c r="K263" s="280" t="s">
        <v>6532</v>
      </c>
      <c r="L263" s="281">
        <v>39636</v>
      </c>
      <c r="M263" s="256" t="s">
        <v>5937</v>
      </c>
      <c r="N263" s="257">
        <v>39636</v>
      </c>
      <c r="O263" s="258">
        <v>20</v>
      </c>
      <c r="P263" s="259"/>
      <c r="Q263" s="49"/>
      <c r="R263" s="49"/>
      <c r="S263" s="328"/>
    </row>
    <row r="264" spans="1:19" ht="25.5" x14ac:dyDescent="0.25">
      <c r="A264" s="260">
        <v>39619</v>
      </c>
      <c r="B264" s="261" t="s">
        <v>7819</v>
      </c>
      <c r="C264" s="267"/>
      <c r="D264" s="262" t="s">
        <v>2625</v>
      </c>
      <c r="E264" s="262">
        <v>4530</v>
      </c>
      <c r="F264" s="262" t="s">
        <v>1697</v>
      </c>
      <c r="G264" s="262" t="s">
        <v>9736</v>
      </c>
      <c r="H264" s="262" t="s">
        <v>10497</v>
      </c>
      <c r="I264" s="262" t="s">
        <v>1422</v>
      </c>
      <c r="J264" s="280" t="s">
        <v>1425</v>
      </c>
      <c r="K264" s="280" t="s">
        <v>1426</v>
      </c>
      <c r="L264" s="281">
        <v>39636</v>
      </c>
      <c r="M264" s="256" t="s">
        <v>5937</v>
      </c>
      <c r="N264" s="257">
        <v>39636</v>
      </c>
      <c r="O264" s="258">
        <v>478</v>
      </c>
      <c r="P264" s="259"/>
      <c r="Q264" s="49"/>
      <c r="R264" s="49"/>
      <c r="S264" s="328"/>
    </row>
    <row r="265" spans="1:19" ht="51" x14ac:dyDescent="0.25">
      <c r="A265" s="260">
        <v>39624</v>
      </c>
      <c r="B265" s="261" t="s">
        <v>6049</v>
      </c>
      <c r="C265" s="267"/>
      <c r="D265" s="262" t="s">
        <v>7161</v>
      </c>
      <c r="E265" s="262">
        <v>4343</v>
      </c>
      <c r="F265" s="262" t="s">
        <v>1697</v>
      </c>
      <c r="G265" s="262" t="s">
        <v>5602</v>
      </c>
      <c r="H265" s="262" t="s">
        <v>9216</v>
      </c>
      <c r="I265" s="262" t="s">
        <v>8023</v>
      </c>
      <c r="J265" s="280" t="s">
        <v>10176</v>
      </c>
      <c r="K265" s="280">
        <v>14</v>
      </c>
      <c r="L265" s="281">
        <v>39636</v>
      </c>
      <c r="M265" s="256"/>
      <c r="N265" s="257">
        <v>39636</v>
      </c>
      <c r="O265" s="258" t="s">
        <v>3762</v>
      </c>
      <c r="P265" s="259"/>
      <c r="Q265" s="49"/>
      <c r="R265" s="49"/>
      <c r="S265" s="328"/>
    </row>
    <row r="266" spans="1:19" ht="51" x14ac:dyDescent="0.25">
      <c r="A266" s="260">
        <v>39624</v>
      </c>
      <c r="B266" s="261" t="s">
        <v>6049</v>
      </c>
      <c r="C266" s="267"/>
      <c r="D266" s="262" t="s">
        <v>7161</v>
      </c>
      <c r="E266" s="262">
        <v>4343</v>
      </c>
      <c r="F266" s="262" t="s">
        <v>1697</v>
      </c>
      <c r="G266" s="262" t="s">
        <v>5602</v>
      </c>
      <c r="H266" s="262" t="s">
        <v>9216</v>
      </c>
      <c r="I266" s="262" t="s">
        <v>3763</v>
      </c>
      <c r="J266" s="280" t="s">
        <v>10176</v>
      </c>
      <c r="K266" s="280">
        <v>10</v>
      </c>
      <c r="L266" s="281">
        <v>39636</v>
      </c>
      <c r="M266" s="256"/>
      <c r="N266" s="257">
        <v>39636</v>
      </c>
      <c r="O266" s="258" t="s">
        <v>3764</v>
      </c>
      <c r="P266" s="259"/>
      <c r="Q266" s="49"/>
      <c r="R266" s="49"/>
      <c r="S266" s="328"/>
    </row>
    <row r="267" spans="1:19" ht="38.25" x14ac:dyDescent="0.25">
      <c r="A267" s="260">
        <v>39624</v>
      </c>
      <c r="B267" s="261" t="s">
        <v>6049</v>
      </c>
      <c r="C267" s="267"/>
      <c r="D267" s="262" t="s">
        <v>7161</v>
      </c>
      <c r="E267" s="262">
        <v>4343</v>
      </c>
      <c r="F267" s="262" t="s">
        <v>1697</v>
      </c>
      <c r="G267" s="262" t="s">
        <v>5602</v>
      </c>
      <c r="H267" s="262" t="s">
        <v>9216</v>
      </c>
      <c r="I267" s="262" t="s">
        <v>7369</v>
      </c>
      <c r="J267" s="280" t="s">
        <v>10176</v>
      </c>
      <c r="K267" s="280">
        <v>7</v>
      </c>
      <c r="L267" s="281">
        <v>39636</v>
      </c>
      <c r="M267" s="256"/>
      <c r="N267" s="257">
        <v>39636</v>
      </c>
      <c r="O267" s="258" t="s">
        <v>4271</v>
      </c>
      <c r="P267" s="259"/>
      <c r="Q267" s="49"/>
      <c r="R267" s="49"/>
      <c r="S267" s="328"/>
    </row>
    <row r="268" spans="1:19" ht="38.25" x14ac:dyDescent="0.25">
      <c r="A268" s="260">
        <v>39624</v>
      </c>
      <c r="B268" s="261" t="s">
        <v>6049</v>
      </c>
      <c r="C268" s="267"/>
      <c r="D268" s="262" t="s">
        <v>7161</v>
      </c>
      <c r="E268" s="262">
        <v>4343</v>
      </c>
      <c r="F268" s="262" t="s">
        <v>1697</v>
      </c>
      <c r="G268" s="262" t="s">
        <v>5602</v>
      </c>
      <c r="H268" s="262" t="s">
        <v>9216</v>
      </c>
      <c r="I268" s="262" t="s">
        <v>4272</v>
      </c>
      <c r="J268" s="280" t="s">
        <v>10176</v>
      </c>
      <c r="K268" s="280">
        <v>7</v>
      </c>
      <c r="L268" s="281">
        <v>39636</v>
      </c>
      <c r="M268" s="256"/>
      <c r="N268" s="257">
        <v>39636</v>
      </c>
      <c r="O268" s="258" t="s">
        <v>4271</v>
      </c>
      <c r="P268" s="259"/>
      <c r="Q268" s="49"/>
      <c r="R268" s="49"/>
      <c r="S268" s="328"/>
    </row>
    <row r="269" spans="1:19" ht="25.5" x14ac:dyDescent="0.25">
      <c r="A269" s="260">
        <v>39626</v>
      </c>
      <c r="B269" s="261" t="s">
        <v>6812</v>
      </c>
      <c r="C269" s="267"/>
      <c r="D269" s="262" t="s">
        <v>6804</v>
      </c>
      <c r="E269" s="262">
        <v>4575</v>
      </c>
      <c r="F269" s="262" t="s">
        <v>1697</v>
      </c>
      <c r="G269" s="262" t="s">
        <v>5602</v>
      </c>
      <c r="H269" s="262" t="s">
        <v>4179</v>
      </c>
      <c r="I269" s="262" t="s">
        <v>5431</v>
      </c>
      <c r="J269" s="280" t="s">
        <v>10512</v>
      </c>
      <c r="K269" s="280" t="s">
        <v>2704</v>
      </c>
      <c r="L269" s="281">
        <v>39636</v>
      </c>
      <c r="M269" s="256"/>
      <c r="N269" s="257">
        <v>39636</v>
      </c>
      <c r="O269" s="258" t="s">
        <v>6090</v>
      </c>
      <c r="P269" s="259"/>
      <c r="Q269" s="49"/>
      <c r="R269" s="49"/>
      <c r="S269" s="328"/>
    </row>
    <row r="270" spans="1:19" ht="25.5" x14ac:dyDescent="0.25">
      <c r="A270" s="260">
        <v>39632</v>
      </c>
      <c r="B270" s="261" t="s">
        <v>6091</v>
      </c>
      <c r="C270" s="267"/>
      <c r="D270" s="262" t="s">
        <v>2215</v>
      </c>
      <c r="E270" s="262"/>
      <c r="F270" s="262" t="s">
        <v>6588</v>
      </c>
      <c r="G270" s="262" t="s">
        <v>5602</v>
      </c>
      <c r="H270" s="262" t="s">
        <v>4935</v>
      </c>
      <c r="I270" s="262"/>
      <c r="J270" s="280" t="s">
        <v>5603</v>
      </c>
      <c r="K270" s="280" t="s">
        <v>7826</v>
      </c>
      <c r="L270" s="281">
        <v>39636</v>
      </c>
      <c r="M270" s="256"/>
      <c r="N270" s="257">
        <v>39636</v>
      </c>
      <c r="O270" s="258" t="s">
        <v>7826</v>
      </c>
      <c r="P270" s="259"/>
      <c r="Q270" s="49"/>
      <c r="R270" s="49"/>
      <c r="S270" s="328"/>
    </row>
    <row r="271" spans="1:19" ht="25.5" x14ac:dyDescent="0.25">
      <c r="A271" s="260">
        <v>39630</v>
      </c>
      <c r="B271" s="261" t="s">
        <v>6132</v>
      </c>
      <c r="C271" s="267"/>
      <c r="D271" s="262" t="s">
        <v>4315</v>
      </c>
      <c r="E271" s="262">
        <v>4556</v>
      </c>
      <c r="F271" s="262" t="s">
        <v>1697</v>
      </c>
      <c r="G271" s="262"/>
      <c r="H271" s="262"/>
      <c r="I271" s="262"/>
      <c r="J271" s="280" t="s">
        <v>3907</v>
      </c>
      <c r="K271" s="280" t="s">
        <v>1906</v>
      </c>
      <c r="L271" s="281">
        <v>39637</v>
      </c>
      <c r="M271" s="256" t="s">
        <v>5937</v>
      </c>
      <c r="N271" s="257">
        <v>39637</v>
      </c>
      <c r="O271" s="258">
        <v>400</v>
      </c>
      <c r="P271" s="259"/>
      <c r="Q271" s="49"/>
      <c r="R271" s="49"/>
      <c r="S271" s="328"/>
    </row>
    <row r="272" spans="1:19" ht="25.5" x14ac:dyDescent="0.25">
      <c r="A272" s="260">
        <v>39636</v>
      </c>
      <c r="B272" s="261" t="s">
        <v>76</v>
      </c>
      <c r="C272" s="267"/>
      <c r="D272" s="262" t="s">
        <v>7161</v>
      </c>
      <c r="E272" s="262">
        <v>4343</v>
      </c>
      <c r="F272" s="262" t="s">
        <v>6588</v>
      </c>
      <c r="G272" s="262" t="s">
        <v>6884</v>
      </c>
      <c r="H272" s="262" t="s">
        <v>8607</v>
      </c>
      <c r="I272" s="262" t="s">
        <v>9535</v>
      </c>
      <c r="J272" s="280" t="s">
        <v>5942</v>
      </c>
      <c r="K272" s="280" t="s">
        <v>7445</v>
      </c>
      <c r="L272" s="281">
        <v>39637</v>
      </c>
      <c r="M272" s="256" t="s">
        <v>4405</v>
      </c>
      <c r="N272" s="257">
        <v>39637</v>
      </c>
      <c r="O272" s="258" t="s">
        <v>7445</v>
      </c>
      <c r="P272" s="259"/>
      <c r="Q272" s="49"/>
      <c r="R272" s="49"/>
      <c r="S272" s="328"/>
    </row>
    <row r="273" spans="1:19" ht="25.5" x14ac:dyDescent="0.25">
      <c r="A273" s="260">
        <v>39636</v>
      </c>
      <c r="B273" s="261" t="s">
        <v>9764</v>
      </c>
      <c r="C273" s="267"/>
      <c r="D273" s="262" t="s">
        <v>2215</v>
      </c>
      <c r="E273" s="262"/>
      <c r="F273" s="262" t="s">
        <v>6588</v>
      </c>
      <c r="G273" s="262"/>
      <c r="H273" s="262" t="s">
        <v>4935</v>
      </c>
      <c r="I273" s="262"/>
      <c r="J273" s="280" t="s">
        <v>5603</v>
      </c>
      <c r="K273" s="280" t="s">
        <v>7826</v>
      </c>
      <c r="L273" s="281">
        <v>39639</v>
      </c>
      <c r="M273" s="256"/>
      <c r="N273" s="257">
        <v>39639</v>
      </c>
      <c r="O273" s="258" t="s">
        <v>7826</v>
      </c>
      <c r="P273" s="259"/>
      <c r="Q273" s="49"/>
      <c r="R273" s="49"/>
      <c r="S273" s="328"/>
    </row>
    <row r="274" spans="1:19" x14ac:dyDescent="0.25">
      <c r="A274" s="260">
        <v>39637</v>
      </c>
      <c r="B274" s="261" t="s">
        <v>1907</v>
      </c>
      <c r="C274" s="267"/>
      <c r="D274" s="262" t="s">
        <v>3086</v>
      </c>
      <c r="E274" s="262">
        <v>4249</v>
      </c>
      <c r="F274" s="262"/>
      <c r="G274" s="262" t="s">
        <v>8606</v>
      </c>
      <c r="H274" s="262"/>
      <c r="I274" s="262" t="s">
        <v>9760</v>
      </c>
      <c r="J274" s="280" t="s">
        <v>1908</v>
      </c>
      <c r="K274" s="280" t="s">
        <v>9761</v>
      </c>
      <c r="L274" s="281">
        <v>39639</v>
      </c>
      <c r="M274" s="256"/>
      <c r="N274" s="257">
        <v>39639</v>
      </c>
      <c r="O274" s="258" t="s">
        <v>9762</v>
      </c>
      <c r="P274" s="259"/>
      <c r="Q274" s="49"/>
      <c r="R274" s="49"/>
      <c r="S274" s="328"/>
    </row>
    <row r="275" spans="1:19" x14ac:dyDescent="0.25">
      <c r="A275" s="260">
        <v>39638</v>
      </c>
      <c r="B275" s="261" t="s">
        <v>9763</v>
      </c>
      <c r="C275" s="267"/>
      <c r="D275" s="262" t="s">
        <v>9333</v>
      </c>
      <c r="E275" s="262">
        <v>4577</v>
      </c>
      <c r="F275" s="262" t="s">
        <v>6588</v>
      </c>
      <c r="G275" s="262" t="s">
        <v>7272</v>
      </c>
      <c r="H275" s="262" t="s">
        <v>2561</v>
      </c>
      <c r="I275" s="262" t="s">
        <v>4432</v>
      </c>
      <c r="J275" s="280" t="s">
        <v>5942</v>
      </c>
      <c r="K275" s="280" t="s">
        <v>6381</v>
      </c>
      <c r="L275" s="281">
        <v>39639</v>
      </c>
      <c r="M275" s="256"/>
      <c r="N275" s="257">
        <v>39639</v>
      </c>
      <c r="O275" s="258" t="s">
        <v>6381</v>
      </c>
      <c r="P275" s="259"/>
      <c r="Q275" s="49"/>
      <c r="R275" s="49"/>
      <c r="S275" s="328"/>
    </row>
    <row r="276" spans="1:19" ht="25.5" x14ac:dyDescent="0.25">
      <c r="A276" s="260">
        <v>39631</v>
      </c>
      <c r="B276" s="261" t="s">
        <v>9765</v>
      </c>
      <c r="C276" s="267"/>
      <c r="D276" s="262" t="s">
        <v>2625</v>
      </c>
      <c r="E276" s="262">
        <v>4530</v>
      </c>
      <c r="F276" s="262" t="s">
        <v>1697</v>
      </c>
      <c r="G276" s="262" t="s">
        <v>5602</v>
      </c>
      <c r="H276" s="262" t="s">
        <v>3511</v>
      </c>
      <c r="I276" s="262" t="s">
        <v>1422</v>
      </c>
      <c r="J276" s="280" t="s">
        <v>6685</v>
      </c>
      <c r="K276" s="280" t="s">
        <v>7173</v>
      </c>
      <c r="L276" s="281">
        <v>39640</v>
      </c>
      <c r="M276" s="256" t="s">
        <v>5937</v>
      </c>
      <c r="N276" s="257">
        <v>39640</v>
      </c>
      <c r="O276" s="258">
        <v>118</v>
      </c>
      <c r="P276" s="259"/>
      <c r="Q276" s="49"/>
      <c r="R276" s="49"/>
      <c r="S276" s="328"/>
    </row>
    <row r="277" spans="1:19" ht="25.5" x14ac:dyDescent="0.25">
      <c r="A277" s="260">
        <v>39631</v>
      </c>
      <c r="B277" s="261" t="s">
        <v>9765</v>
      </c>
      <c r="C277" s="267"/>
      <c r="D277" s="262" t="s">
        <v>2625</v>
      </c>
      <c r="E277" s="262">
        <v>4530</v>
      </c>
      <c r="F277" s="262" t="s">
        <v>1697</v>
      </c>
      <c r="G277" s="262" t="s">
        <v>5602</v>
      </c>
      <c r="H277" s="262" t="s">
        <v>3511</v>
      </c>
      <c r="I277" s="262" t="s">
        <v>1422</v>
      </c>
      <c r="J277" s="280" t="s">
        <v>6685</v>
      </c>
      <c r="K277" s="280" t="s">
        <v>2873</v>
      </c>
      <c r="L277" s="281">
        <v>39640</v>
      </c>
      <c r="M277" s="256" t="s">
        <v>5937</v>
      </c>
      <c r="N277" s="257">
        <v>39640</v>
      </c>
      <c r="O277" s="258">
        <v>90</v>
      </c>
      <c r="P277" s="259"/>
      <c r="Q277" s="49"/>
      <c r="R277" s="49"/>
      <c r="S277" s="328"/>
    </row>
    <row r="278" spans="1:19" ht="25.5" x14ac:dyDescent="0.25">
      <c r="A278" s="260">
        <v>39640</v>
      </c>
      <c r="B278" s="261" t="s">
        <v>2874</v>
      </c>
      <c r="C278" s="267"/>
      <c r="D278" s="262" t="s">
        <v>2215</v>
      </c>
      <c r="E278" s="262"/>
      <c r="F278" s="262" t="s">
        <v>10658</v>
      </c>
      <c r="G278" s="262" t="s">
        <v>7272</v>
      </c>
      <c r="H278" s="262" t="s">
        <v>374</v>
      </c>
      <c r="I278" s="262"/>
      <c r="J278" s="280" t="s">
        <v>5942</v>
      </c>
      <c r="K278" s="280" t="s">
        <v>7826</v>
      </c>
      <c r="L278" s="281" t="s">
        <v>4263</v>
      </c>
      <c r="M278" s="256" t="s">
        <v>3386</v>
      </c>
      <c r="N278" s="257">
        <v>39640</v>
      </c>
      <c r="O278" s="258" t="s">
        <v>7826</v>
      </c>
      <c r="P278" s="259"/>
      <c r="Q278" s="49"/>
      <c r="R278" s="49"/>
      <c r="S278" s="328"/>
    </row>
    <row r="279" spans="1:19" ht="25.5" x14ac:dyDescent="0.25">
      <c r="A279" s="260">
        <v>39629</v>
      </c>
      <c r="B279" s="261" t="s">
        <v>5888</v>
      </c>
      <c r="C279" s="267"/>
      <c r="D279" s="262" t="s">
        <v>5509</v>
      </c>
      <c r="E279" s="262">
        <v>4402</v>
      </c>
      <c r="F279" s="262" t="s">
        <v>5510</v>
      </c>
      <c r="G279" s="262" t="s">
        <v>6884</v>
      </c>
      <c r="H279" s="262" t="s">
        <v>10275</v>
      </c>
      <c r="I279" s="262"/>
      <c r="J279" s="280" t="s">
        <v>5942</v>
      </c>
      <c r="K279" s="280" t="s">
        <v>7826</v>
      </c>
      <c r="L279" s="281">
        <v>39650</v>
      </c>
      <c r="M279" s="256"/>
      <c r="N279" s="257">
        <v>39644</v>
      </c>
      <c r="O279" s="258" t="s">
        <v>7826</v>
      </c>
      <c r="P279" s="259"/>
      <c r="Q279" s="49"/>
      <c r="R279" s="49"/>
      <c r="S279" s="328"/>
    </row>
    <row r="280" spans="1:19" ht="63.75" x14ac:dyDescent="0.25">
      <c r="A280" s="260">
        <v>39643</v>
      </c>
      <c r="B280" s="261" t="s">
        <v>6411</v>
      </c>
      <c r="C280" s="267"/>
      <c r="D280" s="262" t="s">
        <v>2010</v>
      </c>
      <c r="E280" s="262"/>
      <c r="F280" s="262"/>
      <c r="G280" s="262" t="s">
        <v>5602</v>
      </c>
      <c r="H280" s="262" t="s">
        <v>4935</v>
      </c>
      <c r="I280" s="262"/>
      <c r="J280" s="280" t="s">
        <v>5603</v>
      </c>
      <c r="K280" s="280" t="s">
        <v>2011</v>
      </c>
      <c r="L280" s="281">
        <v>39644</v>
      </c>
      <c r="M280" s="256"/>
      <c r="N280" s="257">
        <v>39644</v>
      </c>
      <c r="O280" s="258" t="s">
        <v>2486</v>
      </c>
      <c r="P280" s="259"/>
      <c r="Q280" s="49"/>
      <c r="R280" s="49"/>
      <c r="S280" s="328"/>
    </row>
    <row r="281" spans="1:19" ht="25.5" x14ac:dyDescent="0.25">
      <c r="A281" s="260">
        <v>39638</v>
      </c>
      <c r="B281" s="261" t="s">
        <v>10276</v>
      </c>
      <c r="C281" s="267"/>
      <c r="D281" s="262" t="s">
        <v>2215</v>
      </c>
      <c r="E281" s="262"/>
      <c r="F281" s="262" t="s">
        <v>1697</v>
      </c>
      <c r="G281" s="262" t="s">
        <v>5602</v>
      </c>
      <c r="H281" s="262" t="s">
        <v>8382</v>
      </c>
      <c r="I281" s="262"/>
      <c r="J281" s="280" t="s">
        <v>5942</v>
      </c>
      <c r="K281" s="280" t="s">
        <v>7826</v>
      </c>
      <c r="L281" s="281">
        <v>39643</v>
      </c>
      <c r="M281" s="256"/>
      <c r="N281" s="257">
        <v>39645</v>
      </c>
      <c r="O281" s="258" t="s">
        <v>7826</v>
      </c>
      <c r="P281" s="259"/>
      <c r="Q281" s="49"/>
      <c r="R281" s="49"/>
      <c r="S281" s="328"/>
    </row>
    <row r="282" spans="1:19" ht="25.5" x14ac:dyDescent="0.25">
      <c r="A282" s="260">
        <v>39638</v>
      </c>
      <c r="B282" s="261" t="s">
        <v>703</v>
      </c>
      <c r="C282" s="267"/>
      <c r="D282" s="262" t="s">
        <v>2215</v>
      </c>
      <c r="E282" s="262"/>
      <c r="F282" s="262" t="s">
        <v>3065</v>
      </c>
      <c r="G282" s="262" t="s">
        <v>5602</v>
      </c>
      <c r="H282" s="262" t="s">
        <v>5231</v>
      </c>
      <c r="I282" s="262"/>
      <c r="J282" s="280" t="s">
        <v>5942</v>
      </c>
      <c r="K282" s="280" t="s">
        <v>7826</v>
      </c>
      <c r="L282" s="281">
        <v>39647</v>
      </c>
      <c r="M282" s="256"/>
      <c r="N282" s="257">
        <v>39645</v>
      </c>
      <c r="O282" s="258" t="s">
        <v>7826</v>
      </c>
      <c r="P282" s="259"/>
      <c r="Q282" s="49"/>
      <c r="R282" s="49"/>
      <c r="S282" s="328"/>
    </row>
    <row r="283" spans="1:19" ht="25.5" x14ac:dyDescent="0.25">
      <c r="A283" s="260">
        <v>39639</v>
      </c>
      <c r="B283" s="261" t="s">
        <v>701</v>
      </c>
      <c r="C283" s="267"/>
      <c r="D283" s="262" t="s">
        <v>702</v>
      </c>
      <c r="E283" s="262">
        <v>4533</v>
      </c>
      <c r="F283" s="262" t="s">
        <v>3065</v>
      </c>
      <c r="G283" s="262" t="s">
        <v>5602</v>
      </c>
      <c r="H283" s="262" t="s">
        <v>1387</v>
      </c>
      <c r="I283" s="262"/>
      <c r="J283" s="280" t="s">
        <v>5942</v>
      </c>
      <c r="K283" s="280" t="s">
        <v>7826</v>
      </c>
      <c r="L283" s="281">
        <v>39645</v>
      </c>
      <c r="M283" s="256"/>
      <c r="N283" s="257">
        <v>39645</v>
      </c>
      <c r="O283" s="258" t="s">
        <v>7826</v>
      </c>
      <c r="P283" s="259"/>
      <c r="Q283" s="49"/>
      <c r="R283" s="49"/>
      <c r="S283" s="328"/>
    </row>
    <row r="284" spans="1:19" x14ac:dyDescent="0.25">
      <c r="A284" s="260">
        <v>39645</v>
      </c>
      <c r="B284" s="261" t="s">
        <v>704</v>
      </c>
      <c r="C284" s="267"/>
      <c r="D284" s="262" t="s">
        <v>1827</v>
      </c>
      <c r="E284" s="262">
        <v>4516</v>
      </c>
      <c r="F284" s="262" t="s">
        <v>6588</v>
      </c>
      <c r="G284" s="262" t="s">
        <v>2109</v>
      </c>
      <c r="H284" s="262" t="s">
        <v>8607</v>
      </c>
      <c r="I284" s="262" t="s">
        <v>9535</v>
      </c>
      <c r="J284" s="280" t="s">
        <v>5942</v>
      </c>
      <c r="K284" s="280" t="s">
        <v>6325</v>
      </c>
      <c r="L284" s="281">
        <v>39646</v>
      </c>
      <c r="M284" s="256"/>
      <c r="N284" s="257">
        <v>39646</v>
      </c>
      <c r="O284" s="258" t="s">
        <v>6325</v>
      </c>
      <c r="P284" s="259"/>
      <c r="Q284" s="49"/>
      <c r="R284" s="49"/>
      <c r="S284" s="328"/>
    </row>
    <row r="285" spans="1:19" x14ac:dyDescent="0.25">
      <c r="A285" s="260">
        <v>39645</v>
      </c>
      <c r="B285" s="261" t="s">
        <v>704</v>
      </c>
      <c r="C285" s="267"/>
      <c r="D285" s="262" t="s">
        <v>1827</v>
      </c>
      <c r="E285" s="262">
        <v>4516</v>
      </c>
      <c r="F285" s="262" t="s">
        <v>6588</v>
      </c>
      <c r="G285" s="262" t="s">
        <v>2109</v>
      </c>
      <c r="H285" s="262" t="s">
        <v>8607</v>
      </c>
      <c r="I285" s="262" t="s">
        <v>3371</v>
      </c>
      <c r="J285" s="280" t="s">
        <v>5942</v>
      </c>
      <c r="K285" s="280" t="s">
        <v>572</v>
      </c>
      <c r="L285" s="281">
        <v>39646</v>
      </c>
      <c r="M285" s="256"/>
      <c r="N285" s="257">
        <v>39646</v>
      </c>
      <c r="O285" s="258" t="s">
        <v>572</v>
      </c>
      <c r="P285" s="259"/>
      <c r="Q285" s="49"/>
      <c r="R285" s="49"/>
      <c r="S285" s="328"/>
    </row>
    <row r="286" spans="1:19" ht="25.5" x14ac:dyDescent="0.25">
      <c r="A286" s="260">
        <v>39619</v>
      </c>
      <c r="B286" s="261" t="s">
        <v>2422</v>
      </c>
      <c r="C286" s="267"/>
      <c r="D286" s="262" t="s">
        <v>5457</v>
      </c>
      <c r="E286" s="262">
        <v>4552</v>
      </c>
      <c r="F286" s="262" t="s">
        <v>3065</v>
      </c>
      <c r="G286" s="262"/>
      <c r="H286" s="262" t="s">
        <v>7581</v>
      </c>
      <c r="I286" s="262"/>
      <c r="J286" s="280" t="s">
        <v>2423</v>
      </c>
      <c r="K286" s="280" t="s">
        <v>2424</v>
      </c>
      <c r="L286" s="281">
        <v>39647</v>
      </c>
      <c r="M286" s="256" t="s">
        <v>5937</v>
      </c>
      <c r="N286" s="257">
        <v>39647</v>
      </c>
      <c r="O286" s="258">
        <v>56</v>
      </c>
      <c r="P286" s="259"/>
      <c r="Q286" s="49"/>
      <c r="R286" s="49"/>
      <c r="S286" s="328"/>
    </row>
    <row r="287" spans="1:19" ht="25.5" x14ac:dyDescent="0.25">
      <c r="A287" s="260">
        <v>39639</v>
      </c>
      <c r="B287" s="261" t="s">
        <v>9765</v>
      </c>
      <c r="C287" s="267"/>
      <c r="D287" s="262" t="s">
        <v>2625</v>
      </c>
      <c r="E287" s="262">
        <v>4530</v>
      </c>
      <c r="F287" s="262" t="s">
        <v>1697</v>
      </c>
      <c r="G287" s="262" t="s">
        <v>5602</v>
      </c>
      <c r="H287" s="262" t="s">
        <v>3511</v>
      </c>
      <c r="I287" s="262" t="s">
        <v>1422</v>
      </c>
      <c r="J287" s="280" t="s">
        <v>6685</v>
      </c>
      <c r="K287" s="280" t="s">
        <v>9359</v>
      </c>
      <c r="L287" s="281">
        <v>39647</v>
      </c>
      <c r="M287" s="256" t="s">
        <v>5937</v>
      </c>
      <c r="N287" s="257">
        <v>39647</v>
      </c>
      <c r="O287" s="258">
        <v>77</v>
      </c>
      <c r="P287" s="259"/>
      <c r="Q287" s="49"/>
      <c r="R287" s="49"/>
      <c r="S287" s="328"/>
    </row>
    <row r="288" spans="1:19" ht="25.5" x14ac:dyDescent="0.25">
      <c r="A288" s="260">
        <v>39644</v>
      </c>
      <c r="B288" s="261" t="s">
        <v>9360</v>
      </c>
      <c r="C288" s="267"/>
      <c r="D288" s="262" t="s">
        <v>2215</v>
      </c>
      <c r="E288" s="262"/>
      <c r="F288" s="262" t="s">
        <v>1697</v>
      </c>
      <c r="G288" s="262" t="s">
        <v>5602</v>
      </c>
      <c r="H288" s="262" t="s">
        <v>10497</v>
      </c>
      <c r="I288" s="262"/>
      <c r="J288" s="280" t="s">
        <v>5942</v>
      </c>
      <c r="K288" s="280" t="s">
        <v>7826</v>
      </c>
      <c r="L288" s="281">
        <v>39647</v>
      </c>
      <c r="M288" s="256"/>
      <c r="N288" s="257">
        <v>39647</v>
      </c>
      <c r="O288" s="258" t="s">
        <v>7826</v>
      </c>
      <c r="P288" s="259"/>
      <c r="Q288" s="49"/>
      <c r="R288" s="49"/>
      <c r="S288" s="328"/>
    </row>
    <row r="289" spans="1:19" x14ac:dyDescent="0.25">
      <c r="A289" s="260">
        <v>39645</v>
      </c>
      <c r="B289" s="261" t="s">
        <v>704</v>
      </c>
      <c r="C289" s="267"/>
      <c r="D289" s="262" t="s">
        <v>1827</v>
      </c>
      <c r="E289" s="262">
        <v>4516</v>
      </c>
      <c r="F289" s="262" t="s">
        <v>6588</v>
      </c>
      <c r="G289" s="262" t="s">
        <v>2109</v>
      </c>
      <c r="H289" s="262" t="s">
        <v>8607</v>
      </c>
      <c r="I289" s="262" t="s">
        <v>9535</v>
      </c>
      <c r="J289" s="280" t="s">
        <v>5942</v>
      </c>
      <c r="K289" s="280" t="s">
        <v>573</v>
      </c>
      <c r="L289" s="281">
        <v>39647</v>
      </c>
      <c r="M289" s="256"/>
      <c r="N289" s="257">
        <v>39647</v>
      </c>
      <c r="O289" s="258" t="s">
        <v>7627</v>
      </c>
      <c r="P289" s="259"/>
      <c r="Q289" s="49"/>
      <c r="R289" s="49"/>
      <c r="S289" s="328"/>
    </row>
    <row r="290" spans="1:19" x14ac:dyDescent="0.25">
      <c r="A290" s="260">
        <v>39645</v>
      </c>
      <c r="B290" s="261" t="s">
        <v>704</v>
      </c>
      <c r="C290" s="267"/>
      <c r="D290" s="262" t="s">
        <v>1827</v>
      </c>
      <c r="E290" s="262">
        <v>4516</v>
      </c>
      <c r="F290" s="262" t="s">
        <v>6588</v>
      </c>
      <c r="G290" s="262" t="s">
        <v>2109</v>
      </c>
      <c r="H290" s="262" t="s">
        <v>8607</v>
      </c>
      <c r="I290" s="262" t="s">
        <v>3371</v>
      </c>
      <c r="J290" s="280" t="s">
        <v>5942</v>
      </c>
      <c r="K290" s="280" t="s">
        <v>2562</v>
      </c>
      <c r="L290" s="281">
        <v>39647</v>
      </c>
      <c r="M290" s="256"/>
      <c r="N290" s="257">
        <v>39647</v>
      </c>
      <c r="O290" s="258" t="s">
        <v>2562</v>
      </c>
      <c r="P290" s="259"/>
      <c r="Q290" s="49"/>
      <c r="R290" s="49"/>
      <c r="S290" s="328"/>
    </row>
    <row r="291" spans="1:19" x14ac:dyDescent="0.25">
      <c r="A291" s="260">
        <v>39646</v>
      </c>
      <c r="B291" s="261" t="s">
        <v>574</v>
      </c>
      <c r="C291" s="267"/>
      <c r="D291" s="262" t="s">
        <v>1827</v>
      </c>
      <c r="E291" s="262">
        <v>4516</v>
      </c>
      <c r="F291" s="262" t="s">
        <v>6588</v>
      </c>
      <c r="G291" s="262" t="s">
        <v>2109</v>
      </c>
      <c r="H291" s="262" t="s">
        <v>8607</v>
      </c>
      <c r="I291" s="262" t="s">
        <v>5876</v>
      </c>
      <c r="J291" s="280" t="s">
        <v>5942</v>
      </c>
      <c r="K291" s="280" t="s">
        <v>8506</v>
      </c>
      <c r="L291" s="281">
        <v>39647</v>
      </c>
      <c r="M291" s="256"/>
      <c r="N291" s="257">
        <v>39647</v>
      </c>
      <c r="O291" s="258" t="s">
        <v>8506</v>
      </c>
      <c r="P291" s="259"/>
      <c r="Q291" s="49"/>
      <c r="R291" s="49"/>
      <c r="S291" s="328"/>
    </row>
    <row r="292" spans="1:19" x14ac:dyDescent="0.25">
      <c r="A292" s="260">
        <v>39615</v>
      </c>
      <c r="B292" s="261" t="s">
        <v>1984</v>
      </c>
      <c r="C292" s="267"/>
      <c r="D292" s="262" t="s">
        <v>4315</v>
      </c>
      <c r="E292" s="262">
        <v>4556</v>
      </c>
      <c r="F292" s="262" t="s">
        <v>738</v>
      </c>
      <c r="G292" s="262" t="s">
        <v>8606</v>
      </c>
      <c r="H292" s="262"/>
      <c r="I292" s="262" t="s">
        <v>4432</v>
      </c>
      <c r="J292" s="280"/>
      <c r="K292" s="280" t="s">
        <v>1985</v>
      </c>
      <c r="L292" s="281">
        <v>39652</v>
      </c>
      <c r="M292" s="256"/>
      <c r="N292" s="257">
        <v>39650</v>
      </c>
      <c r="O292" s="258" t="s">
        <v>8977</v>
      </c>
      <c r="P292" s="259"/>
      <c r="Q292" s="49"/>
      <c r="R292" s="49"/>
      <c r="S292" s="328"/>
    </row>
    <row r="293" spans="1:19" x14ac:dyDescent="0.25">
      <c r="A293" s="260">
        <v>39636</v>
      </c>
      <c r="B293" s="261" t="s">
        <v>9363</v>
      </c>
      <c r="C293" s="267"/>
      <c r="D293" s="262" t="s">
        <v>6608</v>
      </c>
      <c r="E293" s="262">
        <v>4544</v>
      </c>
      <c r="F293" s="262" t="s">
        <v>1697</v>
      </c>
      <c r="G293" s="262" t="s">
        <v>5602</v>
      </c>
      <c r="H293" s="262" t="s">
        <v>3511</v>
      </c>
      <c r="I293" s="262" t="s">
        <v>2083</v>
      </c>
      <c r="J293" s="280" t="s">
        <v>9156</v>
      </c>
      <c r="K293" s="280" t="s">
        <v>2084</v>
      </c>
      <c r="L293" s="281">
        <v>39650</v>
      </c>
      <c r="M293" s="256" t="s">
        <v>3386</v>
      </c>
      <c r="N293" s="257">
        <v>39650</v>
      </c>
      <c r="O293" s="258">
        <v>36</v>
      </c>
      <c r="P293" s="259"/>
      <c r="Q293" s="49"/>
      <c r="R293" s="49"/>
      <c r="S293" s="328"/>
    </row>
    <row r="294" spans="1:19" x14ac:dyDescent="0.25">
      <c r="A294" s="260">
        <v>39636</v>
      </c>
      <c r="B294" s="261" t="s">
        <v>9361</v>
      </c>
      <c r="C294" s="267"/>
      <c r="D294" s="262" t="s">
        <v>6087</v>
      </c>
      <c r="E294" s="262">
        <v>4379</v>
      </c>
      <c r="F294" s="262" t="s">
        <v>1697</v>
      </c>
      <c r="G294" s="262" t="s">
        <v>5602</v>
      </c>
      <c r="H294" s="262" t="s">
        <v>4941</v>
      </c>
      <c r="I294" s="262">
        <v>22</v>
      </c>
      <c r="J294" s="280" t="s">
        <v>9156</v>
      </c>
      <c r="K294" s="280" t="s">
        <v>6440</v>
      </c>
      <c r="L294" s="281">
        <v>39650</v>
      </c>
      <c r="M294" s="256" t="s">
        <v>3386</v>
      </c>
      <c r="N294" s="257">
        <v>39650</v>
      </c>
      <c r="O294" s="258">
        <v>75</v>
      </c>
      <c r="P294" s="259"/>
      <c r="Q294" s="49"/>
      <c r="R294" s="49"/>
      <c r="S294" s="328"/>
    </row>
    <row r="295" spans="1:19" x14ac:dyDescent="0.25">
      <c r="A295" s="260">
        <v>39644</v>
      </c>
      <c r="B295" s="261" t="s">
        <v>7546</v>
      </c>
      <c r="C295" s="267"/>
      <c r="D295" s="262" t="s">
        <v>2625</v>
      </c>
      <c r="E295" s="262">
        <v>4530</v>
      </c>
      <c r="F295" s="262" t="s">
        <v>5941</v>
      </c>
      <c r="G295" s="262" t="s">
        <v>1981</v>
      </c>
      <c r="H295" s="262" t="s">
        <v>8607</v>
      </c>
      <c r="I295" s="262" t="s">
        <v>1983</v>
      </c>
      <c r="J295" s="280" t="s">
        <v>1982</v>
      </c>
      <c r="K295" s="280" t="s">
        <v>7445</v>
      </c>
      <c r="L295" s="281">
        <v>39651</v>
      </c>
      <c r="M295" s="256"/>
      <c r="N295" s="257">
        <v>39650</v>
      </c>
      <c r="O295" s="258" t="s">
        <v>7445</v>
      </c>
      <c r="P295" s="259"/>
      <c r="Q295" s="49"/>
      <c r="R295" s="49"/>
      <c r="S295" s="328"/>
    </row>
    <row r="296" spans="1:19" x14ac:dyDescent="0.25">
      <c r="A296" s="260">
        <v>39646</v>
      </c>
      <c r="B296" s="261" t="s">
        <v>9362</v>
      </c>
      <c r="C296" s="267"/>
      <c r="D296" s="262" t="s">
        <v>8370</v>
      </c>
      <c r="E296" s="262">
        <v>4435</v>
      </c>
      <c r="F296" s="262" t="s">
        <v>6588</v>
      </c>
      <c r="G296" s="262" t="s">
        <v>2109</v>
      </c>
      <c r="H296" s="262" t="s">
        <v>8607</v>
      </c>
      <c r="I296" s="262" t="s">
        <v>9535</v>
      </c>
      <c r="J296" s="280" t="s">
        <v>5942</v>
      </c>
      <c r="K296" s="280" t="s">
        <v>6408</v>
      </c>
      <c r="L296" s="281">
        <v>39650</v>
      </c>
      <c r="M296" s="256"/>
      <c r="N296" s="257">
        <v>39650</v>
      </c>
      <c r="O296" s="258" t="s">
        <v>6408</v>
      </c>
      <c r="P296" s="259"/>
      <c r="Q296" s="49"/>
      <c r="R296" s="49"/>
      <c r="S296" s="328"/>
    </row>
    <row r="297" spans="1:19" x14ac:dyDescent="0.25">
      <c r="A297" s="260">
        <v>39646</v>
      </c>
      <c r="B297" s="261" t="s">
        <v>9362</v>
      </c>
      <c r="C297" s="267"/>
      <c r="D297" s="262" t="s">
        <v>8370</v>
      </c>
      <c r="E297" s="262">
        <v>4435</v>
      </c>
      <c r="F297" s="262" t="s">
        <v>6588</v>
      </c>
      <c r="G297" s="262" t="s">
        <v>2109</v>
      </c>
      <c r="H297" s="262" t="s">
        <v>8607</v>
      </c>
      <c r="I297" s="262" t="s">
        <v>3371</v>
      </c>
      <c r="J297" s="280" t="s">
        <v>5942</v>
      </c>
      <c r="K297" s="280" t="s">
        <v>6408</v>
      </c>
      <c r="L297" s="281">
        <v>39650</v>
      </c>
      <c r="M297" s="256"/>
      <c r="N297" s="257">
        <v>39650</v>
      </c>
      <c r="O297" s="258" t="s">
        <v>6408</v>
      </c>
      <c r="P297" s="259"/>
      <c r="Q297" s="49"/>
      <c r="R297" s="49"/>
      <c r="S297" s="328"/>
    </row>
    <row r="298" spans="1:19" ht="25.5" x14ac:dyDescent="0.25">
      <c r="A298" s="260">
        <v>39647</v>
      </c>
      <c r="B298" s="261" t="s">
        <v>1986</v>
      </c>
      <c r="C298" s="267"/>
      <c r="D298" s="262" t="s">
        <v>5457</v>
      </c>
      <c r="E298" s="262">
        <v>4552</v>
      </c>
      <c r="F298" s="262" t="s">
        <v>8371</v>
      </c>
      <c r="G298" s="262" t="s">
        <v>10927</v>
      </c>
      <c r="H298" s="262" t="s">
        <v>4935</v>
      </c>
      <c r="I298" s="262"/>
      <c r="J298" s="280" t="s">
        <v>10886</v>
      </c>
      <c r="K298" s="280" t="s">
        <v>10123</v>
      </c>
      <c r="L298" s="281" t="s">
        <v>4263</v>
      </c>
      <c r="M298" s="256" t="s">
        <v>3386</v>
      </c>
      <c r="N298" s="257">
        <v>39650</v>
      </c>
      <c r="O298" s="258" t="s">
        <v>10123</v>
      </c>
      <c r="P298" s="259"/>
      <c r="Q298" s="49"/>
      <c r="R298" s="49"/>
      <c r="S298" s="328"/>
    </row>
    <row r="299" spans="1:19" x14ac:dyDescent="0.25">
      <c r="A299" s="260">
        <v>39640</v>
      </c>
      <c r="B299" s="261" t="s">
        <v>1987</v>
      </c>
      <c r="C299" s="267"/>
      <c r="D299" s="262" t="s">
        <v>2625</v>
      </c>
      <c r="E299" s="262">
        <v>4530</v>
      </c>
      <c r="F299" s="262" t="s">
        <v>1697</v>
      </c>
      <c r="G299" s="262" t="s">
        <v>5602</v>
      </c>
      <c r="H299" s="262" t="s">
        <v>2253</v>
      </c>
      <c r="I299" s="262" t="s">
        <v>9255</v>
      </c>
      <c r="J299" s="280" t="s">
        <v>10512</v>
      </c>
      <c r="K299" s="280" t="s">
        <v>1988</v>
      </c>
      <c r="L299" s="281">
        <v>39652</v>
      </c>
      <c r="M299" s="256"/>
      <c r="N299" s="257">
        <v>39651</v>
      </c>
      <c r="O299" s="258" t="s">
        <v>6692</v>
      </c>
      <c r="P299" s="259"/>
      <c r="Q299" s="49"/>
      <c r="R299" s="49"/>
      <c r="S299" s="328"/>
    </row>
    <row r="300" spans="1:19" x14ac:dyDescent="0.25">
      <c r="A300" s="260">
        <v>39640</v>
      </c>
      <c r="B300" s="261" t="s">
        <v>1987</v>
      </c>
      <c r="C300" s="267"/>
      <c r="D300" s="262" t="s">
        <v>2625</v>
      </c>
      <c r="E300" s="262">
        <v>4530</v>
      </c>
      <c r="F300" s="262" t="s">
        <v>1697</v>
      </c>
      <c r="G300" s="262" t="s">
        <v>5602</v>
      </c>
      <c r="H300" s="262" t="s">
        <v>2253</v>
      </c>
      <c r="I300" s="262" t="s">
        <v>9564</v>
      </c>
      <c r="J300" s="280" t="s">
        <v>5942</v>
      </c>
      <c r="K300" s="280" t="s">
        <v>8506</v>
      </c>
      <c r="L300" s="281">
        <v>39652</v>
      </c>
      <c r="M300" s="256"/>
      <c r="N300" s="257">
        <v>39651</v>
      </c>
      <c r="O300" s="258" t="s">
        <v>8506</v>
      </c>
      <c r="P300" s="259"/>
      <c r="Q300" s="49"/>
      <c r="R300" s="49"/>
      <c r="S300" s="328"/>
    </row>
    <row r="301" spans="1:19" ht="25.5" x14ac:dyDescent="0.25">
      <c r="A301" s="260">
        <v>39616</v>
      </c>
      <c r="B301" s="261" t="s">
        <v>9867</v>
      </c>
      <c r="C301" s="267"/>
      <c r="D301" s="262" t="s">
        <v>9868</v>
      </c>
      <c r="E301" s="262">
        <v>4532</v>
      </c>
      <c r="F301" s="262" t="s">
        <v>3065</v>
      </c>
      <c r="G301" s="262" t="s">
        <v>6884</v>
      </c>
      <c r="H301" s="262" t="s">
        <v>9018</v>
      </c>
      <c r="I301" s="262"/>
      <c r="J301" s="280" t="s">
        <v>5942</v>
      </c>
      <c r="K301" s="280" t="s">
        <v>7826</v>
      </c>
      <c r="L301" s="281">
        <v>39622</v>
      </c>
      <c r="M301" s="256"/>
      <c r="N301" s="257">
        <v>39652</v>
      </c>
      <c r="O301" s="258">
        <v>100</v>
      </c>
      <c r="P301" s="259"/>
      <c r="Q301" s="49"/>
      <c r="R301" s="49"/>
      <c r="S301" s="328"/>
    </row>
    <row r="302" spans="1:19" ht="25.5" x14ac:dyDescent="0.25">
      <c r="A302" s="260">
        <v>39646</v>
      </c>
      <c r="B302" s="261" t="s">
        <v>5879</v>
      </c>
      <c r="C302" s="267"/>
      <c r="D302" s="262" t="s">
        <v>5880</v>
      </c>
      <c r="E302" s="262">
        <v>4550</v>
      </c>
      <c r="F302" s="262" t="s">
        <v>1697</v>
      </c>
      <c r="G302" s="262" t="s">
        <v>9736</v>
      </c>
      <c r="H302" s="262" t="s">
        <v>5882</v>
      </c>
      <c r="I302" s="262" t="s">
        <v>10108</v>
      </c>
      <c r="J302" s="280" t="s">
        <v>5942</v>
      </c>
      <c r="K302" s="280" t="s">
        <v>2486</v>
      </c>
      <c r="L302" s="281">
        <v>39652</v>
      </c>
      <c r="M302" s="256"/>
      <c r="N302" s="257">
        <v>39652</v>
      </c>
      <c r="O302" s="258" t="s">
        <v>2486</v>
      </c>
      <c r="P302" s="259"/>
      <c r="Q302" s="49"/>
      <c r="R302" s="49"/>
      <c r="S302" s="328"/>
    </row>
    <row r="303" spans="1:19" ht="51" x14ac:dyDescent="0.25">
      <c r="A303" s="260">
        <v>39645</v>
      </c>
      <c r="B303" s="261" t="s">
        <v>2392</v>
      </c>
      <c r="C303" s="267"/>
      <c r="D303" s="262" t="s">
        <v>3064</v>
      </c>
      <c r="E303" s="262">
        <v>4331</v>
      </c>
      <c r="F303" s="262" t="s">
        <v>1697</v>
      </c>
      <c r="G303" s="262" t="s">
        <v>5602</v>
      </c>
      <c r="H303" s="262" t="s">
        <v>3563</v>
      </c>
      <c r="I303" s="262"/>
      <c r="J303" s="280" t="s">
        <v>5934</v>
      </c>
      <c r="K303" s="280" t="s">
        <v>9061</v>
      </c>
      <c r="L303" s="281">
        <v>39655</v>
      </c>
      <c r="M303" s="256"/>
      <c r="N303" s="257">
        <v>39653</v>
      </c>
      <c r="O303" s="258" t="s">
        <v>9062</v>
      </c>
      <c r="P303" s="259"/>
      <c r="Q303" s="49"/>
      <c r="R303" s="49"/>
      <c r="S303" s="328"/>
    </row>
    <row r="304" spans="1:19" x14ac:dyDescent="0.25">
      <c r="A304" s="260">
        <v>39645</v>
      </c>
      <c r="B304" s="261" t="s">
        <v>2392</v>
      </c>
      <c r="C304" s="267"/>
      <c r="D304" s="262" t="s">
        <v>3064</v>
      </c>
      <c r="E304" s="262">
        <v>4331</v>
      </c>
      <c r="F304" s="262" t="s">
        <v>1697</v>
      </c>
      <c r="G304" s="262" t="s">
        <v>5602</v>
      </c>
      <c r="H304" s="262" t="s">
        <v>3563</v>
      </c>
      <c r="I304" s="262"/>
      <c r="J304" s="280" t="s">
        <v>5942</v>
      </c>
      <c r="K304" s="280" t="s">
        <v>7445</v>
      </c>
      <c r="L304" s="281">
        <v>39655</v>
      </c>
      <c r="M304" s="256"/>
      <c r="N304" s="257">
        <v>39653</v>
      </c>
      <c r="O304" s="258" t="s">
        <v>7445</v>
      </c>
      <c r="P304" s="259"/>
      <c r="Q304" s="49"/>
      <c r="R304" s="49"/>
      <c r="S304" s="328"/>
    </row>
    <row r="305" spans="1:19" ht="25.5" x14ac:dyDescent="0.25">
      <c r="A305" s="260">
        <v>39652</v>
      </c>
      <c r="B305" s="261" t="s">
        <v>2390</v>
      </c>
      <c r="C305" s="267"/>
      <c r="D305" s="262" t="s">
        <v>2215</v>
      </c>
      <c r="E305" s="262"/>
      <c r="F305" s="262" t="s">
        <v>6588</v>
      </c>
      <c r="G305" s="262" t="s">
        <v>3489</v>
      </c>
      <c r="H305" s="262" t="s">
        <v>8607</v>
      </c>
      <c r="I305" s="262" t="s">
        <v>9535</v>
      </c>
      <c r="J305" s="280" t="s">
        <v>5942</v>
      </c>
      <c r="K305" s="280" t="s">
        <v>7826</v>
      </c>
      <c r="L305" s="281">
        <v>39653</v>
      </c>
      <c r="M305" s="256"/>
      <c r="N305" s="257">
        <v>39653</v>
      </c>
      <c r="O305" s="258">
        <v>39653</v>
      </c>
      <c r="P305" s="259"/>
      <c r="Q305" s="49"/>
      <c r="R305" s="49"/>
      <c r="S305" s="328"/>
    </row>
    <row r="306" spans="1:19" ht="25.5" x14ac:dyDescent="0.25">
      <c r="A306" s="260">
        <v>39652</v>
      </c>
      <c r="B306" s="261" t="s">
        <v>2391</v>
      </c>
      <c r="C306" s="267"/>
      <c r="D306" s="262" t="s">
        <v>2215</v>
      </c>
      <c r="E306" s="262"/>
      <c r="F306" s="262" t="s">
        <v>2042</v>
      </c>
      <c r="G306" s="262" t="s">
        <v>2109</v>
      </c>
      <c r="H306" s="262" t="s">
        <v>8607</v>
      </c>
      <c r="I306" s="262" t="s">
        <v>9535</v>
      </c>
      <c r="J306" s="280" t="s">
        <v>5942</v>
      </c>
      <c r="K306" s="280" t="s">
        <v>7826</v>
      </c>
      <c r="L306" s="281">
        <v>39653</v>
      </c>
      <c r="M306" s="256"/>
      <c r="N306" s="257">
        <v>39653</v>
      </c>
      <c r="O306" s="258" t="s">
        <v>7826</v>
      </c>
      <c r="P306" s="259"/>
      <c r="Q306" s="49"/>
      <c r="R306" s="49"/>
      <c r="S306" s="328"/>
    </row>
    <row r="307" spans="1:19" ht="25.5" x14ac:dyDescent="0.25">
      <c r="A307" s="260">
        <v>39652</v>
      </c>
      <c r="B307" s="261" t="s">
        <v>2391</v>
      </c>
      <c r="C307" s="267"/>
      <c r="D307" s="262" t="s">
        <v>2215</v>
      </c>
      <c r="E307" s="262"/>
      <c r="F307" s="262" t="s">
        <v>2042</v>
      </c>
      <c r="G307" s="262" t="s">
        <v>3489</v>
      </c>
      <c r="H307" s="262" t="s">
        <v>8607</v>
      </c>
      <c r="I307" s="262" t="s">
        <v>9535</v>
      </c>
      <c r="J307" s="280" t="s">
        <v>5942</v>
      </c>
      <c r="K307" s="280" t="s">
        <v>7826</v>
      </c>
      <c r="L307" s="281">
        <v>39653</v>
      </c>
      <c r="M307" s="256"/>
      <c r="N307" s="257">
        <v>39653</v>
      </c>
      <c r="O307" s="258" t="s">
        <v>7826</v>
      </c>
      <c r="P307" s="259"/>
      <c r="Q307" s="49"/>
      <c r="R307" s="49"/>
      <c r="S307" s="328"/>
    </row>
    <row r="308" spans="1:19" ht="25.5" x14ac:dyDescent="0.25">
      <c r="A308" s="260">
        <v>39647</v>
      </c>
      <c r="B308" s="261" t="s">
        <v>1627</v>
      </c>
      <c r="C308" s="267"/>
      <c r="D308" s="262" t="s">
        <v>96</v>
      </c>
      <c r="E308" s="262">
        <v>4627</v>
      </c>
      <c r="F308" s="262" t="s">
        <v>3065</v>
      </c>
      <c r="G308" s="262" t="s">
        <v>5602</v>
      </c>
      <c r="H308" s="262" t="s">
        <v>9462</v>
      </c>
      <c r="I308" s="262"/>
      <c r="J308" s="280" t="s">
        <v>5942</v>
      </c>
      <c r="K308" s="280" t="s">
        <v>7826</v>
      </c>
      <c r="L308" s="281">
        <v>39654</v>
      </c>
      <c r="M308" s="256"/>
      <c r="N308" s="257">
        <v>39654</v>
      </c>
      <c r="O308" s="258" t="s">
        <v>7826</v>
      </c>
      <c r="P308" s="259"/>
      <c r="Q308" s="49"/>
      <c r="R308" s="49"/>
      <c r="S308" s="328"/>
    </row>
    <row r="309" spans="1:19" ht="25.5" x14ac:dyDescent="0.25">
      <c r="A309" s="260">
        <v>39651</v>
      </c>
      <c r="B309" s="261" t="s">
        <v>9063</v>
      </c>
      <c r="C309" s="267"/>
      <c r="D309" s="262" t="s">
        <v>2215</v>
      </c>
      <c r="E309" s="262"/>
      <c r="F309" s="262" t="s">
        <v>6588</v>
      </c>
      <c r="G309" s="262" t="s">
        <v>6884</v>
      </c>
      <c r="H309" s="262" t="s">
        <v>8607</v>
      </c>
      <c r="I309" s="262" t="s">
        <v>9535</v>
      </c>
      <c r="J309" s="280" t="s">
        <v>5942</v>
      </c>
      <c r="K309" s="280" t="s">
        <v>7826</v>
      </c>
      <c r="L309" s="281">
        <v>39653</v>
      </c>
      <c r="M309" s="256"/>
      <c r="N309" s="257">
        <v>39654</v>
      </c>
      <c r="O309" s="258" t="s">
        <v>7826</v>
      </c>
      <c r="P309" s="259"/>
      <c r="Q309" s="49"/>
      <c r="R309" s="49"/>
      <c r="S309" s="328"/>
    </row>
    <row r="310" spans="1:19" ht="25.5" x14ac:dyDescent="0.25">
      <c r="A310" s="260">
        <v>39651</v>
      </c>
      <c r="B310" s="261" t="s">
        <v>97</v>
      </c>
      <c r="C310" s="267"/>
      <c r="D310" s="262" t="s">
        <v>2886</v>
      </c>
      <c r="E310" s="262">
        <v>4482</v>
      </c>
      <c r="F310" s="262" t="s">
        <v>10139</v>
      </c>
      <c r="G310" s="262" t="s">
        <v>3592</v>
      </c>
      <c r="H310" s="262" t="s">
        <v>659</v>
      </c>
      <c r="I310" s="262" t="s">
        <v>9535</v>
      </c>
      <c r="J310" s="280" t="s">
        <v>5942</v>
      </c>
      <c r="K310" s="280" t="s">
        <v>7826</v>
      </c>
      <c r="L310" s="281">
        <v>39654</v>
      </c>
      <c r="M310" s="256"/>
      <c r="N310" s="257">
        <v>39657</v>
      </c>
      <c r="O310" s="258" t="s">
        <v>7826</v>
      </c>
      <c r="P310" s="259"/>
      <c r="Q310" s="49"/>
      <c r="R310" s="49"/>
      <c r="S310" s="328"/>
    </row>
    <row r="311" spans="1:19" ht="25.5" x14ac:dyDescent="0.25">
      <c r="A311" s="260"/>
      <c r="B311" s="261" t="s">
        <v>4929</v>
      </c>
      <c r="C311" s="267"/>
      <c r="D311" s="262" t="s">
        <v>5509</v>
      </c>
      <c r="E311" s="262">
        <v>4402</v>
      </c>
      <c r="F311" s="262" t="s">
        <v>5382</v>
      </c>
      <c r="G311" s="262"/>
      <c r="H311" s="262" t="s">
        <v>660</v>
      </c>
      <c r="I311" s="262"/>
      <c r="J311" s="280" t="s">
        <v>5942</v>
      </c>
      <c r="K311" s="280" t="s">
        <v>661</v>
      </c>
      <c r="L311" s="281">
        <v>39657</v>
      </c>
      <c r="M311" s="256"/>
      <c r="N311" s="257">
        <v>39657</v>
      </c>
      <c r="O311" s="258" t="s">
        <v>4824</v>
      </c>
      <c r="P311" s="259"/>
      <c r="Q311" s="49"/>
      <c r="R311" s="49"/>
      <c r="S311" s="328"/>
    </row>
    <row r="312" spans="1:19" ht="25.5" x14ac:dyDescent="0.25">
      <c r="A312" s="260"/>
      <c r="B312" s="261" t="s">
        <v>4825</v>
      </c>
      <c r="C312" s="267"/>
      <c r="D312" s="262" t="s">
        <v>1827</v>
      </c>
      <c r="E312" s="262">
        <v>4516</v>
      </c>
      <c r="F312" s="262" t="s">
        <v>3065</v>
      </c>
      <c r="G312" s="262" t="s">
        <v>10255</v>
      </c>
      <c r="H312" s="262" t="s">
        <v>4941</v>
      </c>
      <c r="I312" s="262"/>
      <c r="J312" s="280" t="s">
        <v>5942</v>
      </c>
      <c r="K312" s="280" t="s">
        <v>3570</v>
      </c>
      <c r="L312" s="281">
        <v>39657</v>
      </c>
      <c r="M312" s="256"/>
      <c r="N312" s="257">
        <v>39657</v>
      </c>
      <c r="O312" s="258" t="s">
        <v>3570</v>
      </c>
      <c r="P312" s="259"/>
      <c r="Q312" s="49"/>
      <c r="R312" s="49"/>
      <c r="S312" s="328"/>
    </row>
    <row r="313" spans="1:19" x14ac:dyDescent="0.25">
      <c r="A313" s="260">
        <v>39657</v>
      </c>
      <c r="B313" s="261" t="s">
        <v>3571</v>
      </c>
      <c r="C313" s="267"/>
      <c r="D313" s="262" t="s">
        <v>9717</v>
      </c>
      <c r="E313" s="262">
        <v>4640</v>
      </c>
      <c r="F313" s="262" t="s">
        <v>6588</v>
      </c>
      <c r="G313" s="262" t="s">
        <v>8606</v>
      </c>
      <c r="H313" s="262" t="s">
        <v>8607</v>
      </c>
      <c r="I313" s="262" t="s">
        <v>6807</v>
      </c>
      <c r="J313" s="280" t="s">
        <v>5942</v>
      </c>
      <c r="K313" s="280" t="s">
        <v>9008</v>
      </c>
      <c r="L313" s="281">
        <v>39658</v>
      </c>
      <c r="M313" s="256"/>
      <c r="N313" s="257">
        <v>39658</v>
      </c>
      <c r="O313" s="258" t="s">
        <v>9008</v>
      </c>
      <c r="P313" s="259"/>
      <c r="Q313" s="49"/>
      <c r="R313" s="49"/>
      <c r="S313" s="328"/>
    </row>
    <row r="314" spans="1:19" x14ac:dyDescent="0.25">
      <c r="A314" s="260">
        <v>39657</v>
      </c>
      <c r="B314" s="261" t="s">
        <v>9718</v>
      </c>
      <c r="C314" s="267"/>
      <c r="D314" s="262" t="s">
        <v>2215</v>
      </c>
      <c r="E314" s="262"/>
      <c r="F314" s="262" t="s">
        <v>6588</v>
      </c>
      <c r="G314" s="262" t="s">
        <v>2109</v>
      </c>
      <c r="H314" s="262" t="s">
        <v>8607</v>
      </c>
      <c r="I314" s="262" t="s">
        <v>3371</v>
      </c>
      <c r="J314" s="280" t="s">
        <v>5942</v>
      </c>
      <c r="K314" s="280" t="s">
        <v>2079</v>
      </c>
      <c r="L314" s="281">
        <v>39658</v>
      </c>
      <c r="M314" s="256"/>
      <c r="N314" s="257">
        <v>39658</v>
      </c>
      <c r="O314" s="258" t="s">
        <v>2079</v>
      </c>
      <c r="P314" s="259"/>
      <c r="Q314" s="49"/>
      <c r="R314" s="49"/>
      <c r="S314" s="328"/>
    </row>
    <row r="315" spans="1:19" x14ac:dyDescent="0.25">
      <c r="A315" s="260">
        <v>39615</v>
      </c>
      <c r="B315" s="261" t="s">
        <v>1767</v>
      </c>
      <c r="C315" s="267"/>
      <c r="D315" s="262" t="s">
        <v>6035</v>
      </c>
      <c r="E315" s="262">
        <v>4491</v>
      </c>
      <c r="F315" s="262" t="s">
        <v>1697</v>
      </c>
      <c r="G315" s="262" t="s">
        <v>5602</v>
      </c>
      <c r="H315" s="262" t="s">
        <v>10497</v>
      </c>
      <c r="I315" s="262"/>
      <c r="J315" s="280" t="s">
        <v>9156</v>
      </c>
      <c r="K315" s="280" t="s">
        <v>1885</v>
      </c>
      <c r="L315" s="281">
        <v>39629</v>
      </c>
      <c r="M315" s="256"/>
      <c r="N315" s="257">
        <v>39659</v>
      </c>
      <c r="O315" s="258">
        <v>1</v>
      </c>
      <c r="P315" s="259"/>
      <c r="Q315" s="49"/>
      <c r="R315" s="49"/>
      <c r="S315" s="328"/>
    </row>
    <row r="316" spans="1:19" x14ac:dyDescent="0.25">
      <c r="A316" s="260">
        <v>39652</v>
      </c>
      <c r="B316" s="261" t="s">
        <v>6036</v>
      </c>
      <c r="C316" s="267"/>
      <c r="D316" s="262" t="s">
        <v>702</v>
      </c>
      <c r="E316" s="262">
        <v>4533</v>
      </c>
      <c r="F316" s="262" t="s">
        <v>3065</v>
      </c>
      <c r="G316" s="262" t="s">
        <v>9736</v>
      </c>
      <c r="H316" s="262" t="s">
        <v>823</v>
      </c>
      <c r="I316" s="262"/>
      <c r="J316" s="280" t="s">
        <v>5942</v>
      </c>
      <c r="K316" s="280" t="s">
        <v>2079</v>
      </c>
      <c r="L316" s="281">
        <v>39657</v>
      </c>
      <c r="M316" s="256"/>
      <c r="N316" s="257">
        <v>39659</v>
      </c>
      <c r="O316" s="258" t="s">
        <v>2079</v>
      </c>
      <c r="P316" s="259"/>
      <c r="Q316" s="49"/>
      <c r="R316" s="49"/>
      <c r="S316" s="328"/>
    </row>
    <row r="317" spans="1:19" x14ac:dyDescent="0.25">
      <c r="A317" s="260">
        <v>39653</v>
      </c>
      <c r="B317" s="261" t="s">
        <v>6037</v>
      </c>
      <c r="C317" s="267"/>
      <c r="D317" s="262" t="s">
        <v>3086</v>
      </c>
      <c r="E317" s="262">
        <v>4249</v>
      </c>
      <c r="F317" s="262" t="s">
        <v>1697</v>
      </c>
      <c r="G317" s="262" t="s">
        <v>9736</v>
      </c>
      <c r="H317" s="262"/>
      <c r="I317" s="262" t="s">
        <v>6109</v>
      </c>
      <c r="J317" s="280" t="s">
        <v>5942</v>
      </c>
      <c r="K317" s="280" t="s">
        <v>6110</v>
      </c>
      <c r="L317" s="281">
        <v>39659</v>
      </c>
      <c r="M317" s="256"/>
      <c r="N317" s="257">
        <v>39659</v>
      </c>
      <c r="O317" s="258" t="s">
        <v>10116</v>
      </c>
      <c r="P317" s="259"/>
      <c r="Q317" s="49"/>
      <c r="R317" s="49"/>
      <c r="S317" s="328"/>
    </row>
    <row r="318" spans="1:19" x14ac:dyDescent="0.25">
      <c r="A318" s="260">
        <v>39657</v>
      </c>
      <c r="B318" s="261" t="s">
        <v>10838</v>
      </c>
      <c r="C318" s="267"/>
      <c r="D318" s="262" t="s">
        <v>10001</v>
      </c>
      <c r="E318" s="262">
        <v>4365</v>
      </c>
      <c r="F318" s="262" t="s">
        <v>6588</v>
      </c>
      <c r="G318" s="262" t="s">
        <v>3489</v>
      </c>
      <c r="H318" s="262" t="s">
        <v>8607</v>
      </c>
      <c r="I318" s="262" t="s">
        <v>5876</v>
      </c>
      <c r="J318" s="280" t="s">
        <v>5942</v>
      </c>
      <c r="K318" s="280" t="s">
        <v>6327</v>
      </c>
      <c r="L318" s="281">
        <v>39659</v>
      </c>
      <c r="M318" s="256"/>
      <c r="N318" s="257">
        <v>39659</v>
      </c>
      <c r="O318" s="258" t="s">
        <v>6327</v>
      </c>
      <c r="P318" s="259"/>
      <c r="Q318" s="49"/>
      <c r="R318" s="49"/>
      <c r="S318" s="328"/>
    </row>
    <row r="319" spans="1:19" x14ac:dyDescent="0.25">
      <c r="A319" s="260">
        <v>39659</v>
      </c>
      <c r="B319" s="261" t="s">
        <v>10839</v>
      </c>
      <c r="C319" s="267"/>
      <c r="D319" s="262" t="s">
        <v>5457</v>
      </c>
      <c r="E319" s="262">
        <v>4552</v>
      </c>
      <c r="F319" s="262"/>
      <c r="G319" s="262"/>
      <c r="H319" s="262"/>
      <c r="I319" s="262"/>
      <c r="J319" s="280" t="s">
        <v>10840</v>
      </c>
      <c r="K319" s="280" t="s">
        <v>9008</v>
      </c>
      <c r="L319" s="281">
        <v>39659</v>
      </c>
      <c r="M319" s="256"/>
      <c r="N319" s="257">
        <v>39659</v>
      </c>
      <c r="O319" s="258" t="s">
        <v>9008</v>
      </c>
      <c r="P319" s="259"/>
      <c r="Q319" s="49"/>
      <c r="R319" s="49"/>
      <c r="S319" s="328"/>
    </row>
    <row r="320" spans="1:19" x14ac:dyDescent="0.25">
      <c r="A320" s="260">
        <v>39658</v>
      </c>
      <c r="B320" s="261" t="s">
        <v>10841</v>
      </c>
      <c r="C320" s="267"/>
      <c r="D320" s="262" t="s">
        <v>2886</v>
      </c>
      <c r="E320" s="262">
        <v>4482</v>
      </c>
      <c r="F320" s="262" t="s">
        <v>10139</v>
      </c>
      <c r="G320" s="262" t="s">
        <v>3592</v>
      </c>
      <c r="H320" s="262" t="s">
        <v>659</v>
      </c>
      <c r="I320" s="262" t="s">
        <v>9535</v>
      </c>
      <c r="J320" s="280" t="s">
        <v>5942</v>
      </c>
      <c r="K320" s="280" t="s">
        <v>10163</v>
      </c>
      <c r="L320" s="281" t="s">
        <v>4263</v>
      </c>
      <c r="M320" s="256" t="s">
        <v>3386</v>
      </c>
      <c r="N320" s="257">
        <v>39661</v>
      </c>
      <c r="O320" s="258" t="s">
        <v>10163</v>
      </c>
      <c r="P320" s="259"/>
      <c r="Q320" s="49"/>
      <c r="R320" s="49"/>
      <c r="S320" s="328"/>
    </row>
    <row r="321" spans="1:19" ht="25.5" x14ac:dyDescent="0.25">
      <c r="A321" s="260">
        <v>39657</v>
      </c>
      <c r="B321" s="261" t="s">
        <v>5047</v>
      </c>
      <c r="C321" s="267"/>
      <c r="D321" s="262" t="s">
        <v>5457</v>
      </c>
      <c r="E321" s="262">
        <v>4552</v>
      </c>
      <c r="F321" s="262" t="s">
        <v>3065</v>
      </c>
      <c r="G321" s="262" t="s">
        <v>10255</v>
      </c>
      <c r="H321" s="262" t="s">
        <v>7581</v>
      </c>
      <c r="I321" s="262"/>
      <c r="J321" s="280" t="s">
        <v>5942</v>
      </c>
      <c r="K321" s="280" t="s">
        <v>7826</v>
      </c>
      <c r="L321" s="281">
        <v>39665</v>
      </c>
      <c r="M321" s="256"/>
      <c r="N321" s="257">
        <v>39664</v>
      </c>
      <c r="O321" s="258" t="s">
        <v>7826</v>
      </c>
      <c r="P321" s="259"/>
      <c r="Q321" s="49"/>
      <c r="R321" s="49"/>
      <c r="S321" s="328"/>
    </row>
    <row r="322" spans="1:19" ht="25.5" x14ac:dyDescent="0.25">
      <c r="A322" s="260">
        <v>39660</v>
      </c>
      <c r="B322" s="261" t="s">
        <v>8463</v>
      </c>
      <c r="C322" s="267"/>
      <c r="D322" s="262" t="s">
        <v>2215</v>
      </c>
      <c r="E322" s="262"/>
      <c r="F322" s="262" t="s">
        <v>10658</v>
      </c>
      <c r="G322" s="262" t="s">
        <v>7272</v>
      </c>
      <c r="H322" s="262" t="s">
        <v>374</v>
      </c>
      <c r="I322" s="262"/>
      <c r="J322" s="280" t="s">
        <v>5942</v>
      </c>
      <c r="K322" s="280" t="s">
        <v>2486</v>
      </c>
      <c r="L322" s="281">
        <v>39664</v>
      </c>
      <c r="M322" s="256"/>
      <c r="N322" s="257">
        <v>39664</v>
      </c>
      <c r="O322" s="258" t="s">
        <v>2486</v>
      </c>
      <c r="P322" s="259"/>
      <c r="Q322" s="49"/>
      <c r="R322" s="49"/>
      <c r="S322" s="328"/>
    </row>
    <row r="323" spans="1:19" ht="25.5" x14ac:dyDescent="0.25">
      <c r="A323" s="260">
        <v>39660</v>
      </c>
      <c r="B323" s="261" t="s">
        <v>8463</v>
      </c>
      <c r="C323" s="267"/>
      <c r="D323" s="262" t="s">
        <v>2215</v>
      </c>
      <c r="E323" s="262"/>
      <c r="F323" s="262" t="s">
        <v>10658</v>
      </c>
      <c r="G323" s="262" t="s">
        <v>8729</v>
      </c>
      <c r="H323" s="262" t="s">
        <v>374</v>
      </c>
      <c r="I323" s="262"/>
      <c r="J323" s="280" t="s">
        <v>5942</v>
      </c>
      <c r="K323" s="280" t="s">
        <v>7826</v>
      </c>
      <c r="L323" s="281">
        <v>39664</v>
      </c>
      <c r="M323" s="256"/>
      <c r="N323" s="257">
        <v>39664</v>
      </c>
      <c r="O323" s="258" t="s">
        <v>7826</v>
      </c>
      <c r="P323" s="259"/>
      <c r="Q323" s="49"/>
      <c r="R323" s="49"/>
      <c r="S323" s="328"/>
    </row>
    <row r="324" spans="1:19" ht="38.25" x14ac:dyDescent="0.25">
      <c r="A324" s="260">
        <v>39654</v>
      </c>
      <c r="B324" s="261" t="s">
        <v>1136</v>
      </c>
      <c r="C324" s="267"/>
      <c r="D324" s="262" t="s">
        <v>96</v>
      </c>
      <c r="E324" s="262">
        <v>4627</v>
      </c>
      <c r="F324" s="262" t="s">
        <v>3065</v>
      </c>
      <c r="G324" s="262"/>
      <c r="H324" s="262" t="s">
        <v>9462</v>
      </c>
      <c r="I324" s="262" t="s">
        <v>575</v>
      </c>
      <c r="J324" s="280" t="s">
        <v>10512</v>
      </c>
      <c r="K324" s="280" t="s">
        <v>1820</v>
      </c>
      <c r="L324" s="281">
        <v>39675</v>
      </c>
      <c r="M324" s="256"/>
      <c r="N324" s="257">
        <v>39665</v>
      </c>
      <c r="O324" s="258" t="s">
        <v>576</v>
      </c>
      <c r="P324" s="259"/>
      <c r="Q324" s="49"/>
      <c r="R324" s="49"/>
      <c r="S324" s="328"/>
    </row>
    <row r="325" spans="1:19" ht="25.5" x14ac:dyDescent="0.25">
      <c r="A325" s="260">
        <v>39657</v>
      </c>
      <c r="B325" s="261" t="s">
        <v>5048</v>
      </c>
      <c r="C325" s="267"/>
      <c r="D325" s="262" t="s">
        <v>2531</v>
      </c>
      <c r="E325" s="262" t="s">
        <v>2532</v>
      </c>
      <c r="F325" s="262" t="s">
        <v>1697</v>
      </c>
      <c r="G325" s="262" t="s">
        <v>9736</v>
      </c>
      <c r="H325" s="262" t="s">
        <v>5882</v>
      </c>
      <c r="I325" s="262"/>
      <c r="J325" s="280" t="s">
        <v>5942</v>
      </c>
      <c r="K325" s="280" t="s">
        <v>2486</v>
      </c>
      <c r="L325" s="281">
        <v>39666</v>
      </c>
      <c r="M325" s="256"/>
      <c r="N325" s="257">
        <v>39665</v>
      </c>
      <c r="O325" s="258" t="s">
        <v>2486</v>
      </c>
      <c r="P325" s="259"/>
      <c r="Q325" s="49"/>
      <c r="R325" s="49"/>
      <c r="S325" s="328"/>
    </row>
    <row r="326" spans="1:19" ht="25.5" x14ac:dyDescent="0.25">
      <c r="A326" s="260">
        <v>39664</v>
      </c>
      <c r="B326" s="261" t="s">
        <v>2533</v>
      </c>
      <c r="C326" s="267"/>
      <c r="D326" s="262" t="s">
        <v>2215</v>
      </c>
      <c r="E326" s="262"/>
      <c r="F326" s="262" t="s">
        <v>2042</v>
      </c>
      <c r="G326" s="262" t="s">
        <v>5602</v>
      </c>
      <c r="H326" s="262" t="s">
        <v>4935</v>
      </c>
      <c r="I326" s="262"/>
      <c r="J326" s="280" t="s">
        <v>5603</v>
      </c>
      <c r="K326" s="280" t="s">
        <v>2486</v>
      </c>
      <c r="L326" s="281">
        <v>39666</v>
      </c>
      <c r="M326" s="256"/>
      <c r="N326" s="257">
        <v>39665</v>
      </c>
      <c r="O326" s="258" t="s">
        <v>2486</v>
      </c>
      <c r="P326" s="259"/>
      <c r="Q326" s="49"/>
      <c r="R326" s="49"/>
      <c r="S326" s="328"/>
    </row>
    <row r="327" spans="1:19" x14ac:dyDescent="0.25">
      <c r="A327" s="260">
        <v>39654</v>
      </c>
      <c r="B327" s="261" t="s">
        <v>577</v>
      </c>
      <c r="C327" s="267"/>
      <c r="D327" s="262" t="s">
        <v>578</v>
      </c>
      <c r="E327" s="262">
        <v>4585</v>
      </c>
      <c r="F327" s="262" t="s">
        <v>1697</v>
      </c>
      <c r="G327" s="262" t="s">
        <v>5602</v>
      </c>
      <c r="H327" s="262" t="s">
        <v>617</v>
      </c>
      <c r="I327" s="262"/>
      <c r="J327" s="280" t="s">
        <v>9005</v>
      </c>
      <c r="K327" s="280" t="s">
        <v>7734</v>
      </c>
      <c r="L327" s="281">
        <v>39666</v>
      </c>
      <c r="M327" s="256"/>
      <c r="N327" s="257">
        <v>39666</v>
      </c>
      <c r="O327" s="258" t="s">
        <v>7734</v>
      </c>
      <c r="P327" s="259"/>
      <c r="Q327" s="49"/>
      <c r="R327" s="49"/>
      <c r="S327" s="328"/>
    </row>
    <row r="328" spans="1:19" x14ac:dyDescent="0.25">
      <c r="A328" s="260">
        <v>39654</v>
      </c>
      <c r="B328" s="261" t="s">
        <v>577</v>
      </c>
      <c r="C328" s="267"/>
      <c r="D328" s="262" t="s">
        <v>578</v>
      </c>
      <c r="E328" s="262">
        <v>4585</v>
      </c>
      <c r="F328" s="262" t="s">
        <v>1697</v>
      </c>
      <c r="G328" s="262" t="s">
        <v>8041</v>
      </c>
      <c r="H328" s="262" t="s">
        <v>374</v>
      </c>
      <c r="I328" s="262"/>
      <c r="J328" s="280" t="s">
        <v>9005</v>
      </c>
      <c r="K328" s="280" t="s">
        <v>7734</v>
      </c>
      <c r="L328" s="281">
        <v>39666</v>
      </c>
      <c r="M328" s="256"/>
      <c r="N328" s="257">
        <v>39666</v>
      </c>
      <c r="O328" s="258" t="s">
        <v>7734</v>
      </c>
      <c r="P328" s="259"/>
      <c r="Q328" s="49"/>
      <c r="R328" s="49"/>
      <c r="S328" s="328"/>
    </row>
    <row r="329" spans="1:19" x14ac:dyDescent="0.25">
      <c r="A329" s="260">
        <v>39654</v>
      </c>
      <c r="B329" s="261" t="s">
        <v>577</v>
      </c>
      <c r="C329" s="267"/>
      <c r="D329" s="262" t="s">
        <v>578</v>
      </c>
      <c r="E329" s="262">
        <v>4585</v>
      </c>
      <c r="F329" s="262" t="s">
        <v>1697</v>
      </c>
      <c r="G329" s="262" t="s">
        <v>5602</v>
      </c>
      <c r="H329" s="262" t="s">
        <v>617</v>
      </c>
      <c r="I329" s="262"/>
      <c r="J329" s="280" t="s">
        <v>5942</v>
      </c>
      <c r="K329" s="280" t="s">
        <v>6466</v>
      </c>
      <c r="L329" s="281">
        <v>39666</v>
      </c>
      <c r="M329" s="256"/>
      <c r="N329" s="257">
        <v>39666</v>
      </c>
      <c r="O329" s="258" t="s">
        <v>6466</v>
      </c>
      <c r="P329" s="259"/>
      <c r="Q329" s="49"/>
      <c r="R329" s="49"/>
      <c r="S329" s="328"/>
    </row>
    <row r="330" spans="1:19" ht="25.5" x14ac:dyDescent="0.25">
      <c r="A330" s="260">
        <v>39654</v>
      </c>
      <c r="B330" s="261" t="s">
        <v>7736</v>
      </c>
      <c r="C330" s="267"/>
      <c r="D330" s="262" t="s">
        <v>2518</v>
      </c>
      <c r="E330" s="262">
        <v>4613</v>
      </c>
      <c r="F330" s="262" t="s">
        <v>1697</v>
      </c>
      <c r="G330" s="262" t="s">
        <v>5602</v>
      </c>
      <c r="H330" s="262" t="s">
        <v>3954</v>
      </c>
      <c r="I330" s="262"/>
      <c r="J330" s="280" t="s">
        <v>6685</v>
      </c>
      <c r="K330" s="280" t="s">
        <v>3955</v>
      </c>
      <c r="L330" s="281">
        <v>39675</v>
      </c>
      <c r="M330" s="256"/>
      <c r="N330" s="257">
        <v>39666</v>
      </c>
      <c r="O330" s="258" t="s">
        <v>3955</v>
      </c>
      <c r="P330" s="259"/>
      <c r="Q330" s="49"/>
      <c r="R330" s="49"/>
      <c r="S330" s="328"/>
    </row>
    <row r="331" spans="1:19" ht="25.5" x14ac:dyDescent="0.25">
      <c r="A331" s="260">
        <v>39659</v>
      </c>
      <c r="B331" s="261" t="s">
        <v>7735</v>
      </c>
      <c r="C331" s="267"/>
      <c r="D331" s="262" t="s">
        <v>2215</v>
      </c>
      <c r="E331" s="262"/>
      <c r="F331" s="262" t="s">
        <v>1697</v>
      </c>
      <c r="G331" s="262" t="s">
        <v>5602</v>
      </c>
      <c r="H331" s="262" t="s">
        <v>3511</v>
      </c>
      <c r="I331" s="262"/>
      <c r="J331" s="280" t="s">
        <v>5942</v>
      </c>
      <c r="K331" s="280" t="s">
        <v>7826</v>
      </c>
      <c r="L331" s="281">
        <v>39668</v>
      </c>
      <c r="M331" s="256"/>
      <c r="N331" s="257">
        <v>39666</v>
      </c>
      <c r="O331" s="258" t="s">
        <v>7826</v>
      </c>
      <c r="P331" s="259"/>
      <c r="Q331" s="49"/>
      <c r="R331" s="49"/>
      <c r="S331" s="328"/>
    </row>
    <row r="332" spans="1:19" ht="25.5" x14ac:dyDescent="0.25">
      <c r="A332" s="260">
        <v>39659</v>
      </c>
      <c r="B332" s="261" t="s">
        <v>7735</v>
      </c>
      <c r="C332" s="267"/>
      <c r="D332" s="262" t="s">
        <v>2215</v>
      </c>
      <c r="E332" s="262"/>
      <c r="F332" s="262" t="s">
        <v>1697</v>
      </c>
      <c r="G332" s="262" t="s">
        <v>9736</v>
      </c>
      <c r="H332" s="262" t="s">
        <v>3511</v>
      </c>
      <c r="I332" s="262"/>
      <c r="J332" s="280" t="s">
        <v>5942</v>
      </c>
      <c r="K332" s="280" t="s">
        <v>7826</v>
      </c>
      <c r="L332" s="281">
        <v>39668</v>
      </c>
      <c r="M332" s="256"/>
      <c r="N332" s="257">
        <v>39666</v>
      </c>
      <c r="O332" s="258" t="s">
        <v>7826</v>
      </c>
      <c r="P332" s="259"/>
      <c r="Q332" s="49"/>
      <c r="R332" s="49"/>
      <c r="S332" s="328"/>
    </row>
    <row r="333" spans="1:19" x14ac:dyDescent="0.25">
      <c r="A333" s="260">
        <v>39619</v>
      </c>
      <c r="B333" s="261" t="s">
        <v>1984</v>
      </c>
      <c r="C333" s="267"/>
      <c r="D333" s="262" t="s">
        <v>4315</v>
      </c>
      <c r="E333" s="262">
        <v>4556</v>
      </c>
      <c r="F333" s="262"/>
      <c r="G333" s="262" t="s">
        <v>8606</v>
      </c>
      <c r="H333" s="262" t="s">
        <v>3100</v>
      </c>
      <c r="I333" s="262" t="s">
        <v>4432</v>
      </c>
      <c r="J333" s="280"/>
      <c r="K333" s="280" t="s">
        <v>3956</v>
      </c>
      <c r="L333" s="281">
        <v>39668</v>
      </c>
      <c r="M333" s="256"/>
      <c r="N333" s="257">
        <v>39667</v>
      </c>
      <c r="O333" s="258" t="s">
        <v>6466</v>
      </c>
      <c r="P333" s="259"/>
      <c r="Q333" s="49"/>
      <c r="R333" s="49"/>
      <c r="S333" s="328"/>
    </row>
    <row r="334" spans="1:19" x14ac:dyDescent="0.25">
      <c r="A334" s="260">
        <v>39658</v>
      </c>
      <c r="B334" s="261" t="s">
        <v>3957</v>
      </c>
      <c r="C334" s="267"/>
      <c r="D334" s="262" t="s">
        <v>3958</v>
      </c>
      <c r="E334" s="262">
        <v>4626</v>
      </c>
      <c r="F334" s="262" t="s">
        <v>1697</v>
      </c>
      <c r="G334" s="262" t="s">
        <v>5602</v>
      </c>
      <c r="H334" s="262" t="s">
        <v>4179</v>
      </c>
      <c r="I334" s="262" t="s">
        <v>9255</v>
      </c>
      <c r="J334" s="280" t="s">
        <v>10512</v>
      </c>
      <c r="K334" s="280" t="s">
        <v>3959</v>
      </c>
      <c r="L334" s="281">
        <v>39671</v>
      </c>
      <c r="M334" s="256"/>
      <c r="N334" s="257">
        <v>39667</v>
      </c>
      <c r="O334" s="258" t="s">
        <v>1343</v>
      </c>
      <c r="P334" s="259"/>
      <c r="Q334" s="49"/>
      <c r="R334" s="49"/>
      <c r="S334" s="328"/>
    </row>
    <row r="335" spans="1:19" ht="38.25" x14ac:dyDescent="0.25">
      <c r="A335" s="260">
        <v>39576</v>
      </c>
      <c r="B335" s="261" t="s">
        <v>7948</v>
      </c>
      <c r="C335" s="267"/>
      <c r="D335" s="262" t="s">
        <v>980</v>
      </c>
      <c r="E335" s="262"/>
      <c r="F335" s="262" t="s">
        <v>1697</v>
      </c>
      <c r="G335" s="262" t="s">
        <v>9736</v>
      </c>
      <c r="H335" s="262" t="s">
        <v>3954</v>
      </c>
      <c r="I335" s="262"/>
      <c r="J335" s="280" t="s">
        <v>230</v>
      </c>
      <c r="K335" s="280" t="s">
        <v>440</v>
      </c>
      <c r="L335" s="281">
        <v>39673</v>
      </c>
      <c r="M335" s="256"/>
      <c r="N335" s="257">
        <v>39668</v>
      </c>
      <c r="O335" s="258" t="s">
        <v>8007</v>
      </c>
      <c r="P335" s="259"/>
      <c r="Q335" s="49"/>
      <c r="R335" s="49"/>
      <c r="S335" s="328"/>
    </row>
    <row r="336" spans="1:19" ht="25.5" x14ac:dyDescent="0.25">
      <c r="A336" s="260">
        <v>39646</v>
      </c>
      <c r="B336" s="261" t="s">
        <v>1344</v>
      </c>
      <c r="C336" s="267"/>
      <c r="D336" s="262" t="s">
        <v>1345</v>
      </c>
      <c r="E336" s="262">
        <v>4557</v>
      </c>
      <c r="F336" s="262" t="s">
        <v>1697</v>
      </c>
      <c r="G336" s="262" t="s">
        <v>5602</v>
      </c>
      <c r="H336" s="262" t="s">
        <v>9216</v>
      </c>
      <c r="I336" s="262"/>
      <c r="J336" s="280" t="s">
        <v>7944</v>
      </c>
      <c r="K336" s="280" t="s">
        <v>3981</v>
      </c>
      <c r="L336" s="281">
        <v>39668</v>
      </c>
      <c r="M336" s="256" t="s">
        <v>5937</v>
      </c>
      <c r="N336" s="257">
        <v>39668</v>
      </c>
      <c r="O336" s="258" t="s">
        <v>3982</v>
      </c>
      <c r="P336" s="259"/>
      <c r="Q336" s="49"/>
      <c r="R336" s="49"/>
      <c r="S336" s="328"/>
    </row>
    <row r="337" spans="1:19" ht="25.5" x14ac:dyDescent="0.25">
      <c r="A337" s="260">
        <v>39666</v>
      </c>
      <c r="B337" s="261" t="s">
        <v>8930</v>
      </c>
      <c r="C337" s="267"/>
      <c r="D337" s="262" t="s">
        <v>702</v>
      </c>
      <c r="E337" s="262">
        <v>4533</v>
      </c>
      <c r="F337" s="262" t="s">
        <v>1697</v>
      </c>
      <c r="G337" s="262" t="s">
        <v>5602</v>
      </c>
      <c r="H337" s="262" t="s">
        <v>3511</v>
      </c>
      <c r="I337" s="262"/>
      <c r="J337" s="280" t="s">
        <v>5942</v>
      </c>
      <c r="K337" s="280" t="s">
        <v>7826</v>
      </c>
      <c r="L337" s="281">
        <v>39675</v>
      </c>
      <c r="M337" s="256"/>
      <c r="N337" s="257">
        <v>39672</v>
      </c>
      <c r="O337" s="258" t="s">
        <v>7826</v>
      </c>
      <c r="P337" s="259"/>
      <c r="Q337" s="49"/>
      <c r="R337" s="49"/>
      <c r="S337" s="328"/>
    </row>
    <row r="338" spans="1:19" x14ac:dyDescent="0.25">
      <c r="A338" s="260">
        <v>39671</v>
      </c>
      <c r="B338" s="261" t="s">
        <v>441</v>
      </c>
      <c r="C338" s="267"/>
      <c r="D338" s="262" t="s">
        <v>1827</v>
      </c>
      <c r="E338" s="262">
        <v>4516</v>
      </c>
      <c r="F338" s="262" t="s">
        <v>6588</v>
      </c>
      <c r="G338" s="262" t="s">
        <v>2109</v>
      </c>
      <c r="H338" s="262" t="s">
        <v>8607</v>
      </c>
      <c r="I338" s="262" t="s">
        <v>5876</v>
      </c>
      <c r="J338" s="280" t="s">
        <v>5942</v>
      </c>
      <c r="K338" s="280" t="s">
        <v>8506</v>
      </c>
      <c r="L338" s="281">
        <v>39671</v>
      </c>
      <c r="M338" s="256"/>
      <c r="N338" s="257">
        <v>39672</v>
      </c>
      <c r="O338" s="258" t="s">
        <v>8506</v>
      </c>
      <c r="P338" s="259"/>
      <c r="Q338" s="49"/>
      <c r="R338" s="49"/>
      <c r="S338" s="328"/>
    </row>
    <row r="339" spans="1:19" x14ac:dyDescent="0.25">
      <c r="A339" s="260">
        <v>39569</v>
      </c>
      <c r="B339" s="261" t="s">
        <v>9404</v>
      </c>
      <c r="C339" s="267"/>
      <c r="D339" s="262" t="s">
        <v>8420</v>
      </c>
      <c r="E339" s="262">
        <v>4574</v>
      </c>
      <c r="F339" s="262" t="s">
        <v>6448</v>
      </c>
      <c r="G339" s="262" t="s">
        <v>8237</v>
      </c>
      <c r="H339" s="262" t="s">
        <v>8421</v>
      </c>
      <c r="I339" s="262" t="s">
        <v>1829</v>
      </c>
      <c r="J339" s="280" t="s">
        <v>5942</v>
      </c>
      <c r="K339" s="280" t="s">
        <v>8422</v>
      </c>
      <c r="L339" s="281">
        <v>39673</v>
      </c>
      <c r="M339" s="256"/>
      <c r="N339" s="257">
        <v>39673</v>
      </c>
      <c r="O339" s="258" t="s">
        <v>3091</v>
      </c>
      <c r="P339" s="259"/>
      <c r="Q339" s="49"/>
      <c r="R339" s="49"/>
      <c r="S339" s="328"/>
    </row>
    <row r="340" spans="1:19" ht="38.25" x14ac:dyDescent="0.25">
      <c r="A340" s="260">
        <v>39637</v>
      </c>
      <c r="B340" s="261" t="s">
        <v>8931</v>
      </c>
      <c r="C340" s="267"/>
      <c r="D340" s="262" t="s">
        <v>3086</v>
      </c>
      <c r="E340" s="262">
        <v>4249</v>
      </c>
      <c r="F340" s="262" t="s">
        <v>511</v>
      </c>
      <c r="G340" s="262"/>
      <c r="H340" s="262"/>
      <c r="I340" s="262"/>
      <c r="J340" s="280" t="s">
        <v>512</v>
      </c>
      <c r="K340" s="280" t="s">
        <v>4679</v>
      </c>
      <c r="L340" s="281">
        <v>39672</v>
      </c>
      <c r="M340" s="256"/>
      <c r="N340" s="257">
        <v>39673</v>
      </c>
      <c r="O340" s="258" t="s">
        <v>4680</v>
      </c>
      <c r="P340" s="259"/>
      <c r="Q340" s="49"/>
      <c r="R340" s="49"/>
      <c r="S340" s="328"/>
    </row>
    <row r="341" spans="1:19" ht="25.5" x14ac:dyDescent="0.25">
      <c r="A341" s="260">
        <v>39666</v>
      </c>
      <c r="B341" s="261" t="s">
        <v>9497</v>
      </c>
      <c r="C341" s="267"/>
      <c r="D341" s="262" t="s">
        <v>1668</v>
      </c>
      <c r="E341" s="262">
        <v>4464</v>
      </c>
      <c r="F341" s="262"/>
      <c r="G341" s="262"/>
      <c r="H341" s="262"/>
      <c r="I341" s="262"/>
      <c r="J341" s="280" t="s">
        <v>9498</v>
      </c>
      <c r="K341" s="280" t="s">
        <v>5250</v>
      </c>
      <c r="L341" s="281">
        <v>39673</v>
      </c>
      <c r="M341" s="256"/>
      <c r="N341" s="257">
        <v>39673</v>
      </c>
      <c r="O341" s="258" t="s">
        <v>5251</v>
      </c>
      <c r="P341" s="259"/>
      <c r="Q341" s="49"/>
      <c r="R341" s="49"/>
      <c r="S341" s="328"/>
    </row>
    <row r="342" spans="1:19" ht="25.5" x14ac:dyDescent="0.25">
      <c r="A342" s="260">
        <v>39671</v>
      </c>
      <c r="B342" s="261" t="s">
        <v>6947</v>
      </c>
      <c r="C342" s="267"/>
      <c r="D342" s="262" t="s">
        <v>96</v>
      </c>
      <c r="E342" s="262">
        <v>4627</v>
      </c>
      <c r="F342" s="262" t="s">
        <v>3065</v>
      </c>
      <c r="G342" s="262" t="s">
        <v>5602</v>
      </c>
      <c r="H342" s="262" t="s">
        <v>9462</v>
      </c>
      <c r="I342" s="262"/>
      <c r="J342" s="280" t="s">
        <v>5942</v>
      </c>
      <c r="K342" s="280" t="s">
        <v>7826</v>
      </c>
      <c r="L342" s="281">
        <v>39675</v>
      </c>
      <c r="M342" s="256"/>
      <c r="N342" s="257">
        <v>39674</v>
      </c>
      <c r="O342" s="258" t="s">
        <v>7826</v>
      </c>
      <c r="P342" s="259"/>
      <c r="Q342" s="49"/>
      <c r="R342" s="49"/>
      <c r="S342" s="328"/>
    </row>
    <row r="343" spans="1:19" x14ac:dyDescent="0.25">
      <c r="A343" s="260">
        <v>39673</v>
      </c>
      <c r="B343" s="261" t="s">
        <v>6945</v>
      </c>
      <c r="C343" s="267"/>
      <c r="D343" s="262" t="s">
        <v>6946</v>
      </c>
      <c r="E343" s="262">
        <v>4631</v>
      </c>
      <c r="F343" s="262" t="s">
        <v>6588</v>
      </c>
      <c r="G343" s="262" t="s">
        <v>9736</v>
      </c>
      <c r="H343" s="262" t="s">
        <v>2561</v>
      </c>
      <c r="I343" s="262"/>
      <c r="J343" s="280" t="s">
        <v>5942</v>
      </c>
      <c r="K343" s="280" t="s">
        <v>2419</v>
      </c>
      <c r="L343" s="281">
        <v>39674</v>
      </c>
      <c r="M343" s="256"/>
      <c r="N343" s="257">
        <v>39674</v>
      </c>
      <c r="O343" s="258" t="s">
        <v>2419</v>
      </c>
      <c r="P343" s="259"/>
      <c r="Q343" s="49"/>
      <c r="R343" s="49"/>
      <c r="S343" s="328"/>
    </row>
    <row r="344" spans="1:19" ht="25.5" x14ac:dyDescent="0.25">
      <c r="A344" s="260">
        <v>39673</v>
      </c>
      <c r="B344" s="261" t="s">
        <v>3092</v>
      </c>
      <c r="C344" s="267"/>
      <c r="D344" s="262" t="s">
        <v>2625</v>
      </c>
      <c r="E344" s="262">
        <v>4530</v>
      </c>
      <c r="F344" s="262" t="s">
        <v>705</v>
      </c>
      <c r="G344" s="262"/>
      <c r="H344" s="262" t="s">
        <v>10366</v>
      </c>
      <c r="I344" s="262"/>
      <c r="J344" s="280" t="s">
        <v>10365</v>
      </c>
      <c r="K344" s="280" t="s">
        <v>2081</v>
      </c>
      <c r="L344" s="281">
        <v>39673</v>
      </c>
      <c r="M344" s="256"/>
      <c r="N344" s="257">
        <v>39674</v>
      </c>
      <c r="O344" s="258" t="s">
        <v>6944</v>
      </c>
      <c r="P344" s="259"/>
      <c r="Q344" s="49"/>
      <c r="R344" s="49"/>
      <c r="S344" s="328"/>
    </row>
    <row r="345" spans="1:19" ht="25.5" x14ac:dyDescent="0.25">
      <c r="A345" s="260">
        <v>39615</v>
      </c>
      <c r="B345" s="261" t="s">
        <v>10144</v>
      </c>
      <c r="C345" s="267"/>
      <c r="D345" s="262" t="s">
        <v>10145</v>
      </c>
      <c r="E345" s="262">
        <v>4595</v>
      </c>
      <c r="F345" s="262" t="s">
        <v>1697</v>
      </c>
      <c r="G345" s="262" t="s">
        <v>9736</v>
      </c>
      <c r="H345" s="262"/>
      <c r="I345" s="262"/>
      <c r="J345" s="280" t="s">
        <v>5942</v>
      </c>
      <c r="K345" s="280" t="s">
        <v>2405</v>
      </c>
      <c r="L345" s="281">
        <v>39659</v>
      </c>
      <c r="M345" s="256"/>
      <c r="N345" s="257">
        <v>39675</v>
      </c>
      <c r="O345" s="258" t="s">
        <v>1436</v>
      </c>
      <c r="P345" s="259"/>
      <c r="Q345" s="49"/>
      <c r="R345" s="49"/>
      <c r="S345" s="328"/>
    </row>
    <row r="346" spans="1:19" ht="51" x14ac:dyDescent="0.25">
      <c r="A346" s="260">
        <v>39638</v>
      </c>
      <c r="B346" s="261" t="s">
        <v>6948</v>
      </c>
      <c r="C346" s="267"/>
      <c r="D346" s="262" t="s">
        <v>5509</v>
      </c>
      <c r="E346" s="262">
        <v>4402</v>
      </c>
      <c r="F346" s="262" t="s">
        <v>5941</v>
      </c>
      <c r="G346" s="262" t="s">
        <v>8606</v>
      </c>
      <c r="H346" s="262" t="s">
        <v>8607</v>
      </c>
      <c r="I346" s="262"/>
      <c r="J346" s="280" t="s">
        <v>5942</v>
      </c>
      <c r="K346" s="280" t="s">
        <v>1068</v>
      </c>
      <c r="L346" s="281">
        <v>39640</v>
      </c>
      <c r="M346" s="256"/>
      <c r="N346" s="257">
        <v>39675</v>
      </c>
      <c r="O346" s="258" t="s">
        <v>8562</v>
      </c>
      <c r="P346" s="259"/>
      <c r="Q346" s="49"/>
      <c r="R346" s="49"/>
      <c r="S346" s="328"/>
    </row>
    <row r="347" spans="1:19" ht="25.5" x14ac:dyDescent="0.25">
      <c r="A347" s="260">
        <v>39671</v>
      </c>
      <c r="B347" s="261" t="s">
        <v>1437</v>
      </c>
      <c r="C347" s="267"/>
      <c r="D347" s="262" t="s">
        <v>6087</v>
      </c>
      <c r="E347" s="262">
        <v>4379</v>
      </c>
      <c r="F347" s="262" t="s">
        <v>6588</v>
      </c>
      <c r="G347" s="262" t="s">
        <v>8606</v>
      </c>
      <c r="H347" s="262" t="s">
        <v>8607</v>
      </c>
      <c r="I347" s="262" t="s">
        <v>4928</v>
      </c>
      <c r="J347" s="280" t="s">
        <v>5942</v>
      </c>
      <c r="K347" s="280" t="s">
        <v>6466</v>
      </c>
      <c r="L347" s="281">
        <v>39675</v>
      </c>
      <c r="M347" s="256"/>
      <c r="N347" s="257">
        <v>39675</v>
      </c>
      <c r="O347" s="258" t="s">
        <v>7863</v>
      </c>
      <c r="P347" s="259"/>
      <c r="Q347" s="49"/>
      <c r="R347" s="49"/>
      <c r="S347" s="328"/>
    </row>
    <row r="348" spans="1:19" ht="25.5" x14ac:dyDescent="0.25">
      <c r="A348" s="260">
        <v>39672</v>
      </c>
      <c r="B348" s="261" t="s">
        <v>7864</v>
      </c>
      <c r="C348" s="267"/>
      <c r="D348" s="262" t="s">
        <v>5509</v>
      </c>
      <c r="E348" s="262">
        <v>4402</v>
      </c>
      <c r="F348" s="262" t="s">
        <v>6588</v>
      </c>
      <c r="G348" s="262" t="s">
        <v>8606</v>
      </c>
      <c r="H348" s="262" t="s">
        <v>8607</v>
      </c>
      <c r="I348" s="262" t="s">
        <v>5220</v>
      </c>
      <c r="J348" s="280" t="s">
        <v>5942</v>
      </c>
      <c r="K348" s="280" t="s">
        <v>5221</v>
      </c>
      <c r="L348" s="281">
        <v>39675</v>
      </c>
      <c r="M348" s="256"/>
      <c r="N348" s="257">
        <v>39675</v>
      </c>
      <c r="O348" s="258" t="s">
        <v>5222</v>
      </c>
      <c r="P348" s="259"/>
      <c r="Q348" s="49"/>
      <c r="R348" s="49"/>
      <c r="S348" s="328"/>
    </row>
    <row r="349" spans="1:19" ht="25.5" x14ac:dyDescent="0.25">
      <c r="A349" s="260"/>
      <c r="B349" s="261"/>
      <c r="C349" s="267"/>
      <c r="D349" s="262" t="s">
        <v>462</v>
      </c>
      <c r="E349" s="262">
        <v>4419</v>
      </c>
      <c r="F349" s="262" t="s">
        <v>468</v>
      </c>
      <c r="G349" s="262"/>
      <c r="H349" s="262"/>
      <c r="I349" s="262"/>
      <c r="J349" s="280" t="s">
        <v>893</v>
      </c>
      <c r="K349" s="280" t="s">
        <v>5566</v>
      </c>
      <c r="L349" s="281">
        <v>39675</v>
      </c>
      <c r="M349" s="256"/>
      <c r="N349" s="257">
        <v>39675</v>
      </c>
      <c r="O349" s="258" t="s">
        <v>5566</v>
      </c>
      <c r="P349" s="259"/>
      <c r="Q349" s="49">
        <v>70.77</v>
      </c>
      <c r="R349" s="49"/>
      <c r="S349" s="328" t="s">
        <v>11891</v>
      </c>
    </row>
    <row r="350" spans="1:19" ht="25.5" x14ac:dyDescent="0.25">
      <c r="A350" s="260">
        <v>39646</v>
      </c>
      <c r="B350" s="261" t="s">
        <v>10581</v>
      </c>
      <c r="C350" s="267"/>
      <c r="D350" s="262" t="s">
        <v>462</v>
      </c>
      <c r="E350" s="262">
        <v>4419</v>
      </c>
      <c r="F350" s="262" t="s">
        <v>468</v>
      </c>
      <c r="G350" s="262"/>
      <c r="H350" s="262"/>
      <c r="I350" s="262"/>
      <c r="J350" s="280" t="s">
        <v>893</v>
      </c>
      <c r="K350" s="280" t="s">
        <v>4229</v>
      </c>
      <c r="L350" s="281">
        <v>39703</v>
      </c>
      <c r="M350" s="256"/>
      <c r="N350" s="257">
        <v>39678</v>
      </c>
      <c r="O350" s="258" t="s">
        <v>4229</v>
      </c>
      <c r="P350" s="259"/>
      <c r="Q350" s="49"/>
      <c r="R350" s="49"/>
      <c r="S350" s="328"/>
    </row>
    <row r="351" spans="1:19" ht="25.5" x14ac:dyDescent="0.25">
      <c r="A351" s="260">
        <v>39673</v>
      </c>
      <c r="B351" s="261" t="s">
        <v>5567</v>
      </c>
      <c r="C351" s="267"/>
      <c r="D351" s="262" t="s">
        <v>2215</v>
      </c>
      <c r="E351" s="262"/>
      <c r="F351" s="262" t="s">
        <v>10658</v>
      </c>
      <c r="G351" s="262" t="s">
        <v>5602</v>
      </c>
      <c r="H351" s="262" t="s">
        <v>374</v>
      </c>
      <c r="I351" s="262"/>
      <c r="J351" s="280" t="s">
        <v>5942</v>
      </c>
      <c r="K351" s="280" t="s">
        <v>10580</v>
      </c>
      <c r="L351" s="281">
        <v>39678</v>
      </c>
      <c r="M351" s="256"/>
      <c r="N351" s="257">
        <v>39678</v>
      </c>
      <c r="O351" s="258" t="s">
        <v>10580</v>
      </c>
      <c r="P351" s="259"/>
      <c r="Q351" s="49"/>
      <c r="R351" s="49"/>
      <c r="S351" s="328"/>
    </row>
    <row r="352" spans="1:19" ht="25.5" x14ac:dyDescent="0.25">
      <c r="A352" s="260">
        <v>39587</v>
      </c>
      <c r="B352" s="261" t="s">
        <v>8214</v>
      </c>
      <c r="C352" s="267"/>
      <c r="D352" s="262" t="s">
        <v>2215</v>
      </c>
      <c r="E352" s="262"/>
      <c r="F352" s="262" t="s">
        <v>1697</v>
      </c>
      <c r="G352" s="262" t="s">
        <v>5602</v>
      </c>
      <c r="H352" s="262" t="s">
        <v>10497</v>
      </c>
      <c r="I352" s="262"/>
      <c r="J352" s="280" t="s">
        <v>5942</v>
      </c>
      <c r="K352" s="280" t="s">
        <v>7826</v>
      </c>
      <c r="L352" s="281">
        <v>39679</v>
      </c>
      <c r="M352" s="256"/>
      <c r="N352" s="257">
        <v>39679</v>
      </c>
      <c r="O352" s="258" t="s">
        <v>7826</v>
      </c>
      <c r="P352" s="259"/>
      <c r="Q352" s="49"/>
      <c r="R352" s="49"/>
      <c r="S352" s="328"/>
    </row>
    <row r="353" spans="1:19" ht="25.5" x14ac:dyDescent="0.25">
      <c r="A353" s="260">
        <v>39583</v>
      </c>
      <c r="B353" s="261" t="s">
        <v>8215</v>
      </c>
      <c r="C353" s="267"/>
      <c r="D353" s="262" t="s">
        <v>2215</v>
      </c>
      <c r="E353" s="262"/>
      <c r="F353" s="262" t="s">
        <v>1697</v>
      </c>
      <c r="G353" s="262" t="s">
        <v>5602</v>
      </c>
      <c r="H353" s="262" t="s">
        <v>9215</v>
      </c>
      <c r="I353" s="262"/>
      <c r="J353" s="280" t="s">
        <v>5942</v>
      </c>
      <c r="K353" s="280" t="s">
        <v>7826</v>
      </c>
      <c r="L353" s="281">
        <v>39680</v>
      </c>
      <c r="M353" s="256"/>
      <c r="N353" s="257">
        <v>39680</v>
      </c>
      <c r="O353" s="258" t="s">
        <v>7826</v>
      </c>
      <c r="P353" s="259"/>
      <c r="Q353" s="49"/>
      <c r="R353" s="49"/>
      <c r="S353" s="328"/>
    </row>
    <row r="354" spans="1:19" ht="25.5" x14ac:dyDescent="0.25">
      <c r="A354" s="260">
        <v>39675</v>
      </c>
      <c r="B354" s="261" t="s">
        <v>8215</v>
      </c>
      <c r="C354" s="267"/>
      <c r="D354" s="262" t="s">
        <v>2215</v>
      </c>
      <c r="E354" s="262"/>
      <c r="F354" s="262" t="s">
        <v>1697</v>
      </c>
      <c r="G354" s="262" t="s">
        <v>5602</v>
      </c>
      <c r="H354" s="262" t="s">
        <v>10497</v>
      </c>
      <c r="I354" s="262"/>
      <c r="J354" s="280" t="s">
        <v>5942</v>
      </c>
      <c r="K354" s="280" t="s">
        <v>7826</v>
      </c>
      <c r="L354" s="281">
        <v>39680</v>
      </c>
      <c r="M354" s="256"/>
      <c r="N354" s="257">
        <v>39680</v>
      </c>
      <c r="O354" s="258" t="s">
        <v>7826</v>
      </c>
      <c r="P354" s="259"/>
      <c r="Q354" s="49"/>
      <c r="R354" s="49"/>
      <c r="S354" s="328"/>
    </row>
    <row r="355" spans="1:19" ht="25.5" x14ac:dyDescent="0.25">
      <c r="A355" s="260">
        <v>39675</v>
      </c>
      <c r="B355" s="261" t="s">
        <v>8215</v>
      </c>
      <c r="C355" s="267"/>
      <c r="D355" s="262" t="s">
        <v>2215</v>
      </c>
      <c r="E355" s="262"/>
      <c r="F355" s="262" t="s">
        <v>1697</v>
      </c>
      <c r="G355" s="262" t="s">
        <v>5602</v>
      </c>
      <c r="H355" s="262" t="s">
        <v>3511</v>
      </c>
      <c r="I355" s="262"/>
      <c r="J355" s="280" t="s">
        <v>5942</v>
      </c>
      <c r="K355" s="280" t="s">
        <v>7826</v>
      </c>
      <c r="L355" s="281">
        <v>39680</v>
      </c>
      <c r="M355" s="256"/>
      <c r="N355" s="257">
        <v>39680</v>
      </c>
      <c r="O355" s="258" t="s">
        <v>7826</v>
      </c>
      <c r="P355" s="259"/>
      <c r="Q355" s="49"/>
      <c r="R355" s="49"/>
      <c r="S355" s="328"/>
    </row>
    <row r="356" spans="1:19" ht="25.5" x14ac:dyDescent="0.25">
      <c r="A356" s="260">
        <v>39681</v>
      </c>
      <c r="B356" s="261" t="s">
        <v>8216</v>
      </c>
      <c r="C356" s="267"/>
      <c r="D356" s="262" t="s">
        <v>6896</v>
      </c>
      <c r="E356" s="262">
        <v>4647</v>
      </c>
      <c r="F356" s="262" t="s">
        <v>8371</v>
      </c>
      <c r="G356" s="262" t="s">
        <v>8041</v>
      </c>
      <c r="H356" s="262" t="s">
        <v>4935</v>
      </c>
      <c r="I356" s="262"/>
      <c r="J356" s="280" t="s">
        <v>10886</v>
      </c>
      <c r="K356" s="280" t="s">
        <v>9008</v>
      </c>
      <c r="L356" s="281">
        <v>39682</v>
      </c>
      <c r="M356" s="256"/>
      <c r="N356" s="257">
        <v>39682</v>
      </c>
      <c r="O356" s="258" t="s">
        <v>9008</v>
      </c>
      <c r="P356" s="259"/>
      <c r="Q356" s="49"/>
      <c r="R356" s="49"/>
      <c r="S356" s="328"/>
    </row>
    <row r="357" spans="1:19" ht="25.5" x14ac:dyDescent="0.25">
      <c r="A357" s="260">
        <v>39615</v>
      </c>
      <c r="B357" s="261" t="s">
        <v>10144</v>
      </c>
      <c r="C357" s="267"/>
      <c r="D357" s="262" t="s">
        <v>10145</v>
      </c>
      <c r="E357" s="262">
        <v>4595</v>
      </c>
      <c r="F357" s="262" t="s">
        <v>1697</v>
      </c>
      <c r="G357" s="262" t="s">
        <v>9736</v>
      </c>
      <c r="H357" s="262"/>
      <c r="I357" s="262"/>
      <c r="J357" s="280" t="s">
        <v>7944</v>
      </c>
      <c r="K357" s="280" t="s">
        <v>6897</v>
      </c>
      <c r="L357" s="281">
        <v>39659</v>
      </c>
      <c r="M357" s="256" t="s">
        <v>5937</v>
      </c>
      <c r="N357" s="257">
        <v>39685</v>
      </c>
      <c r="O357" s="258" t="s">
        <v>6897</v>
      </c>
      <c r="P357" s="259"/>
      <c r="Q357" s="49"/>
      <c r="R357" s="49"/>
      <c r="S357" s="328"/>
    </row>
    <row r="358" spans="1:19" ht="25.5" x14ac:dyDescent="0.25">
      <c r="A358" s="260">
        <v>39653</v>
      </c>
      <c r="B358" s="261" t="s">
        <v>6037</v>
      </c>
      <c r="C358" s="267"/>
      <c r="D358" s="262" t="s">
        <v>3086</v>
      </c>
      <c r="E358" s="262">
        <v>4249</v>
      </c>
      <c r="F358" s="262" t="s">
        <v>1697</v>
      </c>
      <c r="G358" s="262" t="s">
        <v>5602</v>
      </c>
      <c r="H358" s="262" t="s">
        <v>4445</v>
      </c>
      <c r="I358" s="262"/>
      <c r="J358" s="280" t="s">
        <v>9640</v>
      </c>
      <c r="K358" s="280" t="s">
        <v>9950</v>
      </c>
      <c r="L358" s="281">
        <v>39675</v>
      </c>
      <c r="M358" s="256" t="s">
        <v>5937</v>
      </c>
      <c r="N358" s="257">
        <v>39685</v>
      </c>
      <c r="O358" s="258" t="s">
        <v>9950</v>
      </c>
      <c r="P358" s="259"/>
      <c r="Q358" s="49"/>
      <c r="R358" s="49"/>
      <c r="S358" s="328"/>
    </row>
    <row r="359" spans="1:19" ht="25.5" x14ac:dyDescent="0.25">
      <c r="A359" s="260">
        <v>39653</v>
      </c>
      <c r="B359" s="261" t="s">
        <v>6037</v>
      </c>
      <c r="C359" s="267"/>
      <c r="D359" s="262" t="s">
        <v>3086</v>
      </c>
      <c r="E359" s="262">
        <v>4249</v>
      </c>
      <c r="F359" s="262" t="s">
        <v>1697</v>
      </c>
      <c r="G359" s="262" t="s">
        <v>8041</v>
      </c>
      <c r="H359" s="262" t="s">
        <v>4445</v>
      </c>
      <c r="I359" s="262"/>
      <c r="J359" s="280" t="s">
        <v>9156</v>
      </c>
      <c r="K359" s="280" t="s">
        <v>9641</v>
      </c>
      <c r="L359" s="281">
        <v>39675</v>
      </c>
      <c r="M359" s="256" t="s">
        <v>5937</v>
      </c>
      <c r="N359" s="257">
        <v>39685</v>
      </c>
      <c r="O359" s="258" t="s">
        <v>9641</v>
      </c>
      <c r="P359" s="259"/>
      <c r="Q359" s="49"/>
      <c r="R359" s="49"/>
      <c r="S359" s="328"/>
    </row>
    <row r="360" spans="1:19" x14ac:dyDescent="0.25">
      <c r="A360" s="260">
        <v>39673</v>
      </c>
      <c r="B360" s="261" t="s">
        <v>9642</v>
      </c>
      <c r="C360" s="267"/>
      <c r="D360" s="262" t="s">
        <v>2886</v>
      </c>
      <c r="E360" s="262">
        <v>4482</v>
      </c>
      <c r="F360" s="262" t="s">
        <v>10139</v>
      </c>
      <c r="G360" s="262" t="s">
        <v>3592</v>
      </c>
      <c r="H360" s="262" t="s">
        <v>659</v>
      </c>
      <c r="I360" s="262" t="s">
        <v>9535</v>
      </c>
      <c r="J360" s="280" t="s">
        <v>5942</v>
      </c>
      <c r="K360" s="280" t="s">
        <v>7445</v>
      </c>
      <c r="L360" s="281">
        <v>39675</v>
      </c>
      <c r="M360" s="256"/>
      <c r="N360" s="257">
        <v>39686</v>
      </c>
      <c r="O360" s="258" t="s">
        <v>8506</v>
      </c>
      <c r="P360" s="259"/>
      <c r="Q360" s="49"/>
      <c r="R360" s="49"/>
      <c r="S360" s="328"/>
    </row>
    <row r="361" spans="1:19" ht="25.5" x14ac:dyDescent="0.25">
      <c r="A361" s="260">
        <v>39680</v>
      </c>
      <c r="B361" s="261" t="s">
        <v>9643</v>
      </c>
      <c r="C361" s="267"/>
      <c r="D361" s="262" t="s">
        <v>2215</v>
      </c>
      <c r="E361" s="262"/>
      <c r="F361" s="262" t="s">
        <v>6588</v>
      </c>
      <c r="G361" s="262" t="s">
        <v>6373</v>
      </c>
      <c r="H361" s="262" t="s">
        <v>8607</v>
      </c>
      <c r="I361" s="262" t="s">
        <v>9535</v>
      </c>
      <c r="J361" s="280" t="s">
        <v>5942</v>
      </c>
      <c r="K361" s="280" t="s">
        <v>7826</v>
      </c>
      <c r="L361" s="281">
        <v>39681</v>
      </c>
      <c r="M361" s="256"/>
      <c r="N361" s="257">
        <v>39686</v>
      </c>
      <c r="O361" s="258" t="s">
        <v>7826</v>
      </c>
      <c r="P361" s="259"/>
      <c r="Q361" s="49"/>
      <c r="R361" s="49"/>
      <c r="S361" s="328"/>
    </row>
    <row r="362" spans="1:19" x14ac:dyDescent="0.25">
      <c r="A362" s="260">
        <v>39680</v>
      </c>
      <c r="B362" s="261" t="s">
        <v>9643</v>
      </c>
      <c r="C362" s="267"/>
      <c r="D362" s="262" t="s">
        <v>2215</v>
      </c>
      <c r="E362" s="262"/>
      <c r="F362" s="262" t="s">
        <v>6588</v>
      </c>
      <c r="G362" s="262" t="s">
        <v>3489</v>
      </c>
      <c r="H362" s="262" t="s">
        <v>8607</v>
      </c>
      <c r="I362" s="262" t="s">
        <v>4432</v>
      </c>
      <c r="J362" s="280" t="s">
        <v>5942</v>
      </c>
      <c r="K362" s="280" t="s">
        <v>7445</v>
      </c>
      <c r="L362" s="281">
        <v>39682</v>
      </c>
      <c r="M362" s="256"/>
      <c r="N362" s="257">
        <v>39686</v>
      </c>
      <c r="O362" s="258" t="s">
        <v>7445</v>
      </c>
      <c r="P362" s="259"/>
      <c r="Q362" s="49"/>
      <c r="R362" s="49"/>
      <c r="S362" s="328"/>
    </row>
    <row r="363" spans="1:19" x14ac:dyDescent="0.25">
      <c r="A363" s="260">
        <v>39680</v>
      </c>
      <c r="B363" s="261" t="s">
        <v>9643</v>
      </c>
      <c r="C363" s="267"/>
      <c r="D363" s="262" t="s">
        <v>2215</v>
      </c>
      <c r="E363" s="262"/>
      <c r="F363" s="262" t="s">
        <v>6588</v>
      </c>
      <c r="G363" s="262" t="s">
        <v>3489</v>
      </c>
      <c r="H363" s="262" t="s">
        <v>8607</v>
      </c>
      <c r="I363" s="262" t="s">
        <v>9535</v>
      </c>
      <c r="J363" s="280" t="s">
        <v>5942</v>
      </c>
      <c r="K363" s="280" t="s">
        <v>2079</v>
      </c>
      <c r="L363" s="281">
        <v>39682</v>
      </c>
      <c r="M363" s="256"/>
      <c r="N363" s="257">
        <v>39686</v>
      </c>
      <c r="O363" s="258" t="s">
        <v>2079</v>
      </c>
      <c r="P363" s="259"/>
      <c r="Q363" s="49"/>
      <c r="R363" s="49"/>
      <c r="S363" s="328"/>
    </row>
    <row r="364" spans="1:19" ht="25.5" x14ac:dyDescent="0.25">
      <c r="A364" s="260">
        <v>39681</v>
      </c>
      <c r="B364" s="261" t="s">
        <v>1012</v>
      </c>
      <c r="C364" s="267"/>
      <c r="D364" s="262" t="s">
        <v>1013</v>
      </c>
      <c r="E364" s="262">
        <v>4635</v>
      </c>
      <c r="F364" s="262" t="s">
        <v>1697</v>
      </c>
      <c r="G364" s="262" t="s">
        <v>5602</v>
      </c>
      <c r="H364" s="262" t="s">
        <v>9632</v>
      </c>
      <c r="I364" s="262"/>
      <c r="J364" s="280" t="s">
        <v>5942</v>
      </c>
      <c r="K364" s="280" t="s">
        <v>7826</v>
      </c>
      <c r="L364" s="281">
        <v>39686</v>
      </c>
      <c r="M364" s="256"/>
      <c r="N364" s="257">
        <v>39687</v>
      </c>
      <c r="O364" s="258" t="s">
        <v>7826</v>
      </c>
      <c r="P364" s="259"/>
      <c r="Q364" s="49"/>
      <c r="R364" s="49"/>
      <c r="S364" s="328"/>
    </row>
    <row r="365" spans="1:19" ht="25.5" x14ac:dyDescent="0.25">
      <c r="A365" s="260">
        <v>39681</v>
      </c>
      <c r="B365" s="261" t="s">
        <v>1011</v>
      </c>
      <c r="C365" s="267"/>
      <c r="D365" s="262" t="s">
        <v>96</v>
      </c>
      <c r="E365" s="262">
        <v>4627</v>
      </c>
      <c r="F365" s="262" t="s">
        <v>2042</v>
      </c>
      <c r="G365" s="262" t="s">
        <v>9736</v>
      </c>
      <c r="H365" s="262" t="s">
        <v>4935</v>
      </c>
      <c r="I365" s="262"/>
      <c r="J365" s="280" t="s">
        <v>10886</v>
      </c>
      <c r="K365" s="280" t="s">
        <v>7445</v>
      </c>
      <c r="L365" s="281">
        <v>39686</v>
      </c>
      <c r="M365" s="256"/>
      <c r="N365" s="257">
        <v>39687</v>
      </c>
      <c r="O365" s="258" t="s">
        <v>7445</v>
      </c>
      <c r="P365" s="259"/>
      <c r="Q365" s="49"/>
      <c r="R365" s="49"/>
      <c r="S365" s="328"/>
    </row>
    <row r="366" spans="1:19" ht="38.25" x14ac:dyDescent="0.25">
      <c r="A366" s="260">
        <v>39673</v>
      </c>
      <c r="B366" s="261" t="s">
        <v>9633</v>
      </c>
      <c r="C366" s="267"/>
      <c r="D366" s="262" t="s">
        <v>5208</v>
      </c>
      <c r="E366" s="262">
        <v>4423</v>
      </c>
      <c r="F366" s="262" t="s">
        <v>1697</v>
      </c>
      <c r="G366" s="262"/>
      <c r="H366" s="262" t="s">
        <v>3511</v>
      </c>
      <c r="I366" s="262" t="s">
        <v>9634</v>
      </c>
      <c r="J366" s="280" t="s">
        <v>7944</v>
      </c>
      <c r="K366" s="280" t="s">
        <v>9635</v>
      </c>
      <c r="L366" s="281">
        <v>39679</v>
      </c>
      <c r="M366" s="256" t="s">
        <v>5937</v>
      </c>
      <c r="N366" s="257">
        <v>39689</v>
      </c>
      <c r="O366" s="258" t="s">
        <v>9636</v>
      </c>
      <c r="P366" s="259"/>
      <c r="Q366" s="49"/>
      <c r="R366" s="49"/>
      <c r="S366" s="328"/>
    </row>
    <row r="367" spans="1:19" ht="25.5" x14ac:dyDescent="0.25">
      <c r="A367" s="260">
        <v>39625</v>
      </c>
      <c r="B367" s="261" t="s">
        <v>7491</v>
      </c>
      <c r="C367" s="267"/>
      <c r="D367" s="262" t="s">
        <v>7492</v>
      </c>
      <c r="E367" s="262">
        <v>4590</v>
      </c>
      <c r="F367" s="262"/>
      <c r="G367" s="262" t="s">
        <v>7493</v>
      </c>
      <c r="H367" s="262" t="s">
        <v>8607</v>
      </c>
      <c r="I367" s="262"/>
      <c r="J367" s="280" t="s">
        <v>2406</v>
      </c>
      <c r="K367" s="280" t="s">
        <v>2407</v>
      </c>
      <c r="L367" s="281">
        <v>39692</v>
      </c>
      <c r="M367" s="256"/>
      <c r="N367" s="257">
        <v>39693</v>
      </c>
      <c r="O367" s="258" t="s">
        <v>2408</v>
      </c>
      <c r="P367" s="259"/>
      <c r="Q367" s="49"/>
      <c r="R367" s="49"/>
      <c r="S367" s="328"/>
    </row>
    <row r="368" spans="1:19" ht="25.5" x14ac:dyDescent="0.25">
      <c r="A368" s="260">
        <v>39688</v>
      </c>
      <c r="B368" s="261" t="s">
        <v>5037</v>
      </c>
      <c r="C368" s="267"/>
      <c r="D368" s="262" t="s">
        <v>5038</v>
      </c>
      <c r="E368" s="262">
        <v>4612</v>
      </c>
      <c r="F368" s="262" t="s">
        <v>3065</v>
      </c>
      <c r="G368" s="262" t="s">
        <v>5602</v>
      </c>
      <c r="H368" s="262" t="s">
        <v>1419</v>
      </c>
      <c r="I368" s="262"/>
      <c r="J368" s="280" t="s">
        <v>5942</v>
      </c>
      <c r="K368" s="280" t="s">
        <v>7826</v>
      </c>
      <c r="L368" s="281">
        <v>39696</v>
      </c>
      <c r="M368" s="256"/>
      <c r="N368" s="257">
        <v>39694</v>
      </c>
      <c r="O368" s="258" t="s">
        <v>7826</v>
      </c>
      <c r="P368" s="259"/>
      <c r="Q368" s="49"/>
      <c r="R368" s="49"/>
      <c r="S368" s="328"/>
    </row>
    <row r="369" spans="1:19" ht="25.5" x14ac:dyDescent="0.25">
      <c r="A369" s="260">
        <v>39689</v>
      </c>
      <c r="B369" s="261" t="s">
        <v>5036</v>
      </c>
      <c r="C369" s="267"/>
      <c r="D369" s="262" t="s">
        <v>2215</v>
      </c>
      <c r="E369" s="262"/>
      <c r="F369" s="262" t="s">
        <v>6588</v>
      </c>
      <c r="G369" s="262" t="s">
        <v>6373</v>
      </c>
      <c r="H369" s="262" t="s">
        <v>8607</v>
      </c>
      <c r="I369" s="262" t="s">
        <v>9535</v>
      </c>
      <c r="J369" s="280" t="s">
        <v>5942</v>
      </c>
      <c r="K369" s="280" t="s">
        <v>7826</v>
      </c>
      <c r="L369" s="281">
        <v>39694</v>
      </c>
      <c r="M369" s="256"/>
      <c r="N369" s="257">
        <v>39694</v>
      </c>
      <c r="O369" s="258" t="s">
        <v>7826</v>
      </c>
      <c r="P369" s="259"/>
      <c r="Q369" s="49"/>
      <c r="R369" s="49"/>
      <c r="S369" s="328"/>
    </row>
    <row r="370" spans="1:19" ht="25.5" x14ac:dyDescent="0.25">
      <c r="A370" s="260">
        <v>39681</v>
      </c>
      <c r="B370" s="261" t="s">
        <v>1011</v>
      </c>
      <c r="C370" s="267"/>
      <c r="D370" s="262" t="s">
        <v>96</v>
      </c>
      <c r="E370" s="262">
        <v>4627</v>
      </c>
      <c r="F370" s="262" t="s">
        <v>2042</v>
      </c>
      <c r="G370" s="262" t="s">
        <v>9736</v>
      </c>
      <c r="H370" s="262" t="s">
        <v>4935</v>
      </c>
      <c r="I370" s="262"/>
      <c r="J370" s="280" t="s">
        <v>5603</v>
      </c>
      <c r="K370" s="280" t="s">
        <v>2081</v>
      </c>
      <c r="L370" s="281">
        <v>39695</v>
      </c>
      <c r="M370" s="256"/>
      <c r="N370" s="257">
        <v>39695</v>
      </c>
      <c r="O370" s="258" t="s">
        <v>2081</v>
      </c>
      <c r="P370" s="259"/>
      <c r="Q370" s="49"/>
      <c r="R370" s="49"/>
      <c r="S370" s="328"/>
    </row>
    <row r="371" spans="1:19" ht="51" x14ac:dyDescent="0.25">
      <c r="A371" s="260">
        <v>39687</v>
      </c>
      <c r="B371" s="261" t="s">
        <v>9296</v>
      </c>
      <c r="C371" s="267"/>
      <c r="D371" s="262" t="s">
        <v>10001</v>
      </c>
      <c r="E371" s="262">
        <v>4365</v>
      </c>
      <c r="F371" s="262" t="s">
        <v>1697</v>
      </c>
      <c r="G371" s="262" t="s">
        <v>5602</v>
      </c>
      <c r="H371" s="262" t="s">
        <v>660</v>
      </c>
      <c r="I371" s="262"/>
      <c r="J371" s="280" t="s">
        <v>9297</v>
      </c>
      <c r="K371" s="280" t="s">
        <v>9298</v>
      </c>
      <c r="L371" s="281">
        <v>39695</v>
      </c>
      <c r="M371" s="256"/>
      <c r="N371" s="257">
        <v>39695</v>
      </c>
      <c r="O371" s="258" t="s">
        <v>10598</v>
      </c>
      <c r="P371" s="259"/>
      <c r="Q371" s="49"/>
      <c r="R371" s="49"/>
      <c r="S371" s="328"/>
    </row>
    <row r="372" spans="1:19" ht="25.5" x14ac:dyDescent="0.25">
      <c r="A372" s="260">
        <v>39694</v>
      </c>
      <c r="B372" s="261" t="s">
        <v>6378</v>
      </c>
      <c r="C372" s="267"/>
      <c r="D372" s="262" t="s">
        <v>2215</v>
      </c>
      <c r="E372" s="262"/>
      <c r="F372" s="262" t="s">
        <v>10658</v>
      </c>
      <c r="G372" s="262" t="s">
        <v>8041</v>
      </c>
      <c r="H372" s="262" t="s">
        <v>374</v>
      </c>
      <c r="I372" s="262"/>
      <c r="J372" s="280" t="s">
        <v>5942</v>
      </c>
      <c r="K372" s="280" t="s">
        <v>7826</v>
      </c>
      <c r="L372" s="281">
        <v>39696</v>
      </c>
      <c r="M372" s="256"/>
      <c r="N372" s="257">
        <v>39696</v>
      </c>
      <c r="O372" s="258" t="s">
        <v>7826</v>
      </c>
      <c r="P372" s="259"/>
      <c r="Q372" s="49"/>
      <c r="R372" s="49"/>
      <c r="S372" s="328"/>
    </row>
    <row r="373" spans="1:19" x14ac:dyDescent="0.25">
      <c r="A373" s="260">
        <v>39695</v>
      </c>
      <c r="B373" s="261" t="s">
        <v>4980</v>
      </c>
      <c r="C373" s="267"/>
      <c r="D373" s="262" t="s">
        <v>4981</v>
      </c>
      <c r="E373" s="262">
        <v>4456</v>
      </c>
      <c r="F373" s="262" t="s">
        <v>1697</v>
      </c>
      <c r="G373" s="262" t="s">
        <v>5602</v>
      </c>
      <c r="H373" s="262" t="s">
        <v>9216</v>
      </c>
      <c r="I373" s="262"/>
      <c r="J373" s="280" t="s">
        <v>5942</v>
      </c>
      <c r="K373" s="280" t="s">
        <v>6377</v>
      </c>
      <c r="L373" s="281">
        <v>39696</v>
      </c>
      <c r="M373" s="256"/>
      <c r="N373" s="257">
        <v>39696</v>
      </c>
      <c r="O373" s="258" t="s">
        <v>6377</v>
      </c>
      <c r="P373" s="259"/>
      <c r="Q373" s="49"/>
      <c r="R373" s="49"/>
      <c r="S373" s="328"/>
    </row>
    <row r="374" spans="1:19" x14ac:dyDescent="0.25">
      <c r="A374" s="260">
        <v>39695</v>
      </c>
      <c r="B374" s="261" t="s">
        <v>10599</v>
      </c>
      <c r="C374" s="267"/>
      <c r="D374" s="262" t="s">
        <v>6087</v>
      </c>
      <c r="E374" s="262">
        <v>4379</v>
      </c>
      <c r="F374" s="262" t="s">
        <v>6588</v>
      </c>
      <c r="G374" s="262" t="s">
        <v>8606</v>
      </c>
      <c r="H374" s="262" t="s">
        <v>8607</v>
      </c>
      <c r="I374" s="262" t="s">
        <v>4432</v>
      </c>
      <c r="J374" s="280" t="s">
        <v>5942</v>
      </c>
      <c r="K374" s="280" t="s">
        <v>6466</v>
      </c>
      <c r="L374" s="281">
        <v>39696</v>
      </c>
      <c r="M374" s="256"/>
      <c r="N374" s="257">
        <v>39696</v>
      </c>
      <c r="O374" s="258" t="s">
        <v>6466</v>
      </c>
      <c r="P374" s="259"/>
      <c r="Q374" s="49"/>
      <c r="R374" s="49"/>
      <c r="S374" s="328"/>
    </row>
    <row r="375" spans="1:19" x14ac:dyDescent="0.25">
      <c r="A375" s="260">
        <v>39693</v>
      </c>
      <c r="B375" s="261" t="s">
        <v>6379</v>
      </c>
      <c r="C375" s="267"/>
      <c r="D375" s="262" t="s">
        <v>10145</v>
      </c>
      <c r="E375" s="262">
        <v>4595</v>
      </c>
      <c r="F375" s="262" t="s">
        <v>1697</v>
      </c>
      <c r="G375" s="262" t="s">
        <v>9736</v>
      </c>
      <c r="H375" s="262" t="s">
        <v>6380</v>
      </c>
      <c r="I375" s="262"/>
      <c r="J375" s="280" t="s">
        <v>5942</v>
      </c>
      <c r="K375" s="280" t="s">
        <v>6466</v>
      </c>
      <c r="L375" s="281">
        <v>39696</v>
      </c>
      <c r="M375" s="256"/>
      <c r="N375" s="257">
        <v>39697</v>
      </c>
      <c r="O375" s="258" t="s">
        <v>6466</v>
      </c>
      <c r="P375" s="259"/>
      <c r="Q375" s="49"/>
      <c r="R375" s="49"/>
      <c r="S375" s="328"/>
    </row>
    <row r="376" spans="1:19" x14ac:dyDescent="0.25">
      <c r="A376" s="260">
        <v>39695</v>
      </c>
      <c r="B376" s="261" t="s">
        <v>955</v>
      </c>
      <c r="C376" s="267"/>
      <c r="D376" s="262" t="s">
        <v>10001</v>
      </c>
      <c r="E376" s="262">
        <v>4365</v>
      </c>
      <c r="F376" s="262" t="s">
        <v>6588</v>
      </c>
      <c r="G376" s="262" t="s">
        <v>3489</v>
      </c>
      <c r="H376" s="262" t="s">
        <v>8607</v>
      </c>
      <c r="I376" s="262" t="s">
        <v>9535</v>
      </c>
      <c r="J376" s="280" t="s">
        <v>5942</v>
      </c>
      <c r="K376" s="280" t="s">
        <v>6408</v>
      </c>
      <c r="L376" s="281">
        <v>39700</v>
      </c>
      <c r="M376" s="256"/>
      <c r="N376" s="257">
        <v>39699</v>
      </c>
      <c r="O376" s="258" t="s">
        <v>6408</v>
      </c>
      <c r="P376" s="259"/>
      <c r="Q376" s="49"/>
      <c r="R376" s="49"/>
      <c r="S376" s="328"/>
    </row>
    <row r="377" spans="1:19" ht="25.5" x14ac:dyDescent="0.25">
      <c r="A377" s="260">
        <v>39665</v>
      </c>
      <c r="B377" s="261" t="s">
        <v>956</v>
      </c>
      <c r="C377" s="267"/>
      <c r="D377" s="262" t="s">
        <v>10001</v>
      </c>
      <c r="E377" s="262">
        <v>4365</v>
      </c>
      <c r="F377" s="262" t="s">
        <v>2003</v>
      </c>
      <c r="G377" s="262" t="s">
        <v>3489</v>
      </c>
      <c r="H377" s="262"/>
      <c r="I377" s="262" t="s">
        <v>7958</v>
      </c>
      <c r="J377" s="280" t="s">
        <v>5942</v>
      </c>
      <c r="K377" s="280" t="s">
        <v>5528</v>
      </c>
      <c r="L377" s="281">
        <v>39689</v>
      </c>
      <c r="M377" s="256"/>
      <c r="N377" s="257">
        <v>39700</v>
      </c>
      <c r="O377" s="258" t="s">
        <v>5528</v>
      </c>
      <c r="P377" s="259"/>
      <c r="Q377" s="49"/>
      <c r="R377" s="49"/>
      <c r="S377" s="328"/>
    </row>
    <row r="378" spans="1:19" ht="25.5" x14ac:dyDescent="0.25">
      <c r="A378" s="260">
        <v>39696</v>
      </c>
      <c r="B378" s="261" t="s">
        <v>968</v>
      </c>
      <c r="C378" s="267"/>
      <c r="D378" s="262" t="s">
        <v>2215</v>
      </c>
      <c r="E378" s="262"/>
      <c r="F378" s="262" t="s">
        <v>6588</v>
      </c>
      <c r="G378" s="262" t="s">
        <v>3489</v>
      </c>
      <c r="H378" s="262" t="s">
        <v>8607</v>
      </c>
      <c r="I378" s="262" t="s">
        <v>5876</v>
      </c>
      <c r="J378" s="280" t="s">
        <v>5942</v>
      </c>
      <c r="K378" s="280" t="s">
        <v>7826</v>
      </c>
      <c r="L378" s="281">
        <v>39700</v>
      </c>
      <c r="M378" s="256"/>
      <c r="N378" s="257">
        <v>39700</v>
      </c>
      <c r="O378" s="258" t="s">
        <v>7826</v>
      </c>
      <c r="P378" s="259"/>
      <c r="Q378" s="49"/>
      <c r="R378" s="49"/>
      <c r="S378" s="328"/>
    </row>
    <row r="379" spans="1:19" ht="25.5" x14ac:dyDescent="0.25">
      <c r="A379" s="260">
        <v>39696</v>
      </c>
      <c r="B379" s="261" t="s">
        <v>968</v>
      </c>
      <c r="C379" s="267"/>
      <c r="D379" s="262" t="s">
        <v>2215</v>
      </c>
      <c r="E379" s="262"/>
      <c r="F379" s="262" t="s">
        <v>6588</v>
      </c>
      <c r="G379" s="262" t="s">
        <v>3489</v>
      </c>
      <c r="H379" s="262" t="s">
        <v>8607</v>
      </c>
      <c r="I379" s="262" t="s">
        <v>3371</v>
      </c>
      <c r="J379" s="280" t="s">
        <v>5942</v>
      </c>
      <c r="K379" s="280" t="s">
        <v>7826</v>
      </c>
      <c r="L379" s="281">
        <v>39700</v>
      </c>
      <c r="M379" s="256"/>
      <c r="N379" s="257">
        <v>39700</v>
      </c>
      <c r="O379" s="258" t="s">
        <v>7826</v>
      </c>
      <c r="P379" s="259"/>
      <c r="Q379" s="49"/>
      <c r="R379" s="49"/>
      <c r="S379" s="328"/>
    </row>
    <row r="380" spans="1:19" ht="25.5" x14ac:dyDescent="0.25">
      <c r="A380" s="260">
        <v>39696</v>
      </c>
      <c r="B380" s="261" t="s">
        <v>968</v>
      </c>
      <c r="C380" s="267"/>
      <c r="D380" s="262" t="s">
        <v>2215</v>
      </c>
      <c r="E380" s="262"/>
      <c r="F380" s="262" t="s">
        <v>6588</v>
      </c>
      <c r="G380" s="262" t="s">
        <v>2109</v>
      </c>
      <c r="H380" s="262" t="s">
        <v>8607</v>
      </c>
      <c r="I380" s="262" t="s">
        <v>9535</v>
      </c>
      <c r="J380" s="280" t="s">
        <v>5942</v>
      </c>
      <c r="K380" s="280" t="s">
        <v>7826</v>
      </c>
      <c r="L380" s="281">
        <v>39700</v>
      </c>
      <c r="M380" s="256"/>
      <c r="N380" s="257">
        <v>39700</v>
      </c>
      <c r="O380" s="258" t="s">
        <v>7826</v>
      </c>
      <c r="P380" s="259"/>
      <c r="Q380" s="49"/>
      <c r="R380" s="49"/>
      <c r="S380" s="328"/>
    </row>
    <row r="381" spans="1:19" ht="25.5" x14ac:dyDescent="0.25">
      <c r="A381" s="260">
        <v>39696</v>
      </c>
      <c r="B381" s="261" t="s">
        <v>968</v>
      </c>
      <c r="C381" s="267"/>
      <c r="D381" s="262" t="s">
        <v>2215</v>
      </c>
      <c r="E381" s="262"/>
      <c r="F381" s="262" t="s">
        <v>6588</v>
      </c>
      <c r="G381" s="262" t="s">
        <v>2109</v>
      </c>
      <c r="H381" s="262" t="s">
        <v>8607</v>
      </c>
      <c r="I381" s="262" t="s">
        <v>3371</v>
      </c>
      <c r="J381" s="280" t="s">
        <v>5942</v>
      </c>
      <c r="K381" s="280" t="s">
        <v>7826</v>
      </c>
      <c r="L381" s="281">
        <v>39700</v>
      </c>
      <c r="M381" s="256"/>
      <c r="N381" s="257">
        <v>39700</v>
      </c>
      <c r="O381" s="258" t="s">
        <v>7826</v>
      </c>
      <c r="P381" s="259"/>
      <c r="Q381" s="49"/>
      <c r="R381" s="49"/>
      <c r="S381" s="328"/>
    </row>
    <row r="382" spans="1:19" x14ac:dyDescent="0.25">
      <c r="A382" s="260">
        <v>39699</v>
      </c>
      <c r="B382" s="261" t="s">
        <v>7959</v>
      </c>
      <c r="C382" s="267"/>
      <c r="D382" s="262" t="s">
        <v>8320</v>
      </c>
      <c r="E382" s="262">
        <v>4649</v>
      </c>
      <c r="F382" s="262" t="s">
        <v>5941</v>
      </c>
      <c r="G382" s="262" t="s">
        <v>6373</v>
      </c>
      <c r="H382" s="262" t="s">
        <v>8607</v>
      </c>
      <c r="I382" s="262" t="s">
        <v>8321</v>
      </c>
      <c r="J382" s="280" t="s">
        <v>5942</v>
      </c>
      <c r="K382" s="280" t="s">
        <v>8322</v>
      </c>
      <c r="L382" s="281">
        <v>39700</v>
      </c>
      <c r="M382" s="256"/>
      <c r="N382" s="257">
        <v>39700</v>
      </c>
      <c r="O382" s="258" t="s">
        <v>2419</v>
      </c>
      <c r="P382" s="259"/>
      <c r="Q382" s="49"/>
      <c r="R382" s="49"/>
      <c r="S382" s="328"/>
    </row>
    <row r="383" spans="1:19" ht="25.5" x14ac:dyDescent="0.25">
      <c r="A383" s="260">
        <v>39695</v>
      </c>
      <c r="B383" s="261" t="s">
        <v>4980</v>
      </c>
      <c r="C383" s="267"/>
      <c r="D383" s="262" t="s">
        <v>4981</v>
      </c>
      <c r="E383" s="262">
        <v>4456</v>
      </c>
      <c r="F383" s="262" t="s">
        <v>1697</v>
      </c>
      <c r="G383" s="262" t="s">
        <v>5602</v>
      </c>
      <c r="H383" s="262" t="s">
        <v>9216</v>
      </c>
      <c r="I383" s="262"/>
      <c r="J383" s="280" t="s">
        <v>5942</v>
      </c>
      <c r="K383" s="280" t="s">
        <v>969</v>
      </c>
      <c r="L383" s="281">
        <v>39701</v>
      </c>
      <c r="M383" s="256"/>
      <c r="N383" s="257">
        <v>39701</v>
      </c>
      <c r="O383" s="258" t="s">
        <v>5528</v>
      </c>
      <c r="P383" s="259"/>
      <c r="Q383" s="49"/>
      <c r="R383" s="49"/>
      <c r="S383" s="328"/>
    </row>
    <row r="384" spans="1:19" ht="25.5" x14ac:dyDescent="0.25">
      <c r="A384" s="260">
        <v>39700</v>
      </c>
      <c r="B384" s="261" t="s">
        <v>698</v>
      </c>
      <c r="C384" s="267"/>
      <c r="D384" s="262" t="s">
        <v>2886</v>
      </c>
      <c r="E384" s="262">
        <v>4482</v>
      </c>
      <c r="F384" s="262" t="s">
        <v>10139</v>
      </c>
      <c r="G384" s="262" t="s">
        <v>8606</v>
      </c>
      <c r="H384" s="262" t="s">
        <v>8607</v>
      </c>
      <c r="I384" s="262" t="s">
        <v>8023</v>
      </c>
      <c r="J384" s="280" t="s">
        <v>8329</v>
      </c>
      <c r="K384" s="280" t="s">
        <v>8330</v>
      </c>
      <c r="L384" s="281">
        <v>39701</v>
      </c>
      <c r="M384" s="256"/>
      <c r="N384" s="257">
        <v>39701</v>
      </c>
      <c r="O384" s="258" t="s">
        <v>8315</v>
      </c>
      <c r="P384" s="259"/>
      <c r="Q384" s="49"/>
      <c r="R384" s="49"/>
      <c r="S384" s="328"/>
    </row>
    <row r="385" spans="1:19" ht="25.5" x14ac:dyDescent="0.25">
      <c r="A385" s="260">
        <v>39700</v>
      </c>
      <c r="B385" s="261" t="s">
        <v>8316</v>
      </c>
      <c r="C385" s="267"/>
      <c r="D385" s="262" t="s">
        <v>2215</v>
      </c>
      <c r="E385" s="262"/>
      <c r="F385" s="262" t="s">
        <v>5941</v>
      </c>
      <c r="G385" s="262" t="s">
        <v>5602</v>
      </c>
      <c r="H385" s="262" t="s">
        <v>4935</v>
      </c>
      <c r="I385" s="262"/>
      <c r="J385" s="280" t="s">
        <v>5603</v>
      </c>
      <c r="K385" s="280" t="s">
        <v>7826</v>
      </c>
      <c r="L385" s="281">
        <v>39701</v>
      </c>
      <c r="M385" s="256"/>
      <c r="N385" s="257">
        <v>39701</v>
      </c>
      <c r="O385" s="258" t="s">
        <v>7826</v>
      </c>
      <c r="P385" s="259"/>
      <c r="Q385" s="49"/>
      <c r="R385" s="49"/>
      <c r="S385" s="328"/>
    </row>
    <row r="386" spans="1:19" ht="25.5" x14ac:dyDescent="0.25">
      <c r="A386" s="260">
        <v>39700</v>
      </c>
      <c r="B386" s="261" t="s">
        <v>698</v>
      </c>
      <c r="C386" s="267"/>
      <c r="D386" s="262" t="s">
        <v>2215</v>
      </c>
      <c r="E386" s="262"/>
      <c r="F386" s="262" t="s">
        <v>10139</v>
      </c>
      <c r="G386" s="262" t="s">
        <v>8606</v>
      </c>
      <c r="H386" s="262" t="s">
        <v>8607</v>
      </c>
      <c r="I386" s="262" t="s">
        <v>4892</v>
      </c>
      <c r="J386" s="280" t="s">
        <v>1908</v>
      </c>
      <c r="K386" s="280" t="s">
        <v>9084</v>
      </c>
      <c r="L386" s="281">
        <v>39701</v>
      </c>
      <c r="M386" s="256"/>
      <c r="N386" s="257">
        <v>39701</v>
      </c>
      <c r="O386" s="258" t="s">
        <v>9085</v>
      </c>
      <c r="P386" s="259"/>
      <c r="Q386" s="49"/>
      <c r="R386" s="49"/>
      <c r="S386" s="328"/>
    </row>
    <row r="387" spans="1:19" ht="25.5" x14ac:dyDescent="0.25">
      <c r="A387" s="260">
        <v>39700</v>
      </c>
      <c r="B387" s="261" t="s">
        <v>7250</v>
      </c>
      <c r="C387" s="267"/>
      <c r="D387" s="262" t="s">
        <v>2215</v>
      </c>
      <c r="E387" s="262"/>
      <c r="F387" s="262" t="s">
        <v>10853</v>
      </c>
      <c r="G387" s="262" t="s">
        <v>5602</v>
      </c>
      <c r="H387" s="262" t="s">
        <v>4935</v>
      </c>
      <c r="I387" s="262"/>
      <c r="J387" s="280" t="s">
        <v>5603</v>
      </c>
      <c r="K387" s="280" t="s">
        <v>10854</v>
      </c>
      <c r="L387" s="281">
        <v>39703</v>
      </c>
      <c r="M387" s="256" t="s">
        <v>5937</v>
      </c>
      <c r="N387" s="257">
        <v>39702</v>
      </c>
      <c r="O387" s="258" t="s">
        <v>10854</v>
      </c>
      <c r="P387" s="259"/>
      <c r="Q387" s="49"/>
      <c r="R387" s="49"/>
      <c r="S387" s="328"/>
    </row>
    <row r="388" spans="1:19" ht="25.5" x14ac:dyDescent="0.25">
      <c r="A388" s="260">
        <v>39694</v>
      </c>
      <c r="B388" s="261" t="s">
        <v>6378</v>
      </c>
      <c r="C388" s="267"/>
      <c r="D388" s="262" t="s">
        <v>2215</v>
      </c>
      <c r="E388" s="262"/>
      <c r="F388" s="262" t="s">
        <v>10658</v>
      </c>
      <c r="G388" s="262" t="s">
        <v>8041</v>
      </c>
      <c r="H388" s="262" t="s">
        <v>374</v>
      </c>
      <c r="I388" s="262"/>
      <c r="J388" s="280" t="s">
        <v>5942</v>
      </c>
      <c r="K388" s="280" t="s">
        <v>7826</v>
      </c>
      <c r="L388" s="281">
        <v>39701</v>
      </c>
      <c r="M388" s="256"/>
      <c r="N388" s="257">
        <v>39703</v>
      </c>
      <c r="O388" s="258" t="s">
        <v>7826</v>
      </c>
      <c r="P388" s="259"/>
      <c r="Q388" s="49"/>
      <c r="R388" s="49"/>
      <c r="S388" s="328"/>
    </row>
    <row r="389" spans="1:19" ht="25.5" x14ac:dyDescent="0.25">
      <c r="A389" s="260">
        <v>39695</v>
      </c>
      <c r="B389" s="261" t="s">
        <v>4980</v>
      </c>
      <c r="C389" s="267"/>
      <c r="D389" s="262" t="s">
        <v>4981</v>
      </c>
      <c r="E389" s="262">
        <v>4456</v>
      </c>
      <c r="F389" s="262" t="s">
        <v>1697</v>
      </c>
      <c r="G389" s="262" t="s">
        <v>5602</v>
      </c>
      <c r="H389" s="262" t="s">
        <v>9216</v>
      </c>
      <c r="I389" s="262"/>
      <c r="J389" s="280" t="s">
        <v>5942</v>
      </c>
      <c r="K389" s="280" t="s">
        <v>9062</v>
      </c>
      <c r="L389" s="281">
        <v>39703</v>
      </c>
      <c r="M389" s="256" t="s">
        <v>5937</v>
      </c>
      <c r="N389" s="257">
        <v>39703</v>
      </c>
      <c r="O389" s="258" t="s">
        <v>9062</v>
      </c>
      <c r="P389" s="259"/>
      <c r="Q389" s="49"/>
      <c r="R389" s="49"/>
      <c r="S389" s="328"/>
    </row>
    <row r="390" spans="1:19" x14ac:dyDescent="0.25">
      <c r="A390" s="260">
        <v>39701</v>
      </c>
      <c r="B390" s="261" t="s">
        <v>8300</v>
      </c>
      <c r="C390" s="267"/>
      <c r="D390" s="262" t="s">
        <v>6087</v>
      </c>
      <c r="E390" s="262">
        <v>4379</v>
      </c>
      <c r="F390" s="262" t="s">
        <v>6588</v>
      </c>
      <c r="G390" s="262" t="s">
        <v>8606</v>
      </c>
      <c r="H390" s="262" t="s">
        <v>8607</v>
      </c>
      <c r="I390" s="262" t="s">
        <v>4432</v>
      </c>
      <c r="J390" s="280" t="s">
        <v>5942</v>
      </c>
      <c r="K390" s="280" t="s">
        <v>6466</v>
      </c>
      <c r="L390" s="281">
        <v>39703</v>
      </c>
      <c r="M390" s="256"/>
      <c r="N390" s="257">
        <v>39703</v>
      </c>
      <c r="O390" s="258" t="s">
        <v>6466</v>
      </c>
      <c r="P390" s="259"/>
      <c r="Q390" s="49"/>
      <c r="R390" s="49"/>
      <c r="S390" s="328"/>
    </row>
    <row r="391" spans="1:19" ht="25.5" x14ac:dyDescent="0.25">
      <c r="A391" s="260">
        <v>39701</v>
      </c>
      <c r="B391" s="261" t="s">
        <v>1844</v>
      </c>
      <c r="C391" s="267"/>
      <c r="D391" s="262" t="s">
        <v>2215</v>
      </c>
      <c r="E391" s="262"/>
      <c r="F391" s="262" t="s">
        <v>6588</v>
      </c>
      <c r="G391" s="262" t="s">
        <v>2109</v>
      </c>
      <c r="H391" s="262" t="s">
        <v>8607</v>
      </c>
      <c r="I391" s="262" t="s">
        <v>9535</v>
      </c>
      <c r="J391" s="280" t="s">
        <v>5942</v>
      </c>
      <c r="K391" s="280" t="s">
        <v>7826</v>
      </c>
      <c r="L391" s="281">
        <v>39703</v>
      </c>
      <c r="M391" s="256" t="s">
        <v>5937</v>
      </c>
      <c r="N391" s="257">
        <v>39703</v>
      </c>
      <c r="O391" s="258" t="s">
        <v>7826</v>
      </c>
      <c r="P391" s="259"/>
      <c r="Q391" s="49"/>
      <c r="R391" s="49"/>
      <c r="S391" s="328"/>
    </row>
    <row r="392" spans="1:19" x14ac:dyDescent="0.25">
      <c r="A392" s="260">
        <v>39702</v>
      </c>
      <c r="B392" s="261" t="s">
        <v>6006</v>
      </c>
      <c r="C392" s="267"/>
      <c r="D392" s="262" t="s">
        <v>1843</v>
      </c>
      <c r="E392" s="262">
        <v>4591</v>
      </c>
      <c r="F392" s="262" t="s">
        <v>6588</v>
      </c>
      <c r="G392" s="262" t="s">
        <v>2109</v>
      </c>
      <c r="H392" s="262" t="s">
        <v>8607</v>
      </c>
      <c r="I392" s="262" t="s">
        <v>5876</v>
      </c>
      <c r="J392" s="280" t="s">
        <v>5942</v>
      </c>
      <c r="K392" s="280" t="s">
        <v>8506</v>
      </c>
      <c r="L392" s="281">
        <v>39703</v>
      </c>
      <c r="M392" s="256"/>
      <c r="N392" s="257">
        <v>39703</v>
      </c>
      <c r="O392" s="258" t="s">
        <v>8506</v>
      </c>
      <c r="P392" s="259"/>
      <c r="Q392" s="49"/>
      <c r="R392" s="49"/>
      <c r="S392" s="328"/>
    </row>
    <row r="393" spans="1:19" x14ac:dyDescent="0.25">
      <c r="A393" s="260">
        <v>39705</v>
      </c>
      <c r="B393" s="261" t="s">
        <v>3490</v>
      </c>
      <c r="C393" s="267"/>
      <c r="D393" s="262" t="s">
        <v>7161</v>
      </c>
      <c r="E393" s="262">
        <v>4343</v>
      </c>
      <c r="F393" s="262" t="s">
        <v>1697</v>
      </c>
      <c r="G393" s="262" t="s">
        <v>5602</v>
      </c>
      <c r="H393" s="262" t="s">
        <v>9216</v>
      </c>
      <c r="I393" s="262" t="s">
        <v>1422</v>
      </c>
      <c r="J393" s="280" t="s">
        <v>10176</v>
      </c>
      <c r="K393" s="280" t="s">
        <v>7967</v>
      </c>
      <c r="L393" s="281">
        <v>39703</v>
      </c>
      <c r="M393" s="256"/>
      <c r="N393" s="257">
        <v>39703</v>
      </c>
      <c r="O393" s="258" t="s">
        <v>7968</v>
      </c>
      <c r="P393" s="259"/>
      <c r="Q393" s="49"/>
      <c r="R393" s="49"/>
      <c r="S393" s="328"/>
    </row>
    <row r="394" spans="1:19" x14ac:dyDescent="0.25">
      <c r="A394" s="260">
        <v>39695</v>
      </c>
      <c r="B394" s="261" t="s">
        <v>10619</v>
      </c>
      <c r="C394" s="267"/>
      <c r="D394" s="262" t="s">
        <v>5509</v>
      </c>
      <c r="E394" s="262">
        <v>4402</v>
      </c>
      <c r="F394" s="262" t="s">
        <v>3065</v>
      </c>
      <c r="G394" s="262" t="s">
        <v>2252</v>
      </c>
      <c r="H394" s="262" t="s">
        <v>2253</v>
      </c>
      <c r="I394" s="262"/>
      <c r="J394" s="280" t="s">
        <v>5942</v>
      </c>
      <c r="K394" s="280" t="s">
        <v>373</v>
      </c>
      <c r="L394" s="281">
        <v>39702</v>
      </c>
      <c r="M394" s="256"/>
      <c r="N394" s="257">
        <v>39706</v>
      </c>
      <c r="O394" s="258" t="s">
        <v>373</v>
      </c>
      <c r="P394" s="259"/>
      <c r="Q394" s="49"/>
      <c r="R394" s="49"/>
      <c r="S394" s="328"/>
    </row>
    <row r="395" spans="1:19" ht="25.5" x14ac:dyDescent="0.25">
      <c r="A395" s="260">
        <v>39699</v>
      </c>
      <c r="B395" s="261" t="s">
        <v>1842</v>
      </c>
      <c r="C395" s="267"/>
      <c r="D395" s="262" t="s">
        <v>8320</v>
      </c>
      <c r="E395" s="262">
        <v>4649</v>
      </c>
      <c r="F395" s="262" t="s">
        <v>6588</v>
      </c>
      <c r="G395" s="262" t="s">
        <v>6373</v>
      </c>
      <c r="H395" s="262" t="s">
        <v>8607</v>
      </c>
      <c r="I395" s="262" t="s">
        <v>10486</v>
      </c>
      <c r="J395" s="280" t="s">
        <v>5942</v>
      </c>
      <c r="K395" s="280" t="s">
        <v>10487</v>
      </c>
      <c r="L395" s="281">
        <v>39706</v>
      </c>
      <c r="M395" s="256"/>
      <c r="N395" s="257">
        <v>39706</v>
      </c>
      <c r="O395" s="258" t="s">
        <v>8190</v>
      </c>
      <c r="P395" s="259"/>
      <c r="Q395" s="49"/>
      <c r="R395" s="49"/>
      <c r="S395" s="328"/>
    </row>
    <row r="396" spans="1:19" ht="25.5" x14ac:dyDescent="0.25">
      <c r="A396" s="260">
        <v>39702</v>
      </c>
      <c r="B396" s="261"/>
      <c r="C396" s="267"/>
      <c r="D396" s="262" t="s">
        <v>3064</v>
      </c>
      <c r="E396" s="262">
        <v>4331</v>
      </c>
      <c r="F396" s="262" t="s">
        <v>1697</v>
      </c>
      <c r="G396" s="262" t="s">
        <v>5602</v>
      </c>
      <c r="H396" s="262" t="s">
        <v>3563</v>
      </c>
      <c r="I396" s="262"/>
      <c r="J396" s="280" t="s">
        <v>7944</v>
      </c>
      <c r="K396" s="280" t="s">
        <v>10620</v>
      </c>
      <c r="L396" s="281">
        <v>39706</v>
      </c>
      <c r="M396" s="256"/>
      <c r="N396" s="257">
        <v>39706</v>
      </c>
      <c r="O396" s="258" t="s">
        <v>1841</v>
      </c>
      <c r="P396" s="259"/>
      <c r="Q396" s="49"/>
      <c r="R396" s="49"/>
      <c r="S396" s="328"/>
    </row>
    <row r="397" spans="1:19" ht="25.5" x14ac:dyDescent="0.25">
      <c r="A397" s="260">
        <v>39702</v>
      </c>
      <c r="B397" s="261" t="s">
        <v>7122</v>
      </c>
      <c r="C397" s="267"/>
      <c r="D397" s="262" t="s">
        <v>462</v>
      </c>
      <c r="E397" s="262">
        <v>4419</v>
      </c>
      <c r="F397" s="262" t="s">
        <v>3065</v>
      </c>
      <c r="G397" s="262" t="s">
        <v>5602</v>
      </c>
      <c r="H397" s="262" t="s">
        <v>5231</v>
      </c>
      <c r="I397" s="262"/>
      <c r="J397" s="280" t="s">
        <v>5942</v>
      </c>
      <c r="K397" s="280" t="s">
        <v>7826</v>
      </c>
      <c r="L397" s="281">
        <v>39710</v>
      </c>
      <c r="M397" s="256"/>
      <c r="N397" s="257">
        <v>39707</v>
      </c>
      <c r="O397" s="258" t="s">
        <v>7826</v>
      </c>
      <c r="P397" s="259"/>
      <c r="Q397" s="49"/>
      <c r="R397" s="49"/>
      <c r="S397" s="328"/>
    </row>
    <row r="398" spans="1:19" ht="38.25" x14ac:dyDescent="0.25">
      <c r="A398" s="260">
        <v>39695</v>
      </c>
      <c r="B398" s="261" t="s">
        <v>4149</v>
      </c>
      <c r="C398" s="267"/>
      <c r="D398" s="262" t="s">
        <v>3064</v>
      </c>
      <c r="E398" s="262">
        <v>4331</v>
      </c>
      <c r="F398" s="262" t="s">
        <v>1697</v>
      </c>
      <c r="G398" s="262" t="s">
        <v>9736</v>
      </c>
      <c r="H398" s="262" t="s">
        <v>3563</v>
      </c>
      <c r="I398" s="262"/>
      <c r="J398" s="280" t="s">
        <v>5934</v>
      </c>
      <c r="K398" s="280" t="s">
        <v>4150</v>
      </c>
      <c r="L398" s="281">
        <v>39708</v>
      </c>
      <c r="M398" s="256"/>
      <c r="N398" s="257">
        <v>39708</v>
      </c>
      <c r="O398" s="258" t="s">
        <v>1841</v>
      </c>
      <c r="P398" s="259"/>
      <c r="Q398" s="49"/>
      <c r="R398" s="49"/>
      <c r="S398" s="328"/>
    </row>
    <row r="399" spans="1:19" ht="38.25" x14ac:dyDescent="0.25">
      <c r="A399" s="260">
        <v>39700</v>
      </c>
      <c r="B399" s="261" t="s">
        <v>7123</v>
      </c>
      <c r="C399" s="267"/>
      <c r="D399" s="262" t="s">
        <v>10145</v>
      </c>
      <c r="E399" s="262">
        <v>4595</v>
      </c>
      <c r="F399" s="262" t="s">
        <v>1697</v>
      </c>
      <c r="G399" s="262" t="s">
        <v>9736</v>
      </c>
      <c r="H399" s="262" t="s">
        <v>6380</v>
      </c>
      <c r="I399" s="262" t="s">
        <v>7124</v>
      </c>
      <c r="J399" s="280" t="s">
        <v>7944</v>
      </c>
      <c r="K399" s="280" t="s">
        <v>7125</v>
      </c>
      <c r="L399" s="281">
        <v>39702</v>
      </c>
      <c r="M399" s="256" t="s">
        <v>5937</v>
      </c>
      <c r="N399" s="257">
        <v>39708</v>
      </c>
      <c r="O399" s="258" t="s">
        <v>4148</v>
      </c>
      <c r="P399" s="259"/>
      <c r="Q399" s="49"/>
      <c r="R399" s="49"/>
      <c r="S399" s="328"/>
    </row>
    <row r="400" spans="1:19" ht="25.5" x14ac:dyDescent="0.25">
      <c r="A400" s="260">
        <v>39702</v>
      </c>
      <c r="B400" s="261" t="s">
        <v>7418</v>
      </c>
      <c r="C400" s="267"/>
      <c r="D400" s="262" t="s">
        <v>2215</v>
      </c>
      <c r="E400" s="262"/>
      <c r="F400" s="262" t="s">
        <v>1697</v>
      </c>
      <c r="G400" s="262" t="s">
        <v>5602</v>
      </c>
      <c r="H400" s="262" t="s">
        <v>8374</v>
      </c>
      <c r="I400" s="262"/>
      <c r="J400" s="280" t="s">
        <v>5942</v>
      </c>
      <c r="K400" s="280" t="s">
        <v>7826</v>
      </c>
      <c r="L400" s="281">
        <v>39708</v>
      </c>
      <c r="M400" s="256"/>
      <c r="N400" s="257">
        <v>39708</v>
      </c>
      <c r="O400" s="258" t="s">
        <v>7826</v>
      </c>
      <c r="P400" s="259"/>
      <c r="Q400" s="49"/>
      <c r="R400" s="49"/>
      <c r="S400" s="328"/>
    </row>
    <row r="401" spans="1:19" x14ac:dyDescent="0.25">
      <c r="A401" s="260">
        <v>39708</v>
      </c>
      <c r="B401" s="261" t="s">
        <v>2882</v>
      </c>
      <c r="C401" s="267"/>
      <c r="D401" s="262" t="s">
        <v>2883</v>
      </c>
      <c r="E401" s="262">
        <v>4632</v>
      </c>
      <c r="F401" s="262" t="s">
        <v>6588</v>
      </c>
      <c r="G401" s="262" t="s">
        <v>9736</v>
      </c>
      <c r="H401" s="262" t="s">
        <v>2561</v>
      </c>
      <c r="I401" s="262" t="s">
        <v>9535</v>
      </c>
      <c r="J401" s="280" t="s">
        <v>5942</v>
      </c>
      <c r="K401" s="280" t="s">
        <v>8506</v>
      </c>
      <c r="L401" s="281">
        <v>39708</v>
      </c>
      <c r="M401" s="256"/>
      <c r="N401" s="257">
        <v>39708</v>
      </c>
      <c r="O401" s="258">
        <v>20</v>
      </c>
      <c r="P401" s="259"/>
      <c r="Q401" s="49"/>
      <c r="R401" s="49"/>
      <c r="S401" s="328"/>
    </row>
    <row r="402" spans="1:19" x14ac:dyDescent="0.25">
      <c r="A402" s="260">
        <v>39708</v>
      </c>
      <c r="B402" s="261" t="s">
        <v>2882</v>
      </c>
      <c r="C402" s="267"/>
      <c r="D402" s="262" t="s">
        <v>2215</v>
      </c>
      <c r="E402" s="262"/>
      <c r="F402" s="262" t="s">
        <v>6588</v>
      </c>
      <c r="G402" s="262" t="s">
        <v>5602</v>
      </c>
      <c r="H402" s="262" t="s">
        <v>2561</v>
      </c>
      <c r="I402" s="262" t="s">
        <v>9535</v>
      </c>
      <c r="J402" s="280" t="s">
        <v>5942</v>
      </c>
      <c r="K402" s="280" t="s">
        <v>8506</v>
      </c>
      <c r="L402" s="281">
        <v>39708</v>
      </c>
      <c r="M402" s="256"/>
      <c r="N402" s="257">
        <v>39708</v>
      </c>
      <c r="O402" s="258">
        <v>20</v>
      </c>
      <c r="P402" s="259"/>
      <c r="Q402" s="49"/>
      <c r="R402" s="49"/>
      <c r="S402" s="328"/>
    </row>
    <row r="403" spans="1:19" x14ac:dyDescent="0.25">
      <c r="A403" s="260">
        <v>39699</v>
      </c>
      <c r="B403" s="261" t="s">
        <v>6</v>
      </c>
      <c r="C403" s="267"/>
      <c r="D403" s="262" t="s">
        <v>2215</v>
      </c>
      <c r="E403" s="262"/>
      <c r="F403" s="262" t="s">
        <v>3065</v>
      </c>
      <c r="G403" s="262" t="s">
        <v>2252</v>
      </c>
      <c r="H403" s="262" t="s">
        <v>2253</v>
      </c>
      <c r="I403" s="262"/>
      <c r="J403" s="280" t="s">
        <v>5942</v>
      </c>
      <c r="K403" s="280" t="s">
        <v>2079</v>
      </c>
      <c r="L403" s="281">
        <v>39710</v>
      </c>
      <c r="M403" s="256"/>
      <c r="N403" s="257">
        <v>39710</v>
      </c>
      <c r="O403" s="258" t="s">
        <v>2079</v>
      </c>
      <c r="P403" s="259"/>
      <c r="Q403" s="49"/>
      <c r="R403" s="49"/>
      <c r="S403" s="328"/>
    </row>
    <row r="404" spans="1:19" x14ac:dyDescent="0.25">
      <c r="A404" s="260">
        <v>39701</v>
      </c>
      <c r="B404" s="261" t="s">
        <v>10692</v>
      </c>
      <c r="C404" s="267"/>
      <c r="D404" s="262" t="s">
        <v>10001</v>
      </c>
      <c r="E404" s="262">
        <v>4365</v>
      </c>
      <c r="F404" s="262" t="s">
        <v>3065</v>
      </c>
      <c r="G404" s="262" t="s">
        <v>10255</v>
      </c>
      <c r="H404" s="262" t="s">
        <v>10693</v>
      </c>
      <c r="I404" s="262"/>
      <c r="J404" s="280" t="s">
        <v>5942</v>
      </c>
      <c r="K404" s="280" t="s">
        <v>6722</v>
      </c>
      <c r="L404" s="281">
        <v>39708</v>
      </c>
      <c r="M404" s="256"/>
      <c r="N404" s="257">
        <v>39710</v>
      </c>
      <c r="O404" s="258" t="s">
        <v>6722</v>
      </c>
      <c r="P404" s="259"/>
      <c r="Q404" s="49"/>
      <c r="R404" s="49"/>
      <c r="S404" s="328"/>
    </row>
    <row r="405" spans="1:19" x14ac:dyDescent="0.25">
      <c r="A405" s="260">
        <v>39702</v>
      </c>
      <c r="B405" s="261" t="s">
        <v>5574</v>
      </c>
      <c r="C405" s="267"/>
      <c r="D405" s="262" t="s">
        <v>3064</v>
      </c>
      <c r="E405" s="262">
        <v>4331</v>
      </c>
      <c r="F405" s="262" t="s">
        <v>1697</v>
      </c>
      <c r="G405" s="262" t="s">
        <v>5602</v>
      </c>
      <c r="H405" s="262" t="s">
        <v>3563</v>
      </c>
      <c r="I405" s="262" t="s">
        <v>8416</v>
      </c>
      <c r="J405" s="280" t="s">
        <v>5942</v>
      </c>
      <c r="K405" s="280" t="s">
        <v>6408</v>
      </c>
      <c r="L405" s="281">
        <v>39709</v>
      </c>
      <c r="M405" s="256"/>
      <c r="N405" s="257">
        <v>39710</v>
      </c>
      <c r="O405" s="258" t="s">
        <v>6408</v>
      </c>
      <c r="P405" s="259"/>
      <c r="Q405" s="49"/>
      <c r="R405" s="49"/>
      <c r="S405" s="328"/>
    </row>
    <row r="406" spans="1:19" x14ac:dyDescent="0.25">
      <c r="A406" s="260">
        <v>39708</v>
      </c>
      <c r="B406" s="261" t="s">
        <v>4744</v>
      </c>
      <c r="C406" s="267"/>
      <c r="D406" s="262" t="s">
        <v>2625</v>
      </c>
      <c r="E406" s="262">
        <v>4530</v>
      </c>
      <c r="F406" s="262" t="s">
        <v>6588</v>
      </c>
      <c r="G406" s="262" t="s">
        <v>6373</v>
      </c>
      <c r="H406" s="262" t="s">
        <v>8607</v>
      </c>
      <c r="I406" s="262" t="s">
        <v>4432</v>
      </c>
      <c r="J406" s="280" t="s">
        <v>5942</v>
      </c>
      <c r="K406" s="280" t="s">
        <v>2081</v>
      </c>
      <c r="L406" s="281">
        <v>39710</v>
      </c>
      <c r="M406" s="256"/>
      <c r="N406" s="257">
        <v>39710</v>
      </c>
      <c r="O406" s="258" t="s">
        <v>2081</v>
      </c>
      <c r="P406" s="259"/>
      <c r="Q406" s="49"/>
      <c r="R406" s="49"/>
      <c r="S406" s="328"/>
    </row>
    <row r="407" spans="1:19" x14ac:dyDescent="0.25">
      <c r="A407" s="260">
        <v>39708</v>
      </c>
      <c r="B407" s="261" t="s">
        <v>4746</v>
      </c>
      <c r="C407" s="267"/>
      <c r="D407" s="262" t="s">
        <v>4</v>
      </c>
      <c r="E407" s="262">
        <v>4637</v>
      </c>
      <c r="F407" s="262" t="s">
        <v>6372</v>
      </c>
      <c r="G407" s="262" t="s">
        <v>5</v>
      </c>
      <c r="H407" s="262" t="s">
        <v>659</v>
      </c>
      <c r="I407" s="262" t="s">
        <v>7958</v>
      </c>
      <c r="J407" s="280" t="s">
        <v>5942</v>
      </c>
      <c r="K407" s="280" t="s">
        <v>4960</v>
      </c>
      <c r="L407" s="281">
        <v>39710</v>
      </c>
      <c r="M407" s="256"/>
      <c r="N407" s="257">
        <v>39710</v>
      </c>
      <c r="O407" s="258" t="s">
        <v>4960</v>
      </c>
      <c r="P407" s="259"/>
      <c r="Q407" s="49"/>
      <c r="R407" s="49"/>
      <c r="S407" s="328"/>
    </row>
    <row r="408" spans="1:19" ht="25.5" x14ac:dyDescent="0.25">
      <c r="A408" s="260">
        <v>39708</v>
      </c>
      <c r="B408" s="261" t="s">
        <v>7</v>
      </c>
      <c r="C408" s="267"/>
      <c r="D408" s="262" t="s">
        <v>2215</v>
      </c>
      <c r="E408" s="262"/>
      <c r="F408" s="262" t="s">
        <v>10658</v>
      </c>
      <c r="G408" s="262" t="s">
        <v>7272</v>
      </c>
      <c r="H408" s="262" t="s">
        <v>374</v>
      </c>
      <c r="I408" s="262"/>
      <c r="J408" s="280" t="s">
        <v>5942</v>
      </c>
      <c r="K408" s="280" t="s">
        <v>2486</v>
      </c>
      <c r="L408" s="281">
        <v>39710</v>
      </c>
      <c r="M408" s="256"/>
      <c r="N408" s="257">
        <v>39710</v>
      </c>
      <c r="O408" s="258" t="s">
        <v>2486</v>
      </c>
      <c r="P408" s="259"/>
      <c r="Q408" s="49"/>
      <c r="R408" s="49"/>
      <c r="S408" s="328"/>
    </row>
    <row r="409" spans="1:19" x14ac:dyDescent="0.25">
      <c r="A409" s="260">
        <v>39709</v>
      </c>
      <c r="B409" s="261" t="s">
        <v>4745</v>
      </c>
      <c r="C409" s="267"/>
      <c r="D409" s="262" t="s">
        <v>2625</v>
      </c>
      <c r="E409" s="262">
        <v>4530</v>
      </c>
      <c r="F409" s="262" t="s">
        <v>6588</v>
      </c>
      <c r="G409" s="262" t="s">
        <v>6373</v>
      </c>
      <c r="H409" s="262" t="s">
        <v>8607</v>
      </c>
      <c r="I409" s="262" t="s">
        <v>3371</v>
      </c>
      <c r="J409" s="280" t="s">
        <v>5942</v>
      </c>
      <c r="K409" s="280" t="s">
        <v>4960</v>
      </c>
      <c r="L409" s="281">
        <v>39710</v>
      </c>
      <c r="M409" s="256"/>
      <c r="N409" s="257">
        <v>39710</v>
      </c>
      <c r="O409" s="258" t="s">
        <v>4960</v>
      </c>
      <c r="P409" s="259"/>
      <c r="Q409" s="49"/>
      <c r="R409" s="49"/>
      <c r="S409" s="328"/>
    </row>
    <row r="410" spans="1:19" x14ac:dyDescent="0.25">
      <c r="A410" s="260">
        <v>39706</v>
      </c>
      <c r="B410" s="261" t="s">
        <v>8</v>
      </c>
      <c r="C410" s="267"/>
      <c r="D410" s="262" t="s">
        <v>4940</v>
      </c>
      <c r="E410" s="262">
        <v>4460</v>
      </c>
      <c r="F410" s="262" t="s">
        <v>5382</v>
      </c>
      <c r="G410" s="262" t="s">
        <v>8041</v>
      </c>
      <c r="H410" s="262" t="s">
        <v>4941</v>
      </c>
      <c r="I410" s="262"/>
      <c r="J410" s="280" t="s">
        <v>5942</v>
      </c>
      <c r="K410" s="280" t="s">
        <v>6466</v>
      </c>
      <c r="L410" s="281">
        <v>39710</v>
      </c>
      <c r="M410" s="256"/>
      <c r="N410" s="257">
        <v>39713</v>
      </c>
      <c r="O410" s="258" t="s">
        <v>6466</v>
      </c>
      <c r="P410" s="259"/>
      <c r="Q410" s="49"/>
      <c r="R410" s="49"/>
      <c r="S410" s="328"/>
    </row>
    <row r="411" spans="1:19" x14ac:dyDescent="0.25">
      <c r="A411" s="260">
        <v>39706</v>
      </c>
      <c r="B411" s="261" t="s">
        <v>8</v>
      </c>
      <c r="C411" s="267"/>
      <c r="D411" s="262" t="s">
        <v>462</v>
      </c>
      <c r="E411" s="262">
        <v>4419</v>
      </c>
      <c r="F411" s="262" t="s">
        <v>5382</v>
      </c>
      <c r="G411" s="262" t="s">
        <v>5602</v>
      </c>
      <c r="H411" s="262" t="s">
        <v>4445</v>
      </c>
      <c r="I411" s="262"/>
      <c r="J411" s="280" t="s">
        <v>5942</v>
      </c>
      <c r="K411" s="280" t="s">
        <v>2079</v>
      </c>
      <c r="L411" s="281">
        <v>39710</v>
      </c>
      <c r="M411" s="256"/>
      <c r="N411" s="257">
        <v>39713</v>
      </c>
      <c r="O411" s="258" t="s">
        <v>8418</v>
      </c>
      <c r="P411" s="259"/>
      <c r="Q411" s="49"/>
      <c r="R411" s="49"/>
      <c r="S411" s="328"/>
    </row>
    <row r="412" spans="1:19" ht="25.5" x14ac:dyDescent="0.25">
      <c r="A412" s="260">
        <v>39707</v>
      </c>
      <c r="B412" s="261" t="s">
        <v>9</v>
      </c>
      <c r="C412" s="267"/>
      <c r="D412" s="262" t="s">
        <v>2215</v>
      </c>
      <c r="E412" s="262"/>
      <c r="F412" s="262" t="s">
        <v>1697</v>
      </c>
      <c r="G412" s="262" t="s">
        <v>5602</v>
      </c>
      <c r="H412" s="262" t="s">
        <v>3954</v>
      </c>
      <c r="I412" s="262" t="s">
        <v>9535</v>
      </c>
      <c r="J412" s="280" t="s">
        <v>5942</v>
      </c>
      <c r="K412" s="280" t="s">
        <v>7826</v>
      </c>
      <c r="L412" s="281">
        <v>39713</v>
      </c>
      <c r="M412" s="256"/>
      <c r="N412" s="257">
        <v>39713</v>
      </c>
      <c r="O412" s="258" t="s">
        <v>7826</v>
      </c>
      <c r="P412" s="259"/>
      <c r="Q412" s="49"/>
      <c r="R412" s="49"/>
      <c r="S412" s="328"/>
    </row>
    <row r="413" spans="1:19" ht="25.5" x14ac:dyDescent="0.25">
      <c r="A413" s="260">
        <v>39707</v>
      </c>
      <c r="B413" s="261" t="s">
        <v>9</v>
      </c>
      <c r="C413" s="267"/>
      <c r="D413" s="262" t="s">
        <v>2215</v>
      </c>
      <c r="E413" s="262"/>
      <c r="F413" s="262" t="s">
        <v>1697</v>
      </c>
      <c r="G413" s="262" t="s">
        <v>9736</v>
      </c>
      <c r="H413" s="262" t="s">
        <v>9215</v>
      </c>
      <c r="I413" s="262" t="s">
        <v>10108</v>
      </c>
      <c r="J413" s="280" t="s">
        <v>5942</v>
      </c>
      <c r="K413" s="280" t="s">
        <v>7826</v>
      </c>
      <c r="L413" s="281">
        <v>39713</v>
      </c>
      <c r="M413" s="256"/>
      <c r="N413" s="257">
        <v>39713</v>
      </c>
      <c r="O413" s="258" t="s">
        <v>7826</v>
      </c>
      <c r="P413" s="259"/>
      <c r="Q413" s="49"/>
      <c r="R413" s="49"/>
      <c r="S413" s="328"/>
    </row>
    <row r="414" spans="1:19" ht="25.5" x14ac:dyDescent="0.25">
      <c r="A414" s="260">
        <v>39703</v>
      </c>
      <c r="B414" s="261" t="s">
        <v>3381</v>
      </c>
      <c r="C414" s="267"/>
      <c r="D414" s="262" t="s">
        <v>2883</v>
      </c>
      <c r="E414" s="262">
        <v>4632</v>
      </c>
      <c r="F414" s="262" t="s">
        <v>1697</v>
      </c>
      <c r="G414" s="262" t="s">
        <v>9736</v>
      </c>
      <c r="H414" s="262" t="s">
        <v>3954</v>
      </c>
      <c r="I414" s="262"/>
      <c r="J414" s="280" t="s">
        <v>6685</v>
      </c>
      <c r="K414" s="280" t="s">
        <v>3382</v>
      </c>
      <c r="L414" s="281">
        <v>39715</v>
      </c>
      <c r="M414" s="256"/>
      <c r="N414" s="257">
        <v>39715</v>
      </c>
      <c r="O414" s="258" t="s">
        <v>3382</v>
      </c>
      <c r="P414" s="259"/>
      <c r="Q414" s="49"/>
      <c r="R414" s="49"/>
      <c r="S414" s="328"/>
    </row>
    <row r="415" spans="1:19" ht="25.5" x14ac:dyDescent="0.25">
      <c r="A415" s="260">
        <v>39709</v>
      </c>
      <c r="B415" s="261" t="s">
        <v>8361</v>
      </c>
      <c r="C415" s="267"/>
      <c r="D415" s="262" t="s">
        <v>2215</v>
      </c>
      <c r="E415" s="262"/>
      <c r="F415" s="262" t="s">
        <v>1697</v>
      </c>
      <c r="G415" s="262" t="s">
        <v>5602</v>
      </c>
      <c r="H415" s="262" t="s">
        <v>2253</v>
      </c>
      <c r="I415" s="262" t="s">
        <v>9535</v>
      </c>
      <c r="J415" s="280" t="s">
        <v>5942</v>
      </c>
      <c r="K415" s="280" t="s">
        <v>7826</v>
      </c>
      <c r="L415" s="281">
        <v>39715</v>
      </c>
      <c r="M415" s="256"/>
      <c r="N415" s="257">
        <v>39715</v>
      </c>
      <c r="O415" s="258" t="s">
        <v>7826</v>
      </c>
      <c r="P415" s="259"/>
      <c r="Q415" s="49"/>
      <c r="R415" s="49"/>
      <c r="S415" s="328"/>
    </row>
    <row r="416" spans="1:19" ht="25.5" x14ac:dyDescent="0.25">
      <c r="A416" s="260">
        <v>39709</v>
      </c>
      <c r="B416" s="261" t="s">
        <v>8361</v>
      </c>
      <c r="C416" s="267"/>
      <c r="D416" s="262" t="s">
        <v>2215</v>
      </c>
      <c r="E416" s="262"/>
      <c r="F416" s="262" t="s">
        <v>1697</v>
      </c>
      <c r="G416" s="262" t="s">
        <v>5602</v>
      </c>
      <c r="H416" s="262" t="s">
        <v>3269</v>
      </c>
      <c r="I416" s="262" t="s">
        <v>9535</v>
      </c>
      <c r="J416" s="280" t="s">
        <v>5942</v>
      </c>
      <c r="K416" s="280" t="s">
        <v>7826</v>
      </c>
      <c r="L416" s="281">
        <v>39715</v>
      </c>
      <c r="M416" s="256"/>
      <c r="N416" s="257">
        <v>39715</v>
      </c>
      <c r="O416" s="258" t="s">
        <v>7826</v>
      </c>
      <c r="P416" s="259"/>
      <c r="Q416" s="49"/>
      <c r="R416" s="49"/>
      <c r="S416" s="328"/>
    </row>
    <row r="417" spans="1:19" x14ac:dyDescent="0.25">
      <c r="A417" s="260">
        <v>39714</v>
      </c>
      <c r="B417" s="261" t="s">
        <v>3380</v>
      </c>
      <c r="C417" s="267"/>
      <c r="D417" s="262" t="s">
        <v>3064</v>
      </c>
      <c r="E417" s="262">
        <v>4331</v>
      </c>
      <c r="F417" s="262" t="s">
        <v>8371</v>
      </c>
      <c r="G417" s="262" t="s">
        <v>6884</v>
      </c>
      <c r="H417" s="262" t="s">
        <v>8607</v>
      </c>
      <c r="I417" s="262" t="s">
        <v>7958</v>
      </c>
      <c r="J417" s="280" t="s">
        <v>10256</v>
      </c>
      <c r="K417" s="280" t="s">
        <v>8007</v>
      </c>
      <c r="L417" s="281">
        <v>39714</v>
      </c>
      <c r="M417" s="256"/>
      <c r="N417" s="257">
        <v>39715</v>
      </c>
      <c r="O417" s="258" t="s">
        <v>8007</v>
      </c>
      <c r="P417" s="259"/>
      <c r="Q417" s="49"/>
      <c r="R417" s="49"/>
      <c r="S417" s="328"/>
    </row>
    <row r="418" spans="1:19" ht="25.5" x14ac:dyDescent="0.25">
      <c r="A418" s="260">
        <v>39713</v>
      </c>
      <c r="B418" s="261" t="s">
        <v>4580</v>
      </c>
      <c r="C418" s="267"/>
      <c r="D418" s="262" t="s">
        <v>2215</v>
      </c>
      <c r="E418" s="262"/>
      <c r="F418" s="262" t="s">
        <v>5941</v>
      </c>
      <c r="G418" s="262" t="s">
        <v>3651</v>
      </c>
      <c r="H418" s="262" t="s">
        <v>4935</v>
      </c>
      <c r="I418" s="262" t="s">
        <v>9535</v>
      </c>
      <c r="J418" s="280" t="s">
        <v>5603</v>
      </c>
      <c r="K418" s="280" t="s">
        <v>7826</v>
      </c>
      <c r="L418" s="281">
        <v>39717</v>
      </c>
      <c r="M418" s="256"/>
      <c r="N418" s="257">
        <v>39716</v>
      </c>
      <c r="O418" s="258" t="s">
        <v>7826</v>
      </c>
      <c r="P418" s="259"/>
      <c r="Q418" s="49"/>
      <c r="R418" s="49"/>
      <c r="S418" s="328"/>
    </row>
    <row r="419" spans="1:19" ht="25.5" x14ac:dyDescent="0.25">
      <c r="A419" s="260">
        <v>39709</v>
      </c>
      <c r="B419" s="261" t="s">
        <v>4581</v>
      </c>
      <c r="C419" s="267"/>
      <c r="D419" s="262" t="s">
        <v>2215</v>
      </c>
      <c r="E419" s="262"/>
      <c r="F419" s="262" t="s">
        <v>1697</v>
      </c>
      <c r="G419" s="262" t="s">
        <v>5602</v>
      </c>
      <c r="H419" s="262" t="s">
        <v>9215</v>
      </c>
      <c r="I419" s="262" t="s">
        <v>9535</v>
      </c>
      <c r="J419" s="280" t="s">
        <v>5942</v>
      </c>
      <c r="K419" s="280" t="s">
        <v>7826</v>
      </c>
      <c r="L419" s="281">
        <v>39715</v>
      </c>
      <c r="M419" s="256"/>
      <c r="N419" s="257">
        <v>39717</v>
      </c>
      <c r="O419" s="258" t="s">
        <v>7826</v>
      </c>
      <c r="P419" s="259"/>
      <c r="Q419" s="49"/>
      <c r="R419" s="49"/>
      <c r="S419" s="328"/>
    </row>
    <row r="420" spans="1:19" ht="25.5" x14ac:dyDescent="0.25">
      <c r="A420" s="260">
        <v>39714</v>
      </c>
      <c r="B420" s="261" t="s">
        <v>1131</v>
      </c>
      <c r="C420" s="267"/>
      <c r="D420" s="262" t="s">
        <v>2215</v>
      </c>
      <c r="E420" s="262"/>
      <c r="F420" s="262" t="s">
        <v>10658</v>
      </c>
      <c r="G420" s="262" t="s">
        <v>5602</v>
      </c>
      <c r="H420" s="262" t="s">
        <v>374</v>
      </c>
      <c r="I420" s="262" t="s">
        <v>9535</v>
      </c>
      <c r="J420" s="280" t="s">
        <v>5942</v>
      </c>
      <c r="K420" s="280" t="s">
        <v>2486</v>
      </c>
      <c r="L420" s="281">
        <v>39717</v>
      </c>
      <c r="M420" s="256"/>
      <c r="N420" s="257">
        <v>39717</v>
      </c>
      <c r="O420" s="258" t="s">
        <v>2486</v>
      </c>
      <c r="P420" s="259"/>
      <c r="Q420" s="49"/>
      <c r="R420" s="49"/>
      <c r="S420" s="328"/>
    </row>
    <row r="421" spans="1:19" x14ac:dyDescent="0.25">
      <c r="A421" s="260">
        <v>39717</v>
      </c>
      <c r="B421" s="261" t="s">
        <v>4582</v>
      </c>
      <c r="C421" s="267"/>
      <c r="D421" s="262" t="s">
        <v>2883</v>
      </c>
      <c r="E421" s="262">
        <v>4632</v>
      </c>
      <c r="F421" s="262" t="s">
        <v>10853</v>
      </c>
      <c r="G421" s="262" t="s">
        <v>9736</v>
      </c>
      <c r="H421" s="262" t="s">
        <v>2561</v>
      </c>
      <c r="I421" s="262" t="s">
        <v>3371</v>
      </c>
      <c r="J421" s="280" t="s">
        <v>5942</v>
      </c>
      <c r="K421" s="280" t="s">
        <v>2419</v>
      </c>
      <c r="L421" s="281">
        <v>39717</v>
      </c>
      <c r="M421" s="256"/>
      <c r="N421" s="257">
        <v>39717</v>
      </c>
      <c r="O421" s="258" t="s">
        <v>2419</v>
      </c>
      <c r="P421" s="259"/>
      <c r="Q421" s="49"/>
      <c r="R421" s="49"/>
      <c r="S421" s="328"/>
    </row>
    <row r="422" spans="1:19" ht="25.5" x14ac:dyDescent="0.25">
      <c r="A422" s="260">
        <v>39687</v>
      </c>
      <c r="B422" s="261" t="s">
        <v>9380</v>
      </c>
      <c r="C422" s="267"/>
      <c r="D422" s="262" t="s">
        <v>9868</v>
      </c>
      <c r="E422" s="262">
        <v>4532</v>
      </c>
      <c r="F422" s="262" t="s">
        <v>3065</v>
      </c>
      <c r="G422" s="262" t="s">
        <v>5602</v>
      </c>
      <c r="H422" s="262" t="s">
        <v>9018</v>
      </c>
      <c r="I422" s="262"/>
      <c r="J422" s="280" t="s">
        <v>10198</v>
      </c>
      <c r="K422" s="280" t="s">
        <v>4312</v>
      </c>
      <c r="L422" s="281">
        <v>39717</v>
      </c>
      <c r="M422" s="256"/>
      <c r="N422" s="257">
        <v>39718</v>
      </c>
      <c r="O422" s="258" t="s">
        <v>4312</v>
      </c>
      <c r="P422" s="259"/>
      <c r="Q422" s="49"/>
      <c r="R422" s="49"/>
      <c r="S422" s="328"/>
    </row>
    <row r="423" spans="1:19" x14ac:dyDescent="0.25">
      <c r="A423" s="260">
        <v>39699</v>
      </c>
      <c r="B423" s="261" t="s">
        <v>3020</v>
      </c>
      <c r="C423" s="267"/>
      <c r="D423" s="262" t="s">
        <v>5038</v>
      </c>
      <c r="E423" s="262">
        <v>4612</v>
      </c>
      <c r="F423" s="262" t="s">
        <v>3065</v>
      </c>
      <c r="G423" s="262" t="s">
        <v>3489</v>
      </c>
      <c r="H423" s="262" t="s">
        <v>1419</v>
      </c>
      <c r="I423" s="262"/>
      <c r="J423" s="280" t="s">
        <v>5942</v>
      </c>
      <c r="K423" s="280" t="s">
        <v>373</v>
      </c>
      <c r="L423" s="281">
        <v>39721</v>
      </c>
      <c r="M423" s="256"/>
      <c r="N423" s="257">
        <v>39720</v>
      </c>
      <c r="O423" s="258" t="s">
        <v>373</v>
      </c>
      <c r="P423" s="259"/>
      <c r="Q423" s="49"/>
      <c r="R423" s="49"/>
      <c r="S423" s="328"/>
    </row>
    <row r="424" spans="1:19" ht="25.5" x14ac:dyDescent="0.25">
      <c r="A424" s="260">
        <v>39709</v>
      </c>
      <c r="B424" s="261" t="s">
        <v>3021</v>
      </c>
      <c r="C424" s="267"/>
      <c r="D424" s="262" t="s">
        <v>9868</v>
      </c>
      <c r="E424" s="262">
        <v>4532</v>
      </c>
      <c r="F424" s="262" t="s">
        <v>3065</v>
      </c>
      <c r="G424" s="262" t="s">
        <v>6884</v>
      </c>
      <c r="H424" s="262" t="s">
        <v>9018</v>
      </c>
      <c r="I424" s="262" t="s">
        <v>9535</v>
      </c>
      <c r="J424" s="280" t="s">
        <v>5942</v>
      </c>
      <c r="K424" s="280" t="s">
        <v>7826</v>
      </c>
      <c r="L424" s="281">
        <v>39724</v>
      </c>
      <c r="M424" s="256"/>
      <c r="N424" s="257">
        <v>39720</v>
      </c>
      <c r="O424" s="258" t="s">
        <v>7826</v>
      </c>
      <c r="P424" s="259"/>
      <c r="Q424" s="49"/>
      <c r="R424" s="49"/>
      <c r="S424" s="328"/>
    </row>
    <row r="425" spans="1:19" ht="25.5" x14ac:dyDescent="0.25">
      <c r="A425" s="260">
        <v>39709</v>
      </c>
      <c r="B425" s="261" t="s">
        <v>3021</v>
      </c>
      <c r="C425" s="267"/>
      <c r="D425" s="262" t="s">
        <v>5038</v>
      </c>
      <c r="E425" s="262">
        <v>4612</v>
      </c>
      <c r="F425" s="262" t="s">
        <v>3065</v>
      </c>
      <c r="G425" s="262" t="s">
        <v>5602</v>
      </c>
      <c r="H425" s="262" t="s">
        <v>1419</v>
      </c>
      <c r="I425" s="262" t="s">
        <v>9535</v>
      </c>
      <c r="J425" s="280" t="s">
        <v>5942</v>
      </c>
      <c r="K425" s="280" t="s">
        <v>7826</v>
      </c>
      <c r="L425" s="281">
        <v>39724</v>
      </c>
      <c r="M425" s="256"/>
      <c r="N425" s="257">
        <v>39720</v>
      </c>
      <c r="O425" s="258" t="s">
        <v>7826</v>
      </c>
      <c r="P425" s="259"/>
      <c r="Q425" s="49"/>
      <c r="R425" s="49"/>
      <c r="S425" s="328"/>
    </row>
    <row r="426" spans="1:19" ht="25.5" x14ac:dyDescent="0.25">
      <c r="A426" s="260">
        <v>39710</v>
      </c>
      <c r="B426" s="261" t="s">
        <v>3018</v>
      </c>
      <c r="C426" s="267"/>
      <c r="D426" s="262" t="s">
        <v>3064</v>
      </c>
      <c r="E426" s="262">
        <v>4331</v>
      </c>
      <c r="F426" s="262" t="s">
        <v>3065</v>
      </c>
      <c r="G426" s="262" t="s">
        <v>10255</v>
      </c>
      <c r="H426" s="262" t="s">
        <v>1387</v>
      </c>
      <c r="I426" s="262" t="s">
        <v>9535</v>
      </c>
      <c r="J426" s="280" t="s">
        <v>5942</v>
      </c>
      <c r="K426" s="280" t="s">
        <v>4824</v>
      </c>
      <c r="L426" s="281">
        <v>39720</v>
      </c>
      <c r="M426" s="256"/>
      <c r="N426" s="257">
        <v>39720</v>
      </c>
      <c r="O426" s="258" t="s">
        <v>4824</v>
      </c>
      <c r="P426" s="259"/>
      <c r="Q426" s="49"/>
      <c r="R426" s="49"/>
      <c r="S426" s="328"/>
    </row>
    <row r="427" spans="1:19" x14ac:dyDescent="0.25">
      <c r="A427" s="260">
        <v>39717</v>
      </c>
      <c r="B427" s="261" t="s">
        <v>4746</v>
      </c>
      <c r="C427" s="267"/>
      <c r="D427" s="262" t="s">
        <v>4</v>
      </c>
      <c r="E427" s="262">
        <v>4637</v>
      </c>
      <c r="F427" s="262" t="s">
        <v>10139</v>
      </c>
      <c r="G427" s="262" t="s">
        <v>5</v>
      </c>
      <c r="H427" s="262" t="s">
        <v>659</v>
      </c>
      <c r="I427" s="262" t="s">
        <v>7958</v>
      </c>
      <c r="J427" s="280" t="s">
        <v>5942</v>
      </c>
      <c r="K427" s="280" t="s">
        <v>10123</v>
      </c>
      <c r="L427" s="281">
        <v>39720</v>
      </c>
      <c r="M427" s="256"/>
      <c r="N427" s="257">
        <v>39720</v>
      </c>
      <c r="O427" s="258" t="s">
        <v>10123</v>
      </c>
      <c r="P427" s="259"/>
      <c r="Q427" s="49"/>
      <c r="R427" s="49"/>
      <c r="S427" s="328"/>
    </row>
    <row r="428" spans="1:19" x14ac:dyDescent="0.25">
      <c r="A428" s="260">
        <v>39717</v>
      </c>
      <c r="B428" s="261" t="s">
        <v>3019</v>
      </c>
      <c r="C428" s="267"/>
      <c r="D428" s="262" t="s">
        <v>5509</v>
      </c>
      <c r="E428" s="262">
        <v>4402</v>
      </c>
      <c r="F428" s="262" t="s">
        <v>6588</v>
      </c>
      <c r="G428" s="262" t="s">
        <v>8606</v>
      </c>
      <c r="H428" s="262" t="s">
        <v>8607</v>
      </c>
      <c r="I428" s="262" t="s">
        <v>5876</v>
      </c>
      <c r="J428" s="280" t="s">
        <v>5942</v>
      </c>
      <c r="K428" s="280" t="s">
        <v>7445</v>
      </c>
      <c r="L428" s="281">
        <v>39720</v>
      </c>
      <c r="M428" s="256"/>
      <c r="N428" s="257">
        <v>39720</v>
      </c>
      <c r="O428" s="258" t="s">
        <v>7445</v>
      </c>
      <c r="P428" s="259"/>
      <c r="Q428" s="49"/>
      <c r="R428" s="49"/>
      <c r="S428" s="328"/>
    </row>
    <row r="429" spans="1:19" x14ac:dyDescent="0.25">
      <c r="A429" s="260">
        <v>39720</v>
      </c>
      <c r="B429" s="261" t="s">
        <v>3904</v>
      </c>
      <c r="C429" s="267"/>
      <c r="D429" s="262" t="s">
        <v>2215</v>
      </c>
      <c r="E429" s="262"/>
      <c r="F429" s="262" t="s">
        <v>6588</v>
      </c>
      <c r="G429" s="262" t="s">
        <v>6884</v>
      </c>
      <c r="H429" s="262" t="s">
        <v>8607</v>
      </c>
      <c r="I429" s="262" t="s">
        <v>9535</v>
      </c>
      <c r="J429" s="280" t="s">
        <v>5942</v>
      </c>
      <c r="K429" s="280" t="s">
        <v>2079</v>
      </c>
      <c r="L429" s="281">
        <v>39721</v>
      </c>
      <c r="M429" s="256"/>
      <c r="N429" s="257">
        <v>39721</v>
      </c>
      <c r="O429" s="258" t="s">
        <v>2079</v>
      </c>
      <c r="P429" s="259"/>
      <c r="Q429" s="49"/>
      <c r="R429" s="49"/>
      <c r="S429" s="328"/>
    </row>
    <row r="430" spans="1:19" x14ac:dyDescent="0.25">
      <c r="A430" s="260">
        <v>39713</v>
      </c>
      <c r="B430" s="261" t="s">
        <v>2175</v>
      </c>
      <c r="C430" s="267"/>
      <c r="D430" s="262" t="s">
        <v>10001</v>
      </c>
      <c r="E430" s="262">
        <v>4365</v>
      </c>
      <c r="F430" s="262" t="s">
        <v>3065</v>
      </c>
      <c r="G430" s="262" t="s">
        <v>10255</v>
      </c>
      <c r="H430" s="262" t="s">
        <v>10693</v>
      </c>
      <c r="I430" s="262" t="s">
        <v>9535</v>
      </c>
      <c r="J430" s="280" t="s">
        <v>5942</v>
      </c>
      <c r="K430" s="280" t="s">
        <v>6466</v>
      </c>
      <c r="L430" s="281">
        <v>39722</v>
      </c>
      <c r="M430" s="256"/>
      <c r="N430" s="257">
        <v>39722</v>
      </c>
      <c r="O430" s="258" t="s">
        <v>6466</v>
      </c>
      <c r="P430" s="259"/>
      <c r="Q430" s="49"/>
      <c r="R430" s="49"/>
      <c r="S430" s="328"/>
    </row>
    <row r="431" spans="1:19" x14ac:dyDescent="0.25">
      <c r="A431" s="260">
        <v>39715</v>
      </c>
      <c r="B431" s="261" t="s">
        <v>2176</v>
      </c>
      <c r="C431" s="267"/>
      <c r="D431" s="262" t="s">
        <v>2177</v>
      </c>
      <c r="E431" s="262"/>
      <c r="F431" s="262" t="s">
        <v>1697</v>
      </c>
      <c r="G431" s="262" t="s">
        <v>5602</v>
      </c>
      <c r="H431" s="262" t="s">
        <v>5084</v>
      </c>
      <c r="I431" s="262" t="s">
        <v>9535</v>
      </c>
      <c r="J431" s="280" t="s">
        <v>5942</v>
      </c>
      <c r="K431" s="280" t="s">
        <v>8007</v>
      </c>
      <c r="L431" s="281">
        <v>39722</v>
      </c>
      <c r="M431" s="256"/>
      <c r="N431" s="257">
        <v>39722</v>
      </c>
      <c r="O431" s="258" t="s">
        <v>8007</v>
      </c>
      <c r="P431" s="259"/>
      <c r="Q431" s="49"/>
      <c r="R431" s="49"/>
      <c r="S431" s="328"/>
    </row>
    <row r="432" spans="1:19" ht="25.5" x14ac:dyDescent="0.25">
      <c r="A432" s="260">
        <v>39721</v>
      </c>
      <c r="B432" s="261" t="s">
        <v>9144</v>
      </c>
      <c r="C432" s="267"/>
      <c r="D432" s="262" t="s">
        <v>2215</v>
      </c>
      <c r="E432" s="262"/>
      <c r="F432" s="262" t="s">
        <v>10658</v>
      </c>
      <c r="G432" s="262" t="s">
        <v>9736</v>
      </c>
      <c r="H432" s="262" t="s">
        <v>374</v>
      </c>
      <c r="I432" s="262" t="s">
        <v>9535</v>
      </c>
      <c r="J432" s="280" t="s">
        <v>5942</v>
      </c>
      <c r="K432" s="280" t="s">
        <v>7826</v>
      </c>
      <c r="L432" s="281">
        <v>39722</v>
      </c>
      <c r="M432" s="256"/>
      <c r="N432" s="257">
        <v>39722</v>
      </c>
      <c r="O432" s="258" t="s">
        <v>7826</v>
      </c>
      <c r="P432" s="259"/>
      <c r="Q432" s="49"/>
      <c r="R432" s="49"/>
      <c r="S432" s="328"/>
    </row>
    <row r="433" spans="1:19" ht="25.5" x14ac:dyDescent="0.25">
      <c r="A433" s="260">
        <v>39713</v>
      </c>
      <c r="B433" s="261" t="s">
        <v>9145</v>
      </c>
      <c r="C433" s="267"/>
      <c r="D433" s="262" t="s">
        <v>3064</v>
      </c>
      <c r="E433" s="262">
        <v>4331</v>
      </c>
      <c r="F433" s="262" t="s">
        <v>1761</v>
      </c>
      <c r="G433" s="262"/>
      <c r="H433" s="262" t="s">
        <v>3563</v>
      </c>
      <c r="I433" s="262" t="s">
        <v>6867</v>
      </c>
      <c r="J433" s="280" t="s">
        <v>1783</v>
      </c>
      <c r="K433" s="280" t="s">
        <v>2053</v>
      </c>
      <c r="L433" s="281">
        <v>39725</v>
      </c>
      <c r="M433" s="256" t="s">
        <v>1154</v>
      </c>
      <c r="N433" s="257">
        <v>39723</v>
      </c>
      <c r="O433" s="258" t="s">
        <v>6802</v>
      </c>
      <c r="P433" s="259"/>
      <c r="Q433" s="49"/>
      <c r="R433" s="49"/>
      <c r="S433" s="328"/>
    </row>
    <row r="434" spans="1:19" x14ac:dyDescent="0.25">
      <c r="A434" s="260">
        <v>39709</v>
      </c>
      <c r="B434" s="261" t="s">
        <v>4929</v>
      </c>
      <c r="C434" s="267"/>
      <c r="D434" s="262" t="s">
        <v>5509</v>
      </c>
      <c r="E434" s="262">
        <v>4402</v>
      </c>
      <c r="F434" s="262" t="s">
        <v>5382</v>
      </c>
      <c r="G434" s="262"/>
      <c r="H434" s="262" t="s">
        <v>660</v>
      </c>
      <c r="I434" s="262"/>
      <c r="J434" s="280" t="s">
        <v>10472</v>
      </c>
      <c r="K434" s="280" t="s">
        <v>10473</v>
      </c>
      <c r="L434" s="281">
        <v>39723</v>
      </c>
      <c r="M434" s="256"/>
      <c r="N434" s="257">
        <v>39724</v>
      </c>
      <c r="O434" s="258" t="s">
        <v>10473</v>
      </c>
      <c r="P434" s="259"/>
      <c r="Q434" s="49"/>
      <c r="R434" s="49"/>
      <c r="S434" s="328"/>
    </row>
    <row r="435" spans="1:19" ht="25.5" x14ac:dyDescent="0.25">
      <c r="A435" s="260">
        <v>39707</v>
      </c>
      <c r="B435" s="261" t="s">
        <v>10474</v>
      </c>
      <c r="C435" s="267"/>
      <c r="D435" s="262" t="s">
        <v>10001</v>
      </c>
      <c r="E435" s="262">
        <v>4365</v>
      </c>
      <c r="F435" s="262" t="s">
        <v>2003</v>
      </c>
      <c r="G435" s="262" t="s">
        <v>3489</v>
      </c>
      <c r="H435" s="262" t="s">
        <v>2915</v>
      </c>
      <c r="I435" s="262" t="s">
        <v>7958</v>
      </c>
      <c r="J435" s="280" t="s">
        <v>5942</v>
      </c>
      <c r="K435" s="280" t="s">
        <v>7826</v>
      </c>
      <c r="L435" s="281">
        <v>39721</v>
      </c>
      <c r="M435" s="256"/>
      <c r="N435" s="257">
        <v>39727</v>
      </c>
      <c r="O435" s="258" t="s">
        <v>3284</v>
      </c>
      <c r="P435" s="259"/>
      <c r="Q435" s="49"/>
      <c r="R435" s="49"/>
      <c r="S435" s="328"/>
    </row>
    <row r="436" spans="1:19" x14ac:dyDescent="0.25">
      <c r="A436" s="260">
        <v>39720</v>
      </c>
      <c r="B436" s="261" t="s">
        <v>9094</v>
      </c>
      <c r="C436" s="267"/>
      <c r="D436" s="262" t="s">
        <v>1421</v>
      </c>
      <c r="E436" s="262">
        <v>4540</v>
      </c>
      <c r="F436" s="262" t="s">
        <v>3065</v>
      </c>
      <c r="G436" s="262" t="s">
        <v>3489</v>
      </c>
      <c r="H436" s="262" t="s">
        <v>2253</v>
      </c>
      <c r="I436" s="262" t="s">
        <v>9535</v>
      </c>
      <c r="J436" s="280" t="s">
        <v>5942</v>
      </c>
      <c r="K436" s="280" t="s">
        <v>2419</v>
      </c>
      <c r="L436" s="281">
        <v>39731</v>
      </c>
      <c r="M436" s="256"/>
      <c r="N436" s="257">
        <v>39728</v>
      </c>
      <c r="O436" s="258" t="s">
        <v>2419</v>
      </c>
      <c r="P436" s="259"/>
      <c r="Q436" s="49"/>
      <c r="R436" s="49"/>
      <c r="S436" s="328"/>
    </row>
    <row r="437" spans="1:19" ht="25.5" x14ac:dyDescent="0.25">
      <c r="A437" s="260">
        <v>39723</v>
      </c>
      <c r="B437" s="261" t="s">
        <v>5730</v>
      </c>
      <c r="C437" s="267"/>
      <c r="D437" s="262" t="s">
        <v>8320</v>
      </c>
      <c r="E437" s="262">
        <v>4649</v>
      </c>
      <c r="F437" s="262"/>
      <c r="G437" s="262"/>
      <c r="H437" s="262"/>
      <c r="I437" s="262"/>
      <c r="J437" s="280" t="s">
        <v>10752</v>
      </c>
      <c r="K437" s="280" t="s">
        <v>10753</v>
      </c>
      <c r="L437" s="281">
        <v>39728</v>
      </c>
      <c r="M437" s="256"/>
      <c r="N437" s="257">
        <v>39728</v>
      </c>
      <c r="O437" s="258" t="s">
        <v>9093</v>
      </c>
      <c r="P437" s="259"/>
      <c r="Q437" s="49"/>
      <c r="R437" s="49"/>
      <c r="S437" s="328"/>
    </row>
    <row r="438" spans="1:19" ht="25.5" x14ac:dyDescent="0.25">
      <c r="A438" s="260">
        <v>39724</v>
      </c>
      <c r="B438" s="261" t="s">
        <v>1046</v>
      </c>
      <c r="C438" s="267"/>
      <c r="D438" s="262" t="s">
        <v>5880</v>
      </c>
      <c r="E438" s="262">
        <v>4550</v>
      </c>
      <c r="F438" s="262" t="s">
        <v>1697</v>
      </c>
      <c r="G438" s="262" t="s">
        <v>9736</v>
      </c>
      <c r="H438" s="262" t="s">
        <v>5882</v>
      </c>
      <c r="I438" s="262" t="s">
        <v>10108</v>
      </c>
      <c r="J438" s="280" t="s">
        <v>5942</v>
      </c>
      <c r="K438" s="280" t="s">
        <v>7826</v>
      </c>
      <c r="L438" s="281">
        <v>39729</v>
      </c>
      <c r="M438" s="256"/>
      <c r="N438" s="257">
        <v>39729</v>
      </c>
      <c r="O438" s="258" t="s">
        <v>7826</v>
      </c>
      <c r="P438" s="259"/>
      <c r="Q438" s="49"/>
      <c r="R438" s="49"/>
      <c r="S438" s="328"/>
    </row>
    <row r="439" spans="1:19" x14ac:dyDescent="0.25">
      <c r="A439" s="260">
        <v>39724</v>
      </c>
      <c r="B439" s="261" t="s">
        <v>10767</v>
      </c>
      <c r="C439" s="267"/>
      <c r="D439" s="262" t="s">
        <v>10789</v>
      </c>
      <c r="E439" s="262">
        <v>4614</v>
      </c>
      <c r="F439" s="262" t="s">
        <v>136</v>
      </c>
      <c r="G439" s="262" t="s">
        <v>5602</v>
      </c>
      <c r="H439" s="262" t="s">
        <v>7581</v>
      </c>
      <c r="I439" s="262" t="s">
        <v>9535</v>
      </c>
      <c r="J439" s="280" t="s">
        <v>5942</v>
      </c>
      <c r="K439" s="280" t="s">
        <v>6466</v>
      </c>
      <c r="L439" s="281">
        <v>39729</v>
      </c>
      <c r="M439" s="256"/>
      <c r="N439" s="257">
        <v>39731</v>
      </c>
      <c r="O439" s="258" t="s">
        <v>6466</v>
      </c>
      <c r="P439" s="259"/>
      <c r="Q439" s="49"/>
      <c r="R439" s="49"/>
      <c r="S439" s="328"/>
    </row>
    <row r="440" spans="1:19" ht="25.5" x14ac:dyDescent="0.25">
      <c r="A440" s="260">
        <v>39729</v>
      </c>
      <c r="B440" s="261" t="s">
        <v>10795</v>
      </c>
      <c r="C440" s="267"/>
      <c r="D440" s="262" t="s">
        <v>5880</v>
      </c>
      <c r="E440" s="262">
        <v>4550</v>
      </c>
      <c r="F440" s="262" t="s">
        <v>1697</v>
      </c>
      <c r="G440" s="262" t="s">
        <v>9736</v>
      </c>
      <c r="H440" s="262" t="s">
        <v>5882</v>
      </c>
      <c r="I440" s="262" t="s">
        <v>10108</v>
      </c>
      <c r="J440" s="280" t="s">
        <v>5942</v>
      </c>
      <c r="K440" s="280" t="s">
        <v>7826</v>
      </c>
      <c r="L440" s="281">
        <v>39731</v>
      </c>
      <c r="M440" s="256"/>
      <c r="N440" s="257">
        <v>39731</v>
      </c>
      <c r="O440" s="258" t="s">
        <v>7826</v>
      </c>
      <c r="P440" s="259"/>
      <c r="Q440" s="49"/>
      <c r="R440" s="49"/>
      <c r="S440" s="328"/>
    </row>
    <row r="441" spans="1:19" ht="25.5" x14ac:dyDescent="0.25">
      <c r="A441" s="260">
        <v>39729</v>
      </c>
      <c r="B441" s="261" t="s">
        <v>10796</v>
      </c>
      <c r="C441" s="267"/>
      <c r="D441" s="262" t="s">
        <v>2215</v>
      </c>
      <c r="E441" s="262"/>
      <c r="F441" s="262" t="s">
        <v>6588</v>
      </c>
      <c r="G441" s="262" t="s">
        <v>3489</v>
      </c>
      <c r="H441" s="262" t="s">
        <v>8607</v>
      </c>
      <c r="I441" s="262" t="s">
        <v>9535</v>
      </c>
      <c r="J441" s="280" t="s">
        <v>5942</v>
      </c>
      <c r="K441" s="280" t="s">
        <v>7826</v>
      </c>
      <c r="L441" s="281">
        <v>39731</v>
      </c>
      <c r="M441" s="256"/>
      <c r="N441" s="257">
        <v>39731</v>
      </c>
      <c r="O441" s="258" t="s">
        <v>7826</v>
      </c>
      <c r="P441" s="259"/>
      <c r="Q441" s="49"/>
      <c r="R441" s="49"/>
      <c r="S441" s="328"/>
    </row>
    <row r="442" spans="1:19" x14ac:dyDescent="0.25">
      <c r="A442" s="260">
        <v>39730</v>
      </c>
      <c r="B442" s="261" t="s">
        <v>10790</v>
      </c>
      <c r="C442" s="267"/>
      <c r="D442" s="262" t="s">
        <v>1396</v>
      </c>
      <c r="E442" s="262">
        <v>4479</v>
      </c>
      <c r="F442" s="262" t="s">
        <v>10791</v>
      </c>
      <c r="G442" s="262" t="s">
        <v>2252</v>
      </c>
      <c r="H442" s="262" t="s">
        <v>10793</v>
      </c>
      <c r="I442" s="262" t="s">
        <v>9535</v>
      </c>
      <c r="J442" s="280" t="s">
        <v>10792</v>
      </c>
      <c r="K442" s="280" t="s">
        <v>748</v>
      </c>
      <c r="L442" s="281">
        <v>39730</v>
      </c>
      <c r="M442" s="256"/>
      <c r="N442" s="257">
        <v>39731</v>
      </c>
      <c r="O442" s="258" t="s">
        <v>10794</v>
      </c>
      <c r="P442" s="259"/>
      <c r="Q442" s="49"/>
      <c r="R442" s="49"/>
      <c r="S442" s="328"/>
    </row>
    <row r="443" spans="1:19" ht="38.25" x14ac:dyDescent="0.25">
      <c r="A443" s="260">
        <v>39687</v>
      </c>
      <c r="B443" s="261" t="s">
        <v>9380</v>
      </c>
      <c r="C443" s="267"/>
      <c r="D443" s="262" t="s">
        <v>9868</v>
      </c>
      <c r="E443" s="262">
        <v>4532</v>
      </c>
      <c r="F443" s="262" t="s">
        <v>3065</v>
      </c>
      <c r="G443" s="262" t="s">
        <v>6884</v>
      </c>
      <c r="H443" s="262" t="s">
        <v>9018</v>
      </c>
      <c r="I443" s="262"/>
      <c r="J443" s="280" t="s">
        <v>10031</v>
      </c>
      <c r="K443" s="280" t="s">
        <v>10032</v>
      </c>
      <c r="L443" s="281">
        <v>39731</v>
      </c>
      <c r="M443" s="256"/>
      <c r="N443" s="257">
        <v>39734</v>
      </c>
      <c r="O443" s="258" t="s">
        <v>10032</v>
      </c>
      <c r="P443" s="259"/>
      <c r="Q443" s="49"/>
      <c r="R443" s="49"/>
      <c r="S443" s="328"/>
    </row>
    <row r="444" spans="1:19" ht="25.5" x14ac:dyDescent="0.25">
      <c r="A444" s="260">
        <v>39714</v>
      </c>
      <c r="B444" s="261" t="s">
        <v>8955</v>
      </c>
      <c r="C444" s="267"/>
      <c r="D444" s="262" t="s">
        <v>7192</v>
      </c>
      <c r="E444" s="262">
        <v>4515</v>
      </c>
      <c r="F444" s="262" t="s">
        <v>3065</v>
      </c>
      <c r="G444" s="262" t="s">
        <v>3489</v>
      </c>
      <c r="H444" s="262" t="s">
        <v>3153</v>
      </c>
      <c r="I444" s="262" t="s">
        <v>7193</v>
      </c>
      <c r="J444" s="280" t="s">
        <v>5942</v>
      </c>
      <c r="K444" s="280" t="s">
        <v>7348</v>
      </c>
      <c r="L444" s="281">
        <v>39735</v>
      </c>
      <c r="M444" s="256"/>
      <c r="N444" s="257">
        <v>39734</v>
      </c>
      <c r="O444" s="258" t="s">
        <v>6493</v>
      </c>
      <c r="P444" s="259"/>
      <c r="Q444" s="49"/>
      <c r="R444" s="49"/>
      <c r="S444" s="328"/>
    </row>
    <row r="445" spans="1:19" ht="25.5" x14ac:dyDescent="0.25">
      <c r="A445" s="260">
        <v>39729</v>
      </c>
      <c r="B445" s="261" t="s">
        <v>6494</v>
      </c>
      <c r="C445" s="267"/>
      <c r="D445" s="262" t="s">
        <v>2215</v>
      </c>
      <c r="E445" s="262"/>
      <c r="F445" s="262" t="s">
        <v>1697</v>
      </c>
      <c r="G445" s="262" t="s">
        <v>5602</v>
      </c>
      <c r="H445" s="262" t="s">
        <v>10497</v>
      </c>
      <c r="I445" s="262" t="s">
        <v>9535</v>
      </c>
      <c r="J445" s="280" t="s">
        <v>5942</v>
      </c>
      <c r="K445" s="280" t="s">
        <v>7826</v>
      </c>
      <c r="L445" s="281">
        <v>39731</v>
      </c>
      <c r="M445" s="256"/>
      <c r="N445" s="257">
        <v>39736</v>
      </c>
      <c r="O445" s="258" t="s">
        <v>7826</v>
      </c>
      <c r="P445" s="259"/>
      <c r="Q445" s="49"/>
      <c r="R445" s="49"/>
      <c r="S445" s="328"/>
    </row>
    <row r="446" spans="1:19" ht="25.5" x14ac:dyDescent="0.25">
      <c r="A446" s="260">
        <v>39729</v>
      </c>
      <c r="B446" s="261" t="s">
        <v>7620</v>
      </c>
      <c r="C446" s="267"/>
      <c r="D446" s="262" t="s">
        <v>2215</v>
      </c>
      <c r="E446" s="262"/>
      <c r="F446" s="262" t="s">
        <v>1697</v>
      </c>
      <c r="G446" s="262" t="s">
        <v>5602</v>
      </c>
      <c r="H446" s="262" t="s">
        <v>3511</v>
      </c>
      <c r="I446" s="262" t="s">
        <v>9535</v>
      </c>
      <c r="J446" s="280" t="s">
        <v>5942</v>
      </c>
      <c r="K446" s="280" t="s">
        <v>7826</v>
      </c>
      <c r="L446" s="281">
        <v>39736</v>
      </c>
      <c r="M446" s="256"/>
      <c r="N446" s="257">
        <v>39736</v>
      </c>
      <c r="O446" s="258" t="s">
        <v>7826</v>
      </c>
      <c r="P446" s="259"/>
      <c r="Q446" s="49"/>
      <c r="R446" s="49"/>
      <c r="S446" s="328"/>
    </row>
    <row r="447" spans="1:19" ht="25.5" x14ac:dyDescent="0.25">
      <c r="A447" s="260">
        <v>39730</v>
      </c>
      <c r="B447" s="261" t="s">
        <v>5734</v>
      </c>
      <c r="C447" s="267"/>
      <c r="D447" s="262" t="s">
        <v>5735</v>
      </c>
      <c r="E447" s="262">
        <v>4628</v>
      </c>
      <c r="F447" s="262" t="s">
        <v>1697</v>
      </c>
      <c r="G447" s="262" t="s">
        <v>7272</v>
      </c>
      <c r="H447" s="262" t="s">
        <v>9216</v>
      </c>
      <c r="I447" s="262" t="s">
        <v>10108</v>
      </c>
      <c r="J447" s="280" t="s">
        <v>5942</v>
      </c>
      <c r="K447" s="280" t="s">
        <v>3284</v>
      </c>
      <c r="L447" s="281">
        <v>39736</v>
      </c>
      <c r="M447" s="256"/>
      <c r="N447" s="257">
        <v>39736</v>
      </c>
      <c r="O447" s="258" t="s">
        <v>3284</v>
      </c>
      <c r="P447" s="259"/>
      <c r="Q447" s="49"/>
      <c r="R447" s="49"/>
      <c r="S447" s="328"/>
    </row>
    <row r="448" spans="1:19" ht="38.25" x14ac:dyDescent="0.25">
      <c r="A448" s="260">
        <v>39729</v>
      </c>
      <c r="B448" s="261" t="s">
        <v>7620</v>
      </c>
      <c r="C448" s="267"/>
      <c r="D448" s="262" t="s">
        <v>7980</v>
      </c>
      <c r="E448" s="262">
        <v>4663</v>
      </c>
      <c r="F448" s="262" t="s">
        <v>1697</v>
      </c>
      <c r="G448" s="262" t="s">
        <v>5602</v>
      </c>
      <c r="H448" s="262" t="s">
        <v>9215</v>
      </c>
      <c r="I448" s="262" t="s">
        <v>7981</v>
      </c>
      <c r="J448" s="280" t="s">
        <v>9156</v>
      </c>
      <c r="K448" s="280" t="s">
        <v>77</v>
      </c>
      <c r="L448" s="281">
        <v>39741</v>
      </c>
      <c r="M448" s="256"/>
      <c r="N448" s="257">
        <v>39737</v>
      </c>
      <c r="O448" s="258" t="s">
        <v>78</v>
      </c>
      <c r="P448" s="259"/>
      <c r="Q448" s="49"/>
      <c r="R448" s="49"/>
      <c r="S448" s="328"/>
    </row>
    <row r="449" spans="1:19" x14ac:dyDescent="0.25">
      <c r="A449" s="260">
        <v>39736</v>
      </c>
      <c r="B449" s="261" t="s">
        <v>8871</v>
      </c>
      <c r="C449" s="267"/>
      <c r="D449" s="262" t="s">
        <v>2883</v>
      </c>
      <c r="E449" s="262">
        <v>4632</v>
      </c>
      <c r="F449" s="262" t="s">
        <v>6588</v>
      </c>
      <c r="G449" s="262" t="s">
        <v>10927</v>
      </c>
      <c r="H449" s="262" t="s">
        <v>2561</v>
      </c>
      <c r="I449" s="262" t="s">
        <v>3371</v>
      </c>
      <c r="J449" s="280" t="s">
        <v>5942</v>
      </c>
      <c r="K449" s="280" t="s">
        <v>6381</v>
      </c>
      <c r="L449" s="281">
        <v>39737</v>
      </c>
      <c r="M449" s="256"/>
      <c r="N449" s="257">
        <v>39737</v>
      </c>
      <c r="O449" s="258" t="s">
        <v>6381</v>
      </c>
      <c r="P449" s="259"/>
      <c r="Q449" s="49"/>
      <c r="R449" s="49"/>
      <c r="S449" s="328"/>
    </row>
    <row r="450" spans="1:19" x14ac:dyDescent="0.25">
      <c r="A450" s="260">
        <v>39736</v>
      </c>
      <c r="B450" s="261" t="s">
        <v>8871</v>
      </c>
      <c r="C450" s="267"/>
      <c r="D450" s="262" t="s">
        <v>2883</v>
      </c>
      <c r="E450" s="262">
        <v>4632</v>
      </c>
      <c r="F450" s="262" t="s">
        <v>6588</v>
      </c>
      <c r="G450" s="262" t="s">
        <v>10927</v>
      </c>
      <c r="H450" s="262" t="s">
        <v>2561</v>
      </c>
      <c r="I450" s="262" t="s">
        <v>9535</v>
      </c>
      <c r="J450" s="280" t="s">
        <v>5942</v>
      </c>
      <c r="K450" s="280" t="s">
        <v>826</v>
      </c>
      <c r="L450" s="281">
        <v>39737</v>
      </c>
      <c r="M450" s="256"/>
      <c r="N450" s="257">
        <v>39737</v>
      </c>
      <c r="O450" s="258" t="s">
        <v>826</v>
      </c>
      <c r="P450" s="259"/>
      <c r="Q450" s="49"/>
      <c r="R450" s="49"/>
      <c r="S450" s="328"/>
    </row>
    <row r="451" spans="1:19" x14ac:dyDescent="0.25">
      <c r="A451" s="260">
        <v>39723</v>
      </c>
      <c r="B451" s="261" t="s">
        <v>24</v>
      </c>
      <c r="C451" s="267"/>
      <c r="D451" s="262" t="s">
        <v>1396</v>
      </c>
      <c r="E451" s="262">
        <v>4479</v>
      </c>
      <c r="F451" s="262" t="s">
        <v>3065</v>
      </c>
      <c r="G451" s="262" t="s">
        <v>2252</v>
      </c>
      <c r="H451" s="262" t="s">
        <v>4179</v>
      </c>
      <c r="I451" s="262" t="s">
        <v>9535</v>
      </c>
      <c r="J451" s="280" t="s">
        <v>5942</v>
      </c>
      <c r="K451" s="280" t="s">
        <v>6466</v>
      </c>
      <c r="L451" s="281">
        <v>39730</v>
      </c>
      <c r="M451" s="256"/>
      <c r="N451" s="257">
        <v>39738</v>
      </c>
      <c r="O451" s="258" t="s">
        <v>6466</v>
      </c>
      <c r="P451" s="259"/>
      <c r="Q451" s="49"/>
      <c r="R451" s="49"/>
      <c r="S451" s="328"/>
    </row>
    <row r="452" spans="1:19" ht="25.5" x14ac:dyDescent="0.25">
      <c r="A452" s="260">
        <v>39734</v>
      </c>
      <c r="B452" s="261" t="s">
        <v>26</v>
      </c>
      <c r="C452" s="267"/>
      <c r="D452" s="262" t="s">
        <v>10524</v>
      </c>
      <c r="E452" s="262">
        <v>4580</v>
      </c>
      <c r="F452" s="262" t="s">
        <v>1697</v>
      </c>
      <c r="G452" s="262" t="s">
        <v>5602</v>
      </c>
      <c r="H452" s="262" t="s">
        <v>1698</v>
      </c>
      <c r="I452" s="262" t="s">
        <v>9535</v>
      </c>
      <c r="J452" s="280" t="s">
        <v>5942</v>
      </c>
      <c r="K452" s="280" t="s">
        <v>7826</v>
      </c>
      <c r="L452" s="281">
        <v>39738</v>
      </c>
      <c r="M452" s="256"/>
      <c r="N452" s="257">
        <v>39738</v>
      </c>
      <c r="O452" s="258" t="s">
        <v>7826</v>
      </c>
      <c r="P452" s="259"/>
      <c r="Q452" s="49"/>
      <c r="R452" s="49"/>
      <c r="S452" s="328"/>
    </row>
    <row r="453" spans="1:19" ht="25.5" x14ac:dyDescent="0.25">
      <c r="A453" s="260">
        <v>39736</v>
      </c>
      <c r="B453" s="261" t="s">
        <v>25</v>
      </c>
      <c r="C453" s="267"/>
      <c r="D453" s="262" t="s">
        <v>5880</v>
      </c>
      <c r="E453" s="262">
        <v>4550</v>
      </c>
      <c r="F453" s="262" t="s">
        <v>6588</v>
      </c>
      <c r="G453" s="262" t="s">
        <v>6373</v>
      </c>
      <c r="H453" s="262" t="s">
        <v>8607</v>
      </c>
      <c r="I453" s="262" t="s">
        <v>9535</v>
      </c>
      <c r="J453" s="280" t="s">
        <v>5942</v>
      </c>
      <c r="K453" s="280" t="s">
        <v>2419</v>
      </c>
      <c r="L453" s="281">
        <v>39738</v>
      </c>
      <c r="M453" s="256"/>
      <c r="N453" s="257">
        <v>39738</v>
      </c>
      <c r="O453" s="258" t="s">
        <v>7826</v>
      </c>
      <c r="P453" s="259"/>
      <c r="Q453" s="49"/>
      <c r="R453" s="49"/>
      <c r="S453" s="328"/>
    </row>
    <row r="454" spans="1:19" x14ac:dyDescent="0.25">
      <c r="A454" s="260">
        <v>39715</v>
      </c>
      <c r="B454" s="261" t="s">
        <v>3271</v>
      </c>
      <c r="C454" s="267"/>
      <c r="D454" s="262" t="s">
        <v>3797</v>
      </c>
      <c r="E454" s="262">
        <v>4630</v>
      </c>
      <c r="F454" s="262" t="s">
        <v>1697</v>
      </c>
      <c r="G454" s="262" t="s">
        <v>5602</v>
      </c>
      <c r="H454" s="262" t="s">
        <v>10497</v>
      </c>
      <c r="I454" s="262" t="s">
        <v>3798</v>
      </c>
      <c r="J454" s="280" t="s">
        <v>9156</v>
      </c>
      <c r="K454" s="280" t="s">
        <v>9641</v>
      </c>
      <c r="L454" s="281">
        <v>39729</v>
      </c>
      <c r="M454" s="256" t="s">
        <v>3386</v>
      </c>
      <c r="N454" s="257">
        <v>39742</v>
      </c>
      <c r="O454" s="258" t="s">
        <v>9641</v>
      </c>
      <c r="P454" s="259"/>
      <c r="Q454" s="49"/>
      <c r="R454" s="49"/>
      <c r="S454" s="328"/>
    </row>
    <row r="455" spans="1:19" x14ac:dyDescent="0.25">
      <c r="A455" s="260">
        <v>39715</v>
      </c>
      <c r="B455" s="261" t="s">
        <v>3271</v>
      </c>
      <c r="C455" s="267"/>
      <c r="D455" s="262" t="s">
        <v>3797</v>
      </c>
      <c r="E455" s="262">
        <v>4630</v>
      </c>
      <c r="F455" s="262" t="s">
        <v>1697</v>
      </c>
      <c r="G455" s="262" t="s">
        <v>5602</v>
      </c>
      <c r="H455" s="262" t="s">
        <v>10497</v>
      </c>
      <c r="I455" s="262" t="s">
        <v>3799</v>
      </c>
      <c r="J455" s="280" t="s">
        <v>9156</v>
      </c>
      <c r="K455" s="280" t="s">
        <v>9641</v>
      </c>
      <c r="L455" s="281">
        <v>39729</v>
      </c>
      <c r="M455" s="256" t="s">
        <v>3386</v>
      </c>
      <c r="N455" s="257">
        <v>39742</v>
      </c>
      <c r="O455" s="258" t="s">
        <v>9641</v>
      </c>
      <c r="P455" s="259"/>
      <c r="Q455" s="49"/>
      <c r="R455" s="49"/>
      <c r="S455" s="328"/>
    </row>
    <row r="456" spans="1:19" x14ac:dyDescent="0.25">
      <c r="A456" s="260">
        <v>39742</v>
      </c>
      <c r="B456" s="261" t="s">
        <v>5742</v>
      </c>
      <c r="C456" s="267"/>
      <c r="D456" s="262" t="s">
        <v>5880</v>
      </c>
      <c r="E456" s="262">
        <v>4550</v>
      </c>
      <c r="F456" s="262" t="s">
        <v>6588</v>
      </c>
      <c r="G456" s="262" t="s">
        <v>8606</v>
      </c>
      <c r="H456" s="262" t="s">
        <v>8607</v>
      </c>
      <c r="I456" s="262" t="s">
        <v>9535</v>
      </c>
      <c r="J456" s="280" t="s">
        <v>5942</v>
      </c>
      <c r="K456" s="280" t="s">
        <v>2419</v>
      </c>
      <c r="L456" s="281">
        <v>39745</v>
      </c>
      <c r="M456" s="256"/>
      <c r="N456" s="257">
        <v>39743</v>
      </c>
      <c r="O456" s="258" t="s">
        <v>2419</v>
      </c>
      <c r="P456" s="259"/>
      <c r="Q456" s="49"/>
      <c r="R456" s="49"/>
      <c r="S456" s="328"/>
    </row>
    <row r="457" spans="1:19" ht="25.5" x14ac:dyDescent="0.25">
      <c r="A457" s="260">
        <v>39743</v>
      </c>
      <c r="B457" s="261" t="s">
        <v>5743</v>
      </c>
      <c r="C457" s="267"/>
      <c r="D457" s="262" t="s">
        <v>2215</v>
      </c>
      <c r="E457" s="262"/>
      <c r="F457" s="262" t="s">
        <v>10658</v>
      </c>
      <c r="G457" s="262" t="s">
        <v>5602</v>
      </c>
      <c r="H457" s="262" t="s">
        <v>374</v>
      </c>
      <c r="I457" s="262" t="s">
        <v>9535</v>
      </c>
      <c r="J457" s="280" t="s">
        <v>5942</v>
      </c>
      <c r="K457" s="280" t="s">
        <v>7826</v>
      </c>
      <c r="L457" s="281">
        <v>39745</v>
      </c>
      <c r="M457" s="256"/>
      <c r="N457" s="257">
        <v>39743</v>
      </c>
      <c r="O457" s="258" t="s">
        <v>7826</v>
      </c>
      <c r="P457" s="259"/>
      <c r="Q457" s="49"/>
      <c r="R457" s="49"/>
      <c r="S457" s="328"/>
    </row>
    <row r="458" spans="1:19" ht="25.5" x14ac:dyDescent="0.25">
      <c r="A458" s="260">
        <v>39744</v>
      </c>
      <c r="B458" s="261" t="s">
        <v>5744</v>
      </c>
      <c r="C458" s="267"/>
      <c r="D458" s="262" t="s">
        <v>2883</v>
      </c>
      <c r="E458" s="262">
        <v>4632</v>
      </c>
      <c r="F458" s="262" t="s">
        <v>6588</v>
      </c>
      <c r="G458" s="262" t="s">
        <v>7272</v>
      </c>
      <c r="H458" s="262" t="s">
        <v>4935</v>
      </c>
      <c r="I458" s="262" t="s">
        <v>3371</v>
      </c>
      <c r="J458" s="280" t="s">
        <v>5603</v>
      </c>
      <c r="K458" s="280" t="s">
        <v>9008</v>
      </c>
      <c r="L458" s="281">
        <v>39744</v>
      </c>
      <c r="M458" s="256"/>
      <c r="N458" s="257">
        <v>39744</v>
      </c>
      <c r="O458" s="258" t="s">
        <v>9008</v>
      </c>
      <c r="P458" s="259"/>
      <c r="Q458" s="49"/>
      <c r="R458" s="49"/>
      <c r="S458" s="328"/>
    </row>
    <row r="459" spans="1:19" x14ac:dyDescent="0.25">
      <c r="A459" s="260">
        <v>39744</v>
      </c>
      <c r="B459" s="261" t="s">
        <v>5744</v>
      </c>
      <c r="C459" s="267"/>
      <c r="D459" s="262" t="s">
        <v>2883</v>
      </c>
      <c r="E459" s="262">
        <v>4632</v>
      </c>
      <c r="F459" s="262" t="s">
        <v>6588</v>
      </c>
      <c r="G459" s="262" t="s">
        <v>8041</v>
      </c>
      <c r="H459" s="262" t="s">
        <v>2561</v>
      </c>
      <c r="I459" s="262" t="s">
        <v>3371</v>
      </c>
      <c r="J459" s="280" t="s">
        <v>5942</v>
      </c>
      <c r="K459" s="280" t="s">
        <v>9008</v>
      </c>
      <c r="L459" s="281">
        <v>39744</v>
      </c>
      <c r="M459" s="256"/>
      <c r="N459" s="257">
        <v>39744</v>
      </c>
      <c r="O459" s="258" t="s">
        <v>9008</v>
      </c>
      <c r="P459" s="259"/>
      <c r="Q459" s="49"/>
      <c r="R459" s="49"/>
      <c r="S459" s="328"/>
    </row>
    <row r="460" spans="1:19" ht="25.5" x14ac:dyDescent="0.25">
      <c r="A460" s="260">
        <v>39742</v>
      </c>
      <c r="B460" s="261" t="s">
        <v>10810</v>
      </c>
      <c r="C460" s="267"/>
      <c r="D460" s="262" t="s">
        <v>2215</v>
      </c>
      <c r="E460" s="262"/>
      <c r="F460" s="262" t="s">
        <v>1697</v>
      </c>
      <c r="G460" s="262" t="s">
        <v>5602</v>
      </c>
      <c r="H460" s="262" t="s">
        <v>9216</v>
      </c>
      <c r="I460" s="262" t="s">
        <v>9535</v>
      </c>
      <c r="J460" s="280" t="s">
        <v>5942</v>
      </c>
      <c r="K460" s="280" t="s">
        <v>7826</v>
      </c>
      <c r="L460" s="281">
        <v>39745</v>
      </c>
      <c r="M460" s="256"/>
      <c r="N460" s="257">
        <v>39745</v>
      </c>
      <c r="O460" s="258" t="s">
        <v>7826</v>
      </c>
      <c r="P460" s="259"/>
      <c r="Q460" s="49"/>
      <c r="R460" s="49"/>
      <c r="S460" s="328"/>
    </row>
    <row r="461" spans="1:19" x14ac:dyDescent="0.25">
      <c r="A461" s="260">
        <v>39744</v>
      </c>
      <c r="B461" s="261" t="s">
        <v>5745</v>
      </c>
      <c r="C461" s="267"/>
      <c r="D461" s="262" t="s">
        <v>2883</v>
      </c>
      <c r="E461" s="262">
        <v>4632</v>
      </c>
      <c r="F461" s="262" t="s">
        <v>6588</v>
      </c>
      <c r="G461" s="262" t="s">
        <v>10927</v>
      </c>
      <c r="H461" s="262" t="s">
        <v>2561</v>
      </c>
      <c r="I461" s="262" t="s">
        <v>9535</v>
      </c>
      <c r="J461" s="280" t="s">
        <v>5942</v>
      </c>
      <c r="K461" s="280" t="s">
        <v>8007</v>
      </c>
      <c r="L461" s="281">
        <v>39745</v>
      </c>
      <c r="M461" s="256"/>
      <c r="N461" s="257">
        <v>39745</v>
      </c>
      <c r="O461" s="258" t="s">
        <v>8007</v>
      </c>
      <c r="P461" s="259"/>
      <c r="Q461" s="49"/>
      <c r="R461" s="49"/>
      <c r="S461" s="328"/>
    </row>
    <row r="462" spans="1:19" x14ac:dyDescent="0.25">
      <c r="A462" s="260">
        <v>39744</v>
      </c>
      <c r="B462" s="261" t="s">
        <v>7919</v>
      </c>
      <c r="C462" s="267"/>
      <c r="D462" s="262" t="s">
        <v>1549</v>
      </c>
      <c r="E462" s="262" t="s">
        <v>10809</v>
      </c>
      <c r="F462" s="262"/>
      <c r="G462" s="262" t="s">
        <v>10927</v>
      </c>
      <c r="H462" s="262" t="s">
        <v>2561</v>
      </c>
      <c r="I462" s="262" t="s">
        <v>1829</v>
      </c>
      <c r="J462" s="280" t="s">
        <v>5942</v>
      </c>
      <c r="K462" s="280" t="s">
        <v>10123</v>
      </c>
      <c r="L462" s="281">
        <v>39745</v>
      </c>
      <c r="M462" s="256"/>
      <c r="N462" s="257">
        <v>39745</v>
      </c>
      <c r="O462" s="258" t="s">
        <v>10123</v>
      </c>
      <c r="P462" s="259"/>
      <c r="Q462" s="49"/>
      <c r="R462" s="49"/>
      <c r="S462" s="328"/>
    </row>
    <row r="463" spans="1:19" ht="25.5" x14ac:dyDescent="0.25">
      <c r="A463" s="260">
        <v>39744</v>
      </c>
      <c r="B463" s="261" t="s">
        <v>770</v>
      </c>
      <c r="C463" s="267"/>
      <c r="D463" s="262" t="s">
        <v>2215</v>
      </c>
      <c r="E463" s="262"/>
      <c r="F463" s="262" t="s">
        <v>6588</v>
      </c>
      <c r="G463" s="262" t="s">
        <v>5602</v>
      </c>
      <c r="H463" s="262" t="s">
        <v>4935</v>
      </c>
      <c r="I463" s="262" t="s">
        <v>9535</v>
      </c>
      <c r="J463" s="280" t="s">
        <v>5603</v>
      </c>
      <c r="K463" s="280" t="s">
        <v>7826</v>
      </c>
      <c r="L463" s="281">
        <v>39745</v>
      </c>
      <c r="M463" s="256"/>
      <c r="N463" s="257">
        <v>39745</v>
      </c>
      <c r="O463" s="258" t="s">
        <v>7826</v>
      </c>
      <c r="P463" s="259"/>
      <c r="Q463" s="49"/>
      <c r="R463" s="49"/>
      <c r="S463" s="328"/>
    </row>
    <row r="464" spans="1:19" x14ac:dyDescent="0.25">
      <c r="A464" s="260">
        <v>39744</v>
      </c>
      <c r="B464" s="261" t="s">
        <v>6289</v>
      </c>
      <c r="C464" s="267"/>
      <c r="D464" s="262" t="s">
        <v>2215</v>
      </c>
      <c r="E464" s="262"/>
      <c r="F464" s="262" t="s">
        <v>6588</v>
      </c>
      <c r="G464" s="262" t="s">
        <v>10255</v>
      </c>
      <c r="H464" s="262" t="s">
        <v>8607</v>
      </c>
      <c r="I464" s="262" t="s">
        <v>9535</v>
      </c>
      <c r="J464" s="280" t="s">
        <v>5942</v>
      </c>
      <c r="K464" s="280" t="s">
        <v>2079</v>
      </c>
      <c r="L464" s="281">
        <v>39745</v>
      </c>
      <c r="M464" s="256"/>
      <c r="N464" s="257">
        <v>39745</v>
      </c>
      <c r="O464" s="258" t="s">
        <v>2079</v>
      </c>
      <c r="P464" s="259"/>
      <c r="Q464" s="49"/>
      <c r="R464" s="49"/>
      <c r="S464" s="328"/>
    </row>
    <row r="465" spans="1:19" ht="25.5" x14ac:dyDescent="0.25">
      <c r="A465" s="260">
        <v>39744</v>
      </c>
      <c r="B465" s="261" t="s">
        <v>6290</v>
      </c>
      <c r="C465" s="267"/>
      <c r="D465" s="262" t="s">
        <v>2215</v>
      </c>
      <c r="E465" s="262"/>
      <c r="F465" s="262" t="s">
        <v>5941</v>
      </c>
      <c r="G465" s="262" t="s">
        <v>5602</v>
      </c>
      <c r="H465" s="262" t="s">
        <v>4935</v>
      </c>
      <c r="I465" s="262" t="s">
        <v>9535</v>
      </c>
      <c r="J465" s="280" t="s">
        <v>5603</v>
      </c>
      <c r="K465" s="280" t="s">
        <v>7826</v>
      </c>
      <c r="L465" s="281">
        <v>39745</v>
      </c>
      <c r="M465" s="256"/>
      <c r="N465" s="257">
        <v>39745</v>
      </c>
      <c r="O465" s="258" t="s">
        <v>7826</v>
      </c>
      <c r="P465" s="259"/>
      <c r="Q465" s="49"/>
      <c r="R465" s="49"/>
      <c r="S465" s="328"/>
    </row>
    <row r="466" spans="1:19" ht="51" x14ac:dyDescent="0.25">
      <c r="A466" s="260">
        <v>39730</v>
      </c>
      <c r="B466" s="261" t="s">
        <v>6291</v>
      </c>
      <c r="C466" s="267"/>
      <c r="D466" s="262" t="s">
        <v>6804</v>
      </c>
      <c r="E466" s="262">
        <v>4575</v>
      </c>
      <c r="F466" s="262" t="s">
        <v>1697</v>
      </c>
      <c r="G466" s="262"/>
      <c r="H466" s="262"/>
      <c r="I466" s="262" t="s">
        <v>6292</v>
      </c>
      <c r="J466" s="280" t="s">
        <v>4885</v>
      </c>
      <c r="K466" s="280" t="s">
        <v>6293</v>
      </c>
      <c r="L466" s="281">
        <v>39744</v>
      </c>
      <c r="M466" s="256"/>
      <c r="N466" s="257">
        <v>39747</v>
      </c>
      <c r="O466" s="258" t="s">
        <v>6294</v>
      </c>
      <c r="P466" s="259"/>
      <c r="Q466" s="49"/>
      <c r="R466" s="49"/>
      <c r="S466" s="328"/>
    </row>
    <row r="467" spans="1:19" ht="25.5" x14ac:dyDescent="0.25">
      <c r="A467" s="260">
        <v>39748</v>
      </c>
      <c r="B467" s="261" t="s">
        <v>7746</v>
      </c>
      <c r="C467" s="267"/>
      <c r="D467" s="262" t="s">
        <v>6694</v>
      </c>
      <c r="E467" s="262">
        <v>4568</v>
      </c>
      <c r="F467" s="262" t="s">
        <v>6588</v>
      </c>
      <c r="G467" s="262" t="s">
        <v>6884</v>
      </c>
      <c r="H467" s="262" t="s">
        <v>8607</v>
      </c>
      <c r="I467" s="262" t="s">
        <v>9535</v>
      </c>
      <c r="J467" s="280" t="s">
        <v>5942</v>
      </c>
      <c r="K467" s="280" t="s">
        <v>7826</v>
      </c>
      <c r="L467" s="281">
        <v>39750</v>
      </c>
      <c r="M467" s="256"/>
      <c r="N467" s="257">
        <v>39749</v>
      </c>
      <c r="O467" s="258" t="s">
        <v>7826</v>
      </c>
      <c r="P467" s="259"/>
      <c r="Q467" s="49"/>
      <c r="R467" s="49"/>
      <c r="S467" s="328"/>
    </row>
    <row r="468" spans="1:19" x14ac:dyDescent="0.25">
      <c r="A468" s="260">
        <v>39749</v>
      </c>
      <c r="B468" s="261" t="s">
        <v>9267</v>
      </c>
      <c r="C468" s="267"/>
      <c r="D468" s="262" t="s">
        <v>2883</v>
      </c>
      <c r="E468" s="262">
        <v>4632</v>
      </c>
      <c r="F468" s="262" t="s">
        <v>6588</v>
      </c>
      <c r="G468" s="262" t="s">
        <v>10927</v>
      </c>
      <c r="H468" s="262" t="s">
        <v>2561</v>
      </c>
      <c r="I468" s="262" t="s">
        <v>9535</v>
      </c>
      <c r="J468" s="280" t="s">
        <v>5942</v>
      </c>
      <c r="K468" s="280" t="s">
        <v>8007</v>
      </c>
      <c r="L468" s="281">
        <v>39750</v>
      </c>
      <c r="M468" s="256"/>
      <c r="N468" s="257">
        <v>39750</v>
      </c>
      <c r="O468" s="258" t="s">
        <v>8007</v>
      </c>
      <c r="P468" s="259"/>
      <c r="Q468" s="49"/>
      <c r="R468" s="49"/>
      <c r="S468" s="328"/>
    </row>
    <row r="469" spans="1:19" ht="25.5" x14ac:dyDescent="0.25">
      <c r="A469" s="260">
        <v>39749</v>
      </c>
      <c r="B469" s="261" t="s">
        <v>5076</v>
      </c>
      <c r="C469" s="267"/>
      <c r="D469" s="262" t="s">
        <v>2215</v>
      </c>
      <c r="E469" s="262"/>
      <c r="F469" s="262" t="s">
        <v>5941</v>
      </c>
      <c r="G469" s="262" t="s">
        <v>9736</v>
      </c>
      <c r="H469" s="262" t="s">
        <v>4935</v>
      </c>
      <c r="I469" s="262" t="s">
        <v>9535</v>
      </c>
      <c r="J469" s="280" t="s">
        <v>5603</v>
      </c>
      <c r="K469" s="280" t="s">
        <v>9062</v>
      </c>
      <c r="L469" s="281">
        <v>39750</v>
      </c>
      <c r="M469" s="256"/>
      <c r="N469" s="257">
        <v>39750</v>
      </c>
      <c r="O469" s="258" t="s">
        <v>9062</v>
      </c>
      <c r="P469" s="259"/>
      <c r="Q469" s="49"/>
      <c r="R469" s="49"/>
      <c r="S469" s="328"/>
    </row>
    <row r="470" spans="1:19" ht="25.5" x14ac:dyDescent="0.25">
      <c r="A470" s="260">
        <v>39749</v>
      </c>
      <c r="B470" s="261" t="s">
        <v>5076</v>
      </c>
      <c r="C470" s="267"/>
      <c r="D470" s="262" t="s">
        <v>2215</v>
      </c>
      <c r="E470" s="262"/>
      <c r="F470" s="262" t="s">
        <v>5941</v>
      </c>
      <c r="G470" s="262" t="s">
        <v>9736</v>
      </c>
      <c r="H470" s="262" t="s">
        <v>4935</v>
      </c>
      <c r="I470" s="262" t="s">
        <v>9535</v>
      </c>
      <c r="J470" s="280" t="s">
        <v>5603</v>
      </c>
      <c r="K470" s="280" t="s">
        <v>5077</v>
      </c>
      <c r="L470" s="281">
        <v>39752</v>
      </c>
      <c r="M470" s="256"/>
      <c r="N470" s="257">
        <v>39750</v>
      </c>
      <c r="O470" s="258" t="s">
        <v>5077</v>
      </c>
      <c r="P470" s="259"/>
      <c r="Q470" s="49"/>
      <c r="R470" s="49"/>
      <c r="S470" s="328"/>
    </row>
    <row r="471" spans="1:19" x14ac:dyDescent="0.25">
      <c r="A471" s="260">
        <v>39748</v>
      </c>
      <c r="B471" s="261" t="s">
        <v>8862</v>
      </c>
      <c r="C471" s="267"/>
      <c r="D471" s="262" t="s">
        <v>3455</v>
      </c>
      <c r="E471" s="262"/>
      <c r="F471" s="262" t="s">
        <v>738</v>
      </c>
      <c r="G471" s="262" t="s">
        <v>6884</v>
      </c>
      <c r="H471" s="262" t="s">
        <v>6384</v>
      </c>
      <c r="I471" s="262"/>
      <c r="J471" s="280"/>
      <c r="K471" s="280" t="s">
        <v>3456</v>
      </c>
      <c r="L471" s="281">
        <v>39752</v>
      </c>
      <c r="M471" s="256"/>
      <c r="N471" s="257">
        <v>39751</v>
      </c>
      <c r="O471" s="258" t="s">
        <v>6325</v>
      </c>
      <c r="P471" s="259"/>
      <c r="Q471" s="49"/>
      <c r="R471" s="49"/>
      <c r="S471" s="328"/>
    </row>
    <row r="472" spans="1:19" ht="25.5" x14ac:dyDescent="0.25">
      <c r="A472" s="260">
        <v>39749</v>
      </c>
      <c r="B472" s="261" t="s">
        <v>3458</v>
      </c>
      <c r="C472" s="267"/>
      <c r="D472" s="262" t="s">
        <v>5880</v>
      </c>
      <c r="E472" s="262">
        <v>4550</v>
      </c>
      <c r="F472" s="262" t="s">
        <v>1697</v>
      </c>
      <c r="G472" s="262" t="s">
        <v>9736</v>
      </c>
      <c r="H472" s="262" t="s">
        <v>5882</v>
      </c>
      <c r="I472" s="262" t="s">
        <v>9535</v>
      </c>
      <c r="J472" s="280" t="s">
        <v>5942</v>
      </c>
      <c r="K472" s="280" t="s">
        <v>7826</v>
      </c>
      <c r="L472" s="281">
        <v>39752</v>
      </c>
      <c r="M472" s="256"/>
      <c r="N472" s="257">
        <v>39752</v>
      </c>
      <c r="O472" s="258" t="s">
        <v>7826</v>
      </c>
      <c r="P472" s="259"/>
      <c r="Q472" s="49"/>
      <c r="R472" s="49"/>
      <c r="S472" s="328"/>
    </row>
    <row r="473" spans="1:19" ht="25.5" x14ac:dyDescent="0.25">
      <c r="A473" s="260">
        <v>39749</v>
      </c>
      <c r="B473" s="261" t="s">
        <v>3458</v>
      </c>
      <c r="C473" s="267"/>
      <c r="D473" s="262" t="s">
        <v>2215</v>
      </c>
      <c r="E473" s="262"/>
      <c r="F473" s="262" t="s">
        <v>1697</v>
      </c>
      <c r="G473" s="262" t="s">
        <v>5602</v>
      </c>
      <c r="H473" s="262" t="s">
        <v>5882</v>
      </c>
      <c r="I473" s="262" t="s">
        <v>9535</v>
      </c>
      <c r="J473" s="280" t="s">
        <v>5942</v>
      </c>
      <c r="K473" s="280" t="s">
        <v>7826</v>
      </c>
      <c r="L473" s="281">
        <v>39752</v>
      </c>
      <c r="M473" s="256"/>
      <c r="N473" s="257">
        <v>39752</v>
      </c>
      <c r="O473" s="258" t="s">
        <v>7826</v>
      </c>
      <c r="P473" s="259"/>
      <c r="Q473" s="49"/>
      <c r="R473" s="49"/>
      <c r="S473" s="328"/>
    </row>
    <row r="474" spans="1:19" ht="25.5" x14ac:dyDescent="0.25">
      <c r="A474" s="260">
        <v>39749</v>
      </c>
      <c r="B474" s="261" t="s">
        <v>7285</v>
      </c>
      <c r="C474" s="267"/>
      <c r="D474" s="262" t="s">
        <v>2215</v>
      </c>
      <c r="E474" s="262"/>
      <c r="F474" s="262" t="s">
        <v>1697</v>
      </c>
      <c r="G474" s="262" t="s">
        <v>8041</v>
      </c>
      <c r="H474" s="262" t="s">
        <v>4445</v>
      </c>
      <c r="I474" s="262" t="s">
        <v>8416</v>
      </c>
      <c r="J474" s="280" t="s">
        <v>5942</v>
      </c>
      <c r="K474" s="280" t="s">
        <v>6041</v>
      </c>
      <c r="L474" s="281">
        <v>39752</v>
      </c>
      <c r="M474" s="256"/>
      <c r="N474" s="257">
        <v>39752</v>
      </c>
      <c r="O474" s="258" t="s">
        <v>6041</v>
      </c>
      <c r="P474" s="259"/>
      <c r="Q474" s="49"/>
      <c r="R474" s="49"/>
      <c r="S474" s="328"/>
    </row>
    <row r="475" spans="1:19" x14ac:dyDescent="0.25">
      <c r="A475" s="260">
        <v>39751</v>
      </c>
      <c r="B475" s="261" t="s">
        <v>3457</v>
      </c>
      <c r="C475" s="267"/>
      <c r="D475" s="262" t="s">
        <v>2625</v>
      </c>
      <c r="E475" s="262">
        <v>4530</v>
      </c>
      <c r="F475" s="262" t="s">
        <v>6588</v>
      </c>
      <c r="G475" s="262" t="s">
        <v>6373</v>
      </c>
      <c r="H475" s="262" t="s">
        <v>8607</v>
      </c>
      <c r="I475" s="262" t="s">
        <v>3371</v>
      </c>
      <c r="J475" s="280" t="s">
        <v>5942</v>
      </c>
      <c r="K475" s="280" t="s">
        <v>8506</v>
      </c>
      <c r="L475" s="281">
        <v>39752</v>
      </c>
      <c r="M475" s="256"/>
      <c r="N475" s="257">
        <v>39752</v>
      </c>
      <c r="O475" s="258" t="s">
        <v>8506</v>
      </c>
      <c r="P475" s="259"/>
      <c r="Q475" s="49"/>
      <c r="R475" s="49"/>
      <c r="S475" s="328"/>
    </row>
    <row r="476" spans="1:19" x14ac:dyDescent="0.25">
      <c r="A476" s="260">
        <v>39751</v>
      </c>
      <c r="B476" s="261" t="s">
        <v>3457</v>
      </c>
      <c r="C476" s="267"/>
      <c r="D476" s="262" t="s">
        <v>2625</v>
      </c>
      <c r="E476" s="262">
        <v>4530</v>
      </c>
      <c r="F476" s="262" t="s">
        <v>6588</v>
      </c>
      <c r="G476" s="262" t="s">
        <v>6373</v>
      </c>
      <c r="H476" s="262" t="s">
        <v>8607</v>
      </c>
      <c r="I476" s="262" t="s">
        <v>5876</v>
      </c>
      <c r="J476" s="280" t="s">
        <v>5942</v>
      </c>
      <c r="K476" s="280" t="s">
        <v>9008</v>
      </c>
      <c r="L476" s="281">
        <v>39752</v>
      </c>
      <c r="M476" s="256"/>
      <c r="N476" s="257">
        <v>39752</v>
      </c>
      <c r="O476" s="258" t="s">
        <v>9008</v>
      </c>
      <c r="P476" s="259"/>
      <c r="Q476" s="49"/>
      <c r="R476" s="49"/>
      <c r="S476" s="328"/>
    </row>
    <row r="477" spans="1:19" x14ac:dyDescent="0.25">
      <c r="A477" s="260">
        <v>39751</v>
      </c>
      <c r="B477" s="261" t="s">
        <v>3457</v>
      </c>
      <c r="C477" s="267"/>
      <c r="D477" s="262" t="s">
        <v>6383</v>
      </c>
      <c r="E477" s="262">
        <v>4445</v>
      </c>
      <c r="F477" s="262" t="s">
        <v>6588</v>
      </c>
      <c r="G477" s="262" t="s">
        <v>10255</v>
      </c>
      <c r="H477" s="262" t="s">
        <v>8607</v>
      </c>
      <c r="I477" s="262" t="s">
        <v>3371</v>
      </c>
      <c r="J477" s="280" t="s">
        <v>5942</v>
      </c>
      <c r="K477" s="280" t="s">
        <v>4960</v>
      </c>
      <c r="L477" s="281">
        <v>39752</v>
      </c>
      <c r="M477" s="256"/>
      <c r="N477" s="257">
        <v>39752</v>
      </c>
      <c r="O477" s="258" t="s">
        <v>4960</v>
      </c>
      <c r="P477" s="259"/>
      <c r="Q477" s="49"/>
      <c r="R477" s="49"/>
      <c r="S477" s="328"/>
    </row>
    <row r="478" spans="1:19" ht="25.5" x14ac:dyDescent="0.25">
      <c r="A478" s="260">
        <v>39681</v>
      </c>
      <c r="B478" s="261" t="s">
        <v>6042</v>
      </c>
      <c r="C478" s="267"/>
      <c r="D478" s="262" t="s">
        <v>10145</v>
      </c>
      <c r="E478" s="262">
        <v>4595</v>
      </c>
      <c r="F478" s="262" t="s">
        <v>468</v>
      </c>
      <c r="G478" s="262" t="s">
        <v>9736</v>
      </c>
      <c r="H478" s="262" t="s">
        <v>5153</v>
      </c>
      <c r="I478" s="262"/>
      <c r="J478" s="280" t="s">
        <v>5942</v>
      </c>
      <c r="K478" s="280" t="s">
        <v>5154</v>
      </c>
      <c r="L478" s="281">
        <v>39752</v>
      </c>
      <c r="M478" s="256"/>
      <c r="N478" s="257">
        <v>39755</v>
      </c>
      <c r="O478" s="258" t="s">
        <v>1679</v>
      </c>
      <c r="P478" s="259"/>
      <c r="Q478" s="49"/>
      <c r="R478" s="49"/>
      <c r="S478" s="328"/>
    </row>
    <row r="479" spans="1:19" ht="51" x14ac:dyDescent="0.25">
      <c r="A479" s="260">
        <v>39681</v>
      </c>
      <c r="B479" s="261" t="s">
        <v>6042</v>
      </c>
      <c r="C479" s="267"/>
      <c r="D479" s="262" t="s">
        <v>10145</v>
      </c>
      <c r="E479" s="262">
        <v>4595</v>
      </c>
      <c r="F479" s="262" t="s">
        <v>468</v>
      </c>
      <c r="G479" s="262"/>
      <c r="H479" s="262"/>
      <c r="I479" s="262"/>
      <c r="J479" s="280" t="s">
        <v>1680</v>
      </c>
      <c r="K479" s="280" t="s">
        <v>1559</v>
      </c>
      <c r="L479" s="281">
        <v>39752</v>
      </c>
      <c r="M479" s="256" t="s">
        <v>5937</v>
      </c>
      <c r="N479" s="257">
        <v>39755</v>
      </c>
      <c r="O479" s="258" t="s">
        <v>4547</v>
      </c>
      <c r="P479" s="259"/>
      <c r="Q479" s="49"/>
      <c r="R479" s="49"/>
      <c r="S479" s="328"/>
    </row>
    <row r="480" spans="1:19" x14ac:dyDescent="0.25">
      <c r="A480" s="260">
        <v>39752</v>
      </c>
      <c r="B480" s="261" t="s">
        <v>4548</v>
      </c>
      <c r="C480" s="267"/>
      <c r="D480" s="262" t="s">
        <v>5880</v>
      </c>
      <c r="E480" s="262">
        <v>4550</v>
      </c>
      <c r="F480" s="262" t="s">
        <v>6588</v>
      </c>
      <c r="G480" s="262" t="s">
        <v>6373</v>
      </c>
      <c r="H480" s="262" t="s">
        <v>8607</v>
      </c>
      <c r="I480" s="262" t="s">
        <v>5876</v>
      </c>
      <c r="J480" s="280" t="s">
        <v>5942</v>
      </c>
      <c r="K480" s="280" t="s">
        <v>8506</v>
      </c>
      <c r="L480" s="281">
        <v>39755</v>
      </c>
      <c r="M480" s="256"/>
      <c r="N480" s="257">
        <v>39755</v>
      </c>
      <c r="O480" s="258" t="s">
        <v>8506</v>
      </c>
      <c r="P480" s="259"/>
      <c r="Q480" s="49"/>
      <c r="R480" s="49"/>
      <c r="S480" s="328"/>
    </row>
    <row r="481" spans="1:19" ht="25.5" x14ac:dyDescent="0.25">
      <c r="A481" s="260">
        <v>39743</v>
      </c>
      <c r="B481" s="261" t="s">
        <v>881</v>
      </c>
      <c r="C481" s="267"/>
      <c r="D481" s="262" t="s">
        <v>9188</v>
      </c>
      <c r="E481" s="262">
        <v>4554</v>
      </c>
      <c r="F481" s="262" t="s">
        <v>8050</v>
      </c>
      <c r="G481" s="262"/>
      <c r="H481" s="262" t="s">
        <v>3691</v>
      </c>
      <c r="I481" s="262" t="s">
        <v>7187</v>
      </c>
      <c r="J481" s="280"/>
      <c r="K481" s="280" t="s">
        <v>9008</v>
      </c>
      <c r="L481" s="281">
        <v>39756</v>
      </c>
      <c r="M481" s="256"/>
      <c r="N481" s="257">
        <v>39756</v>
      </c>
      <c r="O481" s="258" t="s">
        <v>7188</v>
      </c>
      <c r="P481" s="259"/>
      <c r="Q481" s="49"/>
      <c r="R481" s="49"/>
      <c r="S481" s="328"/>
    </row>
    <row r="482" spans="1:19" x14ac:dyDescent="0.25">
      <c r="A482" s="260">
        <v>39748</v>
      </c>
      <c r="B482" s="261" t="s">
        <v>8835</v>
      </c>
      <c r="C482" s="267"/>
      <c r="D482" s="262" t="s">
        <v>3064</v>
      </c>
      <c r="E482" s="262">
        <v>4331</v>
      </c>
      <c r="F482" s="262" t="s">
        <v>1697</v>
      </c>
      <c r="G482" s="262" t="s">
        <v>5602</v>
      </c>
      <c r="H482" s="262" t="s">
        <v>3563</v>
      </c>
      <c r="I482" s="262" t="s">
        <v>10108</v>
      </c>
      <c r="J482" s="280" t="s">
        <v>5942</v>
      </c>
      <c r="K482" s="280" t="s">
        <v>8506</v>
      </c>
      <c r="L482" s="281">
        <v>39766</v>
      </c>
      <c r="M482" s="256"/>
      <c r="N482" s="257">
        <v>39756</v>
      </c>
      <c r="O482" s="258" t="s">
        <v>8506</v>
      </c>
      <c r="P482" s="259"/>
      <c r="Q482" s="49"/>
      <c r="R482" s="49"/>
      <c r="S482" s="328"/>
    </row>
    <row r="483" spans="1:19" ht="25.5" x14ac:dyDescent="0.25">
      <c r="A483" s="260">
        <v>39749</v>
      </c>
      <c r="B483" s="261" t="s">
        <v>7285</v>
      </c>
      <c r="C483" s="267"/>
      <c r="D483" s="262" t="s">
        <v>2215</v>
      </c>
      <c r="E483" s="262"/>
      <c r="F483" s="262" t="s">
        <v>1697</v>
      </c>
      <c r="G483" s="262" t="s">
        <v>8041</v>
      </c>
      <c r="H483" s="262" t="s">
        <v>4445</v>
      </c>
      <c r="I483" s="262" t="s">
        <v>2575</v>
      </c>
      <c r="J483" s="280" t="s">
        <v>5942</v>
      </c>
      <c r="K483" s="280" t="s">
        <v>683</v>
      </c>
      <c r="L483" s="281">
        <v>39756</v>
      </c>
      <c r="M483" s="256"/>
      <c r="N483" s="257">
        <v>39756</v>
      </c>
      <c r="O483" s="258" t="s">
        <v>5698</v>
      </c>
      <c r="P483" s="259"/>
      <c r="Q483" s="49"/>
      <c r="R483" s="49"/>
      <c r="S483" s="328"/>
    </row>
    <row r="484" spans="1:19" x14ac:dyDescent="0.25">
      <c r="A484" s="260">
        <v>39749</v>
      </c>
      <c r="B484" s="261" t="s">
        <v>7285</v>
      </c>
      <c r="C484" s="267"/>
      <c r="D484" s="262" t="s">
        <v>2215</v>
      </c>
      <c r="E484" s="262"/>
      <c r="F484" s="262" t="s">
        <v>1697</v>
      </c>
      <c r="G484" s="262" t="s">
        <v>8041</v>
      </c>
      <c r="H484" s="262" t="s">
        <v>4445</v>
      </c>
      <c r="I484" s="262" t="s">
        <v>10108</v>
      </c>
      <c r="J484" s="280" t="s">
        <v>5942</v>
      </c>
      <c r="K484" s="280" t="s">
        <v>6327</v>
      </c>
      <c r="L484" s="281">
        <v>39756</v>
      </c>
      <c r="M484" s="256"/>
      <c r="N484" s="257">
        <v>39756</v>
      </c>
      <c r="O484" s="258" t="s">
        <v>373</v>
      </c>
      <c r="P484" s="259"/>
      <c r="Q484" s="49"/>
      <c r="R484" s="49"/>
      <c r="S484" s="328"/>
    </row>
    <row r="485" spans="1:19" ht="25.5" x14ac:dyDescent="0.25">
      <c r="A485" s="260">
        <v>39752</v>
      </c>
      <c r="B485" s="261" t="s">
        <v>3081</v>
      </c>
      <c r="C485" s="267"/>
      <c r="D485" s="262" t="s">
        <v>2215</v>
      </c>
      <c r="E485" s="262"/>
      <c r="F485" s="262" t="s">
        <v>1697</v>
      </c>
      <c r="G485" s="262" t="s">
        <v>5602</v>
      </c>
      <c r="H485" s="262" t="s">
        <v>9216</v>
      </c>
      <c r="I485" s="262" t="s">
        <v>9535</v>
      </c>
      <c r="J485" s="280" t="s">
        <v>5942</v>
      </c>
      <c r="K485" s="280" t="s">
        <v>7826</v>
      </c>
      <c r="L485" s="281">
        <v>39756</v>
      </c>
      <c r="M485" s="256"/>
      <c r="N485" s="257">
        <v>39756</v>
      </c>
      <c r="O485" s="258" t="s">
        <v>7826</v>
      </c>
      <c r="P485" s="259"/>
      <c r="Q485" s="49"/>
      <c r="R485" s="49"/>
      <c r="S485" s="328"/>
    </row>
    <row r="486" spans="1:19" ht="25.5" x14ac:dyDescent="0.25">
      <c r="A486" s="260">
        <v>39755</v>
      </c>
      <c r="B486" s="261" t="s">
        <v>880</v>
      </c>
      <c r="C486" s="267"/>
      <c r="D486" s="262" t="s">
        <v>1827</v>
      </c>
      <c r="E486" s="262">
        <v>4516</v>
      </c>
      <c r="F486" s="262" t="s">
        <v>6588</v>
      </c>
      <c r="G486" s="262" t="s">
        <v>10255</v>
      </c>
      <c r="H486" s="262" t="s">
        <v>8607</v>
      </c>
      <c r="I486" s="262" t="s">
        <v>9535</v>
      </c>
      <c r="J486" s="280" t="s">
        <v>5942</v>
      </c>
      <c r="K486" s="280" t="s">
        <v>7826</v>
      </c>
      <c r="L486" s="281">
        <v>39756</v>
      </c>
      <c r="M486" s="256"/>
      <c r="N486" s="257">
        <v>39756</v>
      </c>
      <c r="O486" s="258" t="s">
        <v>7826</v>
      </c>
      <c r="P486" s="259"/>
      <c r="Q486" s="49"/>
      <c r="R486" s="49"/>
      <c r="S486" s="328"/>
    </row>
    <row r="487" spans="1:19" x14ac:dyDescent="0.25">
      <c r="A487" s="260">
        <v>39755</v>
      </c>
      <c r="B487" s="261" t="s">
        <v>5302</v>
      </c>
      <c r="C487" s="267"/>
      <c r="D487" s="262" t="s">
        <v>2215</v>
      </c>
      <c r="E487" s="262"/>
      <c r="F487" s="262" t="s">
        <v>6588</v>
      </c>
      <c r="G487" s="262" t="s">
        <v>5602</v>
      </c>
      <c r="H487" s="262" t="s">
        <v>2561</v>
      </c>
      <c r="I487" s="262" t="s">
        <v>9535</v>
      </c>
      <c r="J487" s="280" t="s">
        <v>5942</v>
      </c>
      <c r="K487" s="280" t="s">
        <v>6466</v>
      </c>
      <c r="L487" s="281">
        <v>39756</v>
      </c>
      <c r="M487" s="256"/>
      <c r="N487" s="257">
        <v>39756</v>
      </c>
      <c r="O487" s="258" t="s">
        <v>6466</v>
      </c>
      <c r="P487" s="259"/>
      <c r="Q487" s="49"/>
      <c r="R487" s="49"/>
      <c r="S487" s="328"/>
    </row>
    <row r="488" spans="1:19" x14ac:dyDescent="0.25">
      <c r="A488" s="260">
        <v>39755</v>
      </c>
      <c r="B488" s="261" t="s">
        <v>5302</v>
      </c>
      <c r="C488" s="267"/>
      <c r="D488" s="262" t="s">
        <v>2215</v>
      </c>
      <c r="E488" s="262"/>
      <c r="F488" s="262" t="s">
        <v>6588</v>
      </c>
      <c r="G488" s="262" t="s">
        <v>9736</v>
      </c>
      <c r="H488" s="262" t="s">
        <v>2561</v>
      </c>
      <c r="I488" s="262" t="s">
        <v>9535</v>
      </c>
      <c r="J488" s="280" t="s">
        <v>5942</v>
      </c>
      <c r="K488" s="280" t="s">
        <v>6466</v>
      </c>
      <c r="L488" s="281">
        <v>39756</v>
      </c>
      <c r="M488" s="256"/>
      <c r="N488" s="257">
        <v>39756</v>
      </c>
      <c r="O488" s="258" t="s">
        <v>6466</v>
      </c>
      <c r="P488" s="259"/>
      <c r="Q488" s="49"/>
      <c r="R488" s="49"/>
      <c r="S488" s="328"/>
    </row>
    <row r="489" spans="1:19" x14ac:dyDescent="0.25">
      <c r="A489" s="260">
        <v>39752</v>
      </c>
      <c r="B489" s="261" t="s">
        <v>8836</v>
      </c>
      <c r="C489" s="267"/>
      <c r="D489" s="262" t="s">
        <v>5794</v>
      </c>
      <c r="E489" s="262">
        <v>4679</v>
      </c>
      <c r="F489" s="262" t="s">
        <v>1697</v>
      </c>
      <c r="G489" s="262"/>
      <c r="H489" s="262" t="s">
        <v>10497</v>
      </c>
      <c r="I489" s="262" t="s">
        <v>9535</v>
      </c>
      <c r="J489" s="280" t="s">
        <v>5942</v>
      </c>
      <c r="K489" s="280">
        <v>16</v>
      </c>
      <c r="L489" s="281">
        <v>39757</v>
      </c>
      <c r="M489" s="256"/>
      <c r="N489" s="257">
        <v>39757</v>
      </c>
      <c r="O489" s="258" t="s">
        <v>1686</v>
      </c>
      <c r="P489" s="259"/>
      <c r="Q489" s="49"/>
      <c r="R489" s="49"/>
      <c r="S489" s="328"/>
    </row>
    <row r="490" spans="1:19" ht="25.5" x14ac:dyDescent="0.25">
      <c r="A490" s="260">
        <v>39752</v>
      </c>
      <c r="B490" s="261" t="s">
        <v>1687</v>
      </c>
      <c r="C490" s="267"/>
      <c r="D490" s="262" t="s">
        <v>2215</v>
      </c>
      <c r="E490" s="262"/>
      <c r="F490" s="262" t="s">
        <v>5941</v>
      </c>
      <c r="G490" s="262" t="s">
        <v>7272</v>
      </c>
      <c r="H490" s="262" t="s">
        <v>374</v>
      </c>
      <c r="I490" s="262" t="s">
        <v>9535</v>
      </c>
      <c r="J490" s="280" t="s">
        <v>5942</v>
      </c>
      <c r="K490" s="280" t="s">
        <v>7826</v>
      </c>
      <c r="L490" s="281">
        <v>39757</v>
      </c>
      <c r="M490" s="256"/>
      <c r="N490" s="257">
        <v>39757</v>
      </c>
      <c r="O490" s="258" t="s">
        <v>7826</v>
      </c>
      <c r="P490" s="259"/>
      <c r="Q490" s="49"/>
      <c r="R490" s="49"/>
      <c r="S490" s="328"/>
    </row>
    <row r="491" spans="1:19" ht="25.5" x14ac:dyDescent="0.25">
      <c r="A491" s="260">
        <v>39734</v>
      </c>
      <c r="B491" s="261" t="s">
        <v>1688</v>
      </c>
      <c r="C491" s="267"/>
      <c r="D491" s="262" t="s">
        <v>2586</v>
      </c>
      <c r="E491" s="262">
        <v>4661</v>
      </c>
      <c r="F491" s="262" t="s">
        <v>3065</v>
      </c>
      <c r="G491" s="262" t="s">
        <v>6884</v>
      </c>
      <c r="H491" s="262" t="s">
        <v>2587</v>
      </c>
      <c r="I491" s="262" t="s">
        <v>9535</v>
      </c>
      <c r="J491" s="280" t="s">
        <v>5942</v>
      </c>
      <c r="K491" s="280" t="s">
        <v>10580</v>
      </c>
      <c r="L491" s="281">
        <v>39755</v>
      </c>
      <c r="M491" s="256"/>
      <c r="N491" s="257">
        <v>39758</v>
      </c>
      <c r="O491" s="258" t="s">
        <v>10580</v>
      </c>
      <c r="P491" s="259"/>
      <c r="Q491" s="49"/>
      <c r="R491" s="49"/>
      <c r="S491" s="328"/>
    </row>
    <row r="492" spans="1:19" x14ac:dyDescent="0.25">
      <c r="A492" s="260">
        <v>39734</v>
      </c>
      <c r="B492" s="261" t="s">
        <v>1688</v>
      </c>
      <c r="C492" s="267"/>
      <c r="D492" s="262" t="s">
        <v>2586</v>
      </c>
      <c r="E492" s="262">
        <v>4661</v>
      </c>
      <c r="F492" s="262" t="s">
        <v>3065</v>
      </c>
      <c r="G492" s="262" t="s">
        <v>6884</v>
      </c>
      <c r="H492" s="262" t="s">
        <v>2587</v>
      </c>
      <c r="I492" s="262" t="s">
        <v>5876</v>
      </c>
      <c r="J492" s="280" t="s">
        <v>5942</v>
      </c>
      <c r="K492" s="280" t="s">
        <v>8506</v>
      </c>
      <c r="L492" s="281">
        <v>39755</v>
      </c>
      <c r="M492" s="256"/>
      <c r="N492" s="257">
        <v>39758</v>
      </c>
      <c r="O492" s="258" t="s">
        <v>8506</v>
      </c>
      <c r="P492" s="259"/>
      <c r="Q492" s="49"/>
      <c r="R492" s="49"/>
      <c r="S492" s="328"/>
    </row>
    <row r="493" spans="1:19" x14ac:dyDescent="0.25">
      <c r="A493" s="260">
        <v>39734</v>
      </c>
      <c r="B493" s="261" t="s">
        <v>1688</v>
      </c>
      <c r="C493" s="267"/>
      <c r="D493" s="262" t="s">
        <v>2586</v>
      </c>
      <c r="E493" s="262">
        <v>4661</v>
      </c>
      <c r="F493" s="262" t="s">
        <v>3065</v>
      </c>
      <c r="G493" s="262" t="s">
        <v>3489</v>
      </c>
      <c r="H493" s="262" t="s">
        <v>2587</v>
      </c>
      <c r="I493" s="262" t="s">
        <v>9535</v>
      </c>
      <c r="J493" s="280" t="s">
        <v>5942</v>
      </c>
      <c r="K493" s="280" t="s">
        <v>2702</v>
      </c>
      <c r="L493" s="281">
        <v>39755</v>
      </c>
      <c r="M493" s="256"/>
      <c r="N493" s="257">
        <v>39758</v>
      </c>
      <c r="O493" s="258" t="s">
        <v>2702</v>
      </c>
      <c r="P493" s="259"/>
      <c r="Q493" s="49"/>
      <c r="R493" s="49"/>
      <c r="S493" s="328"/>
    </row>
    <row r="494" spans="1:19" x14ac:dyDescent="0.25">
      <c r="A494" s="260">
        <v>39734</v>
      </c>
      <c r="B494" s="261" t="s">
        <v>1688</v>
      </c>
      <c r="C494" s="267"/>
      <c r="D494" s="262" t="s">
        <v>2586</v>
      </c>
      <c r="E494" s="262">
        <v>4661</v>
      </c>
      <c r="F494" s="262" t="s">
        <v>3065</v>
      </c>
      <c r="G494" s="262" t="s">
        <v>3489</v>
      </c>
      <c r="H494" s="262" t="s">
        <v>2587</v>
      </c>
      <c r="I494" s="262" t="s">
        <v>5876</v>
      </c>
      <c r="J494" s="280" t="s">
        <v>5942</v>
      </c>
      <c r="K494" s="280" t="s">
        <v>8506</v>
      </c>
      <c r="L494" s="281">
        <v>39755</v>
      </c>
      <c r="M494" s="256"/>
      <c r="N494" s="257">
        <v>39758</v>
      </c>
      <c r="O494" s="258" t="s">
        <v>8506</v>
      </c>
      <c r="P494" s="259"/>
      <c r="Q494" s="49"/>
      <c r="R494" s="49"/>
      <c r="S494" s="328"/>
    </row>
    <row r="495" spans="1:19" x14ac:dyDescent="0.25">
      <c r="A495" s="260">
        <v>39757</v>
      </c>
      <c r="B495" s="261" t="s">
        <v>2588</v>
      </c>
      <c r="C495" s="267"/>
      <c r="D495" s="262" t="s">
        <v>2215</v>
      </c>
      <c r="E495" s="262"/>
      <c r="F495" s="262" t="s">
        <v>6588</v>
      </c>
      <c r="G495" s="262" t="s">
        <v>10255</v>
      </c>
      <c r="H495" s="262" t="s">
        <v>8607</v>
      </c>
      <c r="I495" s="262" t="s">
        <v>9535</v>
      </c>
      <c r="J495" s="280" t="s">
        <v>5942</v>
      </c>
      <c r="K495" s="280" t="s">
        <v>2589</v>
      </c>
      <c r="L495" s="281">
        <v>39759</v>
      </c>
      <c r="M495" s="256"/>
      <c r="N495" s="257">
        <v>39758</v>
      </c>
      <c r="O495" s="258" t="s">
        <v>2589</v>
      </c>
      <c r="P495" s="259"/>
      <c r="Q495" s="49"/>
      <c r="R495" s="49"/>
      <c r="S495" s="328"/>
    </row>
    <row r="496" spans="1:19" ht="38.25" x14ac:dyDescent="0.25">
      <c r="A496" s="260">
        <v>39759</v>
      </c>
      <c r="B496" s="261" t="s">
        <v>1488</v>
      </c>
      <c r="C496" s="267"/>
      <c r="D496" s="262" t="s">
        <v>1396</v>
      </c>
      <c r="E496" s="262">
        <v>4479</v>
      </c>
      <c r="F496" s="262" t="s">
        <v>5941</v>
      </c>
      <c r="G496" s="262" t="s">
        <v>8727</v>
      </c>
      <c r="H496" s="262" t="s">
        <v>1294</v>
      </c>
      <c r="I496" s="262" t="s">
        <v>9535</v>
      </c>
      <c r="J496" s="280" t="s">
        <v>5942</v>
      </c>
      <c r="K496" s="280" t="s">
        <v>5194</v>
      </c>
      <c r="L496" s="281">
        <v>39762</v>
      </c>
      <c r="M496" s="256"/>
      <c r="N496" s="257">
        <v>39762</v>
      </c>
      <c r="O496" s="258" t="s">
        <v>9173</v>
      </c>
      <c r="P496" s="259"/>
      <c r="Q496" s="49"/>
      <c r="R496" s="49"/>
      <c r="S496" s="328"/>
    </row>
    <row r="497" spans="1:19" ht="38.25" x14ac:dyDescent="0.25">
      <c r="A497" s="260">
        <v>39752</v>
      </c>
      <c r="B497" s="261" t="s">
        <v>9174</v>
      </c>
      <c r="C497" s="267"/>
      <c r="D497" s="262" t="s">
        <v>1396</v>
      </c>
      <c r="E497" s="262">
        <v>4479</v>
      </c>
      <c r="F497" s="262" t="s">
        <v>6233</v>
      </c>
      <c r="G497" s="262" t="s">
        <v>6234</v>
      </c>
      <c r="H497" s="262" t="s">
        <v>9215</v>
      </c>
      <c r="I497" s="262" t="s">
        <v>6089</v>
      </c>
      <c r="J497" s="280" t="s">
        <v>5942</v>
      </c>
      <c r="K497" s="280" t="s">
        <v>8923</v>
      </c>
      <c r="L497" s="281">
        <v>39762</v>
      </c>
      <c r="M497" s="256"/>
      <c r="N497" s="257">
        <v>39763</v>
      </c>
      <c r="O497" s="258" t="s">
        <v>8941</v>
      </c>
      <c r="P497" s="259"/>
      <c r="Q497" s="49"/>
      <c r="R497" s="49"/>
      <c r="S497" s="328"/>
    </row>
    <row r="498" spans="1:19" x14ac:dyDescent="0.25">
      <c r="A498" s="260">
        <v>39755</v>
      </c>
      <c r="B498" s="261" t="s">
        <v>8518</v>
      </c>
      <c r="C498" s="267"/>
      <c r="D498" s="262" t="s">
        <v>1827</v>
      </c>
      <c r="E498" s="262">
        <v>4516</v>
      </c>
      <c r="F498" s="262" t="s">
        <v>5941</v>
      </c>
      <c r="G498" s="262" t="s">
        <v>5597</v>
      </c>
      <c r="H498" s="262" t="s">
        <v>8607</v>
      </c>
      <c r="I498" s="262" t="s">
        <v>3712</v>
      </c>
      <c r="J498" s="280" t="s">
        <v>5942</v>
      </c>
      <c r="K498" s="280" t="s">
        <v>6381</v>
      </c>
      <c r="L498" s="281">
        <v>39763</v>
      </c>
      <c r="M498" s="256"/>
      <c r="N498" s="257">
        <v>39763</v>
      </c>
      <c r="O498" s="258" t="s">
        <v>6381</v>
      </c>
      <c r="P498" s="259"/>
      <c r="Q498" s="49"/>
      <c r="R498" s="49"/>
      <c r="S498" s="328"/>
    </row>
    <row r="499" spans="1:19" ht="38.25" x14ac:dyDescent="0.25">
      <c r="A499" s="260">
        <v>39752</v>
      </c>
      <c r="B499" s="261" t="s">
        <v>8836</v>
      </c>
      <c r="C499" s="267"/>
      <c r="D499" s="262" t="s">
        <v>5794</v>
      </c>
      <c r="E499" s="262">
        <v>4679</v>
      </c>
      <c r="F499" s="262" t="s">
        <v>1697</v>
      </c>
      <c r="G499" s="262"/>
      <c r="H499" s="262" t="s">
        <v>10497</v>
      </c>
      <c r="I499" s="262"/>
      <c r="J499" s="280" t="s">
        <v>6685</v>
      </c>
      <c r="K499" s="280" t="s">
        <v>9390</v>
      </c>
      <c r="L499" s="281">
        <v>39764</v>
      </c>
      <c r="M499" s="256"/>
      <c r="N499" s="257">
        <v>39764</v>
      </c>
      <c r="O499" s="258" t="s">
        <v>1592</v>
      </c>
      <c r="P499" s="259"/>
      <c r="Q499" s="49"/>
      <c r="R499" s="49"/>
      <c r="S499" s="328"/>
    </row>
    <row r="500" spans="1:19" x14ac:dyDescent="0.25">
      <c r="A500" s="260">
        <v>39763</v>
      </c>
      <c r="B500" s="261" t="s">
        <v>10800</v>
      </c>
      <c r="C500" s="267"/>
      <c r="D500" s="262" t="s">
        <v>2215</v>
      </c>
      <c r="E500" s="262"/>
      <c r="F500" s="262" t="s">
        <v>6588</v>
      </c>
      <c r="G500" s="262" t="s">
        <v>9736</v>
      </c>
      <c r="H500" s="262" t="s">
        <v>2561</v>
      </c>
      <c r="I500" s="262" t="s">
        <v>9535</v>
      </c>
      <c r="J500" s="280" t="s">
        <v>5942</v>
      </c>
      <c r="K500" s="280" t="s">
        <v>6466</v>
      </c>
      <c r="L500" s="281">
        <v>39764</v>
      </c>
      <c r="M500" s="256"/>
      <c r="N500" s="257">
        <v>39764</v>
      </c>
      <c r="O500" s="258" t="s">
        <v>6466</v>
      </c>
      <c r="P500" s="259"/>
      <c r="Q500" s="49"/>
      <c r="R500" s="49"/>
      <c r="S500" s="328"/>
    </row>
    <row r="501" spans="1:19" ht="25.5" x14ac:dyDescent="0.25">
      <c r="A501" s="260">
        <v>39763</v>
      </c>
      <c r="B501" s="261" t="s">
        <v>10801</v>
      </c>
      <c r="C501" s="267"/>
      <c r="D501" s="262" t="s">
        <v>2215</v>
      </c>
      <c r="E501" s="262"/>
      <c r="F501" s="262" t="s">
        <v>5941</v>
      </c>
      <c r="G501" s="262" t="s">
        <v>5602</v>
      </c>
      <c r="H501" s="262" t="s">
        <v>4935</v>
      </c>
      <c r="I501" s="262" t="s">
        <v>9535</v>
      </c>
      <c r="J501" s="280" t="s">
        <v>5603</v>
      </c>
      <c r="K501" s="280" t="s">
        <v>7826</v>
      </c>
      <c r="L501" s="281">
        <v>39764</v>
      </c>
      <c r="M501" s="256"/>
      <c r="N501" s="257">
        <v>39764</v>
      </c>
      <c r="O501" s="258" t="s">
        <v>7826</v>
      </c>
      <c r="P501" s="259"/>
      <c r="Q501" s="49"/>
      <c r="R501" s="49"/>
      <c r="S501" s="328"/>
    </row>
    <row r="502" spans="1:19" x14ac:dyDescent="0.25">
      <c r="A502" s="260">
        <v>39759</v>
      </c>
      <c r="B502" s="261" t="s">
        <v>10802</v>
      </c>
      <c r="C502" s="267"/>
      <c r="D502" s="262" t="s">
        <v>3064</v>
      </c>
      <c r="E502" s="262">
        <v>4331</v>
      </c>
      <c r="F502" s="262" t="s">
        <v>1697</v>
      </c>
      <c r="G502" s="262" t="s">
        <v>5602</v>
      </c>
      <c r="H502" s="262" t="s">
        <v>3563</v>
      </c>
      <c r="I502" s="262" t="s">
        <v>10108</v>
      </c>
      <c r="J502" s="280" t="s">
        <v>5942</v>
      </c>
      <c r="K502" s="280" t="s">
        <v>6325</v>
      </c>
      <c r="L502" s="281">
        <v>39773</v>
      </c>
      <c r="M502" s="256"/>
      <c r="N502" s="257">
        <v>39765</v>
      </c>
      <c r="O502" s="258" t="s">
        <v>6325</v>
      </c>
      <c r="P502" s="259"/>
      <c r="Q502" s="49"/>
      <c r="R502" s="49"/>
      <c r="S502" s="328"/>
    </row>
    <row r="503" spans="1:19" x14ac:dyDescent="0.25">
      <c r="A503" s="260">
        <v>39763</v>
      </c>
      <c r="B503" s="261" t="s">
        <v>2745</v>
      </c>
      <c r="C503" s="267"/>
      <c r="D503" s="262" t="s">
        <v>10789</v>
      </c>
      <c r="E503" s="262">
        <v>4614</v>
      </c>
      <c r="F503" s="262" t="s">
        <v>136</v>
      </c>
      <c r="G503" s="262" t="s">
        <v>5602</v>
      </c>
      <c r="H503" s="262" t="s">
        <v>7581</v>
      </c>
      <c r="I503" s="262" t="s">
        <v>9535</v>
      </c>
      <c r="J503" s="280" t="s">
        <v>5942</v>
      </c>
      <c r="K503" s="280" t="s">
        <v>6325</v>
      </c>
      <c r="L503" s="281">
        <v>39766</v>
      </c>
      <c r="M503" s="256"/>
      <c r="N503" s="257">
        <v>39766</v>
      </c>
      <c r="O503" s="258" t="s">
        <v>6325</v>
      </c>
      <c r="P503" s="259"/>
      <c r="Q503" s="49"/>
      <c r="R503" s="49"/>
      <c r="S503" s="328"/>
    </row>
    <row r="504" spans="1:19" x14ac:dyDescent="0.25">
      <c r="A504" s="260">
        <v>39764</v>
      </c>
      <c r="B504" s="261" t="s">
        <v>10104</v>
      </c>
      <c r="C504" s="267"/>
      <c r="D504" s="262" t="s">
        <v>10105</v>
      </c>
      <c r="E504" s="262">
        <v>4604</v>
      </c>
      <c r="F504" s="262" t="s">
        <v>6628</v>
      </c>
      <c r="G504" s="262" t="s">
        <v>5602</v>
      </c>
      <c r="H504" s="262" t="s">
        <v>2744</v>
      </c>
      <c r="I504" s="262"/>
      <c r="J504" s="280" t="s">
        <v>5942</v>
      </c>
      <c r="K504" s="280" t="s">
        <v>2079</v>
      </c>
      <c r="L504" s="281">
        <v>39766</v>
      </c>
      <c r="M504" s="256"/>
      <c r="N504" s="257">
        <v>39766</v>
      </c>
      <c r="O504" s="258" t="s">
        <v>2079</v>
      </c>
      <c r="P504" s="259"/>
      <c r="Q504" s="49"/>
      <c r="R504" s="49"/>
      <c r="S504" s="328"/>
    </row>
    <row r="505" spans="1:19" x14ac:dyDescent="0.25">
      <c r="A505" s="260">
        <v>39764</v>
      </c>
      <c r="B505" s="261" t="s">
        <v>8159</v>
      </c>
      <c r="C505" s="267"/>
      <c r="D505" s="262"/>
      <c r="E505" s="262"/>
      <c r="F505" s="262" t="s">
        <v>6588</v>
      </c>
      <c r="G505" s="262" t="s">
        <v>8041</v>
      </c>
      <c r="H505" s="262" t="s">
        <v>374</v>
      </c>
      <c r="I505" s="262"/>
      <c r="J505" s="280" t="s">
        <v>5942</v>
      </c>
      <c r="K505" s="280" t="s">
        <v>8160</v>
      </c>
      <c r="L505" s="281">
        <v>39766</v>
      </c>
      <c r="M505" s="256"/>
      <c r="N505" s="257">
        <v>39766</v>
      </c>
      <c r="O505" s="258" t="s">
        <v>8160</v>
      </c>
      <c r="P505" s="259"/>
      <c r="Q505" s="49"/>
      <c r="R505" s="49"/>
      <c r="S505" s="328"/>
    </row>
    <row r="506" spans="1:19" ht="25.5" x14ac:dyDescent="0.25">
      <c r="A506" s="260">
        <v>39765</v>
      </c>
      <c r="B506" s="261" t="s">
        <v>7464</v>
      </c>
      <c r="C506" s="267"/>
      <c r="D506" s="262" t="s">
        <v>2215</v>
      </c>
      <c r="E506" s="262"/>
      <c r="F506" s="262" t="s">
        <v>6588</v>
      </c>
      <c r="G506" s="262" t="s">
        <v>8041</v>
      </c>
      <c r="H506" s="262" t="s">
        <v>374</v>
      </c>
      <c r="I506" s="262" t="s">
        <v>9535</v>
      </c>
      <c r="J506" s="280" t="s">
        <v>5942</v>
      </c>
      <c r="K506" s="280" t="s">
        <v>7826</v>
      </c>
      <c r="L506" s="281">
        <v>39766</v>
      </c>
      <c r="M506" s="256"/>
      <c r="N506" s="257">
        <v>39766</v>
      </c>
      <c r="O506" s="258" t="s">
        <v>7826</v>
      </c>
      <c r="P506" s="259"/>
      <c r="Q506" s="49"/>
      <c r="R506" s="49"/>
      <c r="S506" s="328"/>
    </row>
    <row r="507" spans="1:19" ht="25.5" x14ac:dyDescent="0.25">
      <c r="A507" s="260">
        <v>39765</v>
      </c>
      <c r="B507" s="261" t="s">
        <v>7464</v>
      </c>
      <c r="C507" s="267"/>
      <c r="D507" s="262" t="s">
        <v>2215</v>
      </c>
      <c r="E507" s="262"/>
      <c r="F507" s="262" t="s">
        <v>6588</v>
      </c>
      <c r="G507" s="262" t="s">
        <v>3489</v>
      </c>
      <c r="H507" s="262" t="s">
        <v>8607</v>
      </c>
      <c r="I507" s="262" t="s">
        <v>9535</v>
      </c>
      <c r="J507" s="280" t="s">
        <v>5942</v>
      </c>
      <c r="K507" s="280" t="s">
        <v>7826</v>
      </c>
      <c r="L507" s="281">
        <v>39766</v>
      </c>
      <c r="M507" s="256"/>
      <c r="N507" s="257">
        <v>39766</v>
      </c>
      <c r="O507" s="258" t="s">
        <v>7826</v>
      </c>
      <c r="P507" s="259"/>
      <c r="Q507" s="49"/>
      <c r="R507" s="49"/>
      <c r="S507" s="328"/>
    </row>
    <row r="508" spans="1:19" x14ac:dyDescent="0.25">
      <c r="A508" s="260">
        <v>39790</v>
      </c>
      <c r="B508" s="261" t="s">
        <v>8159</v>
      </c>
      <c r="C508" s="267"/>
      <c r="D508" s="262" t="s">
        <v>8093</v>
      </c>
      <c r="E508" s="262"/>
      <c r="F508" s="262" t="s">
        <v>6588</v>
      </c>
      <c r="G508" s="262" t="s">
        <v>8041</v>
      </c>
      <c r="H508" s="262" t="s">
        <v>8094</v>
      </c>
      <c r="I508" s="262"/>
      <c r="J508" s="280" t="s">
        <v>5942</v>
      </c>
      <c r="K508" s="280" t="s">
        <v>8160</v>
      </c>
      <c r="L508" s="281">
        <v>39769</v>
      </c>
      <c r="M508" s="256"/>
      <c r="N508" s="257">
        <v>39769</v>
      </c>
      <c r="O508" s="258" t="s">
        <v>8160</v>
      </c>
      <c r="P508" s="259"/>
      <c r="Q508" s="49"/>
      <c r="R508" s="49"/>
      <c r="S508" s="328"/>
    </row>
    <row r="509" spans="1:19" ht="25.5" x14ac:dyDescent="0.25">
      <c r="A509" s="260">
        <v>39759</v>
      </c>
      <c r="B509" s="261" t="s">
        <v>8095</v>
      </c>
      <c r="C509" s="267"/>
      <c r="D509" s="262" t="s">
        <v>3064</v>
      </c>
      <c r="E509" s="262">
        <v>4331</v>
      </c>
      <c r="F509" s="262" t="s">
        <v>6588</v>
      </c>
      <c r="G509" s="262" t="s">
        <v>10927</v>
      </c>
      <c r="H509" s="262" t="s">
        <v>4935</v>
      </c>
      <c r="I509" s="262" t="s">
        <v>9535</v>
      </c>
      <c r="J509" s="280" t="s">
        <v>5603</v>
      </c>
      <c r="K509" s="280" t="s">
        <v>8007</v>
      </c>
      <c r="L509" s="281">
        <v>39770</v>
      </c>
      <c r="M509" s="256"/>
      <c r="N509" s="257">
        <v>39770</v>
      </c>
      <c r="O509" s="258" t="s">
        <v>8007</v>
      </c>
      <c r="P509" s="259"/>
      <c r="Q509" s="49"/>
      <c r="R509" s="49"/>
      <c r="S509" s="328"/>
    </row>
    <row r="510" spans="1:19" x14ac:dyDescent="0.25">
      <c r="A510" s="260">
        <v>39766</v>
      </c>
      <c r="B510" s="261" t="s">
        <v>706</v>
      </c>
      <c r="C510" s="267"/>
      <c r="D510" s="262" t="s">
        <v>1827</v>
      </c>
      <c r="E510" s="262">
        <v>4516</v>
      </c>
      <c r="F510" s="262" t="s">
        <v>6588</v>
      </c>
      <c r="G510" s="262" t="s">
        <v>6373</v>
      </c>
      <c r="H510" s="262" t="s">
        <v>8607</v>
      </c>
      <c r="I510" s="262" t="s">
        <v>5876</v>
      </c>
      <c r="J510" s="280" t="s">
        <v>5942</v>
      </c>
      <c r="K510" s="280" t="s">
        <v>2079</v>
      </c>
      <c r="L510" s="281">
        <v>39770</v>
      </c>
      <c r="M510" s="256"/>
      <c r="N510" s="257">
        <v>39770</v>
      </c>
      <c r="O510" s="258" t="s">
        <v>4960</v>
      </c>
      <c r="P510" s="259"/>
      <c r="Q510" s="49"/>
      <c r="R510" s="49"/>
      <c r="S510" s="328"/>
    </row>
    <row r="511" spans="1:19" x14ac:dyDescent="0.25">
      <c r="A511" s="260">
        <v>39765</v>
      </c>
      <c r="B511" s="261" t="s">
        <v>9667</v>
      </c>
      <c r="C511" s="267"/>
      <c r="D511" s="262" t="s">
        <v>6087</v>
      </c>
      <c r="E511" s="262">
        <v>4379</v>
      </c>
      <c r="F511" s="262" t="s">
        <v>1697</v>
      </c>
      <c r="G511" s="262" t="s">
        <v>5602</v>
      </c>
      <c r="H511" s="262" t="s">
        <v>4941</v>
      </c>
      <c r="I511" s="262" t="s">
        <v>10108</v>
      </c>
      <c r="J511" s="280" t="s">
        <v>5942</v>
      </c>
      <c r="K511" s="280" t="s">
        <v>9668</v>
      </c>
      <c r="L511" s="281">
        <v>39769</v>
      </c>
      <c r="M511" s="256"/>
      <c r="N511" s="257">
        <v>39771</v>
      </c>
      <c r="O511" s="258" t="s">
        <v>4960</v>
      </c>
      <c r="P511" s="259"/>
      <c r="Q511" s="49"/>
      <c r="R511" s="49"/>
      <c r="S511" s="328"/>
    </row>
    <row r="512" spans="1:19" x14ac:dyDescent="0.25">
      <c r="A512" s="260">
        <v>39770</v>
      </c>
      <c r="B512" s="261" t="s">
        <v>9670</v>
      </c>
      <c r="C512" s="267"/>
      <c r="D512" s="262" t="s">
        <v>7202</v>
      </c>
      <c r="E512" s="262">
        <v>4649</v>
      </c>
      <c r="F512" s="262" t="s">
        <v>6588</v>
      </c>
      <c r="G512" s="262" t="s">
        <v>6373</v>
      </c>
      <c r="H512" s="262" t="s">
        <v>8607</v>
      </c>
      <c r="I512" s="262" t="s">
        <v>4432</v>
      </c>
      <c r="J512" s="280" t="s">
        <v>5942</v>
      </c>
      <c r="K512" s="280" t="s">
        <v>6466</v>
      </c>
      <c r="L512" s="281">
        <v>39773</v>
      </c>
      <c r="M512" s="256"/>
      <c r="N512" s="257">
        <v>39772</v>
      </c>
      <c r="O512" s="258" t="s">
        <v>6466</v>
      </c>
      <c r="P512" s="259"/>
      <c r="Q512" s="49"/>
      <c r="R512" s="49"/>
      <c r="S512" s="328"/>
    </row>
    <row r="513" spans="1:19" ht="25.5" x14ac:dyDescent="0.25">
      <c r="A513" s="260">
        <v>39772</v>
      </c>
      <c r="B513" s="261" t="s">
        <v>9669</v>
      </c>
      <c r="C513" s="267"/>
      <c r="D513" s="262" t="s">
        <v>8370</v>
      </c>
      <c r="E513" s="262">
        <v>4435</v>
      </c>
      <c r="F513" s="262" t="s">
        <v>6588</v>
      </c>
      <c r="G513" s="262" t="s">
        <v>10927</v>
      </c>
      <c r="H513" s="262" t="s">
        <v>4935</v>
      </c>
      <c r="I513" s="262" t="s">
        <v>9535</v>
      </c>
      <c r="J513" s="280" t="s">
        <v>5603</v>
      </c>
      <c r="K513" s="280" t="s">
        <v>6466</v>
      </c>
      <c r="L513" s="281">
        <v>39772</v>
      </c>
      <c r="M513" s="256"/>
      <c r="N513" s="257">
        <v>39772</v>
      </c>
      <c r="O513" s="258" t="s">
        <v>6466</v>
      </c>
      <c r="P513" s="259"/>
      <c r="Q513" s="49"/>
      <c r="R513" s="49"/>
      <c r="S513" s="328"/>
    </row>
    <row r="514" spans="1:19" x14ac:dyDescent="0.25">
      <c r="A514" s="260">
        <v>39772</v>
      </c>
      <c r="B514" s="261" t="s">
        <v>7203</v>
      </c>
      <c r="C514" s="267"/>
      <c r="D514" s="262" t="s">
        <v>1549</v>
      </c>
      <c r="E514" s="262" t="s">
        <v>7204</v>
      </c>
      <c r="F514" s="262"/>
      <c r="G514" s="262" t="s">
        <v>10927</v>
      </c>
      <c r="H514" s="262" t="s">
        <v>2561</v>
      </c>
      <c r="I514" s="262" t="s">
        <v>9535</v>
      </c>
      <c r="J514" s="280" t="s">
        <v>5942</v>
      </c>
      <c r="K514" s="280" t="s">
        <v>7205</v>
      </c>
      <c r="L514" s="281">
        <v>39773</v>
      </c>
      <c r="M514" s="256"/>
      <c r="N514" s="257">
        <v>39773</v>
      </c>
      <c r="O514" s="258" t="s">
        <v>9008</v>
      </c>
      <c r="P514" s="259"/>
      <c r="Q514" s="49"/>
      <c r="R514" s="49"/>
      <c r="S514" s="328"/>
    </row>
    <row r="515" spans="1:19" ht="25.5" x14ac:dyDescent="0.25">
      <c r="A515" s="260">
        <v>39772</v>
      </c>
      <c r="B515" s="261" t="s">
        <v>7206</v>
      </c>
      <c r="C515" s="267"/>
      <c r="D515" s="262" t="s">
        <v>2215</v>
      </c>
      <c r="E515" s="262"/>
      <c r="F515" s="262" t="s">
        <v>6588</v>
      </c>
      <c r="G515" s="262" t="s">
        <v>5602</v>
      </c>
      <c r="H515" s="262" t="s">
        <v>4935</v>
      </c>
      <c r="I515" s="262" t="s">
        <v>9535</v>
      </c>
      <c r="J515" s="280" t="s">
        <v>5603</v>
      </c>
      <c r="K515" s="280" t="s">
        <v>7826</v>
      </c>
      <c r="L515" s="281">
        <v>39776</v>
      </c>
      <c r="M515" s="256"/>
      <c r="N515" s="257">
        <v>39776</v>
      </c>
      <c r="O515" s="258" t="s">
        <v>7826</v>
      </c>
      <c r="P515" s="259"/>
      <c r="Q515" s="49"/>
      <c r="R515" s="49"/>
      <c r="S515" s="328"/>
    </row>
    <row r="516" spans="1:19" ht="25.5" x14ac:dyDescent="0.25">
      <c r="A516" s="260">
        <v>39777</v>
      </c>
      <c r="B516" s="261" t="s">
        <v>7207</v>
      </c>
      <c r="C516" s="267"/>
      <c r="D516" s="262" t="s">
        <v>2215</v>
      </c>
      <c r="E516" s="262"/>
      <c r="F516" s="262" t="s">
        <v>6588</v>
      </c>
      <c r="G516" s="262" t="s">
        <v>2109</v>
      </c>
      <c r="H516" s="262" t="s">
        <v>8607</v>
      </c>
      <c r="I516" s="262" t="s">
        <v>9535</v>
      </c>
      <c r="J516" s="280" t="s">
        <v>5942</v>
      </c>
      <c r="K516" s="280" t="s">
        <v>7826</v>
      </c>
      <c r="L516" s="281">
        <v>39778</v>
      </c>
      <c r="M516" s="256"/>
      <c r="N516" s="257">
        <v>39778</v>
      </c>
      <c r="O516" s="258" t="s">
        <v>7826</v>
      </c>
      <c r="P516" s="259"/>
      <c r="Q516" s="49"/>
      <c r="R516" s="49"/>
      <c r="S516" s="328"/>
    </row>
    <row r="517" spans="1:19" x14ac:dyDescent="0.25">
      <c r="A517" s="260">
        <v>39777</v>
      </c>
      <c r="B517" s="261" t="s">
        <v>7207</v>
      </c>
      <c r="C517" s="267"/>
      <c r="D517" s="262" t="s">
        <v>2215</v>
      </c>
      <c r="E517" s="262"/>
      <c r="F517" s="262" t="s">
        <v>6588</v>
      </c>
      <c r="G517" s="262" t="s">
        <v>2109</v>
      </c>
      <c r="H517" s="262" t="s">
        <v>8607</v>
      </c>
      <c r="I517" s="262" t="s">
        <v>5876</v>
      </c>
      <c r="J517" s="280" t="s">
        <v>5942</v>
      </c>
      <c r="K517" s="280" t="s">
        <v>373</v>
      </c>
      <c r="L517" s="281">
        <v>39778</v>
      </c>
      <c r="M517" s="256"/>
      <c r="N517" s="257">
        <v>39778</v>
      </c>
      <c r="O517" s="258" t="s">
        <v>373</v>
      </c>
      <c r="P517" s="259"/>
      <c r="Q517" s="49"/>
      <c r="R517" s="49"/>
      <c r="S517" s="328"/>
    </row>
    <row r="518" spans="1:19" ht="25.5" x14ac:dyDescent="0.25">
      <c r="A518" s="260">
        <v>39777</v>
      </c>
      <c r="B518" s="261" t="s">
        <v>7208</v>
      </c>
      <c r="C518" s="267"/>
      <c r="D518" s="262" t="s">
        <v>9387</v>
      </c>
      <c r="E518" s="262">
        <v>4682</v>
      </c>
      <c r="F518" s="262" t="s">
        <v>1697</v>
      </c>
      <c r="G518" s="262" t="s">
        <v>8731</v>
      </c>
      <c r="H518" s="262" t="s">
        <v>3879</v>
      </c>
      <c r="I518" s="262"/>
      <c r="J518" s="280" t="s">
        <v>9513</v>
      </c>
      <c r="K518" s="280" t="s">
        <v>9095</v>
      </c>
      <c r="L518" s="281">
        <v>39783</v>
      </c>
      <c r="M518" s="256"/>
      <c r="N518" s="257">
        <v>39783</v>
      </c>
      <c r="O518" s="258" t="s">
        <v>9095</v>
      </c>
      <c r="P518" s="259"/>
      <c r="Q518" s="49"/>
      <c r="R518" s="49"/>
      <c r="S518" s="328"/>
    </row>
    <row r="519" spans="1:19" x14ac:dyDescent="0.25">
      <c r="A519" s="260">
        <v>39777</v>
      </c>
      <c r="B519" s="261" t="s">
        <v>7208</v>
      </c>
      <c r="C519" s="267"/>
      <c r="D519" s="262" t="s">
        <v>9387</v>
      </c>
      <c r="E519" s="262">
        <v>4682</v>
      </c>
      <c r="F519" s="262" t="s">
        <v>1697</v>
      </c>
      <c r="G519" s="262" t="s">
        <v>8731</v>
      </c>
      <c r="H519" s="262" t="s">
        <v>3879</v>
      </c>
      <c r="I519" s="262" t="s">
        <v>3880</v>
      </c>
      <c r="J519" s="280" t="s">
        <v>5942</v>
      </c>
      <c r="K519" s="280" t="s">
        <v>2081</v>
      </c>
      <c r="L519" s="281">
        <v>39783</v>
      </c>
      <c r="M519" s="256"/>
      <c r="N519" s="257">
        <v>39783</v>
      </c>
      <c r="O519" s="258" t="s">
        <v>2081</v>
      </c>
      <c r="P519" s="259"/>
      <c r="Q519" s="49"/>
      <c r="R519" s="49"/>
      <c r="S519" s="328"/>
    </row>
    <row r="520" spans="1:19" ht="25.5" x14ac:dyDescent="0.25">
      <c r="A520" s="260">
        <v>39772</v>
      </c>
      <c r="B520" s="261" t="s">
        <v>3902</v>
      </c>
      <c r="C520" s="267"/>
      <c r="D520" s="262" t="s">
        <v>5661</v>
      </c>
      <c r="E520" s="262">
        <v>4653</v>
      </c>
      <c r="F520" s="262" t="s">
        <v>3065</v>
      </c>
      <c r="G520" s="262" t="s">
        <v>10255</v>
      </c>
      <c r="H520" s="262" t="s">
        <v>1387</v>
      </c>
      <c r="I520" s="262" t="s">
        <v>9535</v>
      </c>
      <c r="J520" s="280" t="s">
        <v>5942</v>
      </c>
      <c r="K520" s="280" t="s">
        <v>5662</v>
      </c>
      <c r="L520" s="281">
        <v>39778</v>
      </c>
      <c r="M520" s="256"/>
      <c r="N520" s="257">
        <v>39784</v>
      </c>
      <c r="O520" s="258" t="s">
        <v>3692</v>
      </c>
      <c r="P520" s="259"/>
      <c r="Q520" s="49"/>
      <c r="R520" s="49"/>
      <c r="S520" s="328"/>
    </row>
    <row r="521" spans="1:19" ht="25.5" x14ac:dyDescent="0.25">
      <c r="A521" s="260">
        <v>39778</v>
      </c>
      <c r="B521" s="261" t="s">
        <v>5663</v>
      </c>
      <c r="C521" s="267"/>
      <c r="D521" s="262" t="s">
        <v>2215</v>
      </c>
      <c r="E521" s="262"/>
      <c r="F521" s="262" t="s">
        <v>1697</v>
      </c>
      <c r="G521" s="262" t="s">
        <v>5602</v>
      </c>
      <c r="H521" s="262" t="s">
        <v>3954</v>
      </c>
      <c r="I521" s="262" t="s">
        <v>9535</v>
      </c>
      <c r="J521" s="280" t="s">
        <v>5942</v>
      </c>
      <c r="K521" s="280" t="s">
        <v>7826</v>
      </c>
      <c r="L521" s="281">
        <v>39784</v>
      </c>
      <c r="M521" s="256"/>
      <c r="N521" s="257">
        <v>39784</v>
      </c>
      <c r="O521" s="258" t="s">
        <v>7826</v>
      </c>
      <c r="P521" s="259"/>
      <c r="Q521" s="49"/>
      <c r="R521" s="49"/>
      <c r="S521" s="328"/>
    </row>
    <row r="522" spans="1:19" ht="25.5" x14ac:dyDescent="0.25">
      <c r="A522" s="260">
        <v>39776</v>
      </c>
      <c r="B522" s="261" t="s">
        <v>5664</v>
      </c>
      <c r="C522" s="267"/>
      <c r="D522" s="262" t="s">
        <v>1396</v>
      </c>
      <c r="E522" s="262">
        <v>4479</v>
      </c>
      <c r="F522" s="262" t="s">
        <v>5665</v>
      </c>
      <c r="G522" s="262"/>
      <c r="H522" s="262"/>
      <c r="I522" s="262" t="s">
        <v>1829</v>
      </c>
      <c r="J522" s="280" t="s">
        <v>5666</v>
      </c>
      <c r="K522" s="280" t="s">
        <v>5667</v>
      </c>
      <c r="L522" s="281">
        <v>39783</v>
      </c>
      <c r="M522" s="256"/>
      <c r="N522" s="257">
        <v>39785</v>
      </c>
      <c r="O522" s="258" t="s">
        <v>4960</v>
      </c>
      <c r="P522" s="259"/>
      <c r="Q522" s="49"/>
      <c r="R522" s="49"/>
      <c r="S522" s="328"/>
    </row>
    <row r="523" spans="1:19" ht="25.5" x14ac:dyDescent="0.25">
      <c r="A523" s="260">
        <v>39777</v>
      </c>
      <c r="B523" s="261" t="s">
        <v>5668</v>
      </c>
      <c r="C523" s="267"/>
      <c r="D523" s="262" t="s">
        <v>1396</v>
      </c>
      <c r="E523" s="262">
        <v>4479</v>
      </c>
      <c r="F523" s="262" t="s">
        <v>6233</v>
      </c>
      <c r="G523" s="262" t="s">
        <v>6234</v>
      </c>
      <c r="H523" s="262" t="s">
        <v>9215</v>
      </c>
      <c r="I523" s="262" t="s">
        <v>5669</v>
      </c>
      <c r="J523" s="280" t="s">
        <v>5942</v>
      </c>
      <c r="K523" s="280" t="s">
        <v>5670</v>
      </c>
      <c r="L523" s="281">
        <v>39787</v>
      </c>
      <c r="M523" s="256"/>
      <c r="N523" s="257">
        <v>39785</v>
      </c>
      <c r="O523" s="258" t="s">
        <v>6466</v>
      </c>
      <c r="P523" s="259"/>
      <c r="Q523" s="49"/>
      <c r="R523" s="49"/>
      <c r="S523" s="328"/>
    </row>
    <row r="524" spans="1:19" ht="25.5" x14ac:dyDescent="0.25">
      <c r="A524" s="260">
        <v>39784</v>
      </c>
      <c r="B524" s="261" t="s">
        <v>7910</v>
      </c>
      <c r="C524" s="267"/>
      <c r="D524" s="262" t="s">
        <v>2215</v>
      </c>
      <c r="E524" s="262"/>
      <c r="F524" s="262" t="s">
        <v>5941</v>
      </c>
      <c r="G524" s="262" t="s">
        <v>5602</v>
      </c>
      <c r="H524" s="262" t="s">
        <v>374</v>
      </c>
      <c r="I524" s="262" t="s">
        <v>9535</v>
      </c>
      <c r="J524" s="280" t="s">
        <v>5942</v>
      </c>
      <c r="K524" s="280" t="s">
        <v>7826</v>
      </c>
      <c r="L524" s="281">
        <v>39787</v>
      </c>
      <c r="M524" s="256"/>
      <c r="N524" s="257">
        <v>39785</v>
      </c>
      <c r="O524" s="258" t="s">
        <v>7826</v>
      </c>
      <c r="P524" s="259"/>
      <c r="Q524" s="49"/>
      <c r="R524" s="49"/>
      <c r="S524" s="328"/>
    </row>
    <row r="525" spans="1:19" x14ac:dyDescent="0.25">
      <c r="A525" s="260">
        <v>39776</v>
      </c>
      <c r="B525" s="261" t="s">
        <v>2102</v>
      </c>
      <c r="C525" s="267"/>
      <c r="D525" s="262" t="s">
        <v>2103</v>
      </c>
      <c r="E525" s="262"/>
      <c r="F525" s="262" t="s">
        <v>1697</v>
      </c>
      <c r="G525" s="262"/>
      <c r="H525" s="262"/>
      <c r="I525" s="262" t="s">
        <v>2104</v>
      </c>
      <c r="J525" s="280" t="s">
        <v>9156</v>
      </c>
      <c r="K525" s="280">
        <v>4</v>
      </c>
      <c r="L525" s="281">
        <v>39580</v>
      </c>
      <c r="M525" s="256"/>
      <c r="N525" s="257">
        <v>39786</v>
      </c>
      <c r="O525" s="258" t="s">
        <v>8007</v>
      </c>
      <c r="P525" s="259"/>
      <c r="Q525" s="49"/>
      <c r="R525" s="49"/>
      <c r="S525" s="328"/>
    </row>
    <row r="526" spans="1:19" ht="25.5" x14ac:dyDescent="0.25">
      <c r="A526" s="260">
        <v>39778</v>
      </c>
      <c r="B526" s="261" t="s">
        <v>2105</v>
      </c>
      <c r="C526" s="267"/>
      <c r="D526" s="262" t="s">
        <v>5880</v>
      </c>
      <c r="E526" s="262">
        <v>4550</v>
      </c>
      <c r="F526" s="262" t="s">
        <v>1697</v>
      </c>
      <c r="G526" s="262" t="s">
        <v>9736</v>
      </c>
      <c r="H526" s="262" t="s">
        <v>5882</v>
      </c>
      <c r="I526" s="262" t="s">
        <v>10108</v>
      </c>
      <c r="J526" s="280" t="s">
        <v>5942</v>
      </c>
      <c r="K526" s="280" t="s">
        <v>7826</v>
      </c>
      <c r="L526" s="281">
        <v>39786</v>
      </c>
      <c r="M526" s="256"/>
      <c r="N526" s="257">
        <v>39787</v>
      </c>
      <c r="O526" s="258" t="s">
        <v>7826</v>
      </c>
      <c r="P526" s="259"/>
      <c r="Q526" s="49"/>
      <c r="R526" s="49"/>
      <c r="S526" s="328"/>
    </row>
    <row r="527" spans="1:19" ht="25.5" x14ac:dyDescent="0.25">
      <c r="A527" s="260">
        <v>39703</v>
      </c>
      <c r="B527" s="261" t="s">
        <v>2106</v>
      </c>
      <c r="C527" s="267"/>
      <c r="D527" s="262" t="s">
        <v>7202</v>
      </c>
      <c r="E527" s="262">
        <v>4649</v>
      </c>
      <c r="F527" s="262" t="s">
        <v>1828</v>
      </c>
      <c r="G527" s="262"/>
      <c r="H527" s="262"/>
      <c r="I527" s="262"/>
      <c r="J527" s="280" t="s">
        <v>7843</v>
      </c>
      <c r="K527" s="280" t="s">
        <v>7844</v>
      </c>
      <c r="L527" s="281" t="s">
        <v>8210</v>
      </c>
      <c r="M527" s="256"/>
      <c r="N527" s="257">
        <v>39790</v>
      </c>
      <c r="O527" s="258" t="s">
        <v>7844</v>
      </c>
      <c r="P527" s="259"/>
      <c r="Q527" s="49"/>
      <c r="R527" s="49"/>
      <c r="S527" s="328"/>
    </row>
    <row r="528" spans="1:19" ht="38.25" x14ac:dyDescent="0.25">
      <c r="A528" s="260">
        <v>39784</v>
      </c>
      <c r="B528" s="261" t="s">
        <v>8211</v>
      </c>
      <c r="C528" s="267"/>
      <c r="D528" s="262" t="s">
        <v>1549</v>
      </c>
      <c r="E528" s="262">
        <v>4677</v>
      </c>
      <c r="F528" s="262" t="s">
        <v>6588</v>
      </c>
      <c r="G528" s="262"/>
      <c r="H528" s="262" t="s">
        <v>2078</v>
      </c>
      <c r="I528" s="262" t="s">
        <v>4487</v>
      </c>
      <c r="J528" s="280" t="s">
        <v>10512</v>
      </c>
      <c r="K528" s="280" t="s">
        <v>4488</v>
      </c>
      <c r="L528" s="281">
        <v>39791</v>
      </c>
      <c r="M528" s="256"/>
      <c r="N528" s="257">
        <v>39792</v>
      </c>
      <c r="O528" s="258" t="s">
        <v>4489</v>
      </c>
      <c r="P528" s="259"/>
      <c r="Q528" s="49"/>
      <c r="R528" s="49"/>
      <c r="S528" s="328"/>
    </row>
    <row r="529" spans="1:19" x14ac:dyDescent="0.25">
      <c r="A529" s="260">
        <v>39784</v>
      </c>
      <c r="B529" s="261" t="s">
        <v>8211</v>
      </c>
      <c r="C529" s="267"/>
      <c r="D529" s="262" t="s">
        <v>1549</v>
      </c>
      <c r="E529" s="262">
        <v>4677</v>
      </c>
      <c r="F529" s="262" t="s">
        <v>6588</v>
      </c>
      <c r="G529" s="262"/>
      <c r="H529" s="262" t="s">
        <v>2078</v>
      </c>
      <c r="I529" s="262" t="s">
        <v>9535</v>
      </c>
      <c r="J529" s="280" t="s">
        <v>5942</v>
      </c>
      <c r="K529" s="280" t="s">
        <v>10123</v>
      </c>
      <c r="L529" s="281">
        <v>39791</v>
      </c>
      <c r="M529" s="256"/>
      <c r="N529" s="257">
        <v>39792</v>
      </c>
      <c r="O529" s="258" t="s">
        <v>10123</v>
      </c>
      <c r="P529" s="259"/>
      <c r="Q529" s="49"/>
      <c r="R529" s="49"/>
      <c r="S529" s="328"/>
    </row>
    <row r="530" spans="1:19" x14ac:dyDescent="0.25">
      <c r="A530" s="260">
        <v>39791</v>
      </c>
      <c r="B530" s="261" t="s">
        <v>4490</v>
      </c>
      <c r="C530" s="267"/>
      <c r="D530" s="262" t="s">
        <v>8913</v>
      </c>
      <c r="E530" s="262">
        <v>4672</v>
      </c>
      <c r="F530" s="262" t="s">
        <v>6588</v>
      </c>
      <c r="G530" s="262" t="s">
        <v>5602</v>
      </c>
      <c r="H530" s="262" t="s">
        <v>2078</v>
      </c>
      <c r="I530" s="262" t="s">
        <v>9535</v>
      </c>
      <c r="J530" s="280" t="s">
        <v>5942</v>
      </c>
      <c r="K530" s="280" t="s">
        <v>8506</v>
      </c>
      <c r="L530" s="281">
        <v>39793</v>
      </c>
      <c r="M530" s="256"/>
      <c r="N530" s="257">
        <v>39792</v>
      </c>
      <c r="O530" s="258" t="s">
        <v>8506</v>
      </c>
      <c r="P530" s="259"/>
      <c r="Q530" s="49"/>
      <c r="R530" s="49"/>
      <c r="S530" s="328"/>
    </row>
    <row r="531" spans="1:19" ht="38.25" x14ac:dyDescent="0.25">
      <c r="A531" s="260">
        <v>39765</v>
      </c>
      <c r="B531" s="261" t="s">
        <v>8914</v>
      </c>
      <c r="C531" s="267"/>
      <c r="D531" s="262" t="s">
        <v>2046</v>
      </c>
      <c r="E531" s="262">
        <v>4668</v>
      </c>
      <c r="F531" s="262" t="s">
        <v>1697</v>
      </c>
      <c r="G531" s="262"/>
      <c r="H531" s="262"/>
      <c r="I531" s="262" t="s">
        <v>3763</v>
      </c>
      <c r="J531" s="280" t="s">
        <v>9156</v>
      </c>
      <c r="K531" s="280">
        <v>42</v>
      </c>
      <c r="L531" s="281">
        <v>39794</v>
      </c>
      <c r="M531" s="256"/>
      <c r="N531" s="257">
        <v>39794</v>
      </c>
      <c r="O531" s="258" t="s">
        <v>2047</v>
      </c>
      <c r="P531" s="259"/>
      <c r="Q531" s="49"/>
      <c r="R531" s="49"/>
      <c r="S531" s="328"/>
    </row>
    <row r="532" spans="1:19" ht="38.25" x14ac:dyDescent="0.25">
      <c r="A532" s="260">
        <v>39793</v>
      </c>
      <c r="B532" s="261" t="s">
        <v>2048</v>
      </c>
      <c r="C532" s="267"/>
      <c r="D532" s="262" t="s">
        <v>1843</v>
      </c>
      <c r="E532" s="262">
        <v>4591</v>
      </c>
      <c r="F532" s="262" t="s">
        <v>1828</v>
      </c>
      <c r="G532" s="262"/>
      <c r="H532" s="262"/>
      <c r="I532" s="262" t="s">
        <v>1829</v>
      </c>
      <c r="J532" s="280" t="s">
        <v>5942</v>
      </c>
      <c r="K532" s="280" t="s">
        <v>2049</v>
      </c>
      <c r="L532" s="281">
        <v>39797</v>
      </c>
      <c r="M532" s="256"/>
      <c r="N532" s="257">
        <v>39797</v>
      </c>
      <c r="O532" s="258" t="s">
        <v>6450</v>
      </c>
      <c r="P532" s="259"/>
      <c r="Q532" s="49"/>
      <c r="R532" s="49"/>
      <c r="S532" s="328"/>
    </row>
    <row r="533" spans="1:19" x14ac:dyDescent="0.25">
      <c r="A533" s="260">
        <v>39792</v>
      </c>
      <c r="B533" s="261" t="s">
        <v>2808</v>
      </c>
      <c r="C533" s="267"/>
      <c r="D533" s="262" t="s">
        <v>2809</v>
      </c>
      <c r="E533" s="262">
        <v>4549</v>
      </c>
      <c r="F533" s="262" t="s">
        <v>1697</v>
      </c>
      <c r="G533" s="262" t="s">
        <v>9736</v>
      </c>
      <c r="H533" s="262" t="s">
        <v>10430</v>
      </c>
      <c r="I533" s="262" t="s">
        <v>5952</v>
      </c>
      <c r="J533" s="280" t="s">
        <v>5942</v>
      </c>
      <c r="K533" s="280" t="s">
        <v>10431</v>
      </c>
      <c r="L533" s="281">
        <v>39799</v>
      </c>
      <c r="M533" s="256"/>
      <c r="N533" s="257">
        <v>39799</v>
      </c>
      <c r="O533" s="258" t="s">
        <v>10431</v>
      </c>
      <c r="P533" s="259"/>
      <c r="Q533" s="49"/>
      <c r="R533" s="49"/>
      <c r="S533" s="328"/>
    </row>
    <row r="534" spans="1:19" x14ac:dyDescent="0.25">
      <c r="A534" s="260">
        <v>39794</v>
      </c>
      <c r="B534" s="261" t="s">
        <v>9847</v>
      </c>
      <c r="C534" s="267"/>
      <c r="D534" s="262" t="s">
        <v>6163</v>
      </c>
      <c r="E534" s="262" t="s">
        <v>6164</v>
      </c>
      <c r="F534" s="262" t="s">
        <v>1697</v>
      </c>
      <c r="G534" s="262" t="s">
        <v>5602</v>
      </c>
      <c r="H534" s="262" t="s">
        <v>7950</v>
      </c>
      <c r="I534" s="262"/>
      <c r="J534" s="280" t="s">
        <v>5942</v>
      </c>
      <c r="K534" s="280" t="s">
        <v>6466</v>
      </c>
      <c r="L534" s="281">
        <v>39800</v>
      </c>
      <c r="M534" s="256"/>
      <c r="N534" s="257">
        <v>39799</v>
      </c>
      <c r="O534" s="258" t="s">
        <v>6466</v>
      </c>
      <c r="P534" s="259"/>
      <c r="Q534" s="49"/>
      <c r="R534" s="49"/>
      <c r="S534" s="328"/>
    </row>
    <row r="535" spans="1:19" ht="25.5" x14ac:dyDescent="0.25">
      <c r="A535" s="260">
        <v>39797</v>
      </c>
      <c r="B535" s="261" t="s">
        <v>2806</v>
      </c>
      <c r="C535" s="267"/>
      <c r="D535" s="262" t="s">
        <v>2215</v>
      </c>
      <c r="E535" s="262"/>
      <c r="F535" s="262" t="s">
        <v>5941</v>
      </c>
      <c r="G535" s="262" t="s">
        <v>5602</v>
      </c>
      <c r="H535" s="262" t="s">
        <v>4935</v>
      </c>
      <c r="I535" s="262" t="s">
        <v>9535</v>
      </c>
      <c r="J535" s="280" t="s">
        <v>5603</v>
      </c>
      <c r="K535" s="280" t="s">
        <v>2807</v>
      </c>
      <c r="L535" s="281">
        <v>39798</v>
      </c>
      <c r="M535" s="256"/>
      <c r="N535" s="257">
        <v>39799</v>
      </c>
      <c r="O535" s="258" t="s">
        <v>2807</v>
      </c>
      <c r="P535" s="259"/>
      <c r="Q535" s="49"/>
      <c r="R535" s="49"/>
      <c r="S535" s="328"/>
    </row>
    <row r="536" spans="1:19" ht="25.5" x14ac:dyDescent="0.25">
      <c r="A536" s="260">
        <v>39797</v>
      </c>
      <c r="B536" s="261" t="s">
        <v>9846</v>
      </c>
      <c r="C536" s="267"/>
      <c r="D536" s="262" t="s">
        <v>2215</v>
      </c>
      <c r="E536" s="262"/>
      <c r="F536" s="262" t="s">
        <v>5941</v>
      </c>
      <c r="G536" s="262" t="s">
        <v>5602</v>
      </c>
      <c r="H536" s="262" t="s">
        <v>4935</v>
      </c>
      <c r="I536" s="262" t="s">
        <v>9535</v>
      </c>
      <c r="J536" s="280" t="s">
        <v>5603</v>
      </c>
      <c r="K536" s="280" t="s">
        <v>5519</v>
      </c>
      <c r="L536" s="281">
        <v>39799</v>
      </c>
      <c r="M536" s="256"/>
      <c r="N536" s="257">
        <v>39799</v>
      </c>
      <c r="O536" s="258" t="s">
        <v>5519</v>
      </c>
      <c r="P536" s="259"/>
      <c r="Q536" s="49"/>
      <c r="R536" s="49"/>
      <c r="S536" s="328"/>
    </row>
    <row r="537" spans="1:19" ht="25.5" x14ac:dyDescent="0.25">
      <c r="A537" s="260">
        <v>39797</v>
      </c>
      <c r="B537" s="261" t="s">
        <v>6165</v>
      </c>
      <c r="C537" s="267"/>
      <c r="D537" s="262" t="s">
        <v>2215</v>
      </c>
      <c r="E537" s="262"/>
      <c r="F537" s="262" t="s">
        <v>1697</v>
      </c>
      <c r="G537" s="262" t="s">
        <v>5602</v>
      </c>
      <c r="H537" s="262" t="s">
        <v>10497</v>
      </c>
      <c r="I537" s="262" t="s">
        <v>9535</v>
      </c>
      <c r="J537" s="280" t="s">
        <v>5942</v>
      </c>
      <c r="K537" s="280" t="s">
        <v>7826</v>
      </c>
      <c r="L537" s="281">
        <v>39800</v>
      </c>
      <c r="M537" s="256"/>
      <c r="N537" s="257">
        <v>39801</v>
      </c>
      <c r="O537" s="258" t="s">
        <v>7826</v>
      </c>
      <c r="P537" s="259"/>
      <c r="Q537" s="49"/>
      <c r="R537" s="49"/>
      <c r="S537" s="328"/>
    </row>
    <row r="538" spans="1:19" ht="25.5" x14ac:dyDescent="0.25">
      <c r="A538" s="260">
        <v>39797</v>
      </c>
      <c r="B538" s="261" t="s">
        <v>6165</v>
      </c>
      <c r="C538" s="267"/>
      <c r="D538" s="262" t="s">
        <v>2215</v>
      </c>
      <c r="E538" s="262"/>
      <c r="F538" s="262" t="s">
        <v>1697</v>
      </c>
      <c r="G538" s="262" t="s">
        <v>5602</v>
      </c>
      <c r="H538" s="262" t="s">
        <v>4179</v>
      </c>
      <c r="I538" s="262" t="s">
        <v>9535</v>
      </c>
      <c r="J538" s="280" t="s">
        <v>5942</v>
      </c>
      <c r="K538" s="280" t="s">
        <v>7826</v>
      </c>
      <c r="L538" s="281">
        <v>39800</v>
      </c>
      <c r="M538" s="256"/>
      <c r="N538" s="257">
        <v>39801</v>
      </c>
      <c r="O538" s="258" t="s">
        <v>7826</v>
      </c>
      <c r="P538" s="259"/>
      <c r="Q538" s="49"/>
      <c r="R538" s="49"/>
      <c r="S538" s="328"/>
    </row>
    <row r="539" spans="1:19" ht="25.5" x14ac:dyDescent="0.25">
      <c r="A539" s="260">
        <v>39797</v>
      </c>
      <c r="B539" s="261" t="s">
        <v>6165</v>
      </c>
      <c r="C539" s="267"/>
      <c r="D539" s="262" t="s">
        <v>2215</v>
      </c>
      <c r="E539" s="262"/>
      <c r="F539" s="262" t="s">
        <v>1697</v>
      </c>
      <c r="G539" s="262" t="s">
        <v>5602</v>
      </c>
      <c r="H539" s="262" t="s">
        <v>3511</v>
      </c>
      <c r="I539" s="262" t="s">
        <v>9535</v>
      </c>
      <c r="J539" s="280" t="s">
        <v>5942</v>
      </c>
      <c r="K539" s="280" t="s">
        <v>7826</v>
      </c>
      <c r="L539" s="281">
        <v>39800</v>
      </c>
      <c r="M539" s="256"/>
      <c r="N539" s="257">
        <v>39801</v>
      </c>
      <c r="O539" s="258" t="s">
        <v>7826</v>
      </c>
      <c r="P539" s="259"/>
      <c r="Q539" s="49"/>
      <c r="R539" s="49"/>
      <c r="S539" s="328"/>
    </row>
    <row r="540" spans="1:19" x14ac:dyDescent="0.25">
      <c r="A540" s="260">
        <v>39800</v>
      </c>
      <c r="B540" s="261" t="s">
        <v>5710</v>
      </c>
      <c r="C540" s="267"/>
      <c r="D540" s="262" t="s">
        <v>1549</v>
      </c>
      <c r="E540" s="262" t="s">
        <v>7204</v>
      </c>
      <c r="F540" s="262" t="s">
        <v>5941</v>
      </c>
      <c r="G540" s="262" t="s">
        <v>10927</v>
      </c>
      <c r="H540" s="262" t="s">
        <v>2561</v>
      </c>
      <c r="I540" s="262" t="s">
        <v>1829</v>
      </c>
      <c r="J540" s="280" t="s">
        <v>5942</v>
      </c>
      <c r="K540" s="280" t="s">
        <v>7205</v>
      </c>
      <c r="L540" s="281">
        <v>39804</v>
      </c>
      <c r="M540" s="256"/>
      <c r="N540" s="257">
        <v>39801</v>
      </c>
      <c r="O540" s="258" t="s">
        <v>9008</v>
      </c>
      <c r="P540" s="259"/>
      <c r="Q540" s="49"/>
      <c r="R540" s="49"/>
      <c r="S540" s="328"/>
    </row>
    <row r="541" spans="1:19" ht="25.5" x14ac:dyDescent="0.25">
      <c r="A541" s="260">
        <v>39800</v>
      </c>
      <c r="B541" s="261" t="s">
        <v>3253</v>
      </c>
      <c r="C541" s="267"/>
      <c r="D541" s="262" t="s">
        <v>1827</v>
      </c>
      <c r="E541" s="262">
        <v>4516</v>
      </c>
      <c r="F541" s="262" t="s">
        <v>5941</v>
      </c>
      <c r="G541" s="262" t="s">
        <v>10255</v>
      </c>
      <c r="H541" s="262" t="s">
        <v>8607</v>
      </c>
      <c r="I541" s="262" t="s">
        <v>9535</v>
      </c>
      <c r="J541" s="280" t="s">
        <v>5942</v>
      </c>
      <c r="K541" s="280" t="s">
        <v>7826</v>
      </c>
      <c r="L541" s="281">
        <v>39804</v>
      </c>
      <c r="M541" s="256"/>
      <c r="N541" s="257">
        <v>39801</v>
      </c>
      <c r="O541" s="258" t="s">
        <v>7826</v>
      </c>
      <c r="P541" s="259"/>
      <c r="Q541" s="49"/>
      <c r="R541" s="49"/>
      <c r="S541" s="328"/>
    </row>
    <row r="542" spans="1:19" ht="38.25" x14ac:dyDescent="0.25">
      <c r="A542" s="260">
        <v>39794</v>
      </c>
      <c r="B542" s="261" t="s">
        <v>5711</v>
      </c>
      <c r="C542" s="267"/>
      <c r="D542" s="262" t="s">
        <v>4535</v>
      </c>
      <c r="E542" s="262">
        <v>4674</v>
      </c>
      <c r="F542" s="262" t="s">
        <v>1697</v>
      </c>
      <c r="G542" s="262" t="s">
        <v>5602</v>
      </c>
      <c r="H542" s="262" t="s">
        <v>617</v>
      </c>
      <c r="I542" s="262" t="s">
        <v>10413</v>
      </c>
      <c r="J542" s="280" t="s">
        <v>5940</v>
      </c>
      <c r="K542" s="280" t="s">
        <v>10414</v>
      </c>
      <c r="L542" s="281">
        <v>39805</v>
      </c>
      <c r="M542" s="256"/>
      <c r="N542" s="257">
        <v>39804</v>
      </c>
      <c r="O542" s="258" t="s">
        <v>10415</v>
      </c>
      <c r="P542" s="259"/>
      <c r="Q542" s="49"/>
      <c r="R542" s="49"/>
      <c r="S542" s="328"/>
    </row>
    <row r="543" spans="1:19" x14ac:dyDescent="0.25">
      <c r="A543" s="260">
        <v>39793</v>
      </c>
      <c r="B543" s="261" t="s">
        <v>3617</v>
      </c>
      <c r="C543" s="267"/>
      <c r="D543" s="262" t="s">
        <v>135</v>
      </c>
      <c r="E543" s="262">
        <v>4370</v>
      </c>
      <c r="F543" s="262" t="s">
        <v>1697</v>
      </c>
      <c r="G543" s="262" t="s">
        <v>5602</v>
      </c>
      <c r="H543" s="262" t="s">
        <v>3618</v>
      </c>
      <c r="I543" s="262"/>
      <c r="J543" s="280" t="s">
        <v>5942</v>
      </c>
      <c r="K543" s="280" t="s">
        <v>3407</v>
      </c>
      <c r="L543" s="281">
        <v>39805</v>
      </c>
      <c r="M543" s="256"/>
      <c r="N543" s="257">
        <v>39806</v>
      </c>
      <c r="O543" s="258" t="s">
        <v>3407</v>
      </c>
      <c r="P543" s="259"/>
      <c r="Q543" s="49"/>
      <c r="R543" s="49"/>
      <c r="S543" s="328"/>
    </row>
    <row r="544" spans="1:19" ht="25.5" x14ac:dyDescent="0.25">
      <c r="A544" s="260">
        <v>39797</v>
      </c>
      <c r="B544" s="261" t="s">
        <v>3619</v>
      </c>
      <c r="C544" s="267"/>
      <c r="D544" s="262" t="s">
        <v>7161</v>
      </c>
      <c r="E544" s="262">
        <v>4343</v>
      </c>
      <c r="F544" s="262" t="s">
        <v>1697</v>
      </c>
      <c r="G544" s="262" t="s">
        <v>5602</v>
      </c>
      <c r="H544" s="262" t="s">
        <v>9216</v>
      </c>
      <c r="I544" s="262" t="s">
        <v>3620</v>
      </c>
      <c r="J544" s="280" t="s">
        <v>2493</v>
      </c>
      <c r="K544" s="280">
        <v>60</v>
      </c>
      <c r="L544" s="281">
        <v>39806</v>
      </c>
      <c r="M544" s="256" t="s">
        <v>3386</v>
      </c>
      <c r="N544" s="257">
        <v>39806</v>
      </c>
      <c r="O544" s="258" t="s">
        <v>2702</v>
      </c>
      <c r="P544" s="259"/>
      <c r="Q544" s="49"/>
      <c r="R544" s="49"/>
      <c r="S544" s="328"/>
    </row>
    <row r="545" spans="1:19" x14ac:dyDescent="0.25">
      <c r="A545" s="260">
        <v>39793</v>
      </c>
      <c r="B545" s="261" t="s">
        <v>3131</v>
      </c>
      <c r="C545" s="267"/>
      <c r="D545" s="262" t="s">
        <v>3132</v>
      </c>
      <c r="E545" s="262">
        <v>4683</v>
      </c>
      <c r="F545" s="262" t="s">
        <v>1697</v>
      </c>
      <c r="G545" s="262" t="s">
        <v>9736</v>
      </c>
      <c r="H545" s="262" t="s">
        <v>3946</v>
      </c>
      <c r="I545" s="262"/>
      <c r="J545" s="280" t="s">
        <v>10512</v>
      </c>
      <c r="K545" s="280" t="s">
        <v>3947</v>
      </c>
      <c r="L545" s="281">
        <v>39801</v>
      </c>
      <c r="M545" s="256"/>
      <c r="N545" s="257">
        <v>39811</v>
      </c>
      <c r="O545" s="258" t="s">
        <v>3948</v>
      </c>
      <c r="P545" s="259"/>
      <c r="Q545" s="49"/>
      <c r="R545" s="49"/>
      <c r="S545" s="328"/>
    </row>
    <row r="546" spans="1:19" x14ac:dyDescent="0.25">
      <c r="A546" s="260">
        <v>39794</v>
      </c>
      <c r="B546" s="261" t="s">
        <v>3621</v>
      </c>
      <c r="C546" s="267"/>
      <c r="D546" s="262" t="s">
        <v>4535</v>
      </c>
      <c r="E546" s="262">
        <v>4674</v>
      </c>
      <c r="F546" s="262" t="s">
        <v>3622</v>
      </c>
      <c r="G546" s="262"/>
      <c r="H546" s="262" t="s">
        <v>10227</v>
      </c>
      <c r="I546" s="262" t="s">
        <v>9535</v>
      </c>
      <c r="J546" s="280" t="s">
        <v>5942</v>
      </c>
      <c r="K546" s="280" t="s">
        <v>5412</v>
      </c>
      <c r="L546" s="281">
        <v>39477</v>
      </c>
      <c r="M546" s="256"/>
      <c r="N546" s="257">
        <v>39811</v>
      </c>
      <c r="O546" s="258" t="s">
        <v>2079</v>
      </c>
      <c r="P546" s="259"/>
      <c r="Q546" s="49"/>
      <c r="R546" s="49"/>
      <c r="S546" s="328"/>
    </row>
    <row r="547" spans="1:19" x14ac:dyDescent="0.25">
      <c r="A547" s="260">
        <v>39793</v>
      </c>
      <c r="B547" s="261" t="s">
        <v>8825</v>
      </c>
      <c r="C547" s="267"/>
      <c r="D547" s="262" t="s">
        <v>462</v>
      </c>
      <c r="E547" s="262">
        <v>4419</v>
      </c>
      <c r="F547" s="262" t="s">
        <v>3065</v>
      </c>
      <c r="G547" s="262" t="s">
        <v>10255</v>
      </c>
      <c r="H547" s="262" t="s">
        <v>5231</v>
      </c>
      <c r="I547" s="262" t="s">
        <v>9535</v>
      </c>
      <c r="J547" s="280" t="s">
        <v>5942</v>
      </c>
      <c r="K547" s="280" t="s">
        <v>2079</v>
      </c>
      <c r="L547" s="281">
        <v>39805</v>
      </c>
      <c r="M547" s="256"/>
      <c r="N547" s="257">
        <v>39812</v>
      </c>
      <c r="O547" s="258" t="s">
        <v>2079</v>
      </c>
      <c r="P547" s="259"/>
      <c r="Q547" s="49"/>
      <c r="R547" s="49"/>
      <c r="S547" s="328"/>
    </row>
    <row r="548" spans="1:19" x14ac:dyDescent="0.25">
      <c r="A548" s="260">
        <v>39805</v>
      </c>
      <c r="B548" s="261" t="s">
        <v>8822</v>
      </c>
      <c r="C548" s="267"/>
      <c r="D548" s="262" t="s">
        <v>1827</v>
      </c>
      <c r="E548" s="262">
        <v>4516</v>
      </c>
      <c r="F548" s="262" t="s">
        <v>6588</v>
      </c>
      <c r="G548" s="262" t="s">
        <v>10255</v>
      </c>
      <c r="H548" s="262" t="s">
        <v>8607</v>
      </c>
      <c r="I548" s="262" t="s">
        <v>8823</v>
      </c>
      <c r="J548" s="280" t="s">
        <v>5942</v>
      </c>
      <c r="K548" s="280" t="s">
        <v>8824</v>
      </c>
      <c r="L548" s="281">
        <v>39802</v>
      </c>
      <c r="M548" s="256"/>
      <c r="N548" s="257">
        <v>39812</v>
      </c>
      <c r="O548" s="258" t="s">
        <v>7445</v>
      </c>
      <c r="P548" s="259"/>
      <c r="Q548" s="49"/>
      <c r="R548" s="49"/>
      <c r="S548" s="328"/>
    </row>
    <row r="549" spans="1:19" x14ac:dyDescent="0.25">
      <c r="A549" s="260">
        <v>39805</v>
      </c>
      <c r="B549" s="261" t="s">
        <v>8822</v>
      </c>
      <c r="C549" s="267"/>
      <c r="D549" s="262" t="s">
        <v>1827</v>
      </c>
      <c r="E549" s="262">
        <v>4516</v>
      </c>
      <c r="F549" s="262" t="s">
        <v>6588</v>
      </c>
      <c r="G549" s="262" t="s">
        <v>10255</v>
      </c>
      <c r="H549" s="262" t="s">
        <v>8607</v>
      </c>
      <c r="I549" s="262" t="s">
        <v>5876</v>
      </c>
      <c r="J549" s="280" t="s">
        <v>5942</v>
      </c>
      <c r="K549" s="280" t="s">
        <v>3576</v>
      </c>
      <c r="L549" s="281">
        <v>39812</v>
      </c>
      <c r="M549" s="256"/>
      <c r="N549" s="257">
        <v>39812</v>
      </c>
      <c r="O549" s="258" t="s">
        <v>6466</v>
      </c>
      <c r="P549" s="259"/>
      <c r="Q549" s="49"/>
      <c r="R549" s="49"/>
      <c r="S549" s="328"/>
    </row>
    <row r="550" spans="1:19" x14ac:dyDescent="0.25">
      <c r="A550" s="260">
        <v>39811</v>
      </c>
      <c r="B550" s="261" t="s">
        <v>908</v>
      </c>
      <c r="C550" s="267"/>
      <c r="D550" s="262" t="s">
        <v>7202</v>
      </c>
      <c r="E550" s="262">
        <v>4649</v>
      </c>
      <c r="F550" s="262" t="s">
        <v>6588</v>
      </c>
      <c r="G550" s="262" t="s">
        <v>6373</v>
      </c>
      <c r="H550" s="262" t="s">
        <v>8607</v>
      </c>
      <c r="I550" s="262" t="s">
        <v>4432</v>
      </c>
      <c r="J550" s="280" t="s">
        <v>5942</v>
      </c>
      <c r="K550" s="280" t="s">
        <v>8506</v>
      </c>
      <c r="L550" s="281">
        <v>39812</v>
      </c>
      <c r="M550" s="256"/>
      <c r="N550" s="257">
        <v>39812</v>
      </c>
      <c r="O550" s="258" t="s">
        <v>8506</v>
      </c>
      <c r="P550" s="259"/>
      <c r="Q550" s="49"/>
      <c r="R550" s="49"/>
      <c r="S550" s="328"/>
    </row>
    <row r="551" spans="1:19" ht="25.5" x14ac:dyDescent="0.25">
      <c r="A551" s="260">
        <v>39793</v>
      </c>
      <c r="B551" s="261" t="s">
        <v>909</v>
      </c>
      <c r="C551" s="267"/>
      <c r="D551" s="262" t="s">
        <v>910</v>
      </c>
      <c r="E551" s="262">
        <v>4641</v>
      </c>
      <c r="F551" s="262" t="s">
        <v>3065</v>
      </c>
      <c r="G551" s="262" t="s">
        <v>10255</v>
      </c>
      <c r="H551" s="262" t="s">
        <v>1419</v>
      </c>
      <c r="I551" s="262" t="s">
        <v>9535</v>
      </c>
      <c r="J551" s="280" t="s">
        <v>5942</v>
      </c>
      <c r="K551" s="280" t="s">
        <v>2486</v>
      </c>
      <c r="L551" s="281">
        <v>39805</v>
      </c>
      <c r="M551" s="256"/>
      <c r="N551" s="257">
        <v>39813</v>
      </c>
      <c r="O551" s="258" t="s">
        <v>2486</v>
      </c>
      <c r="P551" s="259"/>
      <c r="Q551" s="49"/>
      <c r="R551" s="49"/>
      <c r="S551" s="328"/>
    </row>
    <row r="552" spans="1:19" x14ac:dyDescent="0.25">
      <c r="A552" s="260">
        <v>39793</v>
      </c>
      <c r="B552" s="261" t="s">
        <v>909</v>
      </c>
      <c r="C552" s="267"/>
      <c r="D552" s="262" t="s">
        <v>910</v>
      </c>
      <c r="E552" s="262">
        <v>4641</v>
      </c>
      <c r="F552" s="262" t="s">
        <v>3065</v>
      </c>
      <c r="G552" s="262" t="s">
        <v>6884</v>
      </c>
      <c r="H552" s="262" t="s">
        <v>1419</v>
      </c>
      <c r="I552" s="262" t="s">
        <v>9535</v>
      </c>
      <c r="J552" s="280" t="s">
        <v>5942</v>
      </c>
      <c r="K552" s="280" t="s">
        <v>2702</v>
      </c>
      <c r="L552" s="281">
        <v>39805</v>
      </c>
      <c r="M552" s="256"/>
      <c r="N552" s="257">
        <v>39813</v>
      </c>
      <c r="O552" s="258" t="s">
        <v>2702</v>
      </c>
      <c r="P552" s="259"/>
      <c r="Q552" s="49"/>
      <c r="R552" s="49"/>
      <c r="S552" s="328"/>
    </row>
    <row r="553" spans="1:19" ht="25.5" x14ac:dyDescent="0.25">
      <c r="A553" s="260">
        <v>39813</v>
      </c>
      <c r="B553" s="261" t="s">
        <v>9561</v>
      </c>
      <c r="C553" s="267"/>
      <c r="D553" s="262" t="s">
        <v>2215</v>
      </c>
      <c r="E553" s="262"/>
      <c r="F553" s="262" t="s">
        <v>5941</v>
      </c>
      <c r="G553" s="262" t="s">
        <v>6884</v>
      </c>
      <c r="H553" s="262" t="s">
        <v>8607</v>
      </c>
      <c r="I553" s="262" t="s">
        <v>9535</v>
      </c>
      <c r="J553" s="280" t="s">
        <v>5942</v>
      </c>
      <c r="K553" s="280" t="s">
        <v>7826</v>
      </c>
      <c r="L553" s="281">
        <v>39452</v>
      </c>
      <c r="M553" s="256"/>
      <c r="N553" s="257">
        <v>39818</v>
      </c>
      <c r="O553" s="258" t="s">
        <v>7826</v>
      </c>
      <c r="P553" s="259"/>
      <c r="Q553" s="49"/>
      <c r="R553" s="49"/>
      <c r="S553" s="328"/>
    </row>
    <row r="554" spans="1:19" ht="25.5" x14ac:dyDescent="0.25">
      <c r="A554" s="260">
        <v>39794</v>
      </c>
      <c r="B554" s="261" t="s">
        <v>9261</v>
      </c>
      <c r="C554" s="267"/>
      <c r="D554" s="262" t="s">
        <v>7192</v>
      </c>
      <c r="E554" s="262">
        <v>4515</v>
      </c>
      <c r="F554" s="262" t="s">
        <v>1697</v>
      </c>
      <c r="G554" s="262" t="s">
        <v>5602</v>
      </c>
      <c r="H554" s="262" t="s">
        <v>3511</v>
      </c>
      <c r="I554" s="262"/>
      <c r="J554" s="280" t="s">
        <v>7944</v>
      </c>
      <c r="K554" s="280" t="s">
        <v>9262</v>
      </c>
      <c r="L554" s="281">
        <v>39822</v>
      </c>
      <c r="M554" s="256" t="s">
        <v>5937</v>
      </c>
      <c r="N554" s="257">
        <v>39820</v>
      </c>
      <c r="O554" s="258">
        <v>290</v>
      </c>
      <c r="P554" s="259"/>
      <c r="Q554" s="49"/>
      <c r="R554" s="49"/>
      <c r="S554" s="328"/>
    </row>
    <row r="555" spans="1:19" ht="25.5" x14ac:dyDescent="0.25">
      <c r="A555" s="260">
        <v>39819</v>
      </c>
      <c r="B555" s="261" t="s">
        <v>9266</v>
      </c>
      <c r="C555" s="267"/>
      <c r="D555" s="262" t="s">
        <v>2809</v>
      </c>
      <c r="E555" s="262">
        <v>4549</v>
      </c>
      <c r="F555" s="262" t="s">
        <v>6588</v>
      </c>
      <c r="G555" s="262" t="s">
        <v>8606</v>
      </c>
      <c r="H555" s="262" t="s">
        <v>8607</v>
      </c>
      <c r="I555" s="262" t="s">
        <v>8880</v>
      </c>
      <c r="J555" s="280" t="s">
        <v>5942</v>
      </c>
      <c r="K555" s="280" t="s">
        <v>9021</v>
      </c>
      <c r="L555" s="281">
        <v>39826</v>
      </c>
      <c r="M555" s="256"/>
      <c r="N555" s="257">
        <v>39821</v>
      </c>
      <c r="O555" s="258" t="s">
        <v>2640</v>
      </c>
      <c r="P555" s="259"/>
      <c r="Q555" s="49"/>
      <c r="R555" s="49"/>
      <c r="S555" s="328"/>
    </row>
    <row r="556" spans="1:19" x14ac:dyDescent="0.25">
      <c r="A556" s="260">
        <v>39819</v>
      </c>
      <c r="B556" s="261" t="s">
        <v>9266</v>
      </c>
      <c r="C556" s="267"/>
      <c r="D556" s="262" t="s">
        <v>2809</v>
      </c>
      <c r="E556" s="262">
        <v>4549</v>
      </c>
      <c r="F556" s="262" t="s">
        <v>6588</v>
      </c>
      <c r="G556" s="262" t="s">
        <v>5597</v>
      </c>
      <c r="H556" s="262" t="s">
        <v>8607</v>
      </c>
      <c r="I556" s="262" t="s">
        <v>9535</v>
      </c>
      <c r="J556" s="280" t="s">
        <v>5942</v>
      </c>
      <c r="K556" s="280" t="s">
        <v>420</v>
      </c>
      <c r="L556" s="281">
        <v>39826</v>
      </c>
      <c r="M556" s="256"/>
      <c r="N556" s="257">
        <v>39821</v>
      </c>
      <c r="O556" s="258" t="s">
        <v>8506</v>
      </c>
      <c r="P556" s="259"/>
      <c r="Q556" s="49"/>
      <c r="R556" s="49"/>
      <c r="S556" s="328"/>
    </row>
    <row r="557" spans="1:19" x14ac:dyDescent="0.25">
      <c r="A557" s="260">
        <v>39821</v>
      </c>
      <c r="B557" s="261" t="s">
        <v>9263</v>
      </c>
      <c r="C557" s="267"/>
      <c r="D557" s="262" t="s">
        <v>1827</v>
      </c>
      <c r="E557" s="262">
        <v>4516</v>
      </c>
      <c r="F557" s="262" t="s">
        <v>6588</v>
      </c>
      <c r="G557" s="262" t="s">
        <v>2109</v>
      </c>
      <c r="H557" s="262" t="s">
        <v>8607</v>
      </c>
      <c r="I557" s="262" t="s">
        <v>3371</v>
      </c>
      <c r="J557" s="280" t="s">
        <v>5942</v>
      </c>
      <c r="K557" s="280" t="s">
        <v>9264</v>
      </c>
      <c r="L557" s="281">
        <v>39821</v>
      </c>
      <c r="M557" s="256" t="s">
        <v>9265</v>
      </c>
      <c r="N557" s="257">
        <v>39821</v>
      </c>
      <c r="O557" s="258" t="s">
        <v>6381</v>
      </c>
      <c r="P557" s="259"/>
      <c r="Q557" s="49"/>
      <c r="R557" s="49"/>
      <c r="S557" s="328"/>
    </row>
    <row r="558" spans="1:19" ht="25.5" x14ac:dyDescent="0.25">
      <c r="A558" s="260">
        <v>39811</v>
      </c>
      <c r="B558" s="261" t="s">
        <v>3174</v>
      </c>
      <c r="C558" s="267"/>
      <c r="D558" s="262" t="s">
        <v>2215</v>
      </c>
      <c r="E558" s="262"/>
      <c r="F558" s="262" t="s">
        <v>1697</v>
      </c>
      <c r="G558" s="262" t="s">
        <v>5602</v>
      </c>
      <c r="H558" s="262" t="s">
        <v>9216</v>
      </c>
      <c r="I558" s="262"/>
      <c r="J558" s="280" t="s">
        <v>5942</v>
      </c>
      <c r="K558" s="280" t="s">
        <v>7826</v>
      </c>
      <c r="L558" s="281">
        <v>39822</v>
      </c>
      <c r="M558" s="256"/>
      <c r="N558" s="257">
        <v>39822</v>
      </c>
      <c r="O558" s="258" t="s">
        <v>7826</v>
      </c>
      <c r="P558" s="259"/>
      <c r="Q558" s="49"/>
      <c r="R558" s="49"/>
      <c r="S558" s="328"/>
    </row>
    <row r="559" spans="1:19" x14ac:dyDescent="0.25">
      <c r="A559" s="260">
        <v>39821</v>
      </c>
      <c r="B559" s="261" t="s">
        <v>283</v>
      </c>
      <c r="C559" s="267"/>
      <c r="D559" s="262" t="s">
        <v>2215</v>
      </c>
      <c r="E559" s="262"/>
      <c r="F559" s="262" t="s">
        <v>6588</v>
      </c>
      <c r="G559" s="262" t="s">
        <v>3489</v>
      </c>
      <c r="H559" s="262" t="s">
        <v>8607</v>
      </c>
      <c r="I559" s="262" t="s">
        <v>9535</v>
      </c>
      <c r="J559" s="280" t="s">
        <v>5942</v>
      </c>
      <c r="K559" s="280" t="s">
        <v>10492</v>
      </c>
      <c r="L559" s="281">
        <v>39822</v>
      </c>
      <c r="M559" s="256"/>
      <c r="N559" s="257">
        <v>39822</v>
      </c>
      <c r="O559" s="258" t="s">
        <v>10492</v>
      </c>
      <c r="P559" s="259"/>
      <c r="Q559" s="49"/>
      <c r="R559" s="49"/>
      <c r="S559" s="328"/>
    </row>
    <row r="560" spans="1:19" x14ac:dyDescent="0.25">
      <c r="A560" s="260">
        <v>39821</v>
      </c>
      <c r="B560" s="261" t="s">
        <v>10372</v>
      </c>
      <c r="C560" s="267"/>
      <c r="D560" s="262" t="s">
        <v>2215</v>
      </c>
      <c r="E560" s="262"/>
      <c r="F560" s="262" t="s">
        <v>6588</v>
      </c>
      <c r="G560" s="262" t="s">
        <v>8606</v>
      </c>
      <c r="H560" s="262" t="s">
        <v>8607</v>
      </c>
      <c r="I560" s="262" t="s">
        <v>9535</v>
      </c>
      <c r="J560" s="280" t="s">
        <v>5942</v>
      </c>
      <c r="K560" s="280" t="s">
        <v>2079</v>
      </c>
      <c r="L560" s="281">
        <v>39822</v>
      </c>
      <c r="M560" s="256"/>
      <c r="N560" s="257">
        <v>39822</v>
      </c>
      <c r="O560" s="258" t="s">
        <v>2079</v>
      </c>
      <c r="P560" s="259"/>
      <c r="Q560" s="49"/>
      <c r="R560" s="49"/>
      <c r="S560" s="328"/>
    </row>
    <row r="561" spans="1:19" ht="25.5" x14ac:dyDescent="0.25">
      <c r="A561" s="260">
        <v>39821</v>
      </c>
      <c r="B561" s="261" t="s">
        <v>10372</v>
      </c>
      <c r="C561" s="267"/>
      <c r="D561" s="262" t="s">
        <v>2215</v>
      </c>
      <c r="E561" s="262"/>
      <c r="F561" s="262" t="s">
        <v>6588</v>
      </c>
      <c r="G561" s="262" t="s">
        <v>10927</v>
      </c>
      <c r="H561" s="262" t="s">
        <v>4935</v>
      </c>
      <c r="I561" s="262" t="s">
        <v>9535</v>
      </c>
      <c r="J561" s="280" t="s">
        <v>5603</v>
      </c>
      <c r="K561" s="280" t="s">
        <v>2081</v>
      </c>
      <c r="L561" s="281">
        <v>39822</v>
      </c>
      <c r="M561" s="256"/>
      <c r="N561" s="257">
        <v>39822</v>
      </c>
      <c r="O561" s="258" t="s">
        <v>2081</v>
      </c>
      <c r="P561" s="259"/>
      <c r="Q561" s="49"/>
      <c r="R561" s="49"/>
      <c r="S561" s="328"/>
    </row>
    <row r="562" spans="1:19" ht="25.5" x14ac:dyDescent="0.25">
      <c r="A562" s="260">
        <v>39821</v>
      </c>
      <c r="B562" s="261" t="s">
        <v>2639</v>
      </c>
      <c r="C562" s="267"/>
      <c r="D562" s="262" t="s">
        <v>2215</v>
      </c>
      <c r="E562" s="262"/>
      <c r="F562" s="262" t="s">
        <v>5941</v>
      </c>
      <c r="G562" s="262" t="s">
        <v>5602</v>
      </c>
      <c r="H562" s="262" t="s">
        <v>4935</v>
      </c>
      <c r="I562" s="262" t="s">
        <v>9535</v>
      </c>
      <c r="J562" s="280" t="s">
        <v>5603</v>
      </c>
      <c r="K562" s="280" t="s">
        <v>7826</v>
      </c>
      <c r="L562" s="281">
        <v>39828</v>
      </c>
      <c r="M562" s="256"/>
      <c r="N562" s="257">
        <v>39822</v>
      </c>
      <c r="O562" s="258" t="s">
        <v>7826</v>
      </c>
      <c r="P562" s="259"/>
      <c r="Q562" s="49"/>
      <c r="R562" s="49"/>
      <c r="S562" s="328"/>
    </row>
    <row r="563" spans="1:19" ht="25.5" x14ac:dyDescent="0.25">
      <c r="A563" s="260">
        <v>39821</v>
      </c>
      <c r="B563" s="261" t="s">
        <v>5418</v>
      </c>
      <c r="C563" s="267"/>
      <c r="D563" s="262" t="s">
        <v>2215</v>
      </c>
      <c r="E563" s="262"/>
      <c r="F563" s="262" t="s">
        <v>10658</v>
      </c>
      <c r="G563" s="262" t="s">
        <v>7272</v>
      </c>
      <c r="H563" s="262" t="s">
        <v>374</v>
      </c>
      <c r="I563" s="262" t="s">
        <v>9535</v>
      </c>
      <c r="J563" s="280" t="s">
        <v>5942</v>
      </c>
      <c r="K563" s="280" t="s">
        <v>7826</v>
      </c>
      <c r="L563" s="281">
        <v>39823</v>
      </c>
      <c r="M563" s="256"/>
      <c r="N563" s="257">
        <v>39823</v>
      </c>
      <c r="O563" s="258" t="s">
        <v>7826</v>
      </c>
      <c r="P563" s="259"/>
      <c r="Q563" s="49"/>
      <c r="R563" s="49"/>
      <c r="S563" s="328"/>
    </row>
    <row r="564" spans="1:19" x14ac:dyDescent="0.25">
      <c r="A564" s="260">
        <v>39822</v>
      </c>
      <c r="B564" s="261" t="s">
        <v>5419</v>
      </c>
      <c r="C564" s="267"/>
      <c r="D564" s="262" t="s">
        <v>5509</v>
      </c>
      <c r="E564" s="262">
        <v>4402</v>
      </c>
      <c r="F564" s="262" t="s">
        <v>6588</v>
      </c>
      <c r="G564" s="262" t="s">
        <v>2109</v>
      </c>
      <c r="H564" s="262" t="s">
        <v>8607</v>
      </c>
      <c r="I564" s="262" t="s">
        <v>1829</v>
      </c>
      <c r="J564" s="280" t="s">
        <v>5942</v>
      </c>
      <c r="K564" s="280" t="s">
        <v>8506</v>
      </c>
      <c r="L564" s="281">
        <v>39825</v>
      </c>
      <c r="M564" s="256"/>
      <c r="N564" s="257">
        <v>39825</v>
      </c>
      <c r="O564" s="258" t="s">
        <v>8506</v>
      </c>
      <c r="P564" s="259"/>
      <c r="Q564" s="49"/>
      <c r="R564" s="49"/>
      <c r="S564" s="328"/>
    </row>
    <row r="565" spans="1:19" ht="25.5" x14ac:dyDescent="0.25">
      <c r="A565" s="260">
        <v>39818</v>
      </c>
      <c r="B565" s="261" t="s">
        <v>412</v>
      </c>
      <c r="C565" s="267"/>
      <c r="D565" s="262" t="s">
        <v>2215</v>
      </c>
      <c r="E565" s="262"/>
      <c r="F565" s="262" t="s">
        <v>6372</v>
      </c>
      <c r="G565" s="262" t="s">
        <v>3489</v>
      </c>
      <c r="H565" s="262" t="s">
        <v>8607</v>
      </c>
      <c r="I565" s="262" t="s">
        <v>9535</v>
      </c>
      <c r="J565" s="280" t="s">
        <v>5942</v>
      </c>
      <c r="K565" s="280" t="s">
        <v>7826</v>
      </c>
      <c r="L565" s="281">
        <v>39821</v>
      </c>
      <c r="M565" s="256"/>
      <c r="N565" s="257">
        <v>39826</v>
      </c>
      <c r="O565" s="258" t="s">
        <v>7826</v>
      </c>
      <c r="P565" s="259"/>
      <c r="Q565" s="49"/>
      <c r="R565" s="49"/>
      <c r="S565" s="328"/>
    </row>
    <row r="566" spans="1:19" x14ac:dyDescent="0.25">
      <c r="A566" s="260">
        <v>39825</v>
      </c>
      <c r="B566" s="261" t="s">
        <v>4069</v>
      </c>
      <c r="C566" s="267"/>
      <c r="D566" s="262" t="s">
        <v>2215</v>
      </c>
      <c r="E566" s="262"/>
      <c r="F566" s="262" t="s">
        <v>6588</v>
      </c>
      <c r="G566" s="262" t="s">
        <v>3489</v>
      </c>
      <c r="H566" s="262" t="s">
        <v>8607</v>
      </c>
      <c r="I566" s="262" t="s">
        <v>5876</v>
      </c>
      <c r="J566" s="280" t="s">
        <v>5942</v>
      </c>
      <c r="K566" s="280" t="s">
        <v>8506</v>
      </c>
      <c r="L566" s="281">
        <v>39826</v>
      </c>
      <c r="M566" s="256"/>
      <c r="N566" s="257">
        <v>39826</v>
      </c>
      <c r="O566" s="258" t="s">
        <v>8506</v>
      </c>
      <c r="P566" s="259"/>
      <c r="Q566" s="49"/>
      <c r="R566" s="49"/>
      <c r="S566" s="328"/>
    </row>
    <row r="567" spans="1:19" x14ac:dyDescent="0.25">
      <c r="A567" s="260">
        <v>39826</v>
      </c>
      <c r="B567" s="261" t="s">
        <v>413</v>
      </c>
      <c r="C567" s="267"/>
      <c r="D567" s="262" t="s">
        <v>1827</v>
      </c>
      <c r="E567" s="262">
        <v>4516</v>
      </c>
      <c r="F567" s="262" t="s">
        <v>6588</v>
      </c>
      <c r="G567" s="262" t="s">
        <v>10255</v>
      </c>
      <c r="H567" s="262" t="s">
        <v>8607</v>
      </c>
      <c r="I567" s="262" t="s">
        <v>5876</v>
      </c>
      <c r="J567" s="280" t="s">
        <v>5942</v>
      </c>
      <c r="K567" s="280" t="s">
        <v>6466</v>
      </c>
      <c r="L567" s="281">
        <v>39826</v>
      </c>
      <c r="M567" s="256" t="s">
        <v>510</v>
      </c>
      <c r="N567" s="257">
        <v>39826</v>
      </c>
      <c r="O567" s="258" t="s">
        <v>6466</v>
      </c>
      <c r="P567" s="259"/>
      <c r="Q567" s="49"/>
      <c r="R567" s="49"/>
      <c r="S567" s="328"/>
    </row>
    <row r="568" spans="1:19" x14ac:dyDescent="0.25">
      <c r="A568" s="260">
        <v>39820</v>
      </c>
      <c r="B568" s="261" t="s">
        <v>2457</v>
      </c>
      <c r="C568" s="267"/>
      <c r="D568" s="262" t="s">
        <v>2458</v>
      </c>
      <c r="E568" s="262">
        <v>4516</v>
      </c>
      <c r="F568" s="262" t="s">
        <v>3702</v>
      </c>
      <c r="G568" s="262" t="s">
        <v>10255</v>
      </c>
      <c r="H568" s="262" t="s">
        <v>2218</v>
      </c>
      <c r="I568" s="262" t="s">
        <v>9535</v>
      </c>
      <c r="J568" s="280" t="s">
        <v>5942</v>
      </c>
      <c r="K568" s="280" t="s">
        <v>2419</v>
      </c>
      <c r="L568" s="281">
        <v>39827</v>
      </c>
      <c r="M568" s="256"/>
      <c r="N568" s="257">
        <v>39827</v>
      </c>
      <c r="O568" s="258" t="s">
        <v>2419</v>
      </c>
      <c r="P568" s="259"/>
      <c r="Q568" s="49"/>
      <c r="R568" s="49"/>
      <c r="S568" s="328"/>
    </row>
    <row r="569" spans="1:19" ht="25.5" x14ac:dyDescent="0.25">
      <c r="A569" s="260">
        <v>39798</v>
      </c>
      <c r="B569" s="261" t="s">
        <v>2219</v>
      </c>
      <c r="C569" s="267"/>
      <c r="D569" s="262" t="s">
        <v>10145</v>
      </c>
      <c r="E569" s="262">
        <v>4595</v>
      </c>
      <c r="F569" s="262" t="s">
        <v>1697</v>
      </c>
      <c r="G569" s="262" t="s">
        <v>9736</v>
      </c>
      <c r="H569" s="262" t="s">
        <v>6380</v>
      </c>
      <c r="I569" s="262"/>
      <c r="J569" s="280" t="s">
        <v>5942</v>
      </c>
      <c r="K569" s="280" t="s">
        <v>10580</v>
      </c>
      <c r="L569" s="281">
        <v>39828</v>
      </c>
      <c r="M569" s="256"/>
      <c r="N569" s="257">
        <v>39828</v>
      </c>
      <c r="O569" s="258" t="s">
        <v>10580</v>
      </c>
      <c r="P569" s="259"/>
      <c r="Q569" s="49"/>
      <c r="R569" s="49"/>
      <c r="S569" s="328"/>
    </row>
    <row r="570" spans="1:19" x14ac:dyDescent="0.25">
      <c r="A570" s="260">
        <v>39822</v>
      </c>
      <c r="B570" s="261" t="s">
        <v>6400</v>
      </c>
      <c r="C570" s="267"/>
      <c r="D570" s="262" t="s">
        <v>10001</v>
      </c>
      <c r="E570" s="262">
        <v>4365</v>
      </c>
      <c r="F570" s="262" t="s">
        <v>3065</v>
      </c>
      <c r="G570" s="262" t="s">
        <v>6884</v>
      </c>
      <c r="H570" s="262" t="s">
        <v>2253</v>
      </c>
      <c r="I570" s="262" t="s">
        <v>3371</v>
      </c>
      <c r="J570" s="280" t="s">
        <v>5942</v>
      </c>
      <c r="K570" s="280" t="s">
        <v>2419</v>
      </c>
      <c r="L570" s="281">
        <v>39829</v>
      </c>
      <c r="M570" s="256"/>
      <c r="N570" s="257">
        <v>39828</v>
      </c>
      <c r="O570" s="258" t="s">
        <v>2419</v>
      </c>
      <c r="P570" s="259"/>
      <c r="Q570" s="49"/>
      <c r="R570" s="49"/>
      <c r="S570" s="328"/>
    </row>
    <row r="571" spans="1:19" x14ac:dyDescent="0.25">
      <c r="A571" s="260">
        <v>39825</v>
      </c>
      <c r="B571" s="261" t="s">
        <v>6398</v>
      </c>
      <c r="C571" s="267"/>
      <c r="D571" s="262" t="s">
        <v>2215</v>
      </c>
      <c r="E571" s="262"/>
      <c r="F571" s="262" t="s">
        <v>2042</v>
      </c>
      <c r="G571" s="262" t="s">
        <v>8041</v>
      </c>
      <c r="H571" s="262" t="s">
        <v>4926</v>
      </c>
      <c r="I571" s="262"/>
      <c r="J571" s="280" t="s">
        <v>5942</v>
      </c>
      <c r="K571" s="280" t="s">
        <v>7445</v>
      </c>
      <c r="L571" s="281">
        <v>39828</v>
      </c>
      <c r="M571" s="256"/>
      <c r="N571" s="257">
        <v>39828</v>
      </c>
      <c r="O571" s="258" t="s">
        <v>7445</v>
      </c>
      <c r="P571" s="259"/>
      <c r="Q571" s="49"/>
      <c r="R571" s="49"/>
      <c r="S571" s="328"/>
    </row>
    <row r="572" spans="1:19" x14ac:dyDescent="0.25">
      <c r="A572" s="260">
        <v>39826</v>
      </c>
      <c r="B572" s="261" t="s">
        <v>6401</v>
      </c>
      <c r="C572" s="267"/>
      <c r="D572" s="262" t="s">
        <v>5880</v>
      </c>
      <c r="E572" s="262">
        <v>4550</v>
      </c>
      <c r="F572" s="262" t="s">
        <v>5941</v>
      </c>
      <c r="G572" s="262" t="s">
        <v>3489</v>
      </c>
      <c r="H572" s="262" t="s">
        <v>8607</v>
      </c>
      <c r="I572" s="262" t="s">
        <v>6402</v>
      </c>
      <c r="J572" s="280" t="s">
        <v>5942</v>
      </c>
      <c r="K572" s="280" t="s">
        <v>9683</v>
      </c>
      <c r="L572" s="281">
        <v>39833</v>
      </c>
      <c r="M572" s="256"/>
      <c r="N572" s="257">
        <v>39828</v>
      </c>
      <c r="O572" s="258" t="s">
        <v>9683</v>
      </c>
      <c r="P572" s="259"/>
      <c r="Q572" s="49"/>
      <c r="R572" s="49"/>
      <c r="S572" s="328"/>
    </row>
    <row r="573" spans="1:19" x14ac:dyDescent="0.25">
      <c r="A573" s="260">
        <v>39826</v>
      </c>
      <c r="B573" s="261" t="s">
        <v>6401</v>
      </c>
      <c r="C573" s="267"/>
      <c r="D573" s="262" t="s">
        <v>5880</v>
      </c>
      <c r="E573" s="262">
        <v>4550</v>
      </c>
      <c r="F573" s="262" t="s">
        <v>5941</v>
      </c>
      <c r="G573" s="262" t="s">
        <v>3489</v>
      </c>
      <c r="H573" s="262" t="s">
        <v>8607</v>
      </c>
      <c r="I573" s="262" t="s">
        <v>7958</v>
      </c>
      <c r="J573" s="280" t="s">
        <v>5942</v>
      </c>
      <c r="K573" s="280" t="s">
        <v>5077</v>
      </c>
      <c r="L573" s="281">
        <v>39833</v>
      </c>
      <c r="M573" s="256"/>
      <c r="N573" s="257">
        <v>39828</v>
      </c>
      <c r="O573" s="258" t="s">
        <v>5077</v>
      </c>
      <c r="P573" s="259"/>
      <c r="Q573" s="49"/>
      <c r="R573" s="49"/>
      <c r="S573" s="328"/>
    </row>
    <row r="574" spans="1:19" x14ac:dyDescent="0.25">
      <c r="A574" s="260">
        <v>39828</v>
      </c>
      <c r="B574" s="261" t="s">
        <v>6399</v>
      </c>
      <c r="C574" s="267"/>
      <c r="D574" s="262" t="s">
        <v>7161</v>
      </c>
      <c r="E574" s="262">
        <v>4343</v>
      </c>
      <c r="F574" s="262" t="s">
        <v>6588</v>
      </c>
      <c r="G574" s="262" t="s">
        <v>3489</v>
      </c>
      <c r="H574" s="262" t="s">
        <v>8607</v>
      </c>
      <c r="I574" s="262" t="s">
        <v>5876</v>
      </c>
      <c r="J574" s="280" t="s">
        <v>5942</v>
      </c>
      <c r="K574" s="280" t="s">
        <v>2419</v>
      </c>
      <c r="L574" s="281">
        <v>39829</v>
      </c>
      <c r="M574" s="256"/>
      <c r="N574" s="257">
        <v>39828</v>
      </c>
      <c r="O574" s="258" t="s">
        <v>2419</v>
      </c>
      <c r="P574" s="259"/>
      <c r="Q574" s="49"/>
      <c r="R574" s="49"/>
      <c r="S574" s="328"/>
    </row>
    <row r="575" spans="1:19" ht="38.25" x14ac:dyDescent="0.25">
      <c r="A575" s="260">
        <v>39798</v>
      </c>
      <c r="B575" s="261" t="s">
        <v>6403</v>
      </c>
      <c r="C575" s="267"/>
      <c r="D575" s="262" t="s">
        <v>462</v>
      </c>
      <c r="E575" s="262">
        <v>4419</v>
      </c>
      <c r="F575" s="262" t="s">
        <v>1697</v>
      </c>
      <c r="G575" s="262"/>
      <c r="H575" s="262" t="s">
        <v>6384</v>
      </c>
      <c r="I575" s="262"/>
      <c r="J575" s="280" t="s">
        <v>6685</v>
      </c>
      <c r="K575" s="280" t="s">
        <v>5713</v>
      </c>
      <c r="L575" s="281">
        <v>39829</v>
      </c>
      <c r="M575" s="256" t="s">
        <v>5937</v>
      </c>
      <c r="N575" s="257">
        <v>39829</v>
      </c>
      <c r="O575" s="258" t="s">
        <v>10564</v>
      </c>
      <c r="P575" s="259"/>
      <c r="Q575" s="49"/>
      <c r="R575" s="49"/>
      <c r="S575" s="328"/>
    </row>
    <row r="576" spans="1:19" x14ac:dyDescent="0.25">
      <c r="A576" s="260">
        <v>39829</v>
      </c>
      <c r="B576" s="261" t="s">
        <v>4732</v>
      </c>
      <c r="C576" s="267"/>
      <c r="D576" s="262" t="s">
        <v>2215</v>
      </c>
      <c r="E576" s="262"/>
      <c r="F576" s="262" t="s">
        <v>10658</v>
      </c>
      <c r="G576" s="262" t="s">
        <v>10927</v>
      </c>
      <c r="H576" s="262" t="s">
        <v>374</v>
      </c>
      <c r="I576" s="262" t="s">
        <v>9535</v>
      </c>
      <c r="J576" s="280" t="s">
        <v>5942</v>
      </c>
      <c r="K576" s="280" t="s">
        <v>8506</v>
      </c>
      <c r="L576" s="281">
        <v>39832</v>
      </c>
      <c r="M576" s="256"/>
      <c r="N576" s="257">
        <v>39832</v>
      </c>
      <c r="O576" s="258" t="s">
        <v>8506</v>
      </c>
      <c r="P576" s="259"/>
      <c r="Q576" s="49"/>
      <c r="R576" s="49"/>
      <c r="S576" s="328"/>
    </row>
    <row r="577" spans="1:19" ht="25.5" x14ac:dyDescent="0.25">
      <c r="A577" s="260">
        <v>39793</v>
      </c>
      <c r="B577" s="261" t="s">
        <v>4733</v>
      </c>
      <c r="C577" s="267"/>
      <c r="D577" s="262" t="s">
        <v>135</v>
      </c>
      <c r="E577" s="262">
        <v>4370</v>
      </c>
      <c r="F577" s="262" t="s">
        <v>1697</v>
      </c>
      <c r="G577" s="262" t="s">
        <v>5602</v>
      </c>
      <c r="H577" s="262" t="s">
        <v>3618</v>
      </c>
      <c r="I577" s="262" t="s">
        <v>4735</v>
      </c>
      <c r="J577" s="280" t="s">
        <v>4734</v>
      </c>
      <c r="K577" s="280" t="s">
        <v>4736</v>
      </c>
      <c r="L577" s="281">
        <v>39818</v>
      </c>
      <c r="M577" s="256"/>
      <c r="N577" s="257">
        <v>39833</v>
      </c>
      <c r="O577" s="258">
        <v>295</v>
      </c>
      <c r="P577" s="259"/>
      <c r="Q577" s="49"/>
      <c r="R577" s="49"/>
      <c r="S577" s="328"/>
    </row>
    <row r="578" spans="1:19" x14ac:dyDescent="0.25">
      <c r="A578" s="260">
        <v>39827</v>
      </c>
      <c r="B578" s="261" t="s">
        <v>3924</v>
      </c>
      <c r="C578" s="267"/>
      <c r="D578" s="262" t="s">
        <v>5735</v>
      </c>
      <c r="E578" s="262">
        <v>4628</v>
      </c>
      <c r="F578" s="262" t="s">
        <v>738</v>
      </c>
      <c r="G578" s="262"/>
      <c r="H578" s="262" t="s">
        <v>9462</v>
      </c>
      <c r="I578" s="262" t="s">
        <v>9535</v>
      </c>
      <c r="J578" s="280" t="s">
        <v>5942</v>
      </c>
      <c r="K578" s="280" t="s">
        <v>2079</v>
      </c>
      <c r="L578" s="281">
        <v>39833</v>
      </c>
      <c r="M578" s="256"/>
      <c r="N578" s="257">
        <v>39833</v>
      </c>
      <c r="O578" s="258" t="s">
        <v>2079</v>
      </c>
      <c r="P578" s="259"/>
      <c r="Q578" s="49"/>
      <c r="R578" s="49"/>
      <c r="S578" s="328"/>
    </row>
    <row r="579" spans="1:19" x14ac:dyDescent="0.25">
      <c r="A579" s="260">
        <v>39829</v>
      </c>
      <c r="B579" s="261" t="s">
        <v>3108</v>
      </c>
      <c r="C579" s="267"/>
      <c r="D579" s="262" t="s">
        <v>2809</v>
      </c>
      <c r="E579" s="262">
        <v>4549</v>
      </c>
      <c r="F579" s="262" t="s">
        <v>6588</v>
      </c>
      <c r="G579" s="262" t="s">
        <v>8606</v>
      </c>
      <c r="H579" s="262" t="s">
        <v>8607</v>
      </c>
      <c r="I579" s="262" t="s">
        <v>3109</v>
      </c>
      <c r="J579" s="280" t="s">
        <v>5942</v>
      </c>
      <c r="K579" s="280" t="s">
        <v>3110</v>
      </c>
      <c r="L579" s="281">
        <v>39826</v>
      </c>
      <c r="M579" s="256"/>
      <c r="N579" s="257">
        <v>39833</v>
      </c>
      <c r="O579" s="258" t="s">
        <v>3923</v>
      </c>
      <c r="P579" s="259"/>
      <c r="Q579" s="49"/>
      <c r="R579" s="49"/>
      <c r="S579" s="328"/>
    </row>
    <row r="580" spans="1:19" x14ac:dyDescent="0.25">
      <c r="A580" s="260">
        <v>39829</v>
      </c>
      <c r="B580" s="261" t="s">
        <v>3108</v>
      </c>
      <c r="C580" s="267"/>
      <c r="D580" s="262" t="s">
        <v>2809</v>
      </c>
      <c r="E580" s="262">
        <v>4549</v>
      </c>
      <c r="F580" s="262" t="s">
        <v>6588</v>
      </c>
      <c r="G580" s="262" t="s">
        <v>8606</v>
      </c>
      <c r="H580" s="262" t="s">
        <v>8607</v>
      </c>
      <c r="I580" s="262" t="s">
        <v>9535</v>
      </c>
      <c r="J580" s="280" t="s">
        <v>5942</v>
      </c>
      <c r="K580" s="280" t="s">
        <v>420</v>
      </c>
      <c r="L580" s="281">
        <v>39826</v>
      </c>
      <c r="M580" s="256"/>
      <c r="N580" s="257">
        <v>39833</v>
      </c>
      <c r="O580" s="258" t="s">
        <v>8506</v>
      </c>
      <c r="P580" s="259"/>
      <c r="Q580" s="49"/>
      <c r="R580" s="49"/>
      <c r="S580" s="328"/>
    </row>
    <row r="581" spans="1:19" x14ac:dyDescent="0.25">
      <c r="A581" s="260">
        <v>39829</v>
      </c>
      <c r="B581" s="261" t="s">
        <v>3925</v>
      </c>
      <c r="C581" s="267"/>
      <c r="D581" s="262" t="s">
        <v>2215</v>
      </c>
      <c r="E581" s="262"/>
      <c r="F581" s="262" t="s">
        <v>1697</v>
      </c>
      <c r="G581" s="262" t="s">
        <v>5602</v>
      </c>
      <c r="H581" s="262" t="s">
        <v>9632</v>
      </c>
      <c r="I581" s="262"/>
      <c r="J581" s="280" t="s">
        <v>5942</v>
      </c>
      <c r="K581" s="280" t="s">
        <v>2079</v>
      </c>
      <c r="L581" s="281">
        <v>39834</v>
      </c>
      <c r="M581" s="256"/>
      <c r="N581" s="257">
        <v>39834</v>
      </c>
      <c r="O581" s="258" t="s">
        <v>2079</v>
      </c>
      <c r="P581" s="259"/>
      <c r="Q581" s="49"/>
      <c r="R581" s="49"/>
      <c r="S581" s="328"/>
    </row>
    <row r="582" spans="1:19" ht="25.5" x14ac:dyDescent="0.25">
      <c r="A582" s="260">
        <v>39829</v>
      </c>
      <c r="B582" s="261" t="s">
        <v>3926</v>
      </c>
      <c r="C582" s="267"/>
      <c r="D582" s="262" t="s">
        <v>4535</v>
      </c>
      <c r="E582" s="262">
        <v>4674</v>
      </c>
      <c r="F582" s="262" t="s">
        <v>738</v>
      </c>
      <c r="G582" s="262" t="s">
        <v>6884</v>
      </c>
      <c r="H582" s="262" t="s">
        <v>10227</v>
      </c>
      <c r="I582" s="262" t="s">
        <v>9535</v>
      </c>
      <c r="J582" s="280" t="s">
        <v>5942</v>
      </c>
      <c r="K582" s="280" t="s">
        <v>3927</v>
      </c>
      <c r="L582" s="281">
        <v>39835</v>
      </c>
      <c r="M582" s="256"/>
      <c r="N582" s="257">
        <v>39835</v>
      </c>
      <c r="O582" s="258" t="s">
        <v>5105</v>
      </c>
      <c r="P582" s="259"/>
      <c r="Q582" s="49"/>
      <c r="R582" s="49"/>
      <c r="S582" s="328"/>
    </row>
    <row r="583" spans="1:19" ht="25.5" x14ac:dyDescent="0.25">
      <c r="A583" s="260">
        <v>39798</v>
      </c>
      <c r="B583" s="261" t="s">
        <v>2219</v>
      </c>
      <c r="C583" s="267"/>
      <c r="D583" s="262" t="s">
        <v>10145</v>
      </c>
      <c r="E583" s="262">
        <v>4595</v>
      </c>
      <c r="F583" s="262" t="s">
        <v>1697</v>
      </c>
      <c r="G583" s="262" t="s">
        <v>9736</v>
      </c>
      <c r="H583" s="262" t="s">
        <v>6380</v>
      </c>
      <c r="I583" s="262"/>
      <c r="J583" s="280" t="s">
        <v>8851</v>
      </c>
      <c r="K583" s="280" t="s">
        <v>98</v>
      </c>
      <c r="L583" s="281">
        <v>39828</v>
      </c>
      <c r="M583" s="256"/>
      <c r="N583" s="257">
        <v>39836</v>
      </c>
      <c r="O583" s="258" t="s">
        <v>6711</v>
      </c>
      <c r="P583" s="259"/>
      <c r="Q583" s="49"/>
      <c r="R583" s="49"/>
      <c r="S583" s="328"/>
    </row>
    <row r="584" spans="1:19" ht="25.5" x14ac:dyDescent="0.25">
      <c r="A584" s="260">
        <v>39827</v>
      </c>
      <c r="B584" s="261" t="s">
        <v>7490</v>
      </c>
      <c r="C584" s="267"/>
      <c r="D584" s="262" t="s">
        <v>9528</v>
      </c>
      <c r="E584" s="262">
        <v>4690</v>
      </c>
      <c r="F584" s="262" t="s">
        <v>1697</v>
      </c>
      <c r="G584" s="262" t="s">
        <v>9736</v>
      </c>
      <c r="H584" s="262" t="s">
        <v>9429</v>
      </c>
      <c r="I584" s="262"/>
      <c r="J584" s="280" t="s">
        <v>6685</v>
      </c>
      <c r="K584" s="280" t="s">
        <v>9529</v>
      </c>
      <c r="L584" s="281">
        <v>39836</v>
      </c>
      <c r="M584" s="256"/>
      <c r="N584" s="257">
        <v>39836</v>
      </c>
      <c r="O584" s="258" t="s">
        <v>9529</v>
      </c>
      <c r="P584" s="259"/>
      <c r="Q584" s="49"/>
      <c r="R584" s="49"/>
      <c r="S584" s="328"/>
    </row>
    <row r="585" spans="1:19" ht="25.5" x14ac:dyDescent="0.25">
      <c r="A585" s="260">
        <v>39829</v>
      </c>
      <c r="B585" s="261" t="s">
        <v>6712</v>
      </c>
      <c r="C585" s="267"/>
      <c r="D585" s="262" t="s">
        <v>1847</v>
      </c>
      <c r="E585" s="262">
        <v>4686</v>
      </c>
      <c r="F585" s="262" t="s">
        <v>1697</v>
      </c>
      <c r="G585" s="262" t="s">
        <v>5602</v>
      </c>
      <c r="H585" s="262" t="s">
        <v>8382</v>
      </c>
      <c r="I585" s="262"/>
      <c r="J585" s="280" t="s">
        <v>1848</v>
      </c>
      <c r="K585" s="280" t="s">
        <v>5458</v>
      </c>
      <c r="L585" s="281">
        <v>39836</v>
      </c>
      <c r="M585" s="256"/>
      <c r="N585" s="257">
        <v>39836</v>
      </c>
      <c r="O585" s="258" t="s">
        <v>7489</v>
      </c>
      <c r="P585" s="259"/>
      <c r="Q585" s="49"/>
      <c r="R585" s="49"/>
      <c r="S585" s="328"/>
    </row>
    <row r="586" spans="1:19" ht="25.5" x14ac:dyDescent="0.25">
      <c r="A586" s="260">
        <v>39834</v>
      </c>
      <c r="B586" s="261" t="s">
        <v>9530</v>
      </c>
      <c r="C586" s="267"/>
      <c r="D586" s="262" t="s">
        <v>2215</v>
      </c>
      <c r="E586" s="262"/>
      <c r="F586" s="262" t="s">
        <v>6588</v>
      </c>
      <c r="G586" s="262" t="s">
        <v>7272</v>
      </c>
      <c r="H586" s="262" t="s">
        <v>374</v>
      </c>
      <c r="I586" s="262" t="s">
        <v>9535</v>
      </c>
      <c r="J586" s="280" t="s">
        <v>5942</v>
      </c>
      <c r="K586" s="280" t="s">
        <v>7826</v>
      </c>
      <c r="L586" s="281">
        <v>39839</v>
      </c>
      <c r="M586" s="256"/>
      <c r="N586" s="257">
        <v>39839</v>
      </c>
      <c r="O586" s="258" t="s">
        <v>7826</v>
      </c>
      <c r="P586" s="259"/>
      <c r="Q586" s="49"/>
      <c r="R586" s="49"/>
      <c r="S586" s="328"/>
    </row>
    <row r="587" spans="1:19" ht="25.5" x14ac:dyDescent="0.25">
      <c r="A587" s="260">
        <v>39822</v>
      </c>
      <c r="B587" s="261" t="s">
        <v>3350</v>
      </c>
      <c r="C587" s="267"/>
      <c r="D587" s="262" t="s">
        <v>6694</v>
      </c>
      <c r="E587" s="262">
        <v>4568</v>
      </c>
      <c r="F587" s="262" t="s">
        <v>136</v>
      </c>
      <c r="G587" s="262" t="s">
        <v>3489</v>
      </c>
      <c r="H587" s="262" t="s">
        <v>9910</v>
      </c>
      <c r="I587" s="262" t="s">
        <v>3351</v>
      </c>
      <c r="J587" s="280" t="s">
        <v>5942</v>
      </c>
      <c r="K587" s="280" t="s">
        <v>2486</v>
      </c>
      <c r="L587" s="281">
        <v>39850</v>
      </c>
      <c r="M587" s="256"/>
      <c r="N587" s="257">
        <v>39840</v>
      </c>
      <c r="O587" s="258" t="s">
        <v>3352</v>
      </c>
      <c r="P587" s="259"/>
      <c r="Q587" s="49"/>
      <c r="R587" s="49"/>
      <c r="S587" s="328"/>
    </row>
    <row r="588" spans="1:19" ht="25.5" x14ac:dyDescent="0.25">
      <c r="A588" s="260">
        <v>39839</v>
      </c>
      <c r="B588" s="261" t="s">
        <v>3348</v>
      </c>
      <c r="C588" s="267"/>
      <c r="D588" s="262" t="s">
        <v>2215</v>
      </c>
      <c r="E588" s="262"/>
      <c r="F588" s="262" t="s">
        <v>6588</v>
      </c>
      <c r="G588" s="262" t="s">
        <v>5602</v>
      </c>
      <c r="H588" s="262" t="s">
        <v>4935</v>
      </c>
      <c r="I588" s="262" t="s">
        <v>9535</v>
      </c>
      <c r="J588" s="280" t="s">
        <v>5603</v>
      </c>
      <c r="K588" s="280" t="s">
        <v>3349</v>
      </c>
      <c r="L588" s="281">
        <v>39840</v>
      </c>
      <c r="M588" s="256"/>
      <c r="N588" s="257">
        <v>39840</v>
      </c>
      <c r="O588" s="258" t="s">
        <v>7826</v>
      </c>
      <c r="P588" s="259"/>
      <c r="Q588" s="49"/>
      <c r="R588" s="49"/>
      <c r="S588" s="328"/>
    </row>
    <row r="589" spans="1:19" x14ac:dyDescent="0.25">
      <c r="A589" s="260">
        <v>39840</v>
      </c>
      <c r="B589" s="261" t="s">
        <v>9531</v>
      </c>
      <c r="C589" s="267"/>
      <c r="D589" s="262" t="s">
        <v>5880</v>
      </c>
      <c r="E589" s="262">
        <v>4550</v>
      </c>
      <c r="F589" s="262" t="s">
        <v>1697</v>
      </c>
      <c r="G589" s="262"/>
      <c r="H589" s="262" t="s">
        <v>5882</v>
      </c>
      <c r="I589" s="262" t="s">
        <v>3346</v>
      </c>
      <c r="J589" s="280" t="s">
        <v>5942</v>
      </c>
      <c r="K589" s="280" t="s">
        <v>3347</v>
      </c>
      <c r="L589" s="281">
        <v>39840</v>
      </c>
      <c r="M589" s="256"/>
      <c r="N589" s="257">
        <v>39840</v>
      </c>
      <c r="O589" s="258" t="s">
        <v>4488</v>
      </c>
      <c r="P589" s="259"/>
      <c r="Q589" s="49"/>
      <c r="R589" s="49"/>
      <c r="S589" s="328"/>
    </row>
    <row r="590" spans="1:19" ht="25.5" x14ac:dyDescent="0.25">
      <c r="A590" s="260">
        <v>39835</v>
      </c>
      <c r="B590" s="261" t="s">
        <v>1602</v>
      </c>
      <c r="C590" s="267"/>
      <c r="D590" s="262" t="s">
        <v>2215</v>
      </c>
      <c r="E590" s="262"/>
      <c r="F590" s="262" t="s">
        <v>1697</v>
      </c>
      <c r="G590" s="262" t="s">
        <v>5602</v>
      </c>
      <c r="H590" s="262" t="s">
        <v>2253</v>
      </c>
      <c r="I590" s="262" t="s">
        <v>9535</v>
      </c>
      <c r="J590" s="280" t="s">
        <v>5942</v>
      </c>
      <c r="K590" s="280" t="s">
        <v>7826</v>
      </c>
      <c r="L590" s="281">
        <v>39841</v>
      </c>
      <c r="M590" s="256"/>
      <c r="N590" s="257">
        <v>39841</v>
      </c>
      <c r="O590" s="258" t="s">
        <v>7826</v>
      </c>
      <c r="P590" s="259"/>
      <c r="Q590" s="49"/>
      <c r="R590" s="49"/>
      <c r="S590" s="328"/>
    </row>
    <row r="591" spans="1:19" x14ac:dyDescent="0.25">
      <c r="A591" s="260">
        <v>39839</v>
      </c>
      <c r="B591" s="261" t="s">
        <v>1603</v>
      </c>
      <c r="C591" s="267"/>
      <c r="D591" s="262" t="s">
        <v>2215</v>
      </c>
      <c r="E591" s="262"/>
      <c r="F591" s="262" t="s">
        <v>1697</v>
      </c>
      <c r="G591" s="262" t="s">
        <v>5602</v>
      </c>
      <c r="H591" s="262" t="s">
        <v>2113</v>
      </c>
      <c r="I591" s="262" t="s">
        <v>9535</v>
      </c>
      <c r="J591" s="280" t="s">
        <v>5942</v>
      </c>
      <c r="K591" s="280" t="s">
        <v>6466</v>
      </c>
      <c r="L591" s="281">
        <v>39841</v>
      </c>
      <c r="M591" s="256"/>
      <c r="N591" s="257">
        <v>39841</v>
      </c>
      <c r="O591" s="258" t="s">
        <v>6466</v>
      </c>
      <c r="P591" s="259"/>
      <c r="Q591" s="49"/>
      <c r="R591" s="49"/>
      <c r="S591" s="328"/>
    </row>
    <row r="592" spans="1:19" ht="25.5" x14ac:dyDescent="0.25">
      <c r="A592" s="260">
        <v>39821</v>
      </c>
      <c r="B592" s="261" t="s">
        <v>1186</v>
      </c>
      <c r="C592" s="267"/>
      <c r="D592" s="262" t="s">
        <v>135</v>
      </c>
      <c r="E592" s="262">
        <v>4676</v>
      </c>
      <c r="F592" s="262" t="s">
        <v>9954</v>
      </c>
      <c r="G592" s="262"/>
      <c r="H592" s="262" t="s">
        <v>3100</v>
      </c>
      <c r="I592" s="262" t="s">
        <v>9955</v>
      </c>
      <c r="J592" s="280" t="s">
        <v>5942</v>
      </c>
      <c r="K592" s="280" t="s">
        <v>9956</v>
      </c>
      <c r="L592" s="281">
        <v>39836</v>
      </c>
      <c r="M592" s="256"/>
      <c r="N592" s="257">
        <v>39842</v>
      </c>
      <c r="O592" s="258" t="s">
        <v>3612</v>
      </c>
      <c r="P592" s="259"/>
      <c r="Q592" s="49"/>
      <c r="R592" s="49"/>
      <c r="S592" s="328"/>
    </row>
    <row r="593" spans="1:19" x14ac:dyDescent="0.25">
      <c r="A593" s="260">
        <v>39839</v>
      </c>
      <c r="B593" s="261" t="s">
        <v>3613</v>
      </c>
      <c r="C593" s="267"/>
      <c r="D593" s="262" t="s">
        <v>2215</v>
      </c>
      <c r="E593" s="262"/>
      <c r="F593" s="262" t="s">
        <v>6588</v>
      </c>
      <c r="G593" s="262" t="s">
        <v>10255</v>
      </c>
      <c r="H593" s="262" t="s">
        <v>8607</v>
      </c>
      <c r="I593" s="262" t="s">
        <v>9535</v>
      </c>
      <c r="J593" s="280" t="s">
        <v>5942</v>
      </c>
      <c r="K593" s="280" t="s">
        <v>2079</v>
      </c>
      <c r="L593" s="281">
        <v>39842</v>
      </c>
      <c r="M593" s="256"/>
      <c r="N593" s="257">
        <v>39842</v>
      </c>
      <c r="O593" s="258" t="s">
        <v>2079</v>
      </c>
      <c r="P593" s="259"/>
      <c r="Q593" s="49"/>
      <c r="R593" s="49"/>
      <c r="S593" s="328"/>
    </row>
    <row r="594" spans="1:19" x14ac:dyDescent="0.25">
      <c r="A594" s="260">
        <v>39839</v>
      </c>
      <c r="B594" s="261" t="s">
        <v>3613</v>
      </c>
      <c r="C594" s="267"/>
      <c r="D594" s="262" t="s">
        <v>2215</v>
      </c>
      <c r="E594" s="262"/>
      <c r="F594" s="262" t="s">
        <v>6588</v>
      </c>
      <c r="G594" s="262" t="s">
        <v>6373</v>
      </c>
      <c r="H594" s="262" t="s">
        <v>8607</v>
      </c>
      <c r="I594" s="262" t="s">
        <v>9535</v>
      </c>
      <c r="J594" s="280" t="s">
        <v>5942</v>
      </c>
      <c r="K594" s="280" t="s">
        <v>2079</v>
      </c>
      <c r="L594" s="281">
        <v>39842</v>
      </c>
      <c r="M594" s="256"/>
      <c r="N594" s="257">
        <v>39842</v>
      </c>
      <c r="O594" s="258" t="s">
        <v>2079</v>
      </c>
      <c r="P594" s="259"/>
      <c r="Q594" s="49"/>
      <c r="R594" s="49"/>
      <c r="S594" s="328"/>
    </row>
    <row r="595" spans="1:19" x14ac:dyDescent="0.25">
      <c r="A595" s="260">
        <v>39839</v>
      </c>
      <c r="B595" s="261" t="s">
        <v>3613</v>
      </c>
      <c r="C595" s="267"/>
      <c r="D595" s="262" t="s">
        <v>2809</v>
      </c>
      <c r="E595" s="262">
        <v>4549</v>
      </c>
      <c r="F595" s="262" t="s">
        <v>6588</v>
      </c>
      <c r="G595" s="262" t="s">
        <v>6373</v>
      </c>
      <c r="H595" s="262" t="s">
        <v>8607</v>
      </c>
      <c r="I595" s="262" t="s">
        <v>9535</v>
      </c>
      <c r="J595" s="280" t="s">
        <v>5942</v>
      </c>
      <c r="K595" s="280" t="s">
        <v>373</v>
      </c>
      <c r="L595" s="281">
        <v>39842</v>
      </c>
      <c r="M595" s="256"/>
      <c r="N595" s="257">
        <v>39842</v>
      </c>
      <c r="O595" s="258" t="s">
        <v>373</v>
      </c>
      <c r="P595" s="259"/>
      <c r="Q595" s="49"/>
      <c r="R595" s="49"/>
      <c r="S595" s="328"/>
    </row>
    <row r="596" spans="1:19" ht="25.5" x14ac:dyDescent="0.25">
      <c r="A596" s="260">
        <v>39841</v>
      </c>
      <c r="B596" s="261" t="s">
        <v>3363</v>
      </c>
      <c r="C596" s="267"/>
      <c r="D596" s="262" t="s">
        <v>3364</v>
      </c>
      <c r="E596" s="262">
        <v>4624</v>
      </c>
      <c r="F596" s="262" t="s">
        <v>8605</v>
      </c>
      <c r="G596" s="262" t="s">
        <v>10927</v>
      </c>
      <c r="H596" s="262" t="s">
        <v>4935</v>
      </c>
      <c r="I596" s="262" t="s">
        <v>9535</v>
      </c>
      <c r="J596" s="280" t="s">
        <v>5603</v>
      </c>
      <c r="K596" s="280" t="s">
        <v>6381</v>
      </c>
      <c r="L596" s="281">
        <v>39843</v>
      </c>
      <c r="M596" s="256"/>
      <c r="N596" s="257">
        <v>39842</v>
      </c>
      <c r="O596" s="258" t="s">
        <v>6381</v>
      </c>
      <c r="P596" s="259"/>
      <c r="Q596" s="49"/>
      <c r="R596" s="49"/>
      <c r="S596" s="328"/>
    </row>
    <row r="597" spans="1:19" x14ac:dyDescent="0.25">
      <c r="A597" s="260">
        <v>39836</v>
      </c>
      <c r="B597" s="261" t="s">
        <v>3367</v>
      </c>
      <c r="C597" s="267"/>
      <c r="D597" s="262" t="s">
        <v>1999</v>
      </c>
      <c r="E597" s="262">
        <v>4692</v>
      </c>
      <c r="F597" s="262" t="s">
        <v>1697</v>
      </c>
      <c r="G597" s="262" t="s">
        <v>9736</v>
      </c>
      <c r="H597" s="262" t="s">
        <v>3954</v>
      </c>
      <c r="I597" s="262" t="s">
        <v>9535</v>
      </c>
      <c r="J597" s="280" t="s">
        <v>5942</v>
      </c>
      <c r="K597" s="280" t="s">
        <v>6466</v>
      </c>
      <c r="L597" s="281">
        <v>39843</v>
      </c>
      <c r="M597" s="256"/>
      <c r="N597" s="257">
        <v>39843</v>
      </c>
      <c r="O597" s="258" t="s">
        <v>6466</v>
      </c>
      <c r="P597" s="259"/>
      <c r="Q597" s="49"/>
      <c r="R597" s="49"/>
      <c r="S597" s="328"/>
    </row>
    <row r="598" spans="1:19" x14ac:dyDescent="0.25">
      <c r="A598" s="260">
        <v>39841</v>
      </c>
      <c r="B598" s="261" t="s">
        <v>3366</v>
      </c>
      <c r="C598" s="267"/>
      <c r="D598" s="262" t="s">
        <v>2809</v>
      </c>
      <c r="E598" s="262">
        <v>4549</v>
      </c>
      <c r="F598" s="262" t="s">
        <v>5941</v>
      </c>
      <c r="G598" s="262" t="s">
        <v>6373</v>
      </c>
      <c r="H598" s="262" t="s">
        <v>8607</v>
      </c>
      <c r="I598" s="262" t="s">
        <v>5876</v>
      </c>
      <c r="J598" s="280" t="s">
        <v>5942</v>
      </c>
      <c r="K598" s="280" t="s">
        <v>2419</v>
      </c>
      <c r="L598" s="281">
        <v>39843</v>
      </c>
      <c r="M598" s="256"/>
      <c r="N598" s="257">
        <v>39843</v>
      </c>
      <c r="O598" s="258" t="s">
        <v>2419</v>
      </c>
      <c r="P598" s="259"/>
      <c r="Q598" s="49"/>
      <c r="R598" s="49"/>
      <c r="S598" s="328"/>
    </row>
    <row r="599" spans="1:19" x14ac:dyDescent="0.25">
      <c r="A599" s="260">
        <v>39842</v>
      </c>
      <c r="B599" s="261" t="s">
        <v>3365</v>
      </c>
      <c r="C599" s="267"/>
      <c r="D599" s="262" t="s">
        <v>6087</v>
      </c>
      <c r="E599" s="262">
        <v>4379</v>
      </c>
      <c r="F599" s="262" t="s">
        <v>6588</v>
      </c>
      <c r="G599" s="262" t="s">
        <v>8606</v>
      </c>
      <c r="H599" s="262" t="s">
        <v>8607</v>
      </c>
      <c r="I599" s="262" t="s">
        <v>4432</v>
      </c>
      <c r="J599" s="280" t="s">
        <v>5942</v>
      </c>
      <c r="K599" s="280" t="s">
        <v>826</v>
      </c>
      <c r="L599" s="281">
        <v>39843</v>
      </c>
      <c r="M599" s="256"/>
      <c r="N599" s="257">
        <v>39843</v>
      </c>
      <c r="O599" s="258" t="s">
        <v>826</v>
      </c>
      <c r="P599" s="259"/>
      <c r="Q599" s="49"/>
      <c r="R599" s="49"/>
      <c r="S599" s="328"/>
    </row>
    <row r="600" spans="1:19" ht="25.5" x14ac:dyDescent="0.25">
      <c r="A600" s="260">
        <v>39792</v>
      </c>
      <c r="B600" s="261" t="s">
        <v>2808</v>
      </c>
      <c r="C600" s="267"/>
      <c r="D600" s="262" t="s">
        <v>2809</v>
      </c>
      <c r="E600" s="262">
        <v>4549</v>
      </c>
      <c r="F600" s="262" t="s">
        <v>1697</v>
      </c>
      <c r="G600" s="262" t="s">
        <v>9736</v>
      </c>
      <c r="H600" s="262" t="s">
        <v>5539</v>
      </c>
      <c r="I600" s="262"/>
      <c r="J600" s="280" t="s">
        <v>5538</v>
      </c>
      <c r="K600" s="280" t="s">
        <v>5540</v>
      </c>
      <c r="L600" s="281">
        <v>39845</v>
      </c>
      <c r="M600" s="256" t="s">
        <v>5937</v>
      </c>
      <c r="N600" s="257">
        <v>39845</v>
      </c>
      <c r="O600" s="258" t="s">
        <v>5540</v>
      </c>
      <c r="P600" s="259"/>
      <c r="Q600" s="49"/>
      <c r="R600" s="49"/>
      <c r="S600" s="328"/>
    </row>
    <row r="601" spans="1:19" ht="25.5" x14ac:dyDescent="0.25">
      <c r="A601" s="260">
        <v>39792</v>
      </c>
      <c r="B601" s="261" t="s">
        <v>2808</v>
      </c>
      <c r="C601" s="267"/>
      <c r="D601" s="262" t="s">
        <v>2809</v>
      </c>
      <c r="E601" s="262">
        <v>4549</v>
      </c>
      <c r="F601" s="262" t="s">
        <v>1697</v>
      </c>
      <c r="G601" s="262" t="s">
        <v>9736</v>
      </c>
      <c r="H601" s="262" t="s">
        <v>10430</v>
      </c>
      <c r="I601" s="262"/>
      <c r="J601" s="280" t="s">
        <v>5538</v>
      </c>
      <c r="K601" s="280" t="s">
        <v>5541</v>
      </c>
      <c r="L601" s="281">
        <v>39845</v>
      </c>
      <c r="M601" s="256" t="s">
        <v>5937</v>
      </c>
      <c r="N601" s="257">
        <v>39845</v>
      </c>
      <c r="O601" s="258" t="s">
        <v>5541</v>
      </c>
      <c r="P601" s="259"/>
      <c r="Q601" s="49"/>
      <c r="R601" s="49"/>
      <c r="S601" s="328"/>
    </row>
    <row r="602" spans="1:19" ht="25.5" x14ac:dyDescent="0.25">
      <c r="A602" s="260">
        <v>39794</v>
      </c>
      <c r="B602" s="261" t="s">
        <v>8076</v>
      </c>
      <c r="C602" s="267"/>
      <c r="D602" s="262" t="s">
        <v>10049</v>
      </c>
      <c r="E602" s="262">
        <v>4602</v>
      </c>
      <c r="F602" s="262" t="s">
        <v>136</v>
      </c>
      <c r="G602" s="262" t="s">
        <v>3489</v>
      </c>
      <c r="H602" s="262" t="s">
        <v>10497</v>
      </c>
      <c r="I602" s="262" t="s">
        <v>10050</v>
      </c>
      <c r="J602" s="280" t="s">
        <v>5942</v>
      </c>
      <c r="K602" s="280" t="s">
        <v>2738</v>
      </c>
      <c r="L602" s="281">
        <v>39847</v>
      </c>
      <c r="M602" s="256"/>
      <c r="N602" s="257">
        <v>39846</v>
      </c>
      <c r="O602" s="258" t="s">
        <v>10531</v>
      </c>
      <c r="P602" s="259"/>
      <c r="Q602" s="49"/>
      <c r="R602" s="49"/>
      <c r="S602" s="328"/>
    </row>
    <row r="603" spans="1:19" x14ac:dyDescent="0.25">
      <c r="A603" s="260">
        <v>39843</v>
      </c>
      <c r="B603" s="261" t="s">
        <v>5542</v>
      </c>
      <c r="C603" s="267"/>
      <c r="D603" s="262" t="s">
        <v>3064</v>
      </c>
      <c r="E603" s="262">
        <v>4331</v>
      </c>
      <c r="F603" s="262" t="s">
        <v>6588</v>
      </c>
      <c r="G603" s="262" t="s">
        <v>9736</v>
      </c>
      <c r="H603" s="262" t="s">
        <v>5543</v>
      </c>
      <c r="I603" s="262" t="s">
        <v>9535</v>
      </c>
      <c r="J603" s="280" t="s">
        <v>5942</v>
      </c>
      <c r="K603" s="280" t="s">
        <v>9008</v>
      </c>
      <c r="L603" s="281">
        <v>39846</v>
      </c>
      <c r="M603" s="256"/>
      <c r="N603" s="257">
        <v>39846</v>
      </c>
      <c r="O603" s="258" t="s">
        <v>9008</v>
      </c>
      <c r="P603" s="259"/>
      <c r="Q603" s="49"/>
      <c r="R603" s="49"/>
      <c r="S603" s="328"/>
    </row>
    <row r="604" spans="1:19" ht="25.5" x14ac:dyDescent="0.25">
      <c r="A604" s="260">
        <v>39840</v>
      </c>
      <c r="B604" s="261" t="s">
        <v>10532</v>
      </c>
      <c r="C604" s="267"/>
      <c r="D604" s="262" t="s">
        <v>2215</v>
      </c>
      <c r="E604" s="262"/>
      <c r="F604" s="262" t="s">
        <v>6588</v>
      </c>
      <c r="G604" s="262" t="s">
        <v>5602</v>
      </c>
      <c r="H604" s="262" t="s">
        <v>374</v>
      </c>
      <c r="I604" s="262" t="s">
        <v>9535</v>
      </c>
      <c r="J604" s="280" t="s">
        <v>5942</v>
      </c>
      <c r="K604" s="280" t="s">
        <v>7826</v>
      </c>
      <c r="L604" s="281">
        <v>39842</v>
      </c>
      <c r="M604" s="256"/>
      <c r="N604" s="257">
        <v>39847</v>
      </c>
      <c r="O604" s="258" t="s">
        <v>7826</v>
      </c>
      <c r="P604" s="259"/>
      <c r="Q604" s="49"/>
      <c r="R604" s="49"/>
      <c r="S604" s="328"/>
    </row>
    <row r="605" spans="1:19" ht="25.5" x14ac:dyDescent="0.25">
      <c r="A605" s="260">
        <v>39846</v>
      </c>
      <c r="B605" s="261" t="s">
        <v>10533</v>
      </c>
      <c r="C605" s="267"/>
      <c r="D605" s="262" t="s">
        <v>3364</v>
      </c>
      <c r="E605" s="262">
        <v>4624</v>
      </c>
      <c r="F605" s="262" t="s">
        <v>6588</v>
      </c>
      <c r="G605" s="262" t="s">
        <v>8729</v>
      </c>
      <c r="H605" s="262" t="s">
        <v>4935</v>
      </c>
      <c r="I605" s="262" t="s">
        <v>9535</v>
      </c>
      <c r="J605" s="280" t="s">
        <v>5603</v>
      </c>
      <c r="K605" s="280" t="s">
        <v>6381</v>
      </c>
      <c r="L605" s="281">
        <v>39847</v>
      </c>
      <c r="M605" s="256"/>
      <c r="N605" s="257">
        <v>39847</v>
      </c>
      <c r="O605" s="258" t="s">
        <v>6381</v>
      </c>
      <c r="P605" s="259"/>
      <c r="Q605" s="49"/>
      <c r="R605" s="49"/>
      <c r="S605" s="328"/>
    </row>
    <row r="606" spans="1:19" ht="51" x14ac:dyDescent="0.25">
      <c r="A606" s="260">
        <v>39839</v>
      </c>
      <c r="B606" s="261" t="s">
        <v>3773</v>
      </c>
      <c r="C606" s="267"/>
      <c r="D606" s="262" t="s">
        <v>1171</v>
      </c>
      <c r="E606" s="262">
        <v>4691</v>
      </c>
      <c r="F606" s="262" t="s">
        <v>1697</v>
      </c>
      <c r="G606" s="262" t="s">
        <v>9736</v>
      </c>
      <c r="H606" s="262" t="s">
        <v>3511</v>
      </c>
      <c r="I606" s="262"/>
      <c r="J606" s="280" t="s">
        <v>6685</v>
      </c>
      <c r="K606" s="280" t="s">
        <v>452</v>
      </c>
      <c r="L606" s="281">
        <v>39848</v>
      </c>
      <c r="M606" s="256"/>
      <c r="N606" s="257">
        <v>39848</v>
      </c>
      <c r="O606" s="258" t="s">
        <v>453</v>
      </c>
      <c r="P606" s="259"/>
      <c r="Q606" s="49"/>
      <c r="R606" s="49"/>
      <c r="S606" s="328"/>
    </row>
    <row r="607" spans="1:19" x14ac:dyDescent="0.25">
      <c r="A607" s="260">
        <v>39840</v>
      </c>
      <c r="B607" s="261" t="s">
        <v>7257</v>
      </c>
      <c r="C607" s="267"/>
      <c r="D607" s="262" t="s">
        <v>3772</v>
      </c>
      <c r="E607" s="262">
        <v>4689</v>
      </c>
      <c r="F607" s="262" t="s">
        <v>1697</v>
      </c>
      <c r="G607" s="262" t="s">
        <v>3651</v>
      </c>
      <c r="H607" s="262" t="s">
        <v>660</v>
      </c>
      <c r="I607" s="262" t="s">
        <v>9535</v>
      </c>
      <c r="J607" s="280" t="s">
        <v>5942</v>
      </c>
      <c r="K607" s="280" t="s">
        <v>6466</v>
      </c>
      <c r="L607" s="281">
        <v>39847</v>
      </c>
      <c r="M607" s="256"/>
      <c r="N607" s="257">
        <v>39848</v>
      </c>
      <c r="O607" s="258" t="s">
        <v>6466</v>
      </c>
      <c r="P607" s="259"/>
      <c r="Q607" s="49"/>
      <c r="R607" s="49"/>
      <c r="S607" s="328"/>
    </row>
    <row r="608" spans="1:19" ht="25.5" x14ac:dyDescent="0.25">
      <c r="A608" s="260">
        <v>39840</v>
      </c>
      <c r="B608" s="261" t="s">
        <v>2734</v>
      </c>
      <c r="C608" s="267"/>
      <c r="D608" s="262" t="s">
        <v>2215</v>
      </c>
      <c r="E608" s="262"/>
      <c r="F608" s="262" t="s">
        <v>1697</v>
      </c>
      <c r="G608" s="262" t="s">
        <v>5602</v>
      </c>
      <c r="H608" s="262" t="s">
        <v>9216</v>
      </c>
      <c r="I608" s="262" t="s">
        <v>9535</v>
      </c>
      <c r="J608" s="280" t="s">
        <v>5942</v>
      </c>
      <c r="K608" s="280" t="s">
        <v>7826</v>
      </c>
      <c r="L608" s="281" t="s">
        <v>4263</v>
      </c>
      <c r="M608" s="256"/>
      <c r="N608" s="257">
        <v>39848</v>
      </c>
      <c r="O608" s="258" t="s">
        <v>7826</v>
      </c>
      <c r="P608" s="259"/>
      <c r="Q608" s="49"/>
      <c r="R608" s="49"/>
      <c r="S608" s="328"/>
    </row>
    <row r="609" spans="1:19" x14ac:dyDescent="0.25">
      <c r="A609" s="260">
        <v>39840</v>
      </c>
      <c r="B609" s="261" t="s">
        <v>2734</v>
      </c>
      <c r="C609" s="267"/>
      <c r="D609" s="262" t="s">
        <v>2215</v>
      </c>
      <c r="E609" s="262"/>
      <c r="F609" s="262" t="s">
        <v>1697</v>
      </c>
      <c r="G609" s="262" t="s">
        <v>5602</v>
      </c>
      <c r="H609" s="262" t="s">
        <v>8382</v>
      </c>
      <c r="I609" s="262" t="s">
        <v>9535</v>
      </c>
      <c r="J609" s="280" t="s">
        <v>5942</v>
      </c>
      <c r="K609" s="280" t="s">
        <v>2079</v>
      </c>
      <c r="L609" s="281" t="s">
        <v>4263</v>
      </c>
      <c r="M609" s="256"/>
      <c r="N609" s="257">
        <v>39848</v>
      </c>
      <c r="O609" s="258" t="s">
        <v>2079</v>
      </c>
      <c r="P609" s="259"/>
      <c r="Q609" s="49"/>
      <c r="R609" s="49"/>
      <c r="S609" s="328"/>
    </row>
    <row r="610" spans="1:19" x14ac:dyDescent="0.25">
      <c r="A610" s="260">
        <v>39839</v>
      </c>
      <c r="B610" s="261" t="s">
        <v>10131</v>
      </c>
      <c r="C610" s="267"/>
      <c r="D610" s="262" t="s">
        <v>10132</v>
      </c>
      <c r="E610" s="262">
        <v>4700</v>
      </c>
      <c r="F610" s="262" t="s">
        <v>1697</v>
      </c>
      <c r="G610" s="262" t="s">
        <v>5602</v>
      </c>
      <c r="H610" s="262" t="s">
        <v>10133</v>
      </c>
      <c r="I610" s="262" t="s">
        <v>5431</v>
      </c>
      <c r="J610" s="280" t="s">
        <v>10512</v>
      </c>
      <c r="K610" s="280" t="s">
        <v>5393</v>
      </c>
      <c r="L610" s="281">
        <v>39853</v>
      </c>
      <c r="M610" s="256"/>
      <c r="N610" s="257">
        <v>39849</v>
      </c>
      <c r="O610" s="258" t="s">
        <v>3948</v>
      </c>
      <c r="P610" s="259"/>
      <c r="Q610" s="49"/>
      <c r="R610" s="49"/>
      <c r="S610" s="328"/>
    </row>
    <row r="611" spans="1:19" x14ac:dyDescent="0.25">
      <c r="A611" s="260">
        <v>39839</v>
      </c>
      <c r="B611" s="261" t="s">
        <v>10131</v>
      </c>
      <c r="C611" s="267"/>
      <c r="D611" s="262" t="s">
        <v>5394</v>
      </c>
      <c r="E611" s="262">
        <v>4702</v>
      </c>
      <c r="F611" s="262" t="s">
        <v>1697</v>
      </c>
      <c r="G611" s="262"/>
      <c r="H611" s="262" t="s">
        <v>660</v>
      </c>
      <c r="I611" s="262" t="s">
        <v>5431</v>
      </c>
      <c r="J611" s="280" t="s">
        <v>10512</v>
      </c>
      <c r="K611" s="280" t="s">
        <v>5393</v>
      </c>
      <c r="L611" s="281">
        <v>39853</v>
      </c>
      <c r="M611" s="256"/>
      <c r="N611" s="257">
        <v>39849</v>
      </c>
      <c r="O611" s="258" t="s">
        <v>3948</v>
      </c>
      <c r="P611" s="259"/>
      <c r="Q611" s="49"/>
      <c r="R611" s="49"/>
      <c r="S611" s="328"/>
    </row>
    <row r="612" spans="1:19" ht="51" x14ac:dyDescent="0.25">
      <c r="A612" s="260">
        <v>39840</v>
      </c>
      <c r="B612" s="261" t="s">
        <v>3851</v>
      </c>
      <c r="C612" s="267"/>
      <c r="D612" s="262" t="s">
        <v>3772</v>
      </c>
      <c r="E612" s="262">
        <v>4689</v>
      </c>
      <c r="F612" s="262" t="s">
        <v>1697</v>
      </c>
      <c r="G612" s="262" t="s">
        <v>3651</v>
      </c>
      <c r="H612" s="262" t="s">
        <v>660</v>
      </c>
      <c r="I612" s="262"/>
      <c r="J612" s="280" t="s">
        <v>4115</v>
      </c>
      <c r="K612" s="280" t="s">
        <v>6447</v>
      </c>
      <c r="L612" s="281">
        <v>39849</v>
      </c>
      <c r="M612" s="256"/>
      <c r="N612" s="257">
        <v>39849</v>
      </c>
      <c r="O612" s="258" t="s">
        <v>10129</v>
      </c>
      <c r="P612" s="259"/>
      <c r="Q612" s="49"/>
      <c r="R612" s="49"/>
      <c r="S612" s="328"/>
    </row>
    <row r="613" spans="1:19" x14ac:dyDescent="0.25">
      <c r="A613" s="260">
        <v>39848</v>
      </c>
      <c r="B613" s="261" t="s">
        <v>10130</v>
      </c>
      <c r="C613" s="267"/>
      <c r="D613" s="262" t="s">
        <v>2215</v>
      </c>
      <c r="E613" s="262"/>
      <c r="F613" s="262" t="s">
        <v>6588</v>
      </c>
      <c r="G613" s="262" t="s">
        <v>3489</v>
      </c>
      <c r="H613" s="262" t="s">
        <v>8607</v>
      </c>
      <c r="I613" s="262" t="s">
        <v>5876</v>
      </c>
      <c r="J613" s="280" t="s">
        <v>5942</v>
      </c>
      <c r="K613" s="280" t="s">
        <v>2419</v>
      </c>
      <c r="L613" s="281">
        <v>39849</v>
      </c>
      <c r="M613" s="256"/>
      <c r="N613" s="257">
        <v>39849</v>
      </c>
      <c r="O613" s="258" t="s">
        <v>2419</v>
      </c>
      <c r="P613" s="259"/>
      <c r="Q613" s="49"/>
      <c r="R613" s="49"/>
      <c r="S613" s="328"/>
    </row>
    <row r="614" spans="1:19" ht="25.5" x14ac:dyDescent="0.25">
      <c r="A614" s="260">
        <v>39836</v>
      </c>
      <c r="B614" s="261" t="s">
        <v>3367</v>
      </c>
      <c r="C614" s="267"/>
      <c r="D614" s="262" t="s">
        <v>1999</v>
      </c>
      <c r="E614" s="262">
        <v>4692</v>
      </c>
      <c r="F614" s="262" t="s">
        <v>1697</v>
      </c>
      <c r="G614" s="262" t="s">
        <v>9736</v>
      </c>
      <c r="H614" s="262" t="s">
        <v>3954</v>
      </c>
      <c r="I614" s="262"/>
      <c r="J614" s="280" t="s">
        <v>5395</v>
      </c>
      <c r="K614" s="280" t="s">
        <v>1095</v>
      </c>
      <c r="L614" s="281">
        <v>39853</v>
      </c>
      <c r="M614" s="256" t="s">
        <v>5937</v>
      </c>
      <c r="N614" s="257">
        <v>39853</v>
      </c>
      <c r="O614" s="258" t="s">
        <v>1095</v>
      </c>
      <c r="P614" s="259"/>
      <c r="Q614" s="49"/>
      <c r="R614" s="49"/>
      <c r="S614" s="328"/>
    </row>
    <row r="615" spans="1:19" ht="38.25" x14ac:dyDescent="0.25">
      <c r="A615" s="260">
        <v>39840</v>
      </c>
      <c r="B615" s="261" t="s">
        <v>4064</v>
      </c>
      <c r="C615" s="267"/>
      <c r="D615" s="262" t="s">
        <v>1171</v>
      </c>
      <c r="E615" s="262">
        <v>4691</v>
      </c>
      <c r="F615" s="262" t="s">
        <v>1697</v>
      </c>
      <c r="G615" s="262"/>
      <c r="H615" s="262" t="s">
        <v>3511</v>
      </c>
      <c r="I615" s="262" t="s">
        <v>5431</v>
      </c>
      <c r="J615" s="280" t="s">
        <v>10512</v>
      </c>
      <c r="K615" s="280" t="s">
        <v>4065</v>
      </c>
      <c r="L615" s="281">
        <v>39854</v>
      </c>
      <c r="M615" s="256"/>
      <c r="N615" s="257">
        <v>39854</v>
      </c>
      <c r="O615" s="258" t="s">
        <v>10117</v>
      </c>
      <c r="P615" s="259"/>
      <c r="Q615" s="49"/>
      <c r="R615" s="49"/>
      <c r="S615" s="328"/>
    </row>
    <row r="616" spans="1:19" x14ac:dyDescent="0.25">
      <c r="A616" s="260">
        <v>39842</v>
      </c>
      <c r="B616" s="261" t="s">
        <v>4063</v>
      </c>
      <c r="C616" s="267"/>
      <c r="D616" s="262" t="s">
        <v>2215</v>
      </c>
      <c r="E616" s="262"/>
      <c r="F616" s="262" t="s">
        <v>6588</v>
      </c>
      <c r="G616" s="262" t="s">
        <v>10927</v>
      </c>
      <c r="H616" s="262" t="s">
        <v>1695</v>
      </c>
      <c r="I616" s="262" t="s">
        <v>8016</v>
      </c>
      <c r="J616" s="280" t="s">
        <v>5942</v>
      </c>
      <c r="K616" s="280" t="s">
        <v>9008</v>
      </c>
      <c r="L616" s="281">
        <v>39846</v>
      </c>
      <c r="M616" s="256"/>
      <c r="N616" s="257">
        <v>39854</v>
      </c>
      <c r="O616" s="258" t="s">
        <v>9008</v>
      </c>
      <c r="P616" s="259"/>
      <c r="Q616" s="49"/>
      <c r="R616" s="49"/>
      <c r="S616" s="328"/>
    </row>
    <row r="617" spans="1:19" x14ac:dyDescent="0.25">
      <c r="A617" s="260"/>
      <c r="B617" s="261" t="s">
        <v>10118</v>
      </c>
      <c r="C617" s="267"/>
      <c r="D617" s="262" t="s">
        <v>3364</v>
      </c>
      <c r="E617" s="262">
        <v>4624</v>
      </c>
      <c r="F617" s="262" t="s">
        <v>5941</v>
      </c>
      <c r="G617" s="262" t="s">
        <v>5597</v>
      </c>
      <c r="H617" s="262" t="s">
        <v>8607</v>
      </c>
      <c r="I617" s="262" t="s">
        <v>9535</v>
      </c>
      <c r="J617" s="280" t="s">
        <v>5942</v>
      </c>
      <c r="K617" s="280" t="s">
        <v>6408</v>
      </c>
      <c r="L617" s="281">
        <v>39855</v>
      </c>
      <c r="M617" s="256"/>
      <c r="N617" s="257">
        <v>39855</v>
      </c>
      <c r="O617" s="258" t="s">
        <v>6408</v>
      </c>
      <c r="P617" s="259"/>
      <c r="Q617" s="49">
        <v>180.31</v>
      </c>
      <c r="R617" s="49"/>
      <c r="S617" s="328" t="s">
        <v>11891</v>
      </c>
    </row>
    <row r="618" spans="1:19" ht="25.5" x14ac:dyDescent="0.25">
      <c r="A618" s="260">
        <v>39855</v>
      </c>
      <c r="B618" s="261" t="s">
        <v>10119</v>
      </c>
      <c r="C618" s="267"/>
      <c r="D618" s="262" t="s">
        <v>10120</v>
      </c>
      <c r="E618" s="262">
        <v>4660</v>
      </c>
      <c r="F618" s="262" t="s">
        <v>6588</v>
      </c>
      <c r="G618" s="262" t="s">
        <v>5602</v>
      </c>
      <c r="H618" s="262" t="s">
        <v>4926</v>
      </c>
      <c r="I618" s="262" t="s">
        <v>9535</v>
      </c>
      <c r="J618" s="280" t="s">
        <v>5942</v>
      </c>
      <c r="K618" s="280" t="s">
        <v>7826</v>
      </c>
      <c r="L618" s="281">
        <v>39856</v>
      </c>
      <c r="M618" s="256"/>
      <c r="N618" s="257">
        <v>39856</v>
      </c>
      <c r="O618" s="258" t="s">
        <v>7826</v>
      </c>
      <c r="P618" s="259"/>
      <c r="Q618" s="49"/>
      <c r="R618" s="49"/>
      <c r="S618" s="328"/>
    </row>
    <row r="619" spans="1:19" x14ac:dyDescent="0.25">
      <c r="A619" s="260">
        <v>39855</v>
      </c>
      <c r="B619" s="261" t="s">
        <v>8759</v>
      </c>
      <c r="C619" s="267"/>
      <c r="D619" s="262" t="s">
        <v>4535</v>
      </c>
      <c r="E619" s="262">
        <v>4674</v>
      </c>
      <c r="F619" s="262" t="s">
        <v>6588</v>
      </c>
      <c r="G619" s="262" t="s">
        <v>8041</v>
      </c>
      <c r="H619" s="262" t="s">
        <v>374</v>
      </c>
      <c r="I619" s="262" t="s">
        <v>5876</v>
      </c>
      <c r="J619" s="280" t="s">
        <v>5942</v>
      </c>
      <c r="K619" s="280" t="s">
        <v>4688</v>
      </c>
      <c r="L619" s="281">
        <v>39856</v>
      </c>
      <c r="M619" s="256"/>
      <c r="N619" s="257">
        <v>39856</v>
      </c>
      <c r="O619" s="258" t="s">
        <v>4688</v>
      </c>
      <c r="P619" s="259"/>
      <c r="Q619" s="49"/>
      <c r="R619" s="49"/>
      <c r="S619" s="328"/>
    </row>
    <row r="620" spans="1:19" x14ac:dyDescent="0.25">
      <c r="A620" s="260">
        <v>39855</v>
      </c>
      <c r="B620" s="261" t="s">
        <v>4689</v>
      </c>
      <c r="C620" s="267"/>
      <c r="D620" s="262" t="s">
        <v>2215</v>
      </c>
      <c r="E620" s="262"/>
      <c r="F620" s="262" t="s">
        <v>6588</v>
      </c>
      <c r="G620" s="262" t="s">
        <v>10927</v>
      </c>
      <c r="H620" s="262" t="s">
        <v>374</v>
      </c>
      <c r="I620" s="262" t="s">
        <v>9535</v>
      </c>
      <c r="J620" s="280" t="s">
        <v>5942</v>
      </c>
      <c r="K620" s="280" t="s">
        <v>7445</v>
      </c>
      <c r="L620" s="281">
        <v>39856</v>
      </c>
      <c r="M620" s="256"/>
      <c r="N620" s="257">
        <v>39856</v>
      </c>
      <c r="O620" s="258" t="s">
        <v>7445</v>
      </c>
      <c r="P620" s="259"/>
      <c r="Q620" s="49"/>
      <c r="R620" s="49"/>
      <c r="S620" s="328"/>
    </row>
    <row r="621" spans="1:19" x14ac:dyDescent="0.25">
      <c r="A621" s="260">
        <v>39846</v>
      </c>
      <c r="B621" s="261" t="s">
        <v>9106</v>
      </c>
      <c r="C621" s="267"/>
      <c r="D621" s="262" t="s">
        <v>7161</v>
      </c>
      <c r="E621" s="262">
        <v>4343</v>
      </c>
      <c r="F621" s="262" t="s">
        <v>8371</v>
      </c>
      <c r="G621" s="262" t="s">
        <v>8606</v>
      </c>
      <c r="H621" s="262" t="s">
        <v>8607</v>
      </c>
      <c r="I621" s="262" t="s">
        <v>8675</v>
      </c>
      <c r="J621" s="280" t="s">
        <v>10256</v>
      </c>
      <c r="K621" s="280" t="s">
        <v>8506</v>
      </c>
      <c r="L621" s="281">
        <v>39856</v>
      </c>
      <c r="M621" s="256"/>
      <c r="N621" s="257">
        <v>39857</v>
      </c>
      <c r="O621" s="258" t="s">
        <v>8506</v>
      </c>
      <c r="P621" s="259"/>
      <c r="Q621" s="49"/>
      <c r="R621" s="49"/>
      <c r="S621" s="328"/>
    </row>
    <row r="622" spans="1:19" ht="25.5" x14ac:dyDescent="0.25">
      <c r="A622" s="260">
        <v>39855</v>
      </c>
      <c r="B622" s="261" t="s">
        <v>8676</v>
      </c>
      <c r="C622" s="267"/>
      <c r="D622" s="262" t="s">
        <v>2215</v>
      </c>
      <c r="E622" s="262"/>
      <c r="F622" s="262" t="s">
        <v>6372</v>
      </c>
      <c r="G622" s="262" t="s">
        <v>3489</v>
      </c>
      <c r="H622" s="262" t="s">
        <v>8607</v>
      </c>
      <c r="I622" s="262" t="s">
        <v>9535</v>
      </c>
      <c r="J622" s="280" t="s">
        <v>5942</v>
      </c>
      <c r="K622" s="280" t="s">
        <v>7826</v>
      </c>
      <c r="L622" s="281">
        <v>39857</v>
      </c>
      <c r="M622" s="256"/>
      <c r="N622" s="257">
        <v>39857</v>
      </c>
      <c r="O622" s="258" t="s">
        <v>2409</v>
      </c>
      <c r="P622" s="259"/>
      <c r="Q622" s="49"/>
      <c r="R622" s="49"/>
      <c r="S622" s="328"/>
    </row>
    <row r="623" spans="1:19" ht="25.5" x14ac:dyDescent="0.25">
      <c r="A623" s="260">
        <v>39841</v>
      </c>
      <c r="B623" s="261" t="s">
        <v>1161</v>
      </c>
      <c r="C623" s="267"/>
      <c r="D623" s="262" t="s">
        <v>10049</v>
      </c>
      <c r="E623" s="262">
        <v>4563</v>
      </c>
      <c r="F623" s="262" t="s">
        <v>6588</v>
      </c>
      <c r="G623" s="262" t="s">
        <v>7272</v>
      </c>
      <c r="H623" s="262" t="s">
        <v>2561</v>
      </c>
      <c r="I623" s="262" t="s">
        <v>5876</v>
      </c>
      <c r="J623" s="280" t="s">
        <v>5942</v>
      </c>
      <c r="K623" s="280" t="s">
        <v>3421</v>
      </c>
      <c r="L623" s="281" t="s">
        <v>4263</v>
      </c>
      <c r="M623" s="256"/>
      <c r="N623" s="257">
        <v>39860</v>
      </c>
      <c r="O623" s="258" t="s">
        <v>3421</v>
      </c>
      <c r="P623" s="259"/>
      <c r="Q623" s="49"/>
      <c r="R623" s="49"/>
      <c r="S623" s="328"/>
    </row>
    <row r="624" spans="1:19" ht="25.5" x14ac:dyDescent="0.25">
      <c r="A624" s="260">
        <v>39841</v>
      </c>
      <c r="B624" s="261" t="s">
        <v>1161</v>
      </c>
      <c r="C624" s="267"/>
      <c r="D624" s="262" t="s">
        <v>10049</v>
      </c>
      <c r="E624" s="262">
        <v>4563</v>
      </c>
      <c r="F624" s="262" t="s">
        <v>6588</v>
      </c>
      <c r="G624" s="262" t="s">
        <v>5602</v>
      </c>
      <c r="H624" s="262" t="s">
        <v>4935</v>
      </c>
      <c r="I624" s="262" t="s">
        <v>10782</v>
      </c>
      <c r="J624" s="280" t="s">
        <v>5603</v>
      </c>
      <c r="K624" s="280" t="s">
        <v>3421</v>
      </c>
      <c r="L624" s="281" t="s">
        <v>4263</v>
      </c>
      <c r="M624" s="256"/>
      <c r="N624" s="257">
        <v>39860</v>
      </c>
      <c r="O624" s="258" t="s">
        <v>3421</v>
      </c>
      <c r="P624" s="259"/>
      <c r="Q624" s="49"/>
      <c r="R624" s="49"/>
      <c r="S624" s="328"/>
    </row>
    <row r="625" spans="1:19" x14ac:dyDescent="0.25">
      <c r="A625" s="260">
        <v>39841</v>
      </c>
      <c r="B625" s="261" t="s">
        <v>10690</v>
      </c>
      <c r="C625" s="267"/>
      <c r="D625" s="262" t="s">
        <v>2809</v>
      </c>
      <c r="E625" s="262">
        <v>4549</v>
      </c>
      <c r="F625" s="262" t="s">
        <v>2003</v>
      </c>
      <c r="G625" s="262" t="s">
        <v>6884</v>
      </c>
      <c r="H625" s="262" t="s">
        <v>5539</v>
      </c>
      <c r="I625" s="262" t="s">
        <v>7958</v>
      </c>
      <c r="J625" s="280" t="s">
        <v>5942</v>
      </c>
      <c r="K625" s="280" t="s">
        <v>10431</v>
      </c>
      <c r="L625" s="281">
        <v>39862</v>
      </c>
      <c r="M625" s="256"/>
      <c r="N625" s="257">
        <v>39861</v>
      </c>
      <c r="O625" s="258" t="s">
        <v>3923</v>
      </c>
      <c r="P625" s="259"/>
      <c r="Q625" s="49"/>
      <c r="R625" s="49"/>
      <c r="S625" s="328"/>
    </row>
    <row r="626" spans="1:19" ht="25.5" x14ac:dyDescent="0.25">
      <c r="A626" s="260">
        <v>39841</v>
      </c>
      <c r="B626" s="261" t="s">
        <v>10690</v>
      </c>
      <c r="C626" s="267"/>
      <c r="D626" s="262" t="s">
        <v>2809</v>
      </c>
      <c r="E626" s="262">
        <v>4549</v>
      </c>
      <c r="F626" s="262" t="s">
        <v>2003</v>
      </c>
      <c r="G626" s="262" t="s">
        <v>6884</v>
      </c>
      <c r="H626" s="262" t="s">
        <v>10430</v>
      </c>
      <c r="I626" s="262" t="s">
        <v>7958</v>
      </c>
      <c r="J626" s="280" t="s">
        <v>5942</v>
      </c>
      <c r="K626" s="280" t="s">
        <v>9557</v>
      </c>
      <c r="L626" s="281">
        <v>39862</v>
      </c>
      <c r="M626" s="256"/>
      <c r="N626" s="257">
        <v>39861</v>
      </c>
      <c r="O626" s="258" t="s">
        <v>5460</v>
      </c>
      <c r="P626" s="259"/>
      <c r="Q626" s="49"/>
      <c r="R626" s="49"/>
      <c r="S626" s="328"/>
    </row>
    <row r="627" spans="1:19" ht="25.5" x14ac:dyDescent="0.25">
      <c r="A627" s="260">
        <v>39848</v>
      </c>
      <c r="B627" s="261" t="s">
        <v>10784</v>
      </c>
      <c r="C627" s="267"/>
      <c r="D627" s="262" t="s">
        <v>7443</v>
      </c>
      <c r="E627" s="262">
        <v>4704</v>
      </c>
      <c r="F627" s="262" t="s">
        <v>1697</v>
      </c>
      <c r="G627" s="262" t="s">
        <v>5602</v>
      </c>
      <c r="H627" s="262" t="s">
        <v>9215</v>
      </c>
      <c r="I627" s="262" t="s">
        <v>2301</v>
      </c>
      <c r="J627" s="280" t="s">
        <v>5940</v>
      </c>
      <c r="K627" s="280" t="s">
        <v>10689</v>
      </c>
      <c r="L627" s="281">
        <v>39861</v>
      </c>
      <c r="M627" s="256" t="s">
        <v>5937</v>
      </c>
      <c r="N627" s="257">
        <v>39861</v>
      </c>
      <c r="O627" s="258" t="s">
        <v>10689</v>
      </c>
      <c r="P627" s="259"/>
      <c r="Q627" s="49"/>
      <c r="R627" s="49"/>
      <c r="S627" s="328"/>
    </row>
    <row r="628" spans="1:19" x14ac:dyDescent="0.25">
      <c r="A628" s="260">
        <v>39849</v>
      </c>
      <c r="B628" s="261" t="s">
        <v>5461</v>
      </c>
      <c r="C628" s="267"/>
      <c r="D628" s="262" t="s">
        <v>5462</v>
      </c>
      <c r="E628" s="262">
        <v>4705</v>
      </c>
      <c r="F628" s="262" t="s">
        <v>1697</v>
      </c>
      <c r="G628" s="262"/>
      <c r="H628" s="262" t="s">
        <v>9215</v>
      </c>
      <c r="I628" s="262" t="s">
        <v>9255</v>
      </c>
      <c r="J628" s="280" t="s">
        <v>10512</v>
      </c>
      <c r="K628" s="280" t="s">
        <v>5463</v>
      </c>
      <c r="L628" s="281">
        <v>39862</v>
      </c>
      <c r="M628" s="256"/>
      <c r="N628" s="257">
        <v>39861</v>
      </c>
      <c r="O628" s="258" t="s">
        <v>3948</v>
      </c>
      <c r="P628" s="259"/>
      <c r="Q628" s="49"/>
      <c r="R628" s="49"/>
      <c r="S628" s="328"/>
    </row>
    <row r="629" spans="1:19" ht="25.5" x14ac:dyDescent="0.25">
      <c r="A629" s="260">
        <v>39850</v>
      </c>
      <c r="B629" s="261" t="s">
        <v>10783</v>
      </c>
      <c r="C629" s="267"/>
      <c r="D629" s="262" t="s">
        <v>2215</v>
      </c>
      <c r="E629" s="262"/>
      <c r="F629" s="262" t="s">
        <v>6372</v>
      </c>
      <c r="G629" s="262" t="s">
        <v>6884</v>
      </c>
      <c r="H629" s="262" t="s">
        <v>8607</v>
      </c>
      <c r="I629" s="262" t="s">
        <v>9535</v>
      </c>
      <c r="J629" s="280" t="s">
        <v>5942</v>
      </c>
      <c r="K629" s="280" t="s">
        <v>7826</v>
      </c>
      <c r="L629" s="281">
        <v>39856</v>
      </c>
      <c r="M629" s="256"/>
      <c r="N629" s="257">
        <v>39861</v>
      </c>
      <c r="O629" s="258" t="s">
        <v>7826</v>
      </c>
      <c r="P629" s="259"/>
      <c r="Q629" s="49"/>
      <c r="R629" s="49"/>
      <c r="S629" s="328"/>
    </row>
    <row r="630" spans="1:19" x14ac:dyDescent="0.25">
      <c r="A630" s="260">
        <v>39857</v>
      </c>
      <c r="B630" s="261" t="s">
        <v>5465</v>
      </c>
      <c r="C630" s="267"/>
      <c r="D630" s="262" t="s">
        <v>4535</v>
      </c>
      <c r="E630" s="262">
        <v>4674</v>
      </c>
      <c r="F630" s="262" t="s">
        <v>6588</v>
      </c>
      <c r="G630" s="262" t="s">
        <v>8041</v>
      </c>
      <c r="H630" s="262" t="s">
        <v>374</v>
      </c>
      <c r="I630" s="262" t="s">
        <v>5876</v>
      </c>
      <c r="J630" s="280" t="s">
        <v>5942</v>
      </c>
      <c r="K630" s="280" t="s">
        <v>748</v>
      </c>
      <c r="L630" s="281">
        <v>39863</v>
      </c>
      <c r="M630" s="256"/>
      <c r="N630" s="257">
        <v>39863</v>
      </c>
      <c r="O630" s="258" t="s">
        <v>748</v>
      </c>
      <c r="P630" s="259"/>
      <c r="Q630" s="49"/>
      <c r="R630" s="49"/>
      <c r="S630" s="328"/>
    </row>
    <row r="631" spans="1:19" x14ac:dyDescent="0.25">
      <c r="A631" s="260">
        <v>39857</v>
      </c>
      <c r="B631" s="261" t="s">
        <v>5465</v>
      </c>
      <c r="C631" s="267"/>
      <c r="D631" s="262" t="s">
        <v>4535</v>
      </c>
      <c r="E631" s="262">
        <v>4674</v>
      </c>
      <c r="F631" s="262" t="s">
        <v>6588</v>
      </c>
      <c r="G631" s="262" t="s">
        <v>8041</v>
      </c>
      <c r="H631" s="262" t="s">
        <v>374</v>
      </c>
      <c r="I631" s="262" t="s">
        <v>4432</v>
      </c>
      <c r="J631" s="280" t="s">
        <v>5942</v>
      </c>
      <c r="K631" s="280" t="s">
        <v>10123</v>
      </c>
      <c r="L631" s="281">
        <v>39863</v>
      </c>
      <c r="M631" s="256"/>
      <c r="N631" s="257">
        <v>39863</v>
      </c>
      <c r="O631" s="258" t="s">
        <v>10123</v>
      </c>
      <c r="P631" s="259"/>
      <c r="Q631" s="49"/>
      <c r="R631" s="49"/>
      <c r="S631" s="328"/>
    </row>
    <row r="632" spans="1:19" ht="25.5" x14ac:dyDescent="0.25">
      <c r="A632" s="260">
        <v>39860</v>
      </c>
      <c r="B632" s="261" t="s">
        <v>5464</v>
      </c>
      <c r="C632" s="267"/>
      <c r="D632" s="262" t="s">
        <v>4535</v>
      </c>
      <c r="E632" s="262">
        <v>4674</v>
      </c>
      <c r="F632" s="262" t="s">
        <v>1697</v>
      </c>
      <c r="G632" s="262" t="s">
        <v>5602</v>
      </c>
      <c r="H632" s="262" t="s">
        <v>617</v>
      </c>
      <c r="I632" s="262" t="s">
        <v>9535</v>
      </c>
      <c r="J632" s="280" t="s">
        <v>5942</v>
      </c>
      <c r="K632" s="280" t="s">
        <v>7826</v>
      </c>
      <c r="L632" s="281">
        <v>39862</v>
      </c>
      <c r="M632" s="256"/>
      <c r="N632" s="257">
        <v>39863</v>
      </c>
      <c r="O632" s="258" t="s">
        <v>7826</v>
      </c>
      <c r="P632" s="259"/>
      <c r="Q632" s="49"/>
      <c r="R632" s="49"/>
      <c r="S632" s="328"/>
    </row>
    <row r="633" spans="1:19" x14ac:dyDescent="0.25">
      <c r="A633" s="260">
        <v>39860</v>
      </c>
      <c r="B633" s="261" t="s">
        <v>5466</v>
      </c>
      <c r="C633" s="267"/>
      <c r="D633" s="262" t="s">
        <v>5467</v>
      </c>
      <c r="E633" s="262">
        <v>4707</v>
      </c>
      <c r="F633" s="262" t="s">
        <v>3065</v>
      </c>
      <c r="G633" s="262" t="s">
        <v>5602</v>
      </c>
      <c r="H633" s="262" t="s">
        <v>5539</v>
      </c>
      <c r="I633" s="262" t="s">
        <v>9535</v>
      </c>
      <c r="J633" s="280" t="s">
        <v>5942</v>
      </c>
      <c r="K633" s="280" t="s">
        <v>2419</v>
      </c>
      <c r="L633" s="281">
        <v>39863</v>
      </c>
      <c r="M633" s="256"/>
      <c r="N633" s="257">
        <v>39864</v>
      </c>
      <c r="O633" s="258" t="s">
        <v>2419</v>
      </c>
      <c r="P633" s="259"/>
      <c r="Q633" s="49"/>
      <c r="R633" s="49"/>
      <c r="S633" s="328"/>
    </row>
    <row r="634" spans="1:19" ht="25.5" x14ac:dyDescent="0.25">
      <c r="A634" s="260">
        <v>39863</v>
      </c>
      <c r="B634" s="261" t="s">
        <v>8285</v>
      </c>
      <c r="C634" s="267"/>
      <c r="D634" s="262" t="s">
        <v>3364</v>
      </c>
      <c r="E634" s="262">
        <v>4624</v>
      </c>
      <c r="F634" s="262" t="s">
        <v>6588</v>
      </c>
      <c r="G634" s="262" t="s">
        <v>10927</v>
      </c>
      <c r="H634" s="262" t="s">
        <v>4935</v>
      </c>
      <c r="I634" s="262" t="s">
        <v>5876</v>
      </c>
      <c r="J634" s="280" t="s">
        <v>5603</v>
      </c>
      <c r="K634" s="280" t="s">
        <v>2081</v>
      </c>
      <c r="L634" s="281">
        <v>39867</v>
      </c>
      <c r="M634" s="256"/>
      <c r="N634" s="257">
        <v>39867</v>
      </c>
      <c r="O634" s="258" t="s">
        <v>2081</v>
      </c>
      <c r="P634" s="259"/>
      <c r="Q634" s="49"/>
      <c r="R634" s="49"/>
      <c r="S634" s="328"/>
    </row>
    <row r="635" spans="1:19" ht="25.5" x14ac:dyDescent="0.25">
      <c r="A635" s="260">
        <v>39863</v>
      </c>
      <c r="B635" s="261" t="s">
        <v>8285</v>
      </c>
      <c r="C635" s="267"/>
      <c r="D635" s="262" t="s">
        <v>3364</v>
      </c>
      <c r="E635" s="262">
        <v>4624</v>
      </c>
      <c r="F635" s="262" t="s">
        <v>6588</v>
      </c>
      <c r="G635" s="262" t="s">
        <v>10927</v>
      </c>
      <c r="H635" s="262" t="s">
        <v>4935</v>
      </c>
      <c r="I635" s="262" t="s">
        <v>9535</v>
      </c>
      <c r="J635" s="280" t="s">
        <v>5603</v>
      </c>
      <c r="K635" s="280" t="s">
        <v>6466</v>
      </c>
      <c r="L635" s="281">
        <v>39867</v>
      </c>
      <c r="M635" s="256"/>
      <c r="N635" s="257">
        <v>39867</v>
      </c>
      <c r="O635" s="258" t="s">
        <v>6466</v>
      </c>
      <c r="P635" s="259"/>
      <c r="Q635" s="49"/>
      <c r="R635" s="49"/>
      <c r="S635" s="328"/>
    </row>
    <row r="636" spans="1:19" ht="25.5" x14ac:dyDescent="0.25">
      <c r="A636" s="260">
        <v>39863</v>
      </c>
      <c r="B636" s="261" t="s">
        <v>8285</v>
      </c>
      <c r="C636" s="267"/>
      <c r="D636" s="262" t="s">
        <v>2215</v>
      </c>
      <c r="E636" s="262"/>
      <c r="F636" s="262" t="s">
        <v>6588</v>
      </c>
      <c r="G636" s="262" t="s">
        <v>5602</v>
      </c>
      <c r="H636" s="262" t="s">
        <v>4935</v>
      </c>
      <c r="I636" s="262" t="s">
        <v>9535</v>
      </c>
      <c r="J636" s="280" t="s">
        <v>5603</v>
      </c>
      <c r="K636" s="280" t="s">
        <v>7826</v>
      </c>
      <c r="L636" s="281">
        <v>39867</v>
      </c>
      <c r="M636" s="256"/>
      <c r="N636" s="257">
        <v>39867</v>
      </c>
      <c r="O636" s="258" t="s">
        <v>2409</v>
      </c>
      <c r="P636" s="259"/>
      <c r="Q636" s="49"/>
      <c r="R636" s="49"/>
      <c r="S636" s="328"/>
    </row>
    <row r="637" spans="1:19" ht="25.5" x14ac:dyDescent="0.25">
      <c r="A637" s="260">
        <v>39863</v>
      </c>
      <c r="B637" s="261" t="s">
        <v>8285</v>
      </c>
      <c r="C637" s="267"/>
      <c r="D637" s="262" t="s">
        <v>2215</v>
      </c>
      <c r="E637" s="262"/>
      <c r="F637" s="262" t="s">
        <v>6588</v>
      </c>
      <c r="G637" s="262" t="s">
        <v>8041</v>
      </c>
      <c r="H637" s="262" t="s">
        <v>374</v>
      </c>
      <c r="I637" s="262" t="s">
        <v>9535</v>
      </c>
      <c r="J637" s="280" t="s">
        <v>5942</v>
      </c>
      <c r="K637" s="280" t="s">
        <v>7826</v>
      </c>
      <c r="L637" s="281">
        <v>39867</v>
      </c>
      <c r="M637" s="256"/>
      <c r="N637" s="257">
        <v>39867</v>
      </c>
      <c r="O637" s="258" t="s">
        <v>7826</v>
      </c>
      <c r="P637" s="259"/>
      <c r="Q637" s="49"/>
      <c r="R637" s="49"/>
      <c r="S637" s="328"/>
    </row>
    <row r="638" spans="1:19" x14ac:dyDescent="0.25">
      <c r="A638" s="260">
        <v>39864</v>
      </c>
      <c r="B638" s="261" t="s">
        <v>8286</v>
      </c>
      <c r="C638" s="267"/>
      <c r="D638" s="262" t="s">
        <v>10049</v>
      </c>
      <c r="E638" s="262">
        <v>4602</v>
      </c>
      <c r="F638" s="262" t="s">
        <v>6588</v>
      </c>
      <c r="G638" s="262" t="s">
        <v>7493</v>
      </c>
      <c r="H638" s="262" t="s">
        <v>8607</v>
      </c>
      <c r="I638" s="262" t="s">
        <v>8287</v>
      </c>
      <c r="J638" s="280" t="s">
        <v>5942</v>
      </c>
      <c r="K638" s="280" t="s">
        <v>7445</v>
      </c>
      <c r="L638" s="281">
        <v>39868</v>
      </c>
      <c r="M638" s="256"/>
      <c r="N638" s="257">
        <v>39868</v>
      </c>
      <c r="O638" s="258" t="s">
        <v>7445</v>
      </c>
      <c r="P638" s="259"/>
      <c r="Q638" s="49"/>
      <c r="R638" s="49"/>
      <c r="S638" s="328"/>
    </row>
    <row r="639" spans="1:19" ht="25.5" x14ac:dyDescent="0.25">
      <c r="A639" s="260">
        <v>39867</v>
      </c>
      <c r="B639" s="261" t="s">
        <v>8288</v>
      </c>
      <c r="C639" s="267"/>
      <c r="D639" s="262" t="s">
        <v>2215</v>
      </c>
      <c r="E639" s="262"/>
      <c r="F639" s="262" t="s">
        <v>6588</v>
      </c>
      <c r="G639" s="262" t="s">
        <v>6884</v>
      </c>
      <c r="H639" s="262" t="s">
        <v>8607</v>
      </c>
      <c r="I639" s="262" t="s">
        <v>9535</v>
      </c>
      <c r="J639" s="280" t="s">
        <v>5942</v>
      </c>
      <c r="K639" s="280" t="s">
        <v>7826</v>
      </c>
      <c r="L639" s="281">
        <v>39868</v>
      </c>
      <c r="M639" s="256"/>
      <c r="N639" s="257">
        <v>39868</v>
      </c>
      <c r="O639" s="258" t="s">
        <v>7826</v>
      </c>
      <c r="P639" s="259"/>
      <c r="Q639" s="49"/>
      <c r="R639" s="49"/>
      <c r="S639" s="328"/>
    </row>
    <row r="640" spans="1:19" x14ac:dyDescent="0.25">
      <c r="A640" s="260">
        <v>39867</v>
      </c>
      <c r="B640" s="261" t="s">
        <v>8288</v>
      </c>
      <c r="C640" s="267"/>
      <c r="D640" s="262" t="s">
        <v>2215</v>
      </c>
      <c r="E640" s="262"/>
      <c r="F640" s="262" t="s">
        <v>6588</v>
      </c>
      <c r="G640" s="262" t="s">
        <v>8606</v>
      </c>
      <c r="H640" s="262" t="s">
        <v>8607</v>
      </c>
      <c r="I640" s="262" t="s">
        <v>9535</v>
      </c>
      <c r="J640" s="280" t="s">
        <v>5942</v>
      </c>
      <c r="K640" s="280" t="s">
        <v>2079</v>
      </c>
      <c r="L640" s="281">
        <v>39868</v>
      </c>
      <c r="M640" s="256"/>
      <c r="N640" s="257">
        <v>39868</v>
      </c>
      <c r="O640" s="258" t="s">
        <v>2079</v>
      </c>
      <c r="P640" s="259"/>
      <c r="Q640" s="49"/>
      <c r="R640" s="49"/>
      <c r="S640" s="328"/>
    </row>
    <row r="641" spans="1:19" ht="25.5" x14ac:dyDescent="0.25">
      <c r="A641" s="260">
        <v>39867</v>
      </c>
      <c r="B641" s="261" t="s">
        <v>9780</v>
      </c>
      <c r="C641" s="267"/>
      <c r="D641" s="262" t="s">
        <v>2215</v>
      </c>
      <c r="E641" s="262"/>
      <c r="F641" s="262" t="s">
        <v>6588</v>
      </c>
      <c r="G641" s="262" t="s">
        <v>2252</v>
      </c>
      <c r="H641" s="262" t="s">
        <v>8607</v>
      </c>
      <c r="I641" s="262" t="s">
        <v>9535</v>
      </c>
      <c r="J641" s="280" t="s">
        <v>5942</v>
      </c>
      <c r="K641" s="280" t="s">
        <v>7826</v>
      </c>
      <c r="L641" s="281">
        <v>39869</v>
      </c>
      <c r="M641" s="256"/>
      <c r="N641" s="257">
        <v>39869</v>
      </c>
      <c r="O641" s="258" t="s">
        <v>7826</v>
      </c>
      <c r="P641" s="259"/>
      <c r="Q641" s="49"/>
      <c r="R641" s="49"/>
      <c r="S641" s="328"/>
    </row>
    <row r="642" spans="1:19" ht="25.5" x14ac:dyDescent="0.25">
      <c r="A642" s="260">
        <v>39867</v>
      </c>
      <c r="B642" s="261" t="s">
        <v>9781</v>
      </c>
      <c r="C642" s="267"/>
      <c r="D642" s="262" t="s">
        <v>2215</v>
      </c>
      <c r="E642" s="262"/>
      <c r="F642" s="262" t="s">
        <v>6588</v>
      </c>
      <c r="G642" s="262" t="s">
        <v>7272</v>
      </c>
      <c r="H642" s="262" t="s">
        <v>374</v>
      </c>
      <c r="I642" s="262" t="s">
        <v>9535</v>
      </c>
      <c r="J642" s="280" t="s">
        <v>5942</v>
      </c>
      <c r="K642" s="280" t="s">
        <v>7826</v>
      </c>
      <c r="L642" s="281">
        <v>39869</v>
      </c>
      <c r="M642" s="256"/>
      <c r="N642" s="257">
        <v>39869</v>
      </c>
      <c r="O642" s="258" t="s">
        <v>7826</v>
      </c>
      <c r="P642" s="259"/>
      <c r="Q642" s="49"/>
      <c r="R642" s="49"/>
      <c r="S642" s="328"/>
    </row>
    <row r="643" spans="1:19" x14ac:dyDescent="0.25">
      <c r="A643" s="260">
        <v>39868</v>
      </c>
      <c r="B643" s="261" t="s">
        <v>4460</v>
      </c>
      <c r="C643" s="267"/>
      <c r="D643" s="262" t="s">
        <v>4535</v>
      </c>
      <c r="E643" s="262">
        <v>4674</v>
      </c>
      <c r="F643" s="262" t="s">
        <v>6588</v>
      </c>
      <c r="G643" s="262" t="s">
        <v>8041</v>
      </c>
      <c r="H643" s="262" t="s">
        <v>374</v>
      </c>
      <c r="I643" s="262" t="s">
        <v>5876</v>
      </c>
      <c r="J643" s="280" t="s">
        <v>5942</v>
      </c>
      <c r="K643" s="280" t="s">
        <v>4461</v>
      </c>
      <c r="L643" s="281">
        <v>39869</v>
      </c>
      <c r="M643" s="256"/>
      <c r="N643" s="257">
        <v>39869</v>
      </c>
      <c r="O643" s="258" t="s">
        <v>6381</v>
      </c>
      <c r="P643" s="259"/>
      <c r="Q643" s="49"/>
      <c r="R643" s="49"/>
      <c r="S643" s="328"/>
    </row>
    <row r="644" spans="1:19" x14ac:dyDescent="0.25">
      <c r="A644" s="260">
        <v>39868</v>
      </c>
      <c r="B644" s="261" t="s">
        <v>9782</v>
      </c>
      <c r="C644" s="267"/>
      <c r="D644" s="262" t="s">
        <v>2215</v>
      </c>
      <c r="E644" s="262"/>
      <c r="F644" s="262" t="s">
        <v>2042</v>
      </c>
      <c r="G644" s="262" t="s">
        <v>6373</v>
      </c>
      <c r="H644" s="262" t="s">
        <v>8607</v>
      </c>
      <c r="I644" s="262" t="s">
        <v>9535</v>
      </c>
      <c r="J644" s="280" t="s">
        <v>5942</v>
      </c>
      <c r="K644" s="280" t="s">
        <v>9783</v>
      </c>
      <c r="L644" s="281">
        <v>39870</v>
      </c>
      <c r="M644" s="256"/>
      <c r="N644" s="257">
        <v>39870</v>
      </c>
      <c r="O644" s="258" t="s">
        <v>2079</v>
      </c>
      <c r="P644" s="259"/>
      <c r="Q644" s="49"/>
      <c r="R644" s="49"/>
      <c r="S644" s="328"/>
    </row>
    <row r="645" spans="1:19" x14ac:dyDescent="0.25">
      <c r="A645" s="260">
        <v>39867</v>
      </c>
      <c r="B645" s="261" t="s">
        <v>9784</v>
      </c>
      <c r="C645" s="267"/>
      <c r="D645" s="262" t="s">
        <v>9785</v>
      </c>
      <c r="E645" s="262">
        <v>4560</v>
      </c>
      <c r="F645" s="262" t="s">
        <v>1697</v>
      </c>
      <c r="G645" s="262" t="s">
        <v>9736</v>
      </c>
      <c r="H645" s="262" t="s">
        <v>1945</v>
      </c>
      <c r="I645" s="262" t="s">
        <v>10108</v>
      </c>
      <c r="J645" s="280" t="s">
        <v>5942</v>
      </c>
      <c r="K645" s="280" t="s">
        <v>2079</v>
      </c>
      <c r="L645" s="281">
        <v>39870</v>
      </c>
      <c r="M645" s="256"/>
      <c r="N645" s="257">
        <v>39871</v>
      </c>
      <c r="O645" s="258" t="s">
        <v>2079</v>
      </c>
      <c r="P645" s="259"/>
      <c r="Q645" s="49"/>
      <c r="R645" s="49"/>
      <c r="S645" s="328"/>
    </row>
    <row r="646" spans="1:19" x14ac:dyDescent="0.25">
      <c r="A646" s="260">
        <v>39867</v>
      </c>
      <c r="B646" s="261" t="s">
        <v>9784</v>
      </c>
      <c r="C646" s="267"/>
      <c r="D646" s="262" t="s">
        <v>2215</v>
      </c>
      <c r="E646" s="262"/>
      <c r="F646" s="262" t="s">
        <v>1697</v>
      </c>
      <c r="G646" s="262" t="s">
        <v>9736</v>
      </c>
      <c r="H646" s="262" t="s">
        <v>8094</v>
      </c>
      <c r="I646" s="262" t="s">
        <v>9535</v>
      </c>
      <c r="J646" s="280" t="s">
        <v>5942</v>
      </c>
      <c r="K646" s="280" t="s">
        <v>7445</v>
      </c>
      <c r="L646" s="281">
        <v>39870</v>
      </c>
      <c r="M646" s="256"/>
      <c r="N646" s="257">
        <v>39871</v>
      </c>
      <c r="O646" s="258" t="s">
        <v>7445</v>
      </c>
      <c r="P646" s="259"/>
      <c r="Q646" s="49"/>
      <c r="R646" s="49"/>
      <c r="S646" s="328"/>
    </row>
    <row r="647" spans="1:19" ht="25.5" x14ac:dyDescent="0.25">
      <c r="A647" s="260">
        <v>39867</v>
      </c>
      <c r="B647" s="261" t="s">
        <v>1947</v>
      </c>
      <c r="C647" s="267"/>
      <c r="D647" s="262" t="s">
        <v>2215</v>
      </c>
      <c r="E647" s="262"/>
      <c r="F647" s="262" t="s">
        <v>1697</v>
      </c>
      <c r="G647" s="262" t="s">
        <v>5602</v>
      </c>
      <c r="H647" s="262" t="s">
        <v>8094</v>
      </c>
      <c r="I647" s="262" t="s">
        <v>9535</v>
      </c>
      <c r="J647" s="280" t="s">
        <v>5942</v>
      </c>
      <c r="K647" s="280" t="s">
        <v>7826</v>
      </c>
      <c r="L647" s="281">
        <v>39871</v>
      </c>
      <c r="M647" s="256"/>
      <c r="N647" s="257">
        <v>39871</v>
      </c>
      <c r="O647" s="258" t="s">
        <v>7826</v>
      </c>
      <c r="P647" s="259"/>
      <c r="Q647" s="49"/>
      <c r="R647" s="49"/>
      <c r="S647" s="328"/>
    </row>
    <row r="648" spans="1:19" ht="25.5" x14ac:dyDescent="0.25">
      <c r="A648" s="260">
        <v>39870</v>
      </c>
      <c r="B648" s="261" t="s">
        <v>1946</v>
      </c>
      <c r="C648" s="267"/>
      <c r="D648" s="262" t="s">
        <v>4535</v>
      </c>
      <c r="E648" s="262">
        <v>4674</v>
      </c>
      <c r="F648" s="262" t="s">
        <v>6588</v>
      </c>
      <c r="G648" s="262" t="s">
        <v>5602</v>
      </c>
      <c r="H648" s="262" t="s">
        <v>4935</v>
      </c>
      <c r="I648" s="262" t="s">
        <v>3371</v>
      </c>
      <c r="J648" s="280" t="s">
        <v>5603</v>
      </c>
      <c r="K648" s="280" t="s">
        <v>10495</v>
      </c>
      <c r="L648" s="281">
        <v>39871</v>
      </c>
      <c r="M648" s="256"/>
      <c r="N648" s="257">
        <v>39871</v>
      </c>
      <c r="O648" s="258" t="s">
        <v>10495</v>
      </c>
      <c r="P648" s="259"/>
      <c r="Q648" s="49"/>
      <c r="R648" s="49"/>
      <c r="S648" s="328"/>
    </row>
    <row r="649" spans="1:19" ht="25.5" x14ac:dyDescent="0.25">
      <c r="A649" s="260">
        <v>39870</v>
      </c>
      <c r="B649" s="261" t="s">
        <v>3148</v>
      </c>
      <c r="C649" s="267"/>
      <c r="D649" s="262" t="s">
        <v>2215</v>
      </c>
      <c r="E649" s="262"/>
      <c r="F649" s="262" t="s">
        <v>6588</v>
      </c>
      <c r="G649" s="262" t="s">
        <v>5602</v>
      </c>
      <c r="H649" s="262" t="s">
        <v>374</v>
      </c>
      <c r="I649" s="262" t="s">
        <v>9535</v>
      </c>
      <c r="J649" s="280" t="s">
        <v>5942</v>
      </c>
      <c r="K649" s="280" t="s">
        <v>6100</v>
      </c>
      <c r="L649" s="281">
        <v>39871</v>
      </c>
      <c r="M649" s="256"/>
      <c r="N649" s="257">
        <v>39871</v>
      </c>
      <c r="O649" s="258" t="s">
        <v>6100</v>
      </c>
      <c r="P649" s="259"/>
      <c r="Q649" s="49"/>
      <c r="R649" s="49"/>
      <c r="S649" s="328"/>
    </row>
    <row r="650" spans="1:19" x14ac:dyDescent="0.25">
      <c r="A650" s="260">
        <v>39871</v>
      </c>
      <c r="B650" s="261" t="s">
        <v>6101</v>
      </c>
      <c r="C650" s="267"/>
      <c r="D650" s="262" t="s">
        <v>10120</v>
      </c>
      <c r="E650" s="262">
        <v>4660</v>
      </c>
      <c r="F650" s="262" t="s">
        <v>6588</v>
      </c>
      <c r="G650" s="262" t="s">
        <v>5602</v>
      </c>
      <c r="H650" s="262" t="s">
        <v>4926</v>
      </c>
      <c r="I650" s="262" t="s">
        <v>9535</v>
      </c>
      <c r="J650" s="280" t="s">
        <v>5942</v>
      </c>
      <c r="K650" s="280" t="s">
        <v>2079</v>
      </c>
      <c r="L650" s="281">
        <v>39874</v>
      </c>
      <c r="M650" s="256"/>
      <c r="N650" s="257">
        <v>39874</v>
      </c>
      <c r="O650" s="258" t="s">
        <v>2079</v>
      </c>
      <c r="P650" s="259"/>
      <c r="Q650" s="49"/>
      <c r="R650" s="49"/>
      <c r="S650" s="328"/>
    </row>
    <row r="651" spans="1:19" x14ac:dyDescent="0.25">
      <c r="A651" s="260">
        <v>39871</v>
      </c>
      <c r="B651" s="261" t="s">
        <v>6102</v>
      </c>
      <c r="C651" s="267"/>
      <c r="D651" s="262" t="s">
        <v>2215</v>
      </c>
      <c r="E651" s="262"/>
      <c r="F651" s="262" t="s">
        <v>6588</v>
      </c>
      <c r="G651" s="262" t="s">
        <v>7272</v>
      </c>
      <c r="H651" s="262" t="s">
        <v>374</v>
      </c>
      <c r="I651" s="262" t="s">
        <v>5876</v>
      </c>
      <c r="J651" s="280" t="s">
        <v>5942</v>
      </c>
      <c r="K651" s="280" t="s">
        <v>6466</v>
      </c>
      <c r="L651" s="281">
        <v>39874</v>
      </c>
      <c r="M651" s="256"/>
      <c r="N651" s="257">
        <v>39874</v>
      </c>
      <c r="O651" s="258" t="s">
        <v>6466</v>
      </c>
      <c r="P651" s="259"/>
      <c r="Q651" s="49"/>
      <c r="R651" s="49"/>
      <c r="S651" s="328"/>
    </row>
    <row r="652" spans="1:19" x14ac:dyDescent="0.25">
      <c r="A652" s="260">
        <v>39863</v>
      </c>
      <c r="B652" s="261" t="s">
        <v>3387</v>
      </c>
      <c r="C652" s="267"/>
      <c r="D652" s="262" t="s">
        <v>1171</v>
      </c>
      <c r="E652" s="262">
        <v>4691</v>
      </c>
      <c r="F652" s="262" t="s">
        <v>1697</v>
      </c>
      <c r="G652" s="262" t="s">
        <v>9736</v>
      </c>
      <c r="H652" s="262" t="s">
        <v>3511</v>
      </c>
      <c r="I652" s="262" t="s">
        <v>5431</v>
      </c>
      <c r="J652" s="280" t="s">
        <v>10512</v>
      </c>
      <c r="K652" s="280" t="s">
        <v>5393</v>
      </c>
      <c r="L652" s="281">
        <v>39876</v>
      </c>
      <c r="M652" s="256"/>
      <c r="N652" s="257">
        <v>39875</v>
      </c>
      <c r="O652" s="258" t="s">
        <v>3948</v>
      </c>
      <c r="P652" s="259"/>
      <c r="Q652" s="49"/>
      <c r="R652" s="49"/>
      <c r="S652" s="328"/>
    </row>
    <row r="653" spans="1:19" x14ac:dyDescent="0.25">
      <c r="A653" s="260">
        <v>39874</v>
      </c>
      <c r="B653" s="261" t="s">
        <v>4006</v>
      </c>
      <c r="C653" s="267"/>
      <c r="D653" s="262" t="s">
        <v>3376</v>
      </c>
      <c r="E653" s="262">
        <v>4667</v>
      </c>
      <c r="F653" s="262" t="s">
        <v>10139</v>
      </c>
      <c r="G653" s="262" t="s">
        <v>10927</v>
      </c>
      <c r="H653" s="262" t="s">
        <v>2561</v>
      </c>
      <c r="I653" s="262" t="s">
        <v>9535</v>
      </c>
      <c r="J653" s="280" t="s">
        <v>5942</v>
      </c>
      <c r="K653" s="280" t="s">
        <v>8007</v>
      </c>
      <c r="L653" s="281">
        <v>39875</v>
      </c>
      <c r="M653" s="256" t="s">
        <v>3386</v>
      </c>
      <c r="N653" s="257">
        <v>39875</v>
      </c>
      <c r="O653" s="258" t="s">
        <v>8007</v>
      </c>
      <c r="P653" s="259"/>
      <c r="Q653" s="49"/>
      <c r="R653" s="49"/>
      <c r="S653" s="328"/>
    </row>
    <row r="654" spans="1:19" ht="25.5" x14ac:dyDescent="0.25">
      <c r="A654" s="260">
        <v>39871</v>
      </c>
      <c r="B654" s="261" t="s">
        <v>4600</v>
      </c>
      <c r="C654" s="267"/>
      <c r="D654" s="262" t="s">
        <v>3364</v>
      </c>
      <c r="E654" s="262">
        <v>4624</v>
      </c>
      <c r="F654" s="262" t="s">
        <v>5941</v>
      </c>
      <c r="G654" s="262" t="s">
        <v>5602</v>
      </c>
      <c r="H654" s="262" t="s">
        <v>4935</v>
      </c>
      <c r="I654" s="262" t="s">
        <v>3371</v>
      </c>
      <c r="J654" s="280" t="s">
        <v>5603</v>
      </c>
      <c r="K654" s="280" t="s">
        <v>2149</v>
      </c>
      <c r="L654" s="281">
        <v>39876</v>
      </c>
      <c r="M654" s="256"/>
      <c r="N654" s="257">
        <v>39876</v>
      </c>
      <c r="O654" s="258" t="s">
        <v>2149</v>
      </c>
      <c r="P654" s="259"/>
      <c r="Q654" s="49"/>
      <c r="R654" s="49"/>
      <c r="S654" s="328"/>
    </row>
    <row r="655" spans="1:19" ht="25.5" x14ac:dyDescent="0.25">
      <c r="A655" s="260">
        <v>39871</v>
      </c>
      <c r="B655" s="261" t="s">
        <v>4242</v>
      </c>
      <c r="C655" s="267"/>
      <c r="D655" s="262" t="s">
        <v>2809</v>
      </c>
      <c r="E655" s="262">
        <v>4549</v>
      </c>
      <c r="F655" s="262" t="s">
        <v>5941</v>
      </c>
      <c r="G655" s="262"/>
      <c r="H655" s="262" t="s">
        <v>8607</v>
      </c>
      <c r="I655" s="262"/>
      <c r="J655" s="280" t="s">
        <v>4243</v>
      </c>
      <c r="K655" s="280" t="s">
        <v>4244</v>
      </c>
      <c r="L655" s="281">
        <v>39876</v>
      </c>
      <c r="M655" s="256"/>
      <c r="N655" s="257">
        <v>39876</v>
      </c>
      <c r="O655" s="258" t="s">
        <v>4245</v>
      </c>
      <c r="P655" s="259"/>
      <c r="Q655" s="49"/>
      <c r="R655" s="49"/>
      <c r="S655" s="328"/>
    </row>
    <row r="656" spans="1:19" ht="51" x14ac:dyDescent="0.25">
      <c r="A656" s="260">
        <v>39867</v>
      </c>
      <c r="B656" s="261" t="s">
        <v>6424</v>
      </c>
      <c r="C656" s="267"/>
      <c r="D656" s="262" t="s">
        <v>5661</v>
      </c>
      <c r="E656" s="262">
        <v>4653</v>
      </c>
      <c r="F656" s="262" t="s">
        <v>3065</v>
      </c>
      <c r="G656" s="262" t="s">
        <v>3489</v>
      </c>
      <c r="H656" s="262" t="s">
        <v>823</v>
      </c>
      <c r="I656" s="262" t="s">
        <v>9535</v>
      </c>
      <c r="J656" s="280" t="s">
        <v>5942</v>
      </c>
      <c r="K656" s="280" t="s">
        <v>6425</v>
      </c>
      <c r="L656" s="281">
        <v>39876</v>
      </c>
      <c r="M656" s="256"/>
      <c r="N656" s="257">
        <v>39877</v>
      </c>
      <c r="O656" s="258" t="s">
        <v>47</v>
      </c>
      <c r="P656" s="259"/>
      <c r="Q656" s="49"/>
      <c r="R656" s="49"/>
      <c r="S656" s="328"/>
    </row>
    <row r="657" spans="1:19" x14ac:dyDescent="0.25">
      <c r="A657" s="260">
        <v>39875</v>
      </c>
      <c r="B657" s="261" t="s">
        <v>48</v>
      </c>
      <c r="C657" s="267"/>
      <c r="D657" s="262" t="s">
        <v>2215</v>
      </c>
      <c r="E657" s="262"/>
      <c r="F657" s="262" t="s">
        <v>1697</v>
      </c>
      <c r="G657" s="262" t="s">
        <v>9736</v>
      </c>
      <c r="H657" s="262" t="s">
        <v>3511</v>
      </c>
      <c r="I657" s="262" t="s">
        <v>10108</v>
      </c>
      <c r="J657" s="280" t="s">
        <v>5942</v>
      </c>
      <c r="K657" s="280" t="s">
        <v>2079</v>
      </c>
      <c r="L657" s="281">
        <v>39877</v>
      </c>
      <c r="M657" s="256" t="s">
        <v>3386</v>
      </c>
      <c r="N657" s="257">
        <v>39877</v>
      </c>
      <c r="O657" s="258" t="s">
        <v>2079</v>
      </c>
      <c r="P657" s="259"/>
      <c r="Q657" s="49"/>
      <c r="R657" s="49"/>
      <c r="S657" s="328"/>
    </row>
    <row r="658" spans="1:19" ht="25.5" x14ac:dyDescent="0.25">
      <c r="A658" s="260">
        <v>39876</v>
      </c>
      <c r="B658" s="261" t="s">
        <v>49</v>
      </c>
      <c r="C658" s="267"/>
      <c r="D658" s="262" t="s">
        <v>2215</v>
      </c>
      <c r="E658" s="262"/>
      <c r="F658" s="262" t="s">
        <v>6588</v>
      </c>
      <c r="G658" s="262" t="s">
        <v>5602</v>
      </c>
      <c r="H658" s="262" t="s">
        <v>4926</v>
      </c>
      <c r="I658" s="262" t="s">
        <v>9535</v>
      </c>
      <c r="J658" s="280" t="s">
        <v>5942</v>
      </c>
      <c r="K658" s="280" t="s">
        <v>7826</v>
      </c>
      <c r="L658" s="281">
        <v>39877</v>
      </c>
      <c r="M658" s="256"/>
      <c r="N658" s="257">
        <v>39877</v>
      </c>
      <c r="O658" s="258" t="s">
        <v>7826</v>
      </c>
      <c r="P658" s="259"/>
      <c r="Q658" s="49"/>
      <c r="R658" s="49"/>
      <c r="S658" s="328"/>
    </row>
    <row r="659" spans="1:19" x14ac:dyDescent="0.25">
      <c r="A659" s="260">
        <v>39876</v>
      </c>
      <c r="B659" s="261" t="s">
        <v>48</v>
      </c>
      <c r="C659" s="267"/>
      <c r="D659" s="262" t="s">
        <v>2215</v>
      </c>
      <c r="E659" s="262"/>
      <c r="F659" s="262" t="s">
        <v>1697</v>
      </c>
      <c r="G659" s="262" t="s">
        <v>5602</v>
      </c>
      <c r="H659" s="262" t="s">
        <v>9215</v>
      </c>
      <c r="I659" s="262" t="s">
        <v>9535</v>
      </c>
      <c r="J659" s="280" t="s">
        <v>5942</v>
      </c>
      <c r="K659" s="280" t="s">
        <v>2325</v>
      </c>
      <c r="L659" s="281">
        <v>39877</v>
      </c>
      <c r="M659" s="256" t="s">
        <v>3386</v>
      </c>
      <c r="N659" s="257">
        <v>39877</v>
      </c>
      <c r="O659" s="258" t="s">
        <v>2325</v>
      </c>
      <c r="P659" s="259"/>
      <c r="Q659" s="49"/>
      <c r="R659" s="49"/>
      <c r="S659" s="328"/>
    </row>
    <row r="660" spans="1:19" ht="25.5" x14ac:dyDescent="0.25">
      <c r="A660" s="260">
        <v>39850</v>
      </c>
      <c r="B660" s="261" t="s">
        <v>50</v>
      </c>
      <c r="C660" s="267"/>
      <c r="D660" s="262" t="s">
        <v>51</v>
      </c>
      <c r="E660" s="262">
        <v>4634</v>
      </c>
      <c r="F660" s="262" t="s">
        <v>1697</v>
      </c>
      <c r="G660" s="262" t="s">
        <v>9736</v>
      </c>
      <c r="H660" s="262" t="s">
        <v>10497</v>
      </c>
      <c r="I660" s="262" t="s">
        <v>3637</v>
      </c>
      <c r="J660" s="280" t="s">
        <v>1245</v>
      </c>
      <c r="K660" s="280" t="s">
        <v>2638</v>
      </c>
      <c r="L660" s="281">
        <v>39878</v>
      </c>
      <c r="M660" s="256" t="s">
        <v>5937</v>
      </c>
      <c r="N660" s="257">
        <v>39881</v>
      </c>
      <c r="O660" s="258" t="s">
        <v>4257</v>
      </c>
      <c r="P660" s="259"/>
      <c r="Q660" s="49"/>
      <c r="R660" s="49"/>
      <c r="S660" s="328"/>
    </row>
    <row r="661" spans="1:19" x14ac:dyDescent="0.25">
      <c r="A661" s="260">
        <v>39878</v>
      </c>
      <c r="B661" s="261" t="s">
        <v>10685</v>
      </c>
      <c r="C661" s="267"/>
      <c r="D661" s="262" t="s">
        <v>9776</v>
      </c>
      <c r="E661" s="262">
        <v>4714</v>
      </c>
      <c r="F661" s="262" t="s">
        <v>9048</v>
      </c>
      <c r="G661" s="262" t="s">
        <v>5602</v>
      </c>
      <c r="H661" s="262" t="s">
        <v>5847</v>
      </c>
      <c r="I661" s="262" t="s">
        <v>9535</v>
      </c>
      <c r="J661" s="280" t="s">
        <v>5942</v>
      </c>
      <c r="K661" s="280" t="s">
        <v>6381</v>
      </c>
      <c r="L661" s="281">
        <v>39881</v>
      </c>
      <c r="M661" s="256" t="s">
        <v>3386</v>
      </c>
      <c r="N661" s="257">
        <v>39881</v>
      </c>
      <c r="O661" s="258" t="s">
        <v>6381</v>
      </c>
      <c r="P661" s="259"/>
      <c r="Q661" s="49"/>
      <c r="R661" s="49"/>
      <c r="S661" s="328"/>
    </row>
    <row r="662" spans="1:19" x14ac:dyDescent="0.25">
      <c r="A662" s="260">
        <v>39867</v>
      </c>
      <c r="B662" s="261" t="s">
        <v>2755</v>
      </c>
      <c r="C662" s="267"/>
      <c r="D662" s="262" t="s">
        <v>5661</v>
      </c>
      <c r="E662" s="262">
        <v>4653</v>
      </c>
      <c r="F662" s="262" t="s">
        <v>5941</v>
      </c>
      <c r="G662" s="262" t="s">
        <v>3489</v>
      </c>
      <c r="H662" s="262" t="s">
        <v>8607</v>
      </c>
      <c r="I662" s="262" t="s">
        <v>4928</v>
      </c>
      <c r="J662" s="280" t="s">
        <v>5942</v>
      </c>
      <c r="K662" s="280" t="s">
        <v>2419</v>
      </c>
      <c r="L662" s="281">
        <v>39876</v>
      </c>
      <c r="M662" s="256"/>
      <c r="N662" s="257">
        <v>39882</v>
      </c>
      <c r="O662" s="258" t="s">
        <v>2419</v>
      </c>
      <c r="P662" s="259"/>
      <c r="Q662" s="49"/>
      <c r="R662" s="49"/>
      <c r="S662" s="328"/>
    </row>
    <row r="663" spans="1:19" x14ac:dyDescent="0.25">
      <c r="A663" s="260">
        <v>39878</v>
      </c>
      <c r="B663" s="261" t="s">
        <v>6520</v>
      </c>
      <c r="C663" s="267"/>
      <c r="D663" s="262" t="s">
        <v>2215</v>
      </c>
      <c r="E663" s="262"/>
      <c r="F663" s="262" t="s">
        <v>6588</v>
      </c>
      <c r="G663" s="262" t="s">
        <v>8606</v>
      </c>
      <c r="H663" s="262" t="s">
        <v>8607</v>
      </c>
      <c r="I663" s="262" t="s">
        <v>9535</v>
      </c>
      <c r="J663" s="280" t="s">
        <v>5942</v>
      </c>
      <c r="K663" s="280" t="s">
        <v>2079</v>
      </c>
      <c r="L663" s="281">
        <v>39882</v>
      </c>
      <c r="M663" s="256"/>
      <c r="N663" s="257">
        <v>39882</v>
      </c>
      <c r="O663" s="258" t="s">
        <v>2079</v>
      </c>
      <c r="P663" s="259"/>
      <c r="Q663" s="49"/>
      <c r="R663" s="49"/>
      <c r="S663" s="328"/>
    </row>
    <row r="664" spans="1:19" x14ac:dyDescent="0.25">
      <c r="A664" s="260">
        <v>39878</v>
      </c>
      <c r="B664" s="261" t="s">
        <v>6520</v>
      </c>
      <c r="C664" s="267"/>
      <c r="D664" s="262" t="s">
        <v>2215</v>
      </c>
      <c r="E664" s="262"/>
      <c r="F664" s="262" t="s">
        <v>6588</v>
      </c>
      <c r="G664" s="262" t="s">
        <v>8606</v>
      </c>
      <c r="H664" s="262" t="s">
        <v>8607</v>
      </c>
      <c r="I664" s="262" t="s">
        <v>5876</v>
      </c>
      <c r="J664" s="280" t="s">
        <v>5942</v>
      </c>
      <c r="K664" s="280" t="s">
        <v>2079</v>
      </c>
      <c r="L664" s="281">
        <v>39882</v>
      </c>
      <c r="M664" s="256"/>
      <c r="N664" s="257">
        <v>39882</v>
      </c>
      <c r="O664" s="258" t="s">
        <v>2079</v>
      </c>
      <c r="P664" s="259"/>
      <c r="Q664" s="49"/>
      <c r="R664" s="49"/>
      <c r="S664" s="328"/>
    </row>
    <row r="665" spans="1:19" x14ac:dyDescent="0.25">
      <c r="A665" s="260">
        <v>39853</v>
      </c>
      <c r="B665" s="261" t="s">
        <v>6521</v>
      </c>
      <c r="C665" s="267"/>
      <c r="D665" s="262" t="s">
        <v>2809</v>
      </c>
      <c r="E665" s="262">
        <v>4549</v>
      </c>
      <c r="F665" s="262" t="s">
        <v>468</v>
      </c>
      <c r="G665" s="262" t="s">
        <v>9736</v>
      </c>
      <c r="H665" s="262" t="s">
        <v>5539</v>
      </c>
      <c r="I665" s="262" t="s">
        <v>6522</v>
      </c>
      <c r="J665" s="280" t="s">
        <v>5942</v>
      </c>
      <c r="K665" s="280" t="s">
        <v>573</v>
      </c>
      <c r="L665" s="281">
        <v>39877</v>
      </c>
      <c r="M665" s="256"/>
      <c r="N665" s="257">
        <v>39883</v>
      </c>
      <c r="O665" s="258" t="s">
        <v>7627</v>
      </c>
      <c r="P665" s="259"/>
      <c r="Q665" s="49"/>
      <c r="R665" s="49"/>
      <c r="S665" s="328"/>
    </row>
    <row r="666" spans="1:19" x14ac:dyDescent="0.25">
      <c r="A666" s="260">
        <v>39863</v>
      </c>
      <c r="B666" s="261" t="s">
        <v>6523</v>
      </c>
      <c r="C666" s="267"/>
      <c r="D666" s="262" t="s">
        <v>4535</v>
      </c>
      <c r="E666" s="262">
        <v>4674</v>
      </c>
      <c r="F666" s="262" t="s">
        <v>468</v>
      </c>
      <c r="G666" s="262"/>
      <c r="H666" s="262" t="s">
        <v>10227</v>
      </c>
      <c r="I666" s="262"/>
      <c r="J666" s="280" t="s">
        <v>5942</v>
      </c>
      <c r="K666" s="280" t="s">
        <v>6466</v>
      </c>
      <c r="L666" s="281">
        <v>39877</v>
      </c>
      <c r="M666" s="256"/>
      <c r="N666" s="257">
        <v>39883</v>
      </c>
      <c r="O666" s="258" t="s">
        <v>6466</v>
      </c>
      <c r="P666" s="259"/>
      <c r="Q666" s="49"/>
      <c r="R666" s="49"/>
      <c r="S666" s="328"/>
    </row>
    <row r="667" spans="1:19" ht="25.5" x14ac:dyDescent="0.25">
      <c r="A667" s="260">
        <v>39884</v>
      </c>
      <c r="B667" s="261" t="s">
        <v>8776</v>
      </c>
      <c r="C667" s="267"/>
      <c r="D667" s="262" t="s">
        <v>3364</v>
      </c>
      <c r="E667" s="262">
        <v>4624</v>
      </c>
      <c r="F667" s="262" t="s">
        <v>468</v>
      </c>
      <c r="G667" s="262" t="s">
        <v>8041</v>
      </c>
      <c r="H667" s="262" t="s">
        <v>1387</v>
      </c>
      <c r="I667" s="262" t="s">
        <v>1053</v>
      </c>
      <c r="J667" s="280" t="s">
        <v>5942</v>
      </c>
      <c r="K667" s="280" t="s">
        <v>1054</v>
      </c>
      <c r="L667" s="281">
        <v>39884</v>
      </c>
      <c r="M667" s="256"/>
      <c r="N667" s="257">
        <v>39883</v>
      </c>
      <c r="O667" s="258" t="s">
        <v>7826</v>
      </c>
      <c r="P667" s="259"/>
      <c r="Q667" s="49"/>
      <c r="R667" s="49"/>
      <c r="S667" s="328"/>
    </row>
    <row r="668" spans="1:19" ht="38.25" x14ac:dyDescent="0.25">
      <c r="A668" s="260">
        <v>39884</v>
      </c>
      <c r="B668" s="261" t="s">
        <v>8776</v>
      </c>
      <c r="C668" s="267"/>
      <c r="D668" s="262" t="s">
        <v>3364</v>
      </c>
      <c r="E668" s="262">
        <v>4624</v>
      </c>
      <c r="F668" s="262" t="s">
        <v>468</v>
      </c>
      <c r="G668" s="262" t="s">
        <v>8041</v>
      </c>
      <c r="H668" s="262" t="s">
        <v>1387</v>
      </c>
      <c r="I668" s="262" t="s">
        <v>1814</v>
      </c>
      <c r="J668" s="280" t="s">
        <v>1813</v>
      </c>
      <c r="K668" s="280" t="s">
        <v>1815</v>
      </c>
      <c r="L668" s="281">
        <v>39884</v>
      </c>
      <c r="M668" s="256" t="s">
        <v>5937</v>
      </c>
      <c r="N668" s="257">
        <v>39883</v>
      </c>
      <c r="O668" s="258" t="s">
        <v>9123</v>
      </c>
      <c r="P668" s="259"/>
      <c r="Q668" s="49"/>
      <c r="R668" s="49"/>
      <c r="S668" s="328"/>
    </row>
    <row r="669" spans="1:19" ht="25.5" x14ac:dyDescent="0.25">
      <c r="A669" s="260">
        <v>39860</v>
      </c>
      <c r="B669" s="261" t="s">
        <v>5326</v>
      </c>
      <c r="C669" s="267"/>
      <c r="D669" s="262" t="s">
        <v>2215</v>
      </c>
      <c r="E669" s="262"/>
      <c r="F669" s="262" t="s">
        <v>1697</v>
      </c>
      <c r="G669" s="262" t="s">
        <v>5602</v>
      </c>
      <c r="H669" s="262" t="s">
        <v>3511</v>
      </c>
      <c r="I669" s="262" t="s">
        <v>9535</v>
      </c>
      <c r="J669" s="280" t="s">
        <v>5942</v>
      </c>
      <c r="K669" s="280" t="s">
        <v>7826</v>
      </c>
      <c r="L669" s="281">
        <v>39885</v>
      </c>
      <c r="M669" s="256"/>
      <c r="N669" s="257">
        <v>39885</v>
      </c>
      <c r="O669" s="258" t="s">
        <v>7826</v>
      </c>
      <c r="P669" s="259"/>
      <c r="Q669" s="49"/>
      <c r="R669" s="49"/>
      <c r="S669" s="328"/>
    </row>
    <row r="670" spans="1:19" ht="25.5" x14ac:dyDescent="0.25">
      <c r="A670" s="260">
        <v>39867</v>
      </c>
      <c r="B670" s="261" t="s">
        <v>1594</v>
      </c>
      <c r="C670" s="267"/>
      <c r="D670" s="262" t="s">
        <v>7192</v>
      </c>
      <c r="E670" s="262">
        <v>4515</v>
      </c>
      <c r="F670" s="262" t="s">
        <v>1697</v>
      </c>
      <c r="G670" s="262" t="s">
        <v>5602</v>
      </c>
      <c r="H670" s="262" t="s">
        <v>3511</v>
      </c>
      <c r="I670" s="262"/>
      <c r="J670" s="280" t="s">
        <v>7944</v>
      </c>
      <c r="K670" s="280" t="s">
        <v>5325</v>
      </c>
      <c r="L670" s="281">
        <v>39885</v>
      </c>
      <c r="M670" s="256" t="s">
        <v>5937</v>
      </c>
      <c r="N670" s="257">
        <v>39885</v>
      </c>
      <c r="O670" s="258" t="s">
        <v>5325</v>
      </c>
      <c r="P670" s="259"/>
      <c r="Q670" s="49"/>
      <c r="R670" s="49"/>
      <c r="S670" s="328"/>
    </row>
    <row r="671" spans="1:19" ht="25.5" x14ac:dyDescent="0.25">
      <c r="A671" s="260">
        <v>39875</v>
      </c>
      <c r="B671" s="261" t="s">
        <v>9124</v>
      </c>
      <c r="C671" s="267"/>
      <c r="D671" s="262" t="s">
        <v>4535</v>
      </c>
      <c r="E671" s="262">
        <v>4674</v>
      </c>
      <c r="F671" s="262" t="s">
        <v>1697</v>
      </c>
      <c r="G671" s="262"/>
      <c r="H671" s="262"/>
      <c r="I671" s="262"/>
      <c r="J671" s="280" t="s">
        <v>9125</v>
      </c>
      <c r="K671" s="280" t="s">
        <v>9469</v>
      </c>
      <c r="L671" s="281">
        <v>39882</v>
      </c>
      <c r="M671" s="256"/>
      <c r="N671" s="257">
        <v>39885</v>
      </c>
      <c r="O671" s="258" t="s">
        <v>4461</v>
      </c>
      <c r="P671" s="259"/>
      <c r="Q671" s="49"/>
      <c r="R671" s="49"/>
      <c r="S671" s="328"/>
    </row>
    <row r="672" spans="1:19" ht="25.5" x14ac:dyDescent="0.25">
      <c r="A672" s="260">
        <v>39847</v>
      </c>
      <c r="B672" s="261" t="s">
        <v>6338</v>
      </c>
      <c r="C672" s="267"/>
      <c r="D672" s="262" t="s">
        <v>5735</v>
      </c>
      <c r="E672" s="262">
        <v>4628</v>
      </c>
      <c r="F672" s="262" t="s">
        <v>1697</v>
      </c>
      <c r="G672" s="262" t="s">
        <v>9736</v>
      </c>
      <c r="H672" s="262" t="s">
        <v>9216</v>
      </c>
      <c r="I672" s="262" t="s">
        <v>1422</v>
      </c>
      <c r="J672" s="280" t="s">
        <v>9156</v>
      </c>
      <c r="K672" s="280" t="s">
        <v>6339</v>
      </c>
      <c r="L672" s="281">
        <v>39888</v>
      </c>
      <c r="M672" s="256" t="s">
        <v>5937</v>
      </c>
      <c r="N672" s="257">
        <v>39888</v>
      </c>
      <c r="O672" s="258" t="s">
        <v>6339</v>
      </c>
      <c r="P672" s="259"/>
      <c r="Q672" s="49"/>
      <c r="R672" s="49"/>
      <c r="S672" s="328"/>
    </row>
    <row r="673" spans="1:19" ht="25.5" x14ac:dyDescent="0.25">
      <c r="A673" s="260">
        <v>39864</v>
      </c>
      <c r="B673" s="261" t="s">
        <v>5327</v>
      </c>
      <c r="C673" s="267"/>
      <c r="D673" s="262" t="s">
        <v>5661</v>
      </c>
      <c r="E673" s="262">
        <v>4653</v>
      </c>
      <c r="F673" s="262" t="s">
        <v>5328</v>
      </c>
      <c r="G673" s="262" t="s">
        <v>8237</v>
      </c>
      <c r="H673" s="262" t="s">
        <v>5330</v>
      </c>
      <c r="I673" s="262" t="s">
        <v>5329</v>
      </c>
      <c r="J673" s="280" t="s">
        <v>5942</v>
      </c>
      <c r="K673" s="280" t="s">
        <v>7844</v>
      </c>
      <c r="L673" s="281">
        <v>39871</v>
      </c>
      <c r="M673" s="256"/>
      <c r="N673" s="257">
        <v>39888</v>
      </c>
      <c r="O673" s="258" t="s">
        <v>7844</v>
      </c>
      <c r="P673" s="259"/>
      <c r="Q673" s="49"/>
      <c r="R673" s="49"/>
      <c r="S673" s="328"/>
    </row>
    <row r="674" spans="1:19" x14ac:dyDescent="0.25">
      <c r="A674" s="260">
        <v>39867</v>
      </c>
      <c r="B674" s="261" t="s">
        <v>5331</v>
      </c>
      <c r="C674" s="267"/>
      <c r="D674" s="262" t="s">
        <v>5661</v>
      </c>
      <c r="E674" s="262">
        <v>4653</v>
      </c>
      <c r="F674" s="262" t="s">
        <v>1461</v>
      </c>
      <c r="G674" s="262" t="s">
        <v>5602</v>
      </c>
      <c r="H674" s="262" t="s">
        <v>1387</v>
      </c>
      <c r="I674" s="262" t="s">
        <v>9535</v>
      </c>
      <c r="J674" s="280" t="s">
        <v>5942</v>
      </c>
      <c r="K674" s="280" t="s">
        <v>8506</v>
      </c>
      <c r="L674" s="281">
        <v>39885</v>
      </c>
      <c r="M674" s="256"/>
      <c r="N674" s="257">
        <v>39888</v>
      </c>
      <c r="O674" s="258" t="s">
        <v>8506</v>
      </c>
      <c r="P674" s="259"/>
      <c r="Q674" s="49"/>
      <c r="R674" s="49"/>
      <c r="S674" s="328"/>
    </row>
    <row r="675" spans="1:19" x14ac:dyDescent="0.25">
      <c r="A675" s="260">
        <v>39877</v>
      </c>
      <c r="B675" s="261" t="s">
        <v>6340</v>
      </c>
      <c r="C675" s="267"/>
      <c r="D675" s="262" t="s">
        <v>2000</v>
      </c>
      <c r="E675" s="262">
        <v>4716</v>
      </c>
      <c r="F675" s="262" t="s">
        <v>1697</v>
      </c>
      <c r="G675" s="262" t="s">
        <v>5602</v>
      </c>
      <c r="H675" s="262" t="s">
        <v>8374</v>
      </c>
      <c r="I675" s="262" t="s">
        <v>5431</v>
      </c>
      <c r="J675" s="280" t="s">
        <v>10512</v>
      </c>
      <c r="K675" s="280" t="s">
        <v>2001</v>
      </c>
      <c r="L675" s="281">
        <v>39889</v>
      </c>
      <c r="M675" s="256"/>
      <c r="N675" s="257">
        <v>39888</v>
      </c>
      <c r="O675" s="258" t="s">
        <v>3948</v>
      </c>
      <c r="P675" s="259"/>
      <c r="Q675" s="49"/>
      <c r="R675" s="49"/>
      <c r="S675" s="328"/>
    </row>
    <row r="676" spans="1:19" x14ac:dyDescent="0.25">
      <c r="A676" s="260">
        <v>39885</v>
      </c>
      <c r="B676" s="261" t="s">
        <v>10839</v>
      </c>
      <c r="C676" s="267"/>
      <c r="D676" s="262" t="s">
        <v>2215</v>
      </c>
      <c r="E676" s="262"/>
      <c r="F676" s="262" t="s">
        <v>6588</v>
      </c>
      <c r="G676" s="262" t="s">
        <v>5602</v>
      </c>
      <c r="H676" s="262" t="s">
        <v>4926</v>
      </c>
      <c r="I676" s="262" t="s">
        <v>9535</v>
      </c>
      <c r="J676" s="280" t="s">
        <v>5942</v>
      </c>
      <c r="K676" s="280" t="s">
        <v>2079</v>
      </c>
      <c r="L676" s="281">
        <v>39889</v>
      </c>
      <c r="M676" s="256"/>
      <c r="N676" s="257">
        <v>39889</v>
      </c>
      <c r="O676" s="258" t="s">
        <v>2079</v>
      </c>
      <c r="P676" s="259"/>
      <c r="Q676" s="49"/>
      <c r="R676" s="49"/>
      <c r="S676" s="328"/>
    </row>
    <row r="677" spans="1:19" x14ac:dyDescent="0.25">
      <c r="A677" s="260">
        <v>39885</v>
      </c>
      <c r="B677" s="261" t="s">
        <v>10839</v>
      </c>
      <c r="C677" s="267"/>
      <c r="D677" s="262" t="s">
        <v>2215</v>
      </c>
      <c r="E677" s="262"/>
      <c r="F677" s="262" t="s">
        <v>6588</v>
      </c>
      <c r="G677" s="262" t="s">
        <v>9736</v>
      </c>
      <c r="H677" s="262" t="s">
        <v>4926</v>
      </c>
      <c r="I677" s="262" t="s">
        <v>9535</v>
      </c>
      <c r="J677" s="280" t="s">
        <v>5942</v>
      </c>
      <c r="K677" s="280" t="s">
        <v>2079</v>
      </c>
      <c r="L677" s="281">
        <v>39889</v>
      </c>
      <c r="M677" s="256"/>
      <c r="N677" s="257">
        <v>39889</v>
      </c>
      <c r="O677" s="258" t="s">
        <v>2079</v>
      </c>
      <c r="P677" s="259"/>
      <c r="Q677" s="49"/>
      <c r="R677" s="49"/>
      <c r="S677" s="328"/>
    </row>
    <row r="678" spans="1:19" x14ac:dyDescent="0.25">
      <c r="A678" s="260">
        <v>39885</v>
      </c>
      <c r="B678" s="261" t="s">
        <v>10839</v>
      </c>
      <c r="C678" s="267"/>
      <c r="D678" s="262" t="s">
        <v>2215</v>
      </c>
      <c r="E678" s="262"/>
      <c r="F678" s="262" t="s">
        <v>6588</v>
      </c>
      <c r="G678" s="262" t="s">
        <v>8041</v>
      </c>
      <c r="H678" s="262" t="s">
        <v>4926</v>
      </c>
      <c r="I678" s="262" t="s">
        <v>9535</v>
      </c>
      <c r="J678" s="280" t="s">
        <v>5942</v>
      </c>
      <c r="K678" s="280" t="s">
        <v>7445</v>
      </c>
      <c r="L678" s="281">
        <v>39889</v>
      </c>
      <c r="M678" s="256"/>
      <c r="N678" s="257">
        <v>39889</v>
      </c>
      <c r="O678" s="258" t="s">
        <v>7445</v>
      </c>
      <c r="P678" s="259"/>
      <c r="Q678" s="49"/>
      <c r="R678" s="49"/>
      <c r="S678" s="328"/>
    </row>
    <row r="679" spans="1:19" x14ac:dyDescent="0.25">
      <c r="A679" s="260">
        <v>39888</v>
      </c>
      <c r="B679" s="261" t="s">
        <v>714</v>
      </c>
      <c r="C679" s="267"/>
      <c r="D679" s="262" t="s">
        <v>2215</v>
      </c>
      <c r="E679" s="262"/>
      <c r="F679" s="262" t="s">
        <v>6588</v>
      </c>
      <c r="G679" s="262" t="s">
        <v>8606</v>
      </c>
      <c r="H679" s="262" t="s">
        <v>8607</v>
      </c>
      <c r="I679" s="262" t="s">
        <v>5876</v>
      </c>
      <c r="J679" s="280" t="s">
        <v>5942</v>
      </c>
      <c r="K679" s="280" t="s">
        <v>2079</v>
      </c>
      <c r="L679" s="281">
        <v>39889</v>
      </c>
      <c r="M679" s="256" t="s">
        <v>3386</v>
      </c>
      <c r="N679" s="257">
        <v>39889</v>
      </c>
      <c r="O679" s="258" t="s">
        <v>2079</v>
      </c>
      <c r="P679" s="259"/>
      <c r="Q679" s="49"/>
      <c r="R679" s="49"/>
      <c r="S679" s="328"/>
    </row>
    <row r="680" spans="1:19" x14ac:dyDescent="0.25">
      <c r="A680" s="260">
        <v>39888</v>
      </c>
      <c r="B680" s="261" t="s">
        <v>714</v>
      </c>
      <c r="C680" s="267"/>
      <c r="D680" s="262" t="s">
        <v>2215</v>
      </c>
      <c r="E680" s="262"/>
      <c r="F680" s="262" t="s">
        <v>6588</v>
      </c>
      <c r="G680" s="262" t="s">
        <v>8606</v>
      </c>
      <c r="H680" s="262" t="s">
        <v>8607</v>
      </c>
      <c r="I680" s="262" t="s">
        <v>9535</v>
      </c>
      <c r="J680" s="280" t="s">
        <v>5942</v>
      </c>
      <c r="K680" s="280" t="s">
        <v>2079</v>
      </c>
      <c r="L680" s="281">
        <v>39889</v>
      </c>
      <c r="M680" s="256" t="s">
        <v>3386</v>
      </c>
      <c r="N680" s="257">
        <v>39889</v>
      </c>
      <c r="O680" s="258" t="s">
        <v>2079</v>
      </c>
      <c r="P680" s="259"/>
      <c r="Q680" s="49"/>
      <c r="R680" s="49"/>
      <c r="S680" s="328"/>
    </row>
    <row r="681" spans="1:19" x14ac:dyDescent="0.25">
      <c r="A681" s="260">
        <v>39885</v>
      </c>
      <c r="B681" s="261" t="s">
        <v>715</v>
      </c>
      <c r="C681" s="267"/>
      <c r="D681" s="262" t="s">
        <v>191</v>
      </c>
      <c r="E681" s="262">
        <v>4615</v>
      </c>
      <c r="F681" s="262" t="s">
        <v>1697</v>
      </c>
      <c r="G681" s="262" t="s">
        <v>9736</v>
      </c>
      <c r="H681" s="262" t="s">
        <v>8382</v>
      </c>
      <c r="I681" s="262"/>
      <c r="J681" s="280" t="s">
        <v>5942</v>
      </c>
      <c r="K681" s="280" t="s">
        <v>6327</v>
      </c>
      <c r="L681" s="281">
        <v>39890</v>
      </c>
      <c r="M681" s="256"/>
      <c r="N681" s="257">
        <v>39890</v>
      </c>
      <c r="O681" s="258" t="s">
        <v>6327</v>
      </c>
      <c r="P681" s="259"/>
      <c r="Q681" s="49"/>
      <c r="R681" s="49"/>
      <c r="S681" s="328"/>
    </row>
    <row r="682" spans="1:19" ht="25.5" x14ac:dyDescent="0.25">
      <c r="A682" s="260">
        <v>39882</v>
      </c>
      <c r="B682" s="261" t="s">
        <v>4600</v>
      </c>
      <c r="C682" s="267"/>
      <c r="D682" s="262" t="s">
        <v>3364</v>
      </c>
      <c r="E682" s="262">
        <v>4624</v>
      </c>
      <c r="F682" s="262" t="s">
        <v>5941</v>
      </c>
      <c r="G682" s="262" t="s">
        <v>5602</v>
      </c>
      <c r="H682" s="262" t="s">
        <v>4935</v>
      </c>
      <c r="I682" s="262" t="s">
        <v>3371</v>
      </c>
      <c r="J682" s="280" t="s">
        <v>5603</v>
      </c>
      <c r="K682" s="280" t="s">
        <v>10123</v>
      </c>
      <c r="L682" s="281">
        <v>39885</v>
      </c>
      <c r="M682" s="256"/>
      <c r="N682" s="257">
        <v>39892</v>
      </c>
      <c r="O682" s="258" t="s">
        <v>10123</v>
      </c>
      <c r="P682" s="259"/>
      <c r="Q682" s="49"/>
      <c r="R682" s="49"/>
      <c r="S682" s="328"/>
    </row>
    <row r="683" spans="1:19" ht="25.5" x14ac:dyDescent="0.25">
      <c r="A683" s="260">
        <v>39882</v>
      </c>
      <c r="B683" s="261" t="s">
        <v>4067</v>
      </c>
      <c r="C683" s="267"/>
      <c r="D683" s="262" t="s">
        <v>3031</v>
      </c>
      <c r="E683" s="262">
        <v>4709</v>
      </c>
      <c r="F683" s="262" t="s">
        <v>1697</v>
      </c>
      <c r="G683" s="262" t="s">
        <v>5602</v>
      </c>
      <c r="H683" s="262" t="s">
        <v>9429</v>
      </c>
      <c r="I683" s="262" t="s">
        <v>3032</v>
      </c>
      <c r="J683" s="280" t="s">
        <v>2493</v>
      </c>
      <c r="K683" s="280" t="s">
        <v>341</v>
      </c>
      <c r="L683" s="281">
        <v>39892</v>
      </c>
      <c r="M683" s="256"/>
      <c r="N683" s="257">
        <v>39892</v>
      </c>
      <c r="O683" s="258" t="s">
        <v>342</v>
      </c>
      <c r="P683" s="259"/>
      <c r="Q683" s="49"/>
      <c r="R683" s="49"/>
      <c r="S683" s="328"/>
    </row>
    <row r="684" spans="1:19" ht="25.5" x14ac:dyDescent="0.25">
      <c r="A684" s="260">
        <v>39882</v>
      </c>
      <c r="B684" s="261" t="s">
        <v>1924</v>
      </c>
      <c r="C684" s="267"/>
      <c r="D684" s="262" t="s">
        <v>1925</v>
      </c>
      <c r="E684" s="262">
        <v>4646</v>
      </c>
      <c r="F684" s="262" t="s">
        <v>1697</v>
      </c>
      <c r="G684" s="262" t="s">
        <v>5602</v>
      </c>
      <c r="H684" s="262" t="s">
        <v>10497</v>
      </c>
      <c r="I684" s="262" t="s">
        <v>1959</v>
      </c>
      <c r="J684" s="280" t="s">
        <v>2493</v>
      </c>
      <c r="K684" s="280" t="s">
        <v>1960</v>
      </c>
      <c r="L684" s="281">
        <v>39892</v>
      </c>
      <c r="M684" s="256"/>
      <c r="N684" s="257">
        <v>39892</v>
      </c>
      <c r="O684" s="258" t="s">
        <v>1961</v>
      </c>
      <c r="P684" s="259"/>
      <c r="Q684" s="49"/>
      <c r="R684" s="49"/>
      <c r="S684" s="328"/>
    </row>
    <row r="685" spans="1:19" ht="25.5" x14ac:dyDescent="0.25">
      <c r="A685" s="260">
        <v>39891</v>
      </c>
      <c r="B685" s="261" t="s">
        <v>773</v>
      </c>
      <c r="C685" s="267"/>
      <c r="D685" s="262" t="s">
        <v>3364</v>
      </c>
      <c r="E685" s="262">
        <v>4624</v>
      </c>
      <c r="F685" s="262" t="s">
        <v>2042</v>
      </c>
      <c r="G685" s="262" t="s">
        <v>10927</v>
      </c>
      <c r="H685" s="262" t="s">
        <v>4935</v>
      </c>
      <c r="I685" s="262" t="s">
        <v>5876</v>
      </c>
      <c r="J685" s="280" t="s">
        <v>5603</v>
      </c>
      <c r="K685" s="280" t="s">
        <v>6381</v>
      </c>
      <c r="L685" s="281">
        <v>39892</v>
      </c>
      <c r="M685" s="256"/>
      <c r="N685" s="257">
        <v>39892</v>
      </c>
      <c r="O685" s="258" t="s">
        <v>6381</v>
      </c>
      <c r="P685" s="259"/>
      <c r="Q685" s="49"/>
      <c r="R685" s="49"/>
      <c r="S685" s="328"/>
    </row>
    <row r="686" spans="1:19" x14ac:dyDescent="0.25">
      <c r="A686" s="260">
        <v>39891</v>
      </c>
      <c r="B686" s="261" t="s">
        <v>305</v>
      </c>
      <c r="C686" s="267"/>
      <c r="D686" s="262" t="s">
        <v>10766</v>
      </c>
      <c r="E686" s="262"/>
      <c r="F686" s="262" t="s">
        <v>6588</v>
      </c>
      <c r="G686" s="262"/>
      <c r="H686" s="262"/>
      <c r="I686" s="262"/>
      <c r="J686" s="280"/>
      <c r="K686" s="280" t="s">
        <v>4624</v>
      </c>
      <c r="L686" s="281">
        <v>39895</v>
      </c>
      <c r="M686" s="256"/>
      <c r="N686" s="257">
        <v>39892</v>
      </c>
      <c r="O686" s="258" t="s">
        <v>2419</v>
      </c>
      <c r="P686" s="259"/>
      <c r="Q686" s="49"/>
      <c r="R686" s="49"/>
      <c r="S686" s="328"/>
    </row>
    <row r="687" spans="1:19" ht="25.5" x14ac:dyDescent="0.25">
      <c r="A687" s="260">
        <v>39864</v>
      </c>
      <c r="B687" s="261" t="s">
        <v>4427</v>
      </c>
      <c r="C687" s="267"/>
      <c r="D687" s="262" t="s">
        <v>5661</v>
      </c>
      <c r="E687" s="262">
        <v>4653</v>
      </c>
      <c r="F687" s="262" t="s">
        <v>3065</v>
      </c>
      <c r="G687" s="262" t="s">
        <v>3489</v>
      </c>
      <c r="H687" s="262" t="s">
        <v>5539</v>
      </c>
      <c r="I687" s="262" t="s">
        <v>5876</v>
      </c>
      <c r="J687" s="280" t="s">
        <v>5942</v>
      </c>
      <c r="K687" s="280" t="s">
        <v>8611</v>
      </c>
      <c r="L687" s="281">
        <v>39899</v>
      </c>
      <c r="M687" s="256"/>
      <c r="N687" s="257">
        <v>39895</v>
      </c>
      <c r="O687" s="258" t="s">
        <v>5528</v>
      </c>
      <c r="P687" s="259"/>
      <c r="Q687" s="49"/>
      <c r="R687" s="49"/>
      <c r="S687" s="328"/>
    </row>
    <row r="688" spans="1:19" ht="25.5" x14ac:dyDescent="0.25">
      <c r="A688" s="260">
        <v>39867</v>
      </c>
      <c r="B688" s="261" t="s">
        <v>4427</v>
      </c>
      <c r="C688" s="267"/>
      <c r="D688" s="262" t="s">
        <v>5661</v>
      </c>
      <c r="E688" s="262">
        <v>4653</v>
      </c>
      <c r="F688" s="262" t="s">
        <v>3065</v>
      </c>
      <c r="G688" s="262" t="s">
        <v>3489</v>
      </c>
      <c r="H688" s="262" t="s">
        <v>5539</v>
      </c>
      <c r="I688" s="262" t="s">
        <v>5550</v>
      </c>
      <c r="J688" s="280" t="s">
        <v>5942</v>
      </c>
      <c r="K688" s="280" t="s">
        <v>4983</v>
      </c>
      <c r="L688" s="281">
        <v>39899</v>
      </c>
      <c r="M688" s="256"/>
      <c r="N688" s="257">
        <v>39895</v>
      </c>
      <c r="O688" s="258" t="s">
        <v>7844</v>
      </c>
      <c r="P688" s="259"/>
      <c r="Q688" s="49"/>
      <c r="R688" s="49"/>
      <c r="S688" s="328"/>
    </row>
    <row r="689" spans="1:19" x14ac:dyDescent="0.25">
      <c r="A689" s="260">
        <v>39884</v>
      </c>
      <c r="B689" s="261" t="s">
        <v>10715</v>
      </c>
      <c r="C689" s="267"/>
      <c r="D689" s="262" t="s">
        <v>5246</v>
      </c>
      <c r="E689" s="262">
        <v>4657</v>
      </c>
      <c r="F689" s="262" t="s">
        <v>738</v>
      </c>
      <c r="G689" s="262" t="s">
        <v>9736</v>
      </c>
      <c r="H689" s="262" t="s">
        <v>10133</v>
      </c>
      <c r="I689" s="262" t="s">
        <v>3371</v>
      </c>
      <c r="J689" s="280" t="s">
        <v>5942</v>
      </c>
      <c r="K689" s="280" t="s">
        <v>6466</v>
      </c>
      <c r="L689" s="281">
        <v>39897</v>
      </c>
      <c r="M689" s="256"/>
      <c r="N689" s="257">
        <v>39895</v>
      </c>
      <c r="O689" s="258" t="s">
        <v>6466</v>
      </c>
      <c r="P689" s="259"/>
      <c r="Q689" s="49"/>
      <c r="R689" s="49"/>
      <c r="S689" s="328"/>
    </row>
    <row r="690" spans="1:19" ht="38.25" x14ac:dyDescent="0.25">
      <c r="A690" s="260">
        <v>39891</v>
      </c>
      <c r="B690" s="261" t="s">
        <v>4625</v>
      </c>
      <c r="C690" s="267"/>
      <c r="D690" s="262" t="s">
        <v>5661</v>
      </c>
      <c r="E690" s="262">
        <v>4653</v>
      </c>
      <c r="F690" s="262" t="s">
        <v>738</v>
      </c>
      <c r="G690" s="262" t="s">
        <v>8723</v>
      </c>
      <c r="H690" s="262" t="s">
        <v>5539</v>
      </c>
      <c r="I690" s="262" t="s">
        <v>9535</v>
      </c>
      <c r="J690" s="280" t="s">
        <v>5942</v>
      </c>
      <c r="K690" s="280" t="s">
        <v>8414</v>
      </c>
      <c r="L690" s="281">
        <v>39895</v>
      </c>
      <c r="M690" s="256"/>
      <c r="N690" s="257">
        <v>39895</v>
      </c>
      <c r="O690" s="258" t="s">
        <v>10714</v>
      </c>
      <c r="P690" s="259"/>
      <c r="Q690" s="49"/>
      <c r="R690" s="49"/>
      <c r="S690" s="328"/>
    </row>
    <row r="691" spans="1:19" ht="38.25" x14ac:dyDescent="0.25">
      <c r="A691" s="260">
        <v>39875</v>
      </c>
      <c r="B691" s="261" t="s">
        <v>7842</v>
      </c>
      <c r="C691" s="267"/>
      <c r="D691" s="262" t="s">
        <v>3364</v>
      </c>
      <c r="E691" s="262">
        <v>4624</v>
      </c>
      <c r="F691" s="262"/>
      <c r="G691" s="262" t="s">
        <v>10927</v>
      </c>
      <c r="H691" s="262" t="s">
        <v>4935</v>
      </c>
      <c r="I691" s="262" t="s">
        <v>4261</v>
      </c>
      <c r="J691" s="280" t="s">
        <v>5603</v>
      </c>
      <c r="K691" s="280" t="s">
        <v>4262</v>
      </c>
      <c r="L691" s="281" t="s">
        <v>4263</v>
      </c>
      <c r="M691" s="256"/>
      <c r="N691" s="257">
        <v>39896</v>
      </c>
      <c r="O691" s="258" t="s">
        <v>4264</v>
      </c>
      <c r="P691" s="259"/>
      <c r="Q691" s="49"/>
      <c r="R691" s="49"/>
      <c r="S691" s="328"/>
    </row>
    <row r="692" spans="1:19" ht="25.5" x14ac:dyDescent="0.25">
      <c r="A692" s="260">
        <v>39884</v>
      </c>
      <c r="B692" s="261" t="s">
        <v>4821</v>
      </c>
      <c r="C692" s="267"/>
      <c r="D692" s="262" t="s">
        <v>8984</v>
      </c>
      <c r="E692" s="262">
        <v>4710</v>
      </c>
      <c r="F692" s="262" t="s">
        <v>8985</v>
      </c>
      <c r="G692" s="262"/>
      <c r="H692" s="262" t="s">
        <v>8607</v>
      </c>
      <c r="I692" s="262" t="s">
        <v>7839</v>
      </c>
      <c r="J692" s="280" t="s">
        <v>9504</v>
      </c>
      <c r="K692" s="280" t="s">
        <v>7840</v>
      </c>
      <c r="L692" s="281">
        <v>39899</v>
      </c>
      <c r="M692" s="256"/>
      <c r="N692" s="257">
        <v>39896</v>
      </c>
      <c r="O692" s="258" t="s">
        <v>7841</v>
      </c>
      <c r="P692" s="259"/>
      <c r="Q692" s="49"/>
      <c r="R692" s="49"/>
      <c r="S692" s="328"/>
    </row>
    <row r="693" spans="1:19" ht="38.25" x14ac:dyDescent="0.25">
      <c r="A693" s="260">
        <v>39891</v>
      </c>
      <c r="B693" s="261" t="s">
        <v>4984</v>
      </c>
      <c r="C693" s="267"/>
      <c r="D693" s="262" t="s">
        <v>2215</v>
      </c>
      <c r="E693" s="262"/>
      <c r="F693" s="262" t="s">
        <v>5941</v>
      </c>
      <c r="G693" s="262" t="s">
        <v>5597</v>
      </c>
      <c r="H693" s="262" t="s">
        <v>8607</v>
      </c>
      <c r="I693" s="262" t="s">
        <v>1422</v>
      </c>
      <c r="J693" s="280" t="s">
        <v>5942</v>
      </c>
      <c r="K693" s="280" t="s">
        <v>356</v>
      </c>
      <c r="L693" s="281">
        <v>39896</v>
      </c>
      <c r="M693" s="256"/>
      <c r="N693" s="257">
        <v>39896</v>
      </c>
      <c r="O693" s="258" t="s">
        <v>5119</v>
      </c>
      <c r="P693" s="259"/>
      <c r="Q693" s="49"/>
      <c r="R693" s="49"/>
      <c r="S693" s="328"/>
    </row>
    <row r="694" spans="1:19" ht="25.5" x14ac:dyDescent="0.25">
      <c r="A694" s="260"/>
      <c r="B694" s="261" t="s">
        <v>4984</v>
      </c>
      <c r="C694" s="267"/>
      <c r="D694" s="262" t="s">
        <v>3364</v>
      </c>
      <c r="E694" s="262">
        <v>4624</v>
      </c>
      <c r="F694" s="262" t="s">
        <v>5941</v>
      </c>
      <c r="G694" s="262" t="s">
        <v>10927</v>
      </c>
      <c r="H694" s="262" t="s">
        <v>4935</v>
      </c>
      <c r="I694" s="262" t="s">
        <v>1133</v>
      </c>
      <c r="J694" s="280" t="s">
        <v>5603</v>
      </c>
      <c r="K694" s="280" t="s">
        <v>1134</v>
      </c>
      <c r="L694" s="281">
        <v>39896</v>
      </c>
      <c r="M694" s="256"/>
      <c r="N694" s="257">
        <v>39896</v>
      </c>
      <c r="O694" s="258" t="s">
        <v>3068</v>
      </c>
      <c r="P694" s="259"/>
      <c r="Q694" s="49"/>
      <c r="R694" s="49"/>
      <c r="S694" s="328"/>
    </row>
    <row r="695" spans="1:19" ht="25.5" x14ac:dyDescent="0.25">
      <c r="A695" s="260">
        <v>39890</v>
      </c>
      <c r="B695" s="261" t="s">
        <v>4265</v>
      </c>
      <c r="C695" s="267"/>
      <c r="D695" s="262" t="s">
        <v>2215</v>
      </c>
      <c r="E695" s="262"/>
      <c r="F695" s="262" t="s">
        <v>1697</v>
      </c>
      <c r="G695" s="262" t="s">
        <v>9736</v>
      </c>
      <c r="H695" s="262" t="s">
        <v>9216</v>
      </c>
      <c r="I695" s="262" t="s">
        <v>10108</v>
      </c>
      <c r="J695" s="280" t="s">
        <v>5942</v>
      </c>
      <c r="K695" s="280" t="s">
        <v>7826</v>
      </c>
      <c r="L695" s="281">
        <v>39896</v>
      </c>
      <c r="M695" s="256"/>
      <c r="N695" s="257">
        <v>39897</v>
      </c>
      <c r="O695" s="258" t="s">
        <v>7826</v>
      </c>
      <c r="P695" s="259"/>
      <c r="Q695" s="49"/>
      <c r="R695" s="49"/>
      <c r="S695" s="328"/>
    </row>
    <row r="696" spans="1:19" x14ac:dyDescent="0.25">
      <c r="A696" s="260">
        <v>39891</v>
      </c>
      <c r="B696" s="261" t="s">
        <v>4266</v>
      </c>
      <c r="C696" s="267"/>
      <c r="D696" s="262" t="s">
        <v>3772</v>
      </c>
      <c r="E696" s="262">
        <v>4689</v>
      </c>
      <c r="F696" s="262" t="s">
        <v>1697</v>
      </c>
      <c r="G696" s="262" t="s">
        <v>3651</v>
      </c>
      <c r="H696" s="262" t="s">
        <v>660</v>
      </c>
      <c r="I696" s="262" t="s">
        <v>9535</v>
      </c>
      <c r="J696" s="280" t="s">
        <v>5942</v>
      </c>
      <c r="K696" s="280" t="s">
        <v>9668</v>
      </c>
      <c r="L696" s="281">
        <v>39899</v>
      </c>
      <c r="M696" s="256"/>
      <c r="N696" s="257">
        <v>39899</v>
      </c>
      <c r="O696" s="258" t="s">
        <v>4960</v>
      </c>
      <c r="P696" s="259"/>
      <c r="Q696" s="49"/>
      <c r="R696" s="49"/>
      <c r="S696" s="328"/>
    </row>
    <row r="697" spans="1:19" ht="25.5" x14ac:dyDescent="0.25">
      <c r="A697" s="260">
        <v>39853</v>
      </c>
      <c r="B697" s="261" t="s">
        <v>6521</v>
      </c>
      <c r="C697" s="267"/>
      <c r="D697" s="262" t="s">
        <v>2809</v>
      </c>
      <c r="E697" s="262">
        <v>4549</v>
      </c>
      <c r="F697" s="262" t="s">
        <v>468</v>
      </c>
      <c r="G697" s="262" t="s">
        <v>8041</v>
      </c>
      <c r="H697" s="262" t="s">
        <v>10430</v>
      </c>
      <c r="I697" s="262" t="s">
        <v>9679</v>
      </c>
      <c r="J697" s="280" t="s">
        <v>4009</v>
      </c>
      <c r="K697" s="280" t="s">
        <v>9970</v>
      </c>
      <c r="L697" s="281">
        <v>39902</v>
      </c>
      <c r="M697" s="256" t="s">
        <v>5937</v>
      </c>
      <c r="N697" s="257">
        <v>39902</v>
      </c>
      <c r="O697" s="258" t="s">
        <v>9970</v>
      </c>
      <c r="P697" s="259"/>
      <c r="Q697" s="49"/>
      <c r="R697" s="49"/>
      <c r="S697" s="328"/>
    </row>
    <row r="698" spans="1:19" x14ac:dyDescent="0.25">
      <c r="A698" s="260">
        <v>39891</v>
      </c>
      <c r="B698" s="261" t="s">
        <v>4007</v>
      </c>
      <c r="C698" s="267"/>
      <c r="D698" s="262" t="s">
        <v>3364</v>
      </c>
      <c r="E698" s="262">
        <v>4624</v>
      </c>
      <c r="F698" s="262" t="s">
        <v>468</v>
      </c>
      <c r="G698" s="262" t="s">
        <v>8041</v>
      </c>
      <c r="H698" s="262" t="s">
        <v>1387</v>
      </c>
      <c r="I698" s="262" t="s">
        <v>1053</v>
      </c>
      <c r="J698" s="280" t="s">
        <v>5942</v>
      </c>
      <c r="K698" s="280" t="s">
        <v>4008</v>
      </c>
      <c r="L698" s="281">
        <v>39896</v>
      </c>
      <c r="M698" s="256"/>
      <c r="N698" s="257">
        <v>39902</v>
      </c>
      <c r="O698" s="258" t="s">
        <v>9424</v>
      </c>
      <c r="P698" s="259"/>
      <c r="Q698" s="49"/>
      <c r="R698" s="49"/>
      <c r="S698" s="328"/>
    </row>
    <row r="699" spans="1:19" x14ac:dyDescent="0.25">
      <c r="A699" s="260">
        <v>39899</v>
      </c>
      <c r="B699" s="261" t="s">
        <v>217</v>
      </c>
      <c r="C699" s="267"/>
      <c r="D699" s="262" t="s">
        <v>2215</v>
      </c>
      <c r="E699" s="262"/>
      <c r="F699" s="262" t="s">
        <v>6588</v>
      </c>
      <c r="G699" s="262" t="s">
        <v>10927</v>
      </c>
      <c r="H699" s="262" t="s">
        <v>374</v>
      </c>
      <c r="I699" s="262" t="s">
        <v>9535</v>
      </c>
      <c r="J699" s="280" t="s">
        <v>5942</v>
      </c>
      <c r="K699" s="280" t="s">
        <v>373</v>
      </c>
      <c r="L699" s="281">
        <v>39903</v>
      </c>
      <c r="M699" s="256"/>
      <c r="N699" s="257">
        <v>39902</v>
      </c>
      <c r="O699" s="258" t="s">
        <v>373</v>
      </c>
      <c r="P699" s="259"/>
      <c r="Q699" s="49"/>
      <c r="R699" s="49"/>
      <c r="S699" s="328"/>
    </row>
    <row r="700" spans="1:19" x14ac:dyDescent="0.25">
      <c r="A700" s="260">
        <v>39892</v>
      </c>
      <c r="B700" s="261" t="s">
        <v>4726</v>
      </c>
      <c r="C700" s="267"/>
      <c r="D700" s="262" t="s">
        <v>5880</v>
      </c>
      <c r="E700" s="262">
        <v>4550</v>
      </c>
      <c r="F700" s="262" t="s">
        <v>1697</v>
      </c>
      <c r="G700" s="262" t="s">
        <v>2252</v>
      </c>
      <c r="H700" s="262" t="s">
        <v>5882</v>
      </c>
      <c r="I700" s="262" t="s">
        <v>4727</v>
      </c>
      <c r="J700" s="280" t="s">
        <v>10256</v>
      </c>
      <c r="K700" s="280" t="s">
        <v>4728</v>
      </c>
      <c r="L700" s="281">
        <v>39899</v>
      </c>
      <c r="M700" s="256"/>
      <c r="N700" s="257">
        <v>39903</v>
      </c>
      <c r="O700" s="258" t="s">
        <v>4729</v>
      </c>
      <c r="P700" s="259"/>
      <c r="Q700" s="49"/>
      <c r="R700" s="49"/>
      <c r="S700" s="328"/>
    </row>
    <row r="701" spans="1:19" x14ac:dyDescent="0.25">
      <c r="A701" s="260">
        <v>39902</v>
      </c>
      <c r="B701" s="261" t="s">
        <v>8550</v>
      </c>
      <c r="C701" s="267"/>
      <c r="D701" s="262" t="s">
        <v>4535</v>
      </c>
      <c r="E701" s="262">
        <v>4674</v>
      </c>
      <c r="F701" s="262" t="s">
        <v>1697</v>
      </c>
      <c r="G701" s="262" t="s">
        <v>5602</v>
      </c>
      <c r="H701" s="262" t="s">
        <v>617</v>
      </c>
      <c r="I701" s="262" t="s">
        <v>9535</v>
      </c>
      <c r="J701" s="280" t="s">
        <v>5942</v>
      </c>
      <c r="K701" s="280" t="s">
        <v>8506</v>
      </c>
      <c r="L701" s="281">
        <v>39903</v>
      </c>
      <c r="M701" s="256" t="s">
        <v>8551</v>
      </c>
      <c r="N701" s="257">
        <v>39903</v>
      </c>
      <c r="O701" s="258" t="s">
        <v>8506</v>
      </c>
      <c r="P701" s="259"/>
      <c r="Q701" s="49"/>
      <c r="R701" s="49"/>
      <c r="S701" s="328"/>
    </row>
    <row r="702" spans="1:19" ht="25.5" x14ac:dyDescent="0.25">
      <c r="A702" s="260">
        <v>39903</v>
      </c>
      <c r="B702" s="261" t="s">
        <v>8552</v>
      </c>
      <c r="C702" s="267"/>
      <c r="D702" s="262" t="s">
        <v>2215</v>
      </c>
      <c r="E702" s="262"/>
      <c r="F702" s="262" t="s">
        <v>5941</v>
      </c>
      <c r="G702" s="262" t="s">
        <v>5602</v>
      </c>
      <c r="H702" s="262" t="s">
        <v>4935</v>
      </c>
      <c r="I702" s="262" t="s">
        <v>9535</v>
      </c>
      <c r="J702" s="280" t="s">
        <v>5603</v>
      </c>
      <c r="K702" s="280" t="s">
        <v>7826</v>
      </c>
      <c r="L702" s="281">
        <v>39904</v>
      </c>
      <c r="M702" s="256"/>
      <c r="N702" s="257">
        <v>39904</v>
      </c>
      <c r="O702" s="258" t="s">
        <v>7826</v>
      </c>
      <c r="P702" s="259"/>
      <c r="Q702" s="49"/>
      <c r="R702" s="49"/>
      <c r="S702" s="328"/>
    </row>
    <row r="703" spans="1:19" ht="38.25" x14ac:dyDescent="0.25">
      <c r="A703" s="260">
        <v>39891</v>
      </c>
      <c r="B703" s="261" t="s">
        <v>4266</v>
      </c>
      <c r="C703" s="267"/>
      <c r="D703" s="262" t="s">
        <v>3772</v>
      </c>
      <c r="E703" s="262">
        <v>4689</v>
      </c>
      <c r="F703" s="262" t="s">
        <v>1697</v>
      </c>
      <c r="G703" s="262" t="s">
        <v>3651</v>
      </c>
      <c r="H703" s="262" t="s">
        <v>660</v>
      </c>
      <c r="I703" s="262"/>
      <c r="J703" s="280" t="s">
        <v>4115</v>
      </c>
      <c r="K703" s="280" t="s">
        <v>9708</v>
      </c>
      <c r="L703" s="281">
        <v>39905</v>
      </c>
      <c r="M703" s="256" t="s">
        <v>5937</v>
      </c>
      <c r="N703" s="257">
        <v>39905</v>
      </c>
      <c r="O703" s="258" t="s">
        <v>987</v>
      </c>
      <c r="P703" s="259"/>
      <c r="Q703" s="49"/>
      <c r="R703" s="49"/>
      <c r="S703" s="328"/>
    </row>
    <row r="704" spans="1:19" ht="25.5" x14ac:dyDescent="0.25">
      <c r="A704" s="260">
        <v>39864</v>
      </c>
      <c r="B704" s="261" t="s">
        <v>8332</v>
      </c>
      <c r="C704" s="267"/>
      <c r="D704" s="262" t="s">
        <v>5246</v>
      </c>
      <c r="E704" s="262">
        <v>4657</v>
      </c>
      <c r="F704" s="262" t="s">
        <v>1697</v>
      </c>
      <c r="G704" s="262" t="s">
        <v>5602</v>
      </c>
      <c r="H704" s="262" t="s">
        <v>8333</v>
      </c>
      <c r="I704" s="262"/>
      <c r="J704" s="280" t="s">
        <v>6685</v>
      </c>
      <c r="K704" s="280" t="s">
        <v>6956</v>
      </c>
      <c r="L704" s="281">
        <v>39906</v>
      </c>
      <c r="M704" s="256" t="s">
        <v>5937</v>
      </c>
      <c r="N704" s="257">
        <v>39906</v>
      </c>
      <c r="O704" s="258" t="s">
        <v>6956</v>
      </c>
      <c r="P704" s="259"/>
      <c r="Q704" s="49"/>
      <c r="R704" s="49"/>
      <c r="S704" s="328"/>
    </row>
    <row r="705" spans="1:19" ht="25.5" x14ac:dyDescent="0.25">
      <c r="A705" s="260">
        <v>39864</v>
      </c>
      <c r="B705" s="261" t="s">
        <v>6957</v>
      </c>
      <c r="C705" s="267"/>
      <c r="D705" s="262" t="s">
        <v>5246</v>
      </c>
      <c r="E705" s="262">
        <v>4657</v>
      </c>
      <c r="F705" s="262" t="s">
        <v>1697</v>
      </c>
      <c r="G705" s="262" t="s">
        <v>5602</v>
      </c>
      <c r="H705" s="262" t="s">
        <v>5864</v>
      </c>
      <c r="I705" s="262"/>
      <c r="J705" s="280" t="s">
        <v>6685</v>
      </c>
      <c r="K705" s="280" t="s">
        <v>5865</v>
      </c>
      <c r="L705" s="281">
        <v>39906</v>
      </c>
      <c r="M705" s="256" t="s">
        <v>5937</v>
      </c>
      <c r="N705" s="257">
        <v>39906</v>
      </c>
      <c r="O705" s="258" t="s">
        <v>5865</v>
      </c>
      <c r="P705" s="259"/>
      <c r="Q705" s="49"/>
      <c r="R705" s="49"/>
      <c r="S705" s="328"/>
    </row>
    <row r="706" spans="1:19" x14ac:dyDescent="0.25">
      <c r="A706" s="260">
        <v>39903</v>
      </c>
      <c r="B706" s="261" t="s">
        <v>8280</v>
      </c>
      <c r="C706" s="267"/>
      <c r="D706" s="262" t="s">
        <v>2215</v>
      </c>
      <c r="E706" s="262"/>
      <c r="F706" s="262" t="s">
        <v>1697</v>
      </c>
      <c r="G706" s="262" t="s">
        <v>5602</v>
      </c>
      <c r="H706" s="262" t="s">
        <v>660</v>
      </c>
      <c r="I706" s="262" t="s">
        <v>9535</v>
      </c>
      <c r="J706" s="280" t="s">
        <v>5942</v>
      </c>
      <c r="K706" s="280" t="s">
        <v>2079</v>
      </c>
      <c r="L706" s="281">
        <v>39906</v>
      </c>
      <c r="M706" s="256"/>
      <c r="N706" s="257">
        <v>39906</v>
      </c>
      <c r="O706" s="258" t="s">
        <v>2079</v>
      </c>
      <c r="P706" s="259"/>
      <c r="Q706" s="49"/>
      <c r="R706" s="49"/>
      <c r="S706" s="328"/>
    </row>
    <row r="707" spans="1:19" x14ac:dyDescent="0.25">
      <c r="A707" s="260">
        <v>39904</v>
      </c>
      <c r="B707" s="261" t="s">
        <v>4518</v>
      </c>
      <c r="C707" s="267"/>
      <c r="D707" s="262" t="s">
        <v>5246</v>
      </c>
      <c r="E707" s="262">
        <v>4657</v>
      </c>
      <c r="F707" s="262" t="s">
        <v>5941</v>
      </c>
      <c r="G707" s="262" t="s">
        <v>10927</v>
      </c>
      <c r="H707" s="262" t="s">
        <v>374</v>
      </c>
      <c r="I707" s="262" t="s">
        <v>9535</v>
      </c>
      <c r="J707" s="280" t="s">
        <v>5942</v>
      </c>
      <c r="K707" s="280" t="s">
        <v>6466</v>
      </c>
      <c r="L707" s="281">
        <v>39909</v>
      </c>
      <c r="M707" s="256"/>
      <c r="N707" s="257">
        <v>39906</v>
      </c>
      <c r="O707" s="258" t="s">
        <v>6466</v>
      </c>
      <c r="P707" s="259"/>
      <c r="Q707" s="49"/>
      <c r="R707" s="49"/>
      <c r="S707" s="328"/>
    </row>
    <row r="708" spans="1:19" ht="25.5" x14ac:dyDescent="0.25">
      <c r="A708" s="260">
        <v>39905</v>
      </c>
      <c r="B708" s="261" t="s">
        <v>882</v>
      </c>
      <c r="C708" s="267"/>
      <c r="D708" s="262" t="s">
        <v>2215</v>
      </c>
      <c r="E708" s="262"/>
      <c r="F708" s="262" t="s">
        <v>6588</v>
      </c>
      <c r="G708" s="262" t="s">
        <v>5602</v>
      </c>
      <c r="H708" s="262" t="s">
        <v>4926</v>
      </c>
      <c r="I708" s="262" t="s">
        <v>9535</v>
      </c>
      <c r="J708" s="280" t="s">
        <v>5942</v>
      </c>
      <c r="K708" s="280" t="s">
        <v>7826</v>
      </c>
      <c r="L708" s="281">
        <v>39906</v>
      </c>
      <c r="M708" s="256"/>
      <c r="N708" s="257">
        <v>39906</v>
      </c>
      <c r="O708" s="258" t="s">
        <v>7826</v>
      </c>
      <c r="P708" s="259"/>
      <c r="Q708" s="49"/>
      <c r="R708" s="49"/>
      <c r="S708" s="328"/>
    </row>
    <row r="709" spans="1:19" ht="25.5" x14ac:dyDescent="0.25">
      <c r="A709" s="260">
        <v>39895</v>
      </c>
      <c r="B709" s="261" t="s">
        <v>7164</v>
      </c>
      <c r="C709" s="267"/>
      <c r="D709" s="262" t="s">
        <v>8984</v>
      </c>
      <c r="E709" s="262">
        <v>4710</v>
      </c>
      <c r="F709" s="262" t="s">
        <v>738</v>
      </c>
      <c r="G709" s="262" t="s">
        <v>9466</v>
      </c>
      <c r="H709" s="262" t="s">
        <v>1387</v>
      </c>
      <c r="I709" s="262" t="s">
        <v>9535</v>
      </c>
      <c r="J709" s="280" t="s">
        <v>5942</v>
      </c>
      <c r="K709" s="280" t="s">
        <v>9467</v>
      </c>
      <c r="L709" s="281">
        <v>39903</v>
      </c>
      <c r="M709" s="256"/>
      <c r="N709" s="257">
        <v>39910</v>
      </c>
      <c r="O709" s="258" t="s">
        <v>1382</v>
      </c>
      <c r="P709" s="259"/>
      <c r="Q709" s="49"/>
      <c r="R709" s="49"/>
      <c r="S709" s="328"/>
    </row>
    <row r="710" spans="1:19" x14ac:dyDescent="0.25">
      <c r="A710" s="260">
        <v>39904</v>
      </c>
      <c r="B710" s="261" t="s">
        <v>7873</v>
      </c>
      <c r="C710" s="267"/>
      <c r="D710" s="262" t="s">
        <v>2215</v>
      </c>
      <c r="E710" s="262"/>
      <c r="F710" s="262" t="s">
        <v>2042</v>
      </c>
      <c r="G710" s="262" t="s">
        <v>7272</v>
      </c>
      <c r="H710" s="262" t="s">
        <v>374</v>
      </c>
      <c r="I710" s="262" t="s">
        <v>9535</v>
      </c>
      <c r="J710" s="280" t="s">
        <v>5942</v>
      </c>
      <c r="K710" s="280" t="s">
        <v>2079</v>
      </c>
      <c r="L710" s="281">
        <v>39910</v>
      </c>
      <c r="M710" s="256"/>
      <c r="N710" s="257">
        <v>39910</v>
      </c>
      <c r="O710" s="258" t="s">
        <v>2079</v>
      </c>
      <c r="P710" s="259"/>
      <c r="Q710" s="49"/>
      <c r="R710" s="49"/>
      <c r="S710" s="328"/>
    </row>
    <row r="711" spans="1:19" x14ac:dyDescent="0.25">
      <c r="A711" s="260">
        <v>39909</v>
      </c>
      <c r="B711" s="261" t="s">
        <v>7949</v>
      </c>
      <c r="C711" s="267"/>
      <c r="D711" s="262" t="s">
        <v>2215</v>
      </c>
      <c r="E711" s="262"/>
      <c r="F711" s="262" t="s">
        <v>6588</v>
      </c>
      <c r="G711" s="262" t="s">
        <v>8606</v>
      </c>
      <c r="H711" s="262" t="s">
        <v>8607</v>
      </c>
      <c r="I711" s="262" t="s">
        <v>9535</v>
      </c>
      <c r="J711" s="280" t="s">
        <v>5942</v>
      </c>
      <c r="K711" s="280" t="s">
        <v>5432</v>
      </c>
      <c r="L711" s="281">
        <v>39910</v>
      </c>
      <c r="M711" s="256"/>
      <c r="N711" s="257">
        <v>39910</v>
      </c>
      <c r="O711" s="258" t="s">
        <v>6408</v>
      </c>
      <c r="P711" s="259"/>
      <c r="Q711" s="49"/>
      <c r="R711" s="49"/>
      <c r="S711" s="328"/>
    </row>
    <row r="712" spans="1:19" x14ac:dyDescent="0.25">
      <c r="A712" s="260">
        <v>39909</v>
      </c>
      <c r="B712" s="261" t="s">
        <v>7949</v>
      </c>
      <c r="C712" s="267"/>
      <c r="D712" s="262" t="s">
        <v>2215</v>
      </c>
      <c r="E712" s="262"/>
      <c r="F712" s="262" t="s">
        <v>6588</v>
      </c>
      <c r="G712" s="262" t="s">
        <v>8606</v>
      </c>
      <c r="H712" s="262" t="s">
        <v>8607</v>
      </c>
      <c r="I712" s="262" t="s">
        <v>5876</v>
      </c>
      <c r="J712" s="280" t="s">
        <v>5942</v>
      </c>
      <c r="K712" s="280" t="s">
        <v>8824</v>
      </c>
      <c r="L712" s="281">
        <v>39910</v>
      </c>
      <c r="M712" s="256"/>
      <c r="N712" s="257">
        <v>39910</v>
      </c>
      <c r="O712" s="258" t="s">
        <v>7445</v>
      </c>
      <c r="P712" s="259"/>
      <c r="Q712" s="49"/>
      <c r="R712" s="49"/>
      <c r="S712" s="328"/>
    </row>
    <row r="713" spans="1:19" x14ac:dyDescent="0.25">
      <c r="A713" s="260">
        <v>39829</v>
      </c>
      <c r="B713" s="261" t="s">
        <v>5433</v>
      </c>
      <c r="C713" s="267"/>
      <c r="D713" s="262" t="s">
        <v>5880</v>
      </c>
      <c r="E713" s="262">
        <v>4550</v>
      </c>
      <c r="F713" s="262" t="s">
        <v>1828</v>
      </c>
      <c r="G713" s="262"/>
      <c r="H713" s="262" t="s">
        <v>5434</v>
      </c>
      <c r="I713" s="262" t="s">
        <v>1829</v>
      </c>
      <c r="J713" s="280" t="s">
        <v>5942</v>
      </c>
      <c r="K713" s="280">
        <v>13</v>
      </c>
      <c r="L713" s="281">
        <v>39919</v>
      </c>
      <c r="M713" s="256"/>
      <c r="N713" s="257">
        <v>39912</v>
      </c>
      <c r="O713" s="258" t="s">
        <v>5435</v>
      </c>
      <c r="P713" s="259"/>
      <c r="Q713" s="49"/>
      <c r="R713" s="49"/>
      <c r="S713" s="328"/>
    </row>
    <row r="714" spans="1:19" ht="25.5" x14ac:dyDescent="0.25">
      <c r="A714" s="260">
        <v>39864</v>
      </c>
      <c r="B714" s="261" t="s">
        <v>8332</v>
      </c>
      <c r="C714" s="267"/>
      <c r="D714" s="262" t="s">
        <v>5246</v>
      </c>
      <c r="E714" s="262">
        <v>4657</v>
      </c>
      <c r="F714" s="262" t="s">
        <v>1697</v>
      </c>
      <c r="G714" s="262" t="s">
        <v>5602</v>
      </c>
      <c r="H714" s="262" t="s">
        <v>8333</v>
      </c>
      <c r="I714" s="262" t="s">
        <v>9535</v>
      </c>
      <c r="J714" s="280" t="s">
        <v>5942</v>
      </c>
      <c r="K714" s="280" t="s">
        <v>5436</v>
      </c>
      <c r="L714" s="281">
        <v>39906</v>
      </c>
      <c r="M714" s="256"/>
      <c r="N714" s="257">
        <v>39913</v>
      </c>
      <c r="O714" s="258" t="s">
        <v>7826</v>
      </c>
      <c r="P714" s="259"/>
      <c r="Q714" s="49"/>
      <c r="R714" s="49"/>
      <c r="S714" s="328"/>
    </row>
    <row r="715" spans="1:19" ht="25.5" x14ac:dyDescent="0.25">
      <c r="A715" s="260">
        <v>39864</v>
      </c>
      <c r="B715" s="261" t="s">
        <v>6957</v>
      </c>
      <c r="C715" s="267"/>
      <c r="D715" s="262" t="s">
        <v>5246</v>
      </c>
      <c r="E715" s="262">
        <v>4657</v>
      </c>
      <c r="F715" s="262" t="s">
        <v>1697</v>
      </c>
      <c r="G715" s="262" t="s">
        <v>5602</v>
      </c>
      <c r="H715" s="262" t="s">
        <v>5864</v>
      </c>
      <c r="I715" s="262" t="s">
        <v>9535</v>
      </c>
      <c r="J715" s="280" t="s">
        <v>5942</v>
      </c>
      <c r="K715" s="280" t="s">
        <v>653</v>
      </c>
      <c r="L715" s="281">
        <v>39906</v>
      </c>
      <c r="M715" s="256"/>
      <c r="N715" s="257">
        <v>39913</v>
      </c>
      <c r="O715" s="258" t="s">
        <v>8799</v>
      </c>
      <c r="P715" s="259"/>
      <c r="Q715" s="49"/>
      <c r="R715" s="49"/>
      <c r="S715" s="328"/>
    </row>
    <row r="716" spans="1:19" x14ac:dyDescent="0.25">
      <c r="A716" s="260">
        <v>39909</v>
      </c>
      <c r="B716" s="261" t="s">
        <v>8800</v>
      </c>
      <c r="C716" s="267"/>
      <c r="D716" s="262" t="s">
        <v>5247</v>
      </c>
      <c r="E716" s="262"/>
      <c r="F716" s="262" t="s">
        <v>1697</v>
      </c>
      <c r="G716" s="262"/>
      <c r="H716" s="262" t="s">
        <v>4179</v>
      </c>
      <c r="I716" s="262" t="s">
        <v>10108</v>
      </c>
      <c r="J716" s="280" t="s">
        <v>5942</v>
      </c>
      <c r="K716" s="280" t="s">
        <v>6466</v>
      </c>
      <c r="L716" s="281">
        <v>39910</v>
      </c>
      <c r="M716" s="256"/>
      <c r="N716" s="257">
        <v>39913</v>
      </c>
      <c r="O716" s="258" t="s">
        <v>6466</v>
      </c>
      <c r="P716" s="259"/>
      <c r="Q716" s="49"/>
      <c r="R716" s="49"/>
      <c r="S716" s="328"/>
    </row>
    <row r="717" spans="1:19" x14ac:dyDescent="0.25">
      <c r="A717" s="260">
        <v>39906</v>
      </c>
      <c r="B717" s="261" t="s">
        <v>3141</v>
      </c>
      <c r="C717" s="267"/>
      <c r="D717" s="262" t="s">
        <v>6694</v>
      </c>
      <c r="E717" s="262">
        <v>4568</v>
      </c>
      <c r="F717" s="262" t="s">
        <v>1697</v>
      </c>
      <c r="G717" s="262" t="s">
        <v>5602</v>
      </c>
      <c r="H717" s="262" t="s">
        <v>9215</v>
      </c>
      <c r="I717" s="262"/>
      <c r="J717" s="280" t="s">
        <v>9156</v>
      </c>
      <c r="K717" s="280" t="s">
        <v>9095</v>
      </c>
      <c r="L717" s="281">
        <v>39918</v>
      </c>
      <c r="M717" s="256"/>
      <c r="N717" s="257">
        <v>39917</v>
      </c>
      <c r="O717" s="258" t="s">
        <v>9095</v>
      </c>
      <c r="P717" s="259"/>
      <c r="Q717" s="49"/>
      <c r="R717" s="49"/>
      <c r="S717" s="328"/>
    </row>
    <row r="718" spans="1:19" ht="25.5" x14ac:dyDescent="0.25">
      <c r="A718" s="260">
        <v>39916</v>
      </c>
      <c r="B718" s="261" t="s">
        <v>3142</v>
      </c>
      <c r="C718" s="267"/>
      <c r="D718" s="262" t="s">
        <v>5247</v>
      </c>
      <c r="E718" s="262"/>
      <c r="F718" s="262"/>
      <c r="G718" s="262" t="s">
        <v>9736</v>
      </c>
      <c r="H718" s="262" t="s">
        <v>4935</v>
      </c>
      <c r="I718" s="262" t="s">
        <v>9535</v>
      </c>
      <c r="J718" s="280" t="s">
        <v>5603</v>
      </c>
      <c r="K718" s="280" t="s">
        <v>6381</v>
      </c>
      <c r="L718" s="281">
        <v>39917</v>
      </c>
      <c r="M718" s="256"/>
      <c r="N718" s="257">
        <v>39918</v>
      </c>
      <c r="O718" s="258" t="s">
        <v>6381</v>
      </c>
      <c r="P718" s="259"/>
      <c r="Q718" s="49"/>
      <c r="R718" s="49"/>
      <c r="S718" s="328"/>
    </row>
    <row r="719" spans="1:19" x14ac:dyDescent="0.25">
      <c r="A719" s="260">
        <v>39918</v>
      </c>
      <c r="B719" s="261" t="s">
        <v>3143</v>
      </c>
      <c r="C719" s="267"/>
      <c r="D719" s="262" t="s">
        <v>2215</v>
      </c>
      <c r="E719" s="262"/>
      <c r="F719" s="262"/>
      <c r="G719" s="262" t="s">
        <v>7272</v>
      </c>
      <c r="H719" s="262" t="s">
        <v>374</v>
      </c>
      <c r="I719" s="262" t="s">
        <v>9535</v>
      </c>
      <c r="J719" s="280" t="s">
        <v>5942</v>
      </c>
      <c r="K719" s="280" t="s">
        <v>1312</v>
      </c>
      <c r="L719" s="281">
        <v>39918</v>
      </c>
      <c r="M719" s="256"/>
      <c r="N719" s="257">
        <v>39918</v>
      </c>
      <c r="O719" s="258" t="s">
        <v>2079</v>
      </c>
      <c r="P719" s="259"/>
      <c r="Q719" s="49"/>
      <c r="R719" s="49"/>
      <c r="S719" s="328"/>
    </row>
    <row r="720" spans="1:19" ht="38.25" x14ac:dyDescent="0.25">
      <c r="A720" s="260">
        <v>39882</v>
      </c>
      <c r="B720" s="261" t="s">
        <v>4360</v>
      </c>
      <c r="C720" s="267"/>
      <c r="D720" s="262" t="s">
        <v>4682</v>
      </c>
      <c r="E720" s="262"/>
      <c r="F720" s="262"/>
      <c r="G720" s="262" t="s">
        <v>7272</v>
      </c>
      <c r="H720" s="262" t="s">
        <v>6384</v>
      </c>
      <c r="I720" s="262"/>
      <c r="J720" s="280" t="s">
        <v>5942</v>
      </c>
      <c r="K720" s="280">
        <v>390</v>
      </c>
      <c r="L720" s="281">
        <v>39918</v>
      </c>
      <c r="M720" s="256"/>
      <c r="N720" s="257">
        <v>39920</v>
      </c>
      <c r="O720" s="258" t="s">
        <v>4683</v>
      </c>
      <c r="P720" s="259"/>
      <c r="Q720" s="49"/>
      <c r="R720" s="49"/>
      <c r="S720" s="328"/>
    </row>
    <row r="721" spans="1:19" ht="38.25" x14ac:dyDescent="0.25">
      <c r="A721" s="260">
        <v>39906</v>
      </c>
      <c r="B721" s="261" t="s">
        <v>10839</v>
      </c>
      <c r="C721" s="267"/>
      <c r="D721" s="262" t="s">
        <v>3772</v>
      </c>
      <c r="E721" s="262">
        <v>4689</v>
      </c>
      <c r="F721" s="262" t="s">
        <v>1697</v>
      </c>
      <c r="G721" s="262" t="s">
        <v>3651</v>
      </c>
      <c r="H721" s="262" t="s">
        <v>660</v>
      </c>
      <c r="I721" s="262" t="s">
        <v>10265</v>
      </c>
      <c r="J721" s="280" t="s">
        <v>4115</v>
      </c>
      <c r="K721" s="280" t="s">
        <v>620</v>
      </c>
      <c r="L721" s="281">
        <v>39919</v>
      </c>
      <c r="M721" s="256" t="s">
        <v>5937</v>
      </c>
      <c r="N721" s="257">
        <v>39920</v>
      </c>
      <c r="O721" s="258" t="s">
        <v>10266</v>
      </c>
      <c r="P721" s="259"/>
      <c r="Q721" s="49"/>
      <c r="R721" s="49"/>
      <c r="S721" s="328"/>
    </row>
    <row r="722" spans="1:19" x14ac:dyDescent="0.25">
      <c r="A722" s="260">
        <v>39923</v>
      </c>
      <c r="B722" s="261" t="s">
        <v>10267</v>
      </c>
      <c r="C722" s="267"/>
      <c r="D722" s="262" t="s">
        <v>2215</v>
      </c>
      <c r="E722" s="262"/>
      <c r="F722" s="262" t="s">
        <v>6588</v>
      </c>
      <c r="G722" s="262" t="s">
        <v>5602</v>
      </c>
      <c r="H722" s="262" t="s">
        <v>2561</v>
      </c>
      <c r="I722" s="262" t="s">
        <v>9535</v>
      </c>
      <c r="J722" s="280" t="s">
        <v>5942</v>
      </c>
      <c r="K722" s="280" t="s">
        <v>6466</v>
      </c>
      <c r="L722" s="281">
        <v>39924</v>
      </c>
      <c r="M722" s="256"/>
      <c r="N722" s="257">
        <v>39924</v>
      </c>
      <c r="O722" s="258" t="s">
        <v>6466</v>
      </c>
      <c r="P722" s="259"/>
      <c r="Q722" s="49"/>
      <c r="R722" s="49"/>
      <c r="S722" s="328"/>
    </row>
    <row r="723" spans="1:19" x14ac:dyDescent="0.25">
      <c r="A723" s="260">
        <v>39923</v>
      </c>
      <c r="B723" s="261" t="s">
        <v>10268</v>
      </c>
      <c r="C723" s="267"/>
      <c r="D723" s="262" t="s">
        <v>2215</v>
      </c>
      <c r="E723" s="262"/>
      <c r="F723" s="262" t="s">
        <v>5941</v>
      </c>
      <c r="G723" s="262" t="s">
        <v>9736</v>
      </c>
      <c r="H723" s="262" t="s">
        <v>2561</v>
      </c>
      <c r="I723" s="262" t="s">
        <v>9535</v>
      </c>
      <c r="J723" s="280" t="s">
        <v>5942</v>
      </c>
      <c r="K723" s="280" t="s">
        <v>6466</v>
      </c>
      <c r="L723" s="281">
        <v>39924</v>
      </c>
      <c r="M723" s="256"/>
      <c r="N723" s="257">
        <v>39924</v>
      </c>
      <c r="O723" s="258" t="s">
        <v>6466</v>
      </c>
      <c r="P723" s="259"/>
      <c r="Q723" s="49"/>
      <c r="R723" s="49"/>
      <c r="S723" s="328"/>
    </row>
    <row r="724" spans="1:19" ht="25.5" x14ac:dyDescent="0.25">
      <c r="A724" s="260">
        <v>39909</v>
      </c>
      <c r="B724" s="261" t="s">
        <v>10054</v>
      </c>
      <c r="C724" s="267"/>
      <c r="D724" s="262" t="s">
        <v>10055</v>
      </c>
      <c r="E724" s="262">
        <v>4719</v>
      </c>
      <c r="F724" s="262" t="s">
        <v>1697</v>
      </c>
      <c r="G724" s="262" t="s">
        <v>9736</v>
      </c>
      <c r="H724" s="262" t="s">
        <v>8094</v>
      </c>
      <c r="I724" s="262"/>
      <c r="J724" s="280" t="s">
        <v>5940</v>
      </c>
      <c r="K724" s="280" t="s">
        <v>4669</v>
      </c>
      <c r="L724" s="281">
        <v>39925</v>
      </c>
      <c r="M724" s="256" t="s">
        <v>5937</v>
      </c>
      <c r="N724" s="257">
        <v>39925</v>
      </c>
      <c r="O724" s="258" t="s">
        <v>4669</v>
      </c>
      <c r="P724" s="259"/>
      <c r="Q724" s="49"/>
      <c r="R724" s="49"/>
      <c r="S724" s="328"/>
    </row>
    <row r="725" spans="1:19" ht="25.5" x14ac:dyDescent="0.25">
      <c r="A725" s="260">
        <v>39909</v>
      </c>
      <c r="B725" s="261" t="s">
        <v>10054</v>
      </c>
      <c r="C725" s="267"/>
      <c r="D725" s="262" t="s">
        <v>10055</v>
      </c>
      <c r="E725" s="262">
        <v>4719</v>
      </c>
      <c r="F725" s="262" t="s">
        <v>1697</v>
      </c>
      <c r="G725" s="262" t="s">
        <v>5602</v>
      </c>
      <c r="H725" s="262" t="s">
        <v>8094</v>
      </c>
      <c r="I725" s="262"/>
      <c r="J725" s="280" t="s">
        <v>6685</v>
      </c>
      <c r="K725" s="280" t="s">
        <v>3443</v>
      </c>
      <c r="L725" s="281">
        <v>39925</v>
      </c>
      <c r="M725" s="256" t="s">
        <v>5937</v>
      </c>
      <c r="N725" s="257">
        <v>39925</v>
      </c>
      <c r="O725" s="258" t="s">
        <v>3443</v>
      </c>
      <c r="P725" s="259"/>
      <c r="Q725" s="49"/>
      <c r="R725" s="49"/>
      <c r="S725" s="328"/>
    </row>
    <row r="726" spans="1:19" x14ac:dyDescent="0.25">
      <c r="A726" s="260">
        <v>39924</v>
      </c>
      <c r="B726" s="261" t="s">
        <v>10053</v>
      </c>
      <c r="C726" s="267"/>
      <c r="D726" s="262" t="s">
        <v>9785</v>
      </c>
      <c r="E726" s="262">
        <v>4560</v>
      </c>
      <c r="F726" s="262" t="s">
        <v>6588</v>
      </c>
      <c r="G726" s="262" t="s">
        <v>8606</v>
      </c>
      <c r="H726" s="262" t="s">
        <v>8607</v>
      </c>
      <c r="I726" s="262" t="s">
        <v>3712</v>
      </c>
      <c r="J726" s="280" t="s">
        <v>5942</v>
      </c>
      <c r="K726" s="280" t="s">
        <v>9008</v>
      </c>
      <c r="L726" s="281">
        <v>39925</v>
      </c>
      <c r="M726" s="256"/>
      <c r="N726" s="257">
        <v>39925</v>
      </c>
      <c r="O726" s="258" t="s">
        <v>9008</v>
      </c>
      <c r="P726" s="259"/>
      <c r="Q726" s="49"/>
      <c r="R726" s="49"/>
      <c r="S726" s="328"/>
    </row>
    <row r="727" spans="1:19" x14ac:dyDescent="0.25">
      <c r="A727" s="260">
        <v>39923</v>
      </c>
      <c r="B727" s="261" t="s">
        <v>4670</v>
      </c>
      <c r="C727" s="267"/>
      <c r="D727" s="262" t="s">
        <v>5661</v>
      </c>
      <c r="E727" s="262">
        <v>4653</v>
      </c>
      <c r="F727" s="262" t="s">
        <v>5941</v>
      </c>
      <c r="G727" s="262" t="s">
        <v>5597</v>
      </c>
      <c r="H727" s="262" t="s">
        <v>8607</v>
      </c>
      <c r="I727" s="262" t="s">
        <v>3712</v>
      </c>
      <c r="J727" s="280" t="s">
        <v>5942</v>
      </c>
      <c r="K727" s="280" t="s">
        <v>3528</v>
      </c>
      <c r="L727" s="281">
        <v>39926</v>
      </c>
      <c r="M727" s="256"/>
      <c r="N727" s="257">
        <v>39926</v>
      </c>
      <c r="O727" s="258" t="s">
        <v>826</v>
      </c>
      <c r="P727" s="259"/>
      <c r="Q727" s="49"/>
      <c r="R727" s="49"/>
      <c r="S727" s="328"/>
    </row>
    <row r="728" spans="1:19" ht="51" x14ac:dyDescent="0.25">
      <c r="A728" s="260">
        <v>39862</v>
      </c>
      <c r="B728" s="261" t="s">
        <v>1740</v>
      </c>
      <c r="C728" s="267"/>
      <c r="D728" s="262" t="s">
        <v>5246</v>
      </c>
      <c r="E728" s="262">
        <v>4657</v>
      </c>
      <c r="F728" s="262" t="s">
        <v>468</v>
      </c>
      <c r="G728" s="262"/>
      <c r="H728" s="262" t="s">
        <v>8333</v>
      </c>
      <c r="I728" s="262"/>
      <c r="J728" s="280" t="s">
        <v>1741</v>
      </c>
      <c r="K728" s="280" t="s">
        <v>1742</v>
      </c>
      <c r="L728" s="281">
        <v>39927</v>
      </c>
      <c r="M728" s="256" t="s">
        <v>5937</v>
      </c>
      <c r="N728" s="257">
        <v>39930</v>
      </c>
      <c r="O728" s="258" t="s">
        <v>1743</v>
      </c>
      <c r="P728" s="259"/>
      <c r="Q728" s="49"/>
      <c r="R728" s="49"/>
      <c r="S728" s="328"/>
    </row>
    <row r="729" spans="1:19" ht="25.5" x14ac:dyDescent="0.25">
      <c r="A729" s="260">
        <v>39862</v>
      </c>
      <c r="B729" s="261" t="s">
        <v>1740</v>
      </c>
      <c r="C729" s="267"/>
      <c r="D729" s="262" t="s">
        <v>5246</v>
      </c>
      <c r="E729" s="262">
        <v>4657</v>
      </c>
      <c r="F729" s="262" t="s">
        <v>468</v>
      </c>
      <c r="G729" s="262"/>
      <c r="H729" s="262" t="s">
        <v>5864</v>
      </c>
      <c r="I729" s="262"/>
      <c r="J729" s="280" t="s">
        <v>2937</v>
      </c>
      <c r="K729" s="280" t="s">
        <v>2938</v>
      </c>
      <c r="L729" s="281">
        <v>39927</v>
      </c>
      <c r="M729" s="256" t="s">
        <v>5937</v>
      </c>
      <c r="N729" s="257">
        <v>39930</v>
      </c>
      <c r="O729" s="258" t="s">
        <v>9428</v>
      </c>
      <c r="P729" s="259"/>
      <c r="Q729" s="49"/>
      <c r="R729" s="49"/>
      <c r="S729" s="328"/>
    </row>
    <row r="730" spans="1:19" x14ac:dyDescent="0.25">
      <c r="A730" s="260">
        <v>39891</v>
      </c>
      <c r="B730" s="261" t="s">
        <v>1221</v>
      </c>
      <c r="C730" s="267"/>
      <c r="D730" s="262" t="s">
        <v>1222</v>
      </c>
      <c r="E730" s="262">
        <v>4693</v>
      </c>
      <c r="F730" s="262" t="s">
        <v>1223</v>
      </c>
      <c r="G730" s="262"/>
      <c r="H730" s="262" t="s">
        <v>660</v>
      </c>
      <c r="I730" s="262"/>
      <c r="J730" s="280" t="s">
        <v>1224</v>
      </c>
      <c r="K730" s="280" t="s">
        <v>1225</v>
      </c>
      <c r="L730" s="281">
        <v>39930</v>
      </c>
      <c r="M730" s="256"/>
      <c r="N730" s="257">
        <v>39931</v>
      </c>
      <c r="O730" s="258" t="s">
        <v>1225</v>
      </c>
      <c r="P730" s="259"/>
      <c r="Q730" s="49"/>
      <c r="R730" s="49"/>
      <c r="S730" s="328"/>
    </row>
    <row r="731" spans="1:19" ht="51" x14ac:dyDescent="0.25">
      <c r="A731" s="260">
        <v>39891</v>
      </c>
      <c r="B731" s="261" t="s">
        <v>1221</v>
      </c>
      <c r="C731" s="267"/>
      <c r="D731" s="262" t="s">
        <v>1222</v>
      </c>
      <c r="E731" s="262">
        <v>4693</v>
      </c>
      <c r="F731" s="262" t="s">
        <v>1223</v>
      </c>
      <c r="G731" s="262"/>
      <c r="H731" s="262" t="s">
        <v>660</v>
      </c>
      <c r="I731" s="262"/>
      <c r="J731" s="280" t="s">
        <v>1226</v>
      </c>
      <c r="K731" s="280" t="s">
        <v>3382</v>
      </c>
      <c r="L731" s="281">
        <v>39930</v>
      </c>
      <c r="M731" s="256"/>
      <c r="N731" s="257">
        <v>39931</v>
      </c>
      <c r="O731" s="258" t="s">
        <v>2395</v>
      </c>
      <c r="P731" s="259"/>
      <c r="Q731" s="49"/>
      <c r="R731" s="49"/>
      <c r="S731" s="328"/>
    </row>
    <row r="732" spans="1:19" x14ac:dyDescent="0.25">
      <c r="A732" s="260">
        <v>39923</v>
      </c>
      <c r="B732" s="261" t="s">
        <v>2184</v>
      </c>
      <c r="C732" s="267"/>
      <c r="D732" s="262" t="s">
        <v>5661</v>
      </c>
      <c r="E732" s="262">
        <v>4653</v>
      </c>
      <c r="F732" s="262" t="s">
        <v>3065</v>
      </c>
      <c r="G732" s="262" t="s">
        <v>2252</v>
      </c>
      <c r="H732" s="262" t="s">
        <v>5539</v>
      </c>
      <c r="I732" s="262" t="s">
        <v>9535</v>
      </c>
      <c r="J732" s="280" t="s">
        <v>5942</v>
      </c>
      <c r="K732" s="280" t="s">
        <v>2079</v>
      </c>
      <c r="L732" s="281">
        <v>39931</v>
      </c>
      <c r="M732" s="256"/>
      <c r="N732" s="257">
        <v>39931</v>
      </c>
      <c r="O732" s="258" t="s">
        <v>2079</v>
      </c>
      <c r="P732" s="259"/>
      <c r="Q732" s="49"/>
      <c r="R732" s="49"/>
      <c r="S732" s="328"/>
    </row>
    <row r="733" spans="1:19" x14ac:dyDescent="0.25">
      <c r="A733" s="260">
        <v>39930</v>
      </c>
      <c r="B733" s="261" t="s">
        <v>3745</v>
      </c>
      <c r="C733" s="267"/>
      <c r="D733" s="262" t="s">
        <v>2215</v>
      </c>
      <c r="E733" s="262"/>
      <c r="F733" s="262" t="s">
        <v>6588</v>
      </c>
      <c r="G733" s="262" t="s">
        <v>8606</v>
      </c>
      <c r="H733" s="262" t="s">
        <v>8607</v>
      </c>
      <c r="I733" s="262" t="s">
        <v>5876</v>
      </c>
      <c r="J733" s="280" t="s">
        <v>5942</v>
      </c>
      <c r="K733" s="280" t="s">
        <v>7445</v>
      </c>
      <c r="L733" s="281">
        <v>39931</v>
      </c>
      <c r="M733" s="256"/>
      <c r="N733" s="257">
        <v>39931</v>
      </c>
      <c r="O733" s="258" t="s">
        <v>7445</v>
      </c>
      <c r="P733" s="259"/>
      <c r="Q733" s="49"/>
      <c r="R733" s="49"/>
      <c r="S733" s="328"/>
    </row>
    <row r="734" spans="1:19" x14ac:dyDescent="0.25">
      <c r="A734" s="260">
        <v>39930</v>
      </c>
      <c r="B734" s="261" t="s">
        <v>3745</v>
      </c>
      <c r="C734" s="267"/>
      <c r="D734" s="262" t="s">
        <v>2215</v>
      </c>
      <c r="E734" s="262"/>
      <c r="F734" s="262" t="s">
        <v>6588</v>
      </c>
      <c r="G734" s="262" t="s">
        <v>8606</v>
      </c>
      <c r="H734" s="262" t="s">
        <v>8607</v>
      </c>
      <c r="I734" s="262" t="s">
        <v>9535</v>
      </c>
      <c r="J734" s="280" t="s">
        <v>5942</v>
      </c>
      <c r="K734" s="280" t="s">
        <v>2079</v>
      </c>
      <c r="L734" s="281">
        <v>39931</v>
      </c>
      <c r="M734" s="256"/>
      <c r="N734" s="257">
        <v>39931</v>
      </c>
      <c r="O734" s="258" t="s">
        <v>2079</v>
      </c>
      <c r="P734" s="259"/>
      <c r="Q734" s="49"/>
      <c r="R734" s="49"/>
      <c r="S734" s="328"/>
    </row>
    <row r="735" spans="1:19" x14ac:dyDescent="0.25">
      <c r="A735" s="260">
        <v>39930</v>
      </c>
      <c r="B735" s="261" t="s">
        <v>3745</v>
      </c>
      <c r="C735" s="267"/>
      <c r="D735" s="262" t="s">
        <v>2215</v>
      </c>
      <c r="E735" s="262"/>
      <c r="F735" s="262" t="s">
        <v>6588</v>
      </c>
      <c r="G735" s="262" t="s">
        <v>3489</v>
      </c>
      <c r="H735" s="262" t="s">
        <v>8607</v>
      </c>
      <c r="I735" s="262" t="s">
        <v>9535</v>
      </c>
      <c r="J735" s="280" t="s">
        <v>5942</v>
      </c>
      <c r="K735" s="280" t="s">
        <v>2079</v>
      </c>
      <c r="L735" s="281">
        <v>39931</v>
      </c>
      <c r="M735" s="256"/>
      <c r="N735" s="257">
        <v>39931</v>
      </c>
      <c r="O735" s="258" t="s">
        <v>2079</v>
      </c>
      <c r="P735" s="259"/>
      <c r="Q735" s="49"/>
      <c r="R735" s="49"/>
      <c r="S735" s="328"/>
    </row>
    <row r="736" spans="1:19" ht="25.5" x14ac:dyDescent="0.25">
      <c r="A736" s="260">
        <v>39910</v>
      </c>
      <c r="B736" s="261" t="s">
        <v>6851</v>
      </c>
      <c r="C736" s="267"/>
      <c r="D736" s="262" t="s">
        <v>1171</v>
      </c>
      <c r="E736" s="262">
        <v>4691</v>
      </c>
      <c r="F736" s="262" t="s">
        <v>1461</v>
      </c>
      <c r="G736" s="262" t="s">
        <v>5602</v>
      </c>
      <c r="H736" s="262" t="s">
        <v>660</v>
      </c>
      <c r="I736" s="262"/>
      <c r="J736" s="280" t="s">
        <v>7200</v>
      </c>
      <c r="K736" s="280" t="s">
        <v>10032</v>
      </c>
      <c r="L736" s="281">
        <v>39932</v>
      </c>
      <c r="M736" s="256" t="s">
        <v>5937</v>
      </c>
      <c r="N736" s="257">
        <v>39932</v>
      </c>
      <c r="O736" s="258" t="s">
        <v>10032</v>
      </c>
      <c r="P736" s="259"/>
      <c r="Q736" s="49"/>
      <c r="R736" s="49"/>
      <c r="S736" s="328"/>
    </row>
    <row r="737" spans="1:19" x14ac:dyDescent="0.25">
      <c r="A737" s="260">
        <v>39924</v>
      </c>
      <c r="B737" s="261" t="s">
        <v>562</v>
      </c>
      <c r="C737" s="267"/>
      <c r="D737" s="262" t="s">
        <v>777</v>
      </c>
      <c r="E737" s="262">
        <v>4618</v>
      </c>
      <c r="F737" s="262" t="s">
        <v>1697</v>
      </c>
      <c r="G737" s="262" t="s">
        <v>8041</v>
      </c>
      <c r="H737" s="262" t="s">
        <v>778</v>
      </c>
      <c r="I737" s="262" t="s">
        <v>10108</v>
      </c>
      <c r="J737" s="280" t="s">
        <v>5942</v>
      </c>
      <c r="K737" s="280" t="s">
        <v>8506</v>
      </c>
      <c r="L737" s="281">
        <v>39932</v>
      </c>
      <c r="M737" s="256"/>
      <c r="N737" s="257">
        <v>39932</v>
      </c>
      <c r="O737" s="258" t="s">
        <v>8506</v>
      </c>
      <c r="P737" s="259"/>
      <c r="Q737" s="49"/>
      <c r="R737" s="49"/>
      <c r="S737" s="328"/>
    </row>
    <row r="738" spans="1:19" ht="51" x14ac:dyDescent="0.25">
      <c r="A738" s="260">
        <v>39924</v>
      </c>
      <c r="B738" s="261" t="s">
        <v>562</v>
      </c>
      <c r="C738" s="267"/>
      <c r="D738" s="262" t="s">
        <v>777</v>
      </c>
      <c r="E738" s="262">
        <v>4618</v>
      </c>
      <c r="F738" s="262" t="s">
        <v>1697</v>
      </c>
      <c r="G738" s="262" t="s">
        <v>5602</v>
      </c>
      <c r="H738" s="262" t="s">
        <v>778</v>
      </c>
      <c r="I738" s="262" t="s">
        <v>9535</v>
      </c>
      <c r="J738" s="280" t="s">
        <v>5942</v>
      </c>
      <c r="K738" s="280" t="s">
        <v>7445</v>
      </c>
      <c r="L738" s="281">
        <v>39932</v>
      </c>
      <c r="M738" s="256"/>
      <c r="N738" s="257">
        <v>39932</v>
      </c>
      <c r="O738" s="258" t="s">
        <v>779</v>
      </c>
      <c r="P738" s="259"/>
      <c r="Q738" s="49"/>
      <c r="R738" s="49"/>
      <c r="S738" s="328"/>
    </row>
    <row r="739" spans="1:19" ht="63.75" x14ac:dyDescent="0.25">
      <c r="A739" s="260">
        <v>39932</v>
      </c>
      <c r="B739" s="261" t="s">
        <v>780</v>
      </c>
      <c r="C739" s="267"/>
      <c r="D739" s="262" t="s">
        <v>3364</v>
      </c>
      <c r="E739" s="262">
        <v>4624</v>
      </c>
      <c r="F739" s="262" t="s">
        <v>1697</v>
      </c>
      <c r="G739" s="262" t="s">
        <v>9736</v>
      </c>
      <c r="H739" s="262" t="s">
        <v>3511</v>
      </c>
      <c r="I739" s="262" t="s">
        <v>781</v>
      </c>
      <c r="J739" s="280" t="s">
        <v>7944</v>
      </c>
      <c r="K739" s="280" t="s">
        <v>782</v>
      </c>
      <c r="L739" s="281">
        <v>39932</v>
      </c>
      <c r="M739" s="256"/>
      <c r="N739" s="257">
        <v>39932</v>
      </c>
      <c r="O739" s="258" t="s">
        <v>8679</v>
      </c>
      <c r="P739" s="259"/>
      <c r="Q739" s="49"/>
      <c r="R739" s="49"/>
      <c r="S739" s="328"/>
    </row>
    <row r="740" spans="1:19" ht="51" x14ac:dyDescent="0.25">
      <c r="A740" s="260">
        <v>39930</v>
      </c>
      <c r="B740" s="261" t="s">
        <v>2564</v>
      </c>
      <c r="C740" s="267"/>
      <c r="D740" s="262" t="s">
        <v>2215</v>
      </c>
      <c r="E740" s="262"/>
      <c r="F740" s="262" t="s">
        <v>1697</v>
      </c>
      <c r="G740" s="262" t="s">
        <v>5602</v>
      </c>
      <c r="H740" s="262" t="s">
        <v>3954</v>
      </c>
      <c r="I740" s="262" t="s">
        <v>9535</v>
      </c>
      <c r="J740" s="280" t="s">
        <v>5942</v>
      </c>
      <c r="K740" s="280" t="s">
        <v>2079</v>
      </c>
      <c r="L740" s="281">
        <v>39934</v>
      </c>
      <c r="M740" s="256"/>
      <c r="N740" s="257">
        <v>39934</v>
      </c>
      <c r="O740" s="258" t="s">
        <v>3324</v>
      </c>
      <c r="P740" s="259"/>
      <c r="Q740" s="49"/>
      <c r="R740" s="49"/>
      <c r="S740" s="328"/>
    </row>
    <row r="741" spans="1:19" ht="51" x14ac:dyDescent="0.25">
      <c r="A741" s="260">
        <v>39930</v>
      </c>
      <c r="B741" s="261" t="s">
        <v>2564</v>
      </c>
      <c r="C741" s="267"/>
      <c r="D741" s="262" t="s">
        <v>2215</v>
      </c>
      <c r="E741" s="262"/>
      <c r="F741" s="262" t="s">
        <v>1697</v>
      </c>
      <c r="G741" s="262" t="s">
        <v>5602</v>
      </c>
      <c r="H741" s="262" t="s">
        <v>617</v>
      </c>
      <c r="I741" s="262" t="s">
        <v>9535</v>
      </c>
      <c r="J741" s="280" t="s">
        <v>5942</v>
      </c>
      <c r="K741" s="280" t="s">
        <v>2079</v>
      </c>
      <c r="L741" s="281">
        <v>39934</v>
      </c>
      <c r="M741" s="256"/>
      <c r="N741" s="257">
        <v>39934</v>
      </c>
      <c r="O741" s="258" t="s">
        <v>3324</v>
      </c>
      <c r="P741" s="259"/>
      <c r="Q741" s="49"/>
      <c r="R741" s="49"/>
      <c r="S741" s="328"/>
    </row>
    <row r="742" spans="1:19" ht="51" x14ac:dyDescent="0.25">
      <c r="A742" s="260">
        <v>39930</v>
      </c>
      <c r="B742" s="261" t="s">
        <v>3325</v>
      </c>
      <c r="C742" s="267"/>
      <c r="D742" s="262" t="s">
        <v>2215</v>
      </c>
      <c r="E742" s="262"/>
      <c r="F742" s="262" t="s">
        <v>1697</v>
      </c>
      <c r="G742" s="262" t="s">
        <v>5602</v>
      </c>
      <c r="H742" s="262" t="s">
        <v>2253</v>
      </c>
      <c r="I742" s="262" t="s">
        <v>9535</v>
      </c>
      <c r="J742" s="280" t="s">
        <v>5942</v>
      </c>
      <c r="K742" s="280" t="s">
        <v>7826</v>
      </c>
      <c r="L742" s="281">
        <v>39934</v>
      </c>
      <c r="M742" s="256"/>
      <c r="N742" s="257">
        <v>39934</v>
      </c>
      <c r="O742" s="258" t="s">
        <v>6462</v>
      </c>
      <c r="P742" s="259"/>
      <c r="Q742" s="49"/>
      <c r="R742" s="49"/>
      <c r="S742" s="328"/>
    </row>
    <row r="743" spans="1:19" ht="38.25" x14ac:dyDescent="0.25">
      <c r="A743" s="260">
        <v>39930</v>
      </c>
      <c r="B743" s="261" t="s">
        <v>7201</v>
      </c>
      <c r="C743" s="267"/>
      <c r="D743" s="262" t="s">
        <v>191</v>
      </c>
      <c r="E743" s="262">
        <v>4615</v>
      </c>
      <c r="F743" s="262" t="s">
        <v>1697</v>
      </c>
      <c r="G743" s="262" t="s">
        <v>9736</v>
      </c>
      <c r="H743" s="262" t="s">
        <v>8382</v>
      </c>
      <c r="I743" s="262"/>
      <c r="J743" s="280" t="s">
        <v>5942</v>
      </c>
      <c r="K743" s="280" t="s">
        <v>4960</v>
      </c>
      <c r="L743" s="281">
        <v>39934</v>
      </c>
      <c r="M743" s="256"/>
      <c r="N743" s="257">
        <v>39934</v>
      </c>
      <c r="O743" s="258" t="s">
        <v>2563</v>
      </c>
      <c r="P743" s="259"/>
      <c r="Q743" s="49"/>
      <c r="R743" s="49"/>
      <c r="S743" s="328"/>
    </row>
    <row r="744" spans="1:19" ht="25.5" x14ac:dyDescent="0.25">
      <c r="A744" s="260">
        <v>39948</v>
      </c>
      <c r="B744" s="261" t="s">
        <v>6463</v>
      </c>
      <c r="C744" s="267"/>
      <c r="D744" s="262" t="s">
        <v>7144</v>
      </c>
      <c r="E744" s="262">
        <v>4688</v>
      </c>
      <c r="F744" s="262" t="s">
        <v>1697</v>
      </c>
      <c r="G744" s="262" t="s">
        <v>5602</v>
      </c>
      <c r="H744" s="262" t="s">
        <v>8374</v>
      </c>
      <c r="I744" s="262"/>
      <c r="J744" s="280" t="s">
        <v>5940</v>
      </c>
      <c r="K744" s="280" t="s">
        <v>83</v>
      </c>
      <c r="L744" s="281">
        <v>39960</v>
      </c>
      <c r="M744" s="256" t="s">
        <v>5937</v>
      </c>
      <c r="N744" s="257">
        <v>39934</v>
      </c>
      <c r="O744" s="258" t="s">
        <v>83</v>
      </c>
      <c r="P744" s="259"/>
      <c r="Q744" s="49"/>
      <c r="R744" s="49"/>
      <c r="S744" s="328"/>
    </row>
    <row r="745" spans="1:19" ht="51" x14ac:dyDescent="0.25">
      <c r="A745" s="260">
        <v>39891</v>
      </c>
      <c r="B745" s="261" t="s">
        <v>5365</v>
      </c>
      <c r="C745" s="267"/>
      <c r="D745" s="262" t="s">
        <v>8984</v>
      </c>
      <c r="E745" s="262">
        <v>4710</v>
      </c>
      <c r="F745" s="262" t="s">
        <v>1761</v>
      </c>
      <c r="G745" s="262"/>
      <c r="H745" s="262"/>
      <c r="I745" s="262" t="s">
        <v>8018</v>
      </c>
      <c r="J745" s="280" t="s">
        <v>8017</v>
      </c>
      <c r="K745" s="280" t="s">
        <v>6524</v>
      </c>
      <c r="L745" s="281">
        <v>39904</v>
      </c>
      <c r="M745" s="256"/>
      <c r="N745" s="257">
        <v>39937</v>
      </c>
      <c r="O745" s="258" t="s">
        <v>3785</v>
      </c>
      <c r="P745" s="259"/>
      <c r="Q745" s="49"/>
      <c r="R745" s="49"/>
      <c r="S745" s="328"/>
    </row>
    <row r="746" spans="1:19" ht="25.5" x14ac:dyDescent="0.25">
      <c r="A746" s="260">
        <v>39924</v>
      </c>
      <c r="B746" s="261" t="s">
        <v>562</v>
      </c>
      <c r="C746" s="267"/>
      <c r="D746" s="262" t="s">
        <v>777</v>
      </c>
      <c r="E746" s="262">
        <v>4618</v>
      </c>
      <c r="F746" s="262" t="s">
        <v>1697</v>
      </c>
      <c r="G746" s="262" t="s">
        <v>8041</v>
      </c>
      <c r="H746" s="262" t="s">
        <v>778</v>
      </c>
      <c r="I746" s="262"/>
      <c r="J746" s="280" t="s">
        <v>7944</v>
      </c>
      <c r="K746" s="280" t="s">
        <v>445</v>
      </c>
      <c r="L746" s="281">
        <v>39939</v>
      </c>
      <c r="M746" s="256" t="s">
        <v>5937</v>
      </c>
      <c r="N746" s="257">
        <v>39937</v>
      </c>
      <c r="O746" s="258" t="s">
        <v>445</v>
      </c>
      <c r="P746" s="259"/>
      <c r="Q746" s="49"/>
      <c r="R746" s="49"/>
      <c r="S746" s="328"/>
    </row>
    <row r="747" spans="1:19" x14ac:dyDescent="0.25">
      <c r="A747" s="260">
        <v>39934</v>
      </c>
      <c r="B747" s="261" t="s">
        <v>3786</v>
      </c>
      <c r="C747" s="267"/>
      <c r="D747" s="262" t="s">
        <v>3364</v>
      </c>
      <c r="E747" s="262">
        <v>4624</v>
      </c>
      <c r="F747" s="262" t="s">
        <v>6588</v>
      </c>
      <c r="G747" s="262" t="s">
        <v>5597</v>
      </c>
      <c r="H747" s="262" t="s">
        <v>8607</v>
      </c>
      <c r="I747" s="262" t="s">
        <v>3787</v>
      </c>
      <c r="J747" s="280" t="s">
        <v>5942</v>
      </c>
      <c r="K747" s="280" t="s">
        <v>2325</v>
      </c>
      <c r="L747" s="281">
        <v>39937</v>
      </c>
      <c r="M747" s="256"/>
      <c r="N747" s="257">
        <v>39937</v>
      </c>
      <c r="O747" s="258" t="s">
        <v>2325</v>
      </c>
      <c r="P747" s="259"/>
      <c r="Q747" s="49"/>
      <c r="R747" s="49"/>
      <c r="S747" s="328"/>
    </row>
    <row r="748" spans="1:19" ht="25.5" x14ac:dyDescent="0.25">
      <c r="A748" s="260">
        <v>39934</v>
      </c>
      <c r="B748" s="261" t="s">
        <v>3788</v>
      </c>
      <c r="C748" s="267"/>
      <c r="D748" s="262" t="s">
        <v>2215</v>
      </c>
      <c r="E748" s="262"/>
      <c r="F748" s="262" t="s">
        <v>5941</v>
      </c>
      <c r="G748" s="262" t="s">
        <v>5602</v>
      </c>
      <c r="H748" s="262" t="s">
        <v>4935</v>
      </c>
      <c r="I748" s="262" t="s">
        <v>9535</v>
      </c>
      <c r="J748" s="280" t="s">
        <v>5603</v>
      </c>
      <c r="K748" s="280" t="s">
        <v>2079</v>
      </c>
      <c r="L748" s="281">
        <v>39937</v>
      </c>
      <c r="M748" s="256"/>
      <c r="N748" s="257">
        <v>39937</v>
      </c>
      <c r="O748" s="258" t="s">
        <v>1788</v>
      </c>
      <c r="P748" s="259"/>
      <c r="Q748" s="49"/>
      <c r="R748" s="49"/>
      <c r="S748" s="328"/>
    </row>
    <row r="749" spans="1:19" x14ac:dyDescent="0.25">
      <c r="A749" s="260">
        <v>39934</v>
      </c>
      <c r="B749" s="261" t="s">
        <v>3788</v>
      </c>
      <c r="C749" s="267"/>
      <c r="D749" s="262" t="s">
        <v>2215</v>
      </c>
      <c r="E749" s="262"/>
      <c r="F749" s="262" t="s">
        <v>5941</v>
      </c>
      <c r="G749" s="262" t="s">
        <v>5602</v>
      </c>
      <c r="H749" s="262" t="s">
        <v>374</v>
      </c>
      <c r="I749" s="262" t="s">
        <v>9535</v>
      </c>
      <c r="J749" s="280" t="s">
        <v>5942</v>
      </c>
      <c r="K749" s="280" t="s">
        <v>1789</v>
      </c>
      <c r="L749" s="281">
        <v>39937</v>
      </c>
      <c r="M749" s="256"/>
      <c r="N749" s="257">
        <v>39937</v>
      </c>
      <c r="O749" s="258" t="s">
        <v>1789</v>
      </c>
      <c r="P749" s="259"/>
      <c r="Q749" s="49"/>
      <c r="R749" s="49"/>
      <c r="S749" s="328"/>
    </row>
    <row r="750" spans="1:19" ht="25.5" x14ac:dyDescent="0.25">
      <c r="A750" s="260">
        <v>39906</v>
      </c>
      <c r="B750" s="261" t="s">
        <v>448</v>
      </c>
      <c r="C750" s="267"/>
      <c r="D750" s="262" t="s">
        <v>9449</v>
      </c>
      <c r="E750" s="262">
        <v>4665</v>
      </c>
      <c r="F750" s="262" t="s">
        <v>9450</v>
      </c>
      <c r="G750" s="262"/>
      <c r="H750" s="262"/>
      <c r="I750" s="262"/>
      <c r="J750" s="280" t="s">
        <v>9451</v>
      </c>
      <c r="K750" s="280" t="s">
        <v>3408</v>
      </c>
      <c r="L750" s="281" t="s">
        <v>4263</v>
      </c>
      <c r="M750" s="256" t="s">
        <v>5937</v>
      </c>
      <c r="N750" s="257">
        <v>39938</v>
      </c>
      <c r="O750" s="258"/>
      <c r="P750" s="259"/>
      <c r="Q750" s="49"/>
      <c r="R750" s="49"/>
      <c r="S750" s="328"/>
    </row>
    <row r="751" spans="1:19" ht="25.5" x14ac:dyDescent="0.25">
      <c r="A751" s="260">
        <v>39934</v>
      </c>
      <c r="B751" s="261" t="s">
        <v>3788</v>
      </c>
      <c r="C751" s="267"/>
      <c r="D751" s="262" t="s">
        <v>2215</v>
      </c>
      <c r="E751" s="262"/>
      <c r="F751" s="262" t="s">
        <v>5941</v>
      </c>
      <c r="G751" s="262" t="s">
        <v>5602</v>
      </c>
      <c r="H751" s="262" t="s">
        <v>4935</v>
      </c>
      <c r="I751" s="262" t="s">
        <v>9535</v>
      </c>
      <c r="J751" s="280" t="s">
        <v>5603</v>
      </c>
      <c r="K751" s="280" t="s">
        <v>2079</v>
      </c>
      <c r="L751" s="281">
        <v>39939</v>
      </c>
      <c r="M751" s="256"/>
      <c r="N751" s="257">
        <v>39938</v>
      </c>
      <c r="O751" s="258" t="s">
        <v>6327</v>
      </c>
      <c r="P751" s="259"/>
      <c r="Q751" s="49"/>
      <c r="R751" s="49"/>
      <c r="S751" s="328"/>
    </row>
    <row r="752" spans="1:19" x14ac:dyDescent="0.25">
      <c r="A752" s="260">
        <v>39934</v>
      </c>
      <c r="B752" s="261" t="s">
        <v>3788</v>
      </c>
      <c r="C752" s="267"/>
      <c r="D752" s="262" t="s">
        <v>2215</v>
      </c>
      <c r="E752" s="262"/>
      <c r="F752" s="262" t="s">
        <v>5941</v>
      </c>
      <c r="G752" s="262" t="s">
        <v>5602</v>
      </c>
      <c r="H752" s="262" t="s">
        <v>374</v>
      </c>
      <c r="I752" s="262" t="s">
        <v>9535</v>
      </c>
      <c r="J752" s="280" t="s">
        <v>5942</v>
      </c>
      <c r="K752" s="280" t="s">
        <v>447</v>
      </c>
      <c r="L752" s="281">
        <v>39939</v>
      </c>
      <c r="M752" s="256"/>
      <c r="N752" s="257">
        <v>39938</v>
      </c>
      <c r="O752" s="258" t="s">
        <v>447</v>
      </c>
      <c r="P752" s="259"/>
      <c r="Q752" s="49"/>
      <c r="R752" s="49"/>
      <c r="S752" s="328"/>
    </row>
    <row r="753" spans="1:19" x14ac:dyDescent="0.25">
      <c r="A753" s="260">
        <v>39937</v>
      </c>
      <c r="B753" s="261" t="s">
        <v>446</v>
      </c>
      <c r="C753" s="267"/>
      <c r="D753" s="262" t="s">
        <v>4535</v>
      </c>
      <c r="E753" s="262">
        <v>4674</v>
      </c>
      <c r="F753" s="262" t="s">
        <v>5941</v>
      </c>
      <c r="G753" s="262" t="s">
        <v>8606</v>
      </c>
      <c r="H753" s="262" t="s">
        <v>8607</v>
      </c>
      <c r="I753" s="262" t="s">
        <v>3371</v>
      </c>
      <c r="J753" s="280" t="s">
        <v>5942</v>
      </c>
      <c r="K753" s="280" t="s">
        <v>2562</v>
      </c>
      <c r="L753" s="281">
        <v>39939</v>
      </c>
      <c r="M753" s="256"/>
      <c r="N753" s="257">
        <v>39938</v>
      </c>
      <c r="O753" s="258" t="s">
        <v>2562</v>
      </c>
      <c r="P753" s="259"/>
      <c r="Q753" s="49"/>
      <c r="R753" s="49"/>
      <c r="S753" s="328"/>
    </row>
    <row r="754" spans="1:19" ht="25.5" x14ac:dyDescent="0.25">
      <c r="A754" s="260">
        <v>39939</v>
      </c>
      <c r="B754" s="261" t="s">
        <v>3412</v>
      </c>
      <c r="C754" s="267"/>
      <c r="D754" s="262" t="s">
        <v>2215</v>
      </c>
      <c r="E754" s="262"/>
      <c r="F754" s="262" t="s">
        <v>6588</v>
      </c>
      <c r="G754" s="262" t="s">
        <v>7272</v>
      </c>
      <c r="H754" s="262" t="s">
        <v>374</v>
      </c>
      <c r="I754" s="262" t="s">
        <v>9535</v>
      </c>
      <c r="J754" s="280" t="s">
        <v>5942</v>
      </c>
      <c r="K754" s="280" t="s">
        <v>7826</v>
      </c>
      <c r="L754" s="281">
        <v>39941</v>
      </c>
      <c r="M754" s="256"/>
      <c r="N754" s="257">
        <v>39941</v>
      </c>
      <c r="O754" s="258" t="s">
        <v>7826</v>
      </c>
      <c r="P754" s="259"/>
      <c r="Q754" s="49"/>
      <c r="R754" s="49"/>
      <c r="S754" s="328"/>
    </row>
    <row r="755" spans="1:19" ht="25.5" x14ac:dyDescent="0.25">
      <c r="A755" s="260">
        <v>39939</v>
      </c>
      <c r="B755" s="261" t="s">
        <v>3412</v>
      </c>
      <c r="C755" s="267"/>
      <c r="D755" s="262" t="s">
        <v>2215</v>
      </c>
      <c r="E755" s="262"/>
      <c r="F755" s="262" t="s">
        <v>6588</v>
      </c>
      <c r="G755" s="262" t="s">
        <v>9736</v>
      </c>
      <c r="H755" s="262" t="s">
        <v>374</v>
      </c>
      <c r="I755" s="262" t="s">
        <v>9535</v>
      </c>
      <c r="J755" s="280" t="s">
        <v>5942</v>
      </c>
      <c r="K755" s="280" t="s">
        <v>7826</v>
      </c>
      <c r="L755" s="281">
        <v>39941</v>
      </c>
      <c r="M755" s="256"/>
      <c r="N755" s="257">
        <v>39941</v>
      </c>
      <c r="O755" s="258" t="s">
        <v>7826</v>
      </c>
      <c r="P755" s="259"/>
      <c r="Q755" s="49"/>
      <c r="R755" s="49"/>
      <c r="S755" s="328"/>
    </row>
    <row r="756" spans="1:19" x14ac:dyDescent="0.25">
      <c r="A756" s="260">
        <v>39940</v>
      </c>
      <c r="B756" s="261" t="s">
        <v>3409</v>
      </c>
      <c r="C756" s="267"/>
      <c r="D756" s="262" t="s">
        <v>8913</v>
      </c>
      <c r="E756" s="262">
        <v>4672</v>
      </c>
      <c r="F756" s="262" t="s">
        <v>6588</v>
      </c>
      <c r="G756" s="262" t="s">
        <v>5602</v>
      </c>
      <c r="H756" s="262" t="s">
        <v>2078</v>
      </c>
      <c r="I756" s="262" t="s">
        <v>9535</v>
      </c>
      <c r="J756" s="280" t="s">
        <v>5942</v>
      </c>
      <c r="K756" s="280" t="s">
        <v>6325</v>
      </c>
      <c r="L756" s="281">
        <v>39941</v>
      </c>
      <c r="M756" s="256"/>
      <c r="N756" s="257">
        <v>39941</v>
      </c>
      <c r="O756" s="258" t="s">
        <v>6325</v>
      </c>
      <c r="P756" s="259"/>
      <c r="Q756" s="49"/>
      <c r="R756" s="49"/>
      <c r="S756" s="328"/>
    </row>
    <row r="757" spans="1:19" x14ac:dyDescent="0.25">
      <c r="A757" s="260">
        <v>39940</v>
      </c>
      <c r="B757" s="261" t="s">
        <v>3409</v>
      </c>
      <c r="C757" s="267"/>
      <c r="D757" s="262" t="s">
        <v>8913</v>
      </c>
      <c r="E757" s="262">
        <v>4672</v>
      </c>
      <c r="F757" s="262" t="s">
        <v>6588</v>
      </c>
      <c r="G757" s="262" t="s">
        <v>5602</v>
      </c>
      <c r="H757" s="262" t="s">
        <v>2078</v>
      </c>
      <c r="I757" s="262" t="s">
        <v>9535</v>
      </c>
      <c r="J757" s="280" t="s">
        <v>5942</v>
      </c>
      <c r="K757" s="280" t="s">
        <v>373</v>
      </c>
      <c r="L757" s="281">
        <v>39944</v>
      </c>
      <c r="M757" s="256"/>
      <c r="N757" s="257">
        <v>39941</v>
      </c>
      <c r="O757" s="258" t="s">
        <v>373</v>
      </c>
      <c r="P757" s="259"/>
      <c r="Q757" s="49"/>
      <c r="R757" s="49"/>
      <c r="S757" s="328"/>
    </row>
    <row r="758" spans="1:19" x14ac:dyDescent="0.25">
      <c r="A758" s="260">
        <v>39940</v>
      </c>
      <c r="B758" s="261" t="s">
        <v>3410</v>
      </c>
      <c r="C758" s="267"/>
      <c r="D758" s="262" t="s">
        <v>4535</v>
      </c>
      <c r="E758" s="262">
        <v>4674</v>
      </c>
      <c r="F758" s="262" t="s">
        <v>5941</v>
      </c>
      <c r="G758" s="262" t="s">
        <v>8041</v>
      </c>
      <c r="H758" s="262" t="s">
        <v>374</v>
      </c>
      <c r="I758" s="262" t="s">
        <v>3371</v>
      </c>
      <c r="J758" s="280" t="s">
        <v>5942</v>
      </c>
      <c r="K758" s="280" t="s">
        <v>3411</v>
      </c>
      <c r="L758" s="281">
        <v>39941</v>
      </c>
      <c r="M758" s="256"/>
      <c r="N758" s="257">
        <v>39941</v>
      </c>
      <c r="O758" s="258" t="s">
        <v>3411</v>
      </c>
      <c r="P758" s="259"/>
      <c r="Q758" s="49"/>
      <c r="R758" s="49"/>
      <c r="S758" s="328"/>
    </row>
    <row r="759" spans="1:19" x14ac:dyDescent="0.25">
      <c r="A759" s="260">
        <v>39940</v>
      </c>
      <c r="B759" s="261" t="s">
        <v>6799</v>
      </c>
      <c r="C759" s="267"/>
      <c r="D759" s="262" t="s">
        <v>4535</v>
      </c>
      <c r="E759" s="262">
        <v>4674</v>
      </c>
      <c r="F759" s="262" t="s">
        <v>5941</v>
      </c>
      <c r="G759" s="262" t="s">
        <v>8606</v>
      </c>
      <c r="H759" s="262" t="s">
        <v>8607</v>
      </c>
      <c r="I759" s="262" t="s">
        <v>6800</v>
      </c>
      <c r="J759" s="280" t="s">
        <v>5942</v>
      </c>
      <c r="K759" s="280" t="s">
        <v>2562</v>
      </c>
      <c r="L759" s="281">
        <v>39945</v>
      </c>
      <c r="M759" s="256"/>
      <c r="N759" s="257">
        <v>39944</v>
      </c>
      <c r="O759" s="258" t="s">
        <v>2562</v>
      </c>
      <c r="P759" s="259"/>
      <c r="Q759" s="49"/>
      <c r="R759" s="49"/>
      <c r="S759" s="328"/>
    </row>
    <row r="760" spans="1:19" x14ac:dyDescent="0.25">
      <c r="A760" s="260">
        <v>39945</v>
      </c>
      <c r="B760" s="261" t="s">
        <v>3413</v>
      </c>
      <c r="C760" s="267"/>
      <c r="D760" s="262" t="s">
        <v>10789</v>
      </c>
      <c r="E760" s="262">
        <v>4614</v>
      </c>
      <c r="F760" s="262" t="s">
        <v>8371</v>
      </c>
      <c r="G760" s="262"/>
      <c r="H760" s="262"/>
      <c r="I760" s="262"/>
      <c r="J760" s="280" t="s">
        <v>10256</v>
      </c>
      <c r="K760" s="280" t="s">
        <v>3414</v>
      </c>
      <c r="L760" s="281">
        <v>39945</v>
      </c>
      <c r="M760" s="256"/>
      <c r="N760" s="257">
        <v>39944</v>
      </c>
      <c r="O760" s="258" t="s">
        <v>9440</v>
      </c>
      <c r="P760" s="259"/>
      <c r="Q760" s="49"/>
      <c r="R760" s="49"/>
      <c r="S760" s="328"/>
    </row>
    <row r="761" spans="1:19" x14ac:dyDescent="0.25">
      <c r="A761" s="260">
        <v>39941</v>
      </c>
      <c r="B761" s="261" t="s">
        <v>214</v>
      </c>
      <c r="C761" s="267"/>
      <c r="D761" s="262" t="s">
        <v>2215</v>
      </c>
      <c r="E761" s="262"/>
      <c r="F761" s="262" t="s">
        <v>6588</v>
      </c>
      <c r="G761" s="262" t="s">
        <v>8041</v>
      </c>
      <c r="H761" s="262" t="s">
        <v>4926</v>
      </c>
      <c r="I761" s="262" t="s">
        <v>9535</v>
      </c>
      <c r="J761" s="280" t="s">
        <v>5942</v>
      </c>
      <c r="K761" s="280" t="s">
        <v>215</v>
      </c>
      <c r="L761" s="281">
        <v>39946</v>
      </c>
      <c r="M761" s="256"/>
      <c r="N761" s="257">
        <v>39946</v>
      </c>
      <c r="O761" s="258" t="s">
        <v>10146</v>
      </c>
      <c r="P761" s="259"/>
      <c r="Q761" s="49"/>
      <c r="R761" s="49"/>
      <c r="S761" s="328"/>
    </row>
    <row r="762" spans="1:19" x14ac:dyDescent="0.25">
      <c r="A762" s="260"/>
      <c r="B762" s="261"/>
      <c r="C762" s="267"/>
      <c r="D762" s="262" t="s">
        <v>7144</v>
      </c>
      <c r="E762" s="262">
        <v>4688</v>
      </c>
      <c r="F762" s="262" t="s">
        <v>6801</v>
      </c>
      <c r="G762" s="262"/>
      <c r="H762" s="262"/>
      <c r="I762" s="262" t="s">
        <v>9535</v>
      </c>
      <c r="J762" s="280" t="s">
        <v>10840</v>
      </c>
      <c r="K762" s="280" t="s">
        <v>2081</v>
      </c>
      <c r="L762" s="281">
        <v>39945</v>
      </c>
      <c r="M762" s="256" t="s">
        <v>3386</v>
      </c>
      <c r="N762" s="257">
        <v>39946</v>
      </c>
      <c r="O762" s="258" t="s">
        <v>2081</v>
      </c>
      <c r="P762" s="259"/>
      <c r="Q762" s="49">
        <v>36.89</v>
      </c>
      <c r="R762" s="49"/>
      <c r="S762" s="328" t="s">
        <v>11891</v>
      </c>
    </row>
    <row r="763" spans="1:19" x14ac:dyDescent="0.25">
      <c r="A763" s="260">
        <v>39945</v>
      </c>
      <c r="B763" s="261" t="s">
        <v>10147</v>
      </c>
      <c r="C763" s="267"/>
      <c r="D763" s="262" t="s">
        <v>9785</v>
      </c>
      <c r="E763" s="262">
        <v>4560</v>
      </c>
      <c r="F763" s="262" t="s">
        <v>6588</v>
      </c>
      <c r="G763" s="262" t="s">
        <v>8606</v>
      </c>
      <c r="H763" s="262" t="s">
        <v>8607</v>
      </c>
      <c r="I763" s="262" t="s">
        <v>7973</v>
      </c>
      <c r="J763" s="280" t="s">
        <v>5942</v>
      </c>
      <c r="K763" s="280" t="s">
        <v>748</v>
      </c>
      <c r="L763" s="281">
        <v>39947</v>
      </c>
      <c r="M763" s="256"/>
      <c r="N763" s="257">
        <v>39947</v>
      </c>
      <c r="O763" s="258" t="s">
        <v>748</v>
      </c>
      <c r="P763" s="259"/>
      <c r="Q763" s="49"/>
      <c r="R763" s="49"/>
      <c r="S763" s="328"/>
    </row>
    <row r="764" spans="1:19" x14ac:dyDescent="0.25">
      <c r="A764" s="260">
        <v>39939</v>
      </c>
      <c r="B764" s="261" t="s">
        <v>219</v>
      </c>
      <c r="C764" s="267"/>
      <c r="D764" s="262" t="s">
        <v>578</v>
      </c>
      <c r="E764" s="262">
        <v>4585</v>
      </c>
      <c r="F764" s="262" t="s">
        <v>1697</v>
      </c>
      <c r="G764" s="262" t="s">
        <v>5602</v>
      </c>
      <c r="H764" s="262" t="s">
        <v>617</v>
      </c>
      <c r="I764" s="262" t="s">
        <v>220</v>
      </c>
      <c r="J764" s="280" t="s">
        <v>9005</v>
      </c>
      <c r="K764" s="280" t="s">
        <v>7734</v>
      </c>
      <c r="L764" s="281">
        <v>39949</v>
      </c>
      <c r="M764" s="256"/>
      <c r="N764" s="257">
        <v>39948</v>
      </c>
      <c r="O764" s="258" t="s">
        <v>7734</v>
      </c>
      <c r="P764" s="259"/>
      <c r="Q764" s="49"/>
      <c r="R764" s="49"/>
      <c r="S764" s="328"/>
    </row>
    <row r="765" spans="1:19" x14ac:dyDescent="0.25">
      <c r="A765" s="260">
        <v>39939</v>
      </c>
      <c r="B765" s="261" t="s">
        <v>219</v>
      </c>
      <c r="C765" s="267"/>
      <c r="D765" s="262" t="s">
        <v>578</v>
      </c>
      <c r="E765" s="262">
        <v>4585</v>
      </c>
      <c r="F765" s="262" t="s">
        <v>1697</v>
      </c>
      <c r="G765" s="262" t="s">
        <v>8041</v>
      </c>
      <c r="H765" s="262" t="s">
        <v>374</v>
      </c>
      <c r="I765" s="262"/>
      <c r="J765" s="280" t="s">
        <v>9005</v>
      </c>
      <c r="K765" s="280" t="s">
        <v>7734</v>
      </c>
      <c r="L765" s="281">
        <v>39949</v>
      </c>
      <c r="M765" s="256"/>
      <c r="N765" s="257">
        <v>39948</v>
      </c>
      <c r="O765" s="258" t="s">
        <v>7734</v>
      </c>
      <c r="P765" s="259"/>
      <c r="Q765" s="49"/>
      <c r="R765" s="49"/>
      <c r="S765" s="328"/>
    </row>
    <row r="766" spans="1:19" ht="25.5" x14ac:dyDescent="0.25">
      <c r="A766" s="260">
        <v>39945</v>
      </c>
      <c r="B766" s="261" t="s">
        <v>7974</v>
      </c>
      <c r="C766" s="267"/>
      <c r="D766" s="262" t="s">
        <v>191</v>
      </c>
      <c r="E766" s="262">
        <v>4615</v>
      </c>
      <c r="F766" s="262" t="s">
        <v>1697</v>
      </c>
      <c r="G766" s="262" t="s">
        <v>9736</v>
      </c>
      <c r="H766" s="262" t="s">
        <v>8382</v>
      </c>
      <c r="I766" s="262"/>
      <c r="J766" s="280" t="s">
        <v>5942</v>
      </c>
      <c r="K766" s="280" t="s">
        <v>6466</v>
      </c>
      <c r="L766" s="281">
        <v>39948</v>
      </c>
      <c r="M766" s="256" t="s">
        <v>8551</v>
      </c>
      <c r="N766" s="257">
        <v>39948</v>
      </c>
      <c r="O766" s="258" t="s">
        <v>6466</v>
      </c>
      <c r="P766" s="259" t="s">
        <v>7975</v>
      </c>
      <c r="Q766" s="49"/>
      <c r="R766" s="49"/>
      <c r="S766" s="328"/>
    </row>
    <row r="767" spans="1:19" x14ac:dyDescent="0.25">
      <c r="A767" s="260">
        <v>39944</v>
      </c>
      <c r="B767" s="261" t="s">
        <v>221</v>
      </c>
      <c r="C767" s="267"/>
      <c r="D767" s="262" t="s">
        <v>5661</v>
      </c>
      <c r="E767" s="262">
        <v>4653</v>
      </c>
      <c r="F767" s="262" t="s">
        <v>5328</v>
      </c>
      <c r="G767" s="262" t="s">
        <v>8237</v>
      </c>
      <c r="H767" s="262" t="s">
        <v>5330</v>
      </c>
      <c r="I767" s="262" t="s">
        <v>222</v>
      </c>
      <c r="J767" s="280" t="s">
        <v>5942</v>
      </c>
      <c r="K767" s="280" t="s">
        <v>2079</v>
      </c>
      <c r="L767" s="281">
        <v>39948</v>
      </c>
      <c r="M767" s="256"/>
      <c r="N767" s="257">
        <v>39951</v>
      </c>
      <c r="O767" s="258" t="s">
        <v>2079</v>
      </c>
      <c r="P767" s="259"/>
      <c r="Q767" s="49"/>
      <c r="R767" s="49"/>
      <c r="S767" s="328"/>
    </row>
    <row r="768" spans="1:19" ht="25.5" x14ac:dyDescent="0.25">
      <c r="A768" s="260">
        <v>39948</v>
      </c>
      <c r="B768" s="261" t="s">
        <v>10510</v>
      </c>
      <c r="C768" s="267"/>
      <c r="D768" s="262" t="s">
        <v>2215</v>
      </c>
      <c r="E768" s="262"/>
      <c r="F768" s="262" t="s">
        <v>6588</v>
      </c>
      <c r="G768" s="262" t="s">
        <v>5602</v>
      </c>
      <c r="H768" s="262" t="s">
        <v>374</v>
      </c>
      <c r="I768" s="262" t="s">
        <v>9535</v>
      </c>
      <c r="J768" s="280" t="s">
        <v>5942</v>
      </c>
      <c r="K768" s="280" t="s">
        <v>3284</v>
      </c>
      <c r="L768" s="281">
        <v>39951</v>
      </c>
      <c r="M768" s="256"/>
      <c r="N768" s="257">
        <v>39951</v>
      </c>
      <c r="O768" s="258" t="s">
        <v>3284</v>
      </c>
      <c r="P768" s="259"/>
      <c r="Q768" s="49"/>
      <c r="R768" s="49"/>
      <c r="S768" s="328"/>
    </row>
    <row r="769" spans="1:19" x14ac:dyDescent="0.25">
      <c r="A769" s="260" t="s">
        <v>10839</v>
      </c>
      <c r="B769" s="261" t="s">
        <v>10511</v>
      </c>
      <c r="C769" s="267"/>
      <c r="D769" s="262" t="s">
        <v>3364</v>
      </c>
      <c r="E769" s="262">
        <v>4624</v>
      </c>
      <c r="F769" s="262" t="s">
        <v>9554</v>
      </c>
      <c r="G769" s="262" t="s">
        <v>5597</v>
      </c>
      <c r="H769" s="262" t="s">
        <v>8607</v>
      </c>
      <c r="I769" s="262" t="s">
        <v>8823</v>
      </c>
      <c r="J769" s="280" t="s">
        <v>5942</v>
      </c>
      <c r="K769" s="280" t="s">
        <v>10785</v>
      </c>
      <c r="L769" s="281">
        <v>39952</v>
      </c>
      <c r="M769" s="256"/>
      <c r="N769" s="257">
        <v>39952</v>
      </c>
      <c r="O769" s="258" t="s">
        <v>5412</v>
      </c>
      <c r="P769" s="259"/>
      <c r="Q769" s="49">
        <v>2.29</v>
      </c>
      <c r="R769" s="49"/>
      <c r="S769" s="328" t="s">
        <v>10983</v>
      </c>
    </row>
    <row r="770" spans="1:19" ht="25.5" x14ac:dyDescent="0.25">
      <c r="A770" s="260">
        <v>39938</v>
      </c>
      <c r="B770" s="261" t="s">
        <v>17</v>
      </c>
      <c r="C770" s="267"/>
      <c r="D770" s="262" t="s">
        <v>10120</v>
      </c>
      <c r="E770" s="262">
        <v>4659</v>
      </c>
      <c r="F770" s="262" t="s">
        <v>1697</v>
      </c>
      <c r="G770" s="262"/>
      <c r="H770" s="262" t="s">
        <v>7950</v>
      </c>
      <c r="I770" s="262" t="s">
        <v>18</v>
      </c>
      <c r="J770" s="280" t="s">
        <v>5209</v>
      </c>
      <c r="K770" s="280" t="s">
        <v>19</v>
      </c>
      <c r="L770" s="281">
        <v>39953</v>
      </c>
      <c r="M770" s="256"/>
      <c r="N770" s="257">
        <v>39953</v>
      </c>
      <c r="O770" s="258" t="s">
        <v>19</v>
      </c>
      <c r="P770" s="259"/>
      <c r="Q770" s="49"/>
      <c r="R770" s="49"/>
      <c r="S770" s="328"/>
    </row>
    <row r="771" spans="1:19" x14ac:dyDescent="0.25">
      <c r="A771" s="260">
        <v>39938</v>
      </c>
      <c r="B771" s="261" t="s">
        <v>17</v>
      </c>
      <c r="C771" s="267"/>
      <c r="D771" s="262" t="s">
        <v>10120</v>
      </c>
      <c r="E771" s="262">
        <v>4659</v>
      </c>
      <c r="F771" s="262" t="s">
        <v>1697</v>
      </c>
      <c r="G771" s="262"/>
      <c r="H771" s="262" t="s">
        <v>10133</v>
      </c>
      <c r="I771" s="262" t="s">
        <v>3237</v>
      </c>
      <c r="J771" s="280" t="s">
        <v>9005</v>
      </c>
      <c r="K771" s="280" t="s">
        <v>3238</v>
      </c>
      <c r="L771" s="281">
        <v>39953</v>
      </c>
      <c r="M771" s="256"/>
      <c r="N771" s="257">
        <v>39953</v>
      </c>
      <c r="O771" s="258" t="s">
        <v>3238</v>
      </c>
      <c r="P771" s="259"/>
      <c r="Q771" s="49"/>
      <c r="R771" s="49"/>
      <c r="S771" s="328"/>
    </row>
    <row r="772" spans="1:19" x14ac:dyDescent="0.25">
      <c r="A772" s="260">
        <v>39944</v>
      </c>
      <c r="B772" s="261" t="s">
        <v>3240</v>
      </c>
      <c r="C772" s="267"/>
      <c r="D772" s="262" t="s">
        <v>10271</v>
      </c>
      <c r="E772" s="262">
        <v>4711</v>
      </c>
      <c r="F772" s="262" t="s">
        <v>1461</v>
      </c>
      <c r="G772" s="262" t="s">
        <v>5602</v>
      </c>
      <c r="H772" s="262" t="s">
        <v>10272</v>
      </c>
      <c r="I772" s="262" t="s">
        <v>9535</v>
      </c>
      <c r="J772" s="280" t="s">
        <v>5942</v>
      </c>
      <c r="K772" s="280" t="s">
        <v>2419</v>
      </c>
      <c r="L772" s="281">
        <v>39959</v>
      </c>
      <c r="M772" s="256"/>
      <c r="N772" s="257">
        <v>39953</v>
      </c>
      <c r="O772" s="258" t="s">
        <v>2419</v>
      </c>
      <c r="P772" s="259"/>
      <c r="Q772" s="49"/>
      <c r="R772" s="49"/>
      <c r="S772" s="328"/>
    </row>
    <row r="773" spans="1:19" x14ac:dyDescent="0.25">
      <c r="A773" s="260">
        <v>39944</v>
      </c>
      <c r="B773" s="261" t="s">
        <v>3240</v>
      </c>
      <c r="C773" s="267"/>
      <c r="D773" s="262" t="s">
        <v>10271</v>
      </c>
      <c r="E773" s="262">
        <v>4711</v>
      </c>
      <c r="F773" s="262" t="s">
        <v>1461</v>
      </c>
      <c r="G773" s="262" t="s">
        <v>5602</v>
      </c>
      <c r="H773" s="262" t="s">
        <v>10272</v>
      </c>
      <c r="I773" s="262" t="s">
        <v>9255</v>
      </c>
      <c r="J773" s="280" t="s">
        <v>10512</v>
      </c>
      <c r="K773" s="280" t="s">
        <v>10273</v>
      </c>
      <c r="L773" s="281">
        <v>39959</v>
      </c>
      <c r="M773" s="256"/>
      <c r="N773" s="257">
        <v>39953</v>
      </c>
      <c r="O773" s="258" t="s">
        <v>10274</v>
      </c>
      <c r="P773" s="259"/>
      <c r="Q773" s="49"/>
      <c r="R773" s="49"/>
      <c r="S773" s="328"/>
    </row>
    <row r="774" spans="1:19" ht="25.5" x14ac:dyDescent="0.25">
      <c r="A774" s="260">
        <v>39944</v>
      </c>
      <c r="B774" s="261" t="s">
        <v>3240</v>
      </c>
      <c r="C774" s="267"/>
      <c r="D774" s="262" t="s">
        <v>10271</v>
      </c>
      <c r="E774" s="262">
        <v>4711</v>
      </c>
      <c r="F774" s="262" t="s">
        <v>1461</v>
      </c>
      <c r="G774" s="262" t="s">
        <v>5602</v>
      </c>
      <c r="H774" s="262" t="s">
        <v>10272</v>
      </c>
      <c r="I774" s="262"/>
      <c r="J774" s="280" t="s">
        <v>663</v>
      </c>
      <c r="K774" s="280" t="s">
        <v>1185</v>
      </c>
      <c r="L774" s="281">
        <v>39965</v>
      </c>
      <c r="M774" s="256"/>
      <c r="N774" s="257">
        <v>39953</v>
      </c>
      <c r="O774" s="258" t="s">
        <v>1185</v>
      </c>
      <c r="P774" s="259"/>
      <c r="Q774" s="49"/>
      <c r="R774" s="49"/>
      <c r="S774" s="328"/>
    </row>
    <row r="775" spans="1:19" x14ac:dyDescent="0.25">
      <c r="A775" s="260">
        <v>39944</v>
      </c>
      <c r="B775" s="261" t="s">
        <v>221</v>
      </c>
      <c r="C775" s="267"/>
      <c r="D775" s="262" t="s">
        <v>5661</v>
      </c>
      <c r="E775" s="262">
        <v>4653</v>
      </c>
      <c r="F775" s="262" t="s">
        <v>3065</v>
      </c>
      <c r="G775" s="262" t="s">
        <v>10255</v>
      </c>
      <c r="H775" s="262" t="s">
        <v>5539</v>
      </c>
      <c r="I775" s="262" t="s">
        <v>9535</v>
      </c>
      <c r="J775" s="280" t="s">
        <v>5942</v>
      </c>
      <c r="K775" s="280" t="s">
        <v>6325</v>
      </c>
      <c r="L775" s="281">
        <v>39948</v>
      </c>
      <c r="M775" s="256"/>
      <c r="N775" s="257">
        <v>39953</v>
      </c>
      <c r="O775" s="258" t="s">
        <v>8566</v>
      </c>
      <c r="P775" s="259"/>
      <c r="Q775" s="49"/>
      <c r="R775" s="49"/>
      <c r="S775" s="328"/>
    </row>
    <row r="776" spans="1:19" x14ac:dyDescent="0.25">
      <c r="A776" s="260">
        <v>39944</v>
      </c>
      <c r="B776" s="261" t="s">
        <v>221</v>
      </c>
      <c r="C776" s="267"/>
      <c r="D776" s="262" t="s">
        <v>5661</v>
      </c>
      <c r="E776" s="262">
        <v>4653</v>
      </c>
      <c r="F776" s="262" t="s">
        <v>3065</v>
      </c>
      <c r="G776" s="262" t="s">
        <v>10255</v>
      </c>
      <c r="H776" s="262" t="s">
        <v>1387</v>
      </c>
      <c r="I776" s="262" t="s">
        <v>9535</v>
      </c>
      <c r="J776" s="280" t="s">
        <v>5942</v>
      </c>
      <c r="K776" s="280" t="s">
        <v>6325</v>
      </c>
      <c r="L776" s="281">
        <v>39948</v>
      </c>
      <c r="M776" s="256"/>
      <c r="N776" s="257">
        <v>39953</v>
      </c>
      <c r="O776" s="258" t="s">
        <v>16</v>
      </c>
      <c r="P776" s="259"/>
      <c r="Q776" s="49"/>
      <c r="R776" s="49"/>
      <c r="S776" s="328"/>
    </row>
    <row r="777" spans="1:19" ht="25.5" x14ac:dyDescent="0.25">
      <c r="A777" s="260">
        <v>39948</v>
      </c>
      <c r="B777" s="261" t="s">
        <v>3239</v>
      </c>
      <c r="C777" s="267"/>
      <c r="D777" s="262" t="s">
        <v>2215</v>
      </c>
      <c r="E777" s="262"/>
      <c r="F777" s="262" t="s">
        <v>6372</v>
      </c>
      <c r="G777" s="262" t="s">
        <v>3489</v>
      </c>
      <c r="H777" s="262" t="s">
        <v>8607</v>
      </c>
      <c r="I777" s="262" t="s">
        <v>9535</v>
      </c>
      <c r="J777" s="280" t="s">
        <v>5942</v>
      </c>
      <c r="K777" s="280" t="s">
        <v>7826</v>
      </c>
      <c r="L777" s="281">
        <v>39953</v>
      </c>
      <c r="M777" s="256"/>
      <c r="N777" s="257">
        <v>39953</v>
      </c>
      <c r="O777" s="258" t="s">
        <v>7826</v>
      </c>
      <c r="P777" s="259"/>
      <c r="Q777" s="49"/>
      <c r="R777" s="49"/>
      <c r="S777" s="328"/>
    </row>
    <row r="778" spans="1:19" x14ac:dyDescent="0.25">
      <c r="A778" s="260">
        <v>39906</v>
      </c>
      <c r="B778" s="261" t="s">
        <v>9083</v>
      </c>
      <c r="C778" s="267"/>
      <c r="D778" s="262" t="s">
        <v>9449</v>
      </c>
      <c r="E778" s="262">
        <v>4665</v>
      </c>
      <c r="F778" s="262" t="s">
        <v>1697</v>
      </c>
      <c r="G778" s="262" t="s">
        <v>9736</v>
      </c>
      <c r="H778" s="262" t="s">
        <v>3245</v>
      </c>
      <c r="I778" s="262"/>
      <c r="J778" s="280" t="s">
        <v>5942</v>
      </c>
      <c r="K778" s="280" t="s">
        <v>969</v>
      </c>
      <c r="L778" s="281" t="s">
        <v>4263</v>
      </c>
      <c r="M778" s="256"/>
      <c r="N778" s="257">
        <v>39954</v>
      </c>
      <c r="O778" s="258" t="s">
        <v>3246</v>
      </c>
      <c r="P778" s="259"/>
      <c r="Q778" s="49"/>
      <c r="R778" s="49"/>
      <c r="S778" s="328"/>
    </row>
    <row r="779" spans="1:19" x14ac:dyDescent="0.25">
      <c r="A779" s="260">
        <v>39944</v>
      </c>
      <c r="B779" s="261" t="s">
        <v>1213</v>
      </c>
      <c r="C779" s="267"/>
      <c r="D779" s="262" t="s">
        <v>6367</v>
      </c>
      <c r="E779" s="262">
        <v>4725</v>
      </c>
      <c r="F779" s="262" t="s">
        <v>1697</v>
      </c>
      <c r="G779" s="262" t="s">
        <v>5602</v>
      </c>
      <c r="H779" s="262"/>
      <c r="I779" s="262" t="s">
        <v>8480</v>
      </c>
      <c r="J779" s="280" t="s">
        <v>10512</v>
      </c>
      <c r="K779" s="280" t="s">
        <v>5974</v>
      </c>
      <c r="L779" s="281">
        <v>39959</v>
      </c>
      <c r="M779" s="256" t="s">
        <v>8481</v>
      </c>
      <c r="N779" s="257">
        <v>39954</v>
      </c>
      <c r="O779" s="258" t="s">
        <v>1206</v>
      </c>
      <c r="P779" s="259"/>
      <c r="Q779" s="49"/>
      <c r="R779" s="49"/>
      <c r="S779" s="328"/>
    </row>
    <row r="780" spans="1:19" ht="25.5" x14ac:dyDescent="0.25">
      <c r="A780" s="260"/>
      <c r="B780" s="261" t="s">
        <v>1210</v>
      </c>
      <c r="C780" s="267"/>
      <c r="D780" s="262" t="s">
        <v>2215</v>
      </c>
      <c r="E780" s="262"/>
      <c r="F780" s="262" t="s">
        <v>5941</v>
      </c>
      <c r="G780" s="262" t="s">
        <v>6884</v>
      </c>
      <c r="H780" s="262" t="s">
        <v>8607</v>
      </c>
      <c r="I780" s="262" t="s">
        <v>9535</v>
      </c>
      <c r="J780" s="280" t="s">
        <v>5942</v>
      </c>
      <c r="K780" s="280" t="s">
        <v>7826</v>
      </c>
      <c r="L780" s="281">
        <v>39955</v>
      </c>
      <c r="M780" s="256"/>
      <c r="N780" s="257">
        <v>39954</v>
      </c>
      <c r="O780" s="258" t="s">
        <v>1211</v>
      </c>
      <c r="P780" s="259"/>
      <c r="Q780" s="49"/>
      <c r="R780" s="49"/>
      <c r="S780" s="328"/>
    </row>
    <row r="781" spans="1:19" x14ac:dyDescent="0.25">
      <c r="A781" s="260"/>
      <c r="B781" s="261" t="s">
        <v>1212</v>
      </c>
      <c r="C781" s="267"/>
      <c r="D781" s="262" t="s">
        <v>2215</v>
      </c>
      <c r="E781" s="262"/>
      <c r="F781" s="262" t="s">
        <v>6588</v>
      </c>
      <c r="G781" s="262" t="s">
        <v>3489</v>
      </c>
      <c r="H781" s="262" t="s">
        <v>8607</v>
      </c>
      <c r="I781" s="262" t="s">
        <v>5876</v>
      </c>
      <c r="J781" s="280" t="s">
        <v>5942</v>
      </c>
      <c r="K781" s="280" t="s">
        <v>8506</v>
      </c>
      <c r="L781" s="281">
        <v>39955</v>
      </c>
      <c r="M781" s="256"/>
      <c r="N781" s="257">
        <v>39954</v>
      </c>
      <c r="O781" s="258" t="s">
        <v>8506</v>
      </c>
      <c r="P781" s="259"/>
      <c r="Q781" s="49"/>
      <c r="R781" s="49"/>
      <c r="S781" s="328"/>
    </row>
    <row r="782" spans="1:19" x14ac:dyDescent="0.25">
      <c r="A782" s="260">
        <v>39954</v>
      </c>
      <c r="B782" s="261" t="s">
        <v>3247</v>
      </c>
      <c r="C782" s="267"/>
      <c r="D782" s="262" t="s">
        <v>3364</v>
      </c>
      <c r="E782" s="262">
        <v>4624</v>
      </c>
      <c r="F782" s="262" t="s">
        <v>6588</v>
      </c>
      <c r="G782" s="262" t="s">
        <v>5597</v>
      </c>
      <c r="H782" s="262" t="s">
        <v>8607</v>
      </c>
      <c r="I782" s="262" t="s">
        <v>3371</v>
      </c>
      <c r="J782" s="280" t="s">
        <v>5942</v>
      </c>
      <c r="K782" s="280" t="s">
        <v>9008</v>
      </c>
      <c r="L782" s="281">
        <v>39955</v>
      </c>
      <c r="M782" s="256"/>
      <c r="N782" s="257">
        <v>39955</v>
      </c>
      <c r="O782" s="258" t="s">
        <v>9008</v>
      </c>
      <c r="P782" s="259"/>
      <c r="Q782" s="49"/>
      <c r="R782" s="49"/>
      <c r="S782" s="328"/>
    </row>
    <row r="783" spans="1:19" x14ac:dyDescent="0.25">
      <c r="A783" s="260">
        <v>39954</v>
      </c>
      <c r="B783" s="261" t="s">
        <v>3247</v>
      </c>
      <c r="C783" s="267"/>
      <c r="D783" s="262" t="s">
        <v>3364</v>
      </c>
      <c r="E783" s="262">
        <v>4624</v>
      </c>
      <c r="F783" s="262" t="s">
        <v>6588</v>
      </c>
      <c r="G783" s="262" t="s">
        <v>5597</v>
      </c>
      <c r="H783" s="262" t="s">
        <v>8607</v>
      </c>
      <c r="I783" s="262" t="s">
        <v>1829</v>
      </c>
      <c r="J783" s="280" t="s">
        <v>5942</v>
      </c>
      <c r="K783" s="280" t="s">
        <v>6466</v>
      </c>
      <c r="L783" s="281">
        <v>39955</v>
      </c>
      <c r="M783" s="256"/>
      <c r="N783" s="257">
        <v>39955</v>
      </c>
      <c r="O783" s="258" t="s">
        <v>6466</v>
      </c>
      <c r="P783" s="259"/>
      <c r="Q783" s="49"/>
      <c r="R783" s="49"/>
      <c r="S783" s="328"/>
    </row>
    <row r="784" spans="1:19" ht="51" x14ac:dyDescent="0.25">
      <c r="A784" s="260">
        <v>39906</v>
      </c>
      <c r="B784" s="261" t="s">
        <v>9083</v>
      </c>
      <c r="C784" s="267"/>
      <c r="D784" s="262" t="s">
        <v>9449</v>
      </c>
      <c r="E784" s="262">
        <v>4665</v>
      </c>
      <c r="F784" s="262" t="s">
        <v>1697</v>
      </c>
      <c r="G784" s="262" t="s">
        <v>9736</v>
      </c>
      <c r="H784" s="262"/>
      <c r="I784" s="262"/>
      <c r="J784" s="280" t="s">
        <v>5940</v>
      </c>
      <c r="K784" s="280" t="s">
        <v>5348</v>
      </c>
      <c r="L784" s="281" t="s">
        <v>4263</v>
      </c>
      <c r="M784" s="256" t="s">
        <v>8481</v>
      </c>
      <c r="N784" s="257">
        <v>39959</v>
      </c>
      <c r="O784" s="258" t="s">
        <v>5349</v>
      </c>
      <c r="P784" s="259"/>
      <c r="Q784" s="49"/>
      <c r="R784" s="49"/>
      <c r="S784" s="328"/>
    </row>
    <row r="785" spans="1:19" ht="25.5" x14ac:dyDescent="0.25">
      <c r="A785" s="260">
        <v>39955</v>
      </c>
      <c r="B785" s="261" t="s">
        <v>3248</v>
      </c>
      <c r="C785" s="267"/>
      <c r="D785" s="262" t="s">
        <v>2215</v>
      </c>
      <c r="E785" s="262"/>
      <c r="F785" s="262" t="s">
        <v>5941</v>
      </c>
      <c r="G785" s="262" t="s">
        <v>5602</v>
      </c>
      <c r="H785" s="262" t="s">
        <v>4935</v>
      </c>
      <c r="I785" s="262" t="s">
        <v>9535</v>
      </c>
      <c r="J785" s="280" t="s">
        <v>5603</v>
      </c>
      <c r="K785" s="280" t="s">
        <v>7826</v>
      </c>
      <c r="L785" s="281">
        <v>39959</v>
      </c>
      <c r="M785" s="256"/>
      <c r="N785" s="257">
        <v>39959</v>
      </c>
      <c r="O785" s="258" t="s">
        <v>5236</v>
      </c>
      <c r="P785" s="259"/>
      <c r="Q785" s="49"/>
      <c r="R785" s="49"/>
      <c r="S785" s="328"/>
    </row>
    <row r="786" spans="1:19" x14ac:dyDescent="0.25">
      <c r="A786" s="260">
        <v>39955</v>
      </c>
      <c r="B786" s="261" t="s">
        <v>5350</v>
      </c>
      <c r="C786" s="267"/>
      <c r="D786" s="262" t="s">
        <v>3364</v>
      </c>
      <c r="E786" s="262">
        <v>4624</v>
      </c>
      <c r="F786" s="262" t="s">
        <v>6372</v>
      </c>
      <c r="G786" s="262" t="s">
        <v>5597</v>
      </c>
      <c r="H786" s="262" t="s">
        <v>8607</v>
      </c>
      <c r="I786" s="262" t="s">
        <v>3371</v>
      </c>
      <c r="J786" s="280" t="s">
        <v>5942</v>
      </c>
      <c r="K786" s="280" t="s">
        <v>6325</v>
      </c>
      <c r="L786" s="281">
        <v>39960</v>
      </c>
      <c r="M786" s="256"/>
      <c r="N786" s="257">
        <v>39960</v>
      </c>
      <c r="O786" s="258" t="s">
        <v>16</v>
      </c>
      <c r="P786" s="259"/>
      <c r="Q786" s="49"/>
      <c r="R786" s="49"/>
      <c r="S786" s="328"/>
    </row>
    <row r="787" spans="1:19" ht="25.5" x14ac:dyDescent="0.25">
      <c r="A787" s="260">
        <v>39955</v>
      </c>
      <c r="B787" s="261" t="s">
        <v>5351</v>
      </c>
      <c r="C787" s="267"/>
      <c r="D787" s="262" t="s">
        <v>2215</v>
      </c>
      <c r="E787" s="262"/>
      <c r="F787" s="262" t="s">
        <v>6588</v>
      </c>
      <c r="G787" s="262" t="s">
        <v>5602</v>
      </c>
      <c r="H787" s="262" t="s">
        <v>374</v>
      </c>
      <c r="I787" s="262" t="s">
        <v>9535</v>
      </c>
      <c r="J787" s="280" t="s">
        <v>5942</v>
      </c>
      <c r="K787" s="280" t="s">
        <v>447</v>
      </c>
      <c r="L787" s="281">
        <v>39960</v>
      </c>
      <c r="M787" s="256"/>
      <c r="N787" s="257">
        <v>39960</v>
      </c>
      <c r="O787" s="258" t="s">
        <v>4864</v>
      </c>
      <c r="P787" s="259"/>
      <c r="Q787" s="49"/>
      <c r="R787" s="49"/>
      <c r="S787" s="328"/>
    </row>
    <row r="788" spans="1:19" x14ac:dyDescent="0.25">
      <c r="A788" s="260">
        <v>39944</v>
      </c>
      <c r="B788" s="261" t="s">
        <v>2275</v>
      </c>
      <c r="C788" s="267"/>
      <c r="D788" s="262" t="s">
        <v>3364</v>
      </c>
      <c r="E788" s="262">
        <v>4624</v>
      </c>
      <c r="F788" s="262" t="s">
        <v>5941</v>
      </c>
      <c r="G788" s="262" t="s">
        <v>5597</v>
      </c>
      <c r="H788" s="262" t="s">
        <v>8607</v>
      </c>
      <c r="I788" s="262" t="s">
        <v>4928</v>
      </c>
      <c r="J788" s="280" t="s">
        <v>5942</v>
      </c>
      <c r="K788" s="280" t="s">
        <v>7445</v>
      </c>
      <c r="L788" s="281">
        <v>39961</v>
      </c>
      <c r="M788" s="256"/>
      <c r="N788" s="257">
        <v>39961</v>
      </c>
      <c r="O788" s="258" t="s">
        <v>2276</v>
      </c>
      <c r="P788" s="259"/>
      <c r="Q788" s="49"/>
      <c r="R788" s="49"/>
      <c r="S788" s="328"/>
    </row>
    <row r="789" spans="1:19" x14ac:dyDescent="0.25">
      <c r="A789" s="260">
        <v>39952</v>
      </c>
      <c r="B789" s="261" t="s">
        <v>9339</v>
      </c>
      <c r="C789" s="267"/>
      <c r="D789" s="262" t="s">
        <v>5661</v>
      </c>
      <c r="E789" s="262">
        <v>4653</v>
      </c>
      <c r="F789" s="262" t="s">
        <v>8605</v>
      </c>
      <c r="G789" s="262" t="s">
        <v>5830</v>
      </c>
      <c r="H789" s="262" t="s">
        <v>7337</v>
      </c>
      <c r="I789" s="262" t="s">
        <v>7336</v>
      </c>
      <c r="J789" s="280" t="s">
        <v>5942</v>
      </c>
      <c r="K789" s="280" t="s">
        <v>2274</v>
      </c>
      <c r="L789" s="281">
        <v>39959</v>
      </c>
      <c r="M789" s="256"/>
      <c r="N789" s="257">
        <v>39961</v>
      </c>
      <c r="O789" s="258" t="s">
        <v>2274</v>
      </c>
      <c r="P789" s="259"/>
      <c r="Q789" s="49"/>
      <c r="R789" s="49"/>
      <c r="S789" s="328"/>
    </row>
    <row r="790" spans="1:19" x14ac:dyDescent="0.25">
      <c r="A790" s="260">
        <v>39953</v>
      </c>
      <c r="B790" s="261" t="s">
        <v>1076</v>
      </c>
      <c r="C790" s="267"/>
      <c r="D790" s="262" t="s">
        <v>2809</v>
      </c>
      <c r="E790" s="262">
        <v>4549</v>
      </c>
      <c r="F790" s="262" t="s">
        <v>1697</v>
      </c>
      <c r="G790" s="262" t="s">
        <v>9736</v>
      </c>
      <c r="H790" s="262" t="s">
        <v>10430</v>
      </c>
      <c r="I790" s="262" t="s">
        <v>5431</v>
      </c>
      <c r="J790" s="280" t="s">
        <v>10512</v>
      </c>
      <c r="K790" s="280" t="s">
        <v>1077</v>
      </c>
      <c r="L790" s="281">
        <v>39961</v>
      </c>
      <c r="M790" s="256"/>
      <c r="N790" s="257">
        <v>39962</v>
      </c>
      <c r="O790" s="258"/>
      <c r="P790" s="259"/>
      <c r="Q790" s="49"/>
      <c r="R790" s="49"/>
      <c r="S790" s="328"/>
    </row>
    <row r="791" spans="1:19" x14ac:dyDescent="0.25">
      <c r="A791" s="260">
        <v>39953</v>
      </c>
      <c r="B791" s="261" t="s">
        <v>1076</v>
      </c>
      <c r="C791" s="267"/>
      <c r="D791" s="262" t="s">
        <v>2809</v>
      </c>
      <c r="E791" s="262">
        <v>4549</v>
      </c>
      <c r="F791" s="262" t="s">
        <v>1697</v>
      </c>
      <c r="G791" s="262" t="s">
        <v>9736</v>
      </c>
      <c r="H791" s="262" t="s">
        <v>10430</v>
      </c>
      <c r="I791" s="262" t="s">
        <v>5952</v>
      </c>
      <c r="J791" s="280" t="s">
        <v>5942</v>
      </c>
      <c r="K791" s="280" t="s">
        <v>6466</v>
      </c>
      <c r="L791" s="281">
        <v>39961</v>
      </c>
      <c r="M791" s="256"/>
      <c r="N791" s="257">
        <v>39962</v>
      </c>
      <c r="O791" s="258" t="s">
        <v>6466</v>
      </c>
      <c r="P791" s="259"/>
      <c r="Q791" s="49"/>
      <c r="R791" s="49"/>
      <c r="S791" s="328"/>
    </row>
    <row r="792" spans="1:19" ht="25.5" x14ac:dyDescent="0.25">
      <c r="A792" s="260">
        <v>39955</v>
      </c>
      <c r="B792" s="261" t="s">
        <v>5351</v>
      </c>
      <c r="C792" s="267"/>
      <c r="D792" s="262" t="s">
        <v>2215</v>
      </c>
      <c r="E792" s="262"/>
      <c r="F792" s="262" t="s">
        <v>6588</v>
      </c>
      <c r="G792" s="262" t="s">
        <v>5602</v>
      </c>
      <c r="H792" s="262" t="s">
        <v>374</v>
      </c>
      <c r="I792" s="262" t="s">
        <v>9535</v>
      </c>
      <c r="J792" s="280" t="s">
        <v>5942</v>
      </c>
      <c r="K792" s="280" t="s">
        <v>5519</v>
      </c>
      <c r="L792" s="281">
        <v>39962</v>
      </c>
      <c r="M792" s="256"/>
      <c r="N792" s="257">
        <v>39962</v>
      </c>
      <c r="O792" s="258" t="s">
        <v>6237</v>
      </c>
      <c r="P792" s="259"/>
      <c r="Q792" s="49"/>
      <c r="R792" s="49"/>
      <c r="S792" s="328"/>
    </row>
    <row r="793" spans="1:19" x14ac:dyDescent="0.25">
      <c r="A793" s="260">
        <v>39960</v>
      </c>
      <c r="B793" s="261" t="s">
        <v>2808</v>
      </c>
      <c r="C793" s="267"/>
      <c r="D793" s="262" t="s">
        <v>2809</v>
      </c>
      <c r="E793" s="262">
        <v>4549</v>
      </c>
      <c r="F793" s="262" t="s">
        <v>1697</v>
      </c>
      <c r="G793" s="262" t="s">
        <v>9736</v>
      </c>
      <c r="H793" s="262" t="s">
        <v>10430</v>
      </c>
      <c r="I793" s="262" t="s">
        <v>5952</v>
      </c>
      <c r="J793" s="280" t="s">
        <v>5942</v>
      </c>
      <c r="K793" s="280">
        <v>10</v>
      </c>
      <c r="L793" s="281">
        <v>39962</v>
      </c>
      <c r="M793" s="256"/>
      <c r="N793" s="257">
        <v>39962</v>
      </c>
      <c r="O793" s="258" t="s">
        <v>2740</v>
      </c>
      <c r="P793" s="259"/>
      <c r="Q793" s="49"/>
      <c r="R793" s="49"/>
      <c r="S793" s="328"/>
    </row>
    <row r="794" spans="1:19" x14ac:dyDescent="0.25">
      <c r="A794" s="260"/>
      <c r="B794" s="261" t="s">
        <v>6238</v>
      </c>
      <c r="C794" s="267"/>
      <c r="D794" s="262" t="s">
        <v>5247</v>
      </c>
      <c r="E794" s="262"/>
      <c r="F794" s="262" t="s">
        <v>1697</v>
      </c>
      <c r="G794" s="262" t="s">
        <v>9736</v>
      </c>
      <c r="H794" s="262" t="s">
        <v>8517</v>
      </c>
      <c r="I794" s="262" t="s">
        <v>6239</v>
      </c>
      <c r="J794" s="280" t="s">
        <v>230</v>
      </c>
      <c r="K794" s="280" t="s">
        <v>4488</v>
      </c>
      <c r="L794" s="281" t="s">
        <v>4263</v>
      </c>
      <c r="M794" s="256"/>
      <c r="N794" s="257">
        <v>39962</v>
      </c>
      <c r="O794" s="258" t="s">
        <v>3007</v>
      </c>
      <c r="P794" s="259"/>
      <c r="Q794" s="49">
        <v>121.65</v>
      </c>
      <c r="R794" s="49"/>
      <c r="S794" s="328" t="s">
        <v>11891</v>
      </c>
    </row>
    <row r="795" spans="1:19" ht="38.25" x14ac:dyDescent="0.25">
      <c r="A795" s="260">
        <v>39960</v>
      </c>
      <c r="B795" s="261" t="s">
        <v>3008</v>
      </c>
      <c r="C795" s="267"/>
      <c r="D795" s="262" t="s">
        <v>2177</v>
      </c>
      <c r="E795" s="262" t="s">
        <v>7861</v>
      </c>
      <c r="F795" s="262"/>
      <c r="G795" s="262"/>
      <c r="H795" s="262"/>
      <c r="I795" s="262"/>
      <c r="J795" s="280" t="s">
        <v>6754</v>
      </c>
      <c r="K795" s="280" t="s">
        <v>6381</v>
      </c>
      <c r="L795" s="281" t="s">
        <v>4263</v>
      </c>
      <c r="M795" s="256"/>
      <c r="N795" s="257">
        <v>39965</v>
      </c>
      <c r="O795" s="258" t="s">
        <v>6381</v>
      </c>
      <c r="P795" s="259"/>
      <c r="Q795" s="49"/>
      <c r="R795" s="49"/>
      <c r="S795" s="328"/>
    </row>
    <row r="796" spans="1:19" x14ac:dyDescent="0.25">
      <c r="A796" s="260">
        <v>39920</v>
      </c>
      <c r="B796" s="261" t="s">
        <v>4670</v>
      </c>
      <c r="C796" s="267"/>
      <c r="D796" s="262" t="s">
        <v>3364</v>
      </c>
      <c r="E796" s="262">
        <v>4624</v>
      </c>
      <c r="F796" s="262" t="s">
        <v>468</v>
      </c>
      <c r="G796" s="262" t="s">
        <v>8041</v>
      </c>
      <c r="H796" s="262" t="s">
        <v>1387</v>
      </c>
      <c r="I796" s="262" t="s">
        <v>1053</v>
      </c>
      <c r="J796" s="280" t="s">
        <v>5942</v>
      </c>
      <c r="K796" s="280" t="s">
        <v>6755</v>
      </c>
      <c r="L796" s="281">
        <v>39948</v>
      </c>
      <c r="M796" s="256"/>
      <c r="N796" s="257">
        <v>39966</v>
      </c>
      <c r="O796" s="258" t="s">
        <v>6756</v>
      </c>
      <c r="P796" s="259"/>
      <c r="Q796" s="49"/>
      <c r="R796" s="49"/>
      <c r="S796" s="328"/>
    </row>
    <row r="797" spans="1:19" ht="25.5" x14ac:dyDescent="0.25">
      <c r="A797" s="260">
        <v>39920</v>
      </c>
      <c r="B797" s="261" t="s">
        <v>4670</v>
      </c>
      <c r="C797" s="267"/>
      <c r="D797" s="262" t="s">
        <v>3364</v>
      </c>
      <c r="E797" s="262">
        <v>4624</v>
      </c>
      <c r="F797" s="262" t="s">
        <v>468</v>
      </c>
      <c r="G797" s="262" t="s">
        <v>8041</v>
      </c>
      <c r="H797" s="262" t="s">
        <v>1387</v>
      </c>
      <c r="I797" s="262" t="s">
        <v>1053</v>
      </c>
      <c r="J797" s="280" t="s">
        <v>5942</v>
      </c>
      <c r="K797" s="280" t="s">
        <v>6757</v>
      </c>
      <c r="L797" s="281">
        <v>39948</v>
      </c>
      <c r="M797" s="256"/>
      <c r="N797" s="257">
        <v>39966</v>
      </c>
      <c r="O797" s="258" t="s">
        <v>6758</v>
      </c>
      <c r="P797" s="259"/>
      <c r="Q797" s="49"/>
      <c r="R797" s="49"/>
      <c r="S797" s="328"/>
    </row>
    <row r="798" spans="1:19" x14ac:dyDescent="0.25">
      <c r="A798" s="260">
        <v>39966</v>
      </c>
      <c r="B798" s="261" t="s">
        <v>7027</v>
      </c>
      <c r="C798" s="267"/>
      <c r="D798" s="262"/>
      <c r="E798" s="262"/>
      <c r="F798" s="262" t="s">
        <v>7028</v>
      </c>
      <c r="G798" s="262"/>
      <c r="H798" s="262"/>
      <c r="I798" s="262" t="s">
        <v>316</v>
      </c>
      <c r="J798" s="280" t="s">
        <v>10365</v>
      </c>
      <c r="K798" s="280" t="s">
        <v>2562</v>
      </c>
      <c r="L798" s="281">
        <v>39966</v>
      </c>
      <c r="M798" s="256"/>
      <c r="N798" s="257">
        <v>39966</v>
      </c>
      <c r="O798" s="258" t="s">
        <v>5241</v>
      </c>
      <c r="P798" s="259"/>
      <c r="Q798" s="49"/>
      <c r="R798" s="49"/>
      <c r="S798" s="328"/>
    </row>
    <row r="799" spans="1:19" x14ac:dyDescent="0.25">
      <c r="A799" s="260">
        <v>39966</v>
      </c>
      <c r="B799" s="261" t="s">
        <v>6405</v>
      </c>
      <c r="C799" s="267"/>
      <c r="D799" s="262" t="s">
        <v>6406</v>
      </c>
      <c r="E799" s="262">
        <v>4741</v>
      </c>
      <c r="F799" s="262" t="s">
        <v>6588</v>
      </c>
      <c r="G799" s="262" t="s">
        <v>10927</v>
      </c>
      <c r="H799" s="262" t="s">
        <v>2561</v>
      </c>
      <c r="I799" s="262" t="s">
        <v>7958</v>
      </c>
      <c r="J799" s="280" t="s">
        <v>5942</v>
      </c>
      <c r="K799" s="280" t="s">
        <v>6381</v>
      </c>
      <c r="L799" s="281">
        <v>39967</v>
      </c>
      <c r="M799" s="256"/>
      <c r="N799" s="257">
        <v>39967</v>
      </c>
      <c r="O799" s="258" t="s">
        <v>6407</v>
      </c>
      <c r="P799" s="259"/>
      <c r="Q799" s="49"/>
      <c r="R799" s="49"/>
      <c r="S799" s="328"/>
    </row>
    <row r="800" spans="1:19" x14ac:dyDescent="0.25">
      <c r="A800" s="260">
        <v>39966</v>
      </c>
      <c r="B800" s="261" t="s">
        <v>10839</v>
      </c>
      <c r="C800" s="267"/>
      <c r="D800" s="262" t="s">
        <v>7144</v>
      </c>
      <c r="E800" s="262">
        <v>4688</v>
      </c>
      <c r="F800" s="262" t="s">
        <v>6801</v>
      </c>
      <c r="G800" s="262"/>
      <c r="H800" s="262" t="s">
        <v>6404</v>
      </c>
      <c r="I800" s="262" t="s">
        <v>9535</v>
      </c>
      <c r="J800" s="280" t="s">
        <v>10840</v>
      </c>
      <c r="K800" s="280" t="s">
        <v>6466</v>
      </c>
      <c r="L800" s="281">
        <v>39966</v>
      </c>
      <c r="M800" s="256"/>
      <c r="N800" s="257">
        <v>39967</v>
      </c>
      <c r="O800" s="258" t="s">
        <v>6466</v>
      </c>
      <c r="P800" s="259"/>
      <c r="Q800" s="49"/>
      <c r="R800" s="49"/>
      <c r="S800" s="328"/>
    </row>
    <row r="801" spans="1:19" x14ac:dyDescent="0.25">
      <c r="A801" s="260">
        <v>39961</v>
      </c>
      <c r="B801" s="261" t="s">
        <v>2808</v>
      </c>
      <c r="C801" s="267"/>
      <c r="D801" s="262" t="s">
        <v>2809</v>
      </c>
      <c r="E801" s="262">
        <v>4549</v>
      </c>
      <c r="F801" s="262" t="s">
        <v>1697</v>
      </c>
      <c r="G801" s="262"/>
      <c r="H801" s="262" t="s">
        <v>10430</v>
      </c>
      <c r="I801" s="262" t="s">
        <v>2441</v>
      </c>
      <c r="J801" s="280" t="s">
        <v>5942</v>
      </c>
      <c r="K801" s="280" t="s">
        <v>826</v>
      </c>
      <c r="L801" s="281">
        <v>39974</v>
      </c>
      <c r="M801" s="256"/>
      <c r="N801" s="257">
        <v>39969</v>
      </c>
      <c r="O801" s="258" t="s">
        <v>2019</v>
      </c>
      <c r="P801" s="259"/>
      <c r="Q801" s="49"/>
      <c r="R801" s="49"/>
      <c r="S801" s="328"/>
    </row>
    <row r="802" spans="1:19" ht="25.5" x14ac:dyDescent="0.25">
      <c r="A802" s="260">
        <v>39965</v>
      </c>
      <c r="B802" s="261" t="s">
        <v>1116</v>
      </c>
      <c r="C802" s="267"/>
      <c r="D802" s="262" t="s">
        <v>3364</v>
      </c>
      <c r="E802" s="262">
        <v>4624</v>
      </c>
      <c r="F802" s="262" t="s">
        <v>1697</v>
      </c>
      <c r="G802" s="262" t="s">
        <v>9736</v>
      </c>
      <c r="H802" s="262" t="s">
        <v>3511</v>
      </c>
      <c r="I802" s="262" t="s">
        <v>9535</v>
      </c>
      <c r="J802" s="280" t="s">
        <v>5942</v>
      </c>
      <c r="K802" s="280" t="s">
        <v>6450</v>
      </c>
      <c r="L802" s="281">
        <v>39969</v>
      </c>
      <c r="M802" s="256"/>
      <c r="N802" s="257">
        <v>39969</v>
      </c>
      <c r="O802" s="258" t="s">
        <v>2440</v>
      </c>
      <c r="P802" s="259"/>
      <c r="Q802" s="49"/>
      <c r="R802" s="49"/>
      <c r="S802" s="328"/>
    </row>
    <row r="803" spans="1:19" x14ac:dyDescent="0.25">
      <c r="A803" s="260">
        <v>39937</v>
      </c>
      <c r="B803" s="261" t="s">
        <v>3725</v>
      </c>
      <c r="C803" s="267"/>
      <c r="D803" s="262" t="s">
        <v>10120</v>
      </c>
      <c r="E803" s="262">
        <v>4659</v>
      </c>
      <c r="F803" s="262" t="s">
        <v>3065</v>
      </c>
      <c r="G803" s="262" t="s">
        <v>8606</v>
      </c>
      <c r="H803" s="262" t="s">
        <v>3100</v>
      </c>
      <c r="I803" s="262" t="s">
        <v>2700</v>
      </c>
      <c r="J803" s="280" t="s">
        <v>5942</v>
      </c>
      <c r="K803" s="280" t="s">
        <v>8007</v>
      </c>
      <c r="L803" s="281">
        <v>39973</v>
      </c>
      <c r="M803" s="256"/>
      <c r="N803" s="257">
        <v>39972</v>
      </c>
      <c r="O803" s="258" t="s">
        <v>2701</v>
      </c>
      <c r="P803" s="259"/>
      <c r="Q803" s="49"/>
      <c r="R803" s="49"/>
      <c r="S803" s="328"/>
    </row>
    <row r="804" spans="1:19" x14ac:dyDescent="0.25">
      <c r="A804" s="260">
        <v>39937</v>
      </c>
      <c r="B804" s="261" t="s">
        <v>4114</v>
      </c>
      <c r="C804" s="267"/>
      <c r="D804" s="262" t="s">
        <v>2586</v>
      </c>
      <c r="E804" s="262">
        <v>4661</v>
      </c>
      <c r="F804" s="262" t="s">
        <v>3065</v>
      </c>
      <c r="G804" s="262" t="s">
        <v>6884</v>
      </c>
      <c r="H804" s="262" t="s">
        <v>2587</v>
      </c>
      <c r="I804" s="262" t="s">
        <v>5876</v>
      </c>
      <c r="J804" s="280" t="s">
        <v>5942</v>
      </c>
      <c r="K804" s="280" t="s">
        <v>826</v>
      </c>
      <c r="L804" s="281">
        <v>39973</v>
      </c>
      <c r="M804" s="256"/>
      <c r="N804" s="257">
        <v>39972</v>
      </c>
      <c r="O804" s="258" t="s">
        <v>2019</v>
      </c>
      <c r="P804" s="259"/>
      <c r="Q804" s="49"/>
      <c r="R804" s="49"/>
      <c r="S804" s="328"/>
    </row>
    <row r="805" spans="1:19" x14ac:dyDescent="0.25">
      <c r="A805" s="260">
        <v>39967</v>
      </c>
      <c r="B805" s="261" t="s">
        <v>2020</v>
      </c>
      <c r="C805" s="267"/>
      <c r="D805" s="262" t="s">
        <v>2809</v>
      </c>
      <c r="E805" s="262">
        <v>4549</v>
      </c>
      <c r="F805" s="262" t="s">
        <v>5941</v>
      </c>
      <c r="G805" s="262" t="s">
        <v>8606</v>
      </c>
      <c r="H805" s="262" t="s">
        <v>8607</v>
      </c>
      <c r="I805" s="262" t="s">
        <v>316</v>
      </c>
      <c r="J805" s="280" t="s">
        <v>5942</v>
      </c>
      <c r="K805" s="280" t="s">
        <v>8506</v>
      </c>
      <c r="L805" s="281">
        <v>39969</v>
      </c>
      <c r="M805" s="256"/>
      <c r="N805" s="257">
        <v>39972</v>
      </c>
      <c r="O805" s="258" t="s">
        <v>2021</v>
      </c>
      <c r="P805" s="259"/>
      <c r="Q805" s="49"/>
      <c r="R805" s="49"/>
      <c r="S805" s="328"/>
    </row>
    <row r="806" spans="1:19" ht="25.5" x14ac:dyDescent="0.25">
      <c r="A806" s="260">
        <v>39969</v>
      </c>
      <c r="B806" s="261" t="s">
        <v>964</v>
      </c>
      <c r="C806" s="267"/>
      <c r="D806" s="262" t="s">
        <v>2215</v>
      </c>
      <c r="E806" s="262"/>
      <c r="F806" s="262" t="s">
        <v>5941</v>
      </c>
      <c r="G806" s="262" t="s">
        <v>5602</v>
      </c>
      <c r="H806" s="262" t="s">
        <v>4935</v>
      </c>
      <c r="I806" s="262" t="s">
        <v>9535</v>
      </c>
      <c r="J806" s="280" t="s">
        <v>5603</v>
      </c>
      <c r="K806" s="280" t="s">
        <v>7826</v>
      </c>
      <c r="L806" s="281">
        <v>39972</v>
      </c>
      <c r="M806" s="256"/>
      <c r="N806" s="257">
        <v>39972</v>
      </c>
      <c r="O806" s="258" t="s">
        <v>5236</v>
      </c>
      <c r="P806" s="259"/>
      <c r="Q806" s="49"/>
      <c r="R806" s="49"/>
      <c r="S806" s="328"/>
    </row>
    <row r="807" spans="1:19" x14ac:dyDescent="0.25">
      <c r="A807" s="260">
        <v>39958</v>
      </c>
      <c r="B807" s="261" t="s">
        <v>221</v>
      </c>
      <c r="C807" s="267"/>
      <c r="D807" s="262" t="s">
        <v>5661</v>
      </c>
      <c r="E807" s="262">
        <v>4653</v>
      </c>
      <c r="F807" s="262" t="s">
        <v>5328</v>
      </c>
      <c r="G807" s="262" t="s">
        <v>8237</v>
      </c>
      <c r="H807" s="262" t="s">
        <v>5330</v>
      </c>
      <c r="I807" s="262" t="s">
        <v>222</v>
      </c>
      <c r="J807" s="280" t="s">
        <v>5942</v>
      </c>
      <c r="K807" s="280" t="s">
        <v>373</v>
      </c>
      <c r="L807" s="281">
        <v>39969</v>
      </c>
      <c r="M807" s="256"/>
      <c r="N807" s="257">
        <v>39973</v>
      </c>
      <c r="O807" s="258" t="s">
        <v>373</v>
      </c>
      <c r="P807" s="259"/>
      <c r="Q807" s="49"/>
      <c r="R807" s="49"/>
      <c r="S807" s="328"/>
    </row>
    <row r="808" spans="1:19" ht="25.5" x14ac:dyDescent="0.25">
      <c r="A808" s="260">
        <v>39961</v>
      </c>
      <c r="B808" s="261" t="s">
        <v>1406</v>
      </c>
      <c r="C808" s="267"/>
      <c r="D808" s="262" t="s">
        <v>9617</v>
      </c>
      <c r="E808" s="262">
        <v>4598</v>
      </c>
      <c r="F808" s="262" t="s">
        <v>5382</v>
      </c>
      <c r="G808" s="262" t="s">
        <v>5602</v>
      </c>
      <c r="H808" s="262" t="s">
        <v>9618</v>
      </c>
      <c r="I808" s="262" t="s">
        <v>9535</v>
      </c>
      <c r="J808" s="280" t="s">
        <v>5942</v>
      </c>
      <c r="K808" s="280" t="s">
        <v>4824</v>
      </c>
      <c r="L808" s="281">
        <v>39972</v>
      </c>
      <c r="M808" s="256"/>
      <c r="N808" s="257">
        <v>39973</v>
      </c>
      <c r="O808" s="258" t="s">
        <v>4824</v>
      </c>
      <c r="P808" s="259"/>
      <c r="Q808" s="49"/>
      <c r="R808" s="49"/>
      <c r="S808" s="328"/>
    </row>
    <row r="809" spans="1:19" x14ac:dyDescent="0.25">
      <c r="A809" s="260">
        <v>39967</v>
      </c>
      <c r="B809" s="261" t="s">
        <v>1239</v>
      </c>
      <c r="C809" s="267"/>
      <c r="D809" s="262" t="s">
        <v>777</v>
      </c>
      <c r="E809" s="262">
        <v>4618</v>
      </c>
      <c r="F809" s="262" t="s">
        <v>1697</v>
      </c>
      <c r="G809" s="262" t="s">
        <v>5602</v>
      </c>
      <c r="H809" s="262" t="s">
        <v>778</v>
      </c>
      <c r="I809" s="262" t="s">
        <v>9535</v>
      </c>
      <c r="J809" s="280" t="s">
        <v>5942</v>
      </c>
      <c r="K809" s="280" t="s">
        <v>2419</v>
      </c>
      <c r="L809" s="281">
        <v>39974</v>
      </c>
      <c r="M809" s="256"/>
      <c r="N809" s="257">
        <v>39974</v>
      </c>
      <c r="O809" s="258" t="s">
        <v>2419</v>
      </c>
      <c r="P809" s="259"/>
      <c r="Q809" s="49"/>
      <c r="R809" s="49"/>
      <c r="S809" s="328"/>
    </row>
    <row r="810" spans="1:19" x14ac:dyDescent="0.25">
      <c r="A810" s="260">
        <v>39969</v>
      </c>
      <c r="B810" s="261" t="s">
        <v>3755</v>
      </c>
      <c r="C810" s="267"/>
      <c r="D810" s="262" t="s">
        <v>8913</v>
      </c>
      <c r="E810" s="262">
        <v>4672</v>
      </c>
      <c r="F810" s="262" t="s">
        <v>6588</v>
      </c>
      <c r="G810" s="262" t="s">
        <v>5602</v>
      </c>
      <c r="H810" s="262" t="s">
        <v>2078</v>
      </c>
      <c r="I810" s="262" t="s">
        <v>9535</v>
      </c>
      <c r="J810" s="280" t="s">
        <v>5942</v>
      </c>
      <c r="K810" s="280" t="s">
        <v>1686</v>
      </c>
      <c r="L810" s="281">
        <v>39974</v>
      </c>
      <c r="M810" s="256"/>
      <c r="N810" s="257">
        <v>39974</v>
      </c>
      <c r="O810" s="258" t="s">
        <v>1686</v>
      </c>
      <c r="P810" s="259"/>
      <c r="Q810" s="49"/>
      <c r="R810" s="49"/>
      <c r="S810" s="328"/>
    </row>
    <row r="811" spans="1:19" x14ac:dyDescent="0.25">
      <c r="A811" s="260">
        <v>39973</v>
      </c>
      <c r="B811" s="261" t="s">
        <v>1240</v>
      </c>
      <c r="C811" s="267"/>
      <c r="D811" s="262" t="s">
        <v>5735</v>
      </c>
      <c r="E811" s="262">
        <v>4628</v>
      </c>
      <c r="F811" s="262" t="s">
        <v>8371</v>
      </c>
      <c r="G811" s="262" t="s">
        <v>8606</v>
      </c>
      <c r="H811" s="262" t="s">
        <v>8607</v>
      </c>
      <c r="I811" s="262" t="s">
        <v>9535</v>
      </c>
      <c r="J811" s="280" t="s">
        <v>10256</v>
      </c>
      <c r="K811" s="280" t="s">
        <v>1241</v>
      </c>
      <c r="L811" s="281">
        <v>39974</v>
      </c>
      <c r="M811" s="256"/>
      <c r="N811" s="257">
        <v>39974</v>
      </c>
      <c r="O811" s="258" t="s">
        <v>447</v>
      </c>
      <c r="P811" s="259"/>
      <c r="Q811" s="49"/>
      <c r="R811" s="49"/>
      <c r="S811" s="328"/>
    </row>
    <row r="812" spans="1:19" x14ac:dyDescent="0.25">
      <c r="A812" s="260">
        <v>39965</v>
      </c>
      <c r="B812" s="261" t="s">
        <v>1116</v>
      </c>
      <c r="C812" s="267"/>
      <c r="D812" s="262" t="s">
        <v>3364</v>
      </c>
      <c r="E812" s="262">
        <v>4624</v>
      </c>
      <c r="F812" s="262" t="s">
        <v>1697</v>
      </c>
      <c r="G812" s="262" t="s">
        <v>9736</v>
      </c>
      <c r="H812" s="262" t="s">
        <v>3511</v>
      </c>
      <c r="I812" s="262" t="s">
        <v>1538</v>
      </c>
      <c r="J812" s="280" t="s">
        <v>5940</v>
      </c>
      <c r="K812" s="280" t="s">
        <v>9440</v>
      </c>
      <c r="L812" s="281">
        <v>39972</v>
      </c>
      <c r="M812" s="256"/>
      <c r="N812" s="257">
        <v>39975</v>
      </c>
      <c r="O812" s="258" t="s">
        <v>9440</v>
      </c>
      <c r="P812" s="259"/>
      <c r="Q812" s="49"/>
      <c r="R812" s="49"/>
      <c r="S812" s="328"/>
    </row>
    <row r="813" spans="1:19" x14ac:dyDescent="0.25">
      <c r="A813" s="260">
        <v>39967</v>
      </c>
      <c r="B813" s="261" t="s">
        <v>2020</v>
      </c>
      <c r="C813" s="267"/>
      <c r="D813" s="262" t="s">
        <v>2809</v>
      </c>
      <c r="E813" s="262">
        <v>4549</v>
      </c>
      <c r="F813" s="262" t="s">
        <v>5941</v>
      </c>
      <c r="G813" s="262" t="s">
        <v>8606</v>
      </c>
      <c r="H813" s="262" t="s">
        <v>8607</v>
      </c>
      <c r="I813" s="262" t="s">
        <v>8823</v>
      </c>
      <c r="J813" s="280" t="s">
        <v>5942</v>
      </c>
      <c r="K813" s="280" t="s">
        <v>8506</v>
      </c>
      <c r="L813" s="281">
        <v>39969</v>
      </c>
      <c r="M813" s="256"/>
      <c r="N813" s="257">
        <v>39975</v>
      </c>
      <c r="O813" s="258" t="s">
        <v>8506</v>
      </c>
      <c r="P813" s="259"/>
      <c r="Q813" s="49"/>
      <c r="R813" s="49"/>
      <c r="S813" s="328"/>
    </row>
    <row r="814" spans="1:19" x14ac:dyDescent="0.25">
      <c r="A814" s="260">
        <v>39972</v>
      </c>
      <c r="B814" s="261" t="s">
        <v>1541</v>
      </c>
      <c r="C814" s="267"/>
      <c r="D814" s="262" t="s">
        <v>2215</v>
      </c>
      <c r="E814" s="262"/>
      <c r="F814" s="262" t="s">
        <v>6628</v>
      </c>
      <c r="G814" s="262" t="s">
        <v>5602</v>
      </c>
      <c r="H814" s="262" t="s">
        <v>2744</v>
      </c>
      <c r="I814" s="262" t="s">
        <v>6613</v>
      </c>
      <c r="J814" s="280" t="s">
        <v>5942</v>
      </c>
      <c r="K814" s="280" t="s">
        <v>7570</v>
      </c>
      <c r="L814" s="281">
        <v>39974</v>
      </c>
      <c r="M814" s="256"/>
      <c r="N814" s="257">
        <v>39975</v>
      </c>
      <c r="O814" s="258" t="s">
        <v>2419</v>
      </c>
      <c r="P814" s="259"/>
      <c r="Q814" s="49"/>
      <c r="R814" s="49"/>
      <c r="S814" s="328"/>
    </row>
    <row r="815" spans="1:19" x14ac:dyDescent="0.25">
      <c r="A815" s="260">
        <v>39975</v>
      </c>
      <c r="B815" s="261" t="s">
        <v>1539</v>
      </c>
      <c r="C815" s="267"/>
      <c r="D815" s="262" t="s">
        <v>1540</v>
      </c>
      <c r="E815" s="262">
        <v>4589</v>
      </c>
      <c r="F815" s="262" t="s">
        <v>5382</v>
      </c>
      <c r="G815" s="262" t="s">
        <v>9736</v>
      </c>
      <c r="H815" s="262" t="s">
        <v>4179</v>
      </c>
      <c r="I815" s="262" t="s">
        <v>10108</v>
      </c>
      <c r="J815" s="280" t="s">
        <v>5942</v>
      </c>
      <c r="K815" s="280" t="s">
        <v>2702</v>
      </c>
      <c r="L815" s="281">
        <v>39974</v>
      </c>
      <c r="M815" s="256"/>
      <c r="N815" s="257">
        <v>39975</v>
      </c>
      <c r="O815" s="258" t="s">
        <v>2702</v>
      </c>
      <c r="P815" s="259"/>
      <c r="Q815" s="49"/>
      <c r="R815" s="49"/>
      <c r="S815" s="328"/>
    </row>
    <row r="816" spans="1:19" ht="25.5" x14ac:dyDescent="0.25">
      <c r="A816" s="260">
        <v>39965</v>
      </c>
      <c r="B816" s="261" t="s">
        <v>10553</v>
      </c>
      <c r="C816" s="267"/>
      <c r="D816" s="262" t="s">
        <v>3031</v>
      </c>
      <c r="E816" s="262">
        <v>4709</v>
      </c>
      <c r="F816" s="262" t="s">
        <v>1697</v>
      </c>
      <c r="G816" s="262" t="s">
        <v>5602</v>
      </c>
      <c r="H816" s="262" t="s">
        <v>9429</v>
      </c>
      <c r="I816" s="262"/>
      <c r="J816" s="280" t="s">
        <v>2493</v>
      </c>
      <c r="K816" s="280" t="s">
        <v>9950</v>
      </c>
      <c r="L816" s="281">
        <v>39976</v>
      </c>
      <c r="M816" s="256"/>
      <c r="N816" s="257">
        <v>39976</v>
      </c>
      <c r="O816" s="258" t="s">
        <v>9950</v>
      </c>
      <c r="P816" s="259"/>
      <c r="Q816" s="49"/>
      <c r="R816" s="49"/>
      <c r="S816" s="328"/>
    </row>
    <row r="817" spans="1:19" ht="25.5" x14ac:dyDescent="0.25">
      <c r="A817" s="260">
        <v>39967</v>
      </c>
      <c r="B817" s="261" t="s">
        <v>10554</v>
      </c>
      <c r="C817" s="267"/>
      <c r="D817" s="262" t="s">
        <v>10555</v>
      </c>
      <c r="E817" s="262">
        <v>4733</v>
      </c>
      <c r="F817" s="262" t="s">
        <v>1697</v>
      </c>
      <c r="G817" s="262" t="s">
        <v>5602</v>
      </c>
      <c r="H817" s="262" t="s">
        <v>9216</v>
      </c>
      <c r="I817" s="262"/>
      <c r="J817" s="280" t="s">
        <v>6685</v>
      </c>
      <c r="K817" s="280" t="s">
        <v>3443</v>
      </c>
      <c r="L817" s="281">
        <v>39976</v>
      </c>
      <c r="M817" s="256" t="s">
        <v>5937</v>
      </c>
      <c r="N817" s="257">
        <v>39976</v>
      </c>
      <c r="O817" s="258" t="s">
        <v>3443</v>
      </c>
      <c r="P817" s="259"/>
      <c r="Q817" s="49"/>
      <c r="R817" s="49"/>
      <c r="S817" s="328"/>
    </row>
    <row r="818" spans="1:19" ht="38.25" x14ac:dyDescent="0.25">
      <c r="A818" s="260">
        <v>39961</v>
      </c>
      <c r="B818" s="261" t="s">
        <v>5172</v>
      </c>
      <c r="C818" s="267"/>
      <c r="D818" s="262" t="s">
        <v>9617</v>
      </c>
      <c r="E818" s="262">
        <v>4598</v>
      </c>
      <c r="F818" s="262" t="s">
        <v>5382</v>
      </c>
      <c r="G818" s="262" t="s">
        <v>8041</v>
      </c>
      <c r="H818" s="262" t="s">
        <v>9618</v>
      </c>
      <c r="I818" s="262" t="s">
        <v>1422</v>
      </c>
      <c r="J818" s="280" t="s">
        <v>5173</v>
      </c>
      <c r="K818" s="280" t="s">
        <v>1199</v>
      </c>
      <c r="L818" s="281">
        <v>39979</v>
      </c>
      <c r="M818" s="256" t="s">
        <v>5937</v>
      </c>
      <c r="N818" s="257">
        <v>39979</v>
      </c>
      <c r="O818" s="258" t="s">
        <v>1200</v>
      </c>
      <c r="P818" s="259"/>
      <c r="Q818" s="49"/>
      <c r="R818" s="49"/>
      <c r="S818" s="328"/>
    </row>
    <row r="819" spans="1:19" ht="25.5" x14ac:dyDescent="0.25">
      <c r="A819" s="260">
        <v>39961</v>
      </c>
      <c r="B819" s="261" t="s">
        <v>5172</v>
      </c>
      <c r="C819" s="267"/>
      <c r="D819" s="262" t="s">
        <v>9617</v>
      </c>
      <c r="E819" s="262">
        <v>4598</v>
      </c>
      <c r="F819" s="262" t="s">
        <v>5382</v>
      </c>
      <c r="G819" s="262" t="s">
        <v>8041</v>
      </c>
      <c r="H819" s="262" t="s">
        <v>9618</v>
      </c>
      <c r="I819" s="262" t="s">
        <v>1422</v>
      </c>
      <c r="J819" s="280" t="s">
        <v>5173</v>
      </c>
      <c r="K819" s="280" t="s">
        <v>1457</v>
      </c>
      <c r="L819" s="281">
        <v>39979</v>
      </c>
      <c r="M819" s="256" t="s">
        <v>5937</v>
      </c>
      <c r="N819" s="257">
        <v>39979</v>
      </c>
      <c r="O819" s="258" t="s">
        <v>1458</v>
      </c>
      <c r="P819" s="259"/>
      <c r="Q819" s="49"/>
      <c r="R819" s="49"/>
      <c r="S819" s="328"/>
    </row>
    <row r="820" spans="1:19" x14ac:dyDescent="0.25">
      <c r="A820" s="260">
        <v>39965</v>
      </c>
      <c r="B820" s="261" t="s">
        <v>10556</v>
      </c>
      <c r="C820" s="267"/>
      <c r="D820" s="262" t="s">
        <v>2044</v>
      </c>
      <c r="E820" s="262">
        <v>4685</v>
      </c>
      <c r="F820" s="262" t="s">
        <v>9048</v>
      </c>
      <c r="G820" s="262" t="s">
        <v>3651</v>
      </c>
      <c r="H820" s="262" t="s">
        <v>5171</v>
      </c>
      <c r="I820" s="262" t="s">
        <v>9535</v>
      </c>
      <c r="J820" s="280" t="s">
        <v>5942</v>
      </c>
      <c r="K820" s="280" t="s">
        <v>8506</v>
      </c>
      <c r="L820" s="281">
        <v>39972</v>
      </c>
      <c r="M820" s="256"/>
      <c r="N820" s="257">
        <v>39979</v>
      </c>
      <c r="O820" s="258" t="s">
        <v>8506</v>
      </c>
      <c r="P820" s="259"/>
      <c r="Q820" s="49"/>
      <c r="R820" s="49"/>
      <c r="S820" s="328"/>
    </row>
    <row r="821" spans="1:19" x14ac:dyDescent="0.25">
      <c r="A821" s="260">
        <v>39976</v>
      </c>
      <c r="B821" s="261" t="s">
        <v>3603</v>
      </c>
      <c r="C821" s="267"/>
      <c r="D821" s="262" t="s">
        <v>3364</v>
      </c>
      <c r="E821" s="262">
        <v>4624</v>
      </c>
      <c r="F821" s="262" t="s">
        <v>6588</v>
      </c>
      <c r="G821" s="262" t="s">
        <v>5597</v>
      </c>
      <c r="H821" s="262" t="s">
        <v>8607</v>
      </c>
      <c r="I821" s="262" t="s">
        <v>9535</v>
      </c>
      <c r="J821" s="280" t="s">
        <v>5942</v>
      </c>
      <c r="K821" s="280" t="s">
        <v>7445</v>
      </c>
      <c r="L821" s="281">
        <v>39979</v>
      </c>
      <c r="M821" s="256"/>
      <c r="N821" s="257">
        <v>39980</v>
      </c>
      <c r="O821" s="258" t="s">
        <v>7445</v>
      </c>
      <c r="P821" s="259"/>
      <c r="Q821" s="49"/>
      <c r="R821" s="49"/>
      <c r="S821" s="328"/>
    </row>
    <row r="822" spans="1:19" ht="25.5" x14ac:dyDescent="0.25">
      <c r="A822" s="260"/>
      <c r="B822" s="261" t="s">
        <v>3604</v>
      </c>
      <c r="C822" s="267"/>
      <c r="D822" s="262" t="s">
        <v>7144</v>
      </c>
      <c r="E822" s="262">
        <v>4688</v>
      </c>
      <c r="F822" s="262" t="s">
        <v>8371</v>
      </c>
      <c r="G822" s="262" t="s">
        <v>5602</v>
      </c>
      <c r="H822" s="262" t="s">
        <v>4935</v>
      </c>
      <c r="I822" s="262" t="s">
        <v>9535</v>
      </c>
      <c r="J822" s="280" t="s">
        <v>5603</v>
      </c>
      <c r="K822" s="280" t="s">
        <v>2081</v>
      </c>
      <c r="L822" s="281">
        <v>40073</v>
      </c>
      <c r="M822" s="256"/>
      <c r="N822" s="257">
        <v>39980</v>
      </c>
      <c r="O822" s="258" t="s">
        <v>2081</v>
      </c>
      <c r="P822" s="259"/>
      <c r="Q822" s="49">
        <v>145.94</v>
      </c>
      <c r="R822" s="49"/>
      <c r="S822" s="328" t="s">
        <v>11891</v>
      </c>
    </row>
    <row r="823" spans="1:19" x14ac:dyDescent="0.25">
      <c r="A823" s="260">
        <v>39968</v>
      </c>
      <c r="B823" s="261" t="s">
        <v>3608</v>
      </c>
      <c r="C823" s="267"/>
      <c r="D823" s="262" t="s">
        <v>1903</v>
      </c>
      <c r="E823" s="262">
        <v>4750</v>
      </c>
      <c r="F823" s="262" t="s">
        <v>1697</v>
      </c>
      <c r="G823" s="262" t="s">
        <v>5602</v>
      </c>
      <c r="H823" s="262" t="s">
        <v>9429</v>
      </c>
      <c r="I823" s="262"/>
      <c r="J823" s="280" t="s">
        <v>9005</v>
      </c>
      <c r="K823" s="280" t="s">
        <v>1904</v>
      </c>
      <c r="L823" s="281">
        <v>39981</v>
      </c>
      <c r="M823" s="256"/>
      <c r="N823" s="257">
        <v>39981</v>
      </c>
      <c r="O823" s="258" t="s">
        <v>1904</v>
      </c>
      <c r="P823" s="259"/>
      <c r="Q823" s="49"/>
      <c r="R823" s="49"/>
      <c r="S823" s="328"/>
    </row>
    <row r="824" spans="1:19" x14ac:dyDescent="0.25">
      <c r="A824" s="260">
        <v>39974</v>
      </c>
      <c r="B824" s="261" t="s">
        <v>3605</v>
      </c>
      <c r="C824" s="267"/>
      <c r="D824" s="262" t="s">
        <v>9785</v>
      </c>
      <c r="E824" s="262">
        <v>4560</v>
      </c>
      <c r="F824" s="262" t="s">
        <v>1697</v>
      </c>
      <c r="G824" s="262" t="s">
        <v>9736</v>
      </c>
      <c r="H824" s="262" t="s">
        <v>1945</v>
      </c>
      <c r="I824" s="262" t="s">
        <v>10108</v>
      </c>
      <c r="J824" s="280" t="s">
        <v>5942</v>
      </c>
      <c r="K824" s="280" t="s">
        <v>2079</v>
      </c>
      <c r="L824" s="281">
        <v>39981</v>
      </c>
      <c r="M824" s="256"/>
      <c r="N824" s="257">
        <v>39981</v>
      </c>
      <c r="O824" s="258" t="s">
        <v>1312</v>
      </c>
      <c r="P824" s="259"/>
      <c r="Q824" s="49"/>
      <c r="R824" s="49"/>
      <c r="S824" s="328"/>
    </row>
    <row r="825" spans="1:19" x14ac:dyDescent="0.25">
      <c r="A825" s="260">
        <v>39979</v>
      </c>
      <c r="B825" s="261" t="s">
        <v>1905</v>
      </c>
      <c r="C825" s="267"/>
      <c r="D825" s="262" t="s">
        <v>2215</v>
      </c>
      <c r="E825" s="262"/>
      <c r="F825" s="262" t="s">
        <v>1697</v>
      </c>
      <c r="G825" s="262" t="s">
        <v>5602</v>
      </c>
      <c r="H825" s="262" t="s">
        <v>9429</v>
      </c>
      <c r="I825" s="262" t="s">
        <v>9535</v>
      </c>
      <c r="J825" s="280" t="s">
        <v>5942</v>
      </c>
      <c r="K825" s="280" t="s">
        <v>862</v>
      </c>
      <c r="L825" s="281">
        <v>39981</v>
      </c>
      <c r="M825" s="256"/>
      <c r="N825" s="257">
        <v>39981</v>
      </c>
      <c r="O825" s="258" t="s">
        <v>862</v>
      </c>
      <c r="P825" s="259"/>
      <c r="Q825" s="49"/>
      <c r="R825" s="49"/>
      <c r="S825" s="328"/>
    </row>
    <row r="826" spans="1:19" x14ac:dyDescent="0.25">
      <c r="A826" s="260">
        <v>39981</v>
      </c>
      <c r="B826" s="261" t="s">
        <v>863</v>
      </c>
      <c r="C826" s="267"/>
      <c r="D826" s="262" t="s">
        <v>2215</v>
      </c>
      <c r="E826" s="262"/>
      <c r="F826" s="262" t="s">
        <v>6588</v>
      </c>
      <c r="G826" s="262" t="s">
        <v>2109</v>
      </c>
      <c r="H826" s="262" t="s">
        <v>8607</v>
      </c>
      <c r="I826" s="262" t="s">
        <v>9535</v>
      </c>
      <c r="J826" s="280" t="s">
        <v>5942</v>
      </c>
      <c r="K826" s="280" t="s">
        <v>7445</v>
      </c>
      <c r="L826" s="281">
        <v>39981</v>
      </c>
      <c r="M826" s="256"/>
      <c r="N826" s="257">
        <v>39981</v>
      </c>
      <c r="O826" s="258" t="s">
        <v>7445</v>
      </c>
      <c r="P826" s="259"/>
      <c r="Q826" s="49"/>
      <c r="R826" s="49"/>
      <c r="S826" s="328"/>
    </row>
    <row r="827" spans="1:19" ht="25.5" x14ac:dyDescent="0.25">
      <c r="A827" s="260"/>
      <c r="B827" s="261" t="s">
        <v>3606</v>
      </c>
      <c r="C827" s="267"/>
      <c r="D827" s="262" t="s">
        <v>3364</v>
      </c>
      <c r="E827" s="262">
        <v>4624</v>
      </c>
      <c r="F827" s="262" t="s">
        <v>6588</v>
      </c>
      <c r="G827" s="262" t="s">
        <v>10927</v>
      </c>
      <c r="H827" s="262" t="s">
        <v>4935</v>
      </c>
      <c r="I827" s="262" t="s">
        <v>3607</v>
      </c>
      <c r="J827" s="280" t="s">
        <v>5603</v>
      </c>
      <c r="K827" s="280" t="s">
        <v>6450</v>
      </c>
      <c r="L827" s="281">
        <v>39981</v>
      </c>
      <c r="M827" s="256"/>
      <c r="N827" s="257">
        <v>39981</v>
      </c>
      <c r="O827" s="258" t="s">
        <v>6450</v>
      </c>
      <c r="P827" s="259"/>
      <c r="Q827" s="49"/>
      <c r="R827" s="49"/>
      <c r="S827" s="328"/>
    </row>
    <row r="828" spans="1:19" x14ac:dyDescent="0.25">
      <c r="A828" s="260">
        <v>39968</v>
      </c>
      <c r="B828" s="261" t="s">
        <v>3608</v>
      </c>
      <c r="C828" s="267"/>
      <c r="D828" s="262" t="s">
        <v>1903</v>
      </c>
      <c r="E828" s="262">
        <v>4750</v>
      </c>
      <c r="F828" s="262" t="s">
        <v>1697</v>
      </c>
      <c r="G828" s="262" t="s">
        <v>5602</v>
      </c>
      <c r="H828" s="262" t="s">
        <v>9429</v>
      </c>
      <c r="I828" s="262" t="s">
        <v>5431</v>
      </c>
      <c r="J828" s="280" t="s">
        <v>10512</v>
      </c>
      <c r="K828" s="280" t="s">
        <v>865</v>
      </c>
      <c r="L828" s="281">
        <v>39986</v>
      </c>
      <c r="M828" s="256"/>
      <c r="N828" s="257">
        <v>39982</v>
      </c>
      <c r="O828" s="258" t="s">
        <v>5393</v>
      </c>
      <c r="P828" s="259"/>
      <c r="Q828" s="49"/>
      <c r="R828" s="49"/>
      <c r="S828" s="328"/>
    </row>
    <row r="829" spans="1:19" x14ac:dyDescent="0.25">
      <c r="A829" s="260">
        <v>39969</v>
      </c>
      <c r="B829" s="261" t="s">
        <v>3755</v>
      </c>
      <c r="C829" s="267"/>
      <c r="D829" s="262" t="s">
        <v>8913</v>
      </c>
      <c r="E829" s="262">
        <v>4672</v>
      </c>
      <c r="F829" s="262" t="s">
        <v>6588</v>
      </c>
      <c r="G829" s="262" t="s">
        <v>5602</v>
      </c>
      <c r="H829" s="262" t="s">
        <v>2078</v>
      </c>
      <c r="I829" s="262" t="s">
        <v>9535</v>
      </c>
      <c r="J829" s="280" t="s">
        <v>5942</v>
      </c>
      <c r="K829" s="280" t="s">
        <v>2807</v>
      </c>
      <c r="L829" s="281">
        <v>39988</v>
      </c>
      <c r="M829" s="256"/>
      <c r="N829" s="257">
        <v>39982</v>
      </c>
      <c r="O829" s="258" t="s">
        <v>2807</v>
      </c>
      <c r="P829" s="259"/>
      <c r="Q829" s="49"/>
      <c r="R829" s="49"/>
      <c r="S829" s="328"/>
    </row>
    <row r="830" spans="1:19" x14ac:dyDescent="0.25">
      <c r="A830" s="260">
        <v>39981</v>
      </c>
      <c r="B830" s="261" t="s">
        <v>864</v>
      </c>
      <c r="C830" s="267"/>
      <c r="D830" s="262" t="s">
        <v>2215</v>
      </c>
      <c r="E830" s="262"/>
      <c r="F830" s="262" t="s">
        <v>10658</v>
      </c>
      <c r="G830" s="262"/>
      <c r="H830" s="262" t="s">
        <v>374</v>
      </c>
      <c r="I830" s="262" t="s">
        <v>9535</v>
      </c>
      <c r="J830" s="280" t="s">
        <v>5942</v>
      </c>
      <c r="K830" s="280" t="s">
        <v>2079</v>
      </c>
      <c r="L830" s="281">
        <v>39983</v>
      </c>
      <c r="M830" s="256"/>
      <c r="N830" s="257">
        <v>39982</v>
      </c>
      <c r="O830" s="258" t="s">
        <v>2079</v>
      </c>
      <c r="P830" s="259"/>
      <c r="Q830" s="49"/>
      <c r="R830" s="49"/>
      <c r="S830" s="328"/>
    </row>
    <row r="831" spans="1:19" x14ac:dyDescent="0.25">
      <c r="A831" s="260">
        <v>39980</v>
      </c>
      <c r="B831" s="261" t="s">
        <v>4506</v>
      </c>
      <c r="C831" s="267"/>
      <c r="D831" s="262" t="s">
        <v>2809</v>
      </c>
      <c r="E831" s="262">
        <v>4549</v>
      </c>
      <c r="F831" s="262" t="s">
        <v>1697</v>
      </c>
      <c r="G831" s="262" t="s">
        <v>9736</v>
      </c>
      <c r="H831" s="262" t="s">
        <v>10430</v>
      </c>
      <c r="I831" s="262" t="s">
        <v>5952</v>
      </c>
      <c r="J831" s="280" t="s">
        <v>5942</v>
      </c>
      <c r="K831" s="280" t="s">
        <v>748</v>
      </c>
      <c r="L831" s="281">
        <v>39987</v>
      </c>
      <c r="M831" s="256"/>
      <c r="N831" s="257">
        <v>39983</v>
      </c>
      <c r="O831" s="258" t="s">
        <v>748</v>
      </c>
      <c r="P831" s="259"/>
      <c r="Q831" s="49"/>
      <c r="R831" s="49"/>
      <c r="S831" s="328"/>
    </row>
    <row r="832" spans="1:19" x14ac:dyDescent="0.25">
      <c r="A832" s="260">
        <v>39981</v>
      </c>
      <c r="B832" s="261" t="s">
        <v>7902</v>
      </c>
      <c r="C832" s="267"/>
      <c r="D832" s="262" t="s">
        <v>2215</v>
      </c>
      <c r="E832" s="262"/>
      <c r="F832" s="262" t="s">
        <v>1697</v>
      </c>
      <c r="G832" s="262" t="s">
        <v>5602</v>
      </c>
      <c r="H832" s="262" t="s">
        <v>8374</v>
      </c>
      <c r="I832" s="262" t="s">
        <v>9535</v>
      </c>
      <c r="J832" s="280" t="s">
        <v>5942</v>
      </c>
      <c r="K832" s="280" t="s">
        <v>7903</v>
      </c>
      <c r="L832" s="281">
        <v>39983</v>
      </c>
      <c r="M832" s="256"/>
      <c r="N832" s="257">
        <v>39983</v>
      </c>
      <c r="O832" s="258" t="s">
        <v>7903</v>
      </c>
      <c r="P832" s="259"/>
      <c r="Q832" s="49"/>
      <c r="R832" s="49"/>
      <c r="S832" s="328"/>
    </row>
    <row r="833" spans="1:19" x14ac:dyDescent="0.25">
      <c r="A833" s="260">
        <v>39981</v>
      </c>
      <c r="B833" s="261" t="s">
        <v>2984</v>
      </c>
      <c r="C833" s="267"/>
      <c r="D833" s="262" t="s">
        <v>2215</v>
      </c>
      <c r="E833" s="262"/>
      <c r="F833" s="262" t="s">
        <v>6372</v>
      </c>
      <c r="G833" s="262" t="s">
        <v>8606</v>
      </c>
      <c r="H833" s="262" t="s">
        <v>8607</v>
      </c>
      <c r="I833" s="262" t="s">
        <v>9535</v>
      </c>
      <c r="J833" s="280" t="s">
        <v>5942</v>
      </c>
      <c r="K833" s="280" t="s">
        <v>2079</v>
      </c>
      <c r="L833" s="281">
        <v>39986</v>
      </c>
      <c r="M833" s="256"/>
      <c r="N833" s="257">
        <v>39983</v>
      </c>
      <c r="O833" s="258" t="s">
        <v>2079</v>
      </c>
      <c r="P833" s="259"/>
      <c r="Q833" s="49"/>
      <c r="R833" s="49"/>
      <c r="S833" s="328"/>
    </row>
    <row r="834" spans="1:19" x14ac:dyDescent="0.25">
      <c r="A834" s="260">
        <v>39981</v>
      </c>
      <c r="B834" s="261" t="s">
        <v>2984</v>
      </c>
      <c r="C834" s="267"/>
      <c r="D834" s="262" t="s">
        <v>2215</v>
      </c>
      <c r="E834" s="262"/>
      <c r="F834" s="262" t="s">
        <v>6372</v>
      </c>
      <c r="G834" s="262" t="s">
        <v>3489</v>
      </c>
      <c r="H834" s="262" t="s">
        <v>8607</v>
      </c>
      <c r="I834" s="262" t="s">
        <v>9535</v>
      </c>
      <c r="J834" s="280" t="s">
        <v>5942</v>
      </c>
      <c r="K834" s="280" t="s">
        <v>2079</v>
      </c>
      <c r="L834" s="281">
        <v>39986</v>
      </c>
      <c r="M834" s="256"/>
      <c r="N834" s="257">
        <v>39983</v>
      </c>
      <c r="O834" s="258" t="s">
        <v>2079</v>
      </c>
      <c r="P834" s="259"/>
      <c r="Q834" s="49"/>
      <c r="R834" s="49"/>
      <c r="S834" s="328"/>
    </row>
    <row r="835" spans="1:19" ht="25.5" x14ac:dyDescent="0.25">
      <c r="A835" s="260">
        <v>39965</v>
      </c>
      <c r="B835" s="261" t="s">
        <v>4507</v>
      </c>
      <c r="C835" s="267"/>
      <c r="D835" s="262" t="s">
        <v>9617</v>
      </c>
      <c r="E835" s="262">
        <v>4598</v>
      </c>
      <c r="F835" s="262" t="s">
        <v>8371</v>
      </c>
      <c r="G835" s="262" t="s">
        <v>8730</v>
      </c>
      <c r="H835" s="262"/>
      <c r="I835" s="262" t="s">
        <v>4509</v>
      </c>
      <c r="J835" s="280" t="s">
        <v>4508</v>
      </c>
      <c r="K835" s="280" t="s">
        <v>10036</v>
      </c>
      <c r="L835" s="281">
        <v>39986</v>
      </c>
      <c r="M835" s="256" t="s">
        <v>5937</v>
      </c>
      <c r="N835" s="257">
        <v>39986</v>
      </c>
      <c r="O835" s="258">
        <v>109</v>
      </c>
      <c r="P835" s="259"/>
      <c r="Q835" s="49"/>
      <c r="R835" s="49"/>
      <c r="S835" s="328"/>
    </row>
    <row r="836" spans="1:19" ht="25.5" x14ac:dyDescent="0.25">
      <c r="A836" s="260">
        <v>39965</v>
      </c>
      <c r="B836" s="261" t="s">
        <v>4507</v>
      </c>
      <c r="C836" s="267"/>
      <c r="D836" s="262" t="s">
        <v>9617</v>
      </c>
      <c r="E836" s="262">
        <v>4598</v>
      </c>
      <c r="F836" s="262" t="s">
        <v>8371</v>
      </c>
      <c r="G836" s="262" t="s">
        <v>8730</v>
      </c>
      <c r="H836" s="262"/>
      <c r="I836" s="262" t="s">
        <v>4509</v>
      </c>
      <c r="J836" s="280" t="s">
        <v>4508</v>
      </c>
      <c r="K836" s="280" t="s">
        <v>6326</v>
      </c>
      <c r="L836" s="281">
        <v>39986</v>
      </c>
      <c r="M836" s="256" t="s">
        <v>5937</v>
      </c>
      <c r="N836" s="257">
        <v>39986</v>
      </c>
      <c r="O836" s="258">
        <v>36</v>
      </c>
      <c r="P836" s="259"/>
      <c r="Q836" s="49"/>
      <c r="R836" s="49"/>
      <c r="S836" s="328"/>
    </row>
    <row r="837" spans="1:19" ht="25.5" x14ac:dyDescent="0.25">
      <c r="A837" s="260">
        <v>39968</v>
      </c>
      <c r="B837" s="261" t="s">
        <v>5530</v>
      </c>
      <c r="C837" s="267"/>
      <c r="D837" s="262" t="s">
        <v>5531</v>
      </c>
      <c r="E837" s="262">
        <v>4731</v>
      </c>
      <c r="F837" s="262" t="s">
        <v>1697</v>
      </c>
      <c r="G837" s="262" t="s">
        <v>5602</v>
      </c>
      <c r="H837" s="262" t="s">
        <v>8374</v>
      </c>
      <c r="I837" s="262" t="s">
        <v>6032</v>
      </c>
      <c r="J837" s="280" t="s">
        <v>6031</v>
      </c>
      <c r="K837" s="280" t="s">
        <v>5393</v>
      </c>
      <c r="L837" s="281">
        <v>39986</v>
      </c>
      <c r="M837" s="256"/>
      <c r="N837" s="257">
        <v>39986</v>
      </c>
      <c r="O837" s="258" t="s">
        <v>5393</v>
      </c>
      <c r="P837" s="259" t="s">
        <v>3346</v>
      </c>
      <c r="Q837" s="49"/>
      <c r="R837" s="49"/>
      <c r="S837" s="328"/>
    </row>
    <row r="838" spans="1:19" ht="25.5" x14ac:dyDescent="0.25">
      <c r="A838" s="260">
        <v>39982</v>
      </c>
      <c r="B838" s="261" t="s">
        <v>6597</v>
      </c>
      <c r="C838" s="267"/>
      <c r="D838" s="262" t="s">
        <v>3364</v>
      </c>
      <c r="E838" s="262">
        <v>4624</v>
      </c>
      <c r="F838" s="262" t="s">
        <v>6588</v>
      </c>
      <c r="G838" s="262" t="s">
        <v>10927</v>
      </c>
      <c r="H838" s="262" t="s">
        <v>4935</v>
      </c>
      <c r="I838" s="262" t="s">
        <v>3607</v>
      </c>
      <c r="J838" s="280" t="s">
        <v>5603</v>
      </c>
      <c r="K838" s="280" t="s">
        <v>6598</v>
      </c>
      <c r="L838" s="281">
        <v>39986</v>
      </c>
      <c r="M838" s="256"/>
      <c r="N838" s="257">
        <v>39986</v>
      </c>
      <c r="O838" s="258" t="s">
        <v>6598</v>
      </c>
      <c r="P838" s="259" t="s">
        <v>3607</v>
      </c>
      <c r="Q838" s="49"/>
      <c r="R838" s="49"/>
      <c r="S838" s="328"/>
    </row>
    <row r="839" spans="1:19" x14ac:dyDescent="0.25">
      <c r="A839" s="260">
        <v>39983</v>
      </c>
      <c r="B839" s="261" t="s">
        <v>6033</v>
      </c>
      <c r="C839" s="267"/>
      <c r="D839" s="262" t="s">
        <v>191</v>
      </c>
      <c r="E839" s="262">
        <v>4615</v>
      </c>
      <c r="F839" s="262" t="s">
        <v>1697</v>
      </c>
      <c r="G839" s="262" t="s">
        <v>5602</v>
      </c>
      <c r="H839" s="262" t="s">
        <v>8382</v>
      </c>
      <c r="I839" s="262"/>
      <c r="J839" s="280" t="s">
        <v>5942</v>
      </c>
      <c r="K839" s="280" t="s">
        <v>6466</v>
      </c>
      <c r="L839" s="281" t="s">
        <v>4263</v>
      </c>
      <c r="M839" s="256" t="s">
        <v>3386</v>
      </c>
      <c r="N839" s="257">
        <v>39986</v>
      </c>
      <c r="O839" s="258" t="s">
        <v>6466</v>
      </c>
      <c r="P839" s="259"/>
      <c r="Q839" s="49"/>
      <c r="R839" s="49"/>
      <c r="S839" s="328"/>
    </row>
    <row r="840" spans="1:19" x14ac:dyDescent="0.25">
      <c r="A840" s="260">
        <v>39983</v>
      </c>
      <c r="B840" s="261" t="s">
        <v>6034</v>
      </c>
      <c r="C840" s="267"/>
      <c r="D840" s="262" t="s">
        <v>2215</v>
      </c>
      <c r="E840" s="262"/>
      <c r="F840" s="262" t="s">
        <v>6588</v>
      </c>
      <c r="G840" s="262" t="s">
        <v>6373</v>
      </c>
      <c r="H840" s="262" t="s">
        <v>8607</v>
      </c>
      <c r="I840" s="262" t="s">
        <v>9535</v>
      </c>
      <c r="J840" s="280" t="s">
        <v>5942</v>
      </c>
      <c r="K840" s="280" t="s">
        <v>2079</v>
      </c>
      <c r="L840" s="281">
        <v>39987</v>
      </c>
      <c r="M840" s="256"/>
      <c r="N840" s="257">
        <v>39987</v>
      </c>
      <c r="O840" s="258" t="s">
        <v>2079</v>
      </c>
      <c r="P840" s="259" t="s">
        <v>9535</v>
      </c>
      <c r="Q840" s="49"/>
      <c r="R840" s="49"/>
      <c r="S840" s="328"/>
    </row>
    <row r="841" spans="1:19" ht="25.5" x14ac:dyDescent="0.25">
      <c r="A841" s="260">
        <v>39986</v>
      </c>
      <c r="B841" s="261" t="s">
        <v>6033</v>
      </c>
      <c r="C841" s="267"/>
      <c r="D841" s="262" t="s">
        <v>191</v>
      </c>
      <c r="E841" s="262">
        <v>4615</v>
      </c>
      <c r="F841" s="262" t="s">
        <v>1697</v>
      </c>
      <c r="G841" s="262" t="s">
        <v>5602</v>
      </c>
      <c r="H841" s="262" t="s">
        <v>8382</v>
      </c>
      <c r="I841" s="262"/>
      <c r="J841" s="280" t="s">
        <v>5942</v>
      </c>
      <c r="K841" s="280" t="s">
        <v>2419</v>
      </c>
      <c r="L841" s="281" t="s">
        <v>4263</v>
      </c>
      <c r="M841" s="256" t="s">
        <v>3386</v>
      </c>
      <c r="N841" s="257">
        <v>39987</v>
      </c>
      <c r="O841" s="258" t="s">
        <v>2419</v>
      </c>
      <c r="P841" s="259" t="s">
        <v>6759</v>
      </c>
      <c r="Q841" s="49"/>
      <c r="R841" s="49"/>
      <c r="S841" s="328"/>
    </row>
    <row r="842" spans="1:19" ht="25.5" x14ac:dyDescent="0.25">
      <c r="A842" s="260">
        <v>39968</v>
      </c>
      <c r="B842" s="261" t="s">
        <v>5530</v>
      </c>
      <c r="C842" s="267"/>
      <c r="D842" s="262" t="s">
        <v>5531</v>
      </c>
      <c r="E842" s="262">
        <v>4731</v>
      </c>
      <c r="F842" s="262" t="s">
        <v>1697</v>
      </c>
      <c r="G842" s="262" t="s">
        <v>5602</v>
      </c>
      <c r="H842" s="262" t="s">
        <v>8374</v>
      </c>
      <c r="I842" s="262"/>
      <c r="J842" s="280" t="s">
        <v>5209</v>
      </c>
      <c r="K842" s="280" t="s">
        <v>9287</v>
      </c>
      <c r="L842" s="281">
        <v>39988</v>
      </c>
      <c r="M842" s="256" t="s">
        <v>5937</v>
      </c>
      <c r="N842" s="257">
        <v>39988</v>
      </c>
      <c r="O842" s="258" t="s">
        <v>9287</v>
      </c>
      <c r="P842" s="259"/>
      <c r="Q842" s="49"/>
      <c r="R842" s="49"/>
      <c r="S842" s="328"/>
    </row>
    <row r="843" spans="1:19" x14ac:dyDescent="0.25">
      <c r="A843" s="260">
        <v>39986</v>
      </c>
      <c r="B843" s="261" t="s">
        <v>8255</v>
      </c>
      <c r="C843" s="267"/>
      <c r="D843" s="262" t="s">
        <v>10271</v>
      </c>
      <c r="E843" s="262">
        <v>4711</v>
      </c>
      <c r="F843" s="262" t="s">
        <v>1461</v>
      </c>
      <c r="G843" s="262" t="s">
        <v>5602</v>
      </c>
      <c r="H843" s="262" t="s">
        <v>10272</v>
      </c>
      <c r="I843" s="262" t="s">
        <v>9535</v>
      </c>
      <c r="J843" s="280" t="s">
        <v>5942</v>
      </c>
      <c r="K843" s="280" t="s">
        <v>2419</v>
      </c>
      <c r="L843" s="281">
        <v>39988</v>
      </c>
      <c r="M843" s="256"/>
      <c r="N843" s="257">
        <v>39988</v>
      </c>
      <c r="O843" s="258" t="s">
        <v>2419</v>
      </c>
      <c r="P843" s="259"/>
      <c r="Q843" s="49"/>
      <c r="R843" s="49"/>
      <c r="S843" s="328"/>
    </row>
    <row r="844" spans="1:19" ht="25.5" x14ac:dyDescent="0.25">
      <c r="A844" s="260">
        <v>39987</v>
      </c>
      <c r="B844" s="261" t="s">
        <v>9288</v>
      </c>
      <c r="C844" s="267"/>
      <c r="D844" s="262" t="s">
        <v>2215</v>
      </c>
      <c r="E844" s="262"/>
      <c r="F844" s="262" t="s">
        <v>6588</v>
      </c>
      <c r="G844" s="262" t="s">
        <v>5602</v>
      </c>
      <c r="H844" s="262" t="s">
        <v>4935</v>
      </c>
      <c r="I844" s="262" t="s">
        <v>9535</v>
      </c>
      <c r="J844" s="280" t="s">
        <v>5603</v>
      </c>
      <c r="K844" s="280" t="s">
        <v>9289</v>
      </c>
      <c r="L844" s="281">
        <v>39988</v>
      </c>
      <c r="M844" s="256"/>
      <c r="N844" s="257">
        <v>39988</v>
      </c>
      <c r="O844" s="258" t="s">
        <v>9289</v>
      </c>
      <c r="P844" s="259" t="s">
        <v>9535</v>
      </c>
      <c r="Q844" s="49"/>
      <c r="R844" s="49"/>
      <c r="S844" s="328"/>
    </row>
    <row r="845" spans="1:19" ht="25.5" x14ac:dyDescent="0.25">
      <c r="A845" s="260">
        <v>39988</v>
      </c>
      <c r="B845" s="261" t="s">
        <v>9290</v>
      </c>
      <c r="C845" s="267"/>
      <c r="D845" s="262" t="s">
        <v>2215</v>
      </c>
      <c r="E845" s="262"/>
      <c r="F845" s="262" t="s">
        <v>5941</v>
      </c>
      <c r="G845" s="262" t="s">
        <v>5602</v>
      </c>
      <c r="H845" s="262" t="s">
        <v>4935</v>
      </c>
      <c r="I845" s="262" t="s">
        <v>9535</v>
      </c>
      <c r="J845" s="280" t="s">
        <v>5603</v>
      </c>
      <c r="K845" s="280" t="s">
        <v>2079</v>
      </c>
      <c r="L845" s="281">
        <v>39989</v>
      </c>
      <c r="M845" s="256"/>
      <c r="N845" s="257">
        <v>39989</v>
      </c>
      <c r="O845" s="258" t="s">
        <v>2079</v>
      </c>
      <c r="P845" s="259" t="s">
        <v>9535</v>
      </c>
      <c r="Q845" s="49"/>
      <c r="R845" s="49"/>
      <c r="S845" s="328"/>
    </row>
    <row r="846" spans="1:19" ht="25.5" x14ac:dyDescent="0.25">
      <c r="A846" s="260">
        <v>39981</v>
      </c>
      <c r="B846" s="261" t="s">
        <v>9292</v>
      </c>
      <c r="C846" s="267"/>
      <c r="D846" s="262" t="s">
        <v>10271</v>
      </c>
      <c r="E846" s="262">
        <v>4711</v>
      </c>
      <c r="F846" s="262" t="s">
        <v>1461</v>
      </c>
      <c r="G846" s="262" t="s">
        <v>5602</v>
      </c>
      <c r="H846" s="262" t="s">
        <v>10272</v>
      </c>
      <c r="I846" s="262"/>
      <c r="J846" s="280" t="s">
        <v>663</v>
      </c>
      <c r="K846" s="280" t="s">
        <v>0</v>
      </c>
      <c r="L846" s="281">
        <v>39990</v>
      </c>
      <c r="M846" s="256" t="s">
        <v>5937</v>
      </c>
      <c r="N846" s="257">
        <v>39990</v>
      </c>
      <c r="O846" s="258"/>
      <c r="P846" s="259"/>
      <c r="Q846" s="49"/>
      <c r="R846" s="49"/>
      <c r="S846" s="328"/>
    </row>
    <row r="847" spans="1:19" ht="25.5" x14ac:dyDescent="0.25">
      <c r="A847" s="260">
        <v>39981</v>
      </c>
      <c r="B847" s="261" t="s">
        <v>9291</v>
      </c>
      <c r="C847" s="267"/>
      <c r="D847" s="262" t="s">
        <v>2215</v>
      </c>
      <c r="E847" s="262"/>
      <c r="F847" s="262" t="s">
        <v>5941</v>
      </c>
      <c r="G847" s="262" t="s">
        <v>5602</v>
      </c>
      <c r="H847" s="262" t="s">
        <v>4935</v>
      </c>
      <c r="I847" s="262" t="s">
        <v>9535</v>
      </c>
      <c r="J847" s="280" t="s">
        <v>5603</v>
      </c>
      <c r="K847" s="280" t="s">
        <v>7826</v>
      </c>
      <c r="L847" s="281">
        <v>39988</v>
      </c>
      <c r="M847" s="256"/>
      <c r="N847" s="257">
        <v>39990</v>
      </c>
      <c r="O847" s="258" t="s">
        <v>7826</v>
      </c>
      <c r="P847" s="259" t="s">
        <v>9535</v>
      </c>
      <c r="Q847" s="49"/>
      <c r="R847" s="49"/>
      <c r="S847" s="328"/>
    </row>
    <row r="848" spans="1:19" x14ac:dyDescent="0.25">
      <c r="A848" s="260">
        <v>39981</v>
      </c>
      <c r="B848" s="261" t="s">
        <v>1</v>
      </c>
      <c r="C848" s="267"/>
      <c r="D848" s="262" t="s">
        <v>7248</v>
      </c>
      <c r="E848" s="262">
        <v>4758</v>
      </c>
      <c r="F848" s="262" t="s">
        <v>10658</v>
      </c>
      <c r="G848" s="262" t="s">
        <v>5602</v>
      </c>
      <c r="H848" s="262" t="s">
        <v>4926</v>
      </c>
      <c r="I848" s="262" t="s">
        <v>5289</v>
      </c>
      <c r="J848" s="280" t="s">
        <v>5942</v>
      </c>
      <c r="K848" s="280" t="s">
        <v>9008</v>
      </c>
      <c r="L848" s="281">
        <v>39990</v>
      </c>
      <c r="M848" s="256"/>
      <c r="N848" s="257">
        <v>39995</v>
      </c>
      <c r="O848" s="258" t="s">
        <v>9008</v>
      </c>
      <c r="P848" s="259" t="s">
        <v>5289</v>
      </c>
      <c r="Q848" s="49"/>
      <c r="R848" s="49"/>
      <c r="S848" s="328"/>
    </row>
    <row r="849" spans="1:19" ht="25.5" x14ac:dyDescent="0.25">
      <c r="A849" s="260">
        <v>39986</v>
      </c>
      <c r="B849" s="261" t="s">
        <v>6244</v>
      </c>
      <c r="C849" s="267"/>
      <c r="D849" s="262" t="s">
        <v>910</v>
      </c>
      <c r="E849" s="262">
        <v>4641</v>
      </c>
      <c r="F849" s="262" t="s">
        <v>3065</v>
      </c>
      <c r="G849" s="262" t="s">
        <v>10255</v>
      </c>
      <c r="H849" s="262" t="s">
        <v>1419</v>
      </c>
      <c r="I849" s="262" t="s">
        <v>9535</v>
      </c>
      <c r="J849" s="280" t="s">
        <v>5942</v>
      </c>
      <c r="K849" s="280" t="s">
        <v>7826</v>
      </c>
      <c r="L849" s="281">
        <v>39995</v>
      </c>
      <c r="M849" s="256"/>
      <c r="N849" s="257">
        <v>39995</v>
      </c>
      <c r="O849" s="258" t="s">
        <v>7826</v>
      </c>
      <c r="P849" s="259"/>
      <c r="Q849" s="49"/>
      <c r="R849" s="49"/>
      <c r="S849" s="328"/>
    </row>
    <row r="850" spans="1:19" x14ac:dyDescent="0.25">
      <c r="A850" s="260">
        <v>39990</v>
      </c>
      <c r="B850" s="261" t="s">
        <v>2510</v>
      </c>
      <c r="C850" s="267"/>
      <c r="D850" s="262" t="s">
        <v>3364</v>
      </c>
      <c r="E850" s="262">
        <v>4624</v>
      </c>
      <c r="F850" s="262" t="s">
        <v>6588</v>
      </c>
      <c r="G850" s="262" t="s">
        <v>5597</v>
      </c>
      <c r="H850" s="262" t="s">
        <v>8607</v>
      </c>
      <c r="I850" s="262" t="s">
        <v>8823</v>
      </c>
      <c r="J850" s="280" t="s">
        <v>5942</v>
      </c>
      <c r="K850" s="280" t="s">
        <v>826</v>
      </c>
      <c r="L850" s="281">
        <v>39995</v>
      </c>
      <c r="M850" s="256"/>
      <c r="N850" s="257">
        <v>39995</v>
      </c>
      <c r="O850" s="258" t="s">
        <v>826</v>
      </c>
      <c r="P850" s="259" t="s">
        <v>8823</v>
      </c>
      <c r="Q850" s="49"/>
      <c r="R850" s="49"/>
      <c r="S850" s="328"/>
    </row>
    <row r="851" spans="1:19" x14ac:dyDescent="0.25">
      <c r="A851" s="260">
        <v>39990</v>
      </c>
      <c r="B851" s="261" t="s">
        <v>2510</v>
      </c>
      <c r="C851" s="267"/>
      <c r="D851" s="262" t="s">
        <v>3364</v>
      </c>
      <c r="E851" s="262">
        <v>4624</v>
      </c>
      <c r="F851" s="262" t="s">
        <v>6588</v>
      </c>
      <c r="G851" s="262" t="s">
        <v>5597</v>
      </c>
      <c r="H851" s="262" t="s">
        <v>8607</v>
      </c>
      <c r="I851" s="262" t="s">
        <v>316</v>
      </c>
      <c r="J851" s="280" t="s">
        <v>5942</v>
      </c>
      <c r="K851" s="280" t="s">
        <v>373</v>
      </c>
      <c r="L851" s="281">
        <v>39995</v>
      </c>
      <c r="M851" s="256"/>
      <c r="N851" s="257">
        <v>39995</v>
      </c>
      <c r="O851" s="258" t="s">
        <v>373</v>
      </c>
      <c r="P851" s="259" t="s">
        <v>316</v>
      </c>
      <c r="Q851" s="49"/>
      <c r="R851" s="49"/>
      <c r="S851" s="328"/>
    </row>
    <row r="852" spans="1:19" x14ac:dyDescent="0.25">
      <c r="A852" s="260">
        <v>39990</v>
      </c>
      <c r="B852" s="261" t="s">
        <v>2510</v>
      </c>
      <c r="C852" s="267"/>
      <c r="D852" s="262" t="s">
        <v>3364</v>
      </c>
      <c r="E852" s="262">
        <v>4624</v>
      </c>
      <c r="F852" s="262" t="s">
        <v>6588</v>
      </c>
      <c r="G852" s="262" t="s">
        <v>5597</v>
      </c>
      <c r="H852" s="262" t="s">
        <v>8607</v>
      </c>
      <c r="I852" s="262" t="s">
        <v>4432</v>
      </c>
      <c r="J852" s="280" t="s">
        <v>5942</v>
      </c>
      <c r="K852" s="280" t="s">
        <v>2562</v>
      </c>
      <c r="L852" s="281">
        <v>39995</v>
      </c>
      <c r="M852" s="256"/>
      <c r="N852" s="257">
        <v>39995</v>
      </c>
      <c r="O852" s="258" t="s">
        <v>2562</v>
      </c>
      <c r="P852" s="259" t="s">
        <v>4432</v>
      </c>
      <c r="Q852" s="49"/>
      <c r="R852" s="49"/>
      <c r="S852" s="328"/>
    </row>
    <row r="853" spans="1:19" ht="25.5" x14ac:dyDescent="0.25">
      <c r="A853" s="260">
        <v>39990</v>
      </c>
      <c r="B853" s="261" t="s">
        <v>7249</v>
      </c>
      <c r="C853" s="267"/>
      <c r="D853" s="262" t="s">
        <v>7161</v>
      </c>
      <c r="E853" s="262">
        <v>4343</v>
      </c>
      <c r="F853" s="262" t="s">
        <v>6588</v>
      </c>
      <c r="G853" s="262" t="s">
        <v>6884</v>
      </c>
      <c r="H853" s="262" t="s">
        <v>8607</v>
      </c>
      <c r="I853" s="262" t="s">
        <v>9535</v>
      </c>
      <c r="J853" s="280" t="s">
        <v>5942</v>
      </c>
      <c r="K853" s="280" t="s">
        <v>2079</v>
      </c>
      <c r="L853" s="281">
        <v>39995</v>
      </c>
      <c r="M853" s="256" t="s">
        <v>4405</v>
      </c>
      <c r="N853" s="257">
        <v>39995</v>
      </c>
      <c r="O853" s="258" t="s">
        <v>373</v>
      </c>
      <c r="P853" s="259" t="s">
        <v>10007</v>
      </c>
      <c r="Q853" s="49"/>
      <c r="R853" s="49"/>
      <c r="S853" s="328"/>
    </row>
    <row r="854" spans="1:19" x14ac:dyDescent="0.25">
      <c r="A854" s="260">
        <v>39990</v>
      </c>
      <c r="B854" s="261" t="s">
        <v>6245</v>
      </c>
      <c r="C854" s="267"/>
      <c r="D854" s="262" t="s">
        <v>2044</v>
      </c>
      <c r="E854" s="262">
        <v>4685</v>
      </c>
      <c r="F854" s="262" t="s">
        <v>6588</v>
      </c>
      <c r="G854" s="262" t="s">
        <v>3489</v>
      </c>
      <c r="H854" s="262" t="s">
        <v>8607</v>
      </c>
      <c r="I854" s="262" t="s">
        <v>5550</v>
      </c>
      <c r="J854" s="280" t="s">
        <v>5942</v>
      </c>
      <c r="K854" s="280" t="s">
        <v>7570</v>
      </c>
      <c r="L854" s="281">
        <v>39995</v>
      </c>
      <c r="M854" s="256"/>
      <c r="N854" s="257">
        <v>39995</v>
      </c>
      <c r="O854" s="258" t="s">
        <v>2419</v>
      </c>
      <c r="P854" s="259" t="s">
        <v>5550</v>
      </c>
      <c r="Q854" s="49"/>
      <c r="R854" s="49"/>
      <c r="S854" s="328"/>
    </row>
    <row r="855" spans="1:19" ht="25.5" x14ac:dyDescent="0.25">
      <c r="A855" s="260">
        <v>39990</v>
      </c>
      <c r="B855" s="261" t="s">
        <v>5647</v>
      </c>
      <c r="C855" s="267"/>
      <c r="D855" s="262" t="s">
        <v>2215</v>
      </c>
      <c r="E855" s="262"/>
      <c r="F855" s="262" t="s">
        <v>1697</v>
      </c>
      <c r="G855" s="262" t="s">
        <v>5602</v>
      </c>
      <c r="H855" s="262" t="s">
        <v>9216</v>
      </c>
      <c r="I855" s="262" t="s">
        <v>9535</v>
      </c>
      <c r="J855" s="280" t="s">
        <v>5942</v>
      </c>
      <c r="K855" s="280" t="s">
        <v>2079</v>
      </c>
      <c r="L855" s="281">
        <v>39995</v>
      </c>
      <c r="M855" s="256"/>
      <c r="N855" s="257">
        <v>39995</v>
      </c>
      <c r="O855" s="258" t="s">
        <v>2079</v>
      </c>
      <c r="P855" s="259" t="s">
        <v>6759</v>
      </c>
      <c r="Q855" s="49"/>
      <c r="R855" s="49"/>
      <c r="S855" s="328"/>
    </row>
    <row r="856" spans="1:19" ht="25.5" x14ac:dyDescent="0.25">
      <c r="A856" s="260">
        <v>39993</v>
      </c>
      <c r="B856" s="261" t="s">
        <v>179</v>
      </c>
      <c r="C856" s="267"/>
      <c r="D856" s="262" t="s">
        <v>679</v>
      </c>
      <c r="E856" s="262">
        <v>4770</v>
      </c>
      <c r="F856" s="262" t="s">
        <v>1697</v>
      </c>
      <c r="G856" s="262" t="s">
        <v>5602</v>
      </c>
      <c r="H856" s="262" t="s">
        <v>5646</v>
      </c>
      <c r="I856" s="262" t="s">
        <v>9535</v>
      </c>
      <c r="J856" s="280" t="s">
        <v>5942</v>
      </c>
      <c r="K856" s="280" t="s">
        <v>7205</v>
      </c>
      <c r="L856" s="281">
        <v>39995</v>
      </c>
      <c r="M856" s="256"/>
      <c r="N856" s="257">
        <v>39995</v>
      </c>
      <c r="O856" s="258" t="s">
        <v>9008</v>
      </c>
      <c r="P856" s="259" t="s">
        <v>6759</v>
      </c>
      <c r="Q856" s="49"/>
      <c r="R856" s="49"/>
      <c r="S856" s="328"/>
    </row>
    <row r="857" spans="1:19" x14ac:dyDescent="0.25">
      <c r="A857" s="260">
        <v>39937</v>
      </c>
      <c r="B857" s="261" t="s">
        <v>494</v>
      </c>
      <c r="C857" s="267"/>
      <c r="D857" s="262" t="s">
        <v>10120</v>
      </c>
      <c r="E857" s="262">
        <v>4659</v>
      </c>
      <c r="F857" s="262" t="s">
        <v>9954</v>
      </c>
      <c r="G857" s="262"/>
      <c r="H857" s="262" t="s">
        <v>3946</v>
      </c>
      <c r="I857" s="262" t="s">
        <v>495</v>
      </c>
      <c r="J857" s="280" t="s">
        <v>5942</v>
      </c>
      <c r="K857" s="280" t="s">
        <v>2807</v>
      </c>
      <c r="L857" s="281">
        <v>39994</v>
      </c>
      <c r="M857" s="256"/>
      <c r="N857" s="257">
        <v>39996</v>
      </c>
      <c r="O857" s="258" t="s">
        <v>2807</v>
      </c>
      <c r="P857" s="259" t="s">
        <v>495</v>
      </c>
      <c r="Q857" s="49"/>
      <c r="R857" s="49"/>
      <c r="S857" s="328"/>
    </row>
    <row r="858" spans="1:19" ht="25.5" x14ac:dyDescent="0.25">
      <c r="A858" s="260">
        <v>39979</v>
      </c>
      <c r="B858" s="261" t="s">
        <v>496</v>
      </c>
      <c r="C858" s="267"/>
      <c r="D858" s="262" t="s">
        <v>497</v>
      </c>
      <c r="E858" s="262">
        <v>4743</v>
      </c>
      <c r="F858" s="262" t="s">
        <v>498</v>
      </c>
      <c r="G858" s="262" t="s">
        <v>5330</v>
      </c>
      <c r="H858" s="262"/>
      <c r="I858" s="262"/>
      <c r="J858" s="280" t="s">
        <v>1662</v>
      </c>
      <c r="K858" s="280" t="s">
        <v>9483</v>
      </c>
      <c r="L858" s="281">
        <v>39996</v>
      </c>
      <c r="M858" s="256"/>
      <c r="N858" s="257">
        <v>39996</v>
      </c>
      <c r="O858" s="258" t="s">
        <v>9484</v>
      </c>
      <c r="P858" s="259"/>
      <c r="Q858" s="49"/>
      <c r="R858" s="49"/>
      <c r="S858" s="328"/>
    </row>
    <row r="859" spans="1:19" ht="25.5" x14ac:dyDescent="0.25">
      <c r="A859" s="260">
        <v>39979</v>
      </c>
      <c r="B859" s="261" t="s">
        <v>496</v>
      </c>
      <c r="C859" s="267"/>
      <c r="D859" s="262" t="s">
        <v>497</v>
      </c>
      <c r="E859" s="262">
        <v>4743</v>
      </c>
      <c r="F859" s="262" t="s">
        <v>498</v>
      </c>
      <c r="G859" s="262" t="s">
        <v>5330</v>
      </c>
      <c r="H859" s="262"/>
      <c r="I859" s="262"/>
      <c r="J859" s="280" t="s">
        <v>6125</v>
      </c>
      <c r="K859" s="280" t="s">
        <v>9483</v>
      </c>
      <c r="L859" s="281">
        <v>39996</v>
      </c>
      <c r="M859" s="256"/>
      <c r="N859" s="257">
        <v>39996</v>
      </c>
      <c r="O859" s="258" t="s">
        <v>9484</v>
      </c>
      <c r="P859" s="259"/>
      <c r="Q859" s="49"/>
      <c r="R859" s="49"/>
      <c r="S859" s="328"/>
    </row>
    <row r="860" spans="1:19" x14ac:dyDescent="0.25">
      <c r="A860" s="260">
        <v>39994</v>
      </c>
      <c r="B860" s="261" t="s">
        <v>6126</v>
      </c>
      <c r="C860" s="267"/>
      <c r="D860" s="262" t="s">
        <v>2811</v>
      </c>
      <c r="E860" s="262">
        <v>4753</v>
      </c>
      <c r="F860" s="262" t="s">
        <v>6588</v>
      </c>
      <c r="G860" s="262" t="s">
        <v>5602</v>
      </c>
      <c r="H860" s="262" t="s">
        <v>7993</v>
      </c>
      <c r="I860" s="262" t="s">
        <v>9535</v>
      </c>
      <c r="J860" s="280" t="s">
        <v>5942</v>
      </c>
      <c r="K860" s="280" t="s">
        <v>6466</v>
      </c>
      <c r="L860" s="281">
        <v>39996</v>
      </c>
      <c r="M860" s="256"/>
      <c r="N860" s="257">
        <v>39996</v>
      </c>
      <c r="O860" s="258" t="s">
        <v>6466</v>
      </c>
      <c r="P860" s="259" t="s">
        <v>9535</v>
      </c>
      <c r="Q860" s="49"/>
      <c r="R860" s="49"/>
      <c r="S860" s="328"/>
    </row>
    <row r="861" spans="1:19" x14ac:dyDescent="0.25">
      <c r="A861" s="260">
        <v>39937</v>
      </c>
      <c r="B861" s="261" t="s">
        <v>3725</v>
      </c>
      <c r="C861" s="267"/>
      <c r="D861" s="262" t="s">
        <v>10120</v>
      </c>
      <c r="E861" s="262">
        <v>4659</v>
      </c>
      <c r="F861" s="262" t="s">
        <v>3065</v>
      </c>
      <c r="G861" s="262" t="s">
        <v>8606</v>
      </c>
      <c r="H861" s="262" t="s">
        <v>3100</v>
      </c>
      <c r="I861" s="262" t="s">
        <v>8690</v>
      </c>
      <c r="J861" s="280" t="s">
        <v>5942</v>
      </c>
      <c r="K861" s="280" t="s">
        <v>6381</v>
      </c>
      <c r="L861" s="281">
        <v>39995</v>
      </c>
      <c r="M861" s="256"/>
      <c r="N861" s="257">
        <v>40000</v>
      </c>
      <c r="O861" s="258" t="s">
        <v>6381</v>
      </c>
      <c r="P861" s="259" t="s">
        <v>8690</v>
      </c>
      <c r="Q861" s="49"/>
      <c r="R861" s="49"/>
      <c r="S861" s="328"/>
    </row>
    <row r="862" spans="1:19" x14ac:dyDescent="0.25">
      <c r="A862" s="260">
        <v>39973</v>
      </c>
      <c r="B862" s="261" t="s">
        <v>1240</v>
      </c>
      <c r="C862" s="267"/>
      <c r="D862" s="262" t="s">
        <v>5735</v>
      </c>
      <c r="E862" s="262">
        <v>4628</v>
      </c>
      <c r="F862" s="262" t="s">
        <v>8371</v>
      </c>
      <c r="G862" s="262" t="s">
        <v>8606</v>
      </c>
      <c r="H862" s="262" t="s">
        <v>8607</v>
      </c>
      <c r="I862" s="262" t="s">
        <v>5876</v>
      </c>
      <c r="J862" s="280" t="s">
        <v>10256</v>
      </c>
      <c r="K862" s="280" t="s">
        <v>748</v>
      </c>
      <c r="L862" s="281">
        <v>39973</v>
      </c>
      <c r="M862" s="256"/>
      <c r="N862" s="257">
        <v>40000</v>
      </c>
      <c r="O862" s="258" t="s">
        <v>748</v>
      </c>
      <c r="P862" s="259" t="s">
        <v>5876</v>
      </c>
      <c r="Q862" s="49"/>
      <c r="R862" s="49"/>
      <c r="S862" s="328"/>
    </row>
    <row r="863" spans="1:19" x14ac:dyDescent="0.25">
      <c r="A863" s="260">
        <v>39987</v>
      </c>
      <c r="B863" s="261" t="s">
        <v>9366</v>
      </c>
      <c r="C863" s="267"/>
      <c r="D863" s="262" t="s">
        <v>5735</v>
      </c>
      <c r="E863" s="262">
        <v>4628</v>
      </c>
      <c r="F863" s="262" t="s">
        <v>738</v>
      </c>
      <c r="G863" s="262" t="s">
        <v>10255</v>
      </c>
      <c r="H863" s="262" t="s">
        <v>823</v>
      </c>
      <c r="I863" s="262" t="s">
        <v>9535</v>
      </c>
      <c r="J863" s="280" t="s">
        <v>5942</v>
      </c>
      <c r="K863" s="280">
        <v>25</v>
      </c>
      <c r="L863" s="281">
        <v>39994</v>
      </c>
      <c r="M863" s="256"/>
      <c r="N863" s="257">
        <v>40000</v>
      </c>
      <c r="O863" s="258" t="s">
        <v>2419</v>
      </c>
      <c r="P863" s="259" t="s">
        <v>9535</v>
      </c>
      <c r="Q863" s="49"/>
      <c r="R863" s="49"/>
      <c r="S863" s="328"/>
    </row>
    <row r="864" spans="1:19" ht="25.5" x14ac:dyDescent="0.25">
      <c r="A864" s="260">
        <v>39994</v>
      </c>
      <c r="B864" s="261" t="s">
        <v>6580</v>
      </c>
      <c r="C864" s="267"/>
      <c r="D864" s="262" t="s">
        <v>10055</v>
      </c>
      <c r="E864" s="262">
        <v>4719</v>
      </c>
      <c r="F864" s="262" t="s">
        <v>6588</v>
      </c>
      <c r="G864" s="262" t="s">
        <v>4038</v>
      </c>
      <c r="H864" s="262" t="s">
        <v>374</v>
      </c>
      <c r="I864" s="262" t="s">
        <v>1145</v>
      </c>
      <c r="J864" s="280" t="s">
        <v>5942</v>
      </c>
      <c r="K864" s="280" t="s">
        <v>9008</v>
      </c>
      <c r="L864" s="281">
        <v>40000</v>
      </c>
      <c r="M864" s="256"/>
      <c r="N864" s="257">
        <v>40000</v>
      </c>
      <c r="O864" s="258" t="s">
        <v>9008</v>
      </c>
      <c r="P864" s="259" t="s">
        <v>1145</v>
      </c>
      <c r="Q864" s="49"/>
      <c r="R864" s="49"/>
      <c r="S864" s="328"/>
    </row>
    <row r="865" spans="1:19" x14ac:dyDescent="0.25">
      <c r="A865" s="260">
        <v>39996</v>
      </c>
      <c r="B865" s="261" t="s">
        <v>1146</v>
      </c>
      <c r="C865" s="267"/>
      <c r="D865" s="262" t="s">
        <v>2010</v>
      </c>
      <c r="E865" s="262"/>
      <c r="F865" s="262" t="s">
        <v>5941</v>
      </c>
      <c r="G865" s="262" t="s">
        <v>8606</v>
      </c>
      <c r="H865" s="262" t="s">
        <v>8607</v>
      </c>
      <c r="I865" s="262" t="s">
        <v>9535</v>
      </c>
      <c r="J865" s="280" t="s">
        <v>5942</v>
      </c>
      <c r="K865" s="280" t="s">
        <v>10785</v>
      </c>
      <c r="L865" s="281">
        <v>40000</v>
      </c>
      <c r="M865" s="256"/>
      <c r="N865" s="257">
        <v>40000</v>
      </c>
      <c r="O865" s="258" t="s">
        <v>2079</v>
      </c>
      <c r="P865" s="259" t="s">
        <v>9535</v>
      </c>
      <c r="Q865" s="49"/>
      <c r="R865" s="49"/>
      <c r="S865" s="328"/>
    </row>
    <row r="866" spans="1:19" x14ac:dyDescent="0.25">
      <c r="A866" s="260">
        <v>39996</v>
      </c>
      <c r="B866" s="261" t="s">
        <v>1146</v>
      </c>
      <c r="C866" s="267"/>
      <c r="D866" s="262" t="s">
        <v>2010</v>
      </c>
      <c r="E866" s="262"/>
      <c r="F866" s="262" t="s">
        <v>5941</v>
      </c>
      <c r="G866" s="262" t="s">
        <v>5597</v>
      </c>
      <c r="H866" s="262" t="s">
        <v>8607</v>
      </c>
      <c r="I866" s="262" t="s">
        <v>3371</v>
      </c>
      <c r="J866" s="280" t="s">
        <v>5942</v>
      </c>
      <c r="K866" s="280" t="s">
        <v>2079</v>
      </c>
      <c r="L866" s="281">
        <v>40000</v>
      </c>
      <c r="M866" s="256"/>
      <c r="N866" s="257">
        <v>40001</v>
      </c>
      <c r="O866" s="258" t="s">
        <v>4960</v>
      </c>
      <c r="P866" s="259" t="s">
        <v>1147</v>
      </c>
      <c r="Q866" s="49"/>
      <c r="R866" s="49"/>
      <c r="S866" s="328"/>
    </row>
    <row r="867" spans="1:19" ht="25.5" x14ac:dyDescent="0.25">
      <c r="A867" s="260">
        <v>39975</v>
      </c>
      <c r="B867" s="261" t="s">
        <v>1539</v>
      </c>
      <c r="C867" s="267"/>
      <c r="D867" s="262" t="s">
        <v>1540</v>
      </c>
      <c r="E867" s="262">
        <v>4589</v>
      </c>
      <c r="F867" s="262" t="s">
        <v>5382</v>
      </c>
      <c r="G867" s="262" t="s">
        <v>9736</v>
      </c>
      <c r="H867" s="262" t="s">
        <v>4941</v>
      </c>
      <c r="I867" s="262" t="s">
        <v>1148</v>
      </c>
      <c r="J867" s="280" t="s">
        <v>5942</v>
      </c>
      <c r="K867" s="280" t="s">
        <v>5402</v>
      </c>
      <c r="L867" s="281">
        <v>39974</v>
      </c>
      <c r="M867" s="256"/>
      <c r="N867" s="257">
        <v>40002</v>
      </c>
      <c r="O867" s="258" t="s">
        <v>5402</v>
      </c>
      <c r="P867" s="259" t="s">
        <v>1148</v>
      </c>
      <c r="Q867" s="49"/>
      <c r="R867" s="49"/>
      <c r="S867" s="328"/>
    </row>
    <row r="868" spans="1:19" ht="25.5" x14ac:dyDescent="0.25">
      <c r="A868" s="260">
        <v>39993</v>
      </c>
      <c r="B868" s="261" t="s">
        <v>5403</v>
      </c>
      <c r="C868" s="267"/>
      <c r="D868" s="262" t="s">
        <v>9575</v>
      </c>
      <c r="E868" s="262">
        <v>4722</v>
      </c>
      <c r="F868" s="262" t="s">
        <v>1697</v>
      </c>
      <c r="G868" s="262" t="s">
        <v>5602</v>
      </c>
      <c r="H868" s="262" t="s">
        <v>8417</v>
      </c>
      <c r="I868" s="262"/>
      <c r="J868" s="280" t="s">
        <v>9005</v>
      </c>
      <c r="K868" s="280" t="s">
        <v>9950</v>
      </c>
      <c r="L868" s="281">
        <v>40002</v>
      </c>
      <c r="M868" s="256" t="s">
        <v>5937</v>
      </c>
      <c r="N868" s="257">
        <v>40002</v>
      </c>
      <c r="O868" s="258" t="s">
        <v>9950</v>
      </c>
      <c r="P868" s="259"/>
      <c r="Q868" s="49"/>
      <c r="R868" s="49"/>
      <c r="S868" s="328"/>
    </row>
    <row r="869" spans="1:19" ht="25.5" x14ac:dyDescent="0.25">
      <c r="A869" s="260">
        <v>39993</v>
      </c>
      <c r="B869" s="261" t="s">
        <v>5403</v>
      </c>
      <c r="C869" s="267"/>
      <c r="D869" s="262" t="s">
        <v>9575</v>
      </c>
      <c r="E869" s="262">
        <v>4722</v>
      </c>
      <c r="F869" s="262" t="s">
        <v>1697</v>
      </c>
      <c r="G869" s="262" t="s">
        <v>8041</v>
      </c>
      <c r="H869" s="262" t="s">
        <v>374</v>
      </c>
      <c r="I869" s="262"/>
      <c r="J869" s="280" t="s">
        <v>9005</v>
      </c>
      <c r="K869" s="280" t="s">
        <v>9950</v>
      </c>
      <c r="L869" s="281">
        <v>40002</v>
      </c>
      <c r="M869" s="256" t="s">
        <v>5937</v>
      </c>
      <c r="N869" s="257">
        <v>40002</v>
      </c>
      <c r="O869" s="258" t="s">
        <v>9950</v>
      </c>
      <c r="P869" s="259"/>
      <c r="Q869" s="49"/>
      <c r="R869" s="49"/>
      <c r="S869" s="328"/>
    </row>
    <row r="870" spans="1:19" ht="25.5" x14ac:dyDescent="0.25">
      <c r="A870" s="260">
        <v>39993</v>
      </c>
      <c r="B870" s="261" t="s">
        <v>7463</v>
      </c>
      <c r="C870" s="267"/>
      <c r="D870" s="262" t="s">
        <v>6000</v>
      </c>
      <c r="E870" s="262">
        <v>4742</v>
      </c>
      <c r="F870" s="262" t="s">
        <v>1697</v>
      </c>
      <c r="G870" s="262" t="s">
        <v>5602</v>
      </c>
      <c r="H870" s="262" t="s">
        <v>10497</v>
      </c>
      <c r="I870" s="262" t="s">
        <v>9535</v>
      </c>
      <c r="J870" s="280" t="s">
        <v>5942</v>
      </c>
      <c r="K870" s="280" t="s">
        <v>6450</v>
      </c>
      <c r="L870" s="281">
        <v>40002</v>
      </c>
      <c r="M870" s="256"/>
      <c r="N870" s="257">
        <v>40002</v>
      </c>
      <c r="O870" s="258" t="s">
        <v>6450</v>
      </c>
      <c r="P870" s="259" t="s">
        <v>2690</v>
      </c>
      <c r="Q870" s="49"/>
      <c r="R870" s="49"/>
      <c r="S870" s="328"/>
    </row>
    <row r="871" spans="1:19" ht="25.5" x14ac:dyDescent="0.25">
      <c r="A871" s="260">
        <v>39993</v>
      </c>
      <c r="B871" s="261" t="s">
        <v>7463</v>
      </c>
      <c r="C871" s="267"/>
      <c r="D871" s="262" t="s">
        <v>6000</v>
      </c>
      <c r="E871" s="262">
        <v>4742</v>
      </c>
      <c r="F871" s="262" t="s">
        <v>1697</v>
      </c>
      <c r="G871" s="262" t="s">
        <v>5602</v>
      </c>
      <c r="H871" s="262" t="s">
        <v>2253</v>
      </c>
      <c r="I871" s="262" t="s">
        <v>9535</v>
      </c>
      <c r="J871" s="280" t="s">
        <v>5942</v>
      </c>
      <c r="K871" s="280" t="s">
        <v>2702</v>
      </c>
      <c r="L871" s="281">
        <v>40002</v>
      </c>
      <c r="M871" s="256"/>
      <c r="N871" s="257">
        <v>40002</v>
      </c>
      <c r="O871" s="258" t="s">
        <v>2702</v>
      </c>
      <c r="P871" s="259" t="s">
        <v>6759</v>
      </c>
      <c r="Q871" s="49"/>
      <c r="R871" s="49"/>
      <c r="S871" s="328"/>
    </row>
    <row r="872" spans="1:19" x14ac:dyDescent="0.25">
      <c r="A872" s="260">
        <v>39996</v>
      </c>
      <c r="B872" s="261" t="s">
        <v>1146</v>
      </c>
      <c r="C872" s="267"/>
      <c r="D872" s="262" t="s">
        <v>2010</v>
      </c>
      <c r="E872" s="262"/>
      <c r="F872" s="262" t="s">
        <v>5941</v>
      </c>
      <c r="G872" s="262" t="s">
        <v>8606</v>
      </c>
      <c r="H872" s="262" t="s">
        <v>8607</v>
      </c>
      <c r="I872" s="262" t="s">
        <v>5876</v>
      </c>
      <c r="J872" s="280" t="s">
        <v>5942</v>
      </c>
      <c r="K872" s="280" t="s">
        <v>10785</v>
      </c>
      <c r="L872" s="281">
        <v>40002</v>
      </c>
      <c r="M872" s="256"/>
      <c r="N872" s="257">
        <v>40002</v>
      </c>
      <c r="O872" s="258" t="s">
        <v>2079</v>
      </c>
      <c r="P872" s="259" t="s">
        <v>5876</v>
      </c>
      <c r="Q872" s="49"/>
      <c r="R872" s="49"/>
      <c r="S872" s="328"/>
    </row>
    <row r="873" spans="1:19" x14ac:dyDescent="0.25">
      <c r="A873" s="260">
        <v>40002</v>
      </c>
      <c r="B873" s="261" t="s">
        <v>2691</v>
      </c>
      <c r="C873" s="267"/>
      <c r="D873" s="262" t="s">
        <v>2010</v>
      </c>
      <c r="E873" s="262"/>
      <c r="F873" s="262" t="s">
        <v>5941</v>
      </c>
      <c r="G873" s="262" t="s">
        <v>5597</v>
      </c>
      <c r="H873" s="262" t="s">
        <v>8607</v>
      </c>
      <c r="I873" s="262" t="s">
        <v>3371</v>
      </c>
      <c r="J873" s="280" t="s">
        <v>5942</v>
      </c>
      <c r="K873" s="280" t="s">
        <v>8506</v>
      </c>
      <c r="L873" s="281">
        <v>40010</v>
      </c>
      <c r="M873" s="256"/>
      <c r="N873" s="257">
        <v>40004</v>
      </c>
      <c r="O873" s="258" t="s">
        <v>8506</v>
      </c>
      <c r="P873" s="259" t="s">
        <v>3371</v>
      </c>
      <c r="Q873" s="49"/>
      <c r="R873" s="49"/>
      <c r="S873" s="328"/>
    </row>
    <row r="874" spans="1:19" x14ac:dyDescent="0.25">
      <c r="A874" s="260">
        <v>40002</v>
      </c>
      <c r="B874" s="261" t="s">
        <v>2691</v>
      </c>
      <c r="C874" s="267"/>
      <c r="D874" s="262" t="s">
        <v>2010</v>
      </c>
      <c r="E874" s="262"/>
      <c r="F874" s="262" t="s">
        <v>5941</v>
      </c>
      <c r="G874" s="262" t="s">
        <v>5597</v>
      </c>
      <c r="H874" s="262" t="s">
        <v>8607</v>
      </c>
      <c r="I874" s="262" t="s">
        <v>5876</v>
      </c>
      <c r="J874" s="280" t="s">
        <v>5942</v>
      </c>
      <c r="K874" s="280" t="s">
        <v>2419</v>
      </c>
      <c r="L874" s="281">
        <v>40010</v>
      </c>
      <c r="M874" s="256"/>
      <c r="N874" s="257">
        <v>40004</v>
      </c>
      <c r="O874" s="258" t="s">
        <v>2419</v>
      </c>
      <c r="P874" s="259" t="s">
        <v>5876</v>
      </c>
      <c r="Q874" s="49"/>
      <c r="R874" s="49"/>
      <c r="S874" s="328"/>
    </row>
    <row r="875" spans="1:19" x14ac:dyDescent="0.25">
      <c r="A875" s="260">
        <v>39993</v>
      </c>
      <c r="B875" s="261" t="s">
        <v>2692</v>
      </c>
      <c r="C875" s="267"/>
      <c r="D875" s="262" t="s">
        <v>6000</v>
      </c>
      <c r="E875" s="262">
        <v>4742</v>
      </c>
      <c r="F875" s="262" t="s">
        <v>9954</v>
      </c>
      <c r="G875" s="262" t="s">
        <v>6234</v>
      </c>
      <c r="H875" s="262" t="s">
        <v>2694</v>
      </c>
      <c r="I875" s="262" t="s">
        <v>2693</v>
      </c>
      <c r="J875" s="280" t="s">
        <v>5942</v>
      </c>
      <c r="K875" s="280" t="s">
        <v>10163</v>
      </c>
      <c r="L875" s="281">
        <v>39996</v>
      </c>
      <c r="M875" s="256"/>
      <c r="N875" s="257">
        <v>40007</v>
      </c>
      <c r="O875" s="258" t="s">
        <v>10163</v>
      </c>
      <c r="P875" s="259" t="s">
        <v>8612</v>
      </c>
      <c r="Q875" s="49"/>
      <c r="R875" s="49"/>
      <c r="S875" s="328"/>
    </row>
    <row r="876" spans="1:19" x14ac:dyDescent="0.25">
      <c r="A876" s="260">
        <v>39993</v>
      </c>
      <c r="B876" s="261" t="s">
        <v>2692</v>
      </c>
      <c r="C876" s="267"/>
      <c r="D876" s="262" t="s">
        <v>6000</v>
      </c>
      <c r="E876" s="262">
        <v>4742</v>
      </c>
      <c r="F876" s="262" t="s">
        <v>9954</v>
      </c>
      <c r="G876" s="262" t="s">
        <v>8613</v>
      </c>
      <c r="H876" s="262" t="s">
        <v>9092</v>
      </c>
      <c r="I876" s="262" t="s">
        <v>9535</v>
      </c>
      <c r="J876" s="280" t="s">
        <v>5942</v>
      </c>
      <c r="K876" s="280" t="s">
        <v>6721</v>
      </c>
      <c r="L876" s="281">
        <v>39996</v>
      </c>
      <c r="M876" s="256"/>
      <c r="N876" s="257">
        <v>40007</v>
      </c>
      <c r="O876" s="258" t="s">
        <v>6721</v>
      </c>
      <c r="P876" s="259" t="s">
        <v>8969</v>
      </c>
      <c r="Q876" s="49"/>
      <c r="R876" s="49"/>
      <c r="S876" s="328"/>
    </row>
    <row r="877" spans="1:19" x14ac:dyDescent="0.25">
      <c r="A877" s="260">
        <v>39993</v>
      </c>
      <c r="B877" s="261" t="s">
        <v>2692</v>
      </c>
      <c r="C877" s="267"/>
      <c r="D877" s="262" t="s">
        <v>6000</v>
      </c>
      <c r="E877" s="262">
        <v>4742</v>
      </c>
      <c r="F877" s="262" t="s">
        <v>9954</v>
      </c>
      <c r="G877" s="262" t="s">
        <v>8613</v>
      </c>
      <c r="H877" s="262" t="s">
        <v>4102</v>
      </c>
      <c r="I877" s="262" t="s">
        <v>9535</v>
      </c>
      <c r="J877" s="280" t="s">
        <v>5942</v>
      </c>
      <c r="K877" s="280" t="s">
        <v>2562</v>
      </c>
      <c r="L877" s="281">
        <v>39996</v>
      </c>
      <c r="M877" s="256"/>
      <c r="N877" s="257">
        <v>40007</v>
      </c>
      <c r="O877" s="258" t="s">
        <v>2562</v>
      </c>
      <c r="P877" s="259" t="s">
        <v>9535</v>
      </c>
      <c r="Q877" s="49"/>
      <c r="R877" s="49"/>
      <c r="S877" s="328"/>
    </row>
    <row r="878" spans="1:19" x14ac:dyDescent="0.25">
      <c r="A878" s="260">
        <v>39995</v>
      </c>
      <c r="B878" s="261" t="s">
        <v>4967</v>
      </c>
      <c r="C878" s="267"/>
      <c r="D878" s="262" t="s">
        <v>1903</v>
      </c>
      <c r="E878" s="262">
        <v>4750</v>
      </c>
      <c r="F878" s="262" t="s">
        <v>1697</v>
      </c>
      <c r="G878" s="262" t="s">
        <v>5602</v>
      </c>
      <c r="H878" s="262" t="s">
        <v>9429</v>
      </c>
      <c r="I878" s="262" t="s">
        <v>4968</v>
      </c>
      <c r="J878" s="280" t="s">
        <v>10512</v>
      </c>
      <c r="K878" s="280" t="s">
        <v>865</v>
      </c>
      <c r="L878" s="281">
        <v>40008</v>
      </c>
      <c r="M878" s="256"/>
      <c r="N878" s="257">
        <v>40007</v>
      </c>
      <c r="O878" s="258" t="s">
        <v>5393</v>
      </c>
      <c r="P878" s="259" t="s">
        <v>4969</v>
      </c>
      <c r="Q878" s="49"/>
      <c r="R878" s="49"/>
      <c r="S878" s="328"/>
    </row>
    <row r="879" spans="1:19" ht="25.5" x14ac:dyDescent="0.25">
      <c r="A879" s="260">
        <v>39975</v>
      </c>
      <c r="B879" s="261" t="s">
        <v>1539</v>
      </c>
      <c r="C879" s="267"/>
      <c r="D879" s="262" t="s">
        <v>1540</v>
      </c>
      <c r="E879" s="262">
        <v>4589</v>
      </c>
      <c r="F879" s="262" t="s">
        <v>5382</v>
      </c>
      <c r="G879" s="262" t="s">
        <v>9736</v>
      </c>
      <c r="H879" s="262" t="s">
        <v>4941</v>
      </c>
      <c r="I879" s="262" t="s">
        <v>639</v>
      </c>
      <c r="J879" s="280" t="s">
        <v>813</v>
      </c>
      <c r="K879" s="280" t="s">
        <v>640</v>
      </c>
      <c r="L879" s="281">
        <v>40009</v>
      </c>
      <c r="M879" s="256" t="s">
        <v>5937</v>
      </c>
      <c r="N879" s="257">
        <v>40009</v>
      </c>
      <c r="O879" s="258" t="s">
        <v>640</v>
      </c>
      <c r="P879" s="259"/>
      <c r="Q879" s="49"/>
      <c r="R879" s="49"/>
      <c r="S879" s="328"/>
    </row>
    <row r="880" spans="1:19" ht="25.5" x14ac:dyDescent="0.25">
      <c r="A880" s="260">
        <v>39975</v>
      </c>
      <c r="B880" s="261" t="s">
        <v>1539</v>
      </c>
      <c r="C880" s="267"/>
      <c r="D880" s="262" t="s">
        <v>1540</v>
      </c>
      <c r="E880" s="262">
        <v>4589</v>
      </c>
      <c r="F880" s="262" t="s">
        <v>5382</v>
      </c>
      <c r="G880" s="262" t="s">
        <v>9736</v>
      </c>
      <c r="H880" s="262" t="s">
        <v>4941</v>
      </c>
      <c r="I880" s="262" t="s">
        <v>641</v>
      </c>
      <c r="J880" s="280" t="s">
        <v>813</v>
      </c>
      <c r="K880" s="280" t="s">
        <v>640</v>
      </c>
      <c r="L880" s="281">
        <v>40009</v>
      </c>
      <c r="M880" s="256" t="s">
        <v>5937</v>
      </c>
      <c r="N880" s="257">
        <v>40009</v>
      </c>
      <c r="O880" s="258" t="s">
        <v>640</v>
      </c>
      <c r="P880" s="259"/>
      <c r="Q880" s="49"/>
      <c r="R880" s="49"/>
      <c r="S880" s="328"/>
    </row>
    <row r="881" spans="1:19" ht="25.5" x14ac:dyDescent="0.25">
      <c r="A881" s="260">
        <v>39975</v>
      </c>
      <c r="B881" s="261" t="s">
        <v>1539</v>
      </c>
      <c r="C881" s="267"/>
      <c r="D881" s="262" t="s">
        <v>1540</v>
      </c>
      <c r="E881" s="262">
        <v>4589</v>
      </c>
      <c r="F881" s="262" t="s">
        <v>5382</v>
      </c>
      <c r="G881" s="262" t="s">
        <v>9736</v>
      </c>
      <c r="H881" s="262" t="s">
        <v>4941</v>
      </c>
      <c r="I881" s="262" t="s">
        <v>5148</v>
      </c>
      <c r="J881" s="280" t="s">
        <v>813</v>
      </c>
      <c r="K881" s="280" t="s">
        <v>9440</v>
      </c>
      <c r="L881" s="281">
        <v>40009</v>
      </c>
      <c r="M881" s="256" t="s">
        <v>5937</v>
      </c>
      <c r="N881" s="257">
        <v>40009</v>
      </c>
      <c r="O881" s="258" t="s">
        <v>9440</v>
      </c>
      <c r="P881" s="259"/>
      <c r="Q881" s="49"/>
      <c r="R881" s="49"/>
      <c r="S881" s="328"/>
    </row>
    <row r="882" spans="1:19" ht="25.5" x14ac:dyDescent="0.25">
      <c r="A882" s="260">
        <v>39975</v>
      </c>
      <c r="B882" s="261" t="s">
        <v>1539</v>
      </c>
      <c r="C882" s="267"/>
      <c r="D882" s="262" t="s">
        <v>1540</v>
      </c>
      <c r="E882" s="262">
        <v>4589</v>
      </c>
      <c r="F882" s="262" t="s">
        <v>5382</v>
      </c>
      <c r="G882" s="262" t="s">
        <v>9736</v>
      </c>
      <c r="H882" s="262" t="s">
        <v>4941</v>
      </c>
      <c r="I882" s="262" t="s">
        <v>6519</v>
      </c>
      <c r="J882" s="280" t="s">
        <v>813</v>
      </c>
      <c r="K882" s="280" t="s">
        <v>640</v>
      </c>
      <c r="L882" s="281">
        <v>40009</v>
      </c>
      <c r="M882" s="256" t="s">
        <v>5937</v>
      </c>
      <c r="N882" s="257">
        <v>40009</v>
      </c>
      <c r="O882" s="258" t="s">
        <v>640</v>
      </c>
      <c r="P882" s="259"/>
      <c r="Q882" s="49"/>
      <c r="R882" s="49"/>
      <c r="S882" s="328"/>
    </row>
    <row r="883" spans="1:19" ht="25.5" x14ac:dyDescent="0.25">
      <c r="A883" s="260">
        <v>39975</v>
      </c>
      <c r="B883" s="261" t="s">
        <v>1539</v>
      </c>
      <c r="C883" s="267"/>
      <c r="D883" s="262" t="s">
        <v>1540</v>
      </c>
      <c r="E883" s="262">
        <v>4589</v>
      </c>
      <c r="F883" s="262" t="s">
        <v>5382</v>
      </c>
      <c r="G883" s="262" t="s">
        <v>9736</v>
      </c>
      <c r="H883" s="262" t="s">
        <v>4941</v>
      </c>
      <c r="I883" s="262" t="s">
        <v>3291</v>
      </c>
      <c r="J883" s="280" t="s">
        <v>813</v>
      </c>
      <c r="K883" s="280" t="s">
        <v>3292</v>
      </c>
      <c r="L883" s="281">
        <v>40009</v>
      </c>
      <c r="M883" s="256" t="s">
        <v>5937</v>
      </c>
      <c r="N883" s="257">
        <v>40009</v>
      </c>
      <c r="O883" s="258" t="s">
        <v>3292</v>
      </c>
      <c r="P883" s="259"/>
      <c r="Q883" s="49"/>
      <c r="R883" s="49"/>
      <c r="S883" s="328"/>
    </row>
    <row r="884" spans="1:19" ht="25.5" x14ac:dyDescent="0.25">
      <c r="A884" s="260">
        <v>39975</v>
      </c>
      <c r="B884" s="261" t="s">
        <v>1539</v>
      </c>
      <c r="C884" s="267"/>
      <c r="D884" s="262" t="s">
        <v>1540</v>
      </c>
      <c r="E884" s="262">
        <v>4589</v>
      </c>
      <c r="F884" s="262" t="s">
        <v>5382</v>
      </c>
      <c r="G884" s="262" t="s">
        <v>9736</v>
      </c>
      <c r="H884" s="262" t="s">
        <v>4941</v>
      </c>
      <c r="I884" s="262" t="s">
        <v>3293</v>
      </c>
      <c r="J884" s="280" t="s">
        <v>813</v>
      </c>
      <c r="K884" s="280" t="s">
        <v>3294</v>
      </c>
      <c r="L884" s="281">
        <v>40009</v>
      </c>
      <c r="M884" s="256" t="s">
        <v>5937</v>
      </c>
      <c r="N884" s="257">
        <v>40009</v>
      </c>
      <c r="O884" s="258" t="s">
        <v>3294</v>
      </c>
      <c r="P884" s="259"/>
      <c r="Q884" s="49"/>
      <c r="R884" s="49"/>
      <c r="S884" s="328"/>
    </row>
    <row r="885" spans="1:19" ht="25.5" x14ac:dyDescent="0.25">
      <c r="A885" s="260">
        <v>39975</v>
      </c>
      <c r="B885" s="261" t="s">
        <v>1539</v>
      </c>
      <c r="C885" s="267"/>
      <c r="D885" s="262" t="s">
        <v>1540</v>
      </c>
      <c r="E885" s="262">
        <v>4589</v>
      </c>
      <c r="F885" s="262" t="s">
        <v>5382</v>
      </c>
      <c r="G885" s="262" t="s">
        <v>9736</v>
      </c>
      <c r="H885" s="262" t="s">
        <v>4941</v>
      </c>
      <c r="I885" s="262" t="s">
        <v>3295</v>
      </c>
      <c r="J885" s="280" t="s">
        <v>813</v>
      </c>
      <c r="K885" s="280" t="s">
        <v>10911</v>
      </c>
      <c r="L885" s="281">
        <v>40009</v>
      </c>
      <c r="M885" s="256" t="s">
        <v>5937</v>
      </c>
      <c r="N885" s="257">
        <v>40009</v>
      </c>
      <c r="O885" s="258" t="s">
        <v>10911</v>
      </c>
      <c r="P885" s="259"/>
      <c r="Q885" s="49"/>
      <c r="R885" s="49"/>
      <c r="S885" s="328"/>
    </row>
    <row r="886" spans="1:19" ht="25.5" x14ac:dyDescent="0.25">
      <c r="A886" s="260">
        <v>39975</v>
      </c>
      <c r="B886" s="261" t="s">
        <v>1539</v>
      </c>
      <c r="C886" s="267"/>
      <c r="D886" s="262" t="s">
        <v>1540</v>
      </c>
      <c r="E886" s="262">
        <v>4589</v>
      </c>
      <c r="F886" s="262" t="s">
        <v>5382</v>
      </c>
      <c r="G886" s="262" t="s">
        <v>9736</v>
      </c>
      <c r="H886" s="262" t="s">
        <v>4941</v>
      </c>
      <c r="I886" s="262" t="s">
        <v>1110</v>
      </c>
      <c r="J886" s="280" t="s">
        <v>813</v>
      </c>
      <c r="K886" s="280" t="s">
        <v>10911</v>
      </c>
      <c r="L886" s="281">
        <v>40009</v>
      </c>
      <c r="M886" s="256" t="s">
        <v>5937</v>
      </c>
      <c r="N886" s="257">
        <v>40009</v>
      </c>
      <c r="O886" s="258" t="s">
        <v>10911</v>
      </c>
      <c r="P886" s="259"/>
      <c r="Q886" s="49"/>
      <c r="R886" s="49"/>
      <c r="S886" s="328"/>
    </row>
    <row r="887" spans="1:19" ht="25.5" x14ac:dyDescent="0.25">
      <c r="A887" s="260">
        <v>39975</v>
      </c>
      <c r="B887" s="261" t="s">
        <v>1539</v>
      </c>
      <c r="C887" s="267"/>
      <c r="D887" s="262" t="s">
        <v>1540</v>
      </c>
      <c r="E887" s="262">
        <v>4589</v>
      </c>
      <c r="F887" s="262" t="s">
        <v>5382</v>
      </c>
      <c r="G887" s="262" t="s">
        <v>9736</v>
      </c>
      <c r="H887" s="262" t="s">
        <v>4941</v>
      </c>
      <c r="I887" s="262" t="s">
        <v>1111</v>
      </c>
      <c r="J887" s="280" t="s">
        <v>813</v>
      </c>
      <c r="K887" s="280" t="s">
        <v>2964</v>
      </c>
      <c r="L887" s="281">
        <v>40009</v>
      </c>
      <c r="M887" s="256" t="s">
        <v>5937</v>
      </c>
      <c r="N887" s="257">
        <v>40009</v>
      </c>
      <c r="O887" s="258" t="s">
        <v>2964</v>
      </c>
      <c r="P887" s="259"/>
      <c r="Q887" s="49"/>
      <c r="R887" s="49"/>
      <c r="S887" s="328"/>
    </row>
    <row r="888" spans="1:19" ht="25.5" x14ac:dyDescent="0.25">
      <c r="A888" s="260">
        <v>39975</v>
      </c>
      <c r="B888" s="261" t="s">
        <v>1539</v>
      </c>
      <c r="C888" s="267"/>
      <c r="D888" s="262" t="s">
        <v>1540</v>
      </c>
      <c r="E888" s="262">
        <v>4589</v>
      </c>
      <c r="F888" s="262" t="s">
        <v>5382</v>
      </c>
      <c r="G888" s="262" t="s">
        <v>9736</v>
      </c>
      <c r="H888" s="262" t="s">
        <v>4941</v>
      </c>
      <c r="I888" s="262" t="s">
        <v>965</v>
      </c>
      <c r="J888" s="280" t="s">
        <v>813</v>
      </c>
      <c r="K888" s="280" t="s">
        <v>966</v>
      </c>
      <c r="L888" s="281">
        <v>40009</v>
      </c>
      <c r="M888" s="256" t="s">
        <v>5937</v>
      </c>
      <c r="N888" s="257">
        <v>40009</v>
      </c>
      <c r="O888" s="258" t="s">
        <v>966</v>
      </c>
      <c r="P888" s="259"/>
      <c r="Q888" s="49"/>
      <c r="R888" s="49"/>
      <c r="S888" s="328"/>
    </row>
    <row r="889" spans="1:19" ht="25.5" x14ac:dyDescent="0.25">
      <c r="A889" s="260">
        <v>39975</v>
      </c>
      <c r="B889" s="261" t="s">
        <v>1539</v>
      </c>
      <c r="C889" s="267"/>
      <c r="D889" s="262" t="s">
        <v>1540</v>
      </c>
      <c r="E889" s="262">
        <v>4589</v>
      </c>
      <c r="F889" s="262" t="s">
        <v>5382</v>
      </c>
      <c r="G889" s="262" t="s">
        <v>9736</v>
      </c>
      <c r="H889" s="262" t="s">
        <v>4941</v>
      </c>
      <c r="I889" s="262" t="s">
        <v>4091</v>
      </c>
      <c r="J889" s="280" t="s">
        <v>813</v>
      </c>
      <c r="K889" s="280" t="s">
        <v>3294</v>
      </c>
      <c r="L889" s="281">
        <v>40009</v>
      </c>
      <c r="M889" s="256" t="s">
        <v>5937</v>
      </c>
      <c r="N889" s="257">
        <v>40009</v>
      </c>
      <c r="O889" s="258" t="s">
        <v>3294</v>
      </c>
      <c r="P889" s="259"/>
      <c r="Q889" s="49"/>
      <c r="R889" s="49"/>
      <c r="S889" s="328"/>
    </row>
    <row r="890" spans="1:19" ht="25.5" x14ac:dyDescent="0.25">
      <c r="A890" s="260">
        <v>39975</v>
      </c>
      <c r="B890" s="261" t="s">
        <v>1539</v>
      </c>
      <c r="C890" s="267"/>
      <c r="D890" s="262" t="s">
        <v>1540</v>
      </c>
      <c r="E890" s="262">
        <v>4589</v>
      </c>
      <c r="F890" s="262" t="s">
        <v>5382</v>
      </c>
      <c r="G890" s="262" t="s">
        <v>9736</v>
      </c>
      <c r="H890" s="262" t="s">
        <v>4941</v>
      </c>
      <c r="I890" s="262" t="s">
        <v>639</v>
      </c>
      <c r="J890" s="280" t="s">
        <v>813</v>
      </c>
      <c r="K890" s="280" t="s">
        <v>4092</v>
      </c>
      <c r="L890" s="281">
        <v>40009</v>
      </c>
      <c r="M890" s="256" t="s">
        <v>5937</v>
      </c>
      <c r="N890" s="257">
        <v>40009</v>
      </c>
      <c r="O890" s="258" t="s">
        <v>4092</v>
      </c>
      <c r="P890" s="259"/>
      <c r="Q890" s="49"/>
      <c r="R890" s="49"/>
      <c r="S890" s="328"/>
    </row>
    <row r="891" spans="1:19" ht="25.5" x14ac:dyDescent="0.25">
      <c r="A891" s="260">
        <v>39975</v>
      </c>
      <c r="B891" s="261" t="s">
        <v>1539</v>
      </c>
      <c r="C891" s="267"/>
      <c r="D891" s="262" t="s">
        <v>1540</v>
      </c>
      <c r="E891" s="262">
        <v>4589</v>
      </c>
      <c r="F891" s="262" t="s">
        <v>5382</v>
      </c>
      <c r="G891" s="262" t="s">
        <v>9736</v>
      </c>
      <c r="H891" s="262" t="s">
        <v>4941</v>
      </c>
      <c r="I891" s="262" t="s">
        <v>9579</v>
      </c>
      <c r="J891" s="280" t="s">
        <v>813</v>
      </c>
      <c r="K891" s="280" t="s">
        <v>3294</v>
      </c>
      <c r="L891" s="281">
        <v>40009</v>
      </c>
      <c r="M891" s="256" t="s">
        <v>5937</v>
      </c>
      <c r="N891" s="257">
        <v>40009</v>
      </c>
      <c r="O891" s="258" t="s">
        <v>3294</v>
      </c>
      <c r="P891" s="259"/>
      <c r="Q891" s="49"/>
      <c r="R891" s="49"/>
      <c r="S891" s="328"/>
    </row>
    <row r="892" spans="1:19" ht="25.5" x14ac:dyDescent="0.25">
      <c r="A892" s="260">
        <v>39975</v>
      </c>
      <c r="B892" s="261" t="s">
        <v>1539</v>
      </c>
      <c r="C892" s="267"/>
      <c r="D892" s="262" t="s">
        <v>1540</v>
      </c>
      <c r="E892" s="262">
        <v>4589</v>
      </c>
      <c r="F892" s="262" t="s">
        <v>5382</v>
      </c>
      <c r="G892" s="262" t="s">
        <v>9736</v>
      </c>
      <c r="H892" s="262" t="s">
        <v>4941</v>
      </c>
      <c r="I892" s="262" t="s">
        <v>9749</v>
      </c>
      <c r="J892" s="280" t="s">
        <v>813</v>
      </c>
      <c r="K892" s="280" t="s">
        <v>4092</v>
      </c>
      <c r="L892" s="281">
        <v>40009</v>
      </c>
      <c r="M892" s="256" t="s">
        <v>5937</v>
      </c>
      <c r="N892" s="257">
        <v>40009</v>
      </c>
      <c r="O892" s="258" t="s">
        <v>4092</v>
      </c>
      <c r="P892" s="259"/>
      <c r="Q892" s="49"/>
      <c r="R892" s="49"/>
      <c r="S892" s="328"/>
    </row>
    <row r="893" spans="1:19" ht="25.5" x14ac:dyDescent="0.25">
      <c r="A893" s="260">
        <v>39975</v>
      </c>
      <c r="B893" s="261" t="s">
        <v>1539</v>
      </c>
      <c r="C893" s="267"/>
      <c r="D893" s="262" t="s">
        <v>1540</v>
      </c>
      <c r="E893" s="262">
        <v>4589</v>
      </c>
      <c r="F893" s="262" t="s">
        <v>5382</v>
      </c>
      <c r="G893" s="262" t="s">
        <v>9736</v>
      </c>
      <c r="H893" s="262" t="s">
        <v>4941</v>
      </c>
      <c r="I893" s="262" t="s">
        <v>5716</v>
      </c>
      <c r="J893" s="280" t="s">
        <v>813</v>
      </c>
      <c r="K893" s="280" t="s">
        <v>8122</v>
      </c>
      <c r="L893" s="281">
        <v>40009</v>
      </c>
      <c r="M893" s="256" t="s">
        <v>5937</v>
      </c>
      <c r="N893" s="257">
        <v>40009</v>
      </c>
      <c r="O893" s="258" t="s">
        <v>8122</v>
      </c>
      <c r="P893" s="259"/>
      <c r="Q893" s="49"/>
      <c r="R893" s="49"/>
      <c r="S893" s="328"/>
    </row>
    <row r="894" spans="1:19" ht="25.5" x14ac:dyDescent="0.25">
      <c r="A894" s="260">
        <v>39975</v>
      </c>
      <c r="B894" s="261" t="s">
        <v>1539</v>
      </c>
      <c r="C894" s="267"/>
      <c r="D894" s="262" t="s">
        <v>1540</v>
      </c>
      <c r="E894" s="262">
        <v>4589</v>
      </c>
      <c r="F894" s="262" t="s">
        <v>5382</v>
      </c>
      <c r="G894" s="262" t="s">
        <v>9736</v>
      </c>
      <c r="H894" s="262" t="s">
        <v>4941</v>
      </c>
      <c r="I894" s="262" t="s">
        <v>5148</v>
      </c>
      <c r="J894" s="280" t="s">
        <v>813</v>
      </c>
      <c r="K894" s="280" t="s">
        <v>4092</v>
      </c>
      <c r="L894" s="281">
        <v>40009</v>
      </c>
      <c r="M894" s="256" t="s">
        <v>5937</v>
      </c>
      <c r="N894" s="257">
        <v>40009</v>
      </c>
      <c r="O894" s="258" t="s">
        <v>4092</v>
      </c>
      <c r="P894" s="259"/>
      <c r="Q894" s="49"/>
      <c r="R894" s="49"/>
      <c r="S894" s="328"/>
    </row>
    <row r="895" spans="1:19" ht="25.5" x14ac:dyDescent="0.25">
      <c r="A895" s="260">
        <v>39975</v>
      </c>
      <c r="B895" s="261" t="s">
        <v>1539</v>
      </c>
      <c r="C895" s="267"/>
      <c r="D895" s="262" t="s">
        <v>1540</v>
      </c>
      <c r="E895" s="262">
        <v>4589</v>
      </c>
      <c r="F895" s="262" t="s">
        <v>5382</v>
      </c>
      <c r="G895" s="262" t="s">
        <v>9736</v>
      </c>
      <c r="H895" s="262" t="s">
        <v>4941</v>
      </c>
      <c r="I895" s="262" t="s">
        <v>9722</v>
      </c>
      <c r="J895" s="280" t="s">
        <v>813</v>
      </c>
      <c r="K895" s="280" t="s">
        <v>9723</v>
      </c>
      <c r="L895" s="281">
        <v>40009</v>
      </c>
      <c r="M895" s="256" t="s">
        <v>5937</v>
      </c>
      <c r="N895" s="257">
        <v>40009</v>
      </c>
      <c r="O895" s="258" t="s">
        <v>9723</v>
      </c>
      <c r="P895" s="259"/>
      <c r="Q895" s="49"/>
      <c r="R895" s="49"/>
      <c r="S895" s="328"/>
    </row>
    <row r="896" spans="1:19" ht="25.5" x14ac:dyDescent="0.25">
      <c r="A896" s="260">
        <v>39975</v>
      </c>
      <c r="B896" s="261" t="s">
        <v>1539</v>
      </c>
      <c r="C896" s="267"/>
      <c r="D896" s="262" t="s">
        <v>1540</v>
      </c>
      <c r="E896" s="262">
        <v>4589</v>
      </c>
      <c r="F896" s="262" t="s">
        <v>5382</v>
      </c>
      <c r="G896" s="262" t="s">
        <v>9736</v>
      </c>
      <c r="H896" s="262" t="s">
        <v>4941</v>
      </c>
      <c r="I896" s="262" t="s">
        <v>9724</v>
      </c>
      <c r="J896" s="280" t="s">
        <v>813</v>
      </c>
      <c r="K896" s="280" t="s">
        <v>3294</v>
      </c>
      <c r="L896" s="281">
        <v>40009</v>
      </c>
      <c r="M896" s="256" t="s">
        <v>5937</v>
      </c>
      <c r="N896" s="257">
        <v>40009</v>
      </c>
      <c r="O896" s="258" t="s">
        <v>3294</v>
      </c>
      <c r="P896" s="259"/>
      <c r="Q896" s="49"/>
      <c r="R896" s="49"/>
      <c r="S896" s="328"/>
    </row>
    <row r="897" spans="1:19" ht="25.5" x14ac:dyDescent="0.25">
      <c r="A897" s="260">
        <v>39975</v>
      </c>
      <c r="B897" s="261" t="s">
        <v>1539</v>
      </c>
      <c r="C897" s="267"/>
      <c r="D897" s="262" t="s">
        <v>1540</v>
      </c>
      <c r="E897" s="262">
        <v>4589</v>
      </c>
      <c r="F897" s="262" t="s">
        <v>5382</v>
      </c>
      <c r="G897" s="262" t="s">
        <v>9736</v>
      </c>
      <c r="H897" s="262" t="s">
        <v>4941</v>
      </c>
      <c r="I897" s="262" t="s">
        <v>2452</v>
      </c>
      <c r="J897" s="280" t="s">
        <v>813</v>
      </c>
      <c r="K897" s="280" t="s">
        <v>3294</v>
      </c>
      <c r="L897" s="281">
        <v>40009</v>
      </c>
      <c r="M897" s="256" t="s">
        <v>5937</v>
      </c>
      <c r="N897" s="257">
        <v>40009</v>
      </c>
      <c r="O897" s="258" t="s">
        <v>3294</v>
      </c>
      <c r="P897" s="259"/>
      <c r="Q897" s="49"/>
      <c r="R897" s="49"/>
      <c r="S897" s="328"/>
    </row>
    <row r="898" spans="1:19" ht="25.5" x14ac:dyDescent="0.25">
      <c r="A898" s="260">
        <v>39975</v>
      </c>
      <c r="B898" s="261" t="s">
        <v>1539</v>
      </c>
      <c r="C898" s="267"/>
      <c r="D898" s="262" t="s">
        <v>1540</v>
      </c>
      <c r="E898" s="262">
        <v>4589</v>
      </c>
      <c r="F898" s="262" t="s">
        <v>5382</v>
      </c>
      <c r="G898" s="262" t="s">
        <v>9736</v>
      </c>
      <c r="H898" s="262" t="s">
        <v>4941</v>
      </c>
      <c r="I898" s="262" t="s">
        <v>9254</v>
      </c>
      <c r="J898" s="280" t="s">
        <v>813</v>
      </c>
      <c r="K898" s="280" t="s">
        <v>3294</v>
      </c>
      <c r="L898" s="281">
        <v>40009</v>
      </c>
      <c r="M898" s="256" t="s">
        <v>5937</v>
      </c>
      <c r="N898" s="257">
        <v>40009</v>
      </c>
      <c r="O898" s="258" t="s">
        <v>3294</v>
      </c>
      <c r="P898" s="259"/>
      <c r="Q898" s="49"/>
      <c r="R898" s="49"/>
      <c r="S898" s="328"/>
    </row>
    <row r="899" spans="1:19" ht="25.5" x14ac:dyDescent="0.25">
      <c r="A899" s="260">
        <v>39975</v>
      </c>
      <c r="B899" s="261" t="s">
        <v>1539</v>
      </c>
      <c r="C899" s="267"/>
      <c r="D899" s="262" t="s">
        <v>1540</v>
      </c>
      <c r="E899" s="262">
        <v>4589</v>
      </c>
      <c r="F899" s="262" t="s">
        <v>5382</v>
      </c>
      <c r="G899" s="262" t="s">
        <v>9736</v>
      </c>
      <c r="H899" s="262" t="s">
        <v>4941</v>
      </c>
      <c r="I899" s="262" t="s">
        <v>6022</v>
      </c>
      <c r="J899" s="280" t="s">
        <v>813</v>
      </c>
      <c r="K899" s="280" t="s">
        <v>3294</v>
      </c>
      <c r="L899" s="281">
        <v>40009</v>
      </c>
      <c r="M899" s="256" t="s">
        <v>5937</v>
      </c>
      <c r="N899" s="257">
        <v>40009</v>
      </c>
      <c r="O899" s="258" t="s">
        <v>3294</v>
      </c>
      <c r="P899" s="259"/>
      <c r="Q899" s="49"/>
      <c r="R899" s="49"/>
      <c r="S899" s="328"/>
    </row>
    <row r="900" spans="1:19" ht="25.5" x14ac:dyDescent="0.25">
      <c r="A900" s="260">
        <v>39975</v>
      </c>
      <c r="B900" s="261" t="s">
        <v>1539</v>
      </c>
      <c r="C900" s="267"/>
      <c r="D900" s="262" t="s">
        <v>1540</v>
      </c>
      <c r="E900" s="262">
        <v>4589</v>
      </c>
      <c r="F900" s="262" t="s">
        <v>5382</v>
      </c>
      <c r="G900" s="262" t="s">
        <v>9736</v>
      </c>
      <c r="H900" s="262" t="s">
        <v>4941</v>
      </c>
      <c r="I900" s="262" t="s">
        <v>8337</v>
      </c>
      <c r="J900" s="280" t="s">
        <v>813</v>
      </c>
      <c r="K900" s="280" t="s">
        <v>8122</v>
      </c>
      <c r="L900" s="281">
        <v>40009</v>
      </c>
      <c r="M900" s="256" t="s">
        <v>5937</v>
      </c>
      <c r="N900" s="257">
        <v>40009</v>
      </c>
      <c r="O900" s="258" t="s">
        <v>8122</v>
      </c>
      <c r="P900" s="259"/>
      <c r="Q900" s="49"/>
      <c r="R900" s="49"/>
      <c r="S900" s="328"/>
    </row>
    <row r="901" spans="1:19" ht="25.5" x14ac:dyDescent="0.25">
      <c r="A901" s="260">
        <v>39975</v>
      </c>
      <c r="B901" s="261" t="s">
        <v>1539</v>
      </c>
      <c r="C901" s="267"/>
      <c r="D901" s="262" t="s">
        <v>1540</v>
      </c>
      <c r="E901" s="262">
        <v>4589</v>
      </c>
      <c r="F901" s="262" t="s">
        <v>5382</v>
      </c>
      <c r="G901" s="262" t="s">
        <v>9736</v>
      </c>
      <c r="H901" s="262" t="s">
        <v>4941</v>
      </c>
      <c r="I901" s="262" t="s">
        <v>10754</v>
      </c>
      <c r="J901" s="280" t="s">
        <v>813</v>
      </c>
      <c r="K901" s="280" t="s">
        <v>3294</v>
      </c>
      <c r="L901" s="281">
        <v>40009</v>
      </c>
      <c r="M901" s="256" t="s">
        <v>5937</v>
      </c>
      <c r="N901" s="257">
        <v>40009</v>
      </c>
      <c r="O901" s="258" t="s">
        <v>3294</v>
      </c>
      <c r="P901" s="259"/>
      <c r="Q901" s="49"/>
      <c r="R901" s="49"/>
      <c r="S901" s="328"/>
    </row>
    <row r="902" spans="1:19" ht="25.5" x14ac:dyDescent="0.25">
      <c r="A902" s="260">
        <v>39975</v>
      </c>
      <c r="B902" s="261" t="s">
        <v>1539</v>
      </c>
      <c r="C902" s="267"/>
      <c r="D902" s="262" t="s">
        <v>1540</v>
      </c>
      <c r="E902" s="262">
        <v>4589</v>
      </c>
      <c r="F902" s="262" t="s">
        <v>5382</v>
      </c>
      <c r="G902" s="262" t="s">
        <v>9736</v>
      </c>
      <c r="H902" s="262" t="s">
        <v>4941</v>
      </c>
      <c r="I902" s="262" t="s">
        <v>1111</v>
      </c>
      <c r="J902" s="280" t="s">
        <v>813</v>
      </c>
      <c r="K902" s="280" t="s">
        <v>10911</v>
      </c>
      <c r="L902" s="281">
        <v>40009</v>
      </c>
      <c r="M902" s="256" t="s">
        <v>5937</v>
      </c>
      <c r="N902" s="257">
        <v>40009</v>
      </c>
      <c r="O902" s="258" t="s">
        <v>10911</v>
      </c>
      <c r="P902" s="259"/>
      <c r="Q902" s="49"/>
      <c r="R902" s="49"/>
      <c r="S902" s="328"/>
    </row>
    <row r="903" spans="1:19" ht="25.5" x14ac:dyDescent="0.25">
      <c r="A903" s="260">
        <v>39975</v>
      </c>
      <c r="B903" s="261" t="s">
        <v>1539</v>
      </c>
      <c r="C903" s="267"/>
      <c r="D903" s="262" t="s">
        <v>1540</v>
      </c>
      <c r="E903" s="262">
        <v>4589</v>
      </c>
      <c r="F903" s="262" t="s">
        <v>5382</v>
      </c>
      <c r="G903" s="262" t="s">
        <v>9736</v>
      </c>
      <c r="H903" s="262" t="s">
        <v>4941</v>
      </c>
      <c r="I903" s="262" t="s">
        <v>6921</v>
      </c>
      <c r="J903" s="280" t="s">
        <v>813</v>
      </c>
      <c r="K903" s="280" t="s">
        <v>6922</v>
      </c>
      <c r="L903" s="281">
        <v>40009</v>
      </c>
      <c r="M903" s="256" t="s">
        <v>5937</v>
      </c>
      <c r="N903" s="257">
        <v>40009</v>
      </c>
      <c r="O903" s="258" t="s">
        <v>6922</v>
      </c>
      <c r="P903" s="259"/>
      <c r="Q903" s="49"/>
      <c r="R903" s="49"/>
      <c r="S903" s="328"/>
    </row>
    <row r="904" spans="1:19" ht="25.5" x14ac:dyDescent="0.25">
      <c r="A904" s="260">
        <v>39975</v>
      </c>
      <c r="B904" s="261" t="s">
        <v>1539</v>
      </c>
      <c r="C904" s="267"/>
      <c r="D904" s="262" t="s">
        <v>1540</v>
      </c>
      <c r="E904" s="262">
        <v>4589</v>
      </c>
      <c r="F904" s="262" t="s">
        <v>5382</v>
      </c>
      <c r="G904" s="262" t="s">
        <v>9736</v>
      </c>
      <c r="H904" s="262" t="s">
        <v>4941</v>
      </c>
      <c r="I904" s="262" t="s">
        <v>2656</v>
      </c>
      <c r="J904" s="280" t="s">
        <v>813</v>
      </c>
      <c r="K904" s="280" t="s">
        <v>8122</v>
      </c>
      <c r="L904" s="281">
        <v>40009</v>
      </c>
      <c r="M904" s="256" t="s">
        <v>5937</v>
      </c>
      <c r="N904" s="257">
        <v>40009</v>
      </c>
      <c r="O904" s="258" t="s">
        <v>8122</v>
      </c>
      <c r="P904" s="259"/>
      <c r="Q904" s="49"/>
      <c r="R904" s="49"/>
      <c r="S904" s="328"/>
    </row>
    <row r="905" spans="1:19" ht="25.5" x14ac:dyDescent="0.25">
      <c r="A905" s="260">
        <v>39975</v>
      </c>
      <c r="B905" s="261" t="s">
        <v>1539</v>
      </c>
      <c r="C905" s="267"/>
      <c r="D905" s="262" t="s">
        <v>1540</v>
      </c>
      <c r="E905" s="262">
        <v>4589</v>
      </c>
      <c r="F905" s="262" t="s">
        <v>5382</v>
      </c>
      <c r="G905" s="262" t="s">
        <v>9736</v>
      </c>
      <c r="H905" s="262" t="s">
        <v>4941</v>
      </c>
      <c r="I905" s="262" t="s">
        <v>9719</v>
      </c>
      <c r="J905" s="280" t="s">
        <v>813</v>
      </c>
      <c r="K905" s="280" t="s">
        <v>6922</v>
      </c>
      <c r="L905" s="281">
        <v>40009</v>
      </c>
      <c r="M905" s="256" t="s">
        <v>5937</v>
      </c>
      <c r="N905" s="257">
        <v>40009</v>
      </c>
      <c r="O905" s="258" t="s">
        <v>6922</v>
      </c>
      <c r="P905" s="259"/>
      <c r="Q905" s="49"/>
      <c r="R905" s="49"/>
      <c r="S905" s="328"/>
    </row>
    <row r="906" spans="1:19" ht="25.5" x14ac:dyDescent="0.25">
      <c r="A906" s="260">
        <v>39975</v>
      </c>
      <c r="B906" s="261" t="s">
        <v>1539</v>
      </c>
      <c r="C906" s="267"/>
      <c r="D906" s="262" t="s">
        <v>1540</v>
      </c>
      <c r="E906" s="262">
        <v>4589</v>
      </c>
      <c r="F906" s="262" t="s">
        <v>5382</v>
      </c>
      <c r="G906" s="262" t="s">
        <v>9736</v>
      </c>
      <c r="H906" s="262" t="s">
        <v>4941</v>
      </c>
      <c r="I906" s="262" t="s">
        <v>9720</v>
      </c>
      <c r="J906" s="280" t="s">
        <v>813</v>
      </c>
      <c r="K906" s="280" t="s">
        <v>2050</v>
      </c>
      <c r="L906" s="281">
        <v>40009</v>
      </c>
      <c r="M906" s="256" t="s">
        <v>5937</v>
      </c>
      <c r="N906" s="257">
        <v>40009</v>
      </c>
      <c r="O906" s="258" t="s">
        <v>2050</v>
      </c>
      <c r="P906" s="259"/>
      <c r="Q906" s="49"/>
      <c r="R906" s="49"/>
      <c r="S906" s="328"/>
    </row>
    <row r="907" spans="1:19" ht="25.5" x14ac:dyDescent="0.25">
      <c r="A907" s="260">
        <v>39975</v>
      </c>
      <c r="B907" s="261" t="s">
        <v>1539</v>
      </c>
      <c r="C907" s="267"/>
      <c r="D907" s="262" t="s">
        <v>1540</v>
      </c>
      <c r="E907" s="262">
        <v>4589</v>
      </c>
      <c r="F907" s="262" t="s">
        <v>5382</v>
      </c>
      <c r="G907" s="262" t="s">
        <v>9736</v>
      </c>
      <c r="H907" s="262" t="s">
        <v>4941</v>
      </c>
      <c r="I907" s="262" t="s">
        <v>2051</v>
      </c>
      <c r="J907" s="280" t="s">
        <v>813</v>
      </c>
      <c r="K907" s="280" t="s">
        <v>1358</v>
      </c>
      <c r="L907" s="281">
        <v>40009</v>
      </c>
      <c r="M907" s="256" t="s">
        <v>5937</v>
      </c>
      <c r="N907" s="257">
        <v>40009</v>
      </c>
      <c r="O907" s="258" t="s">
        <v>1358</v>
      </c>
      <c r="P907" s="259"/>
      <c r="Q907" s="49"/>
      <c r="R907" s="49"/>
      <c r="S907" s="328"/>
    </row>
    <row r="908" spans="1:19" ht="25.5" x14ac:dyDescent="0.25">
      <c r="A908" s="260">
        <v>39975</v>
      </c>
      <c r="B908" s="261" t="s">
        <v>1539</v>
      </c>
      <c r="C908" s="267"/>
      <c r="D908" s="262" t="s">
        <v>1540</v>
      </c>
      <c r="E908" s="262">
        <v>4589</v>
      </c>
      <c r="F908" s="262" t="s">
        <v>5382</v>
      </c>
      <c r="G908" s="262" t="s">
        <v>9736</v>
      </c>
      <c r="H908" s="262" t="s">
        <v>4941</v>
      </c>
      <c r="I908" s="262" t="s">
        <v>5848</v>
      </c>
      <c r="J908" s="280" t="s">
        <v>813</v>
      </c>
      <c r="K908" s="280" t="s">
        <v>1358</v>
      </c>
      <c r="L908" s="281">
        <v>40009</v>
      </c>
      <c r="M908" s="256" t="s">
        <v>5937</v>
      </c>
      <c r="N908" s="257">
        <v>40009</v>
      </c>
      <c r="O908" s="258" t="s">
        <v>1358</v>
      </c>
      <c r="P908" s="259"/>
      <c r="Q908" s="49"/>
      <c r="R908" s="49"/>
      <c r="S908" s="328"/>
    </row>
    <row r="909" spans="1:19" ht="25.5" x14ac:dyDescent="0.25">
      <c r="A909" s="260">
        <v>39989</v>
      </c>
      <c r="B909" s="261" t="s">
        <v>1949</v>
      </c>
      <c r="C909" s="267"/>
      <c r="D909" s="262" t="s">
        <v>1950</v>
      </c>
      <c r="E909" s="262">
        <v>4740</v>
      </c>
      <c r="F909" s="262" t="s">
        <v>1697</v>
      </c>
      <c r="G909" s="262" t="s">
        <v>5602</v>
      </c>
      <c r="H909" s="262" t="s">
        <v>3946</v>
      </c>
      <c r="I909" s="262"/>
      <c r="J909" s="280" t="s">
        <v>6685</v>
      </c>
      <c r="K909" s="280" t="s">
        <v>9636</v>
      </c>
      <c r="L909" s="281">
        <v>40009</v>
      </c>
      <c r="M909" s="256" t="s">
        <v>5937</v>
      </c>
      <c r="N909" s="257">
        <v>40009</v>
      </c>
      <c r="O909" s="258" t="s">
        <v>9636</v>
      </c>
      <c r="P909" s="259"/>
      <c r="Q909" s="49"/>
      <c r="R909" s="49"/>
      <c r="S909" s="328"/>
    </row>
    <row r="910" spans="1:19" ht="25.5" x14ac:dyDescent="0.25">
      <c r="A910" s="260">
        <v>39989</v>
      </c>
      <c r="B910" s="261" t="s">
        <v>1949</v>
      </c>
      <c r="C910" s="267"/>
      <c r="D910" s="262" t="s">
        <v>1950</v>
      </c>
      <c r="E910" s="262">
        <v>4740</v>
      </c>
      <c r="F910" s="262" t="s">
        <v>1697</v>
      </c>
      <c r="G910" s="262" t="s">
        <v>5602</v>
      </c>
      <c r="H910" s="262" t="s">
        <v>3946</v>
      </c>
      <c r="I910" s="262"/>
      <c r="J910" s="280" t="s">
        <v>1425</v>
      </c>
      <c r="K910" s="280" t="s">
        <v>1951</v>
      </c>
      <c r="L910" s="281">
        <v>40009</v>
      </c>
      <c r="M910" s="256" t="s">
        <v>5937</v>
      </c>
      <c r="N910" s="257">
        <v>40009</v>
      </c>
      <c r="O910" s="258" t="s">
        <v>620</v>
      </c>
      <c r="P910" s="259"/>
      <c r="Q910" s="49"/>
      <c r="R910" s="49"/>
      <c r="S910" s="328"/>
    </row>
    <row r="911" spans="1:19" ht="25.5" x14ac:dyDescent="0.25">
      <c r="A911" s="260">
        <v>39995</v>
      </c>
      <c r="B911" s="261" t="s">
        <v>3694</v>
      </c>
      <c r="C911" s="267"/>
      <c r="D911" s="262" t="s">
        <v>8172</v>
      </c>
      <c r="E911" s="262">
        <v>4748</v>
      </c>
      <c r="F911" s="262" t="s">
        <v>3467</v>
      </c>
      <c r="G911" s="262" t="s">
        <v>5602</v>
      </c>
      <c r="H911" s="262" t="s">
        <v>7832</v>
      </c>
      <c r="I911" s="262" t="s">
        <v>9535</v>
      </c>
      <c r="J911" s="280" t="s">
        <v>5942</v>
      </c>
      <c r="K911" s="280" t="s">
        <v>7833</v>
      </c>
      <c r="L911" s="281">
        <v>40004</v>
      </c>
      <c r="M911" s="256"/>
      <c r="N911" s="257">
        <v>40009</v>
      </c>
      <c r="O911" s="258" t="s">
        <v>5528</v>
      </c>
      <c r="P911" s="259" t="s">
        <v>9535</v>
      </c>
      <c r="Q911" s="49"/>
      <c r="R911" s="49"/>
      <c r="S911" s="328"/>
    </row>
    <row r="912" spans="1:19" ht="25.5" x14ac:dyDescent="0.25">
      <c r="A912" s="260">
        <v>40001</v>
      </c>
      <c r="B912" s="261" t="s">
        <v>7311</v>
      </c>
      <c r="C912" s="267"/>
      <c r="D912" s="262" t="s">
        <v>7492</v>
      </c>
      <c r="E912" s="262">
        <v>4590</v>
      </c>
      <c r="F912" s="262" t="s">
        <v>5382</v>
      </c>
      <c r="G912" s="262" t="s">
        <v>5602</v>
      </c>
      <c r="H912" s="262" t="s">
        <v>4941</v>
      </c>
      <c r="I912" s="262" t="s">
        <v>6032</v>
      </c>
      <c r="J912" s="280" t="s">
        <v>6031</v>
      </c>
      <c r="K912" s="280" t="s">
        <v>865</v>
      </c>
      <c r="L912" s="281">
        <v>40009</v>
      </c>
      <c r="M912" s="256"/>
      <c r="N912" s="257">
        <v>40009</v>
      </c>
      <c r="O912" s="258"/>
      <c r="P912" s="259"/>
      <c r="Q912" s="49"/>
      <c r="R912" s="49"/>
      <c r="S912" s="328"/>
    </row>
    <row r="913" spans="1:19" x14ac:dyDescent="0.25">
      <c r="A913" s="260">
        <v>40001</v>
      </c>
      <c r="B913" s="261" t="s">
        <v>7311</v>
      </c>
      <c r="C913" s="267"/>
      <c r="D913" s="262" t="s">
        <v>7492</v>
      </c>
      <c r="E913" s="262">
        <v>4590</v>
      </c>
      <c r="F913" s="262" t="s">
        <v>5382</v>
      </c>
      <c r="G913" s="262" t="s">
        <v>5602</v>
      </c>
      <c r="H913" s="262" t="s">
        <v>4941</v>
      </c>
      <c r="I913" s="262" t="s">
        <v>10051</v>
      </c>
      <c r="J913" s="280" t="s">
        <v>5942</v>
      </c>
      <c r="K913" s="280" t="s">
        <v>826</v>
      </c>
      <c r="L913" s="281">
        <v>40009</v>
      </c>
      <c r="M913" s="256"/>
      <c r="N913" s="257">
        <v>40009</v>
      </c>
      <c r="O913" s="258"/>
      <c r="P913" s="259"/>
      <c r="Q913" s="49"/>
      <c r="R913" s="49"/>
      <c r="S913" s="328"/>
    </row>
    <row r="914" spans="1:19" ht="25.5" x14ac:dyDescent="0.25">
      <c r="A914" s="260">
        <v>40002</v>
      </c>
      <c r="B914" s="261" t="s">
        <v>1953</v>
      </c>
      <c r="C914" s="267"/>
      <c r="D914" s="262" t="s">
        <v>1954</v>
      </c>
      <c r="E914" s="262">
        <v>4759</v>
      </c>
      <c r="F914" s="262" t="s">
        <v>6588</v>
      </c>
      <c r="G914" s="262" t="s">
        <v>5602</v>
      </c>
      <c r="H914" s="262" t="s">
        <v>10133</v>
      </c>
      <c r="I914" s="262" t="s">
        <v>6032</v>
      </c>
      <c r="J914" s="280" t="s">
        <v>6031</v>
      </c>
      <c r="K914" s="280" t="s">
        <v>5393</v>
      </c>
      <c r="L914" s="281">
        <v>40009</v>
      </c>
      <c r="M914" s="256"/>
      <c r="N914" s="257">
        <v>40009</v>
      </c>
      <c r="O914" s="258" t="s">
        <v>1955</v>
      </c>
      <c r="P914" s="259" t="s">
        <v>3346</v>
      </c>
      <c r="Q914" s="49"/>
      <c r="R914" s="49"/>
      <c r="S914" s="328"/>
    </row>
    <row r="915" spans="1:19" x14ac:dyDescent="0.25">
      <c r="A915" s="260">
        <v>40002</v>
      </c>
      <c r="B915" s="261" t="s">
        <v>1953</v>
      </c>
      <c r="C915" s="267"/>
      <c r="D915" s="262" t="s">
        <v>1954</v>
      </c>
      <c r="E915" s="262">
        <v>4759</v>
      </c>
      <c r="F915" s="262" t="s">
        <v>6588</v>
      </c>
      <c r="G915" s="262" t="s">
        <v>5602</v>
      </c>
      <c r="H915" s="262" t="s">
        <v>10133</v>
      </c>
      <c r="I915" s="262" t="s">
        <v>9535</v>
      </c>
      <c r="J915" s="280" t="s">
        <v>5942</v>
      </c>
      <c r="K915" s="280" t="s">
        <v>10123</v>
      </c>
      <c r="L915" s="281">
        <v>40009</v>
      </c>
      <c r="M915" s="256"/>
      <c r="N915" s="257">
        <v>40009</v>
      </c>
      <c r="O915" s="258" t="s">
        <v>10123</v>
      </c>
      <c r="P915" s="259" t="s">
        <v>9535</v>
      </c>
      <c r="Q915" s="49"/>
      <c r="R915" s="49"/>
      <c r="S915" s="328"/>
    </row>
    <row r="916" spans="1:19" x14ac:dyDescent="0.25">
      <c r="A916" s="260">
        <v>40003</v>
      </c>
      <c r="B916" s="261" t="s">
        <v>1952</v>
      </c>
      <c r="C916" s="267"/>
      <c r="D916" s="262" t="s">
        <v>7248</v>
      </c>
      <c r="E916" s="262">
        <v>4758</v>
      </c>
      <c r="F916" s="262" t="s">
        <v>6588</v>
      </c>
      <c r="G916" s="262" t="s">
        <v>5602</v>
      </c>
      <c r="H916" s="262" t="s">
        <v>4926</v>
      </c>
      <c r="I916" s="262" t="s">
        <v>5289</v>
      </c>
      <c r="J916" s="280" t="s">
        <v>5942</v>
      </c>
      <c r="K916" s="280" t="s">
        <v>9008</v>
      </c>
      <c r="L916" s="281">
        <v>40009</v>
      </c>
      <c r="M916" s="256"/>
      <c r="N916" s="257">
        <v>40009</v>
      </c>
      <c r="O916" s="258" t="s">
        <v>9008</v>
      </c>
      <c r="P916" s="259" t="s">
        <v>5289</v>
      </c>
      <c r="Q916" s="49"/>
      <c r="R916" s="49"/>
      <c r="S916" s="328"/>
    </row>
    <row r="917" spans="1:19" x14ac:dyDescent="0.25">
      <c r="A917" s="260">
        <v>40007</v>
      </c>
      <c r="B917" s="261" t="s">
        <v>10052</v>
      </c>
      <c r="C917" s="267"/>
      <c r="D917" s="262" t="s">
        <v>10105</v>
      </c>
      <c r="E917" s="262">
        <v>4604</v>
      </c>
      <c r="F917" s="262" t="s">
        <v>6588</v>
      </c>
      <c r="G917" s="262" t="s">
        <v>3489</v>
      </c>
      <c r="H917" s="262" t="s">
        <v>8607</v>
      </c>
      <c r="I917" s="262" t="s">
        <v>5876</v>
      </c>
      <c r="J917" s="280" t="s">
        <v>5942</v>
      </c>
      <c r="K917" s="280" t="s">
        <v>748</v>
      </c>
      <c r="L917" s="281">
        <v>40009</v>
      </c>
      <c r="M917" s="256"/>
      <c r="N917" s="257">
        <v>40009</v>
      </c>
      <c r="O917" s="258" t="s">
        <v>748</v>
      </c>
      <c r="P917" s="259" t="s">
        <v>5876</v>
      </c>
      <c r="Q917" s="49"/>
      <c r="R917" s="49"/>
      <c r="S917" s="328"/>
    </row>
    <row r="918" spans="1:19" x14ac:dyDescent="0.25">
      <c r="A918" s="260">
        <v>40007</v>
      </c>
      <c r="B918" s="261" t="s">
        <v>1956</v>
      </c>
      <c r="C918" s="267"/>
      <c r="D918" s="262" t="s">
        <v>2010</v>
      </c>
      <c r="E918" s="262"/>
      <c r="F918" s="262" t="s">
        <v>5941</v>
      </c>
      <c r="G918" s="262" t="s">
        <v>10927</v>
      </c>
      <c r="H918" s="262" t="s">
        <v>1294</v>
      </c>
      <c r="I918" s="262" t="s">
        <v>9535</v>
      </c>
      <c r="J918" s="280" t="s">
        <v>5942</v>
      </c>
      <c r="K918" s="280" t="s">
        <v>6466</v>
      </c>
      <c r="L918" s="281">
        <v>40010</v>
      </c>
      <c r="M918" s="256"/>
      <c r="N918" s="257">
        <v>40010</v>
      </c>
      <c r="O918" s="258" t="s">
        <v>6466</v>
      </c>
      <c r="P918" s="259" t="s">
        <v>9535</v>
      </c>
      <c r="Q918" s="49"/>
      <c r="R918" s="49"/>
      <c r="S918" s="328"/>
    </row>
    <row r="919" spans="1:19" x14ac:dyDescent="0.25">
      <c r="A919" s="260">
        <v>40007</v>
      </c>
      <c r="B919" s="261" t="s">
        <v>1956</v>
      </c>
      <c r="C919" s="267"/>
      <c r="D919" s="262" t="s">
        <v>2010</v>
      </c>
      <c r="E919" s="262"/>
      <c r="F919" s="262" t="s">
        <v>5941</v>
      </c>
      <c r="G919" s="262" t="s">
        <v>5597</v>
      </c>
      <c r="H919" s="262" t="s">
        <v>8607</v>
      </c>
      <c r="I919" s="262" t="s">
        <v>4432</v>
      </c>
      <c r="J919" s="280" t="s">
        <v>5942</v>
      </c>
      <c r="K919" s="280" t="s">
        <v>6466</v>
      </c>
      <c r="L919" s="281">
        <v>40010</v>
      </c>
      <c r="M919" s="256"/>
      <c r="N919" s="257">
        <v>40010</v>
      </c>
      <c r="O919" s="258" t="s">
        <v>6466</v>
      </c>
      <c r="P919" s="259" t="s">
        <v>4432</v>
      </c>
      <c r="Q919" s="49"/>
      <c r="R919" s="49"/>
      <c r="S919" s="328"/>
    </row>
    <row r="920" spans="1:19" x14ac:dyDescent="0.25">
      <c r="A920" s="260">
        <v>39994</v>
      </c>
      <c r="B920" s="261" t="s">
        <v>2692</v>
      </c>
      <c r="C920" s="267"/>
      <c r="D920" s="262" t="s">
        <v>6000</v>
      </c>
      <c r="E920" s="262">
        <v>4742</v>
      </c>
      <c r="F920" s="262" t="s">
        <v>9954</v>
      </c>
      <c r="G920" s="262" t="s">
        <v>2252</v>
      </c>
      <c r="H920" s="262" t="s">
        <v>2694</v>
      </c>
      <c r="I920" s="262" t="s">
        <v>9535</v>
      </c>
      <c r="J920" s="280" t="s">
        <v>5942</v>
      </c>
      <c r="K920" s="280" t="s">
        <v>2419</v>
      </c>
      <c r="L920" s="281">
        <v>40001</v>
      </c>
      <c r="M920" s="256"/>
      <c r="N920" s="257">
        <v>40011</v>
      </c>
      <c r="O920" s="258">
        <v>25</v>
      </c>
      <c r="P920" s="259" t="s">
        <v>10007</v>
      </c>
      <c r="Q920" s="49"/>
      <c r="R920" s="49"/>
      <c r="S920" s="328"/>
    </row>
    <row r="921" spans="1:19" x14ac:dyDescent="0.25">
      <c r="A921" s="260">
        <v>39994</v>
      </c>
      <c r="B921" s="261" t="s">
        <v>2692</v>
      </c>
      <c r="C921" s="267"/>
      <c r="D921" s="262" t="s">
        <v>6000</v>
      </c>
      <c r="E921" s="262">
        <v>4742</v>
      </c>
      <c r="F921" s="262" t="s">
        <v>9954</v>
      </c>
      <c r="G921" s="262" t="s">
        <v>2252</v>
      </c>
      <c r="H921" s="262" t="s">
        <v>9092</v>
      </c>
      <c r="I921" s="262" t="s">
        <v>9535</v>
      </c>
      <c r="J921" s="280" t="s">
        <v>5942</v>
      </c>
      <c r="K921" s="280" t="s">
        <v>2081</v>
      </c>
      <c r="L921" s="281">
        <v>40001</v>
      </c>
      <c r="M921" s="256"/>
      <c r="N921" s="257">
        <v>40011</v>
      </c>
      <c r="O921" s="258">
        <v>5</v>
      </c>
      <c r="P921" s="259" t="s">
        <v>10007</v>
      </c>
      <c r="Q921" s="49"/>
      <c r="R921" s="49"/>
      <c r="S921" s="328"/>
    </row>
    <row r="922" spans="1:19" x14ac:dyDescent="0.25">
      <c r="A922" s="260">
        <v>40002</v>
      </c>
      <c r="B922" s="261" t="s">
        <v>2691</v>
      </c>
      <c r="C922" s="267"/>
      <c r="D922" s="262" t="s">
        <v>2010</v>
      </c>
      <c r="E922" s="262"/>
      <c r="F922" s="262" t="s">
        <v>5941</v>
      </c>
      <c r="G922" s="262" t="s">
        <v>5597</v>
      </c>
      <c r="H922" s="262" t="s">
        <v>8607</v>
      </c>
      <c r="I922" s="262" t="s">
        <v>3712</v>
      </c>
      <c r="J922" s="280" t="s">
        <v>5942</v>
      </c>
      <c r="K922" s="280" t="s">
        <v>4960</v>
      </c>
      <c r="L922" s="281">
        <v>40010</v>
      </c>
      <c r="M922" s="256"/>
      <c r="N922" s="257">
        <v>40011</v>
      </c>
      <c r="O922" s="258" t="s">
        <v>4960</v>
      </c>
      <c r="P922" s="259" t="s">
        <v>3712</v>
      </c>
      <c r="Q922" s="49"/>
      <c r="R922" s="49"/>
      <c r="S922" s="328"/>
    </row>
    <row r="923" spans="1:19" ht="25.5" x14ac:dyDescent="0.25">
      <c r="A923" s="260">
        <v>40007</v>
      </c>
      <c r="B923" s="261" t="s">
        <v>841</v>
      </c>
      <c r="C923" s="267"/>
      <c r="D923" s="262" t="s">
        <v>2215</v>
      </c>
      <c r="E923" s="262"/>
      <c r="F923" s="262" t="s">
        <v>1697</v>
      </c>
      <c r="G923" s="262" t="s">
        <v>5602</v>
      </c>
      <c r="H923" s="262" t="s">
        <v>8374</v>
      </c>
      <c r="I923" s="262" t="s">
        <v>9535</v>
      </c>
      <c r="J923" s="280" t="s">
        <v>5942</v>
      </c>
      <c r="K923" s="280" t="s">
        <v>2079</v>
      </c>
      <c r="L923" s="281">
        <v>40011</v>
      </c>
      <c r="M923" s="256"/>
      <c r="N923" s="257">
        <v>40011</v>
      </c>
      <c r="O923" s="258" t="s">
        <v>2079</v>
      </c>
      <c r="P923" s="259" t="s">
        <v>4642</v>
      </c>
      <c r="Q923" s="49"/>
      <c r="R923" s="49"/>
      <c r="S923" s="328"/>
    </row>
    <row r="924" spans="1:19" x14ac:dyDescent="0.25">
      <c r="A924" s="260">
        <v>40008</v>
      </c>
      <c r="B924" s="261" t="s">
        <v>6258</v>
      </c>
      <c r="C924" s="267"/>
      <c r="D924" s="262" t="s">
        <v>840</v>
      </c>
      <c r="E924" s="262">
        <v>4712</v>
      </c>
      <c r="F924" s="262" t="s">
        <v>1697</v>
      </c>
      <c r="G924" s="262" t="s">
        <v>9736</v>
      </c>
      <c r="H924" s="262" t="s">
        <v>8374</v>
      </c>
      <c r="I924" s="262" t="s">
        <v>10108</v>
      </c>
      <c r="J924" s="280" t="s">
        <v>5942</v>
      </c>
      <c r="K924" s="280" t="s">
        <v>2419</v>
      </c>
      <c r="L924" s="281">
        <v>40011</v>
      </c>
      <c r="M924" s="256"/>
      <c r="N924" s="257">
        <v>40011</v>
      </c>
      <c r="O924" s="258" t="s">
        <v>2419</v>
      </c>
      <c r="P924" s="259" t="s">
        <v>10108</v>
      </c>
      <c r="Q924" s="49"/>
      <c r="R924" s="49"/>
      <c r="S924" s="328"/>
    </row>
    <row r="925" spans="1:19" ht="25.5" x14ac:dyDescent="0.25">
      <c r="A925" s="260">
        <v>40008</v>
      </c>
      <c r="B925" s="261" t="s">
        <v>4643</v>
      </c>
      <c r="C925" s="267"/>
      <c r="D925" s="262" t="s">
        <v>2010</v>
      </c>
      <c r="E925" s="262"/>
      <c r="F925" s="262" t="s">
        <v>1697</v>
      </c>
      <c r="G925" s="262" t="s">
        <v>5602</v>
      </c>
      <c r="H925" s="262" t="s">
        <v>3946</v>
      </c>
      <c r="I925" s="262" t="s">
        <v>9535</v>
      </c>
      <c r="J925" s="280" t="s">
        <v>5942</v>
      </c>
      <c r="K925" s="280" t="s">
        <v>2079</v>
      </c>
      <c r="L925" s="281">
        <v>40011</v>
      </c>
      <c r="M925" s="256"/>
      <c r="N925" s="257">
        <v>40011</v>
      </c>
      <c r="O925" s="258" t="s">
        <v>2079</v>
      </c>
      <c r="P925" s="259" t="s">
        <v>4642</v>
      </c>
      <c r="Q925" s="49"/>
      <c r="R925" s="49"/>
      <c r="S925" s="328"/>
    </row>
    <row r="926" spans="1:19" x14ac:dyDescent="0.25">
      <c r="A926" s="260">
        <v>40010</v>
      </c>
      <c r="B926" s="261" t="s">
        <v>1957</v>
      </c>
      <c r="C926" s="267"/>
      <c r="D926" s="262" t="s">
        <v>3364</v>
      </c>
      <c r="E926" s="262">
        <v>4624</v>
      </c>
      <c r="F926" s="262" t="s">
        <v>6588</v>
      </c>
      <c r="G926" s="262" t="s">
        <v>10927</v>
      </c>
      <c r="H926" s="262" t="s">
        <v>2561</v>
      </c>
      <c r="I926" s="262" t="s">
        <v>7958</v>
      </c>
      <c r="J926" s="280" t="s">
        <v>5942</v>
      </c>
      <c r="K926" s="280" t="s">
        <v>9008</v>
      </c>
      <c r="L926" s="281">
        <v>40011</v>
      </c>
      <c r="M926" s="256" t="s">
        <v>3386</v>
      </c>
      <c r="N926" s="257">
        <v>40011</v>
      </c>
      <c r="O926" s="258" t="s">
        <v>9008</v>
      </c>
      <c r="P926" s="259" t="s">
        <v>7958</v>
      </c>
      <c r="Q926" s="49"/>
      <c r="R926" s="49"/>
      <c r="S926" s="328"/>
    </row>
    <row r="927" spans="1:19" ht="25.5" x14ac:dyDescent="0.25">
      <c r="A927" s="260">
        <v>40010</v>
      </c>
      <c r="B927" s="261" t="s">
        <v>1957</v>
      </c>
      <c r="C927" s="267"/>
      <c r="D927" s="262" t="s">
        <v>3364</v>
      </c>
      <c r="E927" s="262">
        <v>4624</v>
      </c>
      <c r="F927" s="262" t="s">
        <v>6588</v>
      </c>
      <c r="G927" s="262" t="s">
        <v>10927</v>
      </c>
      <c r="H927" s="262" t="s">
        <v>4935</v>
      </c>
      <c r="I927" s="262" t="s">
        <v>5876</v>
      </c>
      <c r="J927" s="280" t="s">
        <v>5603</v>
      </c>
      <c r="K927" s="280" t="s">
        <v>6381</v>
      </c>
      <c r="L927" s="281">
        <v>40012</v>
      </c>
      <c r="M927" s="256" t="s">
        <v>3386</v>
      </c>
      <c r="N927" s="257">
        <v>40011</v>
      </c>
      <c r="O927" s="258" t="s">
        <v>6381</v>
      </c>
      <c r="P927" s="259" t="s">
        <v>5876</v>
      </c>
      <c r="Q927" s="49"/>
      <c r="R927" s="49"/>
      <c r="S927" s="328"/>
    </row>
    <row r="928" spans="1:19" ht="38.25" x14ac:dyDescent="0.25">
      <c r="A928" s="260">
        <v>39993</v>
      </c>
      <c r="B928" s="261" t="s">
        <v>7463</v>
      </c>
      <c r="C928" s="267"/>
      <c r="D928" s="262" t="s">
        <v>6000</v>
      </c>
      <c r="E928" s="262">
        <v>4742</v>
      </c>
      <c r="F928" s="262" t="s">
        <v>1697</v>
      </c>
      <c r="G928" s="262" t="s">
        <v>9736</v>
      </c>
      <c r="H928" s="262" t="s">
        <v>10497</v>
      </c>
      <c r="I928" s="262" t="s">
        <v>1422</v>
      </c>
      <c r="J928" s="280" t="s">
        <v>6685</v>
      </c>
      <c r="K928" s="280" t="s">
        <v>1996</v>
      </c>
      <c r="L928" s="281">
        <v>40010</v>
      </c>
      <c r="M928" s="256" t="s">
        <v>5937</v>
      </c>
      <c r="N928" s="257">
        <v>40014</v>
      </c>
      <c r="O928" s="258" t="s">
        <v>4840</v>
      </c>
      <c r="P928" s="259"/>
      <c r="Q928" s="49"/>
      <c r="R928" s="49"/>
      <c r="S928" s="328"/>
    </row>
    <row r="929" spans="1:19" ht="38.25" x14ac:dyDescent="0.25">
      <c r="A929" s="260">
        <v>39993</v>
      </c>
      <c r="B929" s="261" t="s">
        <v>7463</v>
      </c>
      <c r="C929" s="267"/>
      <c r="D929" s="262" t="s">
        <v>6000</v>
      </c>
      <c r="E929" s="262">
        <v>4742</v>
      </c>
      <c r="F929" s="262" t="s">
        <v>1697</v>
      </c>
      <c r="G929" s="262" t="s">
        <v>5602</v>
      </c>
      <c r="H929" s="262" t="s">
        <v>2253</v>
      </c>
      <c r="I929" s="262" t="s">
        <v>1422</v>
      </c>
      <c r="J929" s="280" t="s">
        <v>6685</v>
      </c>
      <c r="K929" s="280" t="s">
        <v>4841</v>
      </c>
      <c r="L929" s="281">
        <v>40010</v>
      </c>
      <c r="M929" s="256" t="s">
        <v>5937</v>
      </c>
      <c r="N929" s="257">
        <v>40014</v>
      </c>
      <c r="O929" s="258" t="s">
        <v>7403</v>
      </c>
      <c r="P929" s="259"/>
      <c r="Q929" s="49"/>
      <c r="R929" s="49"/>
      <c r="S929" s="328"/>
    </row>
    <row r="930" spans="1:19" x14ac:dyDescent="0.25">
      <c r="A930" s="260">
        <v>40003</v>
      </c>
      <c r="B930" s="261" t="s">
        <v>7404</v>
      </c>
      <c r="C930" s="267"/>
      <c r="D930" s="262" t="s">
        <v>9785</v>
      </c>
      <c r="E930" s="262">
        <v>4560</v>
      </c>
      <c r="F930" s="262" t="s">
        <v>6588</v>
      </c>
      <c r="G930" s="262" t="s">
        <v>8606</v>
      </c>
      <c r="H930" s="262" t="s">
        <v>8607</v>
      </c>
      <c r="I930" s="262" t="s">
        <v>7973</v>
      </c>
      <c r="J930" s="280" t="s">
        <v>5942</v>
      </c>
      <c r="K930" s="280" t="s">
        <v>826</v>
      </c>
      <c r="L930" s="281">
        <v>40014</v>
      </c>
      <c r="M930" s="256"/>
      <c r="N930" s="257">
        <v>40014</v>
      </c>
      <c r="O930" s="258" t="s">
        <v>826</v>
      </c>
      <c r="P930" s="259" t="s">
        <v>7973</v>
      </c>
      <c r="Q930" s="49"/>
      <c r="R930" s="49"/>
      <c r="S930" s="328"/>
    </row>
    <row r="931" spans="1:19" ht="38.25" x14ac:dyDescent="0.25">
      <c r="A931" s="260">
        <v>40014</v>
      </c>
      <c r="B931" s="261" t="s">
        <v>7405</v>
      </c>
      <c r="C931" s="267"/>
      <c r="D931" s="262" t="s">
        <v>7406</v>
      </c>
      <c r="E931" s="262"/>
      <c r="F931" s="262" t="s">
        <v>1697</v>
      </c>
      <c r="G931" s="262" t="s">
        <v>5602</v>
      </c>
      <c r="H931" s="262"/>
      <c r="I931" s="262"/>
      <c r="J931" s="280" t="s">
        <v>9924</v>
      </c>
      <c r="K931" s="280" t="s">
        <v>1882</v>
      </c>
      <c r="L931" s="281">
        <v>40014</v>
      </c>
      <c r="M931" s="256" t="s">
        <v>5937</v>
      </c>
      <c r="N931" s="257">
        <v>40014</v>
      </c>
      <c r="O931" s="258" t="s">
        <v>10032</v>
      </c>
      <c r="P931" s="259" t="s">
        <v>3643</v>
      </c>
      <c r="Q931" s="49"/>
      <c r="R931" s="49"/>
      <c r="S931" s="328"/>
    </row>
    <row r="932" spans="1:19" x14ac:dyDescent="0.25">
      <c r="A932" s="260"/>
      <c r="B932" s="261" t="s">
        <v>4644</v>
      </c>
      <c r="C932" s="267"/>
      <c r="D932" s="262" t="s">
        <v>5661</v>
      </c>
      <c r="E932" s="262">
        <v>4653</v>
      </c>
      <c r="F932" s="262" t="s">
        <v>6372</v>
      </c>
      <c r="G932" s="262" t="s">
        <v>4645</v>
      </c>
      <c r="H932" s="262" t="s">
        <v>7337</v>
      </c>
      <c r="I932" s="262" t="s">
        <v>4646</v>
      </c>
      <c r="J932" s="280" t="s">
        <v>5942</v>
      </c>
      <c r="K932" s="280" t="s">
        <v>6381</v>
      </c>
      <c r="L932" s="281">
        <v>40008</v>
      </c>
      <c r="M932" s="256"/>
      <c r="N932" s="257">
        <v>40014</v>
      </c>
      <c r="O932" s="258" t="s">
        <v>6381</v>
      </c>
      <c r="P932" s="259" t="s">
        <v>4646</v>
      </c>
      <c r="Q932" s="49">
        <v>23.33</v>
      </c>
      <c r="R932" s="49"/>
      <c r="S932" s="328" t="s">
        <v>11891</v>
      </c>
    </row>
    <row r="933" spans="1:19" x14ac:dyDescent="0.25">
      <c r="A933" s="260">
        <v>40002</v>
      </c>
      <c r="B933" s="261" t="s">
        <v>1087</v>
      </c>
      <c r="C933" s="267"/>
      <c r="D933" s="262" t="s">
        <v>8984</v>
      </c>
      <c r="E933" s="262">
        <v>4710</v>
      </c>
      <c r="F933" s="262" t="s">
        <v>738</v>
      </c>
      <c r="G933" s="262" t="s">
        <v>2252</v>
      </c>
      <c r="H933" s="262" t="s">
        <v>1387</v>
      </c>
      <c r="I933" s="262" t="s">
        <v>9535</v>
      </c>
      <c r="J933" s="280" t="s">
        <v>5942</v>
      </c>
      <c r="K933" s="280" t="s">
        <v>826</v>
      </c>
      <c r="L933" s="281">
        <v>40014</v>
      </c>
      <c r="M933" s="256"/>
      <c r="N933" s="257">
        <v>40015</v>
      </c>
      <c r="O933" s="258" t="s">
        <v>826</v>
      </c>
      <c r="P933" s="259" t="s">
        <v>9535</v>
      </c>
      <c r="Q933" s="49"/>
      <c r="R933" s="49"/>
      <c r="S933" s="328"/>
    </row>
    <row r="934" spans="1:19" ht="25.5" x14ac:dyDescent="0.25">
      <c r="A934" s="260">
        <v>40007</v>
      </c>
      <c r="B934" s="261" t="s">
        <v>1956</v>
      </c>
      <c r="C934" s="267"/>
      <c r="D934" s="262" t="s">
        <v>3364</v>
      </c>
      <c r="E934" s="262">
        <v>4624</v>
      </c>
      <c r="F934" s="262" t="s">
        <v>5941</v>
      </c>
      <c r="G934" s="262" t="s">
        <v>10927</v>
      </c>
      <c r="H934" s="262" t="s">
        <v>4935</v>
      </c>
      <c r="I934" s="262" t="s">
        <v>5876</v>
      </c>
      <c r="J934" s="280" t="s">
        <v>5603</v>
      </c>
      <c r="K934" s="280" t="s">
        <v>2081</v>
      </c>
      <c r="L934" s="281">
        <v>40015</v>
      </c>
      <c r="M934" s="256"/>
      <c r="N934" s="257">
        <v>40015</v>
      </c>
      <c r="O934" s="258" t="s">
        <v>2081</v>
      </c>
      <c r="P934" s="259" t="s">
        <v>5876</v>
      </c>
      <c r="Q934" s="49"/>
      <c r="R934" s="49"/>
      <c r="S934" s="328"/>
    </row>
    <row r="935" spans="1:19" x14ac:dyDescent="0.25">
      <c r="A935" s="260">
        <v>40008</v>
      </c>
      <c r="B935" s="261" t="s">
        <v>1089</v>
      </c>
      <c r="C935" s="267"/>
      <c r="D935" s="262" t="s">
        <v>840</v>
      </c>
      <c r="E935" s="262">
        <v>4712</v>
      </c>
      <c r="F935" s="262" t="s">
        <v>3065</v>
      </c>
      <c r="G935" s="262" t="s">
        <v>2252</v>
      </c>
      <c r="H935" s="262" t="s">
        <v>8374</v>
      </c>
      <c r="I935" s="262" t="s">
        <v>9535</v>
      </c>
      <c r="J935" s="280" t="s">
        <v>5942</v>
      </c>
      <c r="K935" s="280" t="s">
        <v>4960</v>
      </c>
      <c r="L935" s="281">
        <v>40017</v>
      </c>
      <c r="M935" s="256"/>
      <c r="N935" s="257">
        <v>40015</v>
      </c>
      <c r="O935" s="258" t="s">
        <v>4960</v>
      </c>
      <c r="P935" s="259" t="s">
        <v>9535</v>
      </c>
      <c r="Q935" s="49"/>
      <c r="R935" s="49"/>
      <c r="S935" s="328"/>
    </row>
    <row r="936" spans="1:19" x14ac:dyDescent="0.25">
      <c r="A936" s="260">
        <v>40008</v>
      </c>
      <c r="B936" s="261" t="s">
        <v>1089</v>
      </c>
      <c r="C936" s="267"/>
      <c r="D936" s="262" t="s">
        <v>840</v>
      </c>
      <c r="E936" s="262">
        <v>4712</v>
      </c>
      <c r="F936" s="262" t="s">
        <v>3065</v>
      </c>
      <c r="G936" s="262" t="s">
        <v>2252</v>
      </c>
      <c r="H936" s="262" t="s">
        <v>8374</v>
      </c>
      <c r="I936" s="262" t="s">
        <v>5431</v>
      </c>
      <c r="J936" s="280" t="s">
        <v>10512</v>
      </c>
      <c r="K936" s="280">
        <v>360</v>
      </c>
      <c r="L936" s="281">
        <v>40017</v>
      </c>
      <c r="M936" s="256"/>
      <c r="N936" s="257">
        <v>40015</v>
      </c>
      <c r="O936" s="258" t="s">
        <v>2124</v>
      </c>
      <c r="P936" s="259" t="s">
        <v>2125</v>
      </c>
      <c r="Q936" s="49"/>
      <c r="R936" s="49"/>
      <c r="S936" s="328"/>
    </row>
    <row r="937" spans="1:19" ht="25.5" x14ac:dyDescent="0.25">
      <c r="A937" s="260">
        <v>40014</v>
      </c>
      <c r="B937" s="261" t="s">
        <v>1088</v>
      </c>
      <c r="C937" s="267"/>
      <c r="D937" s="262" t="s">
        <v>2215</v>
      </c>
      <c r="E937" s="262"/>
      <c r="F937" s="262" t="s">
        <v>5941</v>
      </c>
      <c r="G937" s="262" t="s">
        <v>3489</v>
      </c>
      <c r="H937" s="262" t="s">
        <v>8607</v>
      </c>
      <c r="I937" s="262" t="s">
        <v>9535</v>
      </c>
      <c r="J937" s="280" t="s">
        <v>5942</v>
      </c>
      <c r="K937" s="280" t="s">
        <v>3284</v>
      </c>
      <c r="L937" s="281">
        <v>40015</v>
      </c>
      <c r="M937" s="256"/>
      <c r="N937" s="257">
        <v>40015</v>
      </c>
      <c r="O937" s="258" t="s">
        <v>3284</v>
      </c>
      <c r="P937" s="259" t="s">
        <v>9535</v>
      </c>
      <c r="Q937" s="49"/>
      <c r="R937" s="49"/>
      <c r="S937" s="328"/>
    </row>
    <row r="938" spans="1:19" ht="25.5" x14ac:dyDescent="0.25">
      <c r="A938" s="260">
        <v>40010</v>
      </c>
      <c r="B938" s="261" t="s">
        <v>4317</v>
      </c>
      <c r="C938" s="267"/>
      <c r="D938" s="262" t="s">
        <v>1540</v>
      </c>
      <c r="E938" s="262">
        <v>4589</v>
      </c>
      <c r="F938" s="262" t="s">
        <v>1697</v>
      </c>
      <c r="G938" s="262" t="s">
        <v>5602</v>
      </c>
      <c r="H938" s="262" t="s">
        <v>4318</v>
      </c>
      <c r="I938" s="262" t="s">
        <v>9535</v>
      </c>
      <c r="J938" s="280" t="s">
        <v>5942</v>
      </c>
      <c r="K938" s="280" t="s">
        <v>6466</v>
      </c>
      <c r="L938" s="281">
        <v>40016</v>
      </c>
      <c r="M938" s="256"/>
      <c r="N938" s="257">
        <v>40016</v>
      </c>
      <c r="O938" s="258" t="s">
        <v>6466</v>
      </c>
      <c r="P938" s="259" t="s">
        <v>4642</v>
      </c>
      <c r="Q938" s="49"/>
      <c r="R938" s="49"/>
      <c r="S938" s="328"/>
    </row>
    <row r="939" spans="1:19" ht="25.5" x14ac:dyDescent="0.25">
      <c r="A939" s="260">
        <v>40010</v>
      </c>
      <c r="B939" s="261" t="s">
        <v>4128</v>
      </c>
      <c r="C939" s="267"/>
      <c r="D939" s="262" t="s">
        <v>2215</v>
      </c>
      <c r="E939" s="262"/>
      <c r="F939" s="262" t="s">
        <v>1697</v>
      </c>
      <c r="G939" s="262" t="s">
        <v>5602</v>
      </c>
      <c r="H939" s="262" t="s">
        <v>8572</v>
      </c>
      <c r="I939" s="262" t="s">
        <v>9535</v>
      </c>
      <c r="J939" s="280" t="s">
        <v>5942</v>
      </c>
      <c r="K939" s="280" t="s">
        <v>2079</v>
      </c>
      <c r="L939" s="281">
        <v>40016</v>
      </c>
      <c r="M939" s="256"/>
      <c r="N939" s="257">
        <v>40016</v>
      </c>
      <c r="O939" s="258" t="s">
        <v>2079</v>
      </c>
      <c r="P939" s="259" t="s">
        <v>4642</v>
      </c>
      <c r="Q939" s="49"/>
      <c r="R939" s="49"/>
      <c r="S939" s="328"/>
    </row>
    <row r="940" spans="1:19" x14ac:dyDescent="0.25">
      <c r="A940" s="260">
        <v>40014</v>
      </c>
      <c r="B940" s="261" t="s">
        <v>5784</v>
      </c>
      <c r="C940" s="267"/>
      <c r="D940" s="262" t="s">
        <v>3364</v>
      </c>
      <c r="E940" s="262">
        <v>4624</v>
      </c>
      <c r="F940" s="262" t="s">
        <v>6588</v>
      </c>
      <c r="G940" s="262" t="s">
        <v>5597</v>
      </c>
      <c r="H940" s="262" t="s">
        <v>8607</v>
      </c>
      <c r="I940" s="262" t="s">
        <v>5876</v>
      </c>
      <c r="J940" s="280" t="s">
        <v>5942</v>
      </c>
      <c r="K940" s="280" t="s">
        <v>7445</v>
      </c>
      <c r="L940" s="281">
        <v>40016</v>
      </c>
      <c r="M940" s="256"/>
      <c r="N940" s="257">
        <v>40016</v>
      </c>
      <c r="O940" s="258" t="s">
        <v>7445</v>
      </c>
      <c r="P940" s="259" t="s">
        <v>5876</v>
      </c>
      <c r="Q940" s="49"/>
      <c r="R940" s="49"/>
      <c r="S940" s="328"/>
    </row>
    <row r="941" spans="1:19" x14ac:dyDescent="0.25">
      <c r="A941" s="260">
        <v>40015</v>
      </c>
      <c r="B941" s="261" t="s">
        <v>8573</v>
      </c>
      <c r="C941" s="267"/>
      <c r="D941" s="262" t="s">
        <v>2215</v>
      </c>
      <c r="E941" s="262"/>
      <c r="F941" s="262" t="s">
        <v>6372</v>
      </c>
      <c r="G941" s="262" t="s">
        <v>8606</v>
      </c>
      <c r="H941" s="262" t="s">
        <v>8607</v>
      </c>
      <c r="I941" s="262" t="s">
        <v>9535</v>
      </c>
      <c r="J941" s="280" t="s">
        <v>5942</v>
      </c>
      <c r="K941" s="280" t="s">
        <v>6408</v>
      </c>
      <c r="L941" s="281">
        <v>40017</v>
      </c>
      <c r="M941" s="256"/>
      <c r="N941" s="257">
        <v>40016</v>
      </c>
      <c r="O941" s="258" t="s">
        <v>6408</v>
      </c>
      <c r="P941" s="259" t="s">
        <v>9535</v>
      </c>
      <c r="Q941" s="49"/>
      <c r="R941" s="49"/>
      <c r="S941" s="328"/>
    </row>
    <row r="942" spans="1:19" x14ac:dyDescent="0.25">
      <c r="A942" s="260">
        <v>40016</v>
      </c>
      <c r="B942" s="261" t="s">
        <v>8574</v>
      </c>
      <c r="C942" s="267"/>
      <c r="D942" s="262" t="s">
        <v>2010</v>
      </c>
      <c r="E942" s="262"/>
      <c r="F942" s="262" t="s">
        <v>7521</v>
      </c>
      <c r="G942" s="262" t="s">
        <v>5602</v>
      </c>
      <c r="H942" s="262" t="s">
        <v>7581</v>
      </c>
      <c r="I942" s="262" t="s">
        <v>9535</v>
      </c>
      <c r="J942" s="280" t="s">
        <v>5942</v>
      </c>
      <c r="K942" s="280" t="s">
        <v>7570</v>
      </c>
      <c r="L942" s="281">
        <v>40017</v>
      </c>
      <c r="M942" s="256"/>
      <c r="N942" s="257">
        <v>40017</v>
      </c>
      <c r="O942" s="258" t="s">
        <v>2419</v>
      </c>
      <c r="P942" s="259" t="s">
        <v>9535</v>
      </c>
      <c r="Q942" s="49"/>
      <c r="R942" s="49"/>
      <c r="S942" s="328"/>
    </row>
    <row r="943" spans="1:19" x14ac:dyDescent="0.25">
      <c r="A943" s="260">
        <v>40017</v>
      </c>
      <c r="B943" s="261" t="s">
        <v>7522</v>
      </c>
      <c r="C943" s="267"/>
      <c r="D943" s="262" t="s">
        <v>2215</v>
      </c>
      <c r="E943" s="262"/>
      <c r="F943" s="262" t="s">
        <v>6588</v>
      </c>
      <c r="G943" s="262" t="s">
        <v>3489</v>
      </c>
      <c r="H943" s="262" t="s">
        <v>8607</v>
      </c>
      <c r="I943" s="262" t="s">
        <v>3371</v>
      </c>
      <c r="J943" s="280" t="s">
        <v>5942</v>
      </c>
      <c r="K943" s="280" t="s">
        <v>2419</v>
      </c>
      <c r="L943" s="281">
        <v>40018</v>
      </c>
      <c r="M943" s="256"/>
      <c r="N943" s="257">
        <v>40018</v>
      </c>
      <c r="O943" s="258" t="s">
        <v>2419</v>
      </c>
      <c r="P943" s="259" t="s">
        <v>3371</v>
      </c>
      <c r="Q943" s="49"/>
      <c r="R943" s="49"/>
      <c r="S943" s="328"/>
    </row>
    <row r="944" spans="1:19" ht="25.5" x14ac:dyDescent="0.25">
      <c r="A944" s="260">
        <v>39976</v>
      </c>
      <c r="B944" s="261" t="s">
        <v>6668</v>
      </c>
      <c r="C944" s="267"/>
      <c r="D944" s="262" t="s">
        <v>7492</v>
      </c>
      <c r="E944" s="262">
        <v>4590</v>
      </c>
      <c r="F944" s="262" t="s">
        <v>5382</v>
      </c>
      <c r="G944" s="262" t="s">
        <v>5602</v>
      </c>
      <c r="H944" s="262" t="s">
        <v>2218</v>
      </c>
      <c r="I944" s="262" t="s">
        <v>1057</v>
      </c>
      <c r="J944" s="280" t="s">
        <v>1056</v>
      </c>
      <c r="K944" s="280" t="s">
        <v>3294</v>
      </c>
      <c r="L944" s="281">
        <v>40021</v>
      </c>
      <c r="M944" s="256" t="s">
        <v>5937</v>
      </c>
      <c r="N944" s="257">
        <v>40021</v>
      </c>
      <c r="O944" s="258" t="s">
        <v>3294</v>
      </c>
      <c r="P944" s="259"/>
      <c r="Q944" s="49"/>
      <c r="R944" s="49"/>
      <c r="S944" s="328"/>
    </row>
    <row r="945" spans="1:19" ht="25.5" x14ac:dyDescent="0.25">
      <c r="A945" s="260">
        <v>39976</v>
      </c>
      <c r="B945" s="261" t="s">
        <v>6668</v>
      </c>
      <c r="C945" s="267"/>
      <c r="D945" s="262" t="s">
        <v>7492</v>
      </c>
      <c r="E945" s="262">
        <v>4590</v>
      </c>
      <c r="F945" s="262" t="s">
        <v>5382</v>
      </c>
      <c r="G945" s="262" t="s">
        <v>5602</v>
      </c>
      <c r="H945" s="262" t="s">
        <v>2218</v>
      </c>
      <c r="I945" s="262" t="s">
        <v>8657</v>
      </c>
      <c r="J945" s="280" t="s">
        <v>1056</v>
      </c>
      <c r="K945" s="280" t="s">
        <v>2964</v>
      </c>
      <c r="L945" s="281">
        <v>40021</v>
      </c>
      <c r="M945" s="256" t="s">
        <v>5937</v>
      </c>
      <c r="N945" s="257">
        <v>40021</v>
      </c>
      <c r="O945" s="258" t="s">
        <v>2964</v>
      </c>
      <c r="P945" s="259"/>
      <c r="Q945" s="49"/>
      <c r="R945" s="49"/>
      <c r="S945" s="328"/>
    </row>
    <row r="946" spans="1:19" ht="25.5" x14ac:dyDescent="0.25">
      <c r="A946" s="260">
        <v>39976</v>
      </c>
      <c r="B946" s="261" t="s">
        <v>6668</v>
      </c>
      <c r="C946" s="267"/>
      <c r="D946" s="262" t="s">
        <v>7492</v>
      </c>
      <c r="E946" s="262">
        <v>4590</v>
      </c>
      <c r="F946" s="262" t="s">
        <v>5382</v>
      </c>
      <c r="G946" s="262" t="s">
        <v>5602</v>
      </c>
      <c r="H946" s="262" t="s">
        <v>2218</v>
      </c>
      <c r="I946" s="262" t="s">
        <v>8555</v>
      </c>
      <c r="J946" s="280" t="s">
        <v>1056</v>
      </c>
      <c r="K946" s="280" t="s">
        <v>2964</v>
      </c>
      <c r="L946" s="281">
        <v>40021</v>
      </c>
      <c r="M946" s="256" t="s">
        <v>5937</v>
      </c>
      <c r="N946" s="257">
        <v>40021</v>
      </c>
      <c r="O946" s="258" t="s">
        <v>2964</v>
      </c>
      <c r="P946" s="259"/>
      <c r="Q946" s="49"/>
      <c r="R946" s="49"/>
      <c r="S946" s="328"/>
    </row>
    <row r="947" spans="1:19" ht="25.5" x14ac:dyDescent="0.25">
      <c r="A947" s="260">
        <v>39976</v>
      </c>
      <c r="B947" s="261" t="s">
        <v>6668</v>
      </c>
      <c r="C947" s="267"/>
      <c r="D947" s="262" t="s">
        <v>7492</v>
      </c>
      <c r="E947" s="262">
        <v>4590</v>
      </c>
      <c r="F947" s="262" t="s">
        <v>5382</v>
      </c>
      <c r="G947" s="262" t="s">
        <v>5602</v>
      </c>
      <c r="H947" s="262" t="s">
        <v>2218</v>
      </c>
      <c r="I947" s="262" t="s">
        <v>8556</v>
      </c>
      <c r="J947" s="280" t="s">
        <v>1056</v>
      </c>
      <c r="K947" s="280" t="s">
        <v>2964</v>
      </c>
      <c r="L947" s="281">
        <v>40021</v>
      </c>
      <c r="M947" s="256" t="s">
        <v>5937</v>
      </c>
      <c r="N947" s="257">
        <v>40021</v>
      </c>
      <c r="O947" s="258" t="s">
        <v>2964</v>
      </c>
      <c r="P947" s="259"/>
      <c r="Q947" s="49"/>
      <c r="R947" s="49"/>
      <c r="S947" s="328"/>
    </row>
    <row r="948" spans="1:19" ht="25.5" x14ac:dyDescent="0.25">
      <c r="A948" s="260">
        <v>39976</v>
      </c>
      <c r="B948" s="261" t="s">
        <v>6668</v>
      </c>
      <c r="C948" s="267"/>
      <c r="D948" s="262" t="s">
        <v>7492</v>
      </c>
      <c r="E948" s="262">
        <v>4590</v>
      </c>
      <c r="F948" s="262" t="s">
        <v>5382</v>
      </c>
      <c r="G948" s="262" t="s">
        <v>5602</v>
      </c>
      <c r="H948" s="262" t="s">
        <v>2218</v>
      </c>
      <c r="I948" s="262" t="s">
        <v>8557</v>
      </c>
      <c r="J948" s="280" t="s">
        <v>1056</v>
      </c>
      <c r="K948" s="280" t="s">
        <v>2964</v>
      </c>
      <c r="L948" s="281">
        <v>40021</v>
      </c>
      <c r="M948" s="256" t="s">
        <v>5937</v>
      </c>
      <c r="N948" s="257">
        <v>40021</v>
      </c>
      <c r="O948" s="258" t="s">
        <v>2964</v>
      </c>
      <c r="P948" s="259"/>
      <c r="Q948" s="49"/>
      <c r="R948" s="49"/>
      <c r="S948" s="328"/>
    </row>
    <row r="949" spans="1:19" ht="25.5" x14ac:dyDescent="0.25">
      <c r="A949" s="260">
        <v>39976</v>
      </c>
      <c r="B949" s="261" t="s">
        <v>6668</v>
      </c>
      <c r="C949" s="267"/>
      <c r="D949" s="262" t="s">
        <v>7492</v>
      </c>
      <c r="E949" s="262">
        <v>4590</v>
      </c>
      <c r="F949" s="262" t="s">
        <v>5382</v>
      </c>
      <c r="G949" s="262" t="s">
        <v>5602</v>
      </c>
      <c r="H949" s="262" t="s">
        <v>2218</v>
      </c>
      <c r="I949" s="262" t="s">
        <v>2110</v>
      </c>
      <c r="J949" s="280" t="s">
        <v>8558</v>
      </c>
      <c r="K949" s="280" t="s">
        <v>3294</v>
      </c>
      <c r="L949" s="281">
        <v>40021</v>
      </c>
      <c r="M949" s="256" t="s">
        <v>5937</v>
      </c>
      <c r="N949" s="257">
        <v>40021</v>
      </c>
      <c r="O949" s="258" t="s">
        <v>3294</v>
      </c>
      <c r="P949" s="259"/>
      <c r="Q949" s="49"/>
      <c r="R949" s="49"/>
      <c r="S949" s="328"/>
    </row>
    <row r="950" spans="1:19" ht="25.5" x14ac:dyDescent="0.25">
      <c r="A950" s="260">
        <v>39976</v>
      </c>
      <c r="B950" s="261" t="s">
        <v>6668</v>
      </c>
      <c r="C950" s="267"/>
      <c r="D950" s="262" t="s">
        <v>7492</v>
      </c>
      <c r="E950" s="262">
        <v>4590</v>
      </c>
      <c r="F950" s="262" t="s">
        <v>5382</v>
      </c>
      <c r="G950" s="262" t="s">
        <v>5602</v>
      </c>
      <c r="H950" s="262" t="s">
        <v>2218</v>
      </c>
      <c r="I950" s="262" t="s">
        <v>2111</v>
      </c>
      <c r="J950" s="280" t="s">
        <v>1056</v>
      </c>
      <c r="K950" s="280" t="s">
        <v>640</v>
      </c>
      <c r="L950" s="281">
        <v>40021</v>
      </c>
      <c r="M950" s="256" t="s">
        <v>5937</v>
      </c>
      <c r="N950" s="257">
        <v>40021</v>
      </c>
      <c r="O950" s="258" t="s">
        <v>640</v>
      </c>
      <c r="P950" s="259"/>
      <c r="Q950" s="49"/>
      <c r="R950" s="49"/>
      <c r="S950" s="328"/>
    </row>
    <row r="951" spans="1:19" ht="25.5" x14ac:dyDescent="0.25">
      <c r="A951" s="260">
        <v>39976</v>
      </c>
      <c r="B951" s="261" t="s">
        <v>6668</v>
      </c>
      <c r="C951" s="267"/>
      <c r="D951" s="262" t="s">
        <v>7492</v>
      </c>
      <c r="E951" s="262">
        <v>4590</v>
      </c>
      <c r="F951" s="262" t="s">
        <v>5382</v>
      </c>
      <c r="G951" s="262" t="s">
        <v>5602</v>
      </c>
      <c r="H951" s="262" t="s">
        <v>2218</v>
      </c>
      <c r="I951" s="262" t="s">
        <v>2112</v>
      </c>
      <c r="J951" s="280" t="s">
        <v>1056</v>
      </c>
      <c r="K951" s="280" t="s">
        <v>2964</v>
      </c>
      <c r="L951" s="281">
        <v>40021</v>
      </c>
      <c r="M951" s="256" t="s">
        <v>5937</v>
      </c>
      <c r="N951" s="257">
        <v>40021</v>
      </c>
      <c r="O951" s="258" t="s">
        <v>2964</v>
      </c>
      <c r="P951" s="259"/>
      <c r="Q951" s="49"/>
      <c r="R951" s="49"/>
      <c r="S951" s="328"/>
    </row>
    <row r="952" spans="1:19" ht="25.5" x14ac:dyDescent="0.25">
      <c r="A952" s="260">
        <v>39976</v>
      </c>
      <c r="B952" s="261" t="s">
        <v>6668</v>
      </c>
      <c r="C952" s="267"/>
      <c r="D952" s="262" t="s">
        <v>7492</v>
      </c>
      <c r="E952" s="262">
        <v>4590</v>
      </c>
      <c r="F952" s="262" t="s">
        <v>5382</v>
      </c>
      <c r="G952" s="262" t="s">
        <v>5602</v>
      </c>
      <c r="H952" s="262" t="s">
        <v>2218</v>
      </c>
      <c r="I952" s="262" t="s">
        <v>3800</v>
      </c>
      <c r="J952" s="280" t="s">
        <v>1056</v>
      </c>
      <c r="K952" s="280" t="s">
        <v>3294</v>
      </c>
      <c r="L952" s="281">
        <v>40021</v>
      </c>
      <c r="M952" s="256" t="s">
        <v>5937</v>
      </c>
      <c r="N952" s="257">
        <v>40021</v>
      </c>
      <c r="O952" s="258" t="s">
        <v>3294</v>
      </c>
      <c r="P952" s="259"/>
      <c r="Q952" s="49"/>
      <c r="R952" s="49"/>
      <c r="S952" s="328"/>
    </row>
    <row r="953" spans="1:19" ht="25.5" x14ac:dyDescent="0.25">
      <c r="A953" s="260">
        <v>39976</v>
      </c>
      <c r="B953" s="261" t="s">
        <v>6668</v>
      </c>
      <c r="C953" s="267"/>
      <c r="D953" s="262" t="s">
        <v>7492</v>
      </c>
      <c r="E953" s="262">
        <v>4590</v>
      </c>
      <c r="F953" s="262" t="s">
        <v>5382</v>
      </c>
      <c r="G953" s="262" t="s">
        <v>5602</v>
      </c>
      <c r="H953" s="262" t="s">
        <v>2218</v>
      </c>
      <c r="I953" s="262" t="s">
        <v>2201</v>
      </c>
      <c r="J953" s="280" t="s">
        <v>1056</v>
      </c>
      <c r="K953" s="280" t="s">
        <v>3294</v>
      </c>
      <c r="L953" s="281">
        <v>40021</v>
      </c>
      <c r="M953" s="256" t="s">
        <v>5937</v>
      </c>
      <c r="N953" s="257">
        <v>40021</v>
      </c>
      <c r="O953" s="258" t="s">
        <v>3294</v>
      </c>
      <c r="P953" s="259"/>
      <c r="Q953" s="49"/>
      <c r="R953" s="49"/>
      <c r="S953" s="328"/>
    </row>
    <row r="954" spans="1:19" ht="25.5" x14ac:dyDescent="0.25">
      <c r="A954" s="260">
        <v>39976</v>
      </c>
      <c r="B954" s="261" t="s">
        <v>6668</v>
      </c>
      <c r="C954" s="267"/>
      <c r="D954" s="262" t="s">
        <v>7492</v>
      </c>
      <c r="E954" s="262">
        <v>4590</v>
      </c>
      <c r="F954" s="262" t="s">
        <v>5382</v>
      </c>
      <c r="G954" s="262" t="s">
        <v>5602</v>
      </c>
      <c r="H954" s="262" t="s">
        <v>2218</v>
      </c>
      <c r="I954" s="262" t="s">
        <v>2686</v>
      </c>
      <c r="J954" s="280" t="s">
        <v>1056</v>
      </c>
      <c r="K954" s="280" t="s">
        <v>3294</v>
      </c>
      <c r="L954" s="281">
        <v>40021</v>
      </c>
      <c r="M954" s="256" t="s">
        <v>5937</v>
      </c>
      <c r="N954" s="257">
        <v>40021</v>
      </c>
      <c r="O954" s="258" t="s">
        <v>3294</v>
      </c>
      <c r="P954" s="259"/>
      <c r="Q954" s="49"/>
      <c r="R954" s="49"/>
      <c r="S954" s="328"/>
    </row>
    <row r="955" spans="1:19" ht="25.5" x14ac:dyDescent="0.25">
      <c r="A955" s="260">
        <v>39976</v>
      </c>
      <c r="B955" s="261" t="s">
        <v>6668</v>
      </c>
      <c r="C955" s="267"/>
      <c r="D955" s="262" t="s">
        <v>7492</v>
      </c>
      <c r="E955" s="262">
        <v>4590</v>
      </c>
      <c r="F955" s="262" t="s">
        <v>5382</v>
      </c>
      <c r="G955" s="262" t="s">
        <v>5602</v>
      </c>
      <c r="H955" s="262" t="s">
        <v>2218</v>
      </c>
      <c r="I955" s="262" t="s">
        <v>2686</v>
      </c>
      <c r="J955" s="280" t="s">
        <v>1056</v>
      </c>
      <c r="K955" s="280" t="s">
        <v>3294</v>
      </c>
      <c r="L955" s="281">
        <v>40021</v>
      </c>
      <c r="M955" s="256" t="s">
        <v>5937</v>
      </c>
      <c r="N955" s="257">
        <v>40021</v>
      </c>
      <c r="O955" s="258" t="s">
        <v>3294</v>
      </c>
      <c r="P955" s="259"/>
      <c r="Q955" s="49"/>
      <c r="R955" s="49"/>
      <c r="S955" s="328"/>
    </row>
    <row r="956" spans="1:19" ht="25.5" x14ac:dyDescent="0.25">
      <c r="A956" s="260">
        <v>39976</v>
      </c>
      <c r="B956" s="261" t="s">
        <v>6668</v>
      </c>
      <c r="C956" s="267"/>
      <c r="D956" s="262" t="s">
        <v>7492</v>
      </c>
      <c r="E956" s="262">
        <v>4590</v>
      </c>
      <c r="F956" s="262" t="s">
        <v>5382</v>
      </c>
      <c r="G956" s="262" t="s">
        <v>5602</v>
      </c>
      <c r="H956" s="262" t="s">
        <v>2218</v>
      </c>
      <c r="I956" s="262" t="s">
        <v>7512</v>
      </c>
      <c r="J956" s="280" t="s">
        <v>1056</v>
      </c>
      <c r="K956" s="280" t="s">
        <v>4245</v>
      </c>
      <c r="L956" s="281">
        <v>40021</v>
      </c>
      <c r="M956" s="256" t="s">
        <v>5937</v>
      </c>
      <c r="N956" s="257">
        <v>40021</v>
      </c>
      <c r="O956" s="258" t="s">
        <v>4245</v>
      </c>
      <c r="P956" s="259"/>
      <c r="Q956" s="49"/>
      <c r="R956" s="49"/>
      <c r="S956" s="328"/>
    </row>
    <row r="957" spans="1:19" ht="25.5" x14ac:dyDescent="0.25">
      <c r="A957" s="260">
        <v>39976</v>
      </c>
      <c r="B957" s="261" t="s">
        <v>6668</v>
      </c>
      <c r="C957" s="267"/>
      <c r="D957" s="262" t="s">
        <v>7492</v>
      </c>
      <c r="E957" s="262">
        <v>4590</v>
      </c>
      <c r="F957" s="262" t="s">
        <v>5382</v>
      </c>
      <c r="G957" s="262" t="s">
        <v>5602</v>
      </c>
      <c r="H957" s="262" t="s">
        <v>2218</v>
      </c>
      <c r="I957" s="262" t="s">
        <v>7512</v>
      </c>
      <c r="J957" s="280" t="s">
        <v>1056</v>
      </c>
      <c r="K957" s="280" t="s">
        <v>7513</v>
      </c>
      <c r="L957" s="281">
        <v>40021</v>
      </c>
      <c r="M957" s="256" t="s">
        <v>5937</v>
      </c>
      <c r="N957" s="257">
        <v>40021</v>
      </c>
      <c r="O957" s="258" t="s">
        <v>7513</v>
      </c>
      <c r="P957" s="259"/>
      <c r="Q957" s="49"/>
      <c r="R957" s="49"/>
      <c r="S957" s="328"/>
    </row>
    <row r="958" spans="1:19" ht="25.5" x14ac:dyDescent="0.25">
      <c r="A958" s="260">
        <v>39976</v>
      </c>
      <c r="B958" s="261" t="s">
        <v>6668</v>
      </c>
      <c r="C958" s="267"/>
      <c r="D958" s="262" t="s">
        <v>7492</v>
      </c>
      <c r="E958" s="262">
        <v>4590</v>
      </c>
      <c r="F958" s="262" t="s">
        <v>5382</v>
      </c>
      <c r="G958" s="262" t="s">
        <v>5602</v>
      </c>
      <c r="H958" s="262" t="s">
        <v>2218</v>
      </c>
      <c r="I958" s="262">
        <v>200.875</v>
      </c>
      <c r="J958" s="280" t="s">
        <v>1056</v>
      </c>
      <c r="K958" s="280" t="s">
        <v>2050</v>
      </c>
      <c r="L958" s="281">
        <v>40021</v>
      </c>
      <c r="M958" s="256" t="s">
        <v>5937</v>
      </c>
      <c r="N958" s="257">
        <v>40021</v>
      </c>
      <c r="O958" s="258" t="s">
        <v>2050</v>
      </c>
      <c r="P958" s="259"/>
      <c r="Q958" s="49"/>
      <c r="R958" s="49"/>
      <c r="S958" s="328"/>
    </row>
    <row r="959" spans="1:19" ht="25.5" x14ac:dyDescent="0.25">
      <c r="A959" s="260">
        <v>39976</v>
      </c>
      <c r="B959" s="261" t="s">
        <v>6668</v>
      </c>
      <c r="C959" s="267"/>
      <c r="D959" s="262" t="s">
        <v>7492</v>
      </c>
      <c r="E959" s="262">
        <v>4590</v>
      </c>
      <c r="F959" s="262" t="s">
        <v>5382</v>
      </c>
      <c r="G959" s="262" t="s">
        <v>5602</v>
      </c>
      <c r="H959" s="262" t="s">
        <v>2218</v>
      </c>
      <c r="I959" s="262">
        <v>200.875</v>
      </c>
      <c r="J959" s="280" t="s">
        <v>1056</v>
      </c>
      <c r="K959" s="280" t="s">
        <v>7513</v>
      </c>
      <c r="L959" s="281">
        <v>40021</v>
      </c>
      <c r="M959" s="256" t="s">
        <v>5937</v>
      </c>
      <c r="N959" s="257">
        <v>40021</v>
      </c>
      <c r="O959" s="258" t="s">
        <v>7513</v>
      </c>
      <c r="P959" s="259"/>
      <c r="Q959" s="49"/>
      <c r="R959" s="49"/>
      <c r="S959" s="328"/>
    </row>
    <row r="960" spans="1:19" ht="25.5" x14ac:dyDescent="0.25">
      <c r="A960" s="260">
        <v>39976</v>
      </c>
      <c r="B960" s="261" t="s">
        <v>6668</v>
      </c>
      <c r="C960" s="267"/>
      <c r="D960" s="262" t="s">
        <v>7492</v>
      </c>
      <c r="E960" s="262">
        <v>4590</v>
      </c>
      <c r="F960" s="262" t="s">
        <v>5382</v>
      </c>
      <c r="G960" s="262" t="s">
        <v>5602</v>
      </c>
      <c r="H960" s="262" t="s">
        <v>2218</v>
      </c>
      <c r="I960" s="262" t="s">
        <v>9285</v>
      </c>
      <c r="J960" s="280" t="s">
        <v>1056</v>
      </c>
      <c r="K960" s="280" t="s">
        <v>7513</v>
      </c>
      <c r="L960" s="281">
        <v>40021</v>
      </c>
      <c r="M960" s="256" t="s">
        <v>5937</v>
      </c>
      <c r="N960" s="257">
        <v>40021</v>
      </c>
      <c r="O960" s="258" t="s">
        <v>7513</v>
      </c>
      <c r="P960" s="259"/>
      <c r="Q960" s="49"/>
      <c r="R960" s="49"/>
      <c r="S960" s="328"/>
    </row>
    <row r="961" spans="1:19" ht="25.5" x14ac:dyDescent="0.25">
      <c r="A961" s="260">
        <v>39976</v>
      </c>
      <c r="B961" s="261" t="s">
        <v>6668</v>
      </c>
      <c r="C961" s="267"/>
      <c r="D961" s="262" t="s">
        <v>7492</v>
      </c>
      <c r="E961" s="262">
        <v>4590</v>
      </c>
      <c r="F961" s="262" t="s">
        <v>5382</v>
      </c>
      <c r="G961" s="262" t="s">
        <v>5602</v>
      </c>
      <c r="H961" s="262" t="s">
        <v>2218</v>
      </c>
      <c r="I961" s="262">
        <v>126</v>
      </c>
      <c r="J961" s="280" t="s">
        <v>1056</v>
      </c>
      <c r="K961" s="280" t="s">
        <v>7513</v>
      </c>
      <c r="L961" s="281">
        <v>40021</v>
      </c>
      <c r="M961" s="256" t="s">
        <v>5937</v>
      </c>
      <c r="N961" s="257">
        <v>40021</v>
      </c>
      <c r="O961" s="258" t="s">
        <v>7513</v>
      </c>
      <c r="P961" s="259"/>
      <c r="Q961" s="49"/>
      <c r="R961" s="49"/>
      <c r="S961" s="328"/>
    </row>
    <row r="962" spans="1:19" ht="25.5" x14ac:dyDescent="0.25">
      <c r="A962" s="260">
        <v>39976</v>
      </c>
      <c r="B962" s="261" t="s">
        <v>6668</v>
      </c>
      <c r="C962" s="267"/>
      <c r="D962" s="262" t="s">
        <v>7492</v>
      </c>
      <c r="E962" s="262">
        <v>4590</v>
      </c>
      <c r="F962" s="262" t="s">
        <v>5382</v>
      </c>
      <c r="G962" s="262" t="s">
        <v>5602</v>
      </c>
      <c r="H962" s="262" t="s">
        <v>2218</v>
      </c>
      <c r="I962" s="262">
        <v>174</v>
      </c>
      <c r="J962" s="280" t="s">
        <v>1056</v>
      </c>
      <c r="K962" s="280" t="s">
        <v>3956</v>
      </c>
      <c r="L962" s="281">
        <v>40021</v>
      </c>
      <c r="M962" s="256" t="s">
        <v>5937</v>
      </c>
      <c r="N962" s="257">
        <v>40021</v>
      </c>
      <c r="O962" s="258" t="s">
        <v>3956</v>
      </c>
      <c r="P962" s="259"/>
      <c r="Q962" s="49"/>
      <c r="R962" s="49"/>
      <c r="S962" s="328"/>
    </row>
    <row r="963" spans="1:19" ht="25.5" x14ac:dyDescent="0.25">
      <c r="A963" s="260">
        <v>39976</v>
      </c>
      <c r="B963" s="261" t="s">
        <v>6668</v>
      </c>
      <c r="C963" s="267"/>
      <c r="D963" s="262" t="s">
        <v>7492</v>
      </c>
      <c r="E963" s="262">
        <v>4590</v>
      </c>
      <c r="F963" s="262" t="s">
        <v>5382</v>
      </c>
      <c r="G963" s="262" t="s">
        <v>5602</v>
      </c>
      <c r="H963" s="262" t="s">
        <v>2218</v>
      </c>
      <c r="I963" s="262" t="s">
        <v>9286</v>
      </c>
      <c r="J963" s="280" t="s">
        <v>1056</v>
      </c>
      <c r="K963" s="280" t="s">
        <v>7674</v>
      </c>
      <c r="L963" s="281">
        <v>40021</v>
      </c>
      <c r="M963" s="256" t="s">
        <v>5937</v>
      </c>
      <c r="N963" s="257">
        <v>40021</v>
      </c>
      <c r="O963" s="258" t="s">
        <v>7674</v>
      </c>
      <c r="P963" s="259"/>
      <c r="Q963" s="49"/>
      <c r="R963" s="49"/>
      <c r="S963" s="328"/>
    </row>
    <row r="964" spans="1:19" ht="25.5" x14ac:dyDescent="0.25">
      <c r="A964" s="260">
        <v>39976</v>
      </c>
      <c r="B964" s="261" t="s">
        <v>6668</v>
      </c>
      <c r="C964" s="267"/>
      <c r="D964" s="262" t="s">
        <v>7492</v>
      </c>
      <c r="E964" s="262">
        <v>4590</v>
      </c>
      <c r="F964" s="262" t="s">
        <v>5382</v>
      </c>
      <c r="G964" s="262" t="s">
        <v>5602</v>
      </c>
      <c r="H964" s="262" t="s">
        <v>2218</v>
      </c>
      <c r="I964" s="262" t="s">
        <v>9286</v>
      </c>
      <c r="J964" s="280" t="s">
        <v>1056</v>
      </c>
      <c r="K964" s="280" t="s">
        <v>7675</v>
      </c>
      <c r="L964" s="281">
        <v>40021</v>
      </c>
      <c r="M964" s="256" t="s">
        <v>5937</v>
      </c>
      <c r="N964" s="257">
        <v>40021</v>
      </c>
      <c r="O964" s="258" t="s">
        <v>7675</v>
      </c>
      <c r="P964" s="259"/>
      <c r="Q964" s="49"/>
      <c r="R964" s="49"/>
      <c r="S964" s="328"/>
    </row>
    <row r="965" spans="1:19" ht="25.5" x14ac:dyDescent="0.25">
      <c r="A965" s="260">
        <v>39976</v>
      </c>
      <c r="B965" s="261" t="s">
        <v>6668</v>
      </c>
      <c r="C965" s="267"/>
      <c r="D965" s="262" t="s">
        <v>7492</v>
      </c>
      <c r="E965" s="262">
        <v>4590</v>
      </c>
      <c r="F965" s="262" t="s">
        <v>5382</v>
      </c>
      <c r="G965" s="262" t="s">
        <v>5602</v>
      </c>
      <c r="H965" s="262" t="s">
        <v>2218</v>
      </c>
      <c r="I965" s="262">
        <v>126</v>
      </c>
      <c r="J965" s="280" t="s">
        <v>1056</v>
      </c>
      <c r="K965" s="280" t="s">
        <v>7675</v>
      </c>
      <c r="L965" s="281">
        <v>40021</v>
      </c>
      <c r="M965" s="256" t="s">
        <v>5937</v>
      </c>
      <c r="N965" s="257">
        <v>40021</v>
      </c>
      <c r="O965" s="258" t="s">
        <v>7675</v>
      </c>
      <c r="P965" s="259"/>
      <c r="Q965" s="49"/>
      <c r="R965" s="49"/>
      <c r="S965" s="328"/>
    </row>
    <row r="966" spans="1:19" ht="25.5" x14ac:dyDescent="0.25">
      <c r="A966" s="260">
        <v>39976</v>
      </c>
      <c r="B966" s="261" t="s">
        <v>6668</v>
      </c>
      <c r="C966" s="267"/>
      <c r="D966" s="262" t="s">
        <v>7492</v>
      </c>
      <c r="E966" s="262">
        <v>4590</v>
      </c>
      <c r="F966" s="262" t="s">
        <v>5382</v>
      </c>
      <c r="G966" s="262" t="s">
        <v>5602</v>
      </c>
      <c r="H966" s="262" t="s">
        <v>2218</v>
      </c>
      <c r="I966" s="262">
        <v>174</v>
      </c>
      <c r="J966" s="280" t="s">
        <v>1056</v>
      </c>
      <c r="K966" s="280" t="s">
        <v>7676</v>
      </c>
      <c r="L966" s="281">
        <v>40021</v>
      </c>
      <c r="M966" s="256" t="s">
        <v>5937</v>
      </c>
      <c r="N966" s="257">
        <v>40021</v>
      </c>
      <c r="O966" s="258" t="s">
        <v>7676</v>
      </c>
      <c r="P966" s="259"/>
      <c r="Q966" s="49"/>
      <c r="R966" s="49"/>
      <c r="S966" s="328"/>
    </row>
    <row r="967" spans="1:19" ht="25.5" x14ac:dyDescent="0.25">
      <c r="A967" s="260">
        <v>39976</v>
      </c>
      <c r="B967" s="261" t="s">
        <v>6668</v>
      </c>
      <c r="C967" s="267"/>
      <c r="D967" s="262" t="s">
        <v>7492</v>
      </c>
      <c r="E967" s="262">
        <v>4590</v>
      </c>
      <c r="F967" s="262" t="s">
        <v>5382</v>
      </c>
      <c r="G967" s="262" t="s">
        <v>5602</v>
      </c>
      <c r="H967" s="262" t="s">
        <v>2218</v>
      </c>
      <c r="I967" s="262" t="s">
        <v>5903</v>
      </c>
      <c r="J967" s="280" t="s">
        <v>8558</v>
      </c>
      <c r="K967" s="280" t="s">
        <v>5904</v>
      </c>
      <c r="L967" s="281">
        <v>40021</v>
      </c>
      <c r="M967" s="256" t="s">
        <v>5937</v>
      </c>
      <c r="N967" s="257">
        <v>40021</v>
      </c>
      <c r="O967" s="258" t="s">
        <v>5904</v>
      </c>
      <c r="P967" s="259"/>
      <c r="Q967" s="49"/>
      <c r="R967" s="49"/>
      <c r="S967" s="328"/>
    </row>
    <row r="968" spans="1:19" ht="25.5" x14ac:dyDescent="0.25">
      <c r="A968" s="260">
        <v>39976</v>
      </c>
      <c r="B968" s="261" t="s">
        <v>6668</v>
      </c>
      <c r="C968" s="267"/>
      <c r="D968" s="262" t="s">
        <v>7492</v>
      </c>
      <c r="E968" s="262">
        <v>4590</v>
      </c>
      <c r="F968" s="262" t="s">
        <v>5382</v>
      </c>
      <c r="G968" s="262" t="s">
        <v>5602</v>
      </c>
      <c r="H968" s="262" t="s">
        <v>2218</v>
      </c>
      <c r="I968" s="262">
        <v>192</v>
      </c>
      <c r="J968" s="280" t="s">
        <v>1056</v>
      </c>
      <c r="K968" s="280" t="s">
        <v>7674</v>
      </c>
      <c r="L968" s="281">
        <v>40021</v>
      </c>
      <c r="M968" s="256" t="s">
        <v>5937</v>
      </c>
      <c r="N968" s="257">
        <v>40021</v>
      </c>
      <c r="O968" s="258" t="s">
        <v>7674</v>
      </c>
      <c r="P968" s="259"/>
      <c r="Q968" s="49"/>
      <c r="R968" s="49"/>
      <c r="S968" s="328"/>
    </row>
    <row r="969" spans="1:19" ht="25.5" x14ac:dyDescent="0.25">
      <c r="A969" s="260">
        <v>39976</v>
      </c>
      <c r="B969" s="261" t="s">
        <v>6668</v>
      </c>
      <c r="C969" s="267"/>
      <c r="D969" s="262" t="s">
        <v>7492</v>
      </c>
      <c r="E969" s="262">
        <v>4590</v>
      </c>
      <c r="F969" s="262" t="s">
        <v>5382</v>
      </c>
      <c r="G969" s="262" t="s">
        <v>5602</v>
      </c>
      <c r="H969" s="262" t="s">
        <v>2218</v>
      </c>
      <c r="I969" s="262" t="s">
        <v>5905</v>
      </c>
      <c r="J969" s="280" t="s">
        <v>1056</v>
      </c>
      <c r="K969" s="280" t="s">
        <v>7674</v>
      </c>
      <c r="L969" s="281">
        <v>40021</v>
      </c>
      <c r="M969" s="256" t="s">
        <v>5937</v>
      </c>
      <c r="N969" s="257">
        <v>40021</v>
      </c>
      <c r="O969" s="258" t="s">
        <v>7674</v>
      </c>
      <c r="P969" s="259"/>
      <c r="Q969" s="49"/>
      <c r="R969" s="49"/>
      <c r="S969" s="328"/>
    </row>
    <row r="970" spans="1:19" ht="25.5" x14ac:dyDescent="0.25">
      <c r="A970" s="260">
        <v>39976</v>
      </c>
      <c r="B970" s="261" t="s">
        <v>6668</v>
      </c>
      <c r="C970" s="267"/>
      <c r="D970" s="262" t="s">
        <v>7492</v>
      </c>
      <c r="E970" s="262">
        <v>4590</v>
      </c>
      <c r="F970" s="262" t="s">
        <v>5382</v>
      </c>
      <c r="G970" s="262" t="s">
        <v>5602</v>
      </c>
      <c r="H970" s="262" t="s">
        <v>2218</v>
      </c>
      <c r="I970" s="262" t="s">
        <v>5906</v>
      </c>
      <c r="J970" s="280" t="s">
        <v>1056</v>
      </c>
      <c r="K970" s="280" t="s">
        <v>5907</v>
      </c>
      <c r="L970" s="281">
        <v>40021</v>
      </c>
      <c r="M970" s="256" t="s">
        <v>5937</v>
      </c>
      <c r="N970" s="257">
        <v>40021</v>
      </c>
      <c r="O970" s="258" t="s">
        <v>5907</v>
      </c>
      <c r="P970" s="259"/>
      <c r="Q970" s="49"/>
      <c r="R970" s="49"/>
      <c r="S970" s="328"/>
    </row>
    <row r="971" spans="1:19" ht="25.5" x14ac:dyDescent="0.25">
      <c r="A971" s="260">
        <v>39976</v>
      </c>
      <c r="B971" s="261" t="s">
        <v>6668</v>
      </c>
      <c r="C971" s="267"/>
      <c r="D971" s="262" t="s">
        <v>7492</v>
      </c>
      <c r="E971" s="262">
        <v>4590</v>
      </c>
      <c r="F971" s="262" t="s">
        <v>5382</v>
      </c>
      <c r="G971" s="262" t="s">
        <v>5602</v>
      </c>
      <c r="H971" s="262" t="s">
        <v>2218</v>
      </c>
      <c r="I971" s="262" t="s">
        <v>9285</v>
      </c>
      <c r="J971" s="280" t="s">
        <v>1056</v>
      </c>
      <c r="K971" s="280" t="s">
        <v>3956</v>
      </c>
      <c r="L971" s="281">
        <v>40021</v>
      </c>
      <c r="M971" s="256" t="s">
        <v>5937</v>
      </c>
      <c r="N971" s="257">
        <v>40021</v>
      </c>
      <c r="O971" s="258" t="s">
        <v>3956</v>
      </c>
      <c r="P971" s="259"/>
      <c r="Q971" s="49"/>
      <c r="R971" s="49"/>
      <c r="S971" s="328"/>
    </row>
    <row r="972" spans="1:19" ht="25.5" x14ac:dyDescent="0.25">
      <c r="A972" s="260">
        <v>39976</v>
      </c>
      <c r="B972" s="261" t="s">
        <v>6668</v>
      </c>
      <c r="C972" s="267"/>
      <c r="D972" s="262" t="s">
        <v>7492</v>
      </c>
      <c r="E972" s="262">
        <v>4590</v>
      </c>
      <c r="F972" s="262" t="s">
        <v>5382</v>
      </c>
      <c r="G972" s="262" t="s">
        <v>5602</v>
      </c>
      <c r="H972" s="262" t="s">
        <v>2218</v>
      </c>
      <c r="I972" s="262">
        <v>126</v>
      </c>
      <c r="J972" s="280" t="s">
        <v>1056</v>
      </c>
      <c r="K972" s="280" t="s">
        <v>3956</v>
      </c>
      <c r="L972" s="281">
        <v>40021</v>
      </c>
      <c r="M972" s="256" t="s">
        <v>5937</v>
      </c>
      <c r="N972" s="257">
        <v>40021</v>
      </c>
      <c r="O972" s="258" t="s">
        <v>3956</v>
      </c>
      <c r="P972" s="259"/>
      <c r="Q972" s="49"/>
      <c r="R972" s="49"/>
      <c r="S972" s="328"/>
    </row>
    <row r="973" spans="1:19" ht="25.5" x14ac:dyDescent="0.25">
      <c r="A973" s="260">
        <v>39976</v>
      </c>
      <c r="B973" s="261" t="s">
        <v>6668</v>
      </c>
      <c r="C973" s="267"/>
      <c r="D973" s="262" t="s">
        <v>7492</v>
      </c>
      <c r="E973" s="262">
        <v>4590</v>
      </c>
      <c r="F973" s="262" t="s">
        <v>5382</v>
      </c>
      <c r="G973" s="262" t="s">
        <v>5602</v>
      </c>
      <c r="H973" s="262" t="s">
        <v>2218</v>
      </c>
      <c r="I973" s="262">
        <v>174</v>
      </c>
      <c r="J973" s="280" t="s">
        <v>1056</v>
      </c>
      <c r="K973" s="280" t="s">
        <v>5908</v>
      </c>
      <c r="L973" s="281">
        <v>40021</v>
      </c>
      <c r="M973" s="256" t="s">
        <v>5937</v>
      </c>
      <c r="N973" s="257">
        <v>40021</v>
      </c>
      <c r="O973" s="258" t="s">
        <v>5908</v>
      </c>
      <c r="P973" s="259"/>
      <c r="Q973" s="49"/>
      <c r="R973" s="49"/>
      <c r="S973" s="328"/>
    </row>
    <row r="974" spans="1:19" ht="25.5" x14ac:dyDescent="0.25">
      <c r="A974" s="260">
        <v>39976</v>
      </c>
      <c r="B974" s="261" t="s">
        <v>6668</v>
      </c>
      <c r="C974" s="267"/>
      <c r="D974" s="262" t="s">
        <v>7492</v>
      </c>
      <c r="E974" s="262">
        <v>4590</v>
      </c>
      <c r="F974" s="262" t="s">
        <v>5382</v>
      </c>
      <c r="G974" s="262" t="s">
        <v>5602</v>
      </c>
      <c r="H974" s="262" t="s">
        <v>2218</v>
      </c>
      <c r="I974" s="262" t="s">
        <v>9047</v>
      </c>
      <c r="J974" s="280" t="s">
        <v>9046</v>
      </c>
      <c r="K974" s="280" t="s">
        <v>8130</v>
      </c>
      <c r="L974" s="281">
        <v>40021</v>
      </c>
      <c r="M974" s="256" t="s">
        <v>5937</v>
      </c>
      <c r="N974" s="257">
        <v>40021</v>
      </c>
      <c r="O974" s="258" t="s">
        <v>8130</v>
      </c>
      <c r="P974" s="259"/>
      <c r="Q974" s="49"/>
      <c r="R974" s="49"/>
      <c r="S974" s="328"/>
    </row>
    <row r="975" spans="1:19" ht="25.5" x14ac:dyDescent="0.25">
      <c r="A975" s="260">
        <v>39976</v>
      </c>
      <c r="B975" s="261" t="s">
        <v>6668</v>
      </c>
      <c r="C975" s="267"/>
      <c r="D975" s="262" t="s">
        <v>7492</v>
      </c>
      <c r="E975" s="262">
        <v>4590</v>
      </c>
      <c r="F975" s="262" t="s">
        <v>5382</v>
      </c>
      <c r="G975" s="262" t="s">
        <v>5602</v>
      </c>
      <c r="H975" s="262" t="s">
        <v>2218</v>
      </c>
      <c r="I975" s="262" t="s">
        <v>8132</v>
      </c>
      <c r="J975" s="280" t="s">
        <v>8131</v>
      </c>
      <c r="K975" s="280" t="s">
        <v>7675</v>
      </c>
      <c r="L975" s="281">
        <v>40021</v>
      </c>
      <c r="M975" s="256" t="s">
        <v>5937</v>
      </c>
      <c r="N975" s="257">
        <v>40021</v>
      </c>
      <c r="O975" s="258" t="s">
        <v>7675</v>
      </c>
      <c r="P975" s="259"/>
      <c r="Q975" s="49"/>
      <c r="R975" s="49"/>
      <c r="S975" s="328"/>
    </row>
    <row r="976" spans="1:19" ht="25.5" x14ac:dyDescent="0.25">
      <c r="A976" s="260">
        <v>39976</v>
      </c>
      <c r="B976" s="261" t="s">
        <v>6668</v>
      </c>
      <c r="C976" s="267"/>
      <c r="D976" s="262" t="s">
        <v>7492</v>
      </c>
      <c r="E976" s="262">
        <v>4590</v>
      </c>
      <c r="F976" s="262" t="s">
        <v>5382</v>
      </c>
      <c r="G976" s="262" t="s">
        <v>5602</v>
      </c>
      <c r="H976" s="262" t="s">
        <v>2218</v>
      </c>
      <c r="I976" s="262">
        <v>127</v>
      </c>
      <c r="J976" s="280" t="s">
        <v>8133</v>
      </c>
      <c r="K976" s="280" t="s">
        <v>7675</v>
      </c>
      <c r="L976" s="281">
        <v>40021</v>
      </c>
      <c r="M976" s="256" t="s">
        <v>5937</v>
      </c>
      <c r="N976" s="257">
        <v>40021</v>
      </c>
      <c r="O976" s="258" t="s">
        <v>7675</v>
      </c>
      <c r="P976" s="259"/>
      <c r="Q976" s="49"/>
      <c r="R976" s="49"/>
      <c r="S976" s="328"/>
    </row>
    <row r="977" spans="1:19" ht="25.5" x14ac:dyDescent="0.25">
      <c r="A977" s="260">
        <v>39976</v>
      </c>
      <c r="B977" s="261" t="s">
        <v>6668</v>
      </c>
      <c r="C977" s="267"/>
      <c r="D977" s="262" t="s">
        <v>7492</v>
      </c>
      <c r="E977" s="262">
        <v>4590</v>
      </c>
      <c r="F977" s="262" t="s">
        <v>5382</v>
      </c>
      <c r="G977" s="262" t="s">
        <v>5602</v>
      </c>
      <c r="H977" s="262" t="s">
        <v>2218</v>
      </c>
      <c r="I977" s="262">
        <v>174</v>
      </c>
      <c r="J977" s="280" t="s">
        <v>6357</v>
      </c>
      <c r="K977" s="280" t="s">
        <v>7676</v>
      </c>
      <c r="L977" s="281">
        <v>40021</v>
      </c>
      <c r="M977" s="256" t="s">
        <v>5937</v>
      </c>
      <c r="N977" s="257">
        <v>40021</v>
      </c>
      <c r="O977" s="258" t="s">
        <v>7676</v>
      </c>
      <c r="P977" s="259"/>
      <c r="Q977" s="49"/>
      <c r="R977" s="49"/>
      <c r="S977" s="328"/>
    </row>
    <row r="978" spans="1:19" ht="25.5" x14ac:dyDescent="0.25">
      <c r="A978" s="260">
        <v>39976</v>
      </c>
      <c r="B978" s="261" t="s">
        <v>6668</v>
      </c>
      <c r="C978" s="267"/>
      <c r="D978" s="262" t="s">
        <v>7492</v>
      </c>
      <c r="E978" s="262">
        <v>4590</v>
      </c>
      <c r="F978" s="262" t="s">
        <v>5382</v>
      </c>
      <c r="G978" s="262" t="s">
        <v>5602</v>
      </c>
      <c r="H978" s="262" t="s">
        <v>2218</v>
      </c>
      <c r="I978" s="262" t="s">
        <v>6359</v>
      </c>
      <c r="J978" s="280" t="s">
        <v>6358</v>
      </c>
      <c r="K978" s="280" t="s">
        <v>3956</v>
      </c>
      <c r="L978" s="281">
        <v>40021</v>
      </c>
      <c r="M978" s="256" t="s">
        <v>5937</v>
      </c>
      <c r="N978" s="257">
        <v>40021</v>
      </c>
      <c r="O978" s="258" t="s">
        <v>3956</v>
      </c>
      <c r="P978" s="259"/>
      <c r="Q978" s="49"/>
      <c r="R978" s="49"/>
      <c r="S978" s="328"/>
    </row>
    <row r="979" spans="1:19" ht="25.5" x14ac:dyDescent="0.25">
      <c r="A979" s="260">
        <v>39976</v>
      </c>
      <c r="B979" s="261" t="s">
        <v>6668</v>
      </c>
      <c r="C979" s="267"/>
      <c r="D979" s="262" t="s">
        <v>7492</v>
      </c>
      <c r="E979" s="262">
        <v>4590</v>
      </c>
      <c r="F979" s="262" t="s">
        <v>5382</v>
      </c>
      <c r="G979" s="262" t="s">
        <v>5602</v>
      </c>
      <c r="H979" s="262" t="s">
        <v>2218</v>
      </c>
      <c r="I979" s="262" t="s">
        <v>1454</v>
      </c>
      <c r="J979" s="280" t="s">
        <v>1056</v>
      </c>
      <c r="K979" s="280" t="s">
        <v>3956</v>
      </c>
      <c r="L979" s="281">
        <v>40021</v>
      </c>
      <c r="M979" s="256" t="s">
        <v>5937</v>
      </c>
      <c r="N979" s="257">
        <v>40021</v>
      </c>
      <c r="O979" s="258" t="s">
        <v>3956</v>
      </c>
      <c r="P979" s="259"/>
      <c r="Q979" s="49"/>
      <c r="R979" s="49"/>
      <c r="S979" s="328"/>
    </row>
    <row r="980" spans="1:19" ht="25.5" x14ac:dyDescent="0.25">
      <c r="A980" s="260">
        <v>39976</v>
      </c>
      <c r="B980" s="261" t="s">
        <v>6668</v>
      </c>
      <c r="C980" s="267"/>
      <c r="D980" s="262" t="s">
        <v>7492</v>
      </c>
      <c r="E980" s="262">
        <v>4590</v>
      </c>
      <c r="F980" s="262" t="s">
        <v>5382</v>
      </c>
      <c r="G980" s="262" t="s">
        <v>5602</v>
      </c>
      <c r="H980" s="262" t="s">
        <v>2218</v>
      </c>
      <c r="I980" s="262" t="s">
        <v>9535</v>
      </c>
      <c r="J980" s="280" t="s">
        <v>5942</v>
      </c>
      <c r="K980" s="280">
        <v>350</v>
      </c>
      <c r="L980" s="281" t="s">
        <v>4263</v>
      </c>
      <c r="M980" s="256"/>
      <c r="N980" s="257">
        <v>40021</v>
      </c>
      <c r="O980" s="258" t="s">
        <v>1456</v>
      </c>
      <c r="P980" s="259" t="s">
        <v>7961</v>
      </c>
      <c r="Q980" s="49"/>
      <c r="R980" s="49"/>
      <c r="S980" s="328"/>
    </row>
    <row r="981" spans="1:19" ht="25.5" x14ac:dyDescent="0.25">
      <c r="A981" s="260">
        <v>39993</v>
      </c>
      <c r="B981" s="261" t="s">
        <v>7311</v>
      </c>
      <c r="C981" s="267"/>
      <c r="D981" s="262" t="s">
        <v>7492</v>
      </c>
      <c r="E981" s="262">
        <v>4590</v>
      </c>
      <c r="F981" s="262" t="s">
        <v>5382</v>
      </c>
      <c r="G981" s="262" t="s">
        <v>5602</v>
      </c>
      <c r="H981" s="262" t="s">
        <v>2218</v>
      </c>
      <c r="I981" s="262" t="s">
        <v>6032</v>
      </c>
      <c r="J981" s="280" t="s">
        <v>6031</v>
      </c>
      <c r="K981" s="280" t="s">
        <v>1710</v>
      </c>
      <c r="L981" s="281">
        <v>40011</v>
      </c>
      <c r="M981" s="256"/>
      <c r="N981" s="257">
        <v>40021</v>
      </c>
      <c r="O981" s="258" t="s">
        <v>3948</v>
      </c>
      <c r="P981" s="259" t="s">
        <v>1711</v>
      </c>
      <c r="Q981" s="49"/>
      <c r="R981" s="49"/>
      <c r="S981" s="328"/>
    </row>
    <row r="982" spans="1:19" ht="25.5" x14ac:dyDescent="0.25">
      <c r="A982" s="260">
        <v>39993</v>
      </c>
      <c r="B982" s="261" t="s">
        <v>1712</v>
      </c>
      <c r="C982" s="267"/>
      <c r="D982" s="262" t="s">
        <v>5640</v>
      </c>
      <c r="E982" s="262">
        <v>4629</v>
      </c>
      <c r="F982" s="262" t="s">
        <v>5382</v>
      </c>
      <c r="G982" s="262" t="s">
        <v>8041</v>
      </c>
      <c r="H982" s="262" t="s">
        <v>4445</v>
      </c>
      <c r="I982" s="262" t="s">
        <v>1148</v>
      </c>
      <c r="J982" s="280" t="s">
        <v>5942</v>
      </c>
      <c r="K982" s="280" t="s">
        <v>7826</v>
      </c>
      <c r="L982" s="281">
        <v>40017</v>
      </c>
      <c r="M982" s="256"/>
      <c r="N982" s="257">
        <v>40021</v>
      </c>
      <c r="O982" s="258" t="s">
        <v>7826</v>
      </c>
      <c r="P982" s="259" t="s">
        <v>6667</v>
      </c>
      <c r="Q982" s="49"/>
      <c r="R982" s="49"/>
      <c r="S982" s="328"/>
    </row>
    <row r="983" spans="1:19" ht="25.5" x14ac:dyDescent="0.25">
      <c r="A983" s="260">
        <v>39993</v>
      </c>
      <c r="B983" s="261" t="s">
        <v>1712</v>
      </c>
      <c r="C983" s="267"/>
      <c r="D983" s="262" t="s">
        <v>5640</v>
      </c>
      <c r="E983" s="262">
        <v>4629</v>
      </c>
      <c r="F983" s="262" t="s">
        <v>5382</v>
      </c>
      <c r="G983" s="262" t="s">
        <v>5602</v>
      </c>
      <c r="H983" s="262" t="s">
        <v>1455</v>
      </c>
      <c r="I983" s="262" t="s">
        <v>1148</v>
      </c>
      <c r="J983" s="280" t="s">
        <v>5942</v>
      </c>
      <c r="K983" s="280" t="s">
        <v>8506</v>
      </c>
      <c r="L983" s="281">
        <v>40030</v>
      </c>
      <c r="M983" s="256"/>
      <c r="N983" s="257">
        <v>40021</v>
      </c>
      <c r="O983" s="258" t="s">
        <v>8506</v>
      </c>
      <c r="P983" s="259" t="s">
        <v>6667</v>
      </c>
      <c r="Q983" s="49"/>
      <c r="R983" s="49"/>
      <c r="S983" s="328"/>
    </row>
    <row r="984" spans="1:19" x14ac:dyDescent="0.25">
      <c r="A984" s="260">
        <v>40011</v>
      </c>
      <c r="B984" s="261" t="s">
        <v>7962</v>
      </c>
      <c r="C984" s="267"/>
      <c r="D984" s="262" t="s">
        <v>7963</v>
      </c>
      <c r="E984" s="262">
        <v>4755</v>
      </c>
      <c r="F984" s="262" t="s">
        <v>1697</v>
      </c>
      <c r="G984" s="262" t="s">
        <v>5602</v>
      </c>
      <c r="H984" s="262" t="s">
        <v>1698</v>
      </c>
      <c r="I984" s="262"/>
      <c r="J984" s="280" t="s">
        <v>9156</v>
      </c>
      <c r="K984" s="280" t="s">
        <v>7964</v>
      </c>
      <c r="L984" s="281">
        <v>40022</v>
      </c>
      <c r="M984" s="256"/>
      <c r="N984" s="257">
        <v>40022</v>
      </c>
      <c r="O984" s="258" t="s">
        <v>10689</v>
      </c>
      <c r="P984" s="259" t="s">
        <v>7965</v>
      </c>
      <c r="Q984" s="49"/>
      <c r="R984" s="49"/>
      <c r="S984" s="328"/>
    </row>
    <row r="985" spans="1:19" ht="25.5" x14ac:dyDescent="0.25">
      <c r="A985" s="260">
        <v>40015</v>
      </c>
      <c r="B985" s="261" t="s">
        <v>9422</v>
      </c>
      <c r="C985" s="267"/>
      <c r="D985" s="262" t="s">
        <v>5644</v>
      </c>
      <c r="E985" s="262">
        <v>4770</v>
      </c>
      <c r="F985" s="262" t="s">
        <v>1697</v>
      </c>
      <c r="G985" s="262" t="s">
        <v>5602</v>
      </c>
      <c r="H985" s="262"/>
      <c r="I985" s="262"/>
      <c r="J985" s="280" t="s">
        <v>4020</v>
      </c>
      <c r="K985" s="280" t="s">
        <v>1251</v>
      </c>
      <c r="L985" s="281">
        <v>40022</v>
      </c>
      <c r="M985" s="256"/>
      <c r="N985" s="257">
        <v>40022</v>
      </c>
      <c r="O985" s="258" t="s">
        <v>8298</v>
      </c>
      <c r="P985" s="259" t="s">
        <v>9569</v>
      </c>
      <c r="Q985" s="49"/>
      <c r="R985" s="49"/>
      <c r="S985" s="328"/>
    </row>
    <row r="986" spans="1:19" ht="25.5" x14ac:dyDescent="0.25">
      <c r="A986" s="260">
        <v>40011</v>
      </c>
      <c r="B986" s="261" t="s">
        <v>10872</v>
      </c>
      <c r="C986" s="267"/>
      <c r="D986" s="262" t="s">
        <v>4908</v>
      </c>
      <c r="E986" s="262">
        <v>4671</v>
      </c>
      <c r="F986" s="262" t="s">
        <v>1697</v>
      </c>
      <c r="G986" s="262" t="s">
        <v>5602</v>
      </c>
      <c r="H986" s="262" t="s">
        <v>3954</v>
      </c>
      <c r="I986" s="262"/>
      <c r="J986" s="280" t="s">
        <v>2493</v>
      </c>
      <c r="K986" s="280" t="s">
        <v>7664</v>
      </c>
      <c r="L986" s="281">
        <v>40023</v>
      </c>
      <c r="M986" s="256" t="s">
        <v>5937</v>
      </c>
      <c r="N986" s="257">
        <v>40023</v>
      </c>
      <c r="O986" s="258"/>
      <c r="P986" s="259"/>
      <c r="Q986" s="49"/>
      <c r="R986" s="49"/>
      <c r="S986" s="328"/>
    </row>
    <row r="987" spans="1:19" ht="25.5" x14ac:dyDescent="0.25">
      <c r="A987" s="260">
        <v>40011</v>
      </c>
      <c r="B987" s="261" t="s">
        <v>10872</v>
      </c>
      <c r="C987" s="267"/>
      <c r="D987" s="262" t="s">
        <v>4908</v>
      </c>
      <c r="E987" s="262">
        <v>4671</v>
      </c>
      <c r="F987" s="262" t="s">
        <v>1697</v>
      </c>
      <c r="G987" s="262" t="s">
        <v>5602</v>
      </c>
      <c r="H987" s="262" t="s">
        <v>3511</v>
      </c>
      <c r="I987" s="262"/>
      <c r="J987" s="280" t="s">
        <v>9005</v>
      </c>
      <c r="K987" s="280" t="s">
        <v>2322</v>
      </c>
      <c r="L987" s="281">
        <v>40023</v>
      </c>
      <c r="M987" s="256" t="s">
        <v>5937</v>
      </c>
      <c r="N987" s="257">
        <v>40023</v>
      </c>
      <c r="O987" s="258"/>
      <c r="P987" s="259"/>
      <c r="Q987" s="49"/>
      <c r="R987" s="49"/>
      <c r="S987" s="328"/>
    </row>
    <row r="988" spans="1:19" x14ac:dyDescent="0.25">
      <c r="A988" s="260">
        <v>40021</v>
      </c>
      <c r="B988" s="261" t="s">
        <v>5867</v>
      </c>
      <c r="C988" s="267"/>
      <c r="D988" s="262" t="s">
        <v>2215</v>
      </c>
      <c r="E988" s="262"/>
      <c r="F988" s="262" t="s">
        <v>6588</v>
      </c>
      <c r="G988" s="262" t="s">
        <v>9736</v>
      </c>
      <c r="H988" s="262" t="s">
        <v>374</v>
      </c>
      <c r="I988" s="262" t="s">
        <v>9535</v>
      </c>
      <c r="J988" s="280" t="s">
        <v>5942</v>
      </c>
      <c r="K988" s="280" t="s">
        <v>5685</v>
      </c>
      <c r="L988" s="281">
        <v>40023</v>
      </c>
      <c r="M988" s="256"/>
      <c r="N988" s="257">
        <v>40023</v>
      </c>
      <c r="O988" s="258" t="s">
        <v>5685</v>
      </c>
      <c r="P988" s="259" t="s">
        <v>9535</v>
      </c>
      <c r="Q988" s="49"/>
      <c r="R988" s="49"/>
      <c r="S988" s="328"/>
    </row>
    <row r="989" spans="1:19" ht="25.5" x14ac:dyDescent="0.25">
      <c r="A989" s="260">
        <v>40021</v>
      </c>
      <c r="B989" s="261" t="s">
        <v>5867</v>
      </c>
      <c r="C989" s="267"/>
      <c r="D989" s="262" t="s">
        <v>2215</v>
      </c>
      <c r="E989" s="262"/>
      <c r="F989" s="262" t="s">
        <v>6588</v>
      </c>
      <c r="G989" s="262" t="s">
        <v>8041</v>
      </c>
      <c r="H989" s="262" t="s">
        <v>374</v>
      </c>
      <c r="I989" s="262" t="s">
        <v>9535</v>
      </c>
      <c r="J989" s="280" t="s">
        <v>5942</v>
      </c>
      <c r="K989" s="280" t="s">
        <v>1373</v>
      </c>
      <c r="L989" s="281">
        <v>40023</v>
      </c>
      <c r="M989" s="256"/>
      <c r="N989" s="257">
        <v>40023</v>
      </c>
      <c r="O989" s="258" t="s">
        <v>1373</v>
      </c>
      <c r="P989" s="259" t="s">
        <v>9535</v>
      </c>
      <c r="Q989" s="49"/>
      <c r="R989" s="49"/>
      <c r="S989" s="328"/>
    </row>
    <row r="990" spans="1:19" ht="25.5" x14ac:dyDescent="0.25">
      <c r="A990" s="260">
        <v>40015</v>
      </c>
      <c r="B990" s="261" t="s">
        <v>1374</v>
      </c>
      <c r="C990" s="267"/>
      <c r="D990" s="262" t="s">
        <v>840</v>
      </c>
      <c r="E990" s="262">
        <v>4712</v>
      </c>
      <c r="F990" s="262" t="s">
        <v>3065</v>
      </c>
      <c r="G990" s="262" t="s">
        <v>2252</v>
      </c>
      <c r="H990" s="262" t="s">
        <v>1375</v>
      </c>
      <c r="I990" s="262" t="s">
        <v>9255</v>
      </c>
      <c r="J990" s="280" t="s">
        <v>10512</v>
      </c>
      <c r="K990" s="280"/>
      <c r="L990" s="281">
        <v>40024</v>
      </c>
      <c r="M990" s="256"/>
      <c r="N990" s="257">
        <v>40024</v>
      </c>
      <c r="O990" s="258" t="s">
        <v>1376</v>
      </c>
      <c r="P990" s="259" t="s">
        <v>836</v>
      </c>
      <c r="Q990" s="49"/>
      <c r="R990" s="49"/>
      <c r="S990" s="328"/>
    </row>
    <row r="991" spans="1:19" x14ac:dyDescent="0.25">
      <c r="A991" s="260">
        <v>40023</v>
      </c>
      <c r="B991" s="261" t="s">
        <v>837</v>
      </c>
      <c r="C991" s="267"/>
      <c r="D991" s="262" t="s">
        <v>1954</v>
      </c>
      <c r="E991" s="262">
        <v>4759</v>
      </c>
      <c r="F991" s="262" t="s">
        <v>6588</v>
      </c>
      <c r="G991" s="262" t="s">
        <v>5602</v>
      </c>
      <c r="H991" s="262" t="s">
        <v>10133</v>
      </c>
      <c r="I991" s="262" t="s">
        <v>9535</v>
      </c>
      <c r="J991" s="280" t="s">
        <v>5942</v>
      </c>
      <c r="K991" s="280" t="s">
        <v>6381</v>
      </c>
      <c r="L991" s="281">
        <v>40024</v>
      </c>
      <c r="M991" s="256"/>
      <c r="N991" s="257">
        <v>40024</v>
      </c>
      <c r="O991" s="258" t="s">
        <v>6381</v>
      </c>
      <c r="P991" s="259" t="s">
        <v>9535</v>
      </c>
      <c r="Q991" s="49"/>
      <c r="R991" s="49"/>
      <c r="S991" s="328"/>
    </row>
    <row r="992" spans="1:19" ht="25.5" x14ac:dyDescent="0.25">
      <c r="A992" s="260">
        <v>40021</v>
      </c>
      <c r="B992" s="261" t="s">
        <v>8734</v>
      </c>
      <c r="C992" s="267"/>
      <c r="D992" s="262" t="s">
        <v>2215</v>
      </c>
      <c r="E992" s="262"/>
      <c r="F992" s="262" t="s">
        <v>1697</v>
      </c>
      <c r="G992" s="262" t="s">
        <v>5602</v>
      </c>
      <c r="H992" s="262" t="s">
        <v>9429</v>
      </c>
      <c r="I992" s="262" t="s">
        <v>9535</v>
      </c>
      <c r="J992" s="280" t="s">
        <v>5942</v>
      </c>
      <c r="K992" s="280" t="s">
        <v>2079</v>
      </c>
      <c r="L992" s="281">
        <v>40025</v>
      </c>
      <c r="M992" s="256"/>
      <c r="N992" s="257">
        <v>40025</v>
      </c>
      <c r="O992" s="258" t="s">
        <v>2079</v>
      </c>
      <c r="P992" s="259" t="s">
        <v>7961</v>
      </c>
      <c r="Q992" s="49"/>
      <c r="R992" s="49"/>
      <c r="S992" s="328"/>
    </row>
    <row r="993" spans="1:19" ht="25.5" x14ac:dyDescent="0.25">
      <c r="A993" s="260">
        <v>40022</v>
      </c>
      <c r="B993" s="261" t="s">
        <v>8735</v>
      </c>
      <c r="C993" s="267"/>
      <c r="D993" s="262" t="s">
        <v>2215</v>
      </c>
      <c r="E993" s="262"/>
      <c r="F993" s="262" t="s">
        <v>1697</v>
      </c>
      <c r="G993" s="262" t="s">
        <v>5602</v>
      </c>
      <c r="H993" s="262" t="s">
        <v>3511</v>
      </c>
      <c r="I993" s="262" t="s">
        <v>9535</v>
      </c>
      <c r="J993" s="280" t="s">
        <v>5942</v>
      </c>
      <c r="K993" s="280" t="s">
        <v>2079</v>
      </c>
      <c r="L993" s="281">
        <v>40025</v>
      </c>
      <c r="M993" s="256"/>
      <c r="N993" s="257">
        <v>40025</v>
      </c>
      <c r="O993" s="258" t="s">
        <v>2079</v>
      </c>
      <c r="P993" s="259" t="s">
        <v>7961</v>
      </c>
      <c r="Q993" s="49"/>
      <c r="R993" s="49"/>
      <c r="S993" s="328"/>
    </row>
    <row r="994" spans="1:19" ht="38.25" x14ac:dyDescent="0.25">
      <c r="A994" s="260">
        <v>40018</v>
      </c>
      <c r="B994" s="261" t="s">
        <v>8736</v>
      </c>
      <c r="C994" s="267"/>
      <c r="D994" s="262" t="s">
        <v>8984</v>
      </c>
      <c r="E994" s="262">
        <v>4710</v>
      </c>
      <c r="F994" s="262" t="s">
        <v>5510</v>
      </c>
      <c r="G994" s="262" t="s">
        <v>6234</v>
      </c>
      <c r="H994" s="262" t="s">
        <v>4941</v>
      </c>
      <c r="I994" s="262" t="s">
        <v>6867</v>
      </c>
      <c r="J994" s="280" t="s">
        <v>6603</v>
      </c>
      <c r="K994" s="280" t="s">
        <v>6441</v>
      </c>
      <c r="L994" s="281">
        <v>40023</v>
      </c>
      <c r="M994" s="256"/>
      <c r="N994" s="257">
        <v>40028</v>
      </c>
      <c r="O994" s="258" t="s">
        <v>6381</v>
      </c>
      <c r="P994" s="259" t="s">
        <v>6867</v>
      </c>
      <c r="Q994" s="49"/>
      <c r="R994" s="49"/>
      <c r="S994" s="328"/>
    </row>
    <row r="995" spans="1:19" x14ac:dyDescent="0.25">
      <c r="A995" s="260">
        <v>40023</v>
      </c>
      <c r="B995" s="261" t="s">
        <v>6443</v>
      </c>
      <c r="C995" s="267"/>
      <c r="D995" s="262" t="s">
        <v>8172</v>
      </c>
      <c r="E995" s="262">
        <v>4748</v>
      </c>
      <c r="F995" s="262" t="s">
        <v>3467</v>
      </c>
      <c r="G995" s="262" t="s">
        <v>5602</v>
      </c>
      <c r="H995" s="262" t="s">
        <v>8417</v>
      </c>
      <c r="I995" s="262" t="s">
        <v>9535</v>
      </c>
      <c r="J995" s="280" t="s">
        <v>5942</v>
      </c>
      <c r="K995" s="280" t="s">
        <v>2081</v>
      </c>
      <c r="L995" s="281">
        <v>40028</v>
      </c>
      <c r="M995" s="256"/>
      <c r="N995" s="257">
        <v>40028</v>
      </c>
      <c r="O995" s="258" t="s">
        <v>2081</v>
      </c>
      <c r="P995" s="259" t="s">
        <v>9535</v>
      </c>
      <c r="Q995" s="49"/>
      <c r="R995" s="49"/>
      <c r="S995" s="328"/>
    </row>
    <row r="996" spans="1:19" ht="25.5" x14ac:dyDescent="0.25">
      <c r="A996" s="260">
        <v>40025</v>
      </c>
      <c r="B996" s="261" t="s">
        <v>6442</v>
      </c>
      <c r="C996" s="267"/>
      <c r="D996" s="262" t="s">
        <v>2215</v>
      </c>
      <c r="E996" s="262"/>
      <c r="F996" s="262" t="s">
        <v>1697</v>
      </c>
      <c r="G996" s="262" t="s">
        <v>5602</v>
      </c>
      <c r="H996" s="262" t="s">
        <v>9429</v>
      </c>
      <c r="I996" s="262" t="s">
        <v>9535</v>
      </c>
      <c r="J996" s="280" t="s">
        <v>5942</v>
      </c>
      <c r="K996" s="280" t="s">
        <v>2079</v>
      </c>
      <c r="L996" s="281">
        <v>40025</v>
      </c>
      <c r="M996" s="256" t="s">
        <v>3386</v>
      </c>
      <c r="N996" s="257">
        <v>40028</v>
      </c>
      <c r="O996" s="258" t="s">
        <v>2079</v>
      </c>
      <c r="P996" s="259" t="s">
        <v>7961</v>
      </c>
      <c r="Q996" s="49"/>
      <c r="R996" s="49"/>
      <c r="S996" s="328"/>
    </row>
    <row r="997" spans="1:19" ht="25.5" x14ac:dyDescent="0.25">
      <c r="A997" s="260">
        <v>40029</v>
      </c>
      <c r="B997" s="261" t="s">
        <v>4967</v>
      </c>
      <c r="C997" s="267"/>
      <c r="D997" s="262" t="s">
        <v>2215</v>
      </c>
      <c r="E997" s="262"/>
      <c r="F997" s="262" t="s">
        <v>6588</v>
      </c>
      <c r="G997" s="262" t="s">
        <v>5602</v>
      </c>
      <c r="H997" s="262" t="s">
        <v>4935</v>
      </c>
      <c r="I997" s="262" t="s">
        <v>9535</v>
      </c>
      <c r="J997" s="280" t="s">
        <v>5603</v>
      </c>
      <c r="K997" s="280" t="s">
        <v>7826</v>
      </c>
      <c r="L997" s="281">
        <v>40029</v>
      </c>
      <c r="M997" s="256"/>
      <c r="N997" s="257">
        <v>40029</v>
      </c>
      <c r="O997" s="258" t="s">
        <v>7826</v>
      </c>
      <c r="P997" s="259" t="s">
        <v>6444</v>
      </c>
      <c r="Q997" s="49"/>
      <c r="R997" s="49"/>
      <c r="S997" s="328"/>
    </row>
    <row r="998" spans="1:19" ht="25.5" x14ac:dyDescent="0.25">
      <c r="A998" s="260">
        <v>39993</v>
      </c>
      <c r="B998" s="261" t="s">
        <v>1712</v>
      </c>
      <c r="C998" s="267"/>
      <c r="D998" s="262" t="s">
        <v>5640</v>
      </c>
      <c r="E998" s="262">
        <v>4629</v>
      </c>
      <c r="F998" s="262" t="s">
        <v>5382</v>
      </c>
      <c r="G998" s="262"/>
      <c r="H998" s="262" t="s">
        <v>4445</v>
      </c>
      <c r="I998" s="262"/>
      <c r="J998" s="280" t="s">
        <v>7557</v>
      </c>
      <c r="K998" s="280" t="s">
        <v>4131</v>
      </c>
      <c r="L998" s="281">
        <v>40030</v>
      </c>
      <c r="M998" s="256" t="s">
        <v>5937</v>
      </c>
      <c r="N998" s="257">
        <v>40030</v>
      </c>
      <c r="O998" s="258"/>
      <c r="P998" s="259"/>
      <c r="Q998" s="49"/>
      <c r="R998" s="49"/>
      <c r="S998" s="328"/>
    </row>
    <row r="999" spans="1:19" ht="25.5" x14ac:dyDescent="0.25">
      <c r="A999" s="260">
        <v>39993</v>
      </c>
      <c r="B999" s="261" t="s">
        <v>1712</v>
      </c>
      <c r="C999" s="267"/>
      <c r="D999" s="262" t="s">
        <v>5640</v>
      </c>
      <c r="E999" s="262">
        <v>4629</v>
      </c>
      <c r="F999" s="262" t="s">
        <v>5382</v>
      </c>
      <c r="G999" s="262" t="s">
        <v>5602</v>
      </c>
      <c r="H999" s="262" t="s">
        <v>1455</v>
      </c>
      <c r="I999" s="262"/>
      <c r="J999" s="280" t="s">
        <v>3274</v>
      </c>
      <c r="K999" s="280" t="s">
        <v>0</v>
      </c>
      <c r="L999" s="281">
        <v>40030</v>
      </c>
      <c r="M999" s="256" t="s">
        <v>5937</v>
      </c>
      <c r="N999" s="257">
        <v>40030</v>
      </c>
      <c r="O999" s="258"/>
      <c r="P999" s="259"/>
      <c r="Q999" s="49"/>
      <c r="R999" s="49"/>
      <c r="S999" s="328"/>
    </row>
    <row r="1000" spans="1:19" ht="25.5" x14ac:dyDescent="0.25">
      <c r="A1000" s="260">
        <v>39993</v>
      </c>
      <c r="B1000" s="261" t="s">
        <v>1712</v>
      </c>
      <c r="C1000" s="267"/>
      <c r="D1000" s="262" t="s">
        <v>5640</v>
      </c>
      <c r="E1000" s="262">
        <v>4629</v>
      </c>
      <c r="F1000" s="262" t="s">
        <v>5382</v>
      </c>
      <c r="G1000" s="262" t="s">
        <v>8041</v>
      </c>
      <c r="H1000" s="262" t="s">
        <v>4445</v>
      </c>
      <c r="I1000" s="262"/>
      <c r="J1000" s="280" t="s">
        <v>8942</v>
      </c>
      <c r="K1000" s="280" t="s">
        <v>8943</v>
      </c>
      <c r="L1000" s="281">
        <v>40030</v>
      </c>
      <c r="M1000" s="256" t="s">
        <v>5937</v>
      </c>
      <c r="N1000" s="257">
        <v>40030</v>
      </c>
      <c r="O1000" s="258"/>
      <c r="P1000" s="259"/>
      <c r="Q1000" s="49"/>
      <c r="R1000" s="49"/>
      <c r="S1000" s="328"/>
    </row>
    <row r="1001" spans="1:19" ht="25.5" x14ac:dyDescent="0.25">
      <c r="A1001" s="260">
        <v>40016</v>
      </c>
      <c r="B1001" s="261" t="s">
        <v>8574</v>
      </c>
      <c r="C1001" s="267"/>
      <c r="D1001" s="262" t="s">
        <v>2044</v>
      </c>
      <c r="E1001" s="262">
        <v>4685</v>
      </c>
      <c r="F1001" s="262" t="s">
        <v>7521</v>
      </c>
      <c r="G1001" s="262" t="s">
        <v>5602</v>
      </c>
      <c r="H1001" s="262" t="s">
        <v>7581</v>
      </c>
      <c r="I1001" s="262" t="s">
        <v>2180</v>
      </c>
      <c r="J1001" s="280" t="s">
        <v>8944</v>
      </c>
      <c r="K1001" s="280" t="s">
        <v>2181</v>
      </c>
      <c r="L1001" s="281">
        <v>40030</v>
      </c>
      <c r="M1001" s="256"/>
      <c r="N1001" s="257">
        <v>40030</v>
      </c>
      <c r="O1001" s="258" t="s">
        <v>10306</v>
      </c>
      <c r="P1001" s="259" t="s">
        <v>4565</v>
      </c>
      <c r="Q1001" s="49"/>
      <c r="R1001" s="49"/>
      <c r="S1001" s="328"/>
    </row>
    <row r="1002" spans="1:19" x14ac:dyDescent="0.25">
      <c r="A1002" s="260">
        <v>40023</v>
      </c>
      <c r="B1002" s="261" t="s">
        <v>6443</v>
      </c>
      <c r="C1002" s="267"/>
      <c r="D1002" s="262" t="s">
        <v>8172</v>
      </c>
      <c r="E1002" s="262">
        <v>4748</v>
      </c>
      <c r="F1002" s="262" t="s">
        <v>3467</v>
      </c>
      <c r="G1002" s="262" t="s">
        <v>5602</v>
      </c>
      <c r="H1002" s="262" t="s">
        <v>8417</v>
      </c>
      <c r="I1002" s="262" t="s">
        <v>9535</v>
      </c>
      <c r="J1002" s="280" t="s">
        <v>5942</v>
      </c>
      <c r="K1002" s="280" t="s">
        <v>2081</v>
      </c>
      <c r="L1002" s="281">
        <v>40030</v>
      </c>
      <c r="M1002" s="256"/>
      <c r="N1002" s="257">
        <v>40030</v>
      </c>
      <c r="O1002" s="258" t="s">
        <v>2081</v>
      </c>
      <c r="P1002" s="259" t="s">
        <v>9535</v>
      </c>
      <c r="Q1002" s="49"/>
      <c r="R1002" s="49"/>
      <c r="S1002" s="328"/>
    </row>
    <row r="1003" spans="1:19" ht="25.5" x14ac:dyDescent="0.25">
      <c r="A1003" s="260">
        <v>40023</v>
      </c>
      <c r="B1003" s="261" t="s">
        <v>4566</v>
      </c>
      <c r="C1003" s="267"/>
      <c r="D1003" s="262" t="s">
        <v>2215</v>
      </c>
      <c r="E1003" s="262"/>
      <c r="F1003" s="262" t="s">
        <v>1697</v>
      </c>
      <c r="G1003" s="262" t="s">
        <v>9736</v>
      </c>
      <c r="H1003" s="262" t="s">
        <v>9429</v>
      </c>
      <c r="I1003" s="262" t="s">
        <v>10108</v>
      </c>
      <c r="J1003" s="280" t="s">
        <v>5942</v>
      </c>
      <c r="K1003" s="280" t="s">
        <v>2079</v>
      </c>
      <c r="L1003" s="281">
        <v>40030</v>
      </c>
      <c r="M1003" s="256"/>
      <c r="N1003" s="257">
        <v>40030</v>
      </c>
      <c r="O1003" s="258" t="s">
        <v>2079</v>
      </c>
      <c r="P1003" s="259" t="s">
        <v>5808</v>
      </c>
      <c r="Q1003" s="49"/>
      <c r="R1003" s="49"/>
      <c r="S1003" s="328"/>
    </row>
    <row r="1004" spans="1:19" x14ac:dyDescent="0.25">
      <c r="A1004" s="260">
        <v>40025</v>
      </c>
      <c r="B1004" s="261" t="s">
        <v>5809</v>
      </c>
      <c r="C1004" s="267"/>
      <c r="D1004" s="262" t="s">
        <v>8172</v>
      </c>
      <c r="E1004" s="262">
        <v>4748</v>
      </c>
      <c r="F1004" s="262" t="s">
        <v>6588</v>
      </c>
      <c r="G1004" s="262" t="s">
        <v>5602</v>
      </c>
      <c r="H1004" s="262" t="s">
        <v>8417</v>
      </c>
      <c r="I1004" s="262" t="s">
        <v>9535</v>
      </c>
      <c r="J1004" s="280" t="s">
        <v>5942</v>
      </c>
      <c r="K1004" s="280" t="s">
        <v>1631</v>
      </c>
      <c r="L1004" s="281">
        <v>40032</v>
      </c>
      <c r="M1004" s="256"/>
      <c r="N1004" s="257">
        <v>40030</v>
      </c>
      <c r="O1004" s="258" t="s">
        <v>8082</v>
      </c>
      <c r="P1004" s="259" t="s">
        <v>9535</v>
      </c>
      <c r="Q1004" s="49"/>
      <c r="R1004" s="49"/>
      <c r="S1004" s="328"/>
    </row>
    <row r="1005" spans="1:19" x14ac:dyDescent="0.25">
      <c r="A1005" s="260">
        <v>39994</v>
      </c>
      <c r="B1005" s="261" t="s">
        <v>8083</v>
      </c>
      <c r="C1005" s="267"/>
      <c r="D1005" s="262" t="s">
        <v>4908</v>
      </c>
      <c r="E1005" s="262">
        <v>4671</v>
      </c>
      <c r="F1005" s="262" t="s">
        <v>9954</v>
      </c>
      <c r="G1005" s="262" t="s">
        <v>6234</v>
      </c>
      <c r="H1005" s="262" t="s">
        <v>8084</v>
      </c>
      <c r="I1005" s="262" t="s">
        <v>6867</v>
      </c>
      <c r="J1005" s="280" t="s">
        <v>5942</v>
      </c>
      <c r="K1005" s="280" t="s">
        <v>4688</v>
      </c>
      <c r="L1005" s="281">
        <v>40022</v>
      </c>
      <c r="M1005" s="256"/>
      <c r="N1005" s="257">
        <v>40031</v>
      </c>
      <c r="O1005" s="258" t="s">
        <v>4688</v>
      </c>
      <c r="P1005" s="259" t="s">
        <v>6867</v>
      </c>
      <c r="Q1005" s="49"/>
      <c r="R1005" s="49"/>
      <c r="S1005" s="328"/>
    </row>
    <row r="1006" spans="1:19" x14ac:dyDescent="0.25">
      <c r="A1006" s="260">
        <v>39994</v>
      </c>
      <c r="B1006" s="261" t="s">
        <v>8083</v>
      </c>
      <c r="C1006" s="267"/>
      <c r="D1006" s="262" t="s">
        <v>4908</v>
      </c>
      <c r="E1006" s="262">
        <v>4671</v>
      </c>
      <c r="F1006" s="262" t="s">
        <v>9954</v>
      </c>
      <c r="G1006" s="262" t="s">
        <v>6234</v>
      </c>
      <c r="H1006" s="262" t="s">
        <v>8085</v>
      </c>
      <c r="I1006" s="262" t="s">
        <v>6867</v>
      </c>
      <c r="J1006" s="280" t="s">
        <v>5942</v>
      </c>
      <c r="K1006" s="280" t="s">
        <v>10492</v>
      </c>
      <c r="L1006" s="281">
        <v>40022</v>
      </c>
      <c r="M1006" s="256"/>
      <c r="N1006" s="257">
        <v>40031</v>
      </c>
      <c r="O1006" s="258" t="s">
        <v>10492</v>
      </c>
      <c r="P1006" s="259" t="s">
        <v>6867</v>
      </c>
      <c r="Q1006" s="49"/>
      <c r="R1006" s="49"/>
      <c r="S1006" s="328"/>
    </row>
    <row r="1007" spans="1:19" ht="25.5" x14ac:dyDescent="0.25">
      <c r="A1007" s="260">
        <v>40016</v>
      </c>
      <c r="B1007" s="261" t="s">
        <v>4525</v>
      </c>
      <c r="C1007" s="267"/>
      <c r="D1007" s="262" t="s">
        <v>1540</v>
      </c>
      <c r="E1007" s="262">
        <v>4589</v>
      </c>
      <c r="F1007" s="262" t="s">
        <v>4526</v>
      </c>
      <c r="G1007" s="262" t="s">
        <v>5830</v>
      </c>
      <c r="H1007" s="262"/>
      <c r="I1007" s="262" t="s">
        <v>1829</v>
      </c>
      <c r="J1007" s="280" t="s">
        <v>1102</v>
      </c>
      <c r="K1007" s="280" t="s">
        <v>6450</v>
      </c>
      <c r="L1007" s="281">
        <v>40031</v>
      </c>
      <c r="M1007" s="256"/>
      <c r="N1007" s="257">
        <v>40031</v>
      </c>
      <c r="O1007" s="258" t="s">
        <v>6450</v>
      </c>
      <c r="P1007" s="259" t="s">
        <v>1103</v>
      </c>
      <c r="Q1007" s="49"/>
      <c r="R1007" s="49"/>
      <c r="S1007" s="328"/>
    </row>
    <row r="1008" spans="1:19" ht="25.5" x14ac:dyDescent="0.25">
      <c r="A1008" s="260">
        <v>40016</v>
      </c>
      <c r="B1008" s="261" t="s">
        <v>4525</v>
      </c>
      <c r="C1008" s="267"/>
      <c r="D1008" s="262" t="s">
        <v>1540</v>
      </c>
      <c r="E1008" s="262">
        <v>4589</v>
      </c>
      <c r="F1008" s="262" t="s">
        <v>4526</v>
      </c>
      <c r="G1008" s="262" t="s">
        <v>5830</v>
      </c>
      <c r="H1008" s="262"/>
      <c r="I1008" s="262" t="s">
        <v>9535</v>
      </c>
      <c r="J1008" s="280" t="s">
        <v>1102</v>
      </c>
      <c r="K1008" s="280" t="s">
        <v>10495</v>
      </c>
      <c r="L1008" s="281">
        <v>40031</v>
      </c>
      <c r="M1008" s="256"/>
      <c r="N1008" s="257">
        <v>40031</v>
      </c>
      <c r="O1008" s="258" t="s">
        <v>10495</v>
      </c>
      <c r="P1008" s="259" t="s">
        <v>9432</v>
      </c>
      <c r="Q1008" s="49"/>
      <c r="R1008" s="49"/>
      <c r="S1008" s="328"/>
    </row>
    <row r="1009" spans="1:19" ht="25.5" x14ac:dyDescent="0.25">
      <c r="A1009" s="260">
        <v>40016</v>
      </c>
      <c r="B1009" s="261" t="s">
        <v>4525</v>
      </c>
      <c r="C1009" s="267"/>
      <c r="D1009" s="262" t="s">
        <v>1540</v>
      </c>
      <c r="E1009" s="262">
        <v>4589</v>
      </c>
      <c r="F1009" s="262" t="s">
        <v>4526</v>
      </c>
      <c r="G1009" s="262" t="s">
        <v>5830</v>
      </c>
      <c r="H1009" s="262"/>
      <c r="I1009" s="262" t="s">
        <v>3371</v>
      </c>
      <c r="J1009" s="280" t="s">
        <v>1102</v>
      </c>
      <c r="K1009" s="280" t="s">
        <v>2081</v>
      </c>
      <c r="L1009" s="281">
        <v>40031</v>
      </c>
      <c r="M1009" s="256"/>
      <c r="N1009" s="257">
        <v>40031</v>
      </c>
      <c r="O1009" s="258" t="s">
        <v>2081</v>
      </c>
      <c r="P1009" s="259" t="s">
        <v>9433</v>
      </c>
      <c r="Q1009" s="49"/>
      <c r="R1009" s="49"/>
      <c r="S1009" s="328"/>
    </row>
    <row r="1010" spans="1:19" ht="25.5" x14ac:dyDescent="0.25">
      <c r="A1010" s="260">
        <v>40016</v>
      </c>
      <c r="B1010" s="261" t="s">
        <v>4525</v>
      </c>
      <c r="C1010" s="267"/>
      <c r="D1010" s="262" t="s">
        <v>1540</v>
      </c>
      <c r="E1010" s="262">
        <v>4589</v>
      </c>
      <c r="F1010" s="262" t="s">
        <v>4526</v>
      </c>
      <c r="G1010" s="262" t="s">
        <v>5830</v>
      </c>
      <c r="H1010" s="262"/>
      <c r="I1010" s="262" t="s">
        <v>5876</v>
      </c>
      <c r="J1010" s="280" t="s">
        <v>1102</v>
      </c>
      <c r="K1010" s="280" t="s">
        <v>10123</v>
      </c>
      <c r="L1010" s="281">
        <v>40031</v>
      </c>
      <c r="M1010" s="256"/>
      <c r="N1010" s="257">
        <v>40031</v>
      </c>
      <c r="O1010" s="258" t="s">
        <v>10123</v>
      </c>
      <c r="P1010" s="259" t="s">
        <v>9434</v>
      </c>
      <c r="Q1010" s="49"/>
      <c r="R1010" s="49"/>
      <c r="S1010" s="328"/>
    </row>
    <row r="1011" spans="1:19" ht="25.5" x14ac:dyDescent="0.25">
      <c r="A1011" s="260">
        <v>40016</v>
      </c>
      <c r="B1011" s="261" t="s">
        <v>4525</v>
      </c>
      <c r="C1011" s="267"/>
      <c r="D1011" s="262" t="s">
        <v>1540</v>
      </c>
      <c r="E1011" s="262">
        <v>4589</v>
      </c>
      <c r="F1011" s="262" t="s">
        <v>4526</v>
      </c>
      <c r="G1011" s="262" t="s">
        <v>5830</v>
      </c>
      <c r="H1011" s="262"/>
      <c r="I1011" s="262" t="s">
        <v>4432</v>
      </c>
      <c r="J1011" s="280" t="s">
        <v>1102</v>
      </c>
      <c r="K1011" s="280" t="s">
        <v>6466</v>
      </c>
      <c r="L1011" s="281">
        <v>40031</v>
      </c>
      <c r="M1011" s="256"/>
      <c r="N1011" s="257">
        <v>40031</v>
      </c>
      <c r="O1011" s="258" t="s">
        <v>6466</v>
      </c>
      <c r="P1011" s="259" t="s">
        <v>6133</v>
      </c>
      <c r="Q1011" s="49"/>
      <c r="R1011" s="49"/>
      <c r="S1011" s="328"/>
    </row>
    <row r="1012" spans="1:19" ht="38.25" x14ac:dyDescent="0.25">
      <c r="A1012" s="260">
        <v>40009</v>
      </c>
      <c r="B1012" s="261" t="s">
        <v>6134</v>
      </c>
      <c r="C1012" s="267"/>
      <c r="D1012" s="262" t="s">
        <v>840</v>
      </c>
      <c r="E1012" s="262">
        <v>4712</v>
      </c>
      <c r="F1012" s="262" t="s">
        <v>1697</v>
      </c>
      <c r="G1012" s="262" t="s">
        <v>9736</v>
      </c>
      <c r="H1012" s="262" t="s">
        <v>8374</v>
      </c>
      <c r="I1012" s="262"/>
      <c r="J1012" s="280" t="s">
        <v>10547</v>
      </c>
      <c r="K1012" s="280" t="s">
        <v>2322</v>
      </c>
      <c r="L1012" s="281">
        <v>40023</v>
      </c>
      <c r="M1012" s="256" t="s">
        <v>5937</v>
      </c>
      <c r="N1012" s="257">
        <v>40032</v>
      </c>
      <c r="O1012" s="258" t="s">
        <v>2322</v>
      </c>
      <c r="P1012" s="259" t="s">
        <v>10808</v>
      </c>
      <c r="Q1012" s="49"/>
      <c r="R1012" s="49"/>
      <c r="S1012" s="328"/>
    </row>
    <row r="1013" spans="1:19" x14ac:dyDescent="0.25">
      <c r="A1013" s="260">
        <v>40023</v>
      </c>
      <c r="B1013" s="261" t="s">
        <v>6443</v>
      </c>
      <c r="C1013" s="267"/>
      <c r="D1013" s="262" t="s">
        <v>8172</v>
      </c>
      <c r="E1013" s="262">
        <v>4748</v>
      </c>
      <c r="F1013" s="262" t="s">
        <v>3467</v>
      </c>
      <c r="G1013" s="262" t="s">
        <v>5602</v>
      </c>
      <c r="H1013" s="262" t="s">
        <v>8417</v>
      </c>
      <c r="I1013" s="262" t="s">
        <v>9535</v>
      </c>
      <c r="J1013" s="280" t="s">
        <v>5942</v>
      </c>
      <c r="K1013" s="280" t="s">
        <v>7445</v>
      </c>
      <c r="L1013" s="281">
        <v>40032</v>
      </c>
      <c r="M1013" s="256"/>
      <c r="N1013" s="257">
        <v>40032</v>
      </c>
      <c r="O1013" s="258" t="s">
        <v>7445</v>
      </c>
      <c r="P1013" s="259" t="s">
        <v>9535</v>
      </c>
      <c r="Q1013" s="49"/>
      <c r="R1013" s="49"/>
      <c r="S1013" s="328"/>
    </row>
    <row r="1014" spans="1:19" x14ac:dyDescent="0.25">
      <c r="A1014" s="260">
        <v>40030</v>
      </c>
      <c r="B1014" s="261" t="s">
        <v>1953</v>
      </c>
      <c r="C1014" s="267"/>
      <c r="D1014" s="262" t="s">
        <v>2215</v>
      </c>
      <c r="E1014" s="262"/>
      <c r="F1014" s="262" t="s">
        <v>6588</v>
      </c>
      <c r="G1014" s="262" t="s">
        <v>6373</v>
      </c>
      <c r="H1014" s="262" t="s">
        <v>8607</v>
      </c>
      <c r="I1014" s="262" t="s">
        <v>5876</v>
      </c>
      <c r="J1014" s="280" t="s">
        <v>5942</v>
      </c>
      <c r="K1014" s="280" t="s">
        <v>7445</v>
      </c>
      <c r="L1014" s="281">
        <v>40035</v>
      </c>
      <c r="M1014" s="256"/>
      <c r="N1014" s="257">
        <v>40035</v>
      </c>
      <c r="O1014" s="258" t="s">
        <v>7445</v>
      </c>
      <c r="P1014" s="259" t="s">
        <v>5876</v>
      </c>
      <c r="Q1014" s="49"/>
      <c r="R1014" s="49"/>
      <c r="S1014" s="328"/>
    </row>
    <row r="1015" spans="1:19" x14ac:dyDescent="0.25">
      <c r="A1015" s="260">
        <v>40030</v>
      </c>
      <c r="B1015" s="261" t="s">
        <v>1953</v>
      </c>
      <c r="C1015" s="267"/>
      <c r="D1015" s="262" t="s">
        <v>2215</v>
      </c>
      <c r="E1015" s="262"/>
      <c r="F1015" s="262" t="s">
        <v>6588</v>
      </c>
      <c r="G1015" s="262" t="s">
        <v>6373</v>
      </c>
      <c r="H1015" s="262" t="s">
        <v>8607</v>
      </c>
      <c r="I1015" s="262" t="s">
        <v>5550</v>
      </c>
      <c r="J1015" s="280" t="s">
        <v>5942</v>
      </c>
      <c r="K1015" s="280" t="s">
        <v>2807</v>
      </c>
      <c r="L1015" s="281">
        <v>40035</v>
      </c>
      <c r="M1015" s="256"/>
      <c r="N1015" s="257">
        <v>40035</v>
      </c>
      <c r="O1015" s="258" t="s">
        <v>2807</v>
      </c>
      <c r="P1015" s="259" t="s">
        <v>5550</v>
      </c>
      <c r="Q1015" s="49"/>
      <c r="R1015" s="49"/>
      <c r="S1015" s="328"/>
    </row>
    <row r="1016" spans="1:19" x14ac:dyDescent="0.25">
      <c r="A1016" s="260"/>
      <c r="B1016" s="261" t="s">
        <v>7466</v>
      </c>
      <c r="C1016" s="267"/>
      <c r="D1016" s="262" t="s">
        <v>2010</v>
      </c>
      <c r="E1016" s="262"/>
      <c r="F1016" s="262" t="s">
        <v>3065</v>
      </c>
      <c r="G1016" s="262" t="s">
        <v>10255</v>
      </c>
      <c r="H1016" s="262" t="s">
        <v>7334</v>
      </c>
      <c r="I1016" s="262" t="s">
        <v>9535</v>
      </c>
      <c r="J1016" s="280" t="s">
        <v>5942</v>
      </c>
      <c r="K1016" s="280" t="s">
        <v>6408</v>
      </c>
      <c r="L1016" s="281">
        <v>40032</v>
      </c>
      <c r="M1016" s="256"/>
      <c r="N1016" s="257">
        <v>40035</v>
      </c>
      <c r="O1016" s="258" t="s">
        <v>6408</v>
      </c>
      <c r="P1016" s="259" t="s">
        <v>9535</v>
      </c>
      <c r="Q1016" s="49">
        <v>44.33</v>
      </c>
      <c r="R1016" s="49"/>
      <c r="S1016" s="328" t="s">
        <v>11891</v>
      </c>
    </row>
    <row r="1017" spans="1:19" x14ac:dyDescent="0.25">
      <c r="A1017" s="260">
        <v>40035</v>
      </c>
      <c r="B1017" s="261" t="s">
        <v>1606</v>
      </c>
      <c r="C1017" s="267"/>
      <c r="D1017" s="262" t="s">
        <v>2010</v>
      </c>
      <c r="E1017" s="262"/>
      <c r="F1017" s="262" t="s">
        <v>6588</v>
      </c>
      <c r="G1017" s="262" t="s">
        <v>10927</v>
      </c>
      <c r="H1017" s="262" t="s">
        <v>374</v>
      </c>
      <c r="I1017" s="262" t="s">
        <v>9535</v>
      </c>
      <c r="J1017" s="280" t="s">
        <v>5942</v>
      </c>
      <c r="K1017" s="280" t="s">
        <v>2419</v>
      </c>
      <c r="L1017" s="281">
        <v>40036</v>
      </c>
      <c r="M1017" s="256"/>
      <c r="N1017" s="257">
        <v>40036</v>
      </c>
      <c r="O1017" s="258" t="s">
        <v>2419</v>
      </c>
      <c r="P1017" s="259" t="s">
        <v>9535</v>
      </c>
      <c r="Q1017" s="49"/>
      <c r="R1017" s="49"/>
      <c r="S1017" s="328"/>
    </row>
    <row r="1018" spans="1:19" x14ac:dyDescent="0.25">
      <c r="A1018" s="260">
        <v>40028</v>
      </c>
      <c r="B1018" s="261" t="s">
        <v>1608</v>
      </c>
      <c r="C1018" s="267"/>
      <c r="D1018" s="262" t="s">
        <v>9575</v>
      </c>
      <c r="E1018" s="262">
        <v>4722</v>
      </c>
      <c r="F1018" s="262" t="s">
        <v>1697</v>
      </c>
      <c r="G1018" s="262" t="s">
        <v>5602</v>
      </c>
      <c r="H1018" s="262" t="s">
        <v>8417</v>
      </c>
      <c r="I1018" s="262" t="s">
        <v>1452</v>
      </c>
      <c r="J1018" s="280" t="s">
        <v>9005</v>
      </c>
      <c r="K1018" s="280" t="s">
        <v>9950</v>
      </c>
      <c r="L1018" s="281">
        <v>40037</v>
      </c>
      <c r="M1018" s="256"/>
      <c r="N1018" s="257">
        <v>40037</v>
      </c>
      <c r="O1018" s="258" t="s">
        <v>9950</v>
      </c>
      <c r="P1018" s="259" t="s">
        <v>8231</v>
      </c>
      <c r="Q1018" s="49"/>
      <c r="R1018" s="49"/>
      <c r="S1018" s="328"/>
    </row>
    <row r="1019" spans="1:19" x14ac:dyDescent="0.25">
      <c r="A1019" s="260">
        <v>40028</v>
      </c>
      <c r="B1019" s="261" t="s">
        <v>1608</v>
      </c>
      <c r="C1019" s="267"/>
      <c r="D1019" s="262" t="s">
        <v>9575</v>
      </c>
      <c r="E1019" s="262">
        <v>4722</v>
      </c>
      <c r="F1019" s="262" t="s">
        <v>1697</v>
      </c>
      <c r="G1019" s="262" t="s">
        <v>8041</v>
      </c>
      <c r="H1019" s="262" t="s">
        <v>374</v>
      </c>
      <c r="I1019" s="262" t="s">
        <v>1452</v>
      </c>
      <c r="J1019" s="280" t="s">
        <v>3795</v>
      </c>
      <c r="K1019" s="280" t="s">
        <v>9950</v>
      </c>
      <c r="L1019" s="281">
        <v>40037</v>
      </c>
      <c r="M1019" s="256"/>
      <c r="N1019" s="257">
        <v>40037</v>
      </c>
      <c r="O1019" s="258" t="s">
        <v>9950</v>
      </c>
      <c r="P1019" s="259" t="s">
        <v>8231</v>
      </c>
      <c r="Q1019" s="49"/>
      <c r="R1019" s="49"/>
      <c r="S1019" s="328"/>
    </row>
    <row r="1020" spans="1:19" ht="25.5" x14ac:dyDescent="0.25">
      <c r="A1020" s="260">
        <v>40032</v>
      </c>
      <c r="B1020" s="261" t="s">
        <v>10839</v>
      </c>
      <c r="C1020" s="267"/>
      <c r="D1020" s="262" t="s">
        <v>2215</v>
      </c>
      <c r="E1020" s="262"/>
      <c r="F1020" s="262" t="s">
        <v>1697</v>
      </c>
      <c r="G1020" s="262" t="s">
        <v>5602</v>
      </c>
      <c r="H1020" s="262" t="s">
        <v>8382</v>
      </c>
      <c r="I1020" s="262" t="s">
        <v>9535</v>
      </c>
      <c r="J1020" s="280" t="s">
        <v>5942</v>
      </c>
      <c r="K1020" s="280" t="s">
        <v>7826</v>
      </c>
      <c r="L1020" s="281">
        <v>40037</v>
      </c>
      <c r="M1020" s="256"/>
      <c r="N1020" s="257">
        <v>40037</v>
      </c>
      <c r="O1020" s="258" t="s">
        <v>7826</v>
      </c>
      <c r="P1020" s="259" t="s">
        <v>7961</v>
      </c>
      <c r="Q1020" s="49"/>
      <c r="R1020" s="49"/>
      <c r="S1020" s="328"/>
    </row>
    <row r="1021" spans="1:19" x14ac:dyDescent="0.25">
      <c r="A1021" s="260">
        <v>40035</v>
      </c>
      <c r="B1021" s="261" t="s">
        <v>841</v>
      </c>
      <c r="C1021" s="267"/>
      <c r="D1021" s="262" t="s">
        <v>2215</v>
      </c>
      <c r="E1021" s="262"/>
      <c r="F1021" s="262" t="s">
        <v>5941</v>
      </c>
      <c r="G1021" s="262" t="s">
        <v>10927</v>
      </c>
      <c r="H1021" s="262" t="s">
        <v>374</v>
      </c>
      <c r="I1021" s="262" t="s">
        <v>9535</v>
      </c>
      <c r="J1021" s="280" t="s">
        <v>5942</v>
      </c>
      <c r="K1021" s="280" t="s">
        <v>1607</v>
      </c>
      <c r="L1021" s="281">
        <v>40036</v>
      </c>
      <c r="M1021" s="256"/>
      <c r="N1021" s="257">
        <v>40037</v>
      </c>
      <c r="O1021" s="258" t="s">
        <v>1607</v>
      </c>
      <c r="P1021" s="259" t="s">
        <v>9535</v>
      </c>
      <c r="Q1021" s="49"/>
      <c r="R1021" s="49"/>
      <c r="S1021" s="328"/>
    </row>
    <row r="1022" spans="1:19" ht="25.5" x14ac:dyDescent="0.25">
      <c r="A1022" s="260">
        <v>40037</v>
      </c>
      <c r="B1022" s="261" t="s">
        <v>6134</v>
      </c>
      <c r="C1022" s="267"/>
      <c r="D1022" s="262" t="s">
        <v>2215</v>
      </c>
      <c r="E1022" s="262"/>
      <c r="F1022" s="262" t="s">
        <v>5941</v>
      </c>
      <c r="G1022" s="262" t="s">
        <v>5602</v>
      </c>
      <c r="H1022" s="262" t="s">
        <v>4935</v>
      </c>
      <c r="I1022" s="262" t="s">
        <v>9535</v>
      </c>
      <c r="J1022" s="280" t="s">
        <v>5603</v>
      </c>
      <c r="K1022" s="280" t="s">
        <v>7826</v>
      </c>
      <c r="L1022" s="281">
        <v>40039</v>
      </c>
      <c r="M1022" s="256"/>
      <c r="N1022" s="257">
        <v>40038</v>
      </c>
      <c r="O1022" s="258" t="s">
        <v>7826</v>
      </c>
      <c r="P1022" s="259" t="s">
        <v>9535</v>
      </c>
      <c r="Q1022" s="49"/>
      <c r="R1022" s="49"/>
      <c r="S1022" s="328"/>
    </row>
    <row r="1023" spans="1:19" x14ac:dyDescent="0.25">
      <c r="A1023" s="260">
        <v>40035</v>
      </c>
      <c r="B1023" s="261" t="s">
        <v>5118</v>
      </c>
      <c r="C1023" s="267"/>
      <c r="D1023" s="262" t="s">
        <v>9785</v>
      </c>
      <c r="E1023" s="262">
        <v>4560</v>
      </c>
      <c r="F1023" s="262" t="s">
        <v>1697</v>
      </c>
      <c r="G1023" s="262" t="s">
        <v>9736</v>
      </c>
      <c r="H1023" s="262" t="s">
        <v>1945</v>
      </c>
      <c r="I1023" s="262" t="s">
        <v>10108</v>
      </c>
      <c r="J1023" s="280" t="s">
        <v>5942</v>
      </c>
      <c r="K1023" s="280" t="s">
        <v>10492</v>
      </c>
      <c r="L1023" s="281">
        <v>40039</v>
      </c>
      <c r="M1023" s="256"/>
      <c r="N1023" s="257">
        <v>40039</v>
      </c>
      <c r="O1023" s="258" t="s">
        <v>10492</v>
      </c>
      <c r="P1023" s="259" t="s">
        <v>10108</v>
      </c>
      <c r="Q1023" s="49"/>
      <c r="R1023" s="49"/>
      <c r="S1023" s="328"/>
    </row>
    <row r="1024" spans="1:19" ht="25.5" x14ac:dyDescent="0.25">
      <c r="A1024" s="260">
        <v>40035</v>
      </c>
      <c r="B1024" s="261" t="s">
        <v>3796</v>
      </c>
      <c r="C1024" s="267"/>
      <c r="D1024" s="262" t="s">
        <v>2215</v>
      </c>
      <c r="E1024" s="262" t="s">
        <v>2215</v>
      </c>
      <c r="F1024" s="262" t="s">
        <v>1697</v>
      </c>
      <c r="G1024" s="262" t="s">
        <v>5602</v>
      </c>
      <c r="H1024" s="262" t="s">
        <v>3954</v>
      </c>
      <c r="I1024" s="262" t="s">
        <v>1053</v>
      </c>
      <c r="J1024" s="280" t="s">
        <v>5942</v>
      </c>
      <c r="K1024" s="280" t="s">
        <v>2079</v>
      </c>
      <c r="L1024" s="281">
        <v>40038</v>
      </c>
      <c r="M1024" s="256"/>
      <c r="N1024" s="257">
        <v>40039</v>
      </c>
      <c r="O1024" s="258" t="s">
        <v>2079</v>
      </c>
      <c r="P1024" s="259" t="s">
        <v>7961</v>
      </c>
      <c r="Q1024" s="49"/>
      <c r="R1024" s="49"/>
      <c r="S1024" s="328"/>
    </row>
    <row r="1025" spans="1:19" ht="25.5" x14ac:dyDescent="0.25">
      <c r="A1025" s="260">
        <v>40038</v>
      </c>
      <c r="B1025" s="261" t="s">
        <v>4128</v>
      </c>
      <c r="C1025" s="267"/>
      <c r="D1025" s="262" t="s">
        <v>2215</v>
      </c>
      <c r="E1025" s="262"/>
      <c r="F1025" s="262" t="s">
        <v>6588</v>
      </c>
      <c r="G1025" s="262" t="s">
        <v>5602</v>
      </c>
      <c r="H1025" s="262" t="s">
        <v>374</v>
      </c>
      <c r="I1025" s="262" t="s">
        <v>9535</v>
      </c>
      <c r="J1025" s="280" t="s">
        <v>5942</v>
      </c>
      <c r="K1025" s="280" t="s">
        <v>7826</v>
      </c>
      <c r="L1025" s="281">
        <v>40039</v>
      </c>
      <c r="M1025" s="256"/>
      <c r="N1025" s="257">
        <v>40039</v>
      </c>
      <c r="O1025" s="258" t="s">
        <v>9200</v>
      </c>
      <c r="P1025" s="259" t="s">
        <v>9535</v>
      </c>
      <c r="Q1025" s="49"/>
      <c r="R1025" s="49"/>
      <c r="S1025" s="328"/>
    </row>
    <row r="1026" spans="1:19" x14ac:dyDescent="0.25">
      <c r="A1026" s="260">
        <v>40035</v>
      </c>
      <c r="B1026" s="261" t="s">
        <v>4643</v>
      </c>
      <c r="C1026" s="267"/>
      <c r="D1026" s="262" t="s">
        <v>2215</v>
      </c>
      <c r="E1026" s="262"/>
      <c r="F1026" s="262" t="s">
        <v>3065</v>
      </c>
      <c r="G1026" s="262" t="s">
        <v>5602</v>
      </c>
      <c r="H1026" s="262" t="s">
        <v>8417</v>
      </c>
      <c r="I1026" s="262" t="s">
        <v>9535</v>
      </c>
      <c r="J1026" s="280" t="s">
        <v>5942</v>
      </c>
      <c r="K1026" s="280" t="s">
        <v>2079</v>
      </c>
      <c r="L1026" s="281">
        <v>40042</v>
      </c>
      <c r="M1026" s="256"/>
      <c r="N1026" s="257">
        <v>40042</v>
      </c>
      <c r="O1026" s="258" t="s">
        <v>2079</v>
      </c>
      <c r="P1026" s="259" t="s">
        <v>9535</v>
      </c>
      <c r="Q1026" s="49"/>
      <c r="R1026" s="49"/>
      <c r="S1026" s="328"/>
    </row>
    <row r="1027" spans="1:19" x14ac:dyDescent="0.25">
      <c r="A1027" s="260">
        <v>40039</v>
      </c>
      <c r="B1027" s="261" t="s">
        <v>10872</v>
      </c>
      <c r="C1027" s="267"/>
      <c r="D1027" s="262" t="s">
        <v>2215</v>
      </c>
      <c r="E1027" s="262"/>
      <c r="F1027" s="262" t="s">
        <v>5941</v>
      </c>
      <c r="G1027" s="262" t="s">
        <v>5602</v>
      </c>
      <c r="H1027" s="262" t="s">
        <v>2561</v>
      </c>
      <c r="I1027" s="262" t="s">
        <v>9535</v>
      </c>
      <c r="J1027" s="280" t="s">
        <v>5942</v>
      </c>
      <c r="K1027" s="280" t="s">
        <v>2079</v>
      </c>
      <c r="L1027" s="281">
        <v>40042</v>
      </c>
      <c r="M1027" s="256"/>
      <c r="N1027" s="257">
        <v>40042</v>
      </c>
      <c r="O1027" s="258" t="s">
        <v>2079</v>
      </c>
      <c r="P1027" s="259" t="s">
        <v>9535</v>
      </c>
      <c r="Q1027" s="49"/>
      <c r="R1027" s="49"/>
      <c r="S1027" s="328"/>
    </row>
    <row r="1028" spans="1:19" x14ac:dyDescent="0.25">
      <c r="A1028" s="260">
        <v>40039</v>
      </c>
      <c r="B1028" s="261" t="s">
        <v>9201</v>
      </c>
      <c r="C1028" s="267"/>
      <c r="D1028" s="262" t="s">
        <v>2215</v>
      </c>
      <c r="E1028" s="262"/>
      <c r="F1028" s="262" t="s">
        <v>5941</v>
      </c>
      <c r="G1028" s="262" t="s">
        <v>6373</v>
      </c>
      <c r="H1028" s="262" t="s">
        <v>8607</v>
      </c>
      <c r="I1028" s="262" t="s">
        <v>9535</v>
      </c>
      <c r="J1028" s="280" t="s">
        <v>5942</v>
      </c>
      <c r="K1028" s="280" t="s">
        <v>2079</v>
      </c>
      <c r="L1028" s="281">
        <v>40043</v>
      </c>
      <c r="M1028" s="256"/>
      <c r="N1028" s="257">
        <v>40043</v>
      </c>
      <c r="O1028" s="258" t="s">
        <v>2079</v>
      </c>
      <c r="P1028" s="259" t="s">
        <v>9535</v>
      </c>
      <c r="Q1028" s="49"/>
      <c r="R1028" s="49"/>
      <c r="S1028" s="328"/>
    </row>
    <row r="1029" spans="1:19" ht="25.5" x14ac:dyDescent="0.25">
      <c r="A1029" s="260">
        <v>40031</v>
      </c>
      <c r="B1029" s="261" t="s">
        <v>7404</v>
      </c>
      <c r="C1029" s="267"/>
      <c r="D1029" s="262" t="s">
        <v>5546</v>
      </c>
      <c r="E1029" s="262">
        <v>4727</v>
      </c>
      <c r="F1029" s="262" t="s">
        <v>1697</v>
      </c>
      <c r="G1029" s="262" t="s">
        <v>5602</v>
      </c>
      <c r="H1029" s="262" t="s">
        <v>1698</v>
      </c>
      <c r="I1029" s="262" t="s">
        <v>4178</v>
      </c>
      <c r="J1029" s="280" t="s">
        <v>8125</v>
      </c>
      <c r="K1029" s="280" t="s">
        <v>3425</v>
      </c>
      <c r="L1029" s="281">
        <v>40044</v>
      </c>
      <c r="M1029" s="256"/>
      <c r="N1029" s="257">
        <v>40044</v>
      </c>
      <c r="O1029" s="258" t="s">
        <v>395</v>
      </c>
      <c r="P1029" s="259" t="s">
        <v>5675</v>
      </c>
      <c r="Q1029" s="49"/>
      <c r="R1029" s="49"/>
      <c r="S1029" s="328"/>
    </row>
    <row r="1030" spans="1:19" ht="25.5" x14ac:dyDescent="0.25">
      <c r="A1030" s="260">
        <v>40031</v>
      </c>
      <c r="B1030" s="261" t="s">
        <v>5676</v>
      </c>
      <c r="C1030" s="267"/>
      <c r="D1030" s="262" t="s">
        <v>497</v>
      </c>
      <c r="E1030" s="262">
        <v>4743</v>
      </c>
      <c r="F1030" s="262" t="s">
        <v>1697</v>
      </c>
      <c r="G1030" s="262" t="s">
        <v>5602</v>
      </c>
      <c r="H1030" s="262" t="s">
        <v>8382</v>
      </c>
      <c r="I1030" s="262" t="s">
        <v>8658</v>
      </c>
      <c r="J1030" s="280" t="s">
        <v>10547</v>
      </c>
      <c r="K1030" s="280" t="s">
        <v>620</v>
      </c>
      <c r="L1030" s="281">
        <v>40044</v>
      </c>
      <c r="M1030" s="256"/>
      <c r="N1030" s="257">
        <v>40044</v>
      </c>
      <c r="O1030" s="258" t="s">
        <v>620</v>
      </c>
      <c r="P1030" s="259" t="s">
        <v>8659</v>
      </c>
      <c r="Q1030" s="49"/>
      <c r="R1030" s="49"/>
      <c r="S1030" s="328"/>
    </row>
    <row r="1031" spans="1:19" ht="25.5" x14ac:dyDescent="0.25">
      <c r="A1031" s="260">
        <v>40032</v>
      </c>
      <c r="B1031" s="261" t="s">
        <v>8660</v>
      </c>
      <c r="C1031" s="267"/>
      <c r="D1031" s="262" t="s">
        <v>3330</v>
      </c>
      <c r="E1031" s="262">
        <v>4763</v>
      </c>
      <c r="F1031" s="262" t="s">
        <v>1697</v>
      </c>
      <c r="G1031" s="262" t="s">
        <v>5602</v>
      </c>
      <c r="H1031" s="262" t="s">
        <v>4179</v>
      </c>
      <c r="I1031" s="262" t="s">
        <v>6359</v>
      </c>
      <c r="J1031" s="280" t="s">
        <v>6685</v>
      </c>
      <c r="K1031" s="280" t="s">
        <v>3382</v>
      </c>
      <c r="L1031" s="281">
        <v>40044</v>
      </c>
      <c r="M1031" s="256"/>
      <c r="N1031" s="257">
        <v>40044</v>
      </c>
      <c r="O1031" s="258" t="s">
        <v>3382</v>
      </c>
      <c r="P1031" s="259" t="s">
        <v>5777</v>
      </c>
      <c r="Q1031" s="49"/>
      <c r="R1031" s="49"/>
      <c r="S1031" s="328"/>
    </row>
    <row r="1032" spans="1:19" x14ac:dyDescent="0.25">
      <c r="A1032" s="260">
        <v>40038</v>
      </c>
      <c r="B1032" s="261" t="s">
        <v>9202</v>
      </c>
      <c r="C1032" s="267"/>
      <c r="D1032" s="262" t="s">
        <v>10583</v>
      </c>
      <c r="E1032" s="262">
        <v>4623</v>
      </c>
      <c r="F1032" s="262" t="s">
        <v>1697</v>
      </c>
      <c r="G1032" s="262" t="s">
        <v>9736</v>
      </c>
      <c r="H1032" s="262" t="s">
        <v>10497</v>
      </c>
      <c r="I1032" s="262"/>
      <c r="J1032" s="280" t="s">
        <v>5942</v>
      </c>
      <c r="K1032" s="280" t="s">
        <v>8506</v>
      </c>
      <c r="L1032" s="281">
        <v>40044</v>
      </c>
      <c r="M1032" s="256"/>
      <c r="N1032" s="257">
        <v>40044</v>
      </c>
      <c r="O1032" s="258" t="s">
        <v>8506</v>
      </c>
      <c r="P1032" s="259" t="s">
        <v>10108</v>
      </c>
      <c r="Q1032" s="49"/>
      <c r="R1032" s="49"/>
      <c r="S1032" s="328"/>
    </row>
    <row r="1033" spans="1:19" ht="25.5" x14ac:dyDescent="0.25">
      <c r="A1033" s="260">
        <v>40038</v>
      </c>
      <c r="B1033" s="261" t="s">
        <v>1957</v>
      </c>
      <c r="C1033" s="267"/>
      <c r="D1033" s="262" t="s">
        <v>2215</v>
      </c>
      <c r="E1033" s="262"/>
      <c r="F1033" s="262" t="s">
        <v>1697</v>
      </c>
      <c r="G1033" s="262" t="s">
        <v>5602</v>
      </c>
      <c r="H1033" s="262" t="s">
        <v>4179</v>
      </c>
      <c r="I1033" s="262" t="s">
        <v>9535</v>
      </c>
      <c r="J1033" s="280" t="s">
        <v>5942</v>
      </c>
      <c r="K1033" s="280" t="s">
        <v>2079</v>
      </c>
      <c r="L1033" s="281">
        <v>40044</v>
      </c>
      <c r="M1033" s="256"/>
      <c r="N1033" s="257">
        <v>40044</v>
      </c>
      <c r="O1033" s="258" t="s">
        <v>5778</v>
      </c>
      <c r="P1033" s="259" t="s">
        <v>7961</v>
      </c>
      <c r="Q1033" s="49"/>
      <c r="R1033" s="49"/>
      <c r="S1033" s="328"/>
    </row>
    <row r="1034" spans="1:19" x14ac:dyDescent="0.25">
      <c r="A1034" s="260">
        <v>40039</v>
      </c>
      <c r="B1034" s="261" t="s">
        <v>10872</v>
      </c>
      <c r="C1034" s="267"/>
      <c r="D1034" s="262" t="s">
        <v>3364</v>
      </c>
      <c r="E1034" s="262">
        <v>4624</v>
      </c>
      <c r="F1034" s="262" t="s">
        <v>5941</v>
      </c>
      <c r="G1034" s="262" t="s">
        <v>10927</v>
      </c>
      <c r="H1034" s="262" t="s">
        <v>1294</v>
      </c>
      <c r="I1034" s="262" t="s">
        <v>5876</v>
      </c>
      <c r="J1034" s="280" t="s">
        <v>5942</v>
      </c>
      <c r="K1034" s="280" t="s">
        <v>6381</v>
      </c>
      <c r="L1034" s="281">
        <v>40044</v>
      </c>
      <c r="M1034" s="256"/>
      <c r="N1034" s="257">
        <v>40044</v>
      </c>
      <c r="O1034" s="258" t="s">
        <v>6381</v>
      </c>
      <c r="P1034" s="259" t="s">
        <v>5876</v>
      </c>
      <c r="Q1034" s="49"/>
      <c r="R1034" s="49"/>
      <c r="S1034" s="328"/>
    </row>
    <row r="1035" spans="1:19" ht="25.5" x14ac:dyDescent="0.25">
      <c r="A1035" s="260">
        <v>40023</v>
      </c>
      <c r="B1035" s="261" t="s">
        <v>9581</v>
      </c>
      <c r="C1035" s="267"/>
      <c r="D1035" s="262" t="s">
        <v>191</v>
      </c>
      <c r="E1035" s="262"/>
      <c r="F1035" s="262" t="s">
        <v>1697</v>
      </c>
      <c r="G1035" s="262" t="s">
        <v>5602</v>
      </c>
      <c r="H1035" s="262"/>
      <c r="I1035" s="262" t="s">
        <v>9582</v>
      </c>
      <c r="J1035" s="280" t="s">
        <v>1425</v>
      </c>
      <c r="K1035" s="280" t="s">
        <v>9637</v>
      </c>
      <c r="L1035" s="281">
        <v>40046</v>
      </c>
      <c r="M1035" s="256"/>
      <c r="N1035" s="257">
        <v>40046</v>
      </c>
      <c r="O1035" s="258" t="s">
        <v>9637</v>
      </c>
      <c r="P1035" s="259" t="s">
        <v>9638</v>
      </c>
      <c r="Q1035" s="49"/>
      <c r="R1035" s="49"/>
      <c r="S1035" s="328"/>
    </row>
    <row r="1036" spans="1:19" ht="25.5" x14ac:dyDescent="0.25">
      <c r="A1036" s="260">
        <v>40035</v>
      </c>
      <c r="B1036" s="261" t="s">
        <v>9914</v>
      </c>
      <c r="C1036" s="267"/>
      <c r="D1036" s="262" t="s">
        <v>7161</v>
      </c>
      <c r="E1036" s="262">
        <v>4343</v>
      </c>
      <c r="F1036" s="262" t="s">
        <v>1697</v>
      </c>
      <c r="G1036" s="262" t="s">
        <v>5602</v>
      </c>
      <c r="H1036" s="262" t="s">
        <v>3954</v>
      </c>
      <c r="I1036" s="262" t="s">
        <v>4735</v>
      </c>
      <c r="J1036" s="280" t="s">
        <v>9915</v>
      </c>
      <c r="K1036" s="280" t="s">
        <v>19</v>
      </c>
      <c r="L1036" s="281">
        <v>40046</v>
      </c>
      <c r="M1036" s="256"/>
      <c r="N1036" s="257">
        <v>40046</v>
      </c>
      <c r="O1036" s="258" t="s">
        <v>19</v>
      </c>
      <c r="P1036" s="259" t="s">
        <v>7907</v>
      </c>
      <c r="Q1036" s="49"/>
      <c r="R1036" s="49"/>
      <c r="S1036" s="328"/>
    </row>
    <row r="1037" spans="1:19" x14ac:dyDescent="0.25">
      <c r="A1037" s="260">
        <v>40045</v>
      </c>
      <c r="B1037" s="261" t="s">
        <v>7908</v>
      </c>
      <c r="C1037" s="267"/>
      <c r="D1037" s="262" t="s">
        <v>2215</v>
      </c>
      <c r="E1037" s="262"/>
      <c r="F1037" s="262" t="s">
        <v>6588</v>
      </c>
      <c r="G1037" s="262" t="s">
        <v>8606</v>
      </c>
      <c r="H1037" s="262" t="s">
        <v>8607</v>
      </c>
      <c r="I1037" s="262" t="s">
        <v>4928</v>
      </c>
      <c r="J1037" s="280" t="s">
        <v>5942</v>
      </c>
      <c r="K1037" s="280" t="s">
        <v>10123</v>
      </c>
      <c r="L1037" s="281">
        <v>40046</v>
      </c>
      <c r="M1037" s="256"/>
      <c r="N1037" s="257">
        <v>40046</v>
      </c>
      <c r="O1037" s="258" t="s">
        <v>10123</v>
      </c>
      <c r="P1037" s="259" t="s">
        <v>4928</v>
      </c>
      <c r="Q1037" s="49"/>
      <c r="R1037" s="49"/>
      <c r="S1037" s="328"/>
    </row>
    <row r="1038" spans="1:19" x14ac:dyDescent="0.25">
      <c r="A1038" s="260">
        <v>40035</v>
      </c>
      <c r="B1038" s="261" t="s">
        <v>1089</v>
      </c>
      <c r="C1038" s="267"/>
      <c r="D1038" s="262" t="s">
        <v>840</v>
      </c>
      <c r="E1038" s="262">
        <v>4713</v>
      </c>
      <c r="F1038" s="262" t="s">
        <v>3065</v>
      </c>
      <c r="G1038" s="262" t="s">
        <v>2252</v>
      </c>
      <c r="H1038" s="262" t="s">
        <v>1375</v>
      </c>
      <c r="I1038" s="262" t="s">
        <v>4178</v>
      </c>
      <c r="J1038" s="280" t="s">
        <v>10512</v>
      </c>
      <c r="K1038" s="280" t="s">
        <v>4065</v>
      </c>
      <c r="L1038" s="281">
        <v>40046</v>
      </c>
      <c r="M1038" s="256"/>
      <c r="N1038" s="257">
        <v>40049</v>
      </c>
      <c r="O1038" s="258" t="s">
        <v>4065</v>
      </c>
      <c r="P1038" s="259" t="s">
        <v>5675</v>
      </c>
      <c r="Q1038" s="49"/>
      <c r="R1038" s="49"/>
      <c r="S1038" s="328"/>
    </row>
    <row r="1039" spans="1:19" x14ac:dyDescent="0.25">
      <c r="A1039" s="260">
        <v>40045</v>
      </c>
      <c r="B1039" s="261" t="s">
        <v>8573</v>
      </c>
      <c r="C1039" s="267"/>
      <c r="D1039" s="262" t="s">
        <v>3364</v>
      </c>
      <c r="E1039" s="262">
        <v>4624</v>
      </c>
      <c r="F1039" s="262" t="s">
        <v>5941</v>
      </c>
      <c r="G1039" s="262" t="s">
        <v>10927</v>
      </c>
      <c r="H1039" s="262" t="s">
        <v>1294</v>
      </c>
      <c r="I1039" s="262" t="s">
        <v>5876</v>
      </c>
      <c r="J1039" s="280" t="s">
        <v>5942</v>
      </c>
      <c r="K1039" s="280" t="s">
        <v>10123</v>
      </c>
      <c r="L1039" s="281">
        <v>40050</v>
      </c>
      <c r="M1039" s="256"/>
      <c r="N1039" s="257">
        <v>40051</v>
      </c>
      <c r="O1039" s="258" t="s">
        <v>10123</v>
      </c>
      <c r="P1039" s="259" t="s">
        <v>5876</v>
      </c>
      <c r="Q1039" s="49"/>
      <c r="R1039" s="49"/>
      <c r="S1039" s="328"/>
    </row>
    <row r="1040" spans="1:19" x14ac:dyDescent="0.25">
      <c r="A1040" s="260">
        <v>40046</v>
      </c>
      <c r="B1040" s="261" t="s">
        <v>10295</v>
      </c>
      <c r="C1040" s="267"/>
      <c r="D1040" s="262" t="s">
        <v>2215</v>
      </c>
      <c r="E1040" s="262"/>
      <c r="F1040" s="262" t="s">
        <v>6628</v>
      </c>
      <c r="G1040" s="262" t="s">
        <v>5602</v>
      </c>
      <c r="H1040" s="262" t="s">
        <v>2744</v>
      </c>
      <c r="I1040" s="262" t="s">
        <v>6613</v>
      </c>
      <c r="J1040" s="280" t="s">
        <v>5942</v>
      </c>
      <c r="K1040" s="280" t="s">
        <v>2079</v>
      </c>
      <c r="L1040" s="281">
        <v>40051</v>
      </c>
      <c r="M1040" s="256"/>
      <c r="N1040" s="257">
        <v>40051</v>
      </c>
      <c r="O1040" s="258" t="s">
        <v>2079</v>
      </c>
      <c r="P1040" s="259" t="s">
        <v>6613</v>
      </c>
      <c r="Q1040" s="49"/>
      <c r="R1040" s="49"/>
      <c r="S1040" s="328"/>
    </row>
    <row r="1041" spans="1:19" x14ac:dyDescent="0.25">
      <c r="A1041" s="260">
        <v>40051</v>
      </c>
      <c r="B1041" s="261" t="s">
        <v>10296</v>
      </c>
      <c r="C1041" s="267"/>
      <c r="D1041" s="262" t="s">
        <v>3364</v>
      </c>
      <c r="E1041" s="262">
        <v>4624</v>
      </c>
      <c r="F1041" s="262" t="s">
        <v>6588</v>
      </c>
      <c r="G1041" s="262" t="s">
        <v>5597</v>
      </c>
      <c r="H1041" s="262" t="s">
        <v>8607</v>
      </c>
      <c r="I1041" s="262" t="s">
        <v>3371</v>
      </c>
      <c r="J1041" s="280" t="s">
        <v>5942</v>
      </c>
      <c r="K1041" s="280" t="s">
        <v>9008</v>
      </c>
      <c r="L1041" s="281">
        <v>40052</v>
      </c>
      <c r="M1041" s="256"/>
      <c r="N1041" s="257">
        <v>40052</v>
      </c>
      <c r="O1041" s="258" t="s">
        <v>9008</v>
      </c>
      <c r="P1041" s="259" t="s">
        <v>5876</v>
      </c>
      <c r="Q1041" s="49"/>
      <c r="R1041" s="49"/>
      <c r="S1041" s="328"/>
    </row>
    <row r="1042" spans="1:19" x14ac:dyDescent="0.25">
      <c r="A1042" s="260">
        <v>40051</v>
      </c>
      <c r="B1042" s="261" t="s">
        <v>10296</v>
      </c>
      <c r="C1042" s="267"/>
      <c r="D1042" s="262" t="s">
        <v>3364</v>
      </c>
      <c r="E1042" s="262">
        <v>4624</v>
      </c>
      <c r="F1042" s="262" t="s">
        <v>6588</v>
      </c>
      <c r="G1042" s="262" t="s">
        <v>5597</v>
      </c>
      <c r="H1042" s="262" t="s">
        <v>8607</v>
      </c>
      <c r="I1042" s="262" t="s">
        <v>5876</v>
      </c>
      <c r="J1042" s="280" t="s">
        <v>5942</v>
      </c>
      <c r="K1042" s="280" t="s">
        <v>2081</v>
      </c>
      <c r="L1042" s="281">
        <v>40052</v>
      </c>
      <c r="M1042" s="256"/>
      <c r="N1042" s="257">
        <v>40052</v>
      </c>
      <c r="O1042" s="258" t="s">
        <v>2081</v>
      </c>
      <c r="P1042" s="259" t="s">
        <v>9535</v>
      </c>
      <c r="Q1042" s="49"/>
      <c r="R1042" s="49"/>
      <c r="S1042" s="328"/>
    </row>
    <row r="1043" spans="1:19" x14ac:dyDescent="0.25">
      <c r="A1043" s="260">
        <v>40051</v>
      </c>
      <c r="B1043" s="261" t="s">
        <v>1683</v>
      </c>
      <c r="C1043" s="267"/>
      <c r="D1043" s="262" t="s">
        <v>2215</v>
      </c>
      <c r="E1043" s="262"/>
      <c r="F1043" s="262" t="s">
        <v>6588</v>
      </c>
      <c r="G1043" s="262" t="s">
        <v>5602</v>
      </c>
      <c r="H1043" s="262" t="s">
        <v>2078</v>
      </c>
      <c r="I1043" s="262" t="s">
        <v>9535</v>
      </c>
      <c r="J1043" s="280" t="s">
        <v>5942</v>
      </c>
      <c r="K1043" s="280" t="s">
        <v>2419</v>
      </c>
      <c r="L1043" s="281">
        <v>40052</v>
      </c>
      <c r="M1043" s="256"/>
      <c r="N1043" s="257">
        <v>40052</v>
      </c>
      <c r="O1043" s="258" t="s">
        <v>248</v>
      </c>
      <c r="P1043" s="259" t="s">
        <v>9535</v>
      </c>
      <c r="Q1043" s="49"/>
      <c r="R1043" s="49"/>
      <c r="S1043" s="328"/>
    </row>
    <row r="1044" spans="1:19" ht="38.25" x14ac:dyDescent="0.25">
      <c r="A1044" s="260">
        <v>39982</v>
      </c>
      <c r="B1044" s="261" t="s">
        <v>9163</v>
      </c>
      <c r="C1044" s="267"/>
      <c r="D1044" s="262" t="s">
        <v>4076</v>
      </c>
      <c r="E1044" s="262">
        <v>4695</v>
      </c>
      <c r="F1044" s="262" t="s">
        <v>468</v>
      </c>
      <c r="G1044" s="262" t="s">
        <v>8041</v>
      </c>
      <c r="H1044" s="262" t="s">
        <v>7806</v>
      </c>
      <c r="I1044" s="262" t="s">
        <v>1422</v>
      </c>
      <c r="J1044" s="280" t="s">
        <v>7805</v>
      </c>
      <c r="K1044" s="280" t="s">
        <v>7807</v>
      </c>
      <c r="L1044" s="281" t="s">
        <v>4263</v>
      </c>
      <c r="M1044" s="256" t="s">
        <v>5937</v>
      </c>
      <c r="N1044" s="257">
        <v>40053</v>
      </c>
      <c r="O1044" s="258"/>
      <c r="P1044" s="259"/>
      <c r="Q1044" s="49"/>
      <c r="R1044" s="49"/>
      <c r="S1044" s="328"/>
    </row>
    <row r="1045" spans="1:19" ht="25.5" x14ac:dyDescent="0.25">
      <c r="A1045" s="260">
        <v>39982</v>
      </c>
      <c r="B1045" s="261" t="s">
        <v>9163</v>
      </c>
      <c r="C1045" s="267"/>
      <c r="D1045" s="262" t="s">
        <v>4076</v>
      </c>
      <c r="E1045" s="262">
        <v>4695</v>
      </c>
      <c r="F1045" s="262" t="s">
        <v>468</v>
      </c>
      <c r="G1045" s="262"/>
      <c r="H1045" s="262" t="s">
        <v>7806</v>
      </c>
      <c r="I1045" s="262"/>
      <c r="J1045" s="280" t="s">
        <v>8715</v>
      </c>
      <c r="K1045" s="280" t="s">
        <v>164</v>
      </c>
      <c r="L1045" s="281" t="s">
        <v>4263</v>
      </c>
      <c r="M1045" s="256" t="s">
        <v>5937</v>
      </c>
      <c r="N1045" s="257">
        <v>40053</v>
      </c>
      <c r="O1045" s="258"/>
      <c r="P1045" s="259"/>
      <c r="Q1045" s="49"/>
      <c r="R1045" s="49"/>
      <c r="S1045" s="328"/>
    </row>
    <row r="1046" spans="1:19" ht="25.5" x14ac:dyDescent="0.25">
      <c r="A1046" s="260">
        <v>39982</v>
      </c>
      <c r="B1046" s="261" t="s">
        <v>9163</v>
      </c>
      <c r="C1046" s="267"/>
      <c r="D1046" s="262" t="s">
        <v>4076</v>
      </c>
      <c r="E1046" s="262">
        <v>4695</v>
      </c>
      <c r="F1046" s="262" t="s">
        <v>468</v>
      </c>
      <c r="G1046" s="262"/>
      <c r="H1046" s="262" t="s">
        <v>7806</v>
      </c>
      <c r="I1046" s="262"/>
      <c r="J1046" s="280" t="s">
        <v>165</v>
      </c>
      <c r="K1046" s="280" t="s">
        <v>166</v>
      </c>
      <c r="L1046" s="281" t="s">
        <v>4263</v>
      </c>
      <c r="M1046" s="256" t="s">
        <v>5937</v>
      </c>
      <c r="N1046" s="257">
        <v>40053</v>
      </c>
      <c r="O1046" s="258"/>
      <c r="P1046" s="259"/>
      <c r="Q1046" s="49"/>
      <c r="R1046" s="49"/>
      <c r="S1046" s="328"/>
    </row>
    <row r="1047" spans="1:19" x14ac:dyDescent="0.25">
      <c r="A1047" s="260">
        <v>39982</v>
      </c>
      <c r="B1047" s="261" t="s">
        <v>9163</v>
      </c>
      <c r="C1047" s="267"/>
      <c r="D1047" s="262" t="s">
        <v>4076</v>
      </c>
      <c r="E1047" s="262">
        <v>4695</v>
      </c>
      <c r="F1047" s="262" t="s">
        <v>468</v>
      </c>
      <c r="G1047" s="262" t="s">
        <v>5602</v>
      </c>
      <c r="H1047" s="262" t="s">
        <v>7806</v>
      </c>
      <c r="I1047" s="262" t="s">
        <v>9535</v>
      </c>
      <c r="J1047" s="280" t="s">
        <v>5942</v>
      </c>
      <c r="K1047" s="280" t="s">
        <v>2419</v>
      </c>
      <c r="L1047" s="281" t="s">
        <v>4263</v>
      </c>
      <c r="M1047" s="256"/>
      <c r="N1047" s="257">
        <v>40053</v>
      </c>
      <c r="O1047" s="258" t="s">
        <v>2419</v>
      </c>
      <c r="P1047" s="259"/>
      <c r="Q1047" s="49"/>
      <c r="R1047" s="49"/>
      <c r="S1047" s="328"/>
    </row>
    <row r="1048" spans="1:19" x14ac:dyDescent="0.25">
      <c r="A1048" s="260">
        <v>40046</v>
      </c>
      <c r="B1048" s="261" t="s">
        <v>249</v>
      </c>
      <c r="C1048" s="267"/>
      <c r="D1048" s="262" t="s">
        <v>250</v>
      </c>
      <c r="E1048" s="262">
        <v>4792</v>
      </c>
      <c r="F1048" s="262" t="s">
        <v>1697</v>
      </c>
      <c r="G1048" s="262" t="s">
        <v>5602</v>
      </c>
      <c r="H1048" s="262" t="s">
        <v>8094</v>
      </c>
      <c r="I1048" s="262" t="s">
        <v>251</v>
      </c>
      <c r="J1048" s="280" t="s">
        <v>7944</v>
      </c>
      <c r="K1048" s="280" t="s">
        <v>252</v>
      </c>
      <c r="L1048" s="281">
        <v>40053</v>
      </c>
      <c r="M1048" s="256"/>
      <c r="N1048" s="257">
        <v>40053</v>
      </c>
      <c r="O1048" s="258" t="s">
        <v>1885</v>
      </c>
      <c r="P1048" s="259" t="s">
        <v>253</v>
      </c>
      <c r="Q1048" s="49"/>
      <c r="R1048" s="49"/>
      <c r="S1048" s="328"/>
    </row>
    <row r="1049" spans="1:19" ht="25.5" x14ac:dyDescent="0.25">
      <c r="A1049" s="260">
        <v>40045</v>
      </c>
      <c r="B1049" s="261" t="s">
        <v>1088</v>
      </c>
      <c r="C1049" s="267"/>
      <c r="D1049" s="262" t="s">
        <v>167</v>
      </c>
      <c r="E1049" s="262">
        <v>4780</v>
      </c>
      <c r="F1049" s="262" t="s">
        <v>1697</v>
      </c>
      <c r="G1049" s="262" t="s">
        <v>5602</v>
      </c>
      <c r="H1049" s="262" t="s">
        <v>7950</v>
      </c>
      <c r="I1049" s="262" t="s">
        <v>6032</v>
      </c>
      <c r="J1049" s="280" t="s">
        <v>6031</v>
      </c>
      <c r="K1049" s="280" t="s">
        <v>5393</v>
      </c>
      <c r="L1049" s="281">
        <v>40058</v>
      </c>
      <c r="M1049" s="256"/>
      <c r="N1049" s="257">
        <v>40057</v>
      </c>
      <c r="O1049" s="258" t="s">
        <v>5393</v>
      </c>
      <c r="P1049" s="259" t="s">
        <v>3346</v>
      </c>
      <c r="Q1049" s="49"/>
      <c r="R1049" s="49"/>
      <c r="S1049" s="328"/>
    </row>
    <row r="1050" spans="1:19" ht="51" x14ac:dyDescent="0.25">
      <c r="A1050" s="260">
        <v>40050</v>
      </c>
      <c r="B1050" s="261" t="s">
        <v>8385</v>
      </c>
      <c r="C1050" s="267"/>
      <c r="D1050" s="262" t="s">
        <v>6000</v>
      </c>
      <c r="E1050" s="262">
        <v>4742</v>
      </c>
      <c r="F1050" s="262" t="s">
        <v>9954</v>
      </c>
      <c r="G1050" s="262" t="s">
        <v>2252</v>
      </c>
      <c r="H1050" s="262" t="s">
        <v>2694</v>
      </c>
      <c r="I1050" s="262" t="s">
        <v>9535</v>
      </c>
      <c r="J1050" s="280" t="s">
        <v>5942</v>
      </c>
      <c r="K1050" s="280" t="s">
        <v>8506</v>
      </c>
      <c r="L1050" s="281">
        <v>40064</v>
      </c>
      <c r="M1050" s="256"/>
      <c r="N1050" s="257">
        <v>40059</v>
      </c>
      <c r="O1050" s="258" t="s">
        <v>373</v>
      </c>
      <c r="P1050" s="259" t="s">
        <v>9817</v>
      </c>
      <c r="Q1050" s="49"/>
      <c r="R1050" s="49"/>
      <c r="S1050" s="328"/>
    </row>
    <row r="1051" spans="1:19" ht="25.5" x14ac:dyDescent="0.25">
      <c r="A1051" s="260">
        <v>40049</v>
      </c>
      <c r="B1051" s="261" t="s">
        <v>1374</v>
      </c>
      <c r="C1051" s="267"/>
      <c r="D1051" s="262" t="s">
        <v>5546</v>
      </c>
      <c r="E1051" s="262">
        <v>4727</v>
      </c>
      <c r="F1051" s="262" t="s">
        <v>8371</v>
      </c>
      <c r="G1051" s="262" t="s">
        <v>8041</v>
      </c>
      <c r="H1051" s="262" t="s">
        <v>4935</v>
      </c>
      <c r="I1051" s="262" t="s">
        <v>7958</v>
      </c>
      <c r="J1051" s="280" t="s">
        <v>5603</v>
      </c>
      <c r="K1051" s="280" t="s">
        <v>748</v>
      </c>
      <c r="L1051" s="281">
        <v>40049</v>
      </c>
      <c r="M1051" s="256" t="s">
        <v>3386</v>
      </c>
      <c r="N1051" s="257">
        <v>40064</v>
      </c>
      <c r="O1051" s="258" t="s">
        <v>748</v>
      </c>
      <c r="P1051" s="259" t="s">
        <v>2307</v>
      </c>
      <c r="Q1051" s="49"/>
      <c r="R1051" s="49"/>
      <c r="S1051" s="328"/>
    </row>
    <row r="1052" spans="1:19" x14ac:dyDescent="0.25">
      <c r="A1052" s="260">
        <v>40051</v>
      </c>
      <c r="B1052" s="261" t="s">
        <v>2308</v>
      </c>
      <c r="C1052" s="267"/>
      <c r="D1052" s="262" t="s">
        <v>191</v>
      </c>
      <c r="E1052" s="262">
        <v>4615</v>
      </c>
      <c r="F1052" s="262" t="s">
        <v>3065</v>
      </c>
      <c r="G1052" s="262" t="s">
        <v>10255</v>
      </c>
      <c r="H1052" s="262" t="s">
        <v>2253</v>
      </c>
      <c r="I1052" s="262" t="s">
        <v>9535</v>
      </c>
      <c r="J1052" s="280" t="s">
        <v>5942</v>
      </c>
      <c r="K1052" s="280" t="s">
        <v>6381</v>
      </c>
      <c r="L1052" s="281">
        <v>40064</v>
      </c>
      <c r="M1052" s="256"/>
      <c r="N1052" s="257">
        <v>40064</v>
      </c>
      <c r="O1052" s="258" t="s">
        <v>6381</v>
      </c>
      <c r="P1052" s="259" t="s">
        <v>9535</v>
      </c>
      <c r="Q1052" s="49"/>
      <c r="R1052" s="49"/>
      <c r="S1052" s="328"/>
    </row>
    <row r="1053" spans="1:19" ht="25.5" x14ac:dyDescent="0.25">
      <c r="A1053" s="260">
        <v>40057</v>
      </c>
      <c r="B1053" s="261" t="s">
        <v>4566</v>
      </c>
      <c r="C1053" s="267"/>
      <c r="D1053" s="262" t="s">
        <v>2215</v>
      </c>
      <c r="E1053" s="262"/>
      <c r="F1053" s="262" t="s">
        <v>5941</v>
      </c>
      <c r="G1053" s="262" t="s">
        <v>5602</v>
      </c>
      <c r="H1053" s="262" t="s">
        <v>4935</v>
      </c>
      <c r="I1053" s="262" t="s">
        <v>9535</v>
      </c>
      <c r="J1053" s="280" t="s">
        <v>5603</v>
      </c>
      <c r="K1053" s="280" t="s">
        <v>7826</v>
      </c>
      <c r="L1053" s="281">
        <v>40064</v>
      </c>
      <c r="M1053" s="256"/>
      <c r="N1053" s="257">
        <v>40064</v>
      </c>
      <c r="O1053" s="258" t="s">
        <v>7826</v>
      </c>
      <c r="P1053" s="259" t="s">
        <v>9535</v>
      </c>
      <c r="Q1053" s="49"/>
      <c r="R1053" s="49"/>
      <c r="S1053" s="328"/>
    </row>
    <row r="1054" spans="1:19" ht="38.25" x14ac:dyDescent="0.25">
      <c r="A1054" s="260">
        <v>40049</v>
      </c>
      <c r="B1054" s="261" t="s">
        <v>7522</v>
      </c>
      <c r="C1054" s="267"/>
      <c r="D1054" s="262" t="s">
        <v>5531</v>
      </c>
      <c r="E1054" s="262">
        <v>4731</v>
      </c>
      <c r="F1054" s="262" t="s">
        <v>1697</v>
      </c>
      <c r="G1054" s="262" t="s">
        <v>5602</v>
      </c>
      <c r="H1054" s="262" t="s">
        <v>8374</v>
      </c>
      <c r="I1054" s="262"/>
      <c r="J1054" s="280" t="s">
        <v>2309</v>
      </c>
      <c r="K1054" s="280" t="s">
        <v>426</v>
      </c>
      <c r="L1054" s="281">
        <v>40065</v>
      </c>
      <c r="M1054" s="256" t="s">
        <v>5937</v>
      </c>
      <c r="N1054" s="257">
        <v>40065</v>
      </c>
      <c r="O1054" s="258" t="s">
        <v>426</v>
      </c>
      <c r="P1054" s="259"/>
      <c r="Q1054" s="49"/>
      <c r="R1054" s="49"/>
      <c r="S1054" s="328"/>
    </row>
    <row r="1055" spans="1:19" ht="25.5" x14ac:dyDescent="0.25">
      <c r="A1055" s="260">
        <v>40050</v>
      </c>
      <c r="B1055" s="261" t="s">
        <v>427</v>
      </c>
      <c r="C1055" s="267"/>
      <c r="D1055" s="262" t="s">
        <v>277</v>
      </c>
      <c r="E1055" s="262">
        <v>4739</v>
      </c>
      <c r="F1055" s="262" t="s">
        <v>3065</v>
      </c>
      <c r="G1055" s="262" t="s">
        <v>278</v>
      </c>
      <c r="H1055" s="262"/>
      <c r="I1055" s="262" t="s">
        <v>6534</v>
      </c>
      <c r="J1055" s="280" t="s">
        <v>279</v>
      </c>
      <c r="K1055" s="280" t="s">
        <v>7425</v>
      </c>
      <c r="L1055" s="281">
        <v>40065</v>
      </c>
      <c r="M1055" s="256"/>
      <c r="N1055" s="257">
        <v>40065</v>
      </c>
      <c r="O1055" s="258"/>
      <c r="P1055" s="259"/>
      <c r="Q1055" s="49"/>
      <c r="R1055" s="49"/>
      <c r="S1055" s="328"/>
    </row>
    <row r="1056" spans="1:19" x14ac:dyDescent="0.25">
      <c r="A1056" s="260">
        <v>40052</v>
      </c>
      <c r="B1056" s="261" t="s">
        <v>9518</v>
      </c>
      <c r="C1056" s="267"/>
      <c r="D1056" s="262" t="s">
        <v>10049</v>
      </c>
      <c r="E1056" s="262">
        <v>4602</v>
      </c>
      <c r="F1056" s="262" t="s">
        <v>1697</v>
      </c>
      <c r="G1056" s="262" t="s">
        <v>9736</v>
      </c>
      <c r="H1056" s="262" t="s">
        <v>10497</v>
      </c>
      <c r="I1056" s="262" t="s">
        <v>6718</v>
      </c>
      <c r="J1056" s="280" t="s">
        <v>9519</v>
      </c>
      <c r="K1056" s="280" t="s">
        <v>9440</v>
      </c>
      <c r="L1056" s="281">
        <v>40066</v>
      </c>
      <c r="M1056" s="256"/>
      <c r="N1056" s="257">
        <v>40066</v>
      </c>
      <c r="O1056" s="258"/>
      <c r="P1056" s="259"/>
      <c r="Q1056" s="49"/>
      <c r="R1056" s="49"/>
      <c r="S1056" s="328"/>
    </row>
    <row r="1057" spans="1:19" x14ac:dyDescent="0.25">
      <c r="A1057" s="260">
        <v>40052</v>
      </c>
      <c r="B1057" s="261" t="s">
        <v>9518</v>
      </c>
      <c r="C1057" s="267"/>
      <c r="D1057" s="262" t="s">
        <v>10049</v>
      </c>
      <c r="E1057" s="262">
        <v>4602</v>
      </c>
      <c r="F1057" s="262" t="s">
        <v>1697</v>
      </c>
      <c r="G1057" s="262" t="s">
        <v>9736</v>
      </c>
      <c r="H1057" s="262" t="s">
        <v>10497</v>
      </c>
      <c r="I1057" s="262" t="s">
        <v>6719</v>
      </c>
      <c r="J1057" s="280" t="s">
        <v>9519</v>
      </c>
      <c r="K1057" s="280" t="s">
        <v>6720</v>
      </c>
      <c r="L1057" s="281">
        <v>40066</v>
      </c>
      <c r="M1057" s="256"/>
      <c r="N1057" s="257">
        <v>40066</v>
      </c>
      <c r="O1057" s="258"/>
      <c r="P1057" s="259"/>
      <c r="Q1057" s="49"/>
      <c r="R1057" s="49"/>
      <c r="S1057" s="328"/>
    </row>
    <row r="1058" spans="1:19" x14ac:dyDescent="0.25">
      <c r="A1058" s="260">
        <v>40052</v>
      </c>
      <c r="B1058" s="261" t="s">
        <v>9518</v>
      </c>
      <c r="C1058" s="267"/>
      <c r="D1058" s="262" t="s">
        <v>10049</v>
      </c>
      <c r="E1058" s="262">
        <v>4602</v>
      </c>
      <c r="F1058" s="262" t="s">
        <v>1697</v>
      </c>
      <c r="G1058" s="262" t="s">
        <v>9736</v>
      </c>
      <c r="H1058" s="262" t="s">
        <v>10497</v>
      </c>
      <c r="I1058" s="262" t="s">
        <v>7415</v>
      </c>
      <c r="J1058" s="280" t="s">
        <v>9519</v>
      </c>
      <c r="K1058" s="280" t="s">
        <v>7518</v>
      </c>
      <c r="L1058" s="281">
        <v>40066</v>
      </c>
      <c r="M1058" s="256"/>
      <c r="N1058" s="257">
        <v>40066</v>
      </c>
      <c r="O1058" s="258"/>
      <c r="P1058" s="259"/>
      <c r="Q1058" s="49"/>
      <c r="R1058" s="49"/>
      <c r="S1058" s="328"/>
    </row>
    <row r="1059" spans="1:19" x14ac:dyDescent="0.25">
      <c r="A1059" s="260">
        <v>40052</v>
      </c>
      <c r="B1059" s="261" t="s">
        <v>9518</v>
      </c>
      <c r="C1059" s="267"/>
      <c r="D1059" s="262" t="s">
        <v>10049</v>
      </c>
      <c r="E1059" s="262">
        <v>4602</v>
      </c>
      <c r="F1059" s="262" t="s">
        <v>1697</v>
      </c>
      <c r="G1059" s="262" t="s">
        <v>9736</v>
      </c>
      <c r="H1059" s="262" t="s">
        <v>10497</v>
      </c>
      <c r="I1059" s="262" t="s">
        <v>10285</v>
      </c>
      <c r="J1059" s="280" t="s">
        <v>9519</v>
      </c>
      <c r="K1059" s="280" t="s">
        <v>7841</v>
      </c>
      <c r="L1059" s="281">
        <v>40066</v>
      </c>
      <c r="M1059" s="256"/>
      <c r="N1059" s="257">
        <v>40066</v>
      </c>
      <c r="O1059" s="258"/>
      <c r="P1059" s="259"/>
      <c r="Q1059" s="49"/>
      <c r="R1059" s="49"/>
      <c r="S1059" s="328"/>
    </row>
    <row r="1060" spans="1:19" x14ac:dyDescent="0.25">
      <c r="A1060" s="260">
        <v>40052</v>
      </c>
      <c r="B1060" s="261" t="s">
        <v>9518</v>
      </c>
      <c r="C1060" s="267"/>
      <c r="D1060" s="262" t="s">
        <v>10049</v>
      </c>
      <c r="E1060" s="262">
        <v>4602</v>
      </c>
      <c r="F1060" s="262" t="s">
        <v>1697</v>
      </c>
      <c r="G1060" s="262" t="s">
        <v>9736</v>
      </c>
      <c r="H1060" s="262" t="s">
        <v>10497</v>
      </c>
      <c r="I1060" s="262" t="s">
        <v>2470</v>
      </c>
      <c r="J1060" s="280" t="s">
        <v>9519</v>
      </c>
      <c r="K1060" s="280" t="s">
        <v>2471</v>
      </c>
      <c r="L1060" s="281">
        <v>40066</v>
      </c>
      <c r="M1060" s="256"/>
      <c r="N1060" s="257">
        <v>40066</v>
      </c>
      <c r="O1060" s="258"/>
      <c r="P1060" s="259"/>
      <c r="Q1060" s="49"/>
      <c r="R1060" s="49"/>
      <c r="S1060" s="328"/>
    </row>
    <row r="1061" spans="1:19" x14ac:dyDescent="0.25">
      <c r="A1061" s="260">
        <v>40052</v>
      </c>
      <c r="B1061" s="261" t="s">
        <v>9518</v>
      </c>
      <c r="C1061" s="267"/>
      <c r="D1061" s="262" t="s">
        <v>10049</v>
      </c>
      <c r="E1061" s="262">
        <v>4602</v>
      </c>
      <c r="F1061" s="262" t="s">
        <v>1697</v>
      </c>
      <c r="G1061" s="262" t="s">
        <v>9736</v>
      </c>
      <c r="H1061" s="262" t="s">
        <v>10497</v>
      </c>
      <c r="I1061" s="262" t="s">
        <v>81</v>
      </c>
      <c r="J1061" s="280" t="s">
        <v>9519</v>
      </c>
      <c r="K1061" s="280" t="s">
        <v>2471</v>
      </c>
      <c r="L1061" s="281">
        <v>40066</v>
      </c>
      <c r="M1061" s="256"/>
      <c r="N1061" s="257">
        <v>40066</v>
      </c>
      <c r="O1061" s="258"/>
      <c r="P1061" s="259"/>
      <c r="Q1061" s="49"/>
      <c r="R1061" s="49"/>
      <c r="S1061" s="328"/>
    </row>
    <row r="1062" spans="1:19" x14ac:dyDescent="0.25">
      <c r="A1062" s="260">
        <v>40052</v>
      </c>
      <c r="B1062" s="261" t="s">
        <v>9518</v>
      </c>
      <c r="C1062" s="267"/>
      <c r="D1062" s="262" t="s">
        <v>10049</v>
      </c>
      <c r="E1062" s="262">
        <v>4602</v>
      </c>
      <c r="F1062" s="262" t="s">
        <v>1697</v>
      </c>
      <c r="G1062" s="262" t="s">
        <v>9736</v>
      </c>
      <c r="H1062" s="262" t="s">
        <v>10497</v>
      </c>
      <c r="I1062" s="262" t="s">
        <v>437</v>
      </c>
      <c r="J1062" s="280" t="s">
        <v>9519</v>
      </c>
      <c r="K1062" s="280" t="s">
        <v>2471</v>
      </c>
      <c r="L1062" s="281">
        <v>40066</v>
      </c>
      <c r="M1062" s="256"/>
      <c r="N1062" s="257">
        <v>40066</v>
      </c>
      <c r="O1062" s="258"/>
      <c r="P1062" s="259"/>
      <c r="Q1062" s="49"/>
      <c r="R1062" s="49"/>
      <c r="S1062" s="328"/>
    </row>
    <row r="1063" spans="1:19" x14ac:dyDescent="0.25">
      <c r="A1063" s="260">
        <v>40052</v>
      </c>
      <c r="B1063" s="261" t="s">
        <v>9518</v>
      </c>
      <c r="C1063" s="267"/>
      <c r="D1063" s="262" t="s">
        <v>10049</v>
      </c>
      <c r="E1063" s="262">
        <v>4602</v>
      </c>
      <c r="F1063" s="262" t="s">
        <v>1697</v>
      </c>
      <c r="G1063" s="262" t="s">
        <v>9736</v>
      </c>
      <c r="H1063" s="262" t="s">
        <v>10497</v>
      </c>
      <c r="I1063" s="262" t="s">
        <v>7784</v>
      </c>
      <c r="J1063" s="280" t="s">
        <v>9519</v>
      </c>
      <c r="K1063" s="280" t="s">
        <v>2471</v>
      </c>
      <c r="L1063" s="281">
        <v>40066</v>
      </c>
      <c r="M1063" s="256"/>
      <c r="N1063" s="257">
        <v>40066</v>
      </c>
      <c r="O1063" s="258"/>
      <c r="P1063" s="259"/>
      <c r="Q1063" s="49"/>
      <c r="R1063" s="49"/>
      <c r="S1063" s="328"/>
    </row>
    <row r="1064" spans="1:19" x14ac:dyDescent="0.25">
      <c r="A1064" s="260">
        <v>40052</v>
      </c>
      <c r="B1064" s="261" t="s">
        <v>9518</v>
      </c>
      <c r="C1064" s="267"/>
      <c r="D1064" s="262" t="s">
        <v>10049</v>
      </c>
      <c r="E1064" s="262">
        <v>4602</v>
      </c>
      <c r="F1064" s="262" t="s">
        <v>1697</v>
      </c>
      <c r="G1064" s="262" t="s">
        <v>9736</v>
      </c>
      <c r="H1064" s="262" t="s">
        <v>10497</v>
      </c>
      <c r="I1064" s="262" t="s">
        <v>6810</v>
      </c>
      <c r="J1064" s="280" t="s">
        <v>9519</v>
      </c>
      <c r="K1064" s="280" t="s">
        <v>9484</v>
      </c>
      <c r="L1064" s="281">
        <v>40066</v>
      </c>
      <c r="M1064" s="256"/>
      <c r="N1064" s="257">
        <v>40066</v>
      </c>
      <c r="O1064" s="258"/>
      <c r="P1064" s="259"/>
      <c r="Q1064" s="49"/>
      <c r="R1064" s="49"/>
      <c r="S1064" s="328"/>
    </row>
    <row r="1065" spans="1:19" x14ac:dyDescent="0.25">
      <c r="A1065" s="260">
        <v>40052</v>
      </c>
      <c r="B1065" s="261" t="s">
        <v>9518</v>
      </c>
      <c r="C1065" s="267"/>
      <c r="D1065" s="262" t="s">
        <v>10049</v>
      </c>
      <c r="E1065" s="262">
        <v>4602</v>
      </c>
      <c r="F1065" s="262" t="s">
        <v>1697</v>
      </c>
      <c r="G1065" s="262" t="s">
        <v>9736</v>
      </c>
      <c r="H1065" s="262" t="s">
        <v>10497</v>
      </c>
      <c r="I1065" s="262" t="s">
        <v>10621</v>
      </c>
      <c r="J1065" s="280" t="s">
        <v>9519</v>
      </c>
      <c r="K1065" s="280" t="s">
        <v>7518</v>
      </c>
      <c r="L1065" s="281">
        <v>40066</v>
      </c>
      <c r="M1065" s="256"/>
      <c r="N1065" s="257">
        <v>40066</v>
      </c>
      <c r="O1065" s="258"/>
      <c r="P1065" s="259"/>
      <c r="Q1065" s="49"/>
      <c r="R1065" s="49"/>
      <c r="S1065" s="328"/>
    </row>
    <row r="1066" spans="1:19" x14ac:dyDescent="0.25">
      <c r="A1066" s="260">
        <v>40052</v>
      </c>
      <c r="B1066" s="261" t="s">
        <v>9518</v>
      </c>
      <c r="C1066" s="267"/>
      <c r="D1066" s="262" t="s">
        <v>10049</v>
      </c>
      <c r="E1066" s="262">
        <v>4602</v>
      </c>
      <c r="F1066" s="262" t="s">
        <v>1697</v>
      </c>
      <c r="G1066" s="262" t="s">
        <v>9736</v>
      </c>
      <c r="H1066" s="262" t="s">
        <v>10497</v>
      </c>
      <c r="I1066" s="262" t="s">
        <v>3231</v>
      </c>
      <c r="J1066" s="280" t="s">
        <v>9519</v>
      </c>
      <c r="K1066" s="280" t="s">
        <v>640</v>
      </c>
      <c r="L1066" s="281">
        <v>40066</v>
      </c>
      <c r="M1066" s="256"/>
      <c r="N1066" s="257">
        <v>40066</v>
      </c>
      <c r="O1066" s="258"/>
      <c r="P1066" s="259"/>
      <c r="Q1066" s="49"/>
      <c r="R1066" s="49"/>
      <c r="S1066" s="328"/>
    </row>
    <row r="1067" spans="1:19" x14ac:dyDescent="0.25">
      <c r="A1067" s="260">
        <v>40065</v>
      </c>
      <c r="B1067" s="261" t="s">
        <v>6392</v>
      </c>
      <c r="C1067" s="267"/>
      <c r="D1067" s="262" t="s">
        <v>2215</v>
      </c>
      <c r="E1067" s="262"/>
      <c r="F1067" s="262" t="s">
        <v>6588</v>
      </c>
      <c r="G1067" s="262" t="s">
        <v>10927</v>
      </c>
      <c r="H1067" s="262" t="s">
        <v>374</v>
      </c>
      <c r="I1067" s="262" t="s">
        <v>9535</v>
      </c>
      <c r="J1067" s="280" t="s">
        <v>5942</v>
      </c>
      <c r="K1067" s="280" t="s">
        <v>344</v>
      </c>
      <c r="L1067" s="281">
        <v>40066</v>
      </c>
      <c r="M1067" s="256"/>
      <c r="N1067" s="257">
        <v>40066</v>
      </c>
      <c r="O1067" s="258" t="s">
        <v>344</v>
      </c>
      <c r="P1067" s="259" t="s">
        <v>9535</v>
      </c>
      <c r="Q1067" s="49"/>
      <c r="R1067" s="49"/>
      <c r="S1067" s="328"/>
    </row>
    <row r="1068" spans="1:19" x14ac:dyDescent="0.25">
      <c r="A1068" s="260">
        <v>40065</v>
      </c>
      <c r="B1068" s="261" t="s">
        <v>6392</v>
      </c>
      <c r="C1068" s="267"/>
      <c r="D1068" s="262" t="s">
        <v>7963</v>
      </c>
      <c r="E1068" s="262">
        <v>4619</v>
      </c>
      <c r="F1068" s="262" t="s">
        <v>6588</v>
      </c>
      <c r="G1068" s="262" t="s">
        <v>3651</v>
      </c>
      <c r="H1068" s="262" t="s">
        <v>2253</v>
      </c>
      <c r="I1068" s="262" t="s">
        <v>9535</v>
      </c>
      <c r="J1068" s="280" t="s">
        <v>5942</v>
      </c>
      <c r="K1068" s="280" t="s">
        <v>2081</v>
      </c>
      <c r="L1068" s="281">
        <v>40066</v>
      </c>
      <c r="M1068" s="256"/>
      <c r="N1068" s="257">
        <v>40066</v>
      </c>
      <c r="O1068" s="258" t="s">
        <v>2081</v>
      </c>
      <c r="P1068" s="259" t="s">
        <v>9535</v>
      </c>
      <c r="Q1068" s="49"/>
      <c r="R1068" s="49"/>
      <c r="S1068" s="328"/>
    </row>
    <row r="1069" spans="1:19" ht="25.5" x14ac:dyDescent="0.25">
      <c r="A1069" s="260">
        <v>40067</v>
      </c>
      <c r="B1069" s="261" t="s">
        <v>345</v>
      </c>
      <c r="C1069" s="267"/>
      <c r="D1069" s="262" t="s">
        <v>2215</v>
      </c>
      <c r="E1069" s="262"/>
      <c r="F1069" s="262" t="s">
        <v>6588</v>
      </c>
      <c r="G1069" s="262" t="s">
        <v>5602</v>
      </c>
      <c r="H1069" s="262" t="s">
        <v>4935</v>
      </c>
      <c r="I1069" s="262" t="s">
        <v>9535</v>
      </c>
      <c r="J1069" s="280" t="s">
        <v>5603</v>
      </c>
      <c r="K1069" s="280" t="s">
        <v>7826</v>
      </c>
      <c r="L1069" s="281">
        <v>40072</v>
      </c>
      <c r="M1069" s="256"/>
      <c r="N1069" s="257">
        <v>40072</v>
      </c>
      <c r="O1069" s="258" t="s">
        <v>7826</v>
      </c>
      <c r="P1069" s="259" t="s">
        <v>9535</v>
      </c>
      <c r="Q1069" s="49"/>
      <c r="R1069" s="49"/>
      <c r="S1069" s="328"/>
    </row>
    <row r="1070" spans="1:19" ht="25.5" x14ac:dyDescent="0.25">
      <c r="A1070" s="260">
        <v>40071</v>
      </c>
      <c r="B1070" s="261" t="s">
        <v>2333</v>
      </c>
      <c r="C1070" s="267"/>
      <c r="D1070" s="262" t="s">
        <v>2215</v>
      </c>
      <c r="E1070" s="262"/>
      <c r="F1070" s="262" t="s">
        <v>1697</v>
      </c>
      <c r="G1070" s="262" t="s">
        <v>5602</v>
      </c>
      <c r="H1070" s="262" t="s">
        <v>9216</v>
      </c>
      <c r="I1070" s="262" t="s">
        <v>9535</v>
      </c>
      <c r="J1070" s="280" t="s">
        <v>5942</v>
      </c>
      <c r="K1070" s="280" t="s">
        <v>7445</v>
      </c>
      <c r="L1070" s="281">
        <v>40073</v>
      </c>
      <c r="M1070" s="256" t="s">
        <v>3386</v>
      </c>
      <c r="N1070" s="257">
        <v>40074</v>
      </c>
      <c r="O1070" s="258" t="s">
        <v>7445</v>
      </c>
      <c r="P1070" s="259" t="s">
        <v>7961</v>
      </c>
      <c r="Q1070" s="49"/>
      <c r="R1070" s="49"/>
      <c r="S1070" s="328"/>
    </row>
    <row r="1071" spans="1:19" x14ac:dyDescent="0.25">
      <c r="A1071" s="260">
        <v>40072</v>
      </c>
      <c r="B1071" s="261" t="s">
        <v>2334</v>
      </c>
      <c r="C1071" s="267"/>
      <c r="D1071" s="262" t="s">
        <v>2215</v>
      </c>
      <c r="E1071" s="262"/>
      <c r="F1071" s="262" t="s">
        <v>6588</v>
      </c>
      <c r="G1071" s="262" t="s">
        <v>10927</v>
      </c>
      <c r="H1071" s="262" t="s">
        <v>374</v>
      </c>
      <c r="I1071" s="262" t="s">
        <v>9535</v>
      </c>
      <c r="J1071" s="280" t="s">
        <v>5942</v>
      </c>
      <c r="K1071" s="280" t="s">
        <v>344</v>
      </c>
      <c r="L1071" s="281">
        <v>40074</v>
      </c>
      <c r="M1071" s="256"/>
      <c r="N1071" s="257">
        <v>40074</v>
      </c>
      <c r="O1071" s="258" t="s">
        <v>344</v>
      </c>
      <c r="P1071" s="259" t="s">
        <v>9535</v>
      </c>
      <c r="Q1071" s="49"/>
      <c r="R1071" s="49"/>
      <c r="S1071" s="328"/>
    </row>
    <row r="1072" spans="1:19" x14ac:dyDescent="0.25">
      <c r="A1072" s="260">
        <v>40073</v>
      </c>
      <c r="B1072" s="261" t="s">
        <v>2783</v>
      </c>
      <c r="C1072" s="267"/>
      <c r="D1072" s="262" t="s">
        <v>2215</v>
      </c>
      <c r="E1072" s="262"/>
      <c r="F1072" s="262" t="s">
        <v>6588</v>
      </c>
      <c r="G1072" s="262" t="s">
        <v>3651</v>
      </c>
      <c r="H1072" s="262" t="s">
        <v>2253</v>
      </c>
      <c r="I1072" s="262" t="s">
        <v>9535</v>
      </c>
      <c r="J1072" s="280" t="s">
        <v>5942</v>
      </c>
      <c r="K1072" s="280" t="s">
        <v>2784</v>
      </c>
      <c r="L1072" s="281">
        <v>40074</v>
      </c>
      <c r="M1072" s="256"/>
      <c r="N1072" s="257">
        <v>40074</v>
      </c>
      <c r="O1072" s="258" t="s">
        <v>9424</v>
      </c>
      <c r="P1072" s="259" t="s">
        <v>9535</v>
      </c>
      <c r="Q1072" s="49"/>
      <c r="R1072" s="49"/>
      <c r="S1072" s="328"/>
    </row>
    <row r="1073" spans="1:19" x14ac:dyDescent="0.25">
      <c r="A1073" s="260">
        <v>40073</v>
      </c>
      <c r="B1073" s="261" t="s">
        <v>2783</v>
      </c>
      <c r="C1073" s="267"/>
      <c r="D1073" s="262" t="s">
        <v>2215</v>
      </c>
      <c r="E1073" s="262"/>
      <c r="F1073" s="262" t="s">
        <v>6588</v>
      </c>
      <c r="G1073" s="262" t="s">
        <v>3651</v>
      </c>
      <c r="H1073" s="262" t="s">
        <v>2253</v>
      </c>
      <c r="I1073" s="262" t="s">
        <v>9535</v>
      </c>
      <c r="J1073" s="280" t="s">
        <v>5942</v>
      </c>
      <c r="K1073" s="280" t="s">
        <v>2785</v>
      </c>
      <c r="L1073" s="281">
        <v>40077</v>
      </c>
      <c r="M1073" s="256"/>
      <c r="N1073" s="257">
        <v>40077</v>
      </c>
      <c r="O1073" s="258" t="s">
        <v>2786</v>
      </c>
      <c r="P1073" s="259"/>
      <c r="Q1073" s="49"/>
      <c r="R1073" s="49"/>
      <c r="S1073" s="328"/>
    </row>
    <row r="1074" spans="1:19" ht="25.5" x14ac:dyDescent="0.25">
      <c r="A1074" s="260">
        <v>40031</v>
      </c>
      <c r="B1074" s="261" t="s">
        <v>7404</v>
      </c>
      <c r="C1074" s="267"/>
      <c r="D1074" s="262" t="s">
        <v>5546</v>
      </c>
      <c r="E1074" s="262">
        <v>4727</v>
      </c>
      <c r="F1074" s="262" t="s">
        <v>1697</v>
      </c>
      <c r="G1074" s="262" t="s">
        <v>9736</v>
      </c>
      <c r="H1074" s="262" t="s">
        <v>1698</v>
      </c>
      <c r="I1074" s="262" t="s">
        <v>1422</v>
      </c>
      <c r="J1074" s="280" t="s">
        <v>2493</v>
      </c>
      <c r="K1074" s="280" t="s">
        <v>8943</v>
      </c>
      <c r="L1074" s="281">
        <v>40067</v>
      </c>
      <c r="M1074" s="256" t="s">
        <v>5937</v>
      </c>
      <c r="N1074" s="257">
        <v>40078</v>
      </c>
      <c r="O1074" s="258">
        <v>40072</v>
      </c>
      <c r="P1074" s="259" t="s">
        <v>8586</v>
      </c>
      <c r="Q1074" s="49"/>
      <c r="R1074" s="49"/>
      <c r="S1074" s="328"/>
    </row>
    <row r="1075" spans="1:19" ht="25.5" x14ac:dyDescent="0.25">
      <c r="A1075" s="260">
        <v>40066</v>
      </c>
      <c r="B1075" s="261" t="s">
        <v>8587</v>
      </c>
      <c r="C1075" s="267"/>
      <c r="D1075" s="262" t="s">
        <v>8588</v>
      </c>
      <c r="E1075" s="262">
        <v>4684</v>
      </c>
      <c r="F1075" s="262" t="s">
        <v>1697</v>
      </c>
      <c r="G1075" s="262" t="s">
        <v>5602</v>
      </c>
      <c r="H1075" s="262" t="s">
        <v>10497</v>
      </c>
      <c r="I1075" s="262" t="s">
        <v>6032</v>
      </c>
      <c r="J1075" s="280" t="s">
        <v>6031</v>
      </c>
      <c r="K1075" s="280" t="s">
        <v>5393</v>
      </c>
      <c r="L1075" s="281">
        <v>40079</v>
      </c>
      <c r="M1075" s="256"/>
      <c r="N1075" s="257">
        <v>40078</v>
      </c>
      <c r="O1075" s="258" t="s">
        <v>4443</v>
      </c>
      <c r="P1075" s="259" t="s">
        <v>6581</v>
      </c>
      <c r="Q1075" s="49"/>
      <c r="R1075" s="49"/>
      <c r="S1075" s="328"/>
    </row>
    <row r="1076" spans="1:19" ht="25.5" x14ac:dyDescent="0.25">
      <c r="A1076" s="260">
        <v>40071</v>
      </c>
      <c r="B1076" s="261" t="s">
        <v>2333</v>
      </c>
      <c r="C1076" s="267"/>
      <c r="D1076" s="262" t="s">
        <v>2215</v>
      </c>
      <c r="E1076" s="262"/>
      <c r="F1076" s="262" t="s">
        <v>1697</v>
      </c>
      <c r="G1076" s="262" t="s">
        <v>5602</v>
      </c>
      <c r="H1076" s="262" t="s">
        <v>9216</v>
      </c>
      <c r="I1076" s="262" t="s">
        <v>9535</v>
      </c>
      <c r="J1076" s="280" t="s">
        <v>5942</v>
      </c>
      <c r="K1076" s="280" t="s">
        <v>8418</v>
      </c>
      <c r="L1076" s="281">
        <v>40077</v>
      </c>
      <c r="M1076" s="256"/>
      <c r="N1076" s="257">
        <v>40079</v>
      </c>
      <c r="O1076" s="258" t="s">
        <v>8418</v>
      </c>
      <c r="P1076" s="259" t="s">
        <v>6582</v>
      </c>
      <c r="Q1076" s="49"/>
      <c r="R1076" s="49"/>
      <c r="S1076" s="328"/>
    </row>
    <row r="1077" spans="1:19" ht="25.5" x14ac:dyDescent="0.25">
      <c r="A1077" s="260">
        <v>40074</v>
      </c>
      <c r="B1077" s="261" t="s">
        <v>2822</v>
      </c>
      <c r="C1077" s="267"/>
      <c r="D1077" s="262" t="s">
        <v>2215</v>
      </c>
      <c r="E1077" s="262"/>
      <c r="F1077" s="262" t="s">
        <v>6588</v>
      </c>
      <c r="G1077" s="262" t="s">
        <v>5602</v>
      </c>
      <c r="H1077" s="262" t="s">
        <v>374</v>
      </c>
      <c r="I1077" s="262" t="s">
        <v>9535</v>
      </c>
      <c r="J1077" s="280" t="s">
        <v>5942</v>
      </c>
      <c r="K1077" s="280" t="s">
        <v>7826</v>
      </c>
      <c r="L1077" s="281">
        <v>40079</v>
      </c>
      <c r="M1077" s="256"/>
      <c r="N1077" s="257">
        <v>40079</v>
      </c>
      <c r="O1077" s="258" t="s">
        <v>7826</v>
      </c>
      <c r="P1077" s="259" t="s">
        <v>10007</v>
      </c>
      <c r="Q1077" s="49"/>
      <c r="R1077" s="49"/>
      <c r="S1077" s="328"/>
    </row>
    <row r="1078" spans="1:19" ht="25.5" x14ac:dyDescent="0.25">
      <c r="A1078" s="260">
        <v>40074</v>
      </c>
      <c r="B1078" s="261" t="s">
        <v>2822</v>
      </c>
      <c r="C1078" s="267"/>
      <c r="D1078" s="262" t="s">
        <v>2215</v>
      </c>
      <c r="E1078" s="262"/>
      <c r="F1078" s="262" t="s">
        <v>6588</v>
      </c>
      <c r="G1078" s="262" t="s">
        <v>8041</v>
      </c>
      <c r="H1078" s="262" t="s">
        <v>374</v>
      </c>
      <c r="I1078" s="262" t="s">
        <v>9535</v>
      </c>
      <c r="J1078" s="280" t="s">
        <v>5942</v>
      </c>
      <c r="K1078" s="280" t="s">
        <v>7826</v>
      </c>
      <c r="L1078" s="281">
        <v>40079</v>
      </c>
      <c r="M1078" s="256"/>
      <c r="N1078" s="257">
        <v>40079</v>
      </c>
      <c r="O1078" s="258" t="s">
        <v>7826</v>
      </c>
      <c r="P1078" s="259" t="s">
        <v>10007</v>
      </c>
      <c r="Q1078" s="49"/>
      <c r="R1078" s="49"/>
      <c r="S1078" s="328"/>
    </row>
    <row r="1079" spans="1:19" ht="25.5" x14ac:dyDescent="0.25">
      <c r="A1079" s="260">
        <v>40004</v>
      </c>
      <c r="B1079" s="261" t="s">
        <v>8078</v>
      </c>
      <c r="C1079" s="267"/>
      <c r="D1079" s="262" t="s">
        <v>8079</v>
      </c>
      <c r="E1079" s="262">
        <v>4694</v>
      </c>
      <c r="F1079" s="262" t="s">
        <v>8080</v>
      </c>
      <c r="G1079" s="262" t="s">
        <v>8081</v>
      </c>
      <c r="H1079" s="262" t="s">
        <v>10002</v>
      </c>
      <c r="I1079" s="262" t="s">
        <v>35</v>
      </c>
      <c r="J1079" s="280" t="s">
        <v>5196</v>
      </c>
      <c r="K1079" s="280" t="s">
        <v>6441</v>
      </c>
      <c r="L1079" s="281">
        <v>40081</v>
      </c>
      <c r="M1079" s="256" t="s">
        <v>5937</v>
      </c>
      <c r="N1079" s="257">
        <v>40081</v>
      </c>
      <c r="O1079" s="258"/>
      <c r="P1079" s="259"/>
      <c r="Q1079" s="49"/>
      <c r="R1079" s="49"/>
      <c r="S1079" s="328"/>
    </row>
    <row r="1080" spans="1:19" ht="25.5" x14ac:dyDescent="0.25">
      <c r="A1080" s="260">
        <v>40004</v>
      </c>
      <c r="B1080" s="261" t="s">
        <v>8078</v>
      </c>
      <c r="C1080" s="267"/>
      <c r="D1080" s="262" t="s">
        <v>8079</v>
      </c>
      <c r="E1080" s="262">
        <v>4694</v>
      </c>
      <c r="F1080" s="262" t="s">
        <v>8080</v>
      </c>
      <c r="G1080" s="262" t="s">
        <v>8081</v>
      </c>
      <c r="H1080" s="262" t="s">
        <v>10002</v>
      </c>
      <c r="I1080" s="262" t="s">
        <v>36</v>
      </c>
      <c r="J1080" s="280" t="s">
        <v>5196</v>
      </c>
      <c r="K1080" s="280" t="s">
        <v>7841</v>
      </c>
      <c r="L1080" s="281">
        <v>40081</v>
      </c>
      <c r="M1080" s="256" t="s">
        <v>5937</v>
      </c>
      <c r="N1080" s="257">
        <v>40081</v>
      </c>
      <c r="O1080" s="258"/>
      <c r="P1080" s="259"/>
      <c r="Q1080" s="49"/>
      <c r="R1080" s="49"/>
      <c r="S1080" s="328"/>
    </row>
    <row r="1081" spans="1:19" ht="25.5" x14ac:dyDescent="0.25">
      <c r="A1081" s="260">
        <v>40004</v>
      </c>
      <c r="B1081" s="261" t="s">
        <v>8078</v>
      </c>
      <c r="C1081" s="267"/>
      <c r="D1081" s="262" t="s">
        <v>8079</v>
      </c>
      <c r="E1081" s="262">
        <v>4694</v>
      </c>
      <c r="F1081" s="262" t="s">
        <v>8080</v>
      </c>
      <c r="G1081" s="262" t="s">
        <v>8081</v>
      </c>
      <c r="H1081" s="262" t="s">
        <v>10002</v>
      </c>
      <c r="I1081" s="262" t="s">
        <v>1731</v>
      </c>
      <c r="J1081" s="280" t="s">
        <v>5196</v>
      </c>
      <c r="K1081" s="280" t="s">
        <v>6441</v>
      </c>
      <c r="L1081" s="281">
        <v>40081</v>
      </c>
      <c r="M1081" s="256" t="s">
        <v>5937</v>
      </c>
      <c r="N1081" s="257">
        <v>40081</v>
      </c>
      <c r="O1081" s="258"/>
      <c r="P1081" s="259"/>
      <c r="Q1081" s="49"/>
      <c r="R1081" s="49"/>
      <c r="S1081" s="328"/>
    </row>
    <row r="1082" spans="1:19" ht="25.5" x14ac:dyDescent="0.25">
      <c r="A1082" s="260">
        <v>40067</v>
      </c>
      <c r="B1082" s="261" t="s">
        <v>10322</v>
      </c>
      <c r="C1082" s="267"/>
      <c r="D1082" s="262" t="s">
        <v>8077</v>
      </c>
      <c r="E1082" s="262">
        <v>4790</v>
      </c>
      <c r="F1082" s="262" t="s">
        <v>1697</v>
      </c>
      <c r="G1082" s="262" t="s">
        <v>5602</v>
      </c>
      <c r="H1082" s="262" t="s">
        <v>9216</v>
      </c>
      <c r="I1082" s="262" t="s">
        <v>6032</v>
      </c>
      <c r="J1082" s="280" t="s">
        <v>6031</v>
      </c>
      <c r="K1082" s="280" t="s">
        <v>5393</v>
      </c>
      <c r="L1082" s="281">
        <v>40053</v>
      </c>
      <c r="M1082" s="256"/>
      <c r="N1082" s="257">
        <v>40081</v>
      </c>
      <c r="O1082" s="258" t="s">
        <v>5393</v>
      </c>
      <c r="P1082" s="259" t="s">
        <v>3346</v>
      </c>
      <c r="Q1082" s="49"/>
      <c r="R1082" s="49"/>
      <c r="S1082" s="328"/>
    </row>
    <row r="1083" spans="1:19" ht="25.5" x14ac:dyDescent="0.25">
      <c r="A1083" s="260">
        <v>40077</v>
      </c>
      <c r="B1083" s="261" t="s">
        <v>8887</v>
      </c>
      <c r="C1083" s="267"/>
      <c r="D1083" s="262" t="s">
        <v>9946</v>
      </c>
      <c r="E1083" s="262">
        <v>4785</v>
      </c>
      <c r="F1083" s="262" t="s">
        <v>5382</v>
      </c>
      <c r="G1083" s="262" t="s">
        <v>5602</v>
      </c>
      <c r="H1083" s="262" t="s">
        <v>4179</v>
      </c>
      <c r="I1083" s="262" t="s">
        <v>9535</v>
      </c>
      <c r="J1083" s="280" t="s">
        <v>5942</v>
      </c>
      <c r="K1083" s="280" t="s">
        <v>6466</v>
      </c>
      <c r="L1083" s="281">
        <v>40084</v>
      </c>
      <c r="M1083" s="256"/>
      <c r="N1083" s="257">
        <v>40084</v>
      </c>
      <c r="O1083" s="258" t="s">
        <v>6466</v>
      </c>
      <c r="P1083" s="259" t="s">
        <v>2245</v>
      </c>
      <c r="Q1083" s="49"/>
      <c r="R1083" s="49"/>
      <c r="S1083" s="328"/>
    </row>
    <row r="1084" spans="1:19" x14ac:dyDescent="0.25">
      <c r="A1084" s="260">
        <v>40077</v>
      </c>
      <c r="B1084" s="261" t="s">
        <v>2246</v>
      </c>
      <c r="C1084" s="267"/>
      <c r="D1084" s="262" t="s">
        <v>777</v>
      </c>
      <c r="E1084" s="262">
        <v>4618</v>
      </c>
      <c r="F1084" s="262" t="s">
        <v>3065</v>
      </c>
      <c r="G1084" s="262" t="s">
        <v>5602</v>
      </c>
      <c r="H1084" s="262" t="s">
        <v>1419</v>
      </c>
      <c r="I1084" s="262" t="s">
        <v>3371</v>
      </c>
      <c r="J1084" s="280" t="s">
        <v>5942</v>
      </c>
      <c r="K1084" s="280" t="s">
        <v>2081</v>
      </c>
      <c r="L1084" s="281">
        <v>40085</v>
      </c>
      <c r="M1084" s="256"/>
      <c r="N1084" s="257">
        <v>40085</v>
      </c>
      <c r="O1084" s="258" t="s">
        <v>2081</v>
      </c>
      <c r="P1084" s="259" t="s">
        <v>1147</v>
      </c>
      <c r="Q1084" s="49"/>
      <c r="R1084" s="49"/>
      <c r="S1084" s="328"/>
    </row>
    <row r="1085" spans="1:19" x14ac:dyDescent="0.25">
      <c r="A1085" s="260">
        <v>40080</v>
      </c>
      <c r="B1085" s="261" t="s">
        <v>3045</v>
      </c>
      <c r="C1085" s="267"/>
      <c r="D1085" s="262" t="s">
        <v>2215</v>
      </c>
      <c r="E1085" s="262"/>
      <c r="F1085" s="262" t="s">
        <v>5941</v>
      </c>
      <c r="G1085" s="262" t="s">
        <v>7272</v>
      </c>
      <c r="H1085" s="262" t="s">
        <v>374</v>
      </c>
      <c r="I1085" s="262" t="s">
        <v>9535</v>
      </c>
      <c r="J1085" s="280" t="s">
        <v>5942</v>
      </c>
      <c r="K1085" s="280" t="s">
        <v>8641</v>
      </c>
      <c r="L1085" s="281">
        <v>40081</v>
      </c>
      <c r="M1085" s="256"/>
      <c r="N1085" s="257">
        <v>40086</v>
      </c>
      <c r="O1085" s="258" t="s">
        <v>8641</v>
      </c>
      <c r="P1085" s="259"/>
      <c r="Q1085" s="49"/>
      <c r="R1085" s="49"/>
      <c r="S1085" s="328"/>
    </row>
    <row r="1086" spans="1:19" x14ac:dyDescent="0.25">
      <c r="A1086" s="260">
        <v>40081</v>
      </c>
      <c r="B1086" s="261" t="s">
        <v>3046</v>
      </c>
      <c r="C1086" s="267"/>
      <c r="D1086" s="262" t="s">
        <v>1540</v>
      </c>
      <c r="E1086" s="262">
        <v>4589</v>
      </c>
      <c r="F1086" s="262" t="s">
        <v>6588</v>
      </c>
      <c r="G1086" s="262" t="s">
        <v>8606</v>
      </c>
      <c r="H1086" s="262" t="s">
        <v>8607</v>
      </c>
      <c r="I1086" s="262" t="s">
        <v>8823</v>
      </c>
      <c r="J1086" s="280" t="s">
        <v>5942</v>
      </c>
      <c r="K1086" s="280" t="s">
        <v>7903</v>
      </c>
      <c r="L1086" s="281">
        <v>40086</v>
      </c>
      <c r="M1086" s="256"/>
      <c r="N1086" s="257">
        <v>40086</v>
      </c>
      <c r="O1086" s="258" t="s">
        <v>7903</v>
      </c>
      <c r="P1086" s="259"/>
      <c r="Q1086" s="49"/>
      <c r="R1086" s="49"/>
      <c r="S1086" s="328"/>
    </row>
    <row r="1087" spans="1:19" x14ac:dyDescent="0.25">
      <c r="A1087" s="260">
        <v>40081</v>
      </c>
      <c r="B1087" s="261" t="s">
        <v>3046</v>
      </c>
      <c r="C1087" s="267"/>
      <c r="D1087" s="262" t="s">
        <v>1540</v>
      </c>
      <c r="E1087" s="262">
        <v>4589</v>
      </c>
      <c r="F1087" s="262" t="s">
        <v>6588</v>
      </c>
      <c r="G1087" s="262" t="s">
        <v>8606</v>
      </c>
      <c r="H1087" s="262" t="s">
        <v>8607</v>
      </c>
      <c r="I1087" s="262" t="s">
        <v>316</v>
      </c>
      <c r="J1087" s="280" t="s">
        <v>5942</v>
      </c>
      <c r="K1087" s="280" t="s">
        <v>6466</v>
      </c>
      <c r="L1087" s="281">
        <v>40086</v>
      </c>
      <c r="M1087" s="256"/>
      <c r="N1087" s="257">
        <v>40086</v>
      </c>
      <c r="O1087" s="258" t="s">
        <v>6466</v>
      </c>
      <c r="P1087" s="259"/>
      <c r="Q1087" s="49"/>
      <c r="R1087" s="49"/>
      <c r="S1087" s="328"/>
    </row>
    <row r="1088" spans="1:19" x14ac:dyDescent="0.25">
      <c r="A1088" s="260">
        <v>40086</v>
      </c>
      <c r="B1088" s="261" t="s">
        <v>3047</v>
      </c>
      <c r="C1088" s="267"/>
      <c r="D1088" s="262" t="s">
        <v>2215</v>
      </c>
      <c r="E1088" s="262"/>
      <c r="F1088" s="262" t="s">
        <v>1697</v>
      </c>
      <c r="G1088" s="262" t="s">
        <v>5602</v>
      </c>
      <c r="H1088" s="262" t="s">
        <v>1698</v>
      </c>
      <c r="I1088" s="262" t="s">
        <v>9535</v>
      </c>
      <c r="J1088" s="280" t="s">
        <v>5942</v>
      </c>
      <c r="K1088" s="280" t="s">
        <v>2079</v>
      </c>
      <c r="L1088" s="281">
        <v>40086</v>
      </c>
      <c r="M1088" s="256" t="s">
        <v>3386</v>
      </c>
      <c r="N1088" s="257">
        <v>40086</v>
      </c>
      <c r="O1088" s="258" t="s">
        <v>2079</v>
      </c>
      <c r="P1088" s="259" t="s">
        <v>10007</v>
      </c>
      <c r="Q1088" s="49"/>
      <c r="R1088" s="49"/>
      <c r="S1088" s="328"/>
    </row>
    <row r="1089" spans="1:19" ht="25.5" x14ac:dyDescent="0.25">
      <c r="A1089" s="260">
        <v>40086</v>
      </c>
      <c r="B1089" s="261" t="s">
        <v>3048</v>
      </c>
      <c r="C1089" s="267"/>
      <c r="D1089" s="262" t="s">
        <v>2215</v>
      </c>
      <c r="E1089" s="262"/>
      <c r="F1089" s="262" t="s">
        <v>6588</v>
      </c>
      <c r="G1089" s="262" t="s">
        <v>7272</v>
      </c>
      <c r="H1089" s="262" t="s">
        <v>4935</v>
      </c>
      <c r="I1089" s="262" t="s">
        <v>9535</v>
      </c>
      <c r="J1089" s="280" t="s">
        <v>5603</v>
      </c>
      <c r="K1089" s="280" t="s">
        <v>8506</v>
      </c>
      <c r="L1089" s="281">
        <v>40058</v>
      </c>
      <c r="M1089" s="256"/>
      <c r="N1089" s="257">
        <v>40088</v>
      </c>
      <c r="O1089" s="258" t="s">
        <v>3049</v>
      </c>
      <c r="P1089" s="259" t="s">
        <v>10007</v>
      </c>
      <c r="Q1089" s="49"/>
      <c r="R1089" s="49"/>
      <c r="S1089" s="328"/>
    </row>
    <row r="1090" spans="1:19" x14ac:dyDescent="0.25">
      <c r="A1090" s="260">
        <v>40086</v>
      </c>
      <c r="B1090" s="261" t="s">
        <v>3050</v>
      </c>
      <c r="C1090" s="267"/>
      <c r="D1090" s="262" t="s">
        <v>2215</v>
      </c>
      <c r="E1090" s="262"/>
      <c r="F1090" s="262" t="s">
        <v>6588</v>
      </c>
      <c r="G1090" s="262" t="s">
        <v>4038</v>
      </c>
      <c r="H1090" s="262" t="s">
        <v>374</v>
      </c>
      <c r="I1090" s="262" t="s">
        <v>9535</v>
      </c>
      <c r="J1090" s="280" t="s">
        <v>5942</v>
      </c>
      <c r="K1090" s="280" t="s">
        <v>6631</v>
      </c>
      <c r="L1090" s="281">
        <v>40088</v>
      </c>
      <c r="M1090" s="256"/>
      <c r="N1090" s="257">
        <v>40088</v>
      </c>
      <c r="O1090" s="258" t="s">
        <v>6313</v>
      </c>
      <c r="P1090" s="259" t="s">
        <v>10007</v>
      </c>
      <c r="Q1090" s="49"/>
      <c r="R1090" s="49"/>
      <c r="S1090" s="328"/>
    </row>
    <row r="1091" spans="1:19" x14ac:dyDescent="0.25">
      <c r="A1091" s="260">
        <v>40086</v>
      </c>
      <c r="B1091" s="261" t="s">
        <v>3050</v>
      </c>
      <c r="C1091" s="267"/>
      <c r="D1091" s="262" t="s">
        <v>2215</v>
      </c>
      <c r="E1091" s="262"/>
      <c r="F1091" s="262" t="s">
        <v>6588</v>
      </c>
      <c r="G1091" s="262" t="s">
        <v>4038</v>
      </c>
      <c r="H1091" s="262" t="s">
        <v>374</v>
      </c>
      <c r="I1091" s="262" t="s">
        <v>6314</v>
      </c>
      <c r="J1091" s="280" t="s">
        <v>5942</v>
      </c>
      <c r="K1091" s="280" t="s">
        <v>2149</v>
      </c>
      <c r="L1091" s="281">
        <v>40088</v>
      </c>
      <c r="M1091" s="256"/>
      <c r="N1091" s="257">
        <v>40088</v>
      </c>
      <c r="O1091" s="258" t="s">
        <v>2149</v>
      </c>
      <c r="P1091" s="259" t="s">
        <v>6315</v>
      </c>
      <c r="Q1091" s="49"/>
      <c r="R1091" s="49"/>
      <c r="S1091" s="328"/>
    </row>
    <row r="1092" spans="1:19" ht="25.5" x14ac:dyDescent="0.25">
      <c r="A1092" s="260">
        <v>40073</v>
      </c>
      <c r="B1092" s="261" t="s">
        <v>1539</v>
      </c>
      <c r="C1092" s="267"/>
      <c r="D1092" s="262" t="s">
        <v>1540</v>
      </c>
      <c r="E1092" s="262">
        <v>4589</v>
      </c>
      <c r="F1092" s="262" t="s">
        <v>5382</v>
      </c>
      <c r="G1092" s="262" t="s">
        <v>5602</v>
      </c>
      <c r="H1092" s="262" t="s">
        <v>4179</v>
      </c>
      <c r="I1092" s="262" t="s">
        <v>8711</v>
      </c>
      <c r="J1092" s="280" t="s">
        <v>8710</v>
      </c>
      <c r="K1092" s="280" t="s">
        <v>4873</v>
      </c>
      <c r="L1092" s="281">
        <v>40088</v>
      </c>
      <c r="M1092" s="256"/>
      <c r="N1092" s="257">
        <v>40091</v>
      </c>
      <c r="O1092" s="258"/>
      <c r="P1092" s="259"/>
      <c r="Q1092" s="49"/>
      <c r="R1092" s="49"/>
      <c r="S1092" s="328"/>
    </row>
    <row r="1093" spans="1:19" ht="38.25" x14ac:dyDescent="0.25">
      <c r="A1093" s="260">
        <v>40073</v>
      </c>
      <c r="B1093" s="261" t="s">
        <v>1539</v>
      </c>
      <c r="C1093" s="267"/>
      <c r="D1093" s="262" t="s">
        <v>1540</v>
      </c>
      <c r="E1093" s="262">
        <v>4589</v>
      </c>
      <c r="F1093" s="262" t="s">
        <v>5382</v>
      </c>
      <c r="G1093" s="262" t="s">
        <v>5602</v>
      </c>
      <c r="H1093" s="262" t="s">
        <v>4179</v>
      </c>
      <c r="I1093" s="262" t="s">
        <v>1538</v>
      </c>
      <c r="J1093" s="280" t="s">
        <v>4874</v>
      </c>
      <c r="K1093" s="280" t="s">
        <v>4875</v>
      </c>
      <c r="L1093" s="281">
        <v>40088</v>
      </c>
      <c r="M1093" s="256"/>
      <c r="N1093" s="257">
        <v>40091</v>
      </c>
      <c r="O1093" s="258"/>
      <c r="P1093" s="259"/>
      <c r="Q1093" s="49"/>
      <c r="R1093" s="49"/>
      <c r="S1093" s="328"/>
    </row>
    <row r="1094" spans="1:19" ht="25.5" x14ac:dyDescent="0.25">
      <c r="A1094" s="260">
        <v>40073</v>
      </c>
      <c r="B1094" s="261" t="s">
        <v>1539</v>
      </c>
      <c r="C1094" s="267"/>
      <c r="D1094" s="262" t="s">
        <v>1540</v>
      </c>
      <c r="E1094" s="262">
        <v>4589</v>
      </c>
      <c r="F1094" s="262" t="s">
        <v>5382</v>
      </c>
      <c r="G1094" s="262" t="s">
        <v>5602</v>
      </c>
      <c r="H1094" s="262" t="s">
        <v>4179</v>
      </c>
      <c r="I1094" s="262" t="s">
        <v>4876</v>
      </c>
      <c r="J1094" s="280" t="s">
        <v>8710</v>
      </c>
      <c r="K1094" s="280" t="s">
        <v>4873</v>
      </c>
      <c r="L1094" s="281">
        <v>40088</v>
      </c>
      <c r="M1094" s="256"/>
      <c r="N1094" s="257">
        <v>40091</v>
      </c>
      <c r="O1094" s="258"/>
      <c r="P1094" s="259"/>
      <c r="Q1094" s="49"/>
      <c r="R1094" s="49"/>
      <c r="S1094" s="328"/>
    </row>
    <row r="1095" spans="1:19" x14ac:dyDescent="0.25">
      <c r="A1095" s="260">
        <v>40080</v>
      </c>
      <c r="B1095" s="261" t="s">
        <v>8706</v>
      </c>
      <c r="C1095" s="267"/>
      <c r="D1095" s="262" t="s">
        <v>8707</v>
      </c>
      <c r="E1095" s="262">
        <v>4808</v>
      </c>
      <c r="F1095" s="262" t="s">
        <v>738</v>
      </c>
      <c r="G1095" s="262" t="s">
        <v>10255</v>
      </c>
      <c r="H1095" s="262" t="s">
        <v>10133</v>
      </c>
      <c r="I1095" s="262" t="s">
        <v>9535</v>
      </c>
      <c r="J1095" s="280" t="s">
        <v>5942</v>
      </c>
      <c r="K1095" s="280" t="s">
        <v>8708</v>
      </c>
      <c r="L1095" s="281">
        <v>40086</v>
      </c>
      <c r="M1095" s="256"/>
      <c r="N1095" s="257">
        <v>40091</v>
      </c>
      <c r="O1095" s="258" t="s">
        <v>8709</v>
      </c>
      <c r="P1095" s="259" t="s">
        <v>10007</v>
      </c>
      <c r="Q1095" s="49"/>
      <c r="R1095" s="49"/>
      <c r="S1095" s="328"/>
    </row>
    <row r="1096" spans="1:19" x14ac:dyDescent="0.25">
      <c r="A1096" s="260">
        <v>40080</v>
      </c>
      <c r="B1096" s="261" t="s">
        <v>9356</v>
      </c>
      <c r="C1096" s="267"/>
      <c r="D1096" s="262" t="s">
        <v>9785</v>
      </c>
      <c r="E1096" s="262">
        <v>4560</v>
      </c>
      <c r="F1096" s="262" t="s">
        <v>1697</v>
      </c>
      <c r="G1096" s="262" t="s">
        <v>9736</v>
      </c>
      <c r="H1096" s="262" t="s">
        <v>9358</v>
      </c>
      <c r="I1096" s="262" t="s">
        <v>9357</v>
      </c>
      <c r="J1096" s="280" t="s">
        <v>9156</v>
      </c>
      <c r="K1096" s="280" t="s">
        <v>9636</v>
      </c>
      <c r="L1096" s="281">
        <v>40093</v>
      </c>
      <c r="M1096" s="256"/>
      <c r="N1096" s="257">
        <v>40092</v>
      </c>
      <c r="O1096" s="258" t="s">
        <v>9636</v>
      </c>
      <c r="P1096" s="259" t="s">
        <v>10933</v>
      </c>
      <c r="Q1096" s="49"/>
      <c r="R1096" s="49"/>
      <c r="S1096" s="328"/>
    </row>
    <row r="1097" spans="1:19" x14ac:dyDescent="0.25">
      <c r="A1097" s="260">
        <v>40080</v>
      </c>
      <c r="B1097" s="261" t="s">
        <v>9356</v>
      </c>
      <c r="C1097" s="267"/>
      <c r="D1097" s="262" t="s">
        <v>9785</v>
      </c>
      <c r="E1097" s="262">
        <v>4560</v>
      </c>
      <c r="F1097" s="262" t="s">
        <v>1697</v>
      </c>
      <c r="G1097" s="262" t="s">
        <v>9736</v>
      </c>
      <c r="H1097" s="262" t="s">
        <v>9358</v>
      </c>
      <c r="I1097" s="262" t="s">
        <v>10934</v>
      </c>
      <c r="J1097" s="280" t="s">
        <v>9156</v>
      </c>
      <c r="K1097" s="280" t="s">
        <v>7964</v>
      </c>
      <c r="L1097" s="281">
        <v>40093</v>
      </c>
      <c r="M1097" s="256"/>
      <c r="N1097" s="257">
        <v>40092</v>
      </c>
      <c r="O1097" s="258" t="s">
        <v>10689</v>
      </c>
      <c r="P1097" s="259" t="s">
        <v>8459</v>
      </c>
      <c r="Q1097" s="49"/>
      <c r="R1097" s="49"/>
      <c r="S1097" s="328"/>
    </row>
    <row r="1098" spans="1:19" x14ac:dyDescent="0.25">
      <c r="A1098" s="260">
        <v>40080</v>
      </c>
      <c r="B1098" s="261" t="s">
        <v>9356</v>
      </c>
      <c r="C1098" s="267"/>
      <c r="D1098" s="262" t="s">
        <v>9785</v>
      </c>
      <c r="E1098" s="262">
        <v>4560</v>
      </c>
      <c r="F1098" s="262" t="s">
        <v>1697</v>
      </c>
      <c r="G1098" s="262" t="s">
        <v>9736</v>
      </c>
      <c r="H1098" s="262" t="s">
        <v>9358</v>
      </c>
      <c r="I1098" s="262" t="s">
        <v>1072</v>
      </c>
      <c r="J1098" s="280" t="s">
        <v>9156</v>
      </c>
      <c r="K1098" s="280" t="s">
        <v>7964</v>
      </c>
      <c r="L1098" s="281">
        <v>40093</v>
      </c>
      <c r="M1098" s="256"/>
      <c r="N1098" s="257">
        <v>40092</v>
      </c>
      <c r="O1098" s="258" t="s">
        <v>10689</v>
      </c>
      <c r="P1098" s="259" t="s">
        <v>5185</v>
      </c>
      <c r="Q1098" s="49"/>
      <c r="R1098" s="49"/>
      <c r="S1098" s="328"/>
    </row>
    <row r="1099" spans="1:19" x14ac:dyDescent="0.25">
      <c r="A1099" s="260">
        <v>40088</v>
      </c>
      <c r="B1099" s="261" t="s">
        <v>10279</v>
      </c>
      <c r="C1099" s="267"/>
      <c r="D1099" s="262" t="s">
        <v>2215</v>
      </c>
      <c r="E1099" s="262"/>
      <c r="F1099" s="262" t="s">
        <v>1697</v>
      </c>
      <c r="G1099" s="262" t="s">
        <v>5602</v>
      </c>
      <c r="H1099" s="262" t="s">
        <v>3511</v>
      </c>
      <c r="I1099" s="262" t="s">
        <v>9535</v>
      </c>
      <c r="J1099" s="280" t="s">
        <v>5942</v>
      </c>
      <c r="K1099" s="280" t="s">
        <v>2079</v>
      </c>
      <c r="L1099" s="281">
        <v>40093</v>
      </c>
      <c r="M1099" s="256"/>
      <c r="N1099" s="257">
        <v>40093</v>
      </c>
      <c r="O1099" s="258" t="s">
        <v>2079</v>
      </c>
      <c r="P1099" s="259" t="s">
        <v>8501</v>
      </c>
      <c r="Q1099" s="49"/>
      <c r="R1099" s="49"/>
      <c r="S1099" s="328"/>
    </row>
    <row r="1100" spans="1:19" x14ac:dyDescent="0.25">
      <c r="A1100" s="260">
        <v>40091</v>
      </c>
      <c r="B1100" s="261" t="s">
        <v>4157</v>
      </c>
      <c r="C1100" s="267"/>
      <c r="D1100" s="262" t="s">
        <v>2215</v>
      </c>
      <c r="E1100" s="262"/>
      <c r="F1100" s="262" t="s">
        <v>6588</v>
      </c>
      <c r="G1100" s="262" t="s">
        <v>7272</v>
      </c>
      <c r="H1100" s="262" t="s">
        <v>374</v>
      </c>
      <c r="I1100" s="262" t="s">
        <v>9535</v>
      </c>
      <c r="J1100" s="280" t="s">
        <v>5942</v>
      </c>
      <c r="K1100" s="280" t="s">
        <v>9464</v>
      </c>
      <c r="L1100" s="281">
        <v>40093</v>
      </c>
      <c r="M1100" s="256"/>
      <c r="N1100" s="257">
        <v>40093</v>
      </c>
      <c r="O1100" s="258" t="s">
        <v>9464</v>
      </c>
      <c r="P1100" s="259" t="s">
        <v>9535</v>
      </c>
      <c r="Q1100" s="49"/>
      <c r="R1100" s="49"/>
      <c r="S1100" s="328"/>
    </row>
    <row r="1101" spans="1:19" ht="25.5" x14ac:dyDescent="0.25">
      <c r="A1101" s="260">
        <v>40066</v>
      </c>
      <c r="B1101" s="261" t="s">
        <v>8587</v>
      </c>
      <c r="C1101" s="267"/>
      <c r="D1101" s="262" t="s">
        <v>8588</v>
      </c>
      <c r="E1101" s="262">
        <v>4684</v>
      </c>
      <c r="F1101" s="262" t="s">
        <v>1697</v>
      </c>
      <c r="G1101" s="262" t="s">
        <v>5602</v>
      </c>
      <c r="H1101" s="262" t="s">
        <v>10497</v>
      </c>
      <c r="I1101" s="262" t="s">
        <v>5415</v>
      </c>
      <c r="J1101" s="280" t="s">
        <v>4362</v>
      </c>
      <c r="K1101" s="280" t="s">
        <v>9287</v>
      </c>
      <c r="L1101" s="281">
        <v>40094</v>
      </c>
      <c r="M1101" s="256"/>
      <c r="N1101" s="257">
        <v>40094</v>
      </c>
      <c r="O1101" s="258" t="s">
        <v>2342</v>
      </c>
      <c r="P1101" s="259"/>
      <c r="Q1101" s="49"/>
      <c r="R1101" s="49"/>
      <c r="S1101" s="328"/>
    </row>
    <row r="1102" spans="1:19" ht="25.5" x14ac:dyDescent="0.25">
      <c r="A1102" s="260">
        <v>40091</v>
      </c>
      <c r="B1102" s="261" t="s">
        <v>7824</v>
      </c>
      <c r="C1102" s="267"/>
      <c r="D1102" s="262" t="s">
        <v>3364</v>
      </c>
      <c r="E1102" s="262">
        <v>4624</v>
      </c>
      <c r="F1102" s="262" t="s">
        <v>1697</v>
      </c>
      <c r="G1102" s="262" t="s">
        <v>9736</v>
      </c>
      <c r="H1102" s="262" t="s">
        <v>3511</v>
      </c>
      <c r="I1102" s="262" t="s">
        <v>10108</v>
      </c>
      <c r="J1102" s="280" t="s">
        <v>5942</v>
      </c>
      <c r="K1102" s="280" t="s">
        <v>643</v>
      </c>
      <c r="L1102" s="281">
        <v>40095</v>
      </c>
      <c r="M1102" s="256"/>
      <c r="N1102" s="257">
        <v>40095</v>
      </c>
      <c r="O1102" s="258" t="s">
        <v>9424</v>
      </c>
      <c r="P1102" s="259" t="s">
        <v>5061</v>
      </c>
      <c r="Q1102" s="49"/>
      <c r="R1102" s="49"/>
      <c r="S1102" s="328"/>
    </row>
    <row r="1103" spans="1:19" ht="25.5" x14ac:dyDescent="0.25">
      <c r="A1103" s="260">
        <v>40091</v>
      </c>
      <c r="B1103" s="261" t="s">
        <v>4157</v>
      </c>
      <c r="C1103" s="267"/>
      <c r="D1103" s="262" t="s">
        <v>2215</v>
      </c>
      <c r="E1103" s="262"/>
      <c r="F1103" s="262" t="s">
        <v>6588</v>
      </c>
      <c r="G1103" s="262" t="s">
        <v>7272</v>
      </c>
      <c r="H1103" s="262" t="s">
        <v>374</v>
      </c>
      <c r="I1103" s="262" t="s">
        <v>9535</v>
      </c>
      <c r="J1103" s="280" t="s">
        <v>5942</v>
      </c>
      <c r="K1103" s="280" t="s">
        <v>1788</v>
      </c>
      <c r="L1103" s="281">
        <v>40095</v>
      </c>
      <c r="M1103" s="256"/>
      <c r="N1103" s="257">
        <v>40095</v>
      </c>
      <c r="O1103" s="258" t="s">
        <v>1788</v>
      </c>
      <c r="P1103" s="259" t="s">
        <v>4962</v>
      </c>
      <c r="Q1103" s="49"/>
      <c r="R1103" s="49"/>
      <c r="S1103" s="328"/>
    </row>
    <row r="1104" spans="1:19" x14ac:dyDescent="0.25">
      <c r="A1104" s="260">
        <v>40093</v>
      </c>
      <c r="B1104" s="261" t="s">
        <v>7812</v>
      </c>
      <c r="C1104" s="267"/>
      <c r="D1104" s="262" t="s">
        <v>7963</v>
      </c>
      <c r="E1104" s="262">
        <v>4619</v>
      </c>
      <c r="F1104" s="262" t="s">
        <v>544</v>
      </c>
      <c r="G1104" s="262" t="s">
        <v>8237</v>
      </c>
      <c r="H1104" s="262" t="s">
        <v>7813</v>
      </c>
      <c r="I1104" s="262" t="s">
        <v>9535</v>
      </c>
      <c r="J1104" s="280" t="s">
        <v>5942</v>
      </c>
      <c r="K1104" s="280" t="s">
        <v>7823</v>
      </c>
      <c r="L1104" s="281">
        <v>40094</v>
      </c>
      <c r="M1104" s="256"/>
      <c r="N1104" s="257">
        <v>40095</v>
      </c>
      <c r="O1104" s="258" t="s">
        <v>10123</v>
      </c>
      <c r="P1104" s="259" t="s">
        <v>10007</v>
      </c>
      <c r="Q1104" s="49"/>
      <c r="R1104" s="49"/>
      <c r="S1104" s="328"/>
    </row>
    <row r="1105" spans="1:19" ht="25.5" x14ac:dyDescent="0.25">
      <c r="A1105" s="260">
        <v>40094</v>
      </c>
      <c r="B1105" s="261" t="s">
        <v>1520</v>
      </c>
      <c r="C1105" s="267"/>
      <c r="D1105" s="262" t="s">
        <v>2215</v>
      </c>
      <c r="E1105" s="262"/>
      <c r="F1105" s="262" t="s">
        <v>5941</v>
      </c>
      <c r="G1105" s="262" t="s">
        <v>10255</v>
      </c>
      <c r="H1105" s="262" t="s">
        <v>374</v>
      </c>
      <c r="I1105" s="262" t="s">
        <v>9535</v>
      </c>
      <c r="J1105" s="280" t="s">
        <v>5942</v>
      </c>
      <c r="K1105" s="280" t="s">
        <v>2079</v>
      </c>
      <c r="L1105" s="281">
        <v>40098</v>
      </c>
      <c r="M1105" s="256"/>
      <c r="N1105" s="257">
        <v>40098</v>
      </c>
      <c r="O1105" s="258" t="s">
        <v>2079</v>
      </c>
      <c r="P1105" s="259" t="s">
        <v>1521</v>
      </c>
      <c r="Q1105" s="49"/>
      <c r="R1105" s="49"/>
      <c r="S1105" s="328"/>
    </row>
    <row r="1106" spans="1:19" x14ac:dyDescent="0.25">
      <c r="A1106" s="260">
        <v>40088</v>
      </c>
      <c r="B1106" s="261" t="s">
        <v>1522</v>
      </c>
      <c r="C1106" s="267"/>
      <c r="D1106" s="262" t="s">
        <v>8707</v>
      </c>
      <c r="E1106" s="262">
        <v>4808</v>
      </c>
      <c r="F1106" s="262" t="s">
        <v>738</v>
      </c>
      <c r="G1106" s="262" t="s">
        <v>10255</v>
      </c>
      <c r="H1106" s="262" t="s">
        <v>10133</v>
      </c>
      <c r="I1106" s="262" t="s">
        <v>9535</v>
      </c>
      <c r="J1106" s="280" t="s">
        <v>5942</v>
      </c>
      <c r="K1106" s="280" t="s">
        <v>3817</v>
      </c>
      <c r="L1106" s="281">
        <v>40099</v>
      </c>
      <c r="M1106" s="256"/>
      <c r="N1106" s="257">
        <v>40099</v>
      </c>
      <c r="O1106" s="258" t="s">
        <v>4960</v>
      </c>
      <c r="P1106" s="259" t="s">
        <v>4556</v>
      </c>
      <c r="Q1106" s="49"/>
      <c r="R1106" s="49"/>
      <c r="S1106" s="328"/>
    </row>
    <row r="1107" spans="1:19" x14ac:dyDescent="0.25">
      <c r="A1107" s="260">
        <v>40088</v>
      </c>
      <c r="B1107" s="261" t="s">
        <v>1522</v>
      </c>
      <c r="C1107" s="267"/>
      <c r="D1107" s="262" t="s">
        <v>8707</v>
      </c>
      <c r="E1107" s="262">
        <v>4808</v>
      </c>
      <c r="F1107" s="262" t="s">
        <v>738</v>
      </c>
      <c r="G1107" s="262" t="s">
        <v>10255</v>
      </c>
      <c r="H1107" s="262" t="s">
        <v>8417</v>
      </c>
      <c r="I1107" s="262" t="s">
        <v>9535</v>
      </c>
      <c r="J1107" s="280" t="s">
        <v>5942</v>
      </c>
      <c r="K1107" s="280" t="s">
        <v>2581</v>
      </c>
      <c r="L1107" s="281">
        <v>40099</v>
      </c>
      <c r="M1107" s="256"/>
      <c r="N1107" s="257">
        <v>40099</v>
      </c>
      <c r="O1107" s="258" t="s">
        <v>4557</v>
      </c>
      <c r="P1107" s="259" t="s">
        <v>10007</v>
      </c>
      <c r="Q1107" s="49"/>
      <c r="R1107" s="49"/>
      <c r="S1107" s="328"/>
    </row>
    <row r="1108" spans="1:19" x14ac:dyDescent="0.25">
      <c r="A1108" s="260">
        <v>40088</v>
      </c>
      <c r="B1108" s="261" t="s">
        <v>1522</v>
      </c>
      <c r="C1108" s="267"/>
      <c r="D1108" s="262" t="s">
        <v>8707</v>
      </c>
      <c r="E1108" s="262">
        <v>4808</v>
      </c>
      <c r="F1108" s="262" t="s">
        <v>738</v>
      </c>
      <c r="G1108" s="262" t="s">
        <v>10255</v>
      </c>
      <c r="H1108" s="262" t="s">
        <v>4179</v>
      </c>
      <c r="I1108" s="262" t="s">
        <v>9535</v>
      </c>
      <c r="J1108" s="280" t="s">
        <v>5942</v>
      </c>
      <c r="K1108" s="280" t="s">
        <v>2581</v>
      </c>
      <c r="L1108" s="281">
        <v>40099</v>
      </c>
      <c r="M1108" s="256"/>
      <c r="N1108" s="257">
        <v>40099</v>
      </c>
      <c r="O1108" s="258" t="s">
        <v>4557</v>
      </c>
      <c r="P1108" s="259" t="s">
        <v>10007</v>
      </c>
      <c r="Q1108" s="49"/>
      <c r="R1108" s="49"/>
      <c r="S1108" s="328"/>
    </row>
    <row r="1109" spans="1:19" ht="25.5" x14ac:dyDescent="0.25">
      <c r="A1109" s="260">
        <v>40098</v>
      </c>
      <c r="B1109" s="261" t="s">
        <v>6830</v>
      </c>
      <c r="C1109" s="267"/>
      <c r="D1109" s="262" t="s">
        <v>2215</v>
      </c>
      <c r="E1109" s="262"/>
      <c r="F1109" s="262" t="s">
        <v>6588</v>
      </c>
      <c r="G1109" s="262" t="s">
        <v>5602</v>
      </c>
      <c r="H1109" s="262" t="s">
        <v>4935</v>
      </c>
      <c r="I1109" s="262" t="s">
        <v>9535</v>
      </c>
      <c r="J1109" s="280" t="s">
        <v>5603</v>
      </c>
      <c r="K1109" s="280" t="s">
        <v>6110</v>
      </c>
      <c r="L1109" s="281">
        <v>40099</v>
      </c>
      <c r="M1109" s="256"/>
      <c r="N1109" s="257">
        <v>40099</v>
      </c>
      <c r="O1109" s="258" t="s">
        <v>6110</v>
      </c>
      <c r="P1109" s="259" t="s">
        <v>10007</v>
      </c>
      <c r="Q1109" s="49"/>
      <c r="R1109" s="49"/>
      <c r="S1109" s="328"/>
    </row>
    <row r="1110" spans="1:19" ht="25.5" x14ac:dyDescent="0.25">
      <c r="A1110" s="260">
        <v>40098</v>
      </c>
      <c r="B1110" s="261" t="s">
        <v>6830</v>
      </c>
      <c r="C1110" s="267"/>
      <c r="D1110" s="262" t="s">
        <v>2215</v>
      </c>
      <c r="E1110" s="262"/>
      <c r="F1110" s="262" t="s">
        <v>6588</v>
      </c>
      <c r="G1110" s="262" t="s">
        <v>5602</v>
      </c>
      <c r="H1110" s="262" t="s">
        <v>4935</v>
      </c>
      <c r="I1110" s="262" t="s">
        <v>9535</v>
      </c>
      <c r="J1110" s="280" t="s">
        <v>5603</v>
      </c>
      <c r="K1110" s="280" t="s">
        <v>6831</v>
      </c>
      <c r="L1110" s="281">
        <v>40100</v>
      </c>
      <c r="M1110" s="256"/>
      <c r="N1110" s="257">
        <v>40100</v>
      </c>
      <c r="O1110" s="258" t="s">
        <v>6831</v>
      </c>
      <c r="P1110" s="259" t="s">
        <v>10007</v>
      </c>
      <c r="Q1110" s="49"/>
      <c r="R1110" s="49"/>
      <c r="S1110" s="328"/>
    </row>
    <row r="1111" spans="1:19" ht="25.5" x14ac:dyDescent="0.25">
      <c r="A1111" s="260">
        <v>40092</v>
      </c>
      <c r="B1111" s="261" t="s">
        <v>6834</v>
      </c>
      <c r="C1111" s="267"/>
      <c r="D1111" s="262" t="s">
        <v>10301</v>
      </c>
      <c r="E1111" s="262">
        <v>4804</v>
      </c>
      <c r="F1111" s="262" t="s">
        <v>1697</v>
      </c>
      <c r="G1111" s="262" t="s">
        <v>5602</v>
      </c>
      <c r="H1111" s="262" t="s">
        <v>3954</v>
      </c>
      <c r="I1111" s="262" t="s">
        <v>9423</v>
      </c>
      <c r="J1111" s="280" t="s">
        <v>1848</v>
      </c>
      <c r="K1111" s="280" t="s">
        <v>620</v>
      </c>
      <c r="L1111" s="281">
        <v>40102</v>
      </c>
      <c r="M1111" s="256" t="s">
        <v>5937</v>
      </c>
      <c r="N1111" s="257">
        <v>40102</v>
      </c>
      <c r="O1111" s="258"/>
      <c r="P1111" s="259"/>
      <c r="Q1111" s="49"/>
      <c r="R1111" s="49"/>
      <c r="S1111" s="328"/>
    </row>
    <row r="1112" spans="1:19" ht="25.5" x14ac:dyDescent="0.25">
      <c r="A1112" s="260">
        <v>40101</v>
      </c>
      <c r="B1112" s="261" t="s">
        <v>6832</v>
      </c>
      <c r="C1112" s="267"/>
      <c r="D1112" s="262" t="s">
        <v>2215</v>
      </c>
      <c r="E1112" s="262"/>
      <c r="F1112" s="262" t="s">
        <v>1697</v>
      </c>
      <c r="G1112" s="262" t="s">
        <v>5602</v>
      </c>
      <c r="H1112" s="262" t="s">
        <v>7950</v>
      </c>
      <c r="I1112" s="262" t="s">
        <v>9535</v>
      </c>
      <c r="J1112" s="280" t="s">
        <v>5942</v>
      </c>
      <c r="K1112" s="280" t="s">
        <v>2079</v>
      </c>
      <c r="L1112" s="281">
        <v>40102</v>
      </c>
      <c r="M1112" s="256" t="s">
        <v>3386</v>
      </c>
      <c r="N1112" s="257">
        <v>40102</v>
      </c>
      <c r="O1112" s="258" t="s">
        <v>2079</v>
      </c>
      <c r="P1112" s="259" t="s">
        <v>6833</v>
      </c>
      <c r="Q1112" s="49"/>
      <c r="R1112" s="49"/>
      <c r="S1112" s="328"/>
    </row>
    <row r="1113" spans="1:19" ht="25.5" x14ac:dyDescent="0.25">
      <c r="A1113" s="260">
        <v>40057</v>
      </c>
      <c r="B1113" s="261" t="s">
        <v>9957</v>
      </c>
      <c r="C1113" s="267"/>
      <c r="D1113" s="262" t="s">
        <v>8128</v>
      </c>
      <c r="E1113" s="262">
        <v>4799</v>
      </c>
      <c r="F1113" s="262" t="s">
        <v>5328</v>
      </c>
      <c r="G1113" s="262" t="s">
        <v>8237</v>
      </c>
      <c r="H1113" s="262" t="s">
        <v>10315</v>
      </c>
      <c r="I1113" s="262" t="s">
        <v>3499</v>
      </c>
      <c r="J1113" s="280" t="s">
        <v>8129</v>
      </c>
      <c r="K1113" s="280" t="s">
        <v>6450</v>
      </c>
      <c r="L1113" s="281" t="s">
        <v>4263</v>
      </c>
      <c r="M1113" s="256"/>
      <c r="N1113" s="257">
        <v>40106</v>
      </c>
      <c r="O1113" s="258" t="s">
        <v>6450</v>
      </c>
      <c r="P1113" s="259" t="s">
        <v>1112</v>
      </c>
      <c r="Q1113" s="49"/>
      <c r="R1113" s="49"/>
      <c r="S1113" s="328"/>
    </row>
    <row r="1114" spans="1:19" x14ac:dyDescent="0.25">
      <c r="A1114" s="260">
        <v>40057</v>
      </c>
      <c r="B1114" s="261" t="s">
        <v>9957</v>
      </c>
      <c r="C1114" s="267"/>
      <c r="D1114" s="262" t="s">
        <v>8128</v>
      </c>
      <c r="E1114" s="262">
        <v>4799</v>
      </c>
      <c r="F1114" s="262" t="s">
        <v>5328</v>
      </c>
      <c r="G1114" s="262" t="s">
        <v>8237</v>
      </c>
      <c r="H1114" s="262" t="s">
        <v>10315</v>
      </c>
      <c r="I1114" s="262" t="s">
        <v>3653</v>
      </c>
      <c r="J1114" s="280" t="s">
        <v>6099</v>
      </c>
      <c r="K1114" s="280" t="s">
        <v>8994</v>
      </c>
      <c r="L1114" s="281" t="s">
        <v>4263</v>
      </c>
      <c r="M1114" s="256"/>
      <c r="N1114" s="257">
        <v>40106</v>
      </c>
      <c r="O1114" s="258" t="s">
        <v>3948</v>
      </c>
      <c r="P1114" s="259">
        <v>19.7</v>
      </c>
      <c r="Q1114" s="49"/>
      <c r="R1114" s="49"/>
      <c r="S1114" s="328"/>
    </row>
    <row r="1115" spans="1:19" ht="25.5" x14ac:dyDescent="0.25">
      <c r="A1115" s="260">
        <v>40057</v>
      </c>
      <c r="B1115" s="261" t="s">
        <v>9957</v>
      </c>
      <c r="C1115" s="267"/>
      <c r="D1115" s="262" t="s">
        <v>8128</v>
      </c>
      <c r="E1115" s="262">
        <v>4799</v>
      </c>
      <c r="F1115" s="262" t="s">
        <v>5328</v>
      </c>
      <c r="G1115" s="262" t="s">
        <v>9991</v>
      </c>
      <c r="H1115" s="262" t="s">
        <v>10315</v>
      </c>
      <c r="I1115" s="262" t="s">
        <v>9993</v>
      </c>
      <c r="J1115" s="280" t="s">
        <v>9992</v>
      </c>
      <c r="K1115" s="280" t="s">
        <v>8386</v>
      </c>
      <c r="L1115" s="281" t="s">
        <v>4263</v>
      </c>
      <c r="M1115" s="256"/>
      <c r="N1115" s="257">
        <v>40106</v>
      </c>
      <c r="O1115" s="258" t="s">
        <v>8386</v>
      </c>
      <c r="P1115" s="259"/>
      <c r="Q1115" s="49"/>
      <c r="R1115" s="49"/>
      <c r="S1115" s="328"/>
    </row>
    <row r="1116" spans="1:19" x14ac:dyDescent="0.25">
      <c r="A1116" s="260">
        <v>40101</v>
      </c>
      <c r="B1116" s="261" t="s">
        <v>8995</v>
      </c>
      <c r="C1116" s="267"/>
      <c r="D1116" s="262" t="s">
        <v>2215</v>
      </c>
      <c r="E1116" s="262"/>
      <c r="F1116" s="262" t="s">
        <v>5941</v>
      </c>
      <c r="G1116" s="262" t="s">
        <v>2109</v>
      </c>
      <c r="H1116" s="262" t="s">
        <v>8607</v>
      </c>
      <c r="I1116" s="262" t="s">
        <v>9535</v>
      </c>
      <c r="J1116" s="280" t="s">
        <v>5942</v>
      </c>
      <c r="K1116" s="280" t="s">
        <v>2079</v>
      </c>
      <c r="L1116" s="281">
        <v>40105</v>
      </c>
      <c r="M1116" s="256"/>
      <c r="N1116" s="257">
        <v>40106</v>
      </c>
      <c r="O1116" s="258" t="s">
        <v>2079</v>
      </c>
      <c r="P1116" s="259" t="s">
        <v>10007</v>
      </c>
      <c r="Q1116" s="49"/>
      <c r="R1116" s="49"/>
      <c r="S1116" s="328"/>
    </row>
    <row r="1117" spans="1:19" x14ac:dyDescent="0.25">
      <c r="A1117" s="260"/>
      <c r="B1117" s="261" t="s">
        <v>9957</v>
      </c>
      <c r="C1117" s="267"/>
      <c r="D1117" s="262" t="s">
        <v>9988</v>
      </c>
      <c r="E1117" s="262" t="s">
        <v>10316</v>
      </c>
      <c r="F1117" s="262" t="s">
        <v>5941</v>
      </c>
      <c r="G1117" s="262" t="s">
        <v>10927</v>
      </c>
      <c r="H1117" s="262" t="s">
        <v>2561</v>
      </c>
      <c r="I1117" s="262" t="s">
        <v>4432</v>
      </c>
      <c r="J1117" s="280" t="s">
        <v>5942</v>
      </c>
      <c r="K1117" s="280" t="s">
        <v>9989</v>
      </c>
      <c r="L1117" s="281">
        <v>40108</v>
      </c>
      <c r="M1117" s="256"/>
      <c r="N1117" s="257">
        <v>40106</v>
      </c>
      <c r="O1117" s="258" t="s">
        <v>10123</v>
      </c>
      <c r="P1117" s="259" t="s">
        <v>9990</v>
      </c>
      <c r="Q1117" s="49">
        <v>53.44</v>
      </c>
      <c r="R1117" s="49"/>
      <c r="S1117" s="328" t="s">
        <v>11891</v>
      </c>
    </row>
    <row r="1118" spans="1:19" ht="25.5" x14ac:dyDescent="0.25">
      <c r="A1118" s="260">
        <v>40092</v>
      </c>
      <c r="B1118" s="261" t="s">
        <v>8391</v>
      </c>
      <c r="C1118" s="267"/>
      <c r="D1118" s="262" t="s">
        <v>8392</v>
      </c>
      <c r="E1118" s="262">
        <v>4806</v>
      </c>
      <c r="F1118" s="262" t="s">
        <v>1697</v>
      </c>
      <c r="G1118" s="262" t="s">
        <v>5602</v>
      </c>
      <c r="H1118" s="262" t="s">
        <v>778</v>
      </c>
      <c r="I1118" s="262" t="s">
        <v>5058</v>
      </c>
      <c r="J1118" s="280" t="s">
        <v>5057</v>
      </c>
      <c r="K1118" s="280" t="s">
        <v>7968</v>
      </c>
      <c r="L1118" s="281">
        <v>40107</v>
      </c>
      <c r="M1118" s="256"/>
      <c r="N1118" s="257">
        <v>40107</v>
      </c>
      <c r="O1118" s="258" t="s">
        <v>7968</v>
      </c>
      <c r="P1118" s="259"/>
      <c r="Q1118" s="49"/>
      <c r="R1118" s="49"/>
      <c r="S1118" s="328"/>
    </row>
    <row r="1119" spans="1:19" ht="25.5" x14ac:dyDescent="0.25">
      <c r="A1119" s="260">
        <v>40100</v>
      </c>
      <c r="B1119" s="261" t="s">
        <v>8387</v>
      </c>
      <c r="C1119" s="267"/>
      <c r="D1119" s="262" t="s">
        <v>10055</v>
      </c>
      <c r="E1119" s="262">
        <v>4719</v>
      </c>
      <c r="F1119" s="262" t="s">
        <v>5941</v>
      </c>
      <c r="G1119" s="262" t="s">
        <v>8606</v>
      </c>
      <c r="H1119" s="262" t="s">
        <v>8607</v>
      </c>
      <c r="I1119" s="262" t="s">
        <v>8388</v>
      </c>
      <c r="J1119" s="280" t="s">
        <v>5942</v>
      </c>
      <c r="K1119" s="280" t="s">
        <v>10123</v>
      </c>
      <c r="L1119" s="281">
        <v>40105</v>
      </c>
      <c r="M1119" s="256"/>
      <c r="N1119" s="257">
        <v>40107</v>
      </c>
      <c r="O1119" s="258" t="s">
        <v>10123</v>
      </c>
      <c r="P1119" s="259" t="s">
        <v>8389</v>
      </c>
      <c r="Q1119" s="49"/>
      <c r="R1119" s="49"/>
      <c r="S1119" s="328"/>
    </row>
    <row r="1120" spans="1:19" ht="25.5" x14ac:dyDescent="0.25">
      <c r="A1120" s="260">
        <v>40106</v>
      </c>
      <c r="B1120" s="261"/>
      <c r="C1120" s="267"/>
      <c r="D1120" s="262" t="s">
        <v>5059</v>
      </c>
      <c r="E1120" s="262">
        <v>4697</v>
      </c>
      <c r="F1120" s="262" t="s">
        <v>1461</v>
      </c>
      <c r="G1120" s="262" t="s">
        <v>5602</v>
      </c>
      <c r="H1120" s="262" t="s">
        <v>7993</v>
      </c>
      <c r="I1120" s="262" t="s">
        <v>9535</v>
      </c>
      <c r="J1120" s="280" t="s">
        <v>5942</v>
      </c>
      <c r="K1120" s="280" t="s">
        <v>5060</v>
      </c>
      <c r="L1120" s="281">
        <v>40107</v>
      </c>
      <c r="M1120" s="256" t="s">
        <v>3386</v>
      </c>
      <c r="N1120" s="257">
        <v>40107</v>
      </c>
      <c r="O1120" s="258" t="s">
        <v>2079</v>
      </c>
      <c r="P1120" s="259" t="s">
        <v>7899</v>
      </c>
      <c r="Q1120" s="49"/>
      <c r="R1120" s="49"/>
      <c r="S1120" s="328"/>
    </row>
    <row r="1121" spans="1:19" x14ac:dyDescent="0.25">
      <c r="A1121" s="260">
        <v>40106</v>
      </c>
      <c r="B1121" s="261" t="s">
        <v>8390</v>
      </c>
      <c r="C1121" s="267"/>
      <c r="D1121" s="262" t="s">
        <v>2215</v>
      </c>
      <c r="E1121" s="262"/>
      <c r="F1121" s="262" t="s">
        <v>6588</v>
      </c>
      <c r="G1121" s="262" t="s">
        <v>9736</v>
      </c>
      <c r="H1121" s="262" t="s">
        <v>374</v>
      </c>
      <c r="I1121" s="262" t="s">
        <v>9535</v>
      </c>
      <c r="J1121" s="280" t="s">
        <v>5942</v>
      </c>
      <c r="K1121" s="280" t="s">
        <v>2079</v>
      </c>
      <c r="L1121" s="281">
        <v>40107</v>
      </c>
      <c r="M1121" s="256"/>
      <c r="N1121" s="257">
        <v>40107</v>
      </c>
      <c r="O1121" s="258" t="s">
        <v>2079</v>
      </c>
      <c r="P1121" s="259" t="s">
        <v>10007</v>
      </c>
      <c r="Q1121" s="49"/>
      <c r="R1121" s="49"/>
      <c r="S1121" s="328"/>
    </row>
    <row r="1122" spans="1:19" x14ac:dyDescent="0.25">
      <c r="A1122" s="260">
        <v>40107</v>
      </c>
      <c r="B1122" s="261" t="s">
        <v>5117</v>
      </c>
      <c r="C1122" s="267"/>
      <c r="D1122" s="262" t="s">
        <v>1930</v>
      </c>
      <c r="E1122" s="262" t="s">
        <v>27</v>
      </c>
      <c r="F1122" s="262" t="s">
        <v>5941</v>
      </c>
      <c r="G1122" s="262" t="s">
        <v>2252</v>
      </c>
      <c r="H1122" s="262" t="s">
        <v>8607</v>
      </c>
      <c r="I1122" s="262" t="s">
        <v>3371</v>
      </c>
      <c r="J1122" s="280" t="s">
        <v>5942</v>
      </c>
      <c r="K1122" s="280" t="s">
        <v>2081</v>
      </c>
      <c r="L1122" s="281">
        <v>40109</v>
      </c>
      <c r="M1122" s="256"/>
      <c r="N1122" s="257">
        <v>40108</v>
      </c>
      <c r="O1122" s="258" t="s">
        <v>2081</v>
      </c>
      <c r="P1122" s="259" t="s">
        <v>1147</v>
      </c>
      <c r="Q1122" s="49"/>
      <c r="R1122" s="49"/>
      <c r="S1122" s="328"/>
    </row>
    <row r="1123" spans="1:19" x14ac:dyDescent="0.25">
      <c r="A1123" s="260">
        <v>40107</v>
      </c>
      <c r="B1123" s="261" t="s">
        <v>5117</v>
      </c>
      <c r="C1123" s="267"/>
      <c r="D1123" s="262" t="s">
        <v>1930</v>
      </c>
      <c r="E1123" s="262" t="s">
        <v>27</v>
      </c>
      <c r="F1123" s="262" t="s">
        <v>5941</v>
      </c>
      <c r="G1123" s="262" t="s">
        <v>2252</v>
      </c>
      <c r="H1123" s="262" t="s">
        <v>8607</v>
      </c>
      <c r="I1123" s="262" t="s">
        <v>9535</v>
      </c>
      <c r="J1123" s="280" t="s">
        <v>5942</v>
      </c>
      <c r="K1123" s="280" t="s">
        <v>2562</v>
      </c>
      <c r="L1123" s="281">
        <v>40109</v>
      </c>
      <c r="M1123" s="256"/>
      <c r="N1123" s="257">
        <v>40108</v>
      </c>
      <c r="O1123" s="258" t="s">
        <v>2562</v>
      </c>
      <c r="P1123" s="259" t="s">
        <v>10007</v>
      </c>
      <c r="Q1123" s="49"/>
      <c r="R1123" s="49"/>
      <c r="S1123" s="328"/>
    </row>
    <row r="1124" spans="1:19" ht="25.5" x14ac:dyDescent="0.25">
      <c r="A1124" s="260">
        <v>40107</v>
      </c>
      <c r="B1124" s="261" t="s">
        <v>571</v>
      </c>
      <c r="C1124" s="267"/>
      <c r="D1124" s="262" t="s">
        <v>2215</v>
      </c>
      <c r="E1124" s="262"/>
      <c r="F1124" s="262" t="s">
        <v>6588</v>
      </c>
      <c r="G1124" s="262" t="s">
        <v>3489</v>
      </c>
      <c r="H1124" s="262" t="s">
        <v>8607</v>
      </c>
      <c r="I1124" s="262" t="s">
        <v>9535</v>
      </c>
      <c r="J1124" s="280" t="s">
        <v>5942</v>
      </c>
      <c r="K1124" s="280" t="s">
        <v>7826</v>
      </c>
      <c r="L1124" s="281">
        <v>40108</v>
      </c>
      <c r="M1124" s="256"/>
      <c r="N1124" s="257">
        <v>40108</v>
      </c>
      <c r="O1124" s="258" t="s">
        <v>7826</v>
      </c>
      <c r="P1124" s="259" t="s">
        <v>10007</v>
      </c>
      <c r="Q1124" s="49"/>
      <c r="R1124" s="49"/>
      <c r="S1124" s="328"/>
    </row>
    <row r="1125" spans="1:19" x14ac:dyDescent="0.25">
      <c r="A1125" s="260">
        <v>40107</v>
      </c>
      <c r="B1125" s="261" t="s">
        <v>5514</v>
      </c>
      <c r="C1125" s="267"/>
      <c r="D1125" s="262" t="s">
        <v>5515</v>
      </c>
      <c r="E1125" s="262" t="s">
        <v>2268</v>
      </c>
      <c r="F1125" s="262" t="s">
        <v>6588</v>
      </c>
      <c r="G1125" s="262" t="s">
        <v>5602</v>
      </c>
      <c r="H1125" s="262" t="s">
        <v>374</v>
      </c>
      <c r="I1125" s="262" t="s">
        <v>7958</v>
      </c>
      <c r="J1125" s="280" t="s">
        <v>5942</v>
      </c>
      <c r="K1125" s="280" t="s">
        <v>6325</v>
      </c>
      <c r="L1125" s="281">
        <v>40108</v>
      </c>
      <c r="M1125" s="256"/>
      <c r="N1125" s="257">
        <v>40108</v>
      </c>
      <c r="O1125" s="258" t="s">
        <v>6325</v>
      </c>
      <c r="P1125" s="259" t="s">
        <v>2269</v>
      </c>
      <c r="Q1125" s="49"/>
      <c r="R1125" s="49"/>
      <c r="S1125" s="328"/>
    </row>
    <row r="1126" spans="1:19" x14ac:dyDescent="0.25">
      <c r="A1126" s="260">
        <v>40108</v>
      </c>
      <c r="B1126" s="261" t="s">
        <v>10897</v>
      </c>
      <c r="C1126" s="267"/>
      <c r="D1126" s="262" t="s">
        <v>9988</v>
      </c>
      <c r="E1126" s="262">
        <v>4823</v>
      </c>
      <c r="F1126" s="262" t="s">
        <v>5941</v>
      </c>
      <c r="G1126" s="262" t="s">
        <v>10927</v>
      </c>
      <c r="H1126" s="262" t="s">
        <v>2561</v>
      </c>
      <c r="I1126" s="262" t="s">
        <v>3371</v>
      </c>
      <c r="J1126" s="280" t="s">
        <v>5942</v>
      </c>
      <c r="K1126" s="280" t="s">
        <v>9008</v>
      </c>
      <c r="L1126" s="281">
        <v>40109</v>
      </c>
      <c r="M1126" s="256"/>
      <c r="N1126" s="257">
        <v>40109</v>
      </c>
      <c r="O1126" s="258" t="s">
        <v>9008</v>
      </c>
      <c r="P1126" s="259" t="s">
        <v>1147</v>
      </c>
      <c r="Q1126" s="49"/>
      <c r="R1126" s="49"/>
      <c r="S1126" s="328"/>
    </row>
    <row r="1127" spans="1:19" x14ac:dyDescent="0.25">
      <c r="A1127" s="260">
        <v>40016</v>
      </c>
      <c r="B1127" s="261" t="s">
        <v>7422</v>
      </c>
      <c r="C1127" s="267"/>
      <c r="D1127" s="262" t="s">
        <v>8079</v>
      </c>
      <c r="E1127" s="262">
        <v>4694</v>
      </c>
      <c r="F1127" s="262" t="s">
        <v>8371</v>
      </c>
      <c r="G1127" s="262" t="s">
        <v>7423</v>
      </c>
      <c r="H1127" s="262" t="s">
        <v>7715</v>
      </c>
      <c r="I1127" s="262" t="s">
        <v>7714</v>
      </c>
      <c r="J1127" s="280" t="s">
        <v>7424</v>
      </c>
      <c r="K1127" s="280" t="s">
        <v>7716</v>
      </c>
      <c r="L1127" s="281">
        <v>40101</v>
      </c>
      <c r="M1127" s="256"/>
      <c r="N1127" s="257">
        <v>40112</v>
      </c>
      <c r="O1127" s="258"/>
      <c r="P1127" s="259"/>
      <c r="Q1127" s="49"/>
      <c r="R1127" s="49"/>
      <c r="S1127" s="328"/>
    </row>
    <row r="1128" spans="1:19" x14ac:dyDescent="0.25">
      <c r="A1128" s="260">
        <v>40016</v>
      </c>
      <c r="B1128" s="261" t="s">
        <v>7422</v>
      </c>
      <c r="C1128" s="267"/>
      <c r="D1128" s="262" t="s">
        <v>8079</v>
      </c>
      <c r="E1128" s="262">
        <v>4694</v>
      </c>
      <c r="F1128" s="262" t="s">
        <v>8371</v>
      </c>
      <c r="G1128" s="262" t="s">
        <v>7423</v>
      </c>
      <c r="H1128" s="262" t="s">
        <v>7715</v>
      </c>
      <c r="I1128" s="262" t="s">
        <v>9441</v>
      </c>
      <c r="J1128" s="280" t="s">
        <v>7889</v>
      </c>
      <c r="K1128" s="280" t="s">
        <v>7716</v>
      </c>
      <c r="L1128" s="281">
        <v>40101</v>
      </c>
      <c r="M1128" s="256"/>
      <c r="N1128" s="257">
        <v>40112</v>
      </c>
      <c r="O1128" s="258"/>
      <c r="P1128" s="259"/>
      <c r="Q1128" s="49"/>
      <c r="R1128" s="49"/>
      <c r="S1128" s="328"/>
    </row>
    <row r="1129" spans="1:19" x14ac:dyDescent="0.25">
      <c r="A1129" s="260">
        <v>40016</v>
      </c>
      <c r="B1129" s="261" t="s">
        <v>7422</v>
      </c>
      <c r="C1129" s="267"/>
      <c r="D1129" s="262" t="s">
        <v>8079</v>
      </c>
      <c r="E1129" s="262">
        <v>4694</v>
      </c>
      <c r="F1129" s="262" t="s">
        <v>8371</v>
      </c>
      <c r="G1129" s="262" t="s">
        <v>7423</v>
      </c>
      <c r="H1129" s="262" t="s">
        <v>7715</v>
      </c>
      <c r="I1129" s="262" t="s">
        <v>2711</v>
      </c>
      <c r="J1129" s="280" t="s">
        <v>5094</v>
      </c>
      <c r="K1129" s="280" t="s">
        <v>2712</v>
      </c>
      <c r="L1129" s="281">
        <v>40101</v>
      </c>
      <c r="M1129" s="256"/>
      <c r="N1129" s="257">
        <v>40112</v>
      </c>
      <c r="O1129" s="258"/>
      <c r="P1129" s="259"/>
      <c r="Q1129" s="49"/>
      <c r="R1129" s="49"/>
      <c r="S1129" s="328"/>
    </row>
    <row r="1130" spans="1:19" x14ac:dyDescent="0.25">
      <c r="A1130" s="260">
        <v>40016</v>
      </c>
      <c r="B1130" s="261" t="s">
        <v>7422</v>
      </c>
      <c r="C1130" s="267"/>
      <c r="D1130" s="262" t="s">
        <v>8079</v>
      </c>
      <c r="E1130" s="262">
        <v>4694</v>
      </c>
      <c r="F1130" s="262" t="s">
        <v>8371</v>
      </c>
      <c r="G1130" s="262" t="s">
        <v>7423</v>
      </c>
      <c r="H1130" s="262" t="s">
        <v>7715</v>
      </c>
      <c r="I1130" s="262" t="s">
        <v>2190</v>
      </c>
      <c r="J1130" s="280" t="s">
        <v>2713</v>
      </c>
      <c r="K1130" s="280" t="s">
        <v>2712</v>
      </c>
      <c r="L1130" s="281">
        <v>40101</v>
      </c>
      <c r="M1130" s="256"/>
      <c r="N1130" s="257">
        <v>40112</v>
      </c>
      <c r="O1130" s="258"/>
      <c r="P1130" s="259"/>
      <c r="Q1130" s="49"/>
      <c r="R1130" s="49"/>
      <c r="S1130" s="328"/>
    </row>
    <row r="1131" spans="1:19" x14ac:dyDescent="0.25">
      <c r="A1131" s="260">
        <v>40016</v>
      </c>
      <c r="B1131" s="261" t="s">
        <v>7422</v>
      </c>
      <c r="C1131" s="267"/>
      <c r="D1131" s="262" t="s">
        <v>8079</v>
      </c>
      <c r="E1131" s="262">
        <v>4694</v>
      </c>
      <c r="F1131" s="262" t="s">
        <v>8371</v>
      </c>
      <c r="G1131" s="262" t="s">
        <v>7423</v>
      </c>
      <c r="H1131" s="262" t="s">
        <v>7715</v>
      </c>
      <c r="I1131" s="262" t="s">
        <v>6187</v>
      </c>
      <c r="J1131" s="280" t="s">
        <v>6186</v>
      </c>
      <c r="K1131" s="280" t="s">
        <v>1062</v>
      </c>
      <c r="L1131" s="281">
        <v>40101</v>
      </c>
      <c r="M1131" s="256"/>
      <c r="N1131" s="257">
        <v>40112</v>
      </c>
      <c r="O1131" s="258"/>
      <c r="P1131" s="259"/>
      <c r="Q1131" s="49"/>
      <c r="R1131" s="49"/>
      <c r="S1131" s="328"/>
    </row>
    <row r="1132" spans="1:19" x14ac:dyDescent="0.25">
      <c r="A1132" s="260">
        <v>40016</v>
      </c>
      <c r="B1132" s="261" t="s">
        <v>7422</v>
      </c>
      <c r="C1132" s="267"/>
      <c r="D1132" s="262" t="s">
        <v>8079</v>
      </c>
      <c r="E1132" s="262">
        <v>4694</v>
      </c>
      <c r="F1132" s="262" t="s">
        <v>8371</v>
      </c>
      <c r="G1132" s="262" t="s">
        <v>7423</v>
      </c>
      <c r="H1132" s="262" t="s">
        <v>7715</v>
      </c>
      <c r="I1132" s="262" t="s">
        <v>642</v>
      </c>
      <c r="J1132" s="280" t="s">
        <v>758</v>
      </c>
      <c r="K1132" s="280" t="s">
        <v>1816</v>
      </c>
      <c r="L1132" s="281">
        <v>40101</v>
      </c>
      <c r="M1132" s="256"/>
      <c r="N1132" s="257">
        <v>40112</v>
      </c>
      <c r="O1132" s="258"/>
      <c r="P1132" s="259"/>
      <c r="Q1132" s="49"/>
      <c r="R1132" s="49"/>
      <c r="S1132" s="328"/>
    </row>
    <row r="1133" spans="1:19" x14ac:dyDescent="0.25">
      <c r="A1133" s="260">
        <v>40016</v>
      </c>
      <c r="B1133" s="261" t="s">
        <v>7422</v>
      </c>
      <c r="C1133" s="267"/>
      <c r="D1133" s="262" t="s">
        <v>8079</v>
      </c>
      <c r="E1133" s="262">
        <v>4694</v>
      </c>
      <c r="F1133" s="262" t="s">
        <v>8371</v>
      </c>
      <c r="G1133" s="262" t="s">
        <v>7423</v>
      </c>
      <c r="H1133" s="262" t="s">
        <v>7715</v>
      </c>
      <c r="I1133" s="262" t="s">
        <v>6873</v>
      </c>
      <c r="J1133" s="280" t="s">
        <v>6872</v>
      </c>
      <c r="K1133" s="280" t="s">
        <v>8814</v>
      </c>
      <c r="L1133" s="281">
        <v>40101</v>
      </c>
      <c r="M1133" s="256"/>
      <c r="N1133" s="257">
        <v>40112</v>
      </c>
      <c r="O1133" s="258"/>
      <c r="P1133" s="259"/>
      <c r="Q1133" s="49"/>
      <c r="R1133" s="49"/>
      <c r="S1133" s="328"/>
    </row>
    <row r="1134" spans="1:19" ht="25.5" x14ac:dyDescent="0.25">
      <c r="A1134" s="260">
        <v>40016</v>
      </c>
      <c r="B1134" s="261" t="s">
        <v>7422</v>
      </c>
      <c r="C1134" s="267"/>
      <c r="D1134" s="262" t="s">
        <v>8079</v>
      </c>
      <c r="E1134" s="262">
        <v>4694</v>
      </c>
      <c r="F1134" s="262" t="s">
        <v>8371</v>
      </c>
      <c r="G1134" s="262" t="s">
        <v>7423</v>
      </c>
      <c r="H1134" s="262" t="s">
        <v>7715</v>
      </c>
      <c r="I1134" s="262" t="s">
        <v>8816</v>
      </c>
      <c r="J1134" s="280" t="s">
        <v>8815</v>
      </c>
      <c r="K1134" s="280" t="s">
        <v>9975</v>
      </c>
      <c r="L1134" s="281">
        <v>40101</v>
      </c>
      <c r="M1134" s="256"/>
      <c r="N1134" s="257">
        <v>40112</v>
      </c>
      <c r="O1134" s="258"/>
      <c r="P1134" s="259"/>
      <c r="Q1134" s="49"/>
      <c r="R1134" s="49"/>
      <c r="S1134" s="328"/>
    </row>
    <row r="1135" spans="1:19" ht="25.5" x14ac:dyDescent="0.25">
      <c r="A1135" s="260">
        <v>40016</v>
      </c>
      <c r="B1135" s="261" t="s">
        <v>7422</v>
      </c>
      <c r="C1135" s="267"/>
      <c r="D1135" s="262" t="s">
        <v>8079</v>
      </c>
      <c r="E1135" s="262">
        <v>4694</v>
      </c>
      <c r="F1135" s="262" t="s">
        <v>8371</v>
      </c>
      <c r="G1135" s="262" t="s">
        <v>7423</v>
      </c>
      <c r="H1135" s="262" t="s">
        <v>7715</v>
      </c>
      <c r="I1135" s="262" t="s">
        <v>9020</v>
      </c>
      <c r="J1135" s="280" t="s">
        <v>9976</v>
      </c>
      <c r="K1135" s="280" t="s">
        <v>2387</v>
      </c>
      <c r="L1135" s="281">
        <v>40101</v>
      </c>
      <c r="M1135" s="256"/>
      <c r="N1135" s="257">
        <v>40112</v>
      </c>
      <c r="O1135" s="258"/>
      <c r="P1135" s="259"/>
      <c r="Q1135" s="49"/>
      <c r="R1135" s="49"/>
      <c r="S1135" s="328"/>
    </row>
    <row r="1136" spans="1:19" x14ac:dyDescent="0.25">
      <c r="A1136" s="260">
        <v>40102</v>
      </c>
      <c r="B1136" s="261" t="s">
        <v>2388</v>
      </c>
      <c r="C1136" s="267"/>
      <c r="D1136" s="262" t="s">
        <v>8707</v>
      </c>
      <c r="E1136" s="262">
        <v>4808</v>
      </c>
      <c r="F1136" s="262" t="s">
        <v>3065</v>
      </c>
      <c r="G1136" s="262" t="s">
        <v>10255</v>
      </c>
      <c r="H1136" s="262" t="s">
        <v>4179</v>
      </c>
      <c r="I1136" s="262" t="s">
        <v>9535</v>
      </c>
      <c r="J1136" s="280" t="s">
        <v>5942</v>
      </c>
      <c r="K1136" s="280" t="s">
        <v>4960</v>
      </c>
      <c r="L1136" s="281">
        <v>40109</v>
      </c>
      <c r="M1136" s="256"/>
      <c r="N1136" s="257">
        <v>40114</v>
      </c>
      <c r="O1136" s="258" t="s">
        <v>4960</v>
      </c>
      <c r="P1136" s="259" t="s">
        <v>9535</v>
      </c>
      <c r="Q1136" s="49"/>
      <c r="R1136" s="49"/>
      <c r="S1136" s="328"/>
    </row>
    <row r="1137" spans="1:19" x14ac:dyDescent="0.25">
      <c r="A1137" s="260">
        <v>40107</v>
      </c>
      <c r="B1137" s="261" t="s">
        <v>2389</v>
      </c>
      <c r="C1137" s="267"/>
      <c r="D1137" s="262" t="s">
        <v>7102</v>
      </c>
      <c r="E1137" s="262" t="s">
        <v>7103</v>
      </c>
      <c r="F1137" s="262" t="s">
        <v>1697</v>
      </c>
      <c r="G1137" s="262" t="s">
        <v>5602</v>
      </c>
      <c r="H1137" s="262" t="s">
        <v>8417</v>
      </c>
      <c r="I1137" s="262" t="s">
        <v>7104</v>
      </c>
      <c r="J1137" s="280" t="s">
        <v>9005</v>
      </c>
      <c r="K1137" s="280" t="s">
        <v>9950</v>
      </c>
      <c r="L1137" s="281">
        <v>40114</v>
      </c>
      <c r="M1137" s="256" t="s">
        <v>8551</v>
      </c>
      <c r="N1137" s="257">
        <v>40114</v>
      </c>
      <c r="O1137" s="258" t="s">
        <v>9950</v>
      </c>
      <c r="P1137" s="259" t="s">
        <v>7104</v>
      </c>
      <c r="Q1137" s="49"/>
      <c r="R1137" s="49"/>
      <c r="S1137" s="328"/>
    </row>
    <row r="1138" spans="1:19" ht="25.5" x14ac:dyDescent="0.25">
      <c r="A1138" s="260">
        <v>40107</v>
      </c>
      <c r="B1138" s="261" t="s">
        <v>2389</v>
      </c>
      <c r="C1138" s="267"/>
      <c r="D1138" s="262" t="s">
        <v>2215</v>
      </c>
      <c r="E1138" s="262"/>
      <c r="F1138" s="262" t="s">
        <v>1697</v>
      </c>
      <c r="G1138" s="262" t="s">
        <v>5602</v>
      </c>
      <c r="H1138" s="262" t="s">
        <v>8417</v>
      </c>
      <c r="I1138" s="262" t="s">
        <v>9535</v>
      </c>
      <c r="J1138" s="280" t="s">
        <v>5942</v>
      </c>
      <c r="K1138" s="280" t="s">
        <v>6466</v>
      </c>
      <c r="L1138" s="281">
        <v>40114</v>
      </c>
      <c r="M1138" s="256" t="s">
        <v>8551</v>
      </c>
      <c r="N1138" s="257">
        <v>40114</v>
      </c>
      <c r="O1138" s="258" t="s">
        <v>6466</v>
      </c>
      <c r="P1138" s="259" t="s">
        <v>7961</v>
      </c>
      <c r="Q1138" s="49"/>
      <c r="R1138" s="49"/>
      <c r="S1138" s="328"/>
    </row>
    <row r="1139" spans="1:19" ht="25.5" x14ac:dyDescent="0.25">
      <c r="A1139" s="260">
        <v>40107</v>
      </c>
      <c r="B1139" s="261" t="s">
        <v>7105</v>
      </c>
      <c r="C1139" s="267"/>
      <c r="D1139" s="262" t="s">
        <v>8079</v>
      </c>
      <c r="E1139" s="262">
        <v>4694</v>
      </c>
      <c r="F1139" s="262" t="s">
        <v>2003</v>
      </c>
      <c r="G1139" s="262" t="s">
        <v>6884</v>
      </c>
      <c r="H1139" s="262" t="s">
        <v>7993</v>
      </c>
      <c r="I1139" s="262" t="s">
        <v>7958</v>
      </c>
      <c r="J1139" s="280" t="s">
        <v>5942</v>
      </c>
      <c r="K1139" s="280" t="s">
        <v>7844</v>
      </c>
      <c r="L1139" s="281">
        <v>40119</v>
      </c>
      <c r="M1139" s="256"/>
      <c r="N1139" s="257">
        <v>40116</v>
      </c>
      <c r="O1139" s="258" t="s">
        <v>7106</v>
      </c>
      <c r="P1139" s="259" t="s">
        <v>7107</v>
      </c>
      <c r="Q1139" s="49"/>
      <c r="R1139" s="49"/>
      <c r="S1139" s="328"/>
    </row>
    <row r="1140" spans="1:19" ht="25.5" x14ac:dyDescent="0.25">
      <c r="A1140" s="260">
        <v>40115</v>
      </c>
      <c r="B1140" s="261" t="s">
        <v>7108</v>
      </c>
      <c r="C1140" s="267"/>
      <c r="D1140" s="262" t="s">
        <v>2215</v>
      </c>
      <c r="E1140" s="262"/>
      <c r="F1140" s="262" t="s">
        <v>6588</v>
      </c>
      <c r="G1140" s="262" t="s">
        <v>8606</v>
      </c>
      <c r="H1140" s="262" t="s">
        <v>8607</v>
      </c>
      <c r="I1140" s="262" t="s">
        <v>9535</v>
      </c>
      <c r="J1140" s="280" t="s">
        <v>5942</v>
      </c>
      <c r="K1140" s="280" t="s">
        <v>7826</v>
      </c>
      <c r="L1140" s="281">
        <v>40116</v>
      </c>
      <c r="M1140" s="256"/>
      <c r="N1140" s="257">
        <v>40116</v>
      </c>
      <c r="O1140" s="258" t="s">
        <v>7826</v>
      </c>
      <c r="P1140" s="259" t="s">
        <v>9535</v>
      </c>
      <c r="Q1140" s="49"/>
      <c r="R1140" s="49"/>
      <c r="S1140" s="328"/>
    </row>
    <row r="1141" spans="1:19" ht="25.5" x14ac:dyDescent="0.25">
      <c r="A1141" s="260">
        <v>40077</v>
      </c>
      <c r="B1141" s="261" t="s">
        <v>7112</v>
      </c>
      <c r="C1141" s="267"/>
      <c r="D1141" s="262" t="s">
        <v>9946</v>
      </c>
      <c r="E1141" s="262">
        <v>4785</v>
      </c>
      <c r="F1141" s="262" t="s">
        <v>5382</v>
      </c>
      <c r="G1141" s="262" t="s">
        <v>5602</v>
      </c>
      <c r="H1141" s="262" t="s">
        <v>4179</v>
      </c>
      <c r="I1141" s="262" t="s">
        <v>1422</v>
      </c>
      <c r="J1141" s="280" t="s">
        <v>4920</v>
      </c>
      <c r="K1141" s="280" t="s">
        <v>4921</v>
      </c>
      <c r="L1141" s="281" t="s">
        <v>4263</v>
      </c>
      <c r="M1141" s="256" t="s">
        <v>5937</v>
      </c>
      <c r="N1141" s="257">
        <v>40119</v>
      </c>
      <c r="O1141" s="258"/>
      <c r="P1141" s="259"/>
      <c r="Q1141" s="49"/>
      <c r="R1141" s="49"/>
      <c r="S1141" s="328"/>
    </row>
    <row r="1142" spans="1:19" x14ac:dyDescent="0.25">
      <c r="A1142" s="260">
        <v>40116</v>
      </c>
      <c r="B1142" s="261" t="s">
        <v>7111</v>
      </c>
      <c r="C1142" s="267"/>
      <c r="D1142" s="262" t="s">
        <v>9988</v>
      </c>
      <c r="E1142" s="262">
        <v>4823</v>
      </c>
      <c r="F1142" s="262" t="s">
        <v>5941</v>
      </c>
      <c r="G1142" s="262" t="s">
        <v>10927</v>
      </c>
      <c r="H1142" s="262" t="s">
        <v>2561</v>
      </c>
      <c r="I1142" s="262" t="s">
        <v>3371</v>
      </c>
      <c r="J1142" s="280" t="s">
        <v>5942</v>
      </c>
      <c r="K1142" s="280" t="s">
        <v>8007</v>
      </c>
      <c r="L1142" s="281">
        <v>40119</v>
      </c>
      <c r="M1142" s="256"/>
      <c r="N1142" s="257">
        <v>40119</v>
      </c>
      <c r="O1142" s="258">
        <v>4</v>
      </c>
      <c r="P1142" s="259" t="s">
        <v>3371</v>
      </c>
      <c r="Q1142" s="49"/>
      <c r="R1142" s="49"/>
      <c r="S1142" s="328"/>
    </row>
    <row r="1143" spans="1:19" ht="38.25" x14ac:dyDescent="0.25">
      <c r="A1143" s="260">
        <v>40116</v>
      </c>
      <c r="B1143" s="261" t="s">
        <v>7108</v>
      </c>
      <c r="C1143" s="267"/>
      <c r="D1143" s="262" t="s">
        <v>7109</v>
      </c>
      <c r="E1143" s="262"/>
      <c r="F1143" s="262" t="s">
        <v>6588</v>
      </c>
      <c r="G1143" s="262" t="s">
        <v>8606</v>
      </c>
      <c r="H1143" s="262" t="s">
        <v>8607</v>
      </c>
      <c r="I1143" s="262" t="s">
        <v>9535</v>
      </c>
      <c r="J1143" s="280" t="s">
        <v>5942</v>
      </c>
      <c r="K1143" s="280" t="s">
        <v>7110</v>
      </c>
      <c r="L1143" s="281">
        <v>40119</v>
      </c>
      <c r="M1143" s="256"/>
      <c r="N1143" s="257">
        <v>40119</v>
      </c>
      <c r="O1143" s="258" t="s">
        <v>8506</v>
      </c>
      <c r="P1143" s="259" t="s">
        <v>10007</v>
      </c>
      <c r="Q1143" s="49"/>
      <c r="R1143" s="49"/>
      <c r="S1143" s="328"/>
    </row>
    <row r="1144" spans="1:19" ht="38.25" x14ac:dyDescent="0.25">
      <c r="A1144" s="260">
        <v>40116</v>
      </c>
      <c r="B1144" s="261" t="s">
        <v>7108</v>
      </c>
      <c r="C1144" s="267"/>
      <c r="D1144" s="262" t="s">
        <v>2215</v>
      </c>
      <c r="E1144" s="262"/>
      <c r="F1144" s="262" t="s">
        <v>6588</v>
      </c>
      <c r="G1144" s="262" t="s">
        <v>8606</v>
      </c>
      <c r="H1144" s="262" t="s">
        <v>8607</v>
      </c>
      <c r="I1144" s="262" t="s">
        <v>9535</v>
      </c>
      <c r="J1144" s="280" t="s">
        <v>5942</v>
      </c>
      <c r="K1144" s="280" t="s">
        <v>8858</v>
      </c>
      <c r="L1144" s="281">
        <v>40119</v>
      </c>
      <c r="M1144" s="256"/>
      <c r="N1144" s="257">
        <v>40120</v>
      </c>
      <c r="O1144" s="258" t="s">
        <v>373</v>
      </c>
      <c r="P1144" s="259" t="s">
        <v>9535</v>
      </c>
      <c r="Q1144" s="49"/>
      <c r="R1144" s="49"/>
      <c r="S1144" s="328"/>
    </row>
    <row r="1145" spans="1:19" ht="25.5" x14ac:dyDescent="0.25">
      <c r="A1145" s="260">
        <v>40004</v>
      </c>
      <c r="B1145" s="261" t="s">
        <v>8078</v>
      </c>
      <c r="C1145" s="267"/>
      <c r="D1145" s="262" t="s">
        <v>8079</v>
      </c>
      <c r="E1145" s="262">
        <v>4694</v>
      </c>
      <c r="F1145" s="262" t="s">
        <v>8080</v>
      </c>
      <c r="G1145" s="262" t="s">
        <v>8081</v>
      </c>
      <c r="H1145" s="262" t="s">
        <v>10002</v>
      </c>
      <c r="I1145" s="262" t="s">
        <v>8859</v>
      </c>
      <c r="J1145" s="280" t="s">
        <v>5196</v>
      </c>
      <c r="K1145" s="280" t="s">
        <v>7716</v>
      </c>
      <c r="L1145" s="281">
        <v>40116</v>
      </c>
      <c r="M1145" s="256" t="s">
        <v>5937</v>
      </c>
      <c r="N1145" s="257">
        <v>40121</v>
      </c>
      <c r="O1145" s="258">
        <v>68</v>
      </c>
      <c r="P1145" s="259"/>
      <c r="Q1145" s="49"/>
      <c r="R1145" s="49"/>
      <c r="S1145" s="328"/>
    </row>
    <row r="1146" spans="1:19" ht="25.5" x14ac:dyDescent="0.25">
      <c r="A1146" s="260">
        <v>40004</v>
      </c>
      <c r="B1146" s="261" t="s">
        <v>8078</v>
      </c>
      <c r="C1146" s="267"/>
      <c r="D1146" s="262" t="s">
        <v>8079</v>
      </c>
      <c r="E1146" s="262">
        <v>4694</v>
      </c>
      <c r="F1146" s="262" t="s">
        <v>8080</v>
      </c>
      <c r="G1146" s="262" t="s">
        <v>8081</v>
      </c>
      <c r="H1146" s="262" t="s">
        <v>10002</v>
      </c>
      <c r="I1146" s="262" t="s">
        <v>8860</v>
      </c>
      <c r="J1146" s="280" t="s">
        <v>5196</v>
      </c>
      <c r="K1146" s="280" t="s">
        <v>8861</v>
      </c>
      <c r="L1146" s="281">
        <v>40116</v>
      </c>
      <c r="M1146" s="256" t="s">
        <v>5937</v>
      </c>
      <c r="N1146" s="257">
        <v>40121</v>
      </c>
      <c r="O1146" s="258">
        <v>9</v>
      </c>
      <c r="P1146" s="259"/>
      <c r="Q1146" s="49"/>
      <c r="R1146" s="49"/>
      <c r="S1146" s="328"/>
    </row>
    <row r="1147" spans="1:19" ht="25.5" x14ac:dyDescent="0.25">
      <c r="A1147" s="260">
        <v>40004</v>
      </c>
      <c r="B1147" s="261" t="s">
        <v>8078</v>
      </c>
      <c r="C1147" s="267"/>
      <c r="D1147" s="262" t="s">
        <v>8079</v>
      </c>
      <c r="E1147" s="262">
        <v>4694</v>
      </c>
      <c r="F1147" s="262" t="s">
        <v>8080</v>
      </c>
      <c r="G1147" s="262" t="s">
        <v>8081</v>
      </c>
      <c r="H1147" s="262" t="s">
        <v>10002</v>
      </c>
      <c r="I1147" s="262" t="s">
        <v>1324</v>
      </c>
      <c r="J1147" s="280" t="s">
        <v>5196</v>
      </c>
      <c r="K1147" s="280" t="s">
        <v>7518</v>
      </c>
      <c r="L1147" s="281">
        <v>40116</v>
      </c>
      <c r="M1147" s="256" t="s">
        <v>5937</v>
      </c>
      <c r="N1147" s="257">
        <v>40121</v>
      </c>
      <c r="O1147" s="258">
        <v>6</v>
      </c>
      <c r="P1147" s="259"/>
      <c r="Q1147" s="49"/>
      <c r="R1147" s="49"/>
      <c r="S1147" s="328"/>
    </row>
    <row r="1148" spans="1:19" x14ac:dyDescent="0.25">
      <c r="A1148" s="260">
        <v>40119</v>
      </c>
      <c r="B1148" s="261" t="s">
        <v>1325</v>
      </c>
      <c r="C1148" s="267"/>
      <c r="D1148" s="262" t="s">
        <v>1326</v>
      </c>
      <c r="E1148" s="262">
        <v>4590</v>
      </c>
      <c r="F1148" s="262" t="s">
        <v>5941</v>
      </c>
      <c r="G1148" s="262" t="s">
        <v>8606</v>
      </c>
      <c r="H1148" s="262" t="s">
        <v>8607</v>
      </c>
      <c r="I1148" s="262" t="s">
        <v>5876</v>
      </c>
      <c r="J1148" s="280" t="s">
        <v>5942</v>
      </c>
      <c r="K1148" s="280" t="s">
        <v>7445</v>
      </c>
      <c r="L1148" s="281">
        <v>40121</v>
      </c>
      <c r="M1148" s="256"/>
      <c r="N1148" s="257">
        <v>40121</v>
      </c>
      <c r="O1148" s="258" t="s">
        <v>7445</v>
      </c>
      <c r="P1148" s="259" t="s">
        <v>5876</v>
      </c>
      <c r="Q1148" s="49"/>
      <c r="R1148" s="49"/>
      <c r="S1148" s="328"/>
    </row>
    <row r="1149" spans="1:19" ht="25.5" x14ac:dyDescent="0.25">
      <c r="A1149" s="260">
        <v>40116</v>
      </c>
      <c r="B1149" s="261" t="s">
        <v>978</v>
      </c>
      <c r="C1149" s="267"/>
      <c r="D1149" s="262" t="s">
        <v>7525</v>
      </c>
      <c r="E1149" s="262">
        <v>4752</v>
      </c>
      <c r="F1149" s="262" t="s">
        <v>7526</v>
      </c>
      <c r="G1149" s="262" t="s">
        <v>10232</v>
      </c>
      <c r="H1149" s="262" t="s">
        <v>9779</v>
      </c>
      <c r="I1149" s="262" t="s">
        <v>1829</v>
      </c>
      <c r="J1149" s="280" t="s">
        <v>9778</v>
      </c>
      <c r="K1149" s="280" t="s">
        <v>7305</v>
      </c>
      <c r="L1149" s="281">
        <v>40129</v>
      </c>
      <c r="M1149" s="256"/>
      <c r="N1149" s="257">
        <v>40122</v>
      </c>
      <c r="O1149" s="258" t="s">
        <v>7588</v>
      </c>
      <c r="P1149" s="259"/>
      <c r="Q1149" s="49"/>
      <c r="R1149" s="49"/>
      <c r="S1149" s="328"/>
    </row>
    <row r="1150" spans="1:19" x14ac:dyDescent="0.25">
      <c r="A1150" s="260">
        <v>40120</v>
      </c>
      <c r="B1150" s="261" t="s">
        <v>1327</v>
      </c>
      <c r="C1150" s="267"/>
      <c r="D1150" s="262" t="s">
        <v>2215</v>
      </c>
      <c r="E1150" s="262"/>
      <c r="F1150" s="262" t="s">
        <v>6588</v>
      </c>
      <c r="G1150" s="262" t="s">
        <v>7272</v>
      </c>
      <c r="H1150" s="262" t="s">
        <v>374</v>
      </c>
      <c r="I1150" s="262" t="s">
        <v>3371</v>
      </c>
      <c r="J1150" s="280" t="s">
        <v>5942</v>
      </c>
      <c r="K1150" s="280" t="s">
        <v>9008</v>
      </c>
      <c r="L1150" s="281">
        <v>40122</v>
      </c>
      <c r="M1150" s="256"/>
      <c r="N1150" s="257">
        <v>40122</v>
      </c>
      <c r="O1150" s="258" t="s">
        <v>9008</v>
      </c>
      <c r="P1150" s="259" t="s">
        <v>3371</v>
      </c>
      <c r="Q1150" s="49"/>
      <c r="R1150" s="49"/>
      <c r="S1150" s="328"/>
    </row>
    <row r="1151" spans="1:19" x14ac:dyDescent="0.25">
      <c r="A1151" s="260">
        <v>40120</v>
      </c>
      <c r="B1151" s="261" t="s">
        <v>1327</v>
      </c>
      <c r="C1151" s="267"/>
      <c r="D1151" s="262" t="s">
        <v>2215</v>
      </c>
      <c r="E1151" s="262"/>
      <c r="F1151" s="262" t="s">
        <v>6588</v>
      </c>
      <c r="G1151" s="262" t="s">
        <v>5602</v>
      </c>
      <c r="H1151" s="262" t="s">
        <v>374</v>
      </c>
      <c r="I1151" s="262" t="s">
        <v>9535</v>
      </c>
      <c r="J1151" s="280" t="s">
        <v>5942</v>
      </c>
      <c r="K1151" s="280" t="s">
        <v>6408</v>
      </c>
      <c r="L1151" s="281">
        <v>40122</v>
      </c>
      <c r="M1151" s="256"/>
      <c r="N1151" s="257">
        <v>40122</v>
      </c>
      <c r="O1151" s="258" t="s">
        <v>6408</v>
      </c>
      <c r="P1151" s="259" t="s">
        <v>9535</v>
      </c>
      <c r="Q1151" s="49"/>
      <c r="R1151" s="49"/>
      <c r="S1151" s="328"/>
    </row>
    <row r="1152" spans="1:19" x14ac:dyDescent="0.25">
      <c r="A1152" s="260">
        <v>40121</v>
      </c>
      <c r="B1152" s="261" t="s">
        <v>785</v>
      </c>
      <c r="C1152" s="267"/>
      <c r="D1152" s="262" t="s">
        <v>1930</v>
      </c>
      <c r="E1152" s="262" t="s">
        <v>27</v>
      </c>
      <c r="F1152" s="262" t="s">
        <v>5941</v>
      </c>
      <c r="G1152" s="262" t="s">
        <v>2252</v>
      </c>
      <c r="H1152" s="262" t="s">
        <v>8607</v>
      </c>
      <c r="I1152" s="262" t="s">
        <v>3371</v>
      </c>
      <c r="J1152" s="280" t="s">
        <v>5942</v>
      </c>
      <c r="K1152" s="280" t="s">
        <v>2562</v>
      </c>
      <c r="L1152" s="281">
        <v>40123</v>
      </c>
      <c r="M1152" s="256"/>
      <c r="N1152" s="257">
        <v>40122</v>
      </c>
      <c r="O1152" s="258" t="s">
        <v>2562</v>
      </c>
      <c r="P1152" s="259" t="s">
        <v>1147</v>
      </c>
      <c r="Q1152" s="49"/>
      <c r="R1152" s="49"/>
      <c r="S1152" s="328"/>
    </row>
    <row r="1153" spans="1:19" x14ac:dyDescent="0.25">
      <c r="A1153" s="260">
        <v>40121</v>
      </c>
      <c r="B1153" s="261" t="s">
        <v>785</v>
      </c>
      <c r="C1153" s="267"/>
      <c r="D1153" s="262" t="s">
        <v>1930</v>
      </c>
      <c r="E1153" s="262" t="s">
        <v>27</v>
      </c>
      <c r="F1153" s="262" t="s">
        <v>5941</v>
      </c>
      <c r="G1153" s="262" t="s">
        <v>2252</v>
      </c>
      <c r="H1153" s="262" t="s">
        <v>8607</v>
      </c>
      <c r="I1153" s="262" t="s">
        <v>9535</v>
      </c>
      <c r="J1153" s="280" t="s">
        <v>5942</v>
      </c>
      <c r="K1153" s="280" t="s">
        <v>2562</v>
      </c>
      <c r="L1153" s="281">
        <v>40123</v>
      </c>
      <c r="M1153" s="256"/>
      <c r="N1153" s="257">
        <v>40122</v>
      </c>
      <c r="O1153" s="258" t="s">
        <v>2562</v>
      </c>
      <c r="P1153" s="259" t="s">
        <v>10007</v>
      </c>
      <c r="Q1153" s="49"/>
      <c r="R1153" s="49"/>
      <c r="S1153" s="328"/>
    </row>
    <row r="1154" spans="1:19" ht="25.5" x14ac:dyDescent="0.25">
      <c r="A1154" s="260">
        <v>40105</v>
      </c>
      <c r="B1154" s="261" t="s">
        <v>4825</v>
      </c>
      <c r="C1154" s="267"/>
      <c r="D1154" s="262" t="s">
        <v>8079</v>
      </c>
      <c r="E1154" s="262"/>
      <c r="F1154" s="262" t="s">
        <v>5382</v>
      </c>
      <c r="G1154" s="262" t="s">
        <v>9736</v>
      </c>
      <c r="H1154" s="262" t="s">
        <v>7993</v>
      </c>
      <c r="I1154" s="262" t="s">
        <v>1563</v>
      </c>
      <c r="J1154" s="280" t="s">
        <v>5942</v>
      </c>
      <c r="K1154" s="280" t="s">
        <v>7833</v>
      </c>
      <c r="L1154" s="281">
        <v>40123</v>
      </c>
      <c r="M1154" s="256"/>
      <c r="N1154" s="257">
        <v>40123</v>
      </c>
      <c r="O1154" s="258" t="s">
        <v>5528</v>
      </c>
      <c r="P1154" s="259" t="s">
        <v>1564</v>
      </c>
      <c r="Q1154" s="49"/>
      <c r="R1154" s="49"/>
      <c r="S1154" s="328"/>
    </row>
    <row r="1155" spans="1:19" ht="89.25" x14ac:dyDescent="0.25">
      <c r="A1155" s="260">
        <v>40112</v>
      </c>
      <c r="B1155" s="261" t="s">
        <v>7589</v>
      </c>
      <c r="C1155" s="267"/>
      <c r="D1155" s="262" t="s">
        <v>1254</v>
      </c>
      <c r="E1155" s="262">
        <v>4822</v>
      </c>
      <c r="F1155" s="262" t="s">
        <v>1697</v>
      </c>
      <c r="G1155" s="262" t="s">
        <v>9736</v>
      </c>
      <c r="H1155" s="262" t="s">
        <v>7950</v>
      </c>
      <c r="I1155" s="262" t="s">
        <v>1255</v>
      </c>
      <c r="J1155" s="280" t="s">
        <v>9519</v>
      </c>
      <c r="K1155" s="280" t="s">
        <v>1256</v>
      </c>
      <c r="L1155" s="281">
        <v>40126</v>
      </c>
      <c r="M1155" s="256"/>
      <c r="N1155" s="257">
        <v>40123</v>
      </c>
      <c r="O1155" s="258" t="s">
        <v>1256</v>
      </c>
      <c r="P1155" s="259" t="s">
        <v>3840</v>
      </c>
      <c r="Q1155" s="49"/>
      <c r="R1155" s="49"/>
      <c r="S1155" s="328"/>
    </row>
    <row r="1156" spans="1:19" x14ac:dyDescent="0.25">
      <c r="A1156" s="260">
        <v>40123</v>
      </c>
      <c r="B1156" s="261" t="s">
        <v>1417</v>
      </c>
      <c r="C1156" s="267"/>
      <c r="D1156" s="262" t="s">
        <v>2215</v>
      </c>
      <c r="E1156" s="262"/>
      <c r="F1156" s="262" t="s">
        <v>6588</v>
      </c>
      <c r="G1156" s="262" t="s">
        <v>8606</v>
      </c>
      <c r="H1156" s="262" t="s">
        <v>8607</v>
      </c>
      <c r="I1156" s="262" t="s">
        <v>3371</v>
      </c>
      <c r="J1156" s="280" t="s">
        <v>5942</v>
      </c>
      <c r="K1156" s="280" t="s">
        <v>6466</v>
      </c>
      <c r="L1156" s="281">
        <v>40123</v>
      </c>
      <c r="M1156" s="256"/>
      <c r="N1156" s="257">
        <v>40123</v>
      </c>
      <c r="O1156" s="258" t="s">
        <v>6466</v>
      </c>
      <c r="P1156" s="259" t="s">
        <v>3371</v>
      </c>
      <c r="Q1156" s="49"/>
      <c r="R1156" s="49"/>
      <c r="S1156" s="328"/>
    </row>
    <row r="1157" spans="1:19" ht="25.5" x14ac:dyDescent="0.25">
      <c r="A1157" s="260">
        <v>40115</v>
      </c>
      <c r="B1157" s="261" t="s">
        <v>10612</v>
      </c>
      <c r="C1157" s="267"/>
      <c r="D1157" s="262" t="s">
        <v>4730</v>
      </c>
      <c r="E1157" s="262">
        <v>4821</v>
      </c>
      <c r="F1157" s="262" t="s">
        <v>1697</v>
      </c>
      <c r="G1157" s="262" t="s">
        <v>5602</v>
      </c>
      <c r="H1157" s="262" t="s">
        <v>3511</v>
      </c>
      <c r="I1157" s="262" t="s">
        <v>4178</v>
      </c>
      <c r="J1157" s="280" t="s">
        <v>8125</v>
      </c>
      <c r="K1157" s="280" t="s">
        <v>4065</v>
      </c>
      <c r="L1157" s="281">
        <v>40126</v>
      </c>
      <c r="M1157" s="256"/>
      <c r="N1157" s="257">
        <v>40126</v>
      </c>
      <c r="O1157" s="258" t="s">
        <v>4065</v>
      </c>
      <c r="P1157" s="259" t="s">
        <v>836</v>
      </c>
      <c r="Q1157" s="49"/>
      <c r="R1157" s="49"/>
      <c r="S1157" s="328"/>
    </row>
    <row r="1158" spans="1:19" ht="25.5" x14ac:dyDescent="0.25">
      <c r="A1158" s="260">
        <v>40121</v>
      </c>
      <c r="B1158" s="261" t="s">
        <v>4731</v>
      </c>
      <c r="C1158" s="267"/>
      <c r="D1158" s="262" t="s">
        <v>2215</v>
      </c>
      <c r="E1158" s="262"/>
      <c r="F1158" s="262" t="s">
        <v>1697</v>
      </c>
      <c r="G1158" s="262" t="s">
        <v>9736</v>
      </c>
      <c r="H1158" s="262" t="s">
        <v>8382</v>
      </c>
      <c r="I1158" s="262" t="s">
        <v>10108</v>
      </c>
      <c r="J1158" s="280" t="s">
        <v>5942</v>
      </c>
      <c r="K1158" s="280" t="s">
        <v>6466</v>
      </c>
      <c r="L1158" s="281">
        <v>40128</v>
      </c>
      <c r="M1158" s="256"/>
      <c r="N1158" s="257">
        <v>40128</v>
      </c>
      <c r="O1158" s="258" t="s">
        <v>6466</v>
      </c>
      <c r="P1158" s="259" t="s">
        <v>527</v>
      </c>
      <c r="Q1158" s="49"/>
      <c r="R1158" s="49"/>
      <c r="S1158" s="328"/>
    </row>
    <row r="1159" spans="1:19" ht="25.5" x14ac:dyDescent="0.25">
      <c r="A1159" s="260">
        <v>40084</v>
      </c>
      <c r="B1159" s="261" t="s">
        <v>4587</v>
      </c>
      <c r="C1159" s="267"/>
      <c r="D1159" s="262" t="s">
        <v>5644</v>
      </c>
      <c r="E1159" s="262">
        <v>4805</v>
      </c>
      <c r="F1159" s="262" t="s">
        <v>4588</v>
      </c>
      <c r="G1159" s="262" t="s">
        <v>321</v>
      </c>
      <c r="H1159" s="262" t="s">
        <v>1388</v>
      </c>
      <c r="I1159" s="262" t="s">
        <v>4590</v>
      </c>
      <c r="J1159" s="280" t="s">
        <v>4589</v>
      </c>
      <c r="K1159" s="280" t="s">
        <v>1389</v>
      </c>
      <c r="L1159" s="281">
        <v>40129</v>
      </c>
      <c r="M1159" s="256" t="s">
        <v>5937</v>
      </c>
      <c r="N1159" s="257">
        <v>40129</v>
      </c>
      <c r="O1159" s="258" t="s">
        <v>10316</v>
      </c>
      <c r="P1159" s="259"/>
      <c r="Q1159" s="49"/>
      <c r="R1159" s="49"/>
      <c r="S1159" s="328"/>
    </row>
    <row r="1160" spans="1:19" x14ac:dyDescent="0.25">
      <c r="A1160" s="260">
        <v>40116</v>
      </c>
      <c r="B1160" s="261" t="s">
        <v>10624</v>
      </c>
      <c r="C1160" s="267"/>
      <c r="D1160" s="262" t="s">
        <v>10049</v>
      </c>
      <c r="E1160" s="262">
        <v>4602</v>
      </c>
      <c r="F1160" s="262" t="s">
        <v>1697</v>
      </c>
      <c r="G1160" s="262" t="s">
        <v>9736</v>
      </c>
      <c r="H1160" s="262" t="s">
        <v>10497</v>
      </c>
      <c r="I1160" s="262" t="s">
        <v>7547</v>
      </c>
      <c r="J1160" s="280" t="s">
        <v>9519</v>
      </c>
      <c r="K1160" s="280" t="s">
        <v>7548</v>
      </c>
      <c r="L1160" s="281">
        <v>40128</v>
      </c>
      <c r="M1160" s="256" t="s">
        <v>8551</v>
      </c>
      <c r="N1160" s="257">
        <v>40129</v>
      </c>
      <c r="O1160" s="258" t="s">
        <v>7548</v>
      </c>
      <c r="P1160" s="259" t="s">
        <v>9726</v>
      </c>
      <c r="Q1160" s="49"/>
      <c r="R1160" s="49"/>
      <c r="S1160" s="328"/>
    </row>
    <row r="1161" spans="1:19" x14ac:dyDescent="0.25">
      <c r="A1161" s="260">
        <v>40116</v>
      </c>
      <c r="B1161" s="261" t="s">
        <v>10624</v>
      </c>
      <c r="C1161" s="267"/>
      <c r="D1161" s="262" t="s">
        <v>10049</v>
      </c>
      <c r="E1161" s="262">
        <v>4602</v>
      </c>
      <c r="F1161" s="262" t="s">
        <v>1697</v>
      </c>
      <c r="G1161" s="262" t="s">
        <v>9736</v>
      </c>
      <c r="H1161" s="262" t="s">
        <v>10497</v>
      </c>
      <c r="I1161" s="262" t="s">
        <v>3594</v>
      </c>
      <c r="J1161" s="280" t="s">
        <v>9519</v>
      </c>
      <c r="K1161" s="280" t="s">
        <v>10513</v>
      </c>
      <c r="L1161" s="281">
        <v>40128</v>
      </c>
      <c r="M1161" s="256" t="s">
        <v>8551</v>
      </c>
      <c r="N1161" s="257">
        <v>40129</v>
      </c>
      <c r="O1161" s="258" t="s">
        <v>3238</v>
      </c>
      <c r="P1161" s="259" t="s">
        <v>6899</v>
      </c>
      <c r="Q1161" s="49"/>
      <c r="R1161" s="49"/>
      <c r="S1161" s="328"/>
    </row>
    <row r="1162" spans="1:19" x14ac:dyDescent="0.25">
      <c r="A1162" s="260">
        <v>40116</v>
      </c>
      <c r="B1162" s="261" t="s">
        <v>10624</v>
      </c>
      <c r="C1162" s="267"/>
      <c r="D1162" s="262" t="s">
        <v>10049</v>
      </c>
      <c r="E1162" s="262">
        <v>4602</v>
      </c>
      <c r="F1162" s="262" t="s">
        <v>1697</v>
      </c>
      <c r="G1162" s="262" t="s">
        <v>9736</v>
      </c>
      <c r="H1162" s="262" t="s">
        <v>10497</v>
      </c>
      <c r="I1162" s="262" t="s">
        <v>6900</v>
      </c>
      <c r="J1162" s="280" t="s">
        <v>9519</v>
      </c>
      <c r="K1162" s="280" t="s">
        <v>6532</v>
      </c>
      <c r="L1162" s="281">
        <v>40128</v>
      </c>
      <c r="M1162" s="256" t="s">
        <v>8551</v>
      </c>
      <c r="N1162" s="257">
        <v>40129</v>
      </c>
      <c r="O1162" s="258" t="s">
        <v>6536</v>
      </c>
      <c r="P1162" s="259" t="s">
        <v>6901</v>
      </c>
      <c r="Q1162" s="49"/>
      <c r="R1162" s="49"/>
      <c r="S1162" s="328"/>
    </row>
    <row r="1163" spans="1:19" x14ac:dyDescent="0.25">
      <c r="A1163" s="260">
        <v>40116</v>
      </c>
      <c r="B1163" s="261" t="s">
        <v>10624</v>
      </c>
      <c r="C1163" s="267"/>
      <c r="D1163" s="262" t="s">
        <v>10049</v>
      </c>
      <c r="E1163" s="262">
        <v>4602</v>
      </c>
      <c r="F1163" s="262" t="s">
        <v>1697</v>
      </c>
      <c r="G1163" s="262" t="s">
        <v>9736</v>
      </c>
      <c r="H1163" s="262" t="s">
        <v>10497</v>
      </c>
      <c r="I1163" s="262" t="s">
        <v>7051</v>
      </c>
      <c r="J1163" s="280" t="s">
        <v>9519</v>
      </c>
      <c r="K1163" s="280" t="s">
        <v>6532</v>
      </c>
      <c r="L1163" s="281">
        <v>40128</v>
      </c>
      <c r="M1163" s="256" t="s">
        <v>8551</v>
      </c>
      <c r="N1163" s="257">
        <v>40129</v>
      </c>
      <c r="O1163" s="258" t="s">
        <v>6536</v>
      </c>
      <c r="P1163" s="259" t="s">
        <v>8163</v>
      </c>
      <c r="Q1163" s="49"/>
      <c r="R1163" s="49"/>
      <c r="S1163" s="328"/>
    </row>
    <row r="1164" spans="1:19" ht="25.5" x14ac:dyDescent="0.25">
      <c r="A1164" s="260">
        <v>40123</v>
      </c>
      <c r="B1164" s="261" t="s">
        <v>8164</v>
      </c>
      <c r="C1164" s="267"/>
      <c r="D1164" s="262" t="s">
        <v>3364</v>
      </c>
      <c r="E1164" s="262">
        <v>4624</v>
      </c>
      <c r="F1164" s="262" t="s">
        <v>8080</v>
      </c>
      <c r="G1164" s="262" t="s">
        <v>10927</v>
      </c>
      <c r="H1164" s="262" t="s">
        <v>4935</v>
      </c>
      <c r="I1164" s="262" t="s">
        <v>9016</v>
      </c>
      <c r="J1164" s="280" t="s">
        <v>8165</v>
      </c>
      <c r="K1164" s="280" t="s">
        <v>9017</v>
      </c>
      <c r="L1164" s="281">
        <v>40130</v>
      </c>
      <c r="M1164" s="256" t="s">
        <v>3386</v>
      </c>
      <c r="N1164" s="257">
        <v>40129</v>
      </c>
      <c r="O1164" s="258" t="s">
        <v>4586</v>
      </c>
      <c r="P1164" s="259"/>
      <c r="Q1164" s="49"/>
      <c r="R1164" s="49"/>
      <c r="S1164" s="328"/>
    </row>
    <row r="1165" spans="1:19" ht="38.25" x14ac:dyDescent="0.25">
      <c r="A1165" s="260">
        <v>40128</v>
      </c>
      <c r="B1165" s="261" t="s">
        <v>1390</v>
      </c>
      <c r="C1165" s="267"/>
      <c r="D1165" s="262" t="s">
        <v>1391</v>
      </c>
      <c r="E1165" s="262">
        <v>4781</v>
      </c>
      <c r="F1165" s="262" t="s">
        <v>6588</v>
      </c>
      <c r="G1165" s="262" t="s">
        <v>8606</v>
      </c>
      <c r="H1165" s="262" t="s">
        <v>8607</v>
      </c>
      <c r="I1165" s="262" t="s">
        <v>1393</v>
      </c>
      <c r="J1165" s="280" t="s">
        <v>1392</v>
      </c>
      <c r="K1165" s="280" t="s">
        <v>971</v>
      </c>
      <c r="L1165" s="281">
        <v>40130</v>
      </c>
      <c r="M1165" s="256"/>
      <c r="N1165" s="257">
        <v>40130</v>
      </c>
      <c r="O1165" s="258" t="s">
        <v>972</v>
      </c>
      <c r="P1165" s="259" t="s">
        <v>973</v>
      </c>
      <c r="Q1165" s="49"/>
      <c r="R1165" s="49"/>
      <c r="S1165" s="328"/>
    </row>
    <row r="1166" spans="1:19" x14ac:dyDescent="0.25">
      <c r="A1166" s="260">
        <v>40129</v>
      </c>
      <c r="B1166" s="261" t="s">
        <v>974</v>
      </c>
      <c r="C1166" s="267"/>
      <c r="D1166" s="262" t="s">
        <v>2215</v>
      </c>
      <c r="E1166" s="262"/>
      <c r="F1166" s="262" t="s">
        <v>6588</v>
      </c>
      <c r="G1166" s="262" t="s">
        <v>7272</v>
      </c>
      <c r="H1166" s="262" t="s">
        <v>374</v>
      </c>
      <c r="I1166" s="262" t="s">
        <v>3371</v>
      </c>
      <c r="J1166" s="280" t="s">
        <v>5942</v>
      </c>
      <c r="K1166" s="280" t="s">
        <v>6381</v>
      </c>
      <c r="L1166" s="281">
        <v>40130</v>
      </c>
      <c r="M1166" s="256"/>
      <c r="N1166" s="257">
        <v>40130</v>
      </c>
      <c r="O1166" s="258" t="s">
        <v>6381</v>
      </c>
      <c r="P1166" s="259" t="s">
        <v>3371</v>
      </c>
      <c r="Q1166" s="49"/>
      <c r="R1166" s="49"/>
      <c r="S1166" s="328"/>
    </row>
    <row r="1167" spans="1:19" x14ac:dyDescent="0.25">
      <c r="A1167" s="260">
        <v>40130</v>
      </c>
      <c r="B1167" s="261" t="s">
        <v>9316</v>
      </c>
      <c r="C1167" s="267"/>
      <c r="D1167" s="262" t="s">
        <v>3364</v>
      </c>
      <c r="E1167" s="262">
        <v>4624</v>
      </c>
      <c r="F1167" s="262" t="s">
        <v>6588</v>
      </c>
      <c r="G1167" s="262" t="s">
        <v>5597</v>
      </c>
      <c r="H1167" s="262" t="s">
        <v>8607</v>
      </c>
      <c r="I1167" s="262" t="s">
        <v>5876</v>
      </c>
      <c r="J1167" s="280" t="s">
        <v>5942</v>
      </c>
      <c r="K1167" s="280" t="s">
        <v>8007</v>
      </c>
      <c r="L1167" s="281">
        <v>40133</v>
      </c>
      <c r="M1167" s="256"/>
      <c r="N1167" s="257">
        <v>40133</v>
      </c>
      <c r="O1167" s="258" t="s">
        <v>8007</v>
      </c>
      <c r="P1167" s="259" t="s">
        <v>9990</v>
      </c>
      <c r="Q1167" s="49"/>
      <c r="R1167" s="49"/>
      <c r="S1167" s="328"/>
    </row>
    <row r="1168" spans="1:19" x14ac:dyDescent="0.25">
      <c r="A1168" s="260">
        <v>40130</v>
      </c>
      <c r="B1168" s="261" t="s">
        <v>419</v>
      </c>
      <c r="C1168" s="267"/>
      <c r="D1168" s="262" t="s">
        <v>10049</v>
      </c>
      <c r="E1168" s="262">
        <v>4602</v>
      </c>
      <c r="F1168" s="262" t="s">
        <v>5941</v>
      </c>
      <c r="G1168" s="262" t="s">
        <v>7272</v>
      </c>
      <c r="H1168" s="262" t="s">
        <v>2561</v>
      </c>
      <c r="I1168" s="262" t="s">
        <v>5876</v>
      </c>
      <c r="J1168" s="280" t="s">
        <v>5942</v>
      </c>
      <c r="K1168" s="280" t="s">
        <v>2419</v>
      </c>
      <c r="L1168" s="281">
        <v>40133</v>
      </c>
      <c r="M1168" s="256"/>
      <c r="N1168" s="257">
        <v>40133</v>
      </c>
      <c r="O1168" s="258" t="s">
        <v>2419</v>
      </c>
      <c r="P1168" s="259" t="s">
        <v>9314</v>
      </c>
      <c r="Q1168" s="49"/>
      <c r="R1168" s="49"/>
      <c r="S1168" s="328"/>
    </row>
    <row r="1169" spans="1:19" ht="25.5" x14ac:dyDescent="0.25">
      <c r="A1169" s="260">
        <v>40130</v>
      </c>
      <c r="B1169" s="261" t="s">
        <v>9315</v>
      </c>
      <c r="C1169" s="267"/>
      <c r="D1169" s="262" t="s">
        <v>2215</v>
      </c>
      <c r="E1169" s="262"/>
      <c r="F1169" s="262" t="s">
        <v>6588</v>
      </c>
      <c r="G1169" s="262" t="s">
        <v>8606</v>
      </c>
      <c r="H1169" s="262" t="s">
        <v>8607</v>
      </c>
      <c r="I1169" s="262" t="s">
        <v>9535</v>
      </c>
      <c r="J1169" s="280" t="s">
        <v>5942</v>
      </c>
      <c r="K1169" s="280" t="s">
        <v>7826</v>
      </c>
      <c r="L1169" s="281">
        <v>40133</v>
      </c>
      <c r="M1169" s="256"/>
      <c r="N1169" s="257">
        <v>40133</v>
      </c>
      <c r="O1169" s="258" t="s">
        <v>7826</v>
      </c>
      <c r="P1169" s="259" t="s">
        <v>10007</v>
      </c>
      <c r="Q1169" s="49"/>
      <c r="R1169" s="49"/>
      <c r="S1169" s="328"/>
    </row>
    <row r="1170" spans="1:19" x14ac:dyDescent="0.25">
      <c r="A1170" s="260">
        <v>40119</v>
      </c>
      <c r="B1170" s="261" t="s">
        <v>9317</v>
      </c>
      <c r="C1170" s="267"/>
      <c r="D1170" s="262" t="s">
        <v>9785</v>
      </c>
      <c r="E1170" s="262">
        <v>4560</v>
      </c>
      <c r="F1170" s="262" t="s">
        <v>1697</v>
      </c>
      <c r="G1170" s="262" t="s">
        <v>9736</v>
      </c>
      <c r="H1170" s="262" t="s">
        <v>8094</v>
      </c>
      <c r="I1170" s="262" t="s">
        <v>9318</v>
      </c>
      <c r="J1170" s="280" t="s">
        <v>9156</v>
      </c>
      <c r="K1170" s="280" t="s">
        <v>9319</v>
      </c>
      <c r="L1170" s="281">
        <v>40135</v>
      </c>
      <c r="M1170" s="256"/>
      <c r="N1170" s="257">
        <v>40134</v>
      </c>
      <c r="O1170" s="258" t="s">
        <v>647</v>
      </c>
      <c r="P1170" s="259" t="s">
        <v>648</v>
      </c>
      <c r="Q1170" s="49"/>
      <c r="R1170" s="49"/>
      <c r="S1170" s="328"/>
    </row>
    <row r="1171" spans="1:19" ht="51" x14ac:dyDescent="0.25">
      <c r="A1171" s="260">
        <v>40126</v>
      </c>
      <c r="B1171" s="261" t="s">
        <v>649</v>
      </c>
      <c r="C1171" s="267"/>
      <c r="D1171" s="262" t="s">
        <v>840</v>
      </c>
      <c r="E1171" s="262">
        <v>4712</v>
      </c>
      <c r="F1171" s="262" t="s">
        <v>3065</v>
      </c>
      <c r="G1171" s="262" t="s">
        <v>2252</v>
      </c>
      <c r="H1171" s="262" t="s">
        <v>1375</v>
      </c>
      <c r="I1171" s="262" t="s">
        <v>5675</v>
      </c>
      <c r="J1171" s="280" t="s">
        <v>10512</v>
      </c>
      <c r="K1171" s="280" t="s">
        <v>5393</v>
      </c>
      <c r="L1171" s="281">
        <v>40136</v>
      </c>
      <c r="M1171" s="256"/>
      <c r="N1171" s="257">
        <v>40134</v>
      </c>
      <c r="O1171" s="258" t="s">
        <v>4488</v>
      </c>
      <c r="P1171" s="259" t="s">
        <v>7942</v>
      </c>
      <c r="Q1171" s="49"/>
      <c r="R1171" s="49"/>
      <c r="S1171" s="328"/>
    </row>
    <row r="1172" spans="1:19" ht="25.5" x14ac:dyDescent="0.25">
      <c r="A1172" s="260">
        <v>40126</v>
      </c>
      <c r="B1172" s="261" t="s">
        <v>6181</v>
      </c>
      <c r="C1172" s="267"/>
      <c r="D1172" s="262" t="s">
        <v>1746</v>
      </c>
      <c r="E1172" s="262" t="s">
        <v>8718</v>
      </c>
      <c r="F1172" s="262" t="s">
        <v>1697</v>
      </c>
      <c r="G1172" s="262" t="s">
        <v>5602</v>
      </c>
      <c r="H1172" s="262" t="s">
        <v>7950</v>
      </c>
      <c r="I1172" s="262" t="s">
        <v>8719</v>
      </c>
      <c r="J1172" s="280" t="s">
        <v>1848</v>
      </c>
      <c r="K1172" s="280" t="s">
        <v>8720</v>
      </c>
      <c r="L1172" s="281">
        <v>40135</v>
      </c>
      <c r="M1172" s="256"/>
      <c r="N1172" s="257">
        <v>40135</v>
      </c>
      <c r="O1172" s="258" t="s">
        <v>8720</v>
      </c>
      <c r="P1172" s="259" t="s">
        <v>8719</v>
      </c>
      <c r="Q1172" s="49"/>
      <c r="R1172" s="49"/>
      <c r="S1172" s="328"/>
    </row>
    <row r="1173" spans="1:19" x14ac:dyDescent="0.25">
      <c r="A1173" s="260">
        <v>40130</v>
      </c>
      <c r="B1173" s="261" t="s">
        <v>6627</v>
      </c>
      <c r="C1173" s="267"/>
      <c r="D1173" s="262" t="s">
        <v>2215</v>
      </c>
      <c r="E1173" s="262"/>
      <c r="F1173" s="262" t="s">
        <v>5941</v>
      </c>
      <c r="G1173" s="262" t="s">
        <v>8606</v>
      </c>
      <c r="H1173" s="262" t="s">
        <v>8607</v>
      </c>
      <c r="I1173" s="262" t="s">
        <v>5876</v>
      </c>
      <c r="J1173" s="280" t="s">
        <v>5942</v>
      </c>
      <c r="K1173" s="280" t="s">
        <v>7445</v>
      </c>
      <c r="L1173" s="281">
        <v>40135</v>
      </c>
      <c r="M1173" s="256"/>
      <c r="N1173" s="257">
        <v>40135</v>
      </c>
      <c r="O1173" s="258" t="s">
        <v>7445</v>
      </c>
      <c r="P1173" s="259" t="s">
        <v>9990</v>
      </c>
      <c r="Q1173" s="49"/>
      <c r="R1173" s="49"/>
      <c r="S1173" s="328"/>
    </row>
    <row r="1174" spans="1:19" x14ac:dyDescent="0.25">
      <c r="A1174" s="260">
        <v>40134</v>
      </c>
      <c r="B1174" s="261" t="s">
        <v>599</v>
      </c>
      <c r="C1174" s="267"/>
      <c r="D1174" s="262" t="s">
        <v>3364</v>
      </c>
      <c r="E1174" s="262">
        <v>4624</v>
      </c>
      <c r="F1174" s="262" t="s">
        <v>6588</v>
      </c>
      <c r="G1174" s="262" t="s">
        <v>8729</v>
      </c>
      <c r="H1174" s="262" t="s">
        <v>374</v>
      </c>
      <c r="I1174" s="262" t="s">
        <v>3371</v>
      </c>
      <c r="J1174" s="280" t="s">
        <v>5942</v>
      </c>
      <c r="K1174" s="280" t="s">
        <v>2079</v>
      </c>
      <c r="L1174" s="281">
        <v>40137</v>
      </c>
      <c r="M1174" s="256"/>
      <c r="N1174" s="257">
        <v>40137</v>
      </c>
      <c r="O1174" s="258" t="s">
        <v>2079</v>
      </c>
      <c r="P1174" s="259" t="s">
        <v>1147</v>
      </c>
      <c r="Q1174" s="49"/>
      <c r="R1174" s="49"/>
      <c r="S1174" s="328"/>
    </row>
    <row r="1175" spans="1:19" ht="25.5" x14ac:dyDescent="0.25">
      <c r="A1175" s="260">
        <v>40134</v>
      </c>
      <c r="B1175" s="261" t="s">
        <v>6821</v>
      </c>
      <c r="C1175" s="267"/>
      <c r="D1175" s="262" t="s">
        <v>2215</v>
      </c>
      <c r="E1175" s="262"/>
      <c r="F1175" s="262" t="s">
        <v>5941</v>
      </c>
      <c r="G1175" s="262" t="s">
        <v>9736</v>
      </c>
      <c r="H1175" s="262" t="s">
        <v>4935</v>
      </c>
      <c r="I1175" s="262" t="s">
        <v>9535</v>
      </c>
      <c r="J1175" s="280" t="s">
        <v>5603</v>
      </c>
      <c r="K1175" s="280" t="s">
        <v>373</v>
      </c>
      <c r="L1175" s="281">
        <v>40137</v>
      </c>
      <c r="M1175" s="256"/>
      <c r="N1175" s="257">
        <v>40137</v>
      </c>
      <c r="O1175" s="258" t="s">
        <v>373</v>
      </c>
      <c r="P1175" s="259" t="s">
        <v>10007</v>
      </c>
      <c r="Q1175" s="49"/>
      <c r="R1175" s="49"/>
      <c r="S1175" s="328"/>
    </row>
    <row r="1176" spans="1:19" ht="25.5" x14ac:dyDescent="0.25">
      <c r="A1176" s="260">
        <v>40134</v>
      </c>
      <c r="B1176" s="261" t="s">
        <v>6821</v>
      </c>
      <c r="C1176" s="267"/>
      <c r="D1176" s="262" t="s">
        <v>2215</v>
      </c>
      <c r="E1176" s="262"/>
      <c r="F1176" s="262" t="s">
        <v>5941</v>
      </c>
      <c r="G1176" s="262" t="s">
        <v>5602</v>
      </c>
      <c r="H1176" s="262" t="s">
        <v>4935</v>
      </c>
      <c r="I1176" s="262" t="s">
        <v>9535</v>
      </c>
      <c r="J1176" s="280" t="s">
        <v>5603</v>
      </c>
      <c r="K1176" s="280" t="s">
        <v>7826</v>
      </c>
      <c r="L1176" s="281">
        <v>40137</v>
      </c>
      <c r="M1176" s="256"/>
      <c r="N1176" s="257">
        <v>40137</v>
      </c>
      <c r="O1176" s="258" t="s">
        <v>7826</v>
      </c>
      <c r="P1176" s="259" t="s">
        <v>10007</v>
      </c>
      <c r="Q1176" s="49"/>
      <c r="R1176" s="49"/>
      <c r="S1176" s="328"/>
    </row>
    <row r="1177" spans="1:19" ht="25.5" x14ac:dyDescent="0.25">
      <c r="A1177" s="260">
        <v>40136</v>
      </c>
      <c r="B1177" s="261" t="s">
        <v>5219</v>
      </c>
      <c r="C1177" s="267"/>
      <c r="D1177" s="262" t="s">
        <v>5644</v>
      </c>
      <c r="E1177" s="262">
        <v>4805</v>
      </c>
      <c r="F1177" s="262" t="s">
        <v>8371</v>
      </c>
      <c r="G1177" s="262" t="s">
        <v>9736</v>
      </c>
      <c r="H1177" s="262" t="s">
        <v>374</v>
      </c>
      <c r="I1177" s="262" t="s">
        <v>5876</v>
      </c>
      <c r="J1177" s="280" t="s">
        <v>10256</v>
      </c>
      <c r="K1177" s="280" t="s">
        <v>8506</v>
      </c>
      <c r="L1177" s="281">
        <v>40136</v>
      </c>
      <c r="M1177" s="256" t="s">
        <v>3386</v>
      </c>
      <c r="N1177" s="257">
        <v>40137</v>
      </c>
      <c r="O1177" s="258" t="s">
        <v>8506</v>
      </c>
      <c r="P1177" s="259" t="s">
        <v>5930</v>
      </c>
      <c r="Q1177" s="49"/>
      <c r="R1177" s="49"/>
      <c r="S1177" s="328"/>
    </row>
    <row r="1178" spans="1:19" ht="25.5" x14ac:dyDescent="0.25">
      <c r="A1178" s="260">
        <v>40128</v>
      </c>
      <c r="B1178" s="261" t="s">
        <v>5931</v>
      </c>
      <c r="C1178" s="267"/>
      <c r="D1178" s="262" t="s">
        <v>7161</v>
      </c>
      <c r="E1178" s="262">
        <v>4343</v>
      </c>
      <c r="F1178" s="262" t="s">
        <v>1697</v>
      </c>
      <c r="G1178" s="262" t="s">
        <v>5602</v>
      </c>
      <c r="H1178" s="262" t="s">
        <v>9216</v>
      </c>
      <c r="I1178" s="262" t="s">
        <v>3644</v>
      </c>
      <c r="J1178" s="280" t="s">
        <v>5209</v>
      </c>
      <c r="K1178" s="280" t="s">
        <v>1471</v>
      </c>
      <c r="L1178" s="281">
        <v>40142</v>
      </c>
      <c r="M1178" s="256"/>
      <c r="N1178" s="257">
        <v>40141</v>
      </c>
      <c r="O1178" s="258" t="s">
        <v>3382</v>
      </c>
      <c r="P1178" s="259" t="s">
        <v>5446</v>
      </c>
      <c r="Q1178" s="49"/>
      <c r="R1178" s="49"/>
      <c r="S1178" s="328"/>
    </row>
    <row r="1179" spans="1:19" ht="25.5" x14ac:dyDescent="0.25">
      <c r="A1179" s="260">
        <v>40128</v>
      </c>
      <c r="B1179" s="261" t="s">
        <v>5931</v>
      </c>
      <c r="C1179" s="267"/>
      <c r="D1179" s="262" t="s">
        <v>7161</v>
      </c>
      <c r="E1179" s="262">
        <v>4343</v>
      </c>
      <c r="F1179" s="262" t="s">
        <v>1697</v>
      </c>
      <c r="G1179" s="262" t="s">
        <v>5602</v>
      </c>
      <c r="H1179" s="262" t="s">
        <v>9216</v>
      </c>
      <c r="I1179" s="262" t="s">
        <v>5447</v>
      </c>
      <c r="J1179" s="280" t="s">
        <v>5209</v>
      </c>
      <c r="K1179" s="280" t="s">
        <v>9950</v>
      </c>
      <c r="L1179" s="281">
        <v>40142</v>
      </c>
      <c r="M1179" s="256"/>
      <c r="N1179" s="257">
        <v>40141</v>
      </c>
      <c r="O1179" s="258" t="s">
        <v>9950</v>
      </c>
      <c r="P1179" s="259" t="s">
        <v>70</v>
      </c>
      <c r="Q1179" s="49"/>
      <c r="R1179" s="49"/>
      <c r="S1179" s="328"/>
    </row>
    <row r="1180" spans="1:19" ht="25.5" x14ac:dyDescent="0.25">
      <c r="A1180" s="260">
        <v>40128</v>
      </c>
      <c r="B1180" s="261" t="s">
        <v>5931</v>
      </c>
      <c r="C1180" s="267"/>
      <c r="D1180" s="262" t="s">
        <v>7161</v>
      </c>
      <c r="E1180" s="262">
        <v>4343</v>
      </c>
      <c r="F1180" s="262" t="s">
        <v>1697</v>
      </c>
      <c r="G1180" s="262" t="s">
        <v>5602</v>
      </c>
      <c r="H1180" s="262" t="s">
        <v>9216</v>
      </c>
      <c r="I1180" s="262" t="s">
        <v>3435</v>
      </c>
      <c r="J1180" s="280" t="s">
        <v>5209</v>
      </c>
      <c r="K1180" s="280" t="s">
        <v>7425</v>
      </c>
      <c r="L1180" s="281">
        <v>40142</v>
      </c>
      <c r="M1180" s="256"/>
      <c r="N1180" s="257">
        <v>40141</v>
      </c>
      <c r="O1180" s="258" t="s">
        <v>7425</v>
      </c>
      <c r="P1180" s="259" t="s">
        <v>3436</v>
      </c>
      <c r="Q1180" s="49"/>
      <c r="R1180" s="49"/>
      <c r="S1180" s="328"/>
    </row>
    <row r="1181" spans="1:19" ht="25.5" x14ac:dyDescent="0.25">
      <c r="A1181" s="260">
        <v>40128</v>
      </c>
      <c r="B1181" s="261" t="s">
        <v>5931</v>
      </c>
      <c r="C1181" s="267"/>
      <c r="D1181" s="262" t="s">
        <v>7161</v>
      </c>
      <c r="E1181" s="262">
        <v>4343</v>
      </c>
      <c r="F1181" s="262" t="s">
        <v>1697</v>
      </c>
      <c r="G1181" s="262" t="s">
        <v>5602</v>
      </c>
      <c r="H1181" s="262" t="s">
        <v>9216</v>
      </c>
      <c r="I1181" s="262" t="s">
        <v>9958</v>
      </c>
      <c r="J1181" s="280" t="s">
        <v>5209</v>
      </c>
      <c r="K1181" s="280" t="s">
        <v>9959</v>
      </c>
      <c r="L1181" s="281">
        <v>40142</v>
      </c>
      <c r="M1181" s="256"/>
      <c r="N1181" s="257">
        <v>40141</v>
      </c>
      <c r="O1181" s="258" t="s">
        <v>1225</v>
      </c>
      <c r="P1181" s="259" t="s">
        <v>9960</v>
      </c>
      <c r="Q1181" s="49"/>
      <c r="R1181" s="49"/>
      <c r="S1181" s="328"/>
    </row>
    <row r="1182" spans="1:19" ht="25.5" x14ac:dyDescent="0.25">
      <c r="A1182" s="260">
        <v>40128</v>
      </c>
      <c r="B1182" s="261" t="s">
        <v>5931</v>
      </c>
      <c r="C1182" s="267"/>
      <c r="D1182" s="262" t="s">
        <v>7161</v>
      </c>
      <c r="E1182" s="262">
        <v>4343</v>
      </c>
      <c r="F1182" s="262" t="s">
        <v>1697</v>
      </c>
      <c r="G1182" s="262" t="s">
        <v>5602</v>
      </c>
      <c r="H1182" s="262" t="s">
        <v>9216</v>
      </c>
      <c r="I1182" s="262" t="s">
        <v>6359</v>
      </c>
      <c r="J1182" s="280" t="s">
        <v>5209</v>
      </c>
      <c r="K1182" s="280" t="s">
        <v>1471</v>
      </c>
      <c r="L1182" s="281">
        <v>40142</v>
      </c>
      <c r="M1182" s="256"/>
      <c r="N1182" s="257">
        <v>40141</v>
      </c>
      <c r="O1182" s="258" t="s">
        <v>3382</v>
      </c>
      <c r="P1182" s="259" t="s">
        <v>9961</v>
      </c>
      <c r="Q1182" s="49"/>
      <c r="R1182" s="49"/>
      <c r="S1182" s="328"/>
    </row>
    <row r="1183" spans="1:19" ht="25.5" x14ac:dyDescent="0.25">
      <c r="A1183" s="260">
        <v>40128</v>
      </c>
      <c r="B1183" s="261" t="s">
        <v>5931</v>
      </c>
      <c r="C1183" s="267"/>
      <c r="D1183" s="262" t="s">
        <v>7161</v>
      </c>
      <c r="E1183" s="262">
        <v>4343</v>
      </c>
      <c r="F1183" s="262" t="s">
        <v>1697</v>
      </c>
      <c r="G1183" s="262" t="s">
        <v>5602</v>
      </c>
      <c r="H1183" s="262" t="s">
        <v>9216</v>
      </c>
      <c r="I1183" s="262" t="s">
        <v>9962</v>
      </c>
      <c r="J1183" s="280" t="s">
        <v>5209</v>
      </c>
      <c r="K1183" s="280" t="s">
        <v>4312</v>
      </c>
      <c r="L1183" s="281">
        <v>40142</v>
      </c>
      <c r="M1183" s="256"/>
      <c r="N1183" s="257">
        <v>40141</v>
      </c>
      <c r="O1183" s="258" t="s">
        <v>4312</v>
      </c>
      <c r="P1183" s="259" t="s">
        <v>9963</v>
      </c>
      <c r="Q1183" s="49"/>
      <c r="R1183" s="49"/>
      <c r="S1183" s="328"/>
    </row>
    <row r="1184" spans="1:19" x14ac:dyDescent="0.25">
      <c r="A1184" s="260">
        <v>40140</v>
      </c>
      <c r="B1184" s="261" t="s">
        <v>9964</v>
      </c>
      <c r="C1184" s="267"/>
      <c r="D1184" s="262" t="s">
        <v>5644</v>
      </c>
      <c r="E1184" s="262">
        <v>4805</v>
      </c>
      <c r="F1184" s="262" t="s">
        <v>5941</v>
      </c>
      <c r="G1184" s="262" t="s">
        <v>8729</v>
      </c>
      <c r="H1184" s="262" t="s">
        <v>374</v>
      </c>
      <c r="I1184" s="262" t="s">
        <v>3371</v>
      </c>
      <c r="J1184" s="280" t="s">
        <v>5942</v>
      </c>
      <c r="K1184" s="280" t="s">
        <v>8506</v>
      </c>
      <c r="L1184" s="281">
        <v>40141</v>
      </c>
      <c r="M1184" s="256"/>
      <c r="N1184" s="257">
        <v>40141</v>
      </c>
      <c r="O1184" s="258" t="s">
        <v>8506</v>
      </c>
      <c r="P1184" s="259" t="s">
        <v>9535</v>
      </c>
      <c r="Q1184" s="49"/>
      <c r="R1184" s="49"/>
      <c r="S1184" s="328"/>
    </row>
    <row r="1185" spans="1:19" x14ac:dyDescent="0.25">
      <c r="A1185" s="260">
        <v>40140</v>
      </c>
      <c r="B1185" s="261" t="s">
        <v>9964</v>
      </c>
      <c r="C1185" s="267"/>
      <c r="D1185" s="262" t="s">
        <v>2215</v>
      </c>
      <c r="E1185" s="262"/>
      <c r="F1185" s="262" t="s">
        <v>5941</v>
      </c>
      <c r="G1185" s="262" t="s">
        <v>9736</v>
      </c>
      <c r="H1185" s="262" t="s">
        <v>374</v>
      </c>
      <c r="I1185" s="262" t="s">
        <v>9535</v>
      </c>
      <c r="J1185" s="280" t="s">
        <v>5942</v>
      </c>
      <c r="K1185" s="280" t="s">
        <v>2079</v>
      </c>
      <c r="L1185" s="281">
        <v>40141</v>
      </c>
      <c r="M1185" s="256"/>
      <c r="N1185" s="257">
        <v>40141</v>
      </c>
      <c r="O1185" s="258" t="s">
        <v>2079</v>
      </c>
      <c r="P1185" s="259" t="s">
        <v>9535</v>
      </c>
      <c r="Q1185" s="49"/>
      <c r="R1185" s="49"/>
      <c r="S1185" s="328"/>
    </row>
    <row r="1186" spans="1:19" x14ac:dyDescent="0.25">
      <c r="A1186" s="260">
        <v>40140</v>
      </c>
      <c r="B1186" s="261" t="s">
        <v>6689</v>
      </c>
      <c r="C1186" s="267"/>
      <c r="D1186" s="262" t="s">
        <v>5644</v>
      </c>
      <c r="E1186" s="262">
        <v>4805</v>
      </c>
      <c r="F1186" s="262" t="s">
        <v>6588</v>
      </c>
      <c r="G1186" s="262" t="s">
        <v>8729</v>
      </c>
      <c r="H1186" s="262" t="s">
        <v>374</v>
      </c>
      <c r="I1186" s="262" t="s">
        <v>3371</v>
      </c>
      <c r="J1186" s="280" t="s">
        <v>5942</v>
      </c>
      <c r="K1186" s="280" t="s">
        <v>2081</v>
      </c>
      <c r="L1186" s="281">
        <v>40142</v>
      </c>
      <c r="M1186" s="256"/>
      <c r="N1186" s="257">
        <v>40142</v>
      </c>
      <c r="O1186" s="258" t="s">
        <v>2081</v>
      </c>
      <c r="P1186" s="259" t="s">
        <v>9535</v>
      </c>
      <c r="Q1186" s="49"/>
      <c r="R1186" s="49"/>
      <c r="S1186" s="328"/>
    </row>
    <row r="1187" spans="1:19" x14ac:dyDescent="0.25">
      <c r="A1187" s="260">
        <v>40140</v>
      </c>
      <c r="B1187" s="261" t="s">
        <v>6689</v>
      </c>
      <c r="C1187" s="267"/>
      <c r="D1187" s="262" t="s">
        <v>2215</v>
      </c>
      <c r="E1187" s="262"/>
      <c r="F1187" s="262" t="s">
        <v>6588</v>
      </c>
      <c r="G1187" s="262" t="s">
        <v>8729</v>
      </c>
      <c r="H1187" s="262" t="s">
        <v>374</v>
      </c>
      <c r="I1187" s="262" t="s">
        <v>3371</v>
      </c>
      <c r="J1187" s="280" t="s">
        <v>5942</v>
      </c>
      <c r="K1187" s="280" t="s">
        <v>4960</v>
      </c>
      <c r="L1187" s="281">
        <v>40142</v>
      </c>
      <c r="M1187" s="256"/>
      <c r="N1187" s="257">
        <v>40142</v>
      </c>
      <c r="O1187" s="258" t="s">
        <v>4960</v>
      </c>
      <c r="P1187" s="259" t="s">
        <v>9535</v>
      </c>
      <c r="Q1187" s="49"/>
      <c r="R1187" s="49"/>
      <c r="S1187" s="328"/>
    </row>
    <row r="1188" spans="1:19" ht="38.25" x14ac:dyDescent="0.25">
      <c r="A1188" s="260">
        <v>40116</v>
      </c>
      <c r="B1188" s="261" t="s">
        <v>4056</v>
      </c>
      <c r="C1188" s="267"/>
      <c r="D1188" s="262" t="s">
        <v>1391</v>
      </c>
      <c r="E1188" s="262">
        <v>4781</v>
      </c>
      <c r="F1188" s="262" t="s">
        <v>1697</v>
      </c>
      <c r="G1188" s="262" t="s">
        <v>9736</v>
      </c>
      <c r="H1188" s="262" t="s">
        <v>3511</v>
      </c>
      <c r="I1188" s="262" t="s">
        <v>1255</v>
      </c>
      <c r="J1188" s="280" t="s">
        <v>762</v>
      </c>
      <c r="K1188" s="280" t="s">
        <v>763</v>
      </c>
      <c r="L1188" s="281">
        <v>40172</v>
      </c>
      <c r="M1188" s="256" t="s">
        <v>5937</v>
      </c>
      <c r="N1188" s="257">
        <v>40148</v>
      </c>
      <c r="O1188" s="258" t="s">
        <v>763</v>
      </c>
      <c r="P1188" s="259"/>
      <c r="Q1188" s="49"/>
      <c r="R1188" s="49"/>
      <c r="S1188" s="328"/>
    </row>
    <row r="1189" spans="1:19" x14ac:dyDescent="0.25">
      <c r="A1189" s="260">
        <v>40116</v>
      </c>
      <c r="B1189" s="261" t="s">
        <v>4056</v>
      </c>
      <c r="C1189" s="267"/>
      <c r="D1189" s="262" t="s">
        <v>1391</v>
      </c>
      <c r="E1189" s="262">
        <v>4781</v>
      </c>
      <c r="F1189" s="262" t="s">
        <v>1697</v>
      </c>
      <c r="G1189" s="262" t="s">
        <v>9736</v>
      </c>
      <c r="H1189" s="262" t="s">
        <v>3511</v>
      </c>
      <c r="I1189" s="262" t="s">
        <v>10108</v>
      </c>
      <c r="J1189" s="280" t="s">
        <v>5942</v>
      </c>
      <c r="K1189" s="280" t="s">
        <v>8641</v>
      </c>
      <c r="L1189" s="281">
        <v>40172</v>
      </c>
      <c r="M1189" s="256"/>
      <c r="N1189" s="257">
        <v>40148</v>
      </c>
      <c r="O1189" s="258" t="s">
        <v>9424</v>
      </c>
      <c r="P1189" s="259" t="s">
        <v>10108</v>
      </c>
      <c r="Q1189" s="49"/>
      <c r="R1189" s="49"/>
      <c r="S1189" s="328"/>
    </row>
    <row r="1190" spans="1:19" ht="25.5" x14ac:dyDescent="0.25">
      <c r="A1190" s="260">
        <v>40140</v>
      </c>
      <c r="B1190" s="261" t="s">
        <v>10525</v>
      </c>
      <c r="C1190" s="267"/>
      <c r="D1190" s="262" t="s">
        <v>10049</v>
      </c>
      <c r="E1190" s="262">
        <v>4602</v>
      </c>
      <c r="F1190" s="262" t="s">
        <v>10526</v>
      </c>
      <c r="G1190" s="262" t="s">
        <v>9736</v>
      </c>
      <c r="H1190" s="262" t="s">
        <v>4533</v>
      </c>
      <c r="I1190" s="262" t="s">
        <v>4532</v>
      </c>
      <c r="J1190" s="280" t="s">
        <v>2754</v>
      </c>
      <c r="K1190" s="280" t="s">
        <v>5862</v>
      </c>
      <c r="L1190" s="281">
        <v>40177</v>
      </c>
      <c r="M1190" s="256" t="s">
        <v>3386</v>
      </c>
      <c r="N1190" s="257">
        <v>40149</v>
      </c>
      <c r="O1190" s="258" t="s">
        <v>4428</v>
      </c>
      <c r="P1190" s="259"/>
      <c r="Q1190" s="49"/>
      <c r="R1190" s="49"/>
      <c r="S1190" s="328"/>
    </row>
    <row r="1191" spans="1:19" x14ac:dyDescent="0.25">
      <c r="A1191" s="260">
        <v>40081</v>
      </c>
      <c r="B1191" s="261" t="s">
        <v>4429</v>
      </c>
      <c r="C1191" s="267"/>
      <c r="D1191" s="262" t="s">
        <v>4772</v>
      </c>
      <c r="E1191" s="262">
        <v>4726</v>
      </c>
      <c r="F1191" s="262" t="s">
        <v>1697</v>
      </c>
      <c r="G1191" s="262" t="s">
        <v>5602</v>
      </c>
      <c r="H1191" s="262" t="s">
        <v>6296</v>
      </c>
      <c r="I1191" s="262" t="s">
        <v>10108</v>
      </c>
      <c r="J1191" s="280" t="s">
        <v>5942</v>
      </c>
      <c r="K1191" s="280" t="s">
        <v>2079</v>
      </c>
      <c r="L1191" s="281">
        <v>40154</v>
      </c>
      <c r="M1191" s="256"/>
      <c r="N1191" s="257">
        <v>40151</v>
      </c>
      <c r="O1191" s="258" t="s">
        <v>2079</v>
      </c>
      <c r="P1191" s="259" t="s">
        <v>10108</v>
      </c>
      <c r="Q1191" s="49"/>
      <c r="R1191" s="49"/>
      <c r="S1191" s="328"/>
    </row>
    <row r="1192" spans="1:19" ht="25.5" x14ac:dyDescent="0.25">
      <c r="A1192" s="260">
        <v>40081</v>
      </c>
      <c r="B1192" s="261" t="s">
        <v>4429</v>
      </c>
      <c r="C1192" s="267"/>
      <c r="D1192" s="262" t="s">
        <v>4772</v>
      </c>
      <c r="E1192" s="262">
        <v>4726</v>
      </c>
      <c r="F1192" s="262" t="s">
        <v>1697</v>
      </c>
      <c r="G1192" s="262" t="s">
        <v>5602</v>
      </c>
      <c r="H1192" s="262" t="s">
        <v>6296</v>
      </c>
      <c r="I1192" s="262" t="s">
        <v>6032</v>
      </c>
      <c r="J1192" s="280" t="s">
        <v>6031</v>
      </c>
      <c r="K1192" s="280" t="s">
        <v>6297</v>
      </c>
      <c r="L1192" s="281">
        <v>40154</v>
      </c>
      <c r="M1192" s="256"/>
      <c r="N1192" s="257">
        <v>40151</v>
      </c>
      <c r="O1192" s="258" t="s">
        <v>6297</v>
      </c>
      <c r="P1192" s="259" t="s">
        <v>4969</v>
      </c>
      <c r="Q1192" s="49"/>
      <c r="R1192" s="49"/>
      <c r="S1192" s="328"/>
    </row>
    <row r="1193" spans="1:19" ht="25.5" x14ac:dyDescent="0.25">
      <c r="A1193" s="260">
        <v>40130</v>
      </c>
      <c r="B1193" s="261" t="s">
        <v>6298</v>
      </c>
      <c r="C1193" s="267"/>
      <c r="D1193" s="262" t="s">
        <v>6299</v>
      </c>
      <c r="E1193" s="262">
        <v>4833</v>
      </c>
      <c r="F1193" s="262" t="s">
        <v>6628</v>
      </c>
      <c r="G1193" s="262" t="s">
        <v>5602</v>
      </c>
      <c r="H1193" s="262" t="s">
        <v>904</v>
      </c>
      <c r="I1193" s="262" t="s">
        <v>7184</v>
      </c>
      <c r="J1193" s="280" t="s">
        <v>2254</v>
      </c>
      <c r="K1193" s="280" t="s">
        <v>4488</v>
      </c>
      <c r="L1193" s="281">
        <v>40154</v>
      </c>
      <c r="M1193" s="256"/>
      <c r="N1193" s="257">
        <v>40154</v>
      </c>
      <c r="O1193" s="258" t="s">
        <v>4488</v>
      </c>
      <c r="P1193" s="259" t="s">
        <v>905</v>
      </c>
      <c r="Q1193" s="49"/>
      <c r="R1193" s="49"/>
      <c r="S1193" s="328"/>
    </row>
    <row r="1194" spans="1:19" ht="25.5" x14ac:dyDescent="0.25">
      <c r="A1194" s="260">
        <v>40140</v>
      </c>
      <c r="B1194" s="261" t="s">
        <v>8624</v>
      </c>
      <c r="C1194" s="267"/>
      <c r="D1194" s="262" t="s">
        <v>10049</v>
      </c>
      <c r="E1194" s="262">
        <v>4602</v>
      </c>
      <c r="F1194" s="262" t="s">
        <v>1697</v>
      </c>
      <c r="G1194" s="262" t="s">
        <v>9736</v>
      </c>
      <c r="H1194" s="262" t="s">
        <v>10497</v>
      </c>
      <c r="I1194" s="262" t="s">
        <v>4532</v>
      </c>
      <c r="J1194" s="280" t="s">
        <v>9519</v>
      </c>
      <c r="K1194" s="280" t="s">
        <v>5862</v>
      </c>
      <c r="L1194" s="281">
        <v>40155</v>
      </c>
      <c r="M1194" s="256" t="s">
        <v>3386</v>
      </c>
      <c r="N1194" s="257">
        <v>40155</v>
      </c>
      <c r="O1194" s="258" t="s">
        <v>8625</v>
      </c>
      <c r="P1194" s="259" t="s">
        <v>8626</v>
      </c>
      <c r="Q1194" s="49"/>
      <c r="R1194" s="49"/>
      <c r="S1194" s="328"/>
    </row>
    <row r="1195" spans="1:19" x14ac:dyDescent="0.25">
      <c r="A1195" s="260">
        <v>40136</v>
      </c>
      <c r="B1195" s="261" t="s">
        <v>8627</v>
      </c>
      <c r="C1195" s="267"/>
      <c r="D1195" s="262" t="s">
        <v>8079</v>
      </c>
      <c r="E1195" s="262">
        <v>4694</v>
      </c>
      <c r="F1195" s="262" t="s">
        <v>5941</v>
      </c>
      <c r="G1195" s="262" t="s">
        <v>2109</v>
      </c>
      <c r="H1195" s="262" t="s">
        <v>8607</v>
      </c>
      <c r="I1195" s="262" t="s">
        <v>1633</v>
      </c>
      <c r="J1195" s="280" t="s">
        <v>5942</v>
      </c>
      <c r="K1195" s="280" t="s">
        <v>7445</v>
      </c>
      <c r="L1195" s="281">
        <v>40151</v>
      </c>
      <c r="M1195" s="256"/>
      <c r="N1195" s="257">
        <v>40156</v>
      </c>
      <c r="O1195" s="258" t="s">
        <v>7445</v>
      </c>
      <c r="P1195" s="259" t="s">
        <v>1633</v>
      </c>
      <c r="Q1195" s="49"/>
      <c r="R1195" s="49"/>
      <c r="S1195" s="328"/>
    </row>
    <row r="1196" spans="1:19" x14ac:dyDescent="0.25">
      <c r="A1196" s="260"/>
      <c r="B1196" s="261" t="s">
        <v>1634</v>
      </c>
      <c r="C1196" s="267"/>
      <c r="D1196" s="262" t="s">
        <v>5661</v>
      </c>
      <c r="E1196" s="262"/>
      <c r="F1196" s="262" t="s">
        <v>1697</v>
      </c>
      <c r="G1196" s="262" t="s">
        <v>9736</v>
      </c>
      <c r="H1196" s="262" t="s">
        <v>3511</v>
      </c>
      <c r="I1196" s="262" t="s">
        <v>4735</v>
      </c>
      <c r="J1196" s="280" t="s">
        <v>3795</v>
      </c>
      <c r="K1196" s="280" t="s">
        <v>5881</v>
      </c>
      <c r="L1196" s="281">
        <v>40156</v>
      </c>
      <c r="M1196" s="256"/>
      <c r="N1196" s="257">
        <v>40156</v>
      </c>
      <c r="O1196" s="258" t="s">
        <v>7425</v>
      </c>
      <c r="P1196" s="259" t="s">
        <v>7907</v>
      </c>
      <c r="Q1196" s="49">
        <v>87.03</v>
      </c>
      <c r="R1196" s="49"/>
      <c r="S1196" s="328" t="s">
        <v>11891</v>
      </c>
    </row>
    <row r="1197" spans="1:19" ht="25.5" x14ac:dyDescent="0.25">
      <c r="A1197" s="260">
        <v>40157</v>
      </c>
      <c r="B1197" s="261" t="s">
        <v>1635</v>
      </c>
      <c r="C1197" s="267"/>
      <c r="D1197" s="262" t="s">
        <v>2215</v>
      </c>
      <c r="E1197" s="262"/>
      <c r="F1197" s="262" t="s">
        <v>6588</v>
      </c>
      <c r="G1197" s="262" t="s">
        <v>5602</v>
      </c>
      <c r="H1197" s="262" t="s">
        <v>4935</v>
      </c>
      <c r="I1197" s="262" t="s">
        <v>9535</v>
      </c>
      <c r="J1197" s="280" t="s">
        <v>5603</v>
      </c>
      <c r="K1197" s="280" t="s">
        <v>7826</v>
      </c>
      <c r="L1197" s="281">
        <v>40158</v>
      </c>
      <c r="M1197" s="256"/>
      <c r="N1197" s="257">
        <v>40158</v>
      </c>
      <c r="O1197" s="258" t="s">
        <v>7826</v>
      </c>
      <c r="P1197" s="259" t="s">
        <v>9535</v>
      </c>
      <c r="Q1197" s="49"/>
      <c r="R1197" s="49"/>
      <c r="S1197" s="328"/>
    </row>
    <row r="1198" spans="1:19" x14ac:dyDescent="0.25">
      <c r="A1198" s="260">
        <v>40158</v>
      </c>
      <c r="B1198" s="261" t="s">
        <v>1636</v>
      </c>
      <c r="C1198" s="267"/>
      <c r="D1198" s="262" t="s">
        <v>2215</v>
      </c>
      <c r="E1198" s="262"/>
      <c r="F1198" s="262" t="s">
        <v>6588</v>
      </c>
      <c r="G1198" s="262" t="s">
        <v>8606</v>
      </c>
      <c r="H1198" s="262" t="s">
        <v>8607</v>
      </c>
      <c r="I1198" s="262" t="s">
        <v>9535</v>
      </c>
      <c r="J1198" s="280" t="s">
        <v>5942</v>
      </c>
      <c r="K1198" s="280" t="s">
        <v>6408</v>
      </c>
      <c r="L1198" s="281">
        <v>40161</v>
      </c>
      <c r="M1198" s="256"/>
      <c r="N1198" s="257">
        <v>40161</v>
      </c>
      <c r="O1198" s="258" t="s">
        <v>6408</v>
      </c>
      <c r="P1198" s="259" t="s">
        <v>9535</v>
      </c>
      <c r="Q1198" s="49"/>
      <c r="R1198" s="49"/>
      <c r="S1198" s="328"/>
    </row>
    <row r="1199" spans="1:19" x14ac:dyDescent="0.25">
      <c r="A1199" s="260">
        <v>40158</v>
      </c>
      <c r="B1199" s="261" t="s">
        <v>1636</v>
      </c>
      <c r="C1199" s="267"/>
      <c r="D1199" s="262" t="s">
        <v>2215</v>
      </c>
      <c r="E1199" s="262"/>
      <c r="F1199" s="262" t="s">
        <v>6588</v>
      </c>
      <c r="G1199" s="262" t="s">
        <v>5602</v>
      </c>
      <c r="H1199" s="262" t="s">
        <v>374</v>
      </c>
      <c r="I1199" s="262" t="s">
        <v>9535</v>
      </c>
      <c r="J1199" s="280" t="s">
        <v>5942</v>
      </c>
      <c r="K1199" s="280" t="s">
        <v>2419</v>
      </c>
      <c r="L1199" s="281">
        <v>40161</v>
      </c>
      <c r="M1199" s="256"/>
      <c r="N1199" s="257">
        <v>40161</v>
      </c>
      <c r="O1199" s="258" t="s">
        <v>2419</v>
      </c>
      <c r="P1199" s="259" t="s">
        <v>9535</v>
      </c>
      <c r="Q1199" s="49"/>
      <c r="R1199" s="49"/>
      <c r="S1199" s="328"/>
    </row>
    <row r="1200" spans="1:19" ht="25.5" x14ac:dyDescent="0.25">
      <c r="A1200" s="260">
        <v>40149</v>
      </c>
      <c r="B1200" s="261" t="s">
        <v>9707</v>
      </c>
      <c r="C1200" s="267"/>
      <c r="D1200" s="262" t="s">
        <v>10723</v>
      </c>
      <c r="E1200" s="262"/>
      <c r="F1200" s="262" t="s">
        <v>1697</v>
      </c>
      <c r="G1200" s="262" t="s">
        <v>5602</v>
      </c>
      <c r="H1200" s="262" t="s">
        <v>3946</v>
      </c>
      <c r="I1200" s="262" t="s">
        <v>6032</v>
      </c>
      <c r="J1200" s="280" t="s">
        <v>6031</v>
      </c>
      <c r="K1200" s="280" t="s">
        <v>10274</v>
      </c>
      <c r="L1200" s="281">
        <v>40162</v>
      </c>
      <c r="M1200" s="256"/>
      <c r="N1200" s="257">
        <v>40162</v>
      </c>
      <c r="O1200" s="258" t="s">
        <v>10274</v>
      </c>
      <c r="P1200" s="259" t="s">
        <v>3346</v>
      </c>
      <c r="Q1200" s="49"/>
      <c r="R1200" s="49"/>
      <c r="S1200" s="328"/>
    </row>
    <row r="1201" spans="1:19" x14ac:dyDescent="0.25">
      <c r="A1201" s="260">
        <v>40156</v>
      </c>
      <c r="B1201" s="261" t="s">
        <v>8450</v>
      </c>
      <c r="C1201" s="267"/>
      <c r="D1201" s="262" t="s">
        <v>9705</v>
      </c>
      <c r="E1201" s="262">
        <v>4811</v>
      </c>
      <c r="F1201" s="262" t="s">
        <v>3065</v>
      </c>
      <c r="G1201" s="262" t="s">
        <v>2252</v>
      </c>
      <c r="H1201" s="262" t="s">
        <v>9706</v>
      </c>
      <c r="I1201" s="262" t="s">
        <v>9535</v>
      </c>
      <c r="J1201" s="280" t="s">
        <v>5942</v>
      </c>
      <c r="K1201" s="280" t="s">
        <v>8506</v>
      </c>
      <c r="L1201" s="281">
        <v>40162</v>
      </c>
      <c r="M1201" s="256"/>
      <c r="N1201" s="257">
        <v>40162</v>
      </c>
      <c r="O1201" s="258" t="s">
        <v>8506</v>
      </c>
      <c r="P1201" s="259" t="s">
        <v>9535</v>
      </c>
      <c r="Q1201" s="49"/>
      <c r="R1201" s="49"/>
      <c r="S1201" s="328"/>
    </row>
    <row r="1202" spans="1:19" x14ac:dyDescent="0.25">
      <c r="A1202" s="260">
        <v>40156</v>
      </c>
      <c r="B1202" s="261" t="s">
        <v>8450</v>
      </c>
      <c r="C1202" s="267"/>
      <c r="D1202" s="262" t="s">
        <v>9705</v>
      </c>
      <c r="E1202" s="262">
        <v>4811</v>
      </c>
      <c r="F1202" s="262" t="s">
        <v>3065</v>
      </c>
      <c r="G1202" s="262" t="s">
        <v>10255</v>
      </c>
      <c r="H1202" s="262" t="s">
        <v>9706</v>
      </c>
      <c r="I1202" s="262" t="s">
        <v>9535</v>
      </c>
      <c r="J1202" s="280" t="s">
        <v>5942</v>
      </c>
      <c r="K1202" s="280" t="s">
        <v>2081</v>
      </c>
      <c r="L1202" s="281">
        <v>40162</v>
      </c>
      <c r="M1202" s="256"/>
      <c r="N1202" s="257">
        <v>40162</v>
      </c>
      <c r="O1202" s="258" t="s">
        <v>2081</v>
      </c>
      <c r="P1202" s="259" t="s">
        <v>9535</v>
      </c>
      <c r="Q1202" s="49"/>
      <c r="R1202" s="49"/>
      <c r="S1202" s="328"/>
    </row>
    <row r="1203" spans="1:19" x14ac:dyDescent="0.25">
      <c r="A1203" s="260">
        <v>40156</v>
      </c>
      <c r="B1203" s="261" t="s">
        <v>8450</v>
      </c>
      <c r="C1203" s="267"/>
      <c r="D1203" s="262" t="s">
        <v>9705</v>
      </c>
      <c r="E1203" s="262">
        <v>4811</v>
      </c>
      <c r="F1203" s="262" t="s">
        <v>3065</v>
      </c>
      <c r="G1203" s="262" t="s">
        <v>3489</v>
      </c>
      <c r="H1203" s="262" t="s">
        <v>9706</v>
      </c>
      <c r="I1203" s="262" t="s">
        <v>9535</v>
      </c>
      <c r="J1203" s="280" t="s">
        <v>5942</v>
      </c>
      <c r="K1203" s="280" t="s">
        <v>2419</v>
      </c>
      <c r="L1203" s="281">
        <v>40162</v>
      </c>
      <c r="M1203" s="256"/>
      <c r="N1203" s="257">
        <v>40162</v>
      </c>
      <c r="O1203" s="258" t="s">
        <v>2419</v>
      </c>
      <c r="P1203" s="259" t="s">
        <v>9535</v>
      </c>
      <c r="Q1203" s="49"/>
      <c r="R1203" s="49"/>
      <c r="S1203" s="328"/>
    </row>
    <row r="1204" spans="1:19" ht="25.5" x14ac:dyDescent="0.25">
      <c r="A1204" s="260">
        <v>40161</v>
      </c>
      <c r="B1204" s="261" t="s">
        <v>10724</v>
      </c>
      <c r="C1204" s="267"/>
      <c r="D1204" s="262" t="s">
        <v>7963</v>
      </c>
      <c r="E1204" s="262">
        <v>4619</v>
      </c>
      <c r="F1204" s="262" t="s">
        <v>6588</v>
      </c>
      <c r="G1204" s="262" t="s">
        <v>10927</v>
      </c>
      <c r="H1204" s="262" t="s">
        <v>374</v>
      </c>
      <c r="I1204" s="262" t="s">
        <v>3371</v>
      </c>
      <c r="J1204" s="280" t="s">
        <v>5942</v>
      </c>
      <c r="K1204" s="280" t="s">
        <v>10725</v>
      </c>
      <c r="L1204" s="281">
        <v>40162</v>
      </c>
      <c r="M1204" s="256" t="s">
        <v>6211</v>
      </c>
      <c r="N1204" s="257">
        <v>40163</v>
      </c>
      <c r="O1204" s="258" t="s">
        <v>6212</v>
      </c>
      <c r="P1204" s="259" t="s">
        <v>3371</v>
      </c>
      <c r="Q1204" s="49"/>
      <c r="R1204" s="49"/>
      <c r="S1204" s="328"/>
    </row>
    <row r="1205" spans="1:19" x14ac:dyDescent="0.25">
      <c r="A1205" s="260">
        <v>40161</v>
      </c>
      <c r="B1205" s="261" t="s">
        <v>6213</v>
      </c>
      <c r="C1205" s="267"/>
      <c r="D1205" s="262" t="s">
        <v>2215</v>
      </c>
      <c r="E1205" s="262"/>
      <c r="F1205" s="262" t="s">
        <v>5941</v>
      </c>
      <c r="G1205" s="262" t="s">
        <v>8729</v>
      </c>
      <c r="H1205" s="262" t="s">
        <v>374</v>
      </c>
      <c r="I1205" s="262" t="s">
        <v>3371</v>
      </c>
      <c r="J1205" s="280" t="s">
        <v>5942</v>
      </c>
      <c r="K1205" s="280" t="s">
        <v>2079</v>
      </c>
      <c r="L1205" s="281">
        <v>40162</v>
      </c>
      <c r="M1205" s="256"/>
      <c r="N1205" s="257">
        <v>40164</v>
      </c>
      <c r="O1205" s="258" t="s">
        <v>2079</v>
      </c>
      <c r="P1205" s="259" t="s">
        <v>9535</v>
      </c>
      <c r="Q1205" s="49"/>
      <c r="R1205" s="49"/>
      <c r="S1205" s="328"/>
    </row>
    <row r="1206" spans="1:19" ht="25.5" x14ac:dyDescent="0.25">
      <c r="A1206" s="260">
        <v>40155</v>
      </c>
      <c r="B1206" s="261" t="s">
        <v>6637</v>
      </c>
      <c r="C1206" s="267"/>
      <c r="D1206" s="262" t="s">
        <v>6638</v>
      </c>
      <c r="E1206" s="262">
        <v>4757</v>
      </c>
      <c r="F1206" s="262" t="s">
        <v>2003</v>
      </c>
      <c r="G1206" s="262" t="s">
        <v>10255</v>
      </c>
      <c r="H1206" s="262" t="s">
        <v>6639</v>
      </c>
      <c r="I1206" s="262" t="s">
        <v>6402</v>
      </c>
      <c r="J1206" s="280" t="s">
        <v>5942</v>
      </c>
      <c r="K1206" s="280" t="s">
        <v>3692</v>
      </c>
      <c r="L1206" s="281">
        <v>40168</v>
      </c>
      <c r="M1206" s="256"/>
      <c r="N1206" s="257">
        <v>40165</v>
      </c>
      <c r="O1206" s="258" t="s">
        <v>6640</v>
      </c>
      <c r="P1206" s="259" t="s">
        <v>5781</v>
      </c>
      <c r="Q1206" s="49"/>
      <c r="R1206" s="49"/>
      <c r="S1206" s="328"/>
    </row>
    <row r="1207" spans="1:19" ht="25.5" x14ac:dyDescent="0.25">
      <c r="A1207" s="260">
        <v>40155</v>
      </c>
      <c r="B1207" s="261" t="s">
        <v>6637</v>
      </c>
      <c r="C1207" s="267"/>
      <c r="D1207" s="262" t="s">
        <v>6638</v>
      </c>
      <c r="E1207" s="262">
        <v>4757</v>
      </c>
      <c r="F1207" s="262" t="s">
        <v>2003</v>
      </c>
      <c r="G1207" s="262" t="s">
        <v>6884</v>
      </c>
      <c r="H1207" s="262" t="s">
        <v>6639</v>
      </c>
      <c r="I1207" s="262" t="s">
        <v>5782</v>
      </c>
      <c r="J1207" s="280" t="s">
        <v>5942</v>
      </c>
      <c r="K1207" s="280" t="s">
        <v>6450</v>
      </c>
      <c r="L1207" s="281">
        <v>40168</v>
      </c>
      <c r="M1207" s="256"/>
      <c r="N1207" s="257">
        <v>40165</v>
      </c>
      <c r="O1207" s="258" t="s">
        <v>5783</v>
      </c>
      <c r="P1207" s="259" t="s">
        <v>5782</v>
      </c>
      <c r="Q1207" s="49"/>
      <c r="R1207" s="49"/>
      <c r="S1207" s="328"/>
    </row>
    <row r="1208" spans="1:19" x14ac:dyDescent="0.25">
      <c r="A1208" s="260">
        <v>40155</v>
      </c>
      <c r="B1208" s="261" t="s">
        <v>6637</v>
      </c>
      <c r="C1208" s="267"/>
      <c r="D1208" s="262" t="s">
        <v>6638</v>
      </c>
      <c r="E1208" s="262">
        <v>4757</v>
      </c>
      <c r="F1208" s="262" t="s">
        <v>2003</v>
      </c>
      <c r="G1208" s="262" t="s">
        <v>5602</v>
      </c>
      <c r="H1208" s="262" t="s">
        <v>6639</v>
      </c>
      <c r="I1208" s="262" t="s">
        <v>3351</v>
      </c>
      <c r="J1208" s="280" t="s">
        <v>5942</v>
      </c>
      <c r="K1208" s="280" t="s">
        <v>10431</v>
      </c>
      <c r="L1208" s="281">
        <v>40168</v>
      </c>
      <c r="M1208" s="256"/>
      <c r="N1208" s="257">
        <v>40165</v>
      </c>
      <c r="O1208" s="258" t="s">
        <v>2405</v>
      </c>
      <c r="P1208" s="259" t="s">
        <v>3351</v>
      </c>
      <c r="Q1208" s="49"/>
      <c r="R1208" s="49"/>
      <c r="S1208" s="328"/>
    </row>
    <row r="1209" spans="1:19" ht="38.25" x14ac:dyDescent="0.25">
      <c r="A1209" s="260">
        <v>40156</v>
      </c>
      <c r="B1209" s="261" t="s">
        <v>4429</v>
      </c>
      <c r="C1209" s="267"/>
      <c r="D1209" s="262" t="s">
        <v>4772</v>
      </c>
      <c r="E1209" s="262">
        <v>4726</v>
      </c>
      <c r="F1209" s="262" t="s">
        <v>1697</v>
      </c>
      <c r="G1209" s="262" t="s">
        <v>5602</v>
      </c>
      <c r="H1209" s="262" t="s">
        <v>6296</v>
      </c>
      <c r="I1209" s="262" t="s">
        <v>3346</v>
      </c>
      <c r="J1209" s="280" t="s">
        <v>10773</v>
      </c>
      <c r="K1209" s="280" t="s">
        <v>8662</v>
      </c>
      <c r="L1209" s="281">
        <v>40165</v>
      </c>
      <c r="M1209" s="256" t="s">
        <v>5937</v>
      </c>
      <c r="N1209" s="257">
        <v>40165</v>
      </c>
      <c r="O1209" s="258" t="s">
        <v>1337</v>
      </c>
      <c r="P1209" s="259" t="s">
        <v>1338</v>
      </c>
      <c r="Q1209" s="49"/>
      <c r="R1209" s="49"/>
      <c r="S1209" s="328"/>
    </row>
    <row r="1210" spans="1:19" x14ac:dyDescent="0.25">
      <c r="A1210" s="260">
        <v>40161</v>
      </c>
      <c r="B1210" s="261" t="s">
        <v>3646</v>
      </c>
      <c r="C1210" s="267"/>
      <c r="D1210" s="262" t="s">
        <v>7963</v>
      </c>
      <c r="E1210" s="262">
        <v>4619</v>
      </c>
      <c r="F1210" s="262" t="s">
        <v>6588</v>
      </c>
      <c r="G1210" s="262" t="s">
        <v>10927</v>
      </c>
      <c r="H1210" s="262" t="s">
        <v>374</v>
      </c>
      <c r="I1210" s="262" t="s">
        <v>3371</v>
      </c>
      <c r="J1210" s="280" t="s">
        <v>5942</v>
      </c>
      <c r="K1210" s="280" t="s">
        <v>3806</v>
      </c>
      <c r="L1210" s="281">
        <v>40165</v>
      </c>
      <c r="M1210" s="256"/>
      <c r="N1210" s="257">
        <v>40165</v>
      </c>
      <c r="O1210" s="258" t="s">
        <v>1607</v>
      </c>
      <c r="P1210" s="259" t="s">
        <v>3371</v>
      </c>
      <c r="Q1210" s="49"/>
      <c r="R1210" s="49"/>
      <c r="S1210" s="328"/>
    </row>
    <row r="1211" spans="1:19" ht="25.5" x14ac:dyDescent="0.25">
      <c r="A1211" s="260">
        <v>40162</v>
      </c>
      <c r="B1211" s="261" t="s">
        <v>4108</v>
      </c>
      <c r="C1211" s="267"/>
      <c r="D1211" s="262" t="s">
        <v>2215</v>
      </c>
      <c r="E1211" s="262"/>
      <c r="F1211" s="262" t="s">
        <v>6588</v>
      </c>
      <c r="G1211" s="262" t="s">
        <v>6884</v>
      </c>
      <c r="H1211" s="262" t="s">
        <v>8607</v>
      </c>
      <c r="I1211" s="262" t="s">
        <v>9535</v>
      </c>
      <c r="J1211" s="280" t="s">
        <v>5942</v>
      </c>
      <c r="K1211" s="280" t="s">
        <v>7826</v>
      </c>
      <c r="L1211" s="281">
        <v>40165</v>
      </c>
      <c r="M1211" s="256"/>
      <c r="N1211" s="257">
        <v>40165</v>
      </c>
      <c r="O1211" s="258" t="s">
        <v>7826</v>
      </c>
      <c r="P1211" s="259" t="s">
        <v>9535</v>
      </c>
      <c r="Q1211" s="49"/>
      <c r="R1211" s="49"/>
      <c r="S1211" s="328"/>
    </row>
    <row r="1212" spans="1:19" ht="25.5" x14ac:dyDescent="0.25">
      <c r="A1212" s="260">
        <v>40108</v>
      </c>
      <c r="B1212" s="261" t="s">
        <v>2417</v>
      </c>
      <c r="C1212" s="267"/>
      <c r="D1212" s="262" t="s">
        <v>117</v>
      </c>
      <c r="E1212" s="262">
        <v>4718</v>
      </c>
      <c r="F1212" s="262" t="s">
        <v>5382</v>
      </c>
      <c r="G1212" s="262" t="s">
        <v>5602</v>
      </c>
      <c r="H1212" s="262" t="s">
        <v>7334</v>
      </c>
      <c r="I1212" s="262" t="s">
        <v>9535</v>
      </c>
      <c r="J1212" s="280" t="s">
        <v>5942</v>
      </c>
      <c r="K1212" s="280" t="s">
        <v>118</v>
      </c>
      <c r="L1212" s="281">
        <v>39827</v>
      </c>
      <c r="M1212" s="256"/>
      <c r="N1212" s="257">
        <v>40168</v>
      </c>
      <c r="O1212" s="258" t="s">
        <v>118</v>
      </c>
      <c r="P1212" s="259" t="s">
        <v>119</v>
      </c>
      <c r="Q1212" s="49"/>
      <c r="R1212" s="49"/>
      <c r="S1212" s="328"/>
    </row>
    <row r="1213" spans="1:19" ht="25.5" x14ac:dyDescent="0.25">
      <c r="A1213" s="260">
        <v>40134</v>
      </c>
      <c r="B1213" s="261" t="s">
        <v>5492</v>
      </c>
      <c r="C1213" s="267"/>
      <c r="D1213" s="262" t="s">
        <v>7963</v>
      </c>
      <c r="E1213" s="262">
        <v>4619</v>
      </c>
      <c r="F1213" s="262" t="s">
        <v>5382</v>
      </c>
      <c r="G1213" s="262" t="s">
        <v>9736</v>
      </c>
      <c r="H1213" s="262" t="s">
        <v>5494</v>
      </c>
      <c r="I1213" s="262" t="s">
        <v>5493</v>
      </c>
      <c r="J1213" s="280" t="s">
        <v>5942</v>
      </c>
      <c r="K1213" s="280" t="s">
        <v>5495</v>
      </c>
      <c r="L1213" s="281">
        <v>40168</v>
      </c>
      <c r="M1213" s="256"/>
      <c r="N1213" s="257">
        <v>40168</v>
      </c>
      <c r="O1213" s="258" t="s">
        <v>3693</v>
      </c>
      <c r="P1213" s="259" t="s">
        <v>119</v>
      </c>
      <c r="Q1213" s="49"/>
      <c r="R1213" s="49"/>
      <c r="S1213" s="328"/>
    </row>
    <row r="1214" spans="1:19" ht="25.5" x14ac:dyDescent="0.25">
      <c r="A1214" s="260">
        <v>40161</v>
      </c>
      <c r="B1214" s="261" t="s">
        <v>6008</v>
      </c>
      <c r="C1214" s="267"/>
      <c r="D1214" s="262" t="s">
        <v>7161</v>
      </c>
      <c r="E1214" s="262">
        <v>4604</v>
      </c>
      <c r="F1214" s="262" t="s">
        <v>6009</v>
      </c>
      <c r="G1214" s="262" t="s">
        <v>10857</v>
      </c>
      <c r="H1214" s="262" t="s">
        <v>8607</v>
      </c>
      <c r="I1214" s="262" t="s">
        <v>4870</v>
      </c>
      <c r="J1214" s="280" t="s">
        <v>1629</v>
      </c>
      <c r="K1214" s="280" t="s">
        <v>1820</v>
      </c>
      <c r="L1214" s="281">
        <v>40165</v>
      </c>
      <c r="M1214" s="256" t="s">
        <v>3386</v>
      </c>
      <c r="N1214" s="257">
        <v>40168</v>
      </c>
      <c r="O1214" s="258">
        <v>2</v>
      </c>
      <c r="P1214" s="259" t="s">
        <v>1422</v>
      </c>
      <c r="Q1214" s="49"/>
      <c r="R1214" s="49"/>
      <c r="S1214" s="328"/>
    </row>
    <row r="1215" spans="1:19" x14ac:dyDescent="0.25">
      <c r="A1215" s="260">
        <v>40161</v>
      </c>
      <c r="B1215" s="261" t="s">
        <v>4871</v>
      </c>
      <c r="C1215" s="267"/>
      <c r="D1215" s="262" t="s">
        <v>7963</v>
      </c>
      <c r="E1215" s="262">
        <v>4619</v>
      </c>
      <c r="F1215" s="262" t="s">
        <v>6211</v>
      </c>
      <c r="G1215" s="262" t="s">
        <v>10927</v>
      </c>
      <c r="H1215" s="262" t="s">
        <v>4872</v>
      </c>
      <c r="I1215" s="262" t="s">
        <v>3371</v>
      </c>
      <c r="J1215" s="280" t="s">
        <v>5942</v>
      </c>
      <c r="K1215" s="280" t="s">
        <v>10725</v>
      </c>
      <c r="L1215" s="281">
        <v>40163</v>
      </c>
      <c r="M1215" s="256" t="s">
        <v>3386</v>
      </c>
      <c r="N1215" s="257">
        <v>40168</v>
      </c>
      <c r="O1215" s="258" t="s">
        <v>3852</v>
      </c>
      <c r="P1215" s="259" t="s">
        <v>3371</v>
      </c>
      <c r="Q1215" s="49"/>
      <c r="R1215" s="49"/>
      <c r="S1215" s="328"/>
    </row>
    <row r="1216" spans="1:19" x14ac:dyDescent="0.25">
      <c r="A1216" s="260">
        <v>40164</v>
      </c>
      <c r="B1216" s="261" t="s">
        <v>5496</v>
      </c>
      <c r="C1216" s="267"/>
      <c r="D1216" s="262" t="s">
        <v>2215</v>
      </c>
      <c r="E1216" s="262"/>
      <c r="F1216" s="262" t="s">
        <v>6588</v>
      </c>
      <c r="G1216" s="262" t="s">
        <v>3489</v>
      </c>
      <c r="H1216" s="262" t="s">
        <v>8607</v>
      </c>
      <c r="I1216" s="262" t="s">
        <v>5497</v>
      </c>
      <c r="J1216" s="280" t="s">
        <v>5942</v>
      </c>
      <c r="K1216" s="280" t="s">
        <v>2419</v>
      </c>
      <c r="L1216" s="281">
        <v>40168</v>
      </c>
      <c r="M1216" s="256"/>
      <c r="N1216" s="257">
        <v>40168</v>
      </c>
      <c r="O1216" s="258" t="s">
        <v>2419</v>
      </c>
      <c r="P1216" s="259" t="s">
        <v>5876</v>
      </c>
      <c r="Q1216" s="49"/>
      <c r="R1216" s="49"/>
      <c r="S1216" s="328"/>
    </row>
    <row r="1217" spans="1:19" x14ac:dyDescent="0.25">
      <c r="A1217" s="260">
        <v>40165</v>
      </c>
      <c r="B1217" s="261" t="s">
        <v>5792</v>
      </c>
      <c r="C1217" s="267"/>
      <c r="D1217" s="262" t="s">
        <v>9705</v>
      </c>
      <c r="E1217" s="262">
        <v>4811</v>
      </c>
      <c r="F1217" s="262" t="s">
        <v>3065</v>
      </c>
      <c r="G1217" s="262" t="s">
        <v>3489</v>
      </c>
      <c r="H1217" s="262" t="s">
        <v>9706</v>
      </c>
      <c r="I1217" s="262" t="s">
        <v>6444</v>
      </c>
      <c r="J1217" s="280" t="s">
        <v>5942</v>
      </c>
      <c r="K1217" s="280" t="s">
        <v>2419</v>
      </c>
      <c r="L1217" s="281">
        <v>40175</v>
      </c>
      <c r="M1217" s="256"/>
      <c r="N1217" s="257">
        <v>40170</v>
      </c>
      <c r="O1217" s="258" t="s">
        <v>2419</v>
      </c>
      <c r="P1217" s="259" t="s">
        <v>9535</v>
      </c>
      <c r="Q1217" s="49"/>
      <c r="R1217" s="49"/>
      <c r="S1217" s="328"/>
    </row>
    <row r="1218" spans="1:19" x14ac:dyDescent="0.25">
      <c r="A1218" s="260">
        <v>40165</v>
      </c>
      <c r="B1218" s="261" t="s">
        <v>5792</v>
      </c>
      <c r="C1218" s="267"/>
      <c r="D1218" s="262" t="s">
        <v>9705</v>
      </c>
      <c r="E1218" s="262">
        <v>4811</v>
      </c>
      <c r="F1218" s="262" t="s">
        <v>3065</v>
      </c>
      <c r="G1218" s="262" t="s">
        <v>2252</v>
      </c>
      <c r="H1218" s="262" t="s">
        <v>9706</v>
      </c>
      <c r="I1218" s="262" t="s">
        <v>6444</v>
      </c>
      <c r="J1218" s="280" t="s">
        <v>5942</v>
      </c>
      <c r="K1218" s="280" t="s">
        <v>6466</v>
      </c>
      <c r="L1218" s="281">
        <v>40175</v>
      </c>
      <c r="M1218" s="256"/>
      <c r="N1218" s="257">
        <v>40170</v>
      </c>
      <c r="O1218" s="258" t="s">
        <v>6466</v>
      </c>
      <c r="P1218" s="259" t="s">
        <v>9535</v>
      </c>
      <c r="Q1218" s="49"/>
      <c r="R1218" s="49"/>
      <c r="S1218" s="328"/>
    </row>
    <row r="1219" spans="1:19" ht="25.5" x14ac:dyDescent="0.25">
      <c r="A1219" s="260">
        <v>40168</v>
      </c>
      <c r="B1219" s="261" t="s">
        <v>5498</v>
      </c>
      <c r="C1219" s="267"/>
      <c r="D1219" s="262" t="s">
        <v>2215</v>
      </c>
      <c r="E1219" s="262"/>
      <c r="F1219" s="262" t="s">
        <v>10658</v>
      </c>
      <c r="G1219" s="262" t="s">
        <v>7272</v>
      </c>
      <c r="H1219" s="262" t="s">
        <v>374</v>
      </c>
      <c r="I1219" s="262" t="s">
        <v>3371</v>
      </c>
      <c r="J1219" s="280" t="s">
        <v>5942</v>
      </c>
      <c r="K1219" s="280" t="s">
        <v>7826</v>
      </c>
      <c r="L1219" s="281">
        <v>40170</v>
      </c>
      <c r="M1219" s="256"/>
      <c r="N1219" s="257">
        <v>40170</v>
      </c>
      <c r="O1219" s="258" t="s">
        <v>7826</v>
      </c>
      <c r="P1219" s="259" t="s">
        <v>9535</v>
      </c>
      <c r="Q1219" s="49"/>
      <c r="R1219" s="49"/>
      <c r="S1219" s="328"/>
    </row>
    <row r="1220" spans="1:19" ht="25.5" x14ac:dyDescent="0.25">
      <c r="A1220" s="260">
        <v>40170</v>
      </c>
      <c r="B1220" s="261"/>
      <c r="C1220" s="267"/>
      <c r="D1220" s="262" t="s">
        <v>8079</v>
      </c>
      <c r="E1220" s="262">
        <v>4694</v>
      </c>
      <c r="F1220" s="262" t="s">
        <v>1461</v>
      </c>
      <c r="G1220" s="262" t="s">
        <v>5602</v>
      </c>
      <c r="H1220" s="262" t="s">
        <v>7993</v>
      </c>
      <c r="I1220" s="262" t="s">
        <v>9535</v>
      </c>
      <c r="J1220" s="280" t="s">
        <v>5942</v>
      </c>
      <c r="K1220" s="280" t="s">
        <v>6325</v>
      </c>
      <c r="L1220" s="281">
        <v>40170</v>
      </c>
      <c r="M1220" s="256" t="s">
        <v>3386</v>
      </c>
      <c r="N1220" s="257">
        <v>40170</v>
      </c>
      <c r="O1220" s="258" t="s">
        <v>6325</v>
      </c>
      <c r="P1220" s="259" t="s">
        <v>6336</v>
      </c>
      <c r="Q1220" s="49"/>
      <c r="R1220" s="49"/>
      <c r="S1220" s="328"/>
    </row>
    <row r="1221" spans="1:19" ht="25.5" x14ac:dyDescent="0.25">
      <c r="A1221" s="260">
        <v>40170</v>
      </c>
      <c r="B1221" s="261" t="s">
        <v>6337</v>
      </c>
      <c r="C1221" s="267"/>
      <c r="D1221" s="262" t="s">
        <v>5644</v>
      </c>
      <c r="E1221" s="262">
        <v>4805</v>
      </c>
      <c r="F1221" s="262" t="s">
        <v>5941</v>
      </c>
      <c r="G1221" s="262" t="s">
        <v>8729</v>
      </c>
      <c r="H1221" s="262" t="s">
        <v>374</v>
      </c>
      <c r="I1221" s="262" t="s">
        <v>3371</v>
      </c>
      <c r="J1221" s="280" t="s">
        <v>5942</v>
      </c>
      <c r="K1221" s="280" t="s">
        <v>7826</v>
      </c>
      <c r="L1221" s="281">
        <v>40175</v>
      </c>
      <c r="M1221" s="256"/>
      <c r="N1221" s="257">
        <v>40175</v>
      </c>
      <c r="O1221" s="258" t="s">
        <v>7826</v>
      </c>
      <c r="P1221" s="259" t="s">
        <v>9535</v>
      </c>
      <c r="Q1221" s="49"/>
      <c r="R1221" s="49"/>
      <c r="S1221" s="328"/>
    </row>
    <row r="1222" spans="1:19" x14ac:dyDescent="0.25">
      <c r="A1222" s="260"/>
      <c r="B1222" s="261"/>
      <c r="C1222" s="267"/>
      <c r="D1222" s="262" t="s">
        <v>3144</v>
      </c>
      <c r="E1222" s="262"/>
      <c r="F1222" s="262" t="s">
        <v>5328</v>
      </c>
      <c r="G1222" s="262" t="s">
        <v>8237</v>
      </c>
      <c r="H1222" s="262" t="s">
        <v>4577</v>
      </c>
      <c r="I1222" s="262" t="s">
        <v>3499</v>
      </c>
      <c r="J1222" s="280" t="s">
        <v>5942</v>
      </c>
      <c r="K1222" s="280" t="s">
        <v>7445</v>
      </c>
      <c r="L1222" s="281">
        <v>40176</v>
      </c>
      <c r="M1222" s="256"/>
      <c r="N1222" s="257">
        <v>40176</v>
      </c>
      <c r="O1222" s="258" t="s">
        <v>7445</v>
      </c>
      <c r="P1222" s="259" t="s">
        <v>3499</v>
      </c>
      <c r="Q1222" s="49"/>
      <c r="R1222" s="49"/>
      <c r="S1222" s="328"/>
    </row>
    <row r="1223" spans="1:19" ht="25.5" x14ac:dyDescent="0.25">
      <c r="A1223" s="260"/>
      <c r="B1223" s="261"/>
      <c r="C1223" s="267"/>
      <c r="D1223" s="262" t="s">
        <v>3144</v>
      </c>
      <c r="E1223" s="262"/>
      <c r="F1223" s="262" t="s">
        <v>5328</v>
      </c>
      <c r="G1223" s="262" t="s">
        <v>8237</v>
      </c>
      <c r="H1223" s="262" t="s">
        <v>4577</v>
      </c>
      <c r="I1223" s="262" t="s">
        <v>1422</v>
      </c>
      <c r="J1223" s="280" t="s">
        <v>7406</v>
      </c>
      <c r="K1223" s="280" t="s">
        <v>4578</v>
      </c>
      <c r="L1223" s="281">
        <v>40176</v>
      </c>
      <c r="M1223" s="256"/>
      <c r="N1223" s="257">
        <v>40176</v>
      </c>
      <c r="O1223" s="258" t="s">
        <v>4578</v>
      </c>
      <c r="P1223" s="259" t="s">
        <v>1255</v>
      </c>
      <c r="Q1223" s="49"/>
      <c r="R1223" s="49"/>
      <c r="S1223" s="328"/>
    </row>
    <row r="1224" spans="1:19" x14ac:dyDescent="0.25">
      <c r="A1224" s="260">
        <v>40170</v>
      </c>
      <c r="B1224" s="261" t="s">
        <v>4579</v>
      </c>
      <c r="C1224" s="267"/>
      <c r="D1224" s="262" t="s">
        <v>3375</v>
      </c>
      <c r="E1224" s="262">
        <v>4820</v>
      </c>
      <c r="F1224" s="262" t="s">
        <v>1461</v>
      </c>
      <c r="G1224" s="262" t="s">
        <v>3651</v>
      </c>
      <c r="H1224" s="262" t="s">
        <v>7310</v>
      </c>
      <c r="I1224" s="262" t="s">
        <v>9535</v>
      </c>
      <c r="J1224" s="280" t="s">
        <v>5942</v>
      </c>
      <c r="K1224" s="280" t="s">
        <v>8506</v>
      </c>
      <c r="L1224" s="281">
        <v>40177</v>
      </c>
      <c r="M1224" s="256"/>
      <c r="N1224" s="257">
        <v>40177</v>
      </c>
      <c r="O1224" s="258" t="s">
        <v>8506</v>
      </c>
      <c r="P1224" s="259" t="s">
        <v>9535</v>
      </c>
      <c r="Q1224" s="49"/>
      <c r="R1224" s="49"/>
      <c r="S1224" s="328"/>
    </row>
    <row r="1225" spans="1:19" ht="25.5" x14ac:dyDescent="0.25">
      <c r="A1225" s="260">
        <v>40130</v>
      </c>
      <c r="B1225" s="261" t="s">
        <v>10046</v>
      </c>
      <c r="C1225" s="267"/>
      <c r="D1225" s="262" t="s">
        <v>6583</v>
      </c>
      <c r="E1225" s="262">
        <v>4781</v>
      </c>
      <c r="F1225" s="262" t="s">
        <v>1697</v>
      </c>
      <c r="G1225" s="262" t="s">
        <v>8041</v>
      </c>
      <c r="H1225" s="262" t="s">
        <v>6584</v>
      </c>
      <c r="I1225" s="262" t="s">
        <v>1422</v>
      </c>
      <c r="J1225" s="280" t="s">
        <v>9519</v>
      </c>
      <c r="K1225" s="280" t="s">
        <v>6585</v>
      </c>
      <c r="L1225" s="281">
        <v>40182</v>
      </c>
      <c r="M1225" s="256" t="s">
        <v>5937</v>
      </c>
      <c r="N1225" s="257">
        <v>40180</v>
      </c>
      <c r="O1225" s="258" t="s">
        <v>6586</v>
      </c>
      <c r="P1225" s="259" t="s">
        <v>1422</v>
      </c>
      <c r="Q1225" s="49"/>
      <c r="R1225" s="49"/>
      <c r="S1225" s="328"/>
    </row>
    <row r="1226" spans="1:19" x14ac:dyDescent="0.25">
      <c r="A1226" s="260">
        <v>40182</v>
      </c>
      <c r="B1226" s="261" t="s">
        <v>6587</v>
      </c>
      <c r="C1226" s="267"/>
      <c r="D1226" s="262" t="s">
        <v>6583</v>
      </c>
      <c r="E1226" s="262">
        <v>4781</v>
      </c>
      <c r="F1226" s="262" t="s">
        <v>6588</v>
      </c>
      <c r="G1226" s="262" t="s">
        <v>8606</v>
      </c>
      <c r="H1226" s="262" t="s">
        <v>8607</v>
      </c>
      <c r="I1226" s="262" t="s">
        <v>7958</v>
      </c>
      <c r="J1226" s="280" t="s">
        <v>5942</v>
      </c>
      <c r="K1226" s="280" t="s">
        <v>3411</v>
      </c>
      <c r="L1226" s="281">
        <v>40183</v>
      </c>
      <c r="M1226" s="256"/>
      <c r="N1226" s="257">
        <v>40183</v>
      </c>
      <c r="O1226" s="258" t="s">
        <v>3411</v>
      </c>
      <c r="P1226" s="259" t="s">
        <v>7958</v>
      </c>
      <c r="Q1226" s="49"/>
      <c r="R1226" s="49"/>
      <c r="S1226" s="328"/>
    </row>
    <row r="1227" spans="1:19" x14ac:dyDescent="0.25">
      <c r="A1227" s="260">
        <v>40169</v>
      </c>
      <c r="B1227" s="261" t="s">
        <v>6589</v>
      </c>
      <c r="C1227" s="267"/>
      <c r="D1227" s="262" t="s">
        <v>10049</v>
      </c>
      <c r="E1227" s="262">
        <v>4602</v>
      </c>
      <c r="F1227" s="262" t="s">
        <v>3065</v>
      </c>
      <c r="G1227" s="262" t="s">
        <v>10255</v>
      </c>
      <c r="H1227" s="262" t="s">
        <v>2253</v>
      </c>
      <c r="I1227" s="262" t="s">
        <v>9535</v>
      </c>
      <c r="J1227" s="280" t="s">
        <v>5942</v>
      </c>
      <c r="K1227" s="280" t="s">
        <v>2419</v>
      </c>
      <c r="L1227" s="281">
        <v>40177</v>
      </c>
      <c r="M1227" s="256"/>
      <c r="N1227" s="257">
        <v>40184</v>
      </c>
      <c r="O1227" s="258" t="s">
        <v>2419</v>
      </c>
      <c r="P1227" s="259" t="s">
        <v>9535</v>
      </c>
      <c r="Q1227" s="49"/>
      <c r="R1227" s="49"/>
      <c r="S1227" s="328"/>
    </row>
    <row r="1228" spans="1:19" x14ac:dyDescent="0.25">
      <c r="A1228" s="260">
        <v>40183</v>
      </c>
      <c r="B1228" s="261" t="s">
        <v>6590</v>
      </c>
      <c r="C1228" s="267"/>
      <c r="D1228" s="262" t="s">
        <v>6583</v>
      </c>
      <c r="E1228" s="262">
        <v>4781</v>
      </c>
      <c r="F1228" s="262" t="s">
        <v>6588</v>
      </c>
      <c r="G1228" s="262" t="s">
        <v>8606</v>
      </c>
      <c r="H1228" s="262" t="s">
        <v>8607</v>
      </c>
      <c r="I1228" s="262" t="s">
        <v>2578</v>
      </c>
      <c r="J1228" s="280" t="s">
        <v>5942</v>
      </c>
      <c r="K1228" s="280" t="s">
        <v>2807</v>
      </c>
      <c r="L1228" s="281">
        <v>40184</v>
      </c>
      <c r="M1228" s="256"/>
      <c r="N1228" s="257">
        <v>40184</v>
      </c>
      <c r="O1228" s="258" t="s">
        <v>2807</v>
      </c>
      <c r="P1228" s="259" t="s">
        <v>3607</v>
      </c>
      <c r="Q1228" s="49"/>
      <c r="R1228" s="49"/>
      <c r="S1228" s="328"/>
    </row>
    <row r="1229" spans="1:19" ht="25.5" x14ac:dyDescent="0.25">
      <c r="A1229" s="260">
        <v>40108</v>
      </c>
      <c r="B1229" s="261" t="s">
        <v>2417</v>
      </c>
      <c r="C1229" s="267"/>
      <c r="D1229" s="262" t="s">
        <v>117</v>
      </c>
      <c r="E1229" s="262">
        <v>4718</v>
      </c>
      <c r="F1229" s="262" t="s">
        <v>5382</v>
      </c>
      <c r="G1229" s="262" t="s">
        <v>5602</v>
      </c>
      <c r="H1229" s="262" t="s">
        <v>7334</v>
      </c>
      <c r="I1229" s="262" t="s">
        <v>1422</v>
      </c>
      <c r="J1229" s="280" t="s">
        <v>7406</v>
      </c>
      <c r="K1229" s="280" t="s">
        <v>7913</v>
      </c>
      <c r="L1229" s="281">
        <v>40192</v>
      </c>
      <c r="M1229" s="256" t="s">
        <v>5937</v>
      </c>
      <c r="N1229" s="257">
        <v>40185</v>
      </c>
      <c r="O1229" s="258" t="s">
        <v>7914</v>
      </c>
      <c r="P1229" s="259"/>
      <c r="Q1229" s="49"/>
      <c r="R1229" s="49"/>
      <c r="S1229" s="328"/>
    </row>
    <row r="1230" spans="1:19" x14ac:dyDescent="0.25">
      <c r="A1230" s="260">
        <v>40183</v>
      </c>
      <c r="B1230" s="261" t="s">
        <v>7915</v>
      </c>
      <c r="C1230" s="267"/>
      <c r="D1230" s="262" t="s">
        <v>9705</v>
      </c>
      <c r="E1230" s="262">
        <v>4811</v>
      </c>
      <c r="F1230" s="262" t="s">
        <v>3065</v>
      </c>
      <c r="G1230" s="262" t="s">
        <v>3489</v>
      </c>
      <c r="H1230" s="262" t="s">
        <v>9706</v>
      </c>
      <c r="I1230" s="262" t="s">
        <v>6444</v>
      </c>
      <c r="J1230" s="280" t="s">
        <v>5942</v>
      </c>
      <c r="K1230" s="280" t="s">
        <v>4960</v>
      </c>
      <c r="L1230" s="281">
        <v>40189</v>
      </c>
      <c r="M1230" s="256"/>
      <c r="N1230" s="257">
        <v>40186</v>
      </c>
      <c r="O1230" s="258" t="s">
        <v>4960</v>
      </c>
      <c r="P1230" s="259" t="s">
        <v>9535</v>
      </c>
      <c r="Q1230" s="49"/>
      <c r="R1230" s="49"/>
      <c r="S1230" s="328"/>
    </row>
    <row r="1231" spans="1:19" ht="25.5" x14ac:dyDescent="0.25">
      <c r="A1231" s="260">
        <v>40127</v>
      </c>
      <c r="B1231" s="261" t="s">
        <v>2186</v>
      </c>
      <c r="C1231" s="267"/>
      <c r="D1231" s="262" t="s">
        <v>7525</v>
      </c>
      <c r="E1231" s="262">
        <v>4752</v>
      </c>
      <c r="F1231" s="262" t="s">
        <v>5524</v>
      </c>
      <c r="G1231" s="262"/>
      <c r="H1231" s="262" t="s">
        <v>5525</v>
      </c>
      <c r="I1231" s="262"/>
      <c r="J1231" s="280" t="s">
        <v>9451</v>
      </c>
      <c r="K1231" s="280" t="s">
        <v>5621</v>
      </c>
      <c r="L1231" s="281">
        <v>40187</v>
      </c>
      <c r="M1231" s="256"/>
      <c r="N1231" s="257">
        <v>40187</v>
      </c>
      <c r="O1231" s="258" t="s">
        <v>5622</v>
      </c>
      <c r="P1231" s="259"/>
      <c r="Q1231" s="49"/>
      <c r="R1231" s="49"/>
      <c r="S1231" s="328"/>
    </row>
    <row r="1232" spans="1:19" x14ac:dyDescent="0.25">
      <c r="A1232" s="260">
        <v>40127</v>
      </c>
      <c r="B1232" s="261" t="s">
        <v>5623</v>
      </c>
      <c r="C1232" s="267"/>
      <c r="D1232" s="262" t="s">
        <v>7525</v>
      </c>
      <c r="E1232" s="262">
        <v>4752</v>
      </c>
      <c r="F1232" s="262" t="s">
        <v>8589</v>
      </c>
      <c r="G1232" s="262" t="s">
        <v>3489</v>
      </c>
      <c r="H1232" s="262" t="s">
        <v>5525</v>
      </c>
      <c r="I1232" s="262" t="s">
        <v>9535</v>
      </c>
      <c r="J1232" s="280" t="s">
        <v>5942</v>
      </c>
      <c r="K1232" s="280" t="s">
        <v>1751</v>
      </c>
      <c r="L1232" s="281">
        <v>40189</v>
      </c>
      <c r="M1232" s="256"/>
      <c r="N1232" s="257">
        <v>40189</v>
      </c>
      <c r="O1232" s="258">
        <v>381</v>
      </c>
      <c r="P1232" s="259" t="s">
        <v>9535</v>
      </c>
      <c r="Q1232" s="49"/>
      <c r="R1232" s="49"/>
      <c r="S1232" s="328"/>
    </row>
    <row r="1233" spans="1:19" x14ac:dyDescent="0.25">
      <c r="A1233" s="260">
        <v>40127</v>
      </c>
      <c r="B1233" s="261" t="s">
        <v>5623</v>
      </c>
      <c r="C1233" s="267"/>
      <c r="D1233" s="262" t="s">
        <v>7525</v>
      </c>
      <c r="E1233" s="262">
        <v>4752</v>
      </c>
      <c r="F1233" s="262" t="s">
        <v>8589</v>
      </c>
      <c r="G1233" s="262" t="s">
        <v>6884</v>
      </c>
      <c r="H1233" s="262" t="s">
        <v>5525</v>
      </c>
      <c r="I1233" s="262" t="s">
        <v>9535</v>
      </c>
      <c r="J1233" s="280" t="s">
        <v>5942</v>
      </c>
      <c r="K1233" s="280" t="s">
        <v>1752</v>
      </c>
      <c r="L1233" s="281">
        <v>40189</v>
      </c>
      <c r="M1233" s="256"/>
      <c r="N1233" s="257">
        <v>40189</v>
      </c>
      <c r="O1233" s="258">
        <v>347</v>
      </c>
      <c r="P1233" s="259" t="s">
        <v>9535</v>
      </c>
      <c r="Q1233" s="49"/>
      <c r="R1233" s="49"/>
      <c r="S1233" s="328"/>
    </row>
    <row r="1234" spans="1:19" x14ac:dyDescent="0.25">
      <c r="A1234" s="260">
        <v>40185</v>
      </c>
      <c r="B1234" s="261" t="s">
        <v>6457</v>
      </c>
      <c r="C1234" s="267"/>
      <c r="D1234" s="262"/>
      <c r="E1234" s="262"/>
      <c r="F1234" s="262" t="s">
        <v>6588</v>
      </c>
      <c r="G1234" s="262" t="s">
        <v>8606</v>
      </c>
      <c r="H1234" s="262" t="s">
        <v>8607</v>
      </c>
      <c r="I1234" s="262" t="s">
        <v>5497</v>
      </c>
      <c r="J1234" s="280" t="s">
        <v>5942</v>
      </c>
      <c r="K1234" s="280" t="s">
        <v>4960</v>
      </c>
      <c r="L1234" s="281">
        <v>40189</v>
      </c>
      <c r="M1234" s="256"/>
      <c r="N1234" s="257">
        <v>40189</v>
      </c>
      <c r="O1234" s="258" t="s">
        <v>4960</v>
      </c>
      <c r="P1234" s="259" t="s">
        <v>5876</v>
      </c>
      <c r="Q1234" s="49"/>
      <c r="R1234" s="49"/>
      <c r="S1234" s="328"/>
    </row>
    <row r="1235" spans="1:19" ht="25.5" x14ac:dyDescent="0.25">
      <c r="A1235" s="260">
        <v>40130</v>
      </c>
      <c r="B1235" s="261" t="s">
        <v>10046</v>
      </c>
      <c r="C1235" s="267"/>
      <c r="D1235" s="262" t="s">
        <v>6583</v>
      </c>
      <c r="E1235" s="262">
        <v>4781</v>
      </c>
      <c r="F1235" s="262" t="s">
        <v>1697</v>
      </c>
      <c r="G1235" s="262" t="s">
        <v>8041</v>
      </c>
      <c r="H1235" s="262" t="s">
        <v>6584</v>
      </c>
      <c r="I1235" s="262"/>
      <c r="J1235" s="280" t="s">
        <v>5942</v>
      </c>
      <c r="K1235" s="280" t="s">
        <v>6721</v>
      </c>
      <c r="L1235" s="281">
        <v>40182</v>
      </c>
      <c r="M1235" s="256"/>
      <c r="N1235" s="257">
        <v>40191</v>
      </c>
      <c r="O1235" s="258" t="s">
        <v>1631</v>
      </c>
      <c r="P1235" s="259" t="s">
        <v>5808</v>
      </c>
      <c r="Q1235" s="49"/>
      <c r="R1235" s="49"/>
      <c r="S1235" s="328"/>
    </row>
    <row r="1236" spans="1:19" ht="51" x14ac:dyDescent="0.25">
      <c r="A1236" s="260">
        <v>40190</v>
      </c>
      <c r="B1236" s="261" t="s">
        <v>9957</v>
      </c>
      <c r="C1236" s="267"/>
      <c r="D1236" s="262" t="s">
        <v>8128</v>
      </c>
      <c r="E1236" s="262">
        <v>4799</v>
      </c>
      <c r="F1236" s="262" t="s">
        <v>5328</v>
      </c>
      <c r="G1236" s="262" t="s">
        <v>9991</v>
      </c>
      <c r="H1236" s="262" t="s">
        <v>10315</v>
      </c>
      <c r="I1236" s="262" t="s">
        <v>9993</v>
      </c>
      <c r="J1236" s="280" t="s">
        <v>9992</v>
      </c>
      <c r="K1236" s="280" t="s">
        <v>4891</v>
      </c>
      <c r="L1236" s="281">
        <v>40191</v>
      </c>
      <c r="M1236" s="256"/>
      <c r="N1236" s="257">
        <v>40191</v>
      </c>
      <c r="O1236" s="258" t="s">
        <v>8635</v>
      </c>
      <c r="P1236" s="259" t="s">
        <v>5973</v>
      </c>
      <c r="Q1236" s="49"/>
      <c r="R1236" s="49"/>
      <c r="S1236" s="328"/>
    </row>
    <row r="1237" spans="1:19" ht="25.5" x14ac:dyDescent="0.25">
      <c r="A1237" s="260">
        <v>40190</v>
      </c>
      <c r="B1237" s="261" t="s">
        <v>2551</v>
      </c>
      <c r="C1237" s="267"/>
      <c r="D1237" s="262" t="s">
        <v>2215</v>
      </c>
      <c r="E1237" s="262"/>
      <c r="F1237" s="262" t="s">
        <v>5941</v>
      </c>
      <c r="G1237" s="262" t="s">
        <v>9736</v>
      </c>
      <c r="H1237" s="262" t="s">
        <v>4935</v>
      </c>
      <c r="I1237" s="262" t="s">
        <v>6444</v>
      </c>
      <c r="J1237" s="280" t="s">
        <v>5603</v>
      </c>
      <c r="K1237" s="280" t="s">
        <v>2079</v>
      </c>
      <c r="L1237" s="281">
        <v>40191</v>
      </c>
      <c r="M1237" s="256"/>
      <c r="N1237" s="257">
        <v>40191</v>
      </c>
      <c r="O1237" s="258" t="s">
        <v>2079</v>
      </c>
      <c r="P1237" s="259" t="s">
        <v>9535</v>
      </c>
      <c r="Q1237" s="49"/>
      <c r="R1237" s="49"/>
      <c r="S1237" s="328"/>
    </row>
    <row r="1238" spans="1:19" ht="25.5" x14ac:dyDescent="0.25">
      <c r="A1238" s="260">
        <v>40190</v>
      </c>
      <c r="B1238" s="261" t="s">
        <v>79</v>
      </c>
      <c r="C1238" s="267"/>
      <c r="D1238" s="262" t="s">
        <v>7963</v>
      </c>
      <c r="E1238" s="262">
        <v>4619</v>
      </c>
      <c r="F1238" s="262" t="s">
        <v>6588</v>
      </c>
      <c r="G1238" s="262" t="s">
        <v>10927</v>
      </c>
      <c r="H1238" s="262" t="s">
        <v>374</v>
      </c>
      <c r="I1238" s="262" t="s">
        <v>9535</v>
      </c>
      <c r="J1238" s="280" t="s">
        <v>5942</v>
      </c>
      <c r="K1238" s="280" t="s">
        <v>7826</v>
      </c>
      <c r="L1238" s="281">
        <v>40193</v>
      </c>
      <c r="M1238" s="256"/>
      <c r="N1238" s="257">
        <v>40193</v>
      </c>
      <c r="O1238" s="258" t="s">
        <v>7826</v>
      </c>
      <c r="P1238" s="259" t="s">
        <v>9535</v>
      </c>
      <c r="Q1238" s="49"/>
      <c r="R1238" s="49"/>
      <c r="S1238" s="328"/>
    </row>
    <row r="1239" spans="1:19" x14ac:dyDescent="0.25">
      <c r="A1239" s="260">
        <v>40191</v>
      </c>
      <c r="B1239" s="261" t="s">
        <v>5049</v>
      </c>
      <c r="C1239" s="267"/>
      <c r="D1239" s="262" t="s">
        <v>2215</v>
      </c>
      <c r="E1239" s="262"/>
      <c r="F1239" s="262" t="s">
        <v>10658</v>
      </c>
      <c r="G1239" s="262" t="s">
        <v>8729</v>
      </c>
      <c r="H1239" s="262" t="s">
        <v>374</v>
      </c>
      <c r="I1239" s="262" t="s">
        <v>3371</v>
      </c>
      <c r="J1239" s="280" t="s">
        <v>5942</v>
      </c>
      <c r="K1239" s="280" t="s">
        <v>373</v>
      </c>
      <c r="L1239" s="281">
        <v>40193</v>
      </c>
      <c r="M1239" s="256"/>
      <c r="N1239" s="257">
        <v>40193</v>
      </c>
      <c r="O1239" s="258" t="s">
        <v>373</v>
      </c>
      <c r="P1239" s="259" t="s">
        <v>9535</v>
      </c>
      <c r="Q1239" s="49"/>
      <c r="R1239" s="49"/>
      <c r="S1239" s="328"/>
    </row>
    <row r="1240" spans="1:19" x14ac:dyDescent="0.25">
      <c r="A1240" s="260">
        <v>40191</v>
      </c>
      <c r="B1240" s="261" t="s">
        <v>4558</v>
      </c>
      <c r="C1240" s="267"/>
      <c r="D1240" s="262" t="s">
        <v>2215</v>
      </c>
      <c r="E1240" s="262"/>
      <c r="F1240" s="262" t="s">
        <v>6588</v>
      </c>
      <c r="G1240" s="262" t="s">
        <v>8606</v>
      </c>
      <c r="H1240" s="262" t="s">
        <v>8607</v>
      </c>
      <c r="I1240" s="262" t="s">
        <v>6444</v>
      </c>
      <c r="J1240" s="280" t="s">
        <v>5942</v>
      </c>
      <c r="K1240" s="280" t="s">
        <v>2702</v>
      </c>
      <c r="L1240" s="281">
        <v>40193</v>
      </c>
      <c r="M1240" s="256"/>
      <c r="N1240" s="257">
        <v>40193</v>
      </c>
      <c r="O1240" s="258" t="s">
        <v>2702</v>
      </c>
      <c r="P1240" s="259" t="s">
        <v>9535</v>
      </c>
      <c r="Q1240" s="49"/>
      <c r="R1240" s="49"/>
      <c r="S1240" s="328"/>
    </row>
    <row r="1241" spans="1:19" x14ac:dyDescent="0.25">
      <c r="A1241" s="260">
        <v>40193</v>
      </c>
      <c r="B1241" s="261" t="s">
        <v>3310</v>
      </c>
      <c r="C1241" s="267"/>
      <c r="D1241" s="262" t="s">
        <v>2215</v>
      </c>
      <c r="E1241" s="262"/>
      <c r="F1241" s="262" t="s">
        <v>6588</v>
      </c>
      <c r="G1241" s="262" t="s">
        <v>8606</v>
      </c>
      <c r="H1241" s="262" t="s">
        <v>8607</v>
      </c>
      <c r="I1241" s="262" t="s">
        <v>5497</v>
      </c>
      <c r="J1241" s="280" t="s">
        <v>5942</v>
      </c>
      <c r="K1241" s="280" t="s">
        <v>8506</v>
      </c>
      <c r="L1241" s="281">
        <v>40196</v>
      </c>
      <c r="M1241" s="256"/>
      <c r="N1241" s="257">
        <v>40196</v>
      </c>
      <c r="O1241" s="258" t="s">
        <v>8506</v>
      </c>
      <c r="P1241" s="259" t="s">
        <v>5876</v>
      </c>
      <c r="Q1241" s="49"/>
      <c r="R1241" s="49"/>
      <c r="S1241" s="328"/>
    </row>
    <row r="1242" spans="1:19" ht="25.5" x14ac:dyDescent="0.25">
      <c r="A1242" s="260">
        <v>40192</v>
      </c>
      <c r="B1242" s="261" t="s">
        <v>2642</v>
      </c>
      <c r="C1242" s="267"/>
      <c r="D1242" s="262" t="s">
        <v>2215</v>
      </c>
      <c r="E1242" s="262"/>
      <c r="F1242" s="262" t="s">
        <v>6588</v>
      </c>
      <c r="G1242" s="262" t="s">
        <v>3489</v>
      </c>
      <c r="H1242" s="262" t="s">
        <v>8607</v>
      </c>
      <c r="I1242" s="262" t="s">
        <v>6444</v>
      </c>
      <c r="J1242" s="280" t="s">
        <v>5942</v>
      </c>
      <c r="K1242" s="280" t="s">
        <v>7826</v>
      </c>
      <c r="L1242" s="281">
        <v>40197</v>
      </c>
      <c r="M1242" s="256"/>
      <c r="N1242" s="257">
        <v>40197</v>
      </c>
      <c r="O1242" s="258" t="s">
        <v>7826</v>
      </c>
      <c r="P1242" s="259" t="s">
        <v>9535</v>
      </c>
      <c r="Q1242" s="49"/>
      <c r="R1242" s="49"/>
      <c r="S1242" s="328"/>
    </row>
    <row r="1243" spans="1:19" x14ac:dyDescent="0.25">
      <c r="A1243" s="260">
        <v>40184</v>
      </c>
      <c r="B1243" s="261" t="s">
        <v>8199</v>
      </c>
      <c r="C1243" s="267"/>
      <c r="D1243" s="262" t="s">
        <v>2215</v>
      </c>
      <c r="E1243" s="262">
        <v>4789</v>
      </c>
      <c r="F1243" s="262" t="s">
        <v>1697</v>
      </c>
      <c r="G1243" s="262" t="s">
        <v>9736</v>
      </c>
      <c r="H1243" s="262" t="s">
        <v>4533</v>
      </c>
      <c r="I1243" s="262" t="s">
        <v>10930</v>
      </c>
      <c r="J1243" s="280" t="s">
        <v>5942</v>
      </c>
      <c r="K1243" s="280" t="s">
        <v>2419</v>
      </c>
      <c r="L1243" s="281">
        <v>40198</v>
      </c>
      <c r="M1243" s="256"/>
      <c r="N1243" s="257">
        <v>40198</v>
      </c>
      <c r="O1243" s="258" t="s">
        <v>2419</v>
      </c>
      <c r="P1243" s="259" t="s">
        <v>10108</v>
      </c>
      <c r="Q1243" s="49"/>
      <c r="R1243" s="49"/>
      <c r="S1243" s="328"/>
    </row>
    <row r="1244" spans="1:19" ht="25.5" x14ac:dyDescent="0.25">
      <c r="A1244" s="260">
        <v>40184</v>
      </c>
      <c r="B1244" s="261" t="s">
        <v>8199</v>
      </c>
      <c r="C1244" s="267"/>
      <c r="D1244" s="262" t="s">
        <v>858</v>
      </c>
      <c r="E1244" s="262">
        <v>4789</v>
      </c>
      <c r="F1244" s="262" t="s">
        <v>1697</v>
      </c>
      <c r="G1244" s="262" t="s">
        <v>5602</v>
      </c>
      <c r="H1244" s="262" t="s">
        <v>10497</v>
      </c>
      <c r="I1244" s="262" t="s">
        <v>1422</v>
      </c>
      <c r="J1244" s="280" t="s">
        <v>7944</v>
      </c>
      <c r="K1244" s="280" t="s">
        <v>859</v>
      </c>
      <c r="L1244" s="281">
        <v>40198</v>
      </c>
      <c r="M1244" s="256"/>
      <c r="N1244" s="257">
        <v>40198</v>
      </c>
      <c r="O1244" s="258" t="s">
        <v>859</v>
      </c>
      <c r="P1244" s="259" t="s">
        <v>10929</v>
      </c>
      <c r="Q1244" s="49"/>
      <c r="R1244" s="49"/>
      <c r="S1244" s="328"/>
    </row>
    <row r="1245" spans="1:19" x14ac:dyDescent="0.25">
      <c r="A1245" s="260">
        <v>40196</v>
      </c>
      <c r="B1245" s="261" t="s">
        <v>8650</v>
      </c>
      <c r="C1245" s="267"/>
      <c r="D1245" s="262" t="s">
        <v>2215</v>
      </c>
      <c r="E1245" s="262"/>
      <c r="F1245" s="262" t="s">
        <v>6588</v>
      </c>
      <c r="G1245" s="262" t="s">
        <v>3489</v>
      </c>
      <c r="H1245" s="262" t="s">
        <v>8607</v>
      </c>
      <c r="I1245" s="262" t="s">
        <v>5497</v>
      </c>
      <c r="J1245" s="280" t="s">
        <v>5942</v>
      </c>
      <c r="K1245" s="280" t="s">
        <v>8506</v>
      </c>
      <c r="L1245" s="281">
        <v>40198</v>
      </c>
      <c r="M1245" s="256"/>
      <c r="N1245" s="257">
        <v>40198</v>
      </c>
      <c r="O1245" s="258" t="s">
        <v>8506</v>
      </c>
      <c r="P1245" s="259" t="s">
        <v>5876</v>
      </c>
      <c r="Q1245" s="49"/>
      <c r="R1245" s="49"/>
      <c r="S1245" s="328"/>
    </row>
    <row r="1246" spans="1:19" x14ac:dyDescent="0.25">
      <c r="A1246" s="260">
        <v>40197</v>
      </c>
      <c r="B1246" s="261" t="s">
        <v>3073</v>
      </c>
      <c r="C1246" s="267"/>
      <c r="D1246" s="262" t="s">
        <v>117</v>
      </c>
      <c r="E1246" s="262">
        <v>4718</v>
      </c>
      <c r="F1246" s="262" t="s">
        <v>3183</v>
      </c>
      <c r="G1246" s="262"/>
      <c r="H1246" s="262"/>
      <c r="I1246" s="262" t="s">
        <v>9432</v>
      </c>
      <c r="J1246" s="280" t="s">
        <v>7804</v>
      </c>
      <c r="K1246" s="280" t="s">
        <v>2562</v>
      </c>
      <c r="L1246" s="281">
        <v>40198</v>
      </c>
      <c r="M1246" s="256"/>
      <c r="N1246" s="257">
        <v>40198</v>
      </c>
      <c r="O1246" s="258" t="s">
        <v>2081</v>
      </c>
      <c r="P1246" s="259" t="s">
        <v>9535</v>
      </c>
      <c r="Q1246" s="49"/>
      <c r="R1246" s="49"/>
      <c r="S1246" s="328"/>
    </row>
    <row r="1247" spans="1:19" ht="25.5" x14ac:dyDescent="0.25">
      <c r="A1247" s="260">
        <v>40197</v>
      </c>
      <c r="B1247" s="261" t="s">
        <v>995</v>
      </c>
      <c r="C1247" s="267"/>
      <c r="D1247" s="262" t="s">
        <v>8079</v>
      </c>
      <c r="E1247" s="262">
        <v>4694</v>
      </c>
      <c r="F1247" s="262" t="s">
        <v>6588</v>
      </c>
      <c r="G1247" s="262" t="s">
        <v>8606</v>
      </c>
      <c r="H1247" s="262" t="s">
        <v>8607</v>
      </c>
      <c r="I1247" s="262" t="s">
        <v>996</v>
      </c>
      <c r="J1247" s="280" t="s">
        <v>5942</v>
      </c>
      <c r="K1247" s="280" t="s">
        <v>997</v>
      </c>
      <c r="L1247" s="281">
        <v>40199</v>
      </c>
      <c r="M1247" s="256"/>
      <c r="N1247" s="257">
        <v>40199</v>
      </c>
      <c r="O1247" s="258" t="s">
        <v>998</v>
      </c>
      <c r="P1247" s="259" t="s">
        <v>2872</v>
      </c>
      <c r="Q1247" s="49"/>
      <c r="R1247" s="49"/>
      <c r="S1247" s="328"/>
    </row>
    <row r="1248" spans="1:19" ht="25.5" x14ac:dyDescent="0.25">
      <c r="A1248" s="260">
        <v>40198</v>
      </c>
      <c r="B1248" s="261" t="s">
        <v>8651</v>
      </c>
      <c r="C1248" s="267"/>
      <c r="D1248" s="262" t="s">
        <v>2215</v>
      </c>
      <c r="E1248" s="262"/>
      <c r="F1248" s="262" t="s">
        <v>6588</v>
      </c>
      <c r="G1248" s="262" t="s">
        <v>5602</v>
      </c>
      <c r="H1248" s="262" t="s">
        <v>4935</v>
      </c>
      <c r="I1248" s="262" t="s">
        <v>6444</v>
      </c>
      <c r="J1248" s="280" t="s">
        <v>5603</v>
      </c>
      <c r="K1248" s="280" t="s">
        <v>8506</v>
      </c>
      <c r="L1248" s="281">
        <v>40199</v>
      </c>
      <c r="M1248" s="256"/>
      <c r="N1248" s="257">
        <v>40199</v>
      </c>
      <c r="O1248" s="258" t="s">
        <v>8506</v>
      </c>
      <c r="P1248" s="259" t="s">
        <v>9535</v>
      </c>
      <c r="Q1248" s="49"/>
      <c r="R1248" s="49"/>
      <c r="S1248" s="328"/>
    </row>
    <row r="1249" spans="1:19" ht="25.5" x14ac:dyDescent="0.25">
      <c r="A1249" s="260">
        <v>40183</v>
      </c>
      <c r="B1249" s="261" t="s">
        <v>7032</v>
      </c>
      <c r="C1249" s="267"/>
      <c r="D1249" s="262" t="s">
        <v>840</v>
      </c>
      <c r="E1249" s="262">
        <v>4712</v>
      </c>
      <c r="F1249" s="262" t="s">
        <v>1697</v>
      </c>
      <c r="G1249" s="262" t="s">
        <v>9736</v>
      </c>
      <c r="H1249" s="262" t="s">
        <v>8374</v>
      </c>
      <c r="I1249" s="262" t="s">
        <v>7033</v>
      </c>
      <c r="J1249" s="280" t="s">
        <v>10547</v>
      </c>
      <c r="K1249" s="280" t="s">
        <v>9287</v>
      </c>
      <c r="L1249" s="281">
        <v>40200</v>
      </c>
      <c r="M1249" s="256" t="s">
        <v>5937</v>
      </c>
      <c r="N1249" s="257">
        <v>40200</v>
      </c>
      <c r="O1249" s="258" t="s">
        <v>6020</v>
      </c>
      <c r="P1249" s="259"/>
      <c r="Q1249" s="49"/>
      <c r="R1249" s="49">
        <v>40217</v>
      </c>
      <c r="S1249" s="328"/>
    </row>
    <row r="1250" spans="1:19" ht="38.25" x14ac:dyDescent="0.25">
      <c r="A1250" s="260">
        <v>40184</v>
      </c>
      <c r="B1250" s="261" t="s">
        <v>6866</v>
      </c>
      <c r="C1250" s="267"/>
      <c r="D1250" s="262" t="s">
        <v>5735</v>
      </c>
      <c r="E1250" s="262">
        <v>4628</v>
      </c>
      <c r="F1250" s="262" t="s">
        <v>8371</v>
      </c>
      <c r="G1250" s="262" t="s">
        <v>8606</v>
      </c>
      <c r="H1250" s="262" t="s">
        <v>8607</v>
      </c>
      <c r="I1250" s="262" t="s">
        <v>9647</v>
      </c>
      <c r="J1250" s="280" t="s">
        <v>10256</v>
      </c>
      <c r="K1250" s="280" t="s">
        <v>7030</v>
      </c>
      <c r="L1250" s="281">
        <v>40228</v>
      </c>
      <c r="M1250" s="256"/>
      <c r="N1250" s="257">
        <v>40200</v>
      </c>
      <c r="O1250" s="258" t="s">
        <v>826</v>
      </c>
      <c r="P1250" s="259" t="s">
        <v>7031</v>
      </c>
      <c r="Q1250" s="49"/>
      <c r="R1250" s="49"/>
      <c r="S1250" s="328"/>
    </row>
    <row r="1251" spans="1:19" ht="25.5" x14ac:dyDescent="0.25">
      <c r="A1251" s="260">
        <v>40184</v>
      </c>
      <c r="B1251" s="261" t="s">
        <v>8199</v>
      </c>
      <c r="C1251" s="267"/>
      <c r="D1251" s="262" t="s">
        <v>858</v>
      </c>
      <c r="E1251" s="262">
        <v>4789</v>
      </c>
      <c r="F1251" s="262" t="s">
        <v>1697</v>
      </c>
      <c r="G1251" s="262" t="s">
        <v>9736</v>
      </c>
      <c r="H1251" s="262" t="s">
        <v>4533</v>
      </c>
      <c r="I1251" s="262" t="s">
        <v>2942</v>
      </c>
      <c r="J1251" s="280" t="s">
        <v>10547</v>
      </c>
      <c r="K1251" s="280" t="s">
        <v>1225</v>
      </c>
      <c r="L1251" s="281">
        <v>40200</v>
      </c>
      <c r="M1251" s="256"/>
      <c r="N1251" s="257">
        <v>40200</v>
      </c>
      <c r="O1251" s="258" t="s">
        <v>1225</v>
      </c>
      <c r="P1251" s="259" t="s">
        <v>2943</v>
      </c>
      <c r="Q1251" s="49"/>
      <c r="R1251" s="49"/>
      <c r="S1251" s="328"/>
    </row>
    <row r="1252" spans="1:19" ht="38.25" x14ac:dyDescent="0.25">
      <c r="A1252" s="260">
        <v>40190</v>
      </c>
      <c r="B1252" s="261" t="s">
        <v>2871</v>
      </c>
      <c r="C1252" s="267"/>
      <c r="D1252" s="262" t="s">
        <v>4772</v>
      </c>
      <c r="E1252" s="262">
        <v>4726</v>
      </c>
      <c r="F1252" s="262" t="s">
        <v>1697</v>
      </c>
      <c r="G1252" s="262" t="s">
        <v>5602</v>
      </c>
      <c r="H1252" s="262" t="s">
        <v>6296</v>
      </c>
      <c r="I1252" s="262" t="s">
        <v>3346</v>
      </c>
      <c r="J1252" s="280" t="s">
        <v>10773</v>
      </c>
      <c r="K1252" s="280" t="s">
        <v>5596</v>
      </c>
      <c r="L1252" s="281">
        <v>40200</v>
      </c>
      <c r="M1252" s="256" t="s">
        <v>5937</v>
      </c>
      <c r="N1252" s="257">
        <v>40200</v>
      </c>
      <c r="O1252" s="258" t="s">
        <v>1337</v>
      </c>
      <c r="P1252" s="259"/>
      <c r="Q1252" s="49"/>
      <c r="R1252" s="49"/>
      <c r="S1252" s="328"/>
    </row>
    <row r="1253" spans="1:19" ht="38.25" x14ac:dyDescent="0.25">
      <c r="A1253" s="260">
        <v>40179</v>
      </c>
      <c r="B1253" s="261" t="s">
        <v>7812</v>
      </c>
      <c r="C1253" s="267"/>
      <c r="D1253" s="262" t="s">
        <v>7963</v>
      </c>
      <c r="E1253" s="262">
        <v>4619</v>
      </c>
      <c r="F1253" s="262" t="s">
        <v>544</v>
      </c>
      <c r="G1253" s="262" t="s">
        <v>8237</v>
      </c>
      <c r="H1253" s="262" t="s">
        <v>1422</v>
      </c>
      <c r="I1253" s="262" t="s">
        <v>1255</v>
      </c>
      <c r="J1253" s="280" t="s">
        <v>7313</v>
      </c>
      <c r="K1253" s="280" t="s">
        <v>6558</v>
      </c>
      <c r="L1253" s="281">
        <v>40203</v>
      </c>
      <c r="M1253" s="256"/>
      <c r="N1253" s="257">
        <v>40203</v>
      </c>
      <c r="O1253" s="258" t="s">
        <v>4624</v>
      </c>
      <c r="P1253" s="259" t="s">
        <v>6559</v>
      </c>
      <c r="Q1253" s="49"/>
      <c r="R1253" s="49"/>
      <c r="S1253" s="328"/>
    </row>
    <row r="1254" spans="1:19" ht="38.25" x14ac:dyDescent="0.25">
      <c r="A1254" s="260">
        <v>40196</v>
      </c>
      <c r="B1254" s="261" t="s">
        <v>885</v>
      </c>
      <c r="C1254" s="267"/>
      <c r="D1254" s="262" t="s">
        <v>6560</v>
      </c>
      <c r="E1254" s="262">
        <v>4767</v>
      </c>
      <c r="F1254" s="262" t="s">
        <v>8340</v>
      </c>
      <c r="G1254" s="262" t="s">
        <v>10232</v>
      </c>
      <c r="H1254" s="262" t="s">
        <v>3368</v>
      </c>
      <c r="I1254" s="262" t="s">
        <v>1160</v>
      </c>
      <c r="J1254" s="280" t="s">
        <v>8341</v>
      </c>
      <c r="K1254" s="280" t="s">
        <v>10408</v>
      </c>
      <c r="L1254" s="281">
        <v>40203</v>
      </c>
      <c r="M1254" s="256"/>
      <c r="N1254" s="257">
        <v>40203</v>
      </c>
      <c r="O1254" s="258" t="s">
        <v>10409</v>
      </c>
      <c r="P1254" s="259"/>
      <c r="Q1254" s="49"/>
      <c r="R1254" s="49"/>
      <c r="S1254" s="328"/>
    </row>
    <row r="1255" spans="1:19" ht="25.5" x14ac:dyDescent="0.25">
      <c r="A1255" s="260">
        <v>40198</v>
      </c>
      <c r="B1255" s="261" t="s">
        <v>8651</v>
      </c>
      <c r="C1255" s="267"/>
      <c r="D1255" s="262" t="s">
        <v>2215</v>
      </c>
      <c r="E1255" s="262"/>
      <c r="F1255" s="262" t="s">
        <v>6588</v>
      </c>
      <c r="G1255" s="262" t="s">
        <v>5602</v>
      </c>
      <c r="H1255" s="262" t="s">
        <v>4935</v>
      </c>
      <c r="I1255" s="262" t="s">
        <v>9535</v>
      </c>
      <c r="J1255" s="280" t="s">
        <v>5603</v>
      </c>
      <c r="K1255" s="280" t="s">
        <v>3407</v>
      </c>
      <c r="L1255" s="281">
        <v>40203</v>
      </c>
      <c r="M1255" s="256"/>
      <c r="N1255" s="257">
        <v>40203</v>
      </c>
      <c r="O1255" s="258" t="s">
        <v>3407</v>
      </c>
      <c r="P1255" s="259" t="s">
        <v>10007</v>
      </c>
      <c r="Q1255" s="49"/>
      <c r="R1255" s="49"/>
      <c r="S1255" s="328"/>
    </row>
    <row r="1256" spans="1:19" x14ac:dyDescent="0.25">
      <c r="A1256" s="260">
        <v>40199</v>
      </c>
      <c r="B1256" s="261" t="s">
        <v>3138</v>
      </c>
      <c r="C1256" s="267"/>
      <c r="D1256" s="262" t="s">
        <v>2215</v>
      </c>
      <c r="E1256" s="262"/>
      <c r="F1256" s="262" t="s">
        <v>6588</v>
      </c>
      <c r="G1256" s="262" t="s">
        <v>2109</v>
      </c>
      <c r="H1256" s="262" t="s">
        <v>8607</v>
      </c>
      <c r="I1256" s="262" t="s">
        <v>9535</v>
      </c>
      <c r="J1256" s="280" t="s">
        <v>5942</v>
      </c>
      <c r="K1256" s="280" t="s">
        <v>2079</v>
      </c>
      <c r="L1256" s="281">
        <v>40203</v>
      </c>
      <c r="M1256" s="256"/>
      <c r="N1256" s="257">
        <v>40203</v>
      </c>
      <c r="O1256" s="258" t="s">
        <v>2079</v>
      </c>
      <c r="P1256" s="259" t="s">
        <v>10007</v>
      </c>
      <c r="Q1256" s="49"/>
      <c r="R1256" s="49"/>
      <c r="S1256" s="328"/>
    </row>
    <row r="1257" spans="1:19" ht="25.5" x14ac:dyDescent="0.25">
      <c r="A1257" s="260">
        <v>40200</v>
      </c>
      <c r="B1257" s="261" t="s">
        <v>9867</v>
      </c>
      <c r="C1257" s="267"/>
      <c r="D1257" s="262" t="s">
        <v>2215</v>
      </c>
      <c r="E1257" s="262"/>
      <c r="F1257" s="262" t="s">
        <v>6588</v>
      </c>
      <c r="G1257" s="262" t="s">
        <v>8041</v>
      </c>
      <c r="H1257" s="262" t="s">
        <v>4935</v>
      </c>
      <c r="I1257" s="262" t="s">
        <v>6444</v>
      </c>
      <c r="J1257" s="280" t="s">
        <v>5603</v>
      </c>
      <c r="K1257" s="280" t="s">
        <v>7445</v>
      </c>
      <c r="L1257" s="281">
        <v>40204</v>
      </c>
      <c r="M1257" s="256"/>
      <c r="N1257" s="257">
        <v>40204</v>
      </c>
      <c r="O1257" s="258" t="s">
        <v>7445</v>
      </c>
      <c r="P1257" s="259" t="s">
        <v>10007</v>
      </c>
      <c r="Q1257" s="49"/>
      <c r="R1257" s="49"/>
      <c r="S1257" s="328"/>
    </row>
    <row r="1258" spans="1:19" x14ac:dyDescent="0.25">
      <c r="A1258" s="260">
        <v>40191</v>
      </c>
      <c r="B1258" s="261" t="s">
        <v>950</v>
      </c>
      <c r="C1258" s="267"/>
      <c r="D1258" s="262" t="s">
        <v>951</v>
      </c>
      <c r="E1258" s="262">
        <v>4851</v>
      </c>
      <c r="F1258" s="262" t="s">
        <v>3065</v>
      </c>
      <c r="G1258" s="262" t="s">
        <v>5602</v>
      </c>
      <c r="H1258" s="262" t="s">
        <v>8382</v>
      </c>
      <c r="I1258" s="262" t="s">
        <v>9535</v>
      </c>
      <c r="J1258" s="280" t="s">
        <v>5942</v>
      </c>
      <c r="K1258" s="280" t="s">
        <v>6381</v>
      </c>
      <c r="L1258" s="281">
        <v>40203</v>
      </c>
      <c r="M1258" s="256"/>
      <c r="N1258" s="257">
        <v>40205</v>
      </c>
      <c r="O1258" s="258" t="s">
        <v>6381</v>
      </c>
      <c r="P1258" s="259" t="s">
        <v>9535</v>
      </c>
      <c r="Q1258" s="49"/>
      <c r="R1258" s="49"/>
      <c r="S1258" s="328"/>
    </row>
    <row r="1259" spans="1:19" x14ac:dyDescent="0.25">
      <c r="A1259" s="260">
        <v>40191</v>
      </c>
      <c r="B1259" s="261" t="s">
        <v>950</v>
      </c>
      <c r="C1259" s="267"/>
      <c r="D1259" s="262" t="s">
        <v>951</v>
      </c>
      <c r="E1259" s="262">
        <v>4851</v>
      </c>
      <c r="F1259" s="262" t="s">
        <v>3065</v>
      </c>
      <c r="G1259" s="262" t="s">
        <v>9736</v>
      </c>
      <c r="H1259" s="262" t="s">
        <v>8382</v>
      </c>
      <c r="I1259" s="262" t="s">
        <v>952</v>
      </c>
      <c r="J1259" s="280" t="s">
        <v>5942</v>
      </c>
      <c r="K1259" s="280" t="s">
        <v>2784</v>
      </c>
      <c r="L1259" s="281">
        <v>40203</v>
      </c>
      <c r="M1259" s="256"/>
      <c r="N1259" s="257">
        <v>40205</v>
      </c>
      <c r="O1259" s="258" t="s">
        <v>9424</v>
      </c>
      <c r="P1259" s="259" t="s">
        <v>953</v>
      </c>
      <c r="Q1259" s="49"/>
      <c r="R1259" s="49"/>
      <c r="S1259" s="328"/>
    </row>
    <row r="1260" spans="1:19" x14ac:dyDescent="0.25">
      <c r="A1260" s="260">
        <v>40191</v>
      </c>
      <c r="B1260" s="261" t="s">
        <v>10410</v>
      </c>
      <c r="C1260" s="267"/>
      <c r="D1260" s="262" t="s">
        <v>9705</v>
      </c>
      <c r="E1260" s="262">
        <v>4811</v>
      </c>
      <c r="F1260" s="262" t="s">
        <v>3065</v>
      </c>
      <c r="G1260" s="262" t="s">
        <v>3489</v>
      </c>
      <c r="H1260" s="262" t="s">
        <v>9706</v>
      </c>
      <c r="I1260" s="262" t="s">
        <v>6444</v>
      </c>
      <c r="J1260" s="280" t="s">
        <v>5942</v>
      </c>
      <c r="K1260" s="280" t="s">
        <v>2081</v>
      </c>
      <c r="L1260" s="281">
        <v>40204</v>
      </c>
      <c r="M1260" s="256"/>
      <c r="N1260" s="257">
        <v>40205</v>
      </c>
      <c r="O1260" s="258" t="s">
        <v>2081</v>
      </c>
      <c r="P1260" s="259" t="s">
        <v>9535</v>
      </c>
      <c r="Q1260" s="49"/>
      <c r="R1260" s="49"/>
      <c r="S1260" s="328"/>
    </row>
    <row r="1261" spans="1:19" ht="25.5" x14ac:dyDescent="0.25">
      <c r="A1261" s="260">
        <v>40199</v>
      </c>
      <c r="B1261" s="261" t="s">
        <v>6736</v>
      </c>
      <c r="C1261" s="267"/>
      <c r="D1261" s="262" t="s">
        <v>2215</v>
      </c>
      <c r="E1261" s="262"/>
      <c r="F1261" s="262" t="s">
        <v>1697</v>
      </c>
      <c r="G1261" s="262" t="s">
        <v>5602</v>
      </c>
      <c r="H1261" s="262" t="s">
        <v>1698</v>
      </c>
      <c r="I1261" s="262" t="s">
        <v>9535</v>
      </c>
      <c r="J1261" s="280" t="s">
        <v>5942</v>
      </c>
      <c r="K1261" s="280" t="s">
        <v>2419</v>
      </c>
      <c r="L1261" s="281">
        <v>40207</v>
      </c>
      <c r="M1261" s="256"/>
      <c r="N1261" s="257">
        <v>40205</v>
      </c>
      <c r="O1261" s="258" t="s">
        <v>2419</v>
      </c>
      <c r="P1261" s="259" t="s">
        <v>7961</v>
      </c>
      <c r="Q1261" s="49"/>
      <c r="R1261" s="49"/>
      <c r="S1261" s="328"/>
    </row>
    <row r="1262" spans="1:19" ht="25.5" x14ac:dyDescent="0.25">
      <c r="A1262" s="260">
        <v>40199</v>
      </c>
      <c r="B1262" s="261" t="s">
        <v>5448</v>
      </c>
      <c r="C1262" s="267"/>
      <c r="D1262" s="262" t="s">
        <v>2215</v>
      </c>
      <c r="E1262" s="262"/>
      <c r="F1262" s="262" t="s">
        <v>1697</v>
      </c>
      <c r="G1262" s="262" t="s">
        <v>5602</v>
      </c>
      <c r="H1262" s="262" t="s">
        <v>4533</v>
      </c>
      <c r="I1262" s="262" t="s">
        <v>9535</v>
      </c>
      <c r="J1262" s="280" t="s">
        <v>5942</v>
      </c>
      <c r="K1262" s="280" t="s">
        <v>2079</v>
      </c>
      <c r="L1262" s="281">
        <v>40204</v>
      </c>
      <c r="M1262" s="256"/>
      <c r="N1262" s="257">
        <v>40205</v>
      </c>
      <c r="O1262" s="258" t="s">
        <v>2079</v>
      </c>
      <c r="P1262" s="259" t="s">
        <v>7961</v>
      </c>
      <c r="Q1262" s="49"/>
      <c r="R1262" s="49"/>
      <c r="S1262" s="328"/>
    </row>
    <row r="1263" spans="1:19" ht="25.5" x14ac:dyDescent="0.25">
      <c r="A1263" s="260">
        <v>40200</v>
      </c>
      <c r="B1263" s="261" t="s">
        <v>5449</v>
      </c>
      <c r="C1263" s="267"/>
      <c r="D1263" s="262" t="s">
        <v>2215</v>
      </c>
      <c r="E1263" s="262"/>
      <c r="F1263" s="262" t="s">
        <v>1697</v>
      </c>
      <c r="G1263" s="262" t="s">
        <v>5602</v>
      </c>
      <c r="H1263" s="262" t="s">
        <v>7950</v>
      </c>
      <c r="I1263" s="262" t="s">
        <v>9535</v>
      </c>
      <c r="J1263" s="280" t="s">
        <v>5942</v>
      </c>
      <c r="K1263" s="280" t="s">
        <v>2419</v>
      </c>
      <c r="L1263" s="281">
        <v>40204</v>
      </c>
      <c r="M1263" s="256"/>
      <c r="N1263" s="257">
        <v>40205</v>
      </c>
      <c r="O1263" s="258" t="s">
        <v>2419</v>
      </c>
      <c r="P1263" s="259" t="s">
        <v>7961</v>
      </c>
      <c r="Q1263" s="49"/>
      <c r="R1263" s="49"/>
      <c r="S1263" s="328"/>
    </row>
    <row r="1264" spans="1:19" x14ac:dyDescent="0.25">
      <c r="A1264" s="260">
        <v>40200</v>
      </c>
      <c r="B1264" s="261" t="s">
        <v>5449</v>
      </c>
      <c r="C1264" s="267"/>
      <c r="D1264" s="262" t="s">
        <v>2215</v>
      </c>
      <c r="E1264" s="262"/>
      <c r="F1264" s="262" t="s">
        <v>1697</v>
      </c>
      <c r="G1264" s="262" t="s">
        <v>9736</v>
      </c>
      <c r="H1264" s="262" t="s">
        <v>7950</v>
      </c>
      <c r="I1264" s="262" t="s">
        <v>10930</v>
      </c>
      <c r="J1264" s="280" t="s">
        <v>5942</v>
      </c>
      <c r="K1264" s="280" t="s">
        <v>2419</v>
      </c>
      <c r="L1264" s="281">
        <v>40204</v>
      </c>
      <c r="M1264" s="256"/>
      <c r="N1264" s="257">
        <v>40205</v>
      </c>
      <c r="O1264" s="258" t="s">
        <v>2419</v>
      </c>
      <c r="P1264" s="259" t="s">
        <v>10108</v>
      </c>
      <c r="Q1264" s="49"/>
      <c r="R1264" s="49"/>
      <c r="S1264" s="328"/>
    </row>
    <row r="1265" spans="1:19" x14ac:dyDescent="0.25">
      <c r="A1265" s="260">
        <v>40204</v>
      </c>
      <c r="B1265" s="261" t="s">
        <v>5450</v>
      </c>
      <c r="C1265" s="267"/>
      <c r="D1265" s="262" t="s">
        <v>8079</v>
      </c>
      <c r="E1265" s="262">
        <v>4694</v>
      </c>
      <c r="F1265" s="262" t="s">
        <v>1461</v>
      </c>
      <c r="G1265" s="262" t="s">
        <v>5602</v>
      </c>
      <c r="H1265" s="262" t="s">
        <v>7993</v>
      </c>
      <c r="I1265" s="262" t="s">
        <v>9535</v>
      </c>
      <c r="J1265" s="280" t="s">
        <v>5942</v>
      </c>
      <c r="K1265" s="280" t="s">
        <v>5451</v>
      </c>
      <c r="L1265" s="281">
        <v>40205</v>
      </c>
      <c r="M1265" s="256" t="s">
        <v>3386</v>
      </c>
      <c r="N1265" s="257">
        <v>40205</v>
      </c>
      <c r="O1265" s="258" t="s">
        <v>2419</v>
      </c>
      <c r="P1265" s="259" t="s">
        <v>9535</v>
      </c>
      <c r="Q1265" s="49"/>
      <c r="R1265" s="49"/>
      <c r="S1265" s="328"/>
    </row>
    <row r="1266" spans="1:19" x14ac:dyDescent="0.25">
      <c r="A1266" s="260">
        <v>40204</v>
      </c>
      <c r="B1266" s="261" t="s">
        <v>3758</v>
      </c>
      <c r="C1266" s="267"/>
      <c r="D1266" s="262" t="s">
        <v>8079</v>
      </c>
      <c r="E1266" s="262">
        <v>4694</v>
      </c>
      <c r="F1266" s="262" t="s">
        <v>6588</v>
      </c>
      <c r="G1266" s="262" t="s">
        <v>2109</v>
      </c>
      <c r="H1266" s="262" t="s">
        <v>8607</v>
      </c>
      <c r="I1266" s="262" t="s">
        <v>5876</v>
      </c>
      <c r="J1266" s="280" t="s">
        <v>5942</v>
      </c>
      <c r="K1266" s="280" t="s">
        <v>1939</v>
      </c>
      <c r="L1266" s="281">
        <v>40205</v>
      </c>
      <c r="M1266" s="256"/>
      <c r="N1266" s="257">
        <v>40205</v>
      </c>
      <c r="O1266" s="258" t="s">
        <v>826</v>
      </c>
      <c r="P1266" s="259" t="s">
        <v>5876</v>
      </c>
      <c r="Q1266" s="49"/>
      <c r="R1266" s="49"/>
      <c r="S1266" s="328"/>
    </row>
    <row r="1267" spans="1:19" x14ac:dyDescent="0.25">
      <c r="A1267" s="260">
        <v>40204</v>
      </c>
      <c r="B1267" s="261" t="s">
        <v>3758</v>
      </c>
      <c r="C1267" s="267"/>
      <c r="D1267" s="262" t="s">
        <v>8079</v>
      </c>
      <c r="E1267" s="262">
        <v>4694</v>
      </c>
      <c r="F1267" s="262" t="s">
        <v>6588</v>
      </c>
      <c r="G1267" s="262" t="s">
        <v>2109</v>
      </c>
      <c r="H1267" s="262" t="s">
        <v>8607</v>
      </c>
      <c r="I1267" s="262" t="s">
        <v>4432</v>
      </c>
      <c r="J1267" s="280" t="s">
        <v>5942</v>
      </c>
      <c r="K1267" s="280" t="s">
        <v>8007</v>
      </c>
      <c r="L1267" s="281">
        <v>40205</v>
      </c>
      <c r="M1267" s="256"/>
      <c r="N1267" s="257">
        <v>40205</v>
      </c>
      <c r="O1267" s="258" t="s">
        <v>8007</v>
      </c>
      <c r="P1267" s="259" t="s">
        <v>4432</v>
      </c>
      <c r="Q1267" s="49"/>
      <c r="R1267" s="49"/>
      <c r="S1267" s="328"/>
    </row>
    <row r="1268" spans="1:19" x14ac:dyDescent="0.25">
      <c r="A1268" s="260">
        <v>40204</v>
      </c>
      <c r="B1268" s="261" t="s">
        <v>1940</v>
      </c>
      <c r="C1268" s="267"/>
      <c r="D1268" s="262" t="s">
        <v>1941</v>
      </c>
      <c r="E1268" s="262">
        <v>4787</v>
      </c>
      <c r="F1268" s="262" t="s">
        <v>10526</v>
      </c>
      <c r="G1268" s="262" t="s">
        <v>6234</v>
      </c>
      <c r="H1268" s="262" t="s">
        <v>593</v>
      </c>
      <c r="I1268" s="262" t="s">
        <v>9916</v>
      </c>
      <c r="J1268" s="280" t="s">
        <v>9954</v>
      </c>
      <c r="K1268" s="280" t="s">
        <v>8007</v>
      </c>
      <c r="L1268" s="281">
        <v>40205</v>
      </c>
      <c r="M1268" s="256" t="s">
        <v>3386</v>
      </c>
      <c r="N1268" s="257">
        <v>40206</v>
      </c>
      <c r="O1268" s="258" t="s">
        <v>8007</v>
      </c>
      <c r="P1268" s="259" t="s">
        <v>6867</v>
      </c>
      <c r="Q1268" s="49"/>
      <c r="R1268" s="49"/>
      <c r="S1268" s="328"/>
    </row>
    <row r="1269" spans="1:19" x14ac:dyDescent="0.25">
      <c r="A1269" s="260">
        <v>40204</v>
      </c>
      <c r="B1269" s="261" t="s">
        <v>1872</v>
      </c>
      <c r="C1269" s="267"/>
      <c r="D1269" s="262" t="s">
        <v>8079</v>
      </c>
      <c r="E1269" s="262">
        <v>4694</v>
      </c>
      <c r="F1269" s="262" t="s">
        <v>6588</v>
      </c>
      <c r="G1269" s="262" t="s">
        <v>2109</v>
      </c>
      <c r="H1269" s="262" t="s">
        <v>8607</v>
      </c>
      <c r="I1269" s="262" t="s">
        <v>5876</v>
      </c>
      <c r="J1269" s="280" t="s">
        <v>5942</v>
      </c>
      <c r="K1269" s="280" t="s">
        <v>6325</v>
      </c>
      <c r="L1269" s="281">
        <v>40207</v>
      </c>
      <c r="M1269" s="256"/>
      <c r="N1269" s="257">
        <v>40207</v>
      </c>
      <c r="O1269" s="258" t="s">
        <v>6326</v>
      </c>
      <c r="P1269" s="259" t="s">
        <v>5876</v>
      </c>
      <c r="Q1269" s="49"/>
      <c r="R1269" s="49"/>
      <c r="S1269" s="328"/>
    </row>
    <row r="1270" spans="1:19" x14ac:dyDescent="0.25">
      <c r="A1270" s="260">
        <v>40205</v>
      </c>
      <c r="B1270" s="261" t="s">
        <v>2422</v>
      </c>
      <c r="C1270" s="267"/>
      <c r="D1270" s="262" t="s">
        <v>2215</v>
      </c>
      <c r="E1270" s="262"/>
      <c r="F1270" s="262" t="s">
        <v>6588</v>
      </c>
      <c r="G1270" s="262" t="s">
        <v>2109</v>
      </c>
      <c r="H1270" s="262" t="s">
        <v>8607</v>
      </c>
      <c r="I1270" s="262" t="s">
        <v>9535</v>
      </c>
      <c r="J1270" s="280" t="s">
        <v>5942</v>
      </c>
      <c r="K1270" s="280" t="s">
        <v>2079</v>
      </c>
      <c r="L1270" s="281">
        <v>40210</v>
      </c>
      <c r="M1270" s="256"/>
      <c r="N1270" s="257">
        <v>40210</v>
      </c>
      <c r="O1270" s="258" t="s">
        <v>2079</v>
      </c>
      <c r="P1270" s="259" t="s">
        <v>9535</v>
      </c>
      <c r="Q1270" s="49"/>
      <c r="R1270" s="49"/>
      <c r="S1270" s="328"/>
    </row>
    <row r="1271" spans="1:19" x14ac:dyDescent="0.25">
      <c r="A1271" s="260">
        <v>40210</v>
      </c>
      <c r="B1271" s="261" t="s">
        <v>594</v>
      </c>
      <c r="C1271" s="267"/>
      <c r="D1271" s="262" t="s">
        <v>595</v>
      </c>
      <c r="E1271" s="262" t="s">
        <v>5761</v>
      </c>
      <c r="F1271" s="262" t="s">
        <v>6588</v>
      </c>
      <c r="G1271" s="262" t="s">
        <v>3489</v>
      </c>
      <c r="H1271" s="262" t="s">
        <v>8607</v>
      </c>
      <c r="I1271" s="262" t="s">
        <v>5762</v>
      </c>
      <c r="J1271" s="280" t="s">
        <v>5942</v>
      </c>
      <c r="K1271" s="280" t="s">
        <v>8007</v>
      </c>
      <c r="L1271" s="281">
        <v>40211</v>
      </c>
      <c r="M1271" s="256"/>
      <c r="N1271" s="257">
        <v>40211</v>
      </c>
      <c r="O1271" s="258" t="s">
        <v>8007</v>
      </c>
      <c r="P1271" s="259" t="s">
        <v>6800</v>
      </c>
      <c r="Q1271" s="49"/>
      <c r="R1271" s="49"/>
      <c r="S1271" s="328"/>
    </row>
    <row r="1272" spans="1:19" x14ac:dyDescent="0.25">
      <c r="A1272" s="260">
        <v>40199</v>
      </c>
      <c r="B1272" s="261" t="s">
        <v>6390</v>
      </c>
      <c r="C1272" s="267" t="s">
        <v>7939</v>
      </c>
      <c r="D1272" s="262" t="s">
        <v>6391</v>
      </c>
      <c r="E1272" s="262">
        <v>4807</v>
      </c>
      <c r="F1272" s="262" t="s">
        <v>1697</v>
      </c>
      <c r="G1272" s="262" t="s">
        <v>5602</v>
      </c>
      <c r="H1272" s="262" t="s">
        <v>10497</v>
      </c>
      <c r="I1272" s="262" t="s">
        <v>1402</v>
      </c>
      <c r="J1272" s="280" t="s">
        <v>7944</v>
      </c>
      <c r="K1272" s="280" t="s">
        <v>1342</v>
      </c>
      <c r="L1272" s="281">
        <v>40212</v>
      </c>
      <c r="M1272" s="256"/>
      <c r="N1272" s="257">
        <v>40212</v>
      </c>
      <c r="O1272" s="258" t="s">
        <v>4765</v>
      </c>
      <c r="P1272" s="259"/>
      <c r="Q1272" s="49"/>
      <c r="R1272" s="49"/>
      <c r="S1272" s="328"/>
    </row>
    <row r="1273" spans="1:19" x14ac:dyDescent="0.25">
      <c r="A1273" s="260">
        <v>40199</v>
      </c>
      <c r="B1273" s="261" t="s">
        <v>6390</v>
      </c>
      <c r="C1273" s="267" t="s">
        <v>7939</v>
      </c>
      <c r="D1273" s="262" t="s">
        <v>6391</v>
      </c>
      <c r="E1273" s="262">
        <v>4807</v>
      </c>
      <c r="F1273" s="262" t="s">
        <v>1697</v>
      </c>
      <c r="G1273" s="262" t="s">
        <v>5602</v>
      </c>
      <c r="H1273" s="262" t="s">
        <v>10497</v>
      </c>
      <c r="I1273" s="262" t="s">
        <v>2895</v>
      </c>
      <c r="J1273" s="280" t="s">
        <v>7944</v>
      </c>
      <c r="K1273" s="280" t="s">
        <v>2896</v>
      </c>
      <c r="L1273" s="281">
        <v>40212</v>
      </c>
      <c r="M1273" s="256"/>
      <c r="N1273" s="257">
        <v>40212</v>
      </c>
      <c r="O1273" s="258" t="s">
        <v>9095</v>
      </c>
      <c r="P1273" s="259"/>
      <c r="Q1273" s="49"/>
      <c r="R1273" s="49"/>
      <c r="S1273" s="328"/>
    </row>
    <row r="1274" spans="1:19" x14ac:dyDescent="0.25">
      <c r="A1274" s="260">
        <v>40199</v>
      </c>
      <c r="B1274" s="261" t="s">
        <v>6390</v>
      </c>
      <c r="C1274" s="267" t="s">
        <v>7939</v>
      </c>
      <c r="D1274" s="262" t="s">
        <v>6391</v>
      </c>
      <c r="E1274" s="262">
        <v>4807</v>
      </c>
      <c r="F1274" s="262" t="s">
        <v>1697</v>
      </c>
      <c r="G1274" s="262" t="s">
        <v>5602</v>
      </c>
      <c r="H1274" s="262" t="s">
        <v>10497</v>
      </c>
      <c r="I1274" s="262" t="s">
        <v>10600</v>
      </c>
      <c r="J1274" s="280" t="s">
        <v>7944</v>
      </c>
      <c r="K1274" s="280" t="s">
        <v>10903</v>
      </c>
      <c r="L1274" s="281">
        <v>40212</v>
      </c>
      <c r="M1274" s="256"/>
      <c r="N1274" s="257">
        <v>40212</v>
      </c>
      <c r="O1274" s="258" t="s">
        <v>10904</v>
      </c>
      <c r="P1274" s="259"/>
      <c r="Q1274" s="49"/>
      <c r="R1274" s="49"/>
      <c r="S1274" s="328"/>
    </row>
    <row r="1275" spans="1:19" x14ac:dyDescent="0.25">
      <c r="A1275" s="260">
        <v>40199</v>
      </c>
      <c r="B1275" s="261" t="s">
        <v>6390</v>
      </c>
      <c r="C1275" s="267" t="s">
        <v>7939</v>
      </c>
      <c r="D1275" s="262" t="s">
        <v>6391</v>
      </c>
      <c r="E1275" s="262">
        <v>4807</v>
      </c>
      <c r="F1275" s="262" t="s">
        <v>1697</v>
      </c>
      <c r="G1275" s="262" t="s">
        <v>5602</v>
      </c>
      <c r="H1275" s="262" t="s">
        <v>10497</v>
      </c>
      <c r="I1275" s="262" t="s">
        <v>10905</v>
      </c>
      <c r="J1275" s="280" t="s">
        <v>7944</v>
      </c>
      <c r="K1275" s="280" t="s">
        <v>4245</v>
      </c>
      <c r="L1275" s="281">
        <v>40212</v>
      </c>
      <c r="M1275" s="256"/>
      <c r="N1275" s="257">
        <v>40212</v>
      </c>
      <c r="O1275" s="258" t="s">
        <v>10689</v>
      </c>
      <c r="P1275" s="259"/>
      <c r="Q1275" s="49"/>
      <c r="R1275" s="49"/>
      <c r="S1275" s="328"/>
    </row>
    <row r="1276" spans="1:19" x14ac:dyDescent="0.25">
      <c r="A1276" s="260">
        <v>40199</v>
      </c>
      <c r="B1276" s="261" t="s">
        <v>6390</v>
      </c>
      <c r="C1276" s="267" t="s">
        <v>7939</v>
      </c>
      <c r="D1276" s="262" t="s">
        <v>6391</v>
      </c>
      <c r="E1276" s="262">
        <v>4807</v>
      </c>
      <c r="F1276" s="262" t="s">
        <v>1697</v>
      </c>
      <c r="G1276" s="262" t="s">
        <v>5602</v>
      </c>
      <c r="H1276" s="262" t="s">
        <v>10497</v>
      </c>
      <c r="I1276" s="262" t="s">
        <v>9839</v>
      </c>
      <c r="J1276" s="280" t="s">
        <v>7944</v>
      </c>
      <c r="K1276" s="280" t="s">
        <v>9840</v>
      </c>
      <c r="L1276" s="281">
        <v>40212</v>
      </c>
      <c r="M1276" s="256"/>
      <c r="N1276" s="257">
        <v>40212</v>
      </c>
      <c r="O1276" s="258" t="s">
        <v>747</v>
      </c>
      <c r="P1276" s="259"/>
      <c r="Q1276" s="49"/>
      <c r="R1276" s="49"/>
      <c r="S1276" s="328"/>
    </row>
    <row r="1277" spans="1:19" x14ac:dyDescent="0.25">
      <c r="A1277" s="260">
        <v>40199</v>
      </c>
      <c r="B1277" s="261" t="s">
        <v>6390</v>
      </c>
      <c r="C1277" s="267" t="s">
        <v>7939</v>
      </c>
      <c r="D1277" s="262" t="s">
        <v>6391</v>
      </c>
      <c r="E1277" s="262">
        <v>4807</v>
      </c>
      <c r="F1277" s="262" t="s">
        <v>1697</v>
      </c>
      <c r="G1277" s="262" t="s">
        <v>5602</v>
      </c>
      <c r="H1277" s="262" t="s">
        <v>10497</v>
      </c>
      <c r="I1277" s="262" t="s">
        <v>9841</v>
      </c>
      <c r="J1277" s="280" t="s">
        <v>7944</v>
      </c>
      <c r="K1277" s="280" t="s">
        <v>2971</v>
      </c>
      <c r="L1277" s="281">
        <v>40212</v>
      </c>
      <c r="M1277" s="256"/>
      <c r="N1277" s="257">
        <v>40212</v>
      </c>
      <c r="O1277" s="258" t="s">
        <v>2972</v>
      </c>
      <c r="P1277" s="259"/>
      <c r="Q1277" s="49"/>
      <c r="R1277" s="49"/>
      <c r="S1277" s="328"/>
    </row>
    <row r="1278" spans="1:19" x14ac:dyDescent="0.25">
      <c r="A1278" s="260">
        <v>40199</v>
      </c>
      <c r="B1278" s="261" t="s">
        <v>6390</v>
      </c>
      <c r="C1278" s="267" t="s">
        <v>7939</v>
      </c>
      <c r="D1278" s="262" t="s">
        <v>6391</v>
      </c>
      <c r="E1278" s="262">
        <v>4807</v>
      </c>
      <c r="F1278" s="262" t="s">
        <v>1697</v>
      </c>
      <c r="G1278" s="262" t="s">
        <v>5602</v>
      </c>
      <c r="H1278" s="262" t="s">
        <v>10497</v>
      </c>
      <c r="I1278" s="262" t="s">
        <v>2835</v>
      </c>
      <c r="J1278" s="280" t="s">
        <v>7944</v>
      </c>
      <c r="K1278" s="280" t="s">
        <v>2836</v>
      </c>
      <c r="L1278" s="281">
        <v>40212</v>
      </c>
      <c r="M1278" s="256"/>
      <c r="N1278" s="257">
        <v>40212</v>
      </c>
      <c r="O1278" s="258" t="s">
        <v>4312</v>
      </c>
      <c r="P1278" s="259"/>
      <c r="Q1278" s="49"/>
      <c r="R1278" s="49"/>
      <c r="S1278" s="328"/>
    </row>
    <row r="1279" spans="1:19" x14ac:dyDescent="0.25">
      <c r="A1279" s="260">
        <v>40199</v>
      </c>
      <c r="B1279" s="261" t="s">
        <v>6390</v>
      </c>
      <c r="C1279" s="267" t="s">
        <v>7939</v>
      </c>
      <c r="D1279" s="262" t="s">
        <v>6391</v>
      </c>
      <c r="E1279" s="262">
        <v>4807</v>
      </c>
      <c r="F1279" s="262" t="s">
        <v>1697</v>
      </c>
      <c r="G1279" s="262" t="s">
        <v>5602</v>
      </c>
      <c r="H1279" s="262" t="s">
        <v>10497</v>
      </c>
      <c r="I1279" s="262" t="s">
        <v>380</v>
      </c>
      <c r="J1279" s="280" t="s">
        <v>7944</v>
      </c>
      <c r="K1279" s="280" t="s">
        <v>381</v>
      </c>
      <c r="L1279" s="281">
        <v>40212</v>
      </c>
      <c r="M1279" s="256"/>
      <c r="N1279" s="257">
        <v>40212</v>
      </c>
      <c r="O1279" s="258" t="s">
        <v>382</v>
      </c>
      <c r="P1279" s="259"/>
      <c r="Q1279" s="49"/>
      <c r="R1279" s="49"/>
      <c r="S1279" s="328"/>
    </row>
    <row r="1280" spans="1:19" x14ac:dyDescent="0.25">
      <c r="A1280" s="260">
        <v>40199</v>
      </c>
      <c r="B1280" s="261" t="s">
        <v>6390</v>
      </c>
      <c r="C1280" s="267" t="s">
        <v>7939</v>
      </c>
      <c r="D1280" s="262" t="s">
        <v>6391</v>
      </c>
      <c r="E1280" s="262">
        <v>4807</v>
      </c>
      <c r="F1280" s="262" t="s">
        <v>1697</v>
      </c>
      <c r="G1280" s="262" t="s">
        <v>5602</v>
      </c>
      <c r="H1280" s="262" t="s">
        <v>10497</v>
      </c>
      <c r="I1280" s="262" t="s">
        <v>645</v>
      </c>
      <c r="J1280" s="280" t="s">
        <v>7944</v>
      </c>
      <c r="K1280" s="280" t="s">
        <v>7518</v>
      </c>
      <c r="L1280" s="281">
        <v>40212</v>
      </c>
      <c r="M1280" s="256"/>
      <c r="N1280" s="257">
        <v>40212</v>
      </c>
      <c r="O1280" s="258" t="s">
        <v>9636</v>
      </c>
      <c r="P1280" s="259"/>
      <c r="Q1280" s="49"/>
      <c r="R1280" s="49"/>
      <c r="S1280" s="328"/>
    </row>
    <row r="1281" spans="1:19" x14ac:dyDescent="0.25">
      <c r="A1281" s="260">
        <v>40199</v>
      </c>
      <c r="B1281" s="261" t="s">
        <v>6390</v>
      </c>
      <c r="C1281" s="267" t="s">
        <v>7939</v>
      </c>
      <c r="D1281" s="262" t="s">
        <v>6391</v>
      </c>
      <c r="E1281" s="262">
        <v>4807</v>
      </c>
      <c r="F1281" s="262" t="s">
        <v>1697</v>
      </c>
      <c r="G1281" s="262" t="s">
        <v>5602</v>
      </c>
      <c r="H1281" s="262" t="s">
        <v>10497</v>
      </c>
      <c r="I1281" s="262" t="s">
        <v>10684</v>
      </c>
      <c r="J1281" s="280" t="s">
        <v>7944</v>
      </c>
      <c r="K1281" s="280" t="s">
        <v>9293</v>
      </c>
      <c r="L1281" s="281">
        <v>40212</v>
      </c>
      <c r="M1281" s="256"/>
      <c r="N1281" s="257">
        <v>40212</v>
      </c>
      <c r="O1281" s="258" t="s">
        <v>9294</v>
      </c>
      <c r="P1281" s="259"/>
      <c r="Q1281" s="49"/>
      <c r="R1281" s="49"/>
      <c r="S1281" s="328"/>
    </row>
    <row r="1282" spans="1:19" x14ac:dyDescent="0.25">
      <c r="A1282" s="260">
        <v>40199</v>
      </c>
      <c r="B1282" s="261" t="s">
        <v>6390</v>
      </c>
      <c r="C1282" s="267" t="s">
        <v>7939</v>
      </c>
      <c r="D1282" s="262" t="s">
        <v>6391</v>
      </c>
      <c r="E1282" s="262">
        <v>4807</v>
      </c>
      <c r="F1282" s="262" t="s">
        <v>1697</v>
      </c>
      <c r="G1282" s="262" t="s">
        <v>5602</v>
      </c>
      <c r="H1282" s="262" t="s">
        <v>10497</v>
      </c>
      <c r="I1282" s="262" t="s">
        <v>8397</v>
      </c>
      <c r="J1282" s="280" t="s">
        <v>7944</v>
      </c>
      <c r="K1282" s="280" t="s">
        <v>8398</v>
      </c>
      <c r="L1282" s="281">
        <v>40212</v>
      </c>
      <c r="M1282" s="256"/>
      <c r="N1282" s="257">
        <v>40212</v>
      </c>
      <c r="O1282" s="258" t="s">
        <v>3382</v>
      </c>
      <c r="P1282" s="259"/>
      <c r="Q1282" s="49"/>
      <c r="R1282" s="49"/>
      <c r="S1282" s="328"/>
    </row>
    <row r="1283" spans="1:19" x14ac:dyDescent="0.25">
      <c r="A1283" s="260">
        <v>40199</v>
      </c>
      <c r="B1283" s="261" t="s">
        <v>6390</v>
      </c>
      <c r="C1283" s="267"/>
      <c r="D1283" s="262" t="s">
        <v>6391</v>
      </c>
      <c r="E1283" s="262">
        <v>4807</v>
      </c>
      <c r="F1283" s="262" t="s">
        <v>1697</v>
      </c>
      <c r="G1283" s="262" t="s">
        <v>5602</v>
      </c>
      <c r="H1283" s="262" t="s">
        <v>10497</v>
      </c>
      <c r="I1283" s="262" t="s">
        <v>8399</v>
      </c>
      <c r="J1283" s="280" t="s">
        <v>7944</v>
      </c>
      <c r="K1283" s="280" t="s">
        <v>5533</v>
      </c>
      <c r="L1283" s="281">
        <v>40212</v>
      </c>
      <c r="M1283" s="256"/>
      <c r="N1283" s="257">
        <v>40212</v>
      </c>
      <c r="O1283" s="258" t="s">
        <v>5533</v>
      </c>
      <c r="P1283" s="259"/>
      <c r="Q1283" s="49"/>
      <c r="R1283" s="49"/>
      <c r="S1283" s="328"/>
    </row>
    <row r="1284" spans="1:19" ht="25.5" x14ac:dyDescent="0.25">
      <c r="A1284" s="260">
        <v>40210</v>
      </c>
      <c r="B1284" s="261" t="s">
        <v>1583</v>
      </c>
      <c r="C1284" s="267"/>
      <c r="D1284" s="262" t="s">
        <v>2215</v>
      </c>
      <c r="E1284" s="262"/>
      <c r="F1284" s="262" t="s">
        <v>10658</v>
      </c>
      <c r="G1284" s="262" t="s">
        <v>7272</v>
      </c>
      <c r="H1284" s="262" t="s">
        <v>374</v>
      </c>
      <c r="I1284" s="262" t="s">
        <v>3371</v>
      </c>
      <c r="J1284" s="280" t="s">
        <v>5942</v>
      </c>
      <c r="K1284" s="280" t="s">
        <v>7826</v>
      </c>
      <c r="L1284" s="281">
        <v>40212</v>
      </c>
      <c r="M1284" s="256"/>
      <c r="N1284" s="257">
        <v>40212</v>
      </c>
      <c r="O1284" s="258" t="s">
        <v>7826</v>
      </c>
      <c r="P1284" s="259" t="s">
        <v>9535</v>
      </c>
      <c r="Q1284" s="49"/>
      <c r="R1284" s="49"/>
      <c r="S1284" s="328"/>
    </row>
    <row r="1285" spans="1:19" ht="38.25" x14ac:dyDescent="0.25">
      <c r="A1285" s="260">
        <v>40199</v>
      </c>
      <c r="B1285" s="261" t="s">
        <v>5534</v>
      </c>
      <c r="C1285" s="267"/>
      <c r="D1285" s="262" t="s">
        <v>6391</v>
      </c>
      <c r="E1285" s="262">
        <v>4807</v>
      </c>
      <c r="F1285" s="262" t="s">
        <v>7939</v>
      </c>
      <c r="G1285" s="262" t="s">
        <v>8237</v>
      </c>
      <c r="H1285" s="262" t="s">
        <v>2915</v>
      </c>
      <c r="I1285" s="262" t="s">
        <v>10283</v>
      </c>
      <c r="J1285" s="280" t="s">
        <v>5535</v>
      </c>
      <c r="K1285" s="280" t="s">
        <v>5667</v>
      </c>
      <c r="L1285" s="281">
        <v>40197</v>
      </c>
      <c r="M1285" s="256"/>
      <c r="N1285" s="257">
        <v>40213</v>
      </c>
      <c r="O1285" s="258" t="s">
        <v>1275</v>
      </c>
      <c r="P1285" s="259"/>
      <c r="Q1285" s="49"/>
      <c r="R1285" s="49"/>
      <c r="S1285" s="328"/>
    </row>
    <row r="1286" spans="1:19" ht="38.25" x14ac:dyDescent="0.25">
      <c r="A1286" s="260">
        <v>40199</v>
      </c>
      <c r="B1286" s="261" t="s">
        <v>5534</v>
      </c>
      <c r="C1286" s="267"/>
      <c r="D1286" s="262" t="s">
        <v>6391</v>
      </c>
      <c r="E1286" s="262">
        <v>4807</v>
      </c>
      <c r="F1286" s="262" t="s">
        <v>7939</v>
      </c>
      <c r="G1286" s="262" t="s">
        <v>8237</v>
      </c>
      <c r="H1286" s="262" t="s">
        <v>2915</v>
      </c>
      <c r="I1286" s="262" t="s">
        <v>9455</v>
      </c>
      <c r="J1286" s="280" t="s">
        <v>5535</v>
      </c>
      <c r="K1286" s="280" t="s">
        <v>9456</v>
      </c>
      <c r="L1286" s="281">
        <v>40197</v>
      </c>
      <c r="M1286" s="256"/>
      <c r="N1286" s="257">
        <v>40213</v>
      </c>
      <c r="O1286" s="258" t="s">
        <v>10517</v>
      </c>
      <c r="P1286" s="259"/>
      <c r="Q1286" s="49"/>
      <c r="R1286" s="49"/>
      <c r="S1286" s="328"/>
    </row>
    <row r="1287" spans="1:19" ht="38.25" x14ac:dyDescent="0.25">
      <c r="A1287" s="260">
        <v>40199</v>
      </c>
      <c r="B1287" s="261" t="s">
        <v>5534</v>
      </c>
      <c r="C1287" s="267"/>
      <c r="D1287" s="262" t="s">
        <v>6391</v>
      </c>
      <c r="E1287" s="262">
        <v>4807</v>
      </c>
      <c r="F1287" s="262" t="s">
        <v>7939</v>
      </c>
      <c r="G1287" s="262" t="s">
        <v>8237</v>
      </c>
      <c r="H1287" s="262" t="s">
        <v>2915</v>
      </c>
      <c r="I1287" s="262" t="s">
        <v>10518</v>
      </c>
      <c r="J1287" s="280" t="s">
        <v>5535</v>
      </c>
      <c r="K1287" s="280" t="s">
        <v>6650</v>
      </c>
      <c r="L1287" s="281">
        <v>40197</v>
      </c>
      <c r="M1287" s="256"/>
      <c r="N1287" s="257">
        <v>40213</v>
      </c>
      <c r="O1287" s="258" t="s">
        <v>3382</v>
      </c>
      <c r="P1287" s="259"/>
      <c r="Q1287" s="49"/>
      <c r="R1287" s="49"/>
      <c r="S1287" s="328"/>
    </row>
    <row r="1288" spans="1:19" ht="38.25" x14ac:dyDescent="0.25">
      <c r="A1288" s="260">
        <v>40199</v>
      </c>
      <c r="B1288" s="261" t="s">
        <v>5534</v>
      </c>
      <c r="C1288" s="267"/>
      <c r="D1288" s="262" t="s">
        <v>6391</v>
      </c>
      <c r="E1288" s="262">
        <v>4807</v>
      </c>
      <c r="F1288" s="262" t="s">
        <v>7939</v>
      </c>
      <c r="G1288" s="262" t="s">
        <v>8237</v>
      </c>
      <c r="H1288" s="262" t="s">
        <v>2915</v>
      </c>
      <c r="I1288" s="262" t="s">
        <v>6651</v>
      </c>
      <c r="J1288" s="280" t="s">
        <v>5535</v>
      </c>
      <c r="K1288" s="280" t="s">
        <v>6650</v>
      </c>
      <c r="L1288" s="281">
        <v>40197</v>
      </c>
      <c r="M1288" s="256"/>
      <c r="N1288" s="257">
        <v>40213</v>
      </c>
      <c r="O1288" s="258" t="s">
        <v>3382</v>
      </c>
      <c r="P1288" s="259"/>
      <c r="Q1288" s="49"/>
      <c r="R1288" s="49"/>
      <c r="S1288" s="328"/>
    </row>
    <row r="1289" spans="1:19" ht="38.25" x14ac:dyDescent="0.25">
      <c r="A1289" s="260">
        <v>40199</v>
      </c>
      <c r="B1289" s="261" t="s">
        <v>5534</v>
      </c>
      <c r="C1289" s="267"/>
      <c r="D1289" s="262" t="s">
        <v>6391</v>
      </c>
      <c r="E1289" s="262">
        <v>4807</v>
      </c>
      <c r="F1289" s="262" t="s">
        <v>7939</v>
      </c>
      <c r="G1289" s="262" t="s">
        <v>8237</v>
      </c>
      <c r="H1289" s="262" t="s">
        <v>2915</v>
      </c>
      <c r="I1289" s="262" t="s">
        <v>6652</v>
      </c>
      <c r="J1289" s="280" t="s">
        <v>5535</v>
      </c>
      <c r="K1289" s="280" t="s">
        <v>5667</v>
      </c>
      <c r="L1289" s="281">
        <v>40197</v>
      </c>
      <c r="M1289" s="256"/>
      <c r="N1289" s="257">
        <v>40213</v>
      </c>
      <c r="O1289" s="258" t="s">
        <v>1275</v>
      </c>
      <c r="P1289" s="259"/>
      <c r="Q1289" s="49"/>
      <c r="R1289" s="49"/>
      <c r="S1289" s="328"/>
    </row>
    <row r="1290" spans="1:19" ht="38.25" x14ac:dyDescent="0.25">
      <c r="A1290" s="260">
        <v>40199</v>
      </c>
      <c r="B1290" s="261" t="s">
        <v>5534</v>
      </c>
      <c r="C1290" s="267"/>
      <c r="D1290" s="262" t="s">
        <v>6391</v>
      </c>
      <c r="E1290" s="262">
        <v>4807</v>
      </c>
      <c r="F1290" s="262" t="s">
        <v>7939</v>
      </c>
      <c r="G1290" s="262" t="s">
        <v>8237</v>
      </c>
      <c r="H1290" s="262" t="s">
        <v>2915</v>
      </c>
      <c r="I1290" s="262" t="s">
        <v>2552</v>
      </c>
      <c r="J1290" s="280" t="s">
        <v>5535</v>
      </c>
      <c r="K1290" s="280" t="s">
        <v>6650</v>
      </c>
      <c r="L1290" s="281">
        <v>40197</v>
      </c>
      <c r="M1290" s="256"/>
      <c r="N1290" s="257">
        <v>40213</v>
      </c>
      <c r="O1290" s="258" t="s">
        <v>3382</v>
      </c>
      <c r="P1290" s="259"/>
      <c r="Q1290" s="49"/>
      <c r="R1290" s="49"/>
      <c r="S1290" s="328"/>
    </row>
    <row r="1291" spans="1:19" ht="38.25" x14ac:dyDescent="0.25">
      <c r="A1291" s="260">
        <v>40199</v>
      </c>
      <c r="B1291" s="261" t="s">
        <v>5534</v>
      </c>
      <c r="C1291" s="267"/>
      <c r="D1291" s="262" t="s">
        <v>6391</v>
      </c>
      <c r="E1291" s="262">
        <v>4807</v>
      </c>
      <c r="F1291" s="262" t="s">
        <v>7939</v>
      </c>
      <c r="G1291" s="262" t="s">
        <v>8237</v>
      </c>
      <c r="H1291" s="262" t="s">
        <v>2915</v>
      </c>
      <c r="I1291" s="262" t="s">
        <v>2553</v>
      </c>
      <c r="J1291" s="280" t="s">
        <v>5535</v>
      </c>
      <c r="K1291" s="280" t="s">
        <v>9456</v>
      </c>
      <c r="L1291" s="281">
        <v>40197</v>
      </c>
      <c r="M1291" s="256"/>
      <c r="N1291" s="257">
        <v>40213</v>
      </c>
      <c r="O1291" s="258" t="s">
        <v>10517</v>
      </c>
      <c r="P1291" s="259"/>
      <c r="Q1291" s="49"/>
      <c r="R1291" s="49"/>
      <c r="S1291" s="328"/>
    </row>
    <row r="1292" spans="1:19" ht="38.25" x14ac:dyDescent="0.25">
      <c r="A1292" s="260">
        <v>40199</v>
      </c>
      <c r="B1292" s="261" t="s">
        <v>5534</v>
      </c>
      <c r="C1292" s="267"/>
      <c r="D1292" s="262" t="s">
        <v>6391</v>
      </c>
      <c r="E1292" s="262">
        <v>4807</v>
      </c>
      <c r="F1292" s="262" t="s">
        <v>7939</v>
      </c>
      <c r="G1292" s="262" t="s">
        <v>8237</v>
      </c>
      <c r="H1292" s="262" t="s">
        <v>2915</v>
      </c>
      <c r="I1292" s="262" t="s">
        <v>2554</v>
      </c>
      <c r="J1292" s="280" t="s">
        <v>5535</v>
      </c>
      <c r="K1292" s="280" t="s">
        <v>9456</v>
      </c>
      <c r="L1292" s="281">
        <v>40197</v>
      </c>
      <c r="M1292" s="256"/>
      <c r="N1292" s="257">
        <v>40213</v>
      </c>
      <c r="O1292" s="258" t="s">
        <v>10517</v>
      </c>
      <c r="P1292" s="259"/>
      <c r="Q1292" s="49"/>
      <c r="R1292" s="49"/>
      <c r="S1292" s="328"/>
    </row>
    <row r="1293" spans="1:19" x14ac:dyDescent="0.25">
      <c r="A1293" s="260">
        <v>40199</v>
      </c>
      <c r="B1293" s="261" t="s">
        <v>5534</v>
      </c>
      <c r="C1293" s="267"/>
      <c r="D1293" s="262" t="s">
        <v>6391</v>
      </c>
      <c r="E1293" s="262">
        <v>4807</v>
      </c>
      <c r="F1293" s="262" t="s">
        <v>7939</v>
      </c>
      <c r="G1293" s="262" t="s">
        <v>8237</v>
      </c>
      <c r="H1293" s="262" t="s">
        <v>2915</v>
      </c>
      <c r="I1293" s="262" t="s">
        <v>5560</v>
      </c>
      <c r="J1293" s="280" t="s">
        <v>5942</v>
      </c>
      <c r="K1293" s="280" t="s">
        <v>5561</v>
      </c>
      <c r="L1293" s="281">
        <v>40197</v>
      </c>
      <c r="M1293" s="256"/>
      <c r="N1293" s="257">
        <v>40213</v>
      </c>
      <c r="O1293" s="258" t="s">
        <v>8752</v>
      </c>
      <c r="P1293" s="259" t="s">
        <v>6910</v>
      </c>
      <c r="Q1293" s="49"/>
      <c r="R1293" s="49"/>
      <c r="S1293" s="328"/>
    </row>
    <row r="1294" spans="1:19" ht="25.5" x14ac:dyDescent="0.25">
      <c r="A1294" s="260">
        <v>40199</v>
      </c>
      <c r="B1294" s="261" t="s">
        <v>5534</v>
      </c>
      <c r="C1294" s="267"/>
      <c r="D1294" s="262" t="s">
        <v>6391</v>
      </c>
      <c r="E1294" s="262">
        <v>4807</v>
      </c>
      <c r="F1294" s="262" t="s">
        <v>7939</v>
      </c>
      <c r="G1294" s="262"/>
      <c r="H1294" s="262" t="s">
        <v>4935</v>
      </c>
      <c r="I1294" s="262" t="s">
        <v>6912</v>
      </c>
      <c r="J1294" s="280" t="s">
        <v>6911</v>
      </c>
      <c r="K1294" s="280" t="s">
        <v>6913</v>
      </c>
      <c r="L1294" s="281">
        <v>40197</v>
      </c>
      <c r="M1294" s="256"/>
      <c r="N1294" s="257">
        <v>40213</v>
      </c>
      <c r="O1294" s="258" t="s">
        <v>6914</v>
      </c>
      <c r="P1294" s="259"/>
      <c r="Q1294" s="49"/>
      <c r="R1294" s="49"/>
      <c r="S1294" s="328"/>
    </row>
    <row r="1295" spans="1:19" x14ac:dyDescent="0.25">
      <c r="A1295" s="260">
        <v>40199</v>
      </c>
      <c r="B1295" s="261" t="s">
        <v>5534</v>
      </c>
      <c r="C1295" s="267"/>
      <c r="D1295" s="262" t="s">
        <v>6391</v>
      </c>
      <c r="E1295" s="262">
        <v>4807</v>
      </c>
      <c r="F1295" s="262" t="s">
        <v>7939</v>
      </c>
      <c r="G1295" s="262" t="s">
        <v>8237</v>
      </c>
      <c r="H1295" s="262" t="s">
        <v>2915</v>
      </c>
      <c r="I1295" s="262" t="s">
        <v>6915</v>
      </c>
      <c r="J1295" s="280" t="s">
        <v>10512</v>
      </c>
      <c r="K1295" s="280" t="s">
        <v>6916</v>
      </c>
      <c r="L1295" s="281">
        <v>40197</v>
      </c>
      <c r="M1295" s="256"/>
      <c r="N1295" s="257">
        <v>40213</v>
      </c>
      <c r="O1295" s="258" t="s">
        <v>6916</v>
      </c>
      <c r="P1295" s="259" t="s">
        <v>6917</v>
      </c>
      <c r="Q1295" s="49"/>
      <c r="R1295" s="49"/>
      <c r="S1295" s="328"/>
    </row>
    <row r="1296" spans="1:19" x14ac:dyDescent="0.25">
      <c r="A1296" s="260">
        <v>40213</v>
      </c>
      <c r="B1296" s="261" t="s">
        <v>6918</v>
      </c>
      <c r="C1296" s="267"/>
      <c r="D1296" s="262" t="s">
        <v>2215</v>
      </c>
      <c r="E1296" s="262"/>
      <c r="F1296" s="262" t="s">
        <v>6588</v>
      </c>
      <c r="G1296" s="262" t="s">
        <v>2109</v>
      </c>
      <c r="H1296" s="262" t="s">
        <v>8607</v>
      </c>
      <c r="I1296" s="262" t="s">
        <v>5876</v>
      </c>
      <c r="J1296" s="280" t="s">
        <v>5942</v>
      </c>
      <c r="K1296" s="280" t="s">
        <v>2419</v>
      </c>
      <c r="L1296" s="281">
        <v>40218</v>
      </c>
      <c r="M1296" s="256"/>
      <c r="N1296" s="257">
        <v>40217</v>
      </c>
      <c r="O1296" s="258" t="s">
        <v>2419</v>
      </c>
      <c r="P1296" s="259" t="s">
        <v>5876</v>
      </c>
      <c r="Q1296" s="49"/>
      <c r="R1296" s="49"/>
      <c r="S1296" s="328"/>
    </row>
    <row r="1297" spans="1:19" x14ac:dyDescent="0.25">
      <c r="A1297" s="260">
        <v>40213</v>
      </c>
      <c r="B1297" s="261" t="s">
        <v>6918</v>
      </c>
      <c r="C1297" s="267"/>
      <c r="D1297" s="262" t="s">
        <v>2215</v>
      </c>
      <c r="E1297" s="262"/>
      <c r="F1297" s="262" t="s">
        <v>6588</v>
      </c>
      <c r="G1297" s="262" t="s">
        <v>2109</v>
      </c>
      <c r="H1297" s="262" t="s">
        <v>8607</v>
      </c>
      <c r="I1297" s="262" t="s">
        <v>9535</v>
      </c>
      <c r="J1297" s="280" t="s">
        <v>5942</v>
      </c>
      <c r="K1297" s="280" t="s">
        <v>3407</v>
      </c>
      <c r="L1297" s="281">
        <v>40218</v>
      </c>
      <c r="M1297" s="256"/>
      <c r="N1297" s="257">
        <v>40218</v>
      </c>
      <c r="O1297" s="258" t="s">
        <v>3407</v>
      </c>
      <c r="P1297" s="259" t="s">
        <v>9535</v>
      </c>
      <c r="Q1297" s="49"/>
      <c r="R1297" s="49"/>
      <c r="S1297" s="328"/>
    </row>
    <row r="1298" spans="1:19" x14ac:dyDescent="0.25">
      <c r="A1298" s="260">
        <v>40214</v>
      </c>
      <c r="B1298" s="261" t="s">
        <v>9764</v>
      </c>
      <c r="C1298" s="267"/>
      <c r="D1298" s="262" t="s">
        <v>2215</v>
      </c>
      <c r="E1298" s="262"/>
      <c r="F1298" s="262" t="s">
        <v>6588</v>
      </c>
      <c r="G1298" s="262" t="s">
        <v>2109</v>
      </c>
      <c r="H1298" s="262" t="s">
        <v>8607</v>
      </c>
      <c r="I1298" s="262" t="s">
        <v>3371</v>
      </c>
      <c r="J1298" s="280" t="s">
        <v>5942</v>
      </c>
      <c r="K1298" s="280" t="s">
        <v>6466</v>
      </c>
      <c r="L1298" s="281">
        <v>40219</v>
      </c>
      <c r="M1298" s="256"/>
      <c r="N1298" s="257">
        <v>40218</v>
      </c>
      <c r="O1298" s="258" t="s">
        <v>6466</v>
      </c>
      <c r="P1298" s="259" t="s">
        <v>3371</v>
      </c>
      <c r="Q1298" s="49"/>
      <c r="R1298" s="49"/>
      <c r="S1298" s="328"/>
    </row>
    <row r="1299" spans="1:19" x14ac:dyDescent="0.25">
      <c r="A1299" s="260"/>
      <c r="B1299" s="261" t="s">
        <v>4762</v>
      </c>
      <c r="C1299" s="267"/>
      <c r="D1299" s="262" t="s">
        <v>8079</v>
      </c>
      <c r="E1299" s="262">
        <v>4694</v>
      </c>
      <c r="F1299" s="262" t="s">
        <v>6588</v>
      </c>
      <c r="G1299" s="262" t="s">
        <v>2109</v>
      </c>
      <c r="H1299" s="262" t="s">
        <v>8607</v>
      </c>
      <c r="I1299" s="262" t="s">
        <v>6800</v>
      </c>
      <c r="J1299" s="280" t="s">
        <v>5942</v>
      </c>
      <c r="K1299" s="280" t="s">
        <v>2081</v>
      </c>
      <c r="L1299" s="281">
        <v>40218</v>
      </c>
      <c r="M1299" s="256"/>
      <c r="N1299" s="257">
        <v>40218</v>
      </c>
      <c r="O1299" s="258" t="s">
        <v>2081</v>
      </c>
      <c r="P1299" s="259" t="s">
        <v>6800</v>
      </c>
      <c r="Q1299" s="49">
        <v>1.75</v>
      </c>
      <c r="R1299" s="49"/>
      <c r="S1299" s="328" t="s">
        <v>10982</v>
      </c>
    </row>
    <row r="1300" spans="1:19" ht="25.5" x14ac:dyDescent="0.25">
      <c r="A1300" s="260">
        <v>40199</v>
      </c>
      <c r="B1300" s="261" t="s">
        <v>6736</v>
      </c>
      <c r="C1300" s="267"/>
      <c r="D1300" s="262" t="s">
        <v>7476</v>
      </c>
      <c r="E1300" s="262"/>
      <c r="F1300" s="262" t="s">
        <v>1697</v>
      </c>
      <c r="G1300" s="262" t="s">
        <v>5602</v>
      </c>
      <c r="H1300" s="262" t="s">
        <v>1698</v>
      </c>
      <c r="I1300" s="262" t="s">
        <v>1255</v>
      </c>
      <c r="J1300" s="280" t="s">
        <v>6685</v>
      </c>
      <c r="K1300" s="280" t="s">
        <v>9950</v>
      </c>
      <c r="L1300" s="281">
        <v>40211</v>
      </c>
      <c r="M1300" s="256" t="s">
        <v>5937</v>
      </c>
      <c r="N1300" s="257">
        <v>40219</v>
      </c>
      <c r="O1300" s="258" t="s">
        <v>9950</v>
      </c>
      <c r="P1300" s="259"/>
      <c r="Q1300" s="49"/>
      <c r="R1300" s="49"/>
      <c r="S1300" s="328"/>
    </row>
    <row r="1301" spans="1:19" x14ac:dyDescent="0.25">
      <c r="A1301" s="260">
        <v>40211</v>
      </c>
      <c r="B1301" s="261" t="s">
        <v>9486</v>
      </c>
      <c r="C1301" s="267"/>
      <c r="D1301" s="262" t="s">
        <v>8079</v>
      </c>
      <c r="E1301" s="262">
        <v>4694</v>
      </c>
      <c r="F1301" s="262" t="s">
        <v>6588</v>
      </c>
      <c r="G1301" s="262" t="s">
        <v>8606</v>
      </c>
      <c r="H1301" s="262" t="s">
        <v>8607</v>
      </c>
      <c r="I1301" s="262" t="s">
        <v>7477</v>
      </c>
      <c r="J1301" s="280" t="s">
        <v>5942</v>
      </c>
      <c r="K1301" s="280" t="s">
        <v>748</v>
      </c>
      <c r="L1301" s="281">
        <v>40219</v>
      </c>
      <c r="M1301" s="256"/>
      <c r="N1301" s="257">
        <v>40219</v>
      </c>
      <c r="O1301" s="258" t="s">
        <v>748</v>
      </c>
      <c r="P1301" s="259" t="s">
        <v>985</v>
      </c>
      <c r="Q1301" s="49"/>
      <c r="R1301" s="49"/>
      <c r="S1301" s="328"/>
    </row>
    <row r="1302" spans="1:19" ht="25.5" x14ac:dyDescent="0.25">
      <c r="A1302" s="260">
        <v>40214</v>
      </c>
      <c r="B1302" s="261" t="s">
        <v>986</v>
      </c>
      <c r="C1302" s="267"/>
      <c r="D1302" s="262" t="s">
        <v>2215</v>
      </c>
      <c r="E1302" s="262"/>
      <c r="F1302" s="262" t="s">
        <v>1697</v>
      </c>
      <c r="G1302" s="262" t="s">
        <v>9736</v>
      </c>
      <c r="H1302" s="262" t="s">
        <v>10768</v>
      </c>
      <c r="I1302" s="262" t="s">
        <v>10930</v>
      </c>
      <c r="J1302" s="280" t="s">
        <v>5942</v>
      </c>
      <c r="K1302" s="280" t="s">
        <v>2419</v>
      </c>
      <c r="L1302" s="281">
        <v>40219</v>
      </c>
      <c r="M1302" s="256"/>
      <c r="N1302" s="257">
        <v>40219</v>
      </c>
      <c r="O1302" s="258" t="s">
        <v>2419</v>
      </c>
      <c r="P1302" s="259" t="s">
        <v>5808</v>
      </c>
      <c r="Q1302" s="49"/>
      <c r="R1302" s="49"/>
      <c r="S1302" s="328"/>
    </row>
    <row r="1303" spans="1:19" x14ac:dyDescent="0.25">
      <c r="A1303" s="260"/>
      <c r="B1303" s="261" t="s">
        <v>10769</v>
      </c>
      <c r="C1303" s="267"/>
      <c r="D1303" s="262" t="s">
        <v>6638</v>
      </c>
      <c r="E1303" s="262">
        <v>4757</v>
      </c>
      <c r="F1303" s="262" t="s">
        <v>3065</v>
      </c>
      <c r="G1303" s="262" t="s">
        <v>2252</v>
      </c>
      <c r="H1303" s="262" t="s">
        <v>1419</v>
      </c>
      <c r="I1303" s="262" t="s">
        <v>3346</v>
      </c>
      <c r="J1303" s="280" t="s">
        <v>10512</v>
      </c>
      <c r="K1303" s="280" t="s">
        <v>3347</v>
      </c>
      <c r="L1303" s="281">
        <v>40219</v>
      </c>
      <c r="M1303" s="256"/>
      <c r="N1303" s="257">
        <v>40219</v>
      </c>
      <c r="O1303" s="258" t="s">
        <v>3347</v>
      </c>
      <c r="P1303" s="259" t="s">
        <v>4969</v>
      </c>
      <c r="Q1303" s="49">
        <v>36.89</v>
      </c>
      <c r="R1303" s="49"/>
      <c r="S1303" s="328" t="s">
        <v>11891</v>
      </c>
    </row>
    <row r="1304" spans="1:19" ht="25.5" x14ac:dyDescent="0.25">
      <c r="A1304" s="260">
        <v>40184</v>
      </c>
      <c r="B1304" s="261" t="s">
        <v>5078</v>
      </c>
      <c r="C1304" s="267"/>
      <c r="D1304" s="262" t="s">
        <v>5644</v>
      </c>
      <c r="E1304" s="262">
        <v>4805</v>
      </c>
      <c r="F1304" s="262" t="s">
        <v>4588</v>
      </c>
      <c r="G1304" s="262"/>
      <c r="H1304" s="262" t="s">
        <v>1388</v>
      </c>
      <c r="I1304" s="262" t="s">
        <v>5079</v>
      </c>
      <c r="J1304" s="280" t="s">
        <v>4589</v>
      </c>
      <c r="K1304" s="280" t="s">
        <v>9524</v>
      </c>
      <c r="L1304" s="281">
        <v>40219</v>
      </c>
      <c r="M1304" s="256" t="s">
        <v>5937</v>
      </c>
      <c r="N1304" s="257">
        <v>40220</v>
      </c>
      <c r="O1304" s="258" t="s">
        <v>9524</v>
      </c>
      <c r="P1304" s="259"/>
      <c r="Q1304" s="49"/>
      <c r="R1304" s="49"/>
      <c r="S1304" s="328"/>
    </row>
    <row r="1305" spans="1:19" x14ac:dyDescent="0.25">
      <c r="A1305" s="260">
        <v>40218</v>
      </c>
      <c r="B1305" s="261" t="s">
        <v>703</v>
      </c>
      <c r="C1305" s="267"/>
      <c r="D1305" s="262" t="s">
        <v>4772</v>
      </c>
      <c r="E1305" s="262">
        <v>4726</v>
      </c>
      <c r="F1305" s="262" t="s">
        <v>1697</v>
      </c>
      <c r="G1305" s="262" t="s">
        <v>5602</v>
      </c>
      <c r="H1305" s="262" t="s">
        <v>6296</v>
      </c>
      <c r="I1305" s="262" t="s">
        <v>10108</v>
      </c>
      <c r="J1305" s="280" t="s">
        <v>5942</v>
      </c>
      <c r="K1305" s="280" t="s">
        <v>4282</v>
      </c>
      <c r="L1305" s="281">
        <v>40221</v>
      </c>
      <c r="M1305" s="256"/>
      <c r="N1305" s="257">
        <v>40221</v>
      </c>
      <c r="O1305" s="258" t="s">
        <v>4282</v>
      </c>
      <c r="P1305" s="259" t="s">
        <v>10108</v>
      </c>
      <c r="Q1305" s="49"/>
      <c r="R1305" s="49"/>
      <c r="S1305" s="328"/>
    </row>
    <row r="1306" spans="1:19" ht="25.5" x14ac:dyDescent="0.25">
      <c r="A1306" s="260">
        <v>40224</v>
      </c>
      <c r="B1306" s="261" t="s">
        <v>9525</v>
      </c>
      <c r="C1306" s="267"/>
      <c r="D1306" s="262" t="s">
        <v>3741</v>
      </c>
      <c r="E1306" s="262">
        <v>4860</v>
      </c>
      <c r="F1306" s="262" t="s">
        <v>10139</v>
      </c>
      <c r="G1306" s="262" t="s">
        <v>5602</v>
      </c>
      <c r="H1306" s="262" t="s">
        <v>4935</v>
      </c>
      <c r="I1306" s="262" t="s">
        <v>6444</v>
      </c>
      <c r="J1306" s="280" t="s">
        <v>5603</v>
      </c>
      <c r="K1306" s="280" t="s">
        <v>9008</v>
      </c>
      <c r="L1306" s="281">
        <v>40225</v>
      </c>
      <c r="M1306" s="256"/>
      <c r="N1306" s="257">
        <v>40225</v>
      </c>
      <c r="O1306" s="258" t="s">
        <v>9008</v>
      </c>
      <c r="P1306" s="259" t="s">
        <v>9535</v>
      </c>
      <c r="Q1306" s="49"/>
      <c r="R1306" s="49"/>
      <c r="S1306" s="328"/>
    </row>
    <row r="1307" spans="1:19" ht="25.5" x14ac:dyDescent="0.25">
      <c r="A1307" s="260">
        <v>40199</v>
      </c>
      <c r="B1307" s="261" t="s">
        <v>4958</v>
      </c>
      <c r="C1307" s="267"/>
      <c r="D1307" s="262" t="s">
        <v>5644</v>
      </c>
      <c r="E1307" s="262">
        <v>4805</v>
      </c>
      <c r="F1307" s="262" t="s">
        <v>4588</v>
      </c>
      <c r="G1307" s="262"/>
      <c r="H1307" s="262" t="s">
        <v>1388</v>
      </c>
      <c r="I1307" s="262" t="s">
        <v>5079</v>
      </c>
      <c r="J1307" s="280" t="s">
        <v>4589</v>
      </c>
      <c r="K1307" s="280" t="s">
        <v>1610</v>
      </c>
      <c r="L1307" s="281">
        <v>40226</v>
      </c>
      <c r="M1307" s="256" t="s">
        <v>5937</v>
      </c>
      <c r="N1307" s="257">
        <v>40226</v>
      </c>
      <c r="O1307" s="258" t="s">
        <v>1610</v>
      </c>
      <c r="P1307" s="259"/>
      <c r="Q1307" s="49"/>
      <c r="R1307" s="49"/>
      <c r="S1307" s="328"/>
    </row>
    <row r="1308" spans="1:19" ht="25.5" x14ac:dyDescent="0.25">
      <c r="A1308" s="260">
        <v>40199</v>
      </c>
      <c r="B1308" s="261" t="s">
        <v>4958</v>
      </c>
      <c r="C1308" s="267"/>
      <c r="D1308" s="262" t="s">
        <v>5644</v>
      </c>
      <c r="E1308" s="262">
        <v>4805</v>
      </c>
      <c r="F1308" s="262" t="s">
        <v>4588</v>
      </c>
      <c r="G1308" s="262"/>
      <c r="H1308" s="262" t="s">
        <v>1388</v>
      </c>
      <c r="I1308" s="262" t="s">
        <v>5079</v>
      </c>
      <c r="J1308" s="280" t="s">
        <v>9850</v>
      </c>
      <c r="K1308" s="280" t="s">
        <v>6334</v>
      </c>
      <c r="L1308" s="281">
        <v>40226</v>
      </c>
      <c r="M1308" s="256" t="s">
        <v>5937</v>
      </c>
      <c r="N1308" s="257">
        <v>40226</v>
      </c>
      <c r="O1308" s="258" t="s">
        <v>6334</v>
      </c>
      <c r="P1308" s="259"/>
      <c r="Q1308" s="49"/>
      <c r="R1308" s="49"/>
      <c r="S1308" s="328"/>
    </row>
    <row r="1309" spans="1:19" x14ac:dyDescent="0.25">
      <c r="A1309" s="260">
        <v>40227</v>
      </c>
      <c r="B1309" s="261" t="s">
        <v>9360</v>
      </c>
      <c r="C1309" s="267"/>
      <c r="D1309" s="262" t="s">
        <v>2215</v>
      </c>
      <c r="E1309" s="262"/>
      <c r="F1309" s="262" t="s">
        <v>10658</v>
      </c>
      <c r="G1309" s="262" t="s">
        <v>5602</v>
      </c>
      <c r="H1309" s="262" t="s">
        <v>374</v>
      </c>
      <c r="I1309" s="262" t="s">
        <v>9535</v>
      </c>
      <c r="J1309" s="280" t="s">
        <v>5942</v>
      </c>
      <c r="K1309" s="280" t="s">
        <v>6408</v>
      </c>
      <c r="L1309" s="281">
        <v>40228</v>
      </c>
      <c r="M1309" s="256"/>
      <c r="N1309" s="257">
        <v>40228</v>
      </c>
      <c r="O1309" s="258" t="s">
        <v>6408</v>
      </c>
      <c r="P1309" s="259" t="s">
        <v>9535</v>
      </c>
      <c r="Q1309" s="49"/>
      <c r="R1309" s="49"/>
      <c r="S1309" s="328"/>
    </row>
    <row r="1310" spans="1:19" x14ac:dyDescent="0.25">
      <c r="A1310" s="260">
        <v>40220</v>
      </c>
      <c r="B1310" s="261" t="s">
        <v>2874</v>
      </c>
      <c r="C1310" s="267"/>
      <c r="D1310" s="262" t="s">
        <v>9851</v>
      </c>
      <c r="E1310" s="262">
        <v>4864</v>
      </c>
      <c r="F1310" s="262" t="s">
        <v>1697</v>
      </c>
      <c r="G1310" s="262" t="s">
        <v>5602</v>
      </c>
      <c r="H1310" s="262" t="s">
        <v>617</v>
      </c>
      <c r="I1310" s="262" t="s">
        <v>9852</v>
      </c>
      <c r="J1310" s="280" t="s">
        <v>5940</v>
      </c>
      <c r="K1310" s="280" t="s">
        <v>10032</v>
      </c>
      <c r="L1310" s="281">
        <v>40232</v>
      </c>
      <c r="M1310" s="256"/>
      <c r="N1310" s="257">
        <v>40232</v>
      </c>
      <c r="O1310" s="258" t="s">
        <v>10032</v>
      </c>
      <c r="P1310" s="259" t="s">
        <v>9853</v>
      </c>
      <c r="Q1310" s="49"/>
      <c r="R1310" s="49"/>
      <c r="S1310" s="328"/>
    </row>
    <row r="1311" spans="1:19" x14ac:dyDescent="0.25">
      <c r="A1311" s="260">
        <v>40207</v>
      </c>
      <c r="B1311" s="261" t="s">
        <v>9854</v>
      </c>
      <c r="C1311" s="267"/>
      <c r="D1311" s="262" t="s">
        <v>8079</v>
      </c>
      <c r="E1311" s="262">
        <v>4694</v>
      </c>
      <c r="F1311" s="262" t="s">
        <v>5941</v>
      </c>
      <c r="G1311" s="262" t="s">
        <v>2109</v>
      </c>
      <c r="H1311" s="262" t="s">
        <v>8607</v>
      </c>
      <c r="I1311" s="262" t="s">
        <v>1633</v>
      </c>
      <c r="J1311" s="280" t="s">
        <v>5942</v>
      </c>
      <c r="K1311" s="280" t="s">
        <v>8506</v>
      </c>
      <c r="L1311" s="281">
        <v>40233</v>
      </c>
      <c r="M1311" s="256"/>
      <c r="N1311" s="257">
        <v>40233</v>
      </c>
      <c r="O1311" s="258" t="s">
        <v>8506</v>
      </c>
      <c r="P1311" s="259" t="s">
        <v>1633</v>
      </c>
      <c r="Q1311" s="49"/>
      <c r="R1311" s="49"/>
      <c r="S1311" s="328"/>
    </row>
    <row r="1312" spans="1:19" ht="25.5" x14ac:dyDescent="0.25">
      <c r="A1312" s="260">
        <v>40219</v>
      </c>
      <c r="B1312" s="261" t="s">
        <v>701</v>
      </c>
      <c r="C1312" s="267"/>
      <c r="D1312" s="262" t="s">
        <v>3741</v>
      </c>
      <c r="E1312" s="262">
        <v>4860</v>
      </c>
      <c r="F1312" s="262" t="s">
        <v>5941</v>
      </c>
      <c r="G1312" s="262" t="s">
        <v>5602</v>
      </c>
      <c r="H1312" s="262" t="s">
        <v>4935</v>
      </c>
      <c r="I1312" s="262" t="s">
        <v>9535</v>
      </c>
      <c r="J1312" s="280" t="s">
        <v>5603</v>
      </c>
      <c r="K1312" s="280" t="s">
        <v>6381</v>
      </c>
      <c r="L1312" s="281">
        <v>40226</v>
      </c>
      <c r="M1312" s="256"/>
      <c r="N1312" s="257">
        <v>40233</v>
      </c>
      <c r="O1312" s="258" t="s">
        <v>6381</v>
      </c>
      <c r="P1312" s="259" t="s">
        <v>9535</v>
      </c>
      <c r="Q1312" s="49"/>
      <c r="R1312" s="49"/>
      <c r="S1312" s="328"/>
    </row>
    <row r="1313" spans="1:19" x14ac:dyDescent="0.25">
      <c r="A1313" s="260">
        <v>40226</v>
      </c>
      <c r="B1313" s="261" t="s">
        <v>4522</v>
      </c>
      <c r="C1313" s="267"/>
      <c r="D1313" s="262" t="s">
        <v>7963</v>
      </c>
      <c r="E1313" s="262">
        <v>4619</v>
      </c>
      <c r="F1313" s="262" t="s">
        <v>6211</v>
      </c>
      <c r="G1313" s="262" t="s">
        <v>10927</v>
      </c>
      <c r="H1313" s="262" t="s">
        <v>4872</v>
      </c>
      <c r="I1313" s="262" t="s">
        <v>9535</v>
      </c>
      <c r="J1313" s="280" t="s">
        <v>5942</v>
      </c>
      <c r="K1313" s="280" t="s">
        <v>9681</v>
      </c>
      <c r="L1313" s="281">
        <v>40232</v>
      </c>
      <c r="M1313" s="256" t="s">
        <v>3386</v>
      </c>
      <c r="N1313" s="257">
        <v>40233</v>
      </c>
      <c r="O1313" s="258" t="s">
        <v>6721</v>
      </c>
      <c r="P1313" s="259" t="s">
        <v>3371</v>
      </c>
      <c r="Q1313" s="49"/>
      <c r="R1313" s="49"/>
      <c r="S1313" s="328"/>
    </row>
    <row r="1314" spans="1:19" x14ac:dyDescent="0.25">
      <c r="A1314" s="260">
        <v>40227</v>
      </c>
      <c r="B1314" s="261" t="s">
        <v>4523</v>
      </c>
      <c r="C1314" s="267"/>
      <c r="D1314" s="262" t="s">
        <v>2215</v>
      </c>
      <c r="E1314" s="262"/>
      <c r="F1314" s="262" t="s">
        <v>6588</v>
      </c>
      <c r="G1314" s="262" t="s">
        <v>2109</v>
      </c>
      <c r="H1314" s="262" t="s">
        <v>8607</v>
      </c>
      <c r="I1314" s="262" t="s">
        <v>3371</v>
      </c>
      <c r="J1314" s="280" t="s">
        <v>5942</v>
      </c>
      <c r="K1314" s="280" t="s">
        <v>7445</v>
      </c>
      <c r="L1314" s="281">
        <v>40233</v>
      </c>
      <c r="M1314" s="256"/>
      <c r="N1314" s="257">
        <v>40233</v>
      </c>
      <c r="O1314" s="258" t="s">
        <v>7445</v>
      </c>
      <c r="P1314" s="259" t="s">
        <v>3371</v>
      </c>
      <c r="Q1314" s="49"/>
      <c r="R1314" s="49"/>
      <c r="S1314" s="328"/>
    </row>
    <row r="1315" spans="1:19" ht="25.5" x14ac:dyDescent="0.25">
      <c r="A1315" s="260">
        <v>40228</v>
      </c>
      <c r="B1315" s="261" t="s">
        <v>574</v>
      </c>
      <c r="C1315" s="267"/>
      <c r="D1315" s="262" t="s">
        <v>2215</v>
      </c>
      <c r="E1315" s="262"/>
      <c r="F1315" s="262" t="s">
        <v>1697</v>
      </c>
      <c r="G1315" s="262" t="s">
        <v>5602</v>
      </c>
      <c r="H1315" s="262" t="s">
        <v>9215</v>
      </c>
      <c r="I1315" s="262" t="s">
        <v>6444</v>
      </c>
      <c r="J1315" s="280" t="s">
        <v>5942</v>
      </c>
      <c r="K1315" s="280" t="s">
        <v>2419</v>
      </c>
      <c r="L1315" s="281">
        <v>40233</v>
      </c>
      <c r="M1315" s="256"/>
      <c r="N1315" s="257">
        <v>40233</v>
      </c>
      <c r="O1315" s="258" t="s">
        <v>2419</v>
      </c>
      <c r="P1315" s="259" t="s">
        <v>7961</v>
      </c>
      <c r="Q1315" s="49"/>
      <c r="R1315" s="49"/>
      <c r="S1315" s="328"/>
    </row>
    <row r="1316" spans="1:19" x14ac:dyDescent="0.25">
      <c r="A1316" s="260">
        <v>40232</v>
      </c>
      <c r="B1316" s="261" t="s">
        <v>4524</v>
      </c>
      <c r="C1316" s="267"/>
      <c r="D1316" s="262" t="s">
        <v>2215</v>
      </c>
      <c r="E1316" s="262"/>
      <c r="F1316" s="262" t="s">
        <v>10658</v>
      </c>
      <c r="G1316" s="262" t="s">
        <v>8041</v>
      </c>
      <c r="H1316" s="262" t="s">
        <v>374</v>
      </c>
      <c r="I1316" s="262" t="s">
        <v>6444</v>
      </c>
      <c r="J1316" s="280" t="s">
        <v>5942</v>
      </c>
      <c r="K1316" s="280" t="s">
        <v>2079</v>
      </c>
      <c r="L1316" s="281">
        <v>40233</v>
      </c>
      <c r="M1316" s="256"/>
      <c r="N1316" s="257">
        <v>40233</v>
      </c>
      <c r="O1316" s="258" t="s">
        <v>2079</v>
      </c>
      <c r="P1316" s="259" t="s">
        <v>9535</v>
      </c>
      <c r="Q1316" s="49"/>
      <c r="R1316" s="49"/>
      <c r="S1316" s="328"/>
    </row>
    <row r="1317" spans="1:19" ht="25.5" x14ac:dyDescent="0.25">
      <c r="A1317" s="260">
        <v>40232</v>
      </c>
      <c r="B1317" s="261" t="s">
        <v>7222</v>
      </c>
      <c r="C1317" s="267"/>
      <c r="D1317" s="262" t="s">
        <v>2215</v>
      </c>
      <c r="E1317" s="262"/>
      <c r="F1317" s="262" t="s">
        <v>6588</v>
      </c>
      <c r="G1317" s="262" t="s">
        <v>5602</v>
      </c>
      <c r="H1317" s="262" t="s">
        <v>4935</v>
      </c>
      <c r="I1317" s="262" t="s">
        <v>6444</v>
      </c>
      <c r="J1317" s="280" t="s">
        <v>5603</v>
      </c>
      <c r="K1317" s="280" t="s">
        <v>7826</v>
      </c>
      <c r="L1317" s="281">
        <v>40233</v>
      </c>
      <c r="M1317" s="256"/>
      <c r="N1317" s="257">
        <v>40233</v>
      </c>
      <c r="O1317" s="258" t="s">
        <v>7826</v>
      </c>
      <c r="P1317" s="259" t="s">
        <v>9535</v>
      </c>
      <c r="Q1317" s="49"/>
      <c r="R1317" s="49"/>
      <c r="S1317" s="328"/>
    </row>
    <row r="1318" spans="1:19" ht="25.5" x14ac:dyDescent="0.25">
      <c r="A1318" s="260">
        <v>40232</v>
      </c>
      <c r="B1318" s="261" t="s">
        <v>7222</v>
      </c>
      <c r="C1318" s="267"/>
      <c r="D1318" s="262" t="s">
        <v>2215</v>
      </c>
      <c r="E1318" s="262"/>
      <c r="F1318" s="262" t="s">
        <v>6588</v>
      </c>
      <c r="G1318" s="262" t="s">
        <v>9736</v>
      </c>
      <c r="H1318" s="262" t="s">
        <v>4935</v>
      </c>
      <c r="I1318" s="262" t="s">
        <v>6444</v>
      </c>
      <c r="J1318" s="280" t="s">
        <v>5603</v>
      </c>
      <c r="K1318" s="280" t="s">
        <v>2079</v>
      </c>
      <c r="L1318" s="281">
        <v>40233</v>
      </c>
      <c r="M1318" s="256"/>
      <c r="N1318" s="257">
        <v>40233</v>
      </c>
      <c r="O1318" s="258" t="s">
        <v>2079</v>
      </c>
      <c r="P1318" s="259" t="s">
        <v>9535</v>
      </c>
      <c r="Q1318" s="49"/>
      <c r="R1318" s="49"/>
      <c r="S1318" s="328"/>
    </row>
    <row r="1319" spans="1:19" ht="51" x14ac:dyDescent="0.25">
      <c r="A1319" s="260">
        <v>40227</v>
      </c>
      <c r="B1319" s="261" t="s">
        <v>7364</v>
      </c>
      <c r="C1319" s="267"/>
      <c r="D1319" s="262" t="s">
        <v>7365</v>
      </c>
      <c r="E1319" s="262"/>
      <c r="F1319" s="262" t="s">
        <v>1697</v>
      </c>
      <c r="G1319" s="262" t="s">
        <v>5602</v>
      </c>
      <c r="H1319" s="262" t="s">
        <v>4179</v>
      </c>
      <c r="I1319" s="262" t="s">
        <v>7085</v>
      </c>
      <c r="J1319" s="280" t="s">
        <v>7084</v>
      </c>
      <c r="K1319" s="280" t="s">
        <v>7086</v>
      </c>
      <c r="L1319" s="281">
        <v>40233</v>
      </c>
      <c r="M1319" s="256"/>
      <c r="N1319" s="257">
        <v>40235</v>
      </c>
      <c r="O1319" s="258" t="s">
        <v>6381</v>
      </c>
      <c r="P1319" s="259" t="s">
        <v>10606</v>
      </c>
      <c r="Q1319" s="49"/>
      <c r="R1319" s="49"/>
      <c r="S1319" s="328"/>
    </row>
    <row r="1320" spans="1:19" ht="25.5" x14ac:dyDescent="0.25">
      <c r="A1320" s="260">
        <v>40233</v>
      </c>
      <c r="B1320" s="261" t="s">
        <v>10607</v>
      </c>
      <c r="C1320" s="267"/>
      <c r="D1320" s="262" t="s">
        <v>7525</v>
      </c>
      <c r="E1320" s="262">
        <v>4752</v>
      </c>
      <c r="F1320" s="262" t="s">
        <v>6588</v>
      </c>
      <c r="G1320" s="262" t="s">
        <v>7272</v>
      </c>
      <c r="H1320" s="262" t="s">
        <v>4935</v>
      </c>
      <c r="I1320" s="262" t="s">
        <v>10608</v>
      </c>
      <c r="J1320" s="280" t="s">
        <v>5603</v>
      </c>
      <c r="K1320" s="280" t="s">
        <v>9008</v>
      </c>
      <c r="L1320" s="281">
        <v>40235</v>
      </c>
      <c r="M1320" s="256"/>
      <c r="N1320" s="257">
        <v>40235</v>
      </c>
      <c r="O1320" s="258" t="s">
        <v>9008</v>
      </c>
      <c r="P1320" s="259" t="s">
        <v>3371</v>
      </c>
      <c r="Q1320" s="49"/>
      <c r="R1320" s="49"/>
      <c r="S1320" s="328"/>
    </row>
    <row r="1321" spans="1:19" ht="38.25" x14ac:dyDescent="0.25">
      <c r="A1321" s="260"/>
      <c r="B1321" s="261" t="s">
        <v>10609</v>
      </c>
      <c r="C1321" s="267"/>
      <c r="D1321" s="262" t="s">
        <v>6560</v>
      </c>
      <c r="E1321" s="262">
        <v>4767</v>
      </c>
      <c r="F1321" s="262" t="s">
        <v>8340</v>
      </c>
      <c r="G1321" s="262" t="s">
        <v>10232</v>
      </c>
      <c r="H1321" s="262" t="s">
        <v>3368</v>
      </c>
      <c r="I1321" s="262" t="s">
        <v>9434</v>
      </c>
      <c r="J1321" s="280" t="s">
        <v>8341</v>
      </c>
      <c r="K1321" s="280" t="s">
        <v>6831</v>
      </c>
      <c r="L1321" s="281">
        <v>40235</v>
      </c>
      <c r="M1321" s="256"/>
      <c r="N1321" s="257">
        <v>40235</v>
      </c>
      <c r="O1321" s="258" t="s">
        <v>6831</v>
      </c>
      <c r="P1321" s="259" t="s">
        <v>1689</v>
      </c>
      <c r="Q1321" s="49"/>
      <c r="R1321" s="49"/>
      <c r="S1321" s="328"/>
    </row>
    <row r="1322" spans="1:19" x14ac:dyDescent="0.25">
      <c r="A1322" s="260">
        <v>40235</v>
      </c>
      <c r="B1322" s="261" t="s">
        <v>1690</v>
      </c>
      <c r="C1322" s="267"/>
      <c r="D1322" s="262" t="s">
        <v>8079</v>
      </c>
      <c r="E1322" s="262">
        <v>4694</v>
      </c>
      <c r="F1322" s="262" t="s">
        <v>6588</v>
      </c>
      <c r="G1322" s="262" t="s">
        <v>2109</v>
      </c>
      <c r="H1322" s="262" t="s">
        <v>8607</v>
      </c>
      <c r="I1322" s="262" t="s">
        <v>1691</v>
      </c>
      <c r="J1322" s="280" t="s">
        <v>5942</v>
      </c>
      <c r="K1322" s="280" t="s">
        <v>6381</v>
      </c>
      <c r="L1322" s="281">
        <v>40238</v>
      </c>
      <c r="M1322" s="256"/>
      <c r="N1322" s="257">
        <v>40238</v>
      </c>
      <c r="O1322" s="258" t="s">
        <v>6381</v>
      </c>
      <c r="P1322" s="259" t="s">
        <v>4432</v>
      </c>
      <c r="Q1322" s="49"/>
      <c r="R1322" s="49"/>
      <c r="S1322" s="328"/>
    </row>
    <row r="1323" spans="1:19" x14ac:dyDescent="0.25">
      <c r="A1323" s="260">
        <v>40203</v>
      </c>
      <c r="B1323" s="261" t="s">
        <v>1692</v>
      </c>
      <c r="C1323" s="267"/>
      <c r="D1323" s="262" t="s">
        <v>7963</v>
      </c>
      <c r="E1323" s="262">
        <v>4619</v>
      </c>
      <c r="F1323" s="262" t="s">
        <v>1693</v>
      </c>
      <c r="G1323" s="262" t="s">
        <v>5602</v>
      </c>
      <c r="H1323" s="262" t="s">
        <v>3116</v>
      </c>
      <c r="I1323" s="262" t="s">
        <v>9535</v>
      </c>
      <c r="J1323" s="280" t="s">
        <v>5942</v>
      </c>
      <c r="K1323" s="280" t="s">
        <v>6532</v>
      </c>
      <c r="L1323" s="281">
        <v>40242</v>
      </c>
      <c r="M1323" s="256"/>
      <c r="N1323" s="257">
        <v>40239</v>
      </c>
      <c r="O1323" s="258" t="s">
        <v>8506</v>
      </c>
      <c r="P1323" s="259" t="s">
        <v>9535</v>
      </c>
      <c r="Q1323" s="49"/>
      <c r="R1323" s="49"/>
      <c r="S1323" s="328"/>
    </row>
    <row r="1324" spans="1:19" x14ac:dyDescent="0.25">
      <c r="A1324" s="260">
        <v>40203</v>
      </c>
      <c r="B1324" s="261" t="s">
        <v>1692</v>
      </c>
      <c r="C1324" s="267"/>
      <c r="D1324" s="262" t="s">
        <v>7963</v>
      </c>
      <c r="E1324" s="262">
        <v>4619</v>
      </c>
      <c r="F1324" s="262" t="s">
        <v>1693</v>
      </c>
      <c r="G1324" s="262" t="s">
        <v>10927</v>
      </c>
      <c r="H1324" s="262" t="s">
        <v>3116</v>
      </c>
      <c r="I1324" s="262" t="s">
        <v>9535</v>
      </c>
      <c r="J1324" s="280" t="s">
        <v>5942</v>
      </c>
      <c r="K1324" s="280" t="s">
        <v>9989</v>
      </c>
      <c r="L1324" s="281">
        <v>40242</v>
      </c>
      <c r="M1324" s="256"/>
      <c r="N1324" s="257">
        <v>40239</v>
      </c>
      <c r="O1324" s="258" t="s">
        <v>10123</v>
      </c>
      <c r="P1324" s="259" t="s">
        <v>9535</v>
      </c>
      <c r="Q1324" s="49"/>
      <c r="R1324" s="49"/>
      <c r="S1324" s="328"/>
    </row>
    <row r="1325" spans="1:19" x14ac:dyDescent="0.25">
      <c r="A1325" s="260">
        <v>40199</v>
      </c>
      <c r="B1325" s="261" t="s">
        <v>6390</v>
      </c>
      <c r="C1325" s="267"/>
      <c r="D1325" s="262" t="s">
        <v>6391</v>
      </c>
      <c r="E1325" s="262">
        <v>4807</v>
      </c>
      <c r="F1325" s="262" t="s">
        <v>1697</v>
      </c>
      <c r="G1325" s="262" t="s">
        <v>8041</v>
      </c>
      <c r="H1325" s="262" t="s">
        <v>374</v>
      </c>
      <c r="I1325" s="262" t="s">
        <v>7353</v>
      </c>
      <c r="J1325" s="280" t="s">
        <v>10256</v>
      </c>
      <c r="K1325" s="280" t="s">
        <v>371</v>
      </c>
      <c r="L1325" s="281">
        <v>40203</v>
      </c>
      <c r="M1325" s="256"/>
      <c r="N1325" s="257">
        <v>40240</v>
      </c>
      <c r="O1325" s="258" t="s">
        <v>371</v>
      </c>
      <c r="P1325" s="259" t="s">
        <v>10108</v>
      </c>
      <c r="Q1325" s="49"/>
      <c r="R1325" s="49"/>
      <c r="S1325" s="328"/>
    </row>
    <row r="1326" spans="1:19" x14ac:dyDescent="0.25">
      <c r="A1326" s="260">
        <v>40199</v>
      </c>
      <c r="B1326" s="261" t="s">
        <v>6390</v>
      </c>
      <c r="C1326" s="267"/>
      <c r="D1326" s="262" t="s">
        <v>6391</v>
      </c>
      <c r="E1326" s="262">
        <v>4807</v>
      </c>
      <c r="F1326" s="262" t="s">
        <v>1697</v>
      </c>
      <c r="G1326" s="262" t="s">
        <v>8041</v>
      </c>
      <c r="H1326" s="262" t="s">
        <v>374</v>
      </c>
      <c r="I1326" s="262" t="s">
        <v>10355</v>
      </c>
      <c r="J1326" s="280" t="s">
        <v>10256</v>
      </c>
      <c r="K1326" s="280" t="s">
        <v>9424</v>
      </c>
      <c r="L1326" s="281">
        <v>40203</v>
      </c>
      <c r="M1326" s="256"/>
      <c r="N1326" s="257">
        <v>40240</v>
      </c>
      <c r="O1326" s="258" t="s">
        <v>9424</v>
      </c>
      <c r="P1326" s="259" t="s">
        <v>9728</v>
      </c>
      <c r="Q1326" s="49"/>
      <c r="R1326" s="49"/>
      <c r="S1326" s="328"/>
    </row>
    <row r="1327" spans="1:19" ht="25.5" x14ac:dyDescent="0.25">
      <c r="A1327" s="260">
        <v>40232</v>
      </c>
      <c r="B1327" s="261" t="s">
        <v>2240</v>
      </c>
      <c r="C1327" s="267"/>
      <c r="D1327" s="262" t="s">
        <v>4772</v>
      </c>
      <c r="E1327" s="262">
        <v>4726</v>
      </c>
      <c r="F1327" s="262" t="s">
        <v>1697</v>
      </c>
      <c r="G1327" s="262" t="s">
        <v>5602</v>
      </c>
      <c r="H1327" s="262" t="s">
        <v>6296</v>
      </c>
      <c r="I1327" s="262" t="s">
        <v>7634</v>
      </c>
      <c r="J1327" s="280" t="s">
        <v>5942</v>
      </c>
      <c r="K1327" s="280" t="s">
        <v>373</v>
      </c>
      <c r="L1327" s="281">
        <v>40240</v>
      </c>
      <c r="M1327" s="256"/>
      <c r="N1327" s="257">
        <v>40240</v>
      </c>
      <c r="O1327" s="258" t="s">
        <v>373</v>
      </c>
      <c r="P1327" s="259" t="s">
        <v>7635</v>
      </c>
      <c r="Q1327" s="49"/>
      <c r="R1327" s="49"/>
      <c r="S1327" s="328"/>
    </row>
    <row r="1328" spans="1:19" x14ac:dyDescent="0.25">
      <c r="A1328" s="260">
        <v>40235</v>
      </c>
      <c r="B1328" s="261" t="s">
        <v>1690</v>
      </c>
      <c r="C1328" s="267"/>
      <c r="D1328" s="262" t="s">
        <v>2215</v>
      </c>
      <c r="E1328" s="262"/>
      <c r="F1328" s="262" t="s">
        <v>6588</v>
      </c>
      <c r="G1328" s="262" t="s">
        <v>3489</v>
      </c>
      <c r="H1328" s="262" t="s">
        <v>8607</v>
      </c>
      <c r="I1328" s="262" t="s">
        <v>5497</v>
      </c>
      <c r="J1328" s="280" t="s">
        <v>5942</v>
      </c>
      <c r="K1328" s="280" t="s">
        <v>7445</v>
      </c>
      <c r="L1328" s="281">
        <v>40240</v>
      </c>
      <c r="M1328" s="256"/>
      <c r="N1328" s="257">
        <v>40240</v>
      </c>
      <c r="O1328" s="258" t="s">
        <v>7445</v>
      </c>
      <c r="P1328" s="259" t="s">
        <v>5876</v>
      </c>
      <c r="Q1328" s="49"/>
      <c r="R1328" s="49"/>
      <c r="S1328" s="328"/>
    </row>
    <row r="1329" spans="1:19" x14ac:dyDescent="0.25">
      <c r="A1329" s="260">
        <v>40238</v>
      </c>
      <c r="B1329" s="261" t="s">
        <v>6723</v>
      </c>
      <c r="C1329" s="267"/>
      <c r="D1329" s="262" t="s">
        <v>5735</v>
      </c>
      <c r="E1329" s="262">
        <v>4628</v>
      </c>
      <c r="F1329" s="262" t="s">
        <v>6588</v>
      </c>
      <c r="G1329" s="262" t="s">
        <v>10857</v>
      </c>
      <c r="H1329" s="262" t="s">
        <v>8607</v>
      </c>
      <c r="I1329" s="262" t="s">
        <v>6724</v>
      </c>
      <c r="J1329" s="280" t="s">
        <v>5942</v>
      </c>
      <c r="K1329" s="280" t="s">
        <v>6725</v>
      </c>
      <c r="L1329" s="281">
        <v>40242</v>
      </c>
      <c r="M1329" s="256"/>
      <c r="N1329" s="257">
        <v>40240</v>
      </c>
      <c r="O1329" s="258" t="s">
        <v>10794</v>
      </c>
      <c r="P1329" s="259" t="s">
        <v>3404</v>
      </c>
      <c r="Q1329" s="49"/>
      <c r="R1329" s="49"/>
      <c r="S1329" s="328"/>
    </row>
    <row r="1330" spans="1:19" x14ac:dyDescent="0.25">
      <c r="A1330" s="260">
        <v>40238</v>
      </c>
      <c r="B1330" s="261" t="s">
        <v>6723</v>
      </c>
      <c r="C1330" s="267"/>
      <c r="D1330" s="262" t="s">
        <v>8079</v>
      </c>
      <c r="E1330" s="262">
        <v>4694</v>
      </c>
      <c r="F1330" s="262" t="s">
        <v>6588</v>
      </c>
      <c r="G1330" s="262" t="s">
        <v>2109</v>
      </c>
      <c r="H1330" s="262" t="s">
        <v>8607</v>
      </c>
      <c r="I1330" s="262" t="s">
        <v>10608</v>
      </c>
      <c r="J1330" s="280" t="s">
        <v>5942</v>
      </c>
      <c r="K1330" s="280" t="s">
        <v>2079</v>
      </c>
      <c r="L1330" s="281">
        <v>40241</v>
      </c>
      <c r="M1330" s="256"/>
      <c r="N1330" s="257">
        <v>40240</v>
      </c>
      <c r="O1330" s="258" t="s">
        <v>2079</v>
      </c>
      <c r="P1330" s="259" t="s">
        <v>3371</v>
      </c>
      <c r="Q1330" s="49"/>
      <c r="R1330" s="49"/>
      <c r="S1330" s="328"/>
    </row>
    <row r="1331" spans="1:19" ht="25.5" x14ac:dyDescent="0.25">
      <c r="A1331" s="260"/>
      <c r="B1331" s="261" t="s">
        <v>9733</v>
      </c>
      <c r="C1331" s="267"/>
      <c r="D1331" s="262" t="s">
        <v>6583</v>
      </c>
      <c r="E1331" s="262">
        <v>4781</v>
      </c>
      <c r="F1331" s="262" t="s">
        <v>10139</v>
      </c>
      <c r="G1331" s="262" t="s">
        <v>8606</v>
      </c>
      <c r="H1331" s="262" t="s">
        <v>8607</v>
      </c>
      <c r="I1331" s="262" t="s">
        <v>6005</v>
      </c>
      <c r="J1331" s="280" t="s">
        <v>5942</v>
      </c>
      <c r="K1331" s="280" t="s">
        <v>2238</v>
      </c>
      <c r="L1331" s="281">
        <v>40240</v>
      </c>
      <c r="M1331" s="256"/>
      <c r="N1331" s="257">
        <v>40240</v>
      </c>
      <c r="O1331" s="258" t="s">
        <v>2238</v>
      </c>
      <c r="P1331" s="259" t="s">
        <v>2239</v>
      </c>
      <c r="Q1331" s="49"/>
      <c r="R1331" s="49"/>
      <c r="S1331" s="328"/>
    </row>
    <row r="1332" spans="1:19" x14ac:dyDescent="0.25">
      <c r="A1332" s="260">
        <v>40239</v>
      </c>
      <c r="B1332" s="261" t="s">
        <v>6726</v>
      </c>
      <c r="C1332" s="267"/>
      <c r="D1332" s="262" t="s">
        <v>2215</v>
      </c>
      <c r="E1332" s="262"/>
      <c r="F1332" s="262" t="s">
        <v>6588</v>
      </c>
      <c r="G1332" s="262" t="s">
        <v>8606</v>
      </c>
      <c r="H1332" s="262" t="s">
        <v>8607</v>
      </c>
      <c r="I1332" s="262" t="s">
        <v>6444</v>
      </c>
      <c r="J1332" s="280" t="s">
        <v>5942</v>
      </c>
      <c r="K1332" s="280" t="s">
        <v>8418</v>
      </c>
      <c r="L1332" s="281">
        <v>40241</v>
      </c>
      <c r="M1332" s="256"/>
      <c r="N1332" s="257">
        <v>40241</v>
      </c>
      <c r="O1332" s="258" t="s">
        <v>8418</v>
      </c>
      <c r="P1332" s="259" t="s">
        <v>9535</v>
      </c>
      <c r="Q1332" s="49"/>
      <c r="R1332" s="49"/>
      <c r="S1332" s="328"/>
    </row>
    <row r="1333" spans="1:19" x14ac:dyDescent="0.25">
      <c r="A1333" s="260">
        <v>40239</v>
      </c>
      <c r="B1333" s="261" t="s">
        <v>6726</v>
      </c>
      <c r="C1333" s="267"/>
      <c r="D1333" s="262" t="s">
        <v>8079</v>
      </c>
      <c r="E1333" s="262">
        <v>4694</v>
      </c>
      <c r="F1333" s="262" t="s">
        <v>6588</v>
      </c>
      <c r="G1333" s="262" t="s">
        <v>8606</v>
      </c>
      <c r="H1333" s="262" t="s">
        <v>8607</v>
      </c>
      <c r="I1333" s="262" t="s">
        <v>7477</v>
      </c>
      <c r="J1333" s="280" t="s">
        <v>5942</v>
      </c>
      <c r="K1333" s="280" t="s">
        <v>371</v>
      </c>
      <c r="L1333" s="281">
        <v>40241</v>
      </c>
      <c r="M1333" s="256"/>
      <c r="N1333" s="257">
        <v>40241</v>
      </c>
      <c r="O1333" s="258" t="s">
        <v>371</v>
      </c>
      <c r="P1333" s="259" t="s">
        <v>985</v>
      </c>
      <c r="Q1333" s="49"/>
      <c r="R1333" s="49"/>
      <c r="S1333" s="328"/>
    </row>
    <row r="1334" spans="1:19" ht="25.5" x14ac:dyDescent="0.25">
      <c r="A1334" s="260">
        <v>40183</v>
      </c>
      <c r="B1334" s="261" t="s">
        <v>6217</v>
      </c>
      <c r="C1334" s="267"/>
      <c r="D1334" s="262" t="s">
        <v>6560</v>
      </c>
      <c r="E1334" s="262">
        <v>4767</v>
      </c>
      <c r="F1334" s="262" t="s">
        <v>1697</v>
      </c>
      <c r="G1334" s="262" t="s">
        <v>9736</v>
      </c>
      <c r="H1334" s="262" t="s">
        <v>4318</v>
      </c>
      <c r="I1334" s="262" t="s">
        <v>9432</v>
      </c>
      <c r="J1334" s="280" t="s">
        <v>5942</v>
      </c>
      <c r="K1334" s="280" t="s">
        <v>4824</v>
      </c>
      <c r="L1334" s="281">
        <v>40242</v>
      </c>
      <c r="M1334" s="256"/>
      <c r="N1334" s="257">
        <v>40242</v>
      </c>
      <c r="O1334" s="258" t="s">
        <v>2547</v>
      </c>
      <c r="P1334" s="259" t="s">
        <v>7924</v>
      </c>
      <c r="Q1334" s="49"/>
      <c r="R1334" s="49"/>
      <c r="S1334" s="328"/>
    </row>
    <row r="1335" spans="1:19" ht="25.5" x14ac:dyDescent="0.25">
      <c r="A1335" s="260">
        <v>40226</v>
      </c>
      <c r="B1335" s="261" t="s">
        <v>2697</v>
      </c>
      <c r="C1335" s="267"/>
      <c r="D1335" s="262" t="s">
        <v>3375</v>
      </c>
      <c r="E1335" s="262">
        <v>4820</v>
      </c>
      <c r="F1335" s="262" t="s">
        <v>5382</v>
      </c>
      <c r="G1335" s="262" t="s">
        <v>8041</v>
      </c>
      <c r="H1335" s="262" t="s">
        <v>6728</v>
      </c>
      <c r="I1335" s="262" t="s">
        <v>6727</v>
      </c>
      <c r="J1335" s="280" t="s">
        <v>5942</v>
      </c>
      <c r="K1335" s="280" t="s">
        <v>2079</v>
      </c>
      <c r="L1335" s="281">
        <v>40242</v>
      </c>
      <c r="M1335" s="256"/>
      <c r="N1335" s="257">
        <v>40242</v>
      </c>
      <c r="O1335" s="258" t="s">
        <v>2079</v>
      </c>
      <c r="P1335" s="259" t="s">
        <v>2245</v>
      </c>
      <c r="Q1335" s="49"/>
      <c r="R1335" s="49"/>
      <c r="S1335" s="328"/>
    </row>
    <row r="1336" spans="1:19" ht="25.5" x14ac:dyDescent="0.25">
      <c r="A1336" s="260">
        <v>40226</v>
      </c>
      <c r="B1336" s="261" t="s">
        <v>2697</v>
      </c>
      <c r="C1336" s="267"/>
      <c r="D1336" s="262" t="s">
        <v>3375</v>
      </c>
      <c r="E1336" s="262">
        <v>4820</v>
      </c>
      <c r="F1336" s="262" t="s">
        <v>5382</v>
      </c>
      <c r="G1336" s="262" t="s">
        <v>8041</v>
      </c>
      <c r="H1336" s="262" t="s">
        <v>6728</v>
      </c>
      <c r="I1336" s="262" t="s">
        <v>1422</v>
      </c>
      <c r="J1336" s="280" t="s">
        <v>10912</v>
      </c>
      <c r="K1336" s="280" t="s">
        <v>3575</v>
      </c>
      <c r="L1336" s="281">
        <v>40242</v>
      </c>
      <c r="M1336" s="256" t="s">
        <v>5937</v>
      </c>
      <c r="N1336" s="257">
        <v>40242</v>
      </c>
      <c r="O1336" s="258" t="s">
        <v>10297</v>
      </c>
      <c r="P1336" s="259"/>
      <c r="Q1336" s="49"/>
      <c r="R1336" s="49"/>
      <c r="S1336" s="328"/>
    </row>
    <row r="1337" spans="1:19" x14ac:dyDescent="0.25">
      <c r="A1337" s="260">
        <v>40241</v>
      </c>
      <c r="B1337" s="261" t="s">
        <v>6729</v>
      </c>
      <c r="C1337" s="267"/>
      <c r="D1337" s="262" t="s">
        <v>8079</v>
      </c>
      <c r="E1337" s="262">
        <v>4694</v>
      </c>
      <c r="F1337" s="262" t="s">
        <v>10139</v>
      </c>
      <c r="G1337" s="262" t="s">
        <v>8606</v>
      </c>
      <c r="H1337" s="262" t="s">
        <v>8607</v>
      </c>
      <c r="I1337" s="262" t="s">
        <v>6216</v>
      </c>
      <c r="J1337" s="280" t="s">
        <v>5942</v>
      </c>
      <c r="K1337" s="280" t="s">
        <v>6381</v>
      </c>
      <c r="L1337" s="281">
        <v>40242</v>
      </c>
      <c r="M1337" s="256" t="s">
        <v>6533</v>
      </c>
      <c r="N1337" s="257">
        <v>40242</v>
      </c>
      <c r="O1337" s="258" t="s">
        <v>6381</v>
      </c>
      <c r="P1337" s="259" t="s">
        <v>3712</v>
      </c>
      <c r="Q1337" s="49"/>
      <c r="R1337" s="49"/>
      <c r="S1337" s="328"/>
    </row>
    <row r="1338" spans="1:19" ht="25.5" x14ac:dyDescent="0.25">
      <c r="A1338" s="260">
        <v>40198</v>
      </c>
      <c r="B1338" s="261" t="s">
        <v>1978</v>
      </c>
      <c r="C1338" s="267"/>
      <c r="D1338" s="262" t="s">
        <v>8248</v>
      </c>
      <c r="E1338" s="262">
        <v>4762</v>
      </c>
      <c r="F1338" s="262" t="s">
        <v>5382</v>
      </c>
      <c r="G1338" s="262" t="s">
        <v>5602</v>
      </c>
      <c r="H1338" s="262" t="s">
        <v>4445</v>
      </c>
      <c r="I1338" s="262" t="s">
        <v>2245</v>
      </c>
      <c r="J1338" s="280" t="s">
        <v>5942</v>
      </c>
      <c r="K1338" s="280" t="s">
        <v>4282</v>
      </c>
      <c r="L1338" s="281">
        <v>40245</v>
      </c>
      <c r="M1338" s="256"/>
      <c r="N1338" s="257">
        <v>40245</v>
      </c>
      <c r="O1338" s="258" t="s">
        <v>4282</v>
      </c>
      <c r="P1338" s="259" t="s">
        <v>2245</v>
      </c>
      <c r="Q1338" s="49"/>
      <c r="R1338" s="49"/>
      <c r="S1338" s="328"/>
    </row>
    <row r="1339" spans="1:19" ht="51" x14ac:dyDescent="0.25">
      <c r="A1339" s="260">
        <v>40199</v>
      </c>
      <c r="B1339" s="261" t="s">
        <v>6866</v>
      </c>
      <c r="C1339" s="267"/>
      <c r="D1339" s="262" t="s">
        <v>5735</v>
      </c>
      <c r="E1339" s="262">
        <v>4628</v>
      </c>
      <c r="F1339" s="262" t="s">
        <v>8371</v>
      </c>
      <c r="G1339" s="262" t="s">
        <v>8606</v>
      </c>
      <c r="H1339" s="262" t="s">
        <v>8607</v>
      </c>
      <c r="I1339" s="262" t="s">
        <v>10298</v>
      </c>
      <c r="J1339" s="280" t="s">
        <v>10256</v>
      </c>
      <c r="K1339" s="280" t="s">
        <v>1315</v>
      </c>
      <c r="L1339" s="281">
        <v>40247</v>
      </c>
      <c r="M1339" s="256"/>
      <c r="N1339" s="257">
        <v>40245</v>
      </c>
      <c r="O1339" s="258" t="s">
        <v>1316</v>
      </c>
      <c r="P1339" s="259" t="s">
        <v>1317</v>
      </c>
      <c r="Q1339" s="49"/>
      <c r="R1339" s="49"/>
      <c r="S1339" s="328"/>
    </row>
    <row r="1340" spans="1:19" ht="25.5" x14ac:dyDescent="0.25">
      <c r="A1340" s="260">
        <v>40199</v>
      </c>
      <c r="B1340" s="261" t="s">
        <v>6866</v>
      </c>
      <c r="C1340" s="267"/>
      <c r="D1340" s="262" t="s">
        <v>5735</v>
      </c>
      <c r="E1340" s="262">
        <v>4628</v>
      </c>
      <c r="F1340" s="262" t="s">
        <v>8371</v>
      </c>
      <c r="G1340" s="262" t="s">
        <v>8606</v>
      </c>
      <c r="H1340" s="262" t="s">
        <v>8607</v>
      </c>
      <c r="I1340" s="262" t="s">
        <v>1318</v>
      </c>
      <c r="J1340" s="280" t="s">
        <v>10256</v>
      </c>
      <c r="K1340" s="280" t="s">
        <v>2191</v>
      </c>
      <c r="L1340" s="281">
        <v>40247</v>
      </c>
      <c r="M1340" s="256"/>
      <c r="N1340" s="257">
        <v>40245</v>
      </c>
      <c r="O1340" s="258" t="s">
        <v>9424</v>
      </c>
      <c r="P1340" s="259" t="s">
        <v>1829</v>
      </c>
      <c r="Q1340" s="49"/>
      <c r="R1340" s="49"/>
      <c r="S1340" s="328"/>
    </row>
    <row r="1341" spans="1:19" ht="25.5" x14ac:dyDescent="0.25">
      <c r="A1341" s="260">
        <v>40199</v>
      </c>
      <c r="B1341" s="261" t="s">
        <v>6866</v>
      </c>
      <c r="C1341" s="267"/>
      <c r="D1341" s="262" t="s">
        <v>5735</v>
      </c>
      <c r="E1341" s="262">
        <v>4628</v>
      </c>
      <c r="F1341" s="262" t="s">
        <v>8371</v>
      </c>
      <c r="G1341" s="262" t="s">
        <v>8606</v>
      </c>
      <c r="H1341" s="262" t="s">
        <v>8607</v>
      </c>
      <c r="I1341" s="262" t="s">
        <v>71</v>
      </c>
      <c r="J1341" s="280" t="s">
        <v>10256</v>
      </c>
      <c r="K1341" s="280" t="s">
        <v>940</v>
      </c>
      <c r="L1341" s="281">
        <v>40247</v>
      </c>
      <c r="M1341" s="256"/>
      <c r="N1341" s="257">
        <v>40245</v>
      </c>
      <c r="O1341" s="258" t="s">
        <v>10123</v>
      </c>
      <c r="P1341" s="259" t="s">
        <v>9535</v>
      </c>
      <c r="Q1341" s="49"/>
      <c r="R1341" s="49"/>
      <c r="S1341" s="328"/>
    </row>
    <row r="1342" spans="1:19" ht="25.5" x14ac:dyDescent="0.25">
      <c r="A1342" s="260">
        <v>40199</v>
      </c>
      <c r="B1342" s="261" t="s">
        <v>6866</v>
      </c>
      <c r="C1342" s="267"/>
      <c r="D1342" s="262" t="s">
        <v>5735</v>
      </c>
      <c r="E1342" s="262">
        <v>4628</v>
      </c>
      <c r="F1342" s="262" t="s">
        <v>8371</v>
      </c>
      <c r="G1342" s="262" t="s">
        <v>8606</v>
      </c>
      <c r="H1342" s="262" t="s">
        <v>8607</v>
      </c>
      <c r="I1342" s="262" t="s">
        <v>6518</v>
      </c>
      <c r="J1342" s="280" t="s">
        <v>10256</v>
      </c>
      <c r="K1342" s="280" t="s">
        <v>6077</v>
      </c>
      <c r="L1342" s="281">
        <v>40247</v>
      </c>
      <c r="M1342" s="256"/>
      <c r="N1342" s="257">
        <v>40245</v>
      </c>
      <c r="O1342" s="258" t="s">
        <v>6325</v>
      </c>
      <c r="P1342" s="259" t="s">
        <v>3371</v>
      </c>
      <c r="Q1342" s="49"/>
      <c r="R1342" s="49"/>
      <c r="S1342" s="328"/>
    </row>
    <row r="1343" spans="1:19" ht="25.5" x14ac:dyDescent="0.25">
      <c r="A1343" s="260">
        <v>40199</v>
      </c>
      <c r="B1343" s="261" t="s">
        <v>6866</v>
      </c>
      <c r="C1343" s="267"/>
      <c r="D1343" s="262" t="s">
        <v>5735</v>
      </c>
      <c r="E1343" s="262">
        <v>4628</v>
      </c>
      <c r="F1343" s="262" t="s">
        <v>8371</v>
      </c>
      <c r="G1343" s="262" t="s">
        <v>8606</v>
      </c>
      <c r="H1343" s="262" t="s">
        <v>8607</v>
      </c>
      <c r="I1343" s="262" t="s">
        <v>6078</v>
      </c>
      <c r="J1343" s="280" t="s">
        <v>10256</v>
      </c>
      <c r="K1343" s="280" t="s">
        <v>875</v>
      </c>
      <c r="L1343" s="281">
        <v>40247</v>
      </c>
      <c r="M1343" s="256"/>
      <c r="N1343" s="257">
        <v>40245</v>
      </c>
      <c r="O1343" s="258" t="s">
        <v>371</v>
      </c>
      <c r="P1343" s="259" t="s">
        <v>9195</v>
      </c>
      <c r="Q1343" s="49"/>
      <c r="R1343" s="49"/>
      <c r="S1343" s="328"/>
    </row>
    <row r="1344" spans="1:19" ht="63.75" x14ac:dyDescent="0.25">
      <c r="A1344" s="260">
        <v>40231</v>
      </c>
      <c r="B1344" s="261" t="s">
        <v>7364</v>
      </c>
      <c r="C1344" s="267"/>
      <c r="D1344" s="262" t="s">
        <v>7365</v>
      </c>
      <c r="E1344" s="262" t="s">
        <v>5977</v>
      </c>
      <c r="F1344" s="262" t="s">
        <v>128</v>
      </c>
      <c r="G1344" s="262" t="s">
        <v>5602</v>
      </c>
      <c r="H1344" s="262" t="s">
        <v>4179</v>
      </c>
      <c r="I1344" s="262" t="s">
        <v>1371</v>
      </c>
      <c r="J1344" s="280" t="s">
        <v>129</v>
      </c>
      <c r="K1344" s="280" t="s">
        <v>1372</v>
      </c>
      <c r="L1344" s="281">
        <v>40242</v>
      </c>
      <c r="M1344" s="256"/>
      <c r="N1344" s="257">
        <v>40245</v>
      </c>
      <c r="O1344" s="258" t="s">
        <v>1372</v>
      </c>
      <c r="P1344" s="259" t="s">
        <v>1860</v>
      </c>
      <c r="Q1344" s="49"/>
      <c r="R1344" s="49"/>
      <c r="S1344" s="328"/>
    </row>
    <row r="1345" spans="1:19" x14ac:dyDescent="0.25">
      <c r="A1345" s="260">
        <v>40241</v>
      </c>
      <c r="B1345" s="261" t="s">
        <v>9196</v>
      </c>
      <c r="C1345" s="267"/>
      <c r="D1345" s="262" t="s">
        <v>2215</v>
      </c>
      <c r="E1345" s="262"/>
      <c r="F1345" s="262" t="s">
        <v>6588</v>
      </c>
      <c r="G1345" s="262" t="s">
        <v>9736</v>
      </c>
      <c r="H1345" s="262" t="s">
        <v>374</v>
      </c>
      <c r="I1345" s="262" t="s">
        <v>9197</v>
      </c>
      <c r="J1345" s="280" t="s">
        <v>5942</v>
      </c>
      <c r="K1345" s="280" t="s">
        <v>2419</v>
      </c>
      <c r="L1345" s="281">
        <v>40245</v>
      </c>
      <c r="M1345" s="256"/>
      <c r="N1345" s="257">
        <v>40245</v>
      </c>
      <c r="O1345" s="258" t="s">
        <v>2419</v>
      </c>
      <c r="P1345" s="259" t="s">
        <v>5550</v>
      </c>
      <c r="Q1345" s="49"/>
      <c r="R1345" s="49"/>
      <c r="S1345" s="328"/>
    </row>
    <row r="1346" spans="1:19" x14ac:dyDescent="0.25">
      <c r="A1346" s="260">
        <v>40242</v>
      </c>
      <c r="B1346" s="261" t="s">
        <v>9199</v>
      </c>
      <c r="C1346" s="267"/>
      <c r="D1346" s="262" t="s">
        <v>10770</v>
      </c>
      <c r="E1346" s="262">
        <v>4852</v>
      </c>
      <c r="F1346" s="262" t="s">
        <v>10771</v>
      </c>
      <c r="G1346" s="262" t="s">
        <v>6884</v>
      </c>
      <c r="H1346" s="262" t="s">
        <v>4179</v>
      </c>
      <c r="I1346" s="262" t="s">
        <v>10007</v>
      </c>
      <c r="J1346" s="280" t="s">
        <v>5942</v>
      </c>
      <c r="K1346" s="280" t="s">
        <v>3407</v>
      </c>
      <c r="L1346" s="281">
        <v>40245</v>
      </c>
      <c r="M1346" s="256"/>
      <c r="N1346" s="257">
        <v>40245</v>
      </c>
      <c r="O1346" s="258" t="s">
        <v>3407</v>
      </c>
      <c r="P1346" s="259" t="s">
        <v>10007</v>
      </c>
      <c r="Q1346" s="49"/>
      <c r="R1346" s="49"/>
      <c r="S1346" s="328"/>
    </row>
    <row r="1347" spans="1:19" x14ac:dyDescent="0.25">
      <c r="A1347" s="260">
        <v>40242</v>
      </c>
      <c r="B1347" s="261" t="s">
        <v>9198</v>
      </c>
      <c r="C1347" s="267"/>
      <c r="D1347" s="262" t="s">
        <v>2215</v>
      </c>
      <c r="E1347" s="262"/>
      <c r="F1347" s="262" t="s">
        <v>6588</v>
      </c>
      <c r="G1347" s="262" t="s">
        <v>8606</v>
      </c>
      <c r="H1347" s="262" t="s">
        <v>8607</v>
      </c>
      <c r="I1347" s="262" t="s">
        <v>1147</v>
      </c>
      <c r="J1347" s="280" t="s">
        <v>5942</v>
      </c>
      <c r="K1347" s="280" t="s">
        <v>6466</v>
      </c>
      <c r="L1347" s="281">
        <v>40245</v>
      </c>
      <c r="M1347" s="256"/>
      <c r="N1347" s="257">
        <v>40245</v>
      </c>
      <c r="O1347" s="258" t="s">
        <v>6466</v>
      </c>
      <c r="P1347" s="259" t="s">
        <v>1147</v>
      </c>
      <c r="Q1347" s="49"/>
      <c r="R1347" s="49"/>
      <c r="S1347" s="328"/>
    </row>
    <row r="1348" spans="1:19" ht="25.5" x14ac:dyDescent="0.25">
      <c r="A1348" s="260">
        <v>40241</v>
      </c>
      <c r="B1348" s="261"/>
      <c r="C1348" s="267"/>
      <c r="D1348" s="262" t="s">
        <v>2215</v>
      </c>
      <c r="E1348" s="262"/>
      <c r="F1348" s="262" t="s">
        <v>6588</v>
      </c>
      <c r="G1348" s="262" t="s">
        <v>3489</v>
      </c>
      <c r="H1348" s="262" t="s">
        <v>8607</v>
      </c>
      <c r="I1348" s="262" t="s">
        <v>6444</v>
      </c>
      <c r="J1348" s="280" t="s">
        <v>5942</v>
      </c>
      <c r="K1348" s="280" t="s">
        <v>7826</v>
      </c>
      <c r="L1348" s="281">
        <v>40246</v>
      </c>
      <c r="M1348" s="256"/>
      <c r="N1348" s="257">
        <v>40246</v>
      </c>
      <c r="O1348" s="258" t="s">
        <v>7826</v>
      </c>
      <c r="P1348" s="259" t="s">
        <v>9535</v>
      </c>
      <c r="Q1348" s="49"/>
      <c r="R1348" s="49"/>
      <c r="S1348" s="328"/>
    </row>
    <row r="1349" spans="1:19" ht="38.25" x14ac:dyDescent="0.25">
      <c r="A1349" s="260">
        <v>40190</v>
      </c>
      <c r="B1349" s="261" t="s">
        <v>10609</v>
      </c>
      <c r="C1349" s="267"/>
      <c r="D1349" s="262" t="s">
        <v>6560</v>
      </c>
      <c r="E1349" s="262">
        <v>4767</v>
      </c>
      <c r="F1349" s="262" t="s">
        <v>8340</v>
      </c>
      <c r="G1349" s="262"/>
      <c r="H1349" s="262" t="s">
        <v>10002</v>
      </c>
      <c r="I1349" s="262"/>
      <c r="J1349" s="280" t="s">
        <v>8448</v>
      </c>
      <c r="K1349" s="280" t="s">
        <v>3154</v>
      </c>
      <c r="L1349" s="281">
        <v>40249</v>
      </c>
      <c r="M1349" s="256"/>
      <c r="N1349" s="257">
        <v>40247</v>
      </c>
      <c r="O1349" s="258"/>
      <c r="P1349" s="259"/>
      <c r="Q1349" s="49"/>
      <c r="R1349" s="49"/>
      <c r="S1349" s="328"/>
    </row>
    <row r="1350" spans="1:19" ht="25.5" x14ac:dyDescent="0.25">
      <c r="A1350" s="260">
        <v>40190</v>
      </c>
      <c r="B1350" s="261" t="s">
        <v>10609</v>
      </c>
      <c r="C1350" s="267"/>
      <c r="D1350" s="262" t="s">
        <v>6560</v>
      </c>
      <c r="E1350" s="262">
        <v>4767</v>
      </c>
      <c r="F1350" s="262" t="s">
        <v>8340</v>
      </c>
      <c r="G1350" s="262"/>
      <c r="H1350" s="262" t="s">
        <v>10433</v>
      </c>
      <c r="I1350" s="262"/>
      <c r="J1350" s="280" t="s">
        <v>10432</v>
      </c>
      <c r="K1350" s="280" t="s">
        <v>10434</v>
      </c>
      <c r="L1350" s="281">
        <v>40249</v>
      </c>
      <c r="M1350" s="256"/>
      <c r="N1350" s="257">
        <v>40247</v>
      </c>
      <c r="O1350" s="258">
        <v>611</v>
      </c>
      <c r="P1350" s="259"/>
      <c r="Q1350" s="49"/>
      <c r="R1350" s="49"/>
      <c r="S1350" s="328"/>
    </row>
    <row r="1351" spans="1:19" ht="63.75" x14ac:dyDescent="0.25">
      <c r="A1351" s="260">
        <v>40242</v>
      </c>
      <c r="B1351" s="261" t="s">
        <v>4097</v>
      </c>
      <c r="C1351" s="267"/>
      <c r="D1351" s="262" t="s">
        <v>2794</v>
      </c>
      <c r="E1351" s="262">
        <v>4757</v>
      </c>
      <c r="F1351" s="262" t="s">
        <v>2795</v>
      </c>
      <c r="G1351" s="262" t="s">
        <v>7237</v>
      </c>
      <c r="H1351" s="262" t="s">
        <v>7275</v>
      </c>
      <c r="I1351" s="262" t="s">
        <v>7274</v>
      </c>
      <c r="J1351" s="280" t="s">
        <v>7273</v>
      </c>
      <c r="K1351" s="280" t="s">
        <v>7276</v>
      </c>
      <c r="L1351" s="281">
        <v>40247</v>
      </c>
      <c r="M1351" s="256"/>
      <c r="N1351" s="257">
        <v>40247</v>
      </c>
      <c r="O1351" s="258" t="s">
        <v>7277</v>
      </c>
      <c r="P1351" s="259" t="s">
        <v>5193</v>
      </c>
      <c r="Q1351" s="49"/>
      <c r="R1351" s="49"/>
      <c r="S1351" s="328"/>
    </row>
    <row r="1352" spans="1:19" ht="38.25" x14ac:dyDescent="0.25">
      <c r="A1352" s="260">
        <v>40245</v>
      </c>
      <c r="B1352" s="261" t="s">
        <v>6021</v>
      </c>
      <c r="C1352" s="267"/>
      <c r="D1352" s="262" t="s">
        <v>304</v>
      </c>
      <c r="E1352" s="262" t="s">
        <v>10316</v>
      </c>
      <c r="F1352" s="262" t="s">
        <v>128</v>
      </c>
      <c r="G1352" s="262" t="s">
        <v>7237</v>
      </c>
      <c r="H1352" s="262" t="s">
        <v>7237</v>
      </c>
      <c r="I1352" s="262" t="s">
        <v>7237</v>
      </c>
      <c r="J1352" s="280" t="s">
        <v>5265</v>
      </c>
      <c r="K1352" s="280" t="s">
        <v>4096</v>
      </c>
      <c r="L1352" s="281">
        <v>40247</v>
      </c>
      <c r="M1352" s="256"/>
      <c r="N1352" s="257">
        <v>40247</v>
      </c>
      <c r="O1352" s="258" t="s">
        <v>4096</v>
      </c>
      <c r="P1352" s="259" t="s">
        <v>5265</v>
      </c>
      <c r="Q1352" s="49"/>
      <c r="R1352" s="49"/>
      <c r="S1352" s="328"/>
    </row>
    <row r="1353" spans="1:19" x14ac:dyDescent="0.25">
      <c r="A1353" s="260">
        <v>40245</v>
      </c>
      <c r="B1353" s="261" t="s">
        <v>1861</v>
      </c>
      <c r="C1353" s="267"/>
      <c r="D1353" s="262" t="s">
        <v>2215</v>
      </c>
      <c r="E1353" s="262"/>
      <c r="F1353" s="262" t="s">
        <v>10658</v>
      </c>
      <c r="G1353" s="262" t="s">
        <v>8041</v>
      </c>
      <c r="H1353" s="262" t="s">
        <v>374</v>
      </c>
      <c r="I1353" s="262" t="s">
        <v>5497</v>
      </c>
      <c r="J1353" s="280" t="s">
        <v>5942</v>
      </c>
      <c r="K1353" s="280" t="s">
        <v>4960</v>
      </c>
      <c r="L1353" s="281">
        <v>40247</v>
      </c>
      <c r="M1353" s="256"/>
      <c r="N1353" s="257">
        <v>40247</v>
      </c>
      <c r="O1353" s="258" t="s">
        <v>4960</v>
      </c>
      <c r="P1353" s="259" t="s">
        <v>5876</v>
      </c>
      <c r="Q1353" s="49"/>
      <c r="R1353" s="49"/>
      <c r="S1353" s="328"/>
    </row>
    <row r="1354" spans="1:19" x14ac:dyDescent="0.25">
      <c r="A1354" s="260">
        <v>40245</v>
      </c>
      <c r="B1354" s="261" t="s">
        <v>1861</v>
      </c>
      <c r="C1354" s="267"/>
      <c r="D1354" s="262"/>
      <c r="E1354" s="262" t="s">
        <v>1862</v>
      </c>
      <c r="F1354" s="262" t="s">
        <v>10658</v>
      </c>
      <c r="G1354" s="262" t="s">
        <v>8041</v>
      </c>
      <c r="H1354" s="262" t="s">
        <v>374</v>
      </c>
      <c r="I1354" s="262" t="s">
        <v>5497</v>
      </c>
      <c r="J1354" s="280" t="s">
        <v>5942</v>
      </c>
      <c r="K1354" s="280" t="s">
        <v>2702</v>
      </c>
      <c r="L1354" s="281">
        <v>40247</v>
      </c>
      <c r="M1354" s="256"/>
      <c r="N1354" s="257">
        <v>40247</v>
      </c>
      <c r="O1354" s="258" t="s">
        <v>2702</v>
      </c>
      <c r="P1354" s="259" t="s">
        <v>5876</v>
      </c>
      <c r="Q1354" s="49"/>
      <c r="R1354" s="49"/>
      <c r="S1354" s="328"/>
    </row>
    <row r="1355" spans="1:19" x14ac:dyDescent="0.25">
      <c r="A1355" s="260">
        <v>40233</v>
      </c>
      <c r="B1355" s="261" t="s">
        <v>9199</v>
      </c>
      <c r="C1355" s="267"/>
      <c r="D1355" s="262" t="s">
        <v>10770</v>
      </c>
      <c r="E1355" s="262">
        <v>4852</v>
      </c>
      <c r="F1355" s="262" t="s">
        <v>3065</v>
      </c>
      <c r="G1355" s="262" t="s">
        <v>10255</v>
      </c>
      <c r="H1355" s="262" t="s">
        <v>4179</v>
      </c>
      <c r="I1355" s="262" t="s">
        <v>7530</v>
      </c>
      <c r="J1355" s="280" t="s">
        <v>5942</v>
      </c>
      <c r="K1355" s="280" t="s">
        <v>2079</v>
      </c>
      <c r="L1355" s="281">
        <v>40246</v>
      </c>
      <c r="M1355" s="256"/>
      <c r="N1355" s="257">
        <v>40249</v>
      </c>
      <c r="O1355" s="258" t="s">
        <v>2079</v>
      </c>
      <c r="P1355" s="259" t="s">
        <v>1829</v>
      </c>
      <c r="Q1355" s="49"/>
      <c r="R1355" s="49"/>
      <c r="S1355" s="328"/>
    </row>
    <row r="1356" spans="1:19" ht="38.25" x14ac:dyDescent="0.25">
      <c r="A1356" s="260">
        <v>40239</v>
      </c>
      <c r="B1356" s="261" t="s">
        <v>3209</v>
      </c>
      <c r="C1356" s="267"/>
      <c r="D1356" s="262" t="s">
        <v>5644</v>
      </c>
      <c r="E1356" s="262">
        <v>4805</v>
      </c>
      <c r="F1356" s="262" t="s">
        <v>1697</v>
      </c>
      <c r="G1356" s="262" t="s">
        <v>5602</v>
      </c>
      <c r="H1356" s="262" t="s">
        <v>5774</v>
      </c>
      <c r="I1356" s="262" t="s">
        <v>6106</v>
      </c>
      <c r="J1356" s="280" t="s">
        <v>2309</v>
      </c>
      <c r="K1356" s="280" t="s">
        <v>5775</v>
      </c>
      <c r="L1356" s="281">
        <v>40249</v>
      </c>
      <c r="M1356" s="256"/>
      <c r="N1356" s="257">
        <v>40249</v>
      </c>
      <c r="O1356" s="258" t="s">
        <v>6280</v>
      </c>
      <c r="P1356" s="259" t="s">
        <v>6281</v>
      </c>
      <c r="Q1356" s="49"/>
      <c r="R1356" s="49"/>
      <c r="S1356" s="328"/>
    </row>
    <row r="1357" spans="1:19" x14ac:dyDescent="0.25">
      <c r="A1357" s="260">
        <v>40252</v>
      </c>
      <c r="B1357" s="261" t="s">
        <v>7531</v>
      </c>
      <c r="C1357" s="267"/>
      <c r="D1357" s="262" t="s">
        <v>6583</v>
      </c>
      <c r="E1357" s="262">
        <v>4781</v>
      </c>
      <c r="F1357" s="262" t="s">
        <v>10139</v>
      </c>
      <c r="G1357" s="262" t="s">
        <v>8606</v>
      </c>
      <c r="H1357" s="262" t="s">
        <v>8607</v>
      </c>
      <c r="I1357" s="262" t="s">
        <v>7532</v>
      </c>
      <c r="J1357" s="280" t="s">
        <v>5942</v>
      </c>
      <c r="K1357" s="280" t="s">
        <v>8007</v>
      </c>
      <c r="L1357" s="281">
        <v>40253</v>
      </c>
      <c r="M1357" s="256" t="s">
        <v>3386</v>
      </c>
      <c r="N1357" s="257">
        <v>40253</v>
      </c>
      <c r="O1357" s="258" t="s">
        <v>8007</v>
      </c>
      <c r="P1357" s="259" t="s">
        <v>2700</v>
      </c>
      <c r="Q1357" s="49"/>
      <c r="R1357" s="49"/>
      <c r="S1357" s="328"/>
    </row>
    <row r="1358" spans="1:19" ht="25.5" x14ac:dyDescent="0.25">
      <c r="A1358" s="260">
        <v>40183</v>
      </c>
      <c r="B1358" s="261" t="s">
        <v>6217</v>
      </c>
      <c r="C1358" s="267"/>
      <c r="D1358" s="262" t="s">
        <v>6560</v>
      </c>
      <c r="E1358" s="262">
        <v>4767</v>
      </c>
      <c r="F1358" s="262" t="s">
        <v>1697</v>
      </c>
      <c r="G1358" s="262" t="s">
        <v>9736</v>
      </c>
      <c r="H1358" s="262" t="s">
        <v>4318</v>
      </c>
      <c r="I1358" s="262" t="s">
        <v>1422</v>
      </c>
      <c r="J1358" s="280" t="s">
        <v>4621</v>
      </c>
      <c r="K1358" s="280" t="s">
        <v>8318</v>
      </c>
      <c r="L1358" s="281">
        <v>40253</v>
      </c>
      <c r="M1358" s="256"/>
      <c r="N1358" s="257">
        <v>40254</v>
      </c>
      <c r="O1358" s="258" t="s">
        <v>8319</v>
      </c>
      <c r="P1358" s="259" t="s">
        <v>1255</v>
      </c>
      <c r="Q1358" s="49"/>
      <c r="R1358" s="49"/>
      <c r="S1358" s="328"/>
    </row>
    <row r="1359" spans="1:19" ht="25.5" x14ac:dyDescent="0.25">
      <c r="A1359" s="260">
        <v>40183</v>
      </c>
      <c r="B1359" s="261" t="s">
        <v>6217</v>
      </c>
      <c r="C1359" s="267"/>
      <c r="D1359" s="262" t="s">
        <v>6560</v>
      </c>
      <c r="E1359" s="262">
        <v>4767</v>
      </c>
      <c r="F1359" s="262" t="s">
        <v>1697</v>
      </c>
      <c r="G1359" s="262" t="s">
        <v>9736</v>
      </c>
      <c r="H1359" s="262" t="s">
        <v>4318</v>
      </c>
      <c r="I1359" s="262" t="s">
        <v>5790</v>
      </c>
      <c r="J1359" s="280" t="s">
        <v>9519</v>
      </c>
      <c r="K1359" s="280" t="s">
        <v>5791</v>
      </c>
      <c r="L1359" s="281">
        <v>40253</v>
      </c>
      <c r="M1359" s="256"/>
      <c r="N1359" s="257">
        <v>40254</v>
      </c>
      <c r="O1359" s="258" t="s">
        <v>4531</v>
      </c>
      <c r="P1359" s="259" t="s">
        <v>1255</v>
      </c>
      <c r="Q1359" s="49"/>
      <c r="R1359" s="49"/>
      <c r="S1359" s="328"/>
    </row>
    <row r="1360" spans="1:19" x14ac:dyDescent="0.25">
      <c r="A1360" s="260">
        <v>40239</v>
      </c>
      <c r="B1360" s="261" t="s">
        <v>1127</v>
      </c>
      <c r="C1360" s="267"/>
      <c r="D1360" s="262" t="s">
        <v>1128</v>
      </c>
      <c r="E1360" s="262">
        <v>4862</v>
      </c>
      <c r="F1360" s="262" t="s">
        <v>1697</v>
      </c>
      <c r="G1360" s="262" t="s">
        <v>9736</v>
      </c>
      <c r="H1360" s="262" t="s">
        <v>10768</v>
      </c>
      <c r="I1360" s="262" t="s">
        <v>1255</v>
      </c>
      <c r="J1360" s="280" t="s">
        <v>9519</v>
      </c>
      <c r="K1360" s="280" t="s">
        <v>9287</v>
      </c>
      <c r="L1360" s="281">
        <v>40254</v>
      </c>
      <c r="M1360" s="256"/>
      <c r="N1360" s="257">
        <v>40254</v>
      </c>
      <c r="O1360" s="258" t="s">
        <v>1129</v>
      </c>
      <c r="P1360" s="259" t="s">
        <v>1255</v>
      </c>
      <c r="Q1360" s="49"/>
      <c r="R1360" s="49"/>
      <c r="S1360" s="328"/>
    </row>
    <row r="1361" spans="1:19" ht="25.5" x14ac:dyDescent="0.25">
      <c r="A1361" s="260">
        <v>40252</v>
      </c>
      <c r="B1361" s="261" t="s">
        <v>1130</v>
      </c>
      <c r="C1361" s="267"/>
      <c r="D1361" s="262" t="s">
        <v>2215</v>
      </c>
      <c r="E1361" s="262"/>
      <c r="F1361" s="262" t="s">
        <v>10658</v>
      </c>
      <c r="G1361" s="262" t="s">
        <v>7272</v>
      </c>
      <c r="H1361" s="262" t="s">
        <v>374</v>
      </c>
      <c r="I1361" s="262" t="s">
        <v>6444</v>
      </c>
      <c r="J1361" s="280" t="s">
        <v>5942</v>
      </c>
      <c r="K1361" s="280" t="s">
        <v>7826</v>
      </c>
      <c r="L1361" s="281">
        <v>40254</v>
      </c>
      <c r="M1361" s="256"/>
      <c r="N1361" s="257">
        <v>40254</v>
      </c>
      <c r="O1361" s="258" t="s">
        <v>7826</v>
      </c>
      <c r="P1361" s="259" t="s">
        <v>9535</v>
      </c>
      <c r="Q1361" s="49"/>
      <c r="R1361" s="49"/>
      <c r="S1361" s="328"/>
    </row>
    <row r="1362" spans="1:19" ht="38.25" x14ac:dyDescent="0.25">
      <c r="A1362" s="260">
        <v>40198</v>
      </c>
      <c r="B1362" s="261" t="s">
        <v>1978</v>
      </c>
      <c r="C1362" s="267"/>
      <c r="D1362" s="262" t="s">
        <v>8248</v>
      </c>
      <c r="E1362" s="262">
        <v>4762</v>
      </c>
      <c r="F1362" s="262" t="s">
        <v>5382</v>
      </c>
      <c r="G1362" s="262" t="s">
        <v>5602</v>
      </c>
      <c r="H1362" s="262" t="s">
        <v>4445</v>
      </c>
      <c r="I1362" s="262" t="s">
        <v>10357</v>
      </c>
      <c r="J1362" s="280" t="s">
        <v>6735</v>
      </c>
      <c r="K1362" s="280" t="s">
        <v>7841</v>
      </c>
      <c r="L1362" s="281">
        <v>40255</v>
      </c>
      <c r="M1362" s="256" t="s">
        <v>5937</v>
      </c>
      <c r="N1362" s="257">
        <v>40255</v>
      </c>
      <c r="O1362" s="258"/>
      <c r="P1362" s="259"/>
      <c r="Q1362" s="49"/>
      <c r="R1362" s="49"/>
      <c r="S1362" s="328"/>
    </row>
    <row r="1363" spans="1:19" ht="38.25" x14ac:dyDescent="0.25">
      <c r="A1363" s="260">
        <v>40198</v>
      </c>
      <c r="B1363" s="261" t="s">
        <v>1978</v>
      </c>
      <c r="C1363" s="267"/>
      <c r="D1363" s="262" t="s">
        <v>8248</v>
      </c>
      <c r="E1363" s="262">
        <v>4762</v>
      </c>
      <c r="F1363" s="262" t="s">
        <v>5382</v>
      </c>
      <c r="G1363" s="262" t="s">
        <v>5602</v>
      </c>
      <c r="H1363" s="262" t="s">
        <v>4445</v>
      </c>
      <c r="I1363" s="262" t="s">
        <v>9371</v>
      </c>
      <c r="J1363" s="280" t="s">
        <v>6735</v>
      </c>
      <c r="K1363" s="280" t="s">
        <v>9372</v>
      </c>
      <c r="L1363" s="281">
        <v>40255</v>
      </c>
      <c r="M1363" s="256" t="s">
        <v>5937</v>
      </c>
      <c r="N1363" s="257">
        <v>40255</v>
      </c>
      <c r="O1363" s="258"/>
      <c r="P1363" s="259"/>
      <c r="Q1363" s="49"/>
      <c r="R1363" s="49"/>
      <c r="S1363" s="328"/>
    </row>
    <row r="1364" spans="1:19" ht="38.25" x14ac:dyDescent="0.25">
      <c r="A1364" s="260">
        <v>40198</v>
      </c>
      <c r="B1364" s="261" t="s">
        <v>1978</v>
      </c>
      <c r="C1364" s="267"/>
      <c r="D1364" s="262" t="s">
        <v>8248</v>
      </c>
      <c r="E1364" s="262">
        <v>4762</v>
      </c>
      <c r="F1364" s="262" t="s">
        <v>5382</v>
      </c>
      <c r="G1364" s="262" t="s">
        <v>5602</v>
      </c>
      <c r="H1364" s="262" t="s">
        <v>4445</v>
      </c>
      <c r="I1364" s="262" t="s">
        <v>9373</v>
      </c>
      <c r="J1364" s="280" t="s">
        <v>6735</v>
      </c>
      <c r="K1364" s="280" t="s">
        <v>9374</v>
      </c>
      <c r="L1364" s="281">
        <v>40255</v>
      </c>
      <c r="M1364" s="256" t="s">
        <v>5937</v>
      </c>
      <c r="N1364" s="257">
        <v>40255</v>
      </c>
      <c r="O1364" s="258"/>
      <c r="P1364" s="259"/>
      <c r="Q1364" s="49"/>
      <c r="R1364" s="49" t="s">
        <v>2941</v>
      </c>
      <c r="S1364" s="328"/>
    </row>
    <row r="1365" spans="1:19" ht="38.25" x14ac:dyDescent="0.25">
      <c r="A1365" s="260">
        <v>40198</v>
      </c>
      <c r="B1365" s="261" t="s">
        <v>1978</v>
      </c>
      <c r="C1365" s="267"/>
      <c r="D1365" s="262" t="s">
        <v>8248</v>
      </c>
      <c r="E1365" s="262">
        <v>4762</v>
      </c>
      <c r="F1365" s="262" t="s">
        <v>5382</v>
      </c>
      <c r="G1365" s="262" t="s">
        <v>5602</v>
      </c>
      <c r="H1365" s="262" t="s">
        <v>4445</v>
      </c>
      <c r="I1365" s="262" t="s">
        <v>5763</v>
      </c>
      <c r="J1365" s="280" t="s">
        <v>6735</v>
      </c>
      <c r="K1365" s="280" t="s">
        <v>5764</v>
      </c>
      <c r="L1365" s="281">
        <v>40255</v>
      </c>
      <c r="M1365" s="256" t="s">
        <v>5937</v>
      </c>
      <c r="N1365" s="257">
        <v>40255</v>
      </c>
      <c r="O1365" s="258"/>
      <c r="P1365" s="259"/>
      <c r="Q1365" s="49"/>
      <c r="R1365" s="49"/>
      <c r="S1365" s="328"/>
    </row>
    <row r="1366" spans="1:19" ht="38.25" x14ac:dyDescent="0.25">
      <c r="A1366" s="260">
        <v>40198</v>
      </c>
      <c r="B1366" s="261" t="s">
        <v>1978</v>
      </c>
      <c r="C1366" s="267"/>
      <c r="D1366" s="262" t="s">
        <v>8248</v>
      </c>
      <c r="E1366" s="262">
        <v>4762</v>
      </c>
      <c r="F1366" s="262" t="s">
        <v>5382</v>
      </c>
      <c r="G1366" s="262" t="s">
        <v>5602</v>
      </c>
      <c r="H1366" s="262" t="s">
        <v>4445</v>
      </c>
      <c r="I1366" s="262" t="s">
        <v>4417</v>
      </c>
      <c r="J1366" s="280" t="s">
        <v>6735</v>
      </c>
      <c r="K1366" s="280" t="s">
        <v>4418</v>
      </c>
      <c r="L1366" s="281">
        <v>40255</v>
      </c>
      <c r="M1366" s="256" t="s">
        <v>5937</v>
      </c>
      <c r="N1366" s="257">
        <v>40255</v>
      </c>
      <c r="O1366" s="258"/>
      <c r="P1366" s="259"/>
      <c r="Q1366" s="49"/>
      <c r="R1366" s="49"/>
      <c r="S1366" s="328"/>
    </row>
    <row r="1367" spans="1:19" ht="38.25" x14ac:dyDescent="0.25">
      <c r="A1367" s="260">
        <v>40198</v>
      </c>
      <c r="B1367" s="261" t="s">
        <v>1978</v>
      </c>
      <c r="C1367" s="267"/>
      <c r="D1367" s="262" t="s">
        <v>8248</v>
      </c>
      <c r="E1367" s="262">
        <v>4762</v>
      </c>
      <c r="F1367" s="262" t="s">
        <v>5382</v>
      </c>
      <c r="G1367" s="262" t="s">
        <v>5602</v>
      </c>
      <c r="H1367" s="262" t="s">
        <v>4445</v>
      </c>
      <c r="I1367" s="262" t="s">
        <v>4419</v>
      </c>
      <c r="J1367" s="280" t="s">
        <v>6735</v>
      </c>
      <c r="K1367" s="280" t="s">
        <v>9440</v>
      </c>
      <c r="L1367" s="281">
        <v>40255</v>
      </c>
      <c r="M1367" s="256" t="s">
        <v>5937</v>
      </c>
      <c r="N1367" s="257">
        <v>40255</v>
      </c>
      <c r="O1367" s="258"/>
      <c r="P1367" s="259"/>
      <c r="Q1367" s="49"/>
      <c r="R1367" s="49"/>
      <c r="S1367" s="328"/>
    </row>
    <row r="1368" spans="1:19" ht="38.25" x14ac:dyDescent="0.25">
      <c r="A1368" s="260">
        <v>40198</v>
      </c>
      <c r="B1368" s="261" t="s">
        <v>1978</v>
      </c>
      <c r="C1368" s="267"/>
      <c r="D1368" s="262" t="s">
        <v>8248</v>
      </c>
      <c r="E1368" s="262">
        <v>4762</v>
      </c>
      <c r="F1368" s="262" t="s">
        <v>5382</v>
      </c>
      <c r="G1368" s="262" t="s">
        <v>5602</v>
      </c>
      <c r="H1368" s="262" t="s">
        <v>4445</v>
      </c>
      <c r="I1368" s="262" t="s">
        <v>10357</v>
      </c>
      <c r="J1368" s="280" t="s">
        <v>6735</v>
      </c>
      <c r="K1368" s="280" t="s">
        <v>7841</v>
      </c>
      <c r="L1368" s="281">
        <v>40255</v>
      </c>
      <c r="M1368" s="256" t="s">
        <v>5937</v>
      </c>
      <c r="N1368" s="257">
        <v>40255</v>
      </c>
      <c r="O1368" s="258" t="s">
        <v>7841</v>
      </c>
      <c r="P1368" s="259"/>
      <c r="Q1368" s="49"/>
      <c r="R1368" s="49"/>
      <c r="S1368" s="328"/>
    </row>
    <row r="1369" spans="1:19" ht="25.5" x14ac:dyDescent="0.25">
      <c r="A1369" s="260">
        <v>40234</v>
      </c>
      <c r="B1369" s="261" t="s">
        <v>10180</v>
      </c>
      <c r="C1369" s="267"/>
      <c r="D1369" s="262" t="s">
        <v>6560</v>
      </c>
      <c r="E1369" s="262">
        <v>4767</v>
      </c>
      <c r="F1369" s="262" t="s">
        <v>8766</v>
      </c>
      <c r="G1369" s="262" t="s">
        <v>9736</v>
      </c>
      <c r="H1369" s="262" t="s">
        <v>8096</v>
      </c>
      <c r="I1369" s="262" t="s">
        <v>7958</v>
      </c>
      <c r="J1369" s="280" t="s">
        <v>5942</v>
      </c>
      <c r="K1369" s="280" t="s">
        <v>10431</v>
      </c>
      <c r="L1369" s="281">
        <v>40252</v>
      </c>
      <c r="M1369" s="256"/>
      <c r="N1369" s="257">
        <v>40255</v>
      </c>
      <c r="O1369" s="258" t="s">
        <v>7826</v>
      </c>
      <c r="P1369" s="259" t="s">
        <v>1564</v>
      </c>
      <c r="Q1369" s="49"/>
      <c r="R1369" s="49"/>
      <c r="S1369" s="328"/>
    </row>
    <row r="1370" spans="1:19" ht="25.5" x14ac:dyDescent="0.25">
      <c r="A1370" s="260">
        <v>40253</v>
      </c>
      <c r="B1370" s="261" t="s">
        <v>3812</v>
      </c>
      <c r="C1370" s="267"/>
      <c r="D1370" s="262" t="s">
        <v>6583</v>
      </c>
      <c r="E1370" s="262">
        <v>4781</v>
      </c>
      <c r="F1370" s="262" t="s">
        <v>6588</v>
      </c>
      <c r="G1370" s="262" t="s">
        <v>7272</v>
      </c>
      <c r="H1370" s="262" t="s">
        <v>374</v>
      </c>
      <c r="I1370" s="262" t="s">
        <v>3813</v>
      </c>
      <c r="J1370" s="280" t="s">
        <v>5942</v>
      </c>
      <c r="K1370" s="280" t="s">
        <v>3814</v>
      </c>
      <c r="L1370" s="281">
        <v>40259</v>
      </c>
      <c r="M1370" s="256"/>
      <c r="N1370" s="257">
        <v>40259</v>
      </c>
      <c r="O1370" s="258" t="s">
        <v>3815</v>
      </c>
      <c r="P1370" s="259" t="s">
        <v>3816</v>
      </c>
      <c r="Q1370" s="49"/>
      <c r="R1370" s="49"/>
      <c r="S1370" s="328"/>
    </row>
    <row r="1371" spans="1:19" ht="25.5" x14ac:dyDescent="0.25">
      <c r="A1371" s="260">
        <v>40253</v>
      </c>
      <c r="B1371" s="261" t="s">
        <v>3812</v>
      </c>
      <c r="C1371" s="267"/>
      <c r="D1371" s="262" t="s">
        <v>6583</v>
      </c>
      <c r="E1371" s="262">
        <v>4781</v>
      </c>
      <c r="F1371" s="262" t="s">
        <v>6588</v>
      </c>
      <c r="G1371" s="262" t="s">
        <v>7272</v>
      </c>
      <c r="H1371" s="262" t="s">
        <v>374</v>
      </c>
      <c r="I1371" s="262" t="s">
        <v>7537</v>
      </c>
      <c r="J1371" s="280" t="s">
        <v>5942</v>
      </c>
      <c r="K1371" s="280" t="s">
        <v>5157</v>
      </c>
      <c r="L1371" s="281">
        <v>40259</v>
      </c>
      <c r="M1371" s="256"/>
      <c r="N1371" s="257">
        <v>40259</v>
      </c>
      <c r="O1371" s="258" t="s">
        <v>5158</v>
      </c>
      <c r="P1371" s="259" t="s">
        <v>5159</v>
      </c>
      <c r="Q1371" s="49"/>
      <c r="R1371" s="49"/>
      <c r="S1371" s="328"/>
    </row>
    <row r="1372" spans="1:19" x14ac:dyDescent="0.25">
      <c r="A1372" s="260">
        <v>40253</v>
      </c>
      <c r="B1372" s="261" t="s">
        <v>3812</v>
      </c>
      <c r="C1372" s="267"/>
      <c r="D1372" s="262" t="s">
        <v>6583</v>
      </c>
      <c r="E1372" s="262">
        <v>4781</v>
      </c>
      <c r="F1372" s="262" t="s">
        <v>6588</v>
      </c>
      <c r="G1372" s="262" t="s">
        <v>7272</v>
      </c>
      <c r="H1372" s="262" t="s">
        <v>374</v>
      </c>
      <c r="I1372" s="262" t="s">
        <v>5160</v>
      </c>
      <c r="J1372" s="280" t="s">
        <v>5942</v>
      </c>
      <c r="K1372" s="280" t="s">
        <v>6045</v>
      </c>
      <c r="L1372" s="281">
        <v>40259</v>
      </c>
      <c r="M1372" s="256"/>
      <c r="N1372" s="257">
        <v>40259</v>
      </c>
      <c r="O1372" s="258" t="s">
        <v>59</v>
      </c>
      <c r="P1372" s="259" t="s">
        <v>1499</v>
      </c>
      <c r="Q1372" s="49"/>
      <c r="R1372" s="49"/>
      <c r="S1372" s="328"/>
    </row>
    <row r="1373" spans="1:19" x14ac:dyDescent="0.25">
      <c r="A1373" s="260">
        <v>40256</v>
      </c>
      <c r="B1373" s="261" t="s">
        <v>9942</v>
      </c>
      <c r="C1373" s="267"/>
      <c r="D1373" s="262" t="s">
        <v>2215</v>
      </c>
      <c r="E1373" s="262">
        <v>4694</v>
      </c>
      <c r="F1373" s="262" t="s">
        <v>6588</v>
      </c>
      <c r="G1373" s="262" t="s">
        <v>3651</v>
      </c>
      <c r="H1373" s="262" t="s">
        <v>2253</v>
      </c>
      <c r="I1373" s="262" t="s">
        <v>9535</v>
      </c>
      <c r="J1373" s="280" t="s">
        <v>5942</v>
      </c>
      <c r="K1373" s="280" t="s">
        <v>7540</v>
      </c>
      <c r="L1373" s="281">
        <v>40259</v>
      </c>
      <c r="M1373" s="256"/>
      <c r="N1373" s="257">
        <v>40259</v>
      </c>
      <c r="O1373" s="258" t="s">
        <v>371</v>
      </c>
      <c r="P1373" s="259" t="s">
        <v>9535</v>
      </c>
      <c r="Q1373" s="49"/>
      <c r="R1373" s="49"/>
      <c r="S1373" s="328"/>
    </row>
    <row r="1374" spans="1:19" x14ac:dyDescent="0.25">
      <c r="A1374" s="260">
        <v>40249</v>
      </c>
      <c r="B1374" s="261" t="s">
        <v>7541</v>
      </c>
      <c r="C1374" s="267"/>
      <c r="D1374" s="262" t="s">
        <v>3756</v>
      </c>
      <c r="E1374" s="262">
        <v>4818</v>
      </c>
      <c r="F1374" s="262" t="s">
        <v>8589</v>
      </c>
      <c r="G1374" s="262" t="s">
        <v>2252</v>
      </c>
      <c r="H1374" s="262" t="s">
        <v>9777</v>
      </c>
      <c r="I1374" s="262" t="s">
        <v>6444</v>
      </c>
      <c r="J1374" s="280" t="s">
        <v>5942</v>
      </c>
      <c r="K1374" s="280" t="s">
        <v>7445</v>
      </c>
      <c r="L1374" s="281" t="s">
        <v>4263</v>
      </c>
      <c r="M1374" s="256"/>
      <c r="N1374" s="257">
        <v>40260</v>
      </c>
      <c r="O1374" s="258" t="s">
        <v>7445</v>
      </c>
      <c r="P1374" s="259" t="s">
        <v>9535</v>
      </c>
      <c r="Q1374" s="49"/>
      <c r="R1374" s="49"/>
      <c r="S1374" s="328"/>
    </row>
    <row r="1375" spans="1:19" x14ac:dyDescent="0.25">
      <c r="A1375" s="260">
        <v>40247</v>
      </c>
      <c r="B1375" s="261" t="s">
        <v>1777</v>
      </c>
      <c r="C1375" s="267"/>
      <c r="D1375" s="262" t="s">
        <v>5237</v>
      </c>
      <c r="E1375" s="262">
        <v>4873</v>
      </c>
      <c r="F1375" s="262" t="s">
        <v>3065</v>
      </c>
      <c r="G1375" s="262" t="s">
        <v>8606</v>
      </c>
      <c r="H1375" s="262" t="s">
        <v>3100</v>
      </c>
      <c r="I1375" s="262" t="s">
        <v>10608</v>
      </c>
      <c r="J1375" s="280" t="s">
        <v>5942</v>
      </c>
      <c r="K1375" s="280" t="s">
        <v>9008</v>
      </c>
      <c r="L1375" s="281" t="s">
        <v>4263</v>
      </c>
      <c r="M1375" s="256"/>
      <c r="N1375" s="257">
        <v>40261</v>
      </c>
      <c r="O1375" s="258" t="s">
        <v>9008</v>
      </c>
      <c r="P1375" s="259" t="s">
        <v>3371</v>
      </c>
      <c r="Q1375" s="49"/>
      <c r="R1375" s="49"/>
      <c r="S1375" s="328"/>
    </row>
    <row r="1376" spans="1:19" ht="25.5" x14ac:dyDescent="0.25">
      <c r="A1376" s="260">
        <v>40256</v>
      </c>
      <c r="B1376" s="261" t="s">
        <v>554</v>
      </c>
      <c r="C1376" s="267"/>
      <c r="D1376" s="262" t="s">
        <v>6537</v>
      </c>
      <c r="E1376" s="262">
        <v>4779</v>
      </c>
      <c r="F1376" s="262" t="s">
        <v>1697</v>
      </c>
      <c r="G1376" s="262" t="s">
        <v>5602</v>
      </c>
      <c r="H1376" s="262" t="s">
        <v>1632</v>
      </c>
      <c r="I1376" s="262" t="s">
        <v>7907</v>
      </c>
      <c r="J1376" s="280" t="s">
        <v>5942</v>
      </c>
      <c r="K1376" s="280" t="s">
        <v>826</v>
      </c>
      <c r="L1376" s="281">
        <v>40260</v>
      </c>
      <c r="M1376" s="256"/>
      <c r="N1376" s="257">
        <v>40261</v>
      </c>
      <c r="O1376" s="258" t="s">
        <v>826</v>
      </c>
      <c r="P1376" s="259" t="s">
        <v>7961</v>
      </c>
      <c r="Q1376" s="49"/>
      <c r="R1376" s="49"/>
      <c r="S1376" s="328"/>
    </row>
    <row r="1377" spans="1:19" x14ac:dyDescent="0.25">
      <c r="A1377" s="260">
        <v>40256</v>
      </c>
      <c r="B1377" s="261" t="s">
        <v>9942</v>
      </c>
      <c r="C1377" s="267"/>
      <c r="D1377" s="262" t="s">
        <v>2215</v>
      </c>
      <c r="E1377" s="262">
        <v>4694</v>
      </c>
      <c r="F1377" s="262" t="s">
        <v>6588</v>
      </c>
      <c r="G1377" s="262" t="s">
        <v>3651</v>
      </c>
      <c r="H1377" s="262" t="s">
        <v>2253</v>
      </c>
      <c r="I1377" s="262" t="s">
        <v>9535</v>
      </c>
      <c r="J1377" s="280" t="s">
        <v>5942</v>
      </c>
      <c r="K1377" s="280" t="s">
        <v>6408</v>
      </c>
      <c r="L1377" s="281">
        <v>40261</v>
      </c>
      <c r="M1377" s="256"/>
      <c r="N1377" s="257">
        <v>40261</v>
      </c>
      <c r="O1377" s="258" t="s">
        <v>6408</v>
      </c>
      <c r="P1377" s="259" t="s">
        <v>9535</v>
      </c>
      <c r="Q1377" s="49"/>
      <c r="R1377" s="49"/>
      <c r="S1377" s="328"/>
    </row>
    <row r="1378" spans="1:19" ht="25.5" x14ac:dyDescent="0.25">
      <c r="A1378" s="260">
        <v>40218</v>
      </c>
      <c r="B1378" s="261" t="s">
        <v>5238</v>
      </c>
      <c r="C1378" s="267"/>
      <c r="D1378" s="262" t="s">
        <v>613</v>
      </c>
      <c r="E1378" s="262">
        <v>4801</v>
      </c>
      <c r="F1378" s="262" t="s">
        <v>1697</v>
      </c>
      <c r="G1378" s="262" t="s">
        <v>5602</v>
      </c>
      <c r="H1378" s="262" t="s">
        <v>10601</v>
      </c>
      <c r="I1378" s="262" t="s">
        <v>10108</v>
      </c>
      <c r="J1378" s="280" t="s">
        <v>5942</v>
      </c>
      <c r="K1378" s="280" t="s">
        <v>8987</v>
      </c>
      <c r="L1378" s="281">
        <v>40254</v>
      </c>
      <c r="M1378" s="256"/>
      <c r="N1378" s="257">
        <v>40262</v>
      </c>
      <c r="O1378" s="258" t="s">
        <v>8987</v>
      </c>
      <c r="P1378" s="259" t="s">
        <v>6582</v>
      </c>
      <c r="Q1378" s="49"/>
      <c r="R1378" s="49"/>
      <c r="S1378" s="328"/>
    </row>
    <row r="1379" spans="1:19" ht="25.5" x14ac:dyDescent="0.25">
      <c r="A1379" s="260">
        <v>40218</v>
      </c>
      <c r="B1379" s="261" t="s">
        <v>10039</v>
      </c>
      <c r="C1379" s="267"/>
      <c r="D1379" s="262" t="s">
        <v>613</v>
      </c>
      <c r="E1379" s="262">
        <v>4801</v>
      </c>
      <c r="F1379" s="262" t="s">
        <v>5510</v>
      </c>
      <c r="G1379" s="262" t="s">
        <v>6234</v>
      </c>
      <c r="H1379" s="262" t="s">
        <v>2249</v>
      </c>
      <c r="I1379" s="262" t="s">
        <v>2248</v>
      </c>
      <c r="J1379" s="280" t="s">
        <v>2247</v>
      </c>
      <c r="K1379" s="280" t="s">
        <v>4282</v>
      </c>
      <c r="L1379" s="281">
        <v>40234</v>
      </c>
      <c r="M1379" s="256"/>
      <c r="N1379" s="257">
        <v>40262</v>
      </c>
      <c r="O1379" s="258" t="s">
        <v>4282</v>
      </c>
      <c r="P1379" s="259" t="s">
        <v>6867</v>
      </c>
      <c r="Q1379" s="49"/>
      <c r="R1379" s="49"/>
      <c r="S1379" s="328"/>
    </row>
    <row r="1380" spans="1:19" ht="25.5" x14ac:dyDescent="0.25">
      <c r="A1380" s="260">
        <v>40262</v>
      </c>
      <c r="B1380" s="261" t="s">
        <v>8988</v>
      </c>
      <c r="C1380" s="267"/>
      <c r="D1380" s="262" t="s">
        <v>2215</v>
      </c>
      <c r="E1380" s="262">
        <v>4767</v>
      </c>
      <c r="F1380" s="262" t="s">
        <v>1697</v>
      </c>
      <c r="G1380" s="262" t="s">
        <v>5602</v>
      </c>
      <c r="H1380" s="262" t="s">
        <v>86</v>
      </c>
      <c r="I1380" s="262" t="s">
        <v>6582</v>
      </c>
      <c r="J1380" s="280" t="s">
        <v>5942</v>
      </c>
      <c r="K1380" s="280" t="s">
        <v>2079</v>
      </c>
      <c r="L1380" s="281">
        <v>40262</v>
      </c>
      <c r="M1380" s="256"/>
      <c r="N1380" s="257">
        <v>40262</v>
      </c>
      <c r="O1380" s="258" t="s">
        <v>2079</v>
      </c>
      <c r="P1380" s="259" t="s">
        <v>6582</v>
      </c>
      <c r="Q1380" s="49"/>
      <c r="R1380" s="49"/>
      <c r="S1380" s="328"/>
    </row>
    <row r="1381" spans="1:19" x14ac:dyDescent="0.25">
      <c r="A1381" s="260">
        <v>40262</v>
      </c>
      <c r="B1381" s="261" t="s">
        <v>8988</v>
      </c>
      <c r="C1381" s="267"/>
      <c r="D1381" s="262" t="s">
        <v>2215</v>
      </c>
      <c r="E1381" s="262">
        <v>4767</v>
      </c>
      <c r="F1381" s="262" t="s">
        <v>1697</v>
      </c>
      <c r="G1381" s="262" t="s">
        <v>9736</v>
      </c>
      <c r="H1381" s="262" t="s">
        <v>86</v>
      </c>
      <c r="I1381" s="262" t="s">
        <v>10038</v>
      </c>
      <c r="J1381" s="280" t="s">
        <v>5942</v>
      </c>
      <c r="K1381" s="280" t="s">
        <v>2079</v>
      </c>
      <c r="L1381" s="281">
        <v>40262</v>
      </c>
      <c r="M1381" s="256"/>
      <c r="N1381" s="257">
        <v>40262</v>
      </c>
      <c r="O1381" s="258" t="s">
        <v>2079</v>
      </c>
      <c r="P1381" s="259" t="s">
        <v>10038</v>
      </c>
      <c r="Q1381" s="49"/>
      <c r="R1381" s="49"/>
      <c r="S1381" s="328"/>
    </row>
    <row r="1382" spans="1:19" x14ac:dyDescent="0.25">
      <c r="A1382" s="260">
        <v>40256</v>
      </c>
      <c r="B1382" s="261" t="s">
        <v>1550</v>
      </c>
      <c r="C1382" s="267"/>
      <c r="D1382" s="262" t="s">
        <v>1551</v>
      </c>
      <c r="E1382" s="262">
        <v>4694</v>
      </c>
      <c r="F1382" s="262" t="s">
        <v>5941</v>
      </c>
      <c r="G1382" s="262" t="s">
        <v>8606</v>
      </c>
      <c r="H1382" s="262" t="s">
        <v>8607</v>
      </c>
      <c r="I1382" s="262" t="s">
        <v>6902</v>
      </c>
      <c r="J1382" s="280" t="s">
        <v>5942</v>
      </c>
      <c r="K1382" s="280" t="s">
        <v>10102</v>
      </c>
      <c r="L1382" s="281">
        <v>40261</v>
      </c>
      <c r="M1382" s="256"/>
      <c r="N1382" s="257">
        <v>40263</v>
      </c>
      <c r="O1382" s="258" t="s">
        <v>10492</v>
      </c>
      <c r="P1382" s="259" t="s">
        <v>1147</v>
      </c>
      <c r="Q1382" s="49"/>
      <c r="R1382" s="49"/>
      <c r="S1382" s="328"/>
    </row>
    <row r="1383" spans="1:19" x14ac:dyDescent="0.25">
      <c r="A1383" s="260">
        <v>40256</v>
      </c>
      <c r="B1383" s="261" t="s">
        <v>1550</v>
      </c>
      <c r="C1383" s="267"/>
      <c r="D1383" s="262" t="s">
        <v>10103</v>
      </c>
      <c r="E1383" s="262" t="s">
        <v>4662</v>
      </c>
      <c r="F1383" s="262" t="s">
        <v>5941</v>
      </c>
      <c r="G1383" s="262" t="s">
        <v>3489</v>
      </c>
      <c r="H1383" s="262" t="s">
        <v>8607</v>
      </c>
      <c r="I1383" s="262" t="s">
        <v>6865</v>
      </c>
      <c r="J1383" s="280" t="s">
        <v>5942</v>
      </c>
      <c r="K1383" s="280" t="s">
        <v>4328</v>
      </c>
      <c r="L1383" s="281">
        <v>40261</v>
      </c>
      <c r="M1383" s="256"/>
      <c r="N1383" s="257">
        <v>40263</v>
      </c>
      <c r="O1383" s="258" t="s">
        <v>5519</v>
      </c>
      <c r="P1383" s="259" t="s">
        <v>10311</v>
      </c>
      <c r="Q1383" s="49"/>
      <c r="R1383" s="49"/>
      <c r="S1383" s="328"/>
    </row>
    <row r="1384" spans="1:19" x14ac:dyDescent="0.25">
      <c r="A1384" s="260">
        <v>40262</v>
      </c>
      <c r="B1384" s="261" t="s">
        <v>10312</v>
      </c>
      <c r="C1384" s="267"/>
      <c r="D1384" s="262" t="s">
        <v>10313</v>
      </c>
      <c r="E1384" s="262">
        <v>4876</v>
      </c>
      <c r="F1384" s="262" t="s">
        <v>9048</v>
      </c>
      <c r="G1384" s="262" t="s">
        <v>5602</v>
      </c>
      <c r="H1384" s="262" t="s">
        <v>10314</v>
      </c>
      <c r="I1384" s="262" t="s">
        <v>6444</v>
      </c>
      <c r="J1384" s="280" t="s">
        <v>5942</v>
      </c>
      <c r="K1384" s="280" t="s">
        <v>10495</v>
      </c>
      <c r="L1384" s="281">
        <v>40262</v>
      </c>
      <c r="M1384" s="256" t="s">
        <v>3386</v>
      </c>
      <c r="N1384" s="257">
        <v>40263</v>
      </c>
      <c r="O1384" s="258" t="s">
        <v>10495</v>
      </c>
      <c r="P1384" s="259" t="s">
        <v>9535</v>
      </c>
      <c r="Q1384" s="49"/>
      <c r="R1384" s="49"/>
      <c r="S1384" s="328"/>
    </row>
    <row r="1385" spans="1:19" x14ac:dyDescent="0.25">
      <c r="A1385" s="260">
        <v>40259</v>
      </c>
      <c r="B1385" s="261" t="s">
        <v>9587</v>
      </c>
      <c r="C1385" s="267"/>
      <c r="D1385" s="262" t="s">
        <v>9178</v>
      </c>
      <c r="E1385" s="262">
        <v>4866</v>
      </c>
      <c r="F1385" s="262" t="s">
        <v>738</v>
      </c>
      <c r="G1385" s="262" t="s">
        <v>9736</v>
      </c>
      <c r="H1385" s="262" t="s">
        <v>2231</v>
      </c>
      <c r="I1385" s="262" t="s">
        <v>9179</v>
      </c>
      <c r="J1385" s="280" t="s">
        <v>5942</v>
      </c>
      <c r="K1385" s="280" t="s">
        <v>6408</v>
      </c>
      <c r="L1385" s="281">
        <v>40266</v>
      </c>
      <c r="M1385" s="256"/>
      <c r="N1385" s="257">
        <v>40266</v>
      </c>
      <c r="O1385" s="258" t="s">
        <v>8894</v>
      </c>
      <c r="P1385" s="259" t="s">
        <v>9535</v>
      </c>
      <c r="Q1385" s="49"/>
      <c r="R1385" s="49"/>
      <c r="S1385" s="328"/>
    </row>
    <row r="1386" spans="1:19" x14ac:dyDescent="0.25">
      <c r="A1386" s="260">
        <v>40259</v>
      </c>
      <c r="B1386" s="261" t="s">
        <v>9587</v>
      </c>
      <c r="C1386" s="267"/>
      <c r="D1386" s="262" t="s">
        <v>9178</v>
      </c>
      <c r="E1386" s="262">
        <v>4866</v>
      </c>
      <c r="F1386" s="262" t="s">
        <v>738</v>
      </c>
      <c r="G1386" s="262" t="s">
        <v>5602</v>
      </c>
      <c r="H1386" s="262" t="s">
        <v>2231</v>
      </c>
      <c r="I1386" s="262" t="s">
        <v>739</v>
      </c>
      <c r="J1386" s="280" t="s">
        <v>5942</v>
      </c>
      <c r="K1386" s="280" t="s">
        <v>2079</v>
      </c>
      <c r="L1386" s="281">
        <v>40266</v>
      </c>
      <c r="M1386" s="256"/>
      <c r="N1386" s="257">
        <v>40266</v>
      </c>
      <c r="O1386" s="258" t="s">
        <v>2079</v>
      </c>
      <c r="P1386" s="259" t="s">
        <v>9535</v>
      </c>
      <c r="Q1386" s="49"/>
      <c r="R1386" s="49"/>
      <c r="S1386" s="328"/>
    </row>
    <row r="1387" spans="1:19" ht="25.5" x14ac:dyDescent="0.25">
      <c r="A1387" s="260">
        <v>40259</v>
      </c>
      <c r="B1387" s="261" t="s">
        <v>9587</v>
      </c>
      <c r="C1387" s="267"/>
      <c r="D1387" s="262" t="s">
        <v>2234</v>
      </c>
      <c r="E1387" s="262">
        <v>4866</v>
      </c>
      <c r="F1387" s="262" t="s">
        <v>1508</v>
      </c>
      <c r="G1387" s="262" t="s">
        <v>9736</v>
      </c>
      <c r="H1387" s="262" t="s">
        <v>2231</v>
      </c>
      <c r="I1387" s="262" t="s">
        <v>4178</v>
      </c>
      <c r="J1387" s="280" t="s">
        <v>8125</v>
      </c>
      <c r="K1387" s="280" t="s">
        <v>664</v>
      </c>
      <c r="L1387" s="281">
        <v>40266</v>
      </c>
      <c r="M1387" s="256"/>
      <c r="N1387" s="257">
        <v>40266</v>
      </c>
      <c r="O1387" s="258" t="s">
        <v>3937</v>
      </c>
      <c r="P1387" s="259" t="s">
        <v>5675</v>
      </c>
      <c r="Q1387" s="49"/>
      <c r="R1387" s="49"/>
      <c r="S1387" s="328"/>
    </row>
    <row r="1388" spans="1:19" ht="25.5" x14ac:dyDescent="0.25">
      <c r="A1388" s="260">
        <v>40266</v>
      </c>
      <c r="B1388" s="261" t="s">
        <v>3938</v>
      </c>
      <c r="C1388" s="267"/>
      <c r="D1388" s="262" t="s">
        <v>10313</v>
      </c>
      <c r="E1388" s="262">
        <v>4876</v>
      </c>
      <c r="F1388" s="262" t="s">
        <v>9048</v>
      </c>
      <c r="G1388" s="262" t="s">
        <v>5602</v>
      </c>
      <c r="H1388" s="262" t="s">
        <v>10314</v>
      </c>
      <c r="I1388" s="262" t="s">
        <v>6444</v>
      </c>
      <c r="J1388" s="280" t="s">
        <v>4152</v>
      </c>
      <c r="K1388" s="280" t="s">
        <v>940</v>
      </c>
      <c r="L1388" s="281">
        <v>40266</v>
      </c>
      <c r="M1388" s="256" t="s">
        <v>3386</v>
      </c>
      <c r="N1388" s="257">
        <v>40266</v>
      </c>
      <c r="O1388" s="258" t="s">
        <v>10123</v>
      </c>
      <c r="P1388" s="259" t="s">
        <v>9535</v>
      </c>
      <c r="Q1388" s="49"/>
      <c r="R1388" s="49"/>
      <c r="S1388" s="328"/>
    </row>
    <row r="1389" spans="1:19" ht="25.5" x14ac:dyDescent="0.25">
      <c r="A1389" s="260">
        <v>40262</v>
      </c>
      <c r="B1389" s="261" t="s">
        <v>5922</v>
      </c>
      <c r="C1389" s="267"/>
      <c r="D1389" s="262" t="s">
        <v>2215</v>
      </c>
      <c r="E1389" s="262"/>
      <c r="F1389" s="262" t="s">
        <v>6588</v>
      </c>
      <c r="G1389" s="262" t="s">
        <v>5602</v>
      </c>
      <c r="H1389" s="262" t="s">
        <v>4935</v>
      </c>
      <c r="I1389" s="262" t="s">
        <v>9535</v>
      </c>
      <c r="J1389" s="280" t="s">
        <v>5603</v>
      </c>
      <c r="K1389" s="280" t="s">
        <v>7826</v>
      </c>
      <c r="L1389" s="281">
        <v>40267</v>
      </c>
      <c r="M1389" s="256"/>
      <c r="N1389" s="257">
        <v>40267</v>
      </c>
      <c r="O1389" s="258" t="s">
        <v>7826</v>
      </c>
      <c r="P1389" s="259" t="s">
        <v>9535</v>
      </c>
      <c r="Q1389" s="49"/>
      <c r="R1389" s="49"/>
      <c r="S1389" s="328"/>
    </row>
    <row r="1390" spans="1:19" ht="51" x14ac:dyDescent="0.25">
      <c r="A1390" s="260">
        <v>40255</v>
      </c>
      <c r="B1390" s="261" t="s">
        <v>5492</v>
      </c>
      <c r="C1390" s="267"/>
      <c r="D1390" s="262" t="s">
        <v>7963</v>
      </c>
      <c r="E1390" s="262">
        <v>4619</v>
      </c>
      <c r="F1390" s="262" t="s">
        <v>5382</v>
      </c>
      <c r="G1390" s="262" t="s">
        <v>9736</v>
      </c>
      <c r="H1390" s="262" t="s">
        <v>5494</v>
      </c>
      <c r="I1390" s="262" t="s">
        <v>3360</v>
      </c>
      <c r="J1390" s="280" t="s">
        <v>10914</v>
      </c>
      <c r="K1390" s="280" t="s">
        <v>7996</v>
      </c>
      <c r="L1390" s="281">
        <v>40268</v>
      </c>
      <c r="M1390" s="256"/>
      <c r="N1390" s="257">
        <v>40268</v>
      </c>
      <c r="O1390" s="258" t="s">
        <v>6215</v>
      </c>
      <c r="P1390" s="259" t="s">
        <v>1255</v>
      </c>
      <c r="Q1390" s="49"/>
      <c r="R1390" s="49"/>
      <c r="S1390" s="328"/>
    </row>
    <row r="1391" spans="1:19" x14ac:dyDescent="0.25">
      <c r="A1391" s="260">
        <v>40263</v>
      </c>
      <c r="B1391" s="261" t="s">
        <v>7702</v>
      </c>
      <c r="C1391" s="267"/>
      <c r="D1391" s="262" t="s">
        <v>7963</v>
      </c>
      <c r="E1391" s="262">
        <v>4619</v>
      </c>
      <c r="F1391" s="262" t="s">
        <v>5941</v>
      </c>
      <c r="G1391" s="262" t="s">
        <v>10927</v>
      </c>
      <c r="H1391" s="262" t="s">
        <v>374</v>
      </c>
      <c r="I1391" s="262" t="s">
        <v>10913</v>
      </c>
      <c r="J1391" s="280" t="s">
        <v>5942</v>
      </c>
      <c r="K1391" s="280" t="s">
        <v>2079</v>
      </c>
      <c r="L1391" s="281">
        <v>40268</v>
      </c>
      <c r="M1391" s="256"/>
      <c r="N1391" s="257">
        <v>40268</v>
      </c>
      <c r="O1391" s="258" t="s">
        <v>2079</v>
      </c>
      <c r="P1391" s="259" t="s">
        <v>2086</v>
      </c>
      <c r="Q1391" s="49"/>
      <c r="R1391" s="49"/>
      <c r="S1391" s="328"/>
    </row>
    <row r="1392" spans="1:19" ht="25.5" x14ac:dyDescent="0.25">
      <c r="A1392" s="260">
        <v>40263</v>
      </c>
      <c r="B1392" s="261" t="s">
        <v>7702</v>
      </c>
      <c r="C1392" s="267"/>
      <c r="D1392" s="262" t="s">
        <v>7963</v>
      </c>
      <c r="E1392" s="262">
        <v>4619</v>
      </c>
      <c r="F1392" s="262" t="s">
        <v>5941</v>
      </c>
      <c r="G1392" s="262" t="s">
        <v>10927</v>
      </c>
      <c r="H1392" s="262" t="s">
        <v>374</v>
      </c>
      <c r="I1392" s="262" t="s">
        <v>10913</v>
      </c>
      <c r="J1392" s="280" t="s">
        <v>5942</v>
      </c>
      <c r="K1392" s="280" t="s">
        <v>7445</v>
      </c>
      <c r="L1392" s="281">
        <v>40268</v>
      </c>
      <c r="M1392" s="256" t="s">
        <v>6211</v>
      </c>
      <c r="N1392" s="257">
        <v>40268</v>
      </c>
      <c r="O1392" s="258">
        <v>30</v>
      </c>
      <c r="P1392" s="259" t="s">
        <v>10913</v>
      </c>
      <c r="Q1392" s="49"/>
      <c r="R1392" s="49"/>
      <c r="S1392" s="328"/>
    </row>
    <row r="1393" spans="1:19" ht="25.5" x14ac:dyDescent="0.25">
      <c r="A1393" s="260">
        <v>40267</v>
      </c>
      <c r="B1393" s="261" t="s">
        <v>5601</v>
      </c>
      <c r="C1393" s="267"/>
      <c r="D1393" s="262" t="s">
        <v>2215</v>
      </c>
      <c r="E1393" s="262"/>
      <c r="F1393" s="262" t="s">
        <v>5941</v>
      </c>
      <c r="G1393" s="262" t="s">
        <v>5602</v>
      </c>
      <c r="H1393" s="262" t="s">
        <v>4935</v>
      </c>
      <c r="I1393" s="262" t="s">
        <v>6444</v>
      </c>
      <c r="J1393" s="280" t="s">
        <v>5603</v>
      </c>
      <c r="K1393" s="280" t="s">
        <v>7826</v>
      </c>
      <c r="L1393" s="281">
        <v>40268</v>
      </c>
      <c r="M1393" s="256"/>
      <c r="N1393" s="257">
        <v>40268</v>
      </c>
      <c r="O1393" s="258" t="s">
        <v>7826</v>
      </c>
      <c r="P1393" s="259" t="s">
        <v>9535</v>
      </c>
      <c r="Q1393" s="49"/>
      <c r="R1393" s="49"/>
      <c r="S1393" s="328"/>
    </row>
    <row r="1394" spans="1:19" ht="25.5" x14ac:dyDescent="0.25">
      <c r="A1394" s="260">
        <v>40267</v>
      </c>
      <c r="B1394" s="261" t="s">
        <v>5604</v>
      </c>
      <c r="C1394" s="267"/>
      <c r="D1394" s="262" t="s">
        <v>2215</v>
      </c>
      <c r="E1394" s="262"/>
      <c r="F1394" s="262" t="s">
        <v>10658</v>
      </c>
      <c r="G1394" s="262" t="s">
        <v>5602</v>
      </c>
      <c r="H1394" s="262" t="s">
        <v>374</v>
      </c>
      <c r="I1394" s="262" t="s">
        <v>6444</v>
      </c>
      <c r="J1394" s="280" t="s">
        <v>878</v>
      </c>
      <c r="K1394" s="280" t="s">
        <v>7826</v>
      </c>
      <c r="L1394" s="281">
        <v>40268</v>
      </c>
      <c r="M1394" s="256"/>
      <c r="N1394" s="257">
        <v>40268</v>
      </c>
      <c r="O1394" s="258" t="s">
        <v>7826</v>
      </c>
      <c r="P1394" s="259" t="s">
        <v>9535</v>
      </c>
      <c r="Q1394" s="49"/>
      <c r="R1394" s="49"/>
      <c r="S1394" s="328"/>
    </row>
    <row r="1395" spans="1:19" ht="25.5" x14ac:dyDescent="0.25">
      <c r="A1395" s="260">
        <v>40267</v>
      </c>
      <c r="B1395" s="261" t="s">
        <v>5604</v>
      </c>
      <c r="C1395" s="267"/>
      <c r="D1395" s="262" t="s">
        <v>2215</v>
      </c>
      <c r="E1395" s="262"/>
      <c r="F1395" s="262" t="s">
        <v>10658</v>
      </c>
      <c r="G1395" s="262" t="s">
        <v>9736</v>
      </c>
      <c r="H1395" s="262" t="s">
        <v>374</v>
      </c>
      <c r="I1395" s="262" t="s">
        <v>6444</v>
      </c>
      <c r="J1395" s="280" t="s">
        <v>878</v>
      </c>
      <c r="K1395" s="280" t="s">
        <v>2079</v>
      </c>
      <c r="L1395" s="281">
        <v>40268</v>
      </c>
      <c r="M1395" s="256"/>
      <c r="N1395" s="257">
        <v>40268</v>
      </c>
      <c r="O1395" s="258" t="s">
        <v>2079</v>
      </c>
      <c r="P1395" s="259" t="s">
        <v>9535</v>
      </c>
      <c r="Q1395" s="49"/>
      <c r="R1395" s="49"/>
      <c r="S1395" s="328"/>
    </row>
    <row r="1396" spans="1:19" ht="25.5" x14ac:dyDescent="0.25">
      <c r="A1396" s="260">
        <v>40266</v>
      </c>
      <c r="B1396" s="261" t="s">
        <v>6942</v>
      </c>
      <c r="C1396" s="267"/>
      <c r="D1396" s="262" t="s">
        <v>2215</v>
      </c>
      <c r="E1396" s="262"/>
      <c r="F1396" s="262" t="s">
        <v>6588</v>
      </c>
      <c r="G1396" s="262" t="s">
        <v>8041</v>
      </c>
      <c r="H1396" s="262" t="s">
        <v>4935</v>
      </c>
      <c r="I1396" s="262" t="s">
        <v>9535</v>
      </c>
      <c r="J1396" s="280" t="s">
        <v>5603</v>
      </c>
      <c r="K1396" s="280" t="s">
        <v>2079</v>
      </c>
      <c r="L1396" s="281">
        <v>40273</v>
      </c>
      <c r="M1396" s="256"/>
      <c r="N1396" s="257">
        <v>40270</v>
      </c>
      <c r="O1396" s="258" t="s">
        <v>2079</v>
      </c>
      <c r="P1396" s="259" t="s">
        <v>9535</v>
      </c>
      <c r="Q1396" s="49"/>
      <c r="R1396" s="49"/>
      <c r="S1396" s="328"/>
    </row>
    <row r="1397" spans="1:19" x14ac:dyDescent="0.25">
      <c r="A1397" s="260">
        <v>40262</v>
      </c>
      <c r="B1397" s="261" t="s">
        <v>3506</v>
      </c>
      <c r="C1397" s="267"/>
      <c r="D1397" s="262" t="s">
        <v>4479</v>
      </c>
      <c r="E1397" s="262" t="s">
        <v>4480</v>
      </c>
      <c r="F1397" s="262" t="s">
        <v>5941</v>
      </c>
      <c r="G1397" s="262" t="s">
        <v>1810</v>
      </c>
      <c r="H1397" s="262" t="s">
        <v>6647</v>
      </c>
      <c r="I1397" s="262" t="s">
        <v>8023</v>
      </c>
      <c r="J1397" s="280" t="s">
        <v>10618</v>
      </c>
      <c r="K1397" s="280" t="s">
        <v>8023</v>
      </c>
      <c r="L1397" s="281">
        <v>40268</v>
      </c>
      <c r="M1397" s="256"/>
      <c r="N1397" s="257">
        <v>40271</v>
      </c>
      <c r="O1397" s="258" t="s">
        <v>8023</v>
      </c>
      <c r="P1397" s="259"/>
      <c r="Q1397" s="49"/>
      <c r="R1397" s="49"/>
      <c r="S1397" s="328"/>
    </row>
    <row r="1398" spans="1:19" ht="25.5" x14ac:dyDescent="0.25">
      <c r="A1398" s="260">
        <v>40232</v>
      </c>
      <c r="B1398" s="261" t="s">
        <v>4721</v>
      </c>
      <c r="C1398" s="267"/>
      <c r="D1398" s="262" t="s">
        <v>4722</v>
      </c>
      <c r="E1398" s="262">
        <v>4474</v>
      </c>
      <c r="F1398" s="262" t="s">
        <v>468</v>
      </c>
      <c r="G1398" s="262" t="s">
        <v>9736</v>
      </c>
      <c r="H1398" s="262" t="s">
        <v>4941</v>
      </c>
      <c r="I1398" s="262" t="s">
        <v>4724</v>
      </c>
      <c r="J1398" s="280" t="s">
        <v>4723</v>
      </c>
      <c r="K1398" s="280" t="s">
        <v>4725</v>
      </c>
      <c r="L1398" s="281">
        <v>40273</v>
      </c>
      <c r="M1398" s="256" t="s">
        <v>5937</v>
      </c>
      <c r="N1398" s="257">
        <v>40273</v>
      </c>
      <c r="O1398" s="258" t="s">
        <v>4725</v>
      </c>
      <c r="P1398" s="259"/>
      <c r="Q1398" s="49"/>
      <c r="R1398" s="49"/>
      <c r="S1398" s="328"/>
    </row>
    <row r="1399" spans="1:19" ht="25.5" x14ac:dyDescent="0.25">
      <c r="A1399" s="260">
        <v>40232</v>
      </c>
      <c r="B1399" s="261" t="s">
        <v>4721</v>
      </c>
      <c r="C1399" s="267"/>
      <c r="D1399" s="262" t="s">
        <v>4722</v>
      </c>
      <c r="E1399" s="262">
        <v>4474</v>
      </c>
      <c r="F1399" s="262" t="s">
        <v>468</v>
      </c>
      <c r="G1399" s="262" t="s">
        <v>9736</v>
      </c>
      <c r="H1399" s="262" t="s">
        <v>4941</v>
      </c>
      <c r="I1399" s="262" t="s">
        <v>522</v>
      </c>
      <c r="J1399" s="280" t="s">
        <v>4472</v>
      </c>
      <c r="K1399" s="280" t="s">
        <v>523</v>
      </c>
      <c r="L1399" s="281">
        <v>40273</v>
      </c>
      <c r="M1399" s="256" t="s">
        <v>1587</v>
      </c>
      <c r="N1399" s="257">
        <v>40273</v>
      </c>
      <c r="O1399" s="258" t="s">
        <v>523</v>
      </c>
      <c r="P1399" s="259"/>
      <c r="Q1399" s="49"/>
      <c r="R1399" s="49"/>
      <c r="S1399" s="328"/>
    </row>
    <row r="1400" spans="1:19" ht="25.5" x14ac:dyDescent="0.25">
      <c r="A1400" s="260">
        <v>40232</v>
      </c>
      <c r="B1400" s="261" t="s">
        <v>4721</v>
      </c>
      <c r="C1400" s="267"/>
      <c r="D1400" s="262" t="s">
        <v>4722</v>
      </c>
      <c r="E1400" s="262">
        <v>4774</v>
      </c>
      <c r="F1400" s="262" t="s">
        <v>468</v>
      </c>
      <c r="G1400" s="262" t="s">
        <v>6884</v>
      </c>
      <c r="H1400" s="262" t="s">
        <v>4941</v>
      </c>
      <c r="I1400" s="262" t="s">
        <v>7389</v>
      </c>
      <c r="J1400" s="280" t="s">
        <v>4111</v>
      </c>
      <c r="K1400" s="280" t="s">
        <v>640</v>
      </c>
      <c r="L1400" s="281">
        <v>40273</v>
      </c>
      <c r="M1400" s="256" t="s">
        <v>5937</v>
      </c>
      <c r="N1400" s="257">
        <v>40273</v>
      </c>
      <c r="O1400" s="258" t="s">
        <v>640</v>
      </c>
      <c r="P1400" s="259"/>
      <c r="Q1400" s="49"/>
      <c r="R1400" s="49"/>
      <c r="S1400" s="328"/>
    </row>
    <row r="1401" spans="1:19" ht="25.5" x14ac:dyDescent="0.25">
      <c r="A1401" s="260">
        <v>40232</v>
      </c>
      <c r="B1401" s="261" t="s">
        <v>4721</v>
      </c>
      <c r="C1401" s="267"/>
      <c r="D1401" s="262" t="s">
        <v>4722</v>
      </c>
      <c r="E1401" s="262">
        <v>4774</v>
      </c>
      <c r="F1401" s="262" t="s">
        <v>468</v>
      </c>
      <c r="G1401" s="262" t="s">
        <v>6884</v>
      </c>
      <c r="H1401" s="262" t="s">
        <v>4941</v>
      </c>
      <c r="I1401" s="262" t="s">
        <v>10869</v>
      </c>
      <c r="J1401" s="280" t="s">
        <v>4111</v>
      </c>
      <c r="K1401" s="280" t="s">
        <v>640</v>
      </c>
      <c r="L1401" s="281">
        <v>40273</v>
      </c>
      <c r="M1401" s="256" t="s">
        <v>5937</v>
      </c>
      <c r="N1401" s="257">
        <v>40273</v>
      </c>
      <c r="O1401" s="258" t="s">
        <v>640</v>
      </c>
      <c r="P1401" s="259"/>
      <c r="Q1401" s="49"/>
      <c r="R1401" s="49"/>
      <c r="S1401" s="328"/>
    </row>
    <row r="1402" spans="1:19" ht="25.5" x14ac:dyDescent="0.25">
      <c r="A1402" s="260">
        <v>40232</v>
      </c>
      <c r="B1402" s="261" t="s">
        <v>4721</v>
      </c>
      <c r="C1402" s="267"/>
      <c r="D1402" s="262" t="s">
        <v>4722</v>
      </c>
      <c r="E1402" s="262">
        <v>4774</v>
      </c>
      <c r="F1402" s="262" t="s">
        <v>468</v>
      </c>
      <c r="G1402" s="262" t="s">
        <v>6884</v>
      </c>
      <c r="H1402" s="262" t="s">
        <v>4941</v>
      </c>
      <c r="I1402" s="262" t="s">
        <v>6103</v>
      </c>
      <c r="J1402" s="280" t="s">
        <v>4111</v>
      </c>
      <c r="K1402" s="280" t="s">
        <v>640</v>
      </c>
      <c r="L1402" s="281">
        <v>40273</v>
      </c>
      <c r="M1402" s="256" t="s">
        <v>5937</v>
      </c>
      <c r="N1402" s="257">
        <v>40273</v>
      </c>
      <c r="O1402" s="258" t="s">
        <v>640</v>
      </c>
      <c r="P1402" s="259"/>
      <c r="Q1402" s="49"/>
      <c r="R1402" s="49"/>
      <c r="S1402" s="328"/>
    </row>
    <row r="1403" spans="1:19" ht="25.5" x14ac:dyDescent="0.25">
      <c r="A1403" s="260">
        <v>40232</v>
      </c>
      <c r="B1403" s="261" t="s">
        <v>4721</v>
      </c>
      <c r="C1403" s="267"/>
      <c r="D1403" s="262" t="s">
        <v>4722</v>
      </c>
      <c r="E1403" s="262">
        <v>4774</v>
      </c>
      <c r="F1403" s="262" t="s">
        <v>468</v>
      </c>
      <c r="G1403" s="262" t="s">
        <v>6884</v>
      </c>
      <c r="H1403" s="262" t="s">
        <v>4941</v>
      </c>
      <c r="I1403" s="262" t="s">
        <v>6104</v>
      </c>
      <c r="J1403" s="280" t="s">
        <v>4111</v>
      </c>
      <c r="K1403" s="280" t="s">
        <v>9440</v>
      </c>
      <c r="L1403" s="281">
        <v>40273</v>
      </c>
      <c r="M1403" s="256" t="s">
        <v>5937</v>
      </c>
      <c r="N1403" s="257">
        <v>40273</v>
      </c>
      <c r="O1403" s="258" t="s">
        <v>9440</v>
      </c>
      <c r="P1403" s="259"/>
      <c r="Q1403" s="49"/>
      <c r="R1403" s="49"/>
      <c r="S1403" s="328"/>
    </row>
    <row r="1404" spans="1:19" ht="25.5" x14ac:dyDescent="0.25">
      <c r="A1404" s="260">
        <v>40232</v>
      </c>
      <c r="B1404" s="261" t="s">
        <v>4721</v>
      </c>
      <c r="C1404" s="267"/>
      <c r="D1404" s="262" t="s">
        <v>4722</v>
      </c>
      <c r="E1404" s="262">
        <v>4774</v>
      </c>
      <c r="F1404" s="262" t="s">
        <v>468</v>
      </c>
      <c r="G1404" s="262" t="s">
        <v>6884</v>
      </c>
      <c r="H1404" s="262" t="s">
        <v>4941</v>
      </c>
      <c r="I1404" s="262" t="s">
        <v>6105</v>
      </c>
      <c r="J1404" s="280" t="s">
        <v>4111</v>
      </c>
      <c r="K1404" s="280" t="s">
        <v>9440</v>
      </c>
      <c r="L1404" s="281">
        <v>40273</v>
      </c>
      <c r="M1404" s="256" t="s">
        <v>5937</v>
      </c>
      <c r="N1404" s="257">
        <v>40273</v>
      </c>
      <c r="O1404" s="258" t="s">
        <v>9440</v>
      </c>
      <c r="P1404" s="259"/>
      <c r="Q1404" s="49"/>
      <c r="R1404" s="49"/>
      <c r="S1404" s="328"/>
    </row>
    <row r="1405" spans="1:19" ht="25.5" x14ac:dyDescent="0.25">
      <c r="A1405" s="260">
        <v>40232</v>
      </c>
      <c r="B1405" s="261" t="s">
        <v>4721</v>
      </c>
      <c r="C1405" s="267"/>
      <c r="D1405" s="262" t="s">
        <v>4722</v>
      </c>
      <c r="E1405" s="262">
        <v>4774</v>
      </c>
      <c r="F1405" s="262" t="s">
        <v>468</v>
      </c>
      <c r="G1405" s="262" t="s">
        <v>6884</v>
      </c>
      <c r="H1405" s="262" t="s">
        <v>4941</v>
      </c>
      <c r="I1405" s="262" t="s">
        <v>4469</v>
      </c>
      <c r="J1405" s="280" t="s">
        <v>4111</v>
      </c>
      <c r="K1405" s="280" t="s">
        <v>640</v>
      </c>
      <c r="L1405" s="281">
        <v>40273</v>
      </c>
      <c r="M1405" s="256" t="s">
        <v>5937</v>
      </c>
      <c r="N1405" s="257">
        <v>40273</v>
      </c>
      <c r="O1405" s="258" t="s">
        <v>640</v>
      </c>
      <c r="P1405" s="259"/>
      <c r="Q1405" s="49"/>
      <c r="R1405" s="49"/>
      <c r="S1405" s="328"/>
    </row>
    <row r="1406" spans="1:19" ht="25.5" x14ac:dyDescent="0.25">
      <c r="A1406" s="260">
        <v>40232</v>
      </c>
      <c r="B1406" s="261" t="s">
        <v>4721</v>
      </c>
      <c r="C1406" s="267"/>
      <c r="D1406" s="262" t="s">
        <v>4722</v>
      </c>
      <c r="E1406" s="262">
        <v>4774</v>
      </c>
      <c r="F1406" s="262" t="s">
        <v>468</v>
      </c>
      <c r="G1406" s="262" t="s">
        <v>6884</v>
      </c>
      <c r="H1406" s="262" t="s">
        <v>4941</v>
      </c>
      <c r="I1406" s="262" t="s">
        <v>4470</v>
      </c>
      <c r="J1406" s="280" t="s">
        <v>4111</v>
      </c>
      <c r="K1406" s="280" t="s">
        <v>640</v>
      </c>
      <c r="L1406" s="281">
        <v>40273</v>
      </c>
      <c r="M1406" s="256" t="s">
        <v>5937</v>
      </c>
      <c r="N1406" s="257">
        <v>40273</v>
      </c>
      <c r="O1406" s="258" t="s">
        <v>640</v>
      </c>
      <c r="P1406" s="259"/>
      <c r="Q1406" s="49"/>
      <c r="R1406" s="49"/>
      <c r="S1406" s="328"/>
    </row>
    <row r="1407" spans="1:19" ht="25.5" x14ac:dyDescent="0.25">
      <c r="A1407" s="260">
        <v>40232</v>
      </c>
      <c r="B1407" s="261" t="s">
        <v>4721</v>
      </c>
      <c r="C1407" s="267"/>
      <c r="D1407" s="262" t="s">
        <v>4722</v>
      </c>
      <c r="E1407" s="262">
        <v>4774</v>
      </c>
      <c r="F1407" s="262" t="s">
        <v>468</v>
      </c>
      <c r="G1407" s="262" t="s">
        <v>6884</v>
      </c>
      <c r="H1407" s="262" t="s">
        <v>4941</v>
      </c>
      <c r="I1407" s="262" t="s">
        <v>4471</v>
      </c>
      <c r="J1407" s="280" t="s">
        <v>4111</v>
      </c>
      <c r="K1407" s="280" t="s">
        <v>640</v>
      </c>
      <c r="L1407" s="281">
        <v>40273</v>
      </c>
      <c r="M1407" s="256" t="s">
        <v>5937</v>
      </c>
      <c r="N1407" s="257">
        <v>40273</v>
      </c>
      <c r="O1407" s="258" t="s">
        <v>640</v>
      </c>
      <c r="P1407" s="259"/>
      <c r="Q1407" s="49"/>
      <c r="R1407" s="49"/>
      <c r="S1407" s="328"/>
    </row>
    <row r="1408" spans="1:19" x14ac:dyDescent="0.25">
      <c r="A1408" s="260">
        <v>40263</v>
      </c>
      <c r="B1408" s="261" t="s">
        <v>6941</v>
      </c>
      <c r="C1408" s="267"/>
      <c r="D1408" s="262" t="s">
        <v>7963</v>
      </c>
      <c r="E1408" s="262">
        <v>4619</v>
      </c>
      <c r="F1408" s="262" t="s">
        <v>6211</v>
      </c>
      <c r="G1408" s="262" t="s">
        <v>10927</v>
      </c>
      <c r="H1408" s="262" t="s">
        <v>4872</v>
      </c>
      <c r="I1408" s="262" t="s">
        <v>10913</v>
      </c>
      <c r="J1408" s="280" t="s">
        <v>5942</v>
      </c>
      <c r="K1408" s="280" t="s">
        <v>7445</v>
      </c>
      <c r="L1408" s="281">
        <v>40273</v>
      </c>
      <c r="M1408" s="256" t="s">
        <v>3386</v>
      </c>
      <c r="N1408" s="257">
        <v>40273</v>
      </c>
      <c r="O1408" s="258" t="s">
        <v>7445</v>
      </c>
      <c r="P1408" s="259" t="s">
        <v>10913</v>
      </c>
      <c r="Q1408" s="49"/>
      <c r="R1408" s="49"/>
      <c r="S1408" s="328"/>
    </row>
    <row r="1409" spans="1:19" x14ac:dyDescent="0.25">
      <c r="A1409" s="260">
        <v>40272</v>
      </c>
      <c r="B1409" s="261" t="s">
        <v>4966</v>
      </c>
      <c r="C1409" s="267"/>
      <c r="D1409" s="262" t="s">
        <v>7937</v>
      </c>
      <c r="E1409" s="262"/>
      <c r="F1409" s="262" t="s">
        <v>5941</v>
      </c>
      <c r="G1409" s="262" t="s">
        <v>10857</v>
      </c>
      <c r="H1409" s="262" t="s">
        <v>8607</v>
      </c>
      <c r="I1409" s="262" t="s">
        <v>2126</v>
      </c>
      <c r="J1409" s="280" t="s">
        <v>861</v>
      </c>
      <c r="K1409" s="280" t="s">
        <v>824</v>
      </c>
      <c r="L1409" s="281">
        <v>40272</v>
      </c>
      <c r="M1409" s="256"/>
      <c r="N1409" s="257">
        <v>40273</v>
      </c>
      <c r="O1409" s="258" t="s">
        <v>4096</v>
      </c>
      <c r="P1409" s="259" t="s">
        <v>9937</v>
      </c>
      <c r="Q1409" s="49"/>
      <c r="R1409" s="49"/>
      <c r="S1409" s="328"/>
    </row>
    <row r="1410" spans="1:19" ht="38.25" x14ac:dyDescent="0.25">
      <c r="A1410" s="260">
        <v>40256</v>
      </c>
      <c r="B1410" s="261" t="s">
        <v>2988</v>
      </c>
      <c r="C1410" s="267"/>
      <c r="D1410" s="262" t="s">
        <v>7997</v>
      </c>
      <c r="E1410" s="262"/>
      <c r="F1410" s="262" t="s">
        <v>5565</v>
      </c>
      <c r="G1410" s="262" t="s">
        <v>6234</v>
      </c>
      <c r="H1410" s="262" t="s">
        <v>854</v>
      </c>
      <c r="I1410" s="262" t="s">
        <v>601</v>
      </c>
      <c r="J1410" s="280" t="s">
        <v>600</v>
      </c>
      <c r="K1410" s="280" t="s">
        <v>3817</v>
      </c>
      <c r="L1410" s="281">
        <v>40271</v>
      </c>
      <c r="M1410" s="256"/>
      <c r="N1410" s="257">
        <v>40275</v>
      </c>
      <c r="O1410" s="258" t="s">
        <v>4960</v>
      </c>
      <c r="P1410" s="259" t="s">
        <v>5550</v>
      </c>
      <c r="Q1410" s="49"/>
      <c r="R1410" s="49"/>
      <c r="S1410" s="328"/>
    </row>
    <row r="1411" spans="1:19" ht="25.5" x14ac:dyDescent="0.25">
      <c r="A1411" s="260">
        <v>40270</v>
      </c>
      <c r="B1411" s="261" t="s">
        <v>2840</v>
      </c>
      <c r="C1411" s="267"/>
      <c r="D1411" s="262" t="s">
        <v>2215</v>
      </c>
      <c r="E1411" s="262" t="s">
        <v>7813</v>
      </c>
      <c r="F1411" s="262" t="s">
        <v>6588</v>
      </c>
      <c r="G1411" s="262" t="s">
        <v>3651</v>
      </c>
      <c r="H1411" s="262" t="s">
        <v>2253</v>
      </c>
      <c r="I1411" s="262" t="s">
        <v>9535</v>
      </c>
      <c r="J1411" s="280" t="s">
        <v>5942</v>
      </c>
      <c r="K1411" s="280" t="s">
        <v>7826</v>
      </c>
      <c r="L1411" s="281">
        <v>40273</v>
      </c>
      <c r="M1411" s="256"/>
      <c r="N1411" s="257">
        <v>40275</v>
      </c>
      <c r="O1411" s="258">
        <v>100</v>
      </c>
      <c r="P1411" s="259" t="s">
        <v>9535</v>
      </c>
      <c r="Q1411" s="49"/>
      <c r="R1411" s="49"/>
      <c r="S1411" s="328"/>
    </row>
    <row r="1412" spans="1:19" ht="25.5" x14ac:dyDescent="0.25">
      <c r="A1412" s="260">
        <v>40270</v>
      </c>
      <c r="B1412" s="261" t="s">
        <v>2840</v>
      </c>
      <c r="C1412" s="267"/>
      <c r="D1412" s="262" t="s">
        <v>2215</v>
      </c>
      <c r="E1412" s="262" t="s">
        <v>7813</v>
      </c>
      <c r="F1412" s="262" t="s">
        <v>6588</v>
      </c>
      <c r="G1412" s="262" t="s">
        <v>9736</v>
      </c>
      <c r="H1412" s="262" t="s">
        <v>4935</v>
      </c>
      <c r="I1412" s="262" t="s">
        <v>9535</v>
      </c>
      <c r="J1412" s="280" t="s">
        <v>5603</v>
      </c>
      <c r="K1412" s="280" t="s">
        <v>7826</v>
      </c>
      <c r="L1412" s="281">
        <v>40273</v>
      </c>
      <c r="M1412" s="256"/>
      <c r="N1412" s="257">
        <v>40275</v>
      </c>
      <c r="O1412" s="258">
        <v>100</v>
      </c>
      <c r="P1412" s="259" t="s">
        <v>9535</v>
      </c>
      <c r="Q1412" s="49"/>
      <c r="R1412" s="49"/>
      <c r="S1412" s="328"/>
    </row>
    <row r="1413" spans="1:19" x14ac:dyDescent="0.25">
      <c r="A1413" s="260">
        <v>40275</v>
      </c>
      <c r="B1413" s="261" t="s">
        <v>5141</v>
      </c>
      <c r="C1413" s="267"/>
      <c r="D1413" s="262" t="s">
        <v>2215</v>
      </c>
      <c r="E1413" s="262"/>
      <c r="F1413" s="262" t="s">
        <v>6588</v>
      </c>
      <c r="G1413" s="262" t="s">
        <v>2109</v>
      </c>
      <c r="H1413" s="262" t="s">
        <v>8607</v>
      </c>
      <c r="I1413" s="262" t="s">
        <v>10608</v>
      </c>
      <c r="J1413" s="280" t="s">
        <v>5942</v>
      </c>
      <c r="K1413" s="280" t="s">
        <v>4960</v>
      </c>
      <c r="L1413" s="281">
        <v>40276</v>
      </c>
      <c r="M1413" s="256"/>
      <c r="N1413" s="257">
        <v>40276</v>
      </c>
      <c r="O1413" s="258" t="s">
        <v>4960</v>
      </c>
      <c r="P1413" s="259" t="s">
        <v>3371</v>
      </c>
      <c r="Q1413" s="49"/>
      <c r="R1413" s="49"/>
      <c r="S1413" s="328"/>
    </row>
    <row r="1414" spans="1:19" x14ac:dyDescent="0.25">
      <c r="A1414" s="260">
        <v>40218</v>
      </c>
      <c r="B1414" s="261" t="s">
        <v>5238</v>
      </c>
      <c r="C1414" s="267"/>
      <c r="D1414" s="262" t="s">
        <v>613</v>
      </c>
      <c r="E1414" s="262">
        <v>4801</v>
      </c>
      <c r="F1414" s="262" t="s">
        <v>1697</v>
      </c>
      <c r="G1414" s="262" t="s">
        <v>5602</v>
      </c>
      <c r="H1414" s="262" t="s">
        <v>10601</v>
      </c>
      <c r="I1414" s="262" t="s">
        <v>1422</v>
      </c>
      <c r="J1414" s="280" t="s">
        <v>9005</v>
      </c>
      <c r="K1414" s="280" t="s">
        <v>1225</v>
      </c>
      <c r="L1414" s="281">
        <v>40276</v>
      </c>
      <c r="M1414" s="256"/>
      <c r="N1414" s="257">
        <v>40280</v>
      </c>
      <c r="O1414" s="258" t="s">
        <v>1225</v>
      </c>
      <c r="P1414" s="259"/>
      <c r="Q1414" s="49"/>
      <c r="R1414" s="49"/>
      <c r="S1414" s="328"/>
    </row>
    <row r="1415" spans="1:19" ht="25.5" x14ac:dyDescent="0.25">
      <c r="A1415" s="260">
        <v>40270</v>
      </c>
      <c r="B1415" s="261" t="s">
        <v>3322</v>
      </c>
      <c r="C1415" s="267"/>
      <c r="D1415" s="262" t="s">
        <v>7748</v>
      </c>
      <c r="E1415" s="262" t="s">
        <v>3323</v>
      </c>
      <c r="F1415" s="262" t="s">
        <v>1697</v>
      </c>
      <c r="G1415" s="262" t="s">
        <v>5602</v>
      </c>
      <c r="H1415" s="262" t="s">
        <v>4179</v>
      </c>
      <c r="I1415" s="262" t="s">
        <v>10608</v>
      </c>
      <c r="J1415" s="280" t="s">
        <v>5942</v>
      </c>
      <c r="K1415" s="280" t="s">
        <v>6381</v>
      </c>
      <c r="L1415" s="281">
        <v>40275</v>
      </c>
      <c r="M1415" s="256" t="s">
        <v>6533</v>
      </c>
      <c r="N1415" s="257">
        <v>40280</v>
      </c>
      <c r="O1415" s="258" t="s">
        <v>6381</v>
      </c>
      <c r="P1415" s="259" t="s">
        <v>6582</v>
      </c>
      <c r="Q1415" s="49"/>
      <c r="R1415" s="49"/>
      <c r="S1415" s="328"/>
    </row>
    <row r="1416" spans="1:19" x14ac:dyDescent="0.25">
      <c r="A1416" s="260">
        <v>40277</v>
      </c>
      <c r="B1416" s="261" t="s">
        <v>8006</v>
      </c>
      <c r="C1416" s="267"/>
      <c r="D1416" s="262" t="s">
        <v>10103</v>
      </c>
      <c r="E1416" s="262" t="s">
        <v>7454</v>
      </c>
      <c r="F1416" s="262" t="s">
        <v>6588</v>
      </c>
      <c r="G1416" s="262" t="s">
        <v>3489</v>
      </c>
      <c r="H1416" s="262" t="s">
        <v>8607</v>
      </c>
      <c r="I1416" s="262" t="s">
        <v>5497</v>
      </c>
      <c r="J1416" s="280" t="s">
        <v>5942</v>
      </c>
      <c r="K1416" s="280" t="s">
        <v>1686</v>
      </c>
      <c r="L1416" s="281">
        <v>40280</v>
      </c>
      <c r="M1416" s="256"/>
      <c r="N1416" s="257">
        <v>40280</v>
      </c>
      <c r="O1416" s="258" t="s">
        <v>1686</v>
      </c>
      <c r="P1416" s="259" t="s">
        <v>9990</v>
      </c>
      <c r="Q1416" s="49"/>
      <c r="R1416" s="49"/>
      <c r="S1416" s="328"/>
    </row>
    <row r="1417" spans="1:19" x14ac:dyDescent="0.25">
      <c r="A1417" s="260">
        <v>40277</v>
      </c>
      <c r="B1417" s="261" t="s">
        <v>8006</v>
      </c>
      <c r="C1417" s="267"/>
      <c r="D1417" s="262" t="s">
        <v>10103</v>
      </c>
      <c r="E1417" s="262" t="s">
        <v>4662</v>
      </c>
      <c r="F1417" s="262" t="s">
        <v>6588</v>
      </c>
      <c r="G1417" s="262" t="s">
        <v>3489</v>
      </c>
      <c r="H1417" s="262" t="s">
        <v>8607</v>
      </c>
      <c r="I1417" s="262" t="s">
        <v>451</v>
      </c>
      <c r="J1417" s="280" t="s">
        <v>5942</v>
      </c>
      <c r="K1417" s="280" t="s">
        <v>3411</v>
      </c>
      <c r="L1417" s="281">
        <v>40280</v>
      </c>
      <c r="M1417" s="256"/>
      <c r="N1417" s="257">
        <v>40280</v>
      </c>
      <c r="O1417" s="258" t="s">
        <v>3411</v>
      </c>
      <c r="P1417" s="259" t="s">
        <v>2269</v>
      </c>
      <c r="Q1417" s="49"/>
      <c r="R1417" s="49"/>
      <c r="S1417" s="328"/>
    </row>
    <row r="1418" spans="1:19" ht="25.5" x14ac:dyDescent="0.25">
      <c r="A1418" s="260">
        <v>40277</v>
      </c>
      <c r="B1418" s="261" t="s">
        <v>4120</v>
      </c>
      <c r="C1418" s="267"/>
      <c r="D1418" s="262" t="s">
        <v>2215</v>
      </c>
      <c r="E1418" s="262" t="s">
        <v>7813</v>
      </c>
      <c r="F1418" s="262" t="s">
        <v>5941</v>
      </c>
      <c r="G1418" s="262" t="s">
        <v>10927</v>
      </c>
      <c r="H1418" s="262" t="s">
        <v>374</v>
      </c>
      <c r="I1418" s="262" t="s">
        <v>9535</v>
      </c>
      <c r="J1418" s="280" t="s">
        <v>5942</v>
      </c>
      <c r="K1418" s="280" t="s">
        <v>7826</v>
      </c>
      <c r="L1418" s="281">
        <v>40280</v>
      </c>
      <c r="M1418" s="256"/>
      <c r="N1418" s="257">
        <v>40280</v>
      </c>
      <c r="O1418" s="258" t="s">
        <v>7826</v>
      </c>
      <c r="P1418" s="259" t="s">
        <v>10007</v>
      </c>
      <c r="Q1418" s="49"/>
      <c r="R1418" s="49"/>
      <c r="S1418" s="328"/>
    </row>
    <row r="1419" spans="1:19" x14ac:dyDescent="0.25">
      <c r="A1419" s="260">
        <v>40232</v>
      </c>
      <c r="B1419" s="261" t="s">
        <v>4721</v>
      </c>
      <c r="C1419" s="267"/>
      <c r="D1419" s="262" t="s">
        <v>4722</v>
      </c>
      <c r="E1419" s="262">
        <v>4774</v>
      </c>
      <c r="F1419" s="262" t="s">
        <v>468</v>
      </c>
      <c r="G1419" s="262" t="s">
        <v>9736</v>
      </c>
      <c r="H1419" s="262" t="s">
        <v>4941</v>
      </c>
      <c r="I1419" s="262" t="s">
        <v>10007</v>
      </c>
      <c r="J1419" s="280" t="s">
        <v>5942</v>
      </c>
      <c r="K1419" s="280" t="s">
        <v>1588</v>
      </c>
      <c r="L1419" s="281">
        <v>40273</v>
      </c>
      <c r="M1419" s="256"/>
      <c r="N1419" s="257">
        <v>40281</v>
      </c>
      <c r="O1419" s="258" t="s">
        <v>1588</v>
      </c>
      <c r="P1419" s="259"/>
      <c r="Q1419" s="49"/>
      <c r="R1419" s="49"/>
      <c r="S1419" s="328"/>
    </row>
    <row r="1420" spans="1:19" ht="25.5" x14ac:dyDescent="0.25">
      <c r="A1420" s="260">
        <v>40267</v>
      </c>
      <c r="B1420" s="261" t="s">
        <v>5559</v>
      </c>
      <c r="C1420" s="267"/>
      <c r="D1420" s="262" t="s">
        <v>5237</v>
      </c>
      <c r="E1420" s="262">
        <v>4766</v>
      </c>
      <c r="F1420" s="262" t="s">
        <v>5382</v>
      </c>
      <c r="G1420" s="262" t="s">
        <v>5602</v>
      </c>
      <c r="H1420" s="262" t="s">
        <v>2078</v>
      </c>
      <c r="I1420" s="262" t="s">
        <v>6444</v>
      </c>
      <c r="J1420" s="280" t="s">
        <v>4152</v>
      </c>
      <c r="K1420" s="280" t="s">
        <v>2419</v>
      </c>
      <c r="L1420" s="281">
        <v>40281</v>
      </c>
      <c r="M1420" s="256"/>
      <c r="N1420" s="257">
        <v>40281</v>
      </c>
      <c r="O1420" s="258" t="s">
        <v>2419</v>
      </c>
      <c r="P1420" s="259" t="s">
        <v>10007</v>
      </c>
      <c r="Q1420" s="49"/>
      <c r="R1420" s="49"/>
      <c r="S1420" s="328"/>
    </row>
    <row r="1421" spans="1:19" ht="25.5" x14ac:dyDescent="0.25">
      <c r="A1421" s="260">
        <v>40267</v>
      </c>
      <c r="B1421" s="261" t="s">
        <v>5559</v>
      </c>
      <c r="C1421" s="267"/>
      <c r="D1421" s="262" t="s">
        <v>5237</v>
      </c>
      <c r="E1421" s="262">
        <v>4766</v>
      </c>
      <c r="F1421" s="262" t="s">
        <v>5382</v>
      </c>
      <c r="G1421" s="262" t="s">
        <v>9736</v>
      </c>
      <c r="H1421" s="262" t="s">
        <v>2078</v>
      </c>
      <c r="I1421" s="262" t="s">
        <v>6444</v>
      </c>
      <c r="J1421" s="280" t="s">
        <v>4152</v>
      </c>
      <c r="K1421" s="280" t="s">
        <v>2079</v>
      </c>
      <c r="L1421" s="281">
        <v>40281</v>
      </c>
      <c r="M1421" s="256"/>
      <c r="N1421" s="257">
        <v>40281</v>
      </c>
      <c r="O1421" s="258" t="s">
        <v>2079</v>
      </c>
      <c r="P1421" s="259" t="s">
        <v>10007</v>
      </c>
      <c r="Q1421" s="49"/>
      <c r="R1421" s="49"/>
      <c r="S1421" s="328"/>
    </row>
    <row r="1422" spans="1:19" x14ac:dyDescent="0.25">
      <c r="A1422" s="260">
        <v>40277</v>
      </c>
      <c r="B1422" s="261" t="s">
        <v>8006</v>
      </c>
      <c r="C1422" s="267"/>
      <c r="D1422" s="262" t="s">
        <v>2215</v>
      </c>
      <c r="E1422" s="262"/>
      <c r="F1422" s="262" t="s">
        <v>6588</v>
      </c>
      <c r="G1422" s="262" t="s">
        <v>3489</v>
      </c>
      <c r="H1422" s="262" t="s">
        <v>8607</v>
      </c>
      <c r="I1422" s="262" t="s">
        <v>6444</v>
      </c>
      <c r="J1422" s="280" t="s">
        <v>5942</v>
      </c>
      <c r="K1422" s="280" t="s">
        <v>2079</v>
      </c>
      <c r="L1422" s="281">
        <v>40283</v>
      </c>
      <c r="M1422" s="256"/>
      <c r="N1422" s="257">
        <v>40282</v>
      </c>
      <c r="O1422" s="258" t="s">
        <v>2079</v>
      </c>
      <c r="P1422" s="259" t="s">
        <v>10007</v>
      </c>
      <c r="Q1422" s="49"/>
      <c r="R1422" s="49"/>
      <c r="S1422" s="328"/>
    </row>
    <row r="1423" spans="1:19" x14ac:dyDescent="0.25">
      <c r="A1423" s="260">
        <v>40282</v>
      </c>
      <c r="B1423" s="261" t="s">
        <v>8251</v>
      </c>
      <c r="C1423" s="267"/>
      <c r="D1423" s="262" t="s">
        <v>2215</v>
      </c>
      <c r="E1423" s="262"/>
      <c r="F1423" s="262" t="s">
        <v>5941</v>
      </c>
      <c r="G1423" s="262" t="s">
        <v>4038</v>
      </c>
      <c r="H1423" s="262" t="s">
        <v>374</v>
      </c>
      <c r="I1423" s="262" t="s">
        <v>9535</v>
      </c>
      <c r="J1423" s="280" t="s">
        <v>5942</v>
      </c>
      <c r="K1423" s="280" t="s">
        <v>2079</v>
      </c>
      <c r="L1423" s="281">
        <v>40283</v>
      </c>
      <c r="M1423" s="256"/>
      <c r="N1423" s="257">
        <v>40283</v>
      </c>
      <c r="O1423" s="258" t="s">
        <v>2079</v>
      </c>
      <c r="P1423" s="259" t="s">
        <v>9535</v>
      </c>
      <c r="Q1423" s="49"/>
      <c r="R1423" s="49"/>
      <c r="S1423" s="328"/>
    </row>
    <row r="1424" spans="1:19" ht="25.5" x14ac:dyDescent="0.25">
      <c r="A1424" s="260">
        <v>40270</v>
      </c>
      <c r="B1424" s="261" t="s">
        <v>434</v>
      </c>
      <c r="C1424" s="267"/>
      <c r="D1424" s="262" t="s">
        <v>6560</v>
      </c>
      <c r="E1424" s="262">
        <v>4767</v>
      </c>
      <c r="F1424" s="262" t="s">
        <v>1697</v>
      </c>
      <c r="G1424" s="262" t="s">
        <v>9736</v>
      </c>
      <c r="H1424" s="262" t="s">
        <v>4318</v>
      </c>
      <c r="I1424" s="262" t="s">
        <v>2529</v>
      </c>
      <c r="J1424" s="280" t="s">
        <v>5395</v>
      </c>
      <c r="K1424" s="280" t="s">
        <v>2494</v>
      </c>
      <c r="L1424" s="281">
        <v>40282</v>
      </c>
      <c r="M1424" s="256" t="s">
        <v>6533</v>
      </c>
      <c r="N1424" s="257">
        <v>40284</v>
      </c>
      <c r="O1424" s="258" t="s">
        <v>2494</v>
      </c>
      <c r="P1424" s="259" t="s">
        <v>7588</v>
      </c>
      <c r="Q1424" s="49"/>
      <c r="R1424" s="49"/>
      <c r="S1424" s="328"/>
    </row>
    <row r="1425" spans="1:19" x14ac:dyDescent="0.25">
      <c r="A1425" s="260"/>
      <c r="B1425" s="261" t="s">
        <v>4026</v>
      </c>
      <c r="C1425" s="267"/>
      <c r="D1425" s="262" t="s">
        <v>3375</v>
      </c>
      <c r="E1425" s="262"/>
      <c r="F1425" s="262" t="s">
        <v>10139</v>
      </c>
      <c r="G1425" s="262" t="s">
        <v>8606</v>
      </c>
      <c r="H1425" s="262" t="s">
        <v>8607</v>
      </c>
      <c r="I1425" s="262" t="s">
        <v>1633</v>
      </c>
      <c r="J1425" s="280" t="s">
        <v>5942</v>
      </c>
      <c r="K1425" s="280" t="s">
        <v>6381</v>
      </c>
      <c r="L1425" s="281">
        <v>40287</v>
      </c>
      <c r="M1425" s="256"/>
      <c r="N1425" s="257">
        <v>40287</v>
      </c>
      <c r="O1425" s="258" t="s">
        <v>6381</v>
      </c>
      <c r="P1425" s="259" t="s">
        <v>1633</v>
      </c>
      <c r="Q1425" s="49">
        <v>36.880000000000003</v>
      </c>
      <c r="R1425" s="49"/>
      <c r="S1425" s="328" t="s">
        <v>11891</v>
      </c>
    </row>
    <row r="1426" spans="1:19" x14ac:dyDescent="0.25">
      <c r="A1426" s="260">
        <v>40277</v>
      </c>
      <c r="B1426" s="261" t="s">
        <v>1195</v>
      </c>
      <c r="C1426" s="267"/>
      <c r="D1426" s="262" t="s">
        <v>8792</v>
      </c>
      <c r="E1426" s="262">
        <v>4867</v>
      </c>
      <c r="F1426" s="262" t="s">
        <v>1697</v>
      </c>
      <c r="G1426" s="262" t="s">
        <v>9736</v>
      </c>
      <c r="H1426" s="262" t="s">
        <v>8417</v>
      </c>
      <c r="I1426" s="262" t="s">
        <v>1255</v>
      </c>
      <c r="J1426" s="280" t="s">
        <v>3795</v>
      </c>
      <c r="K1426" s="280" t="s">
        <v>7734</v>
      </c>
      <c r="L1426" s="281">
        <v>40288</v>
      </c>
      <c r="M1426" s="256"/>
      <c r="N1426" s="257">
        <v>40288</v>
      </c>
      <c r="O1426" s="258" t="s">
        <v>7734</v>
      </c>
      <c r="P1426" s="259"/>
      <c r="Q1426" s="49"/>
      <c r="R1426" s="49"/>
      <c r="S1426" s="328"/>
    </row>
    <row r="1427" spans="1:19" x14ac:dyDescent="0.25">
      <c r="A1427" s="260">
        <v>40277</v>
      </c>
      <c r="B1427" s="261" t="s">
        <v>1195</v>
      </c>
      <c r="C1427" s="267"/>
      <c r="D1427" s="262" t="s">
        <v>8792</v>
      </c>
      <c r="E1427" s="262">
        <v>4867</v>
      </c>
      <c r="F1427" s="262" t="s">
        <v>1697</v>
      </c>
      <c r="G1427" s="262" t="s">
        <v>9736</v>
      </c>
      <c r="H1427" s="262" t="s">
        <v>8417</v>
      </c>
      <c r="I1427" s="262" t="s">
        <v>10930</v>
      </c>
      <c r="J1427" s="280" t="s">
        <v>5942</v>
      </c>
      <c r="K1427" s="280" t="s">
        <v>6466</v>
      </c>
      <c r="L1427" s="281">
        <v>40288</v>
      </c>
      <c r="M1427" s="256"/>
      <c r="N1427" s="257">
        <v>40288</v>
      </c>
      <c r="O1427" s="258" t="s">
        <v>6466</v>
      </c>
      <c r="P1427" s="259" t="s">
        <v>10108</v>
      </c>
      <c r="Q1427" s="49"/>
      <c r="R1427" s="49"/>
      <c r="S1427" s="328"/>
    </row>
    <row r="1428" spans="1:19" ht="25.5" x14ac:dyDescent="0.25">
      <c r="A1428" s="260">
        <v>40288</v>
      </c>
      <c r="B1428" s="261" t="s">
        <v>790</v>
      </c>
      <c r="C1428" s="267"/>
      <c r="D1428" s="262" t="s">
        <v>10770</v>
      </c>
      <c r="E1428" s="262">
        <v>4852</v>
      </c>
      <c r="F1428" s="262" t="s">
        <v>3065</v>
      </c>
      <c r="G1428" s="262" t="s">
        <v>6884</v>
      </c>
      <c r="H1428" s="262" t="s">
        <v>4179</v>
      </c>
      <c r="I1428" s="262" t="s">
        <v>6444</v>
      </c>
      <c r="J1428" s="280" t="s">
        <v>4152</v>
      </c>
      <c r="K1428" s="280" t="s">
        <v>7833</v>
      </c>
      <c r="L1428" s="281">
        <v>40294</v>
      </c>
      <c r="M1428" s="256"/>
      <c r="N1428" s="257">
        <v>40291</v>
      </c>
      <c r="O1428" s="258" t="s">
        <v>5528</v>
      </c>
      <c r="P1428" s="259" t="s">
        <v>9535</v>
      </c>
      <c r="Q1428" s="49"/>
      <c r="R1428" s="49"/>
      <c r="S1428" s="328"/>
    </row>
    <row r="1429" spans="1:19" ht="25.5" x14ac:dyDescent="0.25">
      <c r="A1429" s="260">
        <v>40289</v>
      </c>
      <c r="B1429" s="261" t="s">
        <v>9470</v>
      </c>
      <c r="C1429" s="267"/>
      <c r="D1429" s="262" t="s">
        <v>2215</v>
      </c>
      <c r="E1429" s="262"/>
      <c r="F1429" s="262" t="s">
        <v>10658</v>
      </c>
      <c r="G1429" s="262" t="s">
        <v>7272</v>
      </c>
      <c r="H1429" s="262" t="s">
        <v>374</v>
      </c>
      <c r="I1429" s="262" t="s">
        <v>6444</v>
      </c>
      <c r="J1429" s="280" t="s">
        <v>878</v>
      </c>
      <c r="K1429" s="280" t="s">
        <v>7826</v>
      </c>
      <c r="L1429" s="281">
        <v>40291</v>
      </c>
      <c r="M1429" s="256"/>
      <c r="N1429" s="257">
        <v>40291</v>
      </c>
      <c r="O1429" s="258" t="s">
        <v>7826</v>
      </c>
      <c r="P1429" s="259" t="s">
        <v>9535</v>
      </c>
      <c r="Q1429" s="49"/>
      <c r="R1429" s="49"/>
      <c r="S1429" s="328"/>
    </row>
    <row r="1430" spans="1:19" x14ac:dyDescent="0.25">
      <c r="A1430" s="260">
        <v>40289</v>
      </c>
      <c r="B1430" s="261" t="s">
        <v>539</v>
      </c>
      <c r="C1430" s="267"/>
      <c r="D1430" s="262" t="s">
        <v>8079</v>
      </c>
      <c r="E1430" s="262">
        <v>4694</v>
      </c>
      <c r="F1430" s="262" t="s">
        <v>6588</v>
      </c>
      <c r="G1430" s="262" t="s">
        <v>8606</v>
      </c>
      <c r="H1430" s="262" t="s">
        <v>8607</v>
      </c>
      <c r="I1430" s="262" t="s">
        <v>1691</v>
      </c>
      <c r="J1430" s="280" t="s">
        <v>5942</v>
      </c>
      <c r="K1430" s="280" t="s">
        <v>6381</v>
      </c>
      <c r="L1430" s="281">
        <v>40291</v>
      </c>
      <c r="M1430" s="256"/>
      <c r="N1430" s="257">
        <v>40291</v>
      </c>
      <c r="O1430" s="258" t="s">
        <v>6381</v>
      </c>
      <c r="P1430" s="259" t="s">
        <v>4432</v>
      </c>
      <c r="Q1430" s="49"/>
      <c r="R1430" s="49"/>
      <c r="S1430" s="328"/>
    </row>
    <row r="1431" spans="1:19" x14ac:dyDescent="0.25">
      <c r="A1431" s="260">
        <v>40289</v>
      </c>
      <c r="B1431" s="261" t="s">
        <v>539</v>
      </c>
      <c r="C1431" s="267"/>
      <c r="D1431" s="262" t="s">
        <v>8079</v>
      </c>
      <c r="E1431" s="262">
        <v>4694</v>
      </c>
      <c r="F1431" s="262" t="s">
        <v>6588</v>
      </c>
      <c r="G1431" s="262" t="s">
        <v>8606</v>
      </c>
      <c r="H1431" s="262" t="s">
        <v>8607</v>
      </c>
      <c r="I1431" s="262" t="s">
        <v>540</v>
      </c>
      <c r="J1431" s="280" t="s">
        <v>5942</v>
      </c>
      <c r="K1431" s="280" t="s">
        <v>2562</v>
      </c>
      <c r="L1431" s="281">
        <v>40291</v>
      </c>
      <c r="M1431" s="256"/>
      <c r="N1431" s="257">
        <v>40291</v>
      </c>
      <c r="O1431" s="258" t="s">
        <v>2562</v>
      </c>
      <c r="P1431" s="259" t="s">
        <v>3371</v>
      </c>
      <c r="Q1431" s="49"/>
      <c r="R1431" s="49"/>
      <c r="S1431" s="328"/>
    </row>
    <row r="1432" spans="1:19" ht="25.5" x14ac:dyDescent="0.25">
      <c r="A1432" s="260">
        <v>40291</v>
      </c>
      <c r="B1432" s="261" t="s">
        <v>5689</v>
      </c>
      <c r="C1432" s="267"/>
      <c r="D1432" s="262" t="s">
        <v>7963</v>
      </c>
      <c r="E1432" s="262">
        <v>4619</v>
      </c>
      <c r="F1432" s="262" t="s">
        <v>5941</v>
      </c>
      <c r="G1432" s="262" t="s">
        <v>8722</v>
      </c>
      <c r="H1432" s="262" t="s">
        <v>8607</v>
      </c>
      <c r="I1432" s="262" t="s">
        <v>7085</v>
      </c>
      <c r="J1432" s="280" t="s">
        <v>4260</v>
      </c>
      <c r="K1432" s="280" t="s">
        <v>824</v>
      </c>
      <c r="L1432" s="281">
        <v>40295</v>
      </c>
      <c r="M1432" s="256"/>
      <c r="N1432" s="257">
        <v>40294</v>
      </c>
      <c r="O1432" s="258" t="s">
        <v>4096</v>
      </c>
      <c r="P1432" s="259" t="s">
        <v>10367</v>
      </c>
      <c r="Q1432" s="49"/>
      <c r="R1432" s="49"/>
      <c r="S1432" s="328"/>
    </row>
    <row r="1433" spans="1:19" x14ac:dyDescent="0.25">
      <c r="A1433" s="260">
        <v>40291</v>
      </c>
      <c r="B1433" s="261" t="s">
        <v>5689</v>
      </c>
      <c r="C1433" s="267"/>
      <c r="D1433" s="262" t="s">
        <v>1609</v>
      </c>
      <c r="E1433" s="262"/>
      <c r="F1433" s="262"/>
      <c r="G1433" s="262" t="s">
        <v>8606</v>
      </c>
      <c r="H1433" s="262" t="s">
        <v>8607</v>
      </c>
      <c r="I1433" s="262" t="s">
        <v>6925</v>
      </c>
      <c r="J1433" s="280" t="s">
        <v>5942</v>
      </c>
      <c r="K1433" s="280" t="s">
        <v>824</v>
      </c>
      <c r="L1433" s="281">
        <v>40295</v>
      </c>
      <c r="M1433" s="256"/>
      <c r="N1433" s="257">
        <v>40294</v>
      </c>
      <c r="O1433" s="258" t="s">
        <v>9008</v>
      </c>
      <c r="P1433" s="259" t="s">
        <v>6807</v>
      </c>
      <c r="Q1433" s="49"/>
      <c r="R1433" s="49"/>
      <c r="S1433" s="328"/>
    </row>
    <row r="1434" spans="1:19" ht="25.5" x14ac:dyDescent="0.25">
      <c r="A1434" s="260">
        <v>40275</v>
      </c>
      <c r="B1434" s="261" t="s">
        <v>4978</v>
      </c>
      <c r="C1434" s="267"/>
      <c r="D1434" s="262" t="s">
        <v>8079</v>
      </c>
      <c r="E1434" s="262">
        <v>4694</v>
      </c>
      <c r="F1434" s="262" t="s">
        <v>2003</v>
      </c>
      <c r="G1434" s="262" t="s">
        <v>6884</v>
      </c>
      <c r="H1434" s="262" t="s">
        <v>7993</v>
      </c>
      <c r="I1434" s="262" t="s">
        <v>3711</v>
      </c>
      <c r="J1434" s="280" t="s">
        <v>4152</v>
      </c>
      <c r="K1434" s="280" t="s">
        <v>10431</v>
      </c>
      <c r="L1434" s="281">
        <v>40289</v>
      </c>
      <c r="M1434" s="256"/>
      <c r="N1434" s="257">
        <v>40295</v>
      </c>
      <c r="O1434" s="258" t="s">
        <v>2409</v>
      </c>
      <c r="P1434" s="259" t="s">
        <v>7107</v>
      </c>
      <c r="Q1434" s="49" t="s">
        <v>5537</v>
      </c>
      <c r="R1434" s="49"/>
      <c r="S1434" s="328"/>
    </row>
    <row r="1435" spans="1:19" ht="25.5" x14ac:dyDescent="0.25">
      <c r="A1435" s="260">
        <v>40282</v>
      </c>
      <c r="B1435" s="261" t="s">
        <v>306</v>
      </c>
      <c r="C1435" s="267"/>
      <c r="D1435" s="262" t="s">
        <v>5149</v>
      </c>
      <c r="E1435" s="262">
        <v>4856</v>
      </c>
      <c r="F1435" s="262" t="s">
        <v>2003</v>
      </c>
      <c r="G1435" s="262" t="s">
        <v>8041</v>
      </c>
      <c r="H1435" s="262" t="s">
        <v>4533</v>
      </c>
      <c r="I1435" s="262" t="s">
        <v>3711</v>
      </c>
      <c r="J1435" s="280" t="s">
        <v>4152</v>
      </c>
      <c r="K1435" s="280" t="s">
        <v>10431</v>
      </c>
      <c r="L1435" s="281">
        <v>40305</v>
      </c>
      <c r="M1435" s="256"/>
      <c r="N1435" s="257">
        <v>40295</v>
      </c>
      <c r="O1435" s="258" t="s">
        <v>9948</v>
      </c>
      <c r="P1435" s="259" t="s">
        <v>7107</v>
      </c>
      <c r="Q1435" s="49"/>
      <c r="R1435" s="49"/>
      <c r="S1435" s="328"/>
    </row>
    <row r="1436" spans="1:19" ht="25.5" x14ac:dyDescent="0.25">
      <c r="A1436" s="260">
        <v>40290</v>
      </c>
      <c r="B1436" s="261" t="s">
        <v>8173</v>
      </c>
      <c r="C1436" s="267"/>
      <c r="D1436" s="262" t="s">
        <v>4772</v>
      </c>
      <c r="E1436" s="262">
        <v>4726</v>
      </c>
      <c r="F1436" s="262" t="s">
        <v>1697</v>
      </c>
      <c r="G1436" s="262" t="s">
        <v>5602</v>
      </c>
      <c r="H1436" s="262" t="s">
        <v>6296</v>
      </c>
      <c r="I1436" s="262" t="s">
        <v>7634</v>
      </c>
      <c r="J1436" s="280" t="s">
        <v>5942</v>
      </c>
      <c r="K1436" s="280" t="s">
        <v>2562</v>
      </c>
      <c r="L1436" s="281">
        <v>40296</v>
      </c>
      <c r="M1436" s="256"/>
      <c r="N1436" s="257">
        <v>40296</v>
      </c>
      <c r="O1436" s="258" t="s">
        <v>2562</v>
      </c>
      <c r="P1436" s="259" t="s">
        <v>7635</v>
      </c>
      <c r="Q1436" s="49"/>
      <c r="R1436" s="49"/>
      <c r="S1436" s="328"/>
    </row>
    <row r="1437" spans="1:19" ht="25.5" x14ac:dyDescent="0.25">
      <c r="A1437" s="260">
        <v>40294</v>
      </c>
      <c r="B1437" s="261" t="s">
        <v>886</v>
      </c>
      <c r="C1437" s="267" t="s">
        <v>6274</v>
      </c>
      <c r="D1437" s="262" t="s">
        <v>7963</v>
      </c>
      <c r="E1437" s="262">
        <v>4619</v>
      </c>
      <c r="F1437" s="262" t="s">
        <v>5941</v>
      </c>
      <c r="G1437" s="262" t="s">
        <v>10927</v>
      </c>
      <c r="H1437" s="262" t="s">
        <v>374</v>
      </c>
      <c r="I1437" s="262" t="s">
        <v>9535</v>
      </c>
      <c r="J1437" s="280" t="s">
        <v>5942</v>
      </c>
      <c r="K1437" s="280" t="s">
        <v>2079</v>
      </c>
      <c r="L1437" s="281">
        <v>40296</v>
      </c>
      <c r="M1437" s="256" t="s">
        <v>6211</v>
      </c>
      <c r="N1437" s="257">
        <v>40296</v>
      </c>
      <c r="O1437" s="258" t="s">
        <v>2079</v>
      </c>
      <c r="P1437" s="259"/>
      <c r="Q1437" s="49"/>
      <c r="R1437" s="49"/>
      <c r="S1437" s="328"/>
    </row>
    <row r="1438" spans="1:19" ht="25.5" x14ac:dyDescent="0.25">
      <c r="A1438" s="260">
        <v>40294</v>
      </c>
      <c r="B1438" s="261" t="s">
        <v>886</v>
      </c>
      <c r="C1438" s="267" t="s">
        <v>6274</v>
      </c>
      <c r="D1438" s="262" t="s">
        <v>7963</v>
      </c>
      <c r="E1438" s="262">
        <v>4619</v>
      </c>
      <c r="F1438" s="262" t="s">
        <v>5941</v>
      </c>
      <c r="G1438" s="262" t="s">
        <v>10927</v>
      </c>
      <c r="H1438" s="262" t="s">
        <v>374</v>
      </c>
      <c r="I1438" s="262" t="s">
        <v>3371</v>
      </c>
      <c r="J1438" s="280" t="s">
        <v>5942</v>
      </c>
      <c r="K1438" s="280" t="s">
        <v>6466</v>
      </c>
      <c r="L1438" s="281">
        <v>40296</v>
      </c>
      <c r="M1438" s="256" t="s">
        <v>6211</v>
      </c>
      <c r="N1438" s="257">
        <v>40296</v>
      </c>
      <c r="O1438" s="258" t="s">
        <v>8506</v>
      </c>
      <c r="P1438" s="259"/>
      <c r="Q1438" s="49"/>
      <c r="R1438" s="49"/>
      <c r="S1438" s="328"/>
    </row>
    <row r="1439" spans="1:19" ht="25.5" x14ac:dyDescent="0.25">
      <c r="A1439" s="260">
        <v>40295</v>
      </c>
      <c r="B1439" s="261" t="s">
        <v>7370</v>
      </c>
      <c r="C1439" s="267"/>
      <c r="D1439" s="262" t="s">
        <v>858</v>
      </c>
      <c r="E1439" s="262">
        <v>4789</v>
      </c>
      <c r="F1439" s="262" t="s">
        <v>5941</v>
      </c>
      <c r="G1439" s="262" t="s">
        <v>5602</v>
      </c>
      <c r="H1439" s="262" t="s">
        <v>3176</v>
      </c>
      <c r="I1439" s="262" t="s">
        <v>6444</v>
      </c>
      <c r="J1439" s="280" t="s">
        <v>5603</v>
      </c>
      <c r="K1439" s="280" t="s">
        <v>6466</v>
      </c>
      <c r="L1439" s="281">
        <v>40297</v>
      </c>
      <c r="M1439" s="256"/>
      <c r="N1439" s="257">
        <v>40296</v>
      </c>
      <c r="O1439" s="258" t="s">
        <v>6466</v>
      </c>
      <c r="P1439" s="259" t="s">
        <v>9535</v>
      </c>
      <c r="Q1439" s="49"/>
      <c r="R1439" s="49"/>
      <c r="S1439" s="328"/>
    </row>
    <row r="1440" spans="1:19" ht="25.5" x14ac:dyDescent="0.25">
      <c r="A1440" s="260">
        <v>40288</v>
      </c>
      <c r="B1440" s="261" t="s">
        <v>10197</v>
      </c>
      <c r="C1440" s="267"/>
      <c r="D1440" s="262" t="s">
        <v>3756</v>
      </c>
      <c r="E1440" s="262">
        <v>4818</v>
      </c>
      <c r="F1440" s="262" t="s">
        <v>8589</v>
      </c>
      <c r="G1440" s="262" t="s">
        <v>2252</v>
      </c>
      <c r="H1440" s="262" t="s">
        <v>9777</v>
      </c>
      <c r="I1440" s="262" t="s">
        <v>6444</v>
      </c>
      <c r="J1440" s="280" t="s">
        <v>4152</v>
      </c>
      <c r="K1440" s="280" t="s">
        <v>6381</v>
      </c>
      <c r="L1440" s="281">
        <v>40294</v>
      </c>
      <c r="M1440" s="256"/>
      <c r="N1440" s="257">
        <v>40297</v>
      </c>
      <c r="O1440" s="258" t="s">
        <v>6381</v>
      </c>
      <c r="P1440" s="259" t="s">
        <v>9535</v>
      </c>
      <c r="Q1440" s="49" t="s">
        <v>5537</v>
      </c>
      <c r="R1440" s="49"/>
      <c r="S1440" s="328"/>
    </row>
    <row r="1441" spans="1:19" ht="25.5" x14ac:dyDescent="0.25">
      <c r="A1441" s="260">
        <v>40297</v>
      </c>
      <c r="B1441" s="261" t="s">
        <v>10881</v>
      </c>
      <c r="C1441" s="267"/>
      <c r="D1441" s="262" t="s">
        <v>2215</v>
      </c>
      <c r="E1441" s="262"/>
      <c r="F1441" s="262" t="s">
        <v>6588</v>
      </c>
      <c r="G1441" s="262" t="s">
        <v>5602</v>
      </c>
      <c r="H1441" s="262" t="s">
        <v>4935</v>
      </c>
      <c r="I1441" s="262" t="s">
        <v>6444</v>
      </c>
      <c r="J1441" s="280" t="s">
        <v>5603</v>
      </c>
      <c r="K1441" s="280" t="s">
        <v>7826</v>
      </c>
      <c r="L1441" s="281">
        <v>40298</v>
      </c>
      <c r="M1441" s="256"/>
      <c r="N1441" s="257">
        <v>40298</v>
      </c>
      <c r="O1441" s="258" t="s">
        <v>7826</v>
      </c>
      <c r="P1441" s="259" t="s">
        <v>9535</v>
      </c>
      <c r="Q1441" s="49"/>
      <c r="R1441" s="49"/>
      <c r="S1441" s="328"/>
    </row>
    <row r="1442" spans="1:19" x14ac:dyDescent="0.25">
      <c r="A1442" s="260">
        <v>40297</v>
      </c>
      <c r="B1442" s="261" t="s">
        <v>259</v>
      </c>
      <c r="C1442" s="267"/>
      <c r="D1442" s="262" t="s">
        <v>8079</v>
      </c>
      <c r="E1442" s="262">
        <v>4694</v>
      </c>
      <c r="F1442" s="262" t="s">
        <v>6588</v>
      </c>
      <c r="G1442" s="262" t="s">
        <v>2109</v>
      </c>
      <c r="H1442" s="262" t="s">
        <v>8607</v>
      </c>
      <c r="I1442" s="262" t="s">
        <v>1691</v>
      </c>
      <c r="J1442" s="280" t="s">
        <v>5942</v>
      </c>
      <c r="K1442" s="280" t="s">
        <v>6381</v>
      </c>
      <c r="L1442" s="281">
        <v>40298</v>
      </c>
      <c r="M1442" s="256"/>
      <c r="N1442" s="257">
        <v>40298</v>
      </c>
      <c r="O1442" s="258" t="s">
        <v>6381</v>
      </c>
      <c r="P1442" s="259" t="s">
        <v>4432</v>
      </c>
      <c r="Q1442" s="49"/>
      <c r="R1442" s="49"/>
      <c r="S1442" s="328"/>
    </row>
    <row r="1443" spans="1:19" x14ac:dyDescent="0.25">
      <c r="A1443" s="260">
        <v>40296</v>
      </c>
      <c r="B1443" s="261" t="s">
        <v>10688</v>
      </c>
      <c r="C1443" s="267" t="s">
        <v>6274</v>
      </c>
      <c r="D1443" s="262" t="s">
        <v>7963</v>
      </c>
      <c r="E1443" s="262">
        <v>4619</v>
      </c>
      <c r="F1443" s="262" t="s">
        <v>5941</v>
      </c>
      <c r="G1443" s="262" t="s">
        <v>10927</v>
      </c>
      <c r="H1443" s="262" t="s">
        <v>374</v>
      </c>
      <c r="I1443" s="262" t="s">
        <v>3371</v>
      </c>
      <c r="J1443" s="280" t="s">
        <v>5942</v>
      </c>
      <c r="K1443" s="280" t="s">
        <v>2079</v>
      </c>
      <c r="L1443" s="281">
        <v>40301</v>
      </c>
      <c r="M1443" s="256"/>
      <c r="N1443" s="257">
        <v>40301</v>
      </c>
      <c r="O1443" s="258" t="s">
        <v>2079</v>
      </c>
      <c r="P1443" s="259" t="s">
        <v>3371</v>
      </c>
      <c r="Q1443" s="49"/>
      <c r="R1443" s="49"/>
      <c r="S1443" s="328"/>
    </row>
    <row r="1444" spans="1:19" x14ac:dyDescent="0.25">
      <c r="A1444" s="260">
        <v>40296</v>
      </c>
      <c r="B1444" s="261" t="s">
        <v>10688</v>
      </c>
      <c r="C1444" s="267" t="s">
        <v>6274</v>
      </c>
      <c r="D1444" s="262" t="s">
        <v>7963</v>
      </c>
      <c r="E1444" s="262">
        <v>4619</v>
      </c>
      <c r="F1444" s="262" t="s">
        <v>5941</v>
      </c>
      <c r="G1444" s="262" t="s">
        <v>10927</v>
      </c>
      <c r="H1444" s="262" t="s">
        <v>374</v>
      </c>
      <c r="I1444" s="262" t="s">
        <v>9535</v>
      </c>
      <c r="J1444" s="280" t="s">
        <v>5942</v>
      </c>
      <c r="K1444" s="280" t="s">
        <v>2079</v>
      </c>
      <c r="L1444" s="281">
        <v>40301</v>
      </c>
      <c r="M1444" s="256"/>
      <c r="N1444" s="257">
        <v>40301</v>
      </c>
      <c r="O1444" s="258" t="s">
        <v>2079</v>
      </c>
      <c r="P1444" s="259" t="s">
        <v>9535</v>
      </c>
      <c r="Q1444" s="49"/>
      <c r="R1444" s="49"/>
      <c r="S1444" s="328"/>
    </row>
    <row r="1445" spans="1:19" x14ac:dyDescent="0.25">
      <c r="A1445" s="260">
        <v>40296</v>
      </c>
      <c r="B1445" s="261" t="s">
        <v>10688</v>
      </c>
      <c r="C1445" s="267" t="s">
        <v>6274</v>
      </c>
      <c r="D1445" s="262" t="s">
        <v>7963</v>
      </c>
      <c r="E1445" s="262">
        <v>4619</v>
      </c>
      <c r="F1445" s="262" t="s">
        <v>5941</v>
      </c>
      <c r="G1445" s="262" t="s">
        <v>10927</v>
      </c>
      <c r="H1445" s="262" t="s">
        <v>374</v>
      </c>
      <c r="I1445" s="262" t="s">
        <v>1317</v>
      </c>
      <c r="J1445" s="280" t="s">
        <v>5942</v>
      </c>
      <c r="K1445" s="280" t="s">
        <v>373</v>
      </c>
      <c r="L1445" s="281">
        <v>40301</v>
      </c>
      <c r="M1445" s="256"/>
      <c r="N1445" s="257">
        <v>40301</v>
      </c>
      <c r="O1445" s="258" t="s">
        <v>373</v>
      </c>
      <c r="P1445" s="259" t="s">
        <v>1317</v>
      </c>
      <c r="Q1445" s="49"/>
      <c r="R1445" s="49"/>
      <c r="S1445" s="328"/>
    </row>
    <row r="1446" spans="1:19" ht="25.5" x14ac:dyDescent="0.25">
      <c r="A1446" s="260">
        <v>40296</v>
      </c>
      <c r="B1446" s="261" t="s">
        <v>10699</v>
      </c>
      <c r="C1446" s="267" t="s">
        <v>6274</v>
      </c>
      <c r="D1446" s="262" t="s">
        <v>8248</v>
      </c>
      <c r="E1446" s="262">
        <v>4762</v>
      </c>
      <c r="F1446" s="262" t="s">
        <v>5382</v>
      </c>
      <c r="G1446" s="262" t="s">
        <v>5602</v>
      </c>
      <c r="H1446" s="262" t="s">
        <v>4445</v>
      </c>
      <c r="I1446" s="262" t="s">
        <v>2245</v>
      </c>
      <c r="J1446" s="280" t="s">
        <v>6274</v>
      </c>
      <c r="K1446" s="280" t="s">
        <v>6831</v>
      </c>
      <c r="L1446" s="281">
        <v>40301</v>
      </c>
      <c r="M1446" s="256"/>
      <c r="N1446" s="257">
        <v>40302</v>
      </c>
      <c r="O1446" s="258" t="s">
        <v>6325</v>
      </c>
      <c r="P1446" s="259" t="s">
        <v>119</v>
      </c>
      <c r="Q1446" s="49"/>
      <c r="R1446" s="49"/>
      <c r="S1446" s="328"/>
    </row>
    <row r="1447" spans="1:19" ht="25.5" x14ac:dyDescent="0.25">
      <c r="A1447" s="260">
        <v>40296</v>
      </c>
      <c r="B1447" s="261" t="s">
        <v>10699</v>
      </c>
      <c r="C1447" s="267" t="s">
        <v>6274</v>
      </c>
      <c r="D1447" s="262" t="s">
        <v>8248</v>
      </c>
      <c r="E1447" s="262">
        <v>4762</v>
      </c>
      <c r="F1447" s="262" t="s">
        <v>5382</v>
      </c>
      <c r="G1447" s="262" t="s">
        <v>5602</v>
      </c>
      <c r="H1447" s="262" t="s">
        <v>4445</v>
      </c>
      <c r="I1447" s="262" t="s">
        <v>10700</v>
      </c>
      <c r="J1447" s="280" t="s">
        <v>6274</v>
      </c>
      <c r="K1447" s="280" t="s">
        <v>6721</v>
      </c>
      <c r="L1447" s="281">
        <v>40301</v>
      </c>
      <c r="M1447" s="256"/>
      <c r="N1447" s="257">
        <v>40302</v>
      </c>
      <c r="O1447" s="258" t="s">
        <v>2419</v>
      </c>
      <c r="P1447" s="259" t="s">
        <v>7961</v>
      </c>
      <c r="Q1447" s="49"/>
      <c r="R1447" s="49"/>
      <c r="S1447" s="328"/>
    </row>
    <row r="1448" spans="1:19" ht="38.25" x14ac:dyDescent="0.25">
      <c r="A1448" s="260">
        <v>40296</v>
      </c>
      <c r="B1448" s="261" t="s">
        <v>7545</v>
      </c>
      <c r="C1448" s="267" t="s">
        <v>4818</v>
      </c>
      <c r="D1448" s="262" t="s">
        <v>8248</v>
      </c>
      <c r="E1448" s="262">
        <v>4762</v>
      </c>
      <c r="F1448" s="262" t="s">
        <v>5382</v>
      </c>
      <c r="G1448" s="262" t="s">
        <v>9736</v>
      </c>
      <c r="H1448" s="262" t="s">
        <v>1533</v>
      </c>
      <c r="I1448" s="262" t="s">
        <v>4820</v>
      </c>
      <c r="J1448" s="280" t="s">
        <v>4819</v>
      </c>
      <c r="K1448" s="280" t="s">
        <v>2408</v>
      </c>
      <c r="L1448" s="281">
        <v>40301</v>
      </c>
      <c r="M1448" s="256"/>
      <c r="N1448" s="257">
        <v>40302</v>
      </c>
      <c r="O1448" s="258" t="s">
        <v>2408</v>
      </c>
      <c r="P1448" s="259"/>
      <c r="Q1448" s="49"/>
      <c r="R1448" s="49"/>
      <c r="S1448" s="328"/>
    </row>
    <row r="1449" spans="1:19" ht="38.25" x14ac:dyDescent="0.25">
      <c r="A1449" s="260">
        <v>40296</v>
      </c>
      <c r="B1449" s="261" t="s">
        <v>7545</v>
      </c>
      <c r="C1449" s="267" t="s">
        <v>4818</v>
      </c>
      <c r="D1449" s="262" t="s">
        <v>8248</v>
      </c>
      <c r="E1449" s="262">
        <v>4762</v>
      </c>
      <c r="F1449" s="262" t="s">
        <v>5382</v>
      </c>
      <c r="G1449" s="262" t="s">
        <v>9736</v>
      </c>
      <c r="H1449" s="262" t="s">
        <v>1533</v>
      </c>
      <c r="I1449" s="262" t="s">
        <v>1535</v>
      </c>
      <c r="J1449" s="280" t="s">
        <v>4819</v>
      </c>
      <c r="K1449" s="280" t="s">
        <v>2408</v>
      </c>
      <c r="L1449" s="281">
        <v>40301</v>
      </c>
      <c r="M1449" s="256"/>
      <c r="N1449" s="257">
        <v>40302</v>
      </c>
      <c r="O1449" s="258" t="s">
        <v>2408</v>
      </c>
      <c r="P1449" s="259"/>
      <c r="Q1449" s="49"/>
      <c r="R1449" s="49"/>
      <c r="S1449" s="328"/>
    </row>
    <row r="1450" spans="1:19" ht="38.25" x14ac:dyDescent="0.25">
      <c r="A1450" s="260">
        <v>40296</v>
      </c>
      <c r="B1450" s="261" t="s">
        <v>7545</v>
      </c>
      <c r="C1450" s="267" t="s">
        <v>4818</v>
      </c>
      <c r="D1450" s="262" t="s">
        <v>8248</v>
      </c>
      <c r="E1450" s="262">
        <v>4762</v>
      </c>
      <c r="F1450" s="262" t="s">
        <v>5382</v>
      </c>
      <c r="G1450" s="262" t="s">
        <v>9736</v>
      </c>
      <c r="H1450" s="262" t="s">
        <v>1533</v>
      </c>
      <c r="I1450" s="262" t="s">
        <v>5763</v>
      </c>
      <c r="J1450" s="280" t="s">
        <v>4819</v>
      </c>
      <c r="K1450" s="280" t="s">
        <v>1534</v>
      </c>
      <c r="L1450" s="281">
        <v>40301</v>
      </c>
      <c r="M1450" s="256"/>
      <c r="N1450" s="257">
        <v>40302</v>
      </c>
      <c r="O1450" s="258" t="s">
        <v>1534</v>
      </c>
      <c r="P1450" s="259"/>
      <c r="Q1450" s="49"/>
      <c r="R1450" s="49"/>
      <c r="S1450" s="328"/>
    </row>
    <row r="1451" spans="1:19" x14ac:dyDescent="0.25">
      <c r="A1451" s="260">
        <v>40296</v>
      </c>
      <c r="B1451" s="261" t="s">
        <v>7545</v>
      </c>
      <c r="C1451" s="267" t="s">
        <v>6274</v>
      </c>
      <c r="D1451" s="262" t="s">
        <v>8248</v>
      </c>
      <c r="E1451" s="262">
        <v>4762</v>
      </c>
      <c r="F1451" s="262" t="s">
        <v>5382</v>
      </c>
      <c r="G1451" s="262" t="s">
        <v>9736</v>
      </c>
      <c r="H1451" s="262" t="s">
        <v>1533</v>
      </c>
      <c r="I1451" s="262" t="s">
        <v>6727</v>
      </c>
      <c r="J1451" s="280" t="s">
        <v>5942</v>
      </c>
      <c r="K1451" s="280" t="s">
        <v>1536</v>
      </c>
      <c r="L1451" s="281">
        <v>40301</v>
      </c>
      <c r="M1451" s="256"/>
      <c r="N1451" s="257">
        <v>40302</v>
      </c>
      <c r="O1451" s="258" t="s">
        <v>2053</v>
      </c>
      <c r="P1451" s="259"/>
      <c r="Q1451" s="49"/>
      <c r="R1451" s="49"/>
      <c r="S1451" s="328"/>
    </row>
    <row r="1452" spans="1:19" ht="25.5" x14ac:dyDescent="0.25">
      <c r="A1452" s="260">
        <v>40294</v>
      </c>
      <c r="B1452" s="261" t="s">
        <v>4500</v>
      </c>
      <c r="C1452" s="267" t="s">
        <v>7467</v>
      </c>
      <c r="D1452" s="262" t="s">
        <v>7963</v>
      </c>
      <c r="E1452" s="262">
        <v>4619</v>
      </c>
      <c r="F1452" s="262" t="s">
        <v>6211</v>
      </c>
      <c r="G1452" s="262" t="s">
        <v>7813</v>
      </c>
      <c r="H1452" s="262" t="s">
        <v>10002</v>
      </c>
      <c r="I1452" s="262" t="s">
        <v>9535</v>
      </c>
      <c r="J1452" s="280" t="s">
        <v>5700</v>
      </c>
      <c r="K1452" s="280" t="s">
        <v>2079</v>
      </c>
      <c r="L1452" s="281">
        <v>40301</v>
      </c>
      <c r="M1452" s="256" t="s">
        <v>3386</v>
      </c>
      <c r="N1452" s="257">
        <v>40303</v>
      </c>
      <c r="O1452" s="258" t="s">
        <v>2079</v>
      </c>
      <c r="P1452" s="259" t="s">
        <v>9535</v>
      </c>
      <c r="Q1452" s="49"/>
      <c r="R1452" s="49"/>
      <c r="S1452" s="328"/>
    </row>
    <row r="1453" spans="1:19" ht="25.5" x14ac:dyDescent="0.25">
      <c r="A1453" s="260">
        <v>40294</v>
      </c>
      <c r="B1453" s="261" t="s">
        <v>4500</v>
      </c>
      <c r="C1453" s="267" t="s">
        <v>7467</v>
      </c>
      <c r="D1453" s="262" t="s">
        <v>7963</v>
      </c>
      <c r="E1453" s="262">
        <v>4619</v>
      </c>
      <c r="F1453" s="262" t="s">
        <v>6211</v>
      </c>
      <c r="G1453" s="262" t="s">
        <v>7813</v>
      </c>
      <c r="H1453" s="262" t="s">
        <v>10002</v>
      </c>
      <c r="I1453" s="262" t="s">
        <v>3371</v>
      </c>
      <c r="J1453" s="280" t="s">
        <v>5700</v>
      </c>
      <c r="K1453" s="280" t="s">
        <v>8506</v>
      </c>
      <c r="L1453" s="281">
        <v>40301</v>
      </c>
      <c r="M1453" s="256" t="s">
        <v>3386</v>
      </c>
      <c r="N1453" s="257">
        <v>40303</v>
      </c>
      <c r="O1453" s="258" t="s">
        <v>5755</v>
      </c>
      <c r="P1453" s="259" t="s">
        <v>3371</v>
      </c>
      <c r="Q1453" s="49"/>
      <c r="R1453" s="49"/>
      <c r="S1453" s="328"/>
    </row>
    <row r="1454" spans="1:19" ht="25.5" x14ac:dyDescent="0.25">
      <c r="A1454" s="260">
        <v>40298</v>
      </c>
      <c r="B1454" s="261" t="s">
        <v>499</v>
      </c>
      <c r="C1454" s="267"/>
      <c r="D1454" s="262" t="s">
        <v>2215</v>
      </c>
      <c r="E1454" s="262"/>
      <c r="F1454" s="262" t="s">
        <v>1697</v>
      </c>
      <c r="G1454" s="262" t="s">
        <v>5602</v>
      </c>
      <c r="H1454" s="262" t="s">
        <v>4533</v>
      </c>
      <c r="I1454" s="262" t="s">
        <v>6444</v>
      </c>
      <c r="J1454" s="280" t="s">
        <v>4152</v>
      </c>
      <c r="K1454" s="280" t="s">
        <v>2419</v>
      </c>
      <c r="L1454" s="281">
        <v>40303</v>
      </c>
      <c r="M1454" s="256"/>
      <c r="N1454" s="257">
        <v>40303</v>
      </c>
      <c r="O1454" s="258" t="s">
        <v>2419</v>
      </c>
      <c r="P1454" s="259" t="s">
        <v>7961</v>
      </c>
      <c r="Q1454" s="49"/>
      <c r="R1454" s="49"/>
      <c r="S1454" s="328"/>
    </row>
    <row r="1455" spans="1:19" x14ac:dyDescent="0.25">
      <c r="A1455" s="260">
        <v>40303</v>
      </c>
      <c r="B1455" s="261" t="s">
        <v>415</v>
      </c>
      <c r="C1455" s="267"/>
      <c r="D1455" s="262" t="s">
        <v>8079</v>
      </c>
      <c r="E1455" s="262">
        <v>4694</v>
      </c>
      <c r="F1455" s="262" t="s">
        <v>6588</v>
      </c>
      <c r="G1455" s="262" t="s">
        <v>8606</v>
      </c>
      <c r="H1455" s="262" t="s">
        <v>8607</v>
      </c>
      <c r="I1455" s="262" t="s">
        <v>10608</v>
      </c>
      <c r="J1455" s="280" t="s">
        <v>5942</v>
      </c>
      <c r="K1455" s="280" t="s">
        <v>2562</v>
      </c>
      <c r="L1455" s="281">
        <v>40304</v>
      </c>
      <c r="M1455" s="256"/>
      <c r="N1455" s="257">
        <v>40304</v>
      </c>
      <c r="O1455" s="258" t="s">
        <v>2562</v>
      </c>
      <c r="P1455" s="259" t="s">
        <v>3371</v>
      </c>
      <c r="Q1455" s="49"/>
      <c r="R1455" s="49"/>
      <c r="S1455" s="328"/>
    </row>
    <row r="1456" spans="1:19" x14ac:dyDescent="0.25">
      <c r="A1456" s="260">
        <v>40303</v>
      </c>
      <c r="B1456" s="261" t="s">
        <v>415</v>
      </c>
      <c r="C1456" s="267"/>
      <c r="D1456" s="262" t="s">
        <v>2215</v>
      </c>
      <c r="E1456" s="262"/>
      <c r="F1456" s="262" t="s">
        <v>6588</v>
      </c>
      <c r="G1456" s="262" t="s">
        <v>8606</v>
      </c>
      <c r="H1456" s="262" t="s">
        <v>8607</v>
      </c>
      <c r="I1456" s="262" t="s">
        <v>6444</v>
      </c>
      <c r="J1456" s="280" t="s">
        <v>5942</v>
      </c>
      <c r="K1456" s="280" t="s">
        <v>8687</v>
      </c>
      <c r="L1456" s="281">
        <v>40304</v>
      </c>
      <c r="M1456" s="256"/>
      <c r="N1456" s="257">
        <v>40304</v>
      </c>
      <c r="O1456" s="258" t="s">
        <v>8687</v>
      </c>
      <c r="P1456" s="259" t="s">
        <v>9535</v>
      </c>
      <c r="Q1456" s="49"/>
      <c r="R1456" s="49"/>
      <c r="S1456" s="328"/>
    </row>
    <row r="1457" spans="1:19" ht="25.5" x14ac:dyDescent="0.25">
      <c r="A1457" s="260">
        <v>40301</v>
      </c>
      <c r="B1457" s="261" t="s">
        <v>8508</v>
      </c>
      <c r="C1457" s="267"/>
      <c r="D1457" s="262" t="s">
        <v>2215</v>
      </c>
      <c r="E1457" s="262"/>
      <c r="F1457" s="262" t="s">
        <v>1697</v>
      </c>
      <c r="G1457" s="262" t="s">
        <v>5602</v>
      </c>
      <c r="H1457" s="262" t="s">
        <v>593</v>
      </c>
      <c r="I1457" s="262" t="s">
        <v>6444</v>
      </c>
      <c r="J1457" s="280" t="s">
        <v>4152</v>
      </c>
      <c r="K1457" s="280" t="s">
        <v>2419</v>
      </c>
      <c r="L1457" s="281">
        <v>40305</v>
      </c>
      <c r="M1457" s="256"/>
      <c r="N1457" s="257">
        <v>40305</v>
      </c>
      <c r="O1457" s="258" t="s">
        <v>2419</v>
      </c>
      <c r="P1457" s="259" t="s">
        <v>7961</v>
      </c>
      <c r="Q1457" s="49"/>
      <c r="R1457" s="49"/>
      <c r="S1457" s="328"/>
    </row>
    <row r="1458" spans="1:19" ht="25.5" x14ac:dyDescent="0.25">
      <c r="A1458" s="260">
        <v>40301</v>
      </c>
      <c r="B1458" s="261" t="s">
        <v>8508</v>
      </c>
      <c r="C1458" s="267"/>
      <c r="D1458" s="262" t="s">
        <v>2215</v>
      </c>
      <c r="E1458" s="262"/>
      <c r="F1458" s="262" t="s">
        <v>1697</v>
      </c>
      <c r="G1458" s="262" t="s">
        <v>5602</v>
      </c>
      <c r="H1458" s="262" t="s">
        <v>5774</v>
      </c>
      <c r="I1458" s="262" t="s">
        <v>6444</v>
      </c>
      <c r="J1458" s="280" t="s">
        <v>4152</v>
      </c>
      <c r="K1458" s="280" t="s">
        <v>2419</v>
      </c>
      <c r="L1458" s="281">
        <v>40305</v>
      </c>
      <c r="M1458" s="256"/>
      <c r="N1458" s="257">
        <v>40305</v>
      </c>
      <c r="O1458" s="258" t="s">
        <v>2419</v>
      </c>
      <c r="P1458" s="259" t="s">
        <v>7961</v>
      </c>
      <c r="Q1458" s="49"/>
      <c r="R1458" s="49"/>
      <c r="S1458" s="328"/>
    </row>
    <row r="1459" spans="1:19" ht="25.5" x14ac:dyDescent="0.25">
      <c r="A1459" s="260">
        <v>40301</v>
      </c>
      <c r="B1459" s="261" t="s">
        <v>8508</v>
      </c>
      <c r="C1459" s="267"/>
      <c r="D1459" s="262" t="s">
        <v>2215</v>
      </c>
      <c r="E1459" s="262"/>
      <c r="F1459" s="262" t="s">
        <v>1697</v>
      </c>
      <c r="G1459" s="262" t="s">
        <v>9736</v>
      </c>
      <c r="H1459" s="262" t="s">
        <v>5774</v>
      </c>
      <c r="I1459" s="262" t="s">
        <v>10930</v>
      </c>
      <c r="J1459" s="280" t="s">
        <v>4152</v>
      </c>
      <c r="K1459" s="280" t="s">
        <v>2419</v>
      </c>
      <c r="L1459" s="281">
        <v>40305</v>
      </c>
      <c r="M1459" s="256"/>
      <c r="N1459" s="257">
        <v>40305</v>
      </c>
      <c r="O1459" s="258" t="s">
        <v>2419</v>
      </c>
      <c r="P1459" s="259" t="s">
        <v>10108</v>
      </c>
      <c r="Q1459" s="49"/>
      <c r="R1459" s="49"/>
      <c r="S1459" s="328"/>
    </row>
    <row r="1460" spans="1:19" x14ac:dyDescent="0.25">
      <c r="A1460" s="260">
        <v>40302</v>
      </c>
      <c r="B1460" s="261" t="s">
        <v>3060</v>
      </c>
      <c r="C1460" s="267"/>
      <c r="D1460" s="262" t="s">
        <v>2215</v>
      </c>
      <c r="E1460" s="262"/>
      <c r="F1460" s="262" t="s">
        <v>6588</v>
      </c>
      <c r="G1460" s="262" t="s">
        <v>10255</v>
      </c>
      <c r="H1460" s="262" t="s">
        <v>8607</v>
      </c>
      <c r="I1460" s="262" t="s">
        <v>6444</v>
      </c>
      <c r="J1460" s="280" t="s">
        <v>5942</v>
      </c>
      <c r="K1460" s="280" t="s">
        <v>8115</v>
      </c>
      <c r="L1460" s="281">
        <v>40305</v>
      </c>
      <c r="M1460" s="256"/>
      <c r="N1460" s="257">
        <v>40305</v>
      </c>
      <c r="O1460" s="258" t="s">
        <v>2079</v>
      </c>
      <c r="P1460" s="259" t="s">
        <v>9535</v>
      </c>
      <c r="Q1460" s="49"/>
      <c r="R1460" s="49"/>
      <c r="S1460" s="328"/>
    </row>
    <row r="1461" spans="1:19" ht="25.5" x14ac:dyDescent="0.25">
      <c r="A1461" s="260">
        <v>40198</v>
      </c>
      <c r="B1461" s="261" t="s">
        <v>5625</v>
      </c>
      <c r="C1461" s="267"/>
      <c r="D1461" s="262" t="s">
        <v>4722</v>
      </c>
      <c r="E1461" s="262">
        <v>4774</v>
      </c>
      <c r="F1461" s="262" t="s">
        <v>1828</v>
      </c>
      <c r="G1461" s="262" t="s">
        <v>5626</v>
      </c>
      <c r="H1461" s="262" t="s">
        <v>5557</v>
      </c>
      <c r="I1461" s="262" t="s">
        <v>5556</v>
      </c>
      <c r="J1461" s="280" t="s">
        <v>5942</v>
      </c>
      <c r="K1461" s="280" t="s">
        <v>5558</v>
      </c>
      <c r="L1461" s="281">
        <v>40298</v>
      </c>
      <c r="M1461" s="256"/>
      <c r="N1461" s="257">
        <v>40308</v>
      </c>
      <c r="O1461" s="258" t="s">
        <v>3789</v>
      </c>
      <c r="P1461" s="259" t="s">
        <v>1449</v>
      </c>
      <c r="Q1461" s="49"/>
      <c r="R1461" s="49"/>
      <c r="S1461" s="328"/>
    </row>
    <row r="1462" spans="1:19" ht="25.5" x14ac:dyDescent="0.25">
      <c r="A1462" s="260">
        <v>40298</v>
      </c>
      <c r="B1462" s="261" t="s">
        <v>8993</v>
      </c>
      <c r="C1462" s="267"/>
      <c r="D1462" s="262" t="s">
        <v>10910</v>
      </c>
      <c r="E1462" s="262">
        <v>4887</v>
      </c>
      <c r="F1462" s="262" t="s">
        <v>738</v>
      </c>
      <c r="G1462" s="262" t="s">
        <v>3489</v>
      </c>
      <c r="H1462" s="262" t="s">
        <v>4179</v>
      </c>
      <c r="I1462" s="262" t="s">
        <v>10608</v>
      </c>
      <c r="J1462" s="280" t="s">
        <v>4152</v>
      </c>
      <c r="K1462" s="280" t="s">
        <v>940</v>
      </c>
      <c r="L1462" s="281">
        <v>40308</v>
      </c>
      <c r="M1462" s="256"/>
      <c r="N1462" s="257">
        <v>40308</v>
      </c>
      <c r="O1462" s="258" t="s">
        <v>10123</v>
      </c>
      <c r="P1462" s="259" t="s">
        <v>3371</v>
      </c>
      <c r="Q1462" s="49"/>
      <c r="R1462" s="49"/>
      <c r="S1462" s="328"/>
    </row>
    <row r="1463" spans="1:19" x14ac:dyDescent="0.25">
      <c r="A1463" s="260">
        <v>40308</v>
      </c>
      <c r="B1463" s="261" t="s">
        <v>7945</v>
      </c>
      <c r="C1463" s="267"/>
      <c r="D1463" s="262" t="s">
        <v>8481</v>
      </c>
      <c r="E1463" s="262"/>
      <c r="F1463" s="262" t="s">
        <v>6588</v>
      </c>
      <c r="G1463" s="262" t="s">
        <v>7493</v>
      </c>
      <c r="H1463" s="262" t="s">
        <v>8607</v>
      </c>
      <c r="I1463" s="262" t="s">
        <v>9535</v>
      </c>
      <c r="J1463" s="280" t="s">
        <v>5942</v>
      </c>
      <c r="K1463" s="280" t="s">
        <v>9008</v>
      </c>
      <c r="L1463" s="281">
        <v>40309</v>
      </c>
      <c r="M1463" s="256"/>
      <c r="N1463" s="257">
        <v>40309</v>
      </c>
      <c r="O1463" s="258" t="s">
        <v>9008</v>
      </c>
      <c r="P1463" s="259" t="s">
        <v>9535</v>
      </c>
      <c r="Q1463" s="49"/>
      <c r="R1463" s="49"/>
      <c r="S1463" s="328"/>
    </row>
    <row r="1464" spans="1:19" ht="25.5" x14ac:dyDescent="0.25">
      <c r="A1464" s="260">
        <v>40274</v>
      </c>
      <c r="B1464" s="261" t="s">
        <v>2002</v>
      </c>
      <c r="C1464" s="267" t="s">
        <v>7227</v>
      </c>
      <c r="D1464" s="262" t="s">
        <v>9737</v>
      </c>
      <c r="E1464" s="262">
        <v>4824</v>
      </c>
      <c r="F1464" s="262" t="s">
        <v>8766</v>
      </c>
      <c r="G1464" s="262" t="s">
        <v>5602</v>
      </c>
      <c r="H1464" s="262" t="s">
        <v>7658</v>
      </c>
      <c r="I1464" s="262" t="s">
        <v>7447</v>
      </c>
      <c r="J1464" s="280" t="s">
        <v>5942</v>
      </c>
      <c r="K1464" s="280" t="s">
        <v>5495</v>
      </c>
      <c r="L1464" s="281">
        <v>40295</v>
      </c>
      <c r="M1464" s="256"/>
      <c r="N1464" s="257">
        <v>40310</v>
      </c>
      <c r="O1464" s="258" t="s">
        <v>1157</v>
      </c>
      <c r="P1464" s="259" t="s">
        <v>1564</v>
      </c>
      <c r="Q1464" s="49"/>
      <c r="R1464" s="49"/>
      <c r="S1464" s="328"/>
    </row>
    <row r="1465" spans="1:19" ht="25.5" x14ac:dyDescent="0.25">
      <c r="A1465" s="260">
        <v>40274</v>
      </c>
      <c r="B1465" s="261" t="s">
        <v>2002</v>
      </c>
      <c r="C1465" s="267" t="s">
        <v>8047</v>
      </c>
      <c r="D1465" s="262" t="s">
        <v>9737</v>
      </c>
      <c r="E1465" s="262">
        <v>4824</v>
      </c>
      <c r="F1465" s="262" t="s">
        <v>8766</v>
      </c>
      <c r="G1465" s="262" t="s">
        <v>5602</v>
      </c>
      <c r="H1465" s="262" t="s">
        <v>6380</v>
      </c>
      <c r="I1465" s="262" t="s">
        <v>7447</v>
      </c>
      <c r="J1465" s="280" t="s">
        <v>5942</v>
      </c>
      <c r="K1465" s="280" t="s">
        <v>3407</v>
      </c>
      <c r="L1465" s="281">
        <v>40295</v>
      </c>
      <c r="M1465" s="256"/>
      <c r="N1465" s="257">
        <v>40310</v>
      </c>
      <c r="O1465" s="258" t="s">
        <v>9833</v>
      </c>
      <c r="P1465" s="259" t="s">
        <v>1564</v>
      </c>
      <c r="Q1465" s="49"/>
      <c r="R1465" s="49"/>
      <c r="S1465" s="328"/>
    </row>
    <row r="1466" spans="1:19" ht="25.5" x14ac:dyDescent="0.25">
      <c r="A1466" s="260">
        <v>40277</v>
      </c>
      <c r="B1466" s="261" t="s">
        <v>6273</v>
      </c>
      <c r="C1466" s="267" t="s">
        <v>6274</v>
      </c>
      <c r="D1466" s="262" t="s">
        <v>4722</v>
      </c>
      <c r="E1466" s="262">
        <v>4718</v>
      </c>
      <c r="F1466" s="262" t="s">
        <v>6275</v>
      </c>
      <c r="G1466" s="262" t="s">
        <v>5602</v>
      </c>
      <c r="H1466" s="262" t="s">
        <v>4936</v>
      </c>
      <c r="I1466" s="262" t="s">
        <v>451</v>
      </c>
      <c r="J1466" s="280" t="s">
        <v>6274</v>
      </c>
      <c r="K1466" s="280" t="s">
        <v>10431</v>
      </c>
      <c r="L1466" s="281">
        <v>40298</v>
      </c>
      <c r="M1466" s="256"/>
      <c r="N1466" s="257">
        <v>40310</v>
      </c>
      <c r="O1466" s="258" t="s">
        <v>6846</v>
      </c>
      <c r="P1466" s="259" t="s">
        <v>1564</v>
      </c>
      <c r="Q1466" s="49"/>
      <c r="R1466" s="49"/>
      <c r="S1466" s="328"/>
    </row>
    <row r="1467" spans="1:19" ht="25.5" x14ac:dyDescent="0.25">
      <c r="A1467" s="260">
        <v>40308</v>
      </c>
      <c r="B1467" s="261" t="s">
        <v>7624</v>
      </c>
      <c r="C1467" s="267"/>
      <c r="D1467" s="262" t="s">
        <v>269</v>
      </c>
      <c r="E1467" s="262"/>
      <c r="F1467" s="262" t="s">
        <v>1697</v>
      </c>
      <c r="G1467" s="262" t="s">
        <v>5602</v>
      </c>
      <c r="H1467" s="262" t="s">
        <v>270</v>
      </c>
      <c r="I1467" s="262" t="s">
        <v>9535</v>
      </c>
      <c r="J1467" s="280" t="s">
        <v>5942</v>
      </c>
      <c r="K1467" s="280" t="s">
        <v>1797</v>
      </c>
      <c r="L1467" s="281">
        <v>40310</v>
      </c>
      <c r="M1467" s="256"/>
      <c r="N1467" s="257">
        <v>40310</v>
      </c>
      <c r="O1467" s="258" t="s">
        <v>3692</v>
      </c>
      <c r="P1467" s="259" t="s">
        <v>7961</v>
      </c>
      <c r="Q1467" s="49"/>
      <c r="R1467" s="49"/>
      <c r="S1467" s="328"/>
    </row>
    <row r="1468" spans="1:19" x14ac:dyDescent="0.25">
      <c r="A1468" s="260">
        <v>40309</v>
      </c>
      <c r="B1468" s="261" t="s">
        <v>1114</v>
      </c>
      <c r="C1468" s="267"/>
      <c r="D1468" s="262" t="s">
        <v>7748</v>
      </c>
      <c r="E1468" s="262" t="s">
        <v>7708</v>
      </c>
      <c r="F1468" s="262" t="s">
        <v>6588</v>
      </c>
      <c r="G1468" s="262" t="s">
        <v>10927</v>
      </c>
      <c r="H1468" s="262" t="s">
        <v>374</v>
      </c>
      <c r="I1468" s="262" t="s">
        <v>5497</v>
      </c>
      <c r="J1468" s="280" t="s">
        <v>5942</v>
      </c>
      <c r="K1468" s="280" t="s">
        <v>6381</v>
      </c>
      <c r="L1468" s="281">
        <v>40310</v>
      </c>
      <c r="M1468" s="256"/>
      <c r="N1468" s="257">
        <v>40310</v>
      </c>
      <c r="O1468" s="258" t="s">
        <v>6381</v>
      </c>
      <c r="P1468" s="259" t="s">
        <v>5876</v>
      </c>
      <c r="Q1468" s="49"/>
      <c r="R1468" s="49"/>
      <c r="S1468" s="328"/>
    </row>
    <row r="1469" spans="1:19" x14ac:dyDescent="0.25">
      <c r="A1469" s="260">
        <v>40301</v>
      </c>
      <c r="B1469" s="261" t="s">
        <v>507</v>
      </c>
      <c r="C1469" s="267"/>
      <c r="D1469" s="262" t="s">
        <v>508</v>
      </c>
      <c r="E1469" s="262">
        <v>4875</v>
      </c>
      <c r="F1469" s="262" t="s">
        <v>1697</v>
      </c>
      <c r="G1469" s="262" t="s">
        <v>5602</v>
      </c>
      <c r="H1469" s="262" t="s">
        <v>593</v>
      </c>
      <c r="I1469" s="262" t="s">
        <v>1255</v>
      </c>
      <c r="J1469" s="280" t="s">
        <v>509</v>
      </c>
      <c r="K1469" s="280" t="s">
        <v>2748</v>
      </c>
      <c r="L1469" s="281">
        <v>40312</v>
      </c>
      <c r="M1469" s="256"/>
      <c r="N1469" s="257">
        <v>40311</v>
      </c>
      <c r="O1469" s="258" t="s">
        <v>2748</v>
      </c>
      <c r="P1469" s="259" t="s">
        <v>1255</v>
      </c>
      <c r="Q1469" s="49"/>
      <c r="R1469" s="49"/>
      <c r="S1469" s="328"/>
    </row>
    <row r="1470" spans="1:19" ht="38.25" x14ac:dyDescent="0.25">
      <c r="A1470" s="260">
        <v>40303</v>
      </c>
      <c r="B1470" s="261" t="s">
        <v>9394</v>
      </c>
      <c r="C1470" s="267"/>
      <c r="D1470" s="262" t="s">
        <v>9176</v>
      </c>
      <c r="E1470" s="262">
        <v>4865</v>
      </c>
      <c r="F1470" s="262" t="s">
        <v>1697</v>
      </c>
      <c r="G1470" s="262" t="s">
        <v>5602</v>
      </c>
      <c r="H1470" s="262" t="s">
        <v>8374</v>
      </c>
      <c r="I1470" s="262" t="s">
        <v>6195</v>
      </c>
      <c r="J1470" s="280" t="s">
        <v>5338</v>
      </c>
      <c r="K1470" s="280" t="s">
        <v>6536</v>
      </c>
      <c r="L1470" s="281">
        <v>40315</v>
      </c>
      <c r="M1470" s="256" t="s">
        <v>3386</v>
      </c>
      <c r="N1470" s="257">
        <v>40315</v>
      </c>
      <c r="O1470" s="258" t="s">
        <v>6536</v>
      </c>
      <c r="P1470" s="259" t="s">
        <v>6195</v>
      </c>
      <c r="Q1470" s="49"/>
      <c r="R1470" s="49"/>
      <c r="S1470" s="328"/>
    </row>
    <row r="1471" spans="1:19" x14ac:dyDescent="0.25">
      <c r="A1471" s="260">
        <v>40312</v>
      </c>
      <c r="B1471" s="261" t="s">
        <v>6385</v>
      </c>
      <c r="C1471" s="267"/>
      <c r="D1471" s="262" t="s">
        <v>6638</v>
      </c>
      <c r="E1471" s="262">
        <v>4757</v>
      </c>
      <c r="F1471" s="262" t="s">
        <v>6588</v>
      </c>
      <c r="G1471" s="262" t="s">
        <v>10255</v>
      </c>
      <c r="H1471" s="262" t="s">
        <v>8607</v>
      </c>
      <c r="I1471" s="262" t="s">
        <v>10608</v>
      </c>
      <c r="J1471" s="280" t="s">
        <v>5942</v>
      </c>
      <c r="K1471" s="280" t="s">
        <v>2081</v>
      </c>
      <c r="L1471" s="281">
        <v>40315</v>
      </c>
      <c r="M1471" s="256"/>
      <c r="N1471" s="257">
        <v>40315</v>
      </c>
      <c r="O1471" s="258" t="s">
        <v>2081</v>
      </c>
      <c r="P1471" s="259" t="s">
        <v>1147</v>
      </c>
      <c r="Q1471" s="49"/>
      <c r="R1471" s="49"/>
      <c r="S1471" s="328"/>
    </row>
    <row r="1472" spans="1:19" x14ac:dyDescent="0.25">
      <c r="A1472" s="260">
        <v>40274</v>
      </c>
      <c r="B1472" s="261" t="s">
        <v>2002</v>
      </c>
      <c r="C1472" s="267" t="s">
        <v>2987</v>
      </c>
      <c r="D1472" s="262" t="s">
        <v>9737</v>
      </c>
      <c r="E1472" s="262">
        <v>4824</v>
      </c>
      <c r="F1472" s="262" t="s">
        <v>8766</v>
      </c>
      <c r="G1472" s="262" t="s">
        <v>5602</v>
      </c>
      <c r="H1472" s="262" t="s">
        <v>6384</v>
      </c>
      <c r="I1472" s="262" t="s">
        <v>7447</v>
      </c>
      <c r="J1472" s="280" t="s">
        <v>5942</v>
      </c>
      <c r="K1472" s="280" t="s">
        <v>3407</v>
      </c>
      <c r="L1472" s="281">
        <v>40295</v>
      </c>
      <c r="M1472" s="256"/>
      <c r="N1472" s="257">
        <v>40316</v>
      </c>
      <c r="O1472" s="258" t="s">
        <v>3407</v>
      </c>
      <c r="P1472" s="259" t="s">
        <v>2269</v>
      </c>
      <c r="Q1472" s="49"/>
      <c r="R1472" s="49"/>
      <c r="S1472" s="328"/>
    </row>
    <row r="1473" spans="1:19" ht="25.5" x14ac:dyDescent="0.25">
      <c r="A1473" s="260">
        <v>40315</v>
      </c>
      <c r="B1473" s="261" t="s">
        <v>7338</v>
      </c>
      <c r="C1473" s="267"/>
      <c r="D1473" s="262" t="s">
        <v>2215</v>
      </c>
      <c r="E1473" s="262"/>
      <c r="F1473" s="262" t="s">
        <v>5941</v>
      </c>
      <c r="G1473" s="262" t="s">
        <v>7272</v>
      </c>
      <c r="H1473" s="262" t="s">
        <v>374</v>
      </c>
      <c r="I1473" s="262" t="s">
        <v>6444</v>
      </c>
      <c r="J1473" s="280" t="s">
        <v>878</v>
      </c>
      <c r="K1473" s="280" t="s">
        <v>2079</v>
      </c>
      <c r="L1473" s="281">
        <v>40317</v>
      </c>
      <c r="M1473" s="256"/>
      <c r="N1473" s="257">
        <v>40316</v>
      </c>
      <c r="O1473" s="258" t="s">
        <v>2079</v>
      </c>
      <c r="P1473" s="259" t="s">
        <v>10007</v>
      </c>
      <c r="Q1473" s="49"/>
      <c r="R1473" s="49"/>
      <c r="S1473" s="328"/>
    </row>
    <row r="1474" spans="1:19" x14ac:dyDescent="0.25">
      <c r="A1474" s="260" t="s">
        <v>4520</v>
      </c>
      <c r="B1474" s="261" t="s">
        <v>7624</v>
      </c>
      <c r="C1474" s="267" t="s">
        <v>8310</v>
      </c>
      <c r="D1474" s="262" t="s">
        <v>6638</v>
      </c>
      <c r="E1474" s="262">
        <v>4757</v>
      </c>
      <c r="F1474" s="262" t="s">
        <v>2795</v>
      </c>
      <c r="G1474" s="262"/>
      <c r="H1474" s="262"/>
      <c r="I1474" s="262"/>
      <c r="J1474" s="280" t="s">
        <v>7074</v>
      </c>
      <c r="K1474" s="280"/>
      <c r="L1474" s="281">
        <v>40316</v>
      </c>
      <c r="M1474" s="256"/>
      <c r="N1474" s="257">
        <v>40316</v>
      </c>
      <c r="O1474" s="258" t="s">
        <v>7075</v>
      </c>
      <c r="P1474" s="259" t="s">
        <v>7076</v>
      </c>
      <c r="Q1474" s="49">
        <v>98</v>
      </c>
      <c r="R1474" s="49"/>
      <c r="S1474" s="328" t="s">
        <v>11891</v>
      </c>
    </row>
    <row r="1475" spans="1:19" ht="25.5" x14ac:dyDescent="0.25">
      <c r="A1475" s="260">
        <v>40308</v>
      </c>
      <c r="B1475" s="261" t="s">
        <v>4528</v>
      </c>
      <c r="C1475" s="267"/>
      <c r="D1475" s="262" t="s">
        <v>9737</v>
      </c>
      <c r="E1475" s="262">
        <v>4824</v>
      </c>
      <c r="F1475" s="262" t="s">
        <v>1697</v>
      </c>
      <c r="G1475" s="262" t="s">
        <v>5602</v>
      </c>
      <c r="H1475" s="262" t="s">
        <v>268</v>
      </c>
      <c r="I1475" s="262" t="s">
        <v>9535</v>
      </c>
      <c r="J1475" s="280" t="s">
        <v>5942</v>
      </c>
      <c r="K1475" s="280" t="s">
        <v>7826</v>
      </c>
      <c r="L1475" s="281">
        <v>40310</v>
      </c>
      <c r="M1475" s="256"/>
      <c r="N1475" s="257">
        <v>40317</v>
      </c>
      <c r="O1475" s="258" t="s">
        <v>7826</v>
      </c>
      <c r="P1475" s="259" t="s">
        <v>10007</v>
      </c>
      <c r="Q1475" s="49"/>
      <c r="R1475" s="49"/>
      <c r="S1475" s="328"/>
    </row>
    <row r="1476" spans="1:19" ht="25.5" x14ac:dyDescent="0.25">
      <c r="A1476" s="260">
        <v>40310</v>
      </c>
      <c r="B1476" s="261" t="s">
        <v>5575</v>
      </c>
      <c r="C1476" s="267"/>
      <c r="D1476" s="262" t="s">
        <v>2215</v>
      </c>
      <c r="E1476" s="262"/>
      <c r="F1476" s="262" t="s">
        <v>1697</v>
      </c>
      <c r="G1476" s="262" t="s">
        <v>5602</v>
      </c>
      <c r="H1476" s="262" t="s">
        <v>4179</v>
      </c>
      <c r="I1476" s="262" t="s">
        <v>6444</v>
      </c>
      <c r="J1476" s="280" t="s">
        <v>4152</v>
      </c>
      <c r="K1476" s="280" t="s">
        <v>2419</v>
      </c>
      <c r="L1476" s="281">
        <v>40317</v>
      </c>
      <c r="M1476" s="256"/>
      <c r="N1476" s="257">
        <v>40317</v>
      </c>
      <c r="O1476" s="258" t="s">
        <v>2419</v>
      </c>
      <c r="P1476" s="259" t="s">
        <v>6582</v>
      </c>
      <c r="Q1476" s="49"/>
      <c r="R1476" s="49"/>
      <c r="S1476" s="328"/>
    </row>
    <row r="1477" spans="1:19" ht="25.5" x14ac:dyDescent="0.25">
      <c r="A1477" s="260">
        <v>40310</v>
      </c>
      <c r="B1477" s="261" t="s">
        <v>5575</v>
      </c>
      <c r="C1477" s="267"/>
      <c r="D1477" s="262" t="s">
        <v>2215</v>
      </c>
      <c r="E1477" s="262"/>
      <c r="F1477" s="262" t="s">
        <v>1697</v>
      </c>
      <c r="G1477" s="262" t="s">
        <v>5602</v>
      </c>
      <c r="H1477" s="262" t="s">
        <v>5115</v>
      </c>
      <c r="I1477" s="262" t="s">
        <v>6444</v>
      </c>
      <c r="J1477" s="280" t="s">
        <v>7584</v>
      </c>
      <c r="K1477" s="280" t="s">
        <v>2419</v>
      </c>
      <c r="L1477" s="281">
        <v>40317</v>
      </c>
      <c r="M1477" s="256"/>
      <c r="N1477" s="257">
        <v>40317</v>
      </c>
      <c r="O1477" s="258" t="s">
        <v>2419</v>
      </c>
      <c r="P1477" s="259" t="s">
        <v>6582</v>
      </c>
      <c r="Q1477" s="49"/>
      <c r="R1477" s="49"/>
      <c r="S1477" s="328"/>
    </row>
    <row r="1478" spans="1:19" x14ac:dyDescent="0.25">
      <c r="A1478" s="260">
        <v>40315</v>
      </c>
      <c r="B1478" s="261" t="s">
        <v>7760</v>
      </c>
      <c r="C1478" s="267" t="s">
        <v>6274</v>
      </c>
      <c r="D1478" s="262" t="s">
        <v>7963</v>
      </c>
      <c r="E1478" s="262">
        <v>4619</v>
      </c>
      <c r="F1478" s="262" t="s">
        <v>10658</v>
      </c>
      <c r="G1478" s="262" t="s">
        <v>4038</v>
      </c>
      <c r="H1478" s="262" t="s">
        <v>374</v>
      </c>
      <c r="I1478" s="262" t="s">
        <v>10007</v>
      </c>
      <c r="J1478" s="280" t="s">
        <v>5942</v>
      </c>
      <c r="K1478" s="280" t="s">
        <v>8506</v>
      </c>
      <c r="L1478" s="281">
        <v>40318</v>
      </c>
      <c r="M1478" s="256" t="s">
        <v>8481</v>
      </c>
      <c r="N1478" s="257">
        <v>40318</v>
      </c>
      <c r="O1478" s="258" t="s">
        <v>8506</v>
      </c>
      <c r="P1478" s="259" t="s">
        <v>10007</v>
      </c>
      <c r="Q1478" s="49"/>
      <c r="R1478" s="49"/>
      <c r="S1478" s="328"/>
    </row>
    <row r="1479" spans="1:19" x14ac:dyDescent="0.25">
      <c r="A1479" s="260">
        <v>40315</v>
      </c>
      <c r="B1479" s="261">
        <v>26183</v>
      </c>
      <c r="C1479" s="267"/>
      <c r="D1479" s="262" t="s">
        <v>8926</v>
      </c>
      <c r="E1479" s="262">
        <v>4762</v>
      </c>
      <c r="F1479" s="262" t="s">
        <v>3183</v>
      </c>
      <c r="G1479" s="262"/>
      <c r="H1479" s="262" t="s">
        <v>7237</v>
      </c>
      <c r="I1479" s="262" t="s">
        <v>10007</v>
      </c>
      <c r="J1479" s="280" t="s">
        <v>8927</v>
      </c>
      <c r="K1479" s="280" t="s">
        <v>6381</v>
      </c>
      <c r="L1479" s="281">
        <v>40318</v>
      </c>
      <c r="M1479" s="256"/>
      <c r="N1479" s="257">
        <v>40318</v>
      </c>
      <c r="O1479" s="258" t="s">
        <v>6381</v>
      </c>
      <c r="P1479" s="259" t="s">
        <v>10007</v>
      </c>
      <c r="Q1479" s="49"/>
      <c r="R1479" s="49"/>
      <c r="S1479" s="328"/>
    </row>
    <row r="1480" spans="1:19" ht="25.5" x14ac:dyDescent="0.25">
      <c r="A1480" s="260">
        <v>40309</v>
      </c>
      <c r="B1480" s="261" t="s">
        <v>10516</v>
      </c>
      <c r="C1480" s="267"/>
      <c r="D1480" s="262" t="s">
        <v>9176</v>
      </c>
      <c r="E1480" s="262">
        <v>4865</v>
      </c>
      <c r="F1480" s="262" t="s">
        <v>1697</v>
      </c>
      <c r="G1480" s="262" t="s">
        <v>5602</v>
      </c>
      <c r="H1480" s="262" t="s">
        <v>5115</v>
      </c>
      <c r="I1480" s="262" t="s">
        <v>1255</v>
      </c>
      <c r="J1480" s="280" t="s">
        <v>509</v>
      </c>
      <c r="K1480" s="280" t="s">
        <v>10829</v>
      </c>
      <c r="L1480" s="281">
        <v>40319</v>
      </c>
      <c r="M1480" s="256" t="s">
        <v>5937</v>
      </c>
      <c r="N1480" s="257">
        <v>40319</v>
      </c>
      <c r="O1480" s="258" t="s">
        <v>10829</v>
      </c>
      <c r="P1480" s="259" t="s">
        <v>1255</v>
      </c>
      <c r="Q1480" s="49"/>
      <c r="R1480" s="49"/>
      <c r="S1480" s="328"/>
    </row>
    <row r="1481" spans="1:19" x14ac:dyDescent="0.25">
      <c r="A1481" s="260">
        <v>40317</v>
      </c>
      <c r="B1481" s="261" t="s">
        <v>9969</v>
      </c>
      <c r="C1481" s="267"/>
      <c r="D1481" s="262" t="s">
        <v>4861</v>
      </c>
      <c r="E1481" s="262">
        <v>4762</v>
      </c>
      <c r="F1481" s="262" t="s">
        <v>738</v>
      </c>
      <c r="G1481" s="262" t="s">
        <v>7237</v>
      </c>
      <c r="H1481" s="262" t="s">
        <v>1287</v>
      </c>
      <c r="I1481" s="262" t="s">
        <v>10007</v>
      </c>
      <c r="J1481" s="280" t="s">
        <v>8927</v>
      </c>
      <c r="K1481" s="280" t="s">
        <v>826</v>
      </c>
      <c r="L1481" s="281">
        <v>40319</v>
      </c>
      <c r="M1481" s="256" t="s">
        <v>8481</v>
      </c>
      <c r="N1481" s="257">
        <v>40319</v>
      </c>
      <c r="O1481" s="258" t="s">
        <v>826</v>
      </c>
      <c r="P1481" s="259" t="s">
        <v>10007</v>
      </c>
      <c r="Q1481" s="49"/>
      <c r="R1481" s="49"/>
      <c r="S1481" s="328"/>
    </row>
    <row r="1482" spans="1:19" ht="25.5" x14ac:dyDescent="0.25">
      <c r="A1482" s="260">
        <v>40318</v>
      </c>
      <c r="B1482" s="261" t="s">
        <v>9064</v>
      </c>
      <c r="C1482" s="267"/>
      <c r="D1482" s="262" t="s">
        <v>9065</v>
      </c>
      <c r="E1482" s="262">
        <v>4874</v>
      </c>
      <c r="F1482" s="262"/>
      <c r="G1482" s="262" t="s">
        <v>8606</v>
      </c>
      <c r="H1482" s="262" t="s">
        <v>8607</v>
      </c>
      <c r="I1482" s="262" t="s">
        <v>2877</v>
      </c>
      <c r="J1482" s="280" t="s">
        <v>5942</v>
      </c>
      <c r="K1482" s="280" t="s">
        <v>1604</v>
      </c>
      <c r="L1482" s="281">
        <v>40322</v>
      </c>
      <c r="M1482" s="256" t="s">
        <v>8481</v>
      </c>
      <c r="N1482" s="257">
        <v>40319</v>
      </c>
      <c r="O1482" s="258" t="s">
        <v>10831</v>
      </c>
      <c r="P1482" s="259"/>
      <c r="Q1482" s="49"/>
      <c r="R1482" s="49"/>
      <c r="S1482" s="328"/>
    </row>
    <row r="1483" spans="1:19" ht="25.5" x14ac:dyDescent="0.25">
      <c r="A1483" s="260">
        <v>40288</v>
      </c>
      <c r="B1483" s="261" t="s">
        <v>10100</v>
      </c>
      <c r="C1483" s="267" t="s">
        <v>5900</v>
      </c>
      <c r="D1483" s="262" t="s">
        <v>4722</v>
      </c>
      <c r="E1483" s="262">
        <v>4774</v>
      </c>
      <c r="F1483" s="262" t="s">
        <v>468</v>
      </c>
      <c r="G1483" s="262" t="s">
        <v>9736</v>
      </c>
      <c r="H1483" s="262" t="s">
        <v>4941</v>
      </c>
      <c r="I1483" s="262" t="s">
        <v>5901</v>
      </c>
      <c r="J1483" s="280" t="s">
        <v>7406</v>
      </c>
      <c r="K1483" s="280" t="s">
        <v>6598</v>
      </c>
      <c r="L1483" s="281">
        <v>40318</v>
      </c>
      <c r="M1483" s="256" t="s">
        <v>5937</v>
      </c>
      <c r="N1483" s="257">
        <v>40321</v>
      </c>
      <c r="O1483" s="258" t="s">
        <v>6598</v>
      </c>
      <c r="P1483" s="259" t="s">
        <v>4059</v>
      </c>
      <c r="Q1483" s="49"/>
      <c r="R1483" s="49"/>
      <c r="S1483" s="328"/>
    </row>
    <row r="1484" spans="1:19" ht="25.5" x14ac:dyDescent="0.25">
      <c r="A1484" s="260">
        <v>40270</v>
      </c>
      <c r="B1484" s="261" t="s">
        <v>7747</v>
      </c>
      <c r="C1484" s="267"/>
      <c r="D1484" s="262" t="s">
        <v>5237</v>
      </c>
      <c r="E1484" s="262">
        <v>4766</v>
      </c>
      <c r="F1484" s="262" t="s">
        <v>5382</v>
      </c>
      <c r="G1484" s="262" t="s">
        <v>9736</v>
      </c>
      <c r="H1484" s="262" t="s">
        <v>2078</v>
      </c>
      <c r="I1484" s="262" t="s">
        <v>1255</v>
      </c>
      <c r="J1484" s="280" t="s">
        <v>7749</v>
      </c>
      <c r="K1484" s="280" t="s">
        <v>7750</v>
      </c>
      <c r="L1484" s="281">
        <v>40322</v>
      </c>
      <c r="M1484" s="256" t="s">
        <v>5937</v>
      </c>
      <c r="N1484" s="257">
        <v>40322</v>
      </c>
      <c r="O1484" s="258" t="s">
        <v>7750</v>
      </c>
      <c r="P1484" s="259" t="s">
        <v>1255</v>
      </c>
      <c r="Q1484" s="49"/>
      <c r="R1484" s="49"/>
      <c r="S1484" s="328"/>
    </row>
    <row r="1485" spans="1:19" ht="25.5" x14ac:dyDescent="0.25">
      <c r="A1485" s="260">
        <v>40270</v>
      </c>
      <c r="B1485" s="261" t="s">
        <v>7747</v>
      </c>
      <c r="C1485" s="267"/>
      <c r="D1485" s="262" t="s">
        <v>5237</v>
      </c>
      <c r="E1485" s="262">
        <v>4766</v>
      </c>
      <c r="F1485" s="262" t="s">
        <v>5382</v>
      </c>
      <c r="G1485" s="262" t="s">
        <v>9736</v>
      </c>
      <c r="H1485" s="262" t="s">
        <v>2078</v>
      </c>
      <c r="I1485" s="262" t="s">
        <v>6859</v>
      </c>
      <c r="J1485" s="280" t="s">
        <v>6858</v>
      </c>
      <c r="K1485" s="280" t="s">
        <v>6860</v>
      </c>
      <c r="L1485" s="281">
        <v>40322</v>
      </c>
      <c r="M1485" s="256" t="s">
        <v>5937</v>
      </c>
      <c r="N1485" s="257">
        <v>40322</v>
      </c>
      <c r="O1485" s="258" t="s">
        <v>6860</v>
      </c>
      <c r="P1485" s="259" t="s">
        <v>6859</v>
      </c>
      <c r="Q1485" s="49"/>
      <c r="R1485" s="49"/>
      <c r="S1485" s="328"/>
    </row>
    <row r="1486" spans="1:19" ht="38.25" x14ac:dyDescent="0.25">
      <c r="A1486" s="260">
        <v>40270</v>
      </c>
      <c r="B1486" s="261" t="s">
        <v>7747</v>
      </c>
      <c r="C1486" s="267"/>
      <c r="D1486" s="262" t="s">
        <v>5237</v>
      </c>
      <c r="E1486" s="262">
        <v>4766</v>
      </c>
      <c r="F1486" s="262" t="s">
        <v>5382</v>
      </c>
      <c r="G1486" s="262" t="s">
        <v>9736</v>
      </c>
      <c r="H1486" s="262" t="s">
        <v>2078</v>
      </c>
      <c r="I1486" s="262" t="s">
        <v>2534</v>
      </c>
      <c r="J1486" s="280" t="s">
        <v>6599</v>
      </c>
      <c r="K1486" s="280" t="s">
        <v>8616</v>
      </c>
      <c r="L1486" s="281">
        <v>40322</v>
      </c>
      <c r="M1486" s="256" t="s">
        <v>5937</v>
      </c>
      <c r="N1486" s="257">
        <v>40322</v>
      </c>
      <c r="O1486" s="258" t="s">
        <v>8616</v>
      </c>
      <c r="P1486" s="259" t="s">
        <v>2534</v>
      </c>
      <c r="Q1486" s="49"/>
      <c r="R1486" s="49"/>
      <c r="S1486" s="328"/>
    </row>
    <row r="1487" spans="1:19" ht="25.5" x14ac:dyDescent="0.25">
      <c r="A1487" s="260">
        <v>40284</v>
      </c>
      <c r="B1487" s="261" t="s">
        <v>947</v>
      </c>
      <c r="C1487" s="267"/>
      <c r="D1487" s="262" t="s">
        <v>6638</v>
      </c>
      <c r="E1487" s="262">
        <v>4757</v>
      </c>
      <c r="F1487" s="262" t="s">
        <v>2003</v>
      </c>
      <c r="G1487" s="262" t="s">
        <v>5602</v>
      </c>
      <c r="H1487" s="262" t="s">
        <v>4445</v>
      </c>
      <c r="I1487" s="262" t="s">
        <v>948</v>
      </c>
      <c r="J1487" s="280" t="s">
        <v>4152</v>
      </c>
      <c r="K1487" s="280" t="s">
        <v>8418</v>
      </c>
      <c r="L1487" s="281">
        <v>40322</v>
      </c>
      <c r="M1487" s="256" t="s">
        <v>8481</v>
      </c>
      <c r="N1487" s="257">
        <v>40323</v>
      </c>
      <c r="O1487" s="258" t="s">
        <v>8418</v>
      </c>
      <c r="P1487" s="259" t="s">
        <v>9693</v>
      </c>
      <c r="Q1487" s="49"/>
      <c r="R1487" s="49"/>
      <c r="S1487" s="328"/>
    </row>
    <row r="1488" spans="1:19" ht="25.5" x14ac:dyDescent="0.25">
      <c r="A1488" s="260">
        <v>40303</v>
      </c>
      <c r="B1488" s="261" t="s">
        <v>2650</v>
      </c>
      <c r="C1488" s="267"/>
      <c r="D1488" s="262" t="s">
        <v>2651</v>
      </c>
      <c r="E1488" s="262">
        <v>4830</v>
      </c>
      <c r="F1488" s="262" t="s">
        <v>2003</v>
      </c>
      <c r="G1488" s="262" t="s">
        <v>6884</v>
      </c>
      <c r="H1488" s="262" t="s">
        <v>3921</v>
      </c>
      <c r="I1488" s="262" t="s">
        <v>3711</v>
      </c>
      <c r="J1488" s="280" t="s">
        <v>2379</v>
      </c>
      <c r="K1488" s="280" t="s">
        <v>10431</v>
      </c>
      <c r="L1488" s="281">
        <v>40322</v>
      </c>
      <c r="M1488" s="256" t="s">
        <v>8481</v>
      </c>
      <c r="N1488" s="257">
        <v>40323</v>
      </c>
      <c r="O1488" s="258" t="s">
        <v>10431</v>
      </c>
      <c r="P1488" s="259" t="s">
        <v>9087</v>
      </c>
      <c r="Q1488" s="49"/>
      <c r="R1488" s="49"/>
      <c r="S1488" s="328"/>
    </row>
    <row r="1489" spans="1:19" x14ac:dyDescent="0.25">
      <c r="A1489" s="260">
        <v>40319</v>
      </c>
      <c r="B1489" s="261" t="s">
        <v>2204</v>
      </c>
      <c r="C1489" s="267"/>
      <c r="D1489" s="262" t="s">
        <v>3375</v>
      </c>
      <c r="E1489" s="262">
        <v>4820</v>
      </c>
      <c r="F1489" s="262" t="s">
        <v>6588</v>
      </c>
      <c r="G1489" s="262" t="s">
        <v>8606</v>
      </c>
      <c r="H1489" s="262" t="s">
        <v>8607</v>
      </c>
      <c r="I1489" s="262" t="s">
        <v>10870</v>
      </c>
      <c r="J1489" s="280" t="s">
        <v>5942</v>
      </c>
      <c r="K1489" s="280" t="s">
        <v>9008</v>
      </c>
      <c r="L1489" s="281">
        <v>40324</v>
      </c>
      <c r="M1489" s="256" t="s">
        <v>8481</v>
      </c>
      <c r="N1489" s="257">
        <v>40323</v>
      </c>
      <c r="O1489" s="258" t="s">
        <v>9008</v>
      </c>
      <c r="P1489" s="259" t="s">
        <v>4182</v>
      </c>
      <c r="Q1489" s="49"/>
      <c r="R1489" s="49"/>
      <c r="S1489" s="328"/>
    </row>
    <row r="1490" spans="1:19" x14ac:dyDescent="0.25">
      <c r="A1490" s="260">
        <v>40322</v>
      </c>
      <c r="B1490" s="261" t="s">
        <v>4159</v>
      </c>
      <c r="C1490" s="267"/>
      <c r="D1490" s="262" t="s">
        <v>2215</v>
      </c>
      <c r="E1490" s="262"/>
      <c r="F1490" s="262" t="s">
        <v>6588</v>
      </c>
      <c r="G1490" s="262" t="s">
        <v>8606</v>
      </c>
      <c r="H1490" s="262" t="s">
        <v>8607</v>
      </c>
      <c r="I1490" s="262" t="s">
        <v>6444</v>
      </c>
      <c r="J1490" s="280" t="s">
        <v>5942</v>
      </c>
      <c r="K1490" s="280" t="s">
        <v>6408</v>
      </c>
      <c r="L1490" s="281">
        <v>40324</v>
      </c>
      <c r="M1490" s="256" t="s">
        <v>8481</v>
      </c>
      <c r="N1490" s="257">
        <v>40323</v>
      </c>
      <c r="O1490" s="258" t="s">
        <v>6408</v>
      </c>
      <c r="P1490" s="259" t="s">
        <v>10007</v>
      </c>
      <c r="Q1490" s="49"/>
      <c r="R1490" s="49"/>
      <c r="S1490" s="328"/>
    </row>
    <row r="1491" spans="1:19" ht="25.5" x14ac:dyDescent="0.25">
      <c r="A1491" s="260">
        <v>40322</v>
      </c>
      <c r="B1491" s="261" t="s">
        <v>7585</v>
      </c>
      <c r="C1491" s="267"/>
      <c r="D1491" s="262" t="s">
        <v>1609</v>
      </c>
      <c r="E1491" s="262">
        <v>4781</v>
      </c>
      <c r="F1491" s="262" t="s">
        <v>1552</v>
      </c>
      <c r="G1491" s="262" t="s">
        <v>7272</v>
      </c>
      <c r="H1491" s="262" t="s">
        <v>7587</v>
      </c>
      <c r="I1491" s="262" t="s">
        <v>7586</v>
      </c>
      <c r="J1491" s="280" t="s">
        <v>878</v>
      </c>
      <c r="K1491" s="280" t="s">
        <v>5451</v>
      </c>
      <c r="L1491" s="281">
        <v>40323</v>
      </c>
      <c r="M1491" s="256"/>
      <c r="N1491" s="257">
        <v>40324</v>
      </c>
      <c r="O1491" s="258">
        <v>25</v>
      </c>
      <c r="P1491" s="259" t="s">
        <v>1147</v>
      </c>
      <c r="Q1491" s="49"/>
      <c r="R1491" s="49"/>
      <c r="S1491" s="328"/>
    </row>
    <row r="1492" spans="1:19" ht="38.25" x14ac:dyDescent="0.25">
      <c r="A1492" s="260">
        <v>40315</v>
      </c>
      <c r="B1492" s="261" t="s">
        <v>262</v>
      </c>
      <c r="C1492" s="267"/>
      <c r="D1492" s="262" t="s">
        <v>263</v>
      </c>
      <c r="E1492" s="262">
        <v>4884</v>
      </c>
      <c r="F1492" s="262" t="s">
        <v>1697</v>
      </c>
      <c r="G1492" s="262" t="s">
        <v>5602</v>
      </c>
      <c r="H1492" s="262" t="s">
        <v>5774</v>
      </c>
      <c r="I1492" s="262" t="s">
        <v>1255</v>
      </c>
      <c r="J1492" s="280" t="s">
        <v>10781</v>
      </c>
      <c r="K1492" s="280" t="s">
        <v>4312</v>
      </c>
      <c r="L1492" s="281">
        <v>40326</v>
      </c>
      <c r="M1492" s="256" t="s">
        <v>8481</v>
      </c>
      <c r="N1492" s="257">
        <v>40326</v>
      </c>
      <c r="O1492" s="258" t="s">
        <v>4312</v>
      </c>
      <c r="P1492" s="259" t="s">
        <v>1255</v>
      </c>
      <c r="Q1492" s="49"/>
      <c r="R1492" s="49"/>
      <c r="S1492" s="328"/>
    </row>
    <row r="1493" spans="1:19" ht="25.5" x14ac:dyDescent="0.25">
      <c r="A1493" s="260">
        <v>40323</v>
      </c>
      <c r="B1493" s="261" t="s">
        <v>3688</v>
      </c>
      <c r="C1493" s="267"/>
      <c r="D1493" s="262" t="s">
        <v>8079</v>
      </c>
      <c r="E1493" s="262">
        <v>4694</v>
      </c>
      <c r="F1493" s="262" t="s">
        <v>6588</v>
      </c>
      <c r="G1493" s="262" t="s">
        <v>8606</v>
      </c>
      <c r="H1493" s="262" t="s">
        <v>8607</v>
      </c>
      <c r="I1493" s="262" t="s">
        <v>6216</v>
      </c>
      <c r="J1493" s="280" t="s">
        <v>5942</v>
      </c>
      <c r="K1493" s="280" t="s">
        <v>940</v>
      </c>
      <c r="L1493" s="281">
        <v>40326</v>
      </c>
      <c r="M1493" s="256" t="s">
        <v>8481</v>
      </c>
      <c r="N1493" s="257">
        <v>40326</v>
      </c>
      <c r="O1493" s="258" t="s">
        <v>10123</v>
      </c>
      <c r="P1493" s="259" t="s">
        <v>8383</v>
      </c>
      <c r="Q1493" s="49"/>
      <c r="R1493" s="49"/>
      <c r="S1493" s="328"/>
    </row>
    <row r="1494" spans="1:19" x14ac:dyDescent="0.25">
      <c r="A1494" s="260">
        <v>40330</v>
      </c>
      <c r="B1494" s="261" t="s">
        <v>3359</v>
      </c>
      <c r="C1494" s="267"/>
      <c r="D1494" s="262" t="s">
        <v>2215</v>
      </c>
      <c r="E1494" s="262"/>
      <c r="F1494" s="262" t="s">
        <v>10658</v>
      </c>
      <c r="G1494" s="262" t="s">
        <v>10927</v>
      </c>
      <c r="H1494" s="262" t="s">
        <v>374</v>
      </c>
      <c r="I1494" s="262" t="s">
        <v>6444</v>
      </c>
      <c r="J1494" s="280" t="s">
        <v>5942</v>
      </c>
      <c r="K1494" s="280" t="s">
        <v>8418</v>
      </c>
      <c r="L1494" s="281">
        <v>40331</v>
      </c>
      <c r="M1494" s="256"/>
      <c r="N1494" s="257">
        <v>40331</v>
      </c>
      <c r="O1494" s="258" t="s">
        <v>8418</v>
      </c>
      <c r="P1494" s="259" t="s">
        <v>10007</v>
      </c>
      <c r="Q1494" s="49"/>
      <c r="R1494" s="49"/>
      <c r="S1494" s="328"/>
    </row>
    <row r="1495" spans="1:19" ht="25.5" x14ac:dyDescent="0.25">
      <c r="A1495" s="260">
        <v>40361</v>
      </c>
      <c r="B1495" s="261" t="s">
        <v>7690</v>
      </c>
      <c r="C1495" s="267"/>
      <c r="D1495" s="262" t="s">
        <v>2665</v>
      </c>
      <c r="E1495" s="262">
        <v>4890</v>
      </c>
      <c r="F1495" s="262" t="s">
        <v>1697</v>
      </c>
      <c r="G1495" s="262" t="s">
        <v>5602</v>
      </c>
      <c r="H1495" s="262" t="s">
        <v>8417</v>
      </c>
      <c r="I1495" s="262" t="s">
        <v>6444</v>
      </c>
      <c r="J1495" s="280" t="s">
        <v>4152</v>
      </c>
      <c r="K1495" s="280" t="s">
        <v>2419</v>
      </c>
      <c r="L1495" s="281">
        <v>40366</v>
      </c>
      <c r="M1495" s="256"/>
      <c r="N1495" s="257">
        <v>40335</v>
      </c>
      <c r="O1495" s="258" t="s">
        <v>2419</v>
      </c>
      <c r="P1495" s="259" t="s">
        <v>6582</v>
      </c>
      <c r="Q1495" s="49"/>
      <c r="R1495" s="49"/>
      <c r="S1495" s="328"/>
    </row>
    <row r="1496" spans="1:19" x14ac:dyDescent="0.25">
      <c r="A1496" s="260">
        <v>40323</v>
      </c>
      <c r="B1496" s="261" t="s">
        <v>4021</v>
      </c>
      <c r="C1496" s="267" t="s">
        <v>4022</v>
      </c>
      <c r="D1496" s="262" t="s">
        <v>5735</v>
      </c>
      <c r="E1496" s="262">
        <v>4628</v>
      </c>
      <c r="F1496" s="262" t="s">
        <v>8371</v>
      </c>
      <c r="G1496" s="262" t="s">
        <v>8606</v>
      </c>
      <c r="H1496" s="262" t="s">
        <v>8607</v>
      </c>
      <c r="I1496" s="262" t="s">
        <v>2958</v>
      </c>
      <c r="J1496" s="280" t="s">
        <v>10256</v>
      </c>
      <c r="K1496" s="280" t="s">
        <v>6721</v>
      </c>
      <c r="L1496" s="281">
        <v>40336</v>
      </c>
      <c r="M1496" s="256"/>
      <c r="N1496" s="257">
        <v>40336</v>
      </c>
      <c r="O1496" s="258" t="s">
        <v>6721</v>
      </c>
      <c r="P1496" s="259" t="s">
        <v>2958</v>
      </c>
      <c r="Q1496" s="49"/>
      <c r="R1496" s="49"/>
      <c r="S1496" s="328"/>
    </row>
    <row r="1497" spans="1:19" x14ac:dyDescent="0.25">
      <c r="A1497" s="260">
        <v>40323</v>
      </c>
      <c r="B1497" s="261" t="s">
        <v>4021</v>
      </c>
      <c r="C1497" s="267" t="s">
        <v>4022</v>
      </c>
      <c r="D1497" s="262" t="s">
        <v>5735</v>
      </c>
      <c r="E1497" s="262">
        <v>4628</v>
      </c>
      <c r="F1497" s="262" t="s">
        <v>8371</v>
      </c>
      <c r="G1497" s="262" t="s">
        <v>8606</v>
      </c>
      <c r="H1497" s="262" t="s">
        <v>8607</v>
      </c>
      <c r="I1497" s="262" t="s">
        <v>7301</v>
      </c>
      <c r="J1497" s="280" t="s">
        <v>10256</v>
      </c>
      <c r="K1497" s="280" t="s">
        <v>6381</v>
      </c>
      <c r="L1497" s="281">
        <v>40336</v>
      </c>
      <c r="M1497" s="256"/>
      <c r="N1497" s="257">
        <v>40336</v>
      </c>
      <c r="O1497" s="258" t="s">
        <v>6381</v>
      </c>
      <c r="P1497" s="259" t="s">
        <v>7301</v>
      </c>
      <c r="Q1497" s="49"/>
      <c r="R1497" s="49"/>
      <c r="S1497" s="328"/>
    </row>
    <row r="1498" spans="1:19" ht="25.5" x14ac:dyDescent="0.25">
      <c r="A1498" s="260">
        <v>40324</v>
      </c>
      <c r="B1498" s="261" t="s">
        <v>5568</v>
      </c>
      <c r="C1498" s="267"/>
      <c r="D1498" s="262" t="s">
        <v>6638</v>
      </c>
      <c r="E1498" s="262">
        <v>4757</v>
      </c>
      <c r="F1498" s="262" t="s">
        <v>2795</v>
      </c>
      <c r="G1498" s="262"/>
      <c r="H1498" s="262" t="s">
        <v>4698</v>
      </c>
      <c r="I1498" s="262" t="s">
        <v>1255</v>
      </c>
      <c r="J1498" s="280" t="s">
        <v>7273</v>
      </c>
      <c r="K1498" s="280" t="s">
        <v>1153</v>
      </c>
      <c r="L1498" s="281">
        <v>40336</v>
      </c>
      <c r="M1498" s="256"/>
      <c r="N1498" s="257">
        <v>40336</v>
      </c>
      <c r="O1498" s="258" t="s">
        <v>9424</v>
      </c>
      <c r="P1498" s="259"/>
      <c r="Q1498" s="49"/>
      <c r="R1498" s="49"/>
      <c r="S1498" s="328"/>
    </row>
    <row r="1499" spans="1:19" x14ac:dyDescent="0.25">
      <c r="A1499" s="260">
        <v>40325</v>
      </c>
      <c r="B1499" s="261" t="s">
        <v>9600</v>
      </c>
      <c r="C1499" s="267"/>
      <c r="D1499" s="262" t="s">
        <v>6560</v>
      </c>
      <c r="E1499" s="262">
        <v>4767</v>
      </c>
      <c r="F1499" s="262" t="s">
        <v>1697</v>
      </c>
      <c r="G1499" s="262" t="s">
        <v>9736</v>
      </c>
      <c r="H1499" s="262" t="s">
        <v>4318</v>
      </c>
      <c r="I1499" s="262" t="s">
        <v>9601</v>
      </c>
      <c r="J1499" s="280" t="s">
        <v>9519</v>
      </c>
      <c r="K1499" s="280" t="s">
        <v>9602</v>
      </c>
      <c r="L1499" s="281">
        <v>40338</v>
      </c>
      <c r="M1499" s="256"/>
      <c r="N1499" s="257">
        <v>40338</v>
      </c>
      <c r="O1499" s="258" t="s">
        <v>9602</v>
      </c>
      <c r="P1499" s="259" t="s">
        <v>9601</v>
      </c>
      <c r="Q1499" s="49"/>
      <c r="R1499" s="49"/>
      <c r="S1499" s="328"/>
    </row>
    <row r="1500" spans="1:19" x14ac:dyDescent="0.25">
      <c r="A1500" s="260">
        <v>40336</v>
      </c>
      <c r="B1500" s="261" t="s">
        <v>9701</v>
      </c>
      <c r="C1500" s="267"/>
      <c r="D1500" s="262" t="s">
        <v>7963</v>
      </c>
      <c r="E1500" s="262">
        <v>4619</v>
      </c>
      <c r="F1500" s="262" t="s">
        <v>5941</v>
      </c>
      <c r="G1500" s="262" t="s">
        <v>4038</v>
      </c>
      <c r="H1500" s="262" t="s">
        <v>374</v>
      </c>
      <c r="I1500" s="262" t="s">
        <v>9535</v>
      </c>
      <c r="J1500" s="280" t="s">
        <v>5942</v>
      </c>
      <c r="K1500" s="280" t="s">
        <v>6466</v>
      </c>
      <c r="L1500" s="281">
        <v>40338</v>
      </c>
      <c r="M1500" s="256"/>
      <c r="N1500" s="257">
        <v>40338</v>
      </c>
      <c r="O1500" s="258" t="s">
        <v>6466</v>
      </c>
      <c r="P1500" s="259" t="s">
        <v>1339</v>
      </c>
      <c r="Q1500" s="49"/>
      <c r="R1500" s="49"/>
      <c r="S1500" s="328"/>
    </row>
    <row r="1501" spans="1:19" x14ac:dyDescent="0.25">
      <c r="A1501" s="260">
        <v>40337</v>
      </c>
      <c r="B1501" s="261" t="s">
        <v>8137</v>
      </c>
      <c r="C1501" s="267"/>
      <c r="D1501" s="262" t="s">
        <v>6638</v>
      </c>
      <c r="E1501" s="262">
        <v>4757</v>
      </c>
      <c r="F1501" s="262" t="s">
        <v>6588</v>
      </c>
      <c r="G1501" s="262" t="s">
        <v>4038</v>
      </c>
      <c r="H1501" s="262" t="s">
        <v>1695</v>
      </c>
      <c r="I1501" s="262" t="s">
        <v>1829</v>
      </c>
      <c r="J1501" s="280" t="s">
        <v>5942</v>
      </c>
      <c r="K1501" s="280" t="s">
        <v>9008</v>
      </c>
      <c r="L1501" s="281">
        <v>40338</v>
      </c>
      <c r="M1501" s="256"/>
      <c r="N1501" s="257">
        <v>40338</v>
      </c>
      <c r="O1501" s="258" t="s">
        <v>9008</v>
      </c>
      <c r="P1501" s="259" t="s">
        <v>7530</v>
      </c>
      <c r="Q1501" s="49"/>
      <c r="R1501" s="49"/>
      <c r="S1501" s="328"/>
    </row>
    <row r="1502" spans="1:19" x14ac:dyDescent="0.25">
      <c r="A1502" s="260">
        <v>40337</v>
      </c>
      <c r="B1502" s="261" t="s">
        <v>9039</v>
      </c>
      <c r="C1502" s="267"/>
      <c r="D1502" s="262" t="s">
        <v>2215</v>
      </c>
      <c r="E1502" s="262"/>
      <c r="F1502" s="262" t="s">
        <v>1697</v>
      </c>
      <c r="G1502" s="262" t="s">
        <v>9736</v>
      </c>
      <c r="H1502" s="262" t="s">
        <v>5115</v>
      </c>
      <c r="I1502" s="262" t="s">
        <v>10930</v>
      </c>
      <c r="J1502" s="280" t="s">
        <v>4210</v>
      </c>
      <c r="K1502" s="280" t="s">
        <v>2081</v>
      </c>
      <c r="L1502" s="281"/>
      <c r="M1502" s="256"/>
      <c r="N1502" s="257">
        <v>40338</v>
      </c>
      <c r="O1502" s="258" t="s">
        <v>2081</v>
      </c>
      <c r="P1502" s="259" t="s">
        <v>10038</v>
      </c>
      <c r="Q1502" s="49"/>
      <c r="R1502" s="49"/>
      <c r="S1502" s="328"/>
    </row>
    <row r="1503" spans="1:19" x14ac:dyDescent="0.25">
      <c r="A1503" s="260">
        <v>40325</v>
      </c>
      <c r="B1503" s="261" t="s">
        <v>370</v>
      </c>
      <c r="C1503" s="267" t="s">
        <v>10504</v>
      </c>
      <c r="D1503" s="262" t="s">
        <v>4722</v>
      </c>
      <c r="E1503" s="262">
        <v>4774</v>
      </c>
      <c r="F1503" s="262" t="s">
        <v>1697</v>
      </c>
      <c r="G1503" s="262" t="s">
        <v>5602</v>
      </c>
      <c r="H1503" s="262" t="s">
        <v>10506</v>
      </c>
      <c r="I1503" s="262" t="s">
        <v>10505</v>
      </c>
      <c r="J1503" s="280" t="s">
        <v>9519</v>
      </c>
      <c r="K1503" s="280" t="s">
        <v>10507</v>
      </c>
      <c r="L1503" s="281">
        <v>40332</v>
      </c>
      <c r="M1503" s="256"/>
      <c r="N1503" s="257">
        <v>40339</v>
      </c>
      <c r="O1503" s="258" t="s">
        <v>10507</v>
      </c>
      <c r="P1503" s="259" t="s">
        <v>4907</v>
      </c>
      <c r="Q1503" s="49"/>
      <c r="R1503" s="49"/>
      <c r="S1503" s="328"/>
    </row>
    <row r="1504" spans="1:19" ht="38.25" x14ac:dyDescent="0.25">
      <c r="A1504" s="260">
        <v>40324</v>
      </c>
      <c r="B1504" s="261" t="s">
        <v>6664</v>
      </c>
      <c r="C1504" s="267"/>
      <c r="D1504" s="262" t="s">
        <v>6665</v>
      </c>
      <c r="E1504" s="262">
        <v>4888</v>
      </c>
      <c r="F1504" s="262" t="s">
        <v>1697</v>
      </c>
      <c r="G1504" s="262" t="s">
        <v>5602</v>
      </c>
      <c r="H1504" s="262" t="s">
        <v>9632</v>
      </c>
      <c r="I1504" s="262" t="s">
        <v>3346</v>
      </c>
      <c r="J1504" s="280" t="s">
        <v>6666</v>
      </c>
      <c r="K1504" s="280" t="s">
        <v>10193</v>
      </c>
      <c r="L1504" s="281">
        <v>40340</v>
      </c>
      <c r="M1504" s="256"/>
      <c r="N1504" s="257">
        <v>40340</v>
      </c>
      <c r="O1504" s="258" t="s">
        <v>4488</v>
      </c>
      <c r="P1504" s="259"/>
      <c r="Q1504" s="49" t="s">
        <v>5162</v>
      </c>
      <c r="R1504" s="49"/>
      <c r="S1504" s="328"/>
    </row>
    <row r="1505" spans="1:19" ht="25.5" x14ac:dyDescent="0.25">
      <c r="A1505" s="260">
        <v>40338</v>
      </c>
      <c r="B1505" s="261" t="s">
        <v>7718</v>
      </c>
      <c r="C1505" s="267"/>
      <c r="D1505" s="262" t="s">
        <v>7719</v>
      </c>
      <c r="E1505" s="262" t="s">
        <v>7720</v>
      </c>
      <c r="F1505" s="262" t="s">
        <v>3065</v>
      </c>
      <c r="G1505" s="262" t="s">
        <v>5602</v>
      </c>
      <c r="H1505" s="262" t="s">
        <v>823</v>
      </c>
      <c r="I1505" s="262" t="s">
        <v>6444</v>
      </c>
      <c r="J1505" s="280" t="s">
        <v>4152</v>
      </c>
      <c r="K1505" s="280" t="s">
        <v>6381</v>
      </c>
      <c r="L1505" s="281">
        <v>40343</v>
      </c>
      <c r="M1505" s="256"/>
      <c r="N1505" s="257">
        <v>40340</v>
      </c>
      <c r="O1505" s="258" t="s">
        <v>6381</v>
      </c>
      <c r="P1505" s="259" t="s">
        <v>10007</v>
      </c>
      <c r="Q1505" s="49"/>
      <c r="R1505" s="49"/>
      <c r="S1505" s="328"/>
    </row>
    <row r="1506" spans="1:19" ht="25.5" x14ac:dyDescent="0.25">
      <c r="A1506" s="260">
        <v>40336</v>
      </c>
      <c r="B1506" s="261" t="s">
        <v>3781</v>
      </c>
      <c r="C1506" s="267"/>
      <c r="D1506" s="262" t="s">
        <v>3782</v>
      </c>
      <c r="E1506" s="262"/>
      <c r="F1506" s="262" t="s">
        <v>738</v>
      </c>
      <c r="G1506" s="262" t="s">
        <v>5602</v>
      </c>
      <c r="H1506" s="262" t="s">
        <v>1419</v>
      </c>
      <c r="I1506" s="262" t="s">
        <v>3783</v>
      </c>
      <c r="J1506" s="280" t="s">
        <v>4152</v>
      </c>
      <c r="K1506" s="280" t="s">
        <v>7445</v>
      </c>
      <c r="L1506" s="281">
        <v>40343</v>
      </c>
      <c r="M1506" s="256"/>
      <c r="N1506" s="257">
        <v>40343</v>
      </c>
      <c r="O1506" s="258" t="s">
        <v>7445</v>
      </c>
      <c r="P1506" s="259" t="s">
        <v>10007</v>
      </c>
      <c r="Q1506" s="49"/>
      <c r="R1506" s="49"/>
      <c r="S1506" s="328"/>
    </row>
    <row r="1507" spans="1:19" ht="25.5" x14ac:dyDescent="0.25">
      <c r="A1507" s="260">
        <v>40336</v>
      </c>
      <c r="B1507" s="261" t="s">
        <v>1902</v>
      </c>
      <c r="C1507" s="267" t="s">
        <v>1587</v>
      </c>
      <c r="D1507" s="262" t="s">
        <v>6638</v>
      </c>
      <c r="E1507" s="262">
        <v>4757</v>
      </c>
      <c r="F1507" s="262" t="s">
        <v>2795</v>
      </c>
      <c r="G1507" s="262"/>
      <c r="H1507" s="262" t="s">
        <v>2994</v>
      </c>
      <c r="I1507" s="262" t="s">
        <v>467</v>
      </c>
      <c r="J1507" s="280" t="s">
        <v>7273</v>
      </c>
      <c r="K1507" s="280" t="s">
        <v>2232</v>
      </c>
      <c r="L1507" s="281"/>
      <c r="M1507" s="256"/>
      <c r="N1507" s="257">
        <v>40343</v>
      </c>
      <c r="O1507" s="258" t="s">
        <v>10495</v>
      </c>
      <c r="P1507" s="259" t="s">
        <v>4030</v>
      </c>
      <c r="Q1507" s="49"/>
      <c r="R1507" s="49"/>
      <c r="S1507" s="328"/>
    </row>
    <row r="1508" spans="1:19" ht="25.5" x14ac:dyDescent="0.25">
      <c r="A1508" s="260">
        <v>40340</v>
      </c>
      <c r="B1508" s="261" t="s">
        <v>7470</v>
      </c>
      <c r="C1508" s="267"/>
      <c r="D1508" s="262" t="s">
        <v>613</v>
      </c>
      <c r="E1508" s="262">
        <v>4801</v>
      </c>
      <c r="F1508" s="262" t="s">
        <v>1697</v>
      </c>
      <c r="G1508" s="262" t="s">
        <v>5602</v>
      </c>
      <c r="H1508" s="262" t="s">
        <v>261</v>
      </c>
      <c r="I1508" s="262" t="s">
        <v>6444</v>
      </c>
      <c r="J1508" s="280" t="s">
        <v>4152</v>
      </c>
      <c r="K1508" s="280" t="s">
        <v>9008</v>
      </c>
      <c r="L1508" s="281">
        <v>40345</v>
      </c>
      <c r="M1508" s="256"/>
      <c r="N1508" s="257">
        <v>40345</v>
      </c>
      <c r="O1508" s="258" t="s">
        <v>9008</v>
      </c>
      <c r="P1508" s="259" t="s">
        <v>10007</v>
      </c>
      <c r="Q1508" s="49"/>
      <c r="R1508" s="49"/>
      <c r="S1508" s="328"/>
    </row>
    <row r="1509" spans="1:19" ht="25.5" x14ac:dyDescent="0.25">
      <c r="A1509" s="260">
        <v>40344</v>
      </c>
      <c r="B1509" s="261" t="s">
        <v>3424</v>
      </c>
      <c r="C1509" s="267"/>
      <c r="D1509" s="262" t="s">
        <v>2215</v>
      </c>
      <c r="E1509" s="262"/>
      <c r="F1509" s="262" t="s">
        <v>6588</v>
      </c>
      <c r="G1509" s="262" t="s">
        <v>5602</v>
      </c>
      <c r="H1509" s="262" t="s">
        <v>4935</v>
      </c>
      <c r="I1509" s="262" t="s">
        <v>6444</v>
      </c>
      <c r="J1509" s="280" t="s">
        <v>5603</v>
      </c>
      <c r="K1509" s="280" t="s">
        <v>7826</v>
      </c>
      <c r="L1509" s="281">
        <v>40345</v>
      </c>
      <c r="M1509" s="256"/>
      <c r="N1509" s="257">
        <v>40345</v>
      </c>
      <c r="O1509" s="258" t="s">
        <v>7826</v>
      </c>
      <c r="P1509" s="259" t="s">
        <v>10007</v>
      </c>
      <c r="Q1509" s="49"/>
      <c r="R1509" s="49"/>
      <c r="S1509" s="328"/>
    </row>
    <row r="1510" spans="1:19" ht="25.5" x14ac:dyDescent="0.25">
      <c r="A1510" s="260">
        <v>40345</v>
      </c>
      <c r="B1510" s="261" t="s">
        <v>1573</v>
      </c>
      <c r="C1510" s="267"/>
      <c r="D1510" s="262" t="s">
        <v>1574</v>
      </c>
      <c r="E1510" s="262">
        <v>4893</v>
      </c>
      <c r="F1510" s="262" t="s">
        <v>9048</v>
      </c>
      <c r="G1510" s="262" t="s">
        <v>5602</v>
      </c>
      <c r="H1510" s="262" t="s">
        <v>7950</v>
      </c>
      <c r="I1510" s="262" t="s">
        <v>3346</v>
      </c>
      <c r="J1510" s="280" t="s">
        <v>2210</v>
      </c>
      <c r="K1510" s="280" t="s">
        <v>3948</v>
      </c>
      <c r="L1510" s="281">
        <v>40346</v>
      </c>
      <c r="M1510" s="256" t="s">
        <v>6533</v>
      </c>
      <c r="N1510" s="257">
        <v>40346</v>
      </c>
      <c r="O1510" s="258" t="s">
        <v>3948</v>
      </c>
      <c r="P1510" s="259" t="s">
        <v>6032</v>
      </c>
      <c r="Q1510" s="49"/>
      <c r="R1510" s="49"/>
      <c r="S1510" s="328"/>
    </row>
    <row r="1511" spans="1:19" x14ac:dyDescent="0.25">
      <c r="A1511" s="260">
        <v>40332</v>
      </c>
      <c r="B1511" s="261" t="s">
        <v>5226</v>
      </c>
      <c r="C1511" s="267" t="s">
        <v>6274</v>
      </c>
      <c r="D1511" s="262" t="s">
        <v>4722</v>
      </c>
      <c r="E1511" s="262">
        <v>4774</v>
      </c>
      <c r="F1511" s="262" t="s">
        <v>8324</v>
      </c>
      <c r="G1511" s="262" t="s">
        <v>8041</v>
      </c>
      <c r="H1511" s="262" t="s">
        <v>8327</v>
      </c>
      <c r="I1511" s="262" t="s">
        <v>451</v>
      </c>
      <c r="J1511" s="280" t="s">
        <v>5942</v>
      </c>
      <c r="K1511" s="280" t="s">
        <v>9372</v>
      </c>
      <c r="L1511" s="281">
        <v>40347</v>
      </c>
      <c r="M1511" s="256"/>
      <c r="N1511" s="257">
        <v>40347</v>
      </c>
      <c r="O1511" s="258" t="s">
        <v>9840</v>
      </c>
      <c r="P1511" s="259" t="s">
        <v>10007</v>
      </c>
      <c r="Q1511" s="49"/>
      <c r="R1511" s="49"/>
      <c r="S1511" s="328"/>
    </row>
    <row r="1512" spans="1:19" x14ac:dyDescent="0.25">
      <c r="A1512" s="260">
        <v>40345</v>
      </c>
      <c r="B1512" s="261" t="s">
        <v>1572</v>
      </c>
      <c r="C1512" s="267"/>
      <c r="D1512" s="262" t="s">
        <v>2215</v>
      </c>
      <c r="E1512" s="262"/>
      <c r="F1512" s="262" t="s">
        <v>10658</v>
      </c>
      <c r="G1512" s="262" t="s">
        <v>10927</v>
      </c>
      <c r="H1512" s="262" t="s">
        <v>374</v>
      </c>
      <c r="I1512" s="262" t="s">
        <v>6444</v>
      </c>
      <c r="J1512" s="280" t="s">
        <v>5942</v>
      </c>
      <c r="K1512" s="280" t="s">
        <v>373</v>
      </c>
      <c r="L1512" s="281">
        <v>40346</v>
      </c>
      <c r="M1512" s="256"/>
      <c r="N1512" s="257">
        <v>40347</v>
      </c>
      <c r="O1512" s="258" t="s">
        <v>373</v>
      </c>
      <c r="P1512" s="259" t="s">
        <v>10007</v>
      </c>
      <c r="Q1512" s="49"/>
      <c r="R1512" s="49"/>
      <c r="S1512" s="328"/>
    </row>
    <row r="1513" spans="1:19" ht="25.5" x14ac:dyDescent="0.25">
      <c r="A1513" s="260">
        <v>40350</v>
      </c>
      <c r="B1513" s="261" t="s">
        <v>7745</v>
      </c>
      <c r="C1513" s="267"/>
      <c r="D1513" s="262" t="s">
        <v>7744</v>
      </c>
      <c r="E1513" s="262"/>
      <c r="F1513" s="262" t="s">
        <v>5382</v>
      </c>
      <c r="G1513" s="262" t="s">
        <v>9736</v>
      </c>
      <c r="H1513" s="262" t="s">
        <v>4179</v>
      </c>
      <c r="I1513" s="262" t="s">
        <v>4671</v>
      </c>
      <c r="J1513" s="280" t="s">
        <v>5942</v>
      </c>
      <c r="K1513" s="280" t="s">
        <v>7826</v>
      </c>
      <c r="L1513" s="281">
        <v>40350</v>
      </c>
      <c r="M1513" s="256"/>
      <c r="N1513" s="257">
        <v>40350</v>
      </c>
      <c r="O1513" s="258" t="s">
        <v>7826</v>
      </c>
      <c r="P1513" s="259" t="s">
        <v>4671</v>
      </c>
      <c r="Q1513" s="49"/>
      <c r="R1513" s="49"/>
      <c r="S1513" s="328"/>
    </row>
    <row r="1514" spans="1:19" ht="25.5" x14ac:dyDescent="0.25">
      <c r="A1514" s="260">
        <v>40332</v>
      </c>
      <c r="B1514" s="261" t="s">
        <v>5226</v>
      </c>
      <c r="C1514" s="267" t="s">
        <v>8323</v>
      </c>
      <c r="D1514" s="262" t="s">
        <v>4722</v>
      </c>
      <c r="E1514" s="262">
        <v>4774</v>
      </c>
      <c r="F1514" s="262" t="s">
        <v>8324</v>
      </c>
      <c r="G1514" s="262" t="s">
        <v>8041</v>
      </c>
      <c r="H1514" s="262" t="s">
        <v>8327</v>
      </c>
      <c r="I1514" s="262" t="s">
        <v>8326</v>
      </c>
      <c r="J1514" s="280" t="s">
        <v>8325</v>
      </c>
      <c r="K1514" s="280" t="s">
        <v>8328</v>
      </c>
      <c r="L1514" s="281">
        <v>40347</v>
      </c>
      <c r="M1514" s="256"/>
      <c r="N1514" s="257">
        <v>40351</v>
      </c>
      <c r="O1514" s="258" t="s">
        <v>7836</v>
      </c>
      <c r="P1514" s="259" t="s">
        <v>7837</v>
      </c>
      <c r="Q1514" s="49"/>
      <c r="R1514" s="49"/>
      <c r="S1514" s="328"/>
    </row>
    <row r="1515" spans="1:19" ht="25.5" x14ac:dyDescent="0.25">
      <c r="A1515" s="260">
        <v>40332</v>
      </c>
      <c r="B1515" s="261" t="s">
        <v>5226</v>
      </c>
      <c r="C1515" s="267" t="s">
        <v>6274</v>
      </c>
      <c r="D1515" s="262" t="s">
        <v>4722</v>
      </c>
      <c r="E1515" s="262">
        <v>4774</v>
      </c>
      <c r="F1515" s="262" t="s">
        <v>8324</v>
      </c>
      <c r="G1515" s="262" t="s">
        <v>8041</v>
      </c>
      <c r="H1515" s="262" t="s">
        <v>8327</v>
      </c>
      <c r="I1515" s="262" t="s">
        <v>9535</v>
      </c>
      <c r="J1515" s="280" t="s">
        <v>6274</v>
      </c>
      <c r="K1515" s="280" t="s">
        <v>6450</v>
      </c>
      <c r="L1515" s="281">
        <v>40347</v>
      </c>
      <c r="M1515" s="256"/>
      <c r="N1515" s="257">
        <v>40351</v>
      </c>
      <c r="O1515" s="258" t="s">
        <v>6450</v>
      </c>
      <c r="P1515" s="259" t="s">
        <v>9535</v>
      </c>
      <c r="Q1515" s="49"/>
      <c r="R1515" s="49"/>
      <c r="S1515" s="328"/>
    </row>
    <row r="1516" spans="1:19" ht="25.5" x14ac:dyDescent="0.25">
      <c r="A1516" s="260">
        <v>40332</v>
      </c>
      <c r="B1516" s="261" t="s">
        <v>2959</v>
      </c>
      <c r="C1516" s="267" t="s">
        <v>7775</v>
      </c>
      <c r="D1516" s="262" t="s">
        <v>7774</v>
      </c>
      <c r="E1516" s="262">
        <v>4834</v>
      </c>
      <c r="F1516" s="262" t="s">
        <v>7776</v>
      </c>
      <c r="G1516" s="262" t="s">
        <v>7813</v>
      </c>
      <c r="H1516" s="262" t="s">
        <v>3066</v>
      </c>
      <c r="I1516" s="262" t="s">
        <v>7778</v>
      </c>
      <c r="J1516" s="280" t="s">
        <v>7777</v>
      </c>
      <c r="K1516" s="280" t="s">
        <v>7779</v>
      </c>
      <c r="L1516" s="281">
        <v>40347</v>
      </c>
      <c r="M1516" s="256"/>
      <c r="N1516" s="257">
        <v>40352</v>
      </c>
      <c r="O1516" s="258">
        <v>5355</v>
      </c>
      <c r="P1516" s="259" t="s">
        <v>842</v>
      </c>
      <c r="Q1516" s="49"/>
      <c r="R1516" s="49"/>
      <c r="S1516" s="328"/>
    </row>
    <row r="1517" spans="1:19" ht="25.5" x14ac:dyDescent="0.25">
      <c r="A1517" s="260">
        <v>40347</v>
      </c>
      <c r="B1517" s="261" t="s">
        <v>8256</v>
      </c>
      <c r="C1517" s="267"/>
      <c r="D1517" s="262" t="s">
        <v>2215</v>
      </c>
      <c r="E1517" s="262"/>
      <c r="F1517" s="262" t="s">
        <v>1697</v>
      </c>
      <c r="G1517" s="262" t="s">
        <v>5602</v>
      </c>
      <c r="H1517" s="262" t="s">
        <v>10768</v>
      </c>
      <c r="I1517" s="262" t="s">
        <v>6444</v>
      </c>
      <c r="J1517" s="280" t="s">
        <v>4152</v>
      </c>
      <c r="K1517" s="280" t="s">
        <v>6325</v>
      </c>
      <c r="L1517" s="281">
        <v>40354</v>
      </c>
      <c r="M1517" s="256"/>
      <c r="N1517" s="257">
        <v>40352</v>
      </c>
      <c r="O1517" s="258" t="s">
        <v>6325</v>
      </c>
      <c r="P1517" s="259" t="s">
        <v>7961</v>
      </c>
      <c r="Q1517" s="49"/>
      <c r="R1517" s="49"/>
      <c r="S1517" s="328"/>
    </row>
    <row r="1518" spans="1:19" x14ac:dyDescent="0.25">
      <c r="A1518" s="260">
        <v>40351</v>
      </c>
      <c r="B1518" s="261" t="s">
        <v>8881</v>
      </c>
      <c r="C1518" s="267"/>
      <c r="D1518" s="262" t="s">
        <v>2215</v>
      </c>
      <c r="E1518" s="262" t="s">
        <v>7813</v>
      </c>
      <c r="F1518" s="262" t="s">
        <v>6588</v>
      </c>
      <c r="G1518" s="262" t="s">
        <v>3651</v>
      </c>
      <c r="H1518" s="262" t="s">
        <v>2253</v>
      </c>
      <c r="I1518" s="262" t="s">
        <v>9535</v>
      </c>
      <c r="J1518" s="280" t="s">
        <v>5942</v>
      </c>
      <c r="K1518" s="280" t="s">
        <v>2079</v>
      </c>
      <c r="L1518" s="281">
        <v>40352</v>
      </c>
      <c r="M1518" s="256"/>
      <c r="N1518" s="257">
        <v>40352</v>
      </c>
      <c r="O1518" s="258" t="s">
        <v>2079</v>
      </c>
      <c r="P1518" s="259" t="s">
        <v>9535</v>
      </c>
      <c r="Q1518" s="49"/>
      <c r="R1518" s="49"/>
      <c r="S1518" s="328"/>
    </row>
    <row r="1519" spans="1:19" ht="25.5" x14ac:dyDescent="0.25">
      <c r="A1519" s="260">
        <v>40350</v>
      </c>
      <c r="B1519" s="261" t="s">
        <v>2664</v>
      </c>
      <c r="C1519" s="267"/>
      <c r="D1519" s="262" t="s">
        <v>2665</v>
      </c>
      <c r="E1519" s="262">
        <v>4890</v>
      </c>
      <c r="F1519" s="262" t="s">
        <v>1697</v>
      </c>
      <c r="G1519" s="262" t="s">
        <v>5602</v>
      </c>
      <c r="H1519" s="262" t="s">
        <v>8417</v>
      </c>
      <c r="I1519" s="262" t="s">
        <v>6444</v>
      </c>
      <c r="J1519" s="280" t="s">
        <v>4152</v>
      </c>
      <c r="K1519" s="280" t="s">
        <v>2419</v>
      </c>
      <c r="L1519" s="281">
        <v>40354</v>
      </c>
      <c r="M1519" s="256"/>
      <c r="N1519" s="257">
        <v>40353</v>
      </c>
      <c r="O1519" s="258" t="s">
        <v>2419</v>
      </c>
      <c r="P1519" s="259" t="s">
        <v>7961</v>
      </c>
      <c r="Q1519" s="49"/>
      <c r="R1519" s="49"/>
      <c r="S1519" s="328"/>
    </row>
    <row r="1520" spans="1:19" ht="25.5" x14ac:dyDescent="0.25">
      <c r="A1520" s="260">
        <v>40350</v>
      </c>
      <c r="B1520" s="261" t="s">
        <v>2664</v>
      </c>
      <c r="C1520" s="267"/>
      <c r="D1520" s="262" t="s">
        <v>2665</v>
      </c>
      <c r="E1520" s="262">
        <v>4890</v>
      </c>
      <c r="F1520" s="262" t="s">
        <v>1697</v>
      </c>
      <c r="G1520" s="262" t="s">
        <v>5602</v>
      </c>
      <c r="H1520" s="262" t="s">
        <v>7950</v>
      </c>
      <c r="I1520" s="262" t="s">
        <v>6444</v>
      </c>
      <c r="J1520" s="280" t="s">
        <v>4152</v>
      </c>
      <c r="K1520" s="280" t="s">
        <v>2079</v>
      </c>
      <c r="L1520" s="281">
        <v>40354</v>
      </c>
      <c r="M1520" s="256"/>
      <c r="N1520" s="257">
        <v>40353</v>
      </c>
      <c r="O1520" s="258" t="s">
        <v>2079</v>
      </c>
      <c r="P1520" s="259" t="s">
        <v>7961</v>
      </c>
      <c r="Q1520" s="49"/>
      <c r="R1520" s="49"/>
      <c r="S1520" s="328"/>
    </row>
    <row r="1521" spans="1:19" ht="25.5" x14ac:dyDescent="0.25">
      <c r="A1521" s="260">
        <v>40350</v>
      </c>
      <c r="B1521" s="261" t="s">
        <v>2664</v>
      </c>
      <c r="C1521" s="267"/>
      <c r="D1521" s="262" t="s">
        <v>2665</v>
      </c>
      <c r="E1521" s="262">
        <v>4890</v>
      </c>
      <c r="F1521" s="262" t="s">
        <v>1697</v>
      </c>
      <c r="G1521" s="262" t="s">
        <v>5602</v>
      </c>
      <c r="H1521" s="262" t="s">
        <v>5774</v>
      </c>
      <c r="I1521" s="262" t="s">
        <v>6444</v>
      </c>
      <c r="J1521" s="280" t="s">
        <v>4152</v>
      </c>
      <c r="K1521" s="280" t="s">
        <v>2079</v>
      </c>
      <c r="L1521" s="281">
        <v>40354</v>
      </c>
      <c r="M1521" s="256"/>
      <c r="N1521" s="257">
        <v>40353</v>
      </c>
      <c r="O1521" s="258" t="s">
        <v>2079</v>
      </c>
      <c r="P1521" s="259" t="s">
        <v>7961</v>
      </c>
      <c r="Q1521" s="49"/>
      <c r="R1521" s="49"/>
      <c r="S1521" s="328"/>
    </row>
    <row r="1522" spans="1:19" ht="25.5" x14ac:dyDescent="0.25">
      <c r="A1522" s="260">
        <v>40350</v>
      </c>
      <c r="B1522" s="261" t="s">
        <v>1086</v>
      </c>
      <c r="C1522" s="267"/>
      <c r="D1522" s="262" t="s">
        <v>6276</v>
      </c>
      <c r="E1522" s="262">
        <v>4866</v>
      </c>
      <c r="F1522" s="262" t="s">
        <v>738</v>
      </c>
      <c r="G1522" s="262" t="s">
        <v>5602</v>
      </c>
      <c r="H1522" s="262" t="s">
        <v>2078</v>
      </c>
      <c r="I1522" s="262" t="s">
        <v>6444</v>
      </c>
      <c r="J1522" s="280" t="s">
        <v>4152</v>
      </c>
      <c r="K1522" s="280" t="s">
        <v>2079</v>
      </c>
      <c r="L1522" s="281">
        <v>40352</v>
      </c>
      <c r="M1522" s="256"/>
      <c r="N1522" s="257">
        <v>40353</v>
      </c>
      <c r="O1522" s="258" t="s">
        <v>2079</v>
      </c>
      <c r="P1522" s="259" t="s">
        <v>9535</v>
      </c>
      <c r="Q1522" s="49"/>
      <c r="R1522" s="49"/>
      <c r="S1522" s="328"/>
    </row>
    <row r="1523" spans="1:19" ht="25.5" x14ac:dyDescent="0.25">
      <c r="A1523" s="260">
        <v>40350</v>
      </c>
      <c r="B1523" s="261" t="s">
        <v>1086</v>
      </c>
      <c r="C1523" s="267"/>
      <c r="D1523" s="262" t="s">
        <v>6276</v>
      </c>
      <c r="E1523" s="262">
        <v>4866</v>
      </c>
      <c r="F1523" s="262" t="s">
        <v>738</v>
      </c>
      <c r="G1523" s="262" t="s">
        <v>5602</v>
      </c>
      <c r="H1523" s="262" t="s">
        <v>9462</v>
      </c>
      <c r="I1523" s="262" t="s">
        <v>6444</v>
      </c>
      <c r="J1523" s="280" t="s">
        <v>4152</v>
      </c>
      <c r="K1523" s="280" t="s">
        <v>2079</v>
      </c>
      <c r="L1523" s="281">
        <v>40352</v>
      </c>
      <c r="M1523" s="256"/>
      <c r="N1523" s="257">
        <v>40353</v>
      </c>
      <c r="O1523" s="258" t="s">
        <v>2079</v>
      </c>
      <c r="P1523" s="259" t="s">
        <v>9535</v>
      </c>
      <c r="Q1523" s="49"/>
      <c r="R1523" s="49"/>
      <c r="S1523" s="328"/>
    </row>
    <row r="1524" spans="1:19" ht="25.5" x14ac:dyDescent="0.25">
      <c r="A1524" s="260">
        <v>40350</v>
      </c>
      <c r="B1524" s="261" t="s">
        <v>1086</v>
      </c>
      <c r="C1524" s="267"/>
      <c r="D1524" s="262" t="s">
        <v>6276</v>
      </c>
      <c r="E1524" s="262">
        <v>4866</v>
      </c>
      <c r="F1524" s="262" t="s">
        <v>738</v>
      </c>
      <c r="G1524" s="262" t="s">
        <v>5602</v>
      </c>
      <c r="H1524" s="262" t="s">
        <v>3264</v>
      </c>
      <c r="I1524" s="262" t="s">
        <v>6444</v>
      </c>
      <c r="J1524" s="280" t="s">
        <v>4152</v>
      </c>
      <c r="K1524" s="280" t="s">
        <v>4960</v>
      </c>
      <c r="L1524" s="281">
        <v>40352</v>
      </c>
      <c r="M1524" s="256"/>
      <c r="N1524" s="257">
        <v>40353</v>
      </c>
      <c r="O1524" s="258" t="s">
        <v>4960</v>
      </c>
      <c r="P1524" s="259" t="s">
        <v>9535</v>
      </c>
      <c r="Q1524" s="49"/>
      <c r="R1524" s="49"/>
      <c r="S1524" s="328"/>
    </row>
    <row r="1525" spans="1:19" ht="25.5" x14ac:dyDescent="0.25">
      <c r="A1525" s="260">
        <v>40350</v>
      </c>
      <c r="B1525" s="261" t="s">
        <v>1086</v>
      </c>
      <c r="C1525" s="267"/>
      <c r="D1525" s="262" t="s">
        <v>6276</v>
      </c>
      <c r="E1525" s="262">
        <v>4866</v>
      </c>
      <c r="F1525" s="262" t="s">
        <v>738</v>
      </c>
      <c r="G1525" s="262" t="s">
        <v>5602</v>
      </c>
      <c r="H1525" s="262" t="s">
        <v>904</v>
      </c>
      <c r="I1525" s="262" t="s">
        <v>6444</v>
      </c>
      <c r="J1525" s="280" t="s">
        <v>4152</v>
      </c>
      <c r="K1525" s="280" t="s">
        <v>2081</v>
      </c>
      <c r="L1525" s="281">
        <v>40352</v>
      </c>
      <c r="M1525" s="256"/>
      <c r="N1525" s="257">
        <v>40353</v>
      </c>
      <c r="O1525" s="258" t="s">
        <v>2081</v>
      </c>
      <c r="P1525" s="259" t="s">
        <v>9535</v>
      </c>
      <c r="Q1525" s="49"/>
      <c r="R1525" s="49"/>
      <c r="S1525" s="328"/>
    </row>
    <row r="1526" spans="1:19" ht="25.5" x14ac:dyDescent="0.25">
      <c r="A1526" s="260">
        <v>40350</v>
      </c>
      <c r="B1526" s="261" t="s">
        <v>2664</v>
      </c>
      <c r="C1526" s="267"/>
      <c r="D1526" s="262" t="s">
        <v>2665</v>
      </c>
      <c r="E1526" s="262">
        <v>4890</v>
      </c>
      <c r="F1526" s="262" t="s">
        <v>1697</v>
      </c>
      <c r="G1526" s="262" t="s">
        <v>5602</v>
      </c>
      <c r="H1526" s="262" t="s">
        <v>8417</v>
      </c>
      <c r="I1526" s="262" t="s">
        <v>3265</v>
      </c>
      <c r="J1526" s="280" t="s">
        <v>4152</v>
      </c>
      <c r="K1526" s="280" t="s">
        <v>9008</v>
      </c>
      <c r="L1526" s="281">
        <v>40354</v>
      </c>
      <c r="M1526" s="256"/>
      <c r="N1526" s="257">
        <v>40353</v>
      </c>
      <c r="O1526" s="258" t="s">
        <v>9008</v>
      </c>
      <c r="P1526" s="259" t="s">
        <v>2364</v>
      </c>
      <c r="Q1526" s="49"/>
      <c r="R1526" s="49"/>
      <c r="S1526" s="328"/>
    </row>
    <row r="1527" spans="1:19" ht="25.5" x14ac:dyDescent="0.25">
      <c r="A1527" s="260">
        <v>40350</v>
      </c>
      <c r="B1527" s="261" t="s">
        <v>3266</v>
      </c>
      <c r="C1527" s="267"/>
      <c r="D1527" s="262" t="s">
        <v>2665</v>
      </c>
      <c r="E1527" s="262">
        <v>4890</v>
      </c>
      <c r="F1527" s="262" t="s">
        <v>1697</v>
      </c>
      <c r="G1527" s="262" t="s">
        <v>5602</v>
      </c>
      <c r="H1527" s="262" t="s">
        <v>8382</v>
      </c>
      <c r="I1527" s="262" t="s">
        <v>3346</v>
      </c>
      <c r="J1527" s="280" t="s">
        <v>2210</v>
      </c>
      <c r="K1527" s="280" t="s">
        <v>3267</v>
      </c>
      <c r="L1527" s="281">
        <v>40359</v>
      </c>
      <c r="M1527" s="256"/>
      <c r="N1527" s="257">
        <v>40359</v>
      </c>
      <c r="O1527" s="258" t="s">
        <v>3267</v>
      </c>
      <c r="P1527" s="259" t="s">
        <v>6138</v>
      </c>
      <c r="Q1527" s="49"/>
      <c r="R1527" s="49"/>
      <c r="S1527" s="328"/>
    </row>
    <row r="1528" spans="1:19" ht="25.5" x14ac:dyDescent="0.25">
      <c r="A1528" s="260">
        <v>40350</v>
      </c>
      <c r="B1528" s="261" t="s">
        <v>3266</v>
      </c>
      <c r="C1528" s="267"/>
      <c r="D1528" s="262" t="s">
        <v>2665</v>
      </c>
      <c r="E1528" s="262">
        <v>4890</v>
      </c>
      <c r="F1528" s="262" t="s">
        <v>1697</v>
      </c>
      <c r="G1528" s="262" t="s">
        <v>5602</v>
      </c>
      <c r="H1528" s="262" t="s">
        <v>7950</v>
      </c>
      <c r="I1528" s="262" t="s">
        <v>3346</v>
      </c>
      <c r="J1528" s="280" t="s">
        <v>2210</v>
      </c>
      <c r="K1528" s="280" t="s">
        <v>10273</v>
      </c>
      <c r="L1528" s="281">
        <v>40359</v>
      </c>
      <c r="M1528" s="256"/>
      <c r="N1528" s="257">
        <v>40359</v>
      </c>
      <c r="O1528" s="258" t="s">
        <v>10273</v>
      </c>
      <c r="P1528" s="259" t="s">
        <v>6138</v>
      </c>
      <c r="Q1528" s="49"/>
      <c r="R1528" s="49"/>
      <c r="S1528" s="328"/>
    </row>
    <row r="1529" spans="1:19" ht="25.5" x14ac:dyDescent="0.25">
      <c r="A1529" s="260">
        <v>40350</v>
      </c>
      <c r="B1529" s="261" t="s">
        <v>3266</v>
      </c>
      <c r="C1529" s="267"/>
      <c r="D1529" s="262" t="s">
        <v>2665</v>
      </c>
      <c r="E1529" s="262">
        <v>4890</v>
      </c>
      <c r="F1529" s="262" t="s">
        <v>1697</v>
      </c>
      <c r="G1529" s="262" t="s">
        <v>5602</v>
      </c>
      <c r="H1529" s="262" t="s">
        <v>5774</v>
      </c>
      <c r="I1529" s="262" t="s">
        <v>3346</v>
      </c>
      <c r="J1529" s="280" t="s">
        <v>2210</v>
      </c>
      <c r="K1529" s="280" t="s">
        <v>3268</v>
      </c>
      <c r="L1529" s="281">
        <v>40359</v>
      </c>
      <c r="M1529" s="256"/>
      <c r="N1529" s="257">
        <v>40359</v>
      </c>
      <c r="O1529" s="258" t="s">
        <v>3268</v>
      </c>
      <c r="P1529" s="259" t="s">
        <v>10665</v>
      </c>
      <c r="Q1529" s="49"/>
      <c r="R1529" s="49"/>
      <c r="S1529" s="328"/>
    </row>
    <row r="1530" spans="1:19" ht="25.5" x14ac:dyDescent="0.25">
      <c r="A1530" s="260">
        <v>40358</v>
      </c>
      <c r="B1530" s="261" t="s">
        <v>944</v>
      </c>
      <c r="C1530" s="267"/>
      <c r="D1530" s="262" t="s">
        <v>2215</v>
      </c>
      <c r="E1530" s="262"/>
      <c r="F1530" s="262" t="s">
        <v>10658</v>
      </c>
      <c r="G1530" s="262" t="s">
        <v>5602</v>
      </c>
      <c r="H1530" s="262" t="s">
        <v>374</v>
      </c>
      <c r="I1530" s="262" t="s">
        <v>6444</v>
      </c>
      <c r="J1530" s="280" t="s">
        <v>878</v>
      </c>
      <c r="K1530" s="280" t="s">
        <v>945</v>
      </c>
      <c r="L1530" s="281">
        <v>40360</v>
      </c>
      <c r="M1530" s="256"/>
      <c r="N1530" s="257">
        <v>40359</v>
      </c>
      <c r="O1530" s="258" t="s">
        <v>2079</v>
      </c>
      <c r="P1530" s="259" t="s">
        <v>9535</v>
      </c>
      <c r="Q1530" s="49"/>
      <c r="R1530" s="49"/>
      <c r="S1530" s="328"/>
    </row>
    <row r="1531" spans="1:19" ht="25.5" x14ac:dyDescent="0.25">
      <c r="A1531" s="260">
        <v>40358</v>
      </c>
      <c r="B1531" s="261" t="s">
        <v>3083</v>
      </c>
      <c r="C1531" s="267"/>
      <c r="D1531" s="262" t="s">
        <v>8079</v>
      </c>
      <c r="E1531" s="262">
        <v>4694</v>
      </c>
      <c r="F1531" s="262" t="s">
        <v>5941</v>
      </c>
      <c r="G1531" s="262" t="s">
        <v>6884</v>
      </c>
      <c r="H1531" s="262" t="s">
        <v>9706</v>
      </c>
      <c r="I1531" s="262" t="s">
        <v>6444</v>
      </c>
      <c r="J1531" s="280" t="s">
        <v>3084</v>
      </c>
      <c r="K1531" s="280" t="s">
        <v>10123</v>
      </c>
      <c r="L1531" s="281"/>
      <c r="M1531" s="256"/>
      <c r="N1531" s="257">
        <v>40359</v>
      </c>
      <c r="O1531" s="258" t="s">
        <v>10123</v>
      </c>
      <c r="P1531" s="259" t="s">
        <v>9535</v>
      </c>
      <c r="Q1531" s="49"/>
      <c r="R1531" s="49"/>
      <c r="S1531" s="328"/>
    </row>
    <row r="1532" spans="1:19" ht="25.5" x14ac:dyDescent="0.25">
      <c r="A1532" s="260">
        <v>40332</v>
      </c>
      <c r="B1532" s="261" t="s">
        <v>619</v>
      </c>
      <c r="C1532" s="267" t="s">
        <v>7781</v>
      </c>
      <c r="D1532" s="262" t="s">
        <v>7774</v>
      </c>
      <c r="E1532" s="262">
        <v>4834</v>
      </c>
      <c r="F1532" s="262" t="s">
        <v>9954</v>
      </c>
      <c r="G1532" s="262" t="s">
        <v>6234</v>
      </c>
      <c r="H1532" s="262" t="s">
        <v>187</v>
      </c>
      <c r="I1532" s="262" t="s">
        <v>8403</v>
      </c>
      <c r="J1532" s="280" t="s">
        <v>5942</v>
      </c>
      <c r="K1532" s="280" t="s">
        <v>432</v>
      </c>
      <c r="L1532" s="281">
        <v>40360</v>
      </c>
      <c r="M1532" s="256"/>
      <c r="N1532" s="257">
        <v>40360</v>
      </c>
      <c r="O1532" s="258" t="s">
        <v>5606</v>
      </c>
      <c r="P1532" s="259" t="s">
        <v>2693</v>
      </c>
      <c r="Q1532" s="49"/>
      <c r="R1532" s="49"/>
      <c r="S1532" s="328"/>
    </row>
    <row r="1533" spans="1:19" ht="25.5" x14ac:dyDescent="0.25">
      <c r="A1533" s="260">
        <v>40332</v>
      </c>
      <c r="B1533" s="261" t="s">
        <v>619</v>
      </c>
      <c r="C1533" s="267" t="s">
        <v>7781</v>
      </c>
      <c r="D1533" s="262" t="s">
        <v>7774</v>
      </c>
      <c r="E1533" s="262">
        <v>4834</v>
      </c>
      <c r="F1533" s="262" t="s">
        <v>9954</v>
      </c>
      <c r="G1533" s="262" t="s">
        <v>6234</v>
      </c>
      <c r="H1533" s="262" t="s">
        <v>187</v>
      </c>
      <c r="I1533" s="262" t="s">
        <v>4483</v>
      </c>
      <c r="J1533" s="280" t="s">
        <v>5942</v>
      </c>
      <c r="K1533" s="280" t="s">
        <v>4484</v>
      </c>
      <c r="L1533" s="281">
        <v>40360</v>
      </c>
      <c r="M1533" s="256"/>
      <c r="N1533" s="257">
        <v>40361</v>
      </c>
      <c r="O1533" s="258" t="s">
        <v>6464</v>
      </c>
      <c r="P1533" s="259" t="s">
        <v>2220</v>
      </c>
      <c r="Q1533" s="49"/>
      <c r="R1533" s="49"/>
      <c r="S1533" s="328"/>
    </row>
    <row r="1534" spans="1:19" x14ac:dyDescent="0.25">
      <c r="A1534" s="260">
        <v>40332</v>
      </c>
      <c r="B1534" s="261" t="s">
        <v>619</v>
      </c>
      <c r="C1534" s="267" t="s">
        <v>7781</v>
      </c>
      <c r="D1534" s="262" t="s">
        <v>7774</v>
      </c>
      <c r="E1534" s="262">
        <v>4834</v>
      </c>
      <c r="F1534" s="262" t="s">
        <v>9954</v>
      </c>
      <c r="G1534" s="262" t="s">
        <v>6234</v>
      </c>
      <c r="H1534" s="262" t="s">
        <v>187</v>
      </c>
      <c r="I1534" s="262" t="s">
        <v>4486</v>
      </c>
      <c r="J1534" s="280" t="s">
        <v>5942</v>
      </c>
      <c r="K1534" s="280" t="s">
        <v>7190</v>
      </c>
      <c r="L1534" s="281">
        <v>40360</v>
      </c>
      <c r="M1534" s="256"/>
      <c r="N1534" s="257">
        <v>40361</v>
      </c>
      <c r="O1534" s="258">
        <v>486</v>
      </c>
      <c r="P1534" s="259" t="s">
        <v>2903</v>
      </c>
      <c r="Q1534" s="49"/>
      <c r="R1534" s="49"/>
      <c r="S1534" s="328"/>
    </row>
    <row r="1535" spans="1:19" ht="25.5" x14ac:dyDescent="0.25">
      <c r="A1535" s="260">
        <v>40360</v>
      </c>
      <c r="B1535" s="261" t="s">
        <v>2242</v>
      </c>
      <c r="C1535" s="267"/>
      <c r="D1535" s="262" t="s">
        <v>5052</v>
      </c>
      <c r="E1535" s="262"/>
      <c r="F1535" s="262" t="s">
        <v>1697</v>
      </c>
      <c r="G1535" s="262" t="s">
        <v>5602</v>
      </c>
      <c r="H1535" s="262" t="s">
        <v>86</v>
      </c>
      <c r="I1535" s="262" t="s">
        <v>7961</v>
      </c>
      <c r="J1535" s="280" t="s">
        <v>6274</v>
      </c>
      <c r="K1535" s="280" t="s">
        <v>4960</v>
      </c>
      <c r="L1535" s="281">
        <v>40361</v>
      </c>
      <c r="M1535" s="256"/>
      <c r="N1535" s="257">
        <v>40361</v>
      </c>
      <c r="O1535" s="258" t="s">
        <v>4960</v>
      </c>
      <c r="P1535" s="259" t="s">
        <v>7961</v>
      </c>
      <c r="Q1535" s="49"/>
      <c r="R1535" s="49"/>
      <c r="S1535" s="328"/>
    </row>
    <row r="1536" spans="1:19" ht="25.5" x14ac:dyDescent="0.25">
      <c r="A1536" s="260">
        <v>40332</v>
      </c>
      <c r="B1536" s="261" t="s">
        <v>619</v>
      </c>
      <c r="C1536" s="267" t="s">
        <v>7781</v>
      </c>
      <c r="D1536" s="262" t="s">
        <v>7774</v>
      </c>
      <c r="E1536" s="262">
        <v>4834</v>
      </c>
      <c r="F1536" s="262" t="s">
        <v>9954</v>
      </c>
      <c r="G1536" s="262" t="s">
        <v>6234</v>
      </c>
      <c r="H1536" s="262" t="s">
        <v>187</v>
      </c>
      <c r="I1536" s="262" t="s">
        <v>4485</v>
      </c>
      <c r="J1536" s="280" t="s">
        <v>5942</v>
      </c>
      <c r="K1536" s="280" t="s">
        <v>2372</v>
      </c>
      <c r="L1536" s="281">
        <v>40360</v>
      </c>
      <c r="M1536" s="256"/>
      <c r="N1536" s="257">
        <v>40364</v>
      </c>
      <c r="O1536" s="258" t="s">
        <v>7826</v>
      </c>
      <c r="P1536" s="259" t="s">
        <v>2475</v>
      </c>
      <c r="Q1536" s="49"/>
      <c r="R1536" s="49"/>
      <c r="S1536" s="328"/>
    </row>
    <row r="1537" spans="1:19" x14ac:dyDescent="0.25">
      <c r="A1537" s="260">
        <v>40332</v>
      </c>
      <c r="B1537" s="261" t="s">
        <v>7780</v>
      </c>
      <c r="C1537" s="267" t="s">
        <v>7781</v>
      </c>
      <c r="D1537" s="262" t="s">
        <v>7774</v>
      </c>
      <c r="E1537" s="262">
        <v>4834</v>
      </c>
      <c r="F1537" s="262" t="s">
        <v>9954</v>
      </c>
      <c r="G1537" s="262" t="s">
        <v>6234</v>
      </c>
      <c r="H1537" s="262" t="s">
        <v>185</v>
      </c>
      <c r="I1537" s="262" t="s">
        <v>1973</v>
      </c>
      <c r="J1537" s="280" t="s">
        <v>5942</v>
      </c>
      <c r="K1537" s="280" t="s">
        <v>186</v>
      </c>
      <c r="L1537" s="281">
        <v>40365</v>
      </c>
      <c r="M1537" s="256"/>
      <c r="N1537" s="257">
        <v>40365</v>
      </c>
      <c r="O1537" s="258">
        <v>50</v>
      </c>
      <c r="P1537" s="259" t="s">
        <v>838</v>
      </c>
      <c r="Q1537" s="49"/>
      <c r="R1537" s="49"/>
      <c r="S1537" s="328"/>
    </row>
    <row r="1538" spans="1:19" ht="25.5" x14ac:dyDescent="0.25">
      <c r="A1538" s="260">
        <v>40357</v>
      </c>
      <c r="B1538" s="261" t="s">
        <v>1888</v>
      </c>
      <c r="C1538" s="267"/>
      <c r="D1538" s="262" t="s">
        <v>1890</v>
      </c>
      <c r="E1538" s="262">
        <v>4906</v>
      </c>
      <c r="F1538" s="262" t="s">
        <v>5382</v>
      </c>
      <c r="G1538" s="262" t="s">
        <v>5602</v>
      </c>
      <c r="H1538" s="262" t="s">
        <v>1891</v>
      </c>
      <c r="I1538" s="262" t="s">
        <v>1422</v>
      </c>
      <c r="J1538" s="280" t="s">
        <v>813</v>
      </c>
      <c r="K1538" s="280" t="s">
        <v>6536</v>
      </c>
      <c r="L1538" s="281">
        <v>40365</v>
      </c>
      <c r="M1538" s="256" t="s">
        <v>5937</v>
      </c>
      <c r="N1538" s="257">
        <v>40365</v>
      </c>
      <c r="O1538" s="258" t="s">
        <v>6536</v>
      </c>
      <c r="P1538" s="259" t="s">
        <v>1255</v>
      </c>
      <c r="Q1538" s="49"/>
      <c r="R1538" s="49"/>
      <c r="S1538" s="328"/>
    </row>
    <row r="1539" spans="1:19" x14ac:dyDescent="0.25">
      <c r="A1539" s="260">
        <v>40365</v>
      </c>
      <c r="B1539" s="261" t="s">
        <v>7005</v>
      </c>
      <c r="C1539" s="267"/>
      <c r="D1539" s="262" t="s">
        <v>2215</v>
      </c>
      <c r="E1539" s="262"/>
      <c r="F1539" s="262" t="s">
        <v>10658</v>
      </c>
      <c r="G1539" s="262" t="s">
        <v>10927</v>
      </c>
      <c r="H1539" s="262" t="s">
        <v>374</v>
      </c>
      <c r="I1539" s="262" t="s">
        <v>6444</v>
      </c>
      <c r="J1539" s="280" t="s">
        <v>5942</v>
      </c>
      <c r="K1539" s="280" t="s">
        <v>7445</v>
      </c>
      <c r="L1539" s="281">
        <v>40367</v>
      </c>
      <c r="M1539" s="256"/>
      <c r="N1539" s="257">
        <v>40365</v>
      </c>
      <c r="O1539" s="258" t="s">
        <v>7445</v>
      </c>
      <c r="P1539" s="259" t="s">
        <v>10007</v>
      </c>
      <c r="Q1539" s="49"/>
      <c r="R1539" s="49"/>
      <c r="S1539" s="328"/>
    </row>
    <row r="1540" spans="1:19" ht="25.5" x14ac:dyDescent="0.25">
      <c r="A1540" s="260">
        <v>40365</v>
      </c>
      <c r="B1540" s="261" t="s">
        <v>7006</v>
      </c>
      <c r="C1540" s="267"/>
      <c r="D1540" s="262" t="s">
        <v>8079</v>
      </c>
      <c r="E1540" s="262">
        <v>4694</v>
      </c>
      <c r="F1540" s="262" t="s">
        <v>8371</v>
      </c>
      <c r="G1540" s="262" t="s">
        <v>7272</v>
      </c>
      <c r="H1540" s="262" t="s">
        <v>4802</v>
      </c>
      <c r="I1540" s="262" t="s">
        <v>7301</v>
      </c>
      <c r="J1540" s="280" t="s">
        <v>4801</v>
      </c>
      <c r="K1540" s="280" t="s">
        <v>9008</v>
      </c>
      <c r="L1540" s="281">
        <v>40366</v>
      </c>
      <c r="M1540" s="256" t="s">
        <v>6533</v>
      </c>
      <c r="N1540" s="257">
        <v>40365</v>
      </c>
      <c r="O1540" s="258" t="s">
        <v>9008</v>
      </c>
      <c r="P1540" s="259" t="s">
        <v>8827</v>
      </c>
      <c r="Q1540" s="49"/>
      <c r="R1540" s="49"/>
      <c r="S1540" s="328"/>
    </row>
    <row r="1541" spans="1:19" ht="25.5" x14ac:dyDescent="0.25">
      <c r="A1541" s="260">
        <v>40360</v>
      </c>
      <c r="B1541" s="261" t="s">
        <v>3093</v>
      </c>
      <c r="C1541" s="267"/>
      <c r="D1541" s="262" t="s">
        <v>6638</v>
      </c>
      <c r="E1541" s="262">
        <v>4757</v>
      </c>
      <c r="F1541" s="262" t="s">
        <v>2795</v>
      </c>
      <c r="G1541" s="262"/>
      <c r="H1541" s="262" t="s">
        <v>4698</v>
      </c>
      <c r="I1541" s="262" t="s">
        <v>1579</v>
      </c>
      <c r="J1541" s="280" t="s">
        <v>7273</v>
      </c>
      <c r="K1541" s="280" t="s">
        <v>8007</v>
      </c>
      <c r="L1541" s="281">
        <v>40373</v>
      </c>
      <c r="M1541" s="256"/>
      <c r="N1541" s="257">
        <v>40373</v>
      </c>
      <c r="O1541" s="258" t="s">
        <v>8007</v>
      </c>
      <c r="P1541" s="259" t="s">
        <v>1103</v>
      </c>
      <c r="Q1541" s="49"/>
      <c r="R1541" s="49"/>
      <c r="S1541" s="328"/>
    </row>
    <row r="1542" spans="1:19" ht="25.5" x14ac:dyDescent="0.25">
      <c r="A1542" s="260">
        <v>40368</v>
      </c>
      <c r="B1542" s="261" t="s">
        <v>9006</v>
      </c>
      <c r="C1542" s="267" t="s">
        <v>6274</v>
      </c>
      <c r="D1542" s="262" t="s">
        <v>2665</v>
      </c>
      <c r="E1542" s="262">
        <v>4890</v>
      </c>
      <c r="F1542" s="262" t="s">
        <v>1697</v>
      </c>
      <c r="G1542" s="262" t="s">
        <v>5602</v>
      </c>
      <c r="H1542" s="262" t="s">
        <v>3954</v>
      </c>
      <c r="I1542" s="262" t="s">
        <v>10007</v>
      </c>
      <c r="J1542" s="280" t="s">
        <v>6274</v>
      </c>
      <c r="K1542" s="280" t="s">
        <v>7826</v>
      </c>
      <c r="L1542" s="281">
        <v>40374</v>
      </c>
      <c r="M1542" s="256"/>
      <c r="N1542" s="257">
        <v>40373</v>
      </c>
      <c r="O1542" s="258" t="s">
        <v>7826</v>
      </c>
      <c r="P1542" s="259" t="s">
        <v>6582</v>
      </c>
      <c r="Q1542" s="49"/>
      <c r="R1542" s="49"/>
      <c r="S1542" s="328"/>
    </row>
    <row r="1543" spans="1:19" ht="25.5" x14ac:dyDescent="0.25">
      <c r="A1543" s="260">
        <v>40368</v>
      </c>
      <c r="B1543" s="261" t="s">
        <v>4165</v>
      </c>
      <c r="C1543" s="267" t="s">
        <v>6274</v>
      </c>
      <c r="D1543" s="262" t="s">
        <v>9426</v>
      </c>
      <c r="E1543" s="262">
        <v>4737</v>
      </c>
      <c r="F1543" s="262" t="s">
        <v>1697</v>
      </c>
      <c r="G1543" s="262" t="s">
        <v>8733</v>
      </c>
      <c r="H1543" s="262" t="s">
        <v>4164</v>
      </c>
      <c r="I1543" s="262" t="s">
        <v>4163</v>
      </c>
      <c r="J1543" s="280" t="s">
        <v>3437</v>
      </c>
      <c r="K1543" s="280" t="s">
        <v>7445</v>
      </c>
      <c r="L1543" s="281">
        <v>40374</v>
      </c>
      <c r="M1543" s="256"/>
      <c r="N1543" s="257">
        <v>40373</v>
      </c>
      <c r="O1543" s="258" t="s">
        <v>7445</v>
      </c>
      <c r="P1543" s="259" t="s">
        <v>6582</v>
      </c>
      <c r="Q1543" s="49"/>
      <c r="R1543" s="49"/>
      <c r="S1543" s="328"/>
    </row>
    <row r="1544" spans="1:19" ht="25.5" x14ac:dyDescent="0.25">
      <c r="A1544" s="260">
        <v>40371</v>
      </c>
      <c r="B1544" s="261"/>
      <c r="C1544" s="267"/>
      <c r="D1544" s="262" t="s">
        <v>2453</v>
      </c>
      <c r="E1544" s="262">
        <v>4874</v>
      </c>
      <c r="F1544" s="262" t="s">
        <v>5382</v>
      </c>
      <c r="G1544" s="262" t="s">
        <v>9736</v>
      </c>
      <c r="H1544" s="262" t="s">
        <v>9215</v>
      </c>
      <c r="I1544" s="262" t="s">
        <v>1422</v>
      </c>
      <c r="J1544" s="280" t="s">
        <v>2454</v>
      </c>
      <c r="K1544" s="280" t="s">
        <v>3610</v>
      </c>
      <c r="L1544" s="281">
        <v>40373</v>
      </c>
      <c r="M1544" s="256"/>
      <c r="N1544" s="257">
        <v>40373</v>
      </c>
      <c r="O1544" s="258" t="s">
        <v>10316</v>
      </c>
      <c r="P1544" s="259"/>
      <c r="Q1544" s="49"/>
      <c r="R1544" s="49"/>
      <c r="S1544" s="328"/>
    </row>
    <row r="1545" spans="1:19" x14ac:dyDescent="0.25">
      <c r="A1545" s="260">
        <v>40371</v>
      </c>
      <c r="B1545" s="261"/>
      <c r="C1545" s="267"/>
      <c r="D1545" s="262" t="s">
        <v>5754</v>
      </c>
      <c r="E1545" s="262">
        <v>4874</v>
      </c>
      <c r="F1545" s="262" t="s">
        <v>5382</v>
      </c>
      <c r="G1545" s="262" t="s">
        <v>9736</v>
      </c>
      <c r="H1545" s="262" t="s">
        <v>3921</v>
      </c>
      <c r="I1545" s="262" t="s">
        <v>1422</v>
      </c>
      <c r="J1545" s="280" t="s">
        <v>2454</v>
      </c>
      <c r="K1545" s="280" t="s">
        <v>10161</v>
      </c>
      <c r="L1545" s="281">
        <v>40373</v>
      </c>
      <c r="M1545" s="256"/>
      <c r="N1545" s="257">
        <v>40373</v>
      </c>
      <c r="O1545" s="258" t="s">
        <v>10316</v>
      </c>
      <c r="P1545" s="259"/>
      <c r="Q1545" s="49" t="s">
        <v>2241</v>
      </c>
      <c r="R1545" s="49"/>
      <c r="S1545" s="328"/>
    </row>
    <row r="1546" spans="1:19" ht="25.5" x14ac:dyDescent="0.25">
      <c r="A1546" s="260">
        <v>40361</v>
      </c>
      <c r="B1546" s="261" t="s">
        <v>3777</v>
      </c>
      <c r="C1546" s="267"/>
      <c r="D1546" s="262" t="s">
        <v>7689</v>
      </c>
      <c r="E1546" s="262">
        <v>4894</v>
      </c>
      <c r="F1546" s="262" t="s">
        <v>738</v>
      </c>
      <c r="G1546" s="262" t="s">
        <v>9736</v>
      </c>
      <c r="H1546" s="262" t="s">
        <v>8382</v>
      </c>
      <c r="I1546" s="262" t="s">
        <v>6444</v>
      </c>
      <c r="J1546" s="280" t="s">
        <v>4152</v>
      </c>
      <c r="K1546" s="280" t="s">
        <v>6325</v>
      </c>
      <c r="L1546" s="281">
        <v>40373</v>
      </c>
      <c r="M1546" s="256"/>
      <c r="N1546" s="257">
        <v>40374</v>
      </c>
      <c r="O1546" s="258" t="s">
        <v>677</v>
      </c>
      <c r="P1546" s="259" t="s">
        <v>9535</v>
      </c>
      <c r="Q1546" s="49"/>
      <c r="R1546" s="49"/>
      <c r="S1546" s="328"/>
    </row>
    <row r="1547" spans="1:19" ht="38.25" x14ac:dyDescent="0.25">
      <c r="A1547" s="260">
        <v>40365</v>
      </c>
      <c r="B1547" s="261" t="s">
        <v>9158</v>
      </c>
      <c r="C1547" s="267"/>
      <c r="D1547" s="262" t="s">
        <v>7689</v>
      </c>
      <c r="E1547" s="262">
        <v>4894</v>
      </c>
      <c r="F1547" s="262" t="s">
        <v>738</v>
      </c>
      <c r="G1547" s="262" t="s">
        <v>9736</v>
      </c>
      <c r="H1547" s="262" t="s">
        <v>8382</v>
      </c>
      <c r="I1547" s="262" t="s">
        <v>5675</v>
      </c>
      <c r="J1547" s="280" t="s">
        <v>1277</v>
      </c>
      <c r="K1547" s="280" t="s">
        <v>1278</v>
      </c>
      <c r="L1547" s="281">
        <v>40374</v>
      </c>
      <c r="M1547" s="256"/>
      <c r="N1547" s="257">
        <v>40374</v>
      </c>
      <c r="O1547" s="258" t="s">
        <v>1278</v>
      </c>
      <c r="P1547" s="259"/>
      <c r="Q1547" s="49"/>
      <c r="R1547" s="49"/>
      <c r="S1547" s="328"/>
    </row>
    <row r="1548" spans="1:19" ht="25.5" x14ac:dyDescent="0.25">
      <c r="A1548" s="260">
        <v>40372</v>
      </c>
      <c r="B1548" s="261" t="s">
        <v>2338</v>
      </c>
      <c r="C1548" s="267"/>
      <c r="D1548" s="262"/>
      <c r="E1548" s="262" t="s">
        <v>454</v>
      </c>
      <c r="F1548" s="262" t="s">
        <v>6588</v>
      </c>
      <c r="G1548" s="262" t="s">
        <v>8041</v>
      </c>
      <c r="H1548" s="262" t="s">
        <v>6060</v>
      </c>
      <c r="I1548" s="262" t="s">
        <v>9179</v>
      </c>
      <c r="J1548" s="280" t="s">
        <v>5603</v>
      </c>
      <c r="K1548" s="280" t="s">
        <v>10123</v>
      </c>
      <c r="L1548" s="281">
        <v>40374</v>
      </c>
      <c r="M1548" s="256"/>
      <c r="N1548" s="257">
        <v>40374</v>
      </c>
      <c r="O1548" s="258" t="s">
        <v>10123</v>
      </c>
      <c r="P1548" s="259" t="s">
        <v>9535</v>
      </c>
      <c r="Q1548" s="49"/>
      <c r="R1548" s="49"/>
      <c r="S1548" s="328"/>
    </row>
    <row r="1549" spans="1:19" ht="25.5" x14ac:dyDescent="0.25">
      <c r="A1549" s="260">
        <v>40375</v>
      </c>
      <c r="B1549" s="261" t="s">
        <v>4313</v>
      </c>
      <c r="C1549" s="267" t="s">
        <v>5942</v>
      </c>
      <c r="D1549" s="262" t="s">
        <v>2215</v>
      </c>
      <c r="E1549" s="262"/>
      <c r="F1549" s="262" t="s">
        <v>6588</v>
      </c>
      <c r="G1549" s="262" t="s">
        <v>3651</v>
      </c>
      <c r="H1549" s="262" t="s">
        <v>2253</v>
      </c>
      <c r="I1549" s="262" t="s">
        <v>9535</v>
      </c>
      <c r="J1549" s="280" t="s">
        <v>4152</v>
      </c>
      <c r="K1549" s="280" t="s">
        <v>2079</v>
      </c>
      <c r="L1549" s="281">
        <v>40378</v>
      </c>
      <c r="M1549" s="256"/>
      <c r="N1549" s="257">
        <v>40378</v>
      </c>
      <c r="O1549" s="258" t="s">
        <v>2079</v>
      </c>
      <c r="P1549" s="259" t="s">
        <v>9535</v>
      </c>
      <c r="Q1549" s="49"/>
      <c r="R1549" s="49"/>
      <c r="S1549" s="328"/>
    </row>
    <row r="1550" spans="1:19" ht="25.5" x14ac:dyDescent="0.25">
      <c r="A1550" s="260">
        <v>40360</v>
      </c>
      <c r="B1550" s="261" t="s">
        <v>3094</v>
      </c>
      <c r="C1550" s="267"/>
      <c r="D1550" s="262" t="s">
        <v>3095</v>
      </c>
      <c r="E1550" s="262">
        <v>4838</v>
      </c>
      <c r="F1550" s="262" t="s">
        <v>738</v>
      </c>
      <c r="G1550" s="262" t="s">
        <v>6884</v>
      </c>
      <c r="H1550" s="262" t="s">
        <v>3098</v>
      </c>
      <c r="I1550" s="262" t="s">
        <v>6444</v>
      </c>
      <c r="J1550" s="280" t="s">
        <v>4152</v>
      </c>
      <c r="K1550" s="280" t="s">
        <v>2419</v>
      </c>
      <c r="L1550" s="281">
        <v>40378</v>
      </c>
      <c r="M1550" s="256"/>
      <c r="N1550" s="257">
        <v>40379</v>
      </c>
      <c r="O1550" s="258" t="s">
        <v>2419</v>
      </c>
      <c r="P1550" s="259" t="s">
        <v>9535</v>
      </c>
      <c r="Q1550" s="49"/>
      <c r="R1550" s="49"/>
      <c r="S1550" s="328"/>
    </row>
    <row r="1551" spans="1:19" ht="25.5" x14ac:dyDescent="0.25">
      <c r="A1551" s="260">
        <v>40374</v>
      </c>
      <c r="B1551" s="261" t="s">
        <v>5277</v>
      </c>
      <c r="C1551" s="267" t="s">
        <v>6274</v>
      </c>
      <c r="D1551" s="262" t="s">
        <v>2215</v>
      </c>
      <c r="E1551" s="262"/>
      <c r="F1551" s="262" t="s">
        <v>5941</v>
      </c>
      <c r="G1551" s="262" t="s">
        <v>6884</v>
      </c>
      <c r="H1551" s="262" t="s">
        <v>5279</v>
      </c>
      <c r="I1551" s="262" t="s">
        <v>9535</v>
      </c>
      <c r="J1551" s="280" t="s">
        <v>5278</v>
      </c>
      <c r="K1551" s="280" t="s">
        <v>373</v>
      </c>
      <c r="L1551" s="281">
        <v>40375</v>
      </c>
      <c r="M1551" s="256"/>
      <c r="N1551" s="257">
        <v>40379</v>
      </c>
      <c r="O1551" s="258">
        <v>37</v>
      </c>
      <c r="P1551" s="259" t="s">
        <v>9535</v>
      </c>
      <c r="Q1551" s="49"/>
      <c r="R1551" s="49"/>
      <c r="S1551" s="328"/>
    </row>
    <row r="1552" spans="1:19" ht="38.25" x14ac:dyDescent="0.25">
      <c r="A1552" s="260">
        <v>40360</v>
      </c>
      <c r="B1552" s="261" t="s">
        <v>4997</v>
      </c>
      <c r="C1552" s="267"/>
      <c r="D1552" s="262" t="s">
        <v>2665</v>
      </c>
      <c r="E1552" s="262">
        <v>4890</v>
      </c>
      <c r="F1552" s="262" t="s">
        <v>1697</v>
      </c>
      <c r="G1552" s="262" t="s">
        <v>5602</v>
      </c>
      <c r="H1552" s="262" t="s">
        <v>8417</v>
      </c>
      <c r="I1552" s="262" t="s">
        <v>4999</v>
      </c>
      <c r="J1552" s="280" t="s">
        <v>5338</v>
      </c>
      <c r="K1552" s="280" t="s">
        <v>4998</v>
      </c>
      <c r="L1552" s="281">
        <v>40380</v>
      </c>
      <c r="M1552" s="256"/>
      <c r="N1552" s="257">
        <v>40380</v>
      </c>
      <c r="O1552" s="258" t="s">
        <v>4998</v>
      </c>
      <c r="P1552" s="259" t="s">
        <v>5291</v>
      </c>
      <c r="Q1552" s="49"/>
      <c r="R1552" s="49"/>
      <c r="S1552" s="328"/>
    </row>
    <row r="1553" spans="1:19" ht="38.25" x14ac:dyDescent="0.25">
      <c r="A1553" s="260">
        <v>40360</v>
      </c>
      <c r="B1553" s="261" t="s">
        <v>4997</v>
      </c>
      <c r="C1553" s="267"/>
      <c r="D1553" s="262" t="s">
        <v>2665</v>
      </c>
      <c r="E1553" s="262">
        <v>4890</v>
      </c>
      <c r="F1553" s="262" t="s">
        <v>1697</v>
      </c>
      <c r="G1553" s="262" t="s">
        <v>5602</v>
      </c>
      <c r="H1553" s="262" t="s">
        <v>8417</v>
      </c>
      <c r="I1553" s="262" t="s">
        <v>5000</v>
      </c>
      <c r="J1553" s="280" t="s">
        <v>5338</v>
      </c>
      <c r="K1553" s="280" t="s">
        <v>9529</v>
      </c>
      <c r="L1553" s="281">
        <v>40380</v>
      </c>
      <c r="M1553" s="256"/>
      <c r="N1553" s="257">
        <v>40380</v>
      </c>
      <c r="O1553" s="258" t="s">
        <v>9529</v>
      </c>
      <c r="P1553" s="259" t="s">
        <v>7226</v>
      </c>
      <c r="Q1553" s="49"/>
      <c r="R1553" s="49"/>
      <c r="S1553" s="328"/>
    </row>
    <row r="1554" spans="1:19" ht="38.25" x14ac:dyDescent="0.25">
      <c r="A1554" s="260">
        <v>40360</v>
      </c>
      <c r="B1554" s="261" t="s">
        <v>4997</v>
      </c>
      <c r="C1554" s="267"/>
      <c r="D1554" s="262" t="s">
        <v>2665</v>
      </c>
      <c r="E1554" s="262">
        <v>4890</v>
      </c>
      <c r="F1554" s="262" t="s">
        <v>1697</v>
      </c>
      <c r="G1554" s="262" t="s">
        <v>5602</v>
      </c>
      <c r="H1554" s="262" t="s">
        <v>5774</v>
      </c>
      <c r="I1554" s="262" t="s">
        <v>10282</v>
      </c>
      <c r="J1554" s="280" t="s">
        <v>5338</v>
      </c>
      <c r="K1554" s="280" t="s">
        <v>6447</v>
      </c>
      <c r="L1554" s="281">
        <v>40380</v>
      </c>
      <c r="M1554" s="256"/>
      <c r="N1554" s="257">
        <v>40380</v>
      </c>
      <c r="O1554" s="258" t="s">
        <v>6447</v>
      </c>
      <c r="P1554" s="259" t="s">
        <v>10282</v>
      </c>
      <c r="Q1554" s="49"/>
      <c r="R1554" s="49"/>
      <c r="S1554" s="328"/>
    </row>
    <row r="1555" spans="1:19" ht="25.5" x14ac:dyDescent="0.25">
      <c r="A1555" s="260">
        <v>40375</v>
      </c>
      <c r="B1555" s="261" t="s">
        <v>7298</v>
      </c>
      <c r="C1555" s="267"/>
      <c r="D1555" s="262" t="s">
        <v>2215</v>
      </c>
      <c r="E1555" s="262"/>
      <c r="F1555" s="262" t="s">
        <v>1697</v>
      </c>
      <c r="G1555" s="262" t="s">
        <v>9736</v>
      </c>
      <c r="H1555" s="262" t="s">
        <v>8374</v>
      </c>
      <c r="I1555" s="262" t="s">
        <v>10930</v>
      </c>
      <c r="J1555" s="280" t="s">
        <v>4152</v>
      </c>
      <c r="K1555" s="280" t="s">
        <v>2419</v>
      </c>
      <c r="L1555" s="281"/>
      <c r="M1555" s="256"/>
      <c r="N1555" s="257">
        <v>40380</v>
      </c>
      <c r="O1555" s="258" t="s">
        <v>2419</v>
      </c>
      <c r="P1555" s="259" t="s">
        <v>10038</v>
      </c>
      <c r="Q1555" s="49"/>
      <c r="R1555" s="49"/>
      <c r="S1555" s="328"/>
    </row>
    <row r="1556" spans="1:19" ht="25.5" x14ac:dyDescent="0.25">
      <c r="A1556" s="260">
        <v>40377</v>
      </c>
      <c r="B1556" s="261" t="s">
        <v>1282</v>
      </c>
      <c r="C1556" s="267"/>
      <c r="D1556" s="262" t="s">
        <v>4722</v>
      </c>
      <c r="E1556" s="262">
        <v>4774</v>
      </c>
      <c r="F1556" s="262"/>
      <c r="G1556" s="262"/>
      <c r="H1556" s="262" t="s">
        <v>3066</v>
      </c>
      <c r="I1556" s="262" t="s">
        <v>5497</v>
      </c>
      <c r="J1556" s="280" t="s">
        <v>5184</v>
      </c>
      <c r="K1556" s="280" t="s">
        <v>8418</v>
      </c>
      <c r="L1556" s="281">
        <v>40379</v>
      </c>
      <c r="M1556" s="256"/>
      <c r="N1556" s="257">
        <v>40380</v>
      </c>
      <c r="O1556" s="258" t="s">
        <v>8418</v>
      </c>
      <c r="P1556" s="259" t="s">
        <v>9990</v>
      </c>
      <c r="Q1556" s="49"/>
      <c r="R1556" s="49"/>
      <c r="S1556" s="328"/>
    </row>
    <row r="1557" spans="1:19" ht="25.5" x14ac:dyDescent="0.25">
      <c r="A1557" s="260">
        <v>40379</v>
      </c>
      <c r="B1557" s="261" t="s">
        <v>789</v>
      </c>
      <c r="C1557" s="267" t="s">
        <v>6274</v>
      </c>
      <c r="D1557" s="262" t="s">
        <v>4722</v>
      </c>
      <c r="E1557" s="262">
        <v>4774</v>
      </c>
      <c r="F1557" s="262" t="s">
        <v>5941</v>
      </c>
      <c r="G1557" s="262" t="s">
        <v>8606</v>
      </c>
      <c r="H1557" s="262" t="s">
        <v>8607</v>
      </c>
      <c r="I1557" s="262" t="s">
        <v>1691</v>
      </c>
      <c r="J1557" s="280" t="s">
        <v>5184</v>
      </c>
      <c r="K1557" s="280" t="s">
        <v>8506</v>
      </c>
      <c r="L1557" s="281">
        <v>40381</v>
      </c>
      <c r="M1557" s="256"/>
      <c r="N1557" s="257">
        <v>40380</v>
      </c>
      <c r="O1557" s="258" t="s">
        <v>8506</v>
      </c>
      <c r="P1557" s="259" t="s">
        <v>2655</v>
      </c>
      <c r="Q1557" s="49"/>
      <c r="R1557" s="49"/>
      <c r="S1557" s="328"/>
    </row>
    <row r="1558" spans="1:19" ht="25.5" x14ac:dyDescent="0.25">
      <c r="A1558" s="260">
        <v>40379</v>
      </c>
      <c r="B1558" s="261" t="s">
        <v>789</v>
      </c>
      <c r="C1558" s="267" t="s">
        <v>6274</v>
      </c>
      <c r="D1558" s="262" t="s">
        <v>4722</v>
      </c>
      <c r="E1558" s="262">
        <v>4774</v>
      </c>
      <c r="F1558" s="262" t="s">
        <v>5941</v>
      </c>
      <c r="G1558" s="262" t="s">
        <v>8606</v>
      </c>
      <c r="H1558" s="262" t="s">
        <v>8607</v>
      </c>
      <c r="I1558" s="262" t="s">
        <v>7261</v>
      </c>
      <c r="J1558" s="280" t="s">
        <v>5184</v>
      </c>
      <c r="K1558" s="280" t="s">
        <v>2562</v>
      </c>
      <c r="L1558" s="281">
        <v>40381</v>
      </c>
      <c r="M1558" s="256"/>
      <c r="N1558" s="257">
        <v>40380</v>
      </c>
      <c r="O1558" s="258" t="s">
        <v>2562</v>
      </c>
      <c r="P1558" s="259" t="s">
        <v>2654</v>
      </c>
      <c r="Q1558" s="49"/>
      <c r="R1558" s="49"/>
      <c r="S1558" s="328"/>
    </row>
    <row r="1559" spans="1:19" ht="25.5" x14ac:dyDescent="0.25">
      <c r="A1559" s="260">
        <v>40380</v>
      </c>
      <c r="B1559" s="261" t="s">
        <v>8993</v>
      </c>
      <c r="C1559" s="267"/>
      <c r="D1559" s="262" t="s">
        <v>2215</v>
      </c>
      <c r="E1559" s="262"/>
      <c r="F1559" s="262" t="s">
        <v>10658</v>
      </c>
      <c r="G1559" s="262" t="s">
        <v>8041</v>
      </c>
      <c r="H1559" s="262" t="s">
        <v>374</v>
      </c>
      <c r="I1559" s="262" t="s">
        <v>6444</v>
      </c>
      <c r="J1559" s="280" t="s">
        <v>878</v>
      </c>
      <c r="K1559" s="280" t="s">
        <v>2079</v>
      </c>
      <c r="L1559" s="281">
        <v>40381</v>
      </c>
      <c r="M1559" s="256"/>
      <c r="N1559" s="257">
        <v>40381</v>
      </c>
      <c r="O1559" s="258" t="s">
        <v>2550</v>
      </c>
      <c r="P1559" s="259" t="s">
        <v>10007</v>
      </c>
      <c r="Q1559" s="49"/>
      <c r="R1559" s="49"/>
      <c r="S1559" s="328"/>
    </row>
    <row r="1560" spans="1:19" ht="25.5" x14ac:dyDescent="0.25">
      <c r="A1560" s="260">
        <v>40381</v>
      </c>
      <c r="B1560" s="261" t="s">
        <v>8688</v>
      </c>
      <c r="C1560" s="267"/>
      <c r="D1560" s="262" t="s">
        <v>8079</v>
      </c>
      <c r="E1560" s="262">
        <v>4694</v>
      </c>
      <c r="F1560" s="262" t="s">
        <v>8371</v>
      </c>
      <c r="G1560" s="262" t="s">
        <v>7272</v>
      </c>
      <c r="H1560" s="262" t="s">
        <v>4802</v>
      </c>
      <c r="I1560" s="262" t="s">
        <v>7301</v>
      </c>
      <c r="J1560" s="280" t="s">
        <v>4801</v>
      </c>
      <c r="K1560" s="280" t="s">
        <v>9008</v>
      </c>
      <c r="L1560" s="281">
        <v>40382</v>
      </c>
      <c r="M1560" s="256" t="s">
        <v>3386</v>
      </c>
      <c r="N1560" s="257">
        <v>40381</v>
      </c>
      <c r="O1560" s="258" t="s">
        <v>9008</v>
      </c>
      <c r="P1560" s="259" t="s">
        <v>7530</v>
      </c>
      <c r="Q1560" s="49"/>
      <c r="R1560" s="49"/>
      <c r="S1560" s="328"/>
    </row>
    <row r="1561" spans="1:19" ht="25.5" x14ac:dyDescent="0.25">
      <c r="A1561" s="260">
        <v>40360</v>
      </c>
      <c r="B1561" s="261" t="s">
        <v>3094</v>
      </c>
      <c r="C1561" s="267"/>
      <c r="D1561" s="262" t="s">
        <v>3095</v>
      </c>
      <c r="E1561" s="262">
        <v>4838</v>
      </c>
      <c r="F1561" s="262" t="s">
        <v>738</v>
      </c>
      <c r="G1561" s="262" t="s">
        <v>6884</v>
      </c>
      <c r="H1561" s="262" t="s">
        <v>3098</v>
      </c>
      <c r="I1561" s="262" t="s">
        <v>3097</v>
      </c>
      <c r="J1561" s="280" t="s">
        <v>3096</v>
      </c>
      <c r="K1561" s="280" t="s">
        <v>5116</v>
      </c>
      <c r="L1561" s="281">
        <v>40378</v>
      </c>
      <c r="M1561" s="256"/>
      <c r="N1561" s="257">
        <v>40382</v>
      </c>
      <c r="O1561" s="258" t="s">
        <v>5116</v>
      </c>
      <c r="P1561" s="259" t="s">
        <v>8569</v>
      </c>
      <c r="Q1561" s="49"/>
      <c r="R1561" s="49"/>
      <c r="S1561" s="328"/>
    </row>
    <row r="1562" spans="1:19" ht="51" x14ac:dyDescent="0.25">
      <c r="A1562" s="260">
        <v>40345</v>
      </c>
      <c r="B1562" s="261" t="s">
        <v>1578</v>
      </c>
      <c r="C1562" s="267"/>
      <c r="D1562" s="262" t="s">
        <v>9896</v>
      </c>
      <c r="E1562" s="262">
        <v>4880</v>
      </c>
      <c r="F1562" s="262" t="s">
        <v>6517</v>
      </c>
      <c r="G1562" s="262" t="s">
        <v>295</v>
      </c>
      <c r="H1562" s="262" t="s">
        <v>659</v>
      </c>
      <c r="I1562" s="262" t="s">
        <v>1579</v>
      </c>
      <c r="J1562" s="280" t="s">
        <v>9778</v>
      </c>
      <c r="K1562" s="280" t="s">
        <v>1885</v>
      </c>
      <c r="L1562" s="281">
        <v>40385</v>
      </c>
      <c r="M1562" s="256"/>
      <c r="N1562" s="257">
        <v>40385</v>
      </c>
      <c r="O1562" s="258" t="s">
        <v>1885</v>
      </c>
      <c r="P1562" s="259" t="s">
        <v>3983</v>
      </c>
      <c r="Q1562" s="49"/>
      <c r="R1562" s="49"/>
      <c r="S1562" s="328"/>
    </row>
    <row r="1563" spans="1:19" ht="25.5" x14ac:dyDescent="0.25">
      <c r="A1563" s="260">
        <v>40371</v>
      </c>
      <c r="B1563" s="261"/>
      <c r="C1563" s="267"/>
      <c r="D1563" s="262" t="s">
        <v>5754</v>
      </c>
      <c r="E1563" s="262">
        <v>4874</v>
      </c>
      <c r="F1563" s="262" t="s">
        <v>5382</v>
      </c>
      <c r="G1563" s="262" t="s">
        <v>5602</v>
      </c>
      <c r="H1563" s="262" t="s">
        <v>3921</v>
      </c>
      <c r="I1563" s="262" t="s">
        <v>3609</v>
      </c>
      <c r="J1563" s="280" t="s">
        <v>4152</v>
      </c>
      <c r="K1563" s="280" t="s">
        <v>2807</v>
      </c>
      <c r="L1563" s="281">
        <v>40373</v>
      </c>
      <c r="M1563" s="256"/>
      <c r="N1563" s="257">
        <v>40385</v>
      </c>
      <c r="O1563" s="258" t="s">
        <v>2807</v>
      </c>
      <c r="P1563" s="259" t="s">
        <v>5909</v>
      </c>
      <c r="Q1563" s="49" t="s">
        <v>2241</v>
      </c>
      <c r="R1563" s="49"/>
      <c r="S1563" s="328"/>
    </row>
    <row r="1564" spans="1:19" ht="25.5" x14ac:dyDescent="0.25">
      <c r="A1564" s="260">
        <v>40372</v>
      </c>
      <c r="B1564" s="261" t="s">
        <v>4439</v>
      </c>
      <c r="C1564" s="267" t="s">
        <v>6274</v>
      </c>
      <c r="D1564" s="262" t="s">
        <v>2215</v>
      </c>
      <c r="E1564" s="262"/>
      <c r="F1564" s="262" t="s">
        <v>738</v>
      </c>
      <c r="G1564" s="262" t="s">
        <v>10255</v>
      </c>
      <c r="H1564" s="262" t="s">
        <v>4179</v>
      </c>
      <c r="I1564" s="262" t="s">
        <v>1829</v>
      </c>
      <c r="J1564" s="280" t="s">
        <v>5942</v>
      </c>
      <c r="K1564" s="280" t="s">
        <v>7826</v>
      </c>
      <c r="L1564" s="281">
        <v>40378</v>
      </c>
      <c r="M1564" s="256"/>
      <c r="N1564" s="257">
        <v>40387</v>
      </c>
      <c r="O1564" s="258" t="s">
        <v>7826</v>
      </c>
      <c r="P1564" s="259" t="s">
        <v>7530</v>
      </c>
      <c r="Q1564" s="49"/>
      <c r="R1564" s="49"/>
      <c r="S1564" s="328"/>
    </row>
    <row r="1565" spans="1:19" ht="25.5" x14ac:dyDescent="0.25">
      <c r="A1565" s="260">
        <v>40372</v>
      </c>
      <c r="B1565" s="261" t="s">
        <v>4439</v>
      </c>
      <c r="C1565" s="267" t="s">
        <v>6274</v>
      </c>
      <c r="D1565" s="262" t="s">
        <v>2215</v>
      </c>
      <c r="E1565" s="262"/>
      <c r="F1565" s="262" t="s">
        <v>738</v>
      </c>
      <c r="G1565" s="262" t="s">
        <v>3489</v>
      </c>
      <c r="H1565" s="262" t="s">
        <v>4179</v>
      </c>
      <c r="I1565" s="262" t="s">
        <v>9535</v>
      </c>
      <c r="J1565" s="280" t="s">
        <v>4152</v>
      </c>
      <c r="K1565" s="280" t="s">
        <v>2079</v>
      </c>
      <c r="L1565" s="281">
        <v>40378</v>
      </c>
      <c r="M1565" s="256"/>
      <c r="N1565" s="257">
        <v>40387</v>
      </c>
      <c r="O1565" s="258" t="s">
        <v>2079</v>
      </c>
      <c r="P1565" s="259" t="s">
        <v>10007</v>
      </c>
      <c r="Q1565" s="49"/>
      <c r="R1565" s="49"/>
      <c r="S1565" s="328"/>
    </row>
    <row r="1566" spans="1:19" ht="25.5" x14ac:dyDescent="0.25">
      <c r="A1566" s="260">
        <v>40381</v>
      </c>
      <c r="B1566" s="261" t="s">
        <v>6426</v>
      </c>
      <c r="C1566" s="267"/>
      <c r="D1566" s="262" t="s">
        <v>2665</v>
      </c>
      <c r="E1566" s="262">
        <v>4890</v>
      </c>
      <c r="F1566" s="262" t="s">
        <v>1697</v>
      </c>
      <c r="G1566" s="262" t="s">
        <v>5602</v>
      </c>
      <c r="H1566" s="262" t="s">
        <v>7950</v>
      </c>
      <c r="I1566" s="262" t="s">
        <v>6444</v>
      </c>
      <c r="J1566" s="280" t="s">
        <v>4152</v>
      </c>
      <c r="K1566" s="280" t="s">
        <v>2419</v>
      </c>
      <c r="L1566" s="281">
        <v>40387</v>
      </c>
      <c r="M1566" s="256"/>
      <c r="N1566" s="257">
        <v>40387</v>
      </c>
      <c r="O1566" s="258" t="s">
        <v>2419</v>
      </c>
      <c r="P1566" s="259" t="s">
        <v>6582</v>
      </c>
      <c r="Q1566" s="49"/>
      <c r="R1566" s="49"/>
      <c r="S1566" s="328"/>
    </row>
    <row r="1567" spans="1:19" ht="25.5" x14ac:dyDescent="0.25">
      <c r="A1567" s="260">
        <v>40381</v>
      </c>
      <c r="B1567" s="261" t="s">
        <v>6196</v>
      </c>
      <c r="C1567" s="267"/>
      <c r="D1567" s="262" t="s">
        <v>2215</v>
      </c>
      <c r="E1567" s="262"/>
      <c r="F1567" s="262" t="s">
        <v>6588</v>
      </c>
      <c r="G1567" s="262" t="s">
        <v>5602</v>
      </c>
      <c r="H1567" s="262" t="s">
        <v>4935</v>
      </c>
      <c r="I1567" s="262" t="s">
        <v>6444</v>
      </c>
      <c r="J1567" s="280" t="s">
        <v>5603</v>
      </c>
      <c r="K1567" s="280" t="s">
        <v>7826</v>
      </c>
      <c r="L1567" s="281">
        <v>40389</v>
      </c>
      <c r="M1567" s="256"/>
      <c r="N1567" s="257">
        <v>40387</v>
      </c>
      <c r="O1567" s="258" t="s">
        <v>7826</v>
      </c>
      <c r="P1567" s="259" t="s">
        <v>10007</v>
      </c>
      <c r="Q1567" s="49"/>
      <c r="R1567" s="49"/>
      <c r="S1567" s="328"/>
    </row>
    <row r="1568" spans="1:19" ht="25.5" x14ac:dyDescent="0.25">
      <c r="A1568" s="260">
        <v>40385</v>
      </c>
      <c r="B1568" s="261" t="s">
        <v>2292</v>
      </c>
      <c r="C1568" s="267" t="s">
        <v>6274</v>
      </c>
      <c r="D1568" s="262" t="s">
        <v>2215</v>
      </c>
      <c r="E1568" s="262"/>
      <c r="F1568" s="262" t="s">
        <v>738</v>
      </c>
      <c r="G1568" s="262" t="s">
        <v>5602</v>
      </c>
      <c r="H1568" s="262" t="s">
        <v>4179</v>
      </c>
      <c r="I1568" s="262" t="s">
        <v>9535</v>
      </c>
      <c r="J1568" s="280" t="s">
        <v>4152</v>
      </c>
      <c r="K1568" s="280" t="s">
        <v>2079</v>
      </c>
      <c r="L1568" s="281">
        <v>40388</v>
      </c>
      <c r="M1568" s="256"/>
      <c r="N1568" s="257">
        <v>40388</v>
      </c>
      <c r="O1568" s="258" t="s">
        <v>2079</v>
      </c>
      <c r="P1568" s="259" t="s">
        <v>10007</v>
      </c>
      <c r="Q1568" s="49"/>
      <c r="R1568" s="49"/>
      <c r="S1568" s="328"/>
    </row>
    <row r="1569" spans="1:19" ht="25.5" x14ac:dyDescent="0.25">
      <c r="A1569" s="260">
        <v>40388</v>
      </c>
      <c r="B1569" s="261" t="s">
        <v>7745</v>
      </c>
      <c r="C1569" s="267" t="s">
        <v>6301</v>
      </c>
      <c r="D1569" s="262" t="s">
        <v>2215</v>
      </c>
      <c r="E1569" s="262"/>
      <c r="F1569" s="262" t="s">
        <v>5941</v>
      </c>
      <c r="G1569" s="262" t="s">
        <v>9736</v>
      </c>
      <c r="H1569" s="262" t="s">
        <v>374</v>
      </c>
      <c r="I1569" s="262" t="s">
        <v>10007</v>
      </c>
      <c r="J1569" s="280" t="s">
        <v>878</v>
      </c>
      <c r="K1569" s="280" t="s">
        <v>2079</v>
      </c>
      <c r="L1569" s="281">
        <v>40388</v>
      </c>
      <c r="M1569" s="256"/>
      <c r="N1569" s="257">
        <v>40388</v>
      </c>
      <c r="O1569" s="258" t="s">
        <v>2079</v>
      </c>
      <c r="P1569" s="259" t="s">
        <v>10007</v>
      </c>
      <c r="Q1569" s="49"/>
      <c r="R1569" s="49"/>
      <c r="S1569" s="328"/>
    </row>
    <row r="1570" spans="1:19" ht="25.5" x14ac:dyDescent="0.25">
      <c r="A1570" s="260">
        <v>40387</v>
      </c>
      <c r="B1570" s="261" t="s">
        <v>7945</v>
      </c>
      <c r="C1570" s="267"/>
      <c r="D1570" s="262" t="s">
        <v>4061</v>
      </c>
      <c r="E1570" s="262">
        <v>4859</v>
      </c>
      <c r="F1570" s="262" t="s">
        <v>10658</v>
      </c>
      <c r="G1570" s="262" t="s">
        <v>8041</v>
      </c>
      <c r="H1570" s="262" t="s">
        <v>374</v>
      </c>
      <c r="I1570" s="262" t="s">
        <v>6444</v>
      </c>
      <c r="J1570" s="280" t="s">
        <v>878</v>
      </c>
      <c r="K1570" s="280" t="s">
        <v>4062</v>
      </c>
      <c r="L1570" s="281">
        <v>40392</v>
      </c>
      <c r="M1570" s="256"/>
      <c r="N1570" s="257">
        <v>40392</v>
      </c>
      <c r="O1570" s="258" t="s">
        <v>4062</v>
      </c>
      <c r="P1570" s="259" t="s">
        <v>10007</v>
      </c>
      <c r="Q1570" s="49"/>
      <c r="R1570" s="49"/>
      <c r="S1570" s="328"/>
    </row>
    <row r="1571" spans="1:19" ht="25.5" x14ac:dyDescent="0.25">
      <c r="A1571" s="260">
        <v>40392</v>
      </c>
      <c r="B1571" s="261" t="s">
        <v>4953</v>
      </c>
      <c r="C1571" s="267"/>
      <c r="D1571" s="262" t="s">
        <v>2665</v>
      </c>
      <c r="E1571" s="262">
        <v>4890</v>
      </c>
      <c r="F1571" s="262" t="s">
        <v>4323</v>
      </c>
      <c r="G1571" s="262"/>
      <c r="H1571" s="262" t="s">
        <v>374</v>
      </c>
      <c r="I1571" s="262" t="s">
        <v>3915</v>
      </c>
      <c r="J1571" s="280" t="s">
        <v>4954</v>
      </c>
      <c r="K1571" s="280" t="s">
        <v>945</v>
      </c>
      <c r="L1571" s="281">
        <v>40393</v>
      </c>
      <c r="M1571" s="256" t="s">
        <v>6533</v>
      </c>
      <c r="N1571" s="257">
        <v>40393</v>
      </c>
      <c r="O1571" s="258" t="s">
        <v>8115</v>
      </c>
      <c r="P1571" s="259" t="s">
        <v>6680</v>
      </c>
      <c r="Q1571" s="49"/>
      <c r="R1571" s="49"/>
      <c r="S1571" s="328"/>
    </row>
    <row r="1572" spans="1:19" ht="25.5" x14ac:dyDescent="0.25">
      <c r="A1572" s="260">
        <v>40388</v>
      </c>
      <c r="B1572" s="261" t="s">
        <v>8645</v>
      </c>
      <c r="C1572" s="267"/>
      <c r="D1572" s="262" t="s">
        <v>3101</v>
      </c>
      <c r="E1572" s="262">
        <v>4901</v>
      </c>
      <c r="F1572" s="262" t="s">
        <v>1697</v>
      </c>
      <c r="G1572" s="262" t="s">
        <v>9736</v>
      </c>
      <c r="H1572" s="262" t="s">
        <v>10768</v>
      </c>
      <c r="I1572" s="262" t="s">
        <v>10930</v>
      </c>
      <c r="J1572" s="280" t="s">
        <v>4152</v>
      </c>
      <c r="K1572" s="280" t="s">
        <v>6466</v>
      </c>
      <c r="L1572" s="281">
        <v>40393</v>
      </c>
      <c r="M1572" s="256"/>
      <c r="N1572" s="257">
        <v>40394</v>
      </c>
      <c r="O1572" s="258" t="s">
        <v>6466</v>
      </c>
      <c r="P1572" s="259" t="s">
        <v>10038</v>
      </c>
      <c r="Q1572" s="49"/>
      <c r="R1572" s="49"/>
      <c r="S1572" s="328"/>
    </row>
    <row r="1573" spans="1:19" x14ac:dyDescent="0.25">
      <c r="A1573" s="260">
        <v>40392</v>
      </c>
      <c r="B1573" s="261" t="s">
        <v>262</v>
      </c>
      <c r="C1573" s="267"/>
      <c r="D1573" s="262" t="s">
        <v>6638</v>
      </c>
      <c r="E1573" s="262">
        <v>4757</v>
      </c>
      <c r="F1573" s="262" t="s">
        <v>1697</v>
      </c>
      <c r="G1573" s="262" t="s">
        <v>9736</v>
      </c>
      <c r="H1573" s="262" t="s">
        <v>5115</v>
      </c>
      <c r="I1573" s="262" t="s">
        <v>10930</v>
      </c>
      <c r="J1573" s="280" t="s">
        <v>4210</v>
      </c>
      <c r="K1573" s="280" t="s">
        <v>9008</v>
      </c>
      <c r="L1573" s="281"/>
      <c r="M1573" s="256" t="s">
        <v>6533</v>
      </c>
      <c r="N1573" s="257">
        <v>40395</v>
      </c>
      <c r="O1573" s="258" t="s">
        <v>9008</v>
      </c>
      <c r="P1573" s="259" t="s">
        <v>10038</v>
      </c>
      <c r="Q1573" s="49"/>
      <c r="R1573" s="49"/>
      <c r="S1573" s="328"/>
    </row>
    <row r="1574" spans="1:19" x14ac:dyDescent="0.25">
      <c r="A1574" s="260">
        <v>40392</v>
      </c>
      <c r="B1574" s="261" t="s">
        <v>7678</v>
      </c>
      <c r="C1574" s="267"/>
      <c r="D1574" s="262" t="s">
        <v>10770</v>
      </c>
      <c r="E1574" s="262">
        <v>4852</v>
      </c>
      <c r="F1574" s="262" t="s">
        <v>5941</v>
      </c>
      <c r="G1574" s="262" t="s">
        <v>3489</v>
      </c>
      <c r="H1574" s="262" t="s">
        <v>8607</v>
      </c>
      <c r="I1574" s="262" t="s">
        <v>5876</v>
      </c>
      <c r="J1574" s="280" t="s">
        <v>5942</v>
      </c>
      <c r="K1574" s="280" t="s">
        <v>2079</v>
      </c>
      <c r="L1574" s="281">
        <v>40394</v>
      </c>
      <c r="M1574" s="256"/>
      <c r="N1574" s="257">
        <v>40395</v>
      </c>
      <c r="O1574" s="258" t="s">
        <v>2079</v>
      </c>
      <c r="P1574" s="259" t="s">
        <v>9990</v>
      </c>
      <c r="Q1574" s="49"/>
      <c r="R1574" s="49"/>
      <c r="S1574" s="328"/>
    </row>
    <row r="1575" spans="1:19" ht="25.5" x14ac:dyDescent="0.25">
      <c r="A1575" s="260">
        <v>40394</v>
      </c>
      <c r="B1575" s="261" t="s">
        <v>2204</v>
      </c>
      <c r="C1575" s="267"/>
      <c r="D1575" s="262" t="s">
        <v>2215</v>
      </c>
      <c r="E1575" s="262"/>
      <c r="F1575" s="262" t="s">
        <v>1697</v>
      </c>
      <c r="G1575" s="262" t="s">
        <v>5602</v>
      </c>
      <c r="H1575" s="262" t="s">
        <v>4179</v>
      </c>
      <c r="I1575" s="262" t="s">
        <v>6444</v>
      </c>
      <c r="J1575" s="280" t="s">
        <v>4152</v>
      </c>
      <c r="K1575" s="280" t="s">
        <v>2419</v>
      </c>
      <c r="L1575" s="281">
        <v>40396</v>
      </c>
      <c r="M1575" s="256"/>
      <c r="N1575" s="257">
        <v>40396</v>
      </c>
      <c r="O1575" s="258" t="s">
        <v>2419</v>
      </c>
      <c r="P1575" s="259" t="s">
        <v>6582</v>
      </c>
      <c r="Q1575" s="49"/>
      <c r="R1575" s="49"/>
      <c r="S1575" s="328"/>
    </row>
    <row r="1576" spans="1:19" x14ac:dyDescent="0.25">
      <c r="A1576" s="260">
        <v>40401</v>
      </c>
      <c r="B1576" s="261" t="s">
        <v>9256</v>
      </c>
      <c r="C1576" s="267"/>
      <c r="D1576" s="262" t="s">
        <v>6638</v>
      </c>
      <c r="E1576" s="262">
        <v>4757</v>
      </c>
      <c r="F1576" s="262" t="s">
        <v>6588</v>
      </c>
      <c r="G1576" s="262" t="s">
        <v>4038</v>
      </c>
      <c r="H1576" s="262" t="s">
        <v>374</v>
      </c>
      <c r="I1576" s="262" t="s">
        <v>9535</v>
      </c>
      <c r="J1576" s="280" t="s">
        <v>5942</v>
      </c>
      <c r="K1576" s="280" t="s">
        <v>9008</v>
      </c>
      <c r="L1576" s="281">
        <v>40402</v>
      </c>
      <c r="M1576" s="256"/>
      <c r="N1576" s="257">
        <v>40402</v>
      </c>
      <c r="O1576" s="258" t="s">
        <v>9008</v>
      </c>
      <c r="P1576" s="259" t="s">
        <v>10007</v>
      </c>
      <c r="Q1576" s="49"/>
      <c r="R1576" s="49"/>
      <c r="S1576" s="328"/>
    </row>
    <row r="1577" spans="1:19" x14ac:dyDescent="0.25">
      <c r="A1577" s="260">
        <v>40392</v>
      </c>
      <c r="B1577" s="261" t="s">
        <v>7338</v>
      </c>
      <c r="C1577" s="267"/>
      <c r="D1577" s="262" t="s">
        <v>2916</v>
      </c>
      <c r="E1577" s="262"/>
      <c r="F1577" s="262" t="s">
        <v>1697</v>
      </c>
      <c r="G1577" s="262" t="s">
        <v>5602</v>
      </c>
      <c r="H1577" s="262" t="s">
        <v>1698</v>
      </c>
      <c r="I1577" s="262" t="s">
        <v>7907</v>
      </c>
      <c r="J1577" s="280" t="s">
        <v>509</v>
      </c>
      <c r="K1577" s="280" t="s">
        <v>4728</v>
      </c>
      <c r="L1577" s="281">
        <v>40406</v>
      </c>
      <c r="M1577" s="256"/>
      <c r="N1577" s="257">
        <v>40403</v>
      </c>
      <c r="O1577" s="258" t="s">
        <v>4728</v>
      </c>
      <c r="P1577" s="259" t="s">
        <v>7141</v>
      </c>
      <c r="Q1577" s="49"/>
      <c r="R1577" s="49"/>
      <c r="S1577" s="328"/>
    </row>
    <row r="1578" spans="1:19" ht="25.5" x14ac:dyDescent="0.25">
      <c r="A1578" s="260">
        <v>40394</v>
      </c>
      <c r="B1578" s="261" t="s">
        <v>4457</v>
      </c>
      <c r="C1578" s="267"/>
      <c r="D1578" s="262" t="s">
        <v>10770</v>
      </c>
      <c r="E1578" s="262">
        <v>4852</v>
      </c>
      <c r="F1578" s="262" t="s">
        <v>3065</v>
      </c>
      <c r="G1578" s="262" t="s">
        <v>10255</v>
      </c>
      <c r="H1578" s="262" t="s">
        <v>4179</v>
      </c>
      <c r="I1578" s="262" t="s">
        <v>1829</v>
      </c>
      <c r="J1578" s="280" t="s">
        <v>4152</v>
      </c>
      <c r="K1578" s="280" t="s">
        <v>7826</v>
      </c>
      <c r="L1578" s="281">
        <v>40406</v>
      </c>
      <c r="M1578" s="256"/>
      <c r="N1578" s="257">
        <v>40403</v>
      </c>
      <c r="O1578" s="258" t="s">
        <v>7826</v>
      </c>
      <c r="P1578" s="259" t="s">
        <v>7530</v>
      </c>
      <c r="Q1578" s="49"/>
      <c r="R1578" s="49"/>
      <c r="S1578" s="328"/>
    </row>
    <row r="1579" spans="1:19" ht="25.5" x14ac:dyDescent="0.25">
      <c r="A1579" s="260">
        <v>40400</v>
      </c>
      <c r="B1579" s="261" t="s">
        <v>6371</v>
      </c>
      <c r="C1579" s="267"/>
      <c r="D1579" s="262" t="s">
        <v>2215</v>
      </c>
      <c r="E1579" s="262"/>
      <c r="F1579" s="262" t="s">
        <v>6588</v>
      </c>
      <c r="G1579" s="262" t="s">
        <v>6884</v>
      </c>
      <c r="H1579" s="262"/>
      <c r="I1579" s="262" t="s">
        <v>6444</v>
      </c>
      <c r="J1579" s="280" t="s">
        <v>2379</v>
      </c>
      <c r="K1579" s="280" t="s">
        <v>2079</v>
      </c>
      <c r="L1579" s="281">
        <v>40403</v>
      </c>
      <c r="M1579" s="256"/>
      <c r="N1579" s="257">
        <v>40403</v>
      </c>
      <c r="O1579" s="258" t="s">
        <v>2079</v>
      </c>
      <c r="P1579" s="259" t="s">
        <v>10007</v>
      </c>
      <c r="Q1579" s="49"/>
      <c r="R1579" s="49"/>
      <c r="S1579" s="328"/>
    </row>
    <row r="1580" spans="1:19" x14ac:dyDescent="0.25">
      <c r="A1580" s="260">
        <v>40400</v>
      </c>
      <c r="B1580" s="261" t="s">
        <v>6371</v>
      </c>
      <c r="C1580" s="267"/>
      <c r="D1580" s="262" t="s">
        <v>2215</v>
      </c>
      <c r="E1580" s="262"/>
      <c r="F1580" s="262" t="s">
        <v>6588</v>
      </c>
      <c r="G1580" s="262" t="s">
        <v>10255</v>
      </c>
      <c r="H1580" s="262"/>
      <c r="I1580" s="262" t="s">
        <v>6444</v>
      </c>
      <c r="J1580" s="280" t="s">
        <v>5942</v>
      </c>
      <c r="K1580" s="280" t="s">
        <v>2079</v>
      </c>
      <c r="L1580" s="281">
        <v>40403</v>
      </c>
      <c r="M1580" s="256"/>
      <c r="N1580" s="257">
        <v>40403</v>
      </c>
      <c r="O1580" s="258" t="s">
        <v>2079</v>
      </c>
      <c r="P1580" s="259" t="s">
        <v>10007</v>
      </c>
      <c r="Q1580" s="49"/>
      <c r="R1580" s="49"/>
      <c r="S1580" s="328"/>
    </row>
    <row r="1581" spans="1:19" ht="25.5" x14ac:dyDescent="0.25">
      <c r="A1581" s="260">
        <v>40402</v>
      </c>
      <c r="B1581" s="261" t="s">
        <v>3781</v>
      </c>
      <c r="C1581" s="267"/>
      <c r="D1581" s="262" t="s">
        <v>9775</v>
      </c>
      <c r="E1581" s="262">
        <v>4905</v>
      </c>
      <c r="F1581" s="262" t="s">
        <v>10658</v>
      </c>
      <c r="G1581" s="262" t="s">
        <v>5602</v>
      </c>
      <c r="H1581" s="262" t="s">
        <v>8382</v>
      </c>
      <c r="I1581" s="262" t="s">
        <v>6444</v>
      </c>
      <c r="J1581" s="280" t="s">
        <v>4152</v>
      </c>
      <c r="K1581" s="280" t="s">
        <v>6325</v>
      </c>
      <c r="L1581" s="281">
        <v>40403</v>
      </c>
      <c r="M1581" s="256"/>
      <c r="N1581" s="257">
        <v>40403</v>
      </c>
      <c r="O1581" s="258" t="s">
        <v>6325</v>
      </c>
      <c r="P1581" s="259" t="s">
        <v>6444</v>
      </c>
      <c r="Q1581" s="49"/>
      <c r="R1581" s="49"/>
      <c r="S1581" s="328"/>
    </row>
    <row r="1582" spans="1:19" ht="25.5" x14ac:dyDescent="0.25">
      <c r="A1582" s="260">
        <v>40402</v>
      </c>
      <c r="B1582" s="261" t="s">
        <v>3781</v>
      </c>
      <c r="C1582" s="267"/>
      <c r="D1582" s="262" t="s">
        <v>9775</v>
      </c>
      <c r="E1582" s="262">
        <v>4905</v>
      </c>
      <c r="F1582" s="262" t="s">
        <v>10658</v>
      </c>
      <c r="G1582" s="262" t="s">
        <v>5602</v>
      </c>
      <c r="H1582" s="262" t="s">
        <v>5646</v>
      </c>
      <c r="I1582" s="262" t="s">
        <v>6444</v>
      </c>
      <c r="J1582" s="280" t="s">
        <v>4152</v>
      </c>
      <c r="K1582" s="280" t="s">
        <v>6466</v>
      </c>
      <c r="L1582" s="281">
        <v>40403</v>
      </c>
      <c r="M1582" s="256"/>
      <c r="N1582" s="257">
        <v>40403</v>
      </c>
      <c r="O1582" s="258" t="s">
        <v>6466</v>
      </c>
      <c r="P1582" s="259" t="s">
        <v>6444</v>
      </c>
      <c r="Q1582" s="49"/>
      <c r="R1582" s="49"/>
      <c r="S1582" s="328"/>
    </row>
    <row r="1583" spans="1:19" ht="25.5" x14ac:dyDescent="0.25">
      <c r="A1583" s="260">
        <v>40431</v>
      </c>
      <c r="B1583" s="261" t="s">
        <v>2335</v>
      </c>
      <c r="C1583" s="267" t="s">
        <v>5942</v>
      </c>
      <c r="D1583" s="262" t="s">
        <v>9737</v>
      </c>
      <c r="E1583" s="262">
        <v>4824</v>
      </c>
      <c r="F1583" s="262" t="s">
        <v>6588</v>
      </c>
      <c r="G1583" s="262" t="s">
        <v>6884</v>
      </c>
      <c r="H1583" s="262" t="s">
        <v>8607</v>
      </c>
      <c r="I1583" s="262" t="s">
        <v>9535</v>
      </c>
      <c r="J1583" s="280" t="s">
        <v>5942</v>
      </c>
      <c r="K1583" s="280" t="s">
        <v>2419</v>
      </c>
      <c r="L1583" s="281">
        <v>40435</v>
      </c>
      <c r="M1583" s="256" t="s">
        <v>4405</v>
      </c>
      <c r="N1583" s="257">
        <v>40404</v>
      </c>
      <c r="O1583" s="258">
        <v>25</v>
      </c>
      <c r="P1583" s="259" t="s">
        <v>9535</v>
      </c>
      <c r="Q1583" s="49"/>
      <c r="R1583" s="49"/>
      <c r="S1583" s="328"/>
    </row>
    <row r="1584" spans="1:19" x14ac:dyDescent="0.25">
      <c r="A1584" s="260">
        <v>40388</v>
      </c>
      <c r="B1584" s="261" t="s">
        <v>7709</v>
      </c>
      <c r="C1584" s="267"/>
      <c r="D1584" s="262" t="s">
        <v>3101</v>
      </c>
      <c r="E1584" s="262">
        <v>4901</v>
      </c>
      <c r="F1584" s="262" t="s">
        <v>1697</v>
      </c>
      <c r="G1584" s="262" t="s">
        <v>9736</v>
      </c>
      <c r="H1584" s="262" t="s">
        <v>10768</v>
      </c>
      <c r="I1584" s="262" t="s">
        <v>1255</v>
      </c>
      <c r="J1584" s="280" t="s">
        <v>8643</v>
      </c>
      <c r="K1584" s="280" t="s">
        <v>8644</v>
      </c>
      <c r="L1584" s="281">
        <v>40401</v>
      </c>
      <c r="M1584" s="256"/>
      <c r="N1584" s="257">
        <v>40406</v>
      </c>
      <c r="O1584" s="258" t="s">
        <v>8644</v>
      </c>
      <c r="P1584" s="259"/>
      <c r="Q1584" s="49"/>
      <c r="R1584" s="49"/>
      <c r="S1584" s="328"/>
    </row>
    <row r="1585" spans="1:19" ht="38.25" x14ac:dyDescent="0.25">
      <c r="A1585" s="260">
        <v>40400</v>
      </c>
      <c r="B1585" s="261" t="s">
        <v>5568</v>
      </c>
      <c r="C1585" s="267"/>
      <c r="D1585" s="262" t="s">
        <v>6638</v>
      </c>
      <c r="E1585" s="262">
        <v>4757</v>
      </c>
      <c r="F1585" s="262" t="s">
        <v>2795</v>
      </c>
      <c r="G1585" s="262"/>
      <c r="H1585" s="262" t="s">
        <v>4698</v>
      </c>
      <c r="I1585" s="262" t="s">
        <v>7301</v>
      </c>
      <c r="J1585" s="280" t="s">
        <v>7313</v>
      </c>
      <c r="K1585" s="280" t="s">
        <v>9008</v>
      </c>
      <c r="L1585" s="281">
        <v>40407</v>
      </c>
      <c r="M1585" s="256"/>
      <c r="N1585" s="257">
        <v>40407</v>
      </c>
      <c r="O1585" s="258" t="s">
        <v>9008</v>
      </c>
      <c r="P1585" s="259" t="s">
        <v>9972</v>
      </c>
      <c r="Q1585" s="49"/>
      <c r="R1585" s="49"/>
      <c r="S1585" s="328"/>
    </row>
    <row r="1586" spans="1:19" ht="38.25" x14ac:dyDescent="0.25">
      <c r="A1586" s="260">
        <v>40400</v>
      </c>
      <c r="B1586" s="261" t="s">
        <v>5568</v>
      </c>
      <c r="C1586" s="267"/>
      <c r="D1586" s="262" t="s">
        <v>6638</v>
      </c>
      <c r="E1586" s="262">
        <v>4757</v>
      </c>
      <c r="F1586" s="262" t="s">
        <v>2795</v>
      </c>
      <c r="G1586" s="262"/>
      <c r="H1586" s="262" t="s">
        <v>2994</v>
      </c>
      <c r="I1586" s="262" t="s">
        <v>7301</v>
      </c>
      <c r="J1586" s="280" t="s">
        <v>7313</v>
      </c>
      <c r="K1586" s="280" t="s">
        <v>6381</v>
      </c>
      <c r="L1586" s="281">
        <v>40407</v>
      </c>
      <c r="M1586" s="256"/>
      <c r="N1586" s="257">
        <v>40407</v>
      </c>
      <c r="O1586" s="258" t="s">
        <v>6381</v>
      </c>
      <c r="P1586" s="259" t="s">
        <v>9972</v>
      </c>
      <c r="Q1586" s="49"/>
      <c r="R1586" s="49"/>
      <c r="S1586" s="328"/>
    </row>
    <row r="1587" spans="1:19" x14ac:dyDescent="0.25">
      <c r="A1587" s="260">
        <v>40401</v>
      </c>
      <c r="B1587" s="261" t="s">
        <v>5307</v>
      </c>
      <c r="C1587" s="267" t="s">
        <v>3437</v>
      </c>
      <c r="D1587" s="262" t="s">
        <v>6221</v>
      </c>
      <c r="E1587" s="262">
        <v>4898</v>
      </c>
      <c r="F1587" s="262" t="s">
        <v>1697</v>
      </c>
      <c r="G1587" s="262" t="s">
        <v>5602</v>
      </c>
      <c r="H1587" s="262" t="s">
        <v>8623</v>
      </c>
      <c r="I1587" s="262"/>
      <c r="J1587" s="280" t="s">
        <v>3438</v>
      </c>
      <c r="K1587" s="280" t="s">
        <v>5060</v>
      </c>
      <c r="L1587" s="281">
        <v>40407</v>
      </c>
      <c r="M1587" s="256"/>
      <c r="N1587" s="257">
        <v>40407</v>
      </c>
      <c r="O1587" s="258"/>
      <c r="P1587" s="259"/>
      <c r="Q1587" s="49"/>
      <c r="R1587" s="49"/>
      <c r="S1587" s="328"/>
    </row>
    <row r="1588" spans="1:19" ht="38.25" x14ac:dyDescent="0.25">
      <c r="A1588" s="260">
        <v>40393</v>
      </c>
      <c r="B1588" s="261" t="s">
        <v>2147</v>
      </c>
      <c r="C1588" s="267"/>
      <c r="D1588" s="262" t="s">
        <v>2665</v>
      </c>
      <c r="E1588" s="262">
        <v>4890</v>
      </c>
      <c r="F1588" s="262" t="s">
        <v>1697</v>
      </c>
      <c r="G1588" s="262" t="s">
        <v>5602</v>
      </c>
      <c r="H1588" s="262" t="s">
        <v>8417</v>
      </c>
      <c r="I1588" s="262" t="s">
        <v>4896</v>
      </c>
      <c r="J1588" s="280" t="s">
        <v>5338</v>
      </c>
      <c r="K1588" s="280" t="s">
        <v>10689</v>
      </c>
      <c r="L1588" s="281">
        <v>40408</v>
      </c>
      <c r="M1588" s="256"/>
      <c r="N1588" s="257">
        <v>40408</v>
      </c>
      <c r="O1588" s="258" t="s">
        <v>10689</v>
      </c>
      <c r="P1588" s="259" t="s">
        <v>3640</v>
      </c>
      <c r="Q1588" s="49"/>
      <c r="R1588" s="49"/>
      <c r="S1588" s="328"/>
    </row>
    <row r="1589" spans="1:19" ht="25.5" x14ac:dyDescent="0.25">
      <c r="A1589" s="260">
        <v>40401</v>
      </c>
      <c r="B1589" s="261" t="s">
        <v>9600</v>
      </c>
      <c r="C1589" s="267"/>
      <c r="D1589" s="262" t="s">
        <v>2665</v>
      </c>
      <c r="E1589" s="262">
        <v>4890</v>
      </c>
      <c r="F1589" s="262" t="s">
        <v>1697</v>
      </c>
      <c r="G1589" s="262" t="s">
        <v>5602</v>
      </c>
      <c r="H1589" s="262" t="s">
        <v>8417</v>
      </c>
      <c r="I1589" s="262" t="s">
        <v>6444</v>
      </c>
      <c r="J1589" s="280" t="s">
        <v>4152</v>
      </c>
      <c r="K1589" s="280" t="s">
        <v>6466</v>
      </c>
      <c r="L1589" s="281">
        <v>40408</v>
      </c>
      <c r="M1589" s="256"/>
      <c r="N1589" s="257">
        <v>40408</v>
      </c>
      <c r="O1589" s="258" t="s">
        <v>6466</v>
      </c>
      <c r="P1589" s="259" t="s">
        <v>6582</v>
      </c>
      <c r="Q1589" s="49"/>
      <c r="R1589" s="49"/>
      <c r="S1589" s="328"/>
    </row>
    <row r="1590" spans="1:19" ht="25.5" x14ac:dyDescent="0.25">
      <c r="A1590" s="260">
        <v>40402</v>
      </c>
      <c r="B1590" s="261" t="s">
        <v>740</v>
      </c>
      <c r="C1590" s="267"/>
      <c r="D1590" s="262" t="s">
        <v>2665</v>
      </c>
      <c r="E1590" s="262">
        <v>4890</v>
      </c>
      <c r="F1590" s="262" t="s">
        <v>1697</v>
      </c>
      <c r="G1590" s="262" t="s">
        <v>5602</v>
      </c>
      <c r="H1590" s="262" t="s">
        <v>5774</v>
      </c>
      <c r="I1590" s="262" t="s">
        <v>6444</v>
      </c>
      <c r="J1590" s="280" t="s">
        <v>4152</v>
      </c>
      <c r="K1590" s="280" t="s">
        <v>7445</v>
      </c>
      <c r="L1590" s="281">
        <v>40408</v>
      </c>
      <c r="M1590" s="256"/>
      <c r="N1590" s="257">
        <v>40408</v>
      </c>
      <c r="O1590" s="258" t="s">
        <v>7445</v>
      </c>
      <c r="P1590" s="259" t="s">
        <v>6582</v>
      </c>
      <c r="Q1590" s="49"/>
      <c r="R1590" s="49"/>
      <c r="S1590" s="328"/>
    </row>
    <row r="1591" spans="1:19" ht="25.5" x14ac:dyDescent="0.25">
      <c r="A1591" s="260">
        <v>40406</v>
      </c>
      <c r="B1591" s="261" t="s">
        <v>7717</v>
      </c>
      <c r="C1591" s="267"/>
      <c r="D1591" s="262" t="s">
        <v>3375</v>
      </c>
      <c r="E1591" s="262">
        <v>4820</v>
      </c>
      <c r="F1591" s="262" t="s">
        <v>4751</v>
      </c>
      <c r="G1591" s="262" t="s">
        <v>8606</v>
      </c>
      <c r="H1591" s="262"/>
      <c r="I1591" s="262" t="s">
        <v>4753</v>
      </c>
      <c r="J1591" s="280" t="s">
        <v>4752</v>
      </c>
      <c r="K1591" s="280" t="s">
        <v>9008</v>
      </c>
      <c r="L1591" s="281">
        <v>40413</v>
      </c>
      <c r="M1591" s="256"/>
      <c r="N1591" s="257">
        <v>40408</v>
      </c>
      <c r="O1591" s="258" t="s">
        <v>9008</v>
      </c>
      <c r="P1591" s="259" t="s">
        <v>7054</v>
      </c>
      <c r="Q1591" s="49"/>
      <c r="R1591" s="49"/>
      <c r="S1591" s="328"/>
    </row>
    <row r="1592" spans="1:19" ht="25.5" x14ac:dyDescent="0.25">
      <c r="A1592" s="260">
        <v>40407</v>
      </c>
      <c r="B1592" s="261" t="s">
        <v>3399</v>
      </c>
      <c r="C1592" s="267" t="s">
        <v>6629</v>
      </c>
      <c r="D1592" s="262" t="s">
        <v>4722</v>
      </c>
      <c r="E1592" s="262">
        <v>4774</v>
      </c>
      <c r="F1592" s="262" t="s">
        <v>5941</v>
      </c>
      <c r="G1592" s="262" t="s">
        <v>3489</v>
      </c>
      <c r="H1592" s="262" t="s">
        <v>3066</v>
      </c>
      <c r="I1592" s="262" t="s">
        <v>6630</v>
      </c>
      <c r="J1592" s="280" t="s">
        <v>5184</v>
      </c>
      <c r="K1592" s="280" t="s">
        <v>2081</v>
      </c>
      <c r="L1592" s="281">
        <v>40408</v>
      </c>
      <c r="M1592" s="256"/>
      <c r="N1592" s="257">
        <v>40408</v>
      </c>
      <c r="O1592" s="258" t="s">
        <v>2081</v>
      </c>
      <c r="P1592" s="259" t="s">
        <v>10007</v>
      </c>
      <c r="Q1592" s="49"/>
      <c r="R1592" s="49"/>
      <c r="S1592" s="328"/>
    </row>
    <row r="1593" spans="1:19" x14ac:dyDescent="0.25">
      <c r="A1593" s="260">
        <v>40407</v>
      </c>
      <c r="B1593" s="261" t="s">
        <v>10544</v>
      </c>
      <c r="C1593" s="267" t="s">
        <v>9421</v>
      </c>
      <c r="D1593" s="262" t="s">
        <v>7963</v>
      </c>
      <c r="E1593" s="262">
        <v>4619</v>
      </c>
      <c r="F1593" s="262" t="s">
        <v>5941</v>
      </c>
      <c r="G1593" s="262" t="s">
        <v>7951</v>
      </c>
      <c r="H1593" s="262" t="s">
        <v>8607</v>
      </c>
      <c r="I1593" s="262" t="s">
        <v>9535</v>
      </c>
      <c r="J1593" s="280" t="s">
        <v>5942</v>
      </c>
      <c r="K1593" s="280" t="s">
        <v>1062</v>
      </c>
      <c r="L1593" s="281">
        <v>40408</v>
      </c>
      <c r="M1593" s="256"/>
      <c r="N1593" s="257">
        <v>40408</v>
      </c>
      <c r="O1593" s="258" t="s">
        <v>10794</v>
      </c>
      <c r="P1593" s="259" t="s">
        <v>10007</v>
      </c>
      <c r="Q1593" s="49"/>
      <c r="R1593" s="49"/>
      <c r="S1593" s="328"/>
    </row>
    <row r="1594" spans="1:19" ht="25.5" x14ac:dyDescent="0.25">
      <c r="A1594" s="260">
        <v>40407</v>
      </c>
      <c r="B1594" s="261" t="s">
        <v>734</v>
      </c>
      <c r="C1594" s="267"/>
      <c r="D1594" s="262" t="s">
        <v>6638</v>
      </c>
      <c r="E1594" s="262">
        <v>4757</v>
      </c>
      <c r="F1594" s="262" t="s">
        <v>1697</v>
      </c>
      <c r="G1594" s="262" t="s">
        <v>5602</v>
      </c>
      <c r="H1594" s="262" t="s">
        <v>8094</v>
      </c>
      <c r="I1594" s="262" t="s">
        <v>408</v>
      </c>
      <c r="J1594" s="280" t="s">
        <v>4210</v>
      </c>
      <c r="K1594" s="280" t="s">
        <v>9008</v>
      </c>
      <c r="L1594" s="281">
        <v>40408</v>
      </c>
      <c r="M1594" s="256" t="s">
        <v>6533</v>
      </c>
      <c r="N1594" s="257">
        <v>40408</v>
      </c>
      <c r="O1594" s="258" t="s">
        <v>9008</v>
      </c>
      <c r="P1594" s="259" t="s">
        <v>408</v>
      </c>
      <c r="Q1594" s="49"/>
      <c r="R1594" s="49"/>
      <c r="S1594" s="328"/>
    </row>
    <row r="1595" spans="1:19" ht="51" x14ac:dyDescent="0.25">
      <c r="A1595" s="260">
        <v>40394</v>
      </c>
      <c r="B1595" s="261" t="s">
        <v>8009</v>
      </c>
      <c r="C1595" s="267" t="s">
        <v>8011</v>
      </c>
      <c r="D1595" s="262" t="s">
        <v>8010</v>
      </c>
      <c r="E1595" s="262">
        <v>4898</v>
      </c>
      <c r="F1595" s="262" t="s">
        <v>1697</v>
      </c>
      <c r="G1595" s="262" t="s">
        <v>5602</v>
      </c>
      <c r="H1595" s="262" t="s">
        <v>8012</v>
      </c>
      <c r="I1595" s="262"/>
      <c r="J1595" s="280" t="s">
        <v>2089</v>
      </c>
      <c r="K1595" s="280" t="s">
        <v>2088</v>
      </c>
      <c r="L1595" s="281">
        <v>40410</v>
      </c>
      <c r="M1595" s="256"/>
      <c r="N1595" s="257">
        <v>40409</v>
      </c>
      <c r="O1595" s="258" t="s">
        <v>1249</v>
      </c>
      <c r="P1595" s="259" t="s">
        <v>1250</v>
      </c>
      <c r="Q1595" s="49"/>
      <c r="R1595" s="49"/>
      <c r="S1595" s="328"/>
    </row>
    <row r="1596" spans="1:19" ht="25.5" x14ac:dyDescent="0.25">
      <c r="A1596" s="260">
        <v>40409</v>
      </c>
      <c r="B1596" s="261" t="s">
        <v>4881</v>
      </c>
      <c r="C1596" s="267"/>
      <c r="D1596" s="262" t="s">
        <v>6459</v>
      </c>
      <c r="E1596" s="262" t="s">
        <v>4971</v>
      </c>
      <c r="F1596" s="262"/>
      <c r="G1596" s="262"/>
      <c r="H1596" s="262" t="s">
        <v>4086</v>
      </c>
      <c r="I1596" s="262" t="s">
        <v>7035</v>
      </c>
      <c r="J1596" s="280" t="s">
        <v>4086</v>
      </c>
      <c r="K1596" s="280" t="s">
        <v>9338</v>
      </c>
      <c r="L1596" s="281">
        <v>40409</v>
      </c>
      <c r="M1596" s="256"/>
      <c r="N1596" s="257">
        <v>40409</v>
      </c>
      <c r="O1596" s="258" t="s">
        <v>9338</v>
      </c>
      <c r="P1596" s="259" t="s">
        <v>7035</v>
      </c>
      <c r="Q1596" s="49"/>
      <c r="R1596" s="49"/>
      <c r="S1596" s="328"/>
    </row>
    <row r="1597" spans="1:19" ht="25.5" x14ac:dyDescent="0.25">
      <c r="A1597" s="260">
        <v>40401</v>
      </c>
      <c r="B1597" s="261" t="s">
        <v>5307</v>
      </c>
      <c r="C1597" s="267" t="s">
        <v>3437</v>
      </c>
      <c r="D1597" s="262" t="s">
        <v>6221</v>
      </c>
      <c r="E1597" s="262">
        <v>4898</v>
      </c>
      <c r="F1597" s="262" t="s">
        <v>1697</v>
      </c>
      <c r="G1597" s="262" t="s">
        <v>5602</v>
      </c>
      <c r="H1597" s="262" t="s">
        <v>1698</v>
      </c>
      <c r="I1597" s="262"/>
      <c r="J1597" s="280" t="s">
        <v>5426</v>
      </c>
      <c r="K1597" s="280" t="s">
        <v>5451</v>
      </c>
      <c r="L1597" s="281"/>
      <c r="M1597" s="256"/>
      <c r="N1597" s="257">
        <v>40410</v>
      </c>
      <c r="O1597" s="258" t="s">
        <v>431</v>
      </c>
      <c r="P1597" s="259" t="s">
        <v>10007</v>
      </c>
      <c r="Q1597" s="49"/>
      <c r="R1597" s="49"/>
      <c r="S1597" s="328"/>
    </row>
    <row r="1598" spans="1:19" ht="25.5" x14ac:dyDescent="0.25">
      <c r="A1598" s="260">
        <v>40402</v>
      </c>
      <c r="B1598" s="261" t="s">
        <v>9257</v>
      </c>
      <c r="C1598" s="267"/>
      <c r="D1598" s="262" t="s">
        <v>3235</v>
      </c>
      <c r="E1598" s="262">
        <v>4910</v>
      </c>
      <c r="F1598" s="262" t="s">
        <v>5382</v>
      </c>
      <c r="G1598" s="262" t="s">
        <v>9736</v>
      </c>
      <c r="H1598" s="262" t="s">
        <v>10626</v>
      </c>
      <c r="I1598" s="262" t="s">
        <v>6727</v>
      </c>
      <c r="J1598" s="280" t="s">
        <v>4152</v>
      </c>
      <c r="K1598" s="280" t="s">
        <v>2562</v>
      </c>
      <c r="L1598" s="281"/>
      <c r="M1598" s="256"/>
      <c r="N1598" s="257">
        <v>40410</v>
      </c>
      <c r="O1598" s="258" t="s">
        <v>10495</v>
      </c>
      <c r="P1598" s="259" t="s">
        <v>7924</v>
      </c>
      <c r="Q1598" s="49"/>
      <c r="R1598" s="49"/>
      <c r="S1598" s="328"/>
    </row>
    <row r="1599" spans="1:19" ht="25.5" x14ac:dyDescent="0.25">
      <c r="A1599" s="260">
        <v>40408</v>
      </c>
      <c r="B1599" s="261"/>
      <c r="C1599" s="267"/>
      <c r="D1599" s="262" t="s">
        <v>10134</v>
      </c>
      <c r="E1599" s="262">
        <v>4925</v>
      </c>
      <c r="F1599" s="262" t="s">
        <v>10136</v>
      </c>
      <c r="G1599" s="262"/>
      <c r="H1599" s="262" t="s">
        <v>1287</v>
      </c>
      <c r="I1599" s="262" t="s">
        <v>6444</v>
      </c>
      <c r="J1599" s="280" t="s">
        <v>10135</v>
      </c>
      <c r="K1599" s="280" t="s">
        <v>2562</v>
      </c>
      <c r="L1599" s="281">
        <v>40408</v>
      </c>
      <c r="M1599" s="256" t="s">
        <v>6533</v>
      </c>
      <c r="N1599" s="257">
        <v>40413</v>
      </c>
      <c r="O1599" s="258">
        <v>6</v>
      </c>
      <c r="P1599" s="259" t="s">
        <v>9535</v>
      </c>
      <c r="Q1599" s="49"/>
      <c r="R1599" s="49"/>
      <c r="S1599" s="328"/>
    </row>
    <row r="1600" spans="1:19" x14ac:dyDescent="0.25">
      <c r="A1600" s="260">
        <v>40407</v>
      </c>
      <c r="B1600" s="261" t="s">
        <v>10544</v>
      </c>
      <c r="C1600" s="267" t="s">
        <v>9421</v>
      </c>
      <c r="D1600" s="262" t="s">
        <v>7963</v>
      </c>
      <c r="E1600" s="262">
        <v>4619</v>
      </c>
      <c r="F1600" s="262" t="s">
        <v>5941</v>
      </c>
      <c r="G1600" s="262" t="s">
        <v>10857</v>
      </c>
      <c r="H1600" s="262" t="s">
        <v>8607</v>
      </c>
      <c r="I1600" s="262" t="s">
        <v>3371</v>
      </c>
      <c r="J1600" s="280" t="s">
        <v>5942</v>
      </c>
      <c r="K1600" s="280" t="s">
        <v>7952</v>
      </c>
      <c r="L1600" s="281">
        <v>40420</v>
      </c>
      <c r="M1600" s="256"/>
      <c r="N1600" s="257">
        <v>40414</v>
      </c>
      <c r="O1600" s="258" t="s">
        <v>9440</v>
      </c>
      <c r="P1600" s="259" t="s">
        <v>1147</v>
      </c>
      <c r="Q1600" s="49"/>
      <c r="R1600" s="49"/>
      <c r="S1600" s="328"/>
    </row>
    <row r="1601" spans="1:19" ht="25.5" x14ac:dyDescent="0.25">
      <c r="A1601" s="260">
        <v>40413</v>
      </c>
      <c r="B1601" s="261" t="s">
        <v>3399</v>
      </c>
      <c r="C1601" s="267" t="s">
        <v>6629</v>
      </c>
      <c r="D1601" s="262" t="s">
        <v>4722</v>
      </c>
      <c r="E1601" s="262">
        <v>4774</v>
      </c>
      <c r="F1601" s="262" t="s">
        <v>5941</v>
      </c>
      <c r="G1601" s="262" t="s">
        <v>3489</v>
      </c>
      <c r="H1601" s="262" t="s">
        <v>3066</v>
      </c>
      <c r="I1601" s="262" t="s">
        <v>6630</v>
      </c>
      <c r="J1601" s="280" t="s">
        <v>5184</v>
      </c>
      <c r="K1601" s="280" t="s">
        <v>9008</v>
      </c>
      <c r="L1601" s="281">
        <v>40414</v>
      </c>
      <c r="M1601" s="256"/>
      <c r="N1601" s="257">
        <v>40414</v>
      </c>
      <c r="O1601" s="258" t="s">
        <v>9008</v>
      </c>
      <c r="P1601" s="259" t="s">
        <v>10007</v>
      </c>
      <c r="Q1601" s="49"/>
      <c r="R1601" s="49"/>
      <c r="S1601" s="328"/>
    </row>
    <row r="1602" spans="1:19" ht="25.5" x14ac:dyDescent="0.25">
      <c r="A1602" s="260">
        <v>40395</v>
      </c>
      <c r="B1602" s="261" t="s">
        <v>4159</v>
      </c>
      <c r="C1602" s="267"/>
      <c r="D1602" s="262" t="s">
        <v>3993</v>
      </c>
      <c r="E1602" s="262">
        <v>4885</v>
      </c>
      <c r="F1602" s="262" t="s">
        <v>4893</v>
      </c>
      <c r="G1602" s="262" t="s">
        <v>6803</v>
      </c>
      <c r="H1602" s="262" t="s">
        <v>4895</v>
      </c>
      <c r="I1602" s="262" t="s">
        <v>6444</v>
      </c>
      <c r="J1602" s="280" t="s">
        <v>4894</v>
      </c>
      <c r="K1602" s="280" t="s">
        <v>7826</v>
      </c>
      <c r="L1602" s="281">
        <v>40415</v>
      </c>
      <c r="M1602" s="256"/>
      <c r="N1602" s="257">
        <v>40415</v>
      </c>
      <c r="O1602" s="258" t="s">
        <v>7826</v>
      </c>
      <c r="P1602" s="259" t="s">
        <v>10007</v>
      </c>
      <c r="Q1602" s="49"/>
      <c r="R1602" s="49"/>
      <c r="S1602" s="328"/>
    </row>
    <row r="1603" spans="1:19" ht="25.5" x14ac:dyDescent="0.25">
      <c r="A1603" s="260">
        <v>40413</v>
      </c>
      <c r="B1603" s="261" t="s">
        <v>1423</v>
      </c>
      <c r="C1603" s="267"/>
      <c r="D1603" s="262" t="s">
        <v>2215</v>
      </c>
      <c r="E1603" s="262"/>
      <c r="F1603" s="262" t="s">
        <v>10658</v>
      </c>
      <c r="G1603" s="262" t="s">
        <v>8041</v>
      </c>
      <c r="H1603" s="262" t="s">
        <v>374</v>
      </c>
      <c r="I1603" s="262" t="s">
        <v>6444</v>
      </c>
      <c r="J1603" s="280" t="s">
        <v>878</v>
      </c>
      <c r="K1603" s="280" t="s">
        <v>7826</v>
      </c>
      <c r="L1603" s="281">
        <v>40415</v>
      </c>
      <c r="M1603" s="256"/>
      <c r="N1603" s="257">
        <v>40415</v>
      </c>
      <c r="O1603" s="258" t="s">
        <v>7826</v>
      </c>
      <c r="P1603" s="259" t="s">
        <v>10007</v>
      </c>
      <c r="Q1603" s="49"/>
      <c r="R1603" s="49"/>
      <c r="S1603" s="328"/>
    </row>
    <row r="1604" spans="1:19" ht="25.5" x14ac:dyDescent="0.25">
      <c r="A1604" s="260">
        <v>40413</v>
      </c>
      <c r="B1604" s="261" t="s">
        <v>4083</v>
      </c>
      <c r="C1604" s="267"/>
      <c r="D1604" s="262" t="s">
        <v>2215</v>
      </c>
      <c r="E1604" s="262"/>
      <c r="F1604" s="262" t="s">
        <v>1697</v>
      </c>
      <c r="G1604" s="262" t="s">
        <v>5602</v>
      </c>
      <c r="H1604" s="262" t="s">
        <v>8382</v>
      </c>
      <c r="I1604" s="262" t="s">
        <v>6444</v>
      </c>
      <c r="J1604" s="280" t="s">
        <v>4152</v>
      </c>
      <c r="K1604" s="280" t="s">
        <v>2419</v>
      </c>
      <c r="L1604" s="281">
        <v>40415</v>
      </c>
      <c r="M1604" s="256"/>
      <c r="N1604" s="257">
        <v>40415</v>
      </c>
      <c r="O1604" s="258" t="s">
        <v>2419</v>
      </c>
      <c r="P1604" s="259" t="s">
        <v>6582</v>
      </c>
      <c r="Q1604" s="49"/>
      <c r="R1604" s="49"/>
      <c r="S1604" s="328"/>
    </row>
    <row r="1605" spans="1:19" x14ac:dyDescent="0.25">
      <c r="A1605" s="260">
        <v>40413</v>
      </c>
      <c r="B1605" s="261" t="s">
        <v>6064</v>
      </c>
      <c r="C1605" s="267"/>
      <c r="D1605" s="262" t="s">
        <v>7963</v>
      </c>
      <c r="E1605" s="262">
        <v>4619</v>
      </c>
      <c r="F1605" s="262" t="s">
        <v>10658</v>
      </c>
      <c r="G1605" s="262" t="s">
        <v>4038</v>
      </c>
      <c r="H1605" s="262" t="s">
        <v>374</v>
      </c>
      <c r="I1605" s="262" t="s">
        <v>9535</v>
      </c>
      <c r="J1605" s="280" t="s">
        <v>5942</v>
      </c>
      <c r="K1605" s="280" t="s">
        <v>8007</v>
      </c>
      <c r="L1605" s="281">
        <v>40415</v>
      </c>
      <c r="M1605" s="256"/>
      <c r="N1605" s="257">
        <v>40415</v>
      </c>
      <c r="O1605" s="258" t="s">
        <v>8007</v>
      </c>
      <c r="P1605" s="259" t="s">
        <v>10007</v>
      </c>
      <c r="Q1605" s="49"/>
      <c r="R1605" s="49"/>
      <c r="S1605" s="328"/>
    </row>
    <row r="1606" spans="1:19" ht="38.25" x14ac:dyDescent="0.25">
      <c r="A1606" s="260">
        <v>40403</v>
      </c>
      <c r="B1606" s="261" t="s">
        <v>9039</v>
      </c>
      <c r="C1606" s="267"/>
      <c r="D1606" s="262" t="s">
        <v>4061</v>
      </c>
      <c r="E1606" s="262">
        <v>4859</v>
      </c>
      <c r="F1606" s="262" t="s">
        <v>1697</v>
      </c>
      <c r="G1606" s="262" t="s">
        <v>9736</v>
      </c>
      <c r="H1606" s="262" t="s">
        <v>4318</v>
      </c>
      <c r="I1606" s="262" t="s">
        <v>3163</v>
      </c>
      <c r="J1606" s="280" t="s">
        <v>1230</v>
      </c>
      <c r="K1606" s="280" t="s">
        <v>9952</v>
      </c>
      <c r="L1606" s="281">
        <v>40417</v>
      </c>
      <c r="M1606" s="256"/>
      <c r="N1606" s="257">
        <v>40417</v>
      </c>
      <c r="O1606" s="258"/>
      <c r="P1606" s="259"/>
      <c r="Q1606" s="49"/>
      <c r="R1606" s="49"/>
      <c r="S1606" s="328"/>
    </row>
    <row r="1607" spans="1:19" ht="25.5" x14ac:dyDescent="0.25">
      <c r="A1607" s="260">
        <v>40403</v>
      </c>
      <c r="B1607" s="261" t="s">
        <v>9039</v>
      </c>
      <c r="C1607" s="267"/>
      <c r="D1607" s="262" t="s">
        <v>4061</v>
      </c>
      <c r="E1607" s="262">
        <v>4859</v>
      </c>
      <c r="F1607" s="262" t="s">
        <v>1697</v>
      </c>
      <c r="G1607" s="262" t="s">
        <v>9736</v>
      </c>
      <c r="H1607" s="262" t="s">
        <v>4318</v>
      </c>
      <c r="I1607" s="262" t="s">
        <v>6285</v>
      </c>
      <c r="J1607" s="280" t="s">
        <v>4152</v>
      </c>
      <c r="K1607" s="280" t="s">
        <v>1456</v>
      </c>
      <c r="L1607" s="281">
        <v>40417</v>
      </c>
      <c r="M1607" s="256"/>
      <c r="N1607" s="257">
        <v>40417</v>
      </c>
      <c r="O1607" s="258" t="s">
        <v>1456</v>
      </c>
      <c r="P1607" s="259" t="s">
        <v>2648</v>
      </c>
      <c r="Q1607" s="49"/>
      <c r="R1607" s="49"/>
      <c r="S1607" s="328"/>
    </row>
    <row r="1608" spans="1:19" ht="25.5" x14ac:dyDescent="0.25">
      <c r="A1608" s="260">
        <v>40403</v>
      </c>
      <c r="B1608" s="261" t="s">
        <v>9039</v>
      </c>
      <c r="C1608" s="267"/>
      <c r="D1608" s="262" t="s">
        <v>4061</v>
      </c>
      <c r="E1608" s="262">
        <v>4859</v>
      </c>
      <c r="F1608" s="262" t="s">
        <v>1697</v>
      </c>
      <c r="G1608" s="262" t="s">
        <v>9736</v>
      </c>
      <c r="H1608" s="262" t="s">
        <v>4318</v>
      </c>
      <c r="I1608" s="262" t="s">
        <v>10930</v>
      </c>
      <c r="J1608" s="280" t="s">
        <v>4152</v>
      </c>
      <c r="K1608" s="280" t="s">
        <v>7844</v>
      </c>
      <c r="L1608" s="281">
        <v>40417</v>
      </c>
      <c r="M1608" s="256"/>
      <c r="N1608" s="257">
        <v>40417</v>
      </c>
      <c r="O1608" s="258" t="s">
        <v>7844</v>
      </c>
      <c r="P1608" s="259" t="s">
        <v>10038</v>
      </c>
      <c r="Q1608" s="49"/>
      <c r="R1608" s="49"/>
      <c r="S1608" s="328"/>
    </row>
    <row r="1609" spans="1:19" ht="25.5" x14ac:dyDescent="0.25">
      <c r="A1609" s="260">
        <v>40403</v>
      </c>
      <c r="B1609" s="261" t="s">
        <v>9039</v>
      </c>
      <c r="C1609" s="267"/>
      <c r="D1609" s="262" t="s">
        <v>4061</v>
      </c>
      <c r="E1609" s="262">
        <v>4859</v>
      </c>
      <c r="F1609" s="262" t="s">
        <v>1697</v>
      </c>
      <c r="G1609" s="262" t="s">
        <v>9736</v>
      </c>
      <c r="H1609" s="262" t="s">
        <v>286</v>
      </c>
      <c r="I1609" s="262" t="s">
        <v>10930</v>
      </c>
      <c r="J1609" s="280" t="s">
        <v>4152</v>
      </c>
      <c r="K1609" s="280" t="s">
        <v>2079</v>
      </c>
      <c r="L1609" s="281">
        <v>40417</v>
      </c>
      <c r="M1609" s="256"/>
      <c r="N1609" s="257">
        <v>40417</v>
      </c>
      <c r="O1609" s="258"/>
      <c r="P1609" s="259"/>
      <c r="Q1609" s="49"/>
      <c r="R1609" s="49"/>
      <c r="S1609" s="328"/>
    </row>
    <row r="1610" spans="1:19" ht="25.5" x14ac:dyDescent="0.25">
      <c r="A1610" s="260">
        <v>40413</v>
      </c>
      <c r="B1610" s="261" t="s">
        <v>616</v>
      </c>
      <c r="C1610" s="267"/>
      <c r="D1610" s="262" t="s">
        <v>2215</v>
      </c>
      <c r="E1610" s="262"/>
      <c r="F1610" s="262" t="s">
        <v>3065</v>
      </c>
      <c r="G1610" s="262" t="s">
        <v>6884</v>
      </c>
      <c r="H1610" s="262" t="s">
        <v>1419</v>
      </c>
      <c r="I1610" s="262" t="s">
        <v>6444</v>
      </c>
      <c r="J1610" s="280" t="s">
        <v>4152</v>
      </c>
      <c r="K1610" s="280" t="s">
        <v>2081</v>
      </c>
      <c r="L1610" s="281">
        <v>40422</v>
      </c>
      <c r="M1610" s="256"/>
      <c r="N1610" s="257">
        <v>40417</v>
      </c>
      <c r="O1610" s="258" t="s">
        <v>2081</v>
      </c>
      <c r="P1610" s="259" t="s">
        <v>10007</v>
      </c>
      <c r="Q1610" s="49"/>
      <c r="R1610" s="49"/>
      <c r="S1610" s="328"/>
    </row>
    <row r="1611" spans="1:19" ht="25.5" x14ac:dyDescent="0.25">
      <c r="A1611" s="260">
        <v>40413</v>
      </c>
      <c r="B1611" s="261" t="s">
        <v>10670</v>
      </c>
      <c r="C1611" s="267"/>
      <c r="D1611" s="262" t="s">
        <v>615</v>
      </c>
      <c r="E1611" s="262">
        <v>4918</v>
      </c>
      <c r="F1611" s="262" t="s">
        <v>1697</v>
      </c>
      <c r="G1611" s="262" t="s">
        <v>5602</v>
      </c>
      <c r="H1611" s="262" t="s">
        <v>9215</v>
      </c>
      <c r="I1611" s="262" t="s">
        <v>6444</v>
      </c>
      <c r="J1611" s="280" t="s">
        <v>4152</v>
      </c>
      <c r="K1611" s="280" t="s">
        <v>2081</v>
      </c>
      <c r="L1611" s="281">
        <v>40417</v>
      </c>
      <c r="M1611" s="256"/>
      <c r="N1611" s="257">
        <v>40417</v>
      </c>
      <c r="O1611" s="258" t="s">
        <v>2081</v>
      </c>
      <c r="P1611" s="259" t="s">
        <v>6582</v>
      </c>
      <c r="Q1611" s="49"/>
      <c r="R1611" s="49"/>
      <c r="S1611" s="328"/>
    </row>
    <row r="1612" spans="1:19" ht="25.5" x14ac:dyDescent="0.25">
      <c r="A1612" s="260">
        <v>40413</v>
      </c>
      <c r="B1612" s="261" t="s">
        <v>6027</v>
      </c>
      <c r="C1612" s="267"/>
      <c r="D1612" s="262" t="s">
        <v>2215</v>
      </c>
      <c r="E1612" s="262"/>
      <c r="F1612" s="262" t="s">
        <v>1697</v>
      </c>
      <c r="G1612" s="262" t="s">
        <v>5602</v>
      </c>
      <c r="H1612" s="262" t="s">
        <v>1698</v>
      </c>
      <c r="I1612" s="262" t="s">
        <v>6444</v>
      </c>
      <c r="J1612" s="280" t="s">
        <v>4152</v>
      </c>
      <c r="K1612" s="280" t="s">
        <v>2419</v>
      </c>
      <c r="L1612" s="281">
        <v>40417</v>
      </c>
      <c r="M1612" s="256"/>
      <c r="N1612" s="257">
        <v>40417</v>
      </c>
      <c r="O1612" s="258" t="s">
        <v>2419</v>
      </c>
      <c r="P1612" s="259" t="s">
        <v>2647</v>
      </c>
      <c r="Q1612" s="49"/>
      <c r="R1612" s="49"/>
      <c r="S1612" s="328"/>
    </row>
    <row r="1613" spans="1:19" ht="25.5" x14ac:dyDescent="0.25">
      <c r="A1613" s="260">
        <v>40413</v>
      </c>
      <c r="B1613" s="261" t="s">
        <v>6028</v>
      </c>
      <c r="C1613" s="267"/>
      <c r="D1613" s="262" t="s">
        <v>6029</v>
      </c>
      <c r="E1613" s="262">
        <v>4907</v>
      </c>
      <c r="F1613" s="262" t="s">
        <v>1461</v>
      </c>
      <c r="G1613" s="262" t="s">
        <v>3651</v>
      </c>
      <c r="H1613" s="262" t="s">
        <v>6063</v>
      </c>
      <c r="I1613" s="262" t="s">
        <v>1422</v>
      </c>
      <c r="J1613" s="280" t="s">
        <v>6062</v>
      </c>
      <c r="K1613" s="280" t="s">
        <v>382</v>
      </c>
      <c r="L1613" s="281">
        <v>40417</v>
      </c>
      <c r="M1613" s="256"/>
      <c r="N1613" s="257">
        <v>40417</v>
      </c>
      <c r="O1613" s="258" t="s">
        <v>382</v>
      </c>
      <c r="P1613" s="259"/>
      <c r="Q1613" s="49"/>
      <c r="R1613" s="49"/>
      <c r="S1613" s="328"/>
    </row>
    <row r="1614" spans="1:19" ht="25.5" x14ac:dyDescent="0.25">
      <c r="A1614" s="260">
        <v>40413</v>
      </c>
      <c r="B1614" s="261" t="s">
        <v>6028</v>
      </c>
      <c r="C1614" s="267"/>
      <c r="D1614" s="262" t="s">
        <v>6029</v>
      </c>
      <c r="E1614" s="262">
        <v>4907</v>
      </c>
      <c r="F1614" s="262" t="s">
        <v>1461</v>
      </c>
      <c r="G1614" s="262" t="s">
        <v>3651</v>
      </c>
      <c r="H1614" s="262" t="s">
        <v>6063</v>
      </c>
      <c r="I1614" s="262" t="s">
        <v>6444</v>
      </c>
      <c r="J1614" s="280" t="s">
        <v>4152</v>
      </c>
      <c r="K1614" s="280" t="s">
        <v>2079</v>
      </c>
      <c r="L1614" s="281">
        <v>40417</v>
      </c>
      <c r="M1614" s="256"/>
      <c r="N1614" s="257">
        <v>40417</v>
      </c>
      <c r="O1614" s="258" t="s">
        <v>2079</v>
      </c>
      <c r="P1614" s="259" t="s">
        <v>10007</v>
      </c>
      <c r="Q1614" s="49"/>
      <c r="R1614" s="49"/>
      <c r="S1614" s="328"/>
    </row>
    <row r="1615" spans="1:19" ht="25.5" x14ac:dyDescent="0.25">
      <c r="A1615" s="260">
        <v>40414</v>
      </c>
      <c r="B1615" s="261" t="s">
        <v>9045</v>
      </c>
      <c r="C1615" s="267"/>
      <c r="D1615" s="262" t="s">
        <v>2215</v>
      </c>
      <c r="E1615" s="262"/>
      <c r="F1615" s="262" t="s">
        <v>3065</v>
      </c>
      <c r="G1615" s="262" t="s">
        <v>5602</v>
      </c>
      <c r="H1615" s="262" t="s">
        <v>5231</v>
      </c>
      <c r="I1615" s="262" t="s">
        <v>6444</v>
      </c>
      <c r="J1615" s="280" t="s">
        <v>4152</v>
      </c>
      <c r="K1615" s="280" t="s">
        <v>4960</v>
      </c>
      <c r="L1615" s="281">
        <v>40422</v>
      </c>
      <c r="M1615" s="256"/>
      <c r="N1615" s="257">
        <v>40417</v>
      </c>
      <c r="O1615" s="258" t="s">
        <v>4960</v>
      </c>
      <c r="P1615" s="259" t="s">
        <v>10007</v>
      </c>
      <c r="Q1615" s="49"/>
      <c r="R1615" s="49"/>
      <c r="S1615" s="328"/>
    </row>
    <row r="1616" spans="1:19" ht="25.5" x14ac:dyDescent="0.25">
      <c r="A1616" s="260">
        <v>40415</v>
      </c>
      <c r="B1616" s="261" t="s">
        <v>8230</v>
      </c>
      <c r="C1616" s="267"/>
      <c r="D1616" s="262" t="s">
        <v>7569</v>
      </c>
      <c r="E1616" s="262">
        <v>4927</v>
      </c>
      <c r="F1616" s="262" t="s">
        <v>7521</v>
      </c>
      <c r="G1616" s="262" t="s">
        <v>6884</v>
      </c>
      <c r="H1616" s="262" t="s">
        <v>1329</v>
      </c>
      <c r="I1616" s="262" t="s">
        <v>6444</v>
      </c>
      <c r="J1616" s="280" t="s">
        <v>2379</v>
      </c>
      <c r="K1616" s="280" t="s">
        <v>826</v>
      </c>
      <c r="L1616" s="281">
        <v>40416</v>
      </c>
      <c r="M1616" s="256"/>
      <c r="N1616" s="257">
        <v>40417</v>
      </c>
      <c r="O1616" s="258" t="s">
        <v>826</v>
      </c>
      <c r="P1616" s="259" t="s">
        <v>10007</v>
      </c>
      <c r="Q1616" s="49"/>
      <c r="R1616" s="49"/>
      <c r="S1616" s="328"/>
    </row>
    <row r="1617" spans="1:19" ht="25.5" x14ac:dyDescent="0.25">
      <c r="A1617" s="260">
        <v>40415</v>
      </c>
      <c r="B1617" s="261" t="s">
        <v>6111</v>
      </c>
      <c r="C1617" s="267"/>
      <c r="D1617" s="262" t="s">
        <v>2665</v>
      </c>
      <c r="E1617" s="262">
        <v>4890</v>
      </c>
      <c r="F1617" s="262" t="s">
        <v>9048</v>
      </c>
      <c r="G1617" s="262" t="s">
        <v>3651</v>
      </c>
      <c r="H1617" s="262" t="s">
        <v>8417</v>
      </c>
      <c r="I1617" s="262" t="s">
        <v>3346</v>
      </c>
      <c r="J1617" s="280" t="s">
        <v>2210</v>
      </c>
      <c r="K1617" s="280" t="s">
        <v>4263</v>
      </c>
      <c r="L1617" s="281">
        <v>40415</v>
      </c>
      <c r="M1617" s="256" t="s">
        <v>6533</v>
      </c>
      <c r="N1617" s="257">
        <v>40420</v>
      </c>
      <c r="O1617" s="258" t="s">
        <v>8338</v>
      </c>
      <c r="P1617" s="259" t="s">
        <v>1604</v>
      </c>
      <c r="Q1617" s="49"/>
      <c r="R1617" s="49"/>
      <c r="S1617" s="328"/>
    </row>
    <row r="1618" spans="1:19" ht="25.5" x14ac:dyDescent="0.25">
      <c r="A1618" s="260">
        <v>40417</v>
      </c>
      <c r="B1618" s="261" t="s">
        <v>7695</v>
      </c>
      <c r="C1618" s="267"/>
      <c r="D1618" s="262" t="s">
        <v>9775</v>
      </c>
      <c r="E1618" s="262">
        <v>4905</v>
      </c>
      <c r="F1618" s="262" t="s">
        <v>10658</v>
      </c>
      <c r="G1618" s="262" t="s">
        <v>5602</v>
      </c>
      <c r="H1618" s="262" t="s">
        <v>8382</v>
      </c>
      <c r="I1618" s="262" t="s">
        <v>6444</v>
      </c>
      <c r="J1618" s="280" t="s">
        <v>4152</v>
      </c>
      <c r="K1618" s="280" t="s">
        <v>6325</v>
      </c>
      <c r="L1618" s="281">
        <v>40420</v>
      </c>
      <c r="M1618" s="256"/>
      <c r="N1618" s="257">
        <v>40420</v>
      </c>
      <c r="O1618" s="258" t="s">
        <v>6325</v>
      </c>
      <c r="P1618" s="259" t="s">
        <v>10007</v>
      </c>
      <c r="Q1618" s="49"/>
      <c r="R1618" s="49"/>
      <c r="S1618" s="328"/>
    </row>
    <row r="1619" spans="1:19" ht="25.5" x14ac:dyDescent="0.25">
      <c r="A1619" s="260">
        <v>40417</v>
      </c>
      <c r="B1619" s="261" t="s">
        <v>7695</v>
      </c>
      <c r="C1619" s="267"/>
      <c r="D1619" s="262" t="s">
        <v>9775</v>
      </c>
      <c r="E1619" s="262">
        <v>4905</v>
      </c>
      <c r="F1619" s="262" t="s">
        <v>10658</v>
      </c>
      <c r="G1619" s="262" t="s">
        <v>5602</v>
      </c>
      <c r="H1619" s="262" t="s">
        <v>5646</v>
      </c>
      <c r="I1619" s="262" t="s">
        <v>6444</v>
      </c>
      <c r="J1619" s="280" t="s">
        <v>4152</v>
      </c>
      <c r="K1619" s="280" t="s">
        <v>4960</v>
      </c>
      <c r="L1619" s="281">
        <v>40420</v>
      </c>
      <c r="M1619" s="256"/>
      <c r="N1619" s="257">
        <v>40420</v>
      </c>
      <c r="O1619" s="258" t="s">
        <v>4960</v>
      </c>
      <c r="P1619" s="259" t="s">
        <v>10007</v>
      </c>
      <c r="Q1619" s="49"/>
      <c r="R1619" s="49"/>
      <c r="S1619" s="328"/>
    </row>
    <row r="1620" spans="1:19" ht="25.5" x14ac:dyDescent="0.25">
      <c r="A1620" s="260">
        <v>40395</v>
      </c>
      <c r="B1620" s="261" t="s">
        <v>4159</v>
      </c>
      <c r="C1620" s="267"/>
      <c r="D1620" s="262" t="s">
        <v>3993</v>
      </c>
      <c r="E1620" s="262">
        <v>4885</v>
      </c>
      <c r="F1620" s="262" t="s">
        <v>4893</v>
      </c>
      <c r="G1620" s="262" t="s">
        <v>6803</v>
      </c>
      <c r="H1620" s="262" t="s">
        <v>4895</v>
      </c>
      <c r="I1620" s="262" t="s">
        <v>6444</v>
      </c>
      <c r="J1620" s="280" t="s">
        <v>4894</v>
      </c>
      <c r="K1620" s="280" t="s">
        <v>2079</v>
      </c>
      <c r="L1620" s="281">
        <v>40422</v>
      </c>
      <c r="M1620" s="256"/>
      <c r="N1620" s="257">
        <v>40422</v>
      </c>
      <c r="O1620" s="258" t="s">
        <v>2079</v>
      </c>
      <c r="P1620" s="259" t="s">
        <v>10007</v>
      </c>
      <c r="Q1620" s="49"/>
      <c r="R1620" s="49"/>
      <c r="S1620" s="328"/>
    </row>
    <row r="1621" spans="1:19" ht="25.5" x14ac:dyDescent="0.25">
      <c r="A1621" s="260">
        <v>40420</v>
      </c>
      <c r="B1621" s="261" t="s">
        <v>5088</v>
      </c>
      <c r="C1621" s="267"/>
      <c r="D1621" s="262" t="s">
        <v>2665</v>
      </c>
      <c r="E1621" s="262">
        <v>4890</v>
      </c>
      <c r="F1621" s="262" t="s">
        <v>1697</v>
      </c>
      <c r="G1621" s="262" t="s">
        <v>5602</v>
      </c>
      <c r="H1621" s="262" t="s">
        <v>5774</v>
      </c>
      <c r="I1621" s="262" t="s">
        <v>6444</v>
      </c>
      <c r="J1621" s="280" t="s">
        <v>4152</v>
      </c>
      <c r="K1621" s="280" t="s">
        <v>6466</v>
      </c>
      <c r="L1621" s="281">
        <v>40422</v>
      </c>
      <c r="M1621" s="256" t="s">
        <v>6533</v>
      </c>
      <c r="N1621" s="257">
        <v>40422</v>
      </c>
      <c r="O1621" s="258" t="s">
        <v>6466</v>
      </c>
      <c r="P1621" s="259" t="s">
        <v>6582</v>
      </c>
      <c r="Q1621" s="49"/>
      <c r="R1621" s="49"/>
      <c r="S1621" s="328"/>
    </row>
    <row r="1622" spans="1:19" ht="25.5" x14ac:dyDescent="0.25">
      <c r="A1622" s="260">
        <v>40420</v>
      </c>
      <c r="B1622" s="261" t="s">
        <v>9177</v>
      </c>
      <c r="C1622" s="267"/>
      <c r="D1622" s="262" t="s">
        <v>2215</v>
      </c>
      <c r="E1622" s="262"/>
      <c r="F1622" s="262" t="s">
        <v>1697</v>
      </c>
      <c r="G1622" s="262" t="s">
        <v>5602</v>
      </c>
      <c r="H1622" s="262" t="s">
        <v>4533</v>
      </c>
      <c r="I1622" s="262" t="s">
        <v>6444</v>
      </c>
      <c r="J1622" s="280" t="s">
        <v>4152</v>
      </c>
      <c r="K1622" s="280" t="s">
        <v>2419</v>
      </c>
      <c r="L1622" s="281">
        <v>40422</v>
      </c>
      <c r="M1622" s="256"/>
      <c r="N1622" s="257">
        <v>40422</v>
      </c>
      <c r="O1622" s="258" t="s">
        <v>2419</v>
      </c>
      <c r="P1622" s="259" t="s">
        <v>10007</v>
      </c>
      <c r="Q1622" s="49"/>
      <c r="R1622" s="49"/>
      <c r="S1622" s="328"/>
    </row>
    <row r="1623" spans="1:19" ht="25.5" x14ac:dyDescent="0.25">
      <c r="A1623" s="260">
        <v>40421</v>
      </c>
      <c r="B1623" s="261" t="s">
        <v>4037</v>
      </c>
      <c r="C1623" s="267"/>
      <c r="D1623" s="262" t="s">
        <v>2215</v>
      </c>
      <c r="E1623" s="262"/>
      <c r="F1623" s="262" t="s">
        <v>10658</v>
      </c>
      <c r="G1623" s="262" t="s">
        <v>4038</v>
      </c>
      <c r="H1623" s="262" t="s">
        <v>374</v>
      </c>
      <c r="I1623" s="262" t="s">
        <v>6444</v>
      </c>
      <c r="J1623" s="280" t="s">
        <v>878</v>
      </c>
      <c r="K1623" s="280" t="s">
        <v>6466</v>
      </c>
      <c r="L1623" s="281">
        <v>40422</v>
      </c>
      <c r="M1623" s="256"/>
      <c r="N1623" s="257">
        <v>40422</v>
      </c>
      <c r="O1623" s="258" t="s">
        <v>6466</v>
      </c>
      <c r="P1623" s="259" t="s">
        <v>10007</v>
      </c>
      <c r="Q1623" s="49"/>
      <c r="R1623" s="49"/>
      <c r="S1623" s="328"/>
    </row>
    <row r="1624" spans="1:19" ht="25.5" x14ac:dyDescent="0.25">
      <c r="A1624" s="260">
        <v>40422</v>
      </c>
      <c r="B1624" s="261" t="s">
        <v>8585</v>
      </c>
      <c r="C1624" s="267"/>
      <c r="D1624" s="262" t="s">
        <v>2069</v>
      </c>
      <c r="E1624" s="262">
        <v>4896</v>
      </c>
      <c r="F1624" s="262" t="s">
        <v>6588</v>
      </c>
      <c r="G1624" s="262" t="s">
        <v>9736</v>
      </c>
      <c r="H1624" s="262" t="s">
        <v>8358</v>
      </c>
      <c r="I1624" s="262" t="s">
        <v>6444</v>
      </c>
      <c r="J1624" s="280" t="s">
        <v>2070</v>
      </c>
      <c r="K1624" s="280" t="s">
        <v>6466</v>
      </c>
      <c r="L1624" s="281">
        <v>40423</v>
      </c>
      <c r="M1624" s="256"/>
      <c r="N1624" s="257">
        <v>40423</v>
      </c>
      <c r="O1624" s="258" t="s">
        <v>6466</v>
      </c>
      <c r="P1624" s="259" t="s">
        <v>10007</v>
      </c>
      <c r="Q1624" s="49"/>
      <c r="R1624" s="49"/>
      <c r="S1624" s="328"/>
    </row>
    <row r="1625" spans="1:19" ht="38.25" x14ac:dyDescent="0.25">
      <c r="A1625" s="260">
        <v>40413</v>
      </c>
      <c r="B1625" s="261" t="s">
        <v>10670</v>
      </c>
      <c r="C1625" s="267"/>
      <c r="D1625" s="262" t="s">
        <v>615</v>
      </c>
      <c r="E1625" s="262">
        <v>4918</v>
      </c>
      <c r="F1625" s="262" t="s">
        <v>1697</v>
      </c>
      <c r="G1625" s="262" t="s">
        <v>5602</v>
      </c>
      <c r="H1625" s="262" t="s">
        <v>9215</v>
      </c>
      <c r="I1625" s="262" t="s">
        <v>1422</v>
      </c>
      <c r="J1625" s="280" t="s">
        <v>5338</v>
      </c>
      <c r="K1625" s="280" t="s">
        <v>1225</v>
      </c>
      <c r="L1625" s="281">
        <v>40424</v>
      </c>
      <c r="M1625" s="256"/>
      <c r="N1625" s="257">
        <v>40424</v>
      </c>
      <c r="O1625" s="258" t="s">
        <v>1225</v>
      </c>
      <c r="P1625" s="259"/>
      <c r="Q1625" s="49"/>
      <c r="R1625" s="49"/>
      <c r="S1625" s="328"/>
    </row>
    <row r="1626" spans="1:19" ht="25.5" x14ac:dyDescent="0.25">
      <c r="A1626" s="260">
        <v>40422</v>
      </c>
      <c r="B1626" s="261" t="s">
        <v>6490</v>
      </c>
      <c r="C1626" s="267"/>
      <c r="D1626" s="262" t="s">
        <v>2215</v>
      </c>
      <c r="E1626" s="262"/>
      <c r="F1626" s="262" t="s">
        <v>1697</v>
      </c>
      <c r="G1626" s="262" t="s">
        <v>5602</v>
      </c>
      <c r="H1626" s="262" t="s">
        <v>8382</v>
      </c>
      <c r="I1626" s="262" t="s">
        <v>6444</v>
      </c>
      <c r="J1626" s="280" t="s">
        <v>4152</v>
      </c>
      <c r="K1626" s="280" t="s">
        <v>6466</v>
      </c>
      <c r="L1626" s="281">
        <v>40424</v>
      </c>
      <c r="M1626" s="256"/>
      <c r="N1626" s="257">
        <v>40424</v>
      </c>
      <c r="O1626" s="258" t="s">
        <v>6466</v>
      </c>
      <c r="P1626" s="259" t="s">
        <v>2968</v>
      </c>
      <c r="Q1626" s="49"/>
      <c r="R1626" s="49"/>
      <c r="S1626" s="328"/>
    </row>
    <row r="1627" spans="1:19" ht="25.5" x14ac:dyDescent="0.25">
      <c r="A1627" s="260">
        <v>40421</v>
      </c>
      <c r="B1627" s="261" t="s">
        <v>4039</v>
      </c>
      <c r="C1627" s="267"/>
      <c r="D1627" s="262" t="s">
        <v>2215</v>
      </c>
      <c r="E1627" s="262"/>
      <c r="F1627" s="262" t="s">
        <v>10658</v>
      </c>
      <c r="G1627" s="262" t="s">
        <v>7272</v>
      </c>
      <c r="H1627" s="262" t="s">
        <v>10002</v>
      </c>
      <c r="I1627" s="262" t="s">
        <v>6444</v>
      </c>
      <c r="J1627" s="280" t="s">
        <v>4152</v>
      </c>
      <c r="K1627" s="280" t="s">
        <v>6325</v>
      </c>
      <c r="L1627" s="281">
        <v>40427</v>
      </c>
      <c r="M1627" s="256"/>
      <c r="N1627" s="257">
        <v>40427</v>
      </c>
      <c r="O1627" s="258" t="s">
        <v>6325</v>
      </c>
      <c r="P1627" s="259" t="s">
        <v>10007</v>
      </c>
      <c r="Q1627" s="49"/>
      <c r="R1627" s="49"/>
      <c r="S1627" s="328"/>
    </row>
    <row r="1628" spans="1:19" ht="25.5" x14ac:dyDescent="0.25">
      <c r="A1628" s="260">
        <v>40422</v>
      </c>
      <c r="B1628" s="261" t="s">
        <v>1179</v>
      </c>
      <c r="C1628" s="267" t="s">
        <v>2210</v>
      </c>
      <c r="D1628" s="262" t="s">
        <v>1180</v>
      </c>
      <c r="E1628" s="262">
        <v>4900</v>
      </c>
      <c r="F1628" s="262" t="s">
        <v>1697</v>
      </c>
      <c r="G1628" s="262" t="s">
        <v>5602</v>
      </c>
      <c r="H1628" s="262" t="s">
        <v>7950</v>
      </c>
      <c r="I1628" s="262" t="s">
        <v>1181</v>
      </c>
      <c r="J1628" s="280" t="s">
        <v>2210</v>
      </c>
      <c r="K1628" s="280" t="s">
        <v>1182</v>
      </c>
      <c r="L1628" s="281">
        <v>40428</v>
      </c>
      <c r="M1628" s="256"/>
      <c r="N1628" s="257">
        <v>40428</v>
      </c>
      <c r="O1628" s="258" t="s">
        <v>5170</v>
      </c>
      <c r="P1628" s="259"/>
      <c r="Q1628" s="49"/>
      <c r="R1628" s="49"/>
      <c r="S1628" s="328"/>
    </row>
    <row r="1629" spans="1:19" ht="25.5" x14ac:dyDescent="0.25">
      <c r="A1629" s="260">
        <v>40422</v>
      </c>
      <c r="B1629" s="261" t="s">
        <v>1179</v>
      </c>
      <c r="C1629" s="267" t="s">
        <v>2210</v>
      </c>
      <c r="D1629" s="262" t="s">
        <v>1180</v>
      </c>
      <c r="E1629" s="262">
        <v>4900</v>
      </c>
      <c r="F1629" s="262" t="s">
        <v>1697</v>
      </c>
      <c r="G1629" s="262" t="s">
        <v>5602</v>
      </c>
      <c r="H1629" s="262" t="s">
        <v>268</v>
      </c>
      <c r="I1629" s="262" t="s">
        <v>1181</v>
      </c>
      <c r="J1629" s="280" t="s">
        <v>2210</v>
      </c>
      <c r="K1629" s="280" t="s">
        <v>3425</v>
      </c>
      <c r="L1629" s="281">
        <v>40428</v>
      </c>
      <c r="M1629" s="256"/>
      <c r="N1629" s="257">
        <v>40428</v>
      </c>
      <c r="O1629" s="258" t="s">
        <v>9329</v>
      </c>
      <c r="P1629" s="259"/>
      <c r="Q1629" s="49"/>
      <c r="R1629" s="49"/>
      <c r="S1629" s="328"/>
    </row>
    <row r="1630" spans="1:19" ht="25.5" x14ac:dyDescent="0.25">
      <c r="A1630" s="260">
        <v>40422</v>
      </c>
      <c r="B1630" s="261" t="s">
        <v>1179</v>
      </c>
      <c r="C1630" s="267" t="s">
        <v>6274</v>
      </c>
      <c r="D1630" s="262" t="s">
        <v>1180</v>
      </c>
      <c r="E1630" s="262">
        <v>4900</v>
      </c>
      <c r="F1630" s="262" t="s">
        <v>1697</v>
      </c>
      <c r="G1630" s="262" t="s">
        <v>5602</v>
      </c>
      <c r="H1630" s="262" t="s">
        <v>268</v>
      </c>
      <c r="I1630" s="262" t="s">
        <v>9131</v>
      </c>
      <c r="J1630" s="280" t="s">
        <v>6274</v>
      </c>
      <c r="K1630" s="280" t="s">
        <v>6598</v>
      </c>
      <c r="L1630" s="281">
        <v>40428</v>
      </c>
      <c r="M1630" s="256"/>
      <c r="N1630" s="257">
        <v>40428</v>
      </c>
      <c r="O1630" s="258" t="s">
        <v>6598</v>
      </c>
      <c r="P1630" s="259" t="s">
        <v>6582</v>
      </c>
      <c r="Q1630" s="49"/>
      <c r="R1630" s="49"/>
      <c r="S1630" s="328"/>
    </row>
    <row r="1631" spans="1:19" ht="25.5" x14ac:dyDescent="0.25">
      <c r="A1631" s="260">
        <v>40422</v>
      </c>
      <c r="B1631" s="261" t="s">
        <v>1179</v>
      </c>
      <c r="C1631" s="267" t="s">
        <v>6274</v>
      </c>
      <c r="D1631" s="262" t="s">
        <v>1180</v>
      </c>
      <c r="E1631" s="262">
        <v>4900</v>
      </c>
      <c r="F1631" s="262" t="s">
        <v>1697</v>
      </c>
      <c r="G1631" s="262" t="s">
        <v>5602</v>
      </c>
      <c r="H1631" s="262" t="s">
        <v>5774</v>
      </c>
      <c r="I1631" s="262" t="s">
        <v>9131</v>
      </c>
      <c r="J1631" s="280" t="s">
        <v>6274</v>
      </c>
      <c r="K1631" s="280" t="s">
        <v>10396</v>
      </c>
      <c r="L1631" s="281">
        <v>40428</v>
      </c>
      <c r="M1631" s="256"/>
      <c r="N1631" s="257">
        <v>40428</v>
      </c>
      <c r="O1631" s="258" t="s">
        <v>10396</v>
      </c>
      <c r="P1631" s="259" t="s">
        <v>6582</v>
      </c>
      <c r="Q1631" s="49"/>
      <c r="R1631" s="49"/>
      <c r="S1631" s="328"/>
    </row>
    <row r="1632" spans="1:19" ht="25.5" x14ac:dyDescent="0.25">
      <c r="A1632" s="260">
        <v>40422</v>
      </c>
      <c r="B1632" s="261" t="s">
        <v>1179</v>
      </c>
      <c r="C1632" s="267" t="s">
        <v>6274</v>
      </c>
      <c r="D1632" s="262" t="s">
        <v>1180</v>
      </c>
      <c r="E1632" s="262">
        <v>4900</v>
      </c>
      <c r="F1632" s="262" t="s">
        <v>1697</v>
      </c>
      <c r="G1632" s="262" t="s">
        <v>5602</v>
      </c>
      <c r="H1632" s="262" t="s">
        <v>4318</v>
      </c>
      <c r="I1632" s="262" t="s">
        <v>9131</v>
      </c>
      <c r="J1632" s="280" t="s">
        <v>6274</v>
      </c>
      <c r="K1632" s="280" t="s">
        <v>1184</v>
      </c>
      <c r="L1632" s="281">
        <v>40428</v>
      </c>
      <c r="M1632" s="256"/>
      <c r="N1632" s="257">
        <v>40428</v>
      </c>
      <c r="O1632" s="258" t="s">
        <v>1184</v>
      </c>
      <c r="P1632" s="259" t="s">
        <v>6582</v>
      </c>
      <c r="Q1632" s="49"/>
      <c r="R1632" s="49"/>
      <c r="S1632" s="328"/>
    </row>
    <row r="1633" spans="1:19" x14ac:dyDescent="0.25">
      <c r="A1633" s="260">
        <v>40422</v>
      </c>
      <c r="B1633" s="261" t="s">
        <v>1179</v>
      </c>
      <c r="C1633" s="267" t="s">
        <v>6274</v>
      </c>
      <c r="D1633" s="262" t="s">
        <v>1180</v>
      </c>
      <c r="E1633" s="262">
        <v>4900</v>
      </c>
      <c r="F1633" s="262" t="s">
        <v>1697</v>
      </c>
      <c r="G1633" s="262" t="s">
        <v>9736</v>
      </c>
      <c r="H1633" s="262" t="s">
        <v>7950</v>
      </c>
      <c r="I1633" s="262" t="s">
        <v>9131</v>
      </c>
      <c r="J1633" s="280" t="s">
        <v>6274</v>
      </c>
      <c r="K1633" s="280" t="s">
        <v>9132</v>
      </c>
      <c r="L1633" s="281">
        <v>40428</v>
      </c>
      <c r="M1633" s="256"/>
      <c r="N1633" s="257">
        <v>40428</v>
      </c>
      <c r="O1633" s="258" t="s">
        <v>9132</v>
      </c>
      <c r="P1633" s="259" t="s">
        <v>10038</v>
      </c>
      <c r="Q1633" s="49"/>
      <c r="R1633" s="49"/>
      <c r="S1633" s="328"/>
    </row>
    <row r="1634" spans="1:19" ht="25.5" x14ac:dyDescent="0.25">
      <c r="A1634" s="260">
        <v>40422</v>
      </c>
      <c r="B1634" s="261" t="s">
        <v>3426</v>
      </c>
      <c r="C1634" s="267" t="s">
        <v>5942</v>
      </c>
      <c r="D1634" s="262" t="s">
        <v>8180</v>
      </c>
      <c r="E1634" s="262">
        <v>4915</v>
      </c>
      <c r="F1634" s="262" t="s">
        <v>1461</v>
      </c>
      <c r="G1634" s="262" t="s">
        <v>5602</v>
      </c>
      <c r="H1634" s="262" t="s">
        <v>3864</v>
      </c>
      <c r="I1634" s="262" t="s">
        <v>10007</v>
      </c>
      <c r="J1634" s="280" t="s">
        <v>4152</v>
      </c>
      <c r="K1634" s="280" t="s">
        <v>6466</v>
      </c>
      <c r="L1634" s="281">
        <v>40428</v>
      </c>
      <c r="M1634" s="256"/>
      <c r="N1634" s="257">
        <v>40428</v>
      </c>
      <c r="O1634" s="258" t="s">
        <v>6466</v>
      </c>
      <c r="P1634" s="259"/>
      <c r="Q1634" s="49"/>
      <c r="R1634" s="49"/>
      <c r="S1634" s="328"/>
    </row>
    <row r="1635" spans="1:19" x14ac:dyDescent="0.25">
      <c r="A1635" s="260">
        <v>40401</v>
      </c>
      <c r="B1635" s="261" t="s">
        <v>10480</v>
      </c>
      <c r="C1635" s="267" t="s">
        <v>3437</v>
      </c>
      <c r="D1635" s="262" t="s">
        <v>6221</v>
      </c>
      <c r="E1635" s="262">
        <v>4898</v>
      </c>
      <c r="F1635" s="262" t="s">
        <v>1697</v>
      </c>
      <c r="G1635" s="262" t="s">
        <v>5602</v>
      </c>
      <c r="H1635" s="262" t="s">
        <v>8623</v>
      </c>
      <c r="I1635" s="262" t="s">
        <v>1501</v>
      </c>
      <c r="J1635" s="280" t="s">
        <v>3438</v>
      </c>
      <c r="K1635" s="280" t="s">
        <v>7242</v>
      </c>
      <c r="L1635" s="281"/>
      <c r="M1635" s="256"/>
      <c r="N1635" s="257">
        <v>40429</v>
      </c>
      <c r="O1635" s="258" t="s">
        <v>3267</v>
      </c>
      <c r="P1635" s="259" t="s">
        <v>4969</v>
      </c>
      <c r="Q1635" s="49"/>
      <c r="R1635" s="49"/>
      <c r="S1635" s="328"/>
    </row>
    <row r="1636" spans="1:19" ht="25.5" x14ac:dyDescent="0.25">
      <c r="A1636" s="260">
        <v>40420</v>
      </c>
      <c r="B1636" s="261" t="s">
        <v>5089</v>
      </c>
      <c r="C1636" s="267"/>
      <c r="D1636" s="262" t="s">
        <v>2215</v>
      </c>
      <c r="E1636" s="262"/>
      <c r="F1636" s="262" t="s">
        <v>3065</v>
      </c>
      <c r="G1636" s="262" t="s">
        <v>6884</v>
      </c>
      <c r="H1636" s="262" t="s">
        <v>1419</v>
      </c>
      <c r="I1636" s="262" t="s">
        <v>6444</v>
      </c>
      <c r="J1636" s="280" t="s">
        <v>4152</v>
      </c>
      <c r="K1636" s="280" t="s">
        <v>2081</v>
      </c>
      <c r="L1636" s="281">
        <v>40428</v>
      </c>
      <c r="M1636" s="256"/>
      <c r="N1636" s="257">
        <v>40429</v>
      </c>
      <c r="O1636" s="258" t="s">
        <v>2081</v>
      </c>
      <c r="P1636" s="259" t="s">
        <v>10007</v>
      </c>
      <c r="Q1636" s="49"/>
      <c r="R1636" s="49"/>
      <c r="S1636" s="328"/>
    </row>
    <row r="1637" spans="1:19" ht="25.5" x14ac:dyDescent="0.25">
      <c r="A1637" s="260">
        <v>40420</v>
      </c>
      <c r="B1637" s="261" t="s">
        <v>4361</v>
      </c>
      <c r="C1637" s="267"/>
      <c r="D1637" s="262" t="s">
        <v>2215</v>
      </c>
      <c r="E1637" s="262"/>
      <c r="F1637" s="262" t="s">
        <v>3065</v>
      </c>
      <c r="G1637" s="262" t="s">
        <v>6884</v>
      </c>
      <c r="H1637" s="262" t="s">
        <v>7334</v>
      </c>
      <c r="I1637" s="262" t="s">
        <v>6444</v>
      </c>
      <c r="J1637" s="280" t="s">
        <v>4152</v>
      </c>
      <c r="K1637" s="280" t="s">
        <v>2081</v>
      </c>
      <c r="L1637" s="281">
        <v>40428</v>
      </c>
      <c r="M1637" s="256"/>
      <c r="N1637" s="257">
        <v>40429</v>
      </c>
      <c r="O1637" s="258" t="s">
        <v>2081</v>
      </c>
      <c r="P1637" s="259" t="s">
        <v>10007</v>
      </c>
      <c r="Q1637" s="49"/>
      <c r="R1637" s="49"/>
      <c r="S1637" s="328"/>
    </row>
    <row r="1638" spans="1:19" ht="25.5" x14ac:dyDescent="0.25">
      <c r="A1638" s="260">
        <v>40420</v>
      </c>
      <c r="B1638" s="261" t="s">
        <v>194</v>
      </c>
      <c r="C1638" s="267"/>
      <c r="D1638" s="262" t="s">
        <v>10134</v>
      </c>
      <c r="E1638" s="262">
        <v>4925</v>
      </c>
      <c r="F1638" s="262" t="s">
        <v>3065</v>
      </c>
      <c r="G1638" s="262" t="s">
        <v>6884</v>
      </c>
      <c r="H1638" s="262" t="s">
        <v>10133</v>
      </c>
      <c r="I1638" s="262" t="s">
        <v>6444</v>
      </c>
      <c r="J1638" s="280" t="s">
        <v>4152</v>
      </c>
      <c r="K1638" s="280" t="s">
        <v>2419</v>
      </c>
      <c r="L1638" s="281">
        <v>40428</v>
      </c>
      <c r="M1638" s="256"/>
      <c r="N1638" s="257">
        <v>40429</v>
      </c>
      <c r="O1638" s="258" t="s">
        <v>6721</v>
      </c>
      <c r="P1638" s="259" t="s">
        <v>10007</v>
      </c>
      <c r="Q1638" s="49"/>
      <c r="R1638" s="49"/>
      <c r="S1638" s="328"/>
    </row>
    <row r="1639" spans="1:19" x14ac:dyDescent="0.25">
      <c r="A1639" s="260">
        <v>40422</v>
      </c>
      <c r="B1639" s="261" t="s">
        <v>1179</v>
      </c>
      <c r="C1639" s="267" t="s">
        <v>6274</v>
      </c>
      <c r="D1639" s="262" t="s">
        <v>1180</v>
      </c>
      <c r="E1639" s="262">
        <v>4900</v>
      </c>
      <c r="F1639" s="262" t="s">
        <v>1697</v>
      </c>
      <c r="G1639" s="262" t="s">
        <v>9736</v>
      </c>
      <c r="H1639" s="262" t="s">
        <v>1891</v>
      </c>
      <c r="I1639" s="262" t="s">
        <v>9131</v>
      </c>
      <c r="J1639" s="280" t="s">
        <v>6274</v>
      </c>
      <c r="K1639" s="280" t="s">
        <v>1183</v>
      </c>
      <c r="L1639" s="281">
        <v>40428</v>
      </c>
      <c r="M1639" s="256"/>
      <c r="N1639" s="257">
        <v>40429</v>
      </c>
      <c r="O1639" s="258" t="s">
        <v>1183</v>
      </c>
      <c r="P1639" s="259" t="s">
        <v>10038</v>
      </c>
      <c r="Q1639" s="49"/>
      <c r="R1639" s="49"/>
      <c r="S1639" s="328"/>
    </row>
    <row r="1640" spans="1:19" ht="25.5" x14ac:dyDescent="0.25">
      <c r="A1640" s="260">
        <v>40429</v>
      </c>
      <c r="B1640" s="261" t="s">
        <v>5686</v>
      </c>
      <c r="C1640" s="267" t="s">
        <v>5942</v>
      </c>
      <c r="D1640" s="262" t="s">
        <v>7963</v>
      </c>
      <c r="E1640" s="262">
        <v>4619</v>
      </c>
      <c r="F1640" s="262" t="s">
        <v>6588</v>
      </c>
      <c r="G1640" s="262" t="s">
        <v>6884</v>
      </c>
      <c r="H1640" s="262" t="s">
        <v>8607</v>
      </c>
      <c r="I1640" s="262" t="s">
        <v>9535</v>
      </c>
      <c r="J1640" s="280" t="s">
        <v>5942</v>
      </c>
      <c r="K1640" s="280" t="s">
        <v>6466</v>
      </c>
      <c r="L1640" s="281">
        <v>40430</v>
      </c>
      <c r="M1640" s="256" t="s">
        <v>4405</v>
      </c>
      <c r="N1640" s="257">
        <v>40430</v>
      </c>
      <c r="O1640" s="258" t="s">
        <v>2336</v>
      </c>
      <c r="P1640" s="259" t="s">
        <v>9535</v>
      </c>
      <c r="Q1640" s="49"/>
      <c r="R1640" s="49"/>
      <c r="S1640" s="328"/>
    </row>
    <row r="1641" spans="1:19" ht="25.5" x14ac:dyDescent="0.25">
      <c r="A1641" s="260">
        <v>40424</v>
      </c>
      <c r="B1641" s="261" t="s">
        <v>10679</v>
      </c>
      <c r="C1641" s="267" t="s">
        <v>5942</v>
      </c>
      <c r="D1641" s="262" t="s">
        <v>2215</v>
      </c>
      <c r="E1641" s="262"/>
      <c r="F1641" s="262" t="s">
        <v>3065</v>
      </c>
      <c r="G1641" s="262" t="s">
        <v>5602</v>
      </c>
      <c r="H1641" s="262" t="s">
        <v>5231</v>
      </c>
      <c r="I1641" s="262" t="s">
        <v>9535</v>
      </c>
      <c r="J1641" s="280" t="s">
        <v>4152</v>
      </c>
      <c r="K1641" s="280" t="s">
        <v>2079</v>
      </c>
      <c r="L1641" s="281">
        <v>40431</v>
      </c>
      <c r="M1641" s="256"/>
      <c r="N1641" s="257">
        <v>40431</v>
      </c>
      <c r="O1641" s="258" t="s">
        <v>2079</v>
      </c>
      <c r="P1641" s="259" t="s">
        <v>10007</v>
      </c>
      <c r="Q1641" s="49"/>
      <c r="R1641" s="49"/>
      <c r="S1641" s="328"/>
    </row>
    <row r="1642" spans="1:19" ht="25.5" x14ac:dyDescent="0.25">
      <c r="A1642" s="260">
        <v>40424</v>
      </c>
      <c r="B1642" s="261" t="s">
        <v>10679</v>
      </c>
      <c r="C1642" s="267" t="s">
        <v>5942</v>
      </c>
      <c r="D1642" s="262" t="s">
        <v>10770</v>
      </c>
      <c r="E1642" s="262">
        <v>4852</v>
      </c>
      <c r="F1642" s="262" t="s">
        <v>3065</v>
      </c>
      <c r="G1642" s="262" t="s">
        <v>3489</v>
      </c>
      <c r="H1642" s="262" t="s">
        <v>4179</v>
      </c>
      <c r="I1642" s="262" t="s">
        <v>9535</v>
      </c>
      <c r="J1642" s="280" t="s">
        <v>4152</v>
      </c>
      <c r="K1642" s="280" t="s">
        <v>6466</v>
      </c>
      <c r="L1642" s="281">
        <v>40431</v>
      </c>
      <c r="M1642" s="256"/>
      <c r="N1642" s="257">
        <v>40431</v>
      </c>
      <c r="O1642" s="258" t="s">
        <v>6466</v>
      </c>
      <c r="P1642" s="259" t="s">
        <v>10007</v>
      </c>
      <c r="Q1642" s="49"/>
      <c r="R1642" s="49"/>
      <c r="S1642" s="328"/>
    </row>
    <row r="1643" spans="1:19" ht="25.5" x14ac:dyDescent="0.25">
      <c r="A1643" s="260">
        <v>40429</v>
      </c>
      <c r="B1643" s="261" t="s">
        <v>2520</v>
      </c>
      <c r="C1643" s="267" t="s">
        <v>5942</v>
      </c>
      <c r="D1643" s="262" t="s">
        <v>2521</v>
      </c>
      <c r="E1643" s="262">
        <v>4933</v>
      </c>
      <c r="F1643" s="262" t="s">
        <v>1697</v>
      </c>
      <c r="G1643" s="262" t="s">
        <v>5602</v>
      </c>
      <c r="H1643" s="262" t="s">
        <v>9216</v>
      </c>
      <c r="I1643" s="262" t="s">
        <v>1053</v>
      </c>
      <c r="J1643" s="280" t="s">
        <v>4152</v>
      </c>
      <c r="K1643" s="280" t="s">
        <v>6325</v>
      </c>
      <c r="L1643" s="281">
        <v>40431</v>
      </c>
      <c r="M1643" s="256"/>
      <c r="N1643" s="257">
        <v>40431</v>
      </c>
      <c r="O1643" s="258" t="s">
        <v>6325</v>
      </c>
      <c r="P1643" s="259" t="s">
        <v>2386</v>
      </c>
      <c r="Q1643" s="49"/>
      <c r="R1643" s="49"/>
      <c r="S1643" s="328"/>
    </row>
    <row r="1644" spans="1:19" ht="25.5" x14ac:dyDescent="0.25">
      <c r="A1644" s="260">
        <v>40430</v>
      </c>
      <c r="B1644" s="261" t="s">
        <v>662</v>
      </c>
      <c r="C1644" s="267"/>
      <c r="D1644" s="262" t="s">
        <v>2215</v>
      </c>
      <c r="E1644" s="262"/>
      <c r="F1644" s="262" t="s">
        <v>10658</v>
      </c>
      <c r="G1644" s="262" t="s">
        <v>10927</v>
      </c>
      <c r="H1644" s="262" t="s">
        <v>374</v>
      </c>
      <c r="I1644" s="262" t="s">
        <v>6444</v>
      </c>
      <c r="J1644" s="280" t="s">
        <v>878</v>
      </c>
      <c r="K1644" s="280" t="s">
        <v>2079</v>
      </c>
      <c r="L1644" s="281">
        <v>40431</v>
      </c>
      <c r="M1644" s="256"/>
      <c r="N1644" s="257">
        <v>40431</v>
      </c>
      <c r="O1644" s="258" t="s">
        <v>2079</v>
      </c>
      <c r="P1644" s="259" t="s">
        <v>10007</v>
      </c>
      <c r="Q1644" s="49"/>
      <c r="R1644" s="49"/>
      <c r="S1644" s="328"/>
    </row>
    <row r="1645" spans="1:19" ht="25.5" x14ac:dyDescent="0.25">
      <c r="A1645" s="260">
        <v>40421</v>
      </c>
      <c r="B1645" s="261" t="s">
        <v>3873</v>
      </c>
      <c r="C1645" s="267"/>
      <c r="D1645" s="262" t="s">
        <v>3235</v>
      </c>
      <c r="E1645" s="262">
        <v>4910</v>
      </c>
      <c r="F1645" s="262" t="s">
        <v>5382</v>
      </c>
      <c r="G1645" s="262" t="s">
        <v>9736</v>
      </c>
      <c r="H1645" s="262" t="s">
        <v>10626</v>
      </c>
      <c r="I1645" s="262" t="s">
        <v>6727</v>
      </c>
      <c r="J1645" s="280" t="s">
        <v>4152</v>
      </c>
      <c r="K1645" s="280" t="s">
        <v>8007</v>
      </c>
      <c r="L1645" s="281"/>
      <c r="M1645" s="256"/>
      <c r="N1645" s="257">
        <v>40434</v>
      </c>
      <c r="O1645" s="258" t="s">
        <v>8007</v>
      </c>
      <c r="P1645" s="259" t="s">
        <v>119</v>
      </c>
      <c r="Q1645" s="49"/>
      <c r="R1645" s="49"/>
      <c r="S1645" s="328"/>
    </row>
    <row r="1646" spans="1:19" ht="25.5" x14ac:dyDescent="0.25">
      <c r="A1646" s="260">
        <v>40424</v>
      </c>
      <c r="B1646" s="261" t="s">
        <v>10679</v>
      </c>
      <c r="C1646" s="267" t="s">
        <v>5942</v>
      </c>
      <c r="D1646" s="262" t="s">
        <v>10770</v>
      </c>
      <c r="E1646" s="262">
        <v>4852</v>
      </c>
      <c r="F1646" s="262" t="s">
        <v>3065</v>
      </c>
      <c r="G1646" s="262" t="s">
        <v>10255</v>
      </c>
      <c r="H1646" s="262" t="s">
        <v>4179</v>
      </c>
      <c r="I1646" s="262" t="s">
        <v>9535</v>
      </c>
      <c r="J1646" s="280" t="s">
        <v>4152</v>
      </c>
      <c r="K1646" s="280" t="s">
        <v>2079</v>
      </c>
      <c r="L1646" s="281">
        <v>40434</v>
      </c>
      <c r="M1646" s="256"/>
      <c r="N1646" s="257">
        <v>40436</v>
      </c>
      <c r="O1646" s="258" t="s">
        <v>2079</v>
      </c>
      <c r="P1646" s="259" t="s">
        <v>9535</v>
      </c>
      <c r="Q1646" s="49"/>
      <c r="R1646" s="49"/>
      <c r="S1646" s="328"/>
    </row>
    <row r="1647" spans="1:19" ht="38.25" x14ac:dyDescent="0.25">
      <c r="A1647" s="260">
        <v>40429</v>
      </c>
      <c r="B1647" s="261" t="s">
        <v>1884</v>
      </c>
      <c r="C1647" s="267"/>
      <c r="D1647" s="262" t="s">
        <v>6638</v>
      </c>
      <c r="E1647" s="262">
        <v>4757</v>
      </c>
      <c r="F1647" s="262" t="s">
        <v>2795</v>
      </c>
      <c r="G1647" s="262"/>
      <c r="H1647" s="262" t="s">
        <v>2994</v>
      </c>
      <c r="I1647" s="262" t="s">
        <v>7301</v>
      </c>
      <c r="J1647" s="280" t="s">
        <v>7313</v>
      </c>
      <c r="K1647" s="280" t="s">
        <v>9008</v>
      </c>
      <c r="L1647" s="281"/>
      <c r="M1647" s="256"/>
      <c r="N1647" s="257">
        <v>40436</v>
      </c>
      <c r="O1647" s="258" t="s">
        <v>9008</v>
      </c>
      <c r="P1647" s="259" t="s">
        <v>1829</v>
      </c>
      <c r="Q1647" s="49"/>
      <c r="R1647" s="49"/>
      <c r="S1647" s="328"/>
    </row>
    <row r="1648" spans="1:19" ht="25.5" x14ac:dyDescent="0.25">
      <c r="A1648" s="260">
        <v>40431</v>
      </c>
      <c r="B1648" s="261" t="s">
        <v>2439</v>
      </c>
      <c r="C1648" s="267"/>
      <c r="D1648" s="262" t="s">
        <v>9775</v>
      </c>
      <c r="E1648" s="262">
        <v>4905</v>
      </c>
      <c r="F1648" s="262" t="s">
        <v>10658</v>
      </c>
      <c r="G1648" s="262" t="s">
        <v>5602</v>
      </c>
      <c r="H1648" s="262" t="s">
        <v>8382</v>
      </c>
      <c r="I1648" s="262" t="s">
        <v>6444</v>
      </c>
      <c r="J1648" s="280" t="s">
        <v>4152</v>
      </c>
      <c r="K1648" s="280" t="s">
        <v>4960</v>
      </c>
      <c r="L1648" s="281">
        <v>40436</v>
      </c>
      <c r="M1648" s="256"/>
      <c r="N1648" s="257">
        <v>40436</v>
      </c>
      <c r="O1648" s="258" t="s">
        <v>4960</v>
      </c>
      <c r="P1648" s="259" t="s">
        <v>9535</v>
      </c>
      <c r="Q1648" s="49"/>
      <c r="R1648" s="49"/>
      <c r="S1648" s="328"/>
    </row>
    <row r="1649" spans="1:19" ht="25.5" x14ac:dyDescent="0.25">
      <c r="A1649" s="260">
        <v>40435</v>
      </c>
      <c r="B1649" s="261" t="s">
        <v>4492</v>
      </c>
      <c r="C1649" s="267"/>
      <c r="D1649" s="262" t="s">
        <v>2215</v>
      </c>
      <c r="E1649" s="262"/>
      <c r="F1649" s="262" t="s">
        <v>1697</v>
      </c>
      <c r="G1649" s="262" t="s">
        <v>5602</v>
      </c>
      <c r="H1649" s="262" t="s">
        <v>10768</v>
      </c>
      <c r="I1649" s="262" t="s">
        <v>6444</v>
      </c>
      <c r="J1649" s="280" t="s">
        <v>4152</v>
      </c>
      <c r="K1649" s="280" t="s">
        <v>2419</v>
      </c>
      <c r="L1649" s="281">
        <v>40438</v>
      </c>
      <c r="M1649" s="256"/>
      <c r="N1649" s="257">
        <v>40438</v>
      </c>
      <c r="O1649" s="258" t="s">
        <v>2419</v>
      </c>
      <c r="P1649" s="259" t="s">
        <v>7961</v>
      </c>
      <c r="Q1649" s="49"/>
      <c r="R1649" s="49"/>
      <c r="S1649" s="328"/>
    </row>
    <row r="1650" spans="1:19" ht="25.5" x14ac:dyDescent="0.25">
      <c r="A1650" s="260">
        <v>40435</v>
      </c>
      <c r="B1650" s="261" t="s">
        <v>4492</v>
      </c>
      <c r="C1650" s="267"/>
      <c r="D1650" s="262" t="s">
        <v>2215</v>
      </c>
      <c r="E1650" s="262"/>
      <c r="F1650" s="262" t="s">
        <v>1697</v>
      </c>
      <c r="G1650" s="262" t="s">
        <v>5602</v>
      </c>
      <c r="H1650" s="262" t="s">
        <v>7916</v>
      </c>
      <c r="I1650" s="262" t="s">
        <v>6444</v>
      </c>
      <c r="J1650" s="280" t="s">
        <v>4152</v>
      </c>
      <c r="K1650" s="280" t="s">
        <v>6466</v>
      </c>
      <c r="L1650" s="281">
        <v>40438</v>
      </c>
      <c r="M1650" s="256"/>
      <c r="N1650" s="257">
        <v>40438</v>
      </c>
      <c r="O1650" s="258" t="s">
        <v>6466</v>
      </c>
      <c r="P1650" s="259" t="s">
        <v>7961</v>
      </c>
      <c r="Q1650" s="49"/>
      <c r="R1650" s="49"/>
      <c r="S1650" s="328"/>
    </row>
    <row r="1651" spans="1:19" ht="25.5" x14ac:dyDescent="0.25">
      <c r="A1651" s="260">
        <v>40437</v>
      </c>
      <c r="B1651" s="261" t="s">
        <v>1502</v>
      </c>
      <c r="C1651" s="267"/>
      <c r="D1651" s="262" t="s">
        <v>2215</v>
      </c>
      <c r="E1651" s="262"/>
      <c r="F1651" s="262" t="s">
        <v>10658</v>
      </c>
      <c r="G1651" s="262" t="s">
        <v>5602</v>
      </c>
      <c r="H1651" s="262" t="s">
        <v>374</v>
      </c>
      <c r="I1651" s="262" t="s">
        <v>6444</v>
      </c>
      <c r="J1651" s="280" t="s">
        <v>878</v>
      </c>
      <c r="K1651" s="280" t="s">
        <v>7826</v>
      </c>
      <c r="L1651" s="281">
        <v>40438</v>
      </c>
      <c r="M1651" s="256"/>
      <c r="N1651" s="257">
        <v>40438</v>
      </c>
      <c r="O1651" s="258" t="s">
        <v>7826</v>
      </c>
      <c r="P1651" s="259" t="s">
        <v>9535</v>
      </c>
      <c r="Q1651" s="49"/>
      <c r="R1651" s="49"/>
      <c r="S1651" s="328"/>
    </row>
    <row r="1652" spans="1:19" ht="25.5" x14ac:dyDescent="0.25">
      <c r="A1652" s="260">
        <v>40437</v>
      </c>
      <c r="B1652" s="261" t="s">
        <v>1502</v>
      </c>
      <c r="C1652" s="267"/>
      <c r="D1652" s="262" t="s">
        <v>2215</v>
      </c>
      <c r="E1652" s="262"/>
      <c r="F1652" s="262" t="s">
        <v>10658</v>
      </c>
      <c r="G1652" s="262" t="s">
        <v>9736</v>
      </c>
      <c r="H1652" s="262" t="s">
        <v>374</v>
      </c>
      <c r="I1652" s="262" t="s">
        <v>6444</v>
      </c>
      <c r="J1652" s="280" t="s">
        <v>878</v>
      </c>
      <c r="K1652" s="280" t="s">
        <v>7826</v>
      </c>
      <c r="L1652" s="281">
        <v>40438</v>
      </c>
      <c r="M1652" s="256"/>
      <c r="N1652" s="257">
        <v>40438</v>
      </c>
      <c r="O1652" s="258" t="s">
        <v>7826</v>
      </c>
      <c r="P1652" s="259" t="s">
        <v>9535</v>
      </c>
      <c r="Q1652" s="49"/>
      <c r="R1652" s="49"/>
      <c r="S1652" s="328"/>
    </row>
    <row r="1653" spans="1:19" ht="25.5" x14ac:dyDescent="0.25">
      <c r="A1653" s="260">
        <v>40437</v>
      </c>
      <c r="B1653" s="261" t="s">
        <v>8857</v>
      </c>
      <c r="C1653" s="267"/>
      <c r="D1653" s="262" t="s">
        <v>2215</v>
      </c>
      <c r="E1653" s="262"/>
      <c r="F1653" s="262" t="s">
        <v>5941</v>
      </c>
      <c r="G1653" s="262" t="s">
        <v>6884</v>
      </c>
      <c r="H1653" s="262" t="s">
        <v>9706</v>
      </c>
      <c r="I1653" s="262" t="s">
        <v>10608</v>
      </c>
      <c r="J1653" s="280" t="s">
        <v>2379</v>
      </c>
      <c r="K1653" s="280" t="s">
        <v>10123</v>
      </c>
      <c r="L1653" s="281">
        <v>40438</v>
      </c>
      <c r="M1653" s="256"/>
      <c r="N1653" s="257">
        <v>40438</v>
      </c>
      <c r="O1653" s="258" t="s">
        <v>10123</v>
      </c>
      <c r="P1653" s="259" t="s">
        <v>3371</v>
      </c>
      <c r="Q1653" s="49"/>
      <c r="R1653" s="49"/>
      <c r="S1653" s="328"/>
    </row>
    <row r="1654" spans="1:19" ht="25.5" x14ac:dyDescent="0.25">
      <c r="A1654" s="260">
        <v>40429</v>
      </c>
      <c r="B1654" s="261" t="s">
        <v>3723</v>
      </c>
      <c r="C1654" s="267"/>
      <c r="D1654" s="262" t="s">
        <v>7689</v>
      </c>
      <c r="E1654" s="262">
        <v>4894</v>
      </c>
      <c r="F1654" s="262" t="s">
        <v>738</v>
      </c>
      <c r="G1654" s="262" t="s">
        <v>9736</v>
      </c>
      <c r="H1654" s="262" t="s">
        <v>8382</v>
      </c>
      <c r="I1654" s="262" t="s">
        <v>6444</v>
      </c>
      <c r="J1654" s="280" t="s">
        <v>4152</v>
      </c>
      <c r="K1654" s="280" t="s">
        <v>8506</v>
      </c>
      <c r="L1654" s="281">
        <v>40438</v>
      </c>
      <c r="M1654" s="256"/>
      <c r="N1654" s="257">
        <v>40442</v>
      </c>
      <c r="O1654" s="258" t="s">
        <v>8506</v>
      </c>
      <c r="P1654" s="259" t="s">
        <v>9535</v>
      </c>
      <c r="Q1654" s="49"/>
      <c r="R1654" s="49"/>
      <c r="S1654" s="328"/>
    </row>
    <row r="1655" spans="1:19" ht="25.5" x14ac:dyDescent="0.25">
      <c r="A1655" s="260">
        <v>40436</v>
      </c>
      <c r="B1655" s="261" t="s">
        <v>10742</v>
      </c>
      <c r="C1655" s="267"/>
      <c r="D1655" s="262" t="s">
        <v>10134</v>
      </c>
      <c r="E1655" s="262">
        <v>4925</v>
      </c>
      <c r="F1655" s="262" t="s">
        <v>3065</v>
      </c>
      <c r="G1655" s="262" t="s">
        <v>6884</v>
      </c>
      <c r="H1655" s="262" t="s">
        <v>10133</v>
      </c>
      <c r="I1655" s="262" t="s">
        <v>6444</v>
      </c>
      <c r="J1655" s="280" t="s">
        <v>4152</v>
      </c>
      <c r="K1655" s="280" t="s">
        <v>2079</v>
      </c>
      <c r="L1655" s="281">
        <v>40445</v>
      </c>
      <c r="M1655" s="256"/>
      <c r="N1655" s="257">
        <v>40442</v>
      </c>
      <c r="O1655" s="258" t="s">
        <v>2079</v>
      </c>
      <c r="P1655" s="259" t="s">
        <v>9535</v>
      </c>
      <c r="Q1655" s="49"/>
      <c r="R1655" s="49"/>
      <c r="S1655" s="328"/>
    </row>
    <row r="1656" spans="1:19" ht="25.5" x14ac:dyDescent="0.25">
      <c r="A1656" s="260">
        <v>40437</v>
      </c>
      <c r="B1656" s="261" t="s">
        <v>8782</v>
      </c>
      <c r="C1656" s="267"/>
      <c r="D1656" s="262" t="s">
        <v>2215</v>
      </c>
      <c r="E1656" s="262"/>
      <c r="F1656" s="262" t="s">
        <v>738</v>
      </c>
      <c r="G1656" s="262" t="s">
        <v>5602</v>
      </c>
      <c r="H1656" s="262" t="s">
        <v>5231</v>
      </c>
      <c r="I1656" s="262" t="s">
        <v>6444</v>
      </c>
      <c r="J1656" s="280" t="s">
        <v>4152</v>
      </c>
      <c r="K1656" s="280" t="s">
        <v>2419</v>
      </c>
      <c r="L1656" s="281">
        <v>40445</v>
      </c>
      <c r="M1656" s="256"/>
      <c r="N1656" s="257">
        <v>40442</v>
      </c>
      <c r="O1656" s="258" t="s">
        <v>2419</v>
      </c>
      <c r="P1656" s="259" t="s">
        <v>10007</v>
      </c>
      <c r="Q1656" s="49"/>
      <c r="R1656" s="49"/>
      <c r="S1656" s="328"/>
    </row>
    <row r="1657" spans="1:19" x14ac:dyDescent="0.25">
      <c r="A1657" s="260">
        <v>40444</v>
      </c>
      <c r="B1657" s="261" t="s">
        <v>3992</v>
      </c>
      <c r="C1657" s="267" t="s">
        <v>6308</v>
      </c>
      <c r="D1657" s="262" t="s">
        <v>9449</v>
      </c>
      <c r="E1657" s="262"/>
      <c r="F1657" s="262" t="s">
        <v>9450</v>
      </c>
      <c r="G1657" s="262"/>
      <c r="H1657" s="262"/>
      <c r="I1657" s="262"/>
      <c r="J1657" s="280" t="s">
        <v>6308</v>
      </c>
      <c r="K1657" s="280"/>
      <c r="L1657" s="281"/>
      <c r="M1657" s="256"/>
      <c r="N1657" s="257">
        <v>40444</v>
      </c>
      <c r="O1657" s="258" t="s">
        <v>4680</v>
      </c>
      <c r="P1657" s="259" t="s">
        <v>6441</v>
      </c>
      <c r="Q1657" s="49"/>
      <c r="R1657" s="49"/>
      <c r="S1657" s="328"/>
    </row>
    <row r="1658" spans="1:19" ht="38.25" x14ac:dyDescent="0.25">
      <c r="A1658" s="260">
        <v>40434</v>
      </c>
      <c r="B1658" s="261" t="s">
        <v>9744</v>
      </c>
      <c r="C1658" s="267"/>
      <c r="D1658" s="262" t="s">
        <v>9745</v>
      </c>
      <c r="E1658" s="262">
        <v>4904</v>
      </c>
      <c r="F1658" s="262" t="s">
        <v>1697</v>
      </c>
      <c r="G1658" s="262" t="s">
        <v>5602</v>
      </c>
      <c r="H1658" s="262" t="s">
        <v>10768</v>
      </c>
      <c r="I1658" s="262" t="s">
        <v>1255</v>
      </c>
      <c r="J1658" s="280" t="s">
        <v>9746</v>
      </c>
      <c r="K1658" s="280" t="s">
        <v>9747</v>
      </c>
      <c r="L1658" s="281">
        <v>40445</v>
      </c>
      <c r="M1658" s="256"/>
      <c r="N1658" s="257">
        <v>40445</v>
      </c>
      <c r="O1658" s="258" t="s">
        <v>9747</v>
      </c>
      <c r="P1658" s="259" t="s">
        <v>3260</v>
      </c>
      <c r="Q1658" s="49"/>
      <c r="R1658" s="49"/>
      <c r="S1658" s="328"/>
    </row>
    <row r="1659" spans="1:19" ht="76.5" x14ac:dyDescent="0.25">
      <c r="A1659" s="260">
        <v>40434</v>
      </c>
      <c r="B1659" s="261" t="s">
        <v>9744</v>
      </c>
      <c r="C1659" s="267"/>
      <c r="D1659" s="262" t="s">
        <v>9745</v>
      </c>
      <c r="E1659" s="262">
        <v>4904</v>
      </c>
      <c r="F1659" s="262" t="s">
        <v>1697</v>
      </c>
      <c r="G1659" s="262" t="s">
        <v>5602</v>
      </c>
      <c r="H1659" s="262" t="s">
        <v>7916</v>
      </c>
      <c r="I1659" s="262" t="s">
        <v>1255</v>
      </c>
      <c r="J1659" s="280" t="s">
        <v>509</v>
      </c>
      <c r="K1659" s="280" t="s">
        <v>9708</v>
      </c>
      <c r="L1659" s="281">
        <v>40445</v>
      </c>
      <c r="M1659" s="256"/>
      <c r="N1659" s="257">
        <v>40445</v>
      </c>
      <c r="O1659" s="258" t="s">
        <v>3503</v>
      </c>
      <c r="P1659" s="259" t="s">
        <v>3504</v>
      </c>
      <c r="Q1659" s="49"/>
      <c r="R1659" s="49"/>
      <c r="S1659" s="328"/>
    </row>
    <row r="1660" spans="1:19" ht="51" x14ac:dyDescent="0.25">
      <c r="A1660" s="260">
        <v>40435</v>
      </c>
      <c r="B1660" s="261" t="s">
        <v>1038</v>
      </c>
      <c r="C1660" s="267"/>
      <c r="D1660" s="262" t="s">
        <v>3993</v>
      </c>
      <c r="E1660" s="262">
        <v>4885</v>
      </c>
      <c r="F1660" s="262" t="s">
        <v>5382</v>
      </c>
      <c r="G1660" s="262" t="s">
        <v>6803</v>
      </c>
      <c r="H1660" s="262" t="s">
        <v>659</v>
      </c>
      <c r="I1660" s="262" t="s">
        <v>1255</v>
      </c>
      <c r="J1660" s="280" t="s">
        <v>8213</v>
      </c>
      <c r="K1660" s="280" t="s">
        <v>4383</v>
      </c>
      <c r="L1660" s="281">
        <v>40445</v>
      </c>
      <c r="M1660" s="256"/>
      <c r="N1660" s="257">
        <v>40448</v>
      </c>
      <c r="O1660" s="258" t="s">
        <v>4383</v>
      </c>
      <c r="P1660" s="259" t="s">
        <v>5753</v>
      </c>
      <c r="Q1660" s="49"/>
      <c r="R1660" s="49"/>
      <c r="S1660" s="328"/>
    </row>
    <row r="1661" spans="1:19" ht="25.5" x14ac:dyDescent="0.25">
      <c r="A1661" s="260">
        <v>40444</v>
      </c>
      <c r="B1661" s="261" t="s">
        <v>1232</v>
      </c>
      <c r="C1661" s="267"/>
      <c r="D1661" s="262" t="s">
        <v>9775</v>
      </c>
      <c r="E1661" s="262">
        <v>4905</v>
      </c>
      <c r="F1661" s="262" t="s">
        <v>10658</v>
      </c>
      <c r="G1661" s="262" t="s">
        <v>5602</v>
      </c>
      <c r="H1661" s="262" t="s">
        <v>8382</v>
      </c>
      <c r="I1661" s="262" t="s">
        <v>6444</v>
      </c>
      <c r="J1661" s="280" t="s">
        <v>4152</v>
      </c>
      <c r="K1661" s="280" t="s">
        <v>7627</v>
      </c>
      <c r="L1661" s="281">
        <v>40448</v>
      </c>
      <c r="M1661" s="256"/>
      <c r="N1661" s="257">
        <v>40448</v>
      </c>
      <c r="O1661" s="258" t="s">
        <v>7627</v>
      </c>
      <c r="P1661" s="259" t="s">
        <v>10007</v>
      </c>
      <c r="Q1661" s="49"/>
      <c r="R1661" s="49"/>
      <c r="S1661" s="328"/>
    </row>
    <row r="1662" spans="1:19" x14ac:dyDescent="0.25">
      <c r="A1662" s="260">
        <v>40437</v>
      </c>
      <c r="B1662" s="261" t="s">
        <v>9704</v>
      </c>
      <c r="C1662" s="267"/>
      <c r="D1662" s="262" t="s">
        <v>4061</v>
      </c>
      <c r="E1662" s="262">
        <v>4859</v>
      </c>
      <c r="F1662" s="262" t="s">
        <v>1697</v>
      </c>
      <c r="G1662" s="262" t="s">
        <v>9736</v>
      </c>
      <c r="H1662" s="262" t="s">
        <v>4318</v>
      </c>
      <c r="I1662" s="262" t="s">
        <v>8023</v>
      </c>
      <c r="J1662" s="280" t="s">
        <v>9519</v>
      </c>
      <c r="K1662" s="280" t="s">
        <v>2424</v>
      </c>
      <c r="L1662" s="281">
        <v>40450</v>
      </c>
      <c r="M1662" s="256"/>
      <c r="N1662" s="257">
        <v>40450</v>
      </c>
      <c r="O1662" s="258" t="s">
        <v>2424</v>
      </c>
      <c r="P1662" s="259" t="s">
        <v>8023</v>
      </c>
      <c r="Q1662" s="49"/>
      <c r="R1662" s="49"/>
      <c r="S1662" s="328"/>
    </row>
    <row r="1663" spans="1:19" ht="25.5" x14ac:dyDescent="0.25">
      <c r="A1663" s="260">
        <v>40444</v>
      </c>
      <c r="B1663" s="261" t="s">
        <v>1231</v>
      </c>
      <c r="C1663" s="267"/>
      <c r="D1663" s="262" t="s">
        <v>2215</v>
      </c>
      <c r="E1663" s="262"/>
      <c r="F1663" s="262" t="s">
        <v>6588</v>
      </c>
      <c r="G1663" s="262" t="s">
        <v>6884</v>
      </c>
      <c r="H1663" s="262" t="s">
        <v>8607</v>
      </c>
      <c r="I1663" s="262" t="s">
        <v>6444</v>
      </c>
      <c r="J1663" s="280" t="s">
        <v>2379</v>
      </c>
      <c r="K1663" s="280" t="s">
        <v>8418</v>
      </c>
      <c r="L1663" s="281">
        <v>40450</v>
      </c>
      <c r="M1663" s="256"/>
      <c r="N1663" s="257">
        <v>40450</v>
      </c>
      <c r="O1663" s="258" t="s">
        <v>8418</v>
      </c>
      <c r="P1663" s="259" t="s">
        <v>10007</v>
      </c>
      <c r="Q1663" s="49"/>
      <c r="R1663" s="49"/>
      <c r="S1663" s="328"/>
    </row>
    <row r="1664" spans="1:19" ht="38.25" x14ac:dyDescent="0.25">
      <c r="A1664" s="260">
        <v>40445</v>
      </c>
      <c r="B1664" s="261" t="s">
        <v>8850</v>
      </c>
      <c r="C1664" s="267"/>
      <c r="D1664" s="262" t="s">
        <v>2866</v>
      </c>
      <c r="E1664" s="262" t="s">
        <v>1332</v>
      </c>
      <c r="F1664" s="262" t="s">
        <v>1697</v>
      </c>
      <c r="G1664" s="262" t="s">
        <v>8724</v>
      </c>
      <c r="H1664" s="262" t="s">
        <v>3525</v>
      </c>
      <c r="I1664" s="262"/>
      <c r="J1664" s="280" t="s">
        <v>1334</v>
      </c>
      <c r="K1664" s="280" t="s">
        <v>3526</v>
      </c>
      <c r="L1664" s="281">
        <v>40450</v>
      </c>
      <c r="M1664" s="256"/>
      <c r="N1664" s="257">
        <v>40450</v>
      </c>
      <c r="O1664" s="258" t="s">
        <v>3526</v>
      </c>
      <c r="P1664" s="259" t="s">
        <v>5267</v>
      </c>
      <c r="Q1664" s="49"/>
      <c r="R1664" s="49"/>
      <c r="S1664" s="328"/>
    </row>
    <row r="1665" spans="1:19" ht="25.5" x14ac:dyDescent="0.25">
      <c r="A1665" s="260">
        <v>40444</v>
      </c>
      <c r="B1665" s="261" t="s">
        <v>3384</v>
      </c>
      <c r="C1665" s="267"/>
      <c r="D1665" s="262" t="s">
        <v>9745</v>
      </c>
      <c r="E1665" s="262">
        <v>4904</v>
      </c>
      <c r="F1665" s="262" t="s">
        <v>1697</v>
      </c>
      <c r="G1665" s="262" t="s">
        <v>5602</v>
      </c>
      <c r="H1665" s="262" t="s">
        <v>10768</v>
      </c>
      <c r="I1665" s="262" t="s">
        <v>3385</v>
      </c>
      <c r="J1665" s="280" t="s">
        <v>2210</v>
      </c>
      <c r="K1665" s="280" t="s">
        <v>3948</v>
      </c>
      <c r="L1665" s="281">
        <v>40452</v>
      </c>
      <c r="M1665" s="256"/>
      <c r="N1665" s="257">
        <v>40452</v>
      </c>
      <c r="O1665" s="258" t="s">
        <v>3948</v>
      </c>
      <c r="P1665" s="259" t="s">
        <v>9734</v>
      </c>
      <c r="Q1665" s="49"/>
      <c r="R1665" s="49"/>
      <c r="S1665" s="328"/>
    </row>
    <row r="1666" spans="1:19" ht="25.5" x14ac:dyDescent="0.25">
      <c r="A1666" s="260">
        <v>40449</v>
      </c>
      <c r="B1666" s="261" t="s">
        <v>4784</v>
      </c>
      <c r="C1666" s="267"/>
      <c r="D1666" s="262" t="s">
        <v>2215</v>
      </c>
      <c r="E1666" s="262"/>
      <c r="F1666" s="262" t="s">
        <v>6588</v>
      </c>
      <c r="G1666" s="262" t="s">
        <v>8606</v>
      </c>
      <c r="H1666" s="262" t="s">
        <v>8607</v>
      </c>
      <c r="I1666" s="262" t="s">
        <v>7532</v>
      </c>
      <c r="J1666" s="280" t="s">
        <v>2379</v>
      </c>
      <c r="K1666" s="280" t="s">
        <v>2081</v>
      </c>
      <c r="L1666" s="281">
        <v>40452</v>
      </c>
      <c r="M1666" s="256"/>
      <c r="N1666" s="257">
        <v>40452</v>
      </c>
      <c r="O1666" s="258" t="s">
        <v>2081</v>
      </c>
      <c r="P1666" s="259" t="s">
        <v>9134</v>
      </c>
      <c r="Q1666" s="49"/>
      <c r="R1666" s="49"/>
      <c r="S1666" s="328"/>
    </row>
    <row r="1667" spans="1:19" ht="25.5" x14ac:dyDescent="0.25">
      <c r="A1667" s="260">
        <v>40452</v>
      </c>
      <c r="B1667" s="261" t="s">
        <v>6777</v>
      </c>
      <c r="C1667" s="267"/>
      <c r="D1667" s="262" t="s">
        <v>6029</v>
      </c>
      <c r="E1667" s="262">
        <v>4907</v>
      </c>
      <c r="F1667" s="262" t="s">
        <v>1461</v>
      </c>
      <c r="G1667" s="262" t="s">
        <v>3651</v>
      </c>
      <c r="H1667" s="262" t="s">
        <v>6063</v>
      </c>
      <c r="I1667" s="262" t="s">
        <v>6444</v>
      </c>
      <c r="J1667" s="280" t="s">
        <v>4152</v>
      </c>
      <c r="K1667" s="280" t="s">
        <v>4960</v>
      </c>
      <c r="L1667" s="281">
        <v>40452</v>
      </c>
      <c r="M1667" s="256" t="s">
        <v>6533</v>
      </c>
      <c r="N1667" s="257">
        <v>40452</v>
      </c>
      <c r="O1667" s="258" t="s">
        <v>4960</v>
      </c>
      <c r="P1667" s="259"/>
      <c r="Q1667" s="49"/>
      <c r="R1667" s="49"/>
      <c r="S1667" s="328"/>
    </row>
    <row r="1668" spans="1:19" ht="25.5" x14ac:dyDescent="0.25">
      <c r="A1668" s="260">
        <v>40422</v>
      </c>
      <c r="B1668" s="261" t="s">
        <v>3426</v>
      </c>
      <c r="C1668" s="267"/>
      <c r="D1668" s="262" t="s">
        <v>8180</v>
      </c>
      <c r="E1668" s="262">
        <v>4915</v>
      </c>
      <c r="F1668" s="262" t="s">
        <v>1461</v>
      </c>
      <c r="G1668" s="262" t="s">
        <v>5602</v>
      </c>
      <c r="H1668" s="262" t="s">
        <v>3864</v>
      </c>
      <c r="I1668" s="262" t="s">
        <v>1255</v>
      </c>
      <c r="J1668" s="280" t="s">
        <v>6214</v>
      </c>
      <c r="K1668" s="280" t="s">
        <v>10829</v>
      </c>
      <c r="L1668" s="281">
        <v>40457</v>
      </c>
      <c r="M1668" s="256"/>
      <c r="N1668" s="257">
        <v>40456</v>
      </c>
      <c r="O1668" s="258"/>
      <c r="P1668" s="259"/>
      <c r="Q1668" s="49"/>
      <c r="R1668" s="49"/>
      <c r="S1668" s="328"/>
    </row>
    <row r="1669" spans="1:19" ht="25.5" x14ac:dyDescent="0.25">
      <c r="A1669" s="260">
        <v>40457</v>
      </c>
      <c r="B1669" s="261" t="s">
        <v>3811</v>
      </c>
      <c r="C1669" s="267"/>
      <c r="D1669" s="262" t="s">
        <v>2215</v>
      </c>
      <c r="E1669" s="262"/>
      <c r="F1669" s="262" t="s">
        <v>6372</v>
      </c>
      <c r="G1669" s="262" t="s">
        <v>6803</v>
      </c>
      <c r="H1669" s="262" t="s">
        <v>659</v>
      </c>
      <c r="I1669" s="262" t="s">
        <v>6444</v>
      </c>
      <c r="J1669" s="280" t="s">
        <v>4894</v>
      </c>
      <c r="K1669" s="280" t="s">
        <v>2419</v>
      </c>
      <c r="L1669" s="281">
        <v>40458</v>
      </c>
      <c r="M1669" s="256"/>
      <c r="N1669" s="257">
        <v>40458</v>
      </c>
      <c r="O1669" s="258"/>
      <c r="P1669" s="259"/>
      <c r="Q1669" s="49"/>
      <c r="R1669" s="49"/>
      <c r="S1669" s="328"/>
    </row>
    <row r="1670" spans="1:19" ht="25.5" x14ac:dyDescent="0.25">
      <c r="A1670" s="260">
        <v>40451</v>
      </c>
      <c r="B1670" s="261" t="s">
        <v>3857</v>
      </c>
      <c r="C1670" s="267"/>
      <c r="D1670" s="262" t="s">
        <v>6029</v>
      </c>
      <c r="E1670" s="262">
        <v>4907</v>
      </c>
      <c r="F1670" s="262" t="s">
        <v>1461</v>
      </c>
      <c r="G1670" s="262" t="s">
        <v>3651</v>
      </c>
      <c r="H1670" s="262" t="s">
        <v>6063</v>
      </c>
      <c r="I1670" s="262" t="s">
        <v>3858</v>
      </c>
      <c r="J1670" s="280" t="s">
        <v>6062</v>
      </c>
      <c r="K1670" s="280" t="s">
        <v>7548</v>
      </c>
      <c r="L1670" s="281"/>
      <c r="M1670" s="256"/>
      <c r="N1670" s="257">
        <v>40459</v>
      </c>
      <c r="O1670" s="258">
        <v>42</v>
      </c>
      <c r="P1670" s="259" t="s">
        <v>6738</v>
      </c>
      <c r="Q1670" s="49"/>
      <c r="R1670" s="49"/>
      <c r="S1670" s="328"/>
    </row>
    <row r="1671" spans="1:19" ht="25.5" x14ac:dyDescent="0.25">
      <c r="A1671" s="260">
        <v>40452</v>
      </c>
      <c r="B1671" s="261" t="s">
        <v>731</v>
      </c>
      <c r="C1671" s="267"/>
      <c r="D1671" s="262" t="s">
        <v>4061</v>
      </c>
      <c r="E1671" s="262">
        <v>4859</v>
      </c>
      <c r="F1671" s="262" t="s">
        <v>1697</v>
      </c>
      <c r="G1671" s="262" t="s">
        <v>9736</v>
      </c>
      <c r="H1671" s="262" t="s">
        <v>4318</v>
      </c>
      <c r="I1671" s="262" t="s">
        <v>5353</v>
      </c>
      <c r="J1671" s="280" t="s">
        <v>4152</v>
      </c>
      <c r="K1671" s="280" t="s">
        <v>6408</v>
      </c>
      <c r="L1671" s="281">
        <v>40459</v>
      </c>
      <c r="M1671" s="256"/>
      <c r="N1671" s="257">
        <v>40459</v>
      </c>
      <c r="O1671" s="258">
        <v>75</v>
      </c>
      <c r="P1671" s="259" t="s">
        <v>5952</v>
      </c>
      <c r="Q1671" s="49"/>
      <c r="R1671" s="49"/>
      <c r="S1671" s="328"/>
    </row>
    <row r="1672" spans="1:19" ht="25.5" x14ac:dyDescent="0.25">
      <c r="A1672" s="260">
        <v>40457</v>
      </c>
      <c r="B1672" s="261" t="s">
        <v>6553</v>
      </c>
      <c r="C1672" s="267"/>
      <c r="D1672" s="262" t="s">
        <v>2215</v>
      </c>
      <c r="E1672" s="262"/>
      <c r="F1672" s="262" t="s">
        <v>6588</v>
      </c>
      <c r="G1672" s="262" t="s">
        <v>6884</v>
      </c>
      <c r="H1672" s="262" t="s">
        <v>8607</v>
      </c>
      <c r="I1672" s="262" t="s">
        <v>6444</v>
      </c>
      <c r="J1672" s="280" t="s">
        <v>2379</v>
      </c>
      <c r="K1672" s="280" t="s">
        <v>2079</v>
      </c>
      <c r="L1672" s="281">
        <v>40459</v>
      </c>
      <c r="M1672" s="256"/>
      <c r="N1672" s="257">
        <v>40459</v>
      </c>
      <c r="O1672" s="258">
        <v>50</v>
      </c>
      <c r="P1672" s="259" t="s">
        <v>9535</v>
      </c>
      <c r="Q1672" s="49"/>
      <c r="R1672" s="49"/>
      <c r="S1672" s="328"/>
    </row>
    <row r="1673" spans="1:19" ht="25.5" x14ac:dyDescent="0.25">
      <c r="A1673" s="260">
        <v>40458</v>
      </c>
      <c r="B1673" s="261" t="s">
        <v>3149</v>
      </c>
      <c r="C1673" s="267"/>
      <c r="D1673" s="262" t="s">
        <v>2215</v>
      </c>
      <c r="E1673" s="262"/>
      <c r="F1673" s="262" t="s">
        <v>6588</v>
      </c>
      <c r="G1673" s="262" t="s">
        <v>5602</v>
      </c>
      <c r="H1673" s="262" t="s">
        <v>4935</v>
      </c>
      <c r="I1673" s="262" t="s">
        <v>6444</v>
      </c>
      <c r="J1673" s="280" t="s">
        <v>5603</v>
      </c>
      <c r="K1673" s="280" t="s">
        <v>7826</v>
      </c>
      <c r="L1673" s="281">
        <v>40459</v>
      </c>
      <c r="M1673" s="256"/>
      <c r="N1673" s="257">
        <v>40459</v>
      </c>
      <c r="O1673" s="258">
        <v>100</v>
      </c>
      <c r="P1673" s="259" t="s">
        <v>9535</v>
      </c>
      <c r="Q1673" s="49"/>
      <c r="R1673" s="49"/>
      <c r="S1673" s="328"/>
    </row>
    <row r="1674" spans="1:19" ht="25.5" x14ac:dyDescent="0.25">
      <c r="A1674" s="260">
        <v>40458</v>
      </c>
      <c r="B1674" s="261" t="s">
        <v>10284</v>
      </c>
      <c r="C1674" s="267"/>
      <c r="D1674" s="262" t="s">
        <v>2215</v>
      </c>
      <c r="E1674" s="262"/>
      <c r="F1674" s="262" t="s">
        <v>5941</v>
      </c>
      <c r="G1674" s="262" t="s">
        <v>2109</v>
      </c>
      <c r="H1674" s="262" t="s">
        <v>8607</v>
      </c>
      <c r="I1674" s="262" t="s">
        <v>6444</v>
      </c>
      <c r="J1674" s="280" t="s">
        <v>2379</v>
      </c>
      <c r="K1674" s="280" t="s">
        <v>4960</v>
      </c>
      <c r="L1674" s="281">
        <v>40459</v>
      </c>
      <c r="M1674" s="256"/>
      <c r="N1674" s="257">
        <v>40459</v>
      </c>
      <c r="O1674" s="258">
        <v>15</v>
      </c>
      <c r="P1674" s="259" t="s">
        <v>9535</v>
      </c>
      <c r="Q1674" s="49"/>
      <c r="R1674" s="49"/>
      <c r="S1674" s="328"/>
    </row>
    <row r="1675" spans="1:19" ht="25.5" x14ac:dyDescent="0.25">
      <c r="A1675" s="260">
        <v>40483</v>
      </c>
      <c r="B1675" s="261" t="s">
        <v>1179</v>
      </c>
      <c r="C1675" s="267"/>
      <c r="D1675" s="262" t="s">
        <v>5620</v>
      </c>
      <c r="E1675" s="262">
        <v>4900</v>
      </c>
      <c r="F1675" s="262" t="s">
        <v>1697</v>
      </c>
      <c r="G1675" s="262" t="s">
        <v>5602</v>
      </c>
      <c r="H1675" s="262" t="s">
        <v>9944</v>
      </c>
      <c r="I1675" s="262" t="s">
        <v>9945</v>
      </c>
      <c r="J1675" s="280" t="s">
        <v>2210</v>
      </c>
      <c r="K1675" s="280" t="s">
        <v>3425</v>
      </c>
      <c r="L1675" s="281">
        <v>40491</v>
      </c>
      <c r="M1675" s="256"/>
      <c r="N1675" s="257">
        <v>40461</v>
      </c>
      <c r="O1675" s="258" t="s">
        <v>6674</v>
      </c>
      <c r="P1675" s="259"/>
      <c r="Q1675" s="49"/>
      <c r="R1675" s="49"/>
      <c r="S1675" s="328"/>
    </row>
    <row r="1676" spans="1:19" ht="25.5" x14ac:dyDescent="0.25">
      <c r="A1676" s="260">
        <v>40399</v>
      </c>
      <c r="B1676" s="261" t="s">
        <v>5260</v>
      </c>
      <c r="C1676" s="267" t="s">
        <v>4818</v>
      </c>
      <c r="D1676" s="262" t="s">
        <v>5085</v>
      </c>
      <c r="E1676" s="262">
        <v>4882</v>
      </c>
      <c r="F1676" s="262" t="s">
        <v>468</v>
      </c>
      <c r="G1676" s="262" t="s">
        <v>9736</v>
      </c>
      <c r="H1676" s="262" t="s">
        <v>5261</v>
      </c>
      <c r="I1676" s="262" t="s">
        <v>1422</v>
      </c>
      <c r="J1676" s="280" t="s">
        <v>4009</v>
      </c>
      <c r="K1676" s="280" t="s">
        <v>4491</v>
      </c>
      <c r="L1676" s="281">
        <v>40452</v>
      </c>
      <c r="M1676" s="256"/>
      <c r="N1676" s="257">
        <v>40463</v>
      </c>
      <c r="O1676" s="258" t="s">
        <v>6536</v>
      </c>
      <c r="P1676" s="259"/>
      <c r="Q1676" s="49"/>
      <c r="R1676" s="49"/>
      <c r="S1676" s="328"/>
    </row>
    <row r="1677" spans="1:19" ht="25.5" x14ac:dyDescent="0.25">
      <c r="A1677" s="260">
        <v>40399</v>
      </c>
      <c r="B1677" s="261" t="s">
        <v>5260</v>
      </c>
      <c r="C1677" s="267" t="s">
        <v>5942</v>
      </c>
      <c r="D1677" s="262" t="s">
        <v>5085</v>
      </c>
      <c r="E1677" s="262">
        <v>4882</v>
      </c>
      <c r="F1677" s="262" t="s">
        <v>468</v>
      </c>
      <c r="G1677" s="262" t="s">
        <v>9736</v>
      </c>
      <c r="H1677" s="262" t="s">
        <v>5261</v>
      </c>
      <c r="I1677" s="262" t="s">
        <v>9535</v>
      </c>
      <c r="J1677" s="280" t="s">
        <v>4152</v>
      </c>
      <c r="K1677" s="280" t="s">
        <v>6831</v>
      </c>
      <c r="L1677" s="281" t="s">
        <v>4263</v>
      </c>
      <c r="M1677" s="256"/>
      <c r="N1677" s="257">
        <v>40463</v>
      </c>
      <c r="O1677" s="258">
        <v>68</v>
      </c>
      <c r="P1677" s="259" t="s">
        <v>10700</v>
      </c>
      <c r="Q1677" s="49"/>
      <c r="R1677" s="49"/>
      <c r="S1677" s="328"/>
    </row>
    <row r="1678" spans="1:19" ht="25.5" x14ac:dyDescent="0.25">
      <c r="A1678" s="260">
        <v>40403</v>
      </c>
      <c r="B1678" s="261" t="s">
        <v>5254</v>
      </c>
      <c r="C1678" s="267" t="s">
        <v>5942</v>
      </c>
      <c r="D1678" s="262" t="s">
        <v>5085</v>
      </c>
      <c r="E1678" s="262">
        <v>4882</v>
      </c>
      <c r="F1678" s="262" t="s">
        <v>468</v>
      </c>
      <c r="G1678" s="262" t="s">
        <v>5602</v>
      </c>
      <c r="H1678" s="262" t="s">
        <v>3641</v>
      </c>
      <c r="I1678" s="262" t="s">
        <v>1053</v>
      </c>
      <c r="J1678" s="280" t="s">
        <v>4152</v>
      </c>
      <c r="K1678" s="280" t="s">
        <v>5253</v>
      </c>
      <c r="L1678" s="281" t="s">
        <v>4263</v>
      </c>
      <c r="M1678" s="256"/>
      <c r="N1678" s="257">
        <v>40463</v>
      </c>
      <c r="O1678" s="258">
        <v>194</v>
      </c>
      <c r="P1678" s="259" t="s">
        <v>10700</v>
      </c>
      <c r="Q1678" s="49"/>
      <c r="R1678" s="49"/>
      <c r="S1678" s="328"/>
    </row>
    <row r="1679" spans="1:19" ht="25.5" x14ac:dyDescent="0.25">
      <c r="A1679" s="260">
        <v>40451</v>
      </c>
      <c r="B1679" s="261" t="s">
        <v>4011</v>
      </c>
      <c r="C1679" s="267"/>
      <c r="D1679" s="262" t="s">
        <v>2215</v>
      </c>
      <c r="E1679" s="262"/>
      <c r="F1679" s="262" t="s">
        <v>1697</v>
      </c>
      <c r="G1679" s="262" t="s">
        <v>5602</v>
      </c>
      <c r="H1679" s="262" t="s">
        <v>1698</v>
      </c>
      <c r="I1679" s="262" t="s">
        <v>6444</v>
      </c>
      <c r="J1679" s="280" t="s">
        <v>4152</v>
      </c>
      <c r="K1679" s="280" t="s">
        <v>4960</v>
      </c>
      <c r="L1679" s="281">
        <v>40402</v>
      </c>
      <c r="M1679" s="256"/>
      <c r="N1679" s="257">
        <v>40463</v>
      </c>
      <c r="O1679" s="258"/>
      <c r="P1679" s="259"/>
      <c r="Q1679" s="49"/>
      <c r="R1679" s="49"/>
      <c r="S1679" s="328"/>
    </row>
    <row r="1680" spans="1:19" ht="25.5" x14ac:dyDescent="0.25">
      <c r="A1680" s="260">
        <v>40452</v>
      </c>
      <c r="B1680" s="261" t="s">
        <v>5354</v>
      </c>
      <c r="C1680" s="267"/>
      <c r="D1680" s="262" t="s">
        <v>10134</v>
      </c>
      <c r="E1680" s="262">
        <v>4925</v>
      </c>
      <c r="F1680" s="262" t="s">
        <v>3065</v>
      </c>
      <c r="G1680" s="262" t="s">
        <v>6884</v>
      </c>
      <c r="H1680" s="262" t="s">
        <v>10133</v>
      </c>
      <c r="I1680" s="262" t="s">
        <v>6444</v>
      </c>
      <c r="J1680" s="280" t="s">
        <v>4152</v>
      </c>
      <c r="K1680" s="280" t="s">
        <v>7445</v>
      </c>
      <c r="L1680" s="281">
        <v>40463</v>
      </c>
      <c r="M1680" s="256"/>
      <c r="N1680" s="257">
        <v>40464</v>
      </c>
      <c r="O1680" s="258" t="s">
        <v>7445</v>
      </c>
      <c r="P1680" s="259" t="s">
        <v>9535</v>
      </c>
      <c r="Q1680" s="49"/>
      <c r="R1680" s="49"/>
      <c r="S1680" s="328"/>
    </row>
    <row r="1681" spans="1:19" ht="25.5" x14ac:dyDescent="0.25">
      <c r="A1681" s="260">
        <v>40452</v>
      </c>
      <c r="B1681" s="261" t="s">
        <v>5354</v>
      </c>
      <c r="C1681" s="267"/>
      <c r="D1681" s="262" t="s">
        <v>2418</v>
      </c>
      <c r="E1681" s="262"/>
      <c r="F1681" s="262" t="s">
        <v>3065</v>
      </c>
      <c r="G1681" s="262" t="s">
        <v>10255</v>
      </c>
      <c r="H1681" s="262" t="s">
        <v>593</v>
      </c>
      <c r="I1681" s="262" t="s">
        <v>6444</v>
      </c>
      <c r="J1681" s="280" t="s">
        <v>4152</v>
      </c>
      <c r="K1681" s="280" t="s">
        <v>2081</v>
      </c>
      <c r="L1681" s="281">
        <v>40463</v>
      </c>
      <c r="M1681" s="256"/>
      <c r="N1681" s="257">
        <v>40464</v>
      </c>
      <c r="O1681" s="258" t="s">
        <v>2081</v>
      </c>
      <c r="P1681" s="259" t="s">
        <v>9535</v>
      </c>
      <c r="Q1681" s="49"/>
      <c r="R1681" s="49"/>
      <c r="S1681" s="328"/>
    </row>
    <row r="1682" spans="1:19" ht="25.5" x14ac:dyDescent="0.25">
      <c r="A1682" s="260">
        <v>40403</v>
      </c>
      <c r="B1682" s="261" t="s">
        <v>10066</v>
      </c>
      <c r="C1682" s="267" t="s">
        <v>208</v>
      </c>
      <c r="D1682" s="262" t="s">
        <v>9382</v>
      </c>
      <c r="E1682" s="262">
        <v>4869</v>
      </c>
      <c r="F1682" s="262" t="s">
        <v>1223</v>
      </c>
      <c r="G1682" s="262"/>
      <c r="H1682" s="262" t="s">
        <v>2747</v>
      </c>
      <c r="I1682" s="262" t="s">
        <v>3449</v>
      </c>
      <c r="J1682" s="280" t="s">
        <v>208</v>
      </c>
      <c r="K1682" s="280" t="s">
        <v>9222</v>
      </c>
      <c r="L1682" s="281">
        <v>40466</v>
      </c>
      <c r="M1682" s="256"/>
      <c r="N1682" s="257">
        <v>40466</v>
      </c>
      <c r="O1682" s="258" t="s">
        <v>3099</v>
      </c>
      <c r="P1682" s="259"/>
      <c r="Q1682" s="49"/>
      <c r="R1682" s="49"/>
      <c r="S1682" s="328"/>
    </row>
    <row r="1683" spans="1:19" ht="25.5" x14ac:dyDescent="0.25">
      <c r="A1683" s="260">
        <v>40462</v>
      </c>
      <c r="B1683" s="261" t="s">
        <v>5455</v>
      </c>
      <c r="C1683" s="267"/>
      <c r="D1683" s="262" t="s">
        <v>4061</v>
      </c>
      <c r="E1683" s="262">
        <v>4859</v>
      </c>
      <c r="F1683" s="262" t="s">
        <v>1697</v>
      </c>
      <c r="G1683" s="262" t="s">
        <v>9736</v>
      </c>
      <c r="H1683" s="262" t="s">
        <v>4318</v>
      </c>
      <c r="I1683" s="262" t="s">
        <v>5456</v>
      </c>
      <c r="J1683" s="280" t="s">
        <v>4152</v>
      </c>
      <c r="K1683" s="280" t="s">
        <v>6408</v>
      </c>
      <c r="L1683" s="281">
        <v>40466</v>
      </c>
      <c r="M1683" s="256"/>
      <c r="N1683" s="257">
        <v>40466</v>
      </c>
      <c r="O1683" s="258" t="s">
        <v>6408</v>
      </c>
      <c r="P1683" s="259" t="s">
        <v>1705</v>
      </c>
      <c r="Q1683" s="49"/>
      <c r="R1683" s="49"/>
      <c r="S1683" s="328"/>
    </row>
    <row r="1684" spans="1:19" ht="25.5" x14ac:dyDescent="0.25">
      <c r="A1684" s="260">
        <v>40463</v>
      </c>
      <c r="B1684" s="261" t="s">
        <v>6850</v>
      </c>
      <c r="C1684" s="267"/>
      <c r="D1684" s="262" t="s">
        <v>6276</v>
      </c>
      <c r="E1684" s="262">
        <v>4866</v>
      </c>
      <c r="F1684" s="262" t="s">
        <v>3065</v>
      </c>
      <c r="G1684" s="262" t="s">
        <v>5602</v>
      </c>
      <c r="H1684" s="262" t="s">
        <v>3264</v>
      </c>
      <c r="I1684" s="262" t="s">
        <v>6444</v>
      </c>
      <c r="J1684" s="280" t="s">
        <v>4152</v>
      </c>
      <c r="K1684" s="280" t="s">
        <v>373</v>
      </c>
      <c r="L1684" s="281">
        <v>40466</v>
      </c>
      <c r="M1684" s="256"/>
      <c r="N1684" s="257">
        <v>40466</v>
      </c>
      <c r="O1684" s="258" t="s">
        <v>373</v>
      </c>
      <c r="P1684" s="259" t="s">
        <v>9535</v>
      </c>
      <c r="Q1684" s="49"/>
      <c r="R1684" s="49"/>
      <c r="S1684" s="328"/>
    </row>
    <row r="1685" spans="1:19" ht="25.5" x14ac:dyDescent="0.25">
      <c r="A1685" s="260">
        <v>40525</v>
      </c>
      <c r="B1685" s="261" t="s">
        <v>10066</v>
      </c>
      <c r="C1685" s="267" t="s">
        <v>6274</v>
      </c>
      <c r="D1685" s="262" t="s">
        <v>9382</v>
      </c>
      <c r="E1685" s="262">
        <v>4869</v>
      </c>
      <c r="F1685" s="262" t="s">
        <v>1223</v>
      </c>
      <c r="G1685" s="262" t="s">
        <v>9736</v>
      </c>
      <c r="H1685" s="262" t="s">
        <v>2747</v>
      </c>
      <c r="I1685" s="262" t="s">
        <v>9532</v>
      </c>
      <c r="J1685" s="280" t="s">
        <v>4152</v>
      </c>
      <c r="K1685" s="280" t="s">
        <v>7445</v>
      </c>
      <c r="L1685" s="281">
        <v>40466</v>
      </c>
      <c r="M1685" s="256"/>
      <c r="N1685" s="257">
        <v>40466</v>
      </c>
      <c r="O1685" s="258" t="s">
        <v>7445</v>
      </c>
      <c r="P1685" s="259" t="s">
        <v>9532</v>
      </c>
      <c r="Q1685" s="49"/>
      <c r="R1685" s="49"/>
      <c r="S1685" s="328"/>
    </row>
    <row r="1686" spans="1:19" ht="25.5" x14ac:dyDescent="0.25">
      <c r="A1686" s="260">
        <v>40465</v>
      </c>
      <c r="B1686" s="261" t="s">
        <v>246</v>
      </c>
      <c r="C1686" s="267"/>
      <c r="D1686" s="262" t="s">
        <v>5085</v>
      </c>
      <c r="E1686" s="262">
        <v>4882</v>
      </c>
      <c r="F1686" s="262" t="s">
        <v>6588</v>
      </c>
      <c r="G1686" s="262" t="s">
        <v>8606</v>
      </c>
      <c r="H1686" s="262" t="s">
        <v>8607</v>
      </c>
      <c r="I1686" s="262" t="s">
        <v>247</v>
      </c>
      <c r="J1686" s="280" t="s">
        <v>2379</v>
      </c>
      <c r="K1686" s="280" t="s">
        <v>9424</v>
      </c>
      <c r="L1686" s="281">
        <v>40469</v>
      </c>
      <c r="M1686" s="256"/>
      <c r="N1686" s="257">
        <v>40469</v>
      </c>
      <c r="O1686" s="258" t="s">
        <v>9424</v>
      </c>
      <c r="P1686" s="259" t="s">
        <v>5288</v>
      </c>
      <c r="Q1686" s="49"/>
      <c r="R1686" s="49"/>
      <c r="S1686" s="328"/>
    </row>
    <row r="1687" spans="1:19" ht="25.5" x14ac:dyDescent="0.25">
      <c r="A1687" s="260">
        <v>40465</v>
      </c>
      <c r="B1687" s="261" t="s">
        <v>246</v>
      </c>
      <c r="C1687" s="267"/>
      <c r="D1687" s="262" t="s">
        <v>5085</v>
      </c>
      <c r="E1687" s="262">
        <v>4882</v>
      </c>
      <c r="F1687" s="262" t="s">
        <v>6588</v>
      </c>
      <c r="G1687" s="262" t="s">
        <v>8606</v>
      </c>
      <c r="H1687" s="262" t="s">
        <v>8607</v>
      </c>
      <c r="I1687" s="262" t="s">
        <v>5497</v>
      </c>
      <c r="J1687" s="280" t="s">
        <v>2379</v>
      </c>
      <c r="K1687" s="280" t="s">
        <v>826</v>
      </c>
      <c r="L1687" s="281">
        <v>40469</v>
      </c>
      <c r="M1687" s="256"/>
      <c r="N1687" s="257">
        <v>40469</v>
      </c>
      <c r="O1687" s="258" t="s">
        <v>826</v>
      </c>
      <c r="P1687" s="259" t="s">
        <v>5876</v>
      </c>
      <c r="Q1687" s="49"/>
      <c r="R1687" s="49"/>
      <c r="S1687" s="328"/>
    </row>
    <row r="1688" spans="1:19" ht="25.5" x14ac:dyDescent="0.25">
      <c r="A1688" s="260">
        <v>40451</v>
      </c>
      <c r="B1688" s="261" t="s">
        <v>3859</v>
      </c>
      <c r="C1688" s="267"/>
      <c r="D1688" s="262" t="s">
        <v>3860</v>
      </c>
      <c r="E1688" s="262">
        <v>4922</v>
      </c>
      <c r="F1688" s="262" t="s">
        <v>1461</v>
      </c>
      <c r="G1688" s="262" t="s">
        <v>3651</v>
      </c>
      <c r="H1688" s="262" t="s">
        <v>3862</v>
      </c>
      <c r="I1688" s="262" t="s">
        <v>6444</v>
      </c>
      <c r="J1688" s="280" t="s">
        <v>4152</v>
      </c>
      <c r="K1688" s="280" t="s">
        <v>4960</v>
      </c>
      <c r="L1688" s="281">
        <v>40469</v>
      </c>
      <c r="M1688" s="256"/>
      <c r="N1688" s="257">
        <v>40471</v>
      </c>
      <c r="O1688" s="258" t="s">
        <v>4960</v>
      </c>
      <c r="P1688" s="259" t="s">
        <v>9535</v>
      </c>
      <c r="Q1688" s="49"/>
      <c r="R1688" s="49"/>
      <c r="S1688" s="328"/>
    </row>
    <row r="1689" spans="1:19" ht="25.5" x14ac:dyDescent="0.25">
      <c r="A1689" s="260">
        <v>40451</v>
      </c>
      <c r="B1689" s="261" t="s">
        <v>3859</v>
      </c>
      <c r="C1689" s="267"/>
      <c r="D1689" s="262" t="s">
        <v>3860</v>
      </c>
      <c r="E1689" s="262">
        <v>4922</v>
      </c>
      <c r="F1689" s="262" t="s">
        <v>1461</v>
      </c>
      <c r="G1689" s="262" t="s">
        <v>3651</v>
      </c>
      <c r="H1689" s="262" t="s">
        <v>3862</v>
      </c>
      <c r="I1689" s="262" t="s">
        <v>1255</v>
      </c>
      <c r="J1689" s="280" t="s">
        <v>3861</v>
      </c>
      <c r="K1689" s="280" t="s">
        <v>7750</v>
      </c>
      <c r="L1689" s="281">
        <v>40469</v>
      </c>
      <c r="M1689" s="256" t="s">
        <v>3863</v>
      </c>
      <c r="N1689" s="257">
        <v>40471</v>
      </c>
      <c r="O1689" s="258" t="s">
        <v>7750</v>
      </c>
      <c r="P1689" s="259"/>
      <c r="Q1689" s="49"/>
      <c r="R1689" s="49"/>
      <c r="S1689" s="328"/>
    </row>
    <row r="1690" spans="1:19" ht="25.5" x14ac:dyDescent="0.25">
      <c r="A1690" s="260">
        <v>40466</v>
      </c>
      <c r="B1690" s="261" t="s">
        <v>5858</v>
      </c>
      <c r="C1690" s="267"/>
      <c r="D1690" s="262" t="s">
        <v>3905</v>
      </c>
      <c r="E1690" s="262">
        <v>4936</v>
      </c>
      <c r="F1690" s="262" t="s">
        <v>6588</v>
      </c>
      <c r="G1690" s="262" t="s">
        <v>8606</v>
      </c>
      <c r="H1690" s="262" t="s">
        <v>8607</v>
      </c>
      <c r="I1690" s="262" t="s">
        <v>7261</v>
      </c>
      <c r="J1690" s="280" t="s">
        <v>2379</v>
      </c>
      <c r="K1690" s="280" t="s">
        <v>10123</v>
      </c>
      <c r="L1690" s="281">
        <v>40471</v>
      </c>
      <c r="M1690" s="256"/>
      <c r="N1690" s="257">
        <v>40471</v>
      </c>
      <c r="O1690" s="258" t="s">
        <v>10123</v>
      </c>
      <c r="P1690" s="259" t="s">
        <v>8690</v>
      </c>
      <c r="Q1690" s="49"/>
      <c r="R1690" s="49"/>
      <c r="S1690" s="328"/>
    </row>
    <row r="1691" spans="1:19" ht="25.5" x14ac:dyDescent="0.25">
      <c r="A1691" s="260">
        <v>40469</v>
      </c>
      <c r="B1691" s="261" t="s">
        <v>6363</v>
      </c>
      <c r="C1691" s="267"/>
      <c r="D1691" s="262" t="s">
        <v>4061</v>
      </c>
      <c r="E1691" s="262">
        <v>4859</v>
      </c>
      <c r="F1691" s="262" t="s">
        <v>1697</v>
      </c>
      <c r="G1691" s="262" t="s">
        <v>9736</v>
      </c>
      <c r="H1691" s="262" t="s">
        <v>4318</v>
      </c>
      <c r="I1691" s="262" t="s">
        <v>6364</v>
      </c>
      <c r="J1691" s="280" t="s">
        <v>4152</v>
      </c>
      <c r="K1691" s="280" t="s">
        <v>2450</v>
      </c>
      <c r="L1691" s="281">
        <v>40473</v>
      </c>
      <c r="M1691" s="256"/>
      <c r="N1691" s="257">
        <v>40473</v>
      </c>
      <c r="O1691" s="258" t="s">
        <v>4282</v>
      </c>
      <c r="P1691" s="259" t="s">
        <v>9457</v>
      </c>
      <c r="Q1691" s="49"/>
      <c r="R1691" s="49"/>
      <c r="S1691" s="328"/>
    </row>
    <row r="1692" spans="1:19" ht="25.5" x14ac:dyDescent="0.25">
      <c r="A1692" s="260">
        <v>40472</v>
      </c>
      <c r="B1692" s="261" t="s">
        <v>2085</v>
      </c>
      <c r="C1692" s="267"/>
      <c r="D1692" s="262" t="s">
        <v>2215</v>
      </c>
      <c r="E1692" s="262"/>
      <c r="F1692" s="262" t="s">
        <v>6588</v>
      </c>
      <c r="G1692" s="262" t="s">
        <v>3489</v>
      </c>
      <c r="H1692" s="262" t="s">
        <v>8607</v>
      </c>
      <c r="I1692" s="262" t="s">
        <v>6444</v>
      </c>
      <c r="J1692" s="280" t="s">
        <v>2379</v>
      </c>
      <c r="K1692" s="280" t="s">
        <v>2079</v>
      </c>
      <c r="L1692" s="281">
        <v>40473</v>
      </c>
      <c r="M1692" s="256"/>
      <c r="N1692" s="257">
        <v>40473</v>
      </c>
      <c r="O1692" s="258" t="s">
        <v>2079</v>
      </c>
      <c r="P1692" s="259" t="s">
        <v>9535</v>
      </c>
      <c r="Q1692" s="49"/>
      <c r="R1692" s="49"/>
      <c r="S1692" s="328"/>
    </row>
    <row r="1693" spans="1:19" ht="25.5" x14ac:dyDescent="0.25">
      <c r="A1693" s="260">
        <v>40472</v>
      </c>
      <c r="B1693" s="261" t="s">
        <v>1383</v>
      </c>
      <c r="C1693" s="267"/>
      <c r="D1693" s="262" t="s">
        <v>8524</v>
      </c>
      <c r="E1693" s="262"/>
      <c r="F1693" s="262" t="s">
        <v>1552</v>
      </c>
      <c r="G1693" s="262" t="s">
        <v>10927</v>
      </c>
      <c r="H1693" s="262" t="s">
        <v>6060</v>
      </c>
      <c r="I1693" s="262" t="s">
        <v>2982</v>
      </c>
      <c r="J1693" s="280" t="s">
        <v>5603</v>
      </c>
      <c r="K1693" s="280" t="s">
        <v>6365</v>
      </c>
      <c r="L1693" s="281"/>
      <c r="M1693" s="256"/>
      <c r="N1693" s="257">
        <v>40473</v>
      </c>
      <c r="O1693" s="258" t="s">
        <v>8007</v>
      </c>
      <c r="P1693" s="259" t="s">
        <v>9535</v>
      </c>
      <c r="Q1693" s="49"/>
      <c r="R1693" s="49"/>
      <c r="S1693" s="328"/>
    </row>
    <row r="1694" spans="1:19" ht="25.5" x14ac:dyDescent="0.25">
      <c r="A1694" s="260">
        <v>40458</v>
      </c>
      <c r="B1694" s="261" t="s">
        <v>5954</v>
      </c>
      <c r="C1694" s="267"/>
      <c r="D1694" s="262" t="s">
        <v>5955</v>
      </c>
      <c r="E1694" s="262">
        <v>4912</v>
      </c>
      <c r="F1694" s="262" t="s">
        <v>8589</v>
      </c>
      <c r="G1694" s="262" t="s">
        <v>2252</v>
      </c>
      <c r="H1694" s="262" t="s">
        <v>5956</v>
      </c>
      <c r="I1694" s="262" t="s">
        <v>6444</v>
      </c>
      <c r="J1694" s="280" t="s">
        <v>2379</v>
      </c>
      <c r="K1694" s="280" t="s">
        <v>2081</v>
      </c>
      <c r="L1694" s="281">
        <v>40465</v>
      </c>
      <c r="M1694" s="256"/>
      <c r="N1694" s="257">
        <v>40476</v>
      </c>
      <c r="O1694" s="258" t="s">
        <v>2081</v>
      </c>
      <c r="P1694" s="259" t="s">
        <v>9535</v>
      </c>
      <c r="Q1694" s="49"/>
      <c r="R1694" s="49"/>
      <c r="S1694" s="328"/>
    </row>
    <row r="1695" spans="1:19" ht="25.5" x14ac:dyDescent="0.25">
      <c r="A1695" s="260">
        <v>40458</v>
      </c>
      <c r="B1695" s="261" t="s">
        <v>5954</v>
      </c>
      <c r="C1695" s="267"/>
      <c r="D1695" s="262" t="s">
        <v>5957</v>
      </c>
      <c r="E1695" s="262">
        <v>4912</v>
      </c>
      <c r="F1695" s="262" t="s">
        <v>8589</v>
      </c>
      <c r="G1695" s="262" t="s">
        <v>2252</v>
      </c>
      <c r="H1695" s="262" t="s">
        <v>9018</v>
      </c>
      <c r="I1695" s="262" t="s">
        <v>6444</v>
      </c>
      <c r="J1695" s="280" t="s">
        <v>2379</v>
      </c>
      <c r="K1695" s="280" t="s">
        <v>2079</v>
      </c>
      <c r="L1695" s="281">
        <v>40465</v>
      </c>
      <c r="M1695" s="256"/>
      <c r="N1695" s="257">
        <v>40476</v>
      </c>
      <c r="O1695" s="258" t="s">
        <v>2079</v>
      </c>
      <c r="P1695" s="259" t="s">
        <v>9535</v>
      </c>
      <c r="Q1695" s="49"/>
      <c r="R1695" s="49"/>
      <c r="S1695" s="328"/>
    </row>
    <row r="1696" spans="1:19" ht="25.5" x14ac:dyDescent="0.25">
      <c r="A1696" s="260">
        <v>40464</v>
      </c>
      <c r="B1696" s="261" t="s">
        <v>10383</v>
      </c>
      <c r="C1696" s="267"/>
      <c r="D1696" s="262" t="s">
        <v>10134</v>
      </c>
      <c r="E1696" s="262">
        <v>4925</v>
      </c>
      <c r="F1696" s="262" t="s">
        <v>3065</v>
      </c>
      <c r="G1696" s="262" t="s">
        <v>6884</v>
      </c>
      <c r="H1696" s="262" t="s">
        <v>10133</v>
      </c>
      <c r="I1696" s="262" t="s">
        <v>2753</v>
      </c>
      <c r="J1696" s="280" t="s">
        <v>4152</v>
      </c>
      <c r="K1696" s="280" t="s">
        <v>2079</v>
      </c>
      <c r="L1696" s="281">
        <v>40473</v>
      </c>
      <c r="M1696" s="256"/>
      <c r="N1696" s="257">
        <v>40476</v>
      </c>
      <c r="O1696" s="258" t="s">
        <v>2079</v>
      </c>
      <c r="P1696" s="259" t="s">
        <v>9535</v>
      </c>
      <c r="Q1696" s="49"/>
      <c r="R1696" s="49"/>
      <c r="S1696" s="328"/>
    </row>
    <row r="1697" spans="1:19" ht="25.5" x14ac:dyDescent="0.25">
      <c r="A1697" s="260">
        <v>40472</v>
      </c>
      <c r="B1697" s="261" t="s">
        <v>5041</v>
      </c>
      <c r="C1697" s="267"/>
      <c r="D1697" s="262" t="s">
        <v>9775</v>
      </c>
      <c r="E1697" s="262">
        <v>4905</v>
      </c>
      <c r="F1697" s="262" t="s">
        <v>10658</v>
      </c>
      <c r="G1697" s="262" t="s">
        <v>5602</v>
      </c>
      <c r="H1697" s="262" t="s">
        <v>8382</v>
      </c>
      <c r="I1697" s="262" t="s">
        <v>6444</v>
      </c>
      <c r="J1697" s="280" t="s">
        <v>4152</v>
      </c>
      <c r="K1697" s="280" t="s">
        <v>8506</v>
      </c>
      <c r="L1697" s="281">
        <v>40476</v>
      </c>
      <c r="M1697" s="256"/>
      <c r="N1697" s="257">
        <v>40476</v>
      </c>
      <c r="O1697" s="258" t="s">
        <v>8506</v>
      </c>
      <c r="P1697" s="259" t="s">
        <v>9535</v>
      </c>
      <c r="Q1697" s="49"/>
      <c r="R1697" s="49"/>
      <c r="S1697" s="328"/>
    </row>
    <row r="1698" spans="1:19" ht="293.25" x14ac:dyDescent="0.25">
      <c r="A1698" s="260">
        <v>40403</v>
      </c>
      <c r="B1698" s="261" t="s">
        <v>5254</v>
      </c>
      <c r="C1698" s="267" t="s">
        <v>5256</v>
      </c>
      <c r="D1698" s="262" t="s">
        <v>5085</v>
      </c>
      <c r="E1698" s="262">
        <v>4882</v>
      </c>
      <c r="F1698" s="262" t="s">
        <v>468</v>
      </c>
      <c r="G1698" s="262" t="s">
        <v>8041</v>
      </c>
      <c r="H1698" s="262" t="s">
        <v>3641</v>
      </c>
      <c r="I1698" s="262" t="s">
        <v>1422</v>
      </c>
      <c r="J1698" s="280" t="s">
        <v>5255</v>
      </c>
      <c r="K1698" s="280" t="s">
        <v>5258</v>
      </c>
      <c r="L1698" s="281">
        <v>40452</v>
      </c>
      <c r="M1698" s="256"/>
      <c r="N1698" s="257">
        <v>40477</v>
      </c>
      <c r="O1698" s="258" t="s">
        <v>4333</v>
      </c>
      <c r="P1698" s="259"/>
      <c r="Q1698" s="49"/>
      <c r="R1698" s="49"/>
      <c r="S1698" s="328"/>
    </row>
    <row r="1699" spans="1:19" ht="38.25" x14ac:dyDescent="0.25">
      <c r="A1699" s="260">
        <v>40403</v>
      </c>
      <c r="B1699" s="261" t="s">
        <v>5254</v>
      </c>
      <c r="C1699" s="267" t="s">
        <v>5257</v>
      </c>
      <c r="D1699" s="262" t="s">
        <v>5085</v>
      </c>
      <c r="E1699" s="262">
        <v>4882</v>
      </c>
      <c r="F1699" s="262" t="s">
        <v>468</v>
      </c>
      <c r="G1699" s="262" t="s">
        <v>8041</v>
      </c>
      <c r="H1699" s="262" t="s">
        <v>3641</v>
      </c>
      <c r="I1699" s="262" t="s">
        <v>1422</v>
      </c>
      <c r="J1699" s="280" t="s">
        <v>5255</v>
      </c>
      <c r="K1699" s="280" t="s">
        <v>5259</v>
      </c>
      <c r="L1699" s="281">
        <v>40452</v>
      </c>
      <c r="M1699" s="256"/>
      <c r="N1699" s="257">
        <v>40477</v>
      </c>
      <c r="O1699" s="258"/>
      <c r="P1699" s="259"/>
      <c r="Q1699" s="49"/>
      <c r="R1699" s="49"/>
      <c r="S1699" s="328"/>
    </row>
    <row r="1700" spans="1:19" ht="25.5" x14ac:dyDescent="0.25">
      <c r="A1700" s="260">
        <v>40444</v>
      </c>
      <c r="B1700" s="261" t="s">
        <v>7360</v>
      </c>
      <c r="C1700" s="267" t="s">
        <v>7361</v>
      </c>
      <c r="D1700" s="262" t="s">
        <v>10770</v>
      </c>
      <c r="E1700" s="262">
        <v>4852</v>
      </c>
      <c r="F1700" s="262" t="s">
        <v>738</v>
      </c>
      <c r="G1700" s="262" t="s">
        <v>9736</v>
      </c>
      <c r="H1700" s="262" t="s">
        <v>4179</v>
      </c>
      <c r="I1700" s="262" t="s">
        <v>9731</v>
      </c>
      <c r="J1700" s="280" t="s">
        <v>7362</v>
      </c>
      <c r="K1700" s="280" t="s">
        <v>8849</v>
      </c>
      <c r="L1700" s="281">
        <v>40466</v>
      </c>
      <c r="M1700" s="256"/>
      <c r="N1700" s="257">
        <v>40478</v>
      </c>
      <c r="O1700" s="258" t="s">
        <v>7425</v>
      </c>
      <c r="P1700" s="259" t="s">
        <v>5206</v>
      </c>
      <c r="Q1700" s="49"/>
      <c r="R1700" s="49"/>
      <c r="S1700" s="328"/>
    </row>
    <row r="1701" spans="1:19" ht="25.5" x14ac:dyDescent="0.25">
      <c r="A1701" s="260">
        <v>40463</v>
      </c>
      <c r="B1701" s="261" t="s">
        <v>9735</v>
      </c>
      <c r="C1701" s="267"/>
      <c r="D1701" s="262" t="s">
        <v>6276</v>
      </c>
      <c r="E1701" s="262">
        <v>4866</v>
      </c>
      <c r="F1701" s="262" t="s">
        <v>3065</v>
      </c>
      <c r="G1701" s="262" t="s">
        <v>9736</v>
      </c>
      <c r="H1701" s="262" t="s">
        <v>3264</v>
      </c>
      <c r="I1701" s="262" t="s">
        <v>5849</v>
      </c>
      <c r="J1701" s="280" t="s">
        <v>2210</v>
      </c>
      <c r="K1701" s="280" t="s">
        <v>3948</v>
      </c>
      <c r="L1701" s="281"/>
      <c r="M1701" s="256"/>
      <c r="N1701" s="257">
        <v>40478</v>
      </c>
      <c r="O1701" s="258" t="s">
        <v>3267</v>
      </c>
      <c r="P1701" s="259" t="s">
        <v>5675</v>
      </c>
      <c r="Q1701" s="49"/>
      <c r="R1701" s="49"/>
      <c r="S1701" s="328"/>
    </row>
    <row r="1702" spans="1:19" ht="25.5" x14ac:dyDescent="0.25">
      <c r="A1702" s="260">
        <v>40471</v>
      </c>
      <c r="B1702" s="261" t="s">
        <v>8542</v>
      </c>
      <c r="C1702" s="267"/>
      <c r="D1702" s="262" t="s">
        <v>4061</v>
      </c>
      <c r="E1702" s="262">
        <v>4859</v>
      </c>
      <c r="F1702" s="262" t="s">
        <v>1697</v>
      </c>
      <c r="G1702" s="262" t="s">
        <v>9736</v>
      </c>
      <c r="H1702" s="262" t="s">
        <v>4318</v>
      </c>
      <c r="I1702" s="262" t="s">
        <v>10930</v>
      </c>
      <c r="J1702" s="280" t="s">
        <v>4152</v>
      </c>
      <c r="K1702" s="280" t="s">
        <v>7826</v>
      </c>
      <c r="L1702" s="281">
        <v>40478</v>
      </c>
      <c r="M1702" s="256"/>
      <c r="N1702" s="257">
        <v>40478</v>
      </c>
      <c r="O1702" s="258" t="s">
        <v>7826</v>
      </c>
      <c r="P1702" s="259" t="s">
        <v>10108</v>
      </c>
      <c r="Q1702" s="49"/>
      <c r="R1702" s="49"/>
      <c r="S1702" s="328"/>
    </row>
    <row r="1703" spans="1:19" ht="25.5" x14ac:dyDescent="0.25">
      <c r="A1703" s="260">
        <v>40494</v>
      </c>
      <c r="B1703" s="261" t="s">
        <v>9735</v>
      </c>
      <c r="C1703" s="267"/>
      <c r="D1703" s="262" t="s">
        <v>6276</v>
      </c>
      <c r="E1703" s="262">
        <v>4866</v>
      </c>
      <c r="F1703" s="262" t="s">
        <v>3065</v>
      </c>
      <c r="G1703" s="262" t="s">
        <v>9736</v>
      </c>
      <c r="H1703" s="262" t="s">
        <v>3264</v>
      </c>
      <c r="I1703" s="262" t="s">
        <v>6444</v>
      </c>
      <c r="J1703" s="280" t="s">
        <v>4152</v>
      </c>
      <c r="K1703" s="280" t="s">
        <v>8506</v>
      </c>
      <c r="L1703" s="281"/>
      <c r="M1703" s="256"/>
      <c r="N1703" s="257">
        <v>40478</v>
      </c>
      <c r="O1703" s="258" t="s">
        <v>2149</v>
      </c>
      <c r="P1703" s="259" t="s">
        <v>9535</v>
      </c>
      <c r="Q1703" s="49"/>
      <c r="R1703" s="49"/>
      <c r="S1703" s="328"/>
    </row>
    <row r="1704" spans="1:19" ht="25.5" x14ac:dyDescent="0.25">
      <c r="A1704" s="260">
        <v>40470</v>
      </c>
      <c r="B1704" s="261" t="s">
        <v>8039</v>
      </c>
      <c r="C1704" s="267"/>
      <c r="D1704" s="262" t="s">
        <v>8040</v>
      </c>
      <c r="E1704" s="262">
        <v>4937</v>
      </c>
      <c r="F1704" s="262" t="s">
        <v>1697</v>
      </c>
      <c r="G1704" s="262" t="s">
        <v>8041</v>
      </c>
      <c r="H1704" s="262" t="s">
        <v>5115</v>
      </c>
      <c r="I1704" s="262" t="s">
        <v>8042</v>
      </c>
      <c r="J1704" s="280" t="s">
        <v>8043</v>
      </c>
      <c r="K1704" s="280" t="s">
        <v>2450</v>
      </c>
      <c r="L1704" s="281">
        <v>40480</v>
      </c>
      <c r="M1704" s="256"/>
      <c r="N1704" s="257">
        <v>40480</v>
      </c>
      <c r="O1704" s="258" t="s">
        <v>2451</v>
      </c>
      <c r="P1704" s="259" t="s">
        <v>3155</v>
      </c>
      <c r="Q1704" s="49"/>
      <c r="R1704" s="49"/>
      <c r="S1704" s="328"/>
    </row>
    <row r="1705" spans="1:19" ht="25.5" x14ac:dyDescent="0.25">
      <c r="A1705" s="260">
        <v>40470</v>
      </c>
      <c r="B1705" s="261" t="s">
        <v>8039</v>
      </c>
      <c r="C1705" s="267"/>
      <c r="D1705" s="262" t="s">
        <v>8040</v>
      </c>
      <c r="E1705" s="262">
        <v>4937</v>
      </c>
      <c r="F1705" s="262" t="s">
        <v>1697</v>
      </c>
      <c r="G1705" s="262" t="s">
        <v>5602</v>
      </c>
      <c r="H1705" s="262" t="s">
        <v>617</v>
      </c>
      <c r="I1705" s="262" t="s">
        <v>8042</v>
      </c>
      <c r="J1705" s="280" t="s">
        <v>8043</v>
      </c>
      <c r="K1705" s="280" t="s">
        <v>2450</v>
      </c>
      <c r="L1705" s="281">
        <v>40480</v>
      </c>
      <c r="M1705" s="256"/>
      <c r="N1705" s="257">
        <v>40480</v>
      </c>
      <c r="O1705" s="258" t="s">
        <v>2451</v>
      </c>
      <c r="P1705" s="259" t="s">
        <v>3155</v>
      </c>
      <c r="Q1705" s="49"/>
      <c r="R1705" s="49"/>
      <c r="S1705" s="328"/>
    </row>
    <row r="1706" spans="1:19" ht="25.5" x14ac:dyDescent="0.25">
      <c r="A1706" s="260">
        <v>40477</v>
      </c>
      <c r="B1706" s="261" t="s">
        <v>4750</v>
      </c>
      <c r="C1706" s="267"/>
      <c r="D1706" s="262" t="s">
        <v>2215</v>
      </c>
      <c r="E1706" s="262"/>
      <c r="F1706" s="262" t="s">
        <v>1697</v>
      </c>
      <c r="G1706" s="262" t="s">
        <v>5602</v>
      </c>
      <c r="H1706" s="262" t="s">
        <v>10768</v>
      </c>
      <c r="I1706" s="262" t="s">
        <v>6444</v>
      </c>
      <c r="J1706" s="280" t="s">
        <v>4152</v>
      </c>
      <c r="K1706" s="280" t="s">
        <v>2419</v>
      </c>
      <c r="L1706" s="281">
        <v>40480</v>
      </c>
      <c r="M1706" s="256"/>
      <c r="N1706" s="257">
        <v>40480</v>
      </c>
      <c r="O1706" s="258">
        <v>25</v>
      </c>
      <c r="P1706" s="259" t="s">
        <v>9535</v>
      </c>
      <c r="Q1706" s="49"/>
      <c r="R1706" s="49"/>
      <c r="S1706" s="328"/>
    </row>
    <row r="1707" spans="1:19" ht="25.5" x14ac:dyDescent="0.25">
      <c r="A1707" s="260">
        <v>40477</v>
      </c>
      <c r="B1707" s="261" t="s">
        <v>4335</v>
      </c>
      <c r="C1707" s="267"/>
      <c r="D1707" s="262" t="s">
        <v>2215</v>
      </c>
      <c r="E1707" s="262"/>
      <c r="F1707" s="262" t="s">
        <v>6372</v>
      </c>
      <c r="G1707" s="262" t="s">
        <v>6803</v>
      </c>
      <c r="H1707" s="262" t="s">
        <v>659</v>
      </c>
      <c r="I1707" s="262" t="s">
        <v>6444</v>
      </c>
      <c r="J1707" s="280" t="s">
        <v>4894</v>
      </c>
      <c r="K1707" s="280" t="s">
        <v>4960</v>
      </c>
      <c r="L1707" s="281">
        <v>40483</v>
      </c>
      <c r="M1707" s="256"/>
      <c r="N1707" s="257">
        <v>40483</v>
      </c>
      <c r="O1707" s="258" t="s">
        <v>4960</v>
      </c>
      <c r="P1707" s="259" t="s">
        <v>9535</v>
      </c>
      <c r="Q1707" s="49"/>
      <c r="R1707" s="49"/>
      <c r="S1707" s="328"/>
    </row>
    <row r="1708" spans="1:19" ht="25.5" x14ac:dyDescent="0.25">
      <c r="A1708" s="260">
        <v>40483</v>
      </c>
      <c r="B1708" s="261" t="s">
        <v>9035</v>
      </c>
      <c r="C1708" s="267"/>
      <c r="D1708" s="262" t="s">
        <v>6276</v>
      </c>
      <c r="E1708" s="262">
        <v>4866</v>
      </c>
      <c r="F1708" s="262" t="s">
        <v>5941</v>
      </c>
      <c r="G1708" s="262" t="s">
        <v>6884</v>
      </c>
      <c r="H1708" s="262" t="s">
        <v>9706</v>
      </c>
      <c r="I1708" s="262" t="s">
        <v>6444</v>
      </c>
      <c r="J1708" s="280" t="s">
        <v>2379</v>
      </c>
      <c r="K1708" s="280" t="s">
        <v>9008</v>
      </c>
      <c r="L1708" s="281">
        <v>40485</v>
      </c>
      <c r="M1708" s="256"/>
      <c r="N1708" s="257">
        <v>40484</v>
      </c>
      <c r="O1708" s="258" t="s">
        <v>9008</v>
      </c>
      <c r="P1708" s="259" t="s">
        <v>9535</v>
      </c>
      <c r="Q1708" s="49"/>
      <c r="R1708" s="49"/>
      <c r="S1708" s="328"/>
    </row>
    <row r="1709" spans="1:19" x14ac:dyDescent="0.25">
      <c r="A1709" s="260">
        <v>40469</v>
      </c>
      <c r="B1709" s="261" t="s">
        <v>2355</v>
      </c>
      <c r="C1709" s="267"/>
      <c r="D1709" s="262" t="s">
        <v>4061</v>
      </c>
      <c r="E1709" s="262">
        <v>4859</v>
      </c>
      <c r="F1709" s="262" t="s">
        <v>1697</v>
      </c>
      <c r="G1709" s="262" t="s">
        <v>9736</v>
      </c>
      <c r="H1709" s="262" t="s">
        <v>4318</v>
      </c>
      <c r="I1709" s="262" t="s">
        <v>8023</v>
      </c>
      <c r="J1709" s="280" t="s">
        <v>9519</v>
      </c>
      <c r="K1709" s="280" t="s">
        <v>2356</v>
      </c>
      <c r="L1709" s="281">
        <v>40484</v>
      </c>
      <c r="M1709" s="256"/>
      <c r="N1709" s="257">
        <v>40485</v>
      </c>
      <c r="O1709" s="258" t="s">
        <v>2356</v>
      </c>
      <c r="P1709" s="259" t="s">
        <v>8023</v>
      </c>
      <c r="Q1709" s="49"/>
      <c r="R1709" s="49"/>
      <c r="S1709" s="328"/>
    </row>
    <row r="1710" spans="1:19" ht="25.5" x14ac:dyDescent="0.25">
      <c r="A1710" s="260">
        <v>40471</v>
      </c>
      <c r="B1710" s="261" t="s">
        <v>10668</v>
      </c>
      <c r="C1710" s="267"/>
      <c r="D1710" s="262" t="s">
        <v>6048</v>
      </c>
      <c r="E1710" s="262">
        <v>4903</v>
      </c>
      <c r="F1710" s="262" t="s">
        <v>1697</v>
      </c>
      <c r="G1710" s="262" t="s">
        <v>9736</v>
      </c>
      <c r="H1710" s="262" t="s">
        <v>6791</v>
      </c>
      <c r="I1710" s="262" t="s">
        <v>6792</v>
      </c>
      <c r="J1710" s="280" t="s">
        <v>4152</v>
      </c>
      <c r="K1710" s="280" t="s">
        <v>6466</v>
      </c>
      <c r="L1710" s="281"/>
      <c r="M1710" s="256"/>
      <c r="N1710" s="257">
        <v>40485</v>
      </c>
      <c r="O1710" s="258" t="s">
        <v>6466</v>
      </c>
      <c r="P1710" s="259" t="s">
        <v>10108</v>
      </c>
      <c r="Q1710" s="49"/>
      <c r="R1710" s="49"/>
      <c r="S1710" s="328"/>
    </row>
    <row r="1711" spans="1:19" ht="76.5" x14ac:dyDescent="0.25">
      <c r="A1711" s="260">
        <v>40471</v>
      </c>
      <c r="B1711" s="261" t="s">
        <v>10668</v>
      </c>
      <c r="C1711" s="267"/>
      <c r="D1711" s="262" t="s">
        <v>6793</v>
      </c>
      <c r="E1711" s="262">
        <v>4903</v>
      </c>
      <c r="F1711" s="262" t="s">
        <v>1697</v>
      </c>
      <c r="G1711" s="262" t="s">
        <v>9736</v>
      </c>
      <c r="H1711" s="262" t="s">
        <v>6794</v>
      </c>
      <c r="I1711" s="262" t="s">
        <v>6795</v>
      </c>
      <c r="J1711" s="280" t="s">
        <v>6796</v>
      </c>
      <c r="K1711" s="280" t="s">
        <v>10667</v>
      </c>
      <c r="L1711" s="281"/>
      <c r="M1711" s="256"/>
      <c r="N1711" s="257">
        <v>40485</v>
      </c>
      <c r="O1711" s="258" t="s">
        <v>1964</v>
      </c>
      <c r="P1711" s="259" t="s">
        <v>1965</v>
      </c>
      <c r="Q1711" s="49"/>
      <c r="R1711" s="49"/>
      <c r="S1711" s="328"/>
    </row>
    <row r="1712" spans="1:19" ht="25.5" x14ac:dyDescent="0.25">
      <c r="A1712" s="260">
        <v>40472</v>
      </c>
      <c r="B1712" s="261" t="s">
        <v>6504</v>
      </c>
      <c r="C1712" s="267"/>
      <c r="D1712" s="262" t="s">
        <v>6793</v>
      </c>
      <c r="E1712" s="262">
        <v>4903</v>
      </c>
      <c r="F1712" s="262"/>
      <c r="G1712" s="262"/>
      <c r="H1712" s="262" t="s">
        <v>10644</v>
      </c>
      <c r="I1712" s="262" t="s">
        <v>63</v>
      </c>
      <c r="J1712" s="280" t="s">
        <v>10645</v>
      </c>
      <c r="K1712" s="280" t="s">
        <v>4727</v>
      </c>
      <c r="L1712" s="281"/>
      <c r="M1712" s="256"/>
      <c r="N1712" s="257">
        <v>40485</v>
      </c>
      <c r="O1712" s="258" t="s">
        <v>146</v>
      </c>
      <c r="P1712" s="259" t="s">
        <v>4542</v>
      </c>
      <c r="Q1712" s="49"/>
      <c r="R1712" s="49"/>
      <c r="S1712" s="328"/>
    </row>
    <row r="1713" spans="1:19" ht="25.5" x14ac:dyDescent="0.25">
      <c r="A1713" s="260">
        <v>40478</v>
      </c>
      <c r="B1713" s="261" t="s">
        <v>2485</v>
      </c>
      <c r="C1713" s="267"/>
      <c r="D1713" s="262" t="s">
        <v>10134</v>
      </c>
      <c r="E1713" s="262">
        <v>4925</v>
      </c>
      <c r="F1713" s="262" t="s">
        <v>3065</v>
      </c>
      <c r="G1713" s="262" t="s">
        <v>6884</v>
      </c>
      <c r="H1713" s="262" t="s">
        <v>10133</v>
      </c>
      <c r="I1713" s="262" t="s">
        <v>6444</v>
      </c>
      <c r="J1713" s="280" t="s">
        <v>4152</v>
      </c>
      <c r="K1713" s="280" t="s">
        <v>2419</v>
      </c>
      <c r="L1713" s="281">
        <v>40487</v>
      </c>
      <c r="M1713" s="256"/>
      <c r="N1713" s="257">
        <v>40485</v>
      </c>
      <c r="O1713" s="258" t="s">
        <v>2419</v>
      </c>
      <c r="P1713" s="259" t="s">
        <v>9535</v>
      </c>
      <c r="Q1713" s="49"/>
      <c r="R1713" s="49"/>
      <c r="S1713" s="328"/>
    </row>
    <row r="1714" spans="1:19" ht="25.5" x14ac:dyDescent="0.25">
      <c r="A1714" s="260">
        <v>40479</v>
      </c>
      <c r="B1714" s="261" t="s">
        <v>2485</v>
      </c>
      <c r="C1714" s="267"/>
      <c r="D1714" s="262" t="s">
        <v>6276</v>
      </c>
      <c r="E1714" s="262">
        <v>4866</v>
      </c>
      <c r="F1714" s="262" t="s">
        <v>738</v>
      </c>
      <c r="G1714" s="262" t="s">
        <v>5602</v>
      </c>
      <c r="H1714" s="262" t="s">
        <v>904</v>
      </c>
      <c r="I1714" s="262" t="s">
        <v>6444</v>
      </c>
      <c r="J1714" s="280" t="s">
        <v>4152</v>
      </c>
      <c r="K1714" s="280" t="s">
        <v>6381</v>
      </c>
      <c r="L1714" s="281">
        <v>40487</v>
      </c>
      <c r="M1714" s="256"/>
      <c r="N1714" s="257">
        <v>40485</v>
      </c>
      <c r="O1714" s="258" t="s">
        <v>6381</v>
      </c>
      <c r="P1714" s="259" t="s">
        <v>9535</v>
      </c>
      <c r="Q1714" s="49"/>
      <c r="R1714" s="49"/>
      <c r="S1714" s="328"/>
    </row>
    <row r="1715" spans="1:19" ht="25.5" x14ac:dyDescent="0.25">
      <c r="A1715" s="260">
        <v>40483</v>
      </c>
      <c r="B1715" s="261" t="s">
        <v>5009</v>
      </c>
      <c r="C1715" s="267"/>
      <c r="D1715" s="262" t="s">
        <v>5010</v>
      </c>
      <c r="E1715" s="262">
        <v>4938</v>
      </c>
      <c r="F1715" s="262" t="s">
        <v>1697</v>
      </c>
      <c r="G1715" s="262" t="s">
        <v>5602</v>
      </c>
      <c r="H1715" s="262" t="s">
        <v>4320</v>
      </c>
      <c r="I1715" s="262" t="s">
        <v>6444</v>
      </c>
      <c r="J1715" s="280" t="s">
        <v>4152</v>
      </c>
      <c r="K1715" s="280" t="s">
        <v>2079</v>
      </c>
      <c r="L1715" s="281">
        <v>40485</v>
      </c>
      <c r="M1715" s="256"/>
      <c r="N1715" s="257">
        <v>40485</v>
      </c>
      <c r="O1715" s="258" t="s">
        <v>2079</v>
      </c>
      <c r="P1715" s="259" t="s">
        <v>7961</v>
      </c>
      <c r="Q1715" s="49"/>
      <c r="R1715" s="49"/>
      <c r="S1715" s="328"/>
    </row>
    <row r="1716" spans="1:19" x14ac:dyDescent="0.25">
      <c r="A1716" s="260">
        <v>40483</v>
      </c>
      <c r="B1716" s="261" t="s">
        <v>212</v>
      </c>
      <c r="C1716" s="267"/>
      <c r="D1716" s="262" t="s">
        <v>5620</v>
      </c>
      <c r="E1716" s="262">
        <v>4900</v>
      </c>
      <c r="F1716" s="262" t="s">
        <v>1697</v>
      </c>
      <c r="G1716" s="262" t="s">
        <v>9736</v>
      </c>
      <c r="H1716" s="262" t="s">
        <v>7950</v>
      </c>
      <c r="I1716" s="262" t="s">
        <v>10930</v>
      </c>
      <c r="J1716" s="280" t="s">
        <v>213</v>
      </c>
      <c r="K1716" s="280" t="s">
        <v>5459</v>
      </c>
      <c r="L1716" s="281">
        <v>40487</v>
      </c>
      <c r="M1716" s="256"/>
      <c r="N1716" s="257">
        <v>40485</v>
      </c>
      <c r="O1716" s="258" t="s">
        <v>2419</v>
      </c>
      <c r="P1716" s="259" t="s">
        <v>10108</v>
      </c>
      <c r="Q1716" s="49"/>
      <c r="R1716" s="49"/>
      <c r="S1716" s="328"/>
    </row>
    <row r="1717" spans="1:19" ht="25.5" x14ac:dyDescent="0.25">
      <c r="A1717" s="260">
        <v>40483</v>
      </c>
      <c r="B1717" s="261" t="s">
        <v>212</v>
      </c>
      <c r="C1717" s="267"/>
      <c r="D1717" s="262" t="s">
        <v>5620</v>
      </c>
      <c r="E1717" s="262">
        <v>4900</v>
      </c>
      <c r="F1717" s="262" t="s">
        <v>1697</v>
      </c>
      <c r="G1717" s="262" t="s">
        <v>5602</v>
      </c>
      <c r="H1717" s="262" t="s">
        <v>3954</v>
      </c>
      <c r="I1717" s="262" t="s">
        <v>9131</v>
      </c>
      <c r="J1717" s="280" t="s">
        <v>213</v>
      </c>
      <c r="K1717" s="280" t="s">
        <v>9440</v>
      </c>
      <c r="L1717" s="281">
        <v>40487</v>
      </c>
      <c r="M1717" s="256"/>
      <c r="N1717" s="257">
        <v>40485</v>
      </c>
      <c r="O1717" s="258" t="s">
        <v>6466</v>
      </c>
      <c r="P1717" s="259" t="s">
        <v>7961</v>
      </c>
      <c r="Q1717" s="49"/>
      <c r="R1717" s="49"/>
      <c r="S1717" s="328"/>
    </row>
    <row r="1718" spans="1:19" ht="25.5" x14ac:dyDescent="0.25">
      <c r="A1718" s="260">
        <v>40485</v>
      </c>
      <c r="B1718" s="261" t="s">
        <v>6936</v>
      </c>
      <c r="C1718" s="267"/>
      <c r="D1718" s="262" t="s">
        <v>3654</v>
      </c>
      <c r="E1718" s="262">
        <v>4948</v>
      </c>
      <c r="F1718" s="262" t="s">
        <v>10139</v>
      </c>
      <c r="G1718" s="262" t="s">
        <v>8721</v>
      </c>
      <c r="H1718" s="262" t="s">
        <v>8607</v>
      </c>
      <c r="I1718" s="262" t="s">
        <v>3655</v>
      </c>
      <c r="J1718" s="280" t="s">
        <v>2379</v>
      </c>
      <c r="K1718" s="280" t="s">
        <v>9008</v>
      </c>
      <c r="L1718" s="281">
        <v>40485</v>
      </c>
      <c r="M1718" s="256"/>
      <c r="N1718" s="257">
        <v>40485</v>
      </c>
      <c r="O1718" s="258" t="s">
        <v>9008</v>
      </c>
      <c r="P1718" s="259" t="s">
        <v>3656</v>
      </c>
      <c r="Q1718" s="49"/>
      <c r="R1718" s="49"/>
      <c r="S1718" s="328"/>
    </row>
    <row r="1719" spans="1:19" ht="25.5" x14ac:dyDescent="0.25">
      <c r="A1719" s="260">
        <v>40480</v>
      </c>
      <c r="B1719" s="261" t="s">
        <v>7829</v>
      </c>
      <c r="C1719" s="267"/>
      <c r="D1719" s="262" t="s">
        <v>6276</v>
      </c>
      <c r="E1719" s="262">
        <v>4866</v>
      </c>
      <c r="F1719" s="262" t="s">
        <v>738</v>
      </c>
      <c r="G1719" s="262" t="s">
        <v>5602</v>
      </c>
      <c r="H1719" s="262" t="s">
        <v>3264</v>
      </c>
      <c r="I1719" s="262" t="s">
        <v>6444</v>
      </c>
      <c r="J1719" s="280" t="s">
        <v>4152</v>
      </c>
      <c r="K1719" s="280" t="s">
        <v>2419</v>
      </c>
      <c r="L1719" s="281">
        <v>40486</v>
      </c>
      <c r="M1719" s="256"/>
      <c r="N1719" s="257">
        <v>40486</v>
      </c>
      <c r="O1719" s="258" t="s">
        <v>2419</v>
      </c>
      <c r="P1719" s="259" t="s">
        <v>9535</v>
      </c>
      <c r="Q1719" s="49"/>
      <c r="R1719" s="49"/>
      <c r="S1719" s="328"/>
    </row>
    <row r="1720" spans="1:19" ht="25.5" x14ac:dyDescent="0.25">
      <c r="A1720" s="260" t="s">
        <v>3219</v>
      </c>
      <c r="B1720" s="261" t="s">
        <v>3220</v>
      </c>
      <c r="C1720" s="267"/>
      <c r="D1720" s="262" t="s">
        <v>10770</v>
      </c>
      <c r="E1720" s="262">
        <v>4852</v>
      </c>
      <c r="F1720" s="262" t="s">
        <v>10771</v>
      </c>
      <c r="G1720" s="262" t="s">
        <v>8725</v>
      </c>
      <c r="H1720" s="262" t="s">
        <v>3221</v>
      </c>
      <c r="I1720" s="262" t="s">
        <v>2982</v>
      </c>
      <c r="J1720" s="280" t="s">
        <v>1547</v>
      </c>
      <c r="K1720" s="280" t="s">
        <v>4334</v>
      </c>
      <c r="L1720" s="281">
        <v>40483</v>
      </c>
      <c r="M1720" s="256"/>
      <c r="N1720" s="257">
        <v>40486</v>
      </c>
      <c r="O1720" s="258" t="s">
        <v>4334</v>
      </c>
      <c r="P1720" s="259" t="s">
        <v>10007</v>
      </c>
      <c r="Q1720" s="49">
        <v>32.81</v>
      </c>
      <c r="R1720" s="49"/>
      <c r="S1720" s="328" t="s">
        <v>11891</v>
      </c>
    </row>
    <row r="1721" spans="1:19" ht="25.5" x14ac:dyDescent="0.25">
      <c r="A1721" s="260">
        <v>40466</v>
      </c>
      <c r="B1721" s="261" t="s">
        <v>10702</v>
      </c>
      <c r="C1721" s="267"/>
      <c r="D1721" s="262" t="s">
        <v>10694</v>
      </c>
      <c r="E1721" s="262">
        <v>4914</v>
      </c>
      <c r="F1721" s="262" t="s">
        <v>1461</v>
      </c>
      <c r="G1721" s="262" t="s">
        <v>9736</v>
      </c>
      <c r="H1721" s="262" t="s">
        <v>3588</v>
      </c>
      <c r="I1721" s="262" t="s">
        <v>6444</v>
      </c>
      <c r="J1721" s="280" t="s">
        <v>4152</v>
      </c>
      <c r="K1721" s="280" t="s">
        <v>373</v>
      </c>
      <c r="L1721" s="281">
        <v>40456</v>
      </c>
      <c r="M1721" s="256"/>
      <c r="N1721" s="257">
        <v>40490</v>
      </c>
      <c r="O1721" s="258" t="s">
        <v>373</v>
      </c>
      <c r="P1721" s="259" t="s">
        <v>10007</v>
      </c>
      <c r="Q1721" s="49"/>
      <c r="R1721" s="49"/>
      <c r="S1721" s="328"/>
    </row>
    <row r="1722" spans="1:19" ht="25.5" x14ac:dyDescent="0.25">
      <c r="A1722" s="260">
        <v>40486</v>
      </c>
      <c r="B1722" s="261" t="s">
        <v>3004</v>
      </c>
      <c r="C1722" s="267"/>
      <c r="D1722" s="262" t="s">
        <v>2215</v>
      </c>
      <c r="E1722" s="262"/>
      <c r="F1722" s="262" t="s">
        <v>10658</v>
      </c>
      <c r="G1722" s="262" t="s">
        <v>7272</v>
      </c>
      <c r="H1722" s="262" t="s">
        <v>374</v>
      </c>
      <c r="I1722" s="262" t="s">
        <v>6444</v>
      </c>
      <c r="J1722" s="280" t="s">
        <v>878</v>
      </c>
      <c r="K1722" s="280" t="s">
        <v>2079</v>
      </c>
      <c r="L1722" s="281">
        <v>40487</v>
      </c>
      <c r="M1722" s="256"/>
      <c r="N1722" s="257">
        <v>40491</v>
      </c>
      <c r="O1722" s="258" t="s">
        <v>2079</v>
      </c>
      <c r="P1722" s="259" t="s">
        <v>10007</v>
      </c>
      <c r="Q1722" s="49"/>
      <c r="R1722" s="49"/>
      <c r="S1722" s="328"/>
    </row>
    <row r="1723" spans="1:19" ht="25.5" x14ac:dyDescent="0.25">
      <c r="A1723" s="260">
        <v>40483</v>
      </c>
      <c r="B1723" s="261" t="s">
        <v>10730</v>
      </c>
      <c r="C1723" s="267"/>
      <c r="D1723" s="262" t="s">
        <v>2215</v>
      </c>
      <c r="E1723" s="262"/>
      <c r="F1723" s="262" t="s">
        <v>3065</v>
      </c>
      <c r="G1723" s="262" t="s">
        <v>10255</v>
      </c>
      <c r="H1723" s="262" t="s">
        <v>7334</v>
      </c>
      <c r="I1723" s="262" t="s">
        <v>6444</v>
      </c>
      <c r="J1723" s="280" t="s">
        <v>2379</v>
      </c>
      <c r="K1723" s="280" t="s">
        <v>2419</v>
      </c>
      <c r="L1723" s="281">
        <v>40492</v>
      </c>
      <c r="M1723" s="256"/>
      <c r="N1723" s="257">
        <v>40492</v>
      </c>
      <c r="O1723" s="258" t="s">
        <v>2419</v>
      </c>
      <c r="P1723" s="259" t="s">
        <v>9535</v>
      </c>
      <c r="Q1723" s="49"/>
      <c r="R1723" s="49"/>
      <c r="S1723" s="328"/>
    </row>
    <row r="1724" spans="1:19" ht="25.5" x14ac:dyDescent="0.25">
      <c r="A1724" s="260">
        <v>40485</v>
      </c>
      <c r="B1724" s="261" t="s">
        <v>1674</v>
      </c>
      <c r="C1724" s="267"/>
      <c r="D1724" s="262" t="s">
        <v>7689</v>
      </c>
      <c r="E1724" s="262">
        <v>4894</v>
      </c>
      <c r="F1724" s="262" t="s">
        <v>3065</v>
      </c>
      <c r="G1724" s="262" t="s">
        <v>9736</v>
      </c>
      <c r="H1724" s="262" t="s">
        <v>8382</v>
      </c>
      <c r="I1724" s="262" t="s">
        <v>6444</v>
      </c>
      <c r="J1724" s="280" t="s">
        <v>4152</v>
      </c>
      <c r="K1724" s="280" t="s">
        <v>2419</v>
      </c>
      <c r="L1724" s="281"/>
      <c r="M1724" s="256"/>
      <c r="N1724" s="257">
        <v>40492</v>
      </c>
      <c r="O1724" s="258" t="s">
        <v>2419</v>
      </c>
      <c r="P1724" s="259" t="s">
        <v>9535</v>
      </c>
      <c r="Q1724" s="49"/>
      <c r="R1724" s="49"/>
      <c r="S1724" s="328"/>
    </row>
    <row r="1725" spans="1:19" ht="25.5" x14ac:dyDescent="0.25">
      <c r="A1725" s="260">
        <v>40485</v>
      </c>
      <c r="B1725" s="261" t="s">
        <v>7543</v>
      </c>
      <c r="C1725" s="267"/>
      <c r="D1725" s="262" t="s">
        <v>4061</v>
      </c>
      <c r="E1725" s="262">
        <v>4859</v>
      </c>
      <c r="F1725" s="262" t="s">
        <v>1697</v>
      </c>
      <c r="G1725" s="262" t="s">
        <v>9736</v>
      </c>
      <c r="H1725" s="262" t="s">
        <v>4318</v>
      </c>
      <c r="I1725" s="262" t="s">
        <v>10930</v>
      </c>
      <c r="J1725" s="280" t="s">
        <v>4152</v>
      </c>
      <c r="K1725" s="280" t="s">
        <v>373</v>
      </c>
      <c r="L1725" s="281">
        <v>40492</v>
      </c>
      <c r="M1725" s="256"/>
      <c r="N1725" s="257">
        <v>40492</v>
      </c>
      <c r="O1725" s="258" t="s">
        <v>373</v>
      </c>
      <c r="P1725" s="259" t="s">
        <v>10038</v>
      </c>
      <c r="Q1725" s="49"/>
      <c r="R1725" s="49"/>
      <c r="S1725" s="328"/>
    </row>
    <row r="1726" spans="1:19" ht="38.25" x14ac:dyDescent="0.25">
      <c r="A1726" s="260">
        <v>40466</v>
      </c>
      <c r="B1726" s="261" t="s">
        <v>10702</v>
      </c>
      <c r="C1726" s="267"/>
      <c r="D1726" s="262" t="s">
        <v>10694</v>
      </c>
      <c r="E1726" s="262">
        <v>4914</v>
      </c>
      <c r="F1726" s="262" t="s">
        <v>1461</v>
      </c>
      <c r="G1726" s="262" t="s">
        <v>9736</v>
      </c>
      <c r="H1726" s="262" t="s">
        <v>3588</v>
      </c>
      <c r="I1726" s="262" t="s">
        <v>1422</v>
      </c>
      <c r="J1726" s="280" t="s">
        <v>10703</v>
      </c>
      <c r="K1726" s="280" t="s">
        <v>859</v>
      </c>
      <c r="L1726" s="281">
        <v>40494</v>
      </c>
      <c r="M1726" s="256"/>
      <c r="N1726" s="257">
        <v>40497</v>
      </c>
      <c r="O1726" s="258" t="s">
        <v>859</v>
      </c>
      <c r="P1726" s="259" t="s">
        <v>8218</v>
      </c>
      <c r="Q1726" s="49"/>
      <c r="R1726" s="49"/>
      <c r="S1726" s="328"/>
    </row>
    <row r="1727" spans="1:19" ht="25.5" x14ac:dyDescent="0.25">
      <c r="A1727" s="260">
        <v>40466</v>
      </c>
      <c r="B1727" s="261" t="s">
        <v>10702</v>
      </c>
      <c r="C1727" s="267"/>
      <c r="D1727" s="262" t="s">
        <v>10694</v>
      </c>
      <c r="E1727" s="262">
        <v>4914</v>
      </c>
      <c r="F1727" s="262" t="s">
        <v>1461</v>
      </c>
      <c r="G1727" s="262" t="s">
        <v>9736</v>
      </c>
      <c r="H1727" s="262" t="s">
        <v>10768</v>
      </c>
      <c r="I1727" s="262" t="s">
        <v>6444</v>
      </c>
      <c r="J1727" s="280" t="s">
        <v>4152</v>
      </c>
      <c r="K1727" s="280" t="s">
        <v>373</v>
      </c>
      <c r="L1727" s="281"/>
      <c r="M1727" s="256"/>
      <c r="N1727" s="257">
        <v>40497</v>
      </c>
      <c r="O1727" s="258" t="s">
        <v>373</v>
      </c>
      <c r="P1727" s="259" t="s">
        <v>9535</v>
      </c>
      <c r="Q1727" s="49"/>
      <c r="R1727" s="49"/>
      <c r="S1727" s="328"/>
    </row>
    <row r="1728" spans="1:19" ht="25.5" x14ac:dyDescent="0.25">
      <c r="A1728" s="260">
        <v>40466</v>
      </c>
      <c r="B1728" s="261" t="s">
        <v>10702</v>
      </c>
      <c r="C1728" s="267"/>
      <c r="D1728" s="262" t="s">
        <v>10694</v>
      </c>
      <c r="E1728" s="262">
        <v>4914</v>
      </c>
      <c r="F1728" s="262" t="s">
        <v>1461</v>
      </c>
      <c r="G1728" s="262" t="s">
        <v>9736</v>
      </c>
      <c r="H1728" s="262" t="s">
        <v>3588</v>
      </c>
      <c r="I1728" s="262" t="s">
        <v>2483</v>
      </c>
      <c r="J1728" s="280" t="s">
        <v>2210</v>
      </c>
      <c r="K1728" s="280" t="s">
        <v>10273</v>
      </c>
      <c r="L1728" s="281"/>
      <c r="M1728" s="256"/>
      <c r="N1728" s="257">
        <v>40497</v>
      </c>
      <c r="O1728" s="258" t="s">
        <v>3950</v>
      </c>
      <c r="P1728" s="259">
        <v>20.875</v>
      </c>
      <c r="Q1728" s="49"/>
      <c r="R1728" s="49"/>
      <c r="S1728" s="328"/>
    </row>
    <row r="1729" spans="1:19" ht="25.5" x14ac:dyDescent="0.25">
      <c r="A1729" s="260">
        <v>40487</v>
      </c>
      <c r="B1729" s="261" t="s">
        <v>6250</v>
      </c>
      <c r="C1729" s="267"/>
      <c r="D1729" s="262" t="s">
        <v>4061</v>
      </c>
      <c r="E1729" s="262">
        <v>4859</v>
      </c>
      <c r="F1729" s="262" t="s">
        <v>1697</v>
      </c>
      <c r="G1729" s="262" t="s">
        <v>9736</v>
      </c>
      <c r="H1729" s="262" t="s">
        <v>286</v>
      </c>
      <c r="I1729" s="262" t="s">
        <v>1255</v>
      </c>
      <c r="J1729" s="280" t="s">
        <v>6685</v>
      </c>
      <c r="K1729" s="280" t="s">
        <v>9294</v>
      </c>
      <c r="L1729" s="281"/>
      <c r="M1729" s="256"/>
      <c r="N1729" s="257">
        <v>40499</v>
      </c>
      <c r="O1729" s="258" t="s">
        <v>9294</v>
      </c>
      <c r="P1729" s="259" t="s">
        <v>3276</v>
      </c>
      <c r="Q1729" s="49"/>
      <c r="R1729" s="49"/>
      <c r="S1729" s="328"/>
    </row>
    <row r="1730" spans="1:19" ht="25.5" x14ac:dyDescent="0.25">
      <c r="A1730" s="260">
        <v>40492</v>
      </c>
      <c r="B1730" s="261" t="s">
        <v>6676</v>
      </c>
      <c r="C1730" s="267"/>
      <c r="D1730" s="262" t="s">
        <v>6677</v>
      </c>
      <c r="E1730" s="262">
        <v>4930</v>
      </c>
      <c r="F1730" s="262" t="s">
        <v>3065</v>
      </c>
      <c r="G1730" s="262" t="s">
        <v>10255</v>
      </c>
      <c r="H1730" s="262" t="s">
        <v>2078</v>
      </c>
      <c r="I1730" s="262" t="s">
        <v>6444</v>
      </c>
      <c r="J1730" s="280" t="s">
        <v>4152</v>
      </c>
      <c r="K1730" s="280" t="s">
        <v>2081</v>
      </c>
      <c r="L1730" s="281">
        <v>40500</v>
      </c>
      <c r="M1730" s="256"/>
      <c r="N1730" s="257">
        <v>40499</v>
      </c>
      <c r="O1730" s="258" t="s">
        <v>2081</v>
      </c>
      <c r="P1730" s="259" t="s">
        <v>9535</v>
      </c>
      <c r="Q1730" s="49"/>
      <c r="R1730" s="49"/>
      <c r="S1730" s="328"/>
    </row>
    <row r="1731" spans="1:19" ht="25.5" x14ac:dyDescent="0.25">
      <c r="A1731" s="260">
        <v>40492</v>
      </c>
      <c r="B1731" s="261" t="s">
        <v>6676</v>
      </c>
      <c r="C1731" s="267"/>
      <c r="D1731" s="262" t="s">
        <v>6677</v>
      </c>
      <c r="E1731" s="262">
        <v>4930</v>
      </c>
      <c r="F1731" s="262" t="s">
        <v>3065</v>
      </c>
      <c r="G1731" s="262" t="s">
        <v>10255</v>
      </c>
      <c r="H1731" s="262" t="s">
        <v>823</v>
      </c>
      <c r="I1731" s="262" t="s">
        <v>6444</v>
      </c>
      <c r="J1731" s="280" t="s">
        <v>4152</v>
      </c>
      <c r="K1731" s="280" t="s">
        <v>2419</v>
      </c>
      <c r="L1731" s="281">
        <v>40500</v>
      </c>
      <c r="M1731" s="256"/>
      <c r="N1731" s="257">
        <v>40499</v>
      </c>
      <c r="O1731" s="258" t="s">
        <v>2419</v>
      </c>
      <c r="P1731" s="259" t="s">
        <v>9535</v>
      </c>
      <c r="Q1731" s="49"/>
      <c r="R1731" s="49"/>
      <c r="S1731" s="328"/>
    </row>
    <row r="1732" spans="1:19" ht="38.25" x14ac:dyDescent="0.25">
      <c r="A1732" s="260">
        <v>40466</v>
      </c>
      <c r="B1732" s="261" t="s">
        <v>10702</v>
      </c>
      <c r="C1732" s="267"/>
      <c r="D1732" s="262" t="s">
        <v>10694</v>
      </c>
      <c r="E1732" s="262">
        <v>4914</v>
      </c>
      <c r="F1732" s="262" t="s">
        <v>1461</v>
      </c>
      <c r="G1732" s="262" t="s">
        <v>9736</v>
      </c>
      <c r="H1732" s="262" t="s">
        <v>10768</v>
      </c>
      <c r="I1732" s="262" t="s">
        <v>1422</v>
      </c>
      <c r="J1732" s="280" t="s">
        <v>10703</v>
      </c>
      <c r="K1732" s="280" t="s">
        <v>10704</v>
      </c>
      <c r="L1732" s="281"/>
      <c r="M1732" s="256"/>
      <c r="N1732" s="257">
        <v>40501</v>
      </c>
      <c r="O1732" s="258" t="s">
        <v>10704</v>
      </c>
      <c r="P1732" s="259" t="s">
        <v>1600</v>
      </c>
      <c r="Q1732" s="49"/>
      <c r="R1732" s="49"/>
      <c r="S1732" s="328"/>
    </row>
    <row r="1733" spans="1:19" ht="38.25" x14ac:dyDescent="0.25">
      <c r="A1733" s="260">
        <v>40466</v>
      </c>
      <c r="B1733" s="261" t="s">
        <v>10702</v>
      </c>
      <c r="C1733" s="267"/>
      <c r="D1733" s="262" t="s">
        <v>10694</v>
      </c>
      <c r="E1733" s="262">
        <v>4914</v>
      </c>
      <c r="F1733" s="262" t="s">
        <v>1461</v>
      </c>
      <c r="G1733" s="262" t="s">
        <v>9736</v>
      </c>
      <c r="H1733" s="262" t="s">
        <v>10768</v>
      </c>
      <c r="I1733" s="262" t="s">
        <v>1422</v>
      </c>
      <c r="J1733" s="280" t="s">
        <v>999</v>
      </c>
      <c r="K1733" s="280" t="s">
        <v>2185</v>
      </c>
      <c r="L1733" s="281"/>
      <c r="M1733" s="256"/>
      <c r="N1733" s="257">
        <v>40501</v>
      </c>
      <c r="O1733" s="258" t="s">
        <v>2185</v>
      </c>
      <c r="P1733" s="259" t="s">
        <v>1601</v>
      </c>
      <c r="Q1733" s="49"/>
      <c r="R1733" s="49"/>
      <c r="S1733" s="328"/>
    </row>
    <row r="1734" spans="1:19" x14ac:dyDescent="0.25">
      <c r="A1734" s="260">
        <v>40497</v>
      </c>
      <c r="B1734" s="261"/>
      <c r="C1734" s="267"/>
      <c r="D1734" s="262" t="s">
        <v>10694</v>
      </c>
      <c r="E1734" s="262">
        <v>4914</v>
      </c>
      <c r="F1734" s="262" t="s">
        <v>2826</v>
      </c>
      <c r="G1734" s="262"/>
      <c r="H1734" s="262"/>
      <c r="I1734" s="262" t="s">
        <v>6444</v>
      </c>
      <c r="J1734" s="280" t="s">
        <v>8927</v>
      </c>
      <c r="K1734" s="280" t="s">
        <v>8160</v>
      </c>
      <c r="L1734" s="281">
        <v>40498</v>
      </c>
      <c r="M1734" s="256" t="s">
        <v>6533</v>
      </c>
      <c r="N1734" s="257">
        <v>40501</v>
      </c>
      <c r="O1734" s="258" t="s">
        <v>8160</v>
      </c>
      <c r="P1734" s="259" t="s">
        <v>9535</v>
      </c>
      <c r="Q1734" s="49"/>
      <c r="R1734" s="49"/>
      <c r="S1734" s="328"/>
    </row>
    <row r="1735" spans="1:19" ht="25.5" x14ac:dyDescent="0.25">
      <c r="A1735" s="260">
        <v>40499</v>
      </c>
      <c r="B1735" s="261" t="s">
        <v>9904</v>
      </c>
      <c r="C1735" s="267"/>
      <c r="D1735" s="262" t="s">
        <v>9905</v>
      </c>
      <c r="E1735" s="262">
        <v>4936</v>
      </c>
      <c r="F1735" s="262" t="s">
        <v>4893</v>
      </c>
      <c r="G1735" s="262" t="s">
        <v>8606</v>
      </c>
      <c r="H1735" s="262" t="s">
        <v>8607</v>
      </c>
      <c r="I1735" s="262" t="s">
        <v>9906</v>
      </c>
      <c r="J1735" s="280" t="s">
        <v>2379</v>
      </c>
      <c r="K1735" s="280" t="s">
        <v>8007</v>
      </c>
      <c r="L1735" s="281">
        <v>40500</v>
      </c>
      <c r="M1735" s="256"/>
      <c r="N1735" s="257">
        <v>40501</v>
      </c>
      <c r="O1735" s="258" t="s">
        <v>8007</v>
      </c>
      <c r="P1735" s="259" t="s">
        <v>7858</v>
      </c>
      <c r="Q1735" s="49"/>
      <c r="R1735" s="49"/>
      <c r="S1735" s="328"/>
    </row>
    <row r="1736" spans="1:19" ht="25.5" x14ac:dyDescent="0.25">
      <c r="A1736" s="260">
        <v>40500</v>
      </c>
      <c r="B1736" s="261" t="s">
        <v>7363</v>
      </c>
      <c r="C1736" s="267"/>
      <c r="D1736" s="262" t="s">
        <v>5085</v>
      </c>
      <c r="E1736" s="262">
        <v>4882</v>
      </c>
      <c r="F1736" s="262" t="s">
        <v>6588</v>
      </c>
      <c r="G1736" s="262" t="s">
        <v>8606</v>
      </c>
      <c r="H1736" s="262" t="s">
        <v>8607</v>
      </c>
      <c r="I1736" s="262" t="s">
        <v>10608</v>
      </c>
      <c r="J1736" s="280" t="s">
        <v>2379</v>
      </c>
      <c r="K1736" s="280" t="s">
        <v>2807</v>
      </c>
      <c r="L1736" s="281">
        <v>40501</v>
      </c>
      <c r="M1736" s="256"/>
      <c r="N1736" s="257">
        <v>40501</v>
      </c>
      <c r="O1736" s="258" t="s">
        <v>2807</v>
      </c>
      <c r="P1736" s="259" t="s">
        <v>3371</v>
      </c>
      <c r="Q1736" s="49"/>
      <c r="R1736" s="49"/>
      <c r="S1736" s="328"/>
    </row>
    <row r="1737" spans="1:19" ht="25.5" x14ac:dyDescent="0.25">
      <c r="A1737" s="260">
        <v>40500</v>
      </c>
      <c r="B1737" s="261" t="s">
        <v>1677</v>
      </c>
      <c r="C1737" s="267"/>
      <c r="D1737" s="262" t="s">
        <v>2215</v>
      </c>
      <c r="E1737" s="262"/>
      <c r="F1737" s="262" t="s">
        <v>10658</v>
      </c>
      <c r="G1737" s="262" t="s">
        <v>5602</v>
      </c>
      <c r="H1737" s="262" t="s">
        <v>8382</v>
      </c>
      <c r="I1737" s="262" t="s">
        <v>6444</v>
      </c>
      <c r="J1737" s="280" t="s">
        <v>4152</v>
      </c>
      <c r="K1737" s="280" t="s">
        <v>6381</v>
      </c>
      <c r="L1737" s="281">
        <v>40501</v>
      </c>
      <c r="M1737" s="256"/>
      <c r="N1737" s="257">
        <v>40501</v>
      </c>
      <c r="O1737" s="258" t="s">
        <v>6381</v>
      </c>
      <c r="P1737" s="259" t="s">
        <v>9535</v>
      </c>
      <c r="Q1737" s="49"/>
      <c r="R1737" s="49"/>
      <c r="S1737" s="328"/>
    </row>
    <row r="1738" spans="1:19" ht="25.5" x14ac:dyDescent="0.25">
      <c r="A1738" s="260">
        <v>40500</v>
      </c>
      <c r="B1738" s="261" t="s">
        <v>1677</v>
      </c>
      <c r="C1738" s="267"/>
      <c r="D1738" s="262" t="s">
        <v>2215</v>
      </c>
      <c r="E1738" s="262"/>
      <c r="F1738" s="262" t="s">
        <v>10658</v>
      </c>
      <c r="G1738" s="262" t="s">
        <v>8041</v>
      </c>
      <c r="H1738" s="262" t="s">
        <v>374</v>
      </c>
      <c r="I1738" s="262" t="s">
        <v>6444</v>
      </c>
      <c r="J1738" s="280" t="s">
        <v>878</v>
      </c>
      <c r="K1738" s="280" t="s">
        <v>7445</v>
      </c>
      <c r="L1738" s="281">
        <v>40501</v>
      </c>
      <c r="M1738" s="256"/>
      <c r="N1738" s="257">
        <v>40501</v>
      </c>
      <c r="O1738" s="258" t="s">
        <v>7445</v>
      </c>
      <c r="P1738" s="259" t="s">
        <v>9535</v>
      </c>
      <c r="Q1738" s="49"/>
      <c r="R1738" s="49"/>
      <c r="S1738" s="328"/>
    </row>
    <row r="1739" spans="1:19" x14ac:dyDescent="0.25">
      <c r="A1739" s="260">
        <v>40466</v>
      </c>
      <c r="B1739" s="261"/>
      <c r="C1739" s="267"/>
      <c r="D1739" s="262" t="s">
        <v>4061</v>
      </c>
      <c r="E1739" s="262">
        <v>4859</v>
      </c>
      <c r="F1739" s="262" t="s">
        <v>8340</v>
      </c>
      <c r="G1739" s="262" t="s">
        <v>8237</v>
      </c>
      <c r="H1739" s="262" t="s">
        <v>10405</v>
      </c>
      <c r="I1739" s="262" t="s">
        <v>1255</v>
      </c>
      <c r="J1739" s="280" t="s">
        <v>8340</v>
      </c>
      <c r="K1739" s="280" t="s">
        <v>10855</v>
      </c>
      <c r="L1739" s="281">
        <v>40498</v>
      </c>
      <c r="M1739" s="256"/>
      <c r="N1739" s="257">
        <v>40512</v>
      </c>
      <c r="O1739" s="258"/>
      <c r="P1739" s="259"/>
      <c r="Q1739" s="49"/>
      <c r="R1739" s="49"/>
      <c r="S1739" s="328"/>
    </row>
    <row r="1740" spans="1:19" ht="38.25" x14ac:dyDescent="0.25">
      <c r="A1740" s="260">
        <v>40490</v>
      </c>
      <c r="B1740" s="261" t="s">
        <v>6675</v>
      </c>
      <c r="C1740" s="267"/>
      <c r="D1740" s="262" t="s">
        <v>5010</v>
      </c>
      <c r="E1740" s="262">
        <v>4938</v>
      </c>
      <c r="F1740" s="262" t="s">
        <v>1697</v>
      </c>
      <c r="G1740" s="262" t="s">
        <v>5602</v>
      </c>
      <c r="H1740" s="262" t="s">
        <v>1891</v>
      </c>
      <c r="I1740" s="262" t="s">
        <v>1255</v>
      </c>
      <c r="J1740" s="280" t="s">
        <v>5338</v>
      </c>
      <c r="K1740" s="280" t="s">
        <v>3443</v>
      </c>
      <c r="L1740" s="281">
        <v>40506</v>
      </c>
      <c r="M1740" s="256"/>
      <c r="N1740" s="257">
        <v>40512</v>
      </c>
      <c r="O1740" s="258" t="s">
        <v>3443</v>
      </c>
      <c r="P1740" s="259" t="s">
        <v>1678</v>
      </c>
      <c r="Q1740" s="49"/>
      <c r="R1740" s="49"/>
      <c r="S1740" s="328"/>
    </row>
    <row r="1741" spans="1:19" x14ac:dyDescent="0.25">
      <c r="A1741" s="260">
        <v>40511</v>
      </c>
      <c r="B1741" s="261" t="s">
        <v>2205</v>
      </c>
      <c r="C1741" s="267"/>
      <c r="D1741" s="262" t="s">
        <v>9382</v>
      </c>
      <c r="E1741" s="262">
        <v>4869</v>
      </c>
      <c r="F1741" s="262" t="s">
        <v>9334</v>
      </c>
      <c r="G1741" s="262" t="s">
        <v>321</v>
      </c>
      <c r="H1741" s="262" t="s">
        <v>2206</v>
      </c>
      <c r="I1741" s="262" t="s">
        <v>4080</v>
      </c>
      <c r="J1741" s="280" t="s">
        <v>7686</v>
      </c>
      <c r="K1741" s="280" t="s">
        <v>3407</v>
      </c>
      <c r="L1741" s="281">
        <v>40513</v>
      </c>
      <c r="M1741" s="256"/>
      <c r="N1741" s="257">
        <v>40512</v>
      </c>
      <c r="O1741" s="258" t="s">
        <v>3407</v>
      </c>
      <c r="P1741" s="259"/>
      <c r="Q1741" s="49"/>
      <c r="R1741" s="49"/>
      <c r="S1741" s="328"/>
    </row>
    <row r="1742" spans="1:19" x14ac:dyDescent="0.25">
      <c r="A1742" s="260">
        <v>40511</v>
      </c>
      <c r="B1742" s="261" t="s">
        <v>4103</v>
      </c>
      <c r="C1742" s="267"/>
      <c r="D1742" s="262" t="s">
        <v>5620</v>
      </c>
      <c r="E1742" s="262">
        <v>4900</v>
      </c>
      <c r="F1742" s="262" t="s">
        <v>1697</v>
      </c>
      <c r="G1742" s="262" t="s">
        <v>9736</v>
      </c>
      <c r="H1742" s="262" t="s">
        <v>7950</v>
      </c>
      <c r="I1742" s="262" t="s">
        <v>10930</v>
      </c>
      <c r="J1742" s="280" t="s">
        <v>6274</v>
      </c>
      <c r="K1742" s="280" t="s">
        <v>4960</v>
      </c>
      <c r="L1742" s="281">
        <v>40512</v>
      </c>
      <c r="M1742" s="256"/>
      <c r="N1742" s="257">
        <v>40512</v>
      </c>
      <c r="O1742" s="258" t="s">
        <v>4960</v>
      </c>
      <c r="P1742" s="259" t="s">
        <v>10038</v>
      </c>
      <c r="Q1742" s="49"/>
      <c r="R1742" s="49"/>
      <c r="S1742" s="328"/>
    </row>
    <row r="1743" spans="1:19" x14ac:dyDescent="0.25">
      <c r="A1743" s="260">
        <v>40511</v>
      </c>
      <c r="B1743" s="261" t="s">
        <v>4103</v>
      </c>
      <c r="C1743" s="267"/>
      <c r="D1743" s="262" t="s">
        <v>5620</v>
      </c>
      <c r="E1743" s="262">
        <v>4900</v>
      </c>
      <c r="F1743" s="262" t="s">
        <v>1697</v>
      </c>
      <c r="G1743" s="262" t="s">
        <v>5602</v>
      </c>
      <c r="H1743" s="262" t="s">
        <v>3525</v>
      </c>
      <c r="I1743" s="262" t="s">
        <v>6444</v>
      </c>
      <c r="J1743" s="280" t="s">
        <v>6274</v>
      </c>
      <c r="K1743" s="280" t="s">
        <v>6466</v>
      </c>
      <c r="L1743" s="281">
        <v>40512</v>
      </c>
      <c r="M1743" s="256"/>
      <c r="N1743" s="257">
        <v>40512</v>
      </c>
      <c r="O1743" s="258" t="s">
        <v>6466</v>
      </c>
      <c r="P1743" s="259" t="s">
        <v>10007</v>
      </c>
      <c r="Q1743" s="49"/>
      <c r="R1743" s="49"/>
      <c r="S1743" s="328"/>
    </row>
    <row r="1744" spans="1:19" ht="25.5" x14ac:dyDescent="0.25">
      <c r="A1744" s="260">
        <v>40501</v>
      </c>
      <c r="B1744" s="261" t="s">
        <v>10363</v>
      </c>
      <c r="C1744" s="267"/>
      <c r="D1744" s="262" t="s">
        <v>6677</v>
      </c>
      <c r="E1744" s="262">
        <v>4930</v>
      </c>
      <c r="F1744" s="262" t="s">
        <v>3065</v>
      </c>
      <c r="G1744" s="262" t="s">
        <v>3489</v>
      </c>
      <c r="H1744" s="262" t="s">
        <v>823</v>
      </c>
      <c r="I1744" s="262" t="s">
        <v>6444</v>
      </c>
      <c r="J1744" s="280" t="s">
        <v>2379</v>
      </c>
      <c r="K1744" s="280" t="s">
        <v>2419</v>
      </c>
      <c r="L1744" s="281"/>
      <c r="M1744" s="256"/>
      <c r="N1744" s="257">
        <v>40518</v>
      </c>
      <c r="O1744" s="258" t="s">
        <v>2419</v>
      </c>
      <c r="P1744" s="259" t="s">
        <v>9535</v>
      </c>
      <c r="Q1744" s="49"/>
      <c r="R1744" s="49"/>
      <c r="S1744" s="328"/>
    </row>
    <row r="1745" spans="1:19" x14ac:dyDescent="0.25">
      <c r="A1745" s="260">
        <v>40513</v>
      </c>
      <c r="B1745" s="261" t="s">
        <v>5490</v>
      </c>
      <c r="C1745" s="267"/>
      <c r="D1745" s="262" t="s">
        <v>10770</v>
      </c>
      <c r="E1745" s="262">
        <v>4852</v>
      </c>
      <c r="F1745" s="262" t="s">
        <v>5941</v>
      </c>
      <c r="G1745" s="262" t="s">
        <v>10857</v>
      </c>
      <c r="H1745" s="262" t="s">
        <v>8607</v>
      </c>
      <c r="I1745" s="262" t="s">
        <v>3742</v>
      </c>
      <c r="J1745" s="280" t="s">
        <v>6274</v>
      </c>
      <c r="K1745" s="280" t="s">
        <v>2993</v>
      </c>
      <c r="L1745" s="281">
        <v>40518</v>
      </c>
      <c r="M1745" s="256"/>
      <c r="N1745" s="257">
        <v>40518</v>
      </c>
      <c r="O1745" s="258" t="s">
        <v>2993</v>
      </c>
      <c r="P1745" s="259" t="s">
        <v>3742</v>
      </c>
      <c r="Q1745" s="49"/>
      <c r="R1745" s="49"/>
      <c r="S1745" s="328"/>
    </row>
    <row r="1746" spans="1:19" x14ac:dyDescent="0.25">
      <c r="A1746" s="260">
        <v>40513</v>
      </c>
      <c r="B1746" s="261" t="s">
        <v>5490</v>
      </c>
      <c r="C1746" s="267"/>
      <c r="D1746" s="262" t="s">
        <v>10770</v>
      </c>
      <c r="E1746" s="262">
        <v>4852</v>
      </c>
      <c r="F1746" s="262" t="s">
        <v>5941</v>
      </c>
      <c r="G1746" s="262" t="s">
        <v>10857</v>
      </c>
      <c r="H1746" s="262" t="s">
        <v>8607</v>
      </c>
      <c r="I1746" s="262" t="s">
        <v>1769</v>
      </c>
      <c r="J1746" s="280" t="s">
        <v>6274</v>
      </c>
      <c r="K1746" s="280" t="s">
        <v>6773</v>
      </c>
      <c r="L1746" s="281">
        <v>40518</v>
      </c>
      <c r="M1746" s="256"/>
      <c r="N1746" s="257">
        <v>40518</v>
      </c>
      <c r="O1746" s="258" t="s">
        <v>6773</v>
      </c>
      <c r="P1746" s="259" t="s">
        <v>1769</v>
      </c>
      <c r="Q1746" s="49"/>
      <c r="R1746" s="49"/>
      <c r="S1746" s="328"/>
    </row>
    <row r="1747" spans="1:19" x14ac:dyDescent="0.25">
      <c r="A1747" s="260">
        <v>40513</v>
      </c>
      <c r="B1747" s="261" t="s">
        <v>5490</v>
      </c>
      <c r="C1747" s="267"/>
      <c r="D1747" s="262" t="s">
        <v>10770</v>
      </c>
      <c r="E1747" s="262">
        <v>4852</v>
      </c>
      <c r="F1747" s="262" t="s">
        <v>5941</v>
      </c>
      <c r="G1747" s="262" t="s">
        <v>10857</v>
      </c>
      <c r="H1747" s="262" t="s">
        <v>8607</v>
      </c>
      <c r="I1747" s="262" t="s">
        <v>7286</v>
      </c>
      <c r="J1747" s="280" t="s">
        <v>6274</v>
      </c>
      <c r="K1747" s="280" t="s">
        <v>6773</v>
      </c>
      <c r="L1747" s="281">
        <v>40518</v>
      </c>
      <c r="M1747" s="256"/>
      <c r="N1747" s="257">
        <v>40518</v>
      </c>
      <c r="O1747" s="258" t="s">
        <v>6773</v>
      </c>
      <c r="P1747" s="259" t="s">
        <v>7286</v>
      </c>
      <c r="Q1747" s="49"/>
      <c r="R1747" s="49"/>
      <c r="S1747" s="328"/>
    </row>
    <row r="1748" spans="1:19" x14ac:dyDescent="0.25">
      <c r="A1748" s="260">
        <v>40513</v>
      </c>
      <c r="B1748" s="261" t="s">
        <v>5490</v>
      </c>
      <c r="C1748" s="267"/>
      <c r="D1748" s="262" t="s">
        <v>10770</v>
      </c>
      <c r="E1748" s="262">
        <v>4852</v>
      </c>
      <c r="F1748" s="262" t="s">
        <v>5941</v>
      </c>
      <c r="G1748" s="262" t="s">
        <v>10857</v>
      </c>
      <c r="H1748" s="262" t="s">
        <v>8607</v>
      </c>
      <c r="I1748" s="262" t="s">
        <v>8138</v>
      </c>
      <c r="J1748" s="280" t="s">
        <v>6274</v>
      </c>
      <c r="K1748" s="280" t="s">
        <v>6773</v>
      </c>
      <c r="L1748" s="281">
        <v>40518</v>
      </c>
      <c r="M1748" s="256"/>
      <c r="N1748" s="257">
        <v>40518</v>
      </c>
      <c r="O1748" s="258" t="s">
        <v>6773</v>
      </c>
      <c r="P1748" s="259" t="s">
        <v>8138</v>
      </c>
      <c r="Q1748" s="49"/>
      <c r="R1748" s="49"/>
      <c r="S1748" s="328"/>
    </row>
    <row r="1749" spans="1:19" x14ac:dyDescent="0.25">
      <c r="A1749" s="260">
        <v>40513</v>
      </c>
      <c r="B1749" s="261" t="s">
        <v>5490</v>
      </c>
      <c r="C1749" s="267"/>
      <c r="D1749" s="262" t="s">
        <v>10770</v>
      </c>
      <c r="E1749" s="262">
        <v>4852</v>
      </c>
      <c r="F1749" s="262" t="s">
        <v>5941</v>
      </c>
      <c r="G1749" s="262" t="s">
        <v>10857</v>
      </c>
      <c r="H1749" s="262" t="s">
        <v>8607</v>
      </c>
      <c r="I1749" s="262" t="s">
        <v>5131</v>
      </c>
      <c r="J1749" s="280" t="s">
        <v>6274</v>
      </c>
      <c r="K1749" s="280" t="s">
        <v>6773</v>
      </c>
      <c r="L1749" s="281">
        <v>40518</v>
      </c>
      <c r="M1749" s="256"/>
      <c r="N1749" s="257">
        <v>40518</v>
      </c>
      <c r="O1749" s="258" t="s">
        <v>6773</v>
      </c>
      <c r="P1749" s="259" t="s">
        <v>5131</v>
      </c>
      <c r="Q1749" s="49"/>
      <c r="R1749" s="49"/>
      <c r="S1749" s="328"/>
    </row>
    <row r="1750" spans="1:19" ht="25.5" x14ac:dyDescent="0.25">
      <c r="A1750" s="260">
        <v>40511</v>
      </c>
      <c r="B1750" s="261" t="s">
        <v>10091</v>
      </c>
      <c r="C1750" s="267"/>
      <c r="D1750" s="262" t="s">
        <v>4914</v>
      </c>
      <c r="E1750" s="262">
        <v>4949</v>
      </c>
      <c r="F1750" s="262" t="s">
        <v>1697</v>
      </c>
      <c r="G1750" s="262" t="s">
        <v>3651</v>
      </c>
      <c r="H1750" s="262" t="s">
        <v>660</v>
      </c>
      <c r="I1750" s="262" t="s">
        <v>6444</v>
      </c>
      <c r="J1750" s="280" t="s">
        <v>4152</v>
      </c>
      <c r="K1750" s="280" t="s">
        <v>4960</v>
      </c>
      <c r="L1750" s="281">
        <v>40520</v>
      </c>
      <c r="M1750" s="256"/>
      <c r="N1750" s="257">
        <v>40520</v>
      </c>
      <c r="O1750" s="258">
        <v>15</v>
      </c>
      <c r="P1750" s="259" t="s">
        <v>10007</v>
      </c>
      <c r="Q1750" s="49"/>
      <c r="R1750" s="49"/>
      <c r="S1750" s="328"/>
    </row>
    <row r="1751" spans="1:19" ht="38.25" x14ac:dyDescent="0.25">
      <c r="A1751" s="260">
        <v>40514</v>
      </c>
      <c r="B1751" s="261" t="s">
        <v>10378</v>
      </c>
      <c r="C1751" s="267"/>
      <c r="D1751" s="262" t="s">
        <v>3615</v>
      </c>
      <c r="E1751" s="262">
        <v>4962</v>
      </c>
      <c r="F1751" s="262" t="s">
        <v>1461</v>
      </c>
      <c r="G1751" s="262" t="s">
        <v>3651</v>
      </c>
      <c r="H1751" s="262" t="s">
        <v>6063</v>
      </c>
      <c r="I1751" s="262" t="s">
        <v>1255</v>
      </c>
      <c r="J1751" s="280" t="s">
        <v>6062</v>
      </c>
      <c r="K1751" s="280" t="s">
        <v>9950</v>
      </c>
      <c r="L1751" s="281">
        <v>40520</v>
      </c>
      <c r="M1751" s="256"/>
      <c r="N1751" s="257">
        <v>40520</v>
      </c>
      <c r="O1751" s="258" t="s">
        <v>9950</v>
      </c>
      <c r="P1751" s="259" t="s">
        <v>4089</v>
      </c>
      <c r="Q1751" s="49"/>
      <c r="R1751" s="49"/>
      <c r="S1751" s="328"/>
    </row>
    <row r="1752" spans="1:19" ht="25.5" x14ac:dyDescent="0.25">
      <c r="A1752" s="260">
        <v>40514</v>
      </c>
      <c r="B1752" s="261" t="s">
        <v>10378</v>
      </c>
      <c r="C1752" s="267"/>
      <c r="D1752" s="262" t="s">
        <v>3615</v>
      </c>
      <c r="E1752" s="262">
        <v>4962</v>
      </c>
      <c r="F1752" s="262" t="s">
        <v>1461</v>
      </c>
      <c r="G1752" s="262" t="s">
        <v>3651</v>
      </c>
      <c r="H1752" s="262" t="s">
        <v>6063</v>
      </c>
      <c r="I1752" s="262" t="s">
        <v>6444</v>
      </c>
      <c r="J1752" s="280" t="s">
        <v>4152</v>
      </c>
      <c r="K1752" s="280" t="s">
        <v>2081</v>
      </c>
      <c r="L1752" s="281">
        <v>40520</v>
      </c>
      <c r="M1752" s="256"/>
      <c r="N1752" s="257">
        <v>40520</v>
      </c>
      <c r="O1752" s="258" t="s">
        <v>2081</v>
      </c>
      <c r="P1752" s="259"/>
      <c r="Q1752" s="49"/>
      <c r="R1752" s="49"/>
      <c r="S1752" s="328"/>
    </row>
    <row r="1753" spans="1:19" ht="25.5" x14ac:dyDescent="0.25">
      <c r="A1753" s="260">
        <v>40519</v>
      </c>
      <c r="B1753" s="261" t="s">
        <v>10923</v>
      </c>
      <c r="C1753" s="267"/>
      <c r="D1753" s="262" t="s">
        <v>2215</v>
      </c>
      <c r="E1753" s="262"/>
      <c r="F1753" s="262" t="s">
        <v>10658</v>
      </c>
      <c r="G1753" s="262" t="s">
        <v>7272</v>
      </c>
      <c r="H1753" s="262" t="s">
        <v>374</v>
      </c>
      <c r="I1753" s="262" t="s">
        <v>6444</v>
      </c>
      <c r="J1753" s="280" t="s">
        <v>878</v>
      </c>
      <c r="K1753" s="280" t="s">
        <v>2079</v>
      </c>
      <c r="L1753" s="281">
        <v>40520</v>
      </c>
      <c r="M1753" s="256"/>
      <c r="N1753" s="257">
        <v>40520</v>
      </c>
      <c r="O1753" s="258" t="s">
        <v>2079</v>
      </c>
      <c r="P1753" s="259" t="s">
        <v>9535</v>
      </c>
      <c r="Q1753" s="49"/>
      <c r="R1753" s="49"/>
      <c r="S1753" s="328"/>
    </row>
    <row r="1754" spans="1:19" ht="25.5" x14ac:dyDescent="0.25">
      <c r="A1754" s="260">
        <v>40520</v>
      </c>
      <c r="B1754" s="261" t="s">
        <v>7771</v>
      </c>
      <c r="C1754" s="267"/>
      <c r="D1754" s="262" t="s">
        <v>7772</v>
      </c>
      <c r="E1754" s="262">
        <v>4965</v>
      </c>
      <c r="F1754" s="262" t="s">
        <v>6588</v>
      </c>
      <c r="G1754" s="262" t="s">
        <v>5602</v>
      </c>
      <c r="H1754" s="262" t="s">
        <v>2078</v>
      </c>
      <c r="I1754" s="262" t="s">
        <v>6444</v>
      </c>
      <c r="J1754" s="280" t="s">
        <v>4152</v>
      </c>
      <c r="K1754" s="280" t="s">
        <v>826</v>
      </c>
      <c r="L1754" s="281">
        <v>40521</v>
      </c>
      <c r="M1754" s="256"/>
      <c r="N1754" s="257">
        <v>40521</v>
      </c>
      <c r="O1754" s="258" t="s">
        <v>826</v>
      </c>
      <c r="P1754" s="259" t="s">
        <v>10007</v>
      </c>
      <c r="Q1754" s="49"/>
      <c r="R1754" s="49"/>
      <c r="S1754" s="328"/>
    </row>
    <row r="1755" spans="1:19" ht="25.5" x14ac:dyDescent="0.25">
      <c r="A1755" s="260">
        <v>40511</v>
      </c>
      <c r="B1755" s="261" t="s">
        <v>10091</v>
      </c>
      <c r="C1755" s="267"/>
      <c r="D1755" s="262" t="s">
        <v>4914</v>
      </c>
      <c r="E1755" s="262">
        <v>4949</v>
      </c>
      <c r="F1755" s="262" t="s">
        <v>1697</v>
      </c>
      <c r="G1755" s="262" t="s">
        <v>3651</v>
      </c>
      <c r="H1755" s="262" t="s">
        <v>660</v>
      </c>
      <c r="I1755" s="262" t="s">
        <v>1255</v>
      </c>
      <c r="J1755" s="280" t="s">
        <v>4915</v>
      </c>
      <c r="K1755" s="280" t="s">
        <v>9602</v>
      </c>
      <c r="L1755" s="281">
        <v>40522</v>
      </c>
      <c r="M1755" s="256"/>
      <c r="N1755" s="257">
        <v>40522</v>
      </c>
      <c r="O1755" s="258" t="s">
        <v>5435</v>
      </c>
      <c r="P1755" s="259"/>
      <c r="Q1755" s="49"/>
      <c r="R1755" s="49"/>
      <c r="S1755" s="328"/>
    </row>
    <row r="1756" spans="1:19" ht="25.5" x14ac:dyDescent="0.25">
      <c r="A1756" s="260">
        <v>40520</v>
      </c>
      <c r="B1756" s="261" t="s">
        <v>4909</v>
      </c>
      <c r="C1756" s="267"/>
      <c r="D1756" s="262" t="s">
        <v>2215</v>
      </c>
      <c r="E1756" s="262"/>
      <c r="F1756" s="262" t="s">
        <v>6588</v>
      </c>
      <c r="G1756" s="262" t="s">
        <v>6884</v>
      </c>
      <c r="H1756" s="262" t="s">
        <v>8607</v>
      </c>
      <c r="I1756" s="262" t="s">
        <v>6444</v>
      </c>
      <c r="J1756" s="280" t="s">
        <v>2379</v>
      </c>
      <c r="K1756" s="280" t="s">
        <v>7826</v>
      </c>
      <c r="L1756" s="281">
        <v>40525</v>
      </c>
      <c r="M1756" s="256"/>
      <c r="N1756" s="257">
        <v>40522</v>
      </c>
      <c r="O1756" s="258">
        <v>100</v>
      </c>
      <c r="P1756" s="259" t="s">
        <v>10007</v>
      </c>
      <c r="Q1756" s="49"/>
      <c r="R1756" s="49"/>
      <c r="S1756" s="328"/>
    </row>
    <row r="1757" spans="1:19" x14ac:dyDescent="0.25">
      <c r="A1757" s="260">
        <v>40520</v>
      </c>
      <c r="B1757" s="261" t="s">
        <v>4910</v>
      </c>
      <c r="C1757" s="267"/>
      <c r="D1757" s="262" t="s">
        <v>10694</v>
      </c>
      <c r="E1757" s="262">
        <v>4914</v>
      </c>
      <c r="F1757" s="262" t="s">
        <v>2826</v>
      </c>
      <c r="G1757" s="262" t="s">
        <v>1587</v>
      </c>
      <c r="H1757" s="262" t="s">
        <v>1287</v>
      </c>
      <c r="I1757" s="262" t="s">
        <v>6444</v>
      </c>
      <c r="J1757" s="280" t="s">
        <v>8927</v>
      </c>
      <c r="K1757" s="280" t="s">
        <v>9008</v>
      </c>
      <c r="L1757" s="281">
        <v>40521</v>
      </c>
      <c r="M1757" s="256"/>
      <c r="N1757" s="257">
        <v>40522</v>
      </c>
      <c r="O1757" s="258" t="s">
        <v>9008</v>
      </c>
      <c r="P1757" s="259" t="s">
        <v>9535</v>
      </c>
      <c r="Q1757" s="49"/>
      <c r="R1757" s="49"/>
      <c r="S1757" s="328"/>
    </row>
    <row r="1758" spans="1:19" ht="38.25" x14ac:dyDescent="0.25">
      <c r="A1758" s="260">
        <v>40518</v>
      </c>
      <c r="B1758" s="261" t="s">
        <v>6784</v>
      </c>
      <c r="C1758" s="267"/>
      <c r="D1758" s="262" t="s">
        <v>5202</v>
      </c>
      <c r="E1758" s="262"/>
      <c r="F1758" s="262"/>
      <c r="G1758" s="262" t="s">
        <v>9736</v>
      </c>
      <c r="H1758" s="262" t="s">
        <v>8623</v>
      </c>
      <c r="I1758" s="262" t="s">
        <v>7907</v>
      </c>
      <c r="J1758" s="280" t="s">
        <v>5203</v>
      </c>
      <c r="K1758" s="280" t="s">
        <v>10407</v>
      </c>
      <c r="L1758" s="281">
        <v>40527</v>
      </c>
      <c r="M1758" s="256"/>
      <c r="N1758" s="257">
        <v>40527</v>
      </c>
      <c r="O1758" s="258" t="s">
        <v>7169</v>
      </c>
      <c r="P1758" s="259" t="s">
        <v>9131</v>
      </c>
      <c r="Q1758" s="49"/>
      <c r="R1758" s="49"/>
      <c r="S1758" s="328"/>
    </row>
    <row r="1759" spans="1:19" ht="25.5" x14ac:dyDescent="0.25">
      <c r="A1759" s="260">
        <v>40522</v>
      </c>
      <c r="B1759" s="261" t="s">
        <v>6923</v>
      </c>
      <c r="C1759" s="267"/>
      <c r="D1759" s="262" t="s">
        <v>4061</v>
      </c>
      <c r="E1759" s="262">
        <v>4859</v>
      </c>
      <c r="F1759" s="262" t="s">
        <v>1697</v>
      </c>
      <c r="G1759" s="262" t="s">
        <v>9736</v>
      </c>
      <c r="H1759" s="262" t="s">
        <v>286</v>
      </c>
      <c r="I1759" s="262" t="s">
        <v>10930</v>
      </c>
      <c r="J1759" s="280" t="s">
        <v>4152</v>
      </c>
      <c r="K1759" s="280" t="s">
        <v>2419</v>
      </c>
      <c r="L1759" s="281">
        <v>40529</v>
      </c>
      <c r="M1759" s="256"/>
      <c r="N1759" s="257">
        <v>40529</v>
      </c>
      <c r="O1759" s="258" t="s">
        <v>2419</v>
      </c>
      <c r="P1759" s="259"/>
      <c r="Q1759" s="49"/>
      <c r="R1759" s="49"/>
      <c r="S1759" s="328"/>
    </row>
    <row r="1760" spans="1:19" ht="25.5" x14ac:dyDescent="0.25">
      <c r="A1760" s="260">
        <v>40526</v>
      </c>
      <c r="B1760" s="261" t="s">
        <v>7795</v>
      </c>
      <c r="C1760" s="267"/>
      <c r="D1760" s="262" t="s">
        <v>2215</v>
      </c>
      <c r="E1760" s="262"/>
      <c r="F1760" s="262" t="s">
        <v>1697</v>
      </c>
      <c r="G1760" s="262" t="s">
        <v>5602</v>
      </c>
      <c r="H1760" s="262" t="s">
        <v>593</v>
      </c>
      <c r="I1760" s="262" t="s">
        <v>6444</v>
      </c>
      <c r="J1760" s="280" t="s">
        <v>4152</v>
      </c>
      <c r="K1760" s="280" t="s">
        <v>2079</v>
      </c>
      <c r="L1760" s="281">
        <v>40529</v>
      </c>
      <c r="M1760" s="256"/>
      <c r="N1760" s="257">
        <v>40529</v>
      </c>
      <c r="O1760" s="258" t="s">
        <v>2079</v>
      </c>
      <c r="P1760" s="259" t="s">
        <v>10700</v>
      </c>
      <c r="Q1760" s="49"/>
      <c r="R1760" s="49"/>
      <c r="S1760" s="328"/>
    </row>
    <row r="1761" spans="1:19" ht="25.5" x14ac:dyDescent="0.25">
      <c r="A1761" s="260">
        <v>40528</v>
      </c>
      <c r="B1761" s="261" t="s">
        <v>6607</v>
      </c>
      <c r="C1761" s="267"/>
      <c r="D1761" s="262" t="s">
        <v>2215</v>
      </c>
      <c r="E1761" s="262"/>
      <c r="F1761" s="262" t="s">
        <v>10658</v>
      </c>
      <c r="G1761" s="262" t="s">
        <v>9736</v>
      </c>
      <c r="H1761" s="262" t="s">
        <v>374</v>
      </c>
      <c r="I1761" s="262" t="s">
        <v>6444</v>
      </c>
      <c r="J1761" s="280" t="s">
        <v>878</v>
      </c>
      <c r="K1761" s="280" t="s">
        <v>2419</v>
      </c>
      <c r="L1761" s="281">
        <v>40529</v>
      </c>
      <c r="M1761" s="256"/>
      <c r="N1761" s="257">
        <v>40529</v>
      </c>
      <c r="O1761" s="258" t="s">
        <v>7590</v>
      </c>
      <c r="P1761" s="259" t="s">
        <v>10007</v>
      </c>
      <c r="Q1761" s="49"/>
      <c r="R1761" s="49"/>
      <c r="S1761" s="328"/>
    </row>
    <row r="1762" spans="1:19" x14ac:dyDescent="0.25">
      <c r="A1762" s="260">
        <v>40528</v>
      </c>
      <c r="B1762" s="261" t="s">
        <v>9604</v>
      </c>
      <c r="C1762" s="267"/>
      <c r="D1762" s="262" t="s">
        <v>9605</v>
      </c>
      <c r="E1762" s="262">
        <v>4953</v>
      </c>
      <c r="F1762" s="262" t="s">
        <v>1697</v>
      </c>
      <c r="G1762" s="262" t="s">
        <v>5602</v>
      </c>
      <c r="H1762" s="262" t="s">
        <v>5115</v>
      </c>
      <c r="I1762" s="262" t="s">
        <v>6444</v>
      </c>
      <c r="J1762" s="280" t="s">
        <v>1132</v>
      </c>
      <c r="K1762" s="280" t="s">
        <v>4960</v>
      </c>
      <c r="L1762" s="281">
        <v>40534</v>
      </c>
      <c r="M1762" s="256"/>
      <c r="N1762" s="257">
        <v>40534</v>
      </c>
      <c r="O1762" s="258"/>
      <c r="P1762" s="259"/>
      <c r="Q1762" s="49"/>
      <c r="R1762" s="49"/>
      <c r="S1762" s="328"/>
    </row>
    <row r="1763" spans="1:19" ht="25.5" x14ac:dyDescent="0.25">
      <c r="A1763" s="260">
        <v>40525</v>
      </c>
      <c r="B1763" s="261" t="s">
        <v>10411</v>
      </c>
      <c r="C1763" s="267"/>
      <c r="D1763" s="262" t="s">
        <v>10412</v>
      </c>
      <c r="E1763" s="262">
        <v>4958</v>
      </c>
      <c r="F1763" s="262" t="s">
        <v>3065</v>
      </c>
      <c r="G1763" s="262" t="s">
        <v>2252</v>
      </c>
      <c r="H1763" s="262" t="s">
        <v>1419</v>
      </c>
      <c r="I1763" s="262" t="s">
        <v>6444</v>
      </c>
      <c r="J1763" s="280" t="s">
        <v>4152</v>
      </c>
      <c r="K1763" s="280" t="s">
        <v>10123</v>
      </c>
      <c r="L1763" s="281">
        <v>40532</v>
      </c>
      <c r="M1763" s="256"/>
      <c r="N1763" s="257">
        <v>40539</v>
      </c>
      <c r="O1763" s="258" t="s">
        <v>10123</v>
      </c>
      <c r="P1763" s="259" t="s">
        <v>10007</v>
      </c>
      <c r="Q1763" s="49"/>
      <c r="R1763" s="49"/>
      <c r="S1763" s="328"/>
    </row>
    <row r="1764" spans="1:19" ht="25.5" x14ac:dyDescent="0.25">
      <c r="A1764" s="260">
        <v>40528</v>
      </c>
      <c r="B1764" s="261" t="s">
        <v>9604</v>
      </c>
      <c r="C1764" s="267"/>
      <c r="D1764" s="262" t="s">
        <v>9605</v>
      </c>
      <c r="E1764" s="262">
        <v>4953</v>
      </c>
      <c r="F1764" s="262" t="s">
        <v>1697</v>
      </c>
      <c r="G1764" s="262" t="s">
        <v>9736</v>
      </c>
      <c r="H1764" s="262" t="s">
        <v>5115</v>
      </c>
      <c r="I1764" s="262" t="s">
        <v>1255</v>
      </c>
      <c r="J1764" s="280" t="s">
        <v>8043</v>
      </c>
      <c r="K1764" s="280" t="s">
        <v>9641</v>
      </c>
      <c r="L1764" s="281">
        <v>40539</v>
      </c>
      <c r="M1764" s="256"/>
      <c r="N1764" s="257">
        <v>40539</v>
      </c>
      <c r="O1764" s="258" t="s">
        <v>9641</v>
      </c>
      <c r="P1764" s="259"/>
      <c r="Q1764" s="49"/>
      <c r="R1764" s="49"/>
      <c r="S1764" s="328"/>
    </row>
    <row r="1765" spans="1:19" ht="25.5" x14ac:dyDescent="0.25">
      <c r="A1765" s="260">
        <v>40532</v>
      </c>
      <c r="B1765" s="261" t="s">
        <v>4666</v>
      </c>
      <c r="C1765" s="267"/>
      <c r="D1765" s="262" t="s">
        <v>2215</v>
      </c>
      <c r="E1765" s="262"/>
      <c r="F1765" s="262" t="s">
        <v>3065</v>
      </c>
      <c r="G1765" s="262" t="s">
        <v>5602</v>
      </c>
      <c r="H1765" s="262" t="s">
        <v>2078</v>
      </c>
      <c r="I1765" s="262" t="s">
        <v>6444</v>
      </c>
      <c r="J1765" s="280" t="s">
        <v>4152</v>
      </c>
      <c r="K1765" s="280" t="s">
        <v>2419</v>
      </c>
      <c r="L1765" s="281">
        <v>40539</v>
      </c>
      <c r="M1765" s="256"/>
      <c r="N1765" s="257">
        <v>40539</v>
      </c>
      <c r="O1765" s="258" t="s">
        <v>2419</v>
      </c>
      <c r="P1765" s="259" t="s">
        <v>9535</v>
      </c>
      <c r="Q1765" s="49"/>
      <c r="R1765" s="49"/>
      <c r="S1765" s="328"/>
    </row>
    <row r="1766" spans="1:19" ht="25.5" x14ac:dyDescent="0.25">
      <c r="A1766" s="260">
        <v>40529</v>
      </c>
      <c r="B1766" s="261" t="s">
        <v>397</v>
      </c>
      <c r="C1766" s="267"/>
      <c r="D1766" s="262" t="s">
        <v>2215</v>
      </c>
      <c r="E1766" s="262"/>
      <c r="F1766" s="262" t="s">
        <v>6588</v>
      </c>
      <c r="G1766" s="262" t="s">
        <v>5602</v>
      </c>
      <c r="H1766" s="262" t="s">
        <v>9603</v>
      </c>
      <c r="I1766" s="262" t="s">
        <v>6444</v>
      </c>
      <c r="J1766" s="280" t="s">
        <v>5603</v>
      </c>
      <c r="K1766" s="280" t="s">
        <v>2079</v>
      </c>
      <c r="L1766" s="281">
        <v>40540</v>
      </c>
      <c r="M1766" s="256"/>
      <c r="N1766" s="257">
        <v>40540</v>
      </c>
      <c r="O1766" s="258" t="s">
        <v>2079</v>
      </c>
      <c r="P1766" s="259" t="s">
        <v>9535</v>
      </c>
      <c r="Q1766" s="49"/>
      <c r="R1766" s="49"/>
      <c r="S1766" s="328"/>
    </row>
    <row r="1767" spans="1:19" ht="25.5" x14ac:dyDescent="0.25">
      <c r="A1767" s="260">
        <v>40539</v>
      </c>
      <c r="B1767" s="261" t="s">
        <v>6220</v>
      </c>
      <c r="C1767" s="267"/>
      <c r="D1767" s="262" t="s">
        <v>6168</v>
      </c>
      <c r="E1767" s="262"/>
      <c r="F1767" s="262" t="s">
        <v>5941</v>
      </c>
      <c r="G1767" s="262" t="s">
        <v>8041</v>
      </c>
      <c r="H1767" s="262" t="s">
        <v>4935</v>
      </c>
      <c r="I1767" s="262" t="s">
        <v>5497</v>
      </c>
      <c r="J1767" s="280" t="s">
        <v>5603</v>
      </c>
      <c r="K1767" s="280" t="s">
        <v>9008</v>
      </c>
      <c r="L1767" s="281">
        <v>40540</v>
      </c>
      <c r="M1767" s="256"/>
      <c r="N1767" s="257">
        <v>40540</v>
      </c>
      <c r="O1767" s="258" t="s">
        <v>9008</v>
      </c>
      <c r="P1767" s="259" t="s">
        <v>5876</v>
      </c>
      <c r="Q1767" s="49"/>
      <c r="R1767" s="49"/>
      <c r="S1767" s="328"/>
    </row>
    <row r="1768" spans="1:19" ht="25.5" x14ac:dyDescent="0.25">
      <c r="A1768" s="260">
        <v>40514</v>
      </c>
      <c r="B1768" s="261" t="s">
        <v>6784</v>
      </c>
      <c r="C1768" s="267"/>
      <c r="D1768" s="262" t="s">
        <v>5754</v>
      </c>
      <c r="E1768" s="262"/>
      <c r="F1768" s="262"/>
      <c r="G1768" s="262" t="s">
        <v>9736</v>
      </c>
      <c r="H1768" s="262" t="s">
        <v>6785</v>
      </c>
      <c r="I1768" s="262" t="s">
        <v>6545</v>
      </c>
      <c r="J1768" s="280" t="s">
        <v>6546</v>
      </c>
      <c r="K1768" s="280" t="s">
        <v>6547</v>
      </c>
      <c r="L1768" s="281">
        <v>40532</v>
      </c>
      <c r="M1768" s="256"/>
      <c r="N1768" s="257">
        <v>40541</v>
      </c>
      <c r="O1768" s="258" t="s">
        <v>10431</v>
      </c>
      <c r="P1768" s="259" t="s">
        <v>5846</v>
      </c>
      <c r="Q1768" s="49"/>
      <c r="R1768" s="49"/>
      <c r="S1768" s="328"/>
    </row>
    <row r="1769" spans="1:19" ht="25.5" x14ac:dyDescent="0.25">
      <c r="A1769" s="260">
        <v>40550</v>
      </c>
      <c r="B1769" s="261" t="s">
        <v>8996</v>
      </c>
      <c r="C1769" s="267"/>
      <c r="D1769" s="262"/>
      <c r="E1769" s="262"/>
      <c r="F1769" s="262" t="s">
        <v>5941</v>
      </c>
      <c r="G1769" s="262" t="s">
        <v>6884</v>
      </c>
      <c r="H1769" s="262" t="s">
        <v>9706</v>
      </c>
      <c r="I1769" s="262" t="s">
        <v>10608</v>
      </c>
      <c r="J1769" s="280" t="s">
        <v>3084</v>
      </c>
      <c r="K1769" s="280" t="s">
        <v>10123</v>
      </c>
      <c r="L1769" s="281">
        <v>40553</v>
      </c>
      <c r="M1769" s="256"/>
      <c r="N1769" s="257">
        <v>40553</v>
      </c>
      <c r="O1769" s="258" t="s">
        <v>10123</v>
      </c>
      <c r="P1769" s="259" t="s">
        <v>1147</v>
      </c>
      <c r="Q1769" s="49"/>
      <c r="R1769" s="49"/>
      <c r="S1769" s="328"/>
    </row>
    <row r="1770" spans="1:19" ht="25.5" x14ac:dyDescent="0.25">
      <c r="A1770" s="260">
        <v>40554</v>
      </c>
      <c r="B1770" s="261" t="s">
        <v>9041</v>
      </c>
      <c r="C1770" s="267"/>
      <c r="D1770" s="262" t="s">
        <v>2215</v>
      </c>
      <c r="E1770" s="262"/>
      <c r="F1770" s="262" t="s">
        <v>6588</v>
      </c>
      <c r="G1770" s="262" t="s">
        <v>9736</v>
      </c>
      <c r="H1770" s="262" t="s">
        <v>9603</v>
      </c>
      <c r="I1770" s="262" t="s">
        <v>6444</v>
      </c>
      <c r="J1770" s="280" t="s">
        <v>5603</v>
      </c>
      <c r="K1770" s="280" t="s">
        <v>8506</v>
      </c>
      <c r="L1770" s="281">
        <v>40555</v>
      </c>
      <c r="M1770" s="256"/>
      <c r="N1770" s="257">
        <v>40555</v>
      </c>
      <c r="O1770" s="258" t="s">
        <v>8506</v>
      </c>
      <c r="P1770" s="259" t="s">
        <v>9535</v>
      </c>
      <c r="Q1770" s="49"/>
      <c r="R1770" s="49"/>
      <c r="S1770" s="328"/>
    </row>
    <row r="1771" spans="1:19" ht="25.5" x14ac:dyDescent="0.25">
      <c r="A1771" s="260">
        <v>40554</v>
      </c>
      <c r="B1771" s="261" t="s">
        <v>9041</v>
      </c>
      <c r="C1771" s="267"/>
      <c r="D1771" s="262" t="s">
        <v>2215</v>
      </c>
      <c r="E1771" s="262"/>
      <c r="F1771" s="262" t="s">
        <v>6588</v>
      </c>
      <c r="G1771" s="262" t="s">
        <v>8041</v>
      </c>
      <c r="H1771" s="262" t="s">
        <v>9603</v>
      </c>
      <c r="I1771" s="262" t="s">
        <v>6444</v>
      </c>
      <c r="J1771" s="280" t="s">
        <v>5603</v>
      </c>
      <c r="K1771" s="280" t="s">
        <v>2419</v>
      </c>
      <c r="L1771" s="281">
        <v>40555</v>
      </c>
      <c r="M1771" s="256"/>
      <c r="N1771" s="257">
        <v>40555</v>
      </c>
      <c r="O1771" s="258" t="s">
        <v>2419</v>
      </c>
      <c r="P1771" s="259" t="s">
        <v>9535</v>
      </c>
      <c r="Q1771" s="49"/>
      <c r="R1771" s="49"/>
      <c r="S1771" s="328"/>
    </row>
    <row r="1772" spans="1:19" ht="25.5" x14ac:dyDescent="0.25">
      <c r="A1772" s="260">
        <v>40549</v>
      </c>
      <c r="B1772" s="261" t="s">
        <v>4700</v>
      </c>
      <c r="C1772" s="267"/>
      <c r="D1772" s="262" t="s">
        <v>4701</v>
      </c>
      <c r="E1772" s="262">
        <v>4969</v>
      </c>
      <c r="F1772" s="262" t="s">
        <v>1697</v>
      </c>
      <c r="G1772" s="262" t="s">
        <v>5602</v>
      </c>
      <c r="H1772" s="262" t="s">
        <v>8094</v>
      </c>
      <c r="I1772" s="262" t="s">
        <v>1821</v>
      </c>
      <c r="J1772" s="280" t="s">
        <v>6685</v>
      </c>
      <c r="K1772" s="280" t="s">
        <v>10517</v>
      </c>
      <c r="L1772" s="281">
        <v>40557</v>
      </c>
      <c r="M1772" s="256"/>
      <c r="N1772" s="257">
        <v>40557</v>
      </c>
      <c r="O1772" s="258" t="s">
        <v>10517</v>
      </c>
      <c r="P1772" s="259" t="s">
        <v>8838</v>
      </c>
      <c r="Q1772" s="49"/>
      <c r="R1772" s="49"/>
      <c r="S1772" s="328"/>
    </row>
    <row r="1773" spans="1:19" x14ac:dyDescent="0.25">
      <c r="A1773" s="260">
        <v>40553</v>
      </c>
      <c r="B1773" s="261" t="s">
        <v>2523</v>
      </c>
      <c r="C1773" s="267"/>
      <c r="D1773" s="262" t="s">
        <v>2524</v>
      </c>
      <c r="E1773" s="262">
        <v>4970</v>
      </c>
      <c r="F1773" s="262" t="s">
        <v>3065</v>
      </c>
      <c r="G1773" s="262" t="s">
        <v>9736</v>
      </c>
      <c r="H1773" s="262" t="s">
        <v>7581</v>
      </c>
      <c r="I1773" s="262" t="s">
        <v>6444</v>
      </c>
      <c r="J1773" s="280"/>
      <c r="K1773" s="280" t="s">
        <v>10163</v>
      </c>
      <c r="L1773" s="281">
        <v>40557</v>
      </c>
      <c r="M1773" s="256"/>
      <c r="N1773" s="257">
        <v>40557</v>
      </c>
      <c r="O1773" s="258" t="s">
        <v>10163</v>
      </c>
      <c r="P1773" s="259" t="s">
        <v>9535</v>
      </c>
      <c r="Q1773" s="49"/>
      <c r="R1773" s="49"/>
      <c r="S1773" s="328"/>
    </row>
    <row r="1774" spans="1:19" ht="25.5" x14ac:dyDescent="0.25">
      <c r="A1774" s="260">
        <v>40557</v>
      </c>
      <c r="B1774" s="261" t="s">
        <v>7287</v>
      </c>
      <c r="C1774" s="267"/>
      <c r="D1774" s="262" t="s">
        <v>5085</v>
      </c>
      <c r="E1774" s="262">
        <v>4882</v>
      </c>
      <c r="F1774" s="262" t="s">
        <v>5941</v>
      </c>
      <c r="G1774" s="262" t="s">
        <v>6884</v>
      </c>
      <c r="H1774" s="262" t="s">
        <v>8607</v>
      </c>
      <c r="I1774" s="262" t="s">
        <v>10608</v>
      </c>
      <c r="J1774" s="280" t="s">
        <v>2379</v>
      </c>
      <c r="K1774" s="280" t="s">
        <v>10123</v>
      </c>
      <c r="L1774" s="281">
        <v>40560</v>
      </c>
      <c r="M1774" s="256"/>
      <c r="N1774" s="257">
        <v>40560</v>
      </c>
      <c r="O1774" s="258" t="s">
        <v>10123</v>
      </c>
      <c r="P1774" s="259" t="s">
        <v>3371</v>
      </c>
      <c r="Q1774" s="49"/>
      <c r="R1774" s="49"/>
      <c r="S1774" s="328"/>
    </row>
    <row r="1775" spans="1:19" ht="25.5" x14ac:dyDescent="0.25">
      <c r="A1775" s="260">
        <v>40547</v>
      </c>
      <c r="B1775" s="261" t="s">
        <v>3530</v>
      </c>
      <c r="C1775" s="267"/>
      <c r="D1775" s="262" t="s">
        <v>3531</v>
      </c>
      <c r="E1775" s="262">
        <v>4967</v>
      </c>
      <c r="F1775" s="262" t="s">
        <v>1697</v>
      </c>
      <c r="G1775" s="262" t="s">
        <v>5602</v>
      </c>
      <c r="H1775" s="262" t="s">
        <v>660</v>
      </c>
      <c r="I1775" s="262" t="s">
        <v>1422</v>
      </c>
      <c r="J1775" s="280" t="s">
        <v>509</v>
      </c>
      <c r="K1775" s="280" t="s">
        <v>1964</v>
      </c>
      <c r="L1775" s="281">
        <v>40561</v>
      </c>
      <c r="M1775" s="256"/>
      <c r="N1775" s="257">
        <v>40562</v>
      </c>
      <c r="O1775" s="258" t="s">
        <v>1964</v>
      </c>
      <c r="P1775" s="259" t="s">
        <v>4116</v>
      </c>
      <c r="Q1775" s="49"/>
      <c r="R1775" s="49"/>
      <c r="S1775" s="328"/>
    </row>
    <row r="1776" spans="1:19" ht="25.5" x14ac:dyDescent="0.25">
      <c r="A1776" s="260">
        <v>40547</v>
      </c>
      <c r="B1776" s="261" t="s">
        <v>3530</v>
      </c>
      <c r="C1776" s="267"/>
      <c r="D1776" s="262" t="s">
        <v>3531</v>
      </c>
      <c r="E1776" s="262">
        <v>4967</v>
      </c>
      <c r="F1776" s="262" t="s">
        <v>1697</v>
      </c>
      <c r="G1776" s="262" t="s">
        <v>5602</v>
      </c>
      <c r="H1776" s="262" t="s">
        <v>660</v>
      </c>
      <c r="I1776" s="262" t="s">
        <v>6444</v>
      </c>
      <c r="J1776" s="280" t="s">
        <v>4152</v>
      </c>
      <c r="K1776" s="280" t="s">
        <v>4960</v>
      </c>
      <c r="L1776" s="281">
        <v>40561</v>
      </c>
      <c r="M1776" s="256"/>
      <c r="N1776" s="257">
        <v>40562</v>
      </c>
      <c r="O1776" s="258" t="s">
        <v>4960</v>
      </c>
      <c r="P1776" s="259" t="s">
        <v>7961</v>
      </c>
      <c r="Q1776" s="49"/>
      <c r="R1776" s="49"/>
      <c r="S1776" s="328"/>
    </row>
    <row r="1777" spans="1:19" ht="25.5" x14ac:dyDescent="0.25">
      <c r="A1777" s="260">
        <v>40567</v>
      </c>
      <c r="B1777" s="261" t="s">
        <v>6730</v>
      </c>
      <c r="C1777" s="267"/>
      <c r="D1777" s="262" t="s">
        <v>9382</v>
      </c>
      <c r="E1777" s="262">
        <v>4869</v>
      </c>
      <c r="F1777" s="262" t="s">
        <v>6588</v>
      </c>
      <c r="G1777" s="262" t="s">
        <v>8732</v>
      </c>
      <c r="H1777" s="262" t="s">
        <v>6060</v>
      </c>
      <c r="I1777" s="262" t="s">
        <v>6444</v>
      </c>
      <c r="J1777" s="280" t="s">
        <v>2824</v>
      </c>
      <c r="K1777" s="280" t="s">
        <v>9008</v>
      </c>
      <c r="L1777" s="281">
        <v>40568</v>
      </c>
      <c r="M1777" s="256"/>
      <c r="N1777" s="257">
        <v>40568</v>
      </c>
      <c r="O1777" s="258" t="s">
        <v>9008</v>
      </c>
      <c r="P1777" s="259" t="s">
        <v>10008</v>
      </c>
      <c r="Q1777" s="49"/>
      <c r="R1777" s="49"/>
      <c r="S1777" s="328"/>
    </row>
    <row r="1778" spans="1:19" ht="25.5" x14ac:dyDescent="0.25">
      <c r="A1778" s="260">
        <v>40568</v>
      </c>
      <c r="B1778" s="261"/>
      <c r="C1778" s="267"/>
      <c r="D1778" s="262" t="s">
        <v>10519</v>
      </c>
      <c r="E1778" s="262">
        <v>4954</v>
      </c>
      <c r="F1778" s="262" t="s">
        <v>10520</v>
      </c>
      <c r="G1778" s="262"/>
      <c r="H1778" s="262"/>
      <c r="I1778" s="262" t="s">
        <v>6444</v>
      </c>
      <c r="J1778" s="280" t="s">
        <v>10135</v>
      </c>
      <c r="K1778" s="280" t="s">
        <v>6381</v>
      </c>
      <c r="L1778" s="281">
        <v>40569</v>
      </c>
      <c r="M1778" s="256"/>
      <c r="N1778" s="257">
        <v>40569</v>
      </c>
      <c r="O1778" s="258"/>
      <c r="P1778" s="259"/>
      <c r="Q1778" s="49"/>
      <c r="R1778" s="49"/>
      <c r="S1778" s="328"/>
    </row>
    <row r="1779" spans="1:19" ht="25.5" x14ac:dyDescent="0.25">
      <c r="A1779" s="260">
        <v>40568</v>
      </c>
      <c r="B1779" s="261" t="s">
        <v>3063</v>
      </c>
      <c r="C1779" s="267"/>
      <c r="D1779" s="262" t="s">
        <v>2215</v>
      </c>
      <c r="E1779" s="262"/>
      <c r="F1779" s="262" t="s">
        <v>10658</v>
      </c>
      <c r="G1779" s="262" t="s">
        <v>8041</v>
      </c>
      <c r="H1779" s="262" t="s">
        <v>374</v>
      </c>
      <c r="I1779" s="262" t="s">
        <v>6444</v>
      </c>
      <c r="J1779" s="280" t="s">
        <v>878</v>
      </c>
      <c r="K1779" s="280" t="s">
        <v>2419</v>
      </c>
      <c r="L1779" s="281">
        <v>40569</v>
      </c>
      <c r="M1779" s="256"/>
      <c r="N1779" s="257">
        <v>40569</v>
      </c>
      <c r="O1779" s="258" t="s">
        <v>2419</v>
      </c>
      <c r="P1779" s="259" t="s">
        <v>9535</v>
      </c>
      <c r="Q1779" s="49"/>
      <c r="R1779" s="49"/>
      <c r="S1779" s="328"/>
    </row>
    <row r="1780" spans="1:19" ht="25.5" x14ac:dyDescent="0.25">
      <c r="A1780" s="260">
        <v>40549</v>
      </c>
      <c r="B1780" s="261" t="s">
        <v>2634</v>
      </c>
      <c r="C1780" s="267"/>
      <c r="D1780" s="262" t="s">
        <v>2635</v>
      </c>
      <c r="E1780" s="262">
        <v>4978</v>
      </c>
      <c r="F1780" s="262" t="s">
        <v>3065</v>
      </c>
      <c r="G1780" s="262" t="s">
        <v>5602</v>
      </c>
      <c r="H1780" s="262" t="s">
        <v>5231</v>
      </c>
      <c r="I1780" s="262" t="s">
        <v>2636</v>
      </c>
      <c r="J1780" s="280" t="s">
        <v>2210</v>
      </c>
      <c r="K1780" s="280" t="s">
        <v>2637</v>
      </c>
      <c r="L1780" s="281">
        <v>40571</v>
      </c>
      <c r="M1780" s="256"/>
      <c r="N1780" s="257">
        <v>40571</v>
      </c>
      <c r="O1780" s="258" t="s">
        <v>4488</v>
      </c>
      <c r="P1780" s="259" t="s">
        <v>3346</v>
      </c>
      <c r="Q1780" s="49"/>
      <c r="R1780" s="49"/>
      <c r="S1780" s="328"/>
    </row>
    <row r="1781" spans="1:19" ht="25.5" x14ac:dyDescent="0.25">
      <c r="A1781" s="260">
        <v>40570</v>
      </c>
      <c r="B1781" s="261" t="s">
        <v>9583</v>
      </c>
      <c r="C1781" s="267"/>
      <c r="D1781" s="262" t="s">
        <v>402</v>
      </c>
      <c r="E1781" s="262"/>
      <c r="F1781" s="262" t="s">
        <v>6588</v>
      </c>
      <c r="G1781" s="262" t="s">
        <v>3489</v>
      </c>
      <c r="H1781" s="262" t="s">
        <v>8607</v>
      </c>
      <c r="I1781" s="262" t="s">
        <v>4080</v>
      </c>
      <c r="J1781" s="280" t="s">
        <v>2379</v>
      </c>
      <c r="K1781" s="280" t="s">
        <v>6466</v>
      </c>
      <c r="L1781" s="281">
        <v>40574</v>
      </c>
      <c r="M1781" s="256"/>
      <c r="N1781" s="257">
        <v>40574</v>
      </c>
      <c r="O1781" s="258" t="s">
        <v>6466</v>
      </c>
      <c r="P1781" s="259" t="s">
        <v>1829</v>
      </c>
      <c r="Q1781" s="49"/>
      <c r="R1781" s="49"/>
      <c r="S1781" s="328"/>
    </row>
    <row r="1782" spans="1:19" ht="25.5" x14ac:dyDescent="0.25">
      <c r="A1782" s="260">
        <v>40570</v>
      </c>
      <c r="B1782" s="261" t="s">
        <v>9583</v>
      </c>
      <c r="C1782" s="267"/>
      <c r="D1782" s="262" t="s">
        <v>9584</v>
      </c>
      <c r="E1782" s="262">
        <v>4919</v>
      </c>
      <c r="F1782" s="262" t="s">
        <v>6588</v>
      </c>
      <c r="G1782" s="262" t="s">
        <v>3489</v>
      </c>
      <c r="H1782" s="262" t="s">
        <v>8607</v>
      </c>
      <c r="I1782" s="262" t="s">
        <v>4080</v>
      </c>
      <c r="J1782" s="280" t="s">
        <v>2379</v>
      </c>
      <c r="K1782" s="280" t="s">
        <v>2079</v>
      </c>
      <c r="L1782" s="281">
        <v>40574</v>
      </c>
      <c r="M1782" s="256"/>
      <c r="N1782" s="257">
        <v>40574</v>
      </c>
      <c r="O1782" s="258" t="s">
        <v>2079</v>
      </c>
      <c r="P1782" s="259" t="s">
        <v>1829</v>
      </c>
      <c r="Q1782" s="49"/>
      <c r="R1782" s="49"/>
      <c r="S1782" s="328"/>
    </row>
    <row r="1783" spans="1:19" ht="25.5" x14ac:dyDescent="0.25">
      <c r="A1783" s="260">
        <v>40570</v>
      </c>
      <c r="B1783" s="261" t="s">
        <v>9583</v>
      </c>
      <c r="C1783" s="267"/>
      <c r="D1783" s="262" t="s">
        <v>402</v>
      </c>
      <c r="E1783" s="262"/>
      <c r="F1783" s="262" t="s">
        <v>6588</v>
      </c>
      <c r="G1783" s="262" t="s">
        <v>8606</v>
      </c>
      <c r="H1783" s="262" t="s">
        <v>8607</v>
      </c>
      <c r="I1783" s="262" t="s">
        <v>10608</v>
      </c>
      <c r="J1783" s="280" t="s">
        <v>2379</v>
      </c>
      <c r="K1783" s="280" t="s">
        <v>8007</v>
      </c>
      <c r="L1783" s="281">
        <v>40574</v>
      </c>
      <c r="M1783" s="256"/>
      <c r="N1783" s="257">
        <v>40574</v>
      </c>
      <c r="O1783" s="258" t="s">
        <v>8007</v>
      </c>
      <c r="P1783" s="259" t="s">
        <v>3371</v>
      </c>
      <c r="Q1783" s="49"/>
      <c r="R1783" s="49"/>
      <c r="S1783" s="328"/>
    </row>
    <row r="1784" spans="1:19" ht="25.5" x14ac:dyDescent="0.25">
      <c r="A1784" s="260">
        <v>40574</v>
      </c>
      <c r="B1784" s="261" t="s">
        <v>8308</v>
      </c>
      <c r="C1784" s="267"/>
      <c r="D1784" s="262" t="s">
        <v>7308</v>
      </c>
      <c r="E1784" s="262">
        <v>4960</v>
      </c>
      <c r="F1784" s="262" t="s">
        <v>5941</v>
      </c>
      <c r="G1784" s="262" t="s">
        <v>6884</v>
      </c>
      <c r="H1784" s="262" t="s">
        <v>9706</v>
      </c>
      <c r="I1784" s="262" t="s">
        <v>6444</v>
      </c>
      <c r="J1784" s="280" t="s">
        <v>3084</v>
      </c>
      <c r="K1784" s="280" t="s">
        <v>2079</v>
      </c>
      <c r="L1784" s="281">
        <v>40575</v>
      </c>
      <c r="M1784" s="256"/>
      <c r="N1784" s="257">
        <v>40575</v>
      </c>
      <c r="O1784" s="258" t="s">
        <v>2079</v>
      </c>
      <c r="P1784" s="259" t="s">
        <v>9535</v>
      </c>
      <c r="Q1784" s="49"/>
      <c r="R1784" s="49"/>
      <c r="S1784" s="328"/>
    </row>
    <row r="1785" spans="1:19" ht="25.5" x14ac:dyDescent="0.25">
      <c r="A1785" s="260">
        <v>40570</v>
      </c>
      <c r="B1785" s="261" t="s">
        <v>2294</v>
      </c>
      <c r="C1785" s="267"/>
      <c r="D1785" s="262" t="s">
        <v>10519</v>
      </c>
      <c r="E1785" s="262">
        <v>4954</v>
      </c>
      <c r="F1785" s="262" t="s">
        <v>1697</v>
      </c>
      <c r="G1785" s="262" t="s">
        <v>5602</v>
      </c>
      <c r="H1785" s="262" t="s">
        <v>2253</v>
      </c>
      <c r="I1785" s="262" t="s">
        <v>6444</v>
      </c>
      <c r="J1785" s="280" t="s">
        <v>4152</v>
      </c>
      <c r="K1785" s="280" t="s">
        <v>2297</v>
      </c>
      <c r="L1785" s="281">
        <v>40576</v>
      </c>
      <c r="M1785" s="256"/>
      <c r="N1785" s="257">
        <v>40576</v>
      </c>
      <c r="O1785" s="258" t="s">
        <v>2419</v>
      </c>
      <c r="P1785" s="259" t="s">
        <v>7961</v>
      </c>
      <c r="Q1785" s="49"/>
      <c r="R1785" s="49"/>
      <c r="S1785" s="328"/>
    </row>
    <row r="1786" spans="1:19" ht="25.5" x14ac:dyDescent="0.25">
      <c r="A1786" s="260">
        <v>40575</v>
      </c>
      <c r="B1786" s="261" t="s">
        <v>8801</v>
      </c>
      <c r="C1786" s="267"/>
      <c r="D1786" s="262" t="s">
        <v>9382</v>
      </c>
      <c r="E1786" s="262">
        <v>4869</v>
      </c>
      <c r="F1786" s="262" t="s">
        <v>5941</v>
      </c>
      <c r="G1786" s="262" t="s">
        <v>5602</v>
      </c>
      <c r="H1786" s="262" t="s">
        <v>6060</v>
      </c>
      <c r="I1786" s="262" t="s">
        <v>6444</v>
      </c>
      <c r="J1786" s="280" t="s">
        <v>5603</v>
      </c>
      <c r="K1786" s="280" t="s">
        <v>2419</v>
      </c>
      <c r="L1786" s="281">
        <v>40576</v>
      </c>
      <c r="M1786" s="256"/>
      <c r="N1786" s="257">
        <v>40576</v>
      </c>
      <c r="O1786" s="258" t="s">
        <v>2419</v>
      </c>
      <c r="P1786" s="259" t="s">
        <v>9535</v>
      </c>
      <c r="Q1786" s="49"/>
      <c r="R1786" s="49"/>
      <c r="S1786" s="328"/>
    </row>
    <row r="1787" spans="1:19" ht="25.5" x14ac:dyDescent="0.25">
      <c r="A1787" s="260">
        <v>40577</v>
      </c>
      <c r="B1787" s="261" t="s">
        <v>8167</v>
      </c>
      <c r="C1787" s="267"/>
      <c r="D1787" s="262" t="s">
        <v>2215</v>
      </c>
      <c r="E1787" s="262"/>
      <c r="F1787" s="262" t="s">
        <v>10658</v>
      </c>
      <c r="G1787" s="262" t="s">
        <v>5602</v>
      </c>
      <c r="H1787" s="262" t="s">
        <v>374</v>
      </c>
      <c r="I1787" s="262" t="s">
        <v>6444</v>
      </c>
      <c r="J1787" s="280" t="s">
        <v>878</v>
      </c>
      <c r="K1787" s="280" t="s">
        <v>2079</v>
      </c>
      <c r="L1787" s="281">
        <v>40581</v>
      </c>
      <c r="M1787" s="256"/>
      <c r="N1787" s="257">
        <v>40578</v>
      </c>
      <c r="O1787" s="258" t="s">
        <v>2079</v>
      </c>
      <c r="P1787" s="259" t="s">
        <v>9535</v>
      </c>
      <c r="Q1787" s="49"/>
      <c r="R1787" s="49"/>
      <c r="S1787" s="328"/>
    </row>
    <row r="1788" spans="1:19" ht="25.5" x14ac:dyDescent="0.25">
      <c r="A1788" s="260">
        <v>40577</v>
      </c>
      <c r="B1788" s="261" t="s">
        <v>8167</v>
      </c>
      <c r="C1788" s="267"/>
      <c r="D1788" s="262" t="s">
        <v>2215</v>
      </c>
      <c r="E1788" s="262"/>
      <c r="F1788" s="262" t="s">
        <v>10658</v>
      </c>
      <c r="G1788" s="262" t="s">
        <v>9736</v>
      </c>
      <c r="H1788" s="262" t="s">
        <v>374</v>
      </c>
      <c r="I1788" s="262" t="s">
        <v>6444</v>
      </c>
      <c r="J1788" s="280" t="s">
        <v>878</v>
      </c>
      <c r="K1788" s="280" t="s">
        <v>2079</v>
      </c>
      <c r="L1788" s="281">
        <v>40581</v>
      </c>
      <c r="M1788" s="256"/>
      <c r="N1788" s="257">
        <v>40578</v>
      </c>
      <c r="O1788" s="258" t="s">
        <v>2079</v>
      </c>
      <c r="P1788" s="259" t="s">
        <v>9535</v>
      </c>
      <c r="Q1788" s="49"/>
      <c r="R1788" s="49"/>
      <c r="S1788" s="328"/>
    </row>
    <row r="1789" spans="1:19" x14ac:dyDescent="0.25">
      <c r="A1789" s="260">
        <v>40570</v>
      </c>
      <c r="B1789" s="261" t="s">
        <v>2294</v>
      </c>
      <c r="C1789" s="267"/>
      <c r="D1789" s="262" t="s">
        <v>10519</v>
      </c>
      <c r="E1789" s="262">
        <v>4954</v>
      </c>
      <c r="F1789" s="262" t="s">
        <v>1697</v>
      </c>
      <c r="G1789" s="262" t="s">
        <v>5602</v>
      </c>
      <c r="H1789" s="262" t="s">
        <v>2253</v>
      </c>
      <c r="I1789" s="262" t="s">
        <v>2295</v>
      </c>
      <c r="J1789" s="280" t="s">
        <v>9519</v>
      </c>
      <c r="K1789" s="280" t="s">
        <v>2494</v>
      </c>
      <c r="L1789" s="281">
        <v>40583</v>
      </c>
      <c r="M1789" s="256"/>
      <c r="N1789" s="257">
        <v>40583</v>
      </c>
      <c r="O1789" s="258" t="s">
        <v>2494</v>
      </c>
      <c r="P1789" s="259" t="s">
        <v>4546</v>
      </c>
      <c r="Q1789" s="49"/>
      <c r="R1789" s="49"/>
      <c r="S1789" s="328"/>
    </row>
    <row r="1790" spans="1:19" ht="25.5" x14ac:dyDescent="0.25">
      <c r="A1790" s="260">
        <v>40570</v>
      </c>
      <c r="B1790" s="261" t="s">
        <v>2294</v>
      </c>
      <c r="C1790" s="267"/>
      <c r="D1790" s="262" t="s">
        <v>10519</v>
      </c>
      <c r="E1790" s="262">
        <v>4954</v>
      </c>
      <c r="F1790" s="262" t="s">
        <v>1697</v>
      </c>
      <c r="G1790" s="262" t="s">
        <v>5602</v>
      </c>
      <c r="H1790" s="262" t="s">
        <v>2253</v>
      </c>
      <c r="I1790" s="262" t="s">
        <v>2296</v>
      </c>
      <c r="J1790" s="280" t="s">
        <v>2210</v>
      </c>
      <c r="K1790" s="280" t="s">
        <v>4096</v>
      </c>
      <c r="L1790" s="281">
        <v>40583</v>
      </c>
      <c r="M1790" s="256"/>
      <c r="N1790" s="257">
        <v>40583</v>
      </c>
      <c r="O1790" s="258" t="s">
        <v>3948</v>
      </c>
      <c r="P1790" s="259" t="s">
        <v>3346</v>
      </c>
      <c r="Q1790" s="49" t="s">
        <v>5347</v>
      </c>
      <c r="R1790" s="49"/>
      <c r="S1790" s="328"/>
    </row>
    <row r="1791" spans="1:19" ht="25.5" x14ac:dyDescent="0.25">
      <c r="A1791" s="260">
        <v>40582</v>
      </c>
      <c r="B1791" s="261" t="s">
        <v>939</v>
      </c>
      <c r="C1791" s="267"/>
      <c r="D1791" s="262" t="s">
        <v>2215</v>
      </c>
      <c r="E1791" s="262"/>
      <c r="F1791" s="262" t="s">
        <v>6588</v>
      </c>
      <c r="G1791" s="262" t="s">
        <v>3489</v>
      </c>
      <c r="H1791" s="262" t="s">
        <v>8607</v>
      </c>
      <c r="I1791" s="262" t="s">
        <v>6444</v>
      </c>
      <c r="J1791" s="280" t="s">
        <v>2379</v>
      </c>
      <c r="K1791" s="280" t="s">
        <v>7445</v>
      </c>
      <c r="L1791" s="281">
        <v>40585</v>
      </c>
      <c r="M1791" s="256"/>
      <c r="N1791" s="257">
        <v>40585</v>
      </c>
      <c r="O1791" s="258" t="s">
        <v>7445</v>
      </c>
      <c r="P1791" s="259" t="s">
        <v>9535</v>
      </c>
      <c r="Q1791" s="49"/>
      <c r="R1791" s="49"/>
      <c r="S1791" s="328"/>
    </row>
    <row r="1792" spans="1:19" ht="25.5" x14ac:dyDescent="0.25">
      <c r="A1792" s="260">
        <v>40582</v>
      </c>
      <c r="B1792" s="261" t="s">
        <v>939</v>
      </c>
      <c r="C1792" s="267"/>
      <c r="D1792" s="262" t="s">
        <v>9584</v>
      </c>
      <c r="E1792" s="262">
        <v>4919</v>
      </c>
      <c r="F1792" s="262" t="s">
        <v>6588</v>
      </c>
      <c r="G1792" s="262" t="s">
        <v>3489</v>
      </c>
      <c r="H1792" s="262" t="s">
        <v>8607</v>
      </c>
      <c r="I1792" s="262" t="s">
        <v>4080</v>
      </c>
      <c r="J1792" s="280" t="s">
        <v>2379</v>
      </c>
      <c r="K1792" s="280" t="s">
        <v>2702</v>
      </c>
      <c r="L1792" s="281">
        <v>40585</v>
      </c>
      <c r="M1792" s="256"/>
      <c r="N1792" s="257">
        <v>40585</v>
      </c>
      <c r="O1792" s="258" t="s">
        <v>2702</v>
      </c>
      <c r="P1792" s="259" t="s">
        <v>1829</v>
      </c>
      <c r="Q1792" s="49"/>
      <c r="R1792" s="49"/>
      <c r="S1792" s="328"/>
    </row>
    <row r="1793" spans="1:19" ht="25.5" x14ac:dyDescent="0.25">
      <c r="A1793" s="260">
        <v>40583</v>
      </c>
      <c r="B1793" s="261" t="s">
        <v>10292</v>
      </c>
      <c r="C1793" s="267"/>
      <c r="D1793" s="262" t="s">
        <v>10293</v>
      </c>
      <c r="E1793" s="262">
        <v>4972</v>
      </c>
      <c r="F1793" s="262" t="s">
        <v>6588</v>
      </c>
      <c r="G1793" s="262" t="s">
        <v>10927</v>
      </c>
      <c r="H1793" s="262" t="s">
        <v>6060</v>
      </c>
      <c r="I1793" s="262" t="s">
        <v>6444</v>
      </c>
      <c r="J1793" s="280" t="s">
        <v>5603</v>
      </c>
      <c r="K1793" s="280" t="s">
        <v>8506</v>
      </c>
      <c r="L1793" s="281">
        <v>40585</v>
      </c>
      <c r="M1793" s="256"/>
      <c r="N1793" s="257">
        <v>40585</v>
      </c>
      <c r="O1793" s="258" t="s">
        <v>8506</v>
      </c>
      <c r="P1793" s="259" t="s">
        <v>9535</v>
      </c>
      <c r="Q1793" s="49"/>
      <c r="R1793" s="49"/>
      <c r="S1793" s="328"/>
    </row>
    <row r="1794" spans="1:19" ht="25.5" x14ac:dyDescent="0.25">
      <c r="A1794" s="260">
        <v>40576</v>
      </c>
      <c r="B1794" s="261" t="s">
        <v>7088</v>
      </c>
      <c r="C1794" s="267"/>
      <c r="D1794" s="262" t="s">
        <v>4061</v>
      </c>
      <c r="E1794" s="262">
        <v>4859</v>
      </c>
      <c r="F1794" s="262" t="s">
        <v>1697</v>
      </c>
      <c r="G1794" s="262" t="s">
        <v>9736</v>
      </c>
      <c r="H1794" s="262" t="s">
        <v>4318</v>
      </c>
      <c r="I1794" s="262" t="s">
        <v>10930</v>
      </c>
      <c r="J1794" s="280" t="s">
        <v>4152</v>
      </c>
      <c r="K1794" s="280" t="s">
        <v>7445</v>
      </c>
      <c r="L1794" s="281">
        <v>40589</v>
      </c>
      <c r="M1794" s="256"/>
      <c r="N1794" s="257">
        <v>40588</v>
      </c>
      <c r="O1794" s="258" t="s">
        <v>7445</v>
      </c>
      <c r="P1794" s="259" t="s">
        <v>10108</v>
      </c>
      <c r="Q1794" s="49"/>
      <c r="R1794" s="49"/>
      <c r="S1794" s="328"/>
    </row>
    <row r="1795" spans="1:19" ht="25.5" x14ac:dyDescent="0.25">
      <c r="A1795" s="260">
        <v>40582</v>
      </c>
      <c r="B1795" s="261" t="s">
        <v>6790</v>
      </c>
      <c r="C1795" s="267"/>
      <c r="D1795" s="262" t="s">
        <v>2215</v>
      </c>
      <c r="E1795" s="262"/>
      <c r="F1795" s="262" t="s">
        <v>3065</v>
      </c>
      <c r="G1795" s="262" t="s">
        <v>5602</v>
      </c>
      <c r="H1795" s="262" t="s">
        <v>2078</v>
      </c>
      <c r="I1795" s="262" t="s">
        <v>6444</v>
      </c>
      <c r="J1795" s="280" t="s">
        <v>4152</v>
      </c>
      <c r="K1795" s="280" t="s">
        <v>2419</v>
      </c>
      <c r="L1795" s="281">
        <v>40588</v>
      </c>
      <c r="M1795" s="256"/>
      <c r="N1795" s="257">
        <v>40588</v>
      </c>
      <c r="O1795" s="258" t="s">
        <v>2419</v>
      </c>
      <c r="P1795" s="259" t="s">
        <v>9535</v>
      </c>
      <c r="Q1795" s="49"/>
      <c r="R1795" s="49"/>
      <c r="S1795" s="328"/>
    </row>
    <row r="1796" spans="1:19" ht="25.5" x14ac:dyDescent="0.25">
      <c r="A1796" s="260">
        <v>40582</v>
      </c>
      <c r="B1796" s="261" t="s">
        <v>10647</v>
      </c>
      <c r="C1796" s="267"/>
      <c r="D1796" s="262" t="s">
        <v>7255</v>
      </c>
      <c r="E1796" s="262">
        <v>4911</v>
      </c>
      <c r="F1796" s="262" t="s">
        <v>7256</v>
      </c>
      <c r="G1796" s="262" t="s">
        <v>5602</v>
      </c>
      <c r="H1796" s="262" t="s">
        <v>823</v>
      </c>
      <c r="I1796" s="262" t="s">
        <v>6444</v>
      </c>
      <c r="J1796" s="280" t="s">
        <v>4152</v>
      </c>
      <c r="K1796" s="280" t="s">
        <v>2079</v>
      </c>
      <c r="L1796" s="281">
        <v>40589</v>
      </c>
      <c r="M1796" s="256"/>
      <c r="N1796" s="257">
        <v>40589</v>
      </c>
      <c r="O1796" s="258" t="s">
        <v>2079</v>
      </c>
      <c r="P1796" s="259" t="s">
        <v>9535</v>
      </c>
      <c r="Q1796" s="49"/>
      <c r="R1796" s="49"/>
      <c r="S1796" s="328"/>
    </row>
    <row r="1797" spans="1:19" ht="25.5" x14ac:dyDescent="0.25">
      <c r="A1797" s="260">
        <v>40577</v>
      </c>
      <c r="B1797" s="261" t="s">
        <v>3716</v>
      </c>
      <c r="C1797" s="267"/>
      <c r="D1797" s="262" t="s">
        <v>3717</v>
      </c>
      <c r="E1797" s="262">
        <v>4971</v>
      </c>
      <c r="F1797" s="262" t="s">
        <v>1697</v>
      </c>
      <c r="G1797" s="262" t="s">
        <v>9736</v>
      </c>
      <c r="H1797" s="262" t="s">
        <v>8374</v>
      </c>
      <c r="I1797" s="262" t="s">
        <v>10930</v>
      </c>
      <c r="J1797" s="280" t="s">
        <v>4152</v>
      </c>
      <c r="K1797" s="280" t="s">
        <v>3407</v>
      </c>
      <c r="L1797" s="281">
        <v>40590</v>
      </c>
      <c r="M1797" s="256"/>
      <c r="N1797" s="257">
        <v>40590</v>
      </c>
      <c r="O1797" s="258" t="s">
        <v>3407</v>
      </c>
      <c r="P1797" s="259" t="s">
        <v>10108</v>
      </c>
      <c r="Q1797" s="49"/>
      <c r="R1797" s="49"/>
      <c r="S1797" s="328"/>
    </row>
    <row r="1798" spans="1:19" ht="25.5" x14ac:dyDescent="0.25">
      <c r="A1798" s="260">
        <v>40577</v>
      </c>
      <c r="B1798" s="261" t="s">
        <v>3716</v>
      </c>
      <c r="C1798" s="267"/>
      <c r="D1798" s="262" t="s">
        <v>3717</v>
      </c>
      <c r="E1798" s="262">
        <v>4971</v>
      </c>
      <c r="F1798" s="262" t="s">
        <v>1697</v>
      </c>
      <c r="G1798" s="262" t="s">
        <v>5602</v>
      </c>
      <c r="H1798" s="262" t="s">
        <v>8374</v>
      </c>
      <c r="I1798" s="262" t="s">
        <v>6444</v>
      </c>
      <c r="J1798" s="280" t="s">
        <v>4152</v>
      </c>
      <c r="K1798" s="280" t="s">
        <v>4960</v>
      </c>
      <c r="L1798" s="281">
        <v>40590</v>
      </c>
      <c r="M1798" s="256"/>
      <c r="N1798" s="257">
        <v>40590</v>
      </c>
      <c r="O1798" s="258" t="s">
        <v>4960</v>
      </c>
      <c r="P1798" s="259" t="s">
        <v>7961</v>
      </c>
      <c r="Q1798" s="49"/>
      <c r="R1798" s="49"/>
      <c r="S1798" s="328"/>
    </row>
    <row r="1799" spans="1:19" ht="25.5" x14ac:dyDescent="0.25">
      <c r="A1799" s="260">
        <v>40577</v>
      </c>
      <c r="B1799" s="261" t="s">
        <v>3716</v>
      </c>
      <c r="C1799" s="267"/>
      <c r="D1799" s="262" t="s">
        <v>3717</v>
      </c>
      <c r="E1799" s="262">
        <v>4971</v>
      </c>
      <c r="F1799" s="262" t="s">
        <v>1697</v>
      </c>
      <c r="G1799" s="262" t="s">
        <v>5602</v>
      </c>
      <c r="H1799" s="262" t="s">
        <v>8374</v>
      </c>
      <c r="I1799" s="262" t="s">
        <v>3346</v>
      </c>
      <c r="J1799" s="280" t="s">
        <v>2210</v>
      </c>
      <c r="K1799" s="280" t="s">
        <v>5393</v>
      </c>
      <c r="L1799" s="281">
        <v>40590</v>
      </c>
      <c r="M1799" s="256"/>
      <c r="N1799" s="257">
        <v>40590</v>
      </c>
      <c r="O1799" s="258" t="s">
        <v>5393</v>
      </c>
      <c r="P1799" s="259" t="s">
        <v>5296</v>
      </c>
      <c r="Q1799" s="49"/>
      <c r="R1799" s="49"/>
      <c r="S1799" s="328"/>
    </row>
    <row r="1800" spans="1:19" ht="25.5" x14ac:dyDescent="0.25">
      <c r="A1800" s="260">
        <v>40584</v>
      </c>
      <c r="B1800" s="261" t="s">
        <v>5384</v>
      </c>
      <c r="C1800" s="267"/>
      <c r="D1800" s="262" t="s">
        <v>4061</v>
      </c>
      <c r="E1800" s="262">
        <v>4859</v>
      </c>
      <c r="F1800" s="262" t="s">
        <v>1697</v>
      </c>
      <c r="G1800" s="262" t="s">
        <v>9736</v>
      </c>
      <c r="H1800" s="262" t="s">
        <v>4318</v>
      </c>
      <c r="I1800" s="262" t="s">
        <v>5385</v>
      </c>
      <c r="J1800" s="280" t="s">
        <v>4152</v>
      </c>
      <c r="K1800" s="280" t="s">
        <v>373</v>
      </c>
      <c r="L1800" s="281">
        <v>40590</v>
      </c>
      <c r="M1800" s="256"/>
      <c r="N1800" s="257">
        <v>40590</v>
      </c>
      <c r="O1800" s="258" t="s">
        <v>373</v>
      </c>
      <c r="P1800" s="259" t="s">
        <v>6988</v>
      </c>
      <c r="Q1800" s="49"/>
      <c r="R1800" s="49"/>
      <c r="S1800" s="328"/>
    </row>
    <row r="1801" spans="1:19" ht="25.5" x14ac:dyDescent="0.25">
      <c r="A1801" s="260">
        <v>40589</v>
      </c>
      <c r="B1801" s="261" t="s">
        <v>2344</v>
      </c>
      <c r="C1801" s="267"/>
      <c r="D1801" s="262" t="s">
        <v>2343</v>
      </c>
      <c r="E1801" s="262"/>
      <c r="F1801" s="262" t="s">
        <v>1697</v>
      </c>
      <c r="G1801" s="262" t="s">
        <v>5602</v>
      </c>
      <c r="H1801" s="262" t="s">
        <v>2345</v>
      </c>
      <c r="I1801" s="262" t="s">
        <v>2982</v>
      </c>
      <c r="J1801" s="280" t="s">
        <v>2346</v>
      </c>
      <c r="K1801" s="280" t="s">
        <v>1532</v>
      </c>
      <c r="L1801" s="281">
        <v>40596</v>
      </c>
      <c r="M1801" s="256"/>
      <c r="N1801" s="257">
        <v>40592</v>
      </c>
      <c r="O1801" s="258" t="s">
        <v>8506</v>
      </c>
      <c r="P1801" s="259" t="s">
        <v>10108</v>
      </c>
      <c r="Q1801" s="49"/>
      <c r="R1801" s="49"/>
      <c r="S1801" s="328"/>
    </row>
    <row r="1802" spans="1:19" ht="25.5" x14ac:dyDescent="0.25">
      <c r="A1802" s="260">
        <v>40592</v>
      </c>
      <c r="B1802" s="261" t="s">
        <v>4043</v>
      </c>
      <c r="C1802" s="267"/>
      <c r="D1802" s="262" t="s">
        <v>6985</v>
      </c>
      <c r="E1802" s="262" t="s">
        <v>6882</v>
      </c>
      <c r="F1802" s="262" t="s">
        <v>5941</v>
      </c>
      <c r="G1802" s="262" t="s">
        <v>8041</v>
      </c>
      <c r="H1802" s="262" t="s">
        <v>4935</v>
      </c>
      <c r="I1802" s="262" t="s">
        <v>5497</v>
      </c>
      <c r="J1802" s="280" t="s">
        <v>5603</v>
      </c>
      <c r="K1802" s="280" t="s">
        <v>6100</v>
      </c>
      <c r="L1802" s="281">
        <v>40596</v>
      </c>
      <c r="M1802" s="256"/>
      <c r="N1802" s="257">
        <v>40596</v>
      </c>
      <c r="O1802" s="258" t="s">
        <v>3996</v>
      </c>
      <c r="P1802" s="259" t="s">
        <v>5876</v>
      </c>
      <c r="Q1802" s="49"/>
      <c r="R1802" s="49"/>
      <c r="S1802" s="328"/>
    </row>
    <row r="1803" spans="1:19" ht="25.5" x14ac:dyDescent="0.25">
      <c r="A1803" s="260">
        <v>40588</v>
      </c>
      <c r="B1803" s="261" t="s">
        <v>9818</v>
      </c>
      <c r="C1803" s="267"/>
      <c r="D1803" s="262" t="s">
        <v>7255</v>
      </c>
      <c r="E1803" s="262">
        <v>4911</v>
      </c>
      <c r="F1803" s="262" t="s">
        <v>7256</v>
      </c>
      <c r="G1803" s="262" t="s">
        <v>2252</v>
      </c>
      <c r="H1803" s="262" t="s">
        <v>9819</v>
      </c>
      <c r="I1803" s="262" t="s">
        <v>6444</v>
      </c>
      <c r="J1803" s="280" t="s">
        <v>4152</v>
      </c>
      <c r="K1803" s="280" t="s">
        <v>10431</v>
      </c>
      <c r="L1803" s="281">
        <v>40595</v>
      </c>
      <c r="M1803" s="256"/>
      <c r="N1803" s="257">
        <v>40597</v>
      </c>
      <c r="O1803" s="258" t="s">
        <v>10431</v>
      </c>
      <c r="P1803" s="259" t="s">
        <v>9535</v>
      </c>
      <c r="Q1803" s="49"/>
      <c r="R1803" s="49"/>
      <c r="S1803" s="328"/>
    </row>
    <row r="1804" spans="1:19" ht="25.5" x14ac:dyDescent="0.25">
      <c r="A1804" s="260">
        <v>40588</v>
      </c>
      <c r="B1804" s="261" t="s">
        <v>9818</v>
      </c>
      <c r="C1804" s="267"/>
      <c r="D1804" s="262" t="s">
        <v>7255</v>
      </c>
      <c r="E1804" s="262">
        <v>4911</v>
      </c>
      <c r="F1804" s="262" t="s">
        <v>7256</v>
      </c>
      <c r="G1804" s="262" t="s">
        <v>10255</v>
      </c>
      <c r="H1804" s="262" t="s">
        <v>9819</v>
      </c>
      <c r="I1804" s="262" t="s">
        <v>6444</v>
      </c>
      <c r="J1804" s="280" t="s">
        <v>4152</v>
      </c>
      <c r="K1804" s="280" t="s">
        <v>2081</v>
      </c>
      <c r="L1804" s="281">
        <v>40595</v>
      </c>
      <c r="M1804" s="256"/>
      <c r="N1804" s="257">
        <v>40597</v>
      </c>
      <c r="O1804" s="258" t="s">
        <v>2081</v>
      </c>
      <c r="P1804" s="259" t="s">
        <v>9535</v>
      </c>
      <c r="Q1804" s="49"/>
      <c r="R1804" s="49"/>
      <c r="S1804" s="328"/>
    </row>
    <row r="1805" spans="1:19" ht="25.5" x14ac:dyDescent="0.25">
      <c r="A1805" s="260">
        <v>40596</v>
      </c>
      <c r="B1805" s="261" t="s">
        <v>7247</v>
      </c>
      <c r="C1805" s="267"/>
      <c r="D1805" s="262" t="s">
        <v>9382</v>
      </c>
      <c r="E1805" s="262">
        <v>4869</v>
      </c>
      <c r="F1805" s="262" t="s">
        <v>6588</v>
      </c>
      <c r="G1805" s="262" t="s">
        <v>6373</v>
      </c>
      <c r="H1805" s="262" t="s">
        <v>8607</v>
      </c>
      <c r="I1805" s="262" t="s">
        <v>451</v>
      </c>
      <c r="J1805" s="280" t="s">
        <v>2379</v>
      </c>
      <c r="K1805" s="280" t="s">
        <v>7903</v>
      </c>
      <c r="L1805" s="281">
        <v>40599</v>
      </c>
      <c r="M1805" s="256"/>
      <c r="N1805" s="257">
        <v>40599</v>
      </c>
      <c r="O1805" s="258" t="s">
        <v>7903</v>
      </c>
      <c r="P1805" s="259" t="s">
        <v>7958</v>
      </c>
      <c r="Q1805" s="49"/>
      <c r="R1805" s="49"/>
      <c r="S1805" s="328"/>
    </row>
    <row r="1806" spans="1:19" ht="25.5" x14ac:dyDescent="0.25">
      <c r="A1806" s="260">
        <v>40596</v>
      </c>
      <c r="B1806" s="261" t="s">
        <v>7247</v>
      </c>
      <c r="C1806" s="267"/>
      <c r="D1806" s="262" t="s">
        <v>2215</v>
      </c>
      <c r="E1806" s="262"/>
      <c r="F1806" s="262" t="s">
        <v>6588</v>
      </c>
      <c r="G1806" s="262" t="s">
        <v>5602</v>
      </c>
      <c r="H1806" s="262" t="s">
        <v>4935</v>
      </c>
      <c r="I1806" s="262" t="s">
        <v>6444</v>
      </c>
      <c r="J1806" s="280" t="s">
        <v>5603</v>
      </c>
      <c r="K1806" s="280" t="s">
        <v>7826</v>
      </c>
      <c r="L1806" s="281">
        <v>40599</v>
      </c>
      <c r="M1806" s="256"/>
      <c r="N1806" s="257">
        <v>40599</v>
      </c>
      <c r="O1806" s="258" t="s">
        <v>7826</v>
      </c>
      <c r="P1806" s="259" t="s">
        <v>9535</v>
      </c>
      <c r="Q1806" s="49"/>
      <c r="R1806" s="49"/>
      <c r="S1806" s="328"/>
    </row>
    <row r="1807" spans="1:19" x14ac:dyDescent="0.25">
      <c r="A1807" s="260">
        <v>40596</v>
      </c>
      <c r="B1807" s="261" t="s">
        <v>120</v>
      </c>
      <c r="C1807" s="267"/>
      <c r="D1807" s="262" t="s">
        <v>121</v>
      </c>
      <c r="E1807" s="262">
        <v>4968</v>
      </c>
      <c r="F1807" s="262" t="s">
        <v>6588</v>
      </c>
      <c r="G1807" s="262" t="s">
        <v>8041</v>
      </c>
      <c r="H1807" s="262" t="s">
        <v>5115</v>
      </c>
      <c r="I1807" s="262" t="s">
        <v>9535</v>
      </c>
      <c r="J1807" s="280" t="s">
        <v>1132</v>
      </c>
      <c r="K1807" s="280" t="s">
        <v>8160</v>
      </c>
      <c r="L1807" s="281">
        <v>40599</v>
      </c>
      <c r="M1807" s="256"/>
      <c r="N1807" s="257">
        <v>40599</v>
      </c>
      <c r="O1807" s="258" t="s">
        <v>8160</v>
      </c>
      <c r="P1807" s="259" t="s">
        <v>9535</v>
      </c>
      <c r="Q1807" s="49"/>
      <c r="R1807" s="49"/>
      <c r="S1807" s="328"/>
    </row>
    <row r="1808" spans="1:19" ht="25.5" x14ac:dyDescent="0.25">
      <c r="A1808" s="260">
        <v>40599</v>
      </c>
      <c r="B1808" s="261" t="s">
        <v>127</v>
      </c>
      <c r="C1808" s="267"/>
      <c r="D1808" s="262" t="s">
        <v>10293</v>
      </c>
      <c r="E1808" s="262">
        <v>4972</v>
      </c>
      <c r="F1808" s="262" t="s">
        <v>6588</v>
      </c>
      <c r="G1808" s="262" t="s">
        <v>10927</v>
      </c>
      <c r="H1808" s="262" t="s">
        <v>6060</v>
      </c>
      <c r="I1808" s="262" t="s">
        <v>6444</v>
      </c>
      <c r="J1808" s="280" t="s">
        <v>5603</v>
      </c>
      <c r="K1808" s="280" t="s">
        <v>2562</v>
      </c>
      <c r="L1808" s="281">
        <v>40602</v>
      </c>
      <c r="M1808" s="256"/>
      <c r="N1808" s="257">
        <v>40602</v>
      </c>
      <c r="O1808" s="258" t="s">
        <v>2562</v>
      </c>
      <c r="P1808" s="259" t="s">
        <v>9535</v>
      </c>
      <c r="Q1808" s="49">
        <v>40584</v>
      </c>
      <c r="R1808" s="49" t="s">
        <v>8445</v>
      </c>
      <c r="S1808" s="328"/>
    </row>
    <row r="1809" spans="1:19" ht="25.5" x14ac:dyDescent="0.25">
      <c r="A1809" s="260">
        <v>40585</v>
      </c>
      <c r="B1809" s="261" t="s">
        <v>1509</v>
      </c>
      <c r="C1809" s="267"/>
      <c r="D1809" s="262" t="s">
        <v>1510</v>
      </c>
      <c r="E1809" s="262"/>
      <c r="F1809" s="262" t="s">
        <v>1511</v>
      </c>
      <c r="G1809" s="262" t="s">
        <v>8728</v>
      </c>
      <c r="H1809" s="262" t="s">
        <v>1512</v>
      </c>
      <c r="I1809" s="262" t="s">
        <v>1513</v>
      </c>
      <c r="J1809" s="280" t="s">
        <v>1514</v>
      </c>
      <c r="K1809" s="280" t="s">
        <v>1515</v>
      </c>
      <c r="L1809" s="281">
        <v>40596</v>
      </c>
      <c r="M1809" s="256"/>
      <c r="N1809" s="257">
        <v>40603</v>
      </c>
      <c r="O1809" s="258"/>
      <c r="P1809" s="259"/>
      <c r="Q1809" s="49"/>
      <c r="R1809" s="49"/>
      <c r="S1809" s="328"/>
    </row>
    <row r="1810" spans="1:19" ht="25.5" x14ac:dyDescent="0.25">
      <c r="A1810" s="260">
        <v>40602</v>
      </c>
      <c r="B1810" s="261" t="s">
        <v>669</v>
      </c>
      <c r="C1810" s="267"/>
      <c r="D1810" s="262" t="s">
        <v>9584</v>
      </c>
      <c r="E1810" s="262">
        <v>4919</v>
      </c>
      <c r="F1810" s="262" t="s">
        <v>6588</v>
      </c>
      <c r="G1810" s="262" t="s">
        <v>3489</v>
      </c>
      <c r="H1810" s="262" t="s">
        <v>8607</v>
      </c>
      <c r="I1810" s="262" t="s">
        <v>4080</v>
      </c>
      <c r="J1810" s="280" t="s">
        <v>2379</v>
      </c>
      <c r="K1810" s="280" t="s">
        <v>8418</v>
      </c>
      <c r="L1810" s="281">
        <v>40606</v>
      </c>
      <c r="M1810" s="256"/>
      <c r="N1810" s="257">
        <v>40606</v>
      </c>
      <c r="O1810" s="258" t="s">
        <v>8418</v>
      </c>
      <c r="P1810" s="259" t="s">
        <v>1829</v>
      </c>
      <c r="Q1810" s="49"/>
      <c r="R1810" s="49"/>
      <c r="S1810" s="328"/>
    </row>
    <row r="1811" spans="1:19" ht="25.5" x14ac:dyDescent="0.25">
      <c r="A1811" s="260">
        <v>40603</v>
      </c>
      <c r="B1811" s="261" t="s">
        <v>5188</v>
      </c>
      <c r="C1811" s="267"/>
      <c r="D1811" s="262" t="s">
        <v>10293</v>
      </c>
      <c r="E1811" s="262">
        <v>4972</v>
      </c>
      <c r="F1811" s="262" t="s">
        <v>6588</v>
      </c>
      <c r="G1811" s="262" t="s">
        <v>4038</v>
      </c>
      <c r="H1811" s="262" t="s">
        <v>6060</v>
      </c>
      <c r="I1811" s="262" t="s">
        <v>1255</v>
      </c>
      <c r="J1811" s="280" t="s">
        <v>5603</v>
      </c>
      <c r="K1811" s="280" t="s">
        <v>8678</v>
      </c>
      <c r="L1811" s="281">
        <v>40606</v>
      </c>
      <c r="M1811" s="256"/>
      <c r="N1811" s="257">
        <v>40606</v>
      </c>
      <c r="O1811" s="258"/>
      <c r="P1811" s="259"/>
      <c r="Q1811" s="49"/>
      <c r="R1811" s="49"/>
      <c r="S1811" s="328"/>
    </row>
    <row r="1812" spans="1:19" ht="25.5" x14ac:dyDescent="0.25">
      <c r="A1812" s="260">
        <v>40603</v>
      </c>
      <c r="B1812" s="261" t="s">
        <v>5188</v>
      </c>
      <c r="C1812" s="267"/>
      <c r="D1812" s="262" t="s">
        <v>7963</v>
      </c>
      <c r="E1812" s="262">
        <v>4619</v>
      </c>
      <c r="F1812" s="262" t="s">
        <v>6588</v>
      </c>
      <c r="G1812" s="262" t="s">
        <v>4038</v>
      </c>
      <c r="H1812" s="262" t="s">
        <v>6060</v>
      </c>
      <c r="I1812" s="262" t="s">
        <v>5230</v>
      </c>
      <c r="J1812" s="280" t="s">
        <v>5603</v>
      </c>
      <c r="K1812" s="280" t="s">
        <v>10121</v>
      </c>
      <c r="L1812" s="281">
        <v>40606</v>
      </c>
      <c r="M1812" s="256"/>
      <c r="N1812" s="257">
        <v>40606</v>
      </c>
      <c r="O1812" s="258"/>
      <c r="P1812" s="259"/>
      <c r="Q1812" s="49"/>
      <c r="R1812" s="49"/>
      <c r="S1812" s="328"/>
    </row>
    <row r="1813" spans="1:19" ht="25.5" x14ac:dyDescent="0.25">
      <c r="A1813" s="260">
        <v>40595</v>
      </c>
      <c r="B1813" s="261" t="s">
        <v>8900</v>
      </c>
      <c r="C1813" s="267"/>
      <c r="D1813" s="262" t="s">
        <v>9382</v>
      </c>
      <c r="E1813" s="262">
        <v>4869</v>
      </c>
      <c r="F1813" s="262" t="s">
        <v>1223</v>
      </c>
      <c r="G1813" s="262" t="s">
        <v>9736</v>
      </c>
      <c r="H1813" s="262" t="s">
        <v>8901</v>
      </c>
      <c r="I1813" s="262" t="s">
        <v>2214</v>
      </c>
      <c r="J1813" s="280" t="s">
        <v>8902</v>
      </c>
      <c r="K1813" s="280" t="s">
        <v>2325</v>
      </c>
      <c r="L1813" s="281">
        <v>40598</v>
      </c>
      <c r="M1813" s="256"/>
      <c r="N1813" s="257">
        <v>40609</v>
      </c>
      <c r="O1813" s="258" t="s">
        <v>2325</v>
      </c>
      <c r="P1813" s="259" t="s">
        <v>3507</v>
      </c>
      <c r="Q1813" s="49"/>
      <c r="R1813" s="49"/>
      <c r="S1813" s="328"/>
    </row>
    <row r="1814" spans="1:19" ht="25.5" x14ac:dyDescent="0.25">
      <c r="A1814" s="260">
        <v>40605</v>
      </c>
      <c r="B1814" s="261" t="s">
        <v>1859</v>
      </c>
      <c r="C1814" s="267"/>
      <c r="D1814" s="262" t="s">
        <v>10862</v>
      </c>
      <c r="E1814" s="262">
        <v>4869</v>
      </c>
      <c r="F1814" s="262" t="s">
        <v>5043</v>
      </c>
      <c r="G1814" s="262" t="s">
        <v>8041</v>
      </c>
      <c r="H1814" s="262" t="s">
        <v>4935</v>
      </c>
      <c r="I1814" s="262" t="s">
        <v>5497</v>
      </c>
      <c r="J1814" s="280" t="s">
        <v>5603</v>
      </c>
      <c r="K1814" s="280" t="s">
        <v>6466</v>
      </c>
      <c r="L1814" s="281"/>
      <c r="M1814" s="256"/>
      <c r="N1814" s="257">
        <v>40609</v>
      </c>
      <c r="O1814" s="258" t="s">
        <v>6466</v>
      </c>
      <c r="P1814" s="259" t="s">
        <v>5876</v>
      </c>
      <c r="Q1814" s="49"/>
      <c r="R1814" s="49"/>
      <c r="S1814" s="328"/>
    </row>
    <row r="1815" spans="1:19" ht="25.5" x14ac:dyDescent="0.25">
      <c r="A1815" s="260">
        <v>40605</v>
      </c>
      <c r="B1815" s="261" t="s">
        <v>5044</v>
      </c>
      <c r="C1815" s="267"/>
      <c r="D1815" s="262" t="s">
        <v>5045</v>
      </c>
      <c r="E1815" s="262">
        <v>4946</v>
      </c>
      <c r="F1815" s="262" t="s">
        <v>1697</v>
      </c>
      <c r="G1815" s="262" t="s">
        <v>5602</v>
      </c>
      <c r="H1815" s="262" t="s">
        <v>5774</v>
      </c>
      <c r="I1815" s="262" t="s">
        <v>6444</v>
      </c>
      <c r="J1815" s="280" t="s">
        <v>4152</v>
      </c>
      <c r="K1815" s="280" t="s">
        <v>2419</v>
      </c>
      <c r="L1815" s="281">
        <v>40583</v>
      </c>
      <c r="M1815" s="256"/>
      <c r="N1815" s="257">
        <v>40611</v>
      </c>
      <c r="O1815" s="258" t="s">
        <v>2419</v>
      </c>
      <c r="P1815" s="259"/>
      <c r="Q1815" s="49"/>
      <c r="R1815" s="49"/>
      <c r="S1815" s="328"/>
    </row>
    <row r="1816" spans="1:19" ht="25.5" x14ac:dyDescent="0.25">
      <c r="A1816" s="260">
        <v>40610</v>
      </c>
      <c r="B1816" s="261" t="s">
        <v>4934</v>
      </c>
      <c r="C1816" s="267"/>
      <c r="D1816" s="262" t="s">
        <v>10293</v>
      </c>
      <c r="E1816" s="262">
        <v>4972</v>
      </c>
      <c r="F1816" s="262" t="s">
        <v>6588</v>
      </c>
      <c r="G1816" s="262" t="s">
        <v>10927</v>
      </c>
      <c r="H1816" s="262" t="s">
        <v>6060</v>
      </c>
      <c r="I1816" s="262" t="s">
        <v>6444</v>
      </c>
      <c r="J1816" s="280" t="s">
        <v>5603</v>
      </c>
      <c r="K1816" s="280" t="s">
        <v>10495</v>
      </c>
      <c r="L1816" s="281">
        <v>40611</v>
      </c>
      <c r="M1816" s="256"/>
      <c r="N1816" s="257">
        <v>40611</v>
      </c>
      <c r="O1816" s="258" t="s">
        <v>10495</v>
      </c>
      <c r="P1816" s="259" t="s">
        <v>10007</v>
      </c>
      <c r="Q1816" s="49"/>
      <c r="R1816" s="49"/>
      <c r="S1816" s="328"/>
    </row>
    <row r="1817" spans="1:19" ht="25.5" x14ac:dyDescent="0.25">
      <c r="A1817" s="260">
        <v>40610</v>
      </c>
      <c r="B1817" s="261" t="s">
        <v>4934</v>
      </c>
      <c r="C1817" s="267"/>
      <c r="D1817" s="262" t="s">
        <v>2215</v>
      </c>
      <c r="E1817" s="262"/>
      <c r="F1817" s="262" t="s">
        <v>6588</v>
      </c>
      <c r="G1817" s="262" t="s">
        <v>6373</v>
      </c>
      <c r="H1817" s="262" t="s">
        <v>8607</v>
      </c>
      <c r="I1817" s="262" t="s">
        <v>6444</v>
      </c>
      <c r="J1817" s="280" t="s">
        <v>2379</v>
      </c>
      <c r="K1817" s="280" t="s">
        <v>6466</v>
      </c>
      <c r="L1817" s="281">
        <v>40611</v>
      </c>
      <c r="M1817" s="256"/>
      <c r="N1817" s="257">
        <v>40611</v>
      </c>
      <c r="O1817" s="258" t="s">
        <v>6466</v>
      </c>
      <c r="P1817" s="259" t="s">
        <v>10007</v>
      </c>
      <c r="Q1817" s="49"/>
      <c r="R1817" s="49"/>
      <c r="S1817" s="328"/>
    </row>
    <row r="1818" spans="1:19" x14ac:dyDescent="0.25">
      <c r="A1818" s="260">
        <v>40596</v>
      </c>
      <c r="B1818" s="261" t="s">
        <v>3263</v>
      </c>
      <c r="C1818" s="267"/>
      <c r="D1818" s="262" t="s">
        <v>121</v>
      </c>
      <c r="E1818" s="262">
        <v>4968</v>
      </c>
      <c r="F1818" s="262" t="s">
        <v>6588</v>
      </c>
      <c r="G1818" s="262" t="s">
        <v>8041</v>
      </c>
      <c r="H1818" s="262" t="s">
        <v>5115</v>
      </c>
      <c r="I1818" s="262" t="s">
        <v>9535</v>
      </c>
      <c r="J1818" s="280" t="s">
        <v>1132</v>
      </c>
      <c r="K1818" s="280" t="s">
        <v>6381</v>
      </c>
      <c r="L1818" s="281">
        <v>40613</v>
      </c>
      <c r="M1818" s="256"/>
      <c r="N1818" s="257">
        <v>40613</v>
      </c>
      <c r="O1818" s="258" t="s">
        <v>1587</v>
      </c>
      <c r="P1818" s="259" t="s">
        <v>1587</v>
      </c>
      <c r="Q1818" s="49"/>
      <c r="R1818" s="49"/>
      <c r="S1818" s="328"/>
    </row>
    <row r="1819" spans="1:19" ht="25.5" x14ac:dyDescent="0.25">
      <c r="A1819" s="260">
        <v>40606</v>
      </c>
      <c r="B1819" s="261" t="s">
        <v>2091</v>
      </c>
      <c r="C1819" s="267"/>
      <c r="D1819" s="262" t="s">
        <v>2092</v>
      </c>
      <c r="E1819" s="262" t="s">
        <v>2093</v>
      </c>
      <c r="F1819" s="262" t="s">
        <v>1508</v>
      </c>
      <c r="G1819" s="262" t="s">
        <v>10255</v>
      </c>
      <c r="H1819" s="262" t="s">
        <v>1152</v>
      </c>
      <c r="I1819" s="262" t="s">
        <v>10007</v>
      </c>
      <c r="J1819" s="280" t="s">
        <v>4152</v>
      </c>
      <c r="K1819" s="280" t="s">
        <v>826</v>
      </c>
      <c r="L1819" s="281">
        <v>40613</v>
      </c>
      <c r="M1819" s="256"/>
      <c r="N1819" s="257">
        <v>40613</v>
      </c>
      <c r="O1819" s="258"/>
      <c r="P1819" s="259"/>
      <c r="Q1819" s="49"/>
      <c r="R1819" s="49"/>
      <c r="S1819" s="328"/>
    </row>
    <row r="1820" spans="1:19" ht="25.5" x14ac:dyDescent="0.25">
      <c r="A1820" s="260">
        <v>40606</v>
      </c>
      <c r="B1820" s="261" t="s">
        <v>5807</v>
      </c>
      <c r="C1820" s="267"/>
      <c r="D1820" s="262" t="s">
        <v>10293</v>
      </c>
      <c r="E1820" s="262">
        <v>4972</v>
      </c>
      <c r="F1820" s="262" t="s">
        <v>6588</v>
      </c>
      <c r="G1820" s="262" t="s">
        <v>10927</v>
      </c>
      <c r="H1820" s="262" t="s">
        <v>6060</v>
      </c>
      <c r="I1820" s="262" t="s">
        <v>6444</v>
      </c>
      <c r="J1820" s="280" t="s">
        <v>5603</v>
      </c>
      <c r="K1820" s="280" t="s">
        <v>2562</v>
      </c>
      <c r="L1820" s="281">
        <v>40609</v>
      </c>
      <c r="M1820" s="256"/>
      <c r="N1820" s="257">
        <v>40613</v>
      </c>
      <c r="O1820" s="258"/>
      <c r="P1820" s="259"/>
      <c r="Q1820" s="49"/>
      <c r="R1820" s="49"/>
      <c r="S1820" s="328"/>
    </row>
    <row r="1821" spans="1:19" ht="25.5" x14ac:dyDescent="0.25">
      <c r="A1821" s="260">
        <v>40609</v>
      </c>
      <c r="B1821" s="261" t="s">
        <v>3039</v>
      </c>
      <c r="C1821" s="267"/>
      <c r="D1821" s="262" t="s">
        <v>10293</v>
      </c>
      <c r="E1821" s="262">
        <v>4972</v>
      </c>
      <c r="F1821" s="262" t="s">
        <v>6588</v>
      </c>
      <c r="G1821" s="262" t="s">
        <v>4038</v>
      </c>
      <c r="H1821" s="262" t="s">
        <v>6060</v>
      </c>
      <c r="I1821" s="262" t="s">
        <v>1255</v>
      </c>
      <c r="J1821" s="280" t="s">
        <v>5603</v>
      </c>
      <c r="K1821" s="280" t="s">
        <v>1094</v>
      </c>
      <c r="L1821" s="281">
        <v>40613</v>
      </c>
      <c r="M1821" s="256"/>
      <c r="N1821" s="257">
        <v>40613</v>
      </c>
      <c r="O1821" s="258" t="s">
        <v>1094</v>
      </c>
      <c r="P1821" s="259" t="s">
        <v>1255</v>
      </c>
      <c r="Q1821" s="49"/>
      <c r="R1821" s="49"/>
      <c r="S1821" s="328"/>
    </row>
    <row r="1822" spans="1:19" ht="25.5" x14ac:dyDescent="0.25">
      <c r="A1822" s="260">
        <v>40605</v>
      </c>
      <c r="B1822" s="261" t="s">
        <v>5046</v>
      </c>
      <c r="C1822" s="267"/>
      <c r="D1822" s="262" t="s">
        <v>87</v>
      </c>
      <c r="E1822" s="262">
        <v>4989</v>
      </c>
      <c r="F1822" s="262" t="s">
        <v>1697</v>
      </c>
      <c r="G1822" s="262" t="s">
        <v>5602</v>
      </c>
      <c r="H1822" s="262" t="s">
        <v>8094</v>
      </c>
      <c r="I1822" s="262" t="s">
        <v>8042</v>
      </c>
      <c r="J1822" s="280" t="s">
        <v>89</v>
      </c>
      <c r="K1822" s="280" t="s">
        <v>6257</v>
      </c>
      <c r="L1822" s="281">
        <v>40589</v>
      </c>
      <c r="M1822" s="256"/>
      <c r="N1822" s="257">
        <v>40617</v>
      </c>
      <c r="O1822" s="258" t="s">
        <v>4118</v>
      </c>
      <c r="P1822" s="259" t="s">
        <v>3155</v>
      </c>
      <c r="Q1822" s="49"/>
      <c r="R1822" s="49"/>
      <c r="S1822" s="328"/>
    </row>
    <row r="1823" spans="1:19" ht="25.5" x14ac:dyDescent="0.25">
      <c r="A1823" s="260">
        <v>40605</v>
      </c>
      <c r="B1823" s="261" t="s">
        <v>5046</v>
      </c>
      <c r="C1823" s="267"/>
      <c r="D1823" s="262" t="s">
        <v>87</v>
      </c>
      <c r="E1823" s="262">
        <v>4989</v>
      </c>
      <c r="F1823" s="262" t="s">
        <v>1697</v>
      </c>
      <c r="G1823" s="262" t="s">
        <v>5602</v>
      </c>
      <c r="H1823" s="262" t="s">
        <v>8094</v>
      </c>
      <c r="I1823" s="262" t="s">
        <v>6444</v>
      </c>
      <c r="J1823" s="280" t="s">
        <v>90</v>
      </c>
      <c r="K1823" s="280" t="s">
        <v>2081</v>
      </c>
      <c r="L1823" s="281">
        <v>40589</v>
      </c>
      <c r="M1823" s="256"/>
      <c r="N1823" s="257">
        <v>40617</v>
      </c>
      <c r="O1823" s="258" t="s">
        <v>2081</v>
      </c>
      <c r="P1823" s="259" t="s">
        <v>7961</v>
      </c>
      <c r="Q1823" s="49"/>
      <c r="R1823" s="49"/>
      <c r="S1823" s="328"/>
    </row>
    <row r="1824" spans="1:19" ht="25.5" x14ac:dyDescent="0.25">
      <c r="A1824" s="260">
        <v>40605</v>
      </c>
      <c r="B1824" s="261" t="s">
        <v>5046</v>
      </c>
      <c r="C1824" s="267"/>
      <c r="D1824" s="262" t="s">
        <v>87</v>
      </c>
      <c r="E1824" s="262">
        <v>4989</v>
      </c>
      <c r="F1824" s="262" t="s">
        <v>1697</v>
      </c>
      <c r="G1824" s="262" t="s">
        <v>9736</v>
      </c>
      <c r="H1824" s="262" t="s">
        <v>8094</v>
      </c>
      <c r="I1824" s="262" t="s">
        <v>6444</v>
      </c>
      <c r="J1824" s="280" t="s">
        <v>90</v>
      </c>
      <c r="K1824" s="280" t="s">
        <v>2081</v>
      </c>
      <c r="L1824" s="281"/>
      <c r="M1824" s="256"/>
      <c r="N1824" s="257">
        <v>40617</v>
      </c>
      <c r="O1824" s="258" t="s">
        <v>2081</v>
      </c>
      <c r="P1824" s="259" t="s">
        <v>10108</v>
      </c>
      <c r="Q1824" s="49"/>
      <c r="R1824" s="49"/>
      <c r="S1824" s="328"/>
    </row>
    <row r="1825" spans="1:19" ht="25.5" x14ac:dyDescent="0.25">
      <c r="A1825" s="260">
        <v>40613</v>
      </c>
      <c r="B1825" s="261" t="s">
        <v>3119</v>
      </c>
      <c r="C1825" s="267"/>
      <c r="D1825" s="262" t="s">
        <v>2215</v>
      </c>
      <c r="E1825" s="262"/>
      <c r="F1825" s="262" t="s">
        <v>6588</v>
      </c>
      <c r="G1825" s="262" t="s">
        <v>9736</v>
      </c>
      <c r="H1825" s="262" t="s">
        <v>4935</v>
      </c>
      <c r="I1825" s="262" t="s">
        <v>6444</v>
      </c>
      <c r="J1825" s="280" t="s">
        <v>5603</v>
      </c>
      <c r="K1825" s="280" t="s">
        <v>7445</v>
      </c>
      <c r="L1825" s="281">
        <v>40616</v>
      </c>
      <c r="M1825" s="256"/>
      <c r="N1825" s="257">
        <v>40617</v>
      </c>
      <c r="O1825" s="258"/>
      <c r="P1825" s="259"/>
      <c r="Q1825" s="49"/>
      <c r="R1825" s="49"/>
      <c r="S1825" s="328"/>
    </row>
    <row r="1826" spans="1:19" ht="25.5" x14ac:dyDescent="0.25">
      <c r="A1826" s="260">
        <v>40610</v>
      </c>
      <c r="B1826" s="261" t="s">
        <v>4934</v>
      </c>
      <c r="C1826" s="267"/>
      <c r="D1826" s="262" t="s">
        <v>2215</v>
      </c>
      <c r="E1826" s="262"/>
      <c r="F1826" s="262" t="s">
        <v>6588</v>
      </c>
      <c r="G1826" s="262" t="s">
        <v>8041</v>
      </c>
      <c r="H1826" s="262" t="s">
        <v>4935</v>
      </c>
      <c r="I1826" s="262" t="s">
        <v>6444</v>
      </c>
      <c r="J1826" s="280" t="s">
        <v>5603</v>
      </c>
      <c r="K1826" s="280" t="s">
        <v>7445</v>
      </c>
      <c r="L1826" s="281">
        <v>40618</v>
      </c>
      <c r="M1826" s="256"/>
      <c r="N1826" s="257">
        <v>40618</v>
      </c>
      <c r="O1826" s="258" t="s">
        <v>7445</v>
      </c>
      <c r="P1826" s="259" t="s">
        <v>9535</v>
      </c>
      <c r="Q1826" s="49"/>
      <c r="R1826" s="49"/>
      <c r="S1826" s="328"/>
    </row>
    <row r="1827" spans="1:19" ht="25.5" x14ac:dyDescent="0.25">
      <c r="A1827" s="260">
        <v>40612</v>
      </c>
      <c r="B1827" s="261" t="s">
        <v>401</v>
      </c>
      <c r="C1827" s="267"/>
      <c r="D1827" s="262" t="s">
        <v>10293</v>
      </c>
      <c r="E1827" s="262">
        <v>4972</v>
      </c>
      <c r="F1827" s="262" t="s">
        <v>6588</v>
      </c>
      <c r="G1827" s="262" t="s">
        <v>4038</v>
      </c>
      <c r="H1827" s="262" t="s">
        <v>6060</v>
      </c>
      <c r="I1827" s="262" t="s">
        <v>1255</v>
      </c>
      <c r="J1827" s="280" t="s">
        <v>5603</v>
      </c>
      <c r="K1827" s="280" t="s">
        <v>3191</v>
      </c>
      <c r="L1827" s="281">
        <v>40618</v>
      </c>
      <c r="M1827" s="256"/>
      <c r="N1827" s="257">
        <v>40618</v>
      </c>
      <c r="O1827" s="258" t="s">
        <v>8007</v>
      </c>
      <c r="P1827" s="259" t="s">
        <v>9535</v>
      </c>
      <c r="Q1827" s="49"/>
      <c r="R1827" s="49"/>
      <c r="S1827" s="328"/>
    </row>
    <row r="1828" spans="1:19" ht="25.5" x14ac:dyDescent="0.25">
      <c r="A1828" s="260">
        <v>40613</v>
      </c>
      <c r="B1828" s="261" t="s">
        <v>3120</v>
      </c>
      <c r="C1828" s="267"/>
      <c r="D1828" s="262" t="s">
        <v>9584</v>
      </c>
      <c r="E1828" s="262">
        <v>4919</v>
      </c>
      <c r="F1828" s="262" t="s">
        <v>6588</v>
      </c>
      <c r="G1828" s="262" t="s">
        <v>3489</v>
      </c>
      <c r="H1828" s="262" t="s">
        <v>8607</v>
      </c>
      <c r="I1828" s="262" t="s">
        <v>4080</v>
      </c>
      <c r="J1828" s="280" t="s">
        <v>2379</v>
      </c>
      <c r="K1828" s="280" t="s">
        <v>3407</v>
      </c>
      <c r="L1828" s="281">
        <v>40618</v>
      </c>
      <c r="M1828" s="256"/>
      <c r="N1828" s="257">
        <v>40618</v>
      </c>
      <c r="O1828" s="258" t="s">
        <v>3407</v>
      </c>
      <c r="P1828" s="259" t="s">
        <v>1829</v>
      </c>
      <c r="Q1828" s="49"/>
      <c r="R1828" s="49"/>
      <c r="S1828" s="328"/>
    </row>
    <row r="1829" spans="1:19" ht="25.5" x14ac:dyDescent="0.25">
      <c r="A1829" s="260">
        <v>40613</v>
      </c>
      <c r="B1829" s="261" t="s">
        <v>3120</v>
      </c>
      <c r="C1829" s="267"/>
      <c r="D1829" s="262" t="s">
        <v>9584</v>
      </c>
      <c r="E1829" s="262">
        <v>4919</v>
      </c>
      <c r="F1829" s="262" t="s">
        <v>6588</v>
      </c>
      <c r="G1829" s="262" t="s">
        <v>3489</v>
      </c>
      <c r="H1829" s="262" t="s">
        <v>8607</v>
      </c>
      <c r="I1829" s="262" t="s">
        <v>6444</v>
      </c>
      <c r="J1829" s="280" t="s">
        <v>2379</v>
      </c>
      <c r="K1829" s="280" t="s">
        <v>8506</v>
      </c>
      <c r="L1829" s="281">
        <v>40618</v>
      </c>
      <c r="M1829" s="256"/>
      <c r="N1829" s="257">
        <v>40618</v>
      </c>
      <c r="O1829" s="258" t="s">
        <v>8506</v>
      </c>
      <c r="P1829" s="259" t="s">
        <v>9535</v>
      </c>
      <c r="Q1829" s="49"/>
      <c r="R1829" s="49"/>
      <c r="S1829" s="328"/>
    </row>
    <row r="1830" spans="1:19" ht="25.5" x14ac:dyDescent="0.25">
      <c r="A1830" s="260">
        <v>40617</v>
      </c>
      <c r="B1830" s="261" t="s">
        <v>592</v>
      </c>
      <c r="C1830" s="267"/>
      <c r="D1830" s="262" t="s">
        <v>10289</v>
      </c>
      <c r="E1830" s="262">
        <v>4969</v>
      </c>
      <c r="F1830" s="262" t="s">
        <v>6588</v>
      </c>
      <c r="G1830" s="262" t="s">
        <v>5602</v>
      </c>
      <c r="H1830" s="262" t="s">
        <v>2164</v>
      </c>
      <c r="I1830" s="262" t="s">
        <v>6444</v>
      </c>
      <c r="J1830" s="280" t="s">
        <v>10290</v>
      </c>
      <c r="K1830" s="280" t="s">
        <v>6381</v>
      </c>
      <c r="L1830" s="281">
        <v>40618</v>
      </c>
      <c r="M1830" s="256"/>
      <c r="N1830" s="257">
        <v>40618</v>
      </c>
      <c r="O1830" s="258" t="s">
        <v>6381</v>
      </c>
      <c r="P1830" s="259" t="s">
        <v>9535</v>
      </c>
      <c r="Q1830" s="49"/>
      <c r="R1830" s="49"/>
      <c r="S1830" s="328"/>
    </row>
    <row r="1831" spans="1:19" ht="25.5" x14ac:dyDescent="0.25">
      <c r="A1831" s="260">
        <v>40617</v>
      </c>
      <c r="B1831" s="261" t="s">
        <v>592</v>
      </c>
      <c r="C1831" s="267"/>
      <c r="D1831" s="262" t="s">
        <v>10293</v>
      </c>
      <c r="E1831" s="262">
        <v>4972</v>
      </c>
      <c r="F1831" s="262" t="s">
        <v>6588</v>
      </c>
      <c r="G1831" s="262" t="s">
        <v>4038</v>
      </c>
      <c r="H1831" s="262" t="s">
        <v>6060</v>
      </c>
      <c r="I1831" s="262" t="s">
        <v>6444</v>
      </c>
      <c r="J1831" s="280" t="s">
        <v>5603</v>
      </c>
      <c r="K1831" s="280" t="s">
        <v>6381</v>
      </c>
      <c r="L1831" s="281">
        <v>40618</v>
      </c>
      <c r="M1831" s="256"/>
      <c r="N1831" s="257">
        <v>40618</v>
      </c>
      <c r="O1831" s="258" t="s">
        <v>6381</v>
      </c>
      <c r="P1831" s="259" t="s">
        <v>9535</v>
      </c>
      <c r="Q1831" s="49"/>
      <c r="R1831" s="49"/>
      <c r="S1831" s="328"/>
    </row>
    <row r="1832" spans="1:19" ht="25.5" x14ac:dyDescent="0.25">
      <c r="A1832" s="260">
        <v>40618</v>
      </c>
      <c r="B1832" s="261" t="s">
        <v>5731</v>
      </c>
      <c r="C1832" s="267"/>
      <c r="D1832" s="262" t="s">
        <v>2215</v>
      </c>
      <c r="E1832" s="262"/>
      <c r="F1832" s="262" t="s">
        <v>10658</v>
      </c>
      <c r="G1832" s="262" t="s">
        <v>7272</v>
      </c>
      <c r="H1832" s="262" t="s">
        <v>374</v>
      </c>
      <c r="I1832" s="262" t="s">
        <v>6444</v>
      </c>
      <c r="J1832" s="280" t="s">
        <v>878</v>
      </c>
      <c r="K1832" s="280" t="s">
        <v>2079</v>
      </c>
      <c r="L1832" s="281">
        <v>40620</v>
      </c>
      <c r="M1832" s="256"/>
      <c r="N1832" s="257">
        <v>40620</v>
      </c>
      <c r="O1832" s="258" t="s">
        <v>2079</v>
      </c>
      <c r="P1832" s="259" t="s">
        <v>10007</v>
      </c>
      <c r="Q1832" s="49"/>
      <c r="R1832" s="49"/>
      <c r="S1832" s="328"/>
    </row>
    <row r="1833" spans="1:19" ht="25.5" x14ac:dyDescent="0.25">
      <c r="A1833" s="260">
        <v>40619</v>
      </c>
      <c r="B1833" s="261" t="s">
        <v>2146</v>
      </c>
      <c r="C1833" s="267"/>
      <c r="D1833" s="262" t="s">
        <v>2215</v>
      </c>
      <c r="E1833" s="262"/>
      <c r="F1833" s="262" t="s">
        <v>6588</v>
      </c>
      <c r="G1833" s="262" t="s">
        <v>3489</v>
      </c>
      <c r="H1833" s="262" t="s">
        <v>8607</v>
      </c>
      <c r="I1833" s="262" t="s">
        <v>5497</v>
      </c>
      <c r="J1833" s="280" t="s">
        <v>2379</v>
      </c>
      <c r="K1833" s="280" t="s">
        <v>2081</v>
      </c>
      <c r="L1833" s="281">
        <v>40620</v>
      </c>
      <c r="M1833" s="256"/>
      <c r="N1833" s="257">
        <v>40620</v>
      </c>
      <c r="O1833" s="258" t="s">
        <v>2081</v>
      </c>
      <c r="P1833" s="259" t="s">
        <v>5497</v>
      </c>
      <c r="Q1833" s="49"/>
      <c r="R1833" s="49"/>
      <c r="S1833" s="328"/>
    </row>
    <row r="1834" spans="1:19" ht="25.5" x14ac:dyDescent="0.25">
      <c r="A1834" s="260">
        <v>40624</v>
      </c>
      <c r="B1834" s="261" t="s">
        <v>6503</v>
      </c>
      <c r="C1834" s="267"/>
      <c r="D1834" s="262" t="s">
        <v>7308</v>
      </c>
      <c r="E1834" s="262">
        <v>4960</v>
      </c>
      <c r="F1834" s="262" t="s">
        <v>5941</v>
      </c>
      <c r="G1834" s="262" t="s">
        <v>10255</v>
      </c>
      <c r="H1834" s="262" t="s">
        <v>9706</v>
      </c>
      <c r="I1834" s="262" t="s">
        <v>6444</v>
      </c>
      <c r="J1834" s="280" t="s">
        <v>9706</v>
      </c>
      <c r="K1834" s="280" t="s">
        <v>373</v>
      </c>
      <c r="L1834" s="281">
        <v>40626</v>
      </c>
      <c r="M1834" s="256"/>
      <c r="N1834" s="257">
        <v>40625</v>
      </c>
      <c r="O1834" s="258" t="s">
        <v>373</v>
      </c>
      <c r="P1834" s="259" t="s">
        <v>10007</v>
      </c>
      <c r="Q1834" s="49"/>
      <c r="R1834" s="49"/>
      <c r="S1834" s="328"/>
    </row>
    <row r="1835" spans="1:19" ht="25.5" x14ac:dyDescent="0.25">
      <c r="A1835" s="260">
        <v>40623</v>
      </c>
      <c r="B1835" s="261" t="s">
        <v>5375</v>
      </c>
      <c r="C1835" s="267"/>
      <c r="D1835" s="262" t="s">
        <v>9102</v>
      </c>
      <c r="E1835" s="262"/>
      <c r="F1835" s="262"/>
      <c r="G1835" s="262"/>
      <c r="H1835" s="262" t="s">
        <v>7334</v>
      </c>
      <c r="I1835" s="262" t="s">
        <v>2982</v>
      </c>
      <c r="J1835" s="280" t="s">
        <v>9103</v>
      </c>
      <c r="K1835" s="280" t="s">
        <v>5415</v>
      </c>
      <c r="L1835" s="281">
        <v>40637</v>
      </c>
      <c r="M1835" s="256"/>
      <c r="N1835" s="257">
        <v>40626</v>
      </c>
      <c r="O1835" s="258" t="s">
        <v>5528</v>
      </c>
      <c r="P1835" s="259" t="s">
        <v>9535</v>
      </c>
      <c r="Q1835" s="49"/>
      <c r="R1835" s="49"/>
      <c r="S1835" s="328"/>
    </row>
    <row r="1836" spans="1:19" ht="38.25" x14ac:dyDescent="0.25">
      <c r="A1836" s="260">
        <v>40617</v>
      </c>
      <c r="B1836" s="261" t="s">
        <v>8530</v>
      </c>
      <c r="C1836" s="267"/>
      <c r="D1836" s="262" t="s">
        <v>8531</v>
      </c>
      <c r="E1836" s="262"/>
      <c r="F1836" s="262" t="s">
        <v>1697</v>
      </c>
      <c r="G1836" s="262" t="s">
        <v>5602</v>
      </c>
      <c r="H1836" s="262" t="s">
        <v>8532</v>
      </c>
      <c r="I1836" s="262" t="s">
        <v>5185</v>
      </c>
      <c r="J1836" s="280" t="s">
        <v>8533</v>
      </c>
      <c r="K1836" s="280" t="s">
        <v>8534</v>
      </c>
      <c r="L1836" s="281">
        <v>40630</v>
      </c>
      <c r="M1836" s="256"/>
      <c r="N1836" s="257">
        <v>40627</v>
      </c>
      <c r="O1836" s="258" t="s">
        <v>6982</v>
      </c>
      <c r="P1836" s="259" t="s">
        <v>5801</v>
      </c>
      <c r="Q1836" s="49"/>
      <c r="R1836" s="49"/>
      <c r="S1836" s="328"/>
    </row>
    <row r="1837" spans="1:19" x14ac:dyDescent="0.25">
      <c r="A1837" s="260">
        <v>40624</v>
      </c>
      <c r="B1837" s="261" t="s">
        <v>9104</v>
      </c>
      <c r="C1837" s="267"/>
      <c r="D1837" s="262" t="s">
        <v>87</v>
      </c>
      <c r="E1837" s="262">
        <v>4989</v>
      </c>
      <c r="F1837" s="262" t="s">
        <v>1697</v>
      </c>
      <c r="G1837" s="262" t="s">
        <v>9736</v>
      </c>
      <c r="H1837" s="262" t="s">
        <v>5115</v>
      </c>
      <c r="I1837" s="262" t="s">
        <v>6444</v>
      </c>
      <c r="J1837" s="280" t="s">
        <v>1132</v>
      </c>
      <c r="K1837" s="280" t="s">
        <v>9008</v>
      </c>
      <c r="L1837" s="281">
        <v>40627</v>
      </c>
      <c r="M1837" s="256"/>
      <c r="N1837" s="257">
        <v>40627</v>
      </c>
      <c r="O1837" s="258" t="s">
        <v>9008</v>
      </c>
      <c r="P1837" s="259" t="s">
        <v>10108</v>
      </c>
      <c r="Q1837" s="49"/>
      <c r="R1837" s="49"/>
      <c r="S1837" s="328"/>
    </row>
    <row r="1838" spans="1:19" ht="25.5" x14ac:dyDescent="0.25">
      <c r="A1838" s="260">
        <v>40624</v>
      </c>
      <c r="B1838" s="261" t="s">
        <v>7016</v>
      </c>
      <c r="C1838" s="267"/>
      <c r="D1838" s="262" t="s">
        <v>9105</v>
      </c>
      <c r="E1838" s="262"/>
      <c r="F1838" s="262" t="s">
        <v>1697</v>
      </c>
      <c r="G1838" s="262" t="s">
        <v>5602</v>
      </c>
      <c r="H1838" s="262" t="s">
        <v>5115</v>
      </c>
      <c r="I1838" s="262" t="s">
        <v>6444</v>
      </c>
      <c r="J1838" s="280" t="s">
        <v>1132</v>
      </c>
      <c r="K1838" s="280" t="s">
        <v>2081</v>
      </c>
      <c r="L1838" s="281">
        <v>40627</v>
      </c>
      <c r="M1838" s="256"/>
      <c r="N1838" s="257">
        <v>40627</v>
      </c>
      <c r="O1838" s="258" t="s">
        <v>2081</v>
      </c>
      <c r="P1838" s="259" t="s">
        <v>7961</v>
      </c>
      <c r="Q1838" s="49"/>
      <c r="R1838" s="49"/>
      <c r="S1838" s="328"/>
    </row>
    <row r="1839" spans="1:19" ht="25.5" x14ac:dyDescent="0.25">
      <c r="A1839" s="260">
        <v>40624</v>
      </c>
      <c r="B1839" s="261" t="s">
        <v>5413</v>
      </c>
      <c r="C1839" s="267"/>
      <c r="D1839" s="262" t="s">
        <v>9584</v>
      </c>
      <c r="E1839" s="262">
        <v>4919</v>
      </c>
      <c r="F1839" s="262" t="s">
        <v>6588</v>
      </c>
      <c r="G1839" s="262" t="s">
        <v>3489</v>
      </c>
      <c r="H1839" s="262" t="s">
        <v>8607</v>
      </c>
      <c r="I1839" s="262" t="s">
        <v>5497</v>
      </c>
      <c r="J1839" s="280" t="s">
        <v>2379</v>
      </c>
      <c r="K1839" s="280" t="s">
        <v>2081</v>
      </c>
      <c r="L1839" s="281">
        <v>40627</v>
      </c>
      <c r="M1839" s="256"/>
      <c r="N1839" s="257">
        <v>40627</v>
      </c>
      <c r="O1839" s="258" t="s">
        <v>2081</v>
      </c>
      <c r="P1839" s="259" t="s">
        <v>5876</v>
      </c>
      <c r="Q1839" s="49"/>
      <c r="R1839" s="49"/>
      <c r="S1839" s="328"/>
    </row>
    <row r="1840" spans="1:19" ht="25.5" x14ac:dyDescent="0.25">
      <c r="A1840" s="260">
        <v>40624</v>
      </c>
      <c r="B1840" s="261" t="s">
        <v>5413</v>
      </c>
      <c r="C1840" s="267"/>
      <c r="D1840" s="262" t="s">
        <v>9584</v>
      </c>
      <c r="E1840" s="262">
        <v>4919</v>
      </c>
      <c r="F1840" s="262" t="s">
        <v>6588</v>
      </c>
      <c r="G1840" s="262" t="s">
        <v>3489</v>
      </c>
      <c r="H1840" s="262" t="s">
        <v>8607</v>
      </c>
      <c r="I1840" s="262" t="s">
        <v>6444</v>
      </c>
      <c r="J1840" s="280" t="s">
        <v>2379</v>
      </c>
      <c r="K1840" s="280" t="s">
        <v>8506</v>
      </c>
      <c r="L1840" s="281">
        <v>40627</v>
      </c>
      <c r="M1840" s="256"/>
      <c r="N1840" s="257">
        <v>40627</v>
      </c>
      <c r="O1840" s="258" t="s">
        <v>8506</v>
      </c>
      <c r="P1840" s="259" t="s">
        <v>9535</v>
      </c>
      <c r="Q1840" s="49"/>
      <c r="R1840" s="49"/>
      <c r="S1840" s="328"/>
    </row>
    <row r="1841" spans="1:19" ht="25.5" x14ac:dyDescent="0.25">
      <c r="A1841" s="260">
        <v>40624</v>
      </c>
      <c r="B1841" s="261" t="s">
        <v>5413</v>
      </c>
      <c r="C1841" s="267"/>
      <c r="D1841" s="262" t="s">
        <v>2215</v>
      </c>
      <c r="E1841" s="262"/>
      <c r="F1841" s="262" t="s">
        <v>6588</v>
      </c>
      <c r="G1841" s="262" t="s">
        <v>8606</v>
      </c>
      <c r="H1841" s="262" t="s">
        <v>8607</v>
      </c>
      <c r="I1841" s="262" t="s">
        <v>6444</v>
      </c>
      <c r="J1841" s="280" t="s">
        <v>2379</v>
      </c>
      <c r="K1841" s="280" t="s">
        <v>2081</v>
      </c>
      <c r="L1841" s="281">
        <v>40627</v>
      </c>
      <c r="M1841" s="256"/>
      <c r="N1841" s="257">
        <v>40627</v>
      </c>
      <c r="O1841" s="258" t="s">
        <v>2081</v>
      </c>
      <c r="P1841" s="259" t="s">
        <v>9535</v>
      </c>
      <c r="Q1841" s="49"/>
      <c r="R1841" s="49"/>
      <c r="S1841" s="328"/>
    </row>
    <row r="1842" spans="1:19" ht="25.5" x14ac:dyDescent="0.25">
      <c r="A1842" s="260">
        <v>40613</v>
      </c>
      <c r="B1842" s="261" t="s">
        <v>1431</v>
      </c>
      <c r="C1842" s="267"/>
      <c r="D1842" s="262" t="s">
        <v>2215</v>
      </c>
      <c r="E1842" s="262"/>
      <c r="F1842" s="262" t="s">
        <v>738</v>
      </c>
      <c r="G1842" s="262" t="s">
        <v>10255</v>
      </c>
      <c r="H1842" s="262" t="s">
        <v>7334</v>
      </c>
      <c r="I1842" s="262" t="s">
        <v>6444</v>
      </c>
      <c r="J1842" s="280" t="s">
        <v>4152</v>
      </c>
      <c r="K1842" s="280" t="s">
        <v>2419</v>
      </c>
      <c r="L1842" s="281">
        <v>40626</v>
      </c>
      <c r="M1842" s="256"/>
      <c r="N1842" s="257">
        <v>40630</v>
      </c>
      <c r="O1842" s="258" t="s">
        <v>2419</v>
      </c>
      <c r="P1842" s="259" t="s">
        <v>9535</v>
      </c>
      <c r="Q1842" s="49"/>
      <c r="R1842" s="49"/>
      <c r="S1842" s="328"/>
    </row>
    <row r="1843" spans="1:19" ht="25.5" x14ac:dyDescent="0.25">
      <c r="A1843" s="260">
        <v>40613</v>
      </c>
      <c r="B1843" s="261" t="s">
        <v>1431</v>
      </c>
      <c r="C1843" s="267"/>
      <c r="D1843" s="262" t="s">
        <v>6985</v>
      </c>
      <c r="E1843" s="262" t="s">
        <v>6986</v>
      </c>
      <c r="F1843" s="262" t="s">
        <v>738</v>
      </c>
      <c r="G1843" s="262" t="s">
        <v>10255</v>
      </c>
      <c r="H1843" s="262" t="s">
        <v>1365</v>
      </c>
      <c r="I1843" s="262" t="s">
        <v>6444</v>
      </c>
      <c r="J1843" s="280" t="s">
        <v>4152</v>
      </c>
      <c r="K1843" s="280" t="s">
        <v>6325</v>
      </c>
      <c r="L1843" s="281">
        <v>40626</v>
      </c>
      <c r="M1843" s="256"/>
      <c r="N1843" s="257">
        <v>40630</v>
      </c>
      <c r="O1843" s="258" t="s">
        <v>6325</v>
      </c>
      <c r="P1843" s="259" t="s">
        <v>9535</v>
      </c>
      <c r="Q1843" s="49"/>
      <c r="R1843" s="49"/>
      <c r="S1843" s="328"/>
    </row>
    <row r="1844" spans="1:19" ht="25.5" x14ac:dyDescent="0.25">
      <c r="A1844" s="260">
        <v>40613</v>
      </c>
      <c r="B1844" s="261" t="s">
        <v>1431</v>
      </c>
      <c r="C1844" s="267"/>
      <c r="D1844" s="262" t="s">
        <v>2215</v>
      </c>
      <c r="E1844" s="262"/>
      <c r="F1844" s="262" t="s">
        <v>1508</v>
      </c>
      <c r="G1844" s="262" t="s">
        <v>10255</v>
      </c>
      <c r="H1844" s="262" t="s">
        <v>1366</v>
      </c>
      <c r="I1844" s="262" t="s">
        <v>6444</v>
      </c>
      <c r="J1844" s="280" t="s">
        <v>4152</v>
      </c>
      <c r="K1844" s="280" t="s">
        <v>8007</v>
      </c>
      <c r="L1844" s="281">
        <v>40626</v>
      </c>
      <c r="M1844" s="256"/>
      <c r="N1844" s="257">
        <v>40630</v>
      </c>
      <c r="O1844" s="258" t="s">
        <v>8007</v>
      </c>
      <c r="P1844" s="259" t="s">
        <v>9535</v>
      </c>
      <c r="Q1844" s="49"/>
      <c r="R1844" s="49"/>
      <c r="S1844" s="328"/>
    </row>
    <row r="1845" spans="1:19" ht="25.5" x14ac:dyDescent="0.25">
      <c r="A1845" s="260">
        <v>40630</v>
      </c>
      <c r="B1845" s="261" t="s">
        <v>2340</v>
      </c>
      <c r="C1845" s="267"/>
      <c r="D1845" s="262" t="s">
        <v>2215</v>
      </c>
      <c r="E1845" s="262"/>
      <c r="F1845" s="262" t="s">
        <v>6588</v>
      </c>
      <c r="G1845" s="262" t="s">
        <v>6373</v>
      </c>
      <c r="H1845" s="262" t="s">
        <v>8607</v>
      </c>
      <c r="I1845" s="262" t="s">
        <v>6444</v>
      </c>
      <c r="J1845" s="280" t="s">
        <v>2379</v>
      </c>
      <c r="K1845" s="280" t="s">
        <v>2081</v>
      </c>
      <c r="L1845" s="281">
        <v>40631</v>
      </c>
      <c r="M1845" s="256"/>
      <c r="N1845" s="257">
        <v>40631</v>
      </c>
      <c r="O1845" s="258" t="s">
        <v>2081</v>
      </c>
      <c r="P1845" s="259" t="s">
        <v>9535</v>
      </c>
      <c r="Q1845" s="49"/>
      <c r="R1845" s="49"/>
      <c r="S1845" s="328"/>
    </row>
    <row r="1846" spans="1:19" ht="25.5" x14ac:dyDescent="0.25">
      <c r="A1846" s="260">
        <v>40610</v>
      </c>
      <c r="B1846" s="261" t="s">
        <v>4934</v>
      </c>
      <c r="C1846" s="267"/>
      <c r="D1846" s="262" t="s">
        <v>2215</v>
      </c>
      <c r="E1846" s="262"/>
      <c r="F1846" s="262" t="s">
        <v>6588</v>
      </c>
      <c r="G1846" s="262" t="s">
        <v>5602</v>
      </c>
      <c r="H1846" s="262" t="s">
        <v>4935</v>
      </c>
      <c r="I1846" s="262" t="s">
        <v>6444</v>
      </c>
      <c r="J1846" s="280" t="s">
        <v>5603</v>
      </c>
      <c r="K1846" s="280" t="s">
        <v>7826</v>
      </c>
      <c r="L1846" s="281">
        <v>40627</v>
      </c>
      <c r="M1846" s="256"/>
      <c r="N1846" s="257">
        <v>40632</v>
      </c>
      <c r="O1846" s="258" t="s">
        <v>7826</v>
      </c>
      <c r="P1846" s="259" t="s">
        <v>9535</v>
      </c>
      <c r="Q1846" s="49"/>
      <c r="R1846" s="49"/>
      <c r="S1846" s="328"/>
    </row>
    <row r="1847" spans="1:19" ht="25.5" x14ac:dyDescent="0.25">
      <c r="A1847" s="260">
        <v>40630</v>
      </c>
      <c r="B1847" s="261" t="s">
        <v>2023</v>
      </c>
      <c r="C1847" s="267"/>
      <c r="D1847" s="262" t="s">
        <v>5767</v>
      </c>
      <c r="E1847" s="262"/>
      <c r="F1847" s="262"/>
      <c r="G1847" s="262" t="s">
        <v>5602</v>
      </c>
      <c r="H1847" s="262" t="s">
        <v>1365</v>
      </c>
      <c r="I1847" s="262" t="s">
        <v>6444</v>
      </c>
      <c r="J1847" s="280" t="s">
        <v>2022</v>
      </c>
      <c r="K1847" s="280" t="s">
        <v>9338</v>
      </c>
      <c r="L1847" s="281">
        <v>40632</v>
      </c>
      <c r="M1847" s="256"/>
      <c r="N1847" s="257">
        <v>40632</v>
      </c>
      <c r="O1847" s="258" t="s">
        <v>2081</v>
      </c>
      <c r="P1847" s="259" t="s">
        <v>7961</v>
      </c>
      <c r="Q1847" s="49"/>
      <c r="R1847" s="49"/>
      <c r="S1847" s="328"/>
    </row>
    <row r="1848" spans="1:19" ht="25.5" x14ac:dyDescent="0.25">
      <c r="A1848" s="260">
        <v>40631</v>
      </c>
      <c r="B1848" s="261" t="s">
        <v>9336</v>
      </c>
      <c r="C1848" s="267"/>
      <c r="D1848" s="262" t="s">
        <v>10049</v>
      </c>
      <c r="E1848" s="262">
        <v>4602</v>
      </c>
      <c r="F1848" s="262" t="s">
        <v>6588</v>
      </c>
      <c r="G1848" s="262" t="s">
        <v>10927</v>
      </c>
      <c r="H1848" s="262" t="s">
        <v>6060</v>
      </c>
      <c r="I1848" s="262" t="s">
        <v>6444</v>
      </c>
      <c r="J1848" s="280" t="s">
        <v>5603</v>
      </c>
      <c r="K1848" s="280" t="s">
        <v>9008</v>
      </c>
      <c r="L1848" s="281">
        <v>40632</v>
      </c>
      <c r="M1848" s="256"/>
      <c r="N1848" s="257">
        <v>40632</v>
      </c>
      <c r="O1848" s="258" t="s">
        <v>9008</v>
      </c>
      <c r="P1848" s="259" t="s">
        <v>9535</v>
      </c>
      <c r="Q1848" s="49"/>
      <c r="R1848" s="49"/>
      <c r="S1848" s="328"/>
    </row>
    <row r="1849" spans="1:19" ht="25.5" x14ac:dyDescent="0.25">
      <c r="A1849" s="260">
        <v>40631</v>
      </c>
      <c r="B1849" s="261" t="s">
        <v>9336</v>
      </c>
      <c r="C1849" s="267"/>
      <c r="D1849" s="262" t="s">
        <v>10049</v>
      </c>
      <c r="E1849" s="262">
        <v>4602</v>
      </c>
      <c r="F1849" s="262" t="s">
        <v>6588</v>
      </c>
      <c r="G1849" s="262" t="s">
        <v>10927</v>
      </c>
      <c r="H1849" s="262" t="s">
        <v>6060</v>
      </c>
      <c r="I1849" s="262" t="s">
        <v>10608</v>
      </c>
      <c r="J1849" s="280" t="s">
        <v>5603</v>
      </c>
      <c r="K1849" s="280" t="s">
        <v>9008</v>
      </c>
      <c r="L1849" s="281">
        <v>40632</v>
      </c>
      <c r="M1849" s="256"/>
      <c r="N1849" s="257">
        <v>40632</v>
      </c>
      <c r="O1849" s="258" t="s">
        <v>9008</v>
      </c>
      <c r="P1849" s="259" t="s">
        <v>3371</v>
      </c>
      <c r="Q1849" s="49"/>
      <c r="R1849" s="49"/>
      <c r="S1849" s="328"/>
    </row>
    <row r="1850" spans="1:19" ht="25.5" x14ac:dyDescent="0.25">
      <c r="A1850" s="260">
        <v>40631</v>
      </c>
      <c r="B1850" s="261" t="s">
        <v>4310</v>
      </c>
      <c r="C1850" s="267"/>
      <c r="D1850" s="262" t="s">
        <v>10293</v>
      </c>
      <c r="E1850" s="262">
        <v>4972</v>
      </c>
      <c r="F1850" s="262" t="s">
        <v>6588</v>
      </c>
      <c r="G1850" s="262" t="s">
        <v>4038</v>
      </c>
      <c r="H1850" s="262" t="s">
        <v>6060</v>
      </c>
      <c r="I1850" s="262" t="s">
        <v>4714</v>
      </c>
      <c r="J1850" s="280" t="s">
        <v>5603</v>
      </c>
      <c r="K1850" s="280" t="s">
        <v>4715</v>
      </c>
      <c r="L1850" s="281">
        <v>40634</v>
      </c>
      <c r="M1850" s="256"/>
      <c r="N1850" s="257">
        <v>40633</v>
      </c>
      <c r="O1850" s="258" t="s">
        <v>4267</v>
      </c>
      <c r="P1850" s="259" t="s">
        <v>4268</v>
      </c>
      <c r="Q1850" s="49"/>
      <c r="R1850" s="49"/>
      <c r="S1850" s="328"/>
    </row>
    <row r="1851" spans="1:19" ht="25.5" x14ac:dyDescent="0.25">
      <c r="A1851" s="260">
        <v>40631</v>
      </c>
      <c r="B1851" s="261" t="s">
        <v>9337</v>
      </c>
      <c r="C1851" s="267"/>
      <c r="D1851" s="262" t="s">
        <v>2215</v>
      </c>
      <c r="E1851" s="262"/>
      <c r="F1851" s="262" t="s">
        <v>6588</v>
      </c>
      <c r="G1851" s="262" t="s">
        <v>10255</v>
      </c>
      <c r="H1851" s="262" t="s">
        <v>8607</v>
      </c>
      <c r="I1851" s="262" t="s">
        <v>6444</v>
      </c>
      <c r="J1851" s="280" t="s">
        <v>2379</v>
      </c>
      <c r="K1851" s="280" t="s">
        <v>373</v>
      </c>
      <c r="L1851" s="281">
        <v>40634</v>
      </c>
      <c r="M1851" s="256"/>
      <c r="N1851" s="257">
        <v>40633</v>
      </c>
      <c r="O1851" s="258" t="s">
        <v>373</v>
      </c>
      <c r="P1851" s="259" t="s">
        <v>9535</v>
      </c>
      <c r="Q1851" s="49"/>
      <c r="R1851" s="49"/>
      <c r="S1851" s="328"/>
    </row>
    <row r="1852" spans="1:19" ht="25.5" x14ac:dyDescent="0.25">
      <c r="A1852" s="260">
        <v>40631</v>
      </c>
      <c r="B1852" s="261" t="s">
        <v>10906</v>
      </c>
      <c r="C1852" s="267"/>
      <c r="D1852" s="262" t="s">
        <v>10907</v>
      </c>
      <c r="E1852" s="262" t="s">
        <v>10908</v>
      </c>
      <c r="F1852" s="262" t="s">
        <v>1697</v>
      </c>
      <c r="G1852" s="262" t="s">
        <v>5602</v>
      </c>
      <c r="H1852" s="262" t="s">
        <v>1198</v>
      </c>
      <c r="I1852" s="262" t="s">
        <v>6444</v>
      </c>
      <c r="J1852" s="280" t="s">
        <v>4152</v>
      </c>
      <c r="K1852" s="280" t="s">
        <v>826</v>
      </c>
      <c r="L1852" s="281">
        <v>40634</v>
      </c>
      <c r="M1852" s="256"/>
      <c r="N1852" s="257">
        <v>40634</v>
      </c>
      <c r="O1852" s="258" t="s">
        <v>826</v>
      </c>
      <c r="P1852" s="259" t="s">
        <v>7961</v>
      </c>
      <c r="Q1852" s="49"/>
      <c r="R1852" s="49"/>
      <c r="S1852" s="328"/>
    </row>
    <row r="1853" spans="1:19" ht="25.5" x14ac:dyDescent="0.25">
      <c r="A1853" s="260">
        <v>40634</v>
      </c>
      <c r="B1853" s="261" t="s">
        <v>5594</v>
      </c>
      <c r="C1853" s="267"/>
      <c r="D1853" s="262" t="s">
        <v>2215</v>
      </c>
      <c r="E1853" s="262"/>
      <c r="F1853" s="262" t="s">
        <v>6588</v>
      </c>
      <c r="G1853" s="262" t="s">
        <v>3489</v>
      </c>
      <c r="H1853" s="262" t="s">
        <v>8607</v>
      </c>
      <c r="I1853" s="262" t="s">
        <v>6444</v>
      </c>
      <c r="J1853" s="280" t="s">
        <v>2379</v>
      </c>
      <c r="K1853" s="280" t="s">
        <v>4960</v>
      </c>
      <c r="L1853" s="281">
        <v>40637</v>
      </c>
      <c r="M1853" s="256"/>
      <c r="N1853" s="257">
        <v>40637</v>
      </c>
      <c r="O1853" s="258" t="s">
        <v>4960</v>
      </c>
      <c r="P1853" s="259" t="s">
        <v>6444</v>
      </c>
      <c r="Q1853" s="49"/>
      <c r="R1853" s="49"/>
      <c r="S1853" s="328"/>
    </row>
    <row r="1854" spans="1:19" ht="25.5" x14ac:dyDescent="0.25">
      <c r="A1854" s="260">
        <v>40634</v>
      </c>
      <c r="B1854" s="261" t="s">
        <v>5594</v>
      </c>
      <c r="C1854" s="267"/>
      <c r="D1854" s="262" t="s">
        <v>2215</v>
      </c>
      <c r="E1854" s="262"/>
      <c r="F1854" s="262" t="s">
        <v>6588</v>
      </c>
      <c r="G1854" s="262" t="s">
        <v>6884</v>
      </c>
      <c r="H1854" s="262" t="s">
        <v>8607</v>
      </c>
      <c r="I1854" s="262" t="s">
        <v>6444</v>
      </c>
      <c r="J1854" s="280" t="s">
        <v>2379</v>
      </c>
      <c r="K1854" s="280" t="s">
        <v>4960</v>
      </c>
      <c r="L1854" s="281">
        <v>40637</v>
      </c>
      <c r="M1854" s="256"/>
      <c r="N1854" s="257">
        <v>40637</v>
      </c>
      <c r="O1854" s="258" t="s">
        <v>4960</v>
      </c>
      <c r="P1854" s="259" t="s">
        <v>6444</v>
      </c>
      <c r="Q1854" s="49"/>
      <c r="R1854" s="49"/>
      <c r="S1854" s="328"/>
    </row>
    <row r="1855" spans="1:19" ht="38.25" x14ac:dyDescent="0.25">
      <c r="A1855" s="260">
        <v>40626</v>
      </c>
      <c r="B1855" s="261" t="s">
        <v>7874</v>
      </c>
      <c r="C1855" s="267"/>
      <c r="D1855" s="262" t="s">
        <v>4406</v>
      </c>
      <c r="E1855" s="262"/>
      <c r="F1855" s="262"/>
      <c r="G1855" s="262" t="s">
        <v>5602</v>
      </c>
      <c r="H1855" s="262" t="s">
        <v>8623</v>
      </c>
      <c r="I1855" s="262" t="s">
        <v>6444</v>
      </c>
      <c r="J1855" s="280" t="s">
        <v>2022</v>
      </c>
      <c r="K1855" s="280" t="s">
        <v>6466</v>
      </c>
      <c r="L1855" s="281">
        <v>40639</v>
      </c>
      <c r="M1855" s="256"/>
      <c r="N1855" s="257">
        <v>40639</v>
      </c>
      <c r="O1855" s="258" t="s">
        <v>7357</v>
      </c>
      <c r="P1855" s="259" t="s">
        <v>7961</v>
      </c>
      <c r="Q1855" s="49"/>
      <c r="R1855" s="49"/>
      <c r="S1855" s="328"/>
    </row>
    <row r="1856" spans="1:19" ht="25.5" x14ac:dyDescent="0.25">
      <c r="A1856" s="260">
        <v>40631</v>
      </c>
      <c r="B1856" s="261" t="s">
        <v>9152</v>
      </c>
      <c r="C1856" s="267"/>
      <c r="D1856" s="262" t="s">
        <v>5955</v>
      </c>
      <c r="E1856" s="262">
        <v>4912</v>
      </c>
      <c r="F1856" s="262" t="s">
        <v>8589</v>
      </c>
      <c r="G1856" s="262" t="s">
        <v>2252</v>
      </c>
      <c r="H1856" s="262" t="s">
        <v>9018</v>
      </c>
      <c r="I1856" s="262" t="s">
        <v>6444</v>
      </c>
      <c r="J1856" s="280" t="s">
        <v>4152</v>
      </c>
      <c r="K1856" s="280" t="s">
        <v>8506</v>
      </c>
      <c r="L1856" s="281">
        <v>40634</v>
      </c>
      <c r="M1856" s="256"/>
      <c r="N1856" s="257">
        <v>40640</v>
      </c>
      <c r="O1856" s="258"/>
      <c r="P1856" s="259"/>
      <c r="Q1856" s="49"/>
      <c r="R1856" s="49"/>
      <c r="S1856" s="328"/>
    </row>
    <row r="1857" spans="1:19" ht="25.5" x14ac:dyDescent="0.25">
      <c r="A1857" s="260">
        <v>40632</v>
      </c>
      <c r="B1857" s="261" t="s">
        <v>122</v>
      </c>
      <c r="C1857" s="267"/>
      <c r="D1857" s="262" t="s">
        <v>5872</v>
      </c>
      <c r="E1857" s="262">
        <v>4995</v>
      </c>
      <c r="F1857" s="262" t="s">
        <v>1697</v>
      </c>
      <c r="G1857" s="262" t="s">
        <v>5602</v>
      </c>
      <c r="H1857" s="262" t="s">
        <v>7950</v>
      </c>
      <c r="I1857" s="262" t="s">
        <v>5873</v>
      </c>
      <c r="J1857" s="280" t="s">
        <v>5874</v>
      </c>
      <c r="K1857" s="280" t="s">
        <v>5974</v>
      </c>
      <c r="L1857" s="281">
        <v>40641</v>
      </c>
      <c r="M1857" s="256"/>
      <c r="N1857" s="257">
        <v>40641</v>
      </c>
      <c r="O1857" s="258"/>
      <c r="P1857" s="259"/>
      <c r="Q1857" s="49"/>
      <c r="R1857" s="49"/>
      <c r="S1857" s="328"/>
    </row>
    <row r="1858" spans="1:19" ht="25.5" x14ac:dyDescent="0.25">
      <c r="A1858" s="260">
        <v>40639</v>
      </c>
      <c r="B1858" s="261" t="s">
        <v>888</v>
      </c>
      <c r="C1858" s="267"/>
      <c r="D1858" s="262" t="s">
        <v>9230</v>
      </c>
      <c r="E1858" s="262">
        <v>4963</v>
      </c>
      <c r="F1858" s="262" t="s">
        <v>1697</v>
      </c>
      <c r="G1858" s="262" t="s">
        <v>9736</v>
      </c>
      <c r="H1858" s="262" t="s">
        <v>1891</v>
      </c>
      <c r="I1858" s="262" t="s">
        <v>10930</v>
      </c>
      <c r="J1858" s="280" t="s">
        <v>4152</v>
      </c>
      <c r="K1858" s="280" t="s">
        <v>2419</v>
      </c>
      <c r="L1858" s="281">
        <v>40641</v>
      </c>
      <c r="M1858" s="256"/>
      <c r="N1858" s="257">
        <v>40641</v>
      </c>
      <c r="O1858" s="258"/>
      <c r="P1858" s="259"/>
      <c r="Q1858" s="49"/>
      <c r="R1858" s="49"/>
      <c r="S1858" s="328"/>
    </row>
    <row r="1859" spans="1:19" ht="25.5" x14ac:dyDescent="0.25">
      <c r="A1859" s="260">
        <v>40637</v>
      </c>
      <c r="B1859" s="261" t="s">
        <v>5810</v>
      </c>
      <c r="C1859" s="267"/>
      <c r="D1859" s="262" t="s">
        <v>9230</v>
      </c>
      <c r="E1859" s="262">
        <v>4963</v>
      </c>
      <c r="F1859" s="262" t="s">
        <v>8589</v>
      </c>
      <c r="G1859" s="262" t="s">
        <v>10255</v>
      </c>
      <c r="H1859" s="262" t="s">
        <v>5811</v>
      </c>
      <c r="I1859" s="262" t="s">
        <v>6444</v>
      </c>
      <c r="J1859" s="280" t="s">
        <v>4152</v>
      </c>
      <c r="K1859" s="280" t="s">
        <v>2419</v>
      </c>
      <c r="L1859" s="281">
        <v>40647</v>
      </c>
      <c r="M1859" s="256"/>
      <c r="N1859" s="257">
        <v>40644</v>
      </c>
      <c r="O1859" s="258" t="s">
        <v>2419</v>
      </c>
      <c r="P1859" s="259" t="s">
        <v>9535</v>
      </c>
      <c r="Q1859" s="49"/>
      <c r="R1859" s="49"/>
      <c r="S1859" s="328"/>
    </row>
    <row r="1860" spans="1:19" ht="25.5" x14ac:dyDescent="0.25">
      <c r="A1860" s="260">
        <v>40637</v>
      </c>
      <c r="B1860" s="261" t="s">
        <v>5810</v>
      </c>
      <c r="C1860" s="267"/>
      <c r="D1860" s="262" t="s">
        <v>9230</v>
      </c>
      <c r="E1860" s="262">
        <v>4963</v>
      </c>
      <c r="F1860" s="262" t="s">
        <v>8589</v>
      </c>
      <c r="G1860" s="262" t="s">
        <v>6884</v>
      </c>
      <c r="H1860" s="262" t="s">
        <v>6384</v>
      </c>
      <c r="I1860" s="262" t="s">
        <v>6444</v>
      </c>
      <c r="J1860" s="280" t="s">
        <v>4152</v>
      </c>
      <c r="K1860" s="280" t="s">
        <v>6466</v>
      </c>
      <c r="L1860" s="281">
        <v>40647</v>
      </c>
      <c r="M1860" s="256"/>
      <c r="N1860" s="257">
        <v>40644</v>
      </c>
      <c r="O1860" s="258" t="s">
        <v>6466</v>
      </c>
      <c r="P1860" s="259" t="s">
        <v>9535</v>
      </c>
      <c r="Q1860" s="49"/>
      <c r="R1860" s="49"/>
      <c r="S1860" s="328"/>
    </row>
    <row r="1861" spans="1:19" ht="25.5" x14ac:dyDescent="0.25">
      <c r="A1861" s="260">
        <v>40637</v>
      </c>
      <c r="B1861" s="261" t="s">
        <v>9231</v>
      </c>
      <c r="C1861" s="267"/>
      <c r="D1861" s="262" t="s">
        <v>3139</v>
      </c>
      <c r="E1861" s="262"/>
      <c r="F1861" s="262" t="s">
        <v>3065</v>
      </c>
      <c r="G1861" s="262" t="s">
        <v>9736</v>
      </c>
      <c r="H1861" s="262" t="s">
        <v>5231</v>
      </c>
      <c r="I1861" s="262" t="s">
        <v>6444</v>
      </c>
      <c r="J1861" s="280" t="s">
        <v>4152</v>
      </c>
      <c r="K1861" s="280" t="s">
        <v>748</v>
      </c>
      <c r="L1861" s="281">
        <v>40645</v>
      </c>
      <c r="M1861" s="256"/>
      <c r="N1861" s="257">
        <v>40645</v>
      </c>
      <c r="O1861" s="258" t="s">
        <v>748</v>
      </c>
      <c r="P1861" s="259" t="s">
        <v>9535</v>
      </c>
      <c r="Q1861" s="49"/>
      <c r="R1861" s="49"/>
      <c r="S1861" s="328"/>
    </row>
    <row r="1862" spans="1:19" ht="25.5" x14ac:dyDescent="0.25">
      <c r="A1862" s="260">
        <v>40644</v>
      </c>
      <c r="B1862" s="261" t="s">
        <v>4913</v>
      </c>
      <c r="C1862" s="267"/>
      <c r="D1862" s="262" t="s">
        <v>2215</v>
      </c>
      <c r="E1862" s="262"/>
      <c r="F1862" s="262" t="s">
        <v>6588</v>
      </c>
      <c r="G1862" s="262" t="s">
        <v>10255</v>
      </c>
      <c r="H1862" s="262" t="s">
        <v>8607</v>
      </c>
      <c r="I1862" s="262" t="s">
        <v>6444</v>
      </c>
      <c r="J1862" s="280" t="s">
        <v>2379</v>
      </c>
      <c r="K1862" s="280" t="s">
        <v>4960</v>
      </c>
      <c r="L1862" s="281">
        <v>40646</v>
      </c>
      <c r="M1862" s="256"/>
      <c r="N1862" s="257">
        <v>40646</v>
      </c>
      <c r="O1862" s="258" t="s">
        <v>4960</v>
      </c>
      <c r="P1862" s="259" t="s">
        <v>9535</v>
      </c>
      <c r="Q1862" s="49"/>
      <c r="R1862" s="49"/>
      <c r="S1862" s="328"/>
    </row>
    <row r="1863" spans="1:19" x14ac:dyDescent="0.25">
      <c r="A1863" s="260">
        <v>40644</v>
      </c>
      <c r="B1863" s="261" t="s">
        <v>10062</v>
      </c>
      <c r="C1863" s="267"/>
      <c r="D1863" s="262" t="s">
        <v>7162</v>
      </c>
      <c r="E1863" s="262"/>
      <c r="F1863" s="262" t="s">
        <v>1697</v>
      </c>
      <c r="G1863" s="262" t="s">
        <v>9736</v>
      </c>
      <c r="H1863" s="262" t="s">
        <v>1365</v>
      </c>
      <c r="I1863" s="262" t="s">
        <v>10059</v>
      </c>
      <c r="J1863" s="280" t="s">
        <v>10060</v>
      </c>
      <c r="K1863" s="280" t="s">
        <v>10061</v>
      </c>
      <c r="L1863" s="281">
        <v>40648</v>
      </c>
      <c r="M1863" s="256"/>
      <c r="N1863" s="257">
        <v>40647</v>
      </c>
      <c r="O1863" s="258" t="s">
        <v>6408</v>
      </c>
      <c r="P1863" s="259" t="s">
        <v>10108</v>
      </c>
      <c r="Q1863" s="49"/>
      <c r="R1863" s="49"/>
      <c r="S1863" s="328"/>
    </row>
    <row r="1864" spans="1:19" ht="25.5" x14ac:dyDescent="0.25">
      <c r="A1864" s="260">
        <v>40639</v>
      </c>
      <c r="B1864" s="261" t="s">
        <v>8622</v>
      </c>
      <c r="C1864" s="267"/>
      <c r="D1864" s="262" t="s">
        <v>3717</v>
      </c>
      <c r="E1864" s="262">
        <v>4971</v>
      </c>
      <c r="F1864" s="262" t="s">
        <v>1697</v>
      </c>
      <c r="G1864" s="262" t="s">
        <v>5602</v>
      </c>
      <c r="H1864" s="262" t="s">
        <v>4179</v>
      </c>
      <c r="I1864" s="262" t="s">
        <v>1255</v>
      </c>
      <c r="J1864" s="280" t="s">
        <v>6685</v>
      </c>
      <c r="K1864" s="280" t="s">
        <v>8621</v>
      </c>
      <c r="L1864" s="281">
        <v>40648</v>
      </c>
      <c r="M1864" s="256"/>
      <c r="N1864" s="257">
        <v>40648</v>
      </c>
      <c r="O1864" s="258" t="s">
        <v>8621</v>
      </c>
      <c r="P1864" s="259" t="s">
        <v>1255</v>
      </c>
      <c r="Q1864" s="49"/>
      <c r="R1864" s="49"/>
      <c r="S1864" s="328"/>
    </row>
    <row r="1865" spans="1:19" ht="25.5" x14ac:dyDescent="0.25">
      <c r="A1865" s="260">
        <v>40639</v>
      </c>
      <c r="B1865" s="261" t="s">
        <v>888</v>
      </c>
      <c r="C1865" s="267"/>
      <c r="D1865" s="262" t="s">
        <v>9230</v>
      </c>
      <c r="E1865" s="262">
        <v>4963</v>
      </c>
      <c r="F1865" s="262" t="s">
        <v>1697</v>
      </c>
      <c r="G1865" s="262" t="s">
        <v>9736</v>
      </c>
      <c r="H1865" s="262" t="s">
        <v>1891</v>
      </c>
      <c r="I1865" s="262" t="s">
        <v>1255</v>
      </c>
      <c r="J1865" s="280" t="s">
        <v>6685</v>
      </c>
      <c r="K1865" s="280" t="s">
        <v>747</v>
      </c>
      <c r="L1865" s="281">
        <v>40648</v>
      </c>
      <c r="M1865" s="256" t="s">
        <v>3863</v>
      </c>
      <c r="N1865" s="257">
        <v>40648</v>
      </c>
      <c r="O1865" s="258" t="s">
        <v>747</v>
      </c>
      <c r="P1865" s="259" t="s">
        <v>1255</v>
      </c>
      <c r="Q1865" s="49"/>
      <c r="R1865" s="49"/>
      <c r="S1865" s="328"/>
    </row>
    <row r="1866" spans="1:19" x14ac:dyDescent="0.25">
      <c r="A1866" s="266">
        <v>40617</v>
      </c>
      <c r="B1866" s="267" t="s">
        <v>8525</v>
      </c>
      <c r="C1866" s="267"/>
      <c r="D1866" s="267" t="s">
        <v>8526</v>
      </c>
      <c r="E1866" s="267"/>
      <c r="F1866" s="267" t="s">
        <v>8527</v>
      </c>
      <c r="G1866" s="267" t="s">
        <v>7868</v>
      </c>
      <c r="H1866" s="267" t="s">
        <v>8528</v>
      </c>
      <c r="I1866" s="267" t="s">
        <v>4080</v>
      </c>
      <c r="J1866" s="282" t="s">
        <v>8527</v>
      </c>
      <c r="K1866" s="282" t="s">
        <v>2581</v>
      </c>
      <c r="L1866" s="283" t="s">
        <v>8529</v>
      </c>
      <c r="M1866" s="256"/>
      <c r="N1866" s="257">
        <v>40649</v>
      </c>
      <c r="O1866" s="258"/>
      <c r="P1866" s="259"/>
      <c r="Q1866" s="49"/>
      <c r="R1866" s="49"/>
      <c r="S1866" s="328"/>
    </row>
    <row r="1867" spans="1:19" ht="25.5" x14ac:dyDescent="0.25">
      <c r="A1867" s="260">
        <v>40637</v>
      </c>
      <c r="B1867" s="261" t="s">
        <v>2498</v>
      </c>
      <c r="C1867" s="267"/>
      <c r="D1867" s="262" t="s">
        <v>9230</v>
      </c>
      <c r="E1867" s="262">
        <v>4963</v>
      </c>
      <c r="F1867" s="262" t="s">
        <v>3065</v>
      </c>
      <c r="G1867" s="262" t="s">
        <v>10255</v>
      </c>
      <c r="H1867" s="262" t="s">
        <v>7581</v>
      </c>
      <c r="I1867" s="262" t="s">
        <v>6444</v>
      </c>
      <c r="J1867" s="280" t="s">
        <v>4152</v>
      </c>
      <c r="K1867" s="280" t="s">
        <v>2419</v>
      </c>
      <c r="L1867" s="281">
        <v>40647</v>
      </c>
      <c r="M1867" s="256"/>
      <c r="N1867" s="257">
        <v>40651</v>
      </c>
      <c r="O1867" s="258" t="s">
        <v>2419</v>
      </c>
      <c r="P1867" s="259" t="s">
        <v>6444</v>
      </c>
      <c r="Q1867" s="49"/>
      <c r="R1867" s="49"/>
      <c r="S1867" s="328"/>
    </row>
    <row r="1868" spans="1:19" ht="25.5" x14ac:dyDescent="0.25">
      <c r="A1868" s="260">
        <v>40637</v>
      </c>
      <c r="B1868" s="261" t="s">
        <v>2498</v>
      </c>
      <c r="C1868" s="267"/>
      <c r="D1868" s="262" t="s">
        <v>9230</v>
      </c>
      <c r="E1868" s="262">
        <v>4963</v>
      </c>
      <c r="F1868" s="262" t="s">
        <v>3065</v>
      </c>
      <c r="G1868" s="262" t="s">
        <v>6884</v>
      </c>
      <c r="H1868" s="262" t="s">
        <v>7581</v>
      </c>
      <c r="I1868" s="262" t="s">
        <v>6444</v>
      </c>
      <c r="J1868" s="280" t="s">
        <v>4152</v>
      </c>
      <c r="K1868" s="280" t="s">
        <v>6466</v>
      </c>
      <c r="L1868" s="281">
        <v>40647</v>
      </c>
      <c r="M1868" s="256"/>
      <c r="N1868" s="257">
        <v>40651</v>
      </c>
      <c r="O1868" s="258" t="s">
        <v>6466</v>
      </c>
      <c r="P1868" s="259" t="s">
        <v>6444</v>
      </c>
      <c r="Q1868" s="49"/>
      <c r="R1868" s="49"/>
      <c r="S1868" s="328"/>
    </row>
    <row r="1869" spans="1:19" ht="25.5" x14ac:dyDescent="0.25">
      <c r="A1869" s="260">
        <v>40647</v>
      </c>
      <c r="B1869" s="261" t="s">
        <v>5584</v>
      </c>
      <c r="C1869" s="267"/>
      <c r="D1869" s="262" t="s">
        <v>2108</v>
      </c>
      <c r="E1869" s="262">
        <v>4987</v>
      </c>
      <c r="F1869" s="262" t="s">
        <v>6588</v>
      </c>
      <c r="G1869" s="262" t="s">
        <v>2252</v>
      </c>
      <c r="H1869" s="262" t="s">
        <v>8607</v>
      </c>
      <c r="I1869" s="262" t="s">
        <v>6444</v>
      </c>
      <c r="J1869" s="280" t="s">
        <v>2379</v>
      </c>
      <c r="K1869" s="280" t="s">
        <v>7445</v>
      </c>
      <c r="L1869" s="281">
        <v>40651</v>
      </c>
      <c r="M1869" s="256"/>
      <c r="N1869" s="257">
        <v>40651</v>
      </c>
      <c r="O1869" s="258" t="s">
        <v>7445</v>
      </c>
      <c r="P1869" s="259" t="s">
        <v>9535</v>
      </c>
      <c r="Q1869" s="49"/>
      <c r="R1869" s="49"/>
      <c r="S1869" s="328"/>
    </row>
    <row r="1870" spans="1:19" ht="25.5" x14ac:dyDescent="0.25">
      <c r="A1870" s="260">
        <v>40646</v>
      </c>
      <c r="B1870" s="261" t="s">
        <v>2928</v>
      </c>
      <c r="C1870" s="267"/>
      <c r="D1870" s="262" t="s">
        <v>4406</v>
      </c>
      <c r="E1870" s="262">
        <v>4990</v>
      </c>
      <c r="F1870" s="262" t="s">
        <v>2929</v>
      </c>
      <c r="G1870" s="262" t="s">
        <v>824</v>
      </c>
      <c r="H1870" s="262" t="s">
        <v>2164</v>
      </c>
      <c r="I1870" s="262"/>
      <c r="J1870" s="280" t="s">
        <v>2930</v>
      </c>
      <c r="K1870" s="280" t="s">
        <v>824</v>
      </c>
      <c r="L1870" s="281">
        <v>40652</v>
      </c>
      <c r="M1870" s="256"/>
      <c r="N1870" s="257">
        <v>40652</v>
      </c>
      <c r="O1870" s="258" t="s">
        <v>8347</v>
      </c>
      <c r="P1870" s="259"/>
      <c r="Q1870" s="49"/>
      <c r="R1870" s="49"/>
      <c r="S1870" s="328"/>
    </row>
    <row r="1871" spans="1:19" x14ac:dyDescent="0.25">
      <c r="A1871" s="260">
        <v>40646</v>
      </c>
      <c r="B1871" s="261" t="s">
        <v>2931</v>
      </c>
      <c r="C1871" s="267"/>
      <c r="D1871" s="262" t="s">
        <v>4406</v>
      </c>
      <c r="E1871" s="262">
        <v>4990</v>
      </c>
      <c r="F1871" s="262" t="s">
        <v>2932</v>
      </c>
      <c r="G1871" s="262" t="s">
        <v>2933</v>
      </c>
      <c r="H1871" s="262" t="s">
        <v>2934</v>
      </c>
      <c r="I1871" s="262" t="s">
        <v>2935</v>
      </c>
      <c r="J1871" s="280" t="s">
        <v>2934</v>
      </c>
      <c r="K1871" s="280" t="s">
        <v>5383</v>
      </c>
      <c r="L1871" s="281"/>
      <c r="M1871" s="256"/>
      <c r="N1871" s="257">
        <v>40652</v>
      </c>
      <c r="O1871" s="258" t="s">
        <v>1850</v>
      </c>
      <c r="P1871" s="259"/>
      <c r="Q1871" s="49"/>
      <c r="R1871" s="49"/>
      <c r="S1871" s="328"/>
    </row>
    <row r="1872" spans="1:19" ht="25.5" x14ac:dyDescent="0.25">
      <c r="A1872" s="260">
        <v>40647</v>
      </c>
      <c r="B1872" s="261" t="s">
        <v>5585</v>
      </c>
      <c r="C1872" s="267"/>
      <c r="D1872" s="262" t="s">
        <v>4061</v>
      </c>
      <c r="E1872" s="262">
        <v>4859</v>
      </c>
      <c r="F1872" s="262" t="s">
        <v>1697</v>
      </c>
      <c r="G1872" s="262" t="s">
        <v>9736</v>
      </c>
      <c r="H1872" s="262" t="s">
        <v>286</v>
      </c>
      <c r="I1872" s="262" t="s">
        <v>10930</v>
      </c>
      <c r="J1872" s="280" t="s">
        <v>4152</v>
      </c>
      <c r="K1872" s="280" t="s">
        <v>373</v>
      </c>
      <c r="L1872" s="281"/>
      <c r="M1872" s="256"/>
      <c r="N1872" s="257">
        <v>40652</v>
      </c>
      <c r="O1872" s="258" t="s">
        <v>6327</v>
      </c>
      <c r="P1872" s="259" t="s">
        <v>10108</v>
      </c>
      <c r="Q1872" s="49"/>
      <c r="R1872" s="49"/>
      <c r="S1872" s="328"/>
    </row>
    <row r="1873" spans="1:19" ht="25.5" x14ac:dyDescent="0.25">
      <c r="A1873" s="260">
        <v>40647</v>
      </c>
      <c r="B1873" s="261" t="s">
        <v>5586</v>
      </c>
      <c r="C1873" s="267"/>
      <c r="D1873" s="262" t="s">
        <v>1504</v>
      </c>
      <c r="E1873" s="262">
        <v>4991</v>
      </c>
      <c r="F1873" s="262" t="s">
        <v>1697</v>
      </c>
      <c r="G1873" s="262" t="s">
        <v>5602</v>
      </c>
      <c r="H1873" s="262" t="s">
        <v>10133</v>
      </c>
      <c r="I1873" s="262" t="s">
        <v>6444</v>
      </c>
      <c r="J1873" s="280" t="s">
        <v>4152</v>
      </c>
      <c r="K1873" s="280" t="s">
        <v>2419</v>
      </c>
      <c r="L1873" s="281">
        <v>40653</v>
      </c>
      <c r="M1873" s="256"/>
      <c r="N1873" s="257">
        <v>40652</v>
      </c>
      <c r="O1873" s="258" t="s">
        <v>2419</v>
      </c>
      <c r="P1873" s="259" t="s">
        <v>7961</v>
      </c>
      <c r="Q1873" s="49"/>
      <c r="R1873" s="49"/>
      <c r="S1873" s="328"/>
    </row>
    <row r="1874" spans="1:19" ht="25.5" x14ac:dyDescent="0.25">
      <c r="A1874" s="260">
        <v>40652</v>
      </c>
      <c r="B1874" s="261" t="s">
        <v>2770</v>
      </c>
      <c r="C1874" s="267"/>
      <c r="D1874" s="262" t="s">
        <v>9230</v>
      </c>
      <c r="E1874" s="262">
        <v>4963</v>
      </c>
      <c r="F1874" s="262" t="s">
        <v>10658</v>
      </c>
      <c r="G1874" s="262" t="s">
        <v>8041</v>
      </c>
      <c r="H1874" s="262" t="s">
        <v>374</v>
      </c>
      <c r="I1874" s="262" t="s">
        <v>2771</v>
      </c>
      <c r="J1874" s="280" t="s">
        <v>878</v>
      </c>
      <c r="K1874" s="280" t="s">
        <v>1788</v>
      </c>
      <c r="L1874" s="281">
        <v>40659</v>
      </c>
      <c r="M1874" s="256"/>
      <c r="N1874" s="257">
        <v>40655</v>
      </c>
      <c r="O1874" s="258" t="s">
        <v>8752</v>
      </c>
      <c r="P1874" s="259" t="s">
        <v>6475</v>
      </c>
      <c r="Q1874" s="49"/>
      <c r="R1874" s="49"/>
      <c r="S1874" s="328"/>
    </row>
    <row r="1875" spans="1:19" ht="25.5" x14ac:dyDescent="0.25">
      <c r="A1875" s="260">
        <v>40652</v>
      </c>
      <c r="B1875" s="261" t="s">
        <v>2517</v>
      </c>
      <c r="C1875" s="267"/>
      <c r="D1875" s="262" t="s">
        <v>9230</v>
      </c>
      <c r="E1875" s="262">
        <v>4963</v>
      </c>
      <c r="F1875" s="262" t="s">
        <v>6588</v>
      </c>
      <c r="G1875" s="262" t="s">
        <v>8606</v>
      </c>
      <c r="H1875" s="262" t="s">
        <v>8607</v>
      </c>
      <c r="I1875" s="262" t="s">
        <v>6444</v>
      </c>
      <c r="J1875" s="280" t="s">
        <v>2379</v>
      </c>
      <c r="K1875" s="280" t="s">
        <v>7445</v>
      </c>
      <c r="L1875" s="281">
        <v>40655</v>
      </c>
      <c r="M1875" s="256"/>
      <c r="N1875" s="257">
        <v>40655</v>
      </c>
      <c r="O1875" s="258" t="s">
        <v>7445</v>
      </c>
      <c r="P1875" s="259" t="s">
        <v>9535</v>
      </c>
      <c r="Q1875" s="49" t="s">
        <v>7358</v>
      </c>
      <c r="R1875" s="49"/>
      <c r="S1875" s="328"/>
    </row>
    <row r="1876" spans="1:19" ht="25.5" x14ac:dyDescent="0.25">
      <c r="A1876" s="260">
        <v>40655</v>
      </c>
      <c r="B1876" s="261" t="s">
        <v>4343</v>
      </c>
      <c r="C1876" s="267"/>
      <c r="D1876" s="262" t="s">
        <v>10862</v>
      </c>
      <c r="E1876" s="262">
        <v>4872</v>
      </c>
      <c r="F1876" s="262" t="s">
        <v>6588</v>
      </c>
      <c r="G1876" s="262" t="s">
        <v>10927</v>
      </c>
      <c r="H1876" s="262" t="s">
        <v>6060</v>
      </c>
      <c r="I1876" s="262" t="s">
        <v>6444</v>
      </c>
      <c r="J1876" s="280" t="s">
        <v>5603</v>
      </c>
      <c r="K1876" s="280" t="s">
        <v>826</v>
      </c>
      <c r="L1876" s="281">
        <v>40660</v>
      </c>
      <c r="M1876" s="256"/>
      <c r="N1876" s="257">
        <v>40660</v>
      </c>
      <c r="O1876" s="258" t="s">
        <v>826</v>
      </c>
      <c r="P1876" s="259" t="s">
        <v>9535</v>
      </c>
      <c r="Q1876" s="49"/>
      <c r="R1876" s="49"/>
      <c r="S1876" s="328"/>
    </row>
    <row r="1877" spans="1:19" ht="25.5" x14ac:dyDescent="0.25">
      <c r="A1877" s="260">
        <v>40655</v>
      </c>
      <c r="B1877" s="261" t="s">
        <v>4343</v>
      </c>
      <c r="C1877" s="267"/>
      <c r="D1877" s="262" t="s">
        <v>10862</v>
      </c>
      <c r="E1877" s="262">
        <v>4872</v>
      </c>
      <c r="F1877" s="262" t="s">
        <v>6588</v>
      </c>
      <c r="G1877" s="262" t="s">
        <v>10927</v>
      </c>
      <c r="H1877" s="262" t="s">
        <v>6060</v>
      </c>
      <c r="I1877" s="262" t="s">
        <v>4344</v>
      </c>
      <c r="J1877" s="280" t="s">
        <v>5603</v>
      </c>
      <c r="K1877" s="280" t="s">
        <v>1686</v>
      </c>
      <c r="L1877" s="281">
        <v>40660</v>
      </c>
      <c r="M1877" s="256"/>
      <c r="N1877" s="257">
        <v>40660</v>
      </c>
      <c r="O1877" s="258" t="s">
        <v>1686</v>
      </c>
      <c r="P1877" s="259" t="s">
        <v>1849</v>
      </c>
      <c r="Q1877" s="49"/>
      <c r="R1877" s="49"/>
      <c r="S1877" s="328"/>
    </row>
    <row r="1878" spans="1:19" ht="25.5" x14ac:dyDescent="0.25">
      <c r="A1878" s="260">
        <v>40658</v>
      </c>
      <c r="B1878" s="261" t="s">
        <v>4345</v>
      </c>
      <c r="C1878" s="267"/>
      <c r="D1878" s="262" t="s">
        <v>2215</v>
      </c>
      <c r="E1878" s="262"/>
      <c r="F1878" s="262" t="s">
        <v>1697</v>
      </c>
      <c r="G1878" s="262" t="s">
        <v>5602</v>
      </c>
      <c r="H1878" s="262" t="s">
        <v>10768</v>
      </c>
      <c r="I1878" s="262" t="s">
        <v>6444</v>
      </c>
      <c r="J1878" s="280" t="s">
        <v>4152</v>
      </c>
      <c r="K1878" s="280" t="s">
        <v>2079</v>
      </c>
      <c r="L1878" s="281">
        <v>40659</v>
      </c>
      <c r="M1878" s="256"/>
      <c r="N1878" s="257">
        <v>40660</v>
      </c>
      <c r="O1878" s="258" t="s">
        <v>2079</v>
      </c>
      <c r="P1878" s="259" t="s">
        <v>7961</v>
      </c>
      <c r="Q1878" s="49"/>
      <c r="R1878" s="49"/>
      <c r="S1878" s="328"/>
    </row>
    <row r="1879" spans="1:19" ht="25.5" x14ac:dyDescent="0.25">
      <c r="A1879" s="260">
        <v>40658</v>
      </c>
      <c r="B1879" s="261" t="s">
        <v>4964</v>
      </c>
      <c r="C1879" s="267"/>
      <c r="D1879" s="262" t="s">
        <v>4965</v>
      </c>
      <c r="E1879" s="262">
        <v>4994</v>
      </c>
      <c r="F1879" s="262" t="s">
        <v>10658</v>
      </c>
      <c r="G1879" s="262" t="s">
        <v>5602</v>
      </c>
      <c r="H1879" s="262" t="s">
        <v>7950</v>
      </c>
      <c r="I1879" s="262" t="s">
        <v>6444</v>
      </c>
      <c r="J1879" s="280" t="s">
        <v>4152</v>
      </c>
      <c r="K1879" s="280" t="s">
        <v>2079</v>
      </c>
      <c r="L1879" s="281">
        <v>40660</v>
      </c>
      <c r="M1879" s="256"/>
      <c r="N1879" s="257">
        <v>40660</v>
      </c>
      <c r="O1879" s="258" t="s">
        <v>9464</v>
      </c>
      <c r="P1879" s="259" t="s">
        <v>9535</v>
      </c>
      <c r="Q1879" s="49"/>
      <c r="R1879" s="49"/>
      <c r="S1879" s="328"/>
    </row>
    <row r="1880" spans="1:19" ht="25.5" x14ac:dyDescent="0.25">
      <c r="A1880" s="260">
        <v>40659</v>
      </c>
      <c r="B1880" s="261" t="s">
        <v>2735</v>
      </c>
      <c r="C1880" s="267"/>
      <c r="D1880" s="262"/>
      <c r="E1880" s="262" t="s">
        <v>2736</v>
      </c>
      <c r="F1880" s="262" t="s">
        <v>6588</v>
      </c>
      <c r="G1880" s="262" t="s">
        <v>6373</v>
      </c>
      <c r="H1880" s="262" t="s">
        <v>8607</v>
      </c>
      <c r="I1880" s="262" t="s">
        <v>10608</v>
      </c>
      <c r="J1880" s="280" t="s">
        <v>2379</v>
      </c>
      <c r="K1880" s="280" t="s">
        <v>10123</v>
      </c>
      <c r="L1880" s="281">
        <v>40660</v>
      </c>
      <c r="M1880" s="256"/>
      <c r="N1880" s="257">
        <v>40660</v>
      </c>
      <c r="O1880" s="258" t="s">
        <v>10123</v>
      </c>
      <c r="P1880" s="259" t="s">
        <v>3371</v>
      </c>
      <c r="Q1880" s="49"/>
      <c r="R1880" s="49"/>
      <c r="S1880" s="328"/>
    </row>
    <row r="1881" spans="1:19" ht="25.5" x14ac:dyDescent="0.25">
      <c r="A1881" s="260">
        <v>40660</v>
      </c>
      <c r="B1881" s="261" t="s">
        <v>3584</v>
      </c>
      <c r="C1881" s="267"/>
      <c r="D1881" s="262" t="s">
        <v>2215</v>
      </c>
      <c r="E1881" s="262"/>
      <c r="F1881" s="262" t="s">
        <v>6588</v>
      </c>
      <c r="G1881" s="262" t="s">
        <v>6373</v>
      </c>
      <c r="H1881" s="262" t="s">
        <v>8607</v>
      </c>
      <c r="I1881" s="262" t="s">
        <v>6444</v>
      </c>
      <c r="J1881" s="280" t="s">
        <v>2379</v>
      </c>
      <c r="K1881" s="280" t="s">
        <v>2081</v>
      </c>
      <c r="L1881" s="281">
        <v>40661</v>
      </c>
      <c r="M1881" s="256"/>
      <c r="N1881" s="257">
        <v>40661</v>
      </c>
      <c r="O1881" s="258" t="s">
        <v>2081</v>
      </c>
      <c r="P1881" s="259" t="s">
        <v>9535</v>
      </c>
      <c r="Q1881" s="49"/>
      <c r="R1881" s="49"/>
      <c r="S1881" s="328"/>
    </row>
    <row r="1882" spans="1:19" ht="25.5" x14ac:dyDescent="0.25">
      <c r="A1882" s="260">
        <v>40661</v>
      </c>
      <c r="B1882" s="261" t="s">
        <v>7457</v>
      </c>
      <c r="C1882" s="267"/>
      <c r="D1882" s="262" t="s">
        <v>9230</v>
      </c>
      <c r="E1882" s="262">
        <v>4963</v>
      </c>
      <c r="F1882" s="262" t="s">
        <v>5382</v>
      </c>
      <c r="G1882" s="262" t="s">
        <v>9736</v>
      </c>
      <c r="H1882" s="262" t="s">
        <v>4445</v>
      </c>
      <c r="I1882" s="262" t="s">
        <v>408</v>
      </c>
      <c r="J1882" s="280" t="s">
        <v>4152</v>
      </c>
      <c r="K1882" s="280" t="s">
        <v>8799</v>
      </c>
      <c r="L1882" s="281">
        <v>40661</v>
      </c>
      <c r="M1882" s="256"/>
      <c r="N1882" s="257">
        <v>40661</v>
      </c>
      <c r="O1882" s="258" t="s">
        <v>8799</v>
      </c>
      <c r="P1882" s="259"/>
      <c r="Q1882" s="49"/>
      <c r="R1882" s="49"/>
      <c r="S1882" s="328"/>
    </row>
    <row r="1883" spans="1:19" ht="25.5" x14ac:dyDescent="0.25">
      <c r="A1883" s="260">
        <v>40661</v>
      </c>
      <c r="B1883" s="261" t="s">
        <v>7457</v>
      </c>
      <c r="C1883" s="267"/>
      <c r="D1883" s="262" t="s">
        <v>9230</v>
      </c>
      <c r="E1883" s="262">
        <v>4963</v>
      </c>
      <c r="F1883" s="262" t="s">
        <v>5382</v>
      </c>
      <c r="G1883" s="262" t="s">
        <v>9736</v>
      </c>
      <c r="H1883" s="262" t="s">
        <v>4445</v>
      </c>
      <c r="I1883" s="262" t="s">
        <v>1255</v>
      </c>
      <c r="J1883" s="280" t="s">
        <v>7852</v>
      </c>
      <c r="K1883" s="280" t="s">
        <v>7853</v>
      </c>
      <c r="L1883" s="281">
        <v>40665</v>
      </c>
      <c r="M1883" s="256" t="s">
        <v>3863</v>
      </c>
      <c r="N1883" s="257">
        <v>40665</v>
      </c>
      <c r="O1883" s="258"/>
      <c r="P1883" s="259"/>
      <c r="Q1883" s="49"/>
      <c r="R1883" s="49"/>
      <c r="S1883" s="328"/>
    </row>
    <row r="1884" spans="1:19" ht="25.5" x14ac:dyDescent="0.25">
      <c r="A1884" s="260">
        <v>40661</v>
      </c>
      <c r="B1884" s="261" t="s">
        <v>7457</v>
      </c>
      <c r="C1884" s="267"/>
      <c r="D1884" s="262" t="s">
        <v>9230</v>
      </c>
      <c r="E1884" s="262">
        <v>4963</v>
      </c>
      <c r="F1884" s="262" t="s">
        <v>5382</v>
      </c>
      <c r="G1884" s="262" t="s">
        <v>9736</v>
      </c>
      <c r="H1884" s="262" t="s">
        <v>4445</v>
      </c>
      <c r="I1884" s="262" t="s">
        <v>1255</v>
      </c>
      <c r="J1884" s="280" t="s">
        <v>7854</v>
      </c>
      <c r="K1884" s="280" t="s">
        <v>4998</v>
      </c>
      <c r="L1884" s="281">
        <v>40665</v>
      </c>
      <c r="M1884" s="256" t="s">
        <v>3863</v>
      </c>
      <c r="N1884" s="257">
        <v>40665</v>
      </c>
      <c r="O1884" s="258"/>
      <c r="P1884" s="259"/>
      <c r="Q1884" s="49"/>
      <c r="R1884" s="49"/>
      <c r="S1884" s="328"/>
    </row>
    <row r="1885" spans="1:19" ht="25.5" x14ac:dyDescent="0.25">
      <c r="A1885" s="266">
        <v>40624</v>
      </c>
      <c r="B1885" s="267" t="s">
        <v>7016</v>
      </c>
      <c r="C1885" s="267"/>
      <c r="D1885" s="267" t="s">
        <v>9105</v>
      </c>
      <c r="E1885" s="267"/>
      <c r="F1885" s="267" t="s">
        <v>1697</v>
      </c>
      <c r="G1885" s="267" t="s">
        <v>5602</v>
      </c>
      <c r="H1885" s="267" t="s">
        <v>5115</v>
      </c>
      <c r="I1885" s="267" t="s">
        <v>1255</v>
      </c>
      <c r="J1885" s="282" t="s">
        <v>5940</v>
      </c>
      <c r="K1885" s="282" t="s">
        <v>9950</v>
      </c>
      <c r="L1885" s="283">
        <v>40606</v>
      </c>
      <c r="M1885" s="256" t="s">
        <v>3863</v>
      </c>
      <c r="N1885" s="257">
        <v>40667</v>
      </c>
      <c r="O1885" s="258" t="s">
        <v>9950</v>
      </c>
      <c r="P1885" s="259"/>
      <c r="Q1885" s="49"/>
      <c r="R1885" s="49"/>
      <c r="S1885" s="328"/>
    </row>
    <row r="1886" spans="1:19" ht="25.5" x14ac:dyDescent="0.25">
      <c r="A1886" s="260">
        <v>40665</v>
      </c>
      <c r="B1886" s="261" t="s">
        <v>7223</v>
      </c>
      <c r="C1886" s="267"/>
      <c r="D1886" s="262" t="s">
        <v>2215</v>
      </c>
      <c r="E1886" s="262"/>
      <c r="F1886" s="262" t="s">
        <v>10658</v>
      </c>
      <c r="G1886" s="262" t="s">
        <v>8041</v>
      </c>
      <c r="H1886" s="262" t="s">
        <v>374</v>
      </c>
      <c r="I1886" s="262" t="s">
        <v>6444</v>
      </c>
      <c r="J1886" s="280" t="s">
        <v>878</v>
      </c>
      <c r="K1886" s="280" t="s">
        <v>7445</v>
      </c>
      <c r="L1886" s="281">
        <v>40667</v>
      </c>
      <c r="M1886" s="256"/>
      <c r="N1886" s="257">
        <v>40667</v>
      </c>
      <c r="O1886" s="258" t="s">
        <v>7445</v>
      </c>
      <c r="P1886" s="259" t="s">
        <v>9535</v>
      </c>
      <c r="Q1886" s="49"/>
      <c r="R1886" s="49"/>
      <c r="S1886" s="328"/>
    </row>
    <row r="1887" spans="1:19" ht="25.5" x14ac:dyDescent="0.25">
      <c r="A1887" s="260">
        <v>40665</v>
      </c>
      <c r="B1887" s="261" t="s">
        <v>7878</v>
      </c>
      <c r="C1887" s="267"/>
      <c r="D1887" s="262"/>
      <c r="E1887" s="262" t="s">
        <v>7879</v>
      </c>
      <c r="F1887" s="262" t="s">
        <v>10658</v>
      </c>
      <c r="G1887" s="262" t="s">
        <v>10927</v>
      </c>
      <c r="H1887" s="262" t="s">
        <v>374</v>
      </c>
      <c r="I1887" s="262" t="s">
        <v>5497</v>
      </c>
      <c r="J1887" s="280" t="s">
        <v>878</v>
      </c>
      <c r="K1887" s="280" t="s">
        <v>6381</v>
      </c>
      <c r="L1887" s="281">
        <v>40667</v>
      </c>
      <c r="M1887" s="256"/>
      <c r="N1887" s="257">
        <v>40667</v>
      </c>
      <c r="O1887" s="258" t="s">
        <v>6381</v>
      </c>
      <c r="P1887" s="259" t="s">
        <v>5876</v>
      </c>
      <c r="Q1887" s="49"/>
      <c r="R1887" s="49"/>
      <c r="S1887" s="328"/>
    </row>
    <row r="1888" spans="1:19" ht="25.5" x14ac:dyDescent="0.25">
      <c r="A1888" s="260">
        <v>40666</v>
      </c>
      <c r="B1888" s="261" t="s">
        <v>8179</v>
      </c>
      <c r="C1888" s="267"/>
      <c r="D1888" s="262" t="s">
        <v>10862</v>
      </c>
      <c r="E1888" s="262">
        <v>4869</v>
      </c>
      <c r="F1888" s="262" t="s">
        <v>5941</v>
      </c>
      <c r="G1888" s="262" t="s">
        <v>10927</v>
      </c>
      <c r="H1888" s="262" t="s">
        <v>9603</v>
      </c>
      <c r="I1888" s="262" t="s">
        <v>5497</v>
      </c>
      <c r="J1888" s="280" t="s">
        <v>5603</v>
      </c>
      <c r="K1888" s="280" t="s">
        <v>9008</v>
      </c>
      <c r="L1888" s="281">
        <v>40667</v>
      </c>
      <c r="M1888" s="256"/>
      <c r="N1888" s="257">
        <v>40667</v>
      </c>
      <c r="O1888" s="258"/>
      <c r="P1888" s="259"/>
      <c r="Q1888" s="49" t="s">
        <v>2127</v>
      </c>
      <c r="R1888" s="49"/>
      <c r="S1888" s="328"/>
    </row>
    <row r="1889" spans="1:19" ht="25.5" x14ac:dyDescent="0.25">
      <c r="A1889" s="260">
        <v>40668</v>
      </c>
      <c r="B1889" s="261" t="s">
        <v>505</v>
      </c>
      <c r="C1889" s="267"/>
      <c r="D1889" s="262" t="s">
        <v>2215</v>
      </c>
      <c r="E1889" s="262"/>
      <c r="F1889" s="262" t="s">
        <v>6588</v>
      </c>
      <c r="G1889" s="262" t="s">
        <v>8606</v>
      </c>
      <c r="H1889" s="262" t="s">
        <v>8607</v>
      </c>
      <c r="I1889" s="262" t="s">
        <v>6444</v>
      </c>
      <c r="J1889" s="280" t="s">
        <v>2379</v>
      </c>
      <c r="K1889" s="280" t="s">
        <v>8506</v>
      </c>
      <c r="L1889" s="281">
        <v>40669</v>
      </c>
      <c r="M1889" s="256"/>
      <c r="N1889" s="257">
        <v>40669</v>
      </c>
      <c r="O1889" s="258"/>
      <c r="P1889" s="259"/>
      <c r="Q1889" s="49"/>
      <c r="R1889" s="49"/>
      <c r="S1889" s="328"/>
    </row>
    <row r="1890" spans="1:19" ht="25.5" x14ac:dyDescent="0.25">
      <c r="A1890" s="260">
        <v>40672</v>
      </c>
      <c r="B1890" s="261" t="s">
        <v>7977</v>
      </c>
      <c r="C1890" s="267"/>
      <c r="D1890" s="262" t="s">
        <v>7963</v>
      </c>
      <c r="E1890" s="262">
        <v>4619</v>
      </c>
      <c r="F1890" s="262" t="s">
        <v>6588</v>
      </c>
      <c r="G1890" s="262" t="s">
        <v>10857</v>
      </c>
      <c r="H1890" s="262" t="s">
        <v>8607</v>
      </c>
      <c r="I1890" s="262" t="s">
        <v>10608</v>
      </c>
      <c r="J1890" s="280" t="s">
        <v>2379</v>
      </c>
      <c r="K1890" s="280" t="s">
        <v>9008</v>
      </c>
      <c r="L1890" s="281">
        <v>40673</v>
      </c>
      <c r="M1890" s="256"/>
      <c r="N1890" s="257">
        <v>40673</v>
      </c>
      <c r="O1890" s="258" t="s">
        <v>9008</v>
      </c>
      <c r="P1890" s="259" t="s">
        <v>3371</v>
      </c>
      <c r="Q1890" s="49"/>
      <c r="R1890" s="49"/>
      <c r="S1890" s="328"/>
    </row>
    <row r="1891" spans="1:19" ht="25.5" x14ac:dyDescent="0.25">
      <c r="A1891" s="260">
        <v>40647</v>
      </c>
      <c r="B1891" s="261" t="s">
        <v>5586</v>
      </c>
      <c r="C1891" s="267"/>
      <c r="D1891" s="262" t="s">
        <v>1504</v>
      </c>
      <c r="E1891" s="262">
        <v>4991</v>
      </c>
      <c r="F1891" s="262" t="s">
        <v>1697</v>
      </c>
      <c r="G1891" s="262" t="s">
        <v>9736</v>
      </c>
      <c r="H1891" s="262" t="s">
        <v>10133</v>
      </c>
      <c r="I1891" s="262" t="s">
        <v>1255</v>
      </c>
      <c r="J1891" s="280" t="s">
        <v>9519</v>
      </c>
      <c r="K1891" s="280" t="s">
        <v>5566</v>
      </c>
      <c r="L1891" s="281">
        <v>40674</v>
      </c>
      <c r="M1891" s="256" t="s">
        <v>3863</v>
      </c>
      <c r="N1891" s="257">
        <v>40674</v>
      </c>
      <c r="O1891" s="258"/>
      <c r="P1891" s="259"/>
      <c r="Q1891" s="49"/>
      <c r="R1891" s="49"/>
      <c r="S1891" s="328"/>
    </row>
    <row r="1892" spans="1:19" ht="25.5" x14ac:dyDescent="0.25">
      <c r="A1892" s="260">
        <v>40672</v>
      </c>
      <c r="B1892" s="261" t="s">
        <v>7976</v>
      </c>
      <c r="C1892" s="267"/>
      <c r="D1892" s="262" t="s">
        <v>2215</v>
      </c>
      <c r="E1892" s="262"/>
      <c r="F1892" s="262" t="s">
        <v>1697</v>
      </c>
      <c r="G1892" s="262" t="s">
        <v>9736</v>
      </c>
      <c r="H1892" s="262" t="s">
        <v>7950</v>
      </c>
      <c r="I1892" s="262" t="s">
        <v>10930</v>
      </c>
      <c r="J1892" s="280" t="s">
        <v>4152</v>
      </c>
      <c r="K1892" s="280" t="s">
        <v>6381</v>
      </c>
      <c r="L1892" s="281">
        <v>40674</v>
      </c>
      <c r="M1892" s="256"/>
      <c r="N1892" s="257">
        <v>40674</v>
      </c>
      <c r="O1892" s="258" t="s">
        <v>6381</v>
      </c>
      <c r="P1892" s="259" t="s">
        <v>10108</v>
      </c>
      <c r="Q1892" s="49"/>
      <c r="R1892" s="49"/>
      <c r="S1892" s="328"/>
    </row>
    <row r="1893" spans="1:19" ht="25.5" x14ac:dyDescent="0.25">
      <c r="A1893" s="260">
        <v>40673</v>
      </c>
      <c r="B1893" s="261" t="s">
        <v>8774</v>
      </c>
      <c r="C1893" s="267"/>
      <c r="D1893" s="262" t="s">
        <v>8775</v>
      </c>
      <c r="E1893" s="262">
        <v>4984</v>
      </c>
      <c r="F1893" s="262" t="s">
        <v>6588</v>
      </c>
      <c r="G1893" s="262" t="s">
        <v>7272</v>
      </c>
      <c r="H1893" s="262" t="s">
        <v>6060</v>
      </c>
      <c r="I1893" s="262" t="s">
        <v>6444</v>
      </c>
      <c r="J1893" s="280" t="s">
        <v>5603</v>
      </c>
      <c r="K1893" s="280" t="s">
        <v>10123</v>
      </c>
      <c r="L1893" s="281">
        <v>40674</v>
      </c>
      <c r="M1893" s="256"/>
      <c r="N1893" s="257">
        <v>40674</v>
      </c>
      <c r="O1893" s="258" t="s">
        <v>10123</v>
      </c>
      <c r="P1893" s="259" t="s">
        <v>9535</v>
      </c>
      <c r="Q1893" s="49"/>
      <c r="R1893" s="49"/>
      <c r="S1893" s="328"/>
    </row>
    <row r="1894" spans="1:19" ht="25.5" x14ac:dyDescent="0.25">
      <c r="A1894" s="260">
        <v>40673</v>
      </c>
      <c r="B1894" s="261" t="s">
        <v>8564</v>
      </c>
      <c r="C1894" s="267"/>
      <c r="D1894" s="262" t="s">
        <v>1504</v>
      </c>
      <c r="E1894" s="262">
        <v>4991</v>
      </c>
      <c r="F1894" s="262" t="s">
        <v>5941</v>
      </c>
      <c r="G1894" s="262" t="s">
        <v>6884</v>
      </c>
      <c r="H1894" s="262" t="s">
        <v>9706</v>
      </c>
      <c r="I1894" s="262" t="s">
        <v>6444</v>
      </c>
      <c r="J1894" s="280" t="s">
        <v>2379</v>
      </c>
      <c r="K1894" s="280" t="s">
        <v>4960</v>
      </c>
      <c r="L1894" s="281">
        <v>40674</v>
      </c>
      <c r="M1894" s="256"/>
      <c r="N1894" s="257">
        <v>40674</v>
      </c>
      <c r="O1894" s="258" t="s">
        <v>4960</v>
      </c>
      <c r="P1894" s="259" t="s">
        <v>6444</v>
      </c>
      <c r="Q1894" s="49"/>
      <c r="R1894" s="49"/>
      <c r="S1894" s="328"/>
    </row>
    <row r="1895" spans="1:19" ht="25.5" x14ac:dyDescent="0.25">
      <c r="A1895" s="260">
        <v>40673</v>
      </c>
      <c r="B1895" s="261" t="s">
        <v>3320</v>
      </c>
      <c r="C1895" s="267"/>
      <c r="D1895" s="262" t="s">
        <v>2215</v>
      </c>
      <c r="E1895" s="262"/>
      <c r="F1895" s="262" t="s">
        <v>1697</v>
      </c>
      <c r="G1895" s="262" t="s">
        <v>5602</v>
      </c>
      <c r="H1895" s="262" t="s">
        <v>7950</v>
      </c>
      <c r="I1895" s="262" t="s">
        <v>6444</v>
      </c>
      <c r="J1895" s="280" t="s">
        <v>4152</v>
      </c>
      <c r="K1895" s="280" t="s">
        <v>2419</v>
      </c>
      <c r="L1895" s="281">
        <v>40676</v>
      </c>
      <c r="M1895" s="256"/>
      <c r="N1895" s="257">
        <v>40676</v>
      </c>
      <c r="O1895" s="258" t="s">
        <v>2419</v>
      </c>
      <c r="P1895" s="259" t="s">
        <v>7961</v>
      </c>
      <c r="Q1895" s="49"/>
      <c r="R1895" s="49"/>
      <c r="S1895" s="328"/>
    </row>
    <row r="1896" spans="1:19" ht="25.5" x14ac:dyDescent="0.25">
      <c r="A1896" s="260">
        <v>40673</v>
      </c>
      <c r="B1896" s="261" t="s">
        <v>3320</v>
      </c>
      <c r="C1896" s="267"/>
      <c r="D1896" s="262" t="s">
        <v>2215</v>
      </c>
      <c r="E1896" s="262"/>
      <c r="F1896" s="262" t="s">
        <v>1697</v>
      </c>
      <c r="G1896" s="262" t="s">
        <v>5602</v>
      </c>
      <c r="H1896" s="262" t="s">
        <v>7950</v>
      </c>
      <c r="I1896" s="262" t="s">
        <v>6444</v>
      </c>
      <c r="J1896" s="280" t="s">
        <v>4152</v>
      </c>
      <c r="K1896" s="280" t="s">
        <v>2419</v>
      </c>
      <c r="L1896" s="281">
        <v>40676</v>
      </c>
      <c r="M1896" s="256"/>
      <c r="N1896" s="257">
        <v>40676</v>
      </c>
      <c r="O1896" s="258" t="s">
        <v>2419</v>
      </c>
      <c r="P1896" s="259" t="s">
        <v>7961</v>
      </c>
      <c r="Q1896" s="49"/>
      <c r="R1896" s="49"/>
      <c r="S1896" s="328"/>
    </row>
    <row r="1897" spans="1:19" ht="25.5" x14ac:dyDescent="0.25">
      <c r="A1897" s="260">
        <v>40673</v>
      </c>
      <c r="B1897" s="261" t="s">
        <v>3320</v>
      </c>
      <c r="C1897" s="267"/>
      <c r="D1897" s="262" t="s">
        <v>2215</v>
      </c>
      <c r="E1897" s="262"/>
      <c r="F1897" s="262" t="s">
        <v>1697</v>
      </c>
      <c r="G1897" s="262" t="s">
        <v>9736</v>
      </c>
      <c r="H1897" s="262" t="s">
        <v>4533</v>
      </c>
      <c r="I1897" s="262" t="s">
        <v>10930</v>
      </c>
      <c r="J1897" s="280" t="s">
        <v>4152</v>
      </c>
      <c r="K1897" s="280" t="s">
        <v>6466</v>
      </c>
      <c r="L1897" s="281">
        <v>40676</v>
      </c>
      <c r="M1897" s="256"/>
      <c r="N1897" s="257">
        <v>40676</v>
      </c>
      <c r="O1897" s="258" t="s">
        <v>6466</v>
      </c>
      <c r="P1897" s="259" t="s">
        <v>10108</v>
      </c>
      <c r="Q1897" s="49"/>
      <c r="R1897" s="49"/>
      <c r="S1897" s="328"/>
    </row>
    <row r="1898" spans="1:19" ht="25.5" x14ac:dyDescent="0.25">
      <c r="A1898" s="260">
        <v>40675</v>
      </c>
      <c r="B1898" s="261" t="s">
        <v>10923</v>
      </c>
      <c r="C1898" s="267"/>
      <c r="D1898" s="262" t="s">
        <v>5754</v>
      </c>
      <c r="E1898" s="262">
        <v>4874</v>
      </c>
      <c r="F1898" s="262" t="s">
        <v>6588</v>
      </c>
      <c r="G1898" s="262" t="s">
        <v>8606</v>
      </c>
      <c r="H1898" s="262" t="s">
        <v>8607</v>
      </c>
      <c r="I1898" s="262" t="s">
        <v>5497</v>
      </c>
      <c r="J1898" s="280" t="s">
        <v>2379</v>
      </c>
      <c r="K1898" s="280" t="s">
        <v>6381</v>
      </c>
      <c r="L1898" s="281">
        <v>40676</v>
      </c>
      <c r="M1898" s="256"/>
      <c r="N1898" s="257">
        <v>40676</v>
      </c>
      <c r="O1898" s="258" t="s">
        <v>6381</v>
      </c>
      <c r="P1898" s="259" t="s">
        <v>5497</v>
      </c>
      <c r="Q1898" s="49"/>
      <c r="R1898" s="49"/>
      <c r="S1898" s="328"/>
    </row>
    <row r="1899" spans="1:19" ht="25.5" x14ac:dyDescent="0.25">
      <c r="A1899" s="260">
        <v>40675</v>
      </c>
      <c r="B1899" s="261" t="s">
        <v>3320</v>
      </c>
      <c r="C1899" s="267"/>
      <c r="D1899" s="262" t="s">
        <v>2215</v>
      </c>
      <c r="E1899" s="262"/>
      <c r="F1899" s="262" t="s">
        <v>1697</v>
      </c>
      <c r="G1899" s="262" t="s">
        <v>9736</v>
      </c>
      <c r="H1899" s="262" t="s">
        <v>7950</v>
      </c>
      <c r="I1899" s="262" t="s">
        <v>10930</v>
      </c>
      <c r="J1899" s="280" t="s">
        <v>4152</v>
      </c>
      <c r="K1899" s="280" t="s">
        <v>6381</v>
      </c>
      <c r="L1899" s="281">
        <v>40676</v>
      </c>
      <c r="M1899" s="256"/>
      <c r="N1899" s="257">
        <v>40676</v>
      </c>
      <c r="O1899" s="258" t="s">
        <v>6381</v>
      </c>
      <c r="P1899" s="259" t="s">
        <v>10108</v>
      </c>
      <c r="Q1899" s="49"/>
      <c r="R1899" s="49"/>
      <c r="S1899" s="328"/>
    </row>
    <row r="1900" spans="1:19" ht="25.5" x14ac:dyDescent="0.25">
      <c r="A1900" s="260">
        <v>40654</v>
      </c>
      <c r="B1900" s="261" t="s">
        <v>2013</v>
      </c>
      <c r="C1900" s="267"/>
      <c r="D1900" s="262" t="s">
        <v>6713</v>
      </c>
      <c r="E1900" s="262">
        <v>5007</v>
      </c>
      <c r="F1900" s="262" t="s">
        <v>1697</v>
      </c>
      <c r="G1900" s="262" t="s">
        <v>5602</v>
      </c>
      <c r="H1900" s="262" t="s">
        <v>10133</v>
      </c>
      <c r="I1900" s="262" t="s">
        <v>6714</v>
      </c>
      <c r="J1900" s="280" t="s">
        <v>3102</v>
      </c>
      <c r="K1900" s="280" t="s">
        <v>9287</v>
      </c>
      <c r="L1900" s="281">
        <v>40679</v>
      </c>
      <c r="M1900" s="256" t="s">
        <v>3863</v>
      </c>
      <c r="N1900" s="257">
        <v>40679</v>
      </c>
      <c r="O1900" s="258"/>
      <c r="P1900" s="259"/>
      <c r="Q1900" s="49"/>
      <c r="R1900" s="49"/>
      <c r="S1900" s="328"/>
    </row>
    <row r="1901" spans="1:19" ht="25.5" x14ac:dyDescent="0.25">
      <c r="A1901" s="260">
        <v>40659</v>
      </c>
      <c r="B1901" s="261" t="s">
        <v>2965</v>
      </c>
      <c r="C1901" s="267"/>
      <c r="D1901" s="262" t="s">
        <v>6713</v>
      </c>
      <c r="E1901" s="262">
        <v>5007</v>
      </c>
      <c r="F1901" s="262" t="s">
        <v>1697</v>
      </c>
      <c r="G1901" s="262" t="s">
        <v>5602</v>
      </c>
      <c r="H1901" s="262" t="s">
        <v>10133</v>
      </c>
      <c r="I1901" s="262" t="s">
        <v>2966</v>
      </c>
      <c r="J1901" s="280" t="s">
        <v>89</v>
      </c>
      <c r="K1901" s="280" t="s">
        <v>9287</v>
      </c>
      <c r="L1901" s="281">
        <v>40673</v>
      </c>
      <c r="M1901" s="256"/>
      <c r="N1901" s="257">
        <v>40679</v>
      </c>
      <c r="O1901" s="258"/>
      <c r="P1901" s="259"/>
      <c r="Q1901" s="49"/>
      <c r="R1901" s="49"/>
      <c r="S1901" s="328"/>
    </row>
    <row r="1902" spans="1:19" ht="25.5" x14ac:dyDescent="0.25">
      <c r="A1902" s="260">
        <v>40667</v>
      </c>
      <c r="B1902" s="261" t="s">
        <v>10659</v>
      </c>
      <c r="C1902" s="267"/>
      <c r="D1902" s="262" t="s">
        <v>9230</v>
      </c>
      <c r="E1902" s="262">
        <v>4963</v>
      </c>
      <c r="F1902" s="262" t="s">
        <v>1697</v>
      </c>
      <c r="G1902" s="262" t="s">
        <v>9736</v>
      </c>
      <c r="H1902" s="262" t="s">
        <v>1891</v>
      </c>
      <c r="I1902" s="262" t="s">
        <v>10660</v>
      </c>
      <c r="J1902" s="280" t="s">
        <v>6685</v>
      </c>
      <c r="K1902" s="280" t="s">
        <v>10517</v>
      </c>
      <c r="L1902" s="281">
        <v>40681</v>
      </c>
      <c r="M1902" s="256" t="s">
        <v>3863</v>
      </c>
      <c r="N1902" s="257">
        <v>40681</v>
      </c>
      <c r="O1902" s="258"/>
      <c r="P1902" s="259"/>
      <c r="Q1902" s="49"/>
      <c r="R1902" s="49"/>
      <c r="S1902" s="328"/>
    </row>
    <row r="1903" spans="1:19" ht="25.5" x14ac:dyDescent="0.25">
      <c r="A1903" s="260">
        <v>40669</v>
      </c>
      <c r="B1903" s="261" t="s">
        <v>7409</v>
      </c>
      <c r="C1903" s="267"/>
      <c r="D1903" s="262" t="s">
        <v>7410</v>
      </c>
      <c r="E1903" s="262">
        <v>5001</v>
      </c>
      <c r="F1903" s="262" t="s">
        <v>1697</v>
      </c>
      <c r="G1903" s="262" t="s">
        <v>5602</v>
      </c>
      <c r="H1903" s="262" t="s">
        <v>4533</v>
      </c>
      <c r="I1903" s="262" t="s">
        <v>1255</v>
      </c>
      <c r="J1903" s="280" t="s">
        <v>3795</v>
      </c>
      <c r="K1903" s="280" t="s">
        <v>9602</v>
      </c>
      <c r="L1903" s="281">
        <v>40681</v>
      </c>
      <c r="M1903" s="256"/>
      <c r="N1903" s="257">
        <v>40681</v>
      </c>
      <c r="O1903" s="258" t="s">
        <v>9602</v>
      </c>
      <c r="P1903" s="259" t="s">
        <v>3434</v>
      </c>
      <c r="Q1903" s="49"/>
      <c r="R1903" s="49"/>
      <c r="S1903" s="328"/>
    </row>
    <row r="1904" spans="1:19" ht="25.5" x14ac:dyDescent="0.25">
      <c r="A1904" s="260">
        <v>40676</v>
      </c>
      <c r="B1904" s="261" t="s">
        <v>5034</v>
      </c>
      <c r="C1904" s="267"/>
      <c r="D1904" s="262" t="s">
        <v>6753</v>
      </c>
      <c r="E1904" s="262">
        <v>5012</v>
      </c>
      <c r="F1904" s="262" t="s">
        <v>1697</v>
      </c>
      <c r="G1904" s="262" t="s">
        <v>5602</v>
      </c>
      <c r="H1904" s="262" t="s">
        <v>5774</v>
      </c>
      <c r="I1904" s="262" t="s">
        <v>6444</v>
      </c>
      <c r="J1904" s="280" t="s">
        <v>4152</v>
      </c>
      <c r="K1904" s="280" t="s">
        <v>2079</v>
      </c>
      <c r="L1904" s="281">
        <v>40681</v>
      </c>
      <c r="M1904" s="256"/>
      <c r="N1904" s="257">
        <v>40681</v>
      </c>
      <c r="O1904" s="258" t="s">
        <v>2079</v>
      </c>
      <c r="P1904" s="259" t="s">
        <v>7961</v>
      </c>
      <c r="Q1904" s="49"/>
      <c r="R1904" s="49"/>
      <c r="S1904" s="328"/>
    </row>
    <row r="1905" spans="1:19" x14ac:dyDescent="0.25">
      <c r="A1905" s="260">
        <v>40675</v>
      </c>
      <c r="B1905" s="261" t="s">
        <v>7771</v>
      </c>
      <c r="C1905" s="267"/>
      <c r="D1905" s="262" t="s">
        <v>2134</v>
      </c>
      <c r="E1905" s="262">
        <v>4975</v>
      </c>
      <c r="F1905" s="262" t="s">
        <v>1697</v>
      </c>
      <c r="G1905" s="262" t="s">
        <v>5602</v>
      </c>
      <c r="H1905" s="262" t="s">
        <v>7950</v>
      </c>
      <c r="I1905" s="262" t="s">
        <v>1255</v>
      </c>
      <c r="J1905" s="280" t="s">
        <v>5940</v>
      </c>
      <c r="K1905" s="280" t="s">
        <v>10667</v>
      </c>
      <c r="L1905" s="281">
        <v>40687</v>
      </c>
      <c r="M1905" s="256"/>
      <c r="N1905" s="257">
        <v>40686</v>
      </c>
      <c r="O1905" s="258" t="s">
        <v>10667</v>
      </c>
      <c r="P1905" s="259"/>
      <c r="Q1905" s="49"/>
      <c r="R1905" s="49"/>
      <c r="S1905" s="328"/>
    </row>
    <row r="1906" spans="1:19" ht="25.5" x14ac:dyDescent="0.25">
      <c r="A1906" s="260">
        <v>40676</v>
      </c>
      <c r="B1906" s="261" t="s">
        <v>5034</v>
      </c>
      <c r="C1906" s="267"/>
      <c r="D1906" s="262" t="s">
        <v>6753</v>
      </c>
      <c r="E1906" s="262">
        <v>5012</v>
      </c>
      <c r="F1906" s="262" t="s">
        <v>1697</v>
      </c>
      <c r="G1906" s="262" t="s">
        <v>5602</v>
      </c>
      <c r="H1906" s="262" t="s">
        <v>5774</v>
      </c>
      <c r="I1906" s="262" t="s">
        <v>1255</v>
      </c>
      <c r="J1906" s="280" t="s">
        <v>89</v>
      </c>
      <c r="K1906" s="280" t="s">
        <v>1964</v>
      </c>
      <c r="L1906" s="281">
        <v>40687</v>
      </c>
      <c r="M1906" s="256" t="s">
        <v>3863</v>
      </c>
      <c r="N1906" s="257">
        <v>40687</v>
      </c>
      <c r="O1906" s="258"/>
      <c r="P1906" s="259"/>
      <c r="Q1906" s="49"/>
      <c r="R1906" s="49"/>
      <c r="S1906" s="328"/>
    </row>
    <row r="1907" spans="1:19" x14ac:dyDescent="0.25">
      <c r="A1907" s="260">
        <v>40675</v>
      </c>
      <c r="B1907" s="261" t="s">
        <v>10924</v>
      </c>
      <c r="C1907" s="267"/>
      <c r="D1907" s="262" t="s">
        <v>5085</v>
      </c>
      <c r="E1907" s="262" t="s">
        <v>5694</v>
      </c>
      <c r="F1907" s="262" t="s">
        <v>1697</v>
      </c>
      <c r="G1907" s="262" t="s">
        <v>5602</v>
      </c>
      <c r="H1907" s="262" t="s">
        <v>5695</v>
      </c>
      <c r="I1907" s="262" t="s">
        <v>5696</v>
      </c>
      <c r="J1907" s="280" t="s">
        <v>3795</v>
      </c>
      <c r="K1907" s="280" t="s">
        <v>9636</v>
      </c>
      <c r="L1907" s="281">
        <v>40688</v>
      </c>
      <c r="M1907" s="256"/>
      <c r="N1907" s="257">
        <v>40688</v>
      </c>
      <c r="O1907" s="258" t="s">
        <v>9636</v>
      </c>
      <c r="P1907" s="259" t="s">
        <v>5696</v>
      </c>
      <c r="Q1907" s="49"/>
      <c r="R1907" s="49"/>
      <c r="S1907" s="328"/>
    </row>
    <row r="1908" spans="1:19" ht="25.5" x14ac:dyDescent="0.25">
      <c r="A1908" s="260">
        <v>40689</v>
      </c>
      <c r="B1908" s="261" t="s">
        <v>9829</v>
      </c>
      <c r="C1908" s="267"/>
      <c r="D1908" s="262" t="s">
        <v>1504</v>
      </c>
      <c r="E1908" s="262">
        <v>4991</v>
      </c>
      <c r="F1908" s="262" t="s">
        <v>5941</v>
      </c>
      <c r="G1908" s="262" t="s">
        <v>6884</v>
      </c>
      <c r="H1908" s="262" t="s">
        <v>9706</v>
      </c>
      <c r="I1908" s="262" t="s">
        <v>6444</v>
      </c>
      <c r="J1908" s="280" t="s">
        <v>2379</v>
      </c>
      <c r="K1908" s="280" t="s">
        <v>6466</v>
      </c>
      <c r="L1908" s="281">
        <v>40690</v>
      </c>
      <c r="M1908" s="256"/>
      <c r="N1908" s="257">
        <v>40690</v>
      </c>
      <c r="O1908" s="258" t="s">
        <v>6466</v>
      </c>
      <c r="P1908" s="259" t="s">
        <v>9535</v>
      </c>
      <c r="Q1908" s="49"/>
      <c r="R1908" s="49"/>
      <c r="S1908" s="328"/>
    </row>
    <row r="1909" spans="1:19" ht="25.5" x14ac:dyDescent="0.25">
      <c r="A1909" s="260">
        <v>40689</v>
      </c>
      <c r="B1909" s="261" t="s">
        <v>9829</v>
      </c>
      <c r="C1909" s="267"/>
      <c r="D1909" s="262" t="s">
        <v>1504</v>
      </c>
      <c r="E1909" s="262">
        <v>4991</v>
      </c>
      <c r="F1909" s="262" t="s">
        <v>5941</v>
      </c>
      <c r="G1909" s="262" t="s">
        <v>10255</v>
      </c>
      <c r="H1909" s="262" t="s">
        <v>9706</v>
      </c>
      <c r="I1909" s="262" t="s">
        <v>6444</v>
      </c>
      <c r="J1909" s="280" t="s">
        <v>2379</v>
      </c>
      <c r="K1909" s="280" t="s">
        <v>4960</v>
      </c>
      <c r="L1909" s="281">
        <v>40690</v>
      </c>
      <c r="M1909" s="256"/>
      <c r="N1909" s="257">
        <v>40690</v>
      </c>
      <c r="O1909" s="258" t="s">
        <v>4960</v>
      </c>
      <c r="P1909" s="259" t="s">
        <v>9535</v>
      </c>
      <c r="Q1909" s="49"/>
      <c r="R1909" s="49"/>
      <c r="S1909" s="328"/>
    </row>
    <row r="1910" spans="1:19" ht="25.5" x14ac:dyDescent="0.25">
      <c r="A1910" s="260">
        <v>40689</v>
      </c>
      <c r="B1910" s="261" t="s">
        <v>7795</v>
      </c>
      <c r="C1910" s="267"/>
      <c r="D1910" s="262" t="s">
        <v>10862</v>
      </c>
      <c r="E1910" s="262">
        <v>4869</v>
      </c>
      <c r="F1910" s="262" t="s">
        <v>6588</v>
      </c>
      <c r="G1910" s="262" t="s">
        <v>9736</v>
      </c>
      <c r="H1910" s="262" t="s">
        <v>6060</v>
      </c>
      <c r="I1910" s="262" t="s">
        <v>6444</v>
      </c>
      <c r="J1910" s="280" t="s">
        <v>5603</v>
      </c>
      <c r="K1910" s="280" t="s">
        <v>8506</v>
      </c>
      <c r="L1910" s="281">
        <v>40695</v>
      </c>
      <c r="M1910" s="256"/>
      <c r="N1910" s="257">
        <v>40695</v>
      </c>
      <c r="O1910" s="258" t="s">
        <v>8506</v>
      </c>
      <c r="P1910" s="259" t="s">
        <v>9535</v>
      </c>
      <c r="Q1910" s="49"/>
      <c r="R1910" s="49"/>
      <c r="S1910" s="328"/>
    </row>
    <row r="1911" spans="1:19" ht="25.5" x14ac:dyDescent="0.25">
      <c r="A1911" s="260">
        <v>40689</v>
      </c>
      <c r="B1911" s="261" t="s">
        <v>10411</v>
      </c>
      <c r="C1911" s="267"/>
      <c r="D1911" s="262" t="s">
        <v>2215</v>
      </c>
      <c r="E1911" s="262"/>
      <c r="F1911" s="262" t="s">
        <v>1697</v>
      </c>
      <c r="G1911" s="262" t="s">
        <v>5602</v>
      </c>
      <c r="H1911" s="262" t="s">
        <v>10133</v>
      </c>
      <c r="I1911" s="262" t="s">
        <v>6444</v>
      </c>
      <c r="J1911" s="280" t="s">
        <v>4152</v>
      </c>
      <c r="K1911" s="280" t="s">
        <v>2419</v>
      </c>
      <c r="L1911" s="281">
        <v>40695</v>
      </c>
      <c r="M1911" s="256"/>
      <c r="N1911" s="257">
        <v>40695</v>
      </c>
      <c r="O1911" s="258" t="s">
        <v>2419</v>
      </c>
      <c r="P1911" s="259" t="s">
        <v>7961</v>
      </c>
      <c r="Q1911" s="49"/>
      <c r="R1911" s="49"/>
      <c r="S1911" s="328"/>
    </row>
    <row r="1912" spans="1:19" ht="25.5" x14ac:dyDescent="0.25">
      <c r="A1912" s="260">
        <v>40695</v>
      </c>
      <c r="B1912" s="261" t="s">
        <v>7591</v>
      </c>
      <c r="C1912" s="267"/>
      <c r="D1912" s="262" t="s">
        <v>2215</v>
      </c>
      <c r="E1912" s="262"/>
      <c r="F1912" s="262" t="s">
        <v>1697</v>
      </c>
      <c r="G1912" s="262" t="s">
        <v>5602</v>
      </c>
      <c r="H1912" s="262" t="s">
        <v>1698</v>
      </c>
      <c r="I1912" s="262" t="s">
        <v>6444</v>
      </c>
      <c r="J1912" s="280" t="s">
        <v>4152</v>
      </c>
      <c r="K1912" s="280" t="s">
        <v>2419</v>
      </c>
      <c r="L1912" s="281">
        <v>40697</v>
      </c>
      <c r="M1912" s="256"/>
      <c r="N1912" s="257">
        <v>40697</v>
      </c>
      <c r="O1912" s="258" t="s">
        <v>2419</v>
      </c>
      <c r="P1912" s="259" t="s">
        <v>7961</v>
      </c>
      <c r="Q1912" s="49"/>
      <c r="R1912" s="49"/>
      <c r="S1912" s="328"/>
    </row>
    <row r="1913" spans="1:19" ht="25.5" x14ac:dyDescent="0.25">
      <c r="A1913" s="260">
        <v>40696</v>
      </c>
      <c r="B1913" s="261" t="s">
        <v>8091</v>
      </c>
      <c r="C1913" s="267"/>
      <c r="D1913" s="262" t="s">
        <v>2215</v>
      </c>
      <c r="E1913" s="262"/>
      <c r="F1913" s="262" t="s">
        <v>10658</v>
      </c>
      <c r="G1913" s="262" t="s">
        <v>7272</v>
      </c>
      <c r="H1913" s="262" t="s">
        <v>374</v>
      </c>
      <c r="I1913" s="262" t="s">
        <v>6444</v>
      </c>
      <c r="J1913" s="280" t="s">
        <v>878</v>
      </c>
      <c r="K1913" s="280" t="s">
        <v>2079</v>
      </c>
      <c r="L1913" s="281">
        <v>40697</v>
      </c>
      <c r="M1913" s="256"/>
      <c r="N1913" s="257">
        <v>40697</v>
      </c>
      <c r="O1913" s="258" t="s">
        <v>2079</v>
      </c>
      <c r="P1913" s="259" t="s">
        <v>6444</v>
      </c>
      <c r="Q1913" s="49"/>
      <c r="R1913" s="49"/>
      <c r="S1913" s="328"/>
    </row>
    <row r="1914" spans="1:19" ht="25.5" x14ac:dyDescent="0.25">
      <c r="A1914" s="260">
        <v>40688</v>
      </c>
      <c r="B1914" s="261" t="s">
        <v>6923</v>
      </c>
      <c r="C1914" s="267"/>
      <c r="D1914" s="262" t="s">
        <v>1504</v>
      </c>
      <c r="E1914" s="262">
        <v>4991</v>
      </c>
      <c r="F1914" s="262" t="s">
        <v>6588</v>
      </c>
      <c r="G1914" s="262" t="s">
        <v>3489</v>
      </c>
      <c r="H1914" s="262" t="s">
        <v>9706</v>
      </c>
      <c r="I1914" s="262" t="s">
        <v>5497</v>
      </c>
      <c r="J1914" s="280" t="s">
        <v>2379</v>
      </c>
      <c r="K1914" s="280" t="s">
        <v>10123</v>
      </c>
      <c r="L1914" s="281">
        <v>40700</v>
      </c>
      <c r="M1914" s="256"/>
      <c r="N1914" s="257">
        <v>40700</v>
      </c>
      <c r="O1914" s="258" t="s">
        <v>10123</v>
      </c>
      <c r="P1914" s="259" t="s">
        <v>5876</v>
      </c>
      <c r="Q1914" s="49"/>
      <c r="R1914" s="49"/>
      <c r="S1914" s="328"/>
    </row>
    <row r="1915" spans="1:19" ht="25.5" x14ac:dyDescent="0.25">
      <c r="A1915" s="260">
        <v>40696</v>
      </c>
      <c r="B1915" s="261" t="s">
        <v>6220</v>
      </c>
      <c r="C1915" s="267"/>
      <c r="D1915" s="262" t="s">
        <v>2215</v>
      </c>
      <c r="E1915" s="262"/>
      <c r="F1915" s="262" t="s">
        <v>6588</v>
      </c>
      <c r="G1915" s="262" t="s">
        <v>5602</v>
      </c>
      <c r="H1915" s="262" t="s">
        <v>9603</v>
      </c>
      <c r="I1915" s="262" t="s">
        <v>6444</v>
      </c>
      <c r="J1915" s="280" t="s">
        <v>5603</v>
      </c>
      <c r="K1915" s="280" t="s">
        <v>2079</v>
      </c>
      <c r="L1915" s="281">
        <v>40700</v>
      </c>
      <c r="M1915" s="256"/>
      <c r="N1915" s="257">
        <v>40700</v>
      </c>
      <c r="O1915" s="258" t="s">
        <v>2079</v>
      </c>
      <c r="P1915" s="259" t="s">
        <v>6444</v>
      </c>
      <c r="Q1915" s="49"/>
      <c r="R1915" s="49"/>
      <c r="S1915" s="328"/>
    </row>
    <row r="1916" spans="1:19" ht="25.5" x14ac:dyDescent="0.25">
      <c r="A1916" s="260">
        <v>40697</v>
      </c>
      <c r="B1916" s="261" t="s">
        <v>963</v>
      </c>
      <c r="C1916" s="267"/>
      <c r="D1916" s="262" t="s">
        <v>2215</v>
      </c>
      <c r="E1916" s="262"/>
      <c r="F1916" s="262" t="s">
        <v>1697</v>
      </c>
      <c r="G1916" s="262" t="s">
        <v>5602</v>
      </c>
      <c r="H1916" s="262" t="s">
        <v>660</v>
      </c>
      <c r="I1916" s="262" t="s">
        <v>6444</v>
      </c>
      <c r="J1916" s="280" t="s">
        <v>4152</v>
      </c>
      <c r="K1916" s="280" t="s">
        <v>2419</v>
      </c>
      <c r="L1916" s="281">
        <v>40702</v>
      </c>
      <c r="M1916" s="256"/>
      <c r="N1916" s="257">
        <v>40702</v>
      </c>
      <c r="O1916" s="258" t="s">
        <v>2419</v>
      </c>
      <c r="P1916" s="259" t="s">
        <v>6444</v>
      </c>
      <c r="Q1916" s="49"/>
      <c r="R1916" s="49"/>
      <c r="S1916" s="328"/>
    </row>
    <row r="1917" spans="1:19" ht="25.5" x14ac:dyDescent="0.25">
      <c r="A1917" s="260">
        <v>40697</v>
      </c>
      <c r="B1917" s="261" t="s">
        <v>1857</v>
      </c>
      <c r="C1917" s="267"/>
      <c r="D1917" s="262" t="s">
        <v>7162</v>
      </c>
      <c r="E1917" s="262">
        <v>4977</v>
      </c>
      <c r="F1917" s="262" t="s">
        <v>6588</v>
      </c>
      <c r="G1917" s="262" t="s">
        <v>8606</v>
      </c>
      <c r="H1917" s="262" t="s">
        <v>8607</v>
      </c>
      <c r="I1917" s="262" t="s">
        <v>1691</v>
      </c>
      <c r="J1917" s="280" t="s">
        <v>2379</v>
      </c>
      <c r="K1917" s="280" t="s">
        <v>4282</v>
      </c>
      <c r="L1917" s="281">
        <v>40702</v>
      </c>
      <c r="M1917" s="256"/>
      <c r="N1917" s="257">
        <v>40702</v>
      </c>
      <c r="O1917" s="258" t="s">
        <v>4282</v>
      </c>
      <c r="P1917" s="259" t="s">
        <v>1691</v>
      </c>
      <c r="Q1917" s="49"/>
      <c r="R1917" s="49"/>
      <c r="S1917" s="328"/>
    </row>
    <row r="1918" spans="1:19" ht="25.5" x14ac:dyDescent="0.25">
      <c r="A1918" s="260">
        <v>40697</v>
      </c>
      <c r="B1918" s="261" t="s">
        <v>1857</v>
      </c>
      <c r="C1918" s="267"/>
      <c r="D1918" s="262" t="s">
        <v>7162</v>
      </c>
      <c r="E1918" s="262">
        <v>4977</v>
      </c>
      <c r="F1918" s="262" t="s">
        <v>6588</v>
      </c>
      <c r="G1918" s="262" t="s">
        <v>8606</v>
      </c>
      <c r="H1918" s="262" t="s">
        <v>8607</v>
      </c>
      <c r="I1918" s="262" t="s">
        <v>5497</v>
      </c>
      <c r="J1918" s="280" t="s">
        <v>2379</v>
      </c>
      <c r="K1918" s="280" t="s">
        <v>2419</v>
      </c>
      <c r="L1918" s="281">
        <v>40702</v>
      </c>
      <c r="M1918" s="256"/>
      <c r="N1918" s="257">
        <v>40702</v>
      </c>
      <c r="O1918" s="258" t="s">
        <v>2419</v>
      </c>
      <c r="P1918" s="259" t="s">
        <v>5497</v>
      </c>
      <c r="Q1918" s="49"/>
      <c r="R1918" s="49"/>
      <c r="S1918" s="328"/>
    </row>
    <row r="1919" spans="1:19" ht="25.5" x14ac:dyDescent="0.25">
      <c r="A1919" s="260">
        <v>40697</v>
      </c>
      <c r="B1919" s="261" t="s">
        <v>1857</v>
      </c>
      <c r="C1919" s="267"/>
      <c r="D1919" s="262" t="s">
        <v>7162</v>
      </c>
      <c r="E1919" s="262">
        <v>4977</v>
      </c>
      <c r="F1919" s="262" t="s">
        <v>6588</v>
      </c>
      <c r="G1919" s="262" t="s">
        <v>8606</v>
      </c>
      <c r="H1919" s="262" t="s">
        <v>8607</v>
      </c>
      <c r="I1919" s="262" t="s">
        <v>6216</v>
      </c>
      <c r="J1919" s="280" t="s">
        <v>2379</v>
      </c>
      <c r="K1919" s="280" t="s">
        <v>6381</v>
      </c>
      <c r="L1919" s="281">
        <v>40702</v>
      </c>
      <c r="M1919" s="256"/>
      <c r="N1919" s="257">
        <v>40702</v>
      </c>
      <c r="O1919" s="258" t="s">
        <v>6381</v>
      </c>
      <c r="P1919" s="259" t="s">
        <v>6216</v>
      </c>
      <c r="Q1919" s="49"/>
      <c r="R1919" s="49"/>
      <c r="S1919" s="328"/>
    </row>
    <row r="1920" spans="1:19" ht="25.5" x14ac:dyDescent="0.25">
      <c r="A1920" s="260">
        <v>40700</v>
      </c>
      <c r="B1920" s="261" t="s">
        <v>8498</v>
      </c>
      <c r="C1920" s="267"/>
      <c r="D1920" s="262" t="s">
        <v>8499</v>
      </c>
      <c r="E1920" s="262">
        <v>4992</v>
      </c>
      <c r="F1920" s="262" t="s">
        <v>3065</v>
      </c>
      <c r="G1920" s="262" t="s">
        <v>5602</v>
      </c>
      <c r="H1920" s="262" t="s">
        <v>1419</v>
      </c>
      <c r="I1920" s="262" t="s">
        <v>8500</v>
      </c>
      <c r="J1920" s="280" t="s">
        <v>4152</v>
      </c>
      <c r="K1920" s="280" t="s">
        <v>2419</v>
      </c>
      <c r="L1920" s="281">
        <v>40704</v>
      </c>
      <c r="M1920" s="256"/>
      <c r="N1920" s="257">
        <v>40704</v>
      </c>
      <c r="O1920" s="258" t="s">
        <v>2419</v>
      </c>
      <c r="P1920" s="259" t="s">
        <v>9535</v>
      </c>
      <c r="Q1920" s="49"/>
      <c r="R1920" s="49"/>
      <c r="S1920" s="328"/>
    </row>
    <row r="1921" spans="1:19" ht="25.5" x14ac:dyDescent="0.25">
      <c r="A1921" s="260">
        <v>40700</v>
      </c>
      <c r="B1921" s="261" t="s">
        <v>8498</v>
      </c>
      <c r="C1921" s="267"/>
      <c r="D1921" s="262" t="s">
        <v>8499</v>
      </c>
      <c r="E1921" s="262">
        <v>4992</v>
      </c>
      <c r="F1921" s="262" t="s">
        <v>3065</v>
      </c>
      <c r="G1921" s="262" t="s">
        <v>5602</v>
      </c>
      <c r="H1921" s="262" t="s">
        <v>593</v>
      </c>
      <c r="I1921" s="262" t="s">
        <v>8500</v>
      </c>
      <c r="J1921" s="280" t="s">
        <v>4152</v>
      </c>
      <c r="K1921" s="280" t="s">
        <v>2702</v>
      </c>
      <c r="L1921" s="281">
        <v>40704</v>
      </c>
      <c r="M1921" s="256"/>
      <c r="N1921" s="257">
        <v>40704</v>
      </c>
      <c r="O1921" s="258" t="s">
        <v>2702</v>
      </c>
      <c r="P1921" s="259" t="s">
        <v>9535</v>
      </c>
      <c r="Q1921" s="49"/>
      <c r="R1921" s="49"/>
      <c r="S1921" s="328"/>
    </row>
    <row r="1922" spans="1:19" ht="25.5" x14ac:dyDescent="0.25">
      <c r="A1922" s="260">
        <v>40703</v>
      </c>
      <c r="B1922" s="261" t="s">
        <v>680</v>
      </c>
      <c r="C1922" s="267"/>
      <c r="D1922" s="262" t="s">
        <v>1504</v>
      </c>
      <c r="E1922" s="262">
        <v>4991</v>
      </c>
      <c r="F1922" s="262" t="s">
        <v>5941</v>
      </c>
      <c r="G1922" s="262" t="s">
        <v>10255</v>
      </c>
      <c r="H1922" s="262" t="s">
        <v>9706</v>
      </c>
      <c r="I1922" s="262" t="s">
        <v>10608</v>
      </c>
      <c r="J1922" s="280" t="s">
        <v>2379</v>
      </c>
      <c r="K1922" s="280" t="s">
        <v>10123</v>
      </c>
      <c r="L1922" s="281">
        <v>40704</v>
      </c>
      <c r="M1922" s="256"/>
      <c r="N1922" s="257">
        <v>40704</v>
      </c>
      <c r="O1922" s="258" t="s">
        <v>10123</v>
      </c>
      <c r="P1922" s="259" t="s">
        <v>10608</v>
      </c>
      <c r="Q1922" s="49"/>
      <c r="R1922" s="49"/>
      <c r="S1922" s="328"/>
    </row>
    <row r="1923" spans="1:19" ht="25.5" x14ac:dyDescent="0.25">
      <c r="A1923" s="260">
        <v>40704</v>
      </c>
      <c r="B1923" s="261" t="s">
        <v>4763</v>
      </c>
      <c r="C1923" s="267"/>
      <c r="D1923" s="262" t="s">
        <v>1504</v>
      </c>
      <c r="E1923" s="262">
        <v>4991</v>
      </c>
      <c r="F1923" s="262" t="s">
        <v>5941</v>
      </c>
      <c r="G1923" s="262" t="s">
        <v>10255</v>
      </c>
      <c r="H1923" s="262" t="s">
        <v>9706</v>
      </c>
      <c r="I1923" s="262" t="s">
        <v>6444</v>
      </c>
      <c r="J1923" s="280" t="s">
        <v>2379</v>
      </c>
      <c r="K1923" s="280" t="s">
        <v>8506</v>
      </c>
      <c r="L1923" s="281">
        <v>40707</v>
      </c>
      <c r="M1923" s="256"/>
      <c r="N1923" s="257">
        <v>40707</v>
      </c>
      <c r="O1923" s="258"/>
      <c r="P1923" s="259"/>
      <c r="Q1923" s="49"/>
      <c r="R1923" s="49"/>
      <c r="S1923" s="328"/>
    </row>
    <row r="1924" spans="1:19" ht="25.5" x14ac:dyDescent="0.25">
      <c r="A1924" s="260">
        <v>40708</v>
      </c>
      <c r="B1924" s="261" t="s">
        <v>1189</v>
      </c>
      <c r="C1924" s="267"/>
      <c r="D1924" s="262" t="s">
        <v>2215</v>
      </c>
      <c r="E1924" s="262"/>
      <c r="F1924" s="262" t="s">
        <v>1697</v>
      </c>
      <c r="G1924" s="262" t="s">
        <v>5602</v>
      </c>
      <c r="H1924" s="262" t="s">
        <v>660</v>
      </c>
      <c r="I1924" s="262" t="s">
        <v>6444</v>
      </c>
      <c r="J1924" s="280" t="s">
        <v>4152</v>
      </c>
      <c r="K1924" s="280" t="s">
        <v>2419</v>
      </c>
      <c r="L1924" s="281">
        <v>40711</v>
      </c>
      <c r="M1924" s="256"/>
      <c r="N1924" s="257">
        <v>40709</v>
      </c>
      <c r="O1924" s="258"/>
      <c r="P1924" s="259"/>
      <c r="Q1924" s="49"/>
      <c r="R1924" s="49"/>
      <c r="S1924" s="328"/>
    </row>
    <row r="1925" spans="1:19" ht="25.5" x14ac:dyDescent="0.25">
      <c r="A1925" s="260">
        <v>40709</v>
      </c>
      <c r="B1925" s="261" t="s">
        <v>5342</v>
      </c>
      <c r="C1925" s="267"/>
      <c r="D1925" s="262" t="s">
        <v>7162</v>
      </c>
      <c r="E1925" s="262">
        <v>4977</v>
      </c>
      <c r="F1925" s="262" t="s">
        <v>10139</v>
      </c>
      <c r="G1925" s="262" t="s">
        <v>7493</v>
      </c>
      <c r="H1925" s="262" t="s">
        <v>8607</v>
      </c>
      <c r="I1925" s="262" t="s">
        <v>1617</v>
      </c>
      <c r="J1925" s="280" t="s">
        <v>2379</v>
      </c>
      <c r="K1925" s="280" t="s">
        <v>9008</v>
      </c>
      <c r="L1925" s="281">
        <v>40710</v>
      </c>
      <c r="M1925" s="256"/>
      <c r="N1925" s="257">
        <v>40710</v>
      </c>
      <c r="O1925" s="258"/>
      <c r="P1925" s="259"/>
      <c r="Q1925" s="49"/>
      <c r="R1925" s="49"/>
      <c r="S1925" s="328"/>
    </row>
    <row r="1926" spans="1:19" ht="25.5" x14ac:dyDescent="0.25">
      <c r="A1926" s="260">
        <v>40709</v>
      </c>
      <c r="B1926" s="261" t="s">
        <v>907</v>
      </c>
      <c r="C1926" s="267"/>
      <c r="D1926" s="262" t="s">
        <v>903</v>
      </c>
      <c r="E1926" s="262"/>
      <c r="F1926" s="262" t="s">
        <v>5941</v>
      </c>
      <c r="G1926" s="262" t="s">
        <v>4038</v>
      </c>
      <c r="H1926" s="262" t="s">
        <v>4935</v>
      </c>
      <c r="I1926" s="262" t="s">
        <v>4080</v>
      </c>
      <c r="J1926" s="280" t="s">
        <v>5603</v>
      </c>
      <c r="K1926" s="280" t="s">
        <v>9008</v>
      </c>
      <c r="L1926" s="281">
        <v>40710</v>
      </c>
      <c r="M1926" s="256"/>
      <c r="N1926" s="257">
        <v>40710</v>
      </c>
      <c r="O1926" s="258"/>
      <c r="P1926" s="259"/>
      <c r="Q1926" s="49"/>
      <c r="R1926" s="49"/>
      <c r="S1926" s="328"/>
    </row>
    <row r="1927" spans="1:19" ht="38.25" x14ac:dyDescent="0.25">
      <c r="A1927" s="260">
        <v>40697</v>
      </c>
      <c r="B1927" s="261" t="s">
        <v>963</v>
      </c>
      <c r="C1927" s="267"/>
      <c r="D1927" s="262" t="s">
        <v>10385</v>
      </c>
      <c r="E1927" s="262">
        <v>4993</v>
      </c>
      <c r="F1927" s="262" t="s">
        <v>1697</v>
      </c>
      <c r="G1927" s="262" t="s">
        <v>5602</v>
      </c>
      <c r="H1927" s="262" t="s">
        <v>660</v>
      </c>
      <c r="I1927" s="262" t="s">
        <v>1255</v>
      </c>
      <c r="J1927" s="280" t="s">
        <v>9746</v>
      </c>
      <c r="K1927" s="280" t="s">
        <v>10386</v>
      </c>
      <c r="L1927" s="281">
        <v>40711</v>
      </c>
      <c r="M1927" s="256"/>
      <c r="N1927" s="257">
        <v>40711</v>
      </c>
      <c r="O1927" s="258" t="s">
        <v>10386</v>
      </c>
      <c r="P1927" s="259"/>
      <c r="Q1927" s="49"/>
      <c r="R1927" s="49"/>
      <c r="S1927" s="328"/>
    </row>
    <row r="1928" spans="1:19" ht="25.5" x14ac:dyDescent="0.25">
      <c r="A1928" s="260">
        <v>40709</v>
      </c>
      <c r="B1928" s="261" t="s">
        <v>2294</v>
      </c>
      <c r="C1928" s="267"/>
      <c r="D1928" s="262" t="s">
        <v>2215</v>
      </c>
      <c r="E1928" s="262"/>
      <c r="F1928" s="262" t="s">
        <v>6588</v>
      </c>
      <c r="G1928" s="262" t="s">
        <v>6884</v>
      </c>
      <c r="H1928" s="262" t="s">
        <v>8607</v>
      </c>
      <c r="I1928" s="262" t="s">
        <v>6444</v>
      </c>
      <c r="J1928" s="280" t="s">
        <v>2379</v>
      </c>
      <c r="K1928" s="280" t="s">
        <v>8506</v>
      </c>
      <c r="L1928" s="281">
        <v>40711</v>
      </c>
      <c r="M1928" s="256"/>
      <c r="N1928" s="257">
        <v>40711</v>
      </c>
      <c r="O1928" s="258" t="s">
        <v>8506</v>
      </c>
      <c r="P1928" s="259" t="s">
        <v>9535</v>
      </c>
      <c r="Q1928" s="49"/>
      <c r="R1928" s="49"/>
      <c r="S1928" s="328"/>
    </row>
    <row r="1929" spans="1:19" ht="25.5" x14ac:dyDescent="0.25">
      <c r="A1929" s="260">
        <v>40711</v>
      </c>
      <c r="B1929" s="261">
        <v>3553</v>
      </c>
      <c r="C1929" s="267"/>
      <c r="D1929" s="262" t="s">
        <v>4776</v>
      </c>
      <c r="E1929" s="262">
        <v>4961</v>
      </c>
      <c r="F1929" s="262"/>
      <c r="G1929" s="262" t="s">
        <v>9736</v>
      </c>
      <c r="H1929" s="262" t="s">
        <v>4777</v>
      </c>
      <c r="I1929" s="262" t="s">
        <v>429</v>
      </c>
      <c r="J1929" s="280" t="s">
        <v>3390</v>
      </c>
      <c r="K1929" s="280" t="s">
        <v>1820</v>
      </c>
      <c r="L1929" s="281"/>
      <c r="M1929" s="256"/>
      <c r="N1929" s="257">
        <v>40711</v>
      </c>
      <c r="O1929" s="258" t="s">
        <v>6381</v>
      </c>
      <c r="P1929" s="259" t="s">
        <v>9535</v>
      </c>
      <c r="Q1929" s="49"/>
      <c r="R1929" s="49"/>
      <c r="S1929" s="328"/>
    </row>
    <row r="1930" spans="1:19" ht="25.5" x14ac:dyDescent="0.25">
      <c r="A1930" s="260">
        <v>40714</v>
      </c>
      <c r="B1930" s="261" t="s">
        <v>7312</v>
      </c>
      <c r="C1930" s="267"/>
      <c r="D1930" s="262" t="s">
        <v>9584</v>
      </c>
      <c r="E1930" s="262">
        <v>4919</v>
      </c>
      <c r="F1930" s="262" t="s">
        <v>6588</v>
      </c>
      <c r="G1930" s="262" t="s">
        <v>7272</v>
      </c>
      <c r="H1930" s="262" t="s">
        <v>6060</v>
      </c>
      <c r="I1930" s="262" t="s">
        <v>6444</v>
      </c>
      <c r="J1930" s="280" t="s">
        <v>5603</v>
      </c>
      <c r="K1930" s="280" t="s">
        <v>9008</v>
      </c>
      <c r="L1930" s="281">
        <v>40715</v>
      </c>
      <c r="M1930" s="256"/>
      <c r="N1930" s="257">
        <v>40715</v>
      </c>
      <c r="O1930" s="258" t="s">
        <v>9008</v>
      </c>
      <c r="P1930" s="259" t="s">
        <v>9535</v>
      </c>
      <c r="Q1930" s="49"/>
      <c r="R1930" s="49"/>
      <c r="S1930" s="328"/>
    </row>
    <row r="1931" spans="1:19" ht="38.25" x14ac:dyDescent="0.25">
      <c r="A1931" s="260">
        <v>40711</v>
      </c>
      <c r="B1931" s="261" t="s">
        <v>963</v>
      </c>
      <c r="C1931" s="267"/>
      <c r="D1931" s="262" t="s">
        <v>10385</v>
      </c>
      <c r="E1931" s="262">
        <v>4993</v>
      </c>
      <c r="F1931" s="262" t="s">
        <v>1697</v>
      </c>
      <c r="G1931" s="262" t="s">
        <v>5602</v>
      </c>
      <c r="H1931" s="262" t="s">
        <v>660</v>
      </c>
      <c r="I1931" s="262" t="s">
        <v>9824</v>
      </c>
      <c r="J1931" s="280" t="s">
        <v>9746</v>
      </c>
      <c r="K1931" s="280" t="s">
        <v>9636</v>
      </c>
      <c r="L1931" s="281">
        <v>40716</v>
      </c>
      <c r="M1931" s="256"/>
      <c r="N1931" s="257">
        <v>40716</v>
      </c>
      <c r="O1931" s="258" t="s">
        <v>9636</v>
      </c>
      <c r="P1931" s="259"/>
      <c r="Q1931" s="49"/>
      <c r="R1931" s="49"/>
      <c r="S1931" s="328"/>
    </row>
    <row r="1932" spans="1:19" ht="25.5" x14ac:dyDescent="0.25">
      <c r="A1932" s="260">
        <v>40714</v>
      </c>
      <c r="B1932" s="261" t="s">
        <v>8272</v>
      </c>
      <c r="C1932" s="267"/>
      <c r="D1932" s="262" t="s">
        <v>6602</v>
      </c>
      <c r="E1932" s="262">
        <v>5034</v>
      </c>
      <c r="F1932" s="262" t="s">
        <v>10658</v>
      </c>
      <c r="G1932" s="262" t="s">
        <v>5602</v>
      </c>
      <c r="H1932" s="262" t="s">
        <v>8382</v>
      </c>
      <c r="I1932" s="262" t="s">
        <v>6444</v>
      </c>
      <c r="J1932" s="280" t="s">
        <v>4152</v>
      </c>
      <c r="K1932" s="280" t="s">
        <v>6466</v>
      </c>
      <c r="L1932" s="281"/>
      <c r="M1932" s="256"/>
      <c r="N1932" s="257">
        <v>40716</v>
      </c>
      <c r="O1932" s="258" t="s">
        <v>6466</v>
      </c>
      <c r="P1932" s="259" t="s">
        <v>9535</v>
      </c>
      <c r="Q1932" s="49"/>
      <c r="R1932" s="49"/>
      <c r="S1932" s="328"/>
    </row>
    <row r="1933" spans="1:19" ht="25.5" x14ac:dyDescent="0.25">
      <c r="A1933" s="260">
        <v>40672</v>
      </c>
      <c r="B1933" s="261" t="s">
        <v>3533</v>
      </c>
      <c r="C1933" s="267"/>
      <c r="D1933" s="262" t="s">
        <v>3534</v>
      </c>
      <c r="E1933" s="262"/>
      <c r="F1933" s="262" t="s">
        <v>5921</v>
      </c>
      <c r="G1933" s="262" t="s">
        <v>6234</v>
      </c>
      <c r="H1933" s="262" t="s">
        <v>4040</v>
      </c>
      <c r="I1933" s="262" t="s">
        <v>8772</v>
      </c>
      <c r="J1933" s="280"/>
      <c r="K1933" s="280" t="s">
        <v>8773</v>
      </c>
      <c r="L1933" s="281">
        <v>40688</v>
      </c>
      <c r="M1933" s="256"/>
      <c r="N1933" s="257">
        <v>40717</v>
      </c>
      <c r="O1933" s="258" t="s">
        <v>5372</v>
      </c>
      <c r="P1933" s="259" t="s">
        <v>5373</v>
      </c>
      <c r="Q1933" s="49"/>
      <c r="R1933" s="49"/>
      <c r="S1933" s="328"/>
    </row>
    <row r="1934" spans="1:19" ht="25.5" x14ac:dyDescent="0.25">
      <c r="A1934" s="260">
        <v>40714</v>
      </c>
      <c r="B1934" s="261" t="s">
        <v>9798</v>
      </c>
      <c r="C1934" s="267"/>
      <c r="D1934" s="262" t="s">
        <v>9799</v>
      </c>
      <c r="E1934" s="262"/>
      <c r="F1934" s="262" t="s">
        <v>6588</v>
      </c>
      <c r="G1934" s="262" t="s">
        <v>5602</v>
      </c>
      <c r="H1934" s="262" t="s">
        <v>6791</v>
      </c>
      <c r="I1934" s="262" t="s">
        <v>6444</v>
      </c>
      <c r="J1934" s="280" t="s">
        <v>4152</v>
      </c>
      <c r="K1934" s="280" t="s">
        <v>6365</v>
      </c>
      <c r="L1934" s="281">
        <v>40716</v>
      </c>
      <c r="M1934" s="256"/>
      <c r="N1934" s="257">
        <v>40717</v>
      </c>
      <c r="O1934" s="258" t="s">
        <v>8007</v>
      </c>
      <c r="P1934" s="259" t="s">
        <v>9535</v>
      </c>
      <c r="Q1934" s="49"/>
      <c r="R1934" s="49"/>
      <c r="S1934" s="328"/>
    </row>
    <row r="1935" spans="1:19" ht="25.5" x14ac:dyDescent="0.25">
      <c r="A1935" s="260">
        <v>40718</v>
      </c>
      <c r="B1935" s="261" t="s">
        <v>3716</v>
      </c>
      <c r="C1935" s="267"/>
      <c r="D1935" s="262" t="s">
        <v>1504</v>
      </c>
      <c r="E1935" s="262">
        <v>4991</v>
      </c>
      <c r="F1935" s="262" t="s">
        <v>5941</v>
      </c>
      <c r="G1935" s="262" t="s">
        <v>10255</v>
      </c>
      <c r="H1935" s="262" t="s">
        <v>9706</v>
      </c>
      <c r="I1935" s="262" t="s">
        <v>6444</v>
      </c>
      <c r="J1935" s="280" t="s">
        <v>2379</v>
      </c>
      <c r="K1935" s="280" t="s">
        <v>6466</v>
      </c>
      <c r="L1935" s="281">
        <v>40721</v>
      </c>
      <c r="M1935" s="256"/>
      <c r="N1935" s="257">
        <v>40721</v>
      </c>
      <c r="O1935" s="258" t="s">
        <v>6466</v>
      </c>
      <c r="P1935" s="259" t="s">
        <v>9535</v>
      </c>
      <c r="Q1935" s="49"/>
      <c r="R1935" s="49"/>
      <c r="S1935" s="328"/>
    </row>
    <row r="1936" spans="1:19" ht="25.5" x14ac:dyDescent="0.25">
      <c r="A1936" s="260">
        <v>40711</v>
      </c>
      <c r="B1936" s="261">
        <v>3554</v>
      </c>
      <c r="C1936" s="267"/>
      <c r="D1936" s="262" t="s">
        <v>10230</v>
      </c>
      <c r="E1936" s="262"/>
      <c r="F1936" s="262" t="s">
        <v>738</v>
      </c>
      <c r="G1936" s="262" t="s">
        <v>2252</v>
      </c>
      <c r="H1936" s="262" t="s">
        <v>428</v>
      </c>
      <c r="I1936" s="262" t="s">
        <v>429</v>
      </c>
      <c r="J1936" s="280" t="s">
        <v>4499</v>
      </c>
      <c r="K1936" s="280" t="s">
        <v>7036</v>
      </c>
      <c r="L1936" s="281">
        <v>40716</v>
      </c>
      <c r="M1936" s="256"/>
      <c r="N1936" s="257">
        <v>40722</v>
      </c>
      <c r="O1936" s="258" t="s">
        <v>7445</v>
      </c>
      <c r="P1936" s="259" t="s">
        <v>9535</v>
      </c>
      <c r="Q1936" s="49"/>
      <c r="R1936" s="49"/>
      <c r="S1936" s="328"/>
    </row>
    <row r="1937" spans="1:19" ht="25.5" x14ac:dyDescent="0.25">
      <c r="A1937" s="260">
        <v>40714</v>
      </c>
      <c r="B1937" s="261" t="s">
        <v>8308</v>
      </c>
      <c r="C1937" s="267"/>
      <c r="D1937" s="262" t="s">
        <v>40</v>
      </c>
      <c r="E1937" s="262">
        <v>5004</v>
      </c>
      <c r="F1937" s="262" t="s">
        <v>3065</v>
      </c>
      <c r="G1937" s="262" t="s">
        <v>9736</v>
      </c>
      <c r="H1937" s="262" t="s">
        <v>3757</v>
      </c>
      <c r="I1937" s="262" t="s">
        <v>6444</v>
      </c>
      <c r="J1937" s="280" t="s">
        <v>4152</v>
      </c>
      <c r="K1937" s="280" t="s">
        <v>4960</v>
      </c>
      <c r="L1937" s="281"/>
      <c r="M1937" s="256"/>
      <c r="N1937" s="257">
        <v>40722</v>
      </c>
      <c r="O1937" s="258" t="s">
        <v>4960</v>
      </c>
      <c r="P1937" s="259" t="s">
        <v>9535</v>
      </c>
      <c r="Q1937" s="49"/>
      <c r="R1937" s="49"/>
      <c r="S1937" s="328"/>
    </row>
    <row r="1938" spans="1:19" ht="25.5" x14ac:dyDescent="0.25">
      <c r="A1938" s="260">
        <v>40721</v>
      </c>
      <c r="B1938" s="261">
        <v>3553</v>
      </c>
      <c r="C1938" s="267"/>
      <c r="D1938" s="262" t="s">
        <v>4776</v>
      </c>
      <c r="E1938" s="262">
        <v>4961</v>
      </c>
      <c r="F1938" s="262"/>
      <c r="G1938" s="262" t="s">
        <v>10927</v>
      </c>
      <c r="H1938" s="262" t="s">
        <v>4777</v>
      </c>
      <c r="I1938" s="262" t="s">
        <v>429</v>
      </c>
      <c r="J1938" s="280" t="s">
        <v>3390</v>
      </c>
      <c r="K1938" s="280" t="s">
        <v>824</v>
      </c>
      <c r="L1938" s="281">
        <v>40722</v>
      </c>
      <c r="M1938" s="256"/>
      <c r="N1938" s="257">
        <v>40722</v>
      </c>
      <c r="O1938" s="258" t="s">
        <v>9008</v>
      </c>
      <c r="P1938" s="259" t="s">
        <v>9535</v>
      </c>
      <c r="Q1938" s="49"/>
      <c r="R1938" s="49"/>
      <c r="S1938" s="328"/>
    </row>
    <row r="1939" spans="1:19" ht="25.5" x14ac:dyDescent="0.25">
      <c r="A1939" s="260">
        <v>40709</v>
      </c>
      <c r="B1939" s="261" t="s">
        <v>9583</v>
      </c>
      <c r="C1939" s="267"/>
      <c r="D1939" s="262" t="s">
        <v>2134</v>
      </c>
      <c r="E1939" s="262">
        <v>4975</v>
      </c>
      <c r="F1939" s="262" t="s">
        <v>1697</v>
      </c>
      <c r="G1939" s="262" t="s">
        <v>5602</v>
      </c>
      <c r="H1939" s="262" t="s">
        <v>8623</v>
      </c>
      <c r="I1939" s="262" t="s">
        <v>1255</v>
      </c>
      <c r="J1939" s="280" t="s">
        <v>5940</v>
      </c>
      <c r="K1939" s="280" t="s">
        <v>10517</v>
      </c>
      <c r="L1939" s="281">
        <v>40722</v>
      </c>
      <c r="M1939" s="256"/>
      <c r="N1939" s="257">
        <v>40723</v>
      </c>
      <c r="O1939" s="258" t="s">
        <v>10517</v>
      </c>
      <c r="P1939" s="259" t="s">
        <v>2449</v>
      </c>
      <c r="Q1939" s="49"/>
      <c r="R1939" s="49"/>
      <c r="S1939" s="328"/>
    </row>
    <row r="1940" spans="1:19" ht="25.5" x14ac:dyDescent="0.25">
      <c r="A1940" s="260">
        <v>40714</v>
      </c>
      <c r="B1940" s="261" t="s">
        <v>4766</v>
      </c>
      <c r="C1940" s="267"/>
      <c r="D1940" s="262" t="s">
        <v>9230</v>
      </c>
      <c r="E1940" s="262">
        <v>4963</v>
      </c>
      <c r="F1940" s="262" t="s">
        <v>8589</v>
      </c>
      <c r="G1940" s="262" t="s">
        <v>10255</v>
      </c>
      <c r="H1940" s="262" t="s">
        <v>6384</v>
      </c>
      <c r="I1940" s="262" t="s">
        <v>6444</v>
      </c>
      <c r="J1940" s="280" t="s">
        <v>2379</v>
      </c>
      <c r="K1940" s="280" t="s">
        <v>4960</v>
      </c>
      <c r="L1940" s="281">
        <v>40724</v>
      </c>
      <c r="M1940" s="256"/>
      <c r="N1940" s="257">
        <v>40724</v>
      </c>
      <c r="O1940" s="258" t="s">
        <v>4960</v>
      </c>
      <c r="P1940" s="259" t="s">
        <v>9535</v>
      </c>
      <c r="Q1940" s="49"/>
      <c r="R1940" s="49"/>
      <c r="S1940" s="328"/>
    </row>
    <row r="1941" spans="1:19" x14ac:dyDescent="0.25">
      <c r="A1941" s="260">
        <v>40709</v>
      </c>
      <c r="B1941" s="261"/>
      <c r="C1941" s="267"/>
      <c r="D1941" s="262" t="s">
        <v>10230</v>
      </c>
      <c r="E1941" s="262"/>
      <c r="F1941" s="262" t="s">
        <v>10231</v>
      </c>
      <c r="G1941" s="262" t="s">
        <v>10232</v>
      </c>
      <c r="H1941" s="262" t="s">
        <v>10233</v>
      </c>
      <c r="I1941" s="262" t="s">
        <v>10234</v>
      </c>
      <c r="J1941" s="280" t="s">
        <v>10235</v>
      </c>
      <c r="K1941" s="280" t="s">
        <v>10236</v>
      </c>
      <c r="L1941" s="281"/>
      <c r="M1941" s="256"/>
      <c r="N1941" s="257">
        <v>40725</v>
      </c>
      <c r="O1941" s="258"/>
      <c r="P1941" s="259"/>
      <c r="Q1941" s="49"/>
      <c r="R1941" s="49"/>
      <c r="S1941" s="328"/>
    </row>
    <row r="1942" spans="1:19" ht="25.5" x14ac:dyDescent="0.25">
      <c r="A1942" s="260">
        <v>40722</v>
      </c>
      <c r="B1942" s="261" t="s">
        <v>2498</v>
      </c>
      <c r="C1942" s="267"/>
      <c r="D1942" s="262" t="s">
        <v>2215</v>
      </c>
      <c r="E1942" s="262"/>
      <c r="F1942" s="262" t="s">
        <v>1697</v>
      </c>
      <c r="G1942" s="262" t="s">
        <v>5602</v>
      </c>
      <c r="H1942" s="262" t="s">
        <v>7950</v>
      </c>
      <c r="I1942" s="262" t="s">
        <v>6444</v>
      </c>
      <c r="J1942" s="280" t="s">
        <v>4152</v>
      </c>
      <c r="K1942" s="280" t="s">
        <v>2079</v>
      </c>
      <c r="L1942" s="281">
        <v>40725</v>
      </c>
      <c r="M1942" s="256"/>
      <c r="N1942" s="257">
        <v>40725</v>
      </c>
      <c r="O1942" s="258"/>
      <c r="P1942" s="259"/>
      <c r="Q1942" s="49"/>
      <c r="R1942" s="49"/>
      <c r="S1942" s="328"/>
    </row>
    <row r="1943" spans="1:19" ht="25.5" x14ac:dyDescent="0.25">
      <c r="A1943" s="260">
        <v>40722</v>
      </c>
      <c r="B1943" s="261" t="s">
        <v>3483</v>
      </c>
      <c r="C1943" s="267"/>
      <c r="D1943" s="262" t="s">
        <v>3483</v>
      </c>
      <c r="E1943" s="262">
        <v>5013</v>
      </c>
      <c r="F1943" s="262" t="s">
        <v>738</v>
      </c>
      <c r="G1943" s="262" t="s">
        <v>5602</v>
      </c>
      <c r="H1943" s="262" t="s">
        <v>3484</v>
      </c>
      <c r="I1943" s="262" t="s">
        <v>6444</v>
      </c>
      <c r="J1943" s="280" t="s">
        <v>4152</v>
      </c>
      <c r="K1943" s="280" t="s">
        <v>2079</v>
      </c>
      <c r="L1943" s="281">
        <v>40730</v>
      </c>
      <c r="M1943" s="256"/>
      <c r="N1943" s="257">
        <v>40731</v>
      </c>
      <c r="O1943" s="258" t="s">
        <v>2079</v>
      </c>
      <c r="P1943" s="259" t="s">
        <v>9535</v>
      </c>
      <c r="Q1943" s="49"/>
      <c r="R1943" s="49"/>
      <c r="S1943" s="328"/>
    </row>
    <row r="1944" spans="1:19" ht="25.5" x14ac:dyDescent="0.25">
      <c r="A1944" s="260">
        <v>40723</v>
      </c>
      <c r="B1944" s="261" t="s">
        <v>122</v>
      </c>
      <c r="C1944" s="267"/>
      <c r="D1944" s="262" t="s">
        <v>3483</v>
      </c>
      <c r="E1944" s="262">
        <v>5013</v>
      </c>
      <c r="F1944" s="262" t="s">
        <v>738</v>
      </c>
      <c r="G1944" s="262" t="s">
        <v>5602</v>
      </c>
      <c r="H1944" s="262" t="s">
        <v>3484</v>
      </c>
      <c r="I1944" s="262" t="s">
        <v>6444</v>
      </c>
      <c r="J1944" s="280" t="s">
        <v>4152</v>
      </c>
      <c r="K1944" s="280" t="s">
        <v>2419</v>
      </c>
      <c r="L1944" s="281">
        <v>40732</v>
      </c>
      <c r="M1944" s="256"/>
      <c r="N1944" s="257">
        <v>40731</v>
      </c>
      <c r="O1944" s="258" t="s">
        <v>2419</v>
      </c>
      <c r="P1944" s="259" t="s">
        <v>9535</v>
      </c>
      <c r="Q1944" s="49"/>
      <c r="R1944" s="49"/>
      <c r="S1944" s="328"/>
    </row>
    <row r="1945" spans="1:19" ht="25.5" x14ac:dyDescent="0.25">
      <c r="A1945" s="260">
        <v>40723</v>
      </c>
      <c r="B1945" s="261" t="s">
        <v>122</v>
      </c>
      <c r="C1945" s="267"/>
      <c r="D1945" s="262" t="s">
        <v>3483</v>
      </c>
      <c r="E1945" s="262">
        <v>5013</v>
      </c>
      <c r="F1945" s="262" t="s">
        <v>738</v>
      </c>
      <c r="G1945" s="262" t="s">
        <v>5602</v>
      </c>
      <c r="H1945" s="262" t="s">
        <v>5539</v>
      </c>
      <c r="I1945" s="262" t="s">
        <v>6444</v>
      </c>
      <c r="J1945" s="280" t="s">
        <v>4152</v>
      </c>
      <c r="K1945" s="280" t="s">
        <v>2419</v>
      </c>
      <c r="L1945" s="281">
        <v>40732</v>
      </c>
      <c r="M1945" s="256"/>
      <c r="N1945" s="257">
        <v>40731</v>
      </c>
      <c r="O1945" s="258" t="s">
        <v>2419</v>
      </c>
      <c r="P1945" s="259" t="s">
        <v>9535</v>
      </c>
      <c r="Q1945" s="49"/>
      <c r="R1945" s="49"/>
      <c r="S1945" s="328"/>
    </row>
    <row r="1946" spans="1:19" ht="25.5" x14ac:dyDescent="0.25">
      <c r="A1946" s="260">
        <v>40725</v>
      </c>
      <c r="B1946" s="261" t="s">
        <v>5594</v>
      </c>
      <c r="C1946" s="267"/>
      <c r="D1946" s="262" t="s">
        <v>3104</v>
      </c>
      <c r="E1946" s="262">
        <v>5019</v>
      </c>
      <c r="F1946" s="262" t="s">
        <v>738</v>
      </c>
      <c r="G1946" s="262" t="s">
        <v>5602</v>
      </c>
      <c r="H1946" s="262" t="s">
        <v>8417</v>
      </c>
      <c r="I1946" s="262" t="s">
        <v>6444</v>
      </c>
      <c r="J1946" s="280" t="s">
        <v>4152</v>
      </c>
      <c r="K1946" s="280" t="s">
        <v>2486</v>
      </c>
      <c r="L1946" s="281">
        <v>40732</v>
      </c>
      <c r="M1946" s="256"/>
      <c r="N1946" s="257">
        <v>40731</v>
      </c>
      <c r="O1946" s="258" t="s">
        <v>2486</v>
      </c>
      <c r="P1946" s="259" t="s">
        <v>9535</v>
      </c>
      <c r="Q1946" s="49"/>
      <c r="R1946" s="49"/>
      <c r="S1946" s="328"/>
    </row>
    <row r="1947" spans="1:19" x14ac:dyDescent="0.25">
      <c r="A1947" s="260">
        <v>40710</v>
      </c>
      <c r="B1947" s="261" t="s">
        <v>9585</v>
      </c>
      <c r="C1947" s="267"/>
      <c r="D1947" s="262" t="s">
        <v>40</v>
      </c>
      <c r="E1947" s="262">
        <v>5004</v>
      </c>
      <c r="F1947" s="262" t="s">
        <v>9954</v>
      </c>
      <c r="G1947" s="262" t="s">
        <v>6234</v>
      </c>
      <c r="H1947" s="262" t="s">
        <v>6207</v>
      </c>
      <c r="I1947" s="262" t="s">
        <v>9916</v>
      </c>
      <c r="J1947" s="280" t="s">
        <v>2913</v>
      </c>
      <c r="K1947" s="280" t="s">
        <v>2081</v>
      </c>
      <c r="L1947" s="281">
        <v>40767</v>
      </c>
      <c r="M1947" s="256"/>
      <c r="N1947" s="257">
        <v>40732</v>
      </c>
      <c r="O1947" s="258" t="s">
        <v>2081</v>
      </c>
      <c r="P1947" s="259" t="s">
        <v>6867</v>
      </c>
      <c r="Q1947" s="49"/>
      <c r="R1947" s="49"/>
      <c r="S1947" s="328"/>
    </row>
    <row r="1948" spans="1:19" ht="25.5" x14ac:dyDescent="0.25">
      <c r="A1948" s="260">
        <v>40710</v>
      </c>
      <c r="B1948" s="261" t="s">
        <v>9585</v>
      </c>
      <c r="C1948" s="267"/>
      <c r="D1948" s="262" t="s">
        <v>40</v>
      </c>
      <c r="E1948" s="262">
        <v>5004</v>
      </c>
      <c r="F1948" s="262" t="s">
        <v>9954</v>
      </c>
      <c r="G1948" s="262" t="s">
        <v>2252</v>
      </c>
      <c r="H1948" s="262" t="s">
        <v>6207</v>
      </c>
      <c r="I1948" s="262" t="s">
        <v>6444</v>
      </c>
      <c r="J1948" s="280" t="s">
        <v>4152</v>
      </c>
      <c r="K1948" s="280" t="s">
        <v>2081</v>
      </c>
      <c r="L1948" s="281">
        <v>40767</v>
      </c>
      <c r="M1948" s="256"/>
      <c r="N1948" s="257">
        <v>40732</v>
      </c>
      <c r="O1948" s="258" t="s">
        <v>2081</v>
      </c>
      <c r="P1948" s="259" t="s">
        <v>9535</v>
      </c>
      <c r="Q1948" s="49"/>
      <c r="R1948" s="49"/>
      <c r="S1948" s="328"/>
    </row>
    <row r="1949" spans="1:19" ht="25.5" x14ac:dyDescent="0.25">
      <c r="A1949" s="260">
        <v>40731</v>
      </c>
      <c r="B1949" s="261" t="s">
        <v>678</v>
      </c>
      <c r="C1949" s="267"/>
      <c r="D1949" s="262" t="s">
        <v>2215</v>
      </c>
      <c r="E1949" s="262"/>
      <c r="F1949" s="262" t="s">
        <v>6588</v>
      </c>
      <c r="G1949" s="262" t="s">
        <v>5602</v>
      </c>
      <c r="H1949" s="262" t="s">
        <v>4935</v>
      </c>
      <c r="I1949" s="262" t="s">
        <v>6444</v>
      </c>
      <c r="J1949" s="280" t="s">
        <v>5603</v>
      </c>
      <c r="K1949" s="280" t="s">
        <v>7826</v>
      </c>
      <c r="L1949" s="281">
        <v>40735</v>
      </c>
      <c r="M1949" s="256"/>
      <c r="N1949" s="257">
        <v>40732</v>
      </c>
      <c r="O1949" s="258" t="s">
        <v>7826</v>
      </c>
      <c r="P1949" s="259" t="s">
        <v>9535</v>
      </c>
      <c r="Q1949" s="49"/>
      <c r="R1949" s="49"/>
      <c r="S1949" s="328"/>
    </row>
    <row r="1950" spans="1:19" ht="25.5" x14ac:dyDescent="0.25">
      <c r="A1950" s="260">
        <v>40732</v>
      </c>
      <c r="B1950" s="261" t="s">
        <v>10698</v>
      </c>
      <c r="C1950" s="267"/>
      <c r="D1950" s="262" t="s">
        <v>2215</v>
      </c>
      <c r="E1950" s="262"/>
      <c r="F1950" s="262" t="s">
        <v>10658</v>
      </c>
      <c r="G1950" s="262" t="s">
        <v>10927</v>
      </c>
      <c r="H1950" s="262" t="s">
        <v>374</v>
      </c>
      <c r="I1950" s="262" t="s">
        <v>6444</v>
      </c>
      <c r="J1950" s="280" t="s">
        <v>878</v>
      </c>
      <c r="K1950" s="280" t="s">
        <v>2419</v>
      </c>
      <c r="L1950" s="281">
        <v>40735</v>
      </c>
      <c r="M1950" s="256"/>
      <c r="N1950" s="257">
        <v>40735</v>
      </c>
      <c r="O1950" s="258" t="s">
        <v>2419</v>
      </c>
      <c r="P1950" s="259" t="s">
        <v>9535</v>
      </c>
      <c r="Q1950" s="49"/>
      <c r="R1950" s="49"/>
      <c r="S1950" s="328"/>
    </row>
    <row r="1951" spans="1:19" ht="25.5" x14ac:dyDescent="0.25">
      <c r="A1951" s="260">
        <v>40725</v>
      </c>
      <c r="B1951" s="261" t="s">
        <v>6632</v>
      </c>
      <c r="C1951" s="267"/>
      <c r="D1951" s="262" t="s">
        <v>3483</v>
      </c>
      <c r="E1951" s="262">
        <v>5013</v>
      </c>
      <c r="F1951" s="262" t="s">
        <v>738</v>
      </c>
      <c r="G1951" s="262" t="s">
        <v>5602</v>
      </c>
      <c r="H1951" s="262" t="s">
        <v>3484</v>
      </c>
      <c r="I1951" s="262" t="s">
        <v>6444</v>
      </c>
      <c r="J1951" s="280" t="s">
        <v>4152</v>
      </c>
      <c r="K1951" s="280" t="s">
        <v>2079</v>
      </c>
      <c r="L1951" s="281">
        <v>40737</v>
      </c>
      <c r="M1951" s="256"/>
      <c r="N1951" s="257">
        <v>40736</v>
      </c>
      <c r="O1951" s="258" t="s">
        <v>2079</v>
      </c>
      <c r="P1951" s="259" t="s">
        <v>9535</v>
      </c>
      <c r="Q1951" s="49"/>
      <c r="R1951" s="49"/>
      <c r="S1951" s="328"/>
    </row>
    <row r="1952" spans="1:19" ht="25.5" x14ac:dyDescent="0.25">
      <c r="A1952" s="260">
        <v>40725</v>
      </c>
      <c r="B1952" s="261" t="s">
        <v>5810</v>
      </c>
      <c r="C1952" s="267"/>
      <c r="D1952" s="262" t="s">
        <v>9230</v>
      </c>
      <c r="E1952" s="262">
        <v>4963</v>
      </c>
      <c r="F1952" s="262" t="s">
        <v>738</v>
      </c>
      <c r="G1952" s="262" t="s">
        <v>10255</v>
      </c>
      <c r="H1952" s="262" t="s">
        <v>7581</v>
      </c>
      <c r="I1952" s="262" t="s">
        <v>6444</v>
      </c>
      <c r="J1952" s="280" t="s">
        <v>2379</v>
      </c>
      <c r="K1952" s="280" t="s">
        <v>6466</v>
      </c>
      <c r="L1952" s="281">
        <v>40737</v>
      </c>
      <c r="M1952" s="256"/>
      <c r="N1952" s="257">
        <v>40736</v>
      </c>
      <c r="O1952" s="258" t="s">
        <v>6466</v>
      </c>
      <c r="P1952" s="259" t="s">
        <v>9535</v>
      </c>
      <c r="Q1952" s="49"/>
      <c r="R1952" s="49"/>
      <c r="S1952" s="328"/>
    </row>
    <row r="1953" spans="1:19" ht="25.5" x14ac:dyDescent="0.25">
      <c r="A1953" s="260">
        <v>40725</v>
      </c>
      <c r="B1953" s="261" t="s">
        <v>5594</v>
      </c>
      <c r="C1953" s="267"/>
      <c r="D1953" s="262" t="s">
        <v>3104</v>
      </c>
      <c r="E1953" s="262">
        <v>5019</v>
      </c>
      <c r="F1953" s="262" t="s">
        <v>738</v>
      </c>
      <c r="G1953" s="262" t="s">
        <v>5602</v>
      </c>
      <c r="H1953" s="262" t="s">
        <v>4179</v>
      </c>
      <c r="I1953" s="262" t="s">
        <v>6444</v>
      </c>
      <c r="J1953" s="280" t="s">
        <v>4152</v>
      </c>
      <c r="K1953" s="280" t="s">
        <v>2079</v>
      </c>
      <c r="L1953" s="281">
        <v>40738</v>
      </c>
      <c r="M1953" s="256"/>
      <c r="N1953" s="257">
        <v>40736</v>
      </c>
      <c r="O1953" s="258" t="s">
        <v>2079</v>
      </c>
      <c r="P1953" s="259" t="s">
        <v>9535</v>
      </c>
      <c r="Q1953" s="49"/>
      <c r="R1953" s="49"/>
      <c r="S1953" s="328"/>
    </row>
    <row r="1954" spans="1:19" ht="38.25" x14ac:dyDescent="0.25">
      <c r="A1954" s="260">
        <v>40725</v>
      </c>
      <c r="B1954" s="261" t="s">
        <v>5594</v>
      </c>
      <c r="C1954" s="267"/>
      <c r="D1954" s="262" t="s">
        <v>3104</v>
      </c>
      <c r="E1954" s="262">
        <v>5019</v>
      </c>
      <c r="F1954" s="262" t="s">
        <v>738</v>
      </c>
      <c r="G1954" s="262" t="s">
        <v>9736</v>
      </c>
      <c r="H1954" s="262" t="s">
        <v>4179</v>
      </c>
      <c r="I1954" s="262" t="s">
        <v>3105</v>
      </c>
      <c r="J1954" s="280" t="s">
        <v>6666</v>
      </c>
      <c r="K1954" s="280" t="s">
        <v>4488</v>
      </c>
      <c r="L1954" s="281">
        <v>40738</v>
      </c>
      <c r="M1954" s="256"/>
      <c r="N1954" s="257">
        <v>40736</v>
      </c>
      <c r="O1954" s="258" t="s">
        <v>4488</v>
      </c>
      <c r="P1954" s="259" t="s">
        <v>3346</v>
      </c>
      <c r="Q1954" s="49"/>
      <c r="R1954" s="49"/>
      <c r="S1954" s="328"/>
    </row>
    <row r="1955" spans="1:19" ht="25.5" x14ac:dyDescent="0.25">
      <c r="A1955" s="260">
        <v>40708</v>
      </c>
      <c r="B1955" s="261">
        <v>3552</v>
      </c>
      <c r="C1955" s="267"/>
      <c r="D1955" s="262" t="s">
        <v>8194</v>
      </c>
      <c r="E1955" s="262"/>
      <c r="F1955" s="262" t="s">
        <v>8195</v>
      </c>
      <c r="G1955" s="262" t="s">
        <v>8729</v>
      </c>
      <c r="H1955" s="262" t="s">
        <v>9603</v>
      </c>
      <c r="I1955" s="262"/>
      <c r="J1955" s="280"/>
      <c r="K1955" s="280" t="s">
        <v>3914</v>
      </c>
      <c r="L1955" s="281"/>
      <c r="M1955" s="256"/>
      <c r="N1955" s="257">
        <v>40737</v>
      </c>
      <c r="O1955" s="258" t="s">
        <v>5028</v>
      </c>
      <c r="P1955" s="259"/>
      <c r="Q1955" s="49"/>
      <c r="R1955" s="49"/>
      <c r="S1955" s="328"/>
    </row>
    <row r="1956" spans="1:19" ht="25.5" x14ac:dyDescent="0.25">
      <c r="A1956" s="260">
        <v>40730</v>
      </c>
      <c r="B1956" s="261" t="s">
        <v>6483</v>
      </c>
      <c r="C1956" s="267"/>
      <c r="D1956" s="262" t="s">
        <v>6484</v>
      </c>
      <c r="E1956" s="262"/>
      <c r="F1956" s="262" t="s">
        <v>1552</v>
      </c>
      <c r="G1956" s="262" t="s">
        <v>8606</v>
      </c>
      <c r="H1956" s="262" t="s">
        <v>8607</v>
      </c>
      <c r="I1956" s="262" t="s">
        <v>6485</v>
      </c>
      <c r="J1956" s="280" t="s">
        <v>6486</v>
      </c>
      <c r="K1956" s="280" t="s">
        <v>9989</v>
      </c>
      <c r="L1956" s="281">
        <v>40734</v>
      </c>
      <c r="M1956" s="256"/>
      <c r="N1956" s="257">
        <v>40737</v>
      </c>
      <c r="O1956" s="258" t="s">
        <v>1450</v>
      </c>
      <c r="P1956" s="259" t="s">
        <v>1451</v>
      </c>
      <c r="Q1956" s="49"/>
      <c r="R1956" s="49"/>
      <c r="S1956" s="328"/>
    </row>
    <row r="1957" spans="1:19" ht="25.5" x14ac:dyDescent="0.25">
      <c r="A1957" s="260">
        <v>40732</v>
      </c>
      <c r="B1957" s="261" t="s">
        <v>4913</v>
      </c>
      <c r="C1957" s="267"/>
      <c r="D1957" s="262" t="s">
        <v>2215</v>
      </c>
      <c r="E1957" s="262"/>
      <c r="F1957" s="262" t="s">
        <v>6588</v>
      </c>
      <c r="G1957" s="262" t="s">
        <v>8606</v>
      </c>
      <c r="H1957" s="262" t="s">
        <v>8607</v>
      </c>
      <c r="I1957" s="262" t="s">
        <v>6444</v>
      </c>
      <c r="J1957" s="280" t="s">
        <v>2379</v>
      </c>
      <c r="K1957" s="280" t="s">
        <v>2081</v>
      </c>
      <c r="L1957" s="281">
        <v>40737</v>
      </c>
      <c r="M1957" s="256"/>
      <c r="N1957" s="257">
        <v>40737</v>
      </c>
      <c r="O1957" s="258" t="s">
        <v>2081</v>
      </c>
      <c r="P1957" s="259" t="s">
        <v>9535</v>
      </c>
      <c r="Q1957" s="49"/>
      <c r="R1957" s="49"/>
      <c r="S1957" s="328"/>
    </row>
    <row r="1958" spans="1:19" ht="25.5" x14ac:dyDescent="0.25">
      <c r="A1958" s="260">
        <v>40732</v>
      </c>
      <c r="B1958" s="261" t="s">
        <v>4913</v>
      </c>
      <c r="C1958" s="267"/>
      <c r="D1958" s="262" t="s">
        <v>2215</v>
      </c>
      <c r="E1958" s="262"/>
      <c r="F1958" s="262" t="s">
        <v>6588</v>
      </c>
      <c r="G1958" s="262" t="s">
        <v>8606</v>
      </c>
      <c r="H1958" s="262" t="s">
        <v>8607</v>
      </c>
      <c r="I1958" s="262" t="s">
        <v>6216</v>
      </c>
      <c r="J1958" s="280" t="s">
        <v>2379</v>
      </c>
      <c r="K1958" s="280" t="s">
        <v>9008</v>
      </c>
      <c r="L1958" s="281">
        <v>40737</v>
      </c>
      <c r="M1958" s="256"/>
      <c r="N1958" s="257">
        <v>40737</v>
      </c>
      <c r="O1958" s="258" t="s">
        <v>9008</v>
      </c>
      <c r="P1958" s="259" t="s">
        <v>3712</v>
      </c>
      <c r="Q1958" s="49"/>
      <c r="R1958" s="49"/>
      <c r="S1958" s="328"/>
    </row>
    <row r="1959" spans="1:19" ht="25.5" x14ac:dyDescent="0.25">
      <c r="A1959" s="260">
        <v>40735</v>
      </c>
      <c r="B1959" s="261" t="s">
        <v>8622</v>
      </c>
      <c r="C1959" s="267"/>
      <c r="D1959" s="262" t="s">
        <v>2215</v>
      </c>
      <c r="E1959" s="262"/>
      <c r="F1959" s="262" t="s">
        <v>1697</v>
      </c>
      <c r="G1959" s="262" t="s">
        <v>5602</v>
      </c>
      <c r="H1959" s="262" t="s">
        <v>593</v>
      </c>
      <c r="I1959" s="262" t="s">
        <v>6444</v>
      </c>
      <c r="J1959" s="280" t="s">
        <v>4152</v>
      </c>
      <c r="K1959" s="280" t="s">
        <v>2419</v>
      </c>
      <c r="L1959" s="281">
        <v>40739</v>
      </c>
      <c r="M1959" s="256"/>
      <c r="N1959" s="257">
        <v>40739</v>
      </c>
      <c r="O1959" s="258" t="s">
        <v>2419</v>
      </c>
      <c r="P1959" s="259" t="s">
        <v>7961</v>
      </c>
      <c r="Q1959" s="49"/>
      <c r="R1959" s="49"/>
      <c r="S1959" s="328"/>
    </row>
    <row r="1960" spans="1:19" x14ac:dyDescent="0.25">
      <c r="A1960" s="260">
        <v>40739</v>
      </c>
      <c r="B1960" s="261" t="s">
        <v>976</v>
      </c>
      <c r="C1960" s="267"/>
      <c r="D1960" s="262" t="s">
        <v>2215</v>
      </c>
      <c r="E1960" s="262"/>
      <c r="F1960" s="262" t="s">
        <v>5941</v>
      </c>
      <c r="G1960" s="262" t="s">
        <v>8606</v>
      </c>
      <c r="H1960" s="262" t="s">
        <v>8607</v>
      </c>
      <c r="I1960" s="262" t="s">
        <v>5497</v>
      </c>
      <c r="J1960" s="280" t="s">
        <v>977</v>
      </c>
      <c r="K1960" s="280" t="s">
        <v>6381</v>
      </c>
      <c r="L1960" s="281">
        <v>40742</v>
      </c>
      <c r="M1960" s="256"/>
      <c r="N1960" s="257">
        <v>40742</v>
      </c>
      <c r="O1960" s="258" t="s">
        <v>6381</v>
      </c>
      <c r="P1960" s="259" t="s">
        <v>5876</v>
      </c>
      <c r="Q1960" s="49"/>
      <c r="R1960" s="49"/>
      <c r="S1960" s="328"/>
    </row>
    <row r="1961" spans="1:19" ht="38.25" x14ac:dyDescent="0.25">
      <c r="A1961" s="260">
        <v>40729</v>
      </c>
      <c r="B1961" s="261" t="s">
        <v>8622</v>
      </c>
      <c r="C1961" s="267"/>
      <c r="D1961" s="262" t="s">
        <v>3717</v>
      </c>
      <c r="E1961" s="262">
        <v>4971</v>
      </c>
      <c r="F1961" s="262" t="s">
        <v>1697</v>
      </c>
      <c r="G1961" s="262" t="s">
        <v>5602</v>
      </c>
      <c r="H1961" s="262" t="s">
        <v>593</v>
      </c>
      <c r="I1961" s="262" t="s">
        <v>4073</v>
      </c>
      <c r="J1961" s="280" t="s">
        <v>9746</v>
      </c>
      <c r="K1961" s="280" t="s">
        <v>3443</v>
      </c>
      <c r="L1961" s="281">
        <v>40744</v>
      </c>
      <c r="M1961" s="256"/>
      <c r="N1961" s="257">
        <v>40743</v>
      </c>
      <c r="O1961" s="258" t="s">
        <v>3443</v>
      </c>
      <c r="P1961" s="259" t="s">
        <v>4073</v>
      </c>
      <c r="Q1961" s="49"/>
      <c r="R1961" s="49"/>
      <c r="S1961" s="328"/>
    </row>
    <row r="1962" spans="1:19" ht="25.5" x14ac:dyDescent="0.25">
      <c r="A1962" s="260">
        <v>40737</v>
      </c>
      <c r="B1962" s="261" t="s">
        <v>4979</v>
      </c>
      <c r="C1962" s="267"/>
      <c r="D1962" s="262" t="s">
        <v>7162</v>
      </c>
      <c r="E1962" s="262">
        <v>4977</v>
      </c>
      <c r="F1962" s="262" t="s">
        <v>1697</v>
      </c>
      <c r="G1962" s="262" t="s">
        <v>9736</v>
      </c>
      <c r="H1962" s="262" t="s">
        <v>1075</v>
      </c>
      <c r="I1962" s="262" t="s">
        <v>10930</v>
      </c>
      <c r="J1962" s="280" t="s">
        <v>4152</v>
      </c>
      <c r="K1962" s="280" t="s">
        <v>6325</v>
      </c>
      <c r="L1962" s="281">
        <v>40743</v>
      </c>
      <c r="M1962" s="256" t="s">
        <v>6533</v>
      </c>
      <c r="N1962" s="257">
        <v>40743</v>
      </c>
      <c r="O1962" s="258" t="s">
        <v>6325</v>
      </c>
      <c r="P1962" s="259" t="s">
        <v>10108</v>
      </c>
      <c r="Q1962" s="49"/>
      <c r="R1962" s="49"/>
      <c r="S1962" s="328"/>
    </row>
    <row r="1963" spans="1:19" ht="25.5" x14ac:dyDescent="0.25">
      <c r="A1963" s="260">
        <v>40738</v>
      </c>
      <c r="B1963" s="261" t="s">
        <v>2770</v>
      </c>
      <c r="C1963" s="267"/>
      <c r="D1963" s="262" t="s">
        <v>10862</v>
      </c>
      <c r="E1963" s="262">
        <v>4869</v>
      </c>
      <c r="F1963" s="262" t="s">
        <v>6588</v>
      </c>
      <c r="G1963" s="262" t="s">
        <v>10927</v>
      </c>
      <c r="H1963" s="262" t="s">
        <v>6060</v>
      </c>
      <c r="I1963" s="262" t="s">
        <v>5497</v>
      </c>
      <c r="J1963" s="280" t="s">
        <v>5603</v>
      </c>
      <c r="K1963" s="280" t="s">
        <v>748</v>
      </c>
      <c r="L1963" s="281">
        <v>40743</v>
      </c>
      <c r="M1963" s="256" t="s">
        <v>6533</v>
      </c>
      <c r="N1963" s="257">
        <v>40744</v>
      </c>
      <c r="O1963" s="258" t="s">
        <v>748</v>
      </c>
      <c r="P1963" s="259" t="s">
        <v>5876</v>
      </c>
      <c r="Q1963" s="49"/>
      <c r="R1963" s="49"/>
      <c r="S1963" s="328"/>
    </row>
    <row r="1964" spans="1:19" x14ac:dyDescent="0.25">
      <c r="A1964" s="260">
        <v>40739</v>
      </c>
      <c r="B1964" s="261" t="s">
        <v>7699</v>
      </c>
      <c r="C1964" s="267"/>
      <c r="D1964" s="262" t="s">
        <v>7135</v>
      </c>
      <c r="E1964" s="262">
        <v>5000</v>
      </c>
      <c r="F1964" s="262" t="s">
        <v>1461</v>
      </c>
      <c r="G1964" s="262" t="s">
        <v>3651</v>
      </c>
      <c r="H1964" s="262" t="s">
        <v>9138</v>
      </c>
      <c r="I1964" s="262" t="s">
        <v>6444</v>
      </c>
      <c r="J1964" s="280" t="s">
        <v>6546</v>
      </c>
      <c r="K1964" s="280" t="s">
        <v>2081</v>
      </c>
      <c r="L1964" s="281">
        <v>40742</v>
      </c>
      <c r="M1964" s="256"/>
      <c r="N1964" s="257">
        <v>40744</v>
      </c>
      <c r="O1964" s="258" t="s">
        <v>2081</v>
      </c>
      <c r="P1964" s="259" t="s">
        <v>9535</v>
      </c>
      <c r="Q1964" s="49"/>
      <c r="R1964" s="49"/>
      <c r="S1964" s="328"/>
    </row>
    <row r="1965" spans="1:19" ht="25.5" x14ac:dyDescent="0.25">
      <c r="A1965" s="260">
        <v>40743</v>
      </c>
      <c r="B1965" s="261" t="s">
        <v>2983</v>
      </c>
      <c r="C1965" s="267"/>
      <c r="D1965" s="262" t="s">
        <v>2215</v>
      </c>
      <c r="E1965" s="262"/>
      <c r="F1965" s="262" t="s">
        <v>1697</v>
      </c>
      <c r="G1965" s="262" t="s">
        <v>5602</v>
      </c>
      <c r="H1965" s="262" t="s">
        <v>4179</v>
      </c>
      <c r="I1965" s="262" t="s">
        <v>10930</v>
      </c>
      <c r="J1965" s="280" t="s">
        <v>4152</v>
      </c>
      <c r="K1965" s="280" t="s">
        <v>2419</v>
      </c>
      <c r="L1965" s="281">
        <v>40746</v>
      </c>
      <c r="M1965" s="256"/>
      <c r="N1965" s="257">
        <v>40746</v>
      </c>
      <c r="O1965" s="258" t="s">
        <v>2419</v>
      </c>
      <c r="P1965" s="259" t="s">
        <v>10108</v>
      </c>
      <c r="Q1965" s="49"/>
      <c r="R1965" s="49"/>
      <c r="S1965" s="328"/>
    </row>
    <row r="1966" spans="1:19" ht="25.5" x14ac:dyDescent="0.25">
      <c r="A1966" s="260">
        <v>40744</v>
      </c>
      <c r="B1966" s="261" t="s">
        <v>4343</v>
      </c>
      <c r="C1966" s="267"/>
      <c r="D1966" s="262" t="s">
        <v>2215</v>
      </c>
      <c r="E1966" s="262"/>
      <c r="F1966" s="262" t="s">
        <v>1697</v>
      </c>
      <c r="G1966" s="262" t="s">
        <v>5602</v>
      </c>
      <c r="H1966" s="262" t="s">
        <v>2253</v>
      </c>
      <c r="I1966" s="262" t="s">
        <v>6444</v>
      </c>
      <c r="J1966" s="280" t="s">
        <v>4152</v>
      </c>
      <c r="K1966" s="280" t="s">
        <v>2419</v>
      </c>
      <c r="L1966" s="281">
        <v>40746</v>
      </c>
      <c r="M1966" s="256"/>
      <c r="N1966" s="257">
        <v>40746</v>
      </c>
      <c r="O1966" s="258" t="s">
        <v>2419</v>
      </c>
      <c r="P1966" s="259" t="s">
        <v>7961</v>
      </c>
      <c r="Q1966" s="49"/>
      <c r="R1966" s="49"/>
      <c r="S1966" s="328"/>
    </row>
    <row r="1967" spans="1:19" x14ac:dyDescent="0.25">
      <c r="A1967" s="260">
        <v>40745</v>
      </c>
      <c r="B1967" s="261" t="s">
        <v>2759</v>
      </c>
      <c r="C1967" s="267"/>
      <c r="D1967" s="262" t="s">
        <v>10862</v>
      </c>
      <c r="E1967" s="262">
        <v>4869</v>
      </c>
      <c r="F1967" s="262" t="s">
        <v>5941</v>
      </c>
      <c r="G1967" s="262" t="s">
        <v>10927</v>
      </c>
      <c r="H1967" s="262" t="s">
        <v>2760</v>
      </c>
      <c r="I1967" s="262" t="s">
        <v>10608</v>
      </c>
      <c r="J1967" s="280" t="s">
        <v>1727</v>
      </c>
      <c r="K1967" s="280" t="s">
        <v>6381</v>
      </c>
      <c r="L1967" s="281">
        <v>40746</v>
      </c>
      <c r="M1967" s="256"/>
      <c r="N1967" s="257">
        <v>40746</v>
      </c>
      <c r="O1967" s="258" t="s">
        <v>6381</v>
      </c>
      <c r="P1967" s="259" t="s">
        <v>3371</v>
      </c>
      <c r="Q1967" s="49"/>
      <c r="R1967" s="49"/>
      <c r="S1967" s="328"/>
    </row>
    <row r="1968" spans="1:19" ht="25.5" x14ac:dyDescent="0.25">
      <c r="A1968" s="260">
        <v>40746</v>
      </c>
      <c r="B1968" s="261" t="s">
        <v>2965</v>
      </c>
      <c r="C1968" s="267"/>
      <c r="D1968" s="262" t="s">
        <v>3717</v>
      </c>
      <c r="E1968" s="262">
        <v>4971</v>
      </c>
      <c r="F1968" s="262" t="s">
        <v>3431</v>
      </c>
      <c r="G1968" s="262" t="s">
        <v>8041</v>
      </c>
      <c r="H1968" s="262" t="s">
        <v>374</v>
      </c>
      <c r="I1968" s="262" t="s">
        <v>1255</v>
      </c>
      <c r="J1968" s="280" t="s">
        <v>10299</v>
      </c>
      <c r="K1968" s="280" t="s">
        <v>8621</v>
      </c>
      <c r="L1968" s="281"/>
      <c r="M1968" s="256" t="s">
        <v>6533</v>
      </c>
      <c r="N1968" s="257">
        <v>40750</v>
      </c>
      <c r="O1968" s="258" t="s">
        <v>8621</v>
      </c>
      <c r="P1968" s="259" t="s">
        <v>5439</v>
      </c>
      <c r="Q1968" s="49"/>
      <c r="R1968" s="49"/>
      <c r="S1968" s="328"/>
    </row>
    <row r="1969" spans="1:19" ht="25.5" x14ac:dyDescent="0.25">
      <c r="A1969" s="260">
        <v>40749</v>
      </c>
      <c r="B1969" s="261" t="s">
        <v>8187</v>
      </c>
      <c r="C1969" s="267"/>
      <c r="D1969" s="262" t="s">
        <v>5136</v>
      </c>
      <c r="E1969" s="262">
        <v>5051</v>
      </c>
      <c r="F1969" s="262" t="s">
        <v>4435</v>
      </c>
      <c r="G1969" s="262" t="s">
        <v>5602</v>
      </c>
      <c r="H1969" s="262" t="s">
        <v>5774</v>
      </c>
      <c r="I1969" s="262" t="s">
        <v>6444</v>
      </c>
      <c r="J1969" s="280" t="s">
        <v>4152</v>
      </c>
      <c r="K1969" s="280" t="s">
        <v>6381</v>
      </c>
      <c r="L1969" s="281">
        <v>40749</v>
      </c>
      <c r="M1969" s="256" t="s">
        <v>6533</v>
      </c>
      <c r="N1969" s="257">
        <v>40750</v>
      </c>
      <c r="O1969" s="258" t="s">
        <v>6381</v>
      </c>
      <c r="P1969" s="259" t="s">
        <v>9535</v>
      </c>
      <c r="Q1969" s="49"/>
      <c r="R1969" s="49"/>
      <c r="S1969" s="328"/>
    </row>
    <row r="1970" spans="1:19" x14ac:dyDescent="0.25">
      <c r="A1970" s="260">
        <v>40744</v>
      </c>
      <c r="B1970" s="261" t="s">
        <v>2155</v>
      </c>
      <c r="C1970" s="267"/>
      <c r="D1970" s="262" t="s">
        <v>8499</v>
      </c>
      <c r="E1970" s="262">
        <v>4992</v>
      </c>
      <c r="F1970" s="262" t="s">
        <v>4609</v>
      </c>
      <c r="G1970" s="262" t="s">
        <v>10857</v>
      </c>
      <c r="H1970" s="262" t="s">
        <v>8607</v>
      </c>
      <c r="I1970" s="262" t="s">
        <v>5821</v>
      </c>
      <c r="J1970" s="280" t="s">
        <v>5822</v>
      </c>
      <c r="K1970" s="280" t="s">
        <v>6720</v>
      </c>
      <c r="L1970" s="281">
        <v>40745</v>
      </c>
      <c r="M1970" s="256"/>
      <c r="N1970" s="257">
        <v>40751</v>
      </c>
      <c r="O1970" s="258" t="s">
        <v>6720</v>
      </c>
      <c r="P1970" s="259" t="s">
        <v>5440</v>
      </c>
      <c r="Q1970" s="49"/>
      <c r="R1970" s="49"/>
      <c r="S1970" s="328"/>
    </row>
    <row r="1971" spans="1:19" x14ac:dyDescent="0.25">
      <c r="A1971" s="260">
        <v>40742</v>
      </c>
      <c r="B1971" s="261" t="s">
        <v>742</v>
      </c>
      <c r="C1971" s="267"/>
      <c r="D1971" s="262" t="s">
        <v>743</v>
      </c>
      <c r="E1971" s="262">
        <v>5049</v>
      </c>
      <c r="F1971" s="262"/>
      <c r="G1971" s="262" t="s">
        <v>6234</v>
      </c>
      <c r="H1971" s="262" t="s">
        <v>744</v>
      </c>
      <c r="I1971" s="262" t="s">
        <v>745</v>
      </c>
      <c r="J1971" s="280" t="s">
        <v>746</v>
      </c>
      <c r="K1971" s="280" t="s">
        <v>10102</v>
      </c>
      <c r="L1971" s="281">
        <v>40748</v>
      </c>
      <c r="M1971" s="256"/>
      <c r="N1971" s="257">
        <v>40753</v>
      </c>
      <c r="O1971" s="258" t="s">
        <v>10492</v>
      </c>
      <c r="P1971" s="259" t="s">
        <v>9452</v>
      </c>
      <c r="Q1971" s="49"/>
      <c r="R1971" s="49"/>
      <c r="S1971" s="328"/>
    </row>
    <row r="1972" spans="1:19" ht="25.5" x14ac:dyDescent="0.25">
      <c r="A1972" s="260">
        <v>40743</v>
      </c>
      <c r="B1972" s="261" t="s">
        <v>2013</v>
      </c>
      <c r="C1972" s="267"/>
      <c r="D1972" s="262" t="s">
        <v>3104</v>
      </c>
      <c r="E1972" s="262">
        <v>5019</v>
      </c>
      <c r="F1972" s="262" t="s">
        <v>1697</v>
      </c>
      <c r="G1972" s="262" t="s">
        <v>5602</v>
      </c>
      <c r="H1972" s="262" t="s">
        <v>5774</v>
      </c>
      <c r="I1972" s="262" t="s">
        <v>1255</v>
      </c>
      <c r="J1972" s="280" t="s">
        <v>6685</v>
      </c>
      <c r="K1972" s="280" t="s">
        <v>4312</v>
      </c>
      <c r="L1972" s="281">
        <v>40753</v>
      </c>
      <c r="M1972" s="256"/>
      <c r="N1972" s="257">
        <v>40753</v>
      </c>
      <c r="O1972" s="258" t="s">
        <v>6322</v>
      </c>
      <c r="P1972" s="259" t="s">
        <v>6323</v>
      </c>
      <c r="Q1972" s="49"/>
      <c r="R1972" s="49"/>
      <c r="S1972" s="328"/>
    </row>
    <row r="1973" spans="1:19" ht="38.25" x14ac:dyDescent="0.25">
      <c r="A1973" s="260">
        <v>40723</v>
      </c>
      <c r="B1973" s="261" t="s">
        <v>122</v>
      </c>
      <c r="C1973" s="267"/>
      <c r="D1973" s="262" t="s">
        <v>3483</v>
      </c>
      <c r="E1973" s="262">
        <v>5013</v>
      </c>
      <c r="F1973" s="262" t="s">
        <v>738</v>
      </c>
      <c r="G1973" s="262" t="s">
        <v>9736</v>
      </c>
      <c r="H1973" s="262" t="s">
        <v>3484</v>
      </c>
      <c r="I1973" s="262" t="s">
        <v>6018</v>
      </c>
      <c r="J1973" s="280" t="s">
        <v>6666</v>
      </c>
      <c r="K1973" s="280" t="s">
        <v>4488</v>
      </c>
      <c r="L1973" s="281">
        <v>40757</v>
      </c>
      <c r="M1973" s="256"/>
      <c r="N1973" s="257">
        <v>40756</v>
      </c>
      <c r="O1973" s="258" t="s">
        <v>4488</v>
      </c>
      <c r="P1973" s="259" t="s">
        <v>3346</v>
      </c>
      <c r="Q1973" s="49"/>
      <c r="R1973" s="49"/>
      <c r="S1973" s="328"/>
    </row>
    <row r="1974" spans="1:19" ht="25.5" x14ac:dyDescent="0.25">
      <c r="A1974" s="260">
        <v>40739</v>
      </c>
      <c r="B1974" s="261" t="s">
        <v>10280</v>
      </c>
      <c r="C1974" s="267"/>
      <c r="D1974" s="262" t="s">
        <v>8499</v>
      </c>
      <c r="E1974" s="262">
        <v>4992</v>
      </c>
      <c r="F1974" s="262" t="s">
        <v>1783</v>
      </c>
      <c r="G1974" s="262" t="s">
        <v>6234</v>
      </c>
      <c r="H1974" s="262" t="s">
        <v>1419</v>
      </c>
      <c r="I1974" s="262" t="s">
        <v>10281</v>
      </c>
      <c r="J1974" s="280" t="s">
        <v>4152</v>
      </c>
      <c r="K1974" s="280" t="s">
        <v>8506</v>
      </c>
      <c r="L1974" s="281">
        <v>40752</v>
      </c>
      <c r="M1974" s="256"/>
      <c r="N1974" s="257">
        <v>40756</v>
      </c>
      <c r="O1974" s="258" t="s">
        <v>8506</v>
      </c>
      <c r="P1974" s="259"/>
      <c r="Q1974" s="49"/>
      <c r="R1974" s="49"/>
      <c r="S1974" s="328"/>
    </row>
    <row r="1975" spans="1:19" ht="25.5" x14ac:dyDescent="0.25">
      <c r="A1975" s="260">
        <v>40739</v>
      </c>
      <c r="B1975" s="261" t="s">
        <v>10280</v>
      </c>
      <c r="C1975" s="267"/>
      <c r="D1975" s="262" t="s">
        <v>8499</v>
      </c>
      <c r="E1975" s="262">
        <v>4992</v>
      </c>
      <c r="F1975" s="262" t="s">
        <v>1783</v>
      </c>
      <c r="G1975" s="262" t="s">
        <v>6234</v>
      </c>
      <c r="H1975" s="262" t="s">
        <v>1419</v>
      </c>
      <c r="I1975" s="262" t="s">
        <v>9916</v>
      </c>
      <c r="J1975" s="280" t="s">
        <v>4152</v>
      </c>
      <c r="K1975" s="280" t="s">
        <v>10495</v>
      </c>
      <c r="L1975" s="281">
        <v>40752</v>
      </c>
      <c r="M1975" s="256"/>
      <c r="N1975" s="257">
        <v>40756</v>
      </c>
      <c r="O1975" s="258" t="s">
        <v>10495</v>
      </c>
      <c r="P1975" s="259"/>
      <c r="Q1975" s="49"/>
      <c r="R1975" s="49"/>
      <c r="S1975" s="328"/>
    </row>
    <row r="1976" spans="1:19" ht="25.5" x14ac:dyDescent="0.25">
      <c r="A1976" s="260">
        <v>40746</v>
      </c>
      <c r="B1976" s="261" t="s">
        <v>9908</v>
      </c>
      <c r="C1976" s="267"/>
      <c r="D1976" s="262" t="s">
        <v>9909</v>
      </c>
      <c r="E1976" s="262"/>
      <c r="F1976" s="262" t="s">
        <v>364</v>
      </c>
      <c r="G1976" s="262" t="s">
        <v>5602</v>
      </c>
      <c r="H1976" s="262" t="s">
        <v>3588</v>
      </c>
      <c r="I1976" s="262"/>
      <c r="J1976" s="280" t="s">
        <v>8185</v>
      </c>
      <c r="K1976" s="280" t="s">
        <v>8186</v>
      </c>
      <c r="L1976" s="281"/>
      <c r="M1976" s="256"/>
      <c r="N1976" s="257">
        <v>40756</v>
      </c>
      <c r="O1976" s="258" t="s">
        <v>4529</v>
      </c>
      <c r="P1976" s="259" t="s">
        <v>4530</v>
      </c>
      <c r="Q1976" s="49"/>
      <c r="R1976" s="49"/>
      <c r="S1976" s="328"/>
    </row>
    <row r="1977" spans="1:19" ht="25.5" x14ac:dyDescent="0.25">
      <c r="A1977" s="260">
        <v>40750</v>
      </c>
      <c r="B1977" s="261" t="s">
        <v>7136</v>
      </c>
      <c r="C1977" s="267"/>
      <c r="D1977" s="262" t="s">
        <v>2215</v>
      </c>
      <c r="E1977" s="262"/>
      <c r="F1977" s="262" t="s">
        <v>738</v>
      </c>
      <c r="G1977" s="262" t="s">
        <v>5602</v>
      </c>
      <c r="H1977" s="262" t="s">
        <v>9018</v>
      </c>
      <c r="I1977" s="262" t="s">
        <v>6444</v>
      </c>
      <c r="J1977" s="280" t="s">
        <v>4152</v>
      </c>
      <c r="K1977" s="280" t="s">
        <v>2419</v>
      </c>
      <c r="L1977" s="281">
        <v>40757</v>
      </c>
      <c r="M1977" s="256"/>
      <c r="N1977" s="257">
        <v>40757</v>
      </c>
      <c r="O1977" s="258" t="s">
        <v>2419</v>
      </c>
      <c r="P1977" s="259" t="s">
        <v>9535</v>
      </c>
      <c r="Q1977" s="49"/>
      <c r="R1977" s="49"/>
      <c r="S1977" s="328"/>
    </row>
    <row r="1978" spans="1:19" ht="25.5" x14ac:dyDescent="0.25">
      <c r="A1978" s="266">
        <v>40722</v>
      </c>
      <c r="B1978" s="267" t="s">
        <v>2489</v>
      </c>
      <c r="C1978" s="267"/>
      <c r="D1978" s="267" t="s">
        <v>2490</v>
      </c>
      <c r="E1978" s="267"/>
      <c r="F1978" s="267" t="s">
        <v>1697</v>
      </c>
      <c r="G1978" s="267" t="s">
        <v>5602</v>
      </c>
      <c r="H1978" s="267" t="s">
        <v>8623</v>
      </c>
      <c r="I1978" s="267" t="s">
        <v>429</v>
      </c>
      <c r="J1978" s="282" t="s">
        <v>4152</v>
      </c>
      <c r="K1978" s="282" t="s">
        <v>2491</v>
      </c>
      <c r="L1978" s="283">
        <v>40724</v>
      </c>
      <c r="M1978" s="256"/>
      <c r="N1978" s="257">
        <v>40758</v>
      </c>
      <c r="O1978" s="258" t="s">
        <v>2079</v>
      </c>
      <c r="P1978" s="259" t="s">
        <v>7961</v>
      </c>
      <c r="Q1978" s="49"/>
      <c r="R1978" s="49"/>
      <c r="S1978" s="328"/>
    </row>
    <row r="1979" spans="1:19" ht="25.5" x14ac:dyDescent="0.25">
      <c r="A1979" s="260">
        <v>40752</v>
      </c>
      <c r="B1979" s="261" t="s">
        <v>7073</v>
      </c>
      <c r="C1979" s="267"/>
      <c r="D1979" s="262" t="s">
        <v>240</v>
      </c>
      <c r="E1979" s="262">
        <v>5046</v>
      </c>
      <c r="F1979" s="262" t="s">
        <v>1697</v>
      </c>
      <c r="G1979" s="262" t="s">
        <v>5602</v>
      </c>
      <c r="H1979" s="262" t="s">
        <v>10768</v>
      </c>
      <c r="I1979" s="262" t="s">
        <v>6444</v>
      </c>
      <c r="J1979" s="280" t="s">
        <v>4152</v>
      </c>
      <c r="K1979" s="280" t="s">
        <v>2419</v>
      </c>
      <c r="L1979" s="281">
        <v>40758</v>
      </c>
      <c r="M1979" s="256"/>
      <c r="N1979" s="257">
        <v>40758</v>
      </c>
      <c r="O1979" s="258" t="s">
        <v>2419</v>
      </c>
      <c r="P1979" s="259" t="s">
        <v>7961</v>
      </c>
      <c r="Q1979" s="49"/>
      <c r="R1979" s="49"/>
      <c r="S1979" s="328"/>
    </row>
    <row r="1980" spans="1:19" ht="25.5" x14ac:dyDescent="0.25">
      <c r="A1980" s="260">
        <v>40757</v>
      </c>
      <c r="B1980" s="261" t="s">
        <v>10384</v>
      </c>
      <c r="C1980" s="267"/>
      <c r="D1980" s="262" t="s">
        <v>2215</v>
      </c>
      <c r="E1980" s="262"/>
      <c r="F1980" s="262" t="s">
        <v>1697</v>
      </c>
      <c r="G1980" s="262" t="s">
        <v>5602</v>
      </c>
      <c r="H1980" s="262" t="s">
        <v>4179</v>
      </c>
      <c r="I1980" s="262" t="s">
        <v>6444</v>
      </c>
      <c r="J1980" s="280" t="s">
        <v>4152</v>
      </c>
      <c r="K1980" s="280" t="s">
        <v>2079</v>
      </c>
      <c r="L1980" s="281"/>
      <c r="M1980" s="256"/>
      <c r="N1980" s="257">
        <v>40760</v>
      </c>
      <c r="O1980" s="258"/>
      <c r="P1980" s="259" t="s">
        <v>7961</v>
      </c>
      <c r="Q1980" s="49"/>
      <c r="R1980" s="49"/>
      <c r="S1980" s="328"/>
    </row>
    <row r="1981" spans="1:19" ht="25.5" x14ac:dyDescent="0.25">
      <c r="A1981" s="260">
        <v>40759</v>
      </c>
      <c r="B1981" s="261" t="s">
        <v>9028</v>
      </c>
      <c r="C1981" s="267"/>
      <c r="D1981" s="262" t="s">
        <v>209</v>
      </c>
      <c r="E1981" s="262">
        <v>5042</v>
      </c>
      <c r="F1981" s="262" t="s">
        <v>10658</v>
      </c>
      <c r="G1981" s="262" t="s">
        <v>5602</v>
      </c>
      <c r="H1981" s="262" t="s">
        <v>210</v>
      </c>
      <c r="I1981" s="262" t="s">
        <v>6444</v>
      </c>
      <c r="J1981" s="280" t="s">
        <v>4152</v>
      </c>
      <c r="K1981" s="280" t="s">
        <v>2419</v>
      </c>
      <c r="L1981" s="281">
        <v>40760</v>
      </c>
      <c r="M1981" s="256"/>
      <c r="N1981" s="257">
        <v>40760</v>
      </c>
      <c r="O1981" s="258" t="s">
        <v>2419</v>
      </c>
      <c r="P1981" s="259" t="s">
        <v>9535</v>
      </c>
      <c r="Q1981" s="49"/>
      <c r="R1981" s="49"/>
      <c r="S1981" s="328"/>
    </row>
    <row r="1982" spans="1:19" ht="25.5" x14ac:dyDescent="0.25">
      <c r="A1982" s="260">
        <v>40752</v>
      </c>
      <c r="B1982" s="261" t="s">
        <v>7073</v>
      </c>
      <c r="C1982" s="267"/>
      <c r="D1982" s="262" t="s">
        <v>240</v>
      </c>
      <c r="E1982" s="262">
        <v>5046</v>
      </c>
      <c r="F1982" s="262" t="s">
        <v>1697</v>
      </c>
      <c r="G1982" s="262" t="s">
        <v>5602</v>
      </c>
      <c r="H1982" s="262" t="s">
        <v>10768</v>
      </c>
      <c r="I1982" s="262" t="s">
        <v>5675</v>
      </c>
      <c r="J1982" s="280" t="s">
        <v>2210</v>
      </c>
      <c r="K1982" s="280" t="s">
        <v>241</v>
      </c>
      <c r="L1982" s="281">
        <v>40765</v>
      </c>
      <c r="M1982" s="256"/>
      <c r="N1982" s="257">
        <v>40765</v>
      </c>
      <c r="O1982" s="258" t="s">
        <v>6778</v>
      </c>
      <c r="P1982" s="259">
        <v>20.875</v>
      </c>
      <c r="Q1982" s="49"/>
      <c r="R1982" s="49"/>
      <c r="S1982" s="328"/>
    </row>
    <row r="1983" spans="1:19" x14ac:dyDescent="0.25">
      <c r="A1983" s="260">
        <v>40758</v>
      </c>
      <c r="B1983" s="261" t="s">
        <v>5562</v>
      </c>
      <c r="C1983" s="267"/>
      <c r="D1983" s="262" t="s">
        <v>8499</v>
      </c>
      <c r="E1983" s="262">
        <v>4992</v>
      </c>
      <c r="F1983" s="262" t="s">
        <v>8371</v>
      </c>
      <c r="G1983" s="262" t="s">
        <v>8606</v>
      </c>
      <c r="H1983" s="262" t="s">
        <v>1287</v>
      </c>
      <c r="I1983" s="262" t="s">
        <v>5563</v>
      </c>
      <c r="J1983" s="280" t="s">
        <v>8883</v>
      </c>
      <c r="K1983" s="280" t="s">
        <v>4475</v>
      </c>
      <c r="L1983" s="281"/>
      <c r="M1983" s="256"/>
      <c r="N1983" s="257">
        <v>40765</v>
      </c>
      <c r="O1983" s="258" t="s">
        <v>4475</v>
      </c>
      <c r="P1983" s="259"/>
      <c r="Q1983" s="49"/>
      <c r="R1983" s="49"/>
      <c r="S1983" s="328"/>
    </row>
    <row r="1984" spans="1:19" ht="25.5" x14ac:dyDescent="0.25">
      <c r="A1984" s="260">
        <v>40760</v>
      </c>
      <c r="B1984" s="261" t="s">
        <v>7145</v>
      </c>
      <c r="C1984" s="267"/>
      <c r="D1984" s="262" t="s">
        <v>2215</v>
      </c>
      <c r="E1984" s="262"/>
      <c r="F1984" s="262" t="s">
        <v>738</v>
      </c>
      <c r="G1984" s="262" t="s">
        <v>5602</v>
      </c>
      <c r="H1984" s="262" t="s">
        <v>4179</v>
      </c>
      <c r="I1984" s="262" t="s">
        <v>6444</v>
      </c>
      <c r="J1984" s="280" t="s">
        <v>4152</v>
      </c>
      <c r="K1984" s="280" t="s">
        <v>2419</v>
      </c>
      <c r="L1984" s="281"/>
      <c r="M1984" s="256"/>
      <c r="N1984" s="257">
        <v>40765</v>
      </c>
      <c r="O1984" s="258" t="s">
        <v>2419</v>
      </c>
      <c r="P1984" s="259" t="s">
        <v>9535</v>
      </c>
      <c r="Q1984" s="49"/>
      <c r="R1984" s="49"/>
      <c r="S1984" s="328"/>
    </row>
    <row r="1985" spans="1:19" ht="25.5" x14ac:dyDescent="0.25">
      <c r="A1985" s="260">
        <v>40760</v>
      </c>
      <c r="B1985" s="261" t="s">
        <v>8179</v>
      </c>
      <c r="C1985" s="267"/>
      <c r="D1985" s="262" t="s">
        <v>2215</v>
      </c>
      <c r="E1985" s="262"/>
      <c r="F1985" s="262" t="s">
        <v>1697</v>
      </c>
      <c r="G1985" s="262" t="s">
        <v>5602</v>
      </c>
      <c r="H1985" s="262" t="s">
        <v>8094</v>
      </c>
      <c r="I1985" s="262" t="s">
        <v>6444</v>
      </c>
      <c r="J1985" s="280" t="s">
        <v>90</v>
      </c>
      <c r="K1985" s="280" t="s">
        <v>2419</v>
      </c>
      <c r="L1985" s="281">
        <v>40765</v>
      </c>
      <c r="M1985" s="256"/>
      <c r="N1985" s="257">
        <v>40765</v>
      </c>
      <c r="O1985" s="258" t="s">
        <v>2419</v>
      </c>
      <c r="P1985" s="259" t="s">
        <v>7961</v>
      </c>
      <c r="Q1985" s="49"/>
      <c r="R1985" s="49"/>
      <c r="S1985" s="328"/>
    </row>
    <row r="1986" spans="1:19" ht="25.5" x14ac:dyDescent="0.25">
      <c r="A1986" s="260">
        <v>40765</v>
      </c>
      <c r="B1986" s="261" t="s">
        <v>6511</v>
      </c>
      <c r="C1986" s="267"/>
      <c r="D1986" s="262" t="s">
        <v>2215</v>
      </c>
      <c r="E1986" s="262"/>
      <c r="F1986" s="262" t="s">
        <v>6588</v>
      </c>
      <c r="G1986" s="262" t="s">
        <v>5602</v>
      </c>
      <c r="H1986" s="262" t="s">
        <v>4935</v>
      </c>
      <c r="I1986" s="262" t="s">
        <v>6444</v>
      </c>
      <c r="J1986" s="280" t="s">
        <v>5603</v>
      </c>
      <c r="K1986" s="280" t="s">
        <v>7826</v>
      </c>
      <c r="L1986" s="281">
        <v>40772</v>
      </c>
      <c r="M1986" s="256"/>
      <c r="N1986" s="257">
        <v>40772</v>
      </c>
      <c r="O1986" s="258">
        <v>100</v>
      </c>
      <c r="P1986" s="259" t="s">
        <v>9535</v>
      </c>
      <c r="Q1986" s="49"/>
      <c r="R1986" s="49"/>
      <c r="S1986" s="328"/>
    </row>
    <row r="1987" spans="1:19" ht="25.5" x14ac:dyDescent="0.25">
      <c r="A1987" s="260">
        <v>40766</v>
      </c>
      <c r="B1987" s="261" t="s">
        <v>505</v>
      </c>
      <c r="C1987" s="267"/>
      <c r="D1987" s="262" t="s">
        <v>2215</v>
      </c>
      <c r="E1987" s="262"/>
      <c r="F1987" s="262" t="s">
        <v>1697</v>
      </c>
      <c r="G1987" s="262" t="s">
        <v>5602</v>
      </c>
      <c r="H1987" s="262" t="s">
        <v>10768</v>
      </c>
      <c r="I1987" s="262" t="s">
        <v>10930</v>
      </c>
      <c r="J1987" s="280" t="s">
        <v>4152</v>
      </c>
      <c r="K1987" s="280" t="s">
        <v>2419</v>
      </c>
      <c r="L1987" s="281">
        <v>40772</v>
      </c>
      <c r="M1987" s="256"/>
      <c r="N1987" s="257">
        <v>40772</v>
      </c>
      <c r="O1987" s="258">
        <v>25</v>
      </c>
      <c r="P1987" s="259" t="s">
        <v>10038</v>
      </c>
      <c r="Q1987" s="49"/>
      <c r="R1987" s="49"/>
      <c r="S1987" s="328"/>
    </row>
    <row r="1988" spans="1:19" ht="25.5" x14ac:dyDescent="0.25">
      <c r="A1988" s="260">
        <v>40770</v>
      </c>
      <c r="B1988" s="261" t="s">
        <v>7976</v>
      </c>
      <c r="C1988" s="267"/>
      <c r="D1988" s="262" t="s">
        <v>2215</v>
      </c>
      <c r="E1988" s="262"/>
      <c r="F1988" s="262" t="s">
        <v>1697</v>
      </c>
      <c r="G1988" s="262" t="s">
        <v>5602</v>
      </c>
      <c r="H1988" s="262" t="s">
        <v>3588</v>
      </c>
      <c r="I1988" s="262" t="s">
        <v>6444</v>
      </c>
      <c r="J1988" s="280" t="s">
        <v>4152</v>
      </c>
      <c r="K1988" s="280" t="s">
        <v>7445</v>
      </c>
      <c r="L1988" s="281">
        <v>40772</v>
      </c>
      <c r="M1988" s="256"/>
      <c r="N1988" s="257">
        <v>40772</v>
      </c>
      <c r="O1988" s="258">
        <v>30</v>
      </c>
      <c r="P1988" s="259" t="s">
        <v>10007</v>
      </c>
      <c r="Q1988" s="49"/>
      <c r="R1988" s="49"/>
      <c r="S1988" s="328"/>
    </row>
    <row r="1989" spans="1:19" ht="25.5" x14ac:dyDescent="0.25">
      <c r="A1989" s="260">
        <v>40771</v>
      </c>
      <c r="B1989" s="261" t="s">
        <v>7624</v>
      </c>
      <c r="C1989" s="267"/>
      <c r="D1989" s="262" t="s">
        <v>4652</v>
      </c>
      <c r="E1989" s="262"/>
      <c r="F1989" s="262" t="s">
        <v>1697</v>
      </c>
      <c r="G1989" s="262" t="s">
        <v>8731</v>
      </c>
      <c r="H1989" s="262"/>
      <c r="I1989" s="262"/>
      <c r="J1989" s="280" t="s">
        <v>4152</v>
      </c>
      <c r="K1989" s="280" t="s">
        <v>1820</v>
      </c>
      <c r="L1989" s="281"/>
      <c r="M1989" s="256"/>
      <c r="N1989" s="257">
        <v>40773</v>
      </c>
      <c r="O1989" s="258" t="s">
        <v>6381</v>
      </c>
      <c r="P1989" s="259" t="s">
        <v>168</v>
      </c>
      <c r="Q1989" s="49"/>
      <c r="R1989" s="49"/>
      <c r="S1989" s="328"/>
    </row>
    <row r="1990" spans="1:19" ht="25.5" x14ac:dyDescent="0.25">
      <c r="A1990" s="260">
        <v>40772</v>
      </c>
      <c r="B1990" s="261" t="s">
        <v>2399</v>
      </c>
      <c r="C1990" s="267"/>
      <c r="D1990" s="262" t="s">
        <v>2215</v>
      </c>
      <c r="E1990" s="262"/>
      <c r="F1990" s="262" t="s">
        <v>10658</v>
      </c>
      <c r="G1990" s="262" t="s">
        <v>8041</v>
      </c>
      <c r="H1990" s="262" t="s">
        <v>374</v>
      </c>
      <c r="I1990" s="262" t="s">
        <v>6444</v>
      </c>
      <c r="J1990" s="280" t="s">
        <v>878</v>
      </c>
      <c r="K1990" s="280" t="s">
        <v>2079</v>
      </c>
      <c r="L1990" s="281">
        <v>40774</v>
      </c>
      <c r="M1990" s="256"/>
      <c r="N1990" s="257">
        <v>40774</v>
      </c>
      <c r="O1990" s="258" t="s">
        <v>2079</v>
      </c>
      <c r="P1990" s="259" t="s">
        <v>9535</v>
      </c>
      <c r="Q1990" s="49"/>
      <c r="R1990" s="49"/>
      <c r="S1990" s="328"/>
    </row>
    <row r="1991" spans="1:19" ht="25.5" x14ac:dyDescent="0.25">
      <c r="A1991" s="260">
        <v>40773</v>
      </c>
      <c r="B1991" s="261" t="s">
        <v>587</v>
      </c>
      <c r="C1991" s="267"/>
      <c r="D1991" s="262" t="s">
        <v>7174</v>
      </c>
      <c r="E1991" s="262">
        <v>5005</v>
      </c>
      <c r="F1991" s="262" t="s">
        <v>6588</v>
      </c>
      <c r="G1991" s="262" t="s">
        <v>2252</v>
      </c>
      <c r="H1991" s="262" t="s">
        <v>8607</v>
      </c>
      <c r="I1991" s="262" t="s">
        <v>6444</v>
      </c>
      <c r="J1991" s="280" t="s">
        <v>2379</v>
      </c>
      <c r="K1991" s="280" t="s">
        <v>2081</v>
      </c>
      <c r="L1991" s="281">
        <v>40774</v>
      </c>
      <c r="M1991" s="256"/>
      <c r="N1991" s="257">
        <v>40774</v>
      </c>
      <c r="O1991" s="258" t="s">
        <v>2081</v>
      </c>
      <c r="P1991" s="259" t="s">
        <v>9535</v>
      </c>
      <c r="Q1991" s="49"/>
      <c r="R1991" s="49"/>
      <c r="S1991" s="328"/>
    </row>
    <row r="1992" spans="1:19" ht="25.5" x14ac:dyDescent="0.25">
      <c r="A1992" s="260">
        <v>40773</v>
      </c>
      <c r="B1992" s="261" t="s">
        <v>588</v>
      </c>
      <c r="C1992" s="267"/>
      <c r="D1992" s="262" t="s">
        <v>2215</v>
      </c>
      <c r="E1992" s="262"/>
      <c r="F1992" s="262" t="s">
        <v>10658</v>
      </c>
      <c r="G1992" s="262" t="s">
        <v>5602</v>
      </c>
      <c r="H1992" s="262" t="s">
        <v>10768</v>
      </c>
      <c r="I1992" s="262" t="s">
        <v>6444</v>
      </c>
      <c r="J1992" s="280" t="s">
        <v>4152</v>
      </c>
      <c r="K1992" s="280" t="s">
        <v>2079</v>
      </c>
      <c r="L1992" s="281">
        <v>40777</v>
      </c>
      <c r="M1992" s="256"/>
      <c r="N1992" s="257">
        <v>40774</v>
      </c>
      <c r="O1992" s="258" t="s">
        <v>2079</v>
      </c>
      <c r="P1992" s="259" t="s">
        <v>9535</v>
      </c>
      <c r="Q1992" s="49"/>
      <c r="R1992" s="49"/>
      <c r="S1992" s="328"/>
    </row>
    <row r="1993" spans="1:19" ht="25.5" x14ac:dyDescent="0.25">
      <c r="A1993" s="260">
        <v>40778</v>
      </c>
      <c r="B1993" s="261" t="s">
        <v>10592</v>
      </c>
      <c r="C1993" s="267"/>
      <c r="D1993" s="262" t="s">
        <v>10593</v>
      </c>
      <c r="E1993" s="262">
        <v>5020</v>
      </c>
      <c r="F1993" s="262" t="s">
        <v>10139</v>
      </c>
      <c r="G1993" s="262" t="s">
        <v>5602</v>
      </c>
      <c r="H1993" s="262" t="s">
        <v>10594</v>
      </c>
      <c r="I1993" s="262" t="s">
        <v>6444</v>
      </c>
      <c r="J1993" s="280" t="s">
        <v>5603</v>
      </c>
      <c r="K1993" s="280" t="s">
        <v>4960</v>
      </c>
      <c r="L1993" s="281">
        <v>40780</v>
      </c>
      <c r="M1993" s="256"/>
      <c r="N1993" s="257">
        <v>40780</v>
      </c>
      <c r="O1993" s="258" t="s">
        <v>4960</v>
      </c>
      <c r="P1993" s="259" t="s">
        <v>10007</v>
      </c>
      <c r="Q1993" s="49"/>
      <c r="R1993" s="49"/>
      <c r="S1993" s="328"/>
    </row>
    <row r="1994" spans="1:19" ht="25.5" x14ac:dyDescent="0.25">
      <c r="A1994" s="260">
        <v>40779</v>
      </c>
      <c r="B1994" s="261" t="s">
        <v>4559</v>
      </c>
      <c r="C1994" s="267"/>
      <c r="D1994" s="262" t="s">
        <v>2477</v>
      </c>
      <c r="E1994" s="262">
        <v>4976</v>
      </c>
      <c r="F1994" s="262" t="s">
        <v>5043</v>
      </c>
      <c r="G1994" s="262" t="s">
        <v>8041</v>
      </c>
      <c r="H1994" s="262" t="s">
        <v>6060</v>
      </c>
      <c r="I1994" s="262" t="s">
        <v>5497</v>
      </c>
      <c r="J1994" s="280" t="s">
        <v>5603</v>
      </c>
      <c r="K1994" s="280" t="s">
        <v>6381</v>
      </c>
      <c r="L1994" s="281">
        <v>40781</v>
      </c>
      <c r="M1994" s="256"/>
      <c r="N1994" s="257">
        <v>40780</v>
      </c>
      <c r="O1994" s="258" t="s">
        <v>6381</v>
      </c>
      <c r="P1994" s="259" t="s">
        <v>9990</v>
      </c>
      <c r="Q1994" s="49"/>
      <c r="R1994" s="49"/>
      <c r="S1994" s="328"/>
    </row>
    <row r="1995" spans="1:19" ht="25.5" x14ac:dyDescent="0.25">
      <c r="A1995" s="260">
        <v>40773</v>
      </c>
      <c r="B1995" s="261" t="s">
        <v>2476</v>
      </c>
      <c r="C1995" s="267"/>
      <c r="D1995" s="262" t="s">
        <v>2477</v>
      </c>
      <c r="E1995" s="262">
        <v>4976</v>
      </c>
      <c r="F1995" s="262" t="s">
        <v>1697</v>
      </c>
      <c r="G1995" s="262" t="s">
        <v>5602</v>
      </c>
      <c r="H1995" s="262" t="s">
        <v>8094</v>
      </c>
      <c r="I1995" s="262" t="s">
        <v>6444</v>
      </c>
      <c r="J1995" s="280" t="s">
        <v>90</v>
      </c>
      <c r="K1995" s="280" t="s">
        <v>2419</v>
      </c>
      <c r="L1995" s="281">
        <v>40781</v>
      </c>
      <c r="M1995" s="256"/>
      <c r="N1995" s="257">
        <v>40781</v>
      </c>
      <c r="O1995" s="258">
        <v>25</v>
      </c>
      <c r="P1995" s="259" t="s">
        <v>1053</v>
      </c>
      <c r="Q1995" s="49"/>
      <c r="R1995" s="49"/>
      <c r="S1995" s="328"/>
    </row>
    <row r="1996" spans="1:19" ht="25.5" x14ac:dyDescent="0.25">
      <c r="A1996" s="260">
        <v>40779</v>
      </c>
      <c r="B1996" s="261" t="s">
        <v>1995</v>
      </c>
      <c r="C1996" s="267"/>
      <c r="D1996" s="262" t="s">
        <v>2215</v>
      </c>
      <c r="E1996" s="262"/>
      <c r="F1996" s="262" t="s">
        <v>10658</v>
      </c>
      <c r="G1996" s="262" t="s">
        <v>7272</v>
      </c>
      <c r="H1996" s="262" t="s">
        <v>374</v>
      </c>
      <c r="I1996" s="262" t="s">
        <v>6444</v>
      </c>
      <c r="J1996" s="280" t="s">
        <v>878</v>
      </c>
      <c r="K1996" s="280" t="s">
        <v>1788</v>
      </c>
      <c r="L1996" s="281">
        <v>40781</v>
      </c>
      <c r="M1996" s="256"/>
      <c r="N1996" s="257">
        <v>40781</v>
      </c>
      <c r="O1996" s="258" t="s">
        <v>1788</v>
      </c>
      <c r="P1996" s="259" t="s">
        <v>10007</v>
      </c>
      <c r="Q1996" s="49"/>
      <c r="R1996" s="49"/>
      <c r="S1996" s="328"/>
    </row>
    <row r="1997" spans="1:19" ht="25.5" x14ac:dyDescent="0.25">
      <c r="A1997" s="260">
        <v>40780</v>
      </c>
      <c r="B1997" s="261" t="s">
        <v>5409</v>
      </c>
      <c r="C1997" s="267"/>
      <c r="D1997" s="262" t="s">
        <v>5410</v>
      </c>
      <c r="E1997" s="262">
        <v>5047</v>
      </c>
      <c r="F1997" s="262" t="s">
        <v>5941</v>
      </c>
      <c r="G1997" s="262" t="s">
        <v>6884</v>
      </c>
      <c r="H1997" s="262" t="s">
        <v>9706</v>
      </c>
      <c r="I1997" s="262" t="s">
        <v>6444</v>
      </c>
      <c r="J1997" s="280" t="s">
        <v>2379</v>
      </c>
      <c r="K1997" s="280" t="s">
        <v>7445</v>
      </c>
      <c r="L1997" s="281">
        <v>40781</v>
      </c>
      <c r="M1997" s="256"/>
      <c r="N1997" s="257">
        <v>40781</v>
      </c>
      <c r="O1997" s="258" t="s">
        <v>7445</v>
      </c>
      <c r="P1997" s="259" t="s">
        <v>10007</v>
      </c>
      <c r="Q1997" s="49"/>
      <c r="R1997" s="49"/>
      <c r="S1997" s="328"/>
    </row>
    <row r="1998" spans="1:19" ht="38.25" x14ac:dyDescent="0.25">
      <c r="A1998" s="260">
        <v>40751</v>
      </c>
      <c r="B1998" s="261" t="s">
        <v>7855</v>
      </c>
      <c r="C1998" s="267"/>
      <c r="D1998" s="262" t="s">
        <v>7174</v>
      </c>
      <c r="E1998" s="262">
        <v>5005</v>
      </c>
      <c r="F1998" s="262" t="s">
        <v>1223</v>
      </c>
      <c r="G1998" s="262" t="s">
        <v>5602</v>
      </c>
      <c r="H1998" s="262" t="s">
        <v>1419</v>
      </c>
      <c r="I1998" s="262" t="s">
        <v>7178</v>
      </c>
      <c r="J1998" s="280" t="s">
        <v>4152</v>
      </c>
      <c r="K1998" s="280" t="s">
        <v>2325</v>
      </c>
      <c r="L1998" s="281">
        <v>40784</v>
      </c>
      <c r="M1998" s="256"/>
      <c r="N1998" s="257">
        <v>40784</v>
      </c>
      <c r="O1998" s="258" t="s">
        <v>2325</v>
      </c>
      <c r="P1998" s="259" t="s">
        <v>2515</v>
      </c>
      <c r="Q1998" s="49"/>
      <c r="R1998" s="49"/>
      <c r="S1998" s="328"/>
    </row>
    <row r="1999" spans="1:19" ht="25.5" x14ac:dyDescent="0.25">
      <c r="A1999" s="260">
        <v>40774</v>
      </c>
      <c r="B1999" s="261" t="s">
        <v>7875</v>
      </c>
      <c r="C1999" s="267"/>
      <c r="D1999" s="262" t="s">
        <v>7876</v>
      </c>
      <c r="E1999" s="262">
        <v>5044</v>
      </c>
      <c r="F1999" s="262" t="s">
        <v>738</v>
      </c>
      <c r="G1999" s="262" t="s">
        <v>9736</v>
      </c>
      <c r="H1999" s="262" t="s">
        <v>5956</v>
      </c>
      <c r="I1999" s="262" t="s">
        <v>6444</v>
      </c>
      <c r="J1999" s="280" t="s">
        <v>4152</v>
      </c>
      <c r="K1999" s="280" t="s">
        <v>7833</v>
      </c>
      <c r="L1999" s="281">
        <v>40787</v>
      </c>
      <c r="M1999" s="256"/>
      <c r="N1999" s="257">
        <v>40784</v>
      </c>
      <c r="O1999" s="258" t="s">
        <v>5528</v>
      </c>
      <c r="P1999" s="259" t="s">
        <v>10007</v>
      </c>
      <c r="Q1999" s="49"/>
      <c r="R1999" s="49"/>
      <c r="S1999" s="328"/>
    </row>
    <row r="2000" spans="1:19" ht="25.5" x14ac:dyDescent="0.25">
      <c r="A2000" s="260">
        <v>40774</v>
      </c>
      <c r="B2000" s="261" t="s">
        <v>7875</v>
      </c>
      <c r="C2000" s="267"/>
      <c r="D2000" s="262" t="s">
        <v>7876</v>
      </c>
      <c r="E2000" s="262">
        <v>5044</v>
      </c>
      <c r="F2000" s="262" t="s">
        <v>738</v>
      </c>
      <c r="G2000" s="262" t="s">
        <v>9736</v>
      </c>
      <c r="H2000" s="262" t="s">
        <v>5231</v>
      </c>
      <c r="I2000" s="262" t="s">
        <v>6444</v>
      </c>
      <c r="J2000" s="280" t="s">
        <v>4152</v>
      </c>
      <c r="K2000" s="280" t="s">
        <v>2079</v>
      </c>
      <c r="L2000" s="281">
        <v>40787</v>
      </c>
      <c r="M2000" s="256"/>
      <c r="N2000" s="257">
        <v>40784</v>
      </c>
      <c r="O2000" s="258" t="s">
        <v>2079</v>
      </c>
      <c r="P2000" s="259" t="s">
        <v>10007</v>
      </c>
      <c r="Q2000" s="49"/>
      <c r="R2000" s="49"/>
      <c r="S2000" s="328"/>
    </row>
    <row r="2001" spans="1:19" ht="25.5" x14ac:dyDescent="0.25">
      <c r="A2001" s="260">
        <v>40773</v>
      </c>
      <c r="B2001" s="261" t="s">
        <v>9153</v>
      </c>
      <c r="C2001" s="267"/>
      <c r="D2001" s="262" t="s">
        <v>40</v>
      </c>
      <c r="E2001" s="262">
        <v>5004</v>
      </c>
      <c r="F2001" s="262" t="s">
        <v>1697</v>
      </c>
      <c r="G2001" s="262" t="s">
        <v>5602</v>
      </c>
      <c r="H2001" s="262" t="s">
        <v>660</v>
      </c>
      <c r="I2001" s="262" t="s">
        <v>1255</v>
      </c>
      <c r="J2001" s="280" t="s">
        <v>89</v>
      </c>
      <c r="K2001" s="280" t="s">
        <v>2424</v>
      </c>
      <c r="L2001" s="281">
        <v>40791</v>
      </c>
      <c r="M2001" s="256"/>
      <c r="N2001" s="257">
        <v>40785</v>
      </c>
      <c r="O2001" s="258"/>
      <c r="P2001" s="259"/>
      <c r="Q2001" s="49"/>
      <c r="R2001" s="49"/>
      <c r="S2001" s="328"/>
    </row>
    <row r="2002" spans="1:19" ht="25.5" x14ac:dyDescent="0.25">
      <c r="A2002" s="260">
        <v>40773</v>
      </c>
      <c r="B2002" s="261" t="s">
        <v>4653</v>
      </c>
      <c r="C2002" s="267"/>
      <c r="D2002" s="262" t="s">
        <v>4654</v>
      </c>
      <c r="E2002" s="262">
        <v>5040</v>
      </c>
      <c r="F2002" s="262" t="s">
        <v>8589</v>
      </c>
      <c r="G2002" s="262" t="s">
        <v>9736</v>
      </c>
      <c r="H2002" s="262" t="s">
        <v>1698</v>
      </c>
      <c r="I2002" s="262" t="s">
        <v>4178</v>
      </c>
      <c r="J2002" s="280" t="s">
        <v>2210</v>
      </c>
      <c r="K2002" s="280" t="s">
        <v>2614</v>
      </c>
      <c r="L2002" s="281">
        <v>40785</v>
      </c>
      <c r="M2002" s="256"/>
      <c r="N2002" s="257">
        <v>40785</v>
      </c>
      <c r="O2002" s="258" t="s">
        <v>10172</v>
      </c>
      <c r="P2002" s="259"/>
      <c r="Q2002" s="49"/>
      <c r="R2002" s="49"/>
      <c r="S2002" s="328"/>
    </row>
    <row r="2003" spans="1:19" ht="25.5" x14ac:dyDescent="0.25">
      <c r="A2003" s="260">
        <v>40773</v>
      </c>
      <c r="B2003" s="261" t="s">
        <v>4653</v>
      </c>
      <c r="C2003" s="267"/>
      <c r="D2003" s="262" t="s">
        <v>4654</v>
      </c>
      <c r="E2003" s="262">
        <v>5040</v>
      </c>
      <c r="F2003" s="262" t="s">
        <v>8589</v>
      </c>
      <c r="G2003" s="262" t="s">
        <v>9736</v>
      </c>
      <c r="H2003" s="262" t="s">
        <v>1698</v>
      </c>
      <c r="I2003" s="262" t="s">
        <v>6444</v>
      </c>
      <c r="J2003" s="280" t="s">
        <v>4152</v>
      </c>
      <c r="K2003" s="280" t="s">
        <v>6466</v>
      </c>
      <c r="L2003" s="281">
        <v>40785</v>
      </c>
      <c r="M2003" s="256"/>
      <c r="N2003" s="257">
        <v>40785</v>
      </c>
      <c r="O2003" s="258" t="s">
        <v>6466</v>
      </c>
      <c r="P2003" s="259" t="s">
        <v>3178</v>
      </c>
      <c r="Q2003" s="49"/>
      <c r="R2003" s="49"/>
      <c r="S2003" s="328"/>
    </row>
    <row r="2004" spans="1:19" ht="25.5" x14ac:dyDescent="0.25">
      <c r="A2004" s="260">
        <v>40784</v>
      </c>
      <c r="B2004" s="261" t="s">
        <v>8765</v>
      </c>
      <c r="C2004" s="267"/>
      <c r="D2004" s="262" t="s">
        <v>2477</v>
      </c>
      <c r="E2004" s="262">
        <v>4976</v>
      </c>
      <c r="F2004" s="262" t="s">
        <v>5043</v>
      </c>
      <c r="G2004" s="262" t="s">
        <v>8041</v>
      </c>
      <c r="H2004" s="262" t="s">
        <v>6060</v>
      </c>
      <c r="I2004" s="262" t="s">
        <v>5497</v>
      </c>
      <c r="J2004" s="280" t="s">
        <v>5603</v>
      </c>
      <c r="K2004" s="280" t="s">
        <v>9008</v>
      </c>
      <c r="L2004" s="281">
        <v>40785</v>
      </c>
      <c r="M2004" s="256"/>
      <c r="N2004" s="257">
        <v>40785</v>
      </c>
      <c r="O2004" s="258" t="s">
        <v>9008</v>
      </c>
      <c r="P2004" s="259" t="s">
        <v>9990</v>
      </c>
      <c r="Q2004" s="49"/>
      <c r="R2004" s="49"/>
      <c r="S2004" s="328"/>
    </row>
    <row r="2005" spans="1:19" ht="25.5" x14ac:dyDescent="0.25">
      <c r="A2005" s="260">
        <v>40784</v>
      </c>
      <c r="B2005" s="261" t="s">
        <v>6891</v>
      </c>
      <c r="C2005" s="267"/>
      <c r="D2005" s="262" t="s">
        <v>2215</v>
      </c>
      <c r="E2005" s="262"/>
      <c r="F2005" s="262" t="s">
        <v>1697</v>
      </c>
      <c r="G2005" s="262" t="s">
        <v>5602</v>
      </c>
      <c r="H2005" s="262" t="s">
        <v>5774</v>
      </c>
      <c r="I2005" s="262" t="s">
        <v>6444</v>
      </c>
      <c r="J2005" s="280" t="s">
        <v>4152</v>
      </c>
      <c r="K2005" s="280" t="s">
        <v>6408</v>
      </c>
      <c r="L2005" s="281">
        <v>40784</v>
      </c>
      <c r="M2005" s="256" t="s">
        <v>6533</v>
      </c>
      <c r="N2005" s="257">
        <v>40785</v>
      </c>
      <c r="O2005" s="258" t="s">
        <v>6408</v>
      </c>
      <c r="P2005" s="259" t="s">
        <v>3178</v>
      </c>
      <c r="Q2005" s="49"/>
      <c r="R2005" s="49"/>
      <c r="S2005" s="328"/>
    </row>
    <row r="2006" spans="1:19" ht="25.5" x14ac:dyDescent="0.25">
      <c r="A2006" s="260">
        <v>40784</v>
      </c>
      <c r="B2006" s="261" t="s">
        <v>6891</v>
      </c>
      <c r="C2006" s="267"/>
      <c r="D2006" s="262" t="s">
        <v>2215</v>
      </c>
      <c r="E2006" s="262"/>
      <c r="F2006" s="262" t="s">
        <v>1697</v>
      </c>
      <c r="G2006" s="262" t="s">
        <v>5602</v>
      </c>
      <c r="H2006" s="262" t="s">
        <v>660</v>
      </c>
      <c r="I2006" s="262" t="s">
        <v>6444</v>
      </c>
      <c r="J2006" s="280" t="s">
        <v>4152</v>
      </c>
      <c r="K2006" s="280" t="s">
        <v>2419</v>
      </c>
      <c r="L2006" s="281">
        <v>40784</v>
      </c>
      <c r="M2006" s="256" t="s">
        <v>6533</v>
      </c>
      <c r="N2006" s="257">
        <v>40785</v>
      </c>
      <c r="O2006" s="258" t="s">
        <v>2419</v>
      </c>
      <c r="P2006" s="259" t="s">
        <v>3178</v>
      </c>
      <c r="Q2006" s="49"/>
      <c r="R2006" s="49"/>
      <c r="S2006" s="328"/>
    </row>
    <row r="2007" spans="1:19" ht="25.5" x14ac:dyDescent="0.25">
      <c r="A2007" s="260">
        <v>40784</v>
      </c>
      <c r="B2007" s="261" t="s">
        <v>6892</v>
      </c>
      <c r="C2007" s="267"/>
      <c r="D2007" s="262" t="s">
        <v>6893</v>
      </c>
      <c r="E2007" s="262">
        <v>5029</v>
      </c>
      <c r="F2007" s="262" t="s">
        <v>1697</v>
      </c>
      <c r="G2007" s="262" t="s">
        <v>5602</v>
      </c>
      <c r="H2007" s="262" t="s">
        <v>3588</v>
      </c>
      <c r="I2007" s="262" t="s">
        <v>6444</v>
      </c>
      <c r="J2007" s="280" t="s">
        <v>4152</v>
      </c>
      <c r="K2007" s="280" t="s">
        <v>2419</v>
      </c>
      <c r="L2007" s="281">
        <v>40786</v>
      </c>
      <c r="M2007" s="256"/>
      <c r="N2007" s="257">
        <v>40785</v>
      </c>
      <c r="O2007" s="258" t="s">
        <v>2419</v>
      </c>
      <c r="P2007" s="259" t="s">
        <v>3178</v>
      </c>
      <c r="Q2007" s="49"/>
      <c r="R2007" s="49"/>
      <c r="S2007" s="328"/>
    </row>
    <row r="2008" spans="1:19" ht="25.5" x14ac:dyDescent="0.25">
      <c r="A2008" s="260">
        <v>40751</v>
      </c>
      <c r="B2008" s="261" t="s">
        <v>7855</v>
      </c>
      <c r="C2008" s="267"/>
      <c r="D2008" s="262" t="s">
        <v>7174</v>
      </c>
      <c r="E2008" s="262">
        <v>5005</v>
      </c>
      <c r="F2008" s="262" t="s">
        <v>1223</v>
      </c>
      <c r="G2008" s="262" t="s">
        <v>7175</v>
      </c>
      <c r="H2008" s="262" t="s">
        <v>1419</v>
      </c>
      <c r="I2008" s="262" t="s">
        <v>1255</v>
      </c>
      <c r="J2008" s="280" t="s">
        <v>7176</v>
      </c>
      <c r="K2008" s="280" t="s">
        <v>7177</v>
      </c>
      <c r="L2008" s="281">
        <v>40784</v>
      </c>
      <c r="M2008" s="256" t="s">
        <v>3863</v>
      </c>
      <c r="N2008" s="257">
        <v>40786</v>
      </c>
      <c r="O2008" s="258"/>
      <c r="P2008" s="259"/>
      <c r="Q2008" s="49"/>
      <c r="R2008" s="49"/>
      <c r="S2008" s="328"/>
    </row>
    <row r="2009" spans="1:19" ht="25.5" x14ac:dyDescent="0.25">
      <c r="A2009" s="260">
        <v>40770</v>
      </c>
      <c r="B2009" s="261" t="s">
        <v>5728</v>
      </c>
      <c r="C2009" s="267"/>
      <c r="D2009" s="262" t="s">
        <v>8499</v>
      </c>
      <c r="E2009" s="262">
        <v>4992</v>
      </c>
      <c r="F2009" s="262" t="s">
        <v>5729</v>
      </c>
      <c r="G2009" s="262" t="s">
        <v>10232</v>
      </c>
      <c r="H2009" s="262" t="s">
        <v>10237</v>
      </c>
      <c r="I2009" s="262" t="s">
        <v>6444</v>
      </c>
      <c r="J2009" s="280" t="s">
        <v>5729</v>
      </c>
      <c r="K2009" s="280" t="s">
        <v>2405</v>
      </c>
      <c r="L2009" s="281">
        <v>40786</v>
      </c>
      <c r="M2009" s="256" t="s">
        <v>6533</v>
      </c>
      <c r="N2009" s="257">
        <v>40786</v>
      </c>
      <c r="O2009" s="258" t="s">
        <v>10173</v>
      </c>
      <c r="P2009" s="259" t="s">
        <v>10174</v>
      </c>
      <c r="Q2009" s="49"/>
      <c r="R2009" s="49"/>
      <c r="S2009" s="328"/>
    </row>
    <row r="2010" spans="1:19" ht="25.5" x14ac:dyDescent="0.25">
      <c r="A2010" s="260">
        <v>40774</v>
      </c>
      <c r="B2010" s="261" t="s">
        <v>6130</v>
      </c>
      <c r="C2010" s="267"/>
      <c r="D2010" s="262" t="s">
        <v>7174</v>
      </c>
      <c r="E2010" s="262">
        <v>5005</v>
      </c>
      <c r="F2010" s="262" t="s">
        <v>1223</v>
      </c>
      <c r="G2010" s="262" t="s">
        <v>7175</v>
      </c>
      <c r="H2010" s="262" t="s">
        <v>1419</v>
      </c>
      <c r="I2010" s="262" t="s">
        <v>1255</v>
      </c>
      <c r="J2010" s="280" t="s">
        <v>7176</v>
      </c>
      <c r="K2010" s="280" t="s">
        <v>0</v>
      </c>
      <c r="L2010" s="281"/>
      <c r="M2010" s="256"/>
      <c r="N2010" s="257">
        <v>40786</v>
      </c>
      <c r="O2010" s="258"/>
      <c r="P2010" s="259"/>
      <c r="Q2010" s="49"/>
      <c r="R2010" s="49"/>
      <c r="S2010" s="328"/>
    </row>
    <row r="2011" spans="1:19" ht="25.5" x14ac:dyDescent="0.25">
      <c r="A2011" s="260">
        <v>40774</v>
      </c>
      <c r="B2011" s="261" t="s">
        <v>6130</v>
      </c>
      <c r="C2011" s="267"/>
      <c r="D2011" s="262" t="s">
        <v>7174</v>
      </c>
      <c r="E2011" s="262">
        <v>5005</v>
      </c>
      <c r="F2011" s="262" t="s">
        <v>1223</v>
      </c>
      <c r="G2011" s="262" t="s">
        <v>5602</v>
      </c>
      <c r="H2011" s="262" t="s">
        <v>1419</v>
      </c>
      <c r="I2011" s="262" t="s">
        <v>6444</v>
      </c>
      <c r="J2011" s="280" t="s">
        <v>4152</v>
      </c>
      <c r="K2011" s="280" t="s">
        <v>6466</v>
      </c>
      <c r="L2011" s="281"/>
      <c r="M2011" s="256"/>
      <c r="N2011" s="257">
        <v>40786</v>
      </c>
      <c r="O2011" s="258"/>
      <c r="P2011" s="259"/>
      <c r="Q2011" s="49"/>
      <c r="R2011" s="49"/>
      <c r="S2011" s="328"/>
    </row>
    <row r="2012" spans="1:19" ht="25.5" x14ac:dyDescent="0.25">
      <c r="A2012" s="260">
        <v>40778</v>
      </c>
      <c r="B2012" s="261" t="s">
        <v>2981</v>
      </c>
      <c r="C2012" s="267"/>
      <c r="D2012" s="262" t="s">
        <v>7870</v>
      </c>
      <c r="E2012" s="262">
        <v>5055</v>
      </c>
      <c r="F2012" s="262" t="s">
        <v>1697</v>
      </c>
      <c r="G2012" s="262" t="s">
        <v>9736</v>
      </c>
      <c r="H2012" s="262" t="s">
        <v>10768</v>
      </c>
      <c r="I2012" s="262" t="s">
        <v>5099</v>
      </c>
      <c r="J2012" s="280" t="s">
        <v>4362</v>
      </c>
      <c r="K2012" s="280" t="s">
        <v>7425</v>
      </c>
      <c r="L2012" s="281">
        <v>40793</v>
      </c>
      <c r="M2012" s="256"/>
      <c r="N2012" s="257">
        <v>40786</v>
      </c>
      <c r="O2012" s="258"/>
      <c r="P2012" s="259"/>
      <c r="Q2012" s="49"/>
      <c r="R2012" s="49"/>
      <c r="S2012" s="328"/>
    </row>
    <row r="2013" spans="1:19" ht="25.5" x14ac:dyDescent="0.25">
      <c r="A2013" s="260">
        <v>40778</v>
      </c>
      <c r="B2013" s="261" t="s">
        <v>10595</v>
      </c>
      <c r="C2013" s="267"/>
      <c r="D2013" s="262" t="s">
        <v>10593</v>
      </c>
      <c r="E2013" s="262">
        <v>5020</v>
      </c>
      <c r="F2013" s="262" t="s">
        <v>5941</v>
      </c>
      <c r="G2013" s="262" t="s">
        <v>5602</v>
      </c>
      <c r="H2013" s="262" t="s">
        <v>10594</v>
      </c>
      <c r="I2013" s="262" t="s">
        <v>6444</v>
      </c>
      <c r="J2013" s="280" t="s">
        <v>5603</v>
      </c>
      <c r="K2013" s="280" t="s">
        <v>2079</v>
      </c>
      <c r="L2013" s="281">
        <v>40786</v>
      </c>
      <c r="M2013" s="256"/>
      <c r="N2013" s="257">
        <v>40786</v>
      </c>
      <c r="O2013" s="258" t="s">
        <v>2079</v>
      </c>
      <c r="P2013" s="259" t="s">
        <v>10007</v>
      </c>
      <c r="Q2013" s="49"/>
      <c r="R2013" s="49"/>
      <c r="S2013" s="328"/>
    </row>
    <row r="2014" spans="1:19" ht="25.5" x14ac:dyDescent="0.25">
      <c r="A2014" s="260">
        <v>40785</v>
      </c>
      <c r="B2014" s="261" t="s">
        <v>1519</v>
      </c>
      <c r="C2014" s="267"/>
      <c r="D2014" s="262" t="s">
        <v>2215</v>
      </c>
      <c r="E2014" s="262"/>
      <c r="F2014" s="262" t="s">
        <v>10658</v>
      </c>
      <c r="G2014" s="262" t="s">
        <v>8041</v>
      </c>
      <c r="H2014" s="262" t="s">
        <v>374</v>
      </c>
      <c r="I2014" s="262" t="s">
        <v>6444</v>
      </c>
      <c r="J2014" s="280" t="s">
        <v>878</v>
      </c>
      <c r="K2014" s="280" t="s">
        <v>2079</v>
      </c>
      <c r="L2014" s="281">
        <v>40786</v>
      </c>
      <c r="M2014" s="256"/>
      <c r="N2014" s="257">
        <v>40786</v>
      </c>
      <c r="O2014" s="258" t="s">
        <v>9233</v>
      </c>
      <c r="P2014" s="259" t="s">
        <v>10007</v>
      </c>
      <c r="Q2014" s="49"/>
      <c r="R2014" s="49"/>
      <c r="S2014" s="328"/>
    </row>
    <row r="2015" spans="1:19" ht="25.5" x14ac:dyDescent="0.25">
      <c r="A2015" s="260">
        <v>40785</v>
      </c>
      <c r="B2015" s="261" t="s">
        <v>604</v>
      </c>
      <c r="C2015" s="267"/>
      <c r="D2015" s="262" t="s">
        <v>605</v>
      </c>
      <c r="E2015" s="262">
        <v>5059</v>
      </c>
      <c r="F2015" s="262" t="s">
        <v>606</v>
      </c>
      <c r="G2015" s="262"/>
      <c r="H2015" s="262" t="s">
        <v>607</v>
      </c>
      <c r="I2015" s="262"/>
      <c r="J2015" s="280"/>
      <c r="K2015" s="280" t="s">
        <v>1878</v>
      </c>
      <c r="L2015" s="281">
        <v>40786</v>
      </c>
      <c r="M2015" s="256"/>
      <c r="N2015" s="257">
        <v>40786</v>
      </c>
      <c r="O2015" s="258" t="s">
        <v>3852</v>
      </c>
      <c r="P2015" s="259" t="s">
        <v>10007</v>
      </c>
      <c r="Q2015" s="49"/>
      <c r="R2015" s="49"/>
      <c r="S2015" s="328"/>
    </row>
    <row r="2016" spans="1:19" ht="25.5" x14ac:dyDescent="0.25">
      <c r="A2016" s="260">
        <v>40773</v>
      </c>
      <c r="B2016" s="261" t="s">
        <v>2476</v>
      </c>
      <c r="C2016" s="267"/>
      <c r="D2016" s="262" t="s">
        <v>2477</v>
      </c>
      <c r="E2016" s="262">
        <v>4976</v>
      </c>
      <c r="F2016" s="262" t="s">
        <v>1697</v>
      </c>
      <c r="G2016" s="262" t="s">
        <v>9736</v>
      </c>
      <c r="H2016" s="262" t="s">
        <v>8094</v>
      </c>
      <c r="I2016" s="262" t="s">
        <v>1255</v>
      </c>
      <c r="J2016" s="280" t="s">
        <v>9519</v>
      </c>
      <c r="K2016" s="280" t="s">
        <v>2478</v>
      </c>
      <c r="L2016" s="281">
        <v>40788</v>
      </c>
      <c r="M2016" s="256"/>
      <c r="N2016" s="257">
        <v>40788</v>
      </c>
      <c r="O2016" s="258"/>
      <c r="P2016" s="259" t="s">
        <v>1255</v>
      </c>
      <c r="Q2016" s="49"/>
      <c r="R2016" s="49"/>
      <c r="S2016" s="328"/>
    </row>
    <row r="2017" spans="1:19" ht="25.5" x14ac:dyDescent="0.25">
      <c r="A2017" s="260">
        <v>40781</v>
      </c>
      <c r="B2017" s="261" t="s">
        <v>9086</v>
      </c>
      <c r="C2017" s="267"/>
      <c r="D2017" s="262" t="s">
        <v>10593</v>
      </c>
      <c r="E2017" s="262">
        <v>5020</v>
      </c>
      <c r="F2017" s="262" t="s">
        <v>738</v>
      </c>
      <c r="G2017" s="262" t="s">
        <v>2252</v>
      </c>
      <c r="H2017" s="262" t="s">
        <v>4318</v>
      </c>
      <c r="I2017" s="262" t="s">
        <v>6444</v>
      </c>
      <c r="J2017" s="280" t="s">
        <v>4152</v>
      </c>
      <c r="K2017" s="280" t="s">
        <v>7445</v>
      </c>
      <c r="L2017" s="281">
        <v>40792</v>
      </c>
      <c r="M2017" s="256"/>
      <c r="N2017" s="257">
        <v>40788</v>
      </c>
      <c r="O2017" s="258"/>
      <c r="P2017" s="259"/>
      <c r="Q2017" s="49"/>
      <c r="R2017" s="49"/>
      <c r="S2017" s="328"/>
    </row>
    <row r="2018" spans="1:19" ht="25.5" x14ac:dyDescent="0.25">
      <c r="A2018" s="260">
        <v>40787</v>
      </c>
      <c r="B2018" s="261" t="s">
        <v>10175</v>
      </c>
      <c r="C2018" s="267"/>
      <c r="D2018" s="262" t="s">
        <v>2215</v>
      </c>
      <c r="E2018" s="262"/>
      <c r="F2018" s="262" t="s">
        <v>10658</v>
      </c>
      <c r="G2018" s="262" t="s">
        <v>9736</v>
      </c>
      <c r="H2018" s="262" t="s">
        <v>374</v>
      </c>
      <c r="I2018" s="262" t="s">
        <v>6444</v>
      </c>
      <c r="J2018" s="280" t="s">
        <v>878</v>
      </c>
      <c r="K2018" s="280" t="s">
        <v>2079</v>
      </c>
      <c r="L2018" s="281">
        <v>40788</v>
      </c>
      <c r="M2018" s="256"/>
      <c r="N2018" s="257">
        <v>40788</v>
      </c>
      <c r="O2018" s="258" t="s">
        <v>2079</v>
      </c>
      <c r="P2018" s="259" t="s">
        <v>10007</v>
      </c>
      <c r="Q2018" s="49"/>
      <c r="R2018" s="49"/>
      <c r="S2018" s="328"/>
    </row>
    <row r="2019" spans="1:19" ht="25.5" x14ac:dyDescent="0.25">
      <c r="A2019" s="260">
        <v>40787</v>
      </c>
      <c r="B2019" s="261" t="s">
        <v>10175</v>
      </c>
      <c r="C2019" s="267"/>
      <c r="D2019" s="262" t="s">
        <v>2215</v>
      </c>
      <c r="E2019" s="262"/>
      <c r="F2019" s="262" t="s">
        <v>10658</v>
      </c>
      <c r="G2019" s="262" t="s">
        <v>5602</v>
      </c>
      <c r="H2019" s="262" t="s">
        <v>374</v>
      </c>
      <c r="I2019" s="262" t="s">
        <v>6444</v>
      </c>
      <c r="J2019" s="280" t="s">
        <v>878</v>
      </c>
      <c r="K2019" s="280" t="s">
        <v>2079</v>
      </c>
      <c r="L2019" s="281">
        <v>40788</v>
      </c>
      <c r="M2019" s="256"/>
      <c r="N2019" s="257">
        <v>40788</v>
      </c>
      <c r="O2019" s="258" t="s">
        <v>2079</v>
      </c>
      <c r="P2019" s="259" t="s">
        <v>10007</v>
      </c>
      <c r="Q2019" s="49"/>
      <c r="R2019" s="49"/>
      <c r="S2019" s="328"/>
    </row>
    <row r="2020" spans="1:19" ht="25.5" x14ac:dyDescent="0.25">
      <c r="A2020" s="260">
        <v>40787</v>
      </c>
      <c r="B2020" s="261" t="s">
        <v>10175</v>
      </c>
      <c r="C2020" s="267"/>
      <c r="D2020" s="262" t="s">
        <v>2215</v>
      </c>
      <c r="E2020" s="262"/>
      <c r="F2020" s="262" t="s">
        <v>10658</v>
      </c>
      <c r="G2020" s="262" t="s">
        <v>10927</v>
      </c>
      <c r="H2020" s="262" t="s">
        <v>374</v>
      </c>
      <c r="I2020" s="262" t="s">
        <v>6444</v>
      </c>
      <c r="J2020" s="280" t="s">
        <v>878</v>
      </c>
      <c r="K2020" s="280" t="s">
        <v>8506</v>
      </c>
      <c r="L2020" s="281">
        <v>40788</v>
      </c>
      <c r="M2020" s="256"/>
      <c r="N2020" s="257">
        <v>40788</v>
      </c>
      <c r="O2020" s="258" t="s">
        <v>8506</v>
      </c>
      <c r="P2020" s="259" t="s">
        <v>10007</v>
      </c>
      <c r="Q2020" s="49"/>
      <c r="R2020" s="49"/>
      <c r="S2020" s="328"/>
    </row>
    <row r="2021" spans="1:19" ht="25.5" x14ac:dyDescent="0.25">
      <c r="A2021" s="260">
        <v>40787</v>
      </c>
      <c r="B2021" s="261" t="s">
        <v>10657</v>
      </c>
      <c r="C2021" s="267"/>
      <c r="D2021" s="262" t="s">
        <v>5410</v>
      </c>
      <c r="E2021" s="262">
        <v>5047</v>
      </c>
      <c r="F2021" s="262" t="s">
        <v>5941</v>
      </c>
      <c r="G2021" s="262" t="s">
        <v>6884</v>
      </c>
      <c r="H2021" s="262" t="s">
        <v>9706</v>
      </c>
      <c r="I2021" s="262" t="s">
        <v>6444</v>
      </c>
      <c r="J2021" s="280" t="s">
        <v>2379</v>
      </c>
      <c r="K2021" s="280" t="s">
        <v>2419</v>
      </c>
      <c r="L2021" s="281"/>
      <c r="M2021" s="256"/>
      <c r="N2021" s="257">
        <v>40788</v>
      </c>
      <c r="O2021" s="258">
        <v>25</v>
      </c>
      <c r="P2021" s="259" t="s">
        <v>10007</v>
      </c>
      <c r="Q2021" s="49"/>
      <c r="R2021" s="49"/>
      <c r="S2021" s="328"/>
    </row>
    <row r="2022" spans="1:19" ht="25.5" x14ac:dyDescent="0.25">
      <c r="A2022" s="260">
        <v>40785</v>
      </c>
      <c r="B2022" s="261" t="s">
        <v>8063</v>
      </c>
      <c r="C2022" s="267"/>
      <c r="D2022" s="262" t="s">
        <v>7876</v>
      </c>
      <c r="E2022" s="262">
        <v>5044</v>
      </c>
      <c r="F2022" s="262" t="s">
        <v>738</v>
      </c>
      <c r="G2022" s="262" t="s">
        <v>9736</v>
      </c>
      <c r="H2022" s="262" t="s">
        <v>5956</v>
      </c>
      <c r="I2022" s="262" t="s">
        <v>6444</v>
      </c>
      <c r="J2022" s="280" t="s">
        <v>4152</v>
      </c>
      <c r="K2022" s="280" t="s">
        <v>2419</v>
      </c>
      <c r="L2022" s="281">
        <v>40792</v>
      </c>
      <c r="M2022" s="256"/>
      <c r="N2022" s="257">
        <v>40793</v>
      </c>
      <c r="O2022" s="258" t="s">
        <v>2419</v>
      </c>
      <c r="P2022" s="259" t="s">
        <v>9535</v>
      </c>
      <c r="Q2022" s="49"/>
      <c r="R2022" s="49"/>
      <c r="S2022" s="328"/>
    </row>
    <row r="2023" spans="1:19" x14ac:dyDescent="0.25">
      <c r="A2023" s="260">
        <v>40780</v>
      </c>
      <c r="B2023" s="261" t="s">
        <v>9107</v>
      </c>
      <c r="C2023" s="267"/>
      <c r="D2023" s="262" t="s">
        <v>2477</v>
      </c>
      <c r="E2023" s="262">
        <v>4976</v>
      </c>
      <c r="F2023" s="262" t="s">
        <v>1697</v>
      </c>
      <c r="G2023" s="262" t="s">
        <v>9736</v>
      </c>
      <c r="H2023" s="262" t="s">
        <v>8094</v>
      </c>
      <c r="I2023" s="262" t="s">
        <v>9108</v>
      </c>
      <c r="J2023" s="280" t="s">
        <v>9109</v>
      </c>
      <c r="K2023" s="280" t="s">
        <v>10517</v>
      </c>
      <c r="L2023" s="281">
        <v>40795</v>
      </c>
      <c r="M2023" s="256"/>
      <c r="N2023" s="257">
        <v>40795</v>
      </c>
      <c r="O2023" s="258" t="s">
        <v>10517</v>
      </c>
      <c r="P2023" s="259" t="s">
        <v>5166</v>
      </c>
      <c r="Q2023" s="49"/>
      <c r="R2023" s="49"/>
      <c r="S2023" s="328"/>
    </row>
    <row r="2024" spans="1:19" ht="38.25" x14ac:dyDescent="0.25">
      <c r="A2024" s="260">
        <v>40784</v>
      </c>
      <c r="B2024" s="261" t="s">
        <v>6892</v>
      </c>
      <c r="C2024" s="267"/>
      <c r="D2024" s="262" t="s">
        <v>6893</v>
      </c>
      <c r="E2024" s="262">
        <v>5029</v>
      </c>
      <c r="F2024" s="262" t="s">
        <v>1697</v>
      </c>
      <c r="G2024" s="262" t="s">
        <v>5602</v>
      </c>
      <c r="H2024" s="262" t="s">
        <v>3588</v>
      </c>
      <c r="I2024" s="262" t="s">
        <v>1255</v>
      </c>
      <c r="J2024" s="280" t="s">
        <v>9746</v>
      </c>
      <c r="K2024" s="280" t="s">
        <v>6894</v>
      </c>
      <c r="L2024" s="281">
        <v>40795</v>
      </c>
      <c r="M2024" s="256" t="s">
        <v>3863</v>
      </c>
      <c r="N2024" s="257">
        <v>40795</v>
      </c>
      <c r="O2024" s="258"/>
      <c r="P2024" s="259"/>
      <c r="Q2024" s="49"/>
      <c r="R2024" s="49"/>
      <c r="S2024" s="328"/>
    </row>
    <row r="2025" spans="1:19" x14ac:dyDescent="0.25">
      <c r="A2025" s="260">
        <v>40789</v>
      </c>
      <c r="B2025" s="261" t="s">
        <v>10280</v>
      </c>
      <c r="C2025" s="267"/>
      <c r="D2025" s="262" t="s">
        <v>8499</v>
      </c>
      <c r="E2025" s="262">
        <v>4992</v>
      </c>
      <c r="F2025" s="262" t="s">
        <v>1783</v>
      </c>
      <c r="G2025" s="262" t="s">
        <v>6234</v>
      </c>
      <c r="H2025" s="262" t="s">
        <v>1419</v>
      </c>
      <c r="I2025" s="262" t="s">
        <v>3459</v>
      </c>
      <c r="J2025" s="280" t="s">
        <v>7781</v>
      </c>
      <c r="K2025" s="280" t="s">
        <v>6722</v>
      </c>
      <c r="L2025" s="281">
        <v>40795</v>
      </c>
      <c r="M2025" s="256"/>
      <c r="N2025" s="257">
        <v>40798</v>
      </c>
      <c r="O2025" s="258" t="s">
        <v>6722</v>
      </c>
      <c r="P2025" s="259" t="s">
        <v>1401</v>
      </c>
      <c r="Q2025" s="49"/>
      <c r="R2025" s="49"/>
      <c r="S2025" s="328"/>
    </row>
    <row r="2026" spans="1:19" x14ac:dyDescent="0.25">
      <c r="A2026" s="260">
        <v>40789</v>
      </c>
      <c r="B2026" s="261" t="s">
        <v>10280</v>
      </c>
      <c r="C2026" s="267"/>
      <c r="D2026" s="262" t="s">
        <v>8499</v>
      </c>
      <c r="E2026" s="262">
        <v>4992</v>
      </c>
      <c r="F2026" s="262" t="s">
        <v>1783</v>
      </c>
      <c r="G2026" s="262" t="s">
        <v>6234</v>
      </c>
      <c r="H2026" s="262" t="s">
        <v>1419</v>
      </c>
      <c r="I2026" s="262" t="s">
        <v>602</v>
      </c>
      <c r="J2026" s="280" t="s">
        <v>7781</v>
      </c>
      <c r="K2026" s="280" t="s">
        <v>6466</v>
      </c>
      <c r="L2026" s="281">
        <v>40795</v>
      </c>
      <c r="M2026" s="256"/>
      <c r="N2026" s="257">
        <v>40798</v>
      </c>
      <c r="O2026" s="258" t="s">
        <v>6466</v>
      </c>
      <c r="P2026" s="259" t="s">
        <v>6867</v>
      </c>
      <c r="Q2026" s="49"/>
      <c r="R2026" s="49"/>
      <c r="S2026" s="328"/>
    </row>
    <row r="2027" spans="1:19" ht="25.5" x14ac:dyDescent="0.25">
      <c r="A2027" s="260">
        <v>40793</v>
      </c>
      <c r="B2027" s="261" t="s">
        <v>9562</v>
      </c>
      <c r="C2027" s="267"/>
      <c r="D2027" s="262" t="s">
        <v>9563</v>
      </c>
      <c r="E2027" s="262">
        <v>5014</v>
      </c>
      <c r="F2027" s="262" t="s">
        <v>738</v>
      </c>
      <c r="G2027" s="262" t="s">
        <v>2252</v>
      </c>
      <c r="H2027" s="262" t="s">
        <v>7334</v>
      </c>
      <c r="I2027" s="262" t="s">
        <v>6444</v>
      </c>
      <c r="J2027" s="280" t="s">
        <v>4152</v>
      </c>
      <c r="K2027" s="280" t="s">
        <v>7445</v>
      </c>
      <c r="L2027" s="281">
        <v>40801</v>
      </c>
      <c r="M2027" s="256"/>
      <c r="N2027" s="257">
        <v>40799</v>
      </c>
      <c r="O2027" s="258" t="s">
        <v>7445</v>
      </c>
      <c r="P2027" s="259" t="s">
        <v>9535</v>
      </c>
      <c r="Q2027" s="49"/>
      <c r="R2027" s="49"/>
      <c r="S2027" s="328"/>
    </row>
    <row r="2028" spans="1:19" ht="25.5" x14ac:dyDescent="0.25">
      <c r="A2028" s="260">
        <v>40798</v>
      </c>
      <c r="B2028" s="261" t="s">
        <v>3222</v>
      </c>
      <c r="C2028" s="267"/>
      <c r="D2028" s="262" t="s">
        <v>10049</v>
      </c>
      <c r="E2028" s="262">
        <v>4602</v>
      </c>
      <c r="F2028" s="262" t="s">
        <v>6588</v>
      </c>
      <c r="G2028" s="262" t="s">
        <v>2109</v>
      </c>
      <c r="H2028" s="262" t="s">
        <v>8607</v>
      </c>
      <c r="I2028" s="262" t="s">
        <v>10608</v>
      </c>
      <c r="J2028" s="280" t="s">
        <v>2379</v>
      </c>
      <c r="K2028" s="280" t="s">
        <v>7445</v>
      </c>
      <c r="L2028" s="281">
        <v>40799</v>
      </c>
      <c r="M2028" s="256"/>
      <c r="N2028" s="257">
        <v>40799</v>
      </c>
      <c r="O2028" s="258" t="s">
        <v>7445</v>
      </c>
      <c r="P2028" s="259" t="s">
        <v>3371</v>
      </c>
      <c r="Q2028" s="49"/>
      <c r="R2028" s="49"/>
      <c r="S2028" s="328"/>
    </row>
    <row r="2029" spans="1:19" ht="25.5" x14ac:dyDescent="0.25">
      <c r="A2029" s="260">
        <v>40798</v>
      </c>
      <c r="B2029" s="261" t="s">
        <v>5706</v>
      </c>
      <c r="C2029" s="267"/>
      <c r="D2029" s="262" t="s">
        <v>5707</v>
      </c>
      <c r="E2029" s="262">
        <v>5066</v>
      </c>
      <c r="F2029" s="262" t="s">
        <v>10658</v>
      </c>
      <c r="G2029" s="262" t="s">
        <v>5602</v>
      </c>
      <c r="H2029" s="262" t="s">
        <v>5774</v>
      </c>
      <c r="I2029" s="262" t="s">
        <v>6444</v>
      </c>
      <c r="J2029" s="280" t="s">
        <v>4152</v>
      </c>
      <c r="K2029" s="280" t="s">
        <v>2807</v>
      </c>
      <c r="L2029" s="281">
        <v>40800</v>
      </c>
      <c r="M2029" s="256"/>
      <c r="N2029" s="257">
        <v>40800</v>
      </c>
      <c r="O2029" s="258" t="s">
        <v>2807</v>
      </c>
      <c r="P2029" s="259" t="s">
        <v>9535</v>
      </c>
      <c r="Q2029" s="49"/>
      <c r="R2029" s="49"/>
      <c r="S2029" s="328"/>
    </row>
    <row r="2030" spans="1:19" ht="25.5" x14ac:dyDescent="0.25">
      <c r="A2030" s="260">
        <v>40799</v>
      </c>
      <c r="B2030" s="261" t="s">
        <v>6222</v>
      </c>
      <c r="C2030" s="267"/>
      <c r="D2030" s="262" t="s">
        <v>2215</v>
      </c>
      <c r="E2030" s="262"/>
      <c r="F2030" s="262" t="s">
        <v>6588</v>
      </c>
      <c r="G2030" s="262" t="s">
        <v>5602</v>
      </c>
      <c r="H2030" s="262" t="s">
        <v>9603</v>
      </c>
      <c r="I2030" s="262" t="s">
        <v>6444</v>
      </c>
      <c r="J2030" s="280" t="s">
        <v>5603</v>
      </c>
      <c r="K2030" s="280" t="s">
        <v>2079</v>
      </c>
      <c r="L2030" s="281">
        <v>40800</v>
      </c>
      <c r="M2030" s="256"/>
      <c r="N2030" s="257">
        <v>40800</v>
      </c>
      <c r="O2030" s="258" t="s">
        <v>2079</v>
      </c>
      <c r="P2030" s="259" t="s">
        <v>9535</v>
      </c>
      <c r="Q2030" s="49"/>
      <c r="R2030" s="49"/>
      <c r="S2030" s="328"/>
    </row>
    <row r="2031" spans="1:19" ht="25.5" x14ac:dyDescent="0.25">
      <c r="A2031" s="260">
        <v>40799</v>
      </c>
      <c r="B2031" s="261" t="s">
        <v>6706</v>
      </c>
      <c r="C2031" s="267"/>
      <c r="D2031" s="262" t="s">
        <v>2215</v>
      </c>
      <c r="E2031" s="262"/>
      <c r="F2031" s="262" t="s">
        <v>6588</v>
      </c>
      <c r="G2031" s="262" t="s">
        <v>9736</v>
      </c>
      <c r="H2031" s="262" t="s">
        <v>9603</v>
      </c>
      <c r="I2031" s="262" t="s">
        <v>6444</v>
      </c>
      <c r="J2031" s="280" t="s">
        <v>5603</v>
      </c>
      <c r="K2031" s="280" t="s">
        <v>6831</v>
      </c>
      <c r="L2031" s="281">
        <v>40800</v>
      </c>
      <c r="M2031" s="256"/>
      <c r="N2031" s="257">
        <v>40800</v>
      </c>
      <c r="O2031" s="258" t="s">
        <v>6831</v>
      </c>
      <c r="P2031" s="259" t="s">
        <v>9535</v>
      </c>
      <c r="Q2031" s="49"/>
      <c r="R2031" s="49"/>
      <c r="S2031" s="328"/>
    </row>
    <row r="2032" spans="1:19" ht="25.5" x14ac:dyDescent="0.25">
      <c r="A2032" s="260">
        <v>40800</v>
      </c>
      <c r="B2032" s="261" t="s">
        <v>3453</v>
      </c>
      <c r="C2032" s="267"/>
      <c r="D2032" s="262" t="s">
        <v>2215</v>
      </c>
      <c r="E2032" s="262"/>
      <c r="F2032" s="262" t="s">
        <v>6588</v>
      </c>
      <c r="G2032" s="262" t="s">
        <v>8606</v>
      </c>
      <c r="H2032" s="262" t="s">
        <v>8607</v>
      </c>
      <c r="I2032" s="262" t="s">
        <v>6444</v>
      </c>
      <c r="J2032" s="280" t="s">
        <v>2379</v>
      </c>
      <c r="K2032" s="280" t="s">
        <v>8506</v>
      </c>
      <c r="L2032" s="281">
        <v>40801</v>
      </c>
      <c r="M2032" s="256"/>
      <c r="N2032" s="257">
        <v>40801</v>
      </c>
      <c r="O2032" s="258" t="s">
        <v>8506</v>
      </c>
      <c r="P2032" s="259" t="s">
        <v>9535</v>
      </c>
      <c r="Q2032" s="49"/>
      <c r="R2032" s="49"/>
      <c r="S2032" s="328"/>
    </row>
    <row r="2033" spans="1:19" ht="25.5" x14ac:dyDescent="0.25">
      <c r="A2033" s="260">
        <v>40800</v>
      </c>
      <c r="B2033" s="261" t="s">
        <v>4536</v>
      </c>
      <c r="C2033" s="267"/>
      <c r="D2033" s="262" t="s">
        <v>2477</v>
      </c>
      <c r="E2033" s="262">
        <v>4976</v>
      </c>
      <c r="F2033" s="262" t="s">
        <v>6588</v>
      </c>
      <c r="G2033" s="262" t="s">
        <v>9736</v>
      </c>
      <c r="H2033" s="262" t="s">
        <v>6060</v>
      </c>
      <c r="I2033" s="262" t="s">
        <v>6444</v>
      </c>
      <c r="J2033" s="280" t="s">
        <v>5603</v>
      </c>
      <c r="K2033" s="280" t="s">
        <v>6381</v>
      </c>
      <c r="L2033" s="281">
        <v>40801</v>
      </c>
      <c r="M2033" s="256"/>
      <c r="N2033" s="257">
        <v>40801</v>
      </c>
      <c r="O2033" s="258" t="s">
        <v>6381</v>
      </c>
      <c r="P2033" s="259" t="s">
        <v>9535</v>
      </c>
      <c r="Q2033" s="49"/>
      <c r="R2033" s="49"/>
      <c r="S2033" s="328"/>
    </row>
    <row r="2034" spans="1:19" ht="25.5" x14ac:dyDescent="0.25">
      <c r="A2034" s="260">
        <v>40799</v>
      </c>
      <c r="B2034" s="261" t="s">
        <v>6706</v>
      </c>
      <c r="C2034" s="267"/>
      <c r="D2034" s="262" t="s">
        <v>2215</v>
      </c>
      <c r="E2034" s="262"/>
      <c r="F2034" s="262" t="s">
        <v>6588</v>
      </c>
      <c r="G2034" s="262" t="s">
        <v>9736</v>
      </c>
      <c r="H2034" s="262" t="s">
        <v>9603</v>
      </c>
      <c r="I2034" s="262" t="s">
        <v>6444</v>
      </c>
      <c r="J2034" s="280" t="s">
        <v>5603</v>
      </c>
      <c r="K2034" s="280" t="s">
        <v>3411</v>
      </c>
      <c r="L2034" s="281">
        <v>40802</v>
      </c>
      <c r="M2034" s="256"/>
      <c r="N2034" s="257">
        <v>40802</v>
      </c>
      <c r="O2034" s="258" t="s">
        <v>1686</v>
      </c>
      <c r="P2034" s="259" t="s">
        <v>9535</v>
      </c>
      <c r="Q2034" s="49"/>
      <c r="R2034" s="49"/>
      <c r="S2034" s="328"/>
    </row>
    <row r="2035" spans="1:19" ht="25.5" x14ac:dyDescent="0.25">
      <c r="A2035" s="260">
        <v>40800</v>
      </c>
      <c r="B2035" s="261" t="s">
        <v>8411</v>
      </c>
      <c r="C2035" s="267"/>
      <c r="D2035" s="262" t="s">
        <v>2215</v>
      </c>
      <c r="E2035" s="262"/>
      <c r="F2035" s="262" t="s">
        <v>1697</v>
      </c>
      <c r="G2035" s="262" t="s">
        <v>5602</v>
      </c>
      <c r="H2035" s="262" t="s">
        <v>8382</v>
      </c>
      <c r="I2035" s="262" t="s">
        <v>6444</v>
      </c>
      <c r="J2035" s="280" t="s">
        <v>4152</v>
      </c>
      <c r="K2035" s="280" t="s">
        <v>2419</v>
      </c>
      <c r="L2035" s="281"/>
      <c r="M2035" s="256"/>
      <c r="N2035" s="257">
        <v>40802</v>
      </c>
      <c r="O2035" s="258" t="s">
        <v>2419</v>
      </c>
      <c r="P2035" s="259" t="s">
        <v>7961</v>
      </c>
      <c r="Q2035" s="49"/>
      <c r="R2035" s="49"/>
      <c r="S2035" s="328"/>
    </row>
    <row r="2036" spans="1:19" ht="25.5" x14ac:dyDescent="0.25">
      <c r="A2036" s="260">
        <v>40798</v>
      </c>
      <c r="B2036" s="261" t="s">
        <v>9793</v>
      </c>
      <c r="C2036" s="267"/>
      <c r="D2036" s="262" t="s">
        <v>2215</v>
      </c>
      <c r="E2036" s="262"/>
      <c r="F2036" s="262" t="s">
        <v>738</v>
      </c>
      <c r="G2036" s="262" t="s">
        <v>5602</v>
      </c>
      <c r="H2036" s="262" t="s">
        <v>7581</v>
      </c>
      <c r="I2036" s="262" t="s">
        <v>6444</v>
      </c>
      <c r="J2036" s="280" t="s">
        <v>4152</v>
      </c>
      <c r="K2036" s="280" t="s">
        <v>2419</v>
      </c>
      <c r="L2036" s="281">
        <v>40805</v>
      </c>
      <c r="M2036" s="256"/>
      <c r="N2036" s="257">
        <v>40805</v>
      </c>
      <c r="O2036" s="258" t="s">
        <v>2419</v>
      </c>
      <c r="P2036" s="259" t="s">
        <v>9535</v>
      </c>
      <c r="Q2036" s="49"/>
      <c r="R2036" s="49"/>
      <c r="S2036" s="328"/>
    </row>
    <row r="2037" spans="1:19" ht="25.5" x14ac:dyDescent="0.25">
      <c r="A2037" s="260">
        <v>40799</v>
      </c>
      <c r="B2037" s="261" t="s">
        <v>5706</v>
      </c>
      <c r="C2037" s="267"/>
      <c r="D2037" s="262" t="s">
        <v>5707</v>
      </c>
      <c r="E2037" s="262">
        <v>5066</v>
      </c>
      <c r="F2037" s="262" t="s">
        <v>10658</v>
      </c>
      <c r="G2037" s="262" t="s">
        <v>5602</v>
      </c>
      <c r="H2037" s="262" t="s">
        <v>5774</v>
      </c>
      <c r="I2037" s="262" t="s">
        <v>6444</v>
      </c>
      <c r="J2037" s="280" t="s">
        <v>4152</v>
      </c>
      <c r="K2037" s="280" t="s">
        <v>10128</v>
      </c>
      <c r="L2037" s="281">
        <v>40809</v>
      </c>
      <c r="M2037" s="256"/>
      <c r="N2037" s="257">
        <v>40805</v>
      </c>
      <c r="O2037" s="258" t="s">
        <v>10128</v>
      </c>
      <c r="P2037" s="259" t="s">
        <v>9535</v>
      </c>
      <c r="Q2037" s="49"/>
      <c r="R2037" s="49"/>
      <c r="S2037" s="328"/>
    </row>
    <row r="2038" spans="1:19" ht="25.5" x14ac:dyDescent="0.25">
      <c r="A2038" s="260">
        <v>40802</v>
      </c>
      <c r="B2038" s="261" t="s">
        <v>3818</v>
      </c>
      <c r="C2038" s="267"/>
      <c r="D2038" s="262" t="s">
        <v>2215</v>
      </c>
      <c r="E2038" s="262"/>
      <c r="F2038" s="262" t="s">
        <v>1697</v>
      </c>
      <c r="G2038" s="262" t="s">
        <v>5602</v>
      </c>
      <c r="H2038" s="262" t="s">
        <v>5774</v>
      </c>
      <c r="I2038" s="262" t="s">
        <v>6444</v>
      </c>
      <c r="J2038" s="280" t="s">
        <v>4152</v>
      </c>
      <c r="K2038" s="280" t="s">
        <v>2419</v>
      </c>
      <c r="L2038" s="281">
        <v>40807</v>
      </c>
      <c r="M2038" s="256"/>
      <c r="N2038" s="257">
        <v>40806</v>
      </c>
      <c r="O2038" s="258" t="s">
        <v>2419</v>
      </c>
      <c r="P2038" s="259" t="s">
        <v>7961</v>
      </c>
      <c r="Q2038" s="49"/>
      <c r="R2038" s="49"/>
      <c r="S2038" s="328"/>
    </row>
    <row r="2039" spans="1:19" ht="25.5" x14ac:dyDescent="0.25">
      <c r="A2039" s="260">
        <v>40801</v>
      </c>
      <c r="B2039" s="261" t="s">
        <v>7139</v>
      </c>
      <c r="C2039" s="267"/>
      <c r="D2039" s="262" t="s">
        <v>2215</v>
      </c>
      <c r="E2039" s="262"/>
      <c r="F2039" s="262" t="s">
        <v>738</v>
      </c>
      <c r="G2039" s="262" t="s">
        <v>5602</v>
      </c>
      <c r="H2039" s="262" t="s">
        <v>1419</v>
      </c>
      <c r="I2039" s="262" t="s">
        <v>6444</v>
      </c>
      <c r="J2039" s="280" t="s">
        <v>4152</v>
      </c>
      <c r="K2039" s="280" t="s">
        <v>2419</v>
      </c>
      <c r="L2039" s="281">
        <v>40807</v>
      </c>
      <c r="M2039" s="256"/>
      <c r="N2039" s="257">
        <v>40807</v>
      </c>
      <c r="O2039" s="258" t="s">
        <v>2419</v>
      </c>
      <c r="P2039" s="259" t="s">
        <v>9535</v>
      </c>
      <c r="Q2039" s="49"/>
      <c r="R2039" s="49"/>
      <c r="S2039" s="328"/>
    </row>
    <row r="2040" spans="1:19" ht="25.5" x14ac:dyDescent="0.25">
      <c r="A2040" s="260">
        <v>40799</v>
      </c>
      <c r="B2040" s="261" t="s">
        <v>2876</v>
      </c>
      <c r="C2040" s="267"/>
      <c r="D2040" s="262" t="s">
        <v>8409</v>
      </c>
      <c r="E2040" s="262"/>
      <c r="F2040" s="262" t="s">
        <v>1697</v>
      </c>
      <c r="G2040" s="262" t="s">
        <v>5602</v>
      </c>
      <c r="H2040" s="262" t="s">
        <v>8410</v>
      </c>
      <c r="I2040" s="262" t="s">
        <v>7907</v>
      </c>
      <c r="J2040" s="280" t="s">
        <v>89</v>
      </c>
      <c r="K2040" s="280" t="s">
        <v>10513</v>
      </c>
      <c r="L2040" s="281">
        <v>40809</v>
      </c>
      <c r="M2040" s="256"/>
      <c r="N2040" s="257">
        <v>40808</v>
      </c>
      <c r="O2040" s="258" t="s">
        <v>3238</v>
      </c>
      <c r="P2040" s="259" t="s">
        <v>4352</v>
      </c>
      <c r="Q2040" s="49"/>
      <c r="R2040" s="49"/>
      <c r="S2040" s="328"/>
    </row>
    <row r="2041" spans="1:19" ht="25.5" x14ac:dyDescent="0.25">
      <c r="A2041" s="260">
        <v>40808</v>
      </c>
      <c r="B2041" s="261" t="s">
        <v>5758</v>
      </c>
      <c r="C2041" s="267"/>
      <c r="D2041" s="262" t="s">
        <v>2215</v>
      </c>
      <c r="E2041" s="262"/>
      <c r="F2041" s="262" t="s">
        <v>10658</v>
      </c>
      <c r="G2041" s="262" t="s">
        <v>8041</v>
      </c>
      <c r="H2041" s="262" t="s">
        <v>374</v>
      </c>
      <c r="I2041" s="262" t="s">
        <v>6444</v>
      </c>
      <c r="J2041" s="280" t="s">
        <v>878</v>
      </c>
      <c r="K2041" s="280" t="s">
        <v>2079</v>
      </c>
      <c r="L2041" s="281">
        <v>40812</v>
      </c>
      <c r="M2041" s="256"/>
      <c r="N2041" s="257">
        <v>40812</v>
      </c>
      <c r="O2041" s="258" t="s">
        <v>2079</v>
      </c>
      <c r="P2041" s="259" t="s">
        <v>9535</v>
      </c>
      <c r="Q2041" s="49"/>
      <c r="R2041" s="49"/>
      <c r="S2041" s="328"/>
    </row>
    <row r="2042" spans="1:19" ht="25.5" x14ac:dyDescent="0.25">
      <c r="A2042" s="260">
        <v>40809</v>
      </c>
      <c r="B2042" s="261" t="s">
        <v>3918</v>
      </c>
      <c r="C2042" s="267"/>
      <c r="D2042" s="262" t="s">
        <v>2215</v>
      </c>
      <c r="E2042" s="262"/>
      <c r="F2042" s="262" t="s">
        <v>10658</v>
      </c>
      <c r="G2042" s="262" t="s">
        <v>10927</v>
      </c>
      <c r="H2042" s="262" t="s">
        <v>374</v>
      </c>
      <c r="I2042" s="262" t="s">
        <v>6444</v>
      </c>
      <c r="J2042" s="280" t="s">
        <v>878</v>
      </c>
      <c r="K2042" s="280" t="s">
        <v>2079</v>
      </c>
      <c r="L2042" s="281">
        <v>40812</v>
      </c>
      <c r="M2042" s="256"/>
      <c r="N2042" s="257">
        <v>40812</v>
      </c>
      <c r="O2042" s="258" t="s">
        <v>2079</v>
      </c>
      <c r="P2042" s="259" t="s">
        <v>9535</v>
      </c>
      <c r="Q2042" s="49"/>
      <c r="R2042" s="49"/>
      <c r="S2042" s="328"/>
    </row>
    <row r="2043" spans="1:19" ht="25.5" x14ac:dyDescent="0.25">
      <c r="A2043" s="260">
        <v>40809</v>
      </c>
      <c r="B2043" s="261" t="s">
        <v>9212</v>
      </c>
      <c r="C2043" s="267"/>
      <c r="D2043" s="262" t="s">
        <v>9213</v>
      </c>
      <c r="E2043" s="262" t="s">
        <v>9214</v>
      </c>
      <c r="F2043" s="262" t="s">
        <v>738</v>
      </c>
      <c r="G2043" s="262" t="s">
        <v>2252</v>
      </c>
      <c r="H2043" s="262" t="s">
        <v>1419</v>
      </c>
      <c r="I2043" s="262" t="s">
        <v>6444</v>
      </c>
      <c r="J2043" s="280" t="s">
        <v>4152</v>
      </c>
      <c r="K2043" s="280" t="s">
        <v>2079</v>
      </c>
      <c r="L2043" s="281">
        <v>40815</v>
      </c>
      <c r="M2043" s="256"/>
      <c r="N2043" s="257">
        <v>40812</v>
      </c>
      <c r="O2043" s="258" t="s">
        <v>2079</v>
      </c>
      <c r="P2043" s="259" t="s">
        <v>9535</v>
      </c>
      <c r="Q2043" s="49"/>
      <c r="R2043" s="49"/>
      <c r="S2043" s="328"/>
    </row>
    <row r="2044" spans="1:19" ht="25.5" x14ac:dyDescent="0.25">
      <c r="A2044" s="260">
        <v>40799</v>
      </c>
      <c r="B2044" s="261" t="s">
        <v>3522</v>
      </c>
      <c r="C2044" s="267"/>
      <c r="D2044" s="262" t="s">
        <v>7876</v>
      </c>
      <c r="E2044" s="262">
        <v>5044</v>
      </c>
      <c r="F2044" s="262" t="s">
        <v>738</v>
      </c>
      <c r="G2044" s="262" t="s">
        <v>9736</v>
      </c>
      <c r="H2044" s="262" t="s">
        <v>5231</v>
      </c>
      <c r="I2044" s="262" t="s">
        <v>6444</v>
      </c>
      <c r="J2044" s="280" t="s">
        <v>4152</v>
      </c>
      <c r="K2044" s="280" t="s">
        <v>2081</v>
      </c>
      <c r="L2044" s="281">
        <v>40812</v>
      </c>
      <c r="M2044" s="256"/>
      <c r="N2044" s="257">
        <v>40813</v>
      </c>
      <c r="O2044" s="258" t="s">
        <v>2081</v>
      </c>
      <c r="P2044" s="259" t="s">
        <v>9535</v>
      </c>
      <c r="Q2044" s="49"/>
      <c r="R2044" s="49"/>
      <c r="S2044" s="328"/>
    </row>
    <row r="2045" spans="1:19" ht="25.5" x14ac:dyDescent="0.25">
      <c r="A2045" s="260">
        <v>40802</v>
      </c>
      <c r="B2045" s="261" t="s">
        <v>3819</v>
      </c>
      <c r="C2045" s="267"/>
      <c r="D2045" s="262" t="s">
        <v>3820</v>
      </c>
      <c r="E2045" s="262">
        <v>5072</v>
      </c>
      <c r="F2045" s="262" t="s">
        <v>1697</v>
      </c>
      <c r="G2045" s="262" t="s">
        <v>5602</v>
      </c>
      <c r="H2045" s="262" t="s">
        <v>5774</v>
      </c>
      <c r="I2045" s="262" t="s">
        <v>1255</v>
      </c>
      <c r="J2045" s="280" t="s">
        <v>89</v>
      </c>
      <c r="K2045" s="280" t="s">
        <v>9287</v>
      </c>
      <c r="L2045" s="281">
        <v>40812</v>
      </c>
      <c r="M2045" s="256"/>
      <c r="N2045" s="257">
        <v>40813</v>
      </c>
      <c r="O2045" s="258" t="s">
        <v>9287</v>
      </c>
      <c r="P2045" s="259" t="s">
        <v>10844</v>
      </c>
      <c r="Q2045" s="49"/>
      <c r="R2045" s="49"/>
      <c r="S2045" s="328"/>
    </row>
    <row r="2046" spans="1:19" ht="25.5" x14ac:dyDescent="0.25">
      <c r="A2046" s="260">
        <v>40808</v>
      </c>
      <c r="B2046" s="261" t="s">
        <v>10774</v>
      </c>
      <c r="C2046" s="267"/>
      <c r="D2046" s="262" t="s">
        <v>2215</v>
      </c>
      <c r="E2046" s="262"/>
      <c r="F2046" s="262" t="s">
        <v>6588</v>
      </c>
      <c r="G2046" s="262" t="s">
        <v>5602</v>
      </c>
      <c r="H2046" s="262" t="s">
        <v>9603</v>
      </c>
      <c r="I2046" s="262" t="s">
        <v>6444</v>
      </c>
      <c r="J2046" s="280" t="s">
        <v>5603</v>
      </c>
      <c r="K2046" s="280" t="s">
        <v>1536</v>
      </c>
      <c r="L2046" s="281">
        <v>40809</v>
      </c>
      <c r="M2046" s="256"/>
      <c r="N2046" s="257">
        <v>40813</v>
      </c>
      <c r="O2046" s="258"/>
      <c r="P2046" s="259"/>
      <c r="Q2046" s="49"/>
      <c r="R2046" s="49"/>
      <c r="S2046" s="328"/>
    </row>
    <row r="2047" spans="1:19" ht="25.5" x14ac:dyDescent="0.25">
      <c r="A2047" s="260">
        <v>40800</v>
      </c>
      <c r="B2047" s="261" t="s">
        <v>3033</v>
      </c>
      <c r="C2047" s="267"/>
      <c r="D2047" s="262" t="s">
        <v>5357</v>
      </c>
      <c r="E2047" s="262">
        <v>5048</v>
      </c>
      <c r="F2047" s="262" t="s">
        <v>1697</v>
      </c>
      <c r="G2047" s="262" t="s">
        <v>9736</v>
      </c>
      <c r="H2047" s="262" t="s">
        <v>8382</v>
      </c>
      <c r="I2047" s="262" t="s">
        <v>3035</v>
      </c>
      <c r="J2047" s="280" t="s">
        <v>3034</v>
      </c>
      <c r="K2047" s="280" t="s">
        <v>3955</v>
      </c>
      <c r="L2047" s="281">
        <v>40814</v>
      </c>
      <c r="M2047" s="256" t="s">
        <v>3863</v>
      </c>
      <c r="N2047" s="257">
        <v>40814</v>
      </c>
      <c r="O2047" s="258"/>
      <c r="P2047" s="259"/>
      <c r="Q2047" s="49"/>
      <c r="R2047" s="49"/>
      <c r="S2047" s="328"/>
    </row>
    <row r="2048" spans="1:19" ht="25.5" x14ac:dyDescent="0.25">
      <c r="A2048" s="260">
        <v>40800</v>
      </c>
      <c r="B2048" s="261" t="s">
        <v>3033</v>
      </c>
      <c r="C2048" s="267"/>
      <c r="D2048" s="262" t="s">
        <v>5357</v>
      </c>
      <c r="E2048" s="262">
        <v>5048</v>
      </c>
      <c r="F2048" s="262" t="s">
        <v>1697</v>
      </c>
      <c r="G2048" s="262" t="s">
        <v>5602</v>
      </c>
      <c r="H2048" s="262" t="s">
        <v>4318</v>
      </c>
      <c r="I2048" s="262" t="s">
        <v>1255</v>
      </c>
      <c r="J2048" s="280" t="s">
        <v>9109</v>
      </c>
      <c r="K2048" s="280" t="s">
        <v>3036</v>
      </c>
      <c r="L2048" s="281">
        <v>40814</v>
      </c>
      <c r="M2048" s="256" t="s">
        <v>3863</v>
      </c>
      <c r="N2048" s="257">
        <v>40814</v>
      </c>
      <c r="O2048" s="258"/>
      <c r="P2048" s="259"/>
      <c r="Q2048" s="49"/>
      <c r="R2048" s="49"/>
      <c r="S2048" s="328"/>
    </row>
    <row r="2049" spans="1:19" ht="25.5" x14ac:dyDescent="0.25">
      <c r="A2049" s="260">
        <v>40800</v>
      </c>
      <c r="B2049" s="261" t="s">
        <v>3033</v>
      </c>
      <c r="C2049" s="267"/>
      <c r="D2049" s="262" t="s">
        <v>5357</v>
      </c>
      <c r="E2049" s="262">
        <v>5048</v>
      </c>
      <c r="F2049" s="262" t="s">
        <v>1697</v>
      </c>
      <c r="G2049" s="262" t="s">
        <v>5602</v>
      </c>
      <c r="H2049" s="262" t="s">
        <v>10768</v>
      </c>
      <c r="I2049" s="262" t="s">
        <v>1255</v>
      </c>
      <c r="J2049" s="280" t="s">
        <v>6685</v>
      </c>
      <c r="K2049" s="280" t="s">
        <v>1095</v>
      </c>
      <c r="L2049" s="281">
        <v>40814</v>
      </c>
      <c r="M2049" s="256" t="s">
        <v>3863</v>
      </c>
      <c r="N2049" s="257">
        <v>40814</v>
      </c>
      <c r="O2049" s="258"/>
      <c r="P2049" s="259"/>
      <c r="Q2049" s="49"/>
      <c r="R2049" s="49"/>
      <c r="S2049" s="328"/>
    </row>
    <row r="2050" spans="1:19" ht="51" x14ac:dyDescent="0.25">
      <c r="A2050" s="260">
        <v>40805</v>
      </c>
      <c r="B2050" s="261" t="s">
        <v>7849</v>
      </c>
      <c r="C2050" s="267"/>
      <c r="D2050" s="262" t="s">
        <v>10159</v>
      </c>
      <c r="E2050" s="262">
        <v>5050</v>
      </c>
      <c r="F2050" s="262" t="s">
        <v>1697</v>
      </c>
      <c r="G2050" s="262" t="s">
        <v>5602</v>
      </c>
      <c r="H2050" s="262" t="s">
        <v>7851</v>
      </c>
      <c r="I2050" s="262" t="s">
        <v>1255</v>
      </c>
      <c r="J2050" s="280" t="s">
        <v>3795</v>
      </c>
      <c r="K2050" s="280" t="s">
        <v>9641</v>
      </c>
      <c r="L2050" s="281">
        <v>40814</v>
      </c>
      <c r="M2050" s="256"/>
      <c r="N2050" s="257">
        <v>40814</v>
      </c>
      <c r="O2050" s="258" t="s">
        <v>9641</v>
      </c>
      <c r="P2050" s="259" t="s">
        <v>5776</v>
      </c>
      <c r="Q2050" s="49"/>
      <c r="R2050" s="49"/>
      <c r="S2050" s="328"/>
    </row>
    <row r="2051" spans="1:19" ht="25.5" x14ac:dyDescent="0.25">
      <c r="A2051" s="260">
        <v>40808</v>
      </c>
      <c r="B2051" s="261" t="s">
        <v>10774</v>
      </c>
      <c r="C2051" s="267"/>
      <c r="D2051" s="262" t="s">
        <v>2215</v>
      </c>
      <c r="E2051" s="262"/>
      <c r="F2051" s="262" t="s">
        <v>6588</v>
      </c>
      <c r="G2051" s="262" t="s">
        <v>5602</v>
      </c>
      <c r="H2051" s="262" t="s">
        <v>9603</v>
      </c>
      <c r="I2051" s="262" t="s">
        <v>6444</v>
      </c>
      <c r="J2051" s="280" t="s">
        <v>5603</v>
      </c>
      <c r="K2051" s="280" t="s">
        <v>8641</v>
      </c>
      <c r="L2051" s="281">
        <v>40816</v>
      </c>
      <c r="M2051" s="256"/>
      <c r="N2051" s="257">
        <v>40814</v>
      </c>
      <c r="O2051" s="258" t="s">
        <v>8641</v>
      </c>
      <c r="P2051" s="259" t="s">
        <v>9535</v>
      </c>
      <c r="Q2051" s="49"/>
      <c r="R2051" s="49"/>
      <c r="S2051" s="328"/>
    </row>
    <row r="2052" spans="1:19" ht="25.5" x14ac:dyDescent="0.25">
      <c r="A2052" s="260">
        <v>40808</v>
      </c>
      <c r="B2052" s="261" t="s">
        <v>5756</v>
      </c>
      <c r="C2052" s="267"/>
      <c r="D2052" s="262" t="s">
        <v>2215</v>
      </c>
      <c r="E2052" s="262"/>
      <c r="F2052" s="262" t="s">
        <v>1697</v>
      </c>
      <c r="G2052" s="262" t="s">
        <v>5602</v>
      </c>
      <c r="H2052" s="262" t="s">
        <v>10768</v>
      </c>
      <c r="I2052" s="262" t="s">
        <v>6444</v>
      </c>
      <c r="J2052" s="280" t="s">
        <v>4152</v>
      </c>
      <c r="K2052" s="280" t="s">
        <v>2079</v>
      </c>
      <c r="L2052" s="281">
        <v>40814</v>
      </c>
      <c r="M2052" s="256"/>
      <c r="N2052" s="257">
        <v>40814</v>
      </c>
      <c r="O2052" s="258" t="s">
        <v>2079</v>
      </c>
      <c r="P2052" s="259" t="s">
        <v>7961</v>
      </c>
      <c r="Q2052" s="49"/>
      <c r="R2052" s="49"/>
      <c r="S2052" s="328"/>
    </row>
    <row r="2053" spans="1:19" ht="25.5" x14ac:dyDescent="0.25">
      <c r="A2053" s="260">
        <v>40808</v>
      </c>
      <c r="B2053" s="261" t="s">
        <v>5757</v>
      </c>
      <c r="C2053" s="267"/>
      <c r="D2053" s="262" t="s">
        <v>2215</v>
      </c>
      <c r="E2053" s="262"/>
      <c r="F2053" s="262" t="s">
        <v>1697</v>
      </c>
      <c r="G2053" s="262" t="s">
        <v>5602</v>
      </c>
      <c r="H2053" s="262" t="s">
        <v>7950</v>
      </c>
      <c r="I2053" s="262" t="s">
        <v>6444</v>
      </c>
      <c r="J2053" s="280" t="s">
        <v>4152</v>
      </c>
      <c r="K2053" s="280" t="s">
        <v>2419</v>
      </c>
      <c r="L2053" s="281">
        <v>40814</v>
      </c>
      <c r="M2053" s="256"/>
      <c r="N2053" s="257">
        <v>40814</v>
      </c>
      <c r="O2053" s="258" t="s">
        <v>2419</v>
      </c>
      <c r="P2053" s="259" t="s">
        <v>7961</v>
      </c>
      <c r="Q2053" s="49"/>
      <c r="R2053" s="49"/>
      <c r="S2053" s="328"/>
    </row>
    <row r="2054" spans="1:19" ht="25.5" x14ac:dyDescent="0.25">
      <c r="A2054" s="260">
        <v>40812</v>
      </c>
      <c r="B2054" s="261" t="s">
        <v>6016</v>
      </c>
      <c r="C2054" s="267"/>
      <c r="D2054" s="262" t="s">
        <v>2215</v>
      </c>
      <c r="E2054" s="262"/>
      <c r="F2054" s="262" t="s">
        <v>1697</v>
      </c>
      <c r="G2054" s="262" t="s">
        <v>5602</v>
      </c>
      <c r="H2054" s="262" t="s">
        <v>2253</v>
      </c>
      <c r="I2054" s="262" t="s">
        <v>6444</v>
      </c>
      <c r="J2054" s="280" t="s">
        <v>4152</v>
      </c>
      <c r="K2054" s="280" t="s">
        <v>2419</v>
      </c>
      <c r="L2054" s="281">
        <v>40814</v>
      </c>
      <c r="M2054" s="256"/>
      <c r="N2054" s="257">
        <v>40814</v>
      </c>
      <c r="O2054" s="258" t="s">
        <v>2419</v>
      </c>
      <c r="P2054" s="259" t="s">
        <v>7961</v>
      </c>
      <c r="Q2054" s="49"/>
      <c r="R2054" s="49"/>
      <c r="S2054" s="328"/>
    </row>
    <row r="2055" spans="1:19" ht="25.5" x14ac:dyDescent="0.25">
      <c r="A2055" s="260">
        <v>40813</v>
      </c>
      <c r="B2055" s="261" t="s">
        <v>10868</v>
      </c>
      <c r="C2055" s="267"/>
      <c r="D2055" s="262" t="s">
        <v>2477</v>
      </c>
      <c r="E2055" s="262">
        <v>4976</v>
      </c>
      <c r="F2055" s="262" t="s">
        <v>6588</v>
      </c>
      <c r="G2055" s="262" t="s">
        <v>9736</v>
      </c>
      <c r="H2055" s="262" t="s">
        <v>6060</v>
      </c>
      <c r="I2055" s="262" t="s">
        <v>6444</v>
      </c>
      <c r="J2055" s="280" t="s">
        <v>5603</v>
      </c>
      <c r="K2055" s="280" t="s">
        <v>9008</v>
      </c>
      <c r="L2055" s="281">
        <v>40814</v>
      </c>
      <c r="M2055" s="256"/>
      <c r="N2055" s="257">
        <v>40814</v>
      </c>
      <c r="O2055" s="258" t="s">
        <v>6381</v>
      </c>
      <c r="P2055" s="259" t="s">
        <v>9535</v>
      </c>
      <c r="Q2055" s="49"/>
      <c r="R2055" s="49"/>
      <c r="S2055" s="328"/>
    </row>
    <row r="2056" spans="1:19" ht="38.25" x14ac:dyDescent="0.25">
      <c r="A2056" s="260">
        <v>40812</v>
      </c>
      <c r="B2056" s="261" t="s">
        <v>7090</v>
      </c>
      <c r="C2056" s="267"/>
      <c r="D2056" s="262" t="s">
        <v>7091</v>
      </c>
      <c r="E2056" s="262">
        <v>5071</v>
      </c>
      <c r="F2056" s="262" t="s">
        <v>1461</v>
      </c>
      <c r="G2056" s="262" t="s">
        <v>3651</v>
      </c>
      <c r="H2056" s="262" t="s">
        <v>8044</v>
      </c>
      <c r="I2056" s="262" t="s">
        <v>3257</v>
      </c>
      <c r="J2056" s="280" t="s">
        <v>3258</v>
      </c>
      <c r="K2056" s="280" t="s">
        <v>1275</v>
      </c>
      <c r="L2056" s="281">
        <v>40815</v>
      </c>
      <c r="M2056" s="256"/>
      <c r="N2056" s="257">
        <v>40815</v>
      </c>
      <c r="O2056" s="258" t="s">
        <v>1275</v>
      </c>
      <c r="P2056" s="259" t="s">
        <v>2104</v>
      </c>
      <c r="Q2056" s="49"/>
      <c r="R2056" s="49"/>
      <c r="S2056" s="328"/>
    </row>
    <row r="2057" spans="1:19" x14ac:dyDescent="0.25">
      <c r="A2057" s="260">
        <v>40798</v>
      </c>
      <c r="B2057" s="261" t="s">
        <v>4789</v>
      </c>
      <c r="C2057" s="267"/>
      <c r="D2057" s="262" t="s">
        <v>4790</v>
      </c>
      <c r="E2057" s="262"/>
      <c r="F2057" s="262" t="s">
        <v>1461</v>
      </c>
      <c r="G2057" s="262" t="s">
        <v>5602</v>
      </c>
      <c r="H2057" s="262" t="s">
        <v>4791</v>
      </c>
      <c r="I2057" s="262" t="s">
        <v>4793</v>
      </c>
      <c r="J2057" s="280" t="s">
        <v>4792</v>
      </c>
      <c r="K2057" s="280" t="s">
        <v>4794</v>
      </c>
      <c r="L2057" s="281">
        <v>40805</v>
      </c>
      <c r="M2057" s="256"/>
      <c r="N2057" s="257">
        <v>40816</v>
      </c>
      <c r="O2057" s="258"/>
      <c r="P2057" s="259"/>
      <c r="Q2057" s="49"/>
      <c r="R2057" s="49"/>
      <c r="S2057" s="328"/>
    </row>
    <row r="2058" spans="1:19" ht="25.5" x14ac:dyDescent="0.25">
      <c r="A2058" s="260">
        <v>40813</v>
      </c>
      <c r="B2058" s="261" t="s">
        <v>9259</v>
      </c>
      <c r="C2058" s="267"/>
      <c r="D2058" s="262" t="s">
        <v>2215</v>
      </c>
      <c r="E2058" s="262"/>
      <c r="F2058" s="262" t="s">
        <v>1697</v>
      </c>
      <c r="G2058" s="262" t="s">
        <v>5602</v>
      </c>
      <c r="H2058" s="262" t="s">
        <v>7916</v>
      </c>
      <c r="I2058" s="262" t="s">
        <v>6444</v>
      </c>
      <c r="J2058" s="280" t="s">
        <v>4152</v>
      </c>
      <c r="K2058" s="280" t="s">
        <v>2419</v>
      </c>
      <c r="L2058" s="281">
        <v>40816</v>
      </c>
      <c r="M2058" s="256"/>
      <c r="N2058" s="257">
        <v>40816</v>
      </c>
      <c r="O2058" s="258" t="s">
        <v>2419</v>
      </c>
      <c r="P2058" s="259" t="s">
        <v>7961</v>
      </c>
      <c r="Q2058" s="49"/>
      <c r="R2058" s="49"/>
      <c r="S2058" s="328"/>
    </row>
    <row r="2059" spans="1:19" x14ac:dyDescent="0.25">
      <c r="A2059" s="260">
        <v>40815</v>
      </c>
      <c r="B2059" s="261" t="s">
        <v>4467</v>
      </c>
      <c r="C2059" s="267"/>
      <c r="D2059" s="262" t="s">
        <v>8548</v>
      </c>
      <c r="E2059" s="262"/>
      <c r="F2059" s="262" t="s">
        <v>1552</v>
      </c>
      <c r="G2059" s="262" t="s">
        <v>2109</v>
      </c>
      <c r="H2059" s="262" t="s">
        <v>8607</v>
      </c>
      <c r="I2059" s="262" t="s">
        <v>8549</v>
      </c>
      <c r="J2059" s="280" t="s">
        <v>3437</v>
      </c>
      <c r="K2059" s="280" t="s">
        <v>8708</v>
      </c>
      <c r="L2059" s="281">
        <v>40819</v>
      </c>
      <c r="M2059" s="256"/>
      <c r="N2059" s="257">
        <v>40819</v>
      </c>
      <c r="O2059" s="258" t="s">
        <v>373</v>
      </c>
      <c r="P2059" s="259" t="s">
        <v>1829</v>
      </c>
      <c r="Q2059" s="49"/>
      <c r="R2059" s="49"/>
      <c r="S2059" s="328"/>
    </row>
    <row r="2060" spans="1:19" ht="25.5" x14ac:dyDescent="0.25">
      <c r="A2060" s="260">
        <v>40816</v>
      </c>
      <c r="B2060" s="261" t="s">
        <v>3469</v>
      </c>
      <c r="C2060" s="267"/>
      <c r="D2060" s="262" t="s">
        <v>10862</v>
      </c>
      <c r="E2060" s="262">
        <v>4869</v>
      </c>
      <c r="F2060" s="262" t="s">
        <v>6588</v>
      </c>
      <c r="G2060" s="262" t="s">
        <v>8041</v>
      </c>
      <c r="H2060" s="262" t="s">
        <v>2509</v>
      </c>
      <c r="I2060" s="262" t="s">
        <v>6444</v>
      </c>
      <c r="J2060" s="280" t="s">
        <v>2070</v>
      </c>
      <c r="K2060" s="280" t="s">
        <v>6381</v>
      </c>
      <c r="L2060" s="281">
        <v>40819</v>
      </c>
      <c r="M2060" s="256"/>
      <c r="N2060" s="257">
        <v>40819</v>
      </c>
      <c r="O2060" s="258" t="s">
        <v>6381</v>
      </c>
      <c r="P2060" s="259" t="s">
        <v>9535</v>
      </c>
      <c r="Q2060" s="49"/>
      <c r="R2060" s="49"/>
      <c r="S2060" s="328"/>
    </row>
    <row r="2061" spans="1:19" x14ac:dyDescent="0.25">
      <c r="A2061" s="260">
        <v>40807</v>
      </c>
      <c r="B2061" s="261"/>
      <c r="C2061" s="267"/>
      <c r="D2061" s="262" t="s">
        <v>7171</v>
      </c>
      <c r="E2061" s="262"/>
      <c r="F2061" s="262" t="s">
        <v>65</v>
      </c>
      <c r="G2061" s="262"/>
      <c r="H2061" s="262" t="s">
        <v>66</v>
      </c>
      <c r="I2061" s="262" t="s">
        <v>7035</v>
      </c>
      <c r="J2061" s="280" t="s">
        <v>65</v>
      </c>
      <c r="K2061" s="280" t="s">
        <v>8107</v>
      </c>
      <c r="L2061" s="281">
        <v>40821</v>
      </c>
      <c r="M2061" s="256"/>
      <c r="N2061" s="257">
        <v>40821</v>
      </c>
      <c r="O2061" s="258" t="s">
        <v>6722</v>
      </c>
      <c r="P2061" s="259" t="s">
        <v>1829</v>
      </c>
      <c r="Q2061" s="49"/>
      <c r="R2061" s="49"/>
      <c r="S2061" s="328"/>
    </row>
    <row r="2062" spans="1:19" x14ac:dyDescent="0.25">
      <c r="A2062" s="260">
        <v>40809</v>
      </c>
      <c r="B2062" s="261" t="s">
        <v>7237</v>
      </c>
      <c r="C2062" s="267"/>
      <c r="D2062" s="262" t="s">
        <v>9209</v>
      </c>
      <c r="E2062" s="262"/>
      <c r="F2062" s="262" t="s">
        <v>1697</v>
      </c>
      <c r="G2062" s="262" t="s">
        <v>9736</v>
      </c>
      <c r="H2062" s="262" t="s">
        <v>6791</v>
      </c>
      <c r="I2062" s="262" t="s">
        <v>9210</v>
      </c>
      <c r="J2062" s="280" t="s">
        <v>9211</v>
      </c>
      <c r="K2062" s="280" t="s">
        <v>1820</v>
      </c>
      <c r="L2062" s="281">
        <v>40821</v>
      </c>
      <c r="M2062" s="256"/>
      <c r="N2062" s="257">
        <v>40821</v>
      </c>
      <c r="O2062" s="258" t="s">
        <v>4728</v>
      </c>
      <c r="P2062" s="259" t="s">
        <v>6811</v>
      </c>
      <c r="Q2062" s="49"/>
      <c r="R2062" s="49"/>
      <c r="S2062" s="328"/>
    </row>
    <row r="2063" spans="1:19" ht="25.5" x14ac:dyDescent="0.25">
      <c r="A2063" s="260">
        <v>40820</v>
      </c>
      <c r="B2063" s="261" t="s">
        <v>7911</v>
      </c>
      <c r="C2063" s="267"/>
      <c r="D2063" s="262" t="s">
        <v>2215</v>
      </c>
      <c r="E2063" s="262"/>
      <c r="F2063" s="262" t="s">
        <v>6588</v>
      </c>
      <c r="G2063" s="262" t="s">
        <v>2252</v>
      </c>
      <c r="H2063" s="262" t="s">
        <v>8607</v>
      </c>
      <c r="I2063" s="262" t="s">
        <v>6444</v>
      </c>
      <c r="J2063" s="280" t="s">
        <v>2379</v>
      </c>
      <c r="K2063" s="280" t="s">
        <v>6721</v>
      </c>
      <c r="L2063" s="281">
        <v>40821</v>
      </c>
      <c r="M2063" s="256"/>
      <c r="N2063" s="257">
        <v>40821</v>
      </c>
      <c r="O2063" s="258" t="s">
        <v>6721</v>
      </c>
      <c r="P2063" s="259" t="s">
        <v>9535</v>
      </c>
      <c r="Q2063" s="49"/>
      <c r="R2063" s="49"/>
      <c r="S2063" s="328"/>
    </row>
    <row r="2064" spans="1:19" ht="25.5" x14ac:dyDescent="0.25">
      <c r="A2064" s="260">
        <v>40820</v>
      </c>
      <c r="B2064" s="261" t="s">
        <v>7911</v>
      </c>
      <c r="C2064" s="267"/>
      <c r="D2064" s="262" t="s">
        <v>2215</v>
      </c>
      <c r="E2064" s="262"/>
      <c r="F2064" s="262" t="s">
        <v>6588</v>
      </c>
      <c r="G2064" s="262" t="s">
        <v>9736</v>
      </c>
      <c r="H2064" s="262" t="s">
        <v>6060</v>
      </c>
      <c r="I2064" s="262" t="s">
        <v>6444</v>
      </c>
      <c r="J2064" s="280" t="s">
        <v>5603</v>
      </c>
      <c r="K2064" s="280" t="s">
        <v>2081</v>
      </c>
      <c r="L2064" s="281">
        <v>40821</v>
      </c>
      <c r="M2064" s="256"/>
      <c r="N2064" s="257">
        <v>40821</v>
      </c>
      <c r="O2064" s="258" t="s">
        <v>2081</v>
      </c>
      <c r="P2064" s="259" t="s">
        <v>9535</v>
      </c>
      <c r="Q2064" s="49"/>
      <c r="R2064" s="49"/>
      <c r="S2064" s="328"/>
    </row>
    <row r="2065" spans="1:19" ht="25.5" x14ac:dyDescent="0.25">
      <c r="A2065" s="260">
        <v>40820</v>
      </c>
      <c r="B2065" s="261" t="s">
        <v>4787</v>
      </c>
      <c r="C2065" s="267"/>
      <c r="D2065" s="262" t="s">
        <v>2215</v>
      </c>
      <c r="E2065" s="262"/>
      <c r="F2065" s="262" t="s">
        <v>5941</v>
      </c>
      <c r="G2065" s="262" t="s">
        <v>2252</v>
      </c>
      <c r="H2065" s="262" t="s">
        <v>8607</v>
      </c>
      <c r="I2065" s="262" t="s">
        <v>6444</v>
      </c>
      <c r="J2065" s="280" t="s">
        <v>2379</v>
      </c>
      <c r="K2065" s="280" t="s">
        <v>7445</v>
      </c>
      <c r="L2065" s="281">
        <v>40822</v>
      </c>
      <c r="M2065" s="256"/>
      <c r="N2065" s="257">
        <v>40822</v>
      </c>
      <c r="O2065" s="258" t="s">
        <v>7445</v>
      </c>
      <c r="P2065" s="259" t="s">
        <v>9535</v>
      </c>
      <c r="Q2065" s="49"/>
      <c r="R2065" s="49"/>
      <c r="S2065" s="328"/>
    </row>
    <row r="2066" spans="1:19" ht="25.5" x14ac:dyDescent="0.25">
      <c r="A2066" s="260">
        <v>40821</v>
      </c>
      <c r="B2066" s="261" t="s">
        <v>6153</v>
      </c>
      <c r="C2066" s="267"/>
      <c r="D2066" s="262" t="s">
        <v>8270</v>
      </c>
      <c r="E2066" s="262">
        <v>5061</v>
      </c>
      <c r="F2066" s="262" t="s">
        <v>6588</v>
      </c>
      <c r="G2066" s="262" t="s">
        <v>10927</v>
      </c>
      <c r="H2066" s="262" t="s">
        <v>9603</v>
      </c>
      <c r="I2066" s="262" t="s">
        <v>6444</v>
      </c>
      <c r="J2066" s="280" t="s">
        <v>5603</v>
      </c>
      <c r="K2066" s="280" t="s">
        <v>7826</v>
      </c>
      <c r="L2066" s="281">
        <v>40823</v>
      </c>
      <c r="M2066" s="256"/>
      <c r="N2066" s="257">
        <v>40823</v>
      </c>
      <c r="O2066" s="258" t="s">
        <v>7826</v>
      </c>
      <c r="P2066" s="259"/>
      <c r="Q2066" s="49"/>
      <c r="R2066" s="49"/>
      <c r="S2066" s="328"/>
    </row>
    <row r="2067" spans="1:19" ht="25.5" x14ac:dyDescent="0.25">
      <c r="A2067" s="260">
        <v>40822</v>
      </c>
      <c r="B2067" s="261" t="s">
        <v>7412</v>
      </c>
      <c r="C2067" s="267"/>
      <c r="D2067" s="262" t="s">
        <v>2215</v>
      </c>
      <c r="E2067" s="262"/>
      <c r="F2067" s="262" t="s">
        <v>1697</v>
      </c>
      <c r="G2067" s="262" t="s">
        <v>5602</v>
      </c>
      <c r="H2067" s="262" t="s">
        <v>10768</v>
      </c>
      <c r="I2067" s="262" t="s">
        <v>6444</v>
      </c>
      <c r="J2067" s="280" t="s">
        <v>4152</v>
      </c>
      <c r="K2067" s="280" t="s">
        <v>2419</v>
      </c>
      <c r="L2067" s="281">
        <v>40823</v>
      </c>
      <c r="M2067" s="256" t="s">
        <v>6533</v>
      </c>
      <c r="N2067" s="257">
        <v>40823</v>
      </c>
      <c r="O2067" s="258" t="s">
        <v>2419</v>
      </c>
      <c r="P2067" s="259" t="s">
        <v>7961</v>
      </c>
      <c r="Q2067" s="49"/>
      <c r="R2067" s="49"/>
      <c r="S2067" s="328"/>
    </row>
    <row r="2068" spans="1:19" ht="25.5" x14ac:dyDescent="0.25">
      <c r="A2068" s="260">
        <v>40826</v>
      </c>
      <c r="B2068" s="261" t="s">
        <v>7875</v>
      </c>
      <c r="C2068" s="267"/>
      <c r="D2068" s="262" t="s">
        <v>2215</v>
      </c>
      <c r="E2068" s="262"/>
      <c r="F2068" s="262" t="s">
        <v>10658</v>
      </c>
      <c r="G2068" s="262" t="s">
        <v>8041</v>
      </c>
      <c r="H2068" s="262" t="s">
        <v>374</v>
      </c>
      <c r="I2068" s="262" t="s">
        <v>6444</v>
      </c>
      <c r="J2068" s="280" t="s">
        <v>878</v>
      </c>
      <c r="K2068" s="280" t="s">
        <v>7826</v>
      </c>
      <c r="L2068" s="281">
        <v>40828</v>
      </c>
      <c r="M2068" s="256"/>
      <c r="N2068" s="257">
        <v>40828</v>
      </c>
      <c r="O2068" s="258" t="s">
        <v>7826</v>
      </c>
      <c r="P2068" s="259" t="s">
        <v>9535</v>
      </c>
      <c r="Q2068" s="49"/>
      <c r="R2068" s="49"/>
      <c r="S2068" s="328"/>
    </row>
    <row r="2069" spans="1:19" ht="25.5" x14ac:dyDescent="0.25">
      <c r="A2069" s="260">
        <v>40826</v>
      </c>
      <c r="B2069" s="261" t="s">
        <v>9153</v>
      </c>
      <c r="C2069" s="267"/>
      <c r="D2069" s="262" t="s">
        <v>2215</v>
      </c>
      <c r="E2069" s="262"/>
      <c r="F2069" s="262" t="s">
        <v>10658</v>
      </c>
      <c r="G2069" s="262" t="s">
        <v>4038</v>
      </c>
      <c r="H2069" s="262" t="s">
        <v>374</v>
      </c>
      <c r="I2069" s="262" t="s">
        <v>6444</v>
      </c>
      <c r="J2069" s="280" t="s">
        <v>878</v>
      </c>
      <c r="K2069" s="280" t="s">
        <v>4960</v>
      </c>
      <c r="L2069" s="281">
        <v>40828</v>
      </c>
      <c r="M2069" s="256"/>
      <c r="N2069" s="257">
        <v>40828</v>
      </c>
      <c r="O2069" s="258" t="s">
        <v>4960</v>
      </c>
      <c r="P2069" s="259" t="s">
        <v>9535</v>
      </c>
      <c r="Q2069" s="49"/>
      <c r="R2069" s="49"/>
      <c r="S2069" s="328"/>
    </row>
    <row r="2070" spans="1:19" ht="25.5" x14ac:dyDescent="0.25">
      <c r="A2070" s="260">
        <v>40826</v>
      </c>
      <c r="B2070" s="261" t="s">
        <v>588</v>
      </c>
      <c r="C2070" s="267"/>
      <c r="D2070" s="262" t="s">
        <v>2215</v>
      </c>
      <c r="E2070" s="262"/>
      <c r="F2070" s="262" t="s">
        <v>1697</v>
      </c>
      <c r="G2070" s="262" t="s">
        <v>5602</v>
      </c>
      <c r="H2070" s="262" t="s">
        <v>5774</v>
      </c>
      <c r="I2070" s="262" t="s">
        <v>6444</v>
      </c>
      <c r="J2070" s="280" t="s">
        <v>4152</v>
      </c>
      <c r="K2070" s="280" t="s">
        <v>2419</v>
      </c>
      <c r="L2070" s="281">
        <v>40828</v>
      </c>
      <c r="M2070" s="256"/>
      <c r="N2070" s="257">
        <v>40828</v>
      </c>
      <c r="O2070" s="258" t="s">
        <v>2419</v>
      </c>
      <c r="P2070" s="259" t="s">
        <v>7961</v>
      </c>
      <c r="Q2070" s="49"/>
      <c r="R2070" s="49"/>
      <c r="S2070" s="328"/>
    </row>
    <row r="2071" spans="1:19" ht="25.5" x14ac:dyDescent="0.25">
      <c r="A2071" s="260">
        <v>40828</v>
      </c>
      <c r="B2071" s="261" t="s">
        <v>23</v>
      </c>
      <c r="C2071" s="267"/>
      <c r="D2071" s="262" t="s">
        <v>2215</v>
      </c>
      <c r="E2071" s="262"/>
      <c r="F2071" s="262" t="s">
        <v>1697</v>
      </c>
      <c r="G2071" s="262" t="s">
        <v>5602</v>
      </c>
      <c r="H2071" s="262" t="s">
        <v>7950</v>
      </c>
      <c r="I2071" s="262" t="s">
        <v>6444</v>
      </c>
      <c r="J2071" s="280" t="s">
        <v>4152</v>
      </c>
      <c r="K2071" s="280" t="s">
        <v>2419</v>
      </c>
      <c r="L2071" s="281">
        <v>40829</v>
      </c>
      <c r="M2071" s="256" t="s">
        <v>6533</v>
      </c>
      <c r="N2071" s="257">
        <v>40829</v>
      </c>
      <c r="O2071" s="258" t="s">
        <v>2419</v>
      </c>
      <c r="P2071" s="259" t="s">
        <v>7961</v>
      </c>
      <c r="Q2071" s="49"/>
      <c r="R2071" s="49"/>
      <c r="S2071" s="328"/>
    </row>
    <row r="2072" spans="1:19" ht="25.5" x14ac:dyDescent="0.25">
      <c r="A2072" s="260">
        <v>40828</v>
      </c>
      <c r="B2072" s="261" t="s">
        <v>4559</v>
      </c>
      <c r="C2072" s="267"/>
      <c r="D2072" s="262" t="s">
        <v>2215</v>
      </c>
      <c r="E2072" s="262"/>
      <c r="F2072" s="262" t="s">
        <v>1697</v>
      </c>
      <c r="G2072" s="262" t="s">
        <v>5602</v>
      </c>
      <c r="H2072" s="262" t="s">
        <v>4179</v>
      </c>
      <c r="I2072" s="262" t="s">
        <v>10930</v>
      </c>
      <c r="J2072" s="280" t="s">
        <v>4152</v>
      </c>
      <c r="K2072" s="280" t="s">
        <v>2419</v>
      </c>
      <c r="L2072" s="281">
        <v>40829</v>
      </c>
      <c r="M2072" s="256" t="s">
        <v>6533</v>
      </c>
      <c r="N2072" s="257">
        <v>40829</v>
      </c>
      <c r="O2072" s="258" t="s">
        <v>2419</v>
      </c>
      <c r="P2072" s="259" t="s">
        <v>7961</v>
      </c>
      <c r="Q2072" s="49"/>
      <c r="R2072" s="49"/>
      <c r="S2072" s="328"/>
    </row>
    <row r="2073" spans="1:19" ht="25.5" x14ac:dyDescent="0.25">
      <c r="A2073" s="260">
        <v>40827</v>
      </c>
      <c r="B2073" s="261" t="s">
        <v>10592</v>
      </c>
      <c r="C2073" s="267"/>
      <c r="D2073" s="262" t="s">
        <v>2215</v>
      </c>
      <c r="E2073" s="262"/>
      <c r="F2073" s="262" t="s">
        <v>6588</v>
      </c>
      <c r="G2073" s="262" t="s">
        <v>8041</v>
      </c>
      <c r="H2073" s="262" t="s">
        <v>9603</v>
      </c>
      <c r="I2073" s="262" t="s">
        <v>5497</v>
      </c>
      <c r="J2073" s="280" t="s">
        <v>5603</v>
      </c>
      <c r="K2073" s="280" t="s">
        <v>7445</v>
      </c>
      <c r="L2073" s="281">
        <v>40830</v>
      </c>
      <c r="M2073" s="256"/>
      <c r="N2073" s="257">
        <v>40830</v>
      </c>
      <c r="O2073" s="258" t="s">
        <v>7445</v>
      </c>
      <c r="P2073" s="259" t="s">
        <v>5876</v>
      </c>
      <c r="Q2073" s="49"/>
      <c r="R2073" s="49"/>
      <c r="S2073" s="328"/>
    </row>
    <row r="2074" spans="1:19" ht="25.5" x14ac:dyDescent="0.25">
      <c r="A2074" s="260">
        <v>40827</v>
      </c>
      <c r="B2074" s="261" t="s">
        <v>10595</v>
      </c>
      <c r="C2074" s="267"/>
      <c r="D2074" s="262" t="s">
        <v>2215</v>
      </c>
      <c r="E2074" s="262"/>
      <c r="F2074" s="262" t="s">
        <v>6588</v>
      </c>
      <c r="G2074" s="262" t="s">
        <v>5602</v>
      </c>
      <c r="H2074" s="262" t="s">
        <v>9603</v>
      </c>
      <c r="I2074" s="262" t="s">
        <v>6444</v>
      </c>
      <c r="J2074" s="280" t="s">
        <v>5603</v>
      </c>
      <c r="K2074" s="280" t="s">
        <v>1373</v>
      </c>
      <c r="L2074" s="281">
        <v>40830</v>
      </c>
      <c r="M2074" s="256"/>
      <c r="N2074" s="257">
        <v>40830</v>
      </c>
      <c r="O2074" s="258" t="s">
        <v>1373</v>
      </c>
      <c r="P2074" s="259" t="s">
        <v>9535</v>
      </c>
      <c r="Q2074" s="49"/>
      <c r="R2074" s="49"/>
      <c r="S2074" s="328"/>
    </row>
    <row r="2075" spans="1:19" ht="25.5" x14ac:dyDescent="0.25">
      <c r="A2075" s="260">
        <v>40860</v>
      </c>
      <c r="B2075" s="261" t="s">
        <v>3453</v>
      </c>
      <c r="C2075" s="267"/>
      <c r="D2075" s="262" t="s">
        <v>40</v>
      </c>
      <c r="E2075" s="262">
        <v>5004</v>
      </c>
      <c r="F2075" s="262" t="s">
        <v>6588</v>
      </c>
      <c r="G2075" s="262" t="s">
        <v>5602</v>
      </c>
      <c r="H2075" s="262" t="s">
        <v>6060</v>
      </c>
      <c r="I2075" s="262" t="s">
        <v>6444</v>
      </c>
      <c r="J2075" s="280" t="s">
        <v>5603</v>
      </c>
      <c r="K2075" s="280" t="s">
        <v>6381</v>
      </c>
      <c r="L2075" s="281">
        <v>40861</v>
      </c>
      <c r="M2075" s="256"/>
      <c r="N2075" s="257">
        <v>40830</v>
      </c>
      <c r="O2075" s="258" t="s">
        <v>6381</v>
      </c>
      <c r="P2075" s="259" t="s">
        <v>9535</v>
      </c>
      <c r="Q2075" s="49"/>
      <c r="R2075" s="49"/>
      <c r="S2075" s="328"/>
    </row>
    <row r="2076" spans="1:19" ht="25.5" x14ac:dyDescent="0.25">
      <c r="A2076" s="260">
        <v>40833</v>
      </c>
      <c r="B2076" s="261" t="s">
        <v>6892</v>
      </c>
      <c r="C2076" s="267"/>
      <c r="D2076" s="262" t="s">
        <v>2215</v>
      </c>
      <c r="E2076" s="262"/>
      <c r="F2076" s="262" t="s">
        <v>1697</v>
      </c>
      <c r="G2076" s="262" t="s">
        <v>5602</v>
      </c>
      <c r="H2076" s="262" t="s">
        <v>7950</v>
      </c>
      <c r="I2076" s="262" t="s">
        <v>6444</v>
      </c>
      <c r="J2076" s="280" t="s">
        <v>4152</v>
      </c>
      <c r="K2076" s="280" t="s">
        <v>2079</v>
      </c>
      <c r="L2076" s="281">
        <v>40835</v>
      </c>
      <c r="M2076" s="256"/>
      <c r="N2076" s="257">
        <v>40835</v>
      </c>
      <c r="O2076" s="258" t="s">
        <v>2079</v>
      </c>
      <c r="P2076" s="259" t="s">
        <v>7961</v>
      </c>
      <c r="Q2076" s="49"/>
      <c r="R2076" s="49"/>
      <c r="S2076" s="328"/>
    </row>
    <row r="2077" spans="1:19" ht="25.5" x14ac:dyDescent="0.25">
      <c r="A2077" s="260">
        <v>40860</v>
      </c>
      <c r="B2077" s="261" t="s">
        <v>5409</v>
      </c>
      <c r="C2077" s="267"/>
      <c r="D2077" s="262" t="s">
        <v>2617</v>
      </c>
      <c r="E2077" s="262">
        <v>5056</v>
      </c>
      <c r="F2077" s="262" t="s">
        <v>1697</v>
      </c>
      <c r="G2077" s="262" t="s">
        <v>5602</v>
      </c>
      <c r="H2077" s="262" t="s">
        <v>617</v>
      </c>
      <c r="I2077" s="262" t="s">
        <v>6444</v>
      </c>
      <c r="J2077" s="280" t="s">
        <v>4152</v>
      </c>
      <c r="K2077" s="280" t="s">
        <v>2081</v>
      </c>
      <c r="L2077" s="281">
        <v>40835</v>
      </c>
      <c r="M2077" s="256"/>
      <c r="N2077" s="257">
        <v>40835</v>
      </c>
      <c r="O2077" s="258" t="s">
        <v>2081</v>
      </c>
      <c r="P2077" s="259" t="s">
        <v>7961</v>
      </c>
      <c r="Q2077" s="49"/>
      <c r="R2077" s="49"/>
      <c r="S2077" s="328"/>
    </row>
    <row r="2078" spans="1:19" x14ac:dyDescent="0.25">
      <c r="A2078" s="260">
        <v>40835</v>
      </c>
      <c r="B2078" s="261" t="s">
        <v>3889</v>
      </c>
      <c r="C2078" s="267"/>
      <c r="D2078" s="262" t="s">
        <v>8548</v>
      </c>
      <c r="E2078" s="262"/>
      <c r="F2078" s="262" t="s">
        <v>1552</v>
      </c>
      <c r="G2078" s="262" t="s">
        <v>8041</v>
      </c>
      <c r="H2078" s="262" t="s">
        <v>4651</v>
      </c>
      <c r="I2078" s="262" t="s">
        <v>6444</v>
      </c>
      <c r="J2078" s="280" t="s">
        <v>3890</v>
      </c>
      <c r="K2078" s="280" t="s">
        <v>8534</v>
      </c>
      <c r="L2078" s="281">
        <v>40837</v>
      </c>
      <c r="M2078" s="256"/>
      <c r="N2078" s="257">
        <v>40837</v>
      </c>
      <c r="O2078" s="258" t="s">
        <v>572</v>
      </c>
      <c r="P2078" s="259" t="s">
        <v>9535</v>
      </c>
      <c r="Q2078" s="49"/>
      <c r="R2078" s="49"/>
      <c r="S2078" s="328"/>
    </row>
    <row r="2079" spans="1:19" x14ac:dyDescent="0.25">
      <c r="A2079" s="260">
        <v>40860</v>
      </c>
      <c r="B2079" s="261" t="s">
        <v>5409</v>
      </c>
      <c r="C2079" s="267"/>
      <c r="D2079" s="262" t="s">
        <v>2617</v>
      </c>
      <c r="E2079" s="262">
        <v>5056</v>
      </c>
      <c r="F2079" s="262" t="s">
        <v>1697</v>
      </c>
      <c r="G2079" s="262" t="s">
        <v>5602</v>
      </c>
      <c r="H2079" s="262" t="s">
        <v>617</v>
      </c>
      <c r="I2079" s="262" t="s">
        <v>2618</v>
      </c>
      <c r="J2079" s="280" t="s">
        <v>3795</v>
      </c>
      <c r="K2079" s="280" t="s">
        <v>8621</v>
      </c>
      <c r="L2079" s="281">
        <v>40837</v>
      </c>
      <c r="M2079" s="256"/>
      <c r="N2079" s="257">
        <v>40837</v>
      </c>
      <c r="O2079" s="258" t="s">
        <v>8621</v>
      </c>
      <c r="P2079" s="259" t="s">
        <v>8132</v>
      </c>
      <c r="Q2079" s="49"/>
      <c r="R2079" s="49"/>
      <c r="S2079" s="328"/>
    </row>
    <row r="2080" spans="1:19" x14ac:dyDescent="0.25">
      <c r="A2080" s="260">
        <v>40860</v>
      </c>
      <c r="B2080" s="261" t="s">
        <v>5409</v>
      </c>
      <c r="C2080" s="267"/>
      <c r="D2080" s="262" t="s">
        <v>2617</v>
      </c>
      <c r="E2080" s="262">
        <v>5056</v>
      </c>
      <c r="F2080" s="262" t="s">
        <v>1697</v>
      </c>
      <c r="G2080" s="262" t="s">
        <v>5602</v>
      </c>
      <c r="H2080" s="262" t="s">
        <v>617</v>
      </c>
      <c r="I2080" s="262" t="s">
        <v>9852</v>
      </c>
      <c r="J2080" s="280" t="s">
        <v>3795</v>
      </c>
      <c r="K2080" s="280" t="s">
        <v>8621</v>
      </c>
      <c r="L2080" s="281">
        <v>40837</v>
      </c>
      <c r="M2080" s="256"/>
      <c r="N2080" s="257">
        <v>40837</v>
      </c>
      <c r="O2080" s="258" t="s">
        <v>8621</v>
      </c>
      <c r="P2080" s="259" t="s">
        <v>9853</v>
      </c>
      <c r="Q2080" s="49"/>
      <c r="R2080" s="49"/>
      <c r="S2080" s="328"/>
    </row>
    <row r="2081" spans="1:19" x14ac:dyDescent="0.25">
      <c r="A2081" s="260">
        <v>40860</v>
      </c>
      <c r="B2081" s="261" t="s">
        <v>5409</v>
      </c>
      <c r="C2081" s="267"/>
      <c r="D2081" s="262" t="s">
        <v>2617</v>
      </c>
      <c r="E2081" s="262">
        <v>5056</v>
      </c>
      <c r="F2081" s="262" t="s">
        <v>1697</v>
      </c>
      <c r="G2081" s="262" t="s">
        <v>8041</v>
      </c>
      <c r="H2081" s="262" t="s">
        <v>8094</v>
      </c>
      <c r="I2081" s="262" t="s">
        <v>2618</v>
      </c>
      <c r="J2081" s="280" t="s">
        <v>3795</v>
      </c>
      <c r="K2081" s="280" t="s">
        <v>8621</v>
      </c>
      <c r="L2081" s="281">
        <v>40837</v>
      </c>
      <c r="M2081" s="256"/>
      <c r="N2081" s="257">
        <v>40837</v>
      </c>
      <c r="O2081" s="258" t="s">
        <v>8621</v>
      </c>
      <c r="P2081" s="259" t="s">
        <v>8132</v>
      </c>
      <c r="Q2081" s="49"/>
      <c r="R2081" s="49"/>
      <c r="S2081" s="328"/>
    </row>
    <row r="2082" spans="1:19" x14ac:dyDescent="0.25">
      <c r="A2082" s="260">
        <v>40860</v>
      </c>
      <c r="B2082" s="261" t="s">
        <v>5409</v>
      </c>
      <c r="C2082" s="267"/>
      <c r="D2082" s="262" t="s">
        <v>2617</v>
      </c>
      <c r="E2082" s="262">
        <v>5056</v>
      </c>
      <c r="F2082" s="262" t="s">
        <v>1697</v>
      </c>
      <c r="G2082" s="262" t="s">
        <v>8041</v>
      </c>
      <c r="H2082" s="262" t="s">
        <v>8094</v>
      </c>
      <c r="I2082" s="262" t="s">
        <v>9852</v>
      </c>
      <c r="J2082" s="280" t="s">
        <v>3795</v>
      </c>
      <c r="K2082" s="280" t="s">
        <v>8621</v>
      </c>
      <c r="L2082" s="281">
        <v>40837</v>
      </c>
      <c r="M2082" s="256"/>
      <c r="N2082" s="257">
        <v>40837</v>
      </c>
      <c r="O2082" s="258" t="s">
        <v>8621</v>
      </c>
      <c r="P2082" s="259" t="s">
        <v>9853</v>
      </c>
      <c r="Q2082" s="49"/>
      <c r="R2082" s="49"/>
      <c r="S2082" s="328"/>
    </row>
    <row r="2083" spans="1:19" ht="25.5" x14ac:dyDescent="0.25">
      <c r="A2083" s="260">
        <v>40840</v>
      </c>
      <c r="B2083" s="261" t="s">
        <v>6891</v>
      </c>
      <c r="C2083" s="267"/>
      <c r="D2083" s="262" t="s">
        <v>2215</v>
      </c>
      <c r="E2083" s="262"/>
      <c r="F2083" s="262" t="s">
        <v>5941</v>
      </c>
      <c r="G2083" s="262" t="s">
        <v>7272</v>
      </c>
      <c r="H2083" s="262" t="s">
        <v>6060</v>
      </c>
      <c r="I2083" s="262" t="s">
        <v>10608</v>
      </c>
      <c r="J2083" s="280" t="s">
        <v>5603</v>
      </c>
      <c r="K2083" s="280" t="s">
        <v>10123</v>
      </c>
      <c r="L2083" s="281">
        <v>40840</v>
      </c>
      <c r="M2083" s="256"/>
      <c r="N2083" s="257">
        <v>40841</v>
      </c>
      <c r="O2083" s="258" t="s">
        <v>10123</v>
      </c>
      <c r="P2083" s="259" t="s">
        <v>3371</v>
      </c>
      <c r="Q2083" s="49"/>
      <c r="R2083" s="49"/>
      <c r="S2083" s="328"/>
    </row>
    <row r="2084" spans="1:19" x14ac:dyDescent="0.25">
      <c r="A2084" s="260">
        <v>40833</v>
      </c>
      <c r="B2084" s="261" t="s">
        <v>4473</v>
      </c>
      <c r="C2084" s="267"/>
      <c r="D2084" s="262" t="s">
        <v>8548</v>
      </c>
      <c r="E2084" s="262"/>
      <c r="F2084" s="262" t="s">
        <v>1508</v>
      </c>
      <c r="G2084" s="262" t="s">
        <v>2252</v>
      </c>
      <c r="H2084" s="262" t="s">
        <v>6791</v>
      </c>
      <c r="I2084" s="262" t="s">
        <v>2982</v>
      </c>
      <c r="J2084" s="280" t="s">
        <v>6546</v>
      </c>
      <c r="K2084" s="280">
        <v>55</v>
      </c>
      <c r="L2084" s="281">
        <v>40836</v>
      </c>
      <c r="M2084" s="256"/>
      <c r="N2084" s="257">
        <v>40842</v>
      </c>
      <c r="O2084" s="258" t="s">
        <v>2079</v>
      </c>
      <c r="P2084" s="259" t="s">
        <v>9535</v>
      </c>
      <c r="Q2084" s="49"/>
      <c r="R2084" s="49"/>
      <c r="S2084" s="328"/>
    </row>
    <row r="2085" spans="1:19" ht="25.5" x14ac:dyDescent="0.25">
      <c r="A2085" s="260">
        <v>40844</v>
      </c>
      <c r="B2085" s="261" t="s">
        <v>1879</v>
      </c>
      <c r="C2085" s="267"/>
      <c r="D2085" s="262" t="s">
        <v>2215</v>
      </c>
      <c r="E2085" s="262"/>
      <c r="F2085" s="262" t="s">
        <v>6588</v>
      </c>
      <c r="G2085" s="262" t="s">
        <v>9736</v>
      </c>
      <c r="H2085" s="262" t="s">
        <v>6060</v>
      </c>
      <c r="I2085" s="262" t="s">
        <v>6444</v>
      </c>
      <c r="J2085" s="280" t="s">
        <v>5603</v>
      </c>
      <c r="K2085" s="280" t="s">
        <v>6466</v>
      </c>
      <c r="L2085" s="281">
        <v>40847</v>
      </c>
      <c r="M2085" s="256"/>
      <c r="N2085" s="257">
        <v>40847</v>
      </c>
      <c r="O2085" s="258" t="s">
        <v>6466</v>
      </c>
      <c r="P2085" s="259" t="s">
        <v>9535</v>
      </c>
      <c r="Q2085" s="49"/>
      <c r="R2085" s="49"/>
      <c r="S2085" s="328"/>
    </row>
    <row r="2086" spans="1:19" ht="25.5" x14ac:dyDescent="0.25">
      <c r="A2086" s="260">
        <v>40847</v>
      </c>
      <c r="B2086" s="261" t="s">
        <v>1519</v>
      </c>
      <c r="C2086" s="267"/>
      <c r="D2086" s="262" t="s">
        <v>2215</v>
      </c>
      <c r="E2086" s="262"/>
      <c r="F2086" s="262" t="s">
        <v>6588</v>
      </c>
      <c r="G2086" s="262" t="s">
        <v>8606</v>
      </c>
      <c r="H2086" s="262" t="s">
        <v>8607</v>
      </c>
      <c r="I2086" s="262" t="s">
        <v>6444</v>
      </c>
      <c r="J2086" s="280" t="s">
        <v>2379</v>
      </c>
      <c r="K2086" s="280" t="s">
        <v>8506</v>
      </c>
      <c r="L2086" s="281">
        <v>40848</v>
      </c>
      <c r="M2086" s="256"/>
      <c r="N2086" s="257">
        <v>40848</v>
      </c>
      <c r="O2086" s="258" t="s">
        <v>8506</v>
      </c>
      <c r="P2086" s="259" t="s">
        <v>9535</v>
      </c>
      <c r="Q2086" s="49"/>
      <c r="R2086" s="49"/>
      <c r="S2086" s="328"/>
    </row>
    <row r="2087" spans="1:19" ht="25.5" x14ac:dyDescent="0.25">
      <c r="A2087" s="260">
        <v>40843</v>
      </c>
      <c r="B2087" s="261" t="s">
        <v>8765</v>
      </c>
      <c r="C2087" s="267"/>
      <c r="D2087" s="262" t="s">
        <v>2215</v>
      </c>
      <c r="E2087" s="262"/>
      <c r="F2087" s="262" t="s">
        <v>1697</v>
      </c>
      <c r="G2087" s="262" t="s">
        <v>9736</v>
      </c>
      <c r="H2087" s="262" t="s">
        <v>4179</v>
      </c>
      <c r="I2087" s="262" t="s">
        <v>10930</v>
      </c>
      <c r="J2087" s="280" t="s">
        <v>4152</v>
      </c>
      <c r="K2087" s="280" t="s">
        <v>7826</v>
      </c>
      <c r="L2087" s="281">
        <v>40850</v>
      </c>
      <c r="M2087" s="256"/>
      <c r="N2087" s="257">
        <v>40849</v>
      </c>
      <c r="O2087" s="258" t="s">
        <v>7826</v>
      </c>
      <c r="P2087" s="259" t="s">
        <v>10108</v>
      </c>
      <c r="Q2087" s="49"/>
      <c r="R2087" s="49"/>
      <c r="S2087" s="328"/>
    </row>
    <row r="2088" spans="1:19" ht="25.5" x14ac:dyDescent="0.25">
      <c r="A2088" s="260">
        <v>40844</v>
      </c>
      <c r="B2088" s="261" t="s">
        <v>1881</v>
      </c>
      <c r="C2088" s="267"/>
      <c r="D2088" s="262" t="s">
        <v>2215</v>
      </c>
      <c r="E2088" s="262"/>
      <c r="F2088" s="262" t="s">
        <v>6588</v>
      </c>
      <c r="G2088" s="262" t="s">
        <v>5602</v>
      </c>
      <c r="H2088" s="262" t="s">
        <v>4935</v>
      </c>
      <c r="I2088" s="262" t="s">
        <v>6444</v>
      </c>
      <c r="J2088" s="280" t="s">
        <v>5603</v>
      </c>
      <c r="K2088" s="280" t="s">
        <v>7826</v>
      </c>
      <c r="L2088" s="281">
        <v>40849</v>
      </c>
      <c r="M2088" s="256"/>
      <c r="N2088" s="257">
        <v>40849</v>
      </c>
      <c r="O2088" s="258" t="s">
        <v>7826</v>
      </c>
      <c r="P2088" s="259" t="s">
        <v>9535</v>
      </c>
      <c r="Q2088" s="49"/>
      <c r="R2088" s="49"/>
      <c r="S2088" s="328"/>
    </row>
    <row r="2089" spans="1:19" ht="25.5" x14ac:dyDescent="0.25">
      <c r="A2089" s="260">
        <v>40849</v>
      </c>
      <c r="B2089" s="261" t="s">
        <v>4635</v>
      </c>
      <c r="C2089" s="267"/>
      <c r="D2089" s="262" t="s">
        <v>2215</v>
      </c>
      <c r="E2089" s="262"/>
      <c r="F2089" s="262" t="s">
        <v>1697</v>
      </c>
      <c r="G2089" s="262" t="s">
        <v>5602</v>
      </c>
      <c r="H2089" s="262" t="s">
        <v>5774</v>
      </c>
      <c r="I2089" s="262" t="s">
        <v>6444</v>
      </c>
      <c r="J2089" s="280" t="s">
        <v>4152</v>
      </c>
      <c r="K2089" s="280" t="s">
        <v>2419</v>
      </c>
      <c r="L2089" s="281">
        <v>40850</v>
      </c>
      <c r="M2089" s="256" t="s">
        <v>6533</v>
      </c>
      <c r="N2089" s="257">
        <v>40850</v>
      </c>
      <c r="O2089" s="258" t="s">
        <v>2419</v>
      </c>
      <c r="P2089" s="259" t="s">
        <v>7961</v>
      </c>
      <c r="Q2089" s="49"/>
      <c r="R2089" s="49"/>
      <c r="S2089" s="328"/>
    </row>
    <row r="2090" spans="1:19" ht="25.5" x14ac:dyDescent="0.25">
      <c r="A2090" s="260">
        <v>40848</v>
      </c>
      <c r="B2090" s="261" t="s">
        <v>6561</v>
      </c>
      <c r="C2090" s="267"/>
      <c r="D2090" s="262" t="s">
        <v>2215</v>
      </c>
      <c r="E2090" s="262"/>
      <c r="F2090" s="262" t="s">
        <v>1697</v>
      </c>
      <c r="G2090" s="262" t="s">
        <v>9736</v>
      </c>
      <c r="H2090" s="262" t="s">
        <v>4179</v>
      </c>
      <c r="I2090" s="262" t="s">
        <v>10930</v>
      </c>
      <c r="J2090" s="280" t="s">
        <v>4152</v>
      </c>
      <c r="K2090" s="280" t="s">
        <v>2419</v>
      </c>
      <c r="L2090" s="281">
        <v>40851</v>
      </c>
      <c r="M2090" s="256"/>
      <c r="N2090" s="257">
        <v>40851</v>
      </c>
      <c r="O2090" s="258" t="s">
        <v>2419</v>
      </c>
      <c r="P2090" s="259" t="s">
        <v>7961</v>
      </c>
      <c r="Q2090" s="49"/>
      <c r="R2090" s="49"/>
      <c r="S2090" s="328"/>
    </row>
    <row r="2091" spans="1:19" ht="25.5" x14ac:dyDescent="0.25">
      <c r="A2091" s="260">
        <v>40849</v>
      </c>
      <c r="B2091" s="261" t="s">
        <v>10175</v>
      </c>
      <c r="C2091" s="267"/>
      <c r="D2091" s="262" t="s">
        <v>8270</v>
      </c>
      <c r="E2091" s="262">
        <v>5061</v>
      </c>
      <c r="F2091" s="262" t="s">
        <v>10139</v>
      </c>
      <c r="G2091" s="262" t="s">
        <v>10927</v>
      </c>
      <c r="H2091" s="262" t="s">
        <v>4935</v>
      </c>
      <c r="I2091" s="262" t="s">
        <v>6444</v>
      </c>
      <c r="J2091" s="280" t="s">
        <v>5603</v>
      </c>
      <c r="K2091" s="280" t="s">
        <v>2079</v>
      </c>
      <c r="L2091" s="281">
        <v>40854</v>
      </c>
      <c r="M2091" s="256"/>
      <c r="N2091" s="257">
        <v>40854</v>
      </c>
      <c r="O2091" s="258" t="s">
        <v>2079</v>
      </c>
      <c r="P2091" s="259" t="s">
        <v>9535</v>
      </c>
      <c r="Q2091" s="49"/>
      <c r="R2091" s="49"/>
      <c r="S2091" s="328"/>
    </row>
    <row r="2092" spans="1:19" ht="25.5" x14ac:dyDescent="0.25">
      <c r="A2092" s="260">
        <v>40851</v>
      </c>
      <c r="B2092" s="261" t="s">
        <v>130</v>
      </c>
      <c r="C2092" s="267"/>
      <c r="D2092" s="262" t="s">
        <v>5437</v>
      </c>
      <c r="E2092" s="262">
        <v>4985</v>
      </c>
      <c r="F2092" s="262" t="s">
        <v>6588</v>
      </c>
      <c r="G2092" s="262" t="s">
        <v>8606</v>
      </c>
      <c r="H2092" s="262" t="s">
        <v>8607</v>
      </c>
      <c r="I2092" s="262" t="s">
        <v>367</v>
      </c>
      <c r="J2092" s="280" t="s">
        <v>2379</v>
      </c>
      <c r="K2092" s="280" t="s">
        <v>6408</v>
      </c>
      <c r="L2092" s="281">
        <v>40856</v>
      </c>
      <c r="M2092" s="256"/>
      <c r="N2092" s="257">
        <v>40856</v>
      </c>
      <c r="O2092" s="258" t="s">
        <v>6408</v>
      </c>
      <c r="P2092" s="259" t="s">
        <v>8120</v>
      </c>
      <c r="Q2092" s="49"/>
      <c r="R2092" s="49"/>
      <c r="S2092" s="328"/>
    </row>
    <row r="2093" spans="1:19" ht="25.5" x14ac:dyDescent="0.25">
      <c r="A2093" s="260">
        <v>40856</v>
      </c>
      <c r="B2093" s="261" t="s">
        <v>3222</v>
      </c>
      <c r="C2093" s="267"/>
      <c r="D2093" s="262" t="s">
        <v>8270</v>
      </c>
      <c r="E2093" s="262">
        <v>5061</v>
      </c>
      <c r="F2093" s="262" t="s">
        <v>6588</v>
      </c>
      <c r="G2093" s="262" t="s">
        <v>10927</v>
      </c>
      <c r="H2093" s="262" t="s">
        <v>9603</v>
      </c>
      <c r="I2093" s="262" t="s">
        <v>6444</v>
      </c>
      <c r="J2093" s="280" t="s">
        <v>5603</v>
      </c>
      <c r="K2093" s="280" t="s">
        <v>4688</v>
      </c>
      <c r="L2093" s="281">
        <v>40857</v>
      </c>
      <c r="M2093" s="256"/>
      <c r="N2093" s="257">
        <v>40857</v>
      </c>
      <c r="O2093" s="258" t="s">
        <v>4688</v>
      </c>
      <c r="P2093" s="259" t="s">
        <v>9535</v>
      </c>
      <c r="Q2093" s="49"/>
      <c r="R2093" s="49"/>
      <c r="S2093" s="328"/>
    </row>
    <row r="2094" spans="1:19" ht="25.5" x14ac:dyDescent="0.25">
      <c r="A2094" s="260">
        <v>40856</v>
      </c>
      <c r="B2094" s="261" t="s">
        <v>6026</v>
      </c>
      <c r="C2094" s="267"/>
      <c r="D2094" s="262" t="s">
        <v>2215</v>
      </c>
      <c r="E2094" s="262"/>
      <c r="F2094" s="262" t="s">
        <v>1697</v>
      </c>
      <c r="G2094" s="262" t="s">
        <v>5602</v>
      </c>
      <c r="H2094" s="262" t="s">
        <v>10768</v>
      </c>
      <c r="I2094" s="262" t="s">
        <v>6444</v>
      </c>
      <c r="J2094" s="280" t="s">
        <v>4152</v>
      </c>
      <c r="K2094" s="280" t="s">
        <v>2079</v>
      </c>
      <c r="L2094" s="281">
        <v>40858</v>
      </c>
      <c r="M2094" s="256"/>
      <c r="N2094" s="257">
        <v>40858</v>
      </c>
      <c r="O2094" s="258" t="s">
        <v>2079</v>
      </c>
      <c r="P2094" s="259" t="s">
        <v>7961</v>
      </c>
      <c r="Q2094" s="49"/>
      <c r="R2094" s="49"/>
      <c r="S2094" s="328"/>
    </row>
    <row r="2095" spans="1:19" ht="25.5" x14ac:dyDescent="0.25">
      <c r="A2095" s="260">
        <v>40856</v>
      </c>
      <c r="B2095" s="261" t="s">
        <v>5143</v>
      </c>
      <c r="C2095" s="267"/>
      <c r="D2095" s="262" t="s">
        <v>6682</v>
      </c>
      <c r="E2095" s="262">
        <v>5100</v>
      </c>
      <c r="F2095" s="262" t="s">
        <v>10658</v>
      </c>
      <c r="G2095" s="262" t="s">
        <v>5602</v>
      </c>
      <c r="H2095" s="262" t="s">
        <v>3618</v>
      </c>
      <c r="I2095" s="262" t="s">
        <v>6444</v>
      </c>
      <c r="J2095" s="280" t="s">
        <v>4152</v>
      </c>
      <c r="K2095" s="280" t="s">
        <v>9424</v>
      </c>
      <c r="L2095" s="281">
        <v>40858</v>
      </c>
      <c r="M2095" s="256"/>
      <c r="N2095" s="257">
        <v>40858</v>
      </c>
      <c r="O2095" s="258" t="s">
        <v>5755</v>
      </c>
      <c r="P2095" s="259" t="s">
        <v>9535</v>
      </c>
      <c r="Q2095" s="49"/>
      <c r="R2095" s="49"/>
      <c r="S2095" s="328"/>
    </row>
    <row r="2096" spans="1:19" ht="25.5" x14ac:dyDescent="0.25">
      <c r="A2096" s="260">
        <v>40856</v>
      </c>
      <c r="B2096" s="261" t="s">
        <v>3222</v>
      </c>
      <c r="C2096" s="267"/>
      <c r="D2096" s="262" t="s">
        <v>8270</v>
      </c>
      <c r="E2096" s="262">
        <v>5061</v>
      </c>
      <c r="F2096" s="262" t="s">
        <v>6588</v>
      </c>
      <c r="G2096" s="262" t="s">
        <v>10927</v>
      </c>
      <c r="H2096" s="262" t="s">
        <v>9603</v>
      </c>
      <c r="I2096" s="262" t="s">
        <v>6444</v>
      </c>
      <c r="J2096" s="280" t="s">
        <v>5603</v>
      </c>
      <c r="K2096" s="280" t="s">
        <v>2149</v>
      </c>
      <c r="L2096" s="281">
        <v>40861</v>
      </c>
      <c r="M2096" s="256"/>
      <c r="N2096" s="257">
        <v>40861</v>
      </c>
      <c r="O2096" s="258" t="s">
        <v>2149</v>
      </c>
      <c r="P2096" s="259" t="s">
        <v>9535</v>
      </c>
      <c r="Q2096" s="49"/>
      <c r="R2096" s="49"/>
      <c r="S2096" s="328"/>
    </row>
    <row r="2097" spans="1:19" ht="25.5" x14ac:dyDescent="0.25">
      <c r="A2097" s="260">
        <v>40861</v>
      </c>
      <c r="B2097" s="261" t="s">
        <v>1565</v>
      </c>
      <c r="C2097" s="267"/>
      <c r="D2097" s="262" t="s">
        <v>5437</v>
      </c>
      <c r="E2097" s="262">
        <v>4985</v>
      </c>
      <c r="F2097" s="262" t="s">
        <v>6588</v>
      </c>
      <c r="G2097" s="262" t="s">
        <v>10255</v>
      </c>
      <c r="H2097" s="262" t="s">
        <v>8607</v>
      </c>
      <c r="I2097" s="262" t="s">
        <v>6444</v>
      </c>
      <c r="J2097" s="280" t="s">
        <v>2379</v>
      </c>
      <c r="K2097" s="280" t="s">
        <v>7826</v>
      </c>
      <c r="L2097" s="281">
        <v>40863</v>
      </c>
      <c r="M2097" s="256"/>
      <c r="N2097" s="257">
        <v>40863</v>
      </c>
      <c r="O2097" s="258" t="s">
        <v>7826</v>
      </c>
      <c r="P2097" s="259" t="s">
        <v>9535</v>
      </c>
      <c r="Q2097" s="49"/>
      <c r="R2097" s="49"/>
      <c r="S2097" s="328"/>
    </row>
    <row r="2098" spans="1:19" ht="25.5" x14ac:dyDescent="0.25">
      <c r="A2098" s="260">
        <v>40861</v>
      </c>
      <c r="B2098" s="261" t="s">
        <v>5706</v>
      </c>
      <c r="C2098" s="267"/>
      <c r="D2098" s="262" t="s">
        <v>2215</v>
      </c>
      <c r="E2098" s="262"/>
      <c r="F2098" s="262" t="s">
        <v>6588</v>
      </c>
      <c r="G2098" s="262" t="s">
        <v>5602</v>
      </c>
      <c r="H2098" s="262" t="s">
        <v>9603</v>
      </c>
      <c r="I2098" s="262" t="s">
        <v>6444</v>
      </c>
      <c r="J2098" s="280" t="s">
        <v>5603</v>
      </c>
      <c r="K2098" s="280" t="s">
        <v>7826</v>
      </c>
      <c r="L2098" s="281">
        <v>40864</v>
      </c>
      <c r="M2098" s="256"/>
      <c r="N2098" s="257">
        <v>40864</v>
      </c>
      <c r="O2098" s="258" t="s">
        <v>7826</v>
      </c>
      <c r="P2098" s="259" t="s">
        <v>9535</v>
      </c>
      <c r="Q2098" s="49"/>
      <c r="R2098" s="49"/>
      <c r="S2098" s="328"/>
    </row>
    <row r="2099" spans="1:19" ht="25.5" x14ac:dyDescent="0.25">
      <c r="A2099" s="260">
        <v>40861</v>
      </c>
      <c r="B2099" s="261" t="s">
        <v>5706</v>
      </c>
      <c r="C2099" s="267"/>
      <c r="D2099" s="262" t="s">
        <v>2215</v>
      </c>
      <c r="E2099" s="262"/>
      <c r="F2099" s="262" t="s">
        <v>6588</v>
      </c>
      <c r="G2099" s="262" t="s">
        <v>8041</v>
      </c>
      <c r="H2099" s="262" t="s">
        <v>9603</v>
      </c>
      <c r="I2099" s="262" t="s">
        <v>6444</v>
      </c>
      <c r="J2099" s="280" t="s">
        <v>5603</v>
      </c>
      <c r="K2099" s="280" t="s">
        <v>7445</v>
      </c>
      <c r="L2099" s="281">
        <v>40864</v>
      </c>
      <c r="M2099" s="256"/>
      <c r="N2099" s="257">
        <v>40864</v>
      </c>
      <c r="O2099" s="258" t="s">
        <v>7445</v>
      </c>
      <c r="P2099" s="259" t="s">
        <v>9535</v>
      </c>
      <c r="Q2099" s="49"/>
      <c r="R2099" s="49"/>
      <c r="S2099" s="328"/>
    </row>
    <row r="2100" spans="1:19" ht="25.5" x14ac:dyDescent="0.25">
      <c r="A2100" s="260">
        <v>40863</v>
      </c>
      <c r="B2100" s="261" t="s">
        <v>4795</v>
      </c>
      <c r="C2100" s="267"/>
      <c r="D2100" s="262" t="s">
        <v>7984</v>
      </c>
      <c r="E2100" s="262">
        <v>5053</v>
      </c>
      <c r="F2100" s="262" t="s">
        <v>7521</v>
      </c>
      <c r="G2100" s="262" t="s">
        <v>5602</v>
      </c>
      <c r="H2100" s="262" t="s">
        <v>2078</v>
      </c>
      <c r="I2100" s="262" t="s">
        <v>6444</v>
      </c>
      <c r="J2100" s="280" t="s">
        <v>4152</v>
      </c>
      <c r="K2100" s="280" t="s">
        <v>9008</v>
      </c>
      <c r="L2100" s="281">
        <v>40863</v>
      </c>
      <c r="M2100" s="256" t="s">
        <v>6533</v>
      </c>
      <c r="N2100" s="257">
        <v>40865</v>
      </c>
      <c r="O2100" s="258" t="s">
        <v>9008</v>
      </c>
      <c r="P2100" s="259" t="s">
        <v>9535</v>
      </c>
      <c r="Q2100" s="49"/>
      <c r="R2100" s="49"/>
      <c r="S2100" s="328"/>
    </row>
    <row r="2101" spans="1:19" x14ac:dyDescent="0.25">
      <c r="A2101" s="260">
        <v>40843</v>
      </c>
      <c r="B2101" s="261" t="s">
        <v>6158</v>
      </c>
      <c r="C2101" s="267"/>
      <c r="D2101" s="262" t="s">
        <v>6159</v>
      </c>
      <c r="E2101" s="262"/>
      <c r="F2101" s="262" t="s">
        <v>8371</v>
      </c>
      <c r="G2101" s="262" t="s">
        <v>3489</v>
      </c>
      <c r="H2101" s="262" t="s">
        <v>8607</v>
      </c>
      <c r="I2101" s="262" t="s">
        <v>7035</v>
      </c>
      <c r="J2101" s="280" t="s">
        <v>537</v>
      </c>
      <c r="K2101" s="280" t="s">
        <v>1258</v>
      </c>
      <c r="L2101" s="281">
        <v>40867</v>
      </c>
      <c r="M2101" s="256"/>
      <c r="N2101" s="257">
        <v>40867</v>
      </c>
      <c r="O2101" s="258"/>
      <c r="P2101" s="259"/>
      <c r="Q2101" s="49"/>
      <c r="R2101" s="49"/>
      <c r="S2101" s="328"/>
    </row>
    <row r="2102" spans="1:19" ht="25.5" x14ac:dyDescent="0.25">
      <c r="A2102" s="260">
        <v>40819</v>
      </c>
      <c r="B2102" s="261" t="s">
        <v>10847</v>
      </c>
      <c r="C2102" s="267"/>
      <c r="D2102" s="262" t="s">
        <v>10848</v>
      </c>
      <c r="E2102" s="262"/>
      <c r="F2102" s="262"/>
      <c r="G2102" s="262" t="s">
        <v>8606</v>
      </c>
      <c r="H2102" s="262" t="s">
        <v>8607</v>
      </c>
      <c r="I2102" s="262" t="s">
        <v>10849</v>
      </c>
      <c r="J2102" s="280" t="s">
        <v>10850</v>
      </c>
      <c r="K2102" s="280" t="s">
        <v>9338</v>
      </c>
      <c r="L2102" s="281">
        <v>40836</v>
      </c>
      <c r="M2102" s="256"/>
      <c r="N2102" s="257">
        <v>40870</v>
      </c>
      <c r="O2102" s="258" t="s">
        <v>2081</v>
      </c>
      <c r="P2102" s="259" t="s">
        <v>1353</v>
      </c>
      <c r="Q2102" s="49"/>
      <c r="R2102" s="49"/>
      <c r="S2102" s="328"/>
    </row>
    <row r="2103" spans="1:19" ht="25.5" x14ac:dyDescent="0.25">
      <c r="A2103" s="260">
        <v>40865</v>
      </c>
      <c r="B2103" s="261" t="s">
        <v>2251</v>
      </c>
      <c r="C2103" s="267"/>
      <c r="D2103" s="262" t="s">
        <v>2215</v>
      </c>
      <c r="E2103" s="262"/>
      <c r="F2103" s="262" t="s">
        <v>6588</v>
      </c>
      <c r="G2103" s="262" t="s">
        <v>3489</v>
      </c>
      <c r="H2103" s="262" t="s">
        <v>8607</v>
      </c>
      <c r="I2103" s="262" t="s">
        <v>6444</v>
      </c>
      <c r="J2103" s="280" t="s">
        <v>2379</v>
      </c>
      <c r="K2103" s="280" t="s">
        <v>6325</v>
      </c>
      <c r="L2103" s="281">
        <v>40870</v>
      </c>
      <c r="M2103" s="256"/>
      <c r="N2103" s="257">
        <v>40870</v>
      </c>
      <c r="O2103" s="258" t="s">
        <v>6325</v>
      </c>
      <c r="P2103" s="259" t="s">
        <v>9535</v>
      </c>
      <c r="Q2103" s="49"/>
      <c r="R2103" s="49"/>
      <c r="S2103" s="328"/>
    </row>
    <row r="2104" spans="1:19" ht="25.5" x14ac:dyDescent="0.25">
      <c r="A2104" s="260">
        <v>40865</v>
      </c>
      <c r="B2104" s="261" t="s">
        <v>2251</v>
      </c>
      <c r="C2104" s="267"/>
      <c r="D2104" s="262" t="s">
        <v>2215</v>
      </c>
      <c r="E2104" s="262"/>
      <c r="F2104" s="262" t="s">
        <v>6588</v>
      </c>
      <c r="G2104" s="262" t="s">
        <v>6884</v>
      </c>
      <c r="H2104" s="262" t="s">
        <v>8607</v>
      </c>
      <c r="I2104" s="262" t="s">
        <v>6444</v>
      </c>
      <c r="J2104" s="280" t="s">
        <v>2379</v>
      </c>
      <c r="K2104" s="280" t="s">
        <v>2419</v>
      </c>
      <c r="L2104" s="281">
        <v>40870</v>
      </c>
      <c r="M2104" s="256"/>
      <c r="N2104" s="257">
        <v>40870</v>
      </c>
      <c r="O2104" s="258" t="s">
        <v>2419</v>
      </c>
      <c r="P2104" s="259" t="s">
        <v>9535</v>
      </c>
      <c r="Q2104" s="49"/>
      <c r="R2104" s="49"/>
      <c r="S2104" s="328"/>
    </row>
    <row r="2105" spans="1:19" ht="25.5" x14ac:dyDescent="0.25">
      <c r="A2105" s="260">
        <v>40868</v>
      </c>
      <c r="B2105" s="261" t="s">
        <v>5096</v>
      </c>
      <c r="C2105" s="267"/>
      <c r="D2105" s="262" t="s">
        <v>2215</v>
      </c>
      <c r="E2105" s="262"/>
      <c r="F2105" s="262" t="s">
        <v>10658</v>
      </c>
      <c r="G2105" s="262" t="s">
        <v>8041</v>
      </c>
      <c r="H2105" s="262" t="s">
        <v>374</v>
      </c>
      <c r="I2105" s="262" t="s">
        <v>6444</v>
      </c>
      <c r="J2105" s="280" t="s">
        <v>878</v>
      </c>
      <c r="K2105" s="280" t="s">
        <v>2079</v>
      </c>
      <c r="L2105" s="281">
        <v>40870</v>
      </c>
      <c r="M2105" s="256"/>
      <c r="N2105" s="257">
        <v>40870</v>
      </c>
      <c r="O2105" s="258" t="s">
        <v>2079</v>
      </c>
      <c r="P2105" s="259" t="s">
        <v>9535</v>
      </c>
      <c r="Q2105" s="49"/>
      <c r="R2105" s="49"/>
      <c r="S2105" s="328"/>
    </row>
    <row r="2106" spans="1:19" ht="25.5" x14ac:dyDescent="0.25">
      <c r="A2106" s="260">
        <v>40868</v>
      </c>
      <c r="B2106" s="261" t="s">
        <v>5096</v>
      </c>
      <c r="C2106" s="267"/>
      <c r="D2106" s="262" t="s">
        <v>2215</v>
      </c>
      <c r="E2106" s="262"/>
      <c r="F2106" s="262" t="s">
        <v>10658</v>
      </c>
      <c r="G2106" s="262" t="s">
        <v>10927</v>
      </c>
      <c r="H2106" s="262" t="s">
        <v>374</v>
      </c>
      <c r="I2106" s="262" t="s">
        <v>6444</v>
      </c>
      <c r="J2106" s="280" t="s">
        <v>878</v>
      </c>
      <c r="K2106" s="280" t="s">
        <v>8506</v>
      </c>
      <c r="L2106" s="281">
        <v>40870</v>
      </c>
      <c r="M2106" s="256"/>
      <c r="N2106" s="257">
        <v>40870</v>
      </c>
      <c r="O2106" s="258" t="s">
        <v>8506</v>
      </c>
      <c r="P2106" s="259" t="s">
        <v>9535</v>
      </c>
      <c r="Q2106" s="49"/>
      <c r="R2106" s="49"/>
      <c r="S2106" s="328"/>
    </row>
    <row r="2107" spans="1:19" ht="25.5" x14ac:dyDescent="0.25">
      <c r="A2107" s="260">
        <v>40868</v>
      </c>
      <c r="B2107" s="261" t="s">
        <v>8769</v>
      </c>
      <c r="C2107" s="267"/>
      <c r="D2107" s="262" t="s">
        <v>5437</v>
      </c>
      <c r="E2107" s="262">
        <v>4985</v>
      </c>
      <c r="F2107" s="262" t="s">
        <v>6588</v>
      </c>
      <c r="G2107" s="262" t="s">
        <v>10255</v>
      </c>
      <c r="H2107" s="262" t="s">
        <v>8607</v>
      </c>
      <c r="I2107" s="262" t="s">
        <v>6444</v>
      </c>
      <c r="J2107" s="280" t="s">
        <v>2379</v>
      </c>
      <c r="K2107" s="280" t="s">
        <v>2079</v>
      </c>
      <c r="L2107" s="281">
        <v>40870</v>
      </c>
      <c r="M2107" s="256"/>
      <c r="N2107" s="257">
        <v>40870</v>
      </c>
      <c r="O2107" s="258" t="s">
        <v>2079</v>
      </c>
      <c r="P2107" s="259" t="s">
        <v>9535</v>
      </c>
      <c r="Q2107" s="49"/>
      <c r="R2107" s="49"/>
      <c r="S2107" s="328"/>
    </row>
    <row r="2108" spans="1:19" ht="25.5" x14ac:dyDescent="0.25">
      <c r="A2108" s="260">
        <v>40868</v>
      </c>
      <c r="B2108" s="261" t="s">
        <v>9793</v>
      </c>
      <c r="C2108" s="267"/>
      <c r="D2108" s="262" t="s">
        <v>6159</v>
      </c>
      <c r="E2108" s="262">
        <v>5068</v>
      </c>
      <c r="F2108" s="262" t="s">
        <v>1697</v>
      </c>
      <c r="G2108" s="262" t="s">
        <v>5602</v>
      </c>
      <c r="H2108" s="262" t="s">
        <v>4533</v>
      </c>
      <c r="I2108" s="262" t="s">
        <v>6444</v>
      </c>
      <c r="J2108" s="280" t="s">
        <v>4152</v>
      </c>
      <c r="K2108" s="280" t="s">
        <v>2079</v>
      </c>
      <c r="L2108" s="281">
        <v>40870</v>
      </c>
      <c r="M2108" s="256"/>
      <c r="N2108" s="257">
        <v>40870</v>
      </c>
      <c r="O2108" s="258" t="s">
        <v>2079</v>
      </c>
      <c r="P2108" s="259" t="s">
        <v>7961</v>
      </c>
      <c r="Q2108" s="49"/>
      <c r="R2108" s="49"/>
      <c r="S2108" s="328"/>
    </row>
    <row r="2109" spans="1:19" ht="25.5" x14ac:dyDescent="0.25">
      <c r="A2109" s="260">
        <v>40865</v>
      </c>
      <c r="B2109" s="261" t="s">
        <v>4796</v>
      </c>
      <c r="C2109" s="267"/>
      <c r="D2109" s="262" t="s">
        <v>2215</v>
      </c>
      <c r="E2109" s="262"/>
      <c r="F2109" s="262" t="s">
        <v>1697</v>
      </c>
      <c r="G2109" s="262" t="s">
        <v>5602</v>
      </c>
      <c r="H2109" s="262" t="s">
        <v>4179</v>
      </c>
      <c r="I2109" s="262" t="s">
        <v>6444</v>
      </c>
      <c r="J2109" s="280" t="s">
        <v>4152</v>
      </c>
      <c r="K2109" s="280" t="s">
        <v>2419</v>
      </c>
      <c r="L2109" s="281">
        <v>40877</v>
      </c>
      <c r="M2109" s="256"/>
      <c r="N2109" s="257">
        <v>40875</v>
      </c>
      <c r="O2109" s="258" t="s">
        <v>2419</v>
      </c>
      <c r="P2109" s="259" t="s">
        <v>7961</v>
      </c>
      <c r="Q2109" s="49"/>
      <c r="R2109" s="49"/>
      <c r="S2109" s="328"/>
    </row>
    <row r="2110" spans="1:19" ht="25.5" x14ac:dyDescent="0.25">
      <c r="A2110" s="260">
        <v>40865</v>
      </c>
      <c r="B2110" s="261" t="s">
        <v>4796</v>
      </c>
      <c r="C2110" s="267"/>
      <c r="D2110" s="262" t="s">
        <v>2215</v>
      </c>
      <c r="E2110" s="262"/>
      <c r="F2110" s="262" t="s">
        <v>1697</v>
      </c>
      <c r="G2110" s="262" t="s">
        <v>5602</v>
      </c>
      <c r="H2110" s="262" t="s">
        <v>593</v>
      </c>
      <c r="I2110" s="262" t="s">
        <v>6444</v>
      </c>
      <c r="J2110" s="280" t="s">
        <v>4152</v>
      </c>
      <c r="K2110" s="280" t="s">
        <v>2419</v>
      </c>
      <c r="L2110" s="281">
        <v>40875</v>
      </c>
      <c r="M2110" s="256" t="s">
        <v>6533</v>
      </c>
      <c r="N2110" s="257">
        <v>40877</v>
      </c>
      <c r="O2110" s="258" t="s">
        <v>2419</v>
      </c>
      <c r="P2110" s="259"/>
      <c r="Q2110" s="49"/>
      <c r="R2110" s="49"/>
      <c r="S2110" s="328"/>
    </row>
    <row r="2111" spans="1:19" ht="25.5" x14ac:dyDescent="0.25">
      <c r="A2111" s="260">
        <v>40865</v>
      </c>
      <c r="B2111" s="261" t="s">
        <v>4796</v>
      </c>
      <c r="C2111" s="267"/>
      <c r="D2111" s="262" t="s">
        <v>2215</v>
      </c>
      <c r="E2111" s="262"/>
      <c r="F2111" s="262" t="s">
        <v>1697</v>
      </c>
      <c r="G2111" s="262" t="s">
        <v>5602</v>
      </c>
      <c r="H2111" s="262" t="s">
        <v>7916</v>
      </c>
      <c r="I2111" s="262" t="s">
        <v>6444</v>
      </c>
      <c r="J2111" s="280" t="s">
        <v>4152</v>
      </c>
      <c r="K2111" s="280" t="s">
        <v>2419</v>
      </c>
      <c r="L2111" s="281">
        <v>40877</v>
      </c>
      <c r="M2111" s="256"/>
      <c r="N2111" s="257">
        <v>40877</v>
      </c>
      <c r="O2111" s="258" t="s">
        <v>2419</v>
      </c>
      <c r="P2111" s="259"/>
      <c r="Q2111" s="49"/>
      <c r="R2111" s="49"/>
      <c r="S2111" s="328"/>
    </row>
    <row r="2112" spans="1:19" ht="25.5" x14ac:dyDescent="0.25">
      <c r="A2112" s="260">
        <v>40868</v>
      </c>
      <c r="B2112" s="261" t="s">
        <v>38</v>
      </c>
      <c r="C2112" s="267"/>
      <c r="D2112" s="262" t="s">
        <v>39</v>
      </c>
      <c r="E2112" s="262">
        <v>5090</v>
      </c>
      <c r="F2112" s="262" t="s">
        <v>1697</v>
      </c>
      <c r="G2112" s="262" t="s">
        <v>5602</v>
      </c>
      <c r="H2112" s="262" t="s">
        <v>617</v>
      </c>
      <c r="I2112" s="262" t="s">
        <v>6444</v>
      </c>
      <c r="J2112" s="280" t="s">
        <v>4152</v>
      </c>
      <c r="K2112" s="280" t="s">
        <v>6466</v>
      </c>
      <c r="L2112" s="281">
        <v>40877</v>
      </c>
      <c r="M2112" s="256"/>
      <c r="N2112" s="257">
        <v>40877</v>
      </c>
      <c r="O2112" s="258" t="s">
        <v>6466</v>
      </c>
      <c r="P2112" s="259"/>
      <c r="Q2112" s="49"/>
      <c r="R2112" s="49"/>
      <c r="S2112" s="328"/>
    </row>
    <row r="2113" spans="1:19" ht="25.5" x14ac:dyDescent="0.25">
      <c r="A2113" s="260">
        <v>40870</v>
      </c>
      <c r="B2113" s="261" t="s">
        <v>4570</v>
      </c>
      <c r="C2113" s="267"/>
      <c r="D2113" s="262" t="s">
        <v>2215</v>
      </c>
      <c r="E2113" s="262"/>
      <c r="F2113" s="262" t="s">
        <v>6588</v>
      </c>
      <c r="G2113" s="262" t="s">
        <v>8606</v>
      </c>
      <c r="H2113" s="262" t="s">
        <v>8607</v>
      </c>
      <c r="I2113" s="262" t="s">
        <v>6444</v>
      </c>
      <c r="J2113" s="280" t="s">
        <v>2379</v>
      </c>
      <c r="K2113" s="280" t="s">
        <v>373</v>
      </c>
      <c r="L2113" s="281">
        <v>40877</v>
      </c>
      <c r="M2113" s="256"/>
      <c r="N2113" s="257">
        <v>40877</v>
      </c>
      <c r="O2113" s="258" t="s">
        <v>373</v>
      </c>
      <c r="P2113" s="259" t="s">
        <v>6444</v>
      </c>
      <c r="Q2113" s="49"/>
      <c r="R2113" s="49"/>
      <c r="S2113" s="328"/>
    </row>
    <row r="2114" spans="1:19" ht="25.5" x14ac:dyDescent="0.25">
      <c r="A2114" s="260">
        <v>40870</v>
      </c>
      <c r="B2114" s="261" t="s">
        <v>4570</v>
      </c>
      <c r="C2114" s="267"/>
      <c r="D2114" s="262" t="s">
        <v>2215</v>
      </c>
      <c r="E2114" s="262"/>
      <c r="F2114" s="262" t="s">
        <v>6588</v>
      </c>
      <c r="G2114" s="262" t="s">
        <v>8606</v>
      </c>
      <c r="H2114" s="262" t="s">
        <v>8607</v>
      </c>
      <c r="I2114" s="262" t="s">
        <v>4080</v>
      </c>
      <c r="J2114" s="280" t="s">
        <v>2379</v>
      </c>
      <c r="K2114" s="280" t="s">
        <v>6325</v>
      </c>
      <c r="L2114" s="281">
        <v>40877</v>
      </c>
      <c r="M2114" s="256"/>
      <c r="N2114" s="257">
        <v>40877</v>
      </c>
      <c r="O2114" s="258" t="s">
        <v>6325</v>
      </c>
      <c r="P2114" s="259" t="s">
        <v>4080</v>
      </c>
      <c r="Q2114" s="49"/>
      <c r="R2114" s="49"/>
      <c r="S2114" s="328"/>
    </row>
    <row r="2115" spans="1:19" ht="25.5" x14ac:dyDescent="0.25">
      <c r="A2115" s="260">
        <v>40870</v>
      </c>
      <c r="B2115" s="261" t="s">
        <v>4570</v>
      </c>
      <c r="C2115" s="267"/>
      <c r="D2115" s="262" t="s">
        <v>5437</v>
      </c>
      <c r="E2115" s="262">
        <v>4985</v>
      </c>
      <c r="F2115" s="262" t="s">
        <v>6588</v>
      </c>
      <c r="G2115" s="262" t="s">
        <v>8606</v>
      </c>
      <c r="H2115" s="262" t="s">
        <v>8607</v>
      </c>
      <c r="I2115" s="262" t="s">
        <v>367</v>
      </c>
      <c r="J2115" s="280" t="s">
        <v>2379</v>
      </c>
      <c r="K2115" s="280" t="s">
        <v>8418</v>
      </c>
      <c r="L2115" s="281">
        <v>40877</v>
      </c>
      <c r="M2115" s="256"/>
      <c r="N2115" s="257">
        <v>40877</v>
      </c>
      <c r="O2115" s="258" t="s">
        <v>8418</v>
      </c>
      <c r="P2115" s="259" t="s">
        <v>367</v>
      </c>
      <c r="Q2115" s="49"/>
      <c r="R2115" s="49"/>
      <c r="S2115" s="328"/>
    </row>
    <row r="2116" spans="1:19" ht="25.5" x14ac:dyDescent="0.25">
      <c r="A2116" s="260">
        <v>40868</v>
      </c>
      <c r="B2116" s="261" t="s">
        <v>6222</v>
      </c>
      <c r="C2116" s="267"/>
      <c r="D2116" s="262" t="s">
        <v>8270</v>
      </c>
      <c r="E2116" s="262">
        <v>5061</v>
      </c>
      <c r="F2116" s="262" t="s">
        <v>8589</v>
      </c>
      <c r="G2116" s="262" t="s">
        <v>8606</v>
      </c>
      <c r="H2116" s="262" t="s">
        <v>906</v>
      </c>
      <c r="I2116" s="262" t="s">
        <v>6444</v>
      </c>
      <c r="J2116" s="280" t="s">
        <v>3084</v>
      </c>
      <c r="K2116" s="280" t="s">
        <v>8007</v>
      </c>
      <c r="L2116" s="281">
        <v>40877</v>
      </c>
      <c r="M2116" s="256"/>
      <c r="N2116" s="257">
        <v>40879</v>
      </c>
      <c r="O2116" s="258" t="s">
        <v>8007</v>
      </c>
      <c r="P2116" s="259" t="s">
        <v>9535</v>
      </c>
      <c r="Q2116" s="49"/>
      <c r="R2116" s="49"/>
      <c r="S2116" s="328"/>
    </row>
    <row r="2117" spans="1:19" ht="25.5" x14ac:dyDescent="0.25">
      <c r="A2117" s="260">
        <v>40868</v>
      </c>
      <c r="B2117" s="261" t="s">
        <v>6222</v>
      </c>
      <c r="C2117" s="267"/>
      <c r="D2117" s="262" t="s">
        <v>8270</v>
      </c>
      <c r="E2117" s="262">
        <v>5061</v>
      </c>
      <c r="F2117" s="262" t="s">
        <v>8589</v>
      </c>
      <c r="G2117" s="262" t="s">
        <v>3489</v>
      </c>
      <c r="H2117" s="262" t="s">
        <v>906</v>
      </c>
      <c r="I2117" s="262" t="s">
        <v>6444</v>
      </c>
      <c r="J2117" s="280" t="s">
        <v>3084</v>
      </c>
      <c r="K2117" s="280" t="s">
        <v>10123</v>
      </c>
      <c r="L2117" s="281">
        <v>40877</v>
      </c>
      <c r="M2117" s="256"/>
      <c r="N2117" s="257">
        <v>40879</v>
      </c>
      <c r="O2117" s="258" t="s">
        <v>10123</v>
      </c>
      <c r="P2117" s="259" t="s">
        <v>9535</v>
      </c>
      <c r="Q2117" s="49"/>
      <c r="R2117" s="49"/>
      <c r="S2117" s="328"/>
    </row>
    <row r="2118" spans="1:19" ht="25.5" x14ac:dyDescent="0.25">
      <c r="A2118" s="260">
        <v>40877</v>
      </c>
      <c r="B2118" s="261" t="s">
        <v>5297</v>
      </c>
      <c r="C2118" s="267"/>
      <c r="D2118" s="262" t="s">
        <v>5707</v>
      </c>
      <c r="E2118" s="262">
        <v>5066</v>
      </c>
      <c r="F2118" s="262" t="s">
        <v>10658</v>
      </c>
      <c r="G2118" s="262" t="s">
        <v>5602</v>
      </c>
      <c r="H2118" s="262" t="s">
        <v>5774</v>
      </c>
      <c r="I2118" s="262" t="s">
        <v>6444</v>
      </c>
      <c r="J2118" s="280" t="s">
        <v>4152</v>
      </c>
      <c r="K2118" s="280" t="s">
        <v>2419</v>
      </c>
      <c r="L2118" s="281">
        <v>40879</v>
      </c>
      <c r="M2118" s="256"/>
      <c r="N2118" s="257">
        <v>40879</v>
      </c>
      <c r="O2118" s="258" t="s">
        <v>2419</v>
      </c>
      <c r="P2118" s="259" t="s">
        <v>9535</v>
      </c>
      <c r="Q2118" s="49"/>
      <c r="R2118" s="49"/>
      <c r="S2118" s="328"/>
    </row>
    <row r="2119" spans="1:19" x14ac:dyDescent="0.25">
      <c r="A2119" s="260">
        <v>40868</v>
      </c>
      <c r="B2119" s="261" t="s">
        <v>38</v>
      </c>
      <c r="C2119" s="267"/>
      <c r="D2119" s="262" t="s">
        <v>39</v>
      </c>
      <c r="E2119" s="262">
        <v>5090</v>
      </c>
      <c r="F2119" s="262" t="s">
        <v>1697</v>
      </c>
      <c r="G2119" s="262" t="s">
        <v>8041</v>
      </c>
      <c r="H2119" s="262" t="s">
        <v>8094</v>
      </c>
      <c r="I2119" s="262" t="s">
        <v>6295</v>
      </c>
      <c r="J2119" s="280" t="s">
        <v>3795</v>
      </c>
      <c r="K2119" s="280" t="s">
        <v>7425</v>
      </c>
      <c r="L2119" s="281">
        <v>40885</v>
      </c>
      <c r="M2119" s="256"/>
      <c r="N2119" s="257">
        <v>40885</v>
      </c>
      <c r="O2119" s="258"/>
      <c r="P2119" s="259"/>
      <c r="Q2119" s="49"/>
      <c r="R2119" s="49"/>
      <c r="S2119" s="328"/>
    </row>
    <row r="2120" spans="1:19" ht="38.25" x14ac:dyDescent="0.25">
      <c r="A2120" s="260">
        <v>40868</v>
      </c>
      <c r="B2120" s="261" t="s">
        <v>38</v>
      </c>
      <c r="C2120" s="267"/>
      <c r="D2120" s="262" t="s">
        <v>39</v>
      </c>
      <c r="E2120" s="262">
        <v>5090</v>
      </c>
      <c r="F2120" s="262" t="s">
        <v>1697</v>
      </c>
      <c r="G2120" s="262" t="s">
        <v>5602</v>
      </c>
      <c r="H2120" s="262" t="s">
        <v>617</v>
      </c>
      <c r="I2120" s="262" t="s">
        <v>5056</v>
      </c>
      <c r="J2120" s="280" t="s">
        <v>9746</v>
      </c>
      <c r="K2120" s="280" t="s">
        <v>9287</v>
      </c>
      <c r="L2120" s="281">
        <v>40885</v>
      </c>
      <c r="M2120" s="256"/>
      <c r="N2120" s="257">
        <v>40885</v>
      </c>
      <c r="O2120" s="258"/>
      <c r="P2120" s="259"/>
      <c r="Q2120" s="49"/>
      <c r="R2120" s="49"/>
      <c r="S2120" s="328"/>
    </row>
    <row r="2121" spans="1:19" ht="25.5" x14ac:dyDescent="0.25">
      <c r="A2121" s="260">
        <v>40870</v>
      </c>
      <c r="B2121" s="261" t="s">
        <v>1614</v>
      </c>
      <c r="C2121" s="267"/>
      <c r="D2121" s="262" t="s">
        <v>1615</v>
      </c>
      <c r="E2121" s="262">
        <v>5078</v>
      </c>
      <c r="F2121" s="262" t="s">
        <v>1697</v>
      </c>
      <c r="G2121" s="262" t="s">
        <v>8041</v>
      </c>
      <c r="H2121" s="262" t="s">
        <v>593</v>
      </c>
      <c r="I2121" s="262" t="s">
        <v>1255</v>
      </c>
      <c r="J2121" s="280" t="s">
        <v>89</v>
      </c>
      <c r="K2121" s="280" t="s">
        <v>9529</v>
      </c>
      <c r="L2121" s="281">
        <v>40886</v>
      </c>
      <c r="M2121" s="256"/>
      <c r="N2121" s="257">
        <v>40886</v>
      </c>
      <c r="O2121" s="258" t="s">
        <v>9529</v>
      </c>
      <c r="P2121" s="259"/>
      <c r="Q2121" s="49"/>
      <c r="R2121" s="49"/>
      <c r="S2121" s="328"/>
    </row>
    <row r="2122" spans="1:19" ht="25.5" x14ac:dyDescent="0.25">
      <c r="A2122" s="260">
        <v>40870</v>
      </c>
      <c r="B2122" s="261" t="s">
        <v>1614</v>
      </c>
      <c r="C2122" s="267"/>
      <c r="D2122" s="262" t="s">
        <v>1615</v>
      </c>
      <c r="E2122" s="262">
        <v>5078</v>
      </c>
      <c r="F2122" s="262" t="s">
        <v>1697</v>
      </c>
      <c r="G2122" s="262" t="s">
        <v>8041</v>
      </c>
      <c r="H2122" s="262" t="s">
        <v>593</v>
      </c>
      <c r="I2122" s="262" t="s">
        <v>6444</v>
      </c>
      <c r="J2122" s="280" t="s">
        <v>4152</v>
      </c>
      <c r="K2122" s="280" t="s">
        <v>7445</v>
      </c>
      <c r="L2122" s="281">
        <v>40886</v>
      </c>
      <c r="M2122" s="256"/>
      <c r="N2122" s="257">
        <v>40886</v>
      </c>
      <c r="O2122" s="258" t="s">
        <v>7445</v>
      </c>
      <c r="P2122" s="259" t="s">
        <v>9535</v>
      </c>
      <c r="Q2122" s="49"/>
      <c r="R2122" s="49"/>
      <c r="S2122" s="328"/>
    </row>
    <row r="2123" spans="1:19" ht="25.5" x14ac:dyDescent="0.25">
      <c r="A2123" s="260">
        <v>40884</v>
      </c>
      <c r="B2123" s="261" t="s">
        <v>9162</v>
      </c>
      <c r="C2123" s="267"/>
      <c r="D2123" s="262" t="s">
        <v>8269</v>
      </c>
      <c r="E2123" s="262">
        <v>5017</v>
      </c>
      <c r="F2123" s="262" t="s">
        <v>6588</v>
      </c>
      <c r="G2123" s="262" t="s">
        <v>3651</v>
      </c>
      <c r="H2123" s="262" t="s">
        <v>2253</v>
      </c>
      <c r="I2123" s="262" t="s">
        <v>6444</v>
      </c>
      <c r="J2123" s="280" t="s">
        <v>4152</v>
      </c>
      <c r="K2123" s="280" t="s">
        <v>7445</v>
      </c>
      <c r="L2123" s="281">
        <v>40886</v>
      </c>
      <c r="M2123" s="256"/>
      <c r="N2123" s="257">
        <v>40886</v>
      </c>
      <c r="O2123" s="258" t="s">
        <v>7445</v>
      </c>
      <c r="P2123" s="259"/>
      <c r="Q2123" s="49"/>
      <c r="R2123" s="49"/>
      <c r="S2123" s="328"/>
    </row>
    <row r="2124" spans="1:19" ht="25.5" x14ac:dyDescent="0.25">
      <c r="A2124" s="260">
        <v>40876</v>
      </c>
      <c r="B2124" s="261" t="s">
        <v>7303</v>
      </c>
      <c r="C2124" s="267"/>
      <c r="D2124" s="262" t="s">
        <v>2215</v>
      </c>
      <c r="E2124" s="262"/>
      <c r="F2124" s="262" t="s">
        <v>738</v>
      </c>
      <c r="G2124" s="262" t="s">
        <v>2252</v>
      </c>
      <c r="H2124" s="262" t="s">
        <v>9777</v>
      </c>
      <c r="I2124" s="262" t="s">
        <v>6444</v>
      </c>
      <c r="J2124" s="280" t="s">
        <v>4152</v>
      </c>
      <c r="K2124" s="280" t="s">
        <v>2081</v>
      </c>
      <c r="L2124" s="281">
        <v>40889</v>
      </c>
      <c r="M2124" s="256"/>
      <c r="N2124" s="257">
        <v>40891</v>
      </c>
      <c r="O2124" s="258" t="s">
        <v>2081</v>
      </c>
      <c r="P2124" s="259" t="s">
        <v>9535</v>
      </c>
      <c r="Q2124" s="49"/>
      <c r="R2124" s="49"/>
      <c r="S2124" s="328"/>
    </row>
    <row r="2125" spans="1:19" ht="25.5" x14ac:dyDescent="0.25">
      <c r="A2125" s="260">
        <v>40876</v>
      </c>
      <c r="B2125" s="261" t="s">
        <v>7303</v>
      </c>
      <c r="C2125" s="267"/>
      <c r="D2125" s="262" t="s">
        <v>2215</v>
      </c>
      <c r="E2125" s="262"/>
      <c r="F2125" s="262" t="s">
        <v>738</v>
      </c>
      <c r="G2125" s="262" t="s">
        <v>2252</v>
      </c>
      <c r="H2125" s="262" t="s">
        <v>9462</v>
      </c>
      <c r="I2125" s="262" t="s">
        <v>6444</v>
      </c>
      <c r="J2125" s="280" t="s">
        <v>4152</v>
      </c>
      <c r="K2125" s="280" t="s">
        <v>2081</v>
      </c>
      <c r="L2125" s="281">
        <v>40889</v>
      </c>
      <c r="M2125" s="256"/>
      <c r="N2125" s="257">
        <v>40891</v>
      </c>
      <c r="O2125" s="258" t="s">
        <v>2081</v>
      </c>
      <c r="P2125" s="259" t="s">
        <v>9535</v>
      </c>
      <c r="Q2125" s="49"/>
      <c r="R2125" s="49"/>
      <c r="S2125" s="328"/>
    </row>
    <row r="2126" spans="1:19" ht="25.5" x14ac:dyDescent="0.25">
      <c r="A2126" s="260">
        <v>40876</v>
      </c>
      <c r="B2126" s="261" t="s">
        <v>7303</v>
      </c>
      <c r="C2126" s="267"/>
      <c r="D2126" s="262" t="s">
        <v>2215</v>
      </c>
      <c r="E2126" s="262"/>
      <c r="F2126" s="262" t="s">
        <v>738</v>
      </c>
      <c r="G2126" s="262" t="s">
        <v>10255</v>
      </c>
      <c r="H2126" s="262" t="s">
        <v>7334</v>
      </c>
      <c r="I2126" s="262" t="s">
        <v>6444</v>
      </c>
      <c r="J2126" s="280" t="s">
        <v>4152</v>
      </c>
      <c r="K2126" s="280" t="s">
        <v>4960</v>
      </c>
      <c r="L2126" s="281">
        <v>40889</v>
      </c>
      <c r="M2126" s="256"/>
      <c r="N2126" s="257">
        <v>40891</v>
      </c>
      <c r="O2126" s="258" t="s">
        <v>4960</v>
      </c>
      <c r="P2126" s="259" t="s">
        <v>9535</v>
      </c>
      <c r="Q2126" s="49"/>
      <c r="R2126" s="49"/>
      <c r="S2126" s="328"/>
    </row>
    <row r="2127" spans="1:19" ht="25.5" x14ac:dyDescent="0.25">
      <c r="A2127" s="260">
        <v>40878</v>
      </c>
      <c r="B2127" s="261" t="s">
        <v>7055</v>
      </c>
      <c r="C2127" s="267"/>
      <c r="D2127" s="262" t="s">
        <v>2215</v>
      </c>
      <c r="E2127" s="262"/>
      <c r="F2127" s="262" t="s">
        <v>738</v>
      </c>
      <c r="G2127" s="262" t="s">
        <v>10255</v>
      </c>
      <c r="H2127" s="262" t="s">
        <v>3757</v>
      </c>
      <c r="I2127" s="262" t="s">
        <v>6444</v>
      </c>
      <c r="J2127" s="280" t="s">
        <v>4152</v>
      </c>
      <c r="K2127" s="280" t="s">
        <v>10123</v>
      </c>
      <c r="L2127" s="281">
        <v>40889</v>
      </c>
      <c r="M2127" s="256"/>
      <c r="N2127" s="257">
        <v>40891</v>
      </c>
      <c r="O2127" s="258" t="s">
        <v>10123</v>
      </c>
      <c r="P2127" s="259" t="s">
        <v>9535</v>
      </c>
      <c r="Q2127" s="49"/>
      <c r="R2127" s="49"/>
      <c r="S2127" s="328"/>
    </row>
    <row r="2128" spans="1:19" ht="25.5" x14ac:dyDescent="0.25">
      <c r="A2128" s="260">
        <v>40878</v>
      </c>
      <c r="B2128" s="261" t="s">
        <v>7055</v>
      </c>
      <c r="C2128" s="267"/>
      <c r="D2128" s="262" t="s">
        <v>2215</v>
      </c>
      <c r="E2128" s="262"/>
      <c r="F2128" s="262" t="s">
        <v>738</v>
      </c>
      <c r="G2128" s="262" t="s">
        <v>3489</v>
      </c>
      <c r="H2128" s="262" t="s">
        <v>2253</v>
      </c>
      <c r="I2128" s="262" t="s">
        <v>6444</v>
      </c>
      <c r="J2128" s="280" t="s">
        <v>4152</v>
      </c>
      <c r="K2128" s="280" t="s">
        <v>10123</v>
      </c>
      <c r="L2128" s="281">
        <v>40889</v>
      </c>
      <c r="M2128" s="256"/>
      <c r="N2128" s="257">
        <v>40891</v>
      </c>
      <c r="O2128" s="258" t="s">
        <v>10123</v>
      </c>
      <c r="P2128" s="259" t="s">
        <v>9535</v>
      </c>
      <c r="Q2128" s="49"/>
      <c r="R2128" s="49"/>
      <c r="S2128" s="328"/>
    </row>
    <row r="2129" spans="1:19" ht="25.5" x14ac:dyDescent="0.25">
      <c r="A2129" s="260">
        <v>40891</v>
      </c>
      <c r="B2129" s="261" t="s">
        <v>2839</v>
      </c>
      <c r="C2129" s="267"/>
      <c r="D2129" s="262" t="s">
        <v>2215</v>
      </c>
      <c r="E2129" s="262"/>
      <c r="F2129" s="262" t="s">
        <v>6588</v>
      </c>
      <c r="G2129" s="262" t="s">
        <v>3651</v>
      </c>
      <c r="H2129" s="262" t="s">
        <v>2253</v>
      </c>
      <c r="I2129" s="262" t="s">
        <v>6444</v>
      </c>
      <c r="J2129" s="280" t="s">
        <v>4152</v>
      </c>
      <c r="K2129" s="280" t="s">
        <v>2419</v>
      </c>
      <c r="L2129" s="281">
        <v>40892</v>
      </c>
      <c r="M2129" s="256"/>
      <c r="N2129" s="257">
        <v>40892</v>
      </c>
      <c r="O2129" s="258" t="s">
        <v>2419</v>
      </c>
      <c r="P2129" s="259" t="s">
        <v>9535</v>
      </c>
      <c r="Q2129" s="49"/>
      <c r="R2129" s="49"/>
      <c r="S2129" s="328"/>
    </row>
    <row r="2130" spans="1:19" ht="25.5" x14ac:dyDescent="0.25">
      <c r="A2130" s="260">
        <v>40891</v>
      </c>
      <c r="B2130" s="261" t="s">
        <v>2839</v>
      </c>
      <c r="C2130" s="267"/>
      <c r="D2130" s="262" t="s">
        <v>2215</v>
      </c>
      <c r="E2130" s="262"/>
      <c r="F2130" s="262" t="s">
        <v>6588</v>
      </c>
      <c r="G2130" s="262" t="s">
        <v>5602</v>
      </c>
      <c r="H2130" s="262" t="s">
        <v>2509</v>
      </c>
      <c r="I2130" s="262" t="s">
        <v>6444</v>
      </c>
      <c r="J2130" s="280" t="s">
        <v>2070</v>
      </c>
      <c r="K2130" s="280" t="s">
        <v>8506</v>
      </c>
      <c r="L2130" s="281">
        <v>40892</v>
      </c>
      <c r="M2130" s="256"/>
      <c r="N2130" s="257">
        <v>40892</v>
      </c>
      <c r="O2130" s="258" t="s">
        <v>8506</v>
      </c>
      <c r="P2130" s="259" t="s">
        <v>9535</v>
      </c>
      <c r="Q2130" s="49"/>
      <c r="R2130" s="49"/>
      <c r="S2130" s="328"/>
    </row>
    <row r="2131" spans="1:19" ht="25.5" x14ac:dyDescent="0.25">
      <c r="A2131" s="260">
        <v>40890</v>
      </c>
      <c r="B2131" s="261" t="s">
        <v>6039</v>
      </c>
      <c r="C2131" s="267"/>
      <c r="D2131" s="262" t="s">
        <v>2215</v>
      </c>
      <c r="E2131" s="262"/>
      <c r="F2131" s="262" t="s">
        <v>1697</v>
      </c>
      <c r="G2131" s="262" t="s">
        <v>5602</v>
      </c>
      <c r="H2131" s="262" t="s">
        <v>4179</v>
      </c>
      <c r="I2131" s="262" t="s">
        <v>6444</v>
      </c>
      <c r="J2131" s="280" t="s">
        <v>4152</v>
      </c>
      <c r="K2131" s="280" t="s">
        <v>2419</v>
      </c>
      <c r="L2131" s="281">
        <v>40893</v>
      </c>
      <c r="M2131" s="256"/>
      <c r="N2131" s="257">
        <v>40893</v>
      </c>
      <c r="O2131" s="258" t="s">
        <v>2419</v>
      </c>
      <c r="P2131" s="259" t="s">
        <v>7961</v>
      </c>
      <c r="Q2131" s="49"/>
      <c r="R2131" s="49"/>
      <c r="S2131" s="328"/>
    </row>
    <row r="2132" spans="1:19" ht="25.5" x14ac:dyDescent="0.25">
      <c r="A2132" s="260">
        <v>40890</v>
      </c>
      <c r="B2132" s="261" t="s">
        <v>6039</v>
      </c>
      <c r="C2132" s="267"/>
      <c r="D2132" s="262" t="s">
        <v>2215</v>
      </c>
      <c r="E2132" s="262"/>
      <c r="F2132" s="262" t="s">
        <v>1697</v>
      </c>
      <c r="G2132" s="262" t="s">
        <v>5602</v>
      </c>
      <c r="H2132" s="262" t="s">
        <v>8094</v>
      </c>
      <c r="I2132" s="262" t="s">
        <v>6444</v>
      </c>
      <c r="J2132" s="280" t="s">
        <v>90</v>
      </c>
      <c r="K2132" s="280" t="s">
        <v>2079</v>
      </c>
      <c r="L2132" s="281">
        <v>40893</v>
      </c>
      <c r="M2132" s="256"/>
      <c r="N2132" s="257">
        <v>40893</v>
      </c>
      <c r="O2132" s="258" t="s">
        <v>2079</v>
      </c>
      <c r="P2132" s="259" t="s">
        <v>7961</v>
      </c>
      <c r="Q2132" s="49"/>
      <c r="R2132" s="49"/>
      <c r="S2132" s="328"/>
    </row>
    <row r="2133" spans="1:19" ht="25.5" x14ac:dyDescent="0.25">
      <c r="A2133" s="260">
        <v>40890</v>
      </c>
      <c r="B2133" s="261" t="s">
        <v>6039</v>
      </c>
      <c r="C2133" s="267"/>
      <c r="D2133" s="262" t="s">
        <v>2215</v>
      </c>
      <c r="E2133" s="262"/>
      <c r="F2133" s="262" t="s">
        <v>1697</v>
      </c>
      <c r="G2133" s="262" t="s">
        <v>5602</v>
      </c>
      <c r="H2133" s="262" t="s">
        <v>7260</v>
      </c>
      <c r="I2133" s="262" t="s">
        <v>6444</v>
      </c>
      <c r="J2133" s="280" t="s">
        <v>4152</v>
      </c>
      <c r="K2133" s="280" t="s">
        <v>2419</v>
      </c>
      <c r="L2133" s="281">
        <v>40893</v>
      </c>
      <c r="M2133" s="256"/>
      <c r="N2133" s="257">
        <v>40893</v>
      </c>
      <c r="O2133" s="258" t="s">
        <v>2419</v>
      </c>
      <c r="P2133" s="259" t="s">
        <v>7961</v>
      </c>
      <c r="Q2133" s="49"/>
      <c r="R2133" s="49"/>
      <c r="S2133" s="328"/>
    </row>
    <row r="2134" spans="1:19" ht="25.5" x14ac:dyDescent="0.25">
      <c r="A2134" s="260">
        <v>40891</v>
      </c>
      <c r="B2134" s="261" t="s">
        <v>2837</v>
      </c>
      <c r="C2134" s="267"/>
      <c r="D2134" s="262" t="s">
        <v>2215</v>
      </c>
      <c r="E2134" s="262"/>
      <c r="F2134" s="262" t="s">
        <v>1697</v>
      </c>
      <c r="G2134" s="262" t="s">
        <v>5602</v>
      </c>
      <c r="H2134" s="262" t="s">
        <v>4318</v>
      </c>
      <c r="I2134" s="262" t="s">
        <v>6444</v>
      </c>
      <c r="J2134" s="280" t="s">
        <v>4152</v>
      </c>
      <c r="K2134" s="280" t="s">
        <v>2419</v>
      </c>
      <c r="L2134" s="281">
        <v>40893</v>
      </c>
      <c r="M2134" s="256"/>
      <c r="N2134" s="257">
        <v>40893</v>
      </c>
      <c r="O2134" s="258" t="s">
        <v>2419</v>
      </c>
      <c r="P2134" s="259" t="s">
        <v>7961</v>
      </c>
      <c r="Q2134" s="49"/>
      <c r="R2134" s="49"/>
      <c r="S2134" s="328"/>
    </row>
    <row r="2135" spans="1:19" ht="25.5" x14ac:dyDescent="0.25">
      <c r="A2135" s="260">
        <v>40891</v>
      </c>
      <c r="B2135" s="261" t="s">
        <v>2837</v>
      </c>
      <c r="C2135" s="267"/>
      <c r="D2135" s="262" t="s">
        <v>2215</v>
      </c>
      <c r="E2135" s="262"/>
      <c r="F2135" s="262" t="s">
        <v>1697</v>
      </c>
      <c r="G2135" s="262" t="s">
        <v>5602</v>
      </c>
      <c r="H2135" s="262" t="s">
        <v>4533</v>
      </c>
      <c r="I2135" s="262" t="s">
        <v>6444</v>
      </c>
      <c r="J2135" s="280" t="s">
        <v>4152</v>
      </c>
      <c r="K2135" s="280" t="s">
        <v>2079</v>
      </c>
      <c r="L2135" s="281">
        <v>40893</v>
      </c>
      <c r="M2135" s="256"/>
      <c r="N2135" s="257">
        <v>40893</v>
      </c>
      <c r="O2135" s="258" t="s">
        <v>2079</v>
      </c>
      <c r="P2135" s="259" t="s">
        <v>7961</v>
      </c>
      <c r="Q2135" s="49"/>
      <c r="R2135" s="49"/>
      <c r="S2135" s="328"/>
    </row>
    <row r="2136" spans="1:19" ht="25.5" x14ac:dyDescent="0.25">
      <c r="A2136" s="260">
        <v>40891</v>
      </c>
      <c r="B2136" s="261" t="s">
        <v>2839</v>
      </c>
      <c r="C2136" s="267"/>
      <c r="D2136" s="262" t="s">
        <v>2215</v>
      </c>
      <c r="E2136" s="262"/>
      <c r="F2136" s="262" t="s">
        <v>6588</v>
      </c>
      <c r="G2136" s="262" t="s">
        <v>5602</v>
      </c>
      <c r="H2136" s="262" t="s">
        <v>4935</v>
      </c>
      <c r="I2136" s="262" t="s">
        <v>6444</v>
      </c>
      <c r="J2136" s="280" t="s">
        <v>5603</v>
      </c>
      <c r="K2136" s="280" t="s">
        <v>7826</v>
      </c>
      <c r="L2136" s="281">
        <v>40896</v>
      </c>
      <c r="M2136" s="256"/>
      <c r="N2136" s="257">
        <v>40896</v>
      </c>
      <c r="O2136" s="258" t="s">
        <v>7826</v>
      </c>
      <c r="P2136" s="259"/>
      <c r="Q2136" s="49"/>
      <c r="R2136" s="49"/>
      <c r="S2136" s="328"/>
    </row>
    <row r="2137" spans="1:19" ht="25.5" x14ac:dyDescent="0.25">
      <c r="A2137" s="260">
        <v>40891</v>
      </c>
      <c r="B2137" s="261" t="s">
        <v>3491</v>
      </c>
      <c r="C2137" s="267"/>
      <c r="D2137" s="262" t="s">
        <v>2215</v>
      </c>
      <c r="E2137" s="262"/>
      <c r="F2137" s="262" t="s">
        <v>738</v>
      </c>
      <c r="G2137" s="262" t="s">
        <v>9736</v>
      </c>
      <c r="H2137" s="262" t="s">
        <v>7334</v>
      </c>
      <c r="I2137" s="262" t="s">
        <v>6444</v>
      </c>
      <c r="J2137" s="280" t="s">
        <v>4152</v>
      </c>
      <c r="K2137" s="280" t="s">
        <v>6466</v>
      </c>
      <c r="L2137" s="281">
        <v>40904</v>
      </c>
      <c r="M2137" s="256"/>
      <c r="N2137" s="257">
        <v>40898</v>
      </c>
      <c r="O2137" s="258" t="s">
        <v>6466</v>
      </c>
      <c r="P2137" s="259"/>
      <c r="Q2137" s="49"/>
      <c r="R2137" s="49"/>
      <c r="S2137" s="328"/>
    </row>
    <row r="2138" spans="1:19" ht="25.5" x14ac:dyDescent="0.25">
      <c r="A2138" s="260">
        <v>40892</v>
      </c>
      <c r="B2138" s="261" t="s">
        <v>2435</v>
      </c>
      <c r="C2138" s="267"/>
      <c r="D2138" s="262" t="s">
        <v>5437</v>
      </c>
      <c r="E2138" s="262">
        <v>4985</v>
      </c>
      <c r="F2138" s="262" t="s">
        <v>5941</v>
      </c>
      <c r="G2138" s="262" t="s">
        <v>10255</v>
      </c>
      <c r="H2138" s="262" t="s">
        <v>8607</v>
      </c>
      <c r="I2138" s="262" t="s">
        <v>2436</v>
      </c>
      <c r="J2138" s="280" t="s">
        <v>2379</v>
      </c>
      <c r="K2138" s="280" t="s">
        <v>2053</v>
      </c>
      <c r="L2138" s="281">
        <v>40898</v>
      </c>
      <c r="M2138" s="256"/>
      <c r="N2138" s="257">
        <v>40898</v>
      </c>
      <c r="O2138" s="258" t="s">
        <v>2053</v>
      </c>
      <c r="P2138" s="259"/>
      <c r="Q2138" s="49"/>
      <c r="R2138" s="49"/>
      <c r="S2138" s="328"/>
    </row>
    <row r="2139" spans="1:19" x14ac:dyDescent="0.25">
      <c r="A2139" s="260">
        <v>40892</v>
      </c>
      <c r="B2139" s="261" t="s">
        <v>2432</v>
      </c>
      <c r="C2139" s="267"/>
      <c r="D2139" s="262" t="s">
        <v>2433</v>
      </c>
      <c r="E2139" s="262">
        <v>5088</v>
      </c>
      <c r="F2139" s="262" t="s">
        <v>1697</v>
      </c>
      <c r="G2139" s="262" t="s">
        <v>5602</v>
      </c>
      <c r="H2139" s="262" t="s">
        <v>7260</v>
      </c>
      <c r="I2139" s="262" t="s">
        <v>2434</v>
      </c>
      <c r="J2139" s="280" t="s">
        <v>3795</v>
      </c>
      <c r="K2139" s="280" t="s">
        <v>9602</v>
      </c>
      <c r="L2139" s="281"/>
      <c r="M2139" s="256"/>
      <c r="N2139" s="257">
        <v>40899</v>
      </c>
      <c r="O2139" s="258" t="s">
        <v>9602</v>
      </c>
      <c r="P2139" s="259"/>
      <c r="Q2139" s="49"/>
      <c r="R2139" s="49"/>
      <c r="S2139" s="328"/>
    </row>
    <row r="2140" spans="1:19" ht="25.5" x14ac:dyDescent="0.25">
      <c r="A2140" s="260">
        <v>40897</v>
      </c>
      <c r="B2140" s="261" t="s">
        <v>5820</v>
      </c>
      <c r="C2140" s="267"/>
      <c r="D2140" s="262" t="s">
        <v>2215</v>
      </c>
      <c r="E2140" s="262"/>
      <c r="F2140" s="262" t="s">
        <v>10658</v>
      </c>
      <c r="G2140" s="262" t="s">
        <v>4038</v>
      </c>
      <c r="H2140" s="262" t="s">
        <v>374</v>
      </c>
      <c r="I2140" s="262" t="s">
        <v>6444</v>
      </c>
      <c r="J2140" s="280" t="s">
        <v>878</v>
      </c>
      <c r="K2140" s="280" t="s">
        <v>7445</v>
      </c>
      <c r="L2140" s="281">
        <v>40899</v>
      </c>
      <c r="M2140" s="256"/>
      <c r="N2140" s="257">
        <v>40899</v>
      </c>
      <c r="O2140" s="258" t="s">
        <v>7445</v>
      </c>
      <c r="P2140" s="259"/>
      <c r="Q2140" s="49"/>
      <c r="R2140" s="49"/>
      <c r="S2140" s="328"/>
    </row>
    <row r="2141" spans="1:19" ht="25.5" x14ac:dyDescent="0.25">
      <c r="A2141" s="260">
        <v>40897</v>
      </c>
      <c r="B2141" s="261" t="s">
        <v>8069</v>
      </c>
      <c r="C2141" s="267"/>
      <c r="D2141" s="262" t="s">
        <v>2215</v>
      </c>
      <c r="E2141" s="262"/>
      <c r="F2141" s="262" t="s">
        <v>10658</v>
      </c>
      <c r="G2141" s="262" t="s">
        <v>7272</v>
      </c>
      <c r="H2141" s="262" t="s">
        <v>374</v>
      </c>
      <c r="I2141" s="262" t="s">
        <v>6444</v>
      </c>
      <c r="J2141" s="280" t="s">
        <v>878</v>
      </c>
      <c r="K2141" s="280" t="s">
        <v>7826</v>
      </c>
      <c r="L2141" s="281">
        <v>40899</v>
      </c>
      <c r="M2141" s="256"/>
      <c r="N2141" s="257">
        <v>40899</v>
      </c>
      <c r="O2141" s="258" t="s">
        <v>7826</v>
      </c>
      <c r="P2141" s="259"/>
      <c r="Q2141" s="49"/>
      <c r="R2141" s="49"/>
      <c r="S2141" s="328"/>
    </row>
    <row r="2142" spans="1:19" ht="25.5" x14ac:dyDescent="0.25">
      <c r="A2142" s="260">
        <v>40884</v>
      </c>
      <c r="B2142" s="261" t="s">
        <v>9160</v>
      </c>
      <c r="C2142" s="267"/>
      <c r="D2142" s="262" t="s">
        <v>9444</v>
      </c>
      <c r="E2142" s="262"/>
      <c r="F2142" s="262" t="s">
        <v>1508</v>
      </c>
      <c r="G2142" s="262" t="s">
        <v>8726</v>
      </c>
      <c r="H2142" s="262" t="s">
        <v>6384</v>
      </c>
      <c r="I2142" s="262" t="s">
        <v>6444</v>
      </c>
      <c r="J2142" s="280" t="s">
        <v>4152</v>
      </c>
      <c r="K2142" s="280" t="s">
        <v>9161</v>
      </c>
      <c r="L2142" s="281">
        <v>40896</v>
      </c>
      <c r="M2142" s="256"/>
      <c r="N2142" s="257">
        <v>40904</v>
      </c>
      <c r="O2142" s="258" t="s">
        <v>9161</v>
      </c>
      <c r="P2142" s="259"/>
      <c r="Q2142" s="49"/>
      <c r="R2142" s="49"/>
      <c r="S2142" s="328"/>
    </row>
    <row r="2143" spans="1:19" ht="25.5" x14ac:dyDescent="0.25">
      <c r="A2143" s="260">
        <v>40891</v>
      </c>
      <c r="B2143" s="261" t="s">
        <v>3491</v>
      </c>
      <c r="C2143" s="267"/>
      <c r="D2143" s="262" t="s">
        <v>3492</v>
      </c>
      <c r="E2143" s="262"/>
      <c r="F2143" s="262" t="s">
        <v>738</v>
      </c>
      <c r="G2143" s="262" t="s">
        <v>6884</v>
      </c>
      <c r="H2143" s="262" t="s">
        <v>5231</v>
      </c>
      <c r="I2143" s="262" t="s">
        <v>6444</v>
      </c>
      <c r="J2143" s="280" t="s">
        <v>4152</v>
      </c>
      <c r="K2143" s="280" t="s">
        <v>4960</v>
      </c>
      <c r="L2143" s="281">
        <v>40904</v>
      </c>
      <c r="M2143" s="256"/>
      <c r="N2143" s="257">
        <v>40905</v>
      </c>
      <c r="O2143" s="258" t="s">
        <v>4960</v>
      </c>
      <c r="P2143" s="259"/>
      <c r="Q2143" s="49"/>
      <c r="R2143" s="49"/>
      <c r="S2143" s="328"/>
    </row>
    <row r="2144" spans="1:19" ht="25.5" x14ac:dyDescent="0.25">
      <c r="A2144" s="260">
        <v>40891</v>
      </c>
      <c r="B2144" s="261" t="s">
        <v>3491</v>
      </c>
      <c r="C2144" s="267"/>
      <c r="D2144" s="262" t="s">
        <v>3492</v>
      </c>
      <c r="E2144" s="262"/>
      <c r="F2144" s="262" t="s">
        <v>738</v>
      </c>
      <c r="G2144" s="262" t="s">
        <v>6884</v>
      </c>
      <c r="H2144" s="262" t="s">
        <v>4179</v>
      </c>
      <c r="I2144" s="262" t="s">
        <v>6444</v>
      </c>
      <c r="J2144" s="280" t="s">
        <v>4152</v>
      </c>
      <c r="K2144" s="280" t="s">
        <v>6381</v>
      </c>
      <c r="L2144" s="281">
        <v>40904</v>
      </c>
      <c r="M2144" s="256"/>
      <c r="N2144" s="257">
        <v>40905</v>
      </c>
      <c r="O2144" s="258" t="s">
        <v>6381</v>
      </c>
      <c r="P2144" s="259"/>
      <c r="Q2144" s="49"/>
      <c r="R2144" s="49"/>
      <c r="S2144" s="328"/>
    </row>
    <row r="2145" spans="1:19" ht="25.5" x14ac:dyDescent="0.25">
      <c r="A2145" s="260">
        <v>40904</v>
      </c>
      <c r="B2145" s="261" t="s">
        <v>7440</v>
      </c>
      <c r="C2145" s="267"/>
      <c r="D2145" s="262" t="s">
        <v>2215</v>
      </c>
      <c r="E2145" s="262"/>
      <c r="F2145" s="262" t="s">
        <v>6588</v>
      </c>
      <c r="G2145" s="262" t="s">
        <v>9736</v>
      </c>
      <c r="H2145" s="262" t="s">
        <v>6060</v>
      </c>
      <c r="I2145" s="262" t="s">
        <v>6444</v>
      </c>
      <c r="J2145" s="280" t="s">
        <v>5603</v>
      </c>
      <c r="K2145" s="280" t="s">
        <v>2562</v>
      </c>
      <c r="L2145" s="281">
        <v>40905</v>
      </c>
      <c r="M2145" s="256"/>
      <c r="N2145" s="257">
        <v>40905</v>
      </c>
      <c r="O2145" s="258" t="s">
        <v>2562</v>
      </c>
      <c r="P2145" s="259" t="s">
        <v>9535</v>
      </c>
      <c r="Q2145" s="49"/>
      <c r="R2145" s="49"/>
      <c r="S2145" s="328"/>
    </row>
    <row r="2146" spans="1:19" ht="25.5" x14ac:dyDescent="0.25">
      <c r="A2146" s="260">
        <v>40904</v>
      </c>
      <c r="B2146" s="261" t="s">
        <v>8060</v>
      </c>
      <c r="C2146" s="267"/>
      <c r="D2146" s="262" t="s">
        <v>2215</v>
      </c>
      <c r="E2146" s="262"/>
      <c r="F2146" s="262" t="s">
        <v>1697</v>
      </c>
      <c r="G2146" s="262" t="s">
        <v>5602</v>
      </c>
      <c r="H2146" s="262" t="s">
        <v>4533</v>
      </c>
      <c r="I2146" s="262" t="s">
        <v>6444</v>
      </c>
      <c r="J2146" s="280" t="s">
        <v>4152</v>
      </c>
      <c r="K2146" s="280" t="s">
        <v>2079</v>
      </c>
      <c r="L2146" s="281">
        <v>40912</v>
      </c>
      <c r="M2146" s="256"/>
      <c r="N2146" s="257">
        <v>40912</v>
      </c>
      <c r="O2146" s="258" t="s">
        <v>2079</v>
      </c>
      <c r="P2146" s="259" t="s">
        <v>7961</v>
      </c>
      <c r="Q2146" s="49"/>
      <c r="R2146" s="49"/>
      <c r="S2146" s="328"/>
    </row>
    <row r="2147" spans="1:19" ht="25.5" x14ac:dyDescent="0.25">
      <c r="A2147" s="260">
        <v>40906</v>
      </c>
      <c r="B2147" s="261" t="s">
        <v>8061</v>
      </c>
      <c r="C2147" s="267"/>
      <c r="D2147" s="262" t="s">
        <v>2215</v>
      </c>
      <c r="E2147" s="262"/>
      <c r="F2147" s="262" t="s">
        <v>1697</v>
      </c>
      <c r="G2147" s="262" t="s">
        <v>5602</v>
      </c>
      <c r="H2147" s="262" t="s">
        <v>7950</v>
      </c>
      <c r="I2147" s="262" t="s">
        <v>6444</v>
      </c>
      <c r="J2147" s="280" t="s">
        <v>4152</v>
      </c>
      <c r="K2147" s="280" t="s">
        <v>2079</v>
      </c>
      <c r="L2147" s="281">
        <v>40912</v>
      </c>
      <c r="M2147" s="256"/>
      <c r="N2147" s="257">
        <v>40912</v>
      </c>
      <c r="O2147" s="258" t="s">
        <v>2079</v>
      </c>
      <c r="P2147" s="259" t="s">
        <v>7961</v>
      </c>
      <c r="Q2147" s="49"/>
      <c r="R2147" s="49"/>
      <c r="S2147" s="328"/>
    </row>
    <row r="2148" spans="1:19" ht="25.5" x14ac:dyDescent="0.25">
      <c r="A2148" s="260">
        <v>40906</v>
      </c>
      <c r="B2148" s="261" t="s">
        <v>8061</v>
      </c>
      <c r="C2148" s="267"/>
      <c r="D2148" s="262" t="s">
        <v>2215</v>
      </c>
      <c r="E2148" s="262"/>
      <c r="F2148" s="262" t="s">
        <v>1697</v>
      </c>
      <c r="G2148" s="262" t="s">
        <v>5602</v>
      </c>
      <c r="H2148" s="262" t="s">
        <v>10768</v>
      </c>
      <c r="I2148" s="262" t="s">
        <v>6444</v>
      </c>
      <c r="J2148" s="280" t="s">
        <v>4152</v>
      </c>
      <c r="K2148" s="280" t="s">
        <v>2419</v>
      </c>
      <c r="L2148" s="281">
        <v>40912</v>
      </c>
      <c r="M2148" s="256"/>
      <c r="N2148" s="257">
        <v>40912</v>
      </c>
      <c r="O2148" s="258" t="s">
        <v>2419</v>
      </c>
      <c r="P2148" s="259" t="s">
        <v>7961</v>
      </c>
      <c r="Q2148" s="49"/>
      <c r="R2148" s="49"/>
      <c r="S2148" s="328"/>
    </row>
    <row r="2149" spans="1:19" ht="25.5" x14ac:dyDescent="0.25">
      <c r="A2149" s="260">
        <v>40911</v>
      </c>
      <c r="B2149" s="261" t="s">
        <v>6209</v>
      </c>
      <c r="C2149" s="267"/>
      <c r="D2149" s="262" t="s">
        <v>5437</v>
      </c>
      <c r="E2149" s="262">
        <v>4985</v>
      </c>
      <c r="F2149" s="262" t="s">
        <v>6588</v>
      </c>
      <c r="G2149" s="262" t="s">
        <v>8606</v>
      </c>
      <c r="H2149" s="262" t="s">
        <v>8607</v>
      </c>
      <c r="I2149" s="262" t="s">
        <v>9197</v>
      </c>
      <c r="J2149" s="280" t="s">
        <v>2379</v>
      </c>
      <c r="K2149" s="280" t="s">
        <v>1686</v>
      </c>
      <c r="L2149" s="281">
        <v>40914</v>
      </c>
      <c r="M2149" s="256"/>
      <c r="N2149" s="257">
        <v>40914</v>
      </c>
      <c r="O2149" s="258" t="s">
        <v>1686</v>
      </c>
      <c r="P2149" s="259" t="s">
        <v>5550</v>
      </c>
      <c r="Q2149" s="49"/>
      <c r="R2149" s="49"/>
      <c r="S2149" s="328"/>
    </row>
    <row r="2150" spans="1:19" ht="25.5" x14ac:dyDescent="0.25">
      <c r="A2150" s="260">
        <v>40913</v>
      </c>
      <c r="B2150" s="261" t="s">
        <v>5075</v>
      </c>
      <c r="C2150" s="267"/>
      <c r="D2150" s="262" t="s">
        <v>2215</v>
      </c>
      <c r="E2150" s="262"/>
      <c r="F2150" s="262" t="s">
        <v>10139</v>
      </c>
      <c r="G2150" s="262" t="s">
        <v>5602</v>
      </c>
      <c r="H2150" s="262" t="s">
        <v>10594</v>
      </c>
      <c r="I2150" s="262" t="s">
        <v>6444</v>
      </c>
      <c r="J2150" s="280" t="s">
        <v>5603</v>
      </c>
      <c r="K2150" s="280" t="s">
        <v>2079</v>
      </c>
      <c r="L2150" s="281">
        <v>40919</v>
      </c>
      <c r="M2150" s="256"/>
      <c r="N2150" s="257">
        <v>40919</v>
      </c>
      <c r="O2150" s="258"/>
      <c r="P2150" s="259"/>
      <c r="Q2150" s="49"/>
      <c r="R2150" s="49"/>
      <c r="S2150" s="328"/>
    </row>
    <row r="2151" spans="1:19" ht="25.5" x14ac:dyDescent="0.25">
      <c r="A2151" s="260">
        <v>40905</v>
      </c>
      <c r="B2151" s="261"/>
      <c r="C2151" s="267"/>
      <c r="D2151" s="262" t="s">
        <v>151</v>
      </c>
      <c r="E2151" s="262"/>
      <c r="F2151" s="262" t="s">
        <v>8371</v>
      </c>
      <c r="G2151" s="262" t="s">
        <v>10255</v>
      </c>
      <c r="H2151" s="262" t="s">
        <v>152</v>
      </c>
      <c r="I2151" s="262" t="s">
        <v>7586</v>
      </c>
      <c r="J2151" s="280" t="s">
        <v>537</v>
      </c>
      <c r="K2151" s="280" t="s">
        <v>153</v>
      </c>
      <c r="L2151" s="281">
        <v>40919</v>
      </c>
      <c r="M2151" s="256"/>
      <c r="N2151" s="257">
        <v>40920</v>
      </c>
      <c r="O2151" s="258"/>
      <c r="P2151" s="259"/>
      <c r="Q2151" s="49"/>
      <c r="R2151" s="49"/>
      <c r="S2151" s="328"/>
    </row>
    <row r="2152" spans="1:19" ht="25.5" x14ac:dyDescent="0.25">
      <c r="A2152" s="260">
        <v>40918</v>
      </c>
      <c r="B2152" s="261" t="s">
        <v>10653</v>
      </c>
      <c r="C2152" s="267"/>
      <c r="D2152" s="262" t="s">
        <v>10654</v>
      </c>
      <c r="E2152" s="262">
        <v>5073</v>
      </c>
      <c r="F2152" s="262" t="s">
        <v>1697</v>
      </c>
      <c r="G2152" s="262" t="s">
        <v>9736</v>
      </c>
      <c r="H2152" s="262" t="s">
        <v>10768</v>
      </c>
      <c r="I2152" s="262" t="s">
        <v>10930</v>
      </c>
      <c r="J2152" s="280" t="s">
        <v>4152</v>
      </c>
      <c r="K2152" s="280" t="s">
        <v>2081</v>
      </c>
      <c r="L2152" s="281">
        <v>40920</v>
      </c>
      <c r="M2152" s="256"/>
      <c r="N2152" s="257">
        <v>40920</v>
      </c>
      <c r="O2152" s="258"/>
      <c r="P2152" s="259"/>
      <c r="Q2152" s="49"/>
      <c r="R2152" s="49"/>
      <c r="S2152" s="328"/>
    </row>
    <row r="2153" spans="1:19" ht="25.5" x14ac:dyDescent="0.25">
      <c r="A2153" s="260">
        <v>40919</v>
      </c>
      <c r="B2153" s="261" t="s">
        <v>116</v>
      </c>
      <c r="C2153" s="267"/>
      <c r="D2153" s="262" t="s">
        <v>2215</v>
      </c>
      <c r="E2153" s="262"/>
      <c r="F2153" s="262" t="s">
        <v>1697</v>
      </c>
      <c r="G2153" s="262" t="s">
        <v>5602</v>
      </c>
      <c r="H2153" s="262" t="s">
        <v>4791</v>
      </c>
      <c r="I2153" s="262" t="s">
        <v>6444</v>
      </c>
      <c r="J2153" s="280" t="s">
        <v>4152</v>
      </c>
      <c r="K2153" s="280" t="s">
        <v>2419</v>
      </c>
      <c r="L2153" s="281">
        <v>40919</v>
      </c>
      <c r="M2153" s="256" t="s">
        <v>6533</v>
      </c>
      <c r="N2153" s="257">
        <v>40920</v>
      </c>
      <c r="O2153" s="258"/>
      <c r="P2153" s="259"/>
      <c r="Q2153" s="49"/>
      <c r="R2153" s="49"/>
      <c r="S2153" s="328"/>
    </row>
    <row r="2154" spans="1:19" ht="25.5" x14ac:dyDescent="0.25">
      <c r="A2154" s="260">
        <v>40904</v>
      </c>
      <c r="B2154" s="261" t="s">
        <v>8058</v>
      </c>
      <c r="C2154" s="267"/>
      <c r="D2154" s="262" t="s">
        <v>8270</v>
      </c>
      <c r="E2154" s="262">
        <v>5061</v>
      </c>
      <c r="F2154" s="262" t="s">
        <v>738</v>
      </c>
      <c r="G2154" s="262" t="s">
        <v>3489</v>
      </c>
      <c r="H2154" s="262" t="s">
        <v>906</v>
      </c>
      <c r="I2154" s="262" t="s">
        <v>6444</v>
      </c>
      <c r="J2154" s="280" t="s">
        <v>8059</v>
      </c>
      <c r="K2154" s="280" t="s">
        <v>6381</v>
      </c>
      <c r="L2154" s="281">
        <v>40921</v>
      </c>
      <c r="M2154" s="256"/>
      <c r="N2154" s="257">
        <v>40921</v>
      </c>
      <c r="O2154" s="258"/>
      <c r="P2154" s="259"/>
      <c r="Q2154" s="49"/>
      <c r="R2154" s="49"/>
      <c r="S2154" s="328"/>
    </row>
    <row r="2155" spans="1:19" ht="25.5" x14ac:dyDescent="0.25">
      <c r="A2155" s="260">
        <v>40904</v>
      </c>
      <c r="B2155" s="261" t="s">
        <v>8058</v>
      </c>
      <c r="C2155" s="267"/>
      <c r="D2155" s="262" t="s">
        <v>4358</v>
      </c>
      <c r="E2155" s="262">
        <v>5068</v>
      </c>
      <c r="F2155" s="262" t="s">
        <v>738</v>
      </c>
      <c r="G2155" s="262" t="s">
        <v>10255</v>
      </c>
      <c r="H2155" s="262" t="s">
        <v>1329</v>
      </c>
      <c r="I2155" s="262" t="s">
        <v>6444</v>
      </c>
      <c r="J2155" s="280" t="s">
        <v>8059</v>
      </c>
      <c r="K2155" s="280" t="s">
        <v>6381</v>
      </c>
      <c r="L2155" s="281">
        <v>40921</v>
      </c>
      <c r="M2155" s="256"/>
      <c r="N2155" s="257">
        <v>40921</v>
      </c>
      <c r="O2155" s="258"/>
      <c r="P2155" s="259"/>
      <c r="Q2155" s="49"/>
      <c r="R2155" s="49"/>
      <c r="S2155" s="328"/>
    </row>
    <row r="2156" spans="1:19" ht="25.5" x14ac:dyDescent="0.25">
      <c r="A2156" s="260">
        <v>40921</v>
      </c>
      <c r="B2156" s="261" t="s">
        <v>9206</v>
      </c>
      <c r="C2156" s="267"/>
      <c r="D2156" s="262" t="s">
        <v>2215</v>
      </c>
      <c r="E2156" s="262"/>
      <c r="F2156" s="262" t="s">
        <v>6588</v>
      </c>
      <c r="G2156" s="262" t="s">
        <v>2109</v>
      </c>
      <c r="H2156" s="262" t="s">
        <v>8607</v>
      </c>
      <c r="I2156" s="262" t="s">
        <v>6444</v>
      </c>
      <c r="J2156" s="280" t="s">
        <v>2379</v>
      </c>
      <c r="K2156" s="280" t="s">
        <v>6466</v>
      </c>
      <c r="L2156" s="281">
        <v>40924</v>
      </c>
      <c r="M2156" s="256"/>
      <c r="N2156" s="257">
        <v>40924</v>
      </c>
      <c r="O2156" s="258"/>
      <c r="P2156" s="259"/>
      <c r="Q2156" s="49"/>
      <c r="R2156" s="49"/>
      <c r="S2156" s="328"/>
    </row>
    <row r="2157" spans="1:19" ht="25.5" x14ac:dyDescent="0.25">
      <c r="A2157" s="260">
        <v>40924</v>
      </c>
      <c r="B2157" s="261" t="s">
        <v>2025</v>
      </c>
      <c r="C2157" s="267"/>
      <c r="D2157" s="262" t="s">
        <v>2215</v>
      </c>
      <c r="E2157" s="262"/>
      <c r="F2157" s="262" t="s">
        <v>10658</v>
      </c>
      <c r="G2157" s="262" t="s">
        <v>4038</v>
      </c>
      <c r="H2157" s="262" t="s">
        <v>374</v>
      </c>
      <c r="I2157" s="262" t="s">
        <v>6444</v>
      </c>
      <c r="J2157" s="280" t="s">
        <v>878</v>
      </c>
      <c r="K2157" s="280" t="s">
        <v>8506</v>
      </c>
      <c r="L2157" s="281">
        <v>40926</v>
      </c>
      <c r="M2157" s="256"/>
      <c r="N2157" s="257">
        <v>40926</v>
      </c>
      <c r="O2157" s="258"/>
      <c r="P2157" s="259"/>
      <c r="Q2157" s="49"/>
      <c r="R2157" s="49"/>
      <c r="S2157" s="328"/>
    </row>
    <row r="2158" spans="1:19" x14ac:dyDescent="0.25">
      <c r="A2158" s="260">
        <v>40918</v>
      </c>
      <c r="B2158" s="261"/>
      <c r="C2158" s="267"/>
      <c r="D2158" s="262" t="s">
        <v>151</v>
      </c>
      <c r="E2158" s="262"/>
      <c r="F2158" s="262" t="s">
        <v>6588</v>
      </c>
      <c r="G2158" s="262" t="s">
        <v>8606</v>
      </c>
      <c r="H2158" s="262" t="s">
        <v>8607</v>
      </c>
      <c r="I2158" s="262" t="s">
        <v>3449</v>
      </c>
      <c r="J2158" s="280" t="s">
        <v>154</v>
      </c>
      <c r="K2158" s="280" t="s">
        <v>155</v>
      </c>
      <c r="L2158" s="281">
        <v>40928</v>
      </c>
      <c r="M2158" s="256"/>
      <c r="N2158" s="257">
        <v>40928</v>
      </c>
      <c r="O2158" s="258"/>
      <c r="P2158" s="259"/>
      <c r="Q2158" s="49"/>
      <c r="R2158" s="49"/>
      <c r="S2158" s="328"/>
    </row>
    <row r="2159" spans="1:19" ht="25.5" x14ac:dyDescent="0.25">
      <c r="A2159" s="260">
        <v>40926</v>
      </c>
      <c r="B2159" s="261" t="s">
        <v>8957</v>
      </c>
      <c r="C2159" s="267"/>
      <c r="D2159" s="262" t="s">
        <v>2215</v>
      </c>
      <c r="E2159" s="262"/>
      <c r="F2159" s="262" t="s">
        <v>10658</v>
      </c>
      <c r="G2159" s="262" t="s">
        <v>4038</v>
      </c>
      <c r="H2159" s="262" t="s">
        <v>374</v>
      </c>
      <c r="I2159" s="262" t="s">
        <v>6444</v>
      </c>
      <c r="J2159" s="280" t="s">
        <v>878</v>
      </c>
      <c r="K2159" s="280" t="s">
        <v>8506</v>
      </c>
      <c r="L2159" s="281">
        <v>40928</v>
      </c>
      <c r="M2159" s="256"/>
      <c r="N2159" s="257">
        <v>40928</v>
      </c>
      <c r="O2159" s="258"/>
      <c r="P2159" s="259"/>
      <c r="Q2159" s="49"/>
      <c r="R2159" s="49"/>
      <c r="S2159" s="328"/>
    </row>
    <row r="2160" spans="1:19" ht="38.25" x14ac:dyDescent="0.25">
      <c r="A2160" s="260">
        <v>40921</v>
      </c>
      <c r="B2160" s="261" t="s">
        <v>569</v>
      </c>
      <c r="C2160" s="267"/>
      <c r="D2160" s="262" t="s">
        <v>6893</v>
      </c>
      <c r="E2160" s="262">
        <v>5029</v>
      </c>
      <c r="F2160" s="262" t="s">
        <v>1697</v>
      </c>
      <c r="G2160" s="262" t="s">
        <v>5602</v>
      </c>
      <c r="H2160" s="262" t="s">
        <v>3588</v>
      </c>
      <c r="I2160" s="262" t="s">
        <v>2026</v>
      </c>
      <c r="J2160" s="280" t="s">
        <v>9746</v>
      </c>
      <c r="K2160" s="280" t="s">
        <v>570</v>
      </c>
      <c r="L2160" s="281">
        <v>40932</v>
      </c>
      <c r="M2160" s="256" t="s">
        <v>3863</v>
      </c>
      <c r="N2160" s="257">
        <v>40932</v>
      </c>
      <c r="O2160" s="258"/>
      <c r="P2160" s="259"/>
      <c r="Q2160" s="49"/>
      <c r="R2160" s="49"/>
      <c r="S2160" s="328"/>
    </row>
    <row r="2161" spans="1:19" ht="25.5" x14ac:dyDescent="0.25">
      <c r="A2161" s="260">
        <v>40904</v>
      </c>
      <c r="B2161" s="261" t="s">
        <v>8058</v>
      </c>
      <c r="C2161" s="267"/>
      <c r="D2161" s="262" t="s">
        <v>8270</v>
      </c>
      <c r="E2161" s="262">
        <v>5061</v>
      </c>
      <c r="F2161" s="262" t="s">
        <v>738</v>
      </c>
      <c r="G2161" s="262" t="s">
        <v>8606</v>
      </c>
      <c r="H2161" s="262" t="s">
        <v>906</v>
      </c>
      <c r="I2161" s="262" t="s">
        <v>6444</v>
      </c>
      <c r="J2161" s="280" t="s">
        <v>8059</v>
      </c>
      <c r="K2161" s="280" t="s">
        <v>8007</v>
      </c>
      <c r="L2161" s="281">
        <v>40935</v>
      </c>
      <c r="M2161" s="256"/>
      <c r="N2161" s="257">
        <v>40935</v>
      </c>
      <c r="O2161" s="258"/>
      <c r="P2161" s="259"/>
      <c r="Q2161" s="49"/>
      <c r="R2161" s="49"/>
      <c r="S2161" s="328"/>
    </row>
    <row r="2162" spans="1:19" ht="25.5" x14ac:dyDescent="0.25">
      <c r="A2162" s="260">
        <v>40932</v>
      </c>
      <c r="B2162" s="261" t="s">
        <v>7307</v>
      </c>
      <c r="C2162" s="267"/>
      <c r="D2162" s="262" t="s">
        <v>2215</v>
      </c>
      <c r="E2162" s="262"/>
      <c r="F2162" s="262" t="s">
        <v>1697</v>
      </c>
      <c r="G2162" s="262" t="s">
        <v>5602</v>
      </c>
      <c r="H2162" s="262" t="s">
        <v>2253</v>
      </c>
      <c r="I2162" s="262" t="s">
        <v>6444</v>
      </c>
      <c r="J2162" s="280" t="s">
        <v>4152</v>
      </c>
      <c r="K2162" s="280" t="s">
        <v>2419</v>
      </c>
      <c r="L2162" s="281">
        <v>40934</v>
      </c>
      <c r="M2162" s="256"/>
      <c r="N2162" s="257">
        <v>40935</v>
      </c>
      <c r="O2162" s="258" t="s">
        <v>2419</v>
      </c>
      <c r="P2162" s="259" t="s">
        <v>7961</v>
      </c>
      <c r="Q2162" s="49"/>
      <c r="R2162" s="49"/>
      <c r="S2162" s="328"/>
    </row>
    <row r="2163" spans="1:19" ht="25.5" x14ac:dyDescent="0.25">
      <c r="A2163" s="260">
        <v>41272</v>
      </c>
      <c r="B2163" s="261" t="s">
        <v>549</v>
      </c>
      <c r="C2163" s="267"/>
      <c r="D2163" s="262" t="s">
        <v>550</v>
      </c>
      <c r="E2163" s="262"/>
      <c r="F2163" s="262" t="s">
        <v>1508</v>
      </c>
      <c r="G2163" s="262" t="s">
        <v>551</v>
      </c>
      <c r="H2163" s="262" t="s">
        <v>6791</v>
      </c>
      <c r="I2163" s="262" t="s">
        <v>6444</v>
      </c>
      <c r="J2163" s="280" t="s">
        <v>4152</v>
      </c>
      <c r="K2163" s="280" t="s">
        <v>6621</v>
      </c>
      <c r="L2163" s="281" t="s">
        <v>6622</v>
      </c>
      <c r="M2163" s="256"/>
      <c r="N2163" s="257">
        <v>40935</v>
      </c>
      <c r="O2163" s="258"/>
      <c r="P2163" s="259"/>
      <c r="Q2163" s="49"/>
      <c r="R2163" s="49"/>
      <c r="S2163" s="328"/>
    </row>
    <row r="2164" spans="1:19" ht="25.5" x14ac:dyDescent="0.25">
      <c r="A2164" s="260">
        <v>40933</v>
      </c>
      <c r="B2164" s="261" t="s">
        <v>3270</v>
      </c>
      <c r="C2164" s="267"/>
      <c r="D2164" s="262" t="s">
        <v>2215</v>
      </c>
      <c r="E2164" s="262"/>
      <c r="F2164" s="262" t="s">
        <v>1697</v>
      </c>
      <c r="G2164" s="262" t="s">
        <v>5602</v>
      </c>
      <c r="H2164" s="262" t="s">
        <v>4318</v>
      </c>
      <c r="I2164" s="262" t="s">
        <v>6444</v>
      </c>
      <c r="J2164" s="280" t="s">
        <v>4152</v>
      </c>
      <c r="K2164" s="280" t="s">
        <v>4960</v>
      </c>
      <c r="L2164" s="281">
        <v>40940</v>
      </c>
      <c r="M2164" s="256"/>
      <c r="N2164" s="257">
        <v>40940</v>
      </c>
      <c r="O2164" s="258"/>
      <c r="P2164" s="259"/>
      <c r="Q2164" s="49"/>
      <c r="R2164" s="49"/>
      <c r="S2164" s="328"/>
    </row>
    <row r="2165" spans="1:19" ht="38.25" x14ac:dyDescent="0.25">
      <c r="A2165" s="260">
        <v>40938</v>
      </c>
      <c r="B2165" s="261" t="s">
        <v>3480</v>
      </c>
      <c r="C2165" s="267"/>
      <c r="D2165" s="262" t="s">
        <v>2215</v>
      </c>
      <c r="E2165" s="262"/>
      <c r="F2165" s="262" t="s">
        <v>6588</v>
      </c>
      <c r="G2165" s="262" t="s">
        <v>5602</v>
      </c>
      <c r="H2165" s="262" t="s">
        <v>2509</v>
      </c>
      <c r="I2165" s="262" t="s">
        <v>6444</v>
      </c>
      <c r="J2165" s="280" t="s">
        <v>3481</v>
      </c>
      <c r="K2165" s="280" t="s">
        <v>7445</v>
      </c>
      <c r="L2165" s="281">
        <v>40940</v>
      </c>
      <c r="M2165" s="256"/>
      <c r="N2165" s="257">
        <v>40940</v>
      </c>
      <c r="O2165" s="258" t="s">
        <v>7445</v>
      </c>
      <c r="P2165" s="259" t="s">
        <v>9535</v>
      </c>
      <c r="Q2165" s="49"/>
      <c r="R2165" s="49"/>
      <c r="S2165" s="328"/>
    </row>
    <row r="2166" spans="1:19" ht="25.5" x14ac:dyDescent="0.25">
      <c r="A2166" s="260">
        <v>40938</v>
      </c>
      <c r="B2166" s="261" t="s">
        <v>3480</v>
      </c>
      <c r="C2166" s="267"/>
      <c r="D2166" s="262" t="s">
        <v>2215</v>
      </c>
      <c r="E2166" s="262"/>
      <c r="F2166" s="262" t="s">
        <v>6588</v>
      </c>
      <c r="G2166" s="262" t="s">
        <v>10255</v>
      </c>
      <c r="H2166" s="262" t="s">
        <v>8607</v>
      </c>
      <c r="I2166" s="262" t="s">
        <v>6444</v>
      </c>
      <c r="J2166" s="280" t="s">
        <v>2379</v>
      </c>
      <c r="K2166" s="280" t="s">
        <v>7445</v>
      </c>
      <c r="L2166" s="281">
        <v>40940</v>
      </c>
      <c r="M2166" s="256"/>
      <c r="N2166" s="257">
        <v>40940</v>
      </c>
      <c r="O2166" s="258" t="s">
        <v>7445</v>
      </c>
      <c r="P2166" s="259" t="s">
        <v>9535</v>
      </c>
      <c r="Q2166" s="49"/>
      <c r="R2166" s="49"/>
      <c r="S2166" s="328"/>
    </row>
    <row r="2167" spans="1:19" ht="25.5" x14ac:dyDescent="0.25">
      <c r="A2167" s="260">
        <v>40938</v>
      </c>
      <c r="B2167" s="261" t="s">
        <v>3480</v>
      </c>
      <c r="C2167" s="267"/>
      <c r="D2167" s="262" t="s">
        <v>2215</v>
      </c>
      <c r="E2167" s="262"/>
      <c r="F2167" s="262" t="s">
        <v>6588</v>
      </c>
      <c r="G2167" s="262" t="s">
        <v>2109</v>
      </c>
      <c r="H2167" s="262" t="s">
        <v>8607</v>
      </c>
      <c r="I2167" s="262" t="s">
        <v>6444</v>
      </c>
      <c r="J2167" s="280" t="s">
        <v>2379</v>
      </c>
      <c r="K2167" s="280" t="s">
        <v>373</v>
      </c>
      <c r="L2167" s="281">
        <v>40940</v>
      </c>
      <c r="M2167" s="256"/>
      <c r="N2167" s="257">
        <v>40940</v>
      </c>
      <c r="O2167" s="258" t="s">
        <v>373</v>
      </c>
      <c r="P2167" s="259" t="s">
        <v>9535</v>
      </c>
      <c r="Q2167" s="49"/>
      <c r="R2167" s="49"/>
      <c r="S2167" s="328"/>
    </row>
    <row r="2168" spans="1:19" ht="25.5" x14ac:dyDescent="0.25">
      <c r="A2168" s="266">
        <v>40940</v>
      </c>
      <c r="B2168" s="267"/>
      <c r="C2168" s="267"/>
      <c r="D2168" s="267" t="s">
        <v>2215</v>
      </c>
      <c r="E2168" s="267"/>
      <c r="F2168" s="267" t="s">
        <v>1697</v>
      </c>
      <c r="G2168" s="267" t="s">
        <v>8041</v>
      </c>
      <c r="H2168" s="267" t="s">
        <v>593</v>
      </c>
      <c r="I2168" s="267" t="s">
        <v>10930</v>
      </c>
      <c r="J2168" s="282" t="s">
        <v>4152</v>
      </c>
      <c r="K2168" s="282" t="s">
        <v>10163</v>
      </c>
      <c r="L2168" s="283"/>
      <c r="M2168" s="256"/>
      <c r="N2168" s="257">
        <v>40940</v>
      </c>
      <c r="O2168" s="258"/>
      <c r="P2168" s="259"/>
      <c r="Q2168" s="49"/>
      <c r="R2168" s="49"/>
      <c r="S2168" s="328"/>
    </row>
    <row r="2169" spans="1:19" ht="25.5" x14ac:dyDescent="0.25">
      <c r="A2169" s="260">
        <v>40940</v>
      </c>
      <c r="B2169" s="261" t="s">
        <v>10641</v>
      </c>
      <c r="C2169" s="267"/>
      <c r="D2169" s="262" t="s">
        <v>8270</v>
      </c>
      <c r="E2169" s="262">
        <v>5061</v>
      </c>
      <c r="F2169" s="262" t="s">
        <v>5941</v>
      </c>
      <c r="G2169" s="262" t="s">
        <v>9736</v>
      </c>
      <c r="H2169" s="262" t="s">
        <v>6060</v>
      </c>
      <c r="I2169" s="262" t="s">
        <v>5497</v>
      </c>
      <c r="J2169" s="280" t="s">
        <v>5603</v>
      </c>
      <c r="K2169" s="280" t="s">
        <v>7445</v>
      </c>
      <c r="L2169" s="281">
        <v>40947</v>
      </c>
      <c r="M2169" s="256"/>
      <c r="N2169" s="257">
        <v>40947</v>
      </c>
      <c r="O2169" s="258" t="s">
        <v>7445</v>
      </c>
      <c r="P2169" s="259" t="s">
        <v>5876</v>
      </c>
      <c r="Q2169" s="49"/>
      <c r="R2169" s="49"/>
      <c r="S2169" s="328"/>
    </row>
    <row r="2170" spans="1:19" ht="25.5" x14ac:dyDescent="0.25">
      <c r="A2170" s="260">
        <v>40946</v>
      </c>
      <c r="B2170" s="261" t="s">
        <v>9249</v>
      </c>
      <c r="C2170" s="267"/>
      <c r="D2170" s="262" t="s">
        <v>8270</v>
      </c>
      <c r="E2170" s="262">
        <v>5061</v>
      </c>
      <c r="F2170" s="262" t="s">
        <v>6588</v>
      </c>
      <c r="G2170" s="262" t="s">
        <v>10927</v>
      </c>
      <c r="H2170" s="262" t="s">
        <v>9603</v>
      </c>
      <c r="I2170" s="262" t="s">
        <v>6444</v>
      </c>
      <c r="J2170" s="280" t="s">
        <v>5603</v>
      </c>
      <c r="K2170" s="280" t="s">
        <v>2079</v>
      </c>
      <c r="L2170" s="281">
        <v>40949</v>
      </c>
      <c r="M2170" s="256"/>
      <c r="N2170" s="257">
        <v>40951</v>
      </c>
      <c r="O2170" s="258"/>
      <c r="P2170" s="259"/>
      <c r="Q2170" s="49"/>
      <c r="R2170" s="49"/>
      <c r="S2170" s="328"/>
    </row>
    <row r="2171" spans="1:19" ht="25.5" x14ac:dyDescent="0.25">
      <c r="A2171" s="260">
        <v>40946</v>
      </c>
      <c r="B2171" s="261" t="s">
        <v>9249</v>
      </c>
      <c r="C2171" s="267"/>
      <c r="D2171" s="262" t="s">
        <v>8270</v>
      </c>
      <c r="E2171" s="262">
        <v>5061</v>
      </c>
      <c r="F2171" s="262" t="s">
        <v>6588</v>
      </c>
      <c r="G2171" s="262" t="s">
        <v>10927</v>
      </c>
      <c r="H2171" s="262" t="s">
        <v>9603</v>
      </c>
      <c r="I2171" s="262" t="s">
        <v>6444</v>
      </c>
      <c r="J2171" s="280" t="s">
        <v>5603</v>
      </c>
      <c r="K2171" s="280" t="s">
        <v>2079</v>
      </c>
      <c r="L2171" s="281">
        <v>40954</v>
      </c>
      <c r="M2171" s="256"/>
      <c r="N2171" s="257">
        <v>40951</v>
      </c>
      <c r="O2171" s="258"/>
      <c r="P2171" s="259"/>
      <c r="Q2171" s="49"/>
      <c r="R2171" s="49"/>
      <c r="S2171" s="328"/>
    </row>
    <row r="2172" spans="1:19" x14ac:dyDescent="0.25">
      <c r="A2172" s="260">
        <v>40948</v>
      </c>
      <c r="B2172" s="261" t="s">
        <v>2279</v>
      </c>
      <c r="C2172" s="267"/>
      <c r="D2172" s="262" t="s">
        <v>2280</v>
      </c>
      <c r="E2172" s="262"/>
      <c r="F2172" s="262" t="s">
        <v>1552</v>
      </c>
      <c r="G2172" s="262" t="s">
        <v>10927</v>
      </c>
      <c r="H2172" s="262" t="s">
        <v>2281</v>
      </c>
      <c r="I2172" s="262" t="s">
        <v>6902</v>
      </c>
      <c r="J2172" s="280" t="s">
        <v>6546</v>
      </c>
      <c r="K2172" s="280" t="s">
        <v>2581</v>
      </c>
      <c r="L2172" s="281"/>
      <c r="M2172" s="256"/>
      <c r="N2172" s="257">
        <v>40952</v>
      </c>
      <c r="O2172" s="258"/>
      <c r="P2172" s="259"/>
      <c r="Q2172" s="49"/>
      <c r="R2172" s="49"/>
      <c r="S2172" s="328"/>
    </row>
    <row r="2173" spans="1:19" ht="25.5" x14ac:dyDescent="0.25">
      <c r="A2173" s="260">
        <v>40949</v>
      </c>
      <c r="B2173" s="261" t="s">
        <v>9485</v>
      </c>
      <c r="C2173" s="267"/>
      <c r="D2173" s="262" t="s">
        <v>2215</v>
      </c>
      <c r="E2173" s="262"/>
      <c r="F2173" s="262" t="s">
        <v>6588</v>
      </c>
      <c r="G2173" s="262" t="s">
        <v>8606</v>
      </c>
      <c r="H2173" s="262" t="s">
        <v>8607</v>
      </c>
      <c r="I2173" s="262" t="s">
        <v>10608</v>
      </c>
      <c r="J2173" s="280" t="s">
        <v>2379</v>
      </c>
      <c r="K2173" s="280" t="s">
        <v>2562</v>
      </c>
      <c r="L2173" s="281">
        <v>40952</v>
      </c>
      <c r="M2173" s="256"/>
      <c r="N2173" s="257">
        <v>40952</v>
      </c>
      <c r="O2173" s="258"/>
      <c r="P2173" s="259"/>
      <c r="Q2173" s="49"/>
      <c r="R2173" s="49"/>
      <c r="S2173" s="328"/>
    </row>
    <row r="2174" spans="1:19" ht="25.5" x14ac:dyDescent="0.25">
      <c r="A2174" s="260">
        <v>40949</v>
      </c>
      <c r="B2174" s="261" t="s">
        <v>2368</v>
      </c>
      <c r="C2174" s="267"/>
      <c r="D2174" s="262" t="s">
        <v>2215</v>
      </c>
      <c r="E2174" s="262"/>
      <c r="F2174" s="262" t="s">
        <v>10658</v>
      </c>
      <c r="G2174" s="262" t="s">
        <v>8041</v>
      </c>
      <c r="H2174" s="262" t="s">
        <v>374</v>
      </c>
      <c r="I2174" s="262" t="s">
        <v>6444</v>
      </c>
      <c r="J2174" s="280" t="s">
        <v>878</v>
      </c>
      <c r="K2174" s="280" t="s">
        <v>1059</v>
      </c>
      <c r="L2174" s="281">
        <v>40954</v>
      </c>
      <c r="M2174" s="256"/>
      <c r="N2174" s="257">
        <v>40952</v>
      </c>
      <c r="O2174" s="258"/>
      <c r="P2174" s="259"/>
      <c r="Q2174" s="49"/>
      <c r="R2174" s="49"/>
      <c r="S2174" s="328"/>
    </row>
    <row r="2175" spans="1:19" ht="25.5" x14ac:dyDescent="0.25">
      <c r="A2175" s="260">
        <v>40959</v>
      </c>
      <c r="B2175" s="261" t="s">
        <v>7309</v>
      </c>
      <c r="C2175" s="267"/>
      <c r="D2175" s="262" t="s">
        <v>2215</v>
      </c>
      <c r="E2175" s="262"/>
      <c r="F2175" s="262" t="s">
        <v>1697</v>
      </c>
      <c r="G2175" s="262" t="s">
        <v>5602</v>
      </c>
      <c r="H2175" s="262" t="s">
        <v>2253</v>
      </c>
      <c r="I2175" s="262" t="s">
        <v>6444</v>
      </c>
      <c r="J2175" s="280" t="s">
        <v>4152</v>
      </c>
      <c r="K2175" s="280" t="s">
        <v>2419</v>
      </c>
      <c r="L2175" s="281">
        <v>40961</v>
      </c>
      <c r="M2175" s="256"/>
      <c r="N2175" s="257">
        <v>40960</v>
      </c>
      <c r="O2175" s="258"/>
      <c r="P2175" s="259"/>
      <c r="Q2175" s="49"/>
      <c r="R2175" s="49"/>
      <c r="S2175" s="328"/>
    </row>
    <row r="2176" spans="1:19" ht="25.5" x14ac:dyDescent="0.25">
      <c r="A2176" s="260">
        <v>40960</v>
      </c>
      <c r="B2176" s="261" t="s">
        <v>3014</v>
      </c>
      <c r="C2176" s="267"/>
      <c r="D2176" s="262" t="s">
        <v>10697</v>
      </c>
      <c r="E2176" s="262">
        <v>4996</v>
      </c>
      <c r="F2176" s="262" t="s">
        <v>6588</v>
      </c>
      <c r="G2176" s="262" t="s">
        <v>2109</v>
      </c>
      <c r="H2176" s="262" t="s">
        <v>8607</v>
      </c>
      <c r="I2176" s="262" t="s">
        <v>5497</v>
      </c>
      <c r="J2176" s="280" t="s">
        <v>2379</v>
      </c>
      <c r="K2176" s="280" t="s">
        <v>6466</v>
      </c>
      <c r="L2176" s="281">
        <v>40962</v>
      </c>
      <c r="M2176" s="256"/>
      <c r="N2176" s="257">
        <v>40962</v>
      </c>
      <c r="O2176" s="258"/>
      <c r="P2176" s="259"/>
      <c r="Q2176" s="49"/>
      <c r="R2176" s="49"/>
      <c r="S2176" s="328"/>
    </row>
    <row r="2177" spans="1:19" ht="25.5" x14ac:dyDescent="0.25">
      <c r="A2177" s="260">
        <v>40960</v>
      </c>
      <c r="B2177" s="261" t="s">
        <v>3014</v>
      </c>
      <c r="C2177" s="267"/>
      <c r="D2177" s="262" t="s">
        <v>10697</v>
      </c>
      <c r="E2177" s="262">
        <v>4996</v>
      </c>
      <c r="F2177" s="262" t="s">
        <v>6588</v>
      </c>
      <c r="G2177" s="262" t="s">
        <v>2109</v>
      </c>
      <c r="H2177" s="262" t="s">
        <v>8607</v>
      </c>
      <c r="I2177" s="262" t="s">
        <v>4080</v>
      </c>
      <c r="J2177" s="280" t="s">
        <v>2379</v>
      </c>
      <c r="K2177" s="280" t="s">
        <v>3407</v>
      </c>
      <c r="L2177" s="281">
        <v>40963</v>
      </c>
      <c r="M2177" s="256"/>
      <c r="N2177" s="257">
        <v>40963</v>
      </c>
      <c r="O2177" s="258"/>
      <c r="P2177" s="259"/>
      <c r="Q2177" s="49"/>
      <c r="R2177" s="49"/>
      <c r="S2177" s="328"/>
    </row>
    <row r="2178" spans="1:19" ht="25.5" x14ac:dyDescent="0.25">
      <c r="A2178" s="260">
        <v>40961</v>
      </c>
      <c r="B2178" s="261" t="s">
        <v>1561</v>
      </c>
      <c r="C2178" s="267"/>
      <c r="D2178" s="262" t="s">
        <v>2215</v>
      </c>
      <c r="E2178" s="262"/>
      <c r="F2178" s="262" t="s">
        <v>10658</v>
      </c>
      <c r="G2178" s="262" t="s">
        <v>4038</v>
      </c>
      <c r="H2178" s="262" t="s">
        <v>374</v>
      </c>
      <c r="I2178" s="262" t="s">
        <v>6444</v>
      </c>
      <c r="J2178" s="280" t="s">
        <v>878</v>
      </c>
      <c r="K2178" s="280" t="s">
        <v>2419</v>
      </c>
      <c r="L2178" s="281">
        <v>40963</v>
      </c>
      <c r="M2178" s="256"/>
      <c r="N2178" s="257">
        <v>40963</v>
      </c>
      <c r="O2178" s="258"/>
      <c r="P2178" s="259"/>
      <c r="Q2178" s="49"/>
      <c r="R2178" s="49"/>
      <c r="S2178" s="328"/>
    </row>
    <row r="2179" spans="1:19" ht="25.5" x14ac:dyDescent="0.25">
      <c r="A2179" s="260">
        <v>40968</v>
      </c>
      <c r="B2179" s="261" t="s">
        <v>357</v>
      </c>
      <c r="C2179" s="267"/>
      <c r="D2179" s="262" t="s">
        <v>2215</v>
      </c>
      <c r="E2179" s="262"/>
      <c r="F2179" s="262" t="s">
        <v>6588</v>
      </c>
      <c r="G2179" s="262" t="s">
        <v>2252</v>
      </c>
      <c r="H2179" s="262" t="s">
        <v>8607</v>
      </c>
      <c r="I2179" s="262" t="s">
        <v>6444</v>
      </c>
      <c r="J2179" s="280" t="s">
        <v>2379</v>
      </c>
      <c r="K2179" s="280" t="s">
        <v>2419</v>
      </c>
      <c r="L2179" s="281">
        <v>40969</v>
      </c>
      <c r="M2179" s="256"/>
      <c r="N2179" s="257">
        <v>40969</v>
      </c>
      <c r="O2179" s="258"/>
      <c r="P2179" s="259"/>
      <c r="Q2179" s="49"/>
      <c r="R2179" s="49"/>
      <c r="S2179" s="328"/>
    </row>
    <row r="2180" spans="1:19" x14ac:dyDescent="0.25">
      <c r="A2180" s="260">
        <v>40948</v>
      </c>
      <c r="B2180" s="261" t="s">
        <v>2282</v>
      </c>
      <c r="C2180" s="267"/>
      <c r="D2180" s="262" t="s">
        <v>689</v>
      </c>
      <c r="E2180" s="262">
        <v>5104</v>
      </c>
      <c r="F2180" s="262" t="s">
        <v>1223</v>
      </c>
      <c r="G2180" s="262" t="s">
        <v>5602</v>
      </c>
      <c r="H2180" s="262" t="s">
        <v>9618</v>
      </c>
      <c r="I2180" s="262" t="s">
        <v>2283</v>
      </c>
      <c r="J2180" s="280" t="s">
        <v>2284</v>
      </c>
      <c r="K2180" s="280" t="s">
        <v>3443</v>
      </c>
      <c r="L2180" s="281">
        <v>40970</v>
      </c>
      <c r="M2180" s="256"/>
      <c r="N2180" s="257">
        <v>40970</v>
      </c>
      <c r="O2180" s="258"/>
      <c r="P2180" s="259"/>
      <c r="Q2180" s="49"/>
      <c r="R2180" s="49"/>
      <c r="S2180" s="328"/>
    </row>
    <row r="2181" spans="1:19" ht="25.5" x14ac:dyDescent="0.25">
      <c r="A2181" s="260">
        <v>40948</v>
      </c>
      <c r="B2181" s="261" t="s">
        <v>2282</v>
      </c>
      <c r="C2181" s="267"/>
      <c r="D2181" s="262" t="s">
        <v>689</v>
      </c>
      <c r="E2181" s="262">
        <v>5104</v>
      </c>
      <c r="F2181" s="262" t="s">
        <v>1223</v>
      </c>
      <c r="G2181" s="262" t="s">
        <v>5602</v>
      </c>
      <c r="H2181" s="262" t="s">
        <v>9618</v>
      </c>
      <c r="I2181" s="262" t="s">
        <v>6444</v>
      </c>
      <c r="J2181" s="280" t="s">
        <v>4152</v>
      </c>
      <c r="K2181" s="280" t="s">
        <v>6466</v>
      </c>
      <c r="L2181" s="281">
        <v>40970</v>
      </c>
      <c r="M2181" s="256"/>
      <c r="N2181" s="257">
        <v>40970</v>
      </c>
      <c r="O2181" s="258"/>
      <c r="P2181" s="259"/>
      <c r="Q2181" s="49"/>
      <c r="R2181" s="49"/>
      <c r="S2181" s="328"/>
    </row>
    <row r="2182" spans="1:19" x14ac:dyDescent="0.25">
      <c r="A2182" s="260">
        <v>40956</v>
      </c>
      <c r="B2182" s="261" t="s">
        <v>4400</v>
      </c>
      <c r="C2182" s="267"/>
      <c r="D2182" s="262" t="s">
        <v>4401</v>
      </c>
      <c r="E2182" s="262">
        <v>5080</v>
      </c>
      <c r="F2182" s="262" t="s">
        <v>5382</v>
      </c>
      <c r="G2182" s="262" t="s">
        <v>5602</v>
      </c>
      <c r="H2182" s="262" t="s">
        <v>2078</v>
      </c>
      <c r="I2182" s="262" t="s">
        <v>1255</v>
      </c>
      <c r="J2182" s="280" t="s">
        <v>4402</v>
      </c>
      <c r="K2182" s="280" t="s">
        <v>859</v>
      </c>
      <c r="L2182" s="281">
        <v>40970</v>
      </c>
      <c r="M2182" s="256"/>
      <c r="N2182" s="257">
        <v>40970</v>
      </c>
      <c r="O2182" s="258"/>
      <c r="P2182" s="259"/>
      <c r="Q2182" s="49"/>
      <c r="R2182" s="49"/>
      <c r="S2182" s="328"/>
    </row>
    <row r="2183" spans="1:19" ht="25.5" x14ac:dyDescent="0.25">
      <c r="A2183" s="260">
        <v>40956</v>
      </c>
      <c r="B2183" s="261" t="s">
        <v>4400</v>
      </c>
      <c r="C2183" s="267"/>
      <c r="D2183" s="262" t="s">
        <v>4401</v>
      </c>
      <c r="E2183" s="262">
        <v>5080</v>
      </c>
      <c r="F2183" s="262" t="s">
        <v>5382</v>
      </c>
      <c r="G2183" s="262" t="s">
        <v>9736</v>
      </c>
      <c r="H2183" s="262" t="s">
        <v>2078</v>
      </c>
      <c r="I2183" s="262" t="s">
        <v>4403</v>
      </c>
      <c r="J2183" s="280" t="s">
        <v>4152</v>
      </c>
      <c r="K2183" s="280" t="s">
        <v>2081</v>
      </c>
      <c r="L2183" s="281">
        <v>40970</v>
      </c>
      <c r="M2183" s="256"/>
      <c r="N2183" s="257">
        <v>40970</v>
      </c>
      <c r="O2183" s="258"/>
      <c r="P2183" s="259"/>
      <c r="Q2183" s="49"/>
      <c r="R2183" s="49"/>
      <c r="S2183" s="328"/>
    </row>
    <row r="2184" spans="1:19" ht="25.5" x14ac:dyDescent="0.25">
      <c r="A2184" s="260">
        <v>40956</v>
      </c>
      <c r="B2184" s="261" t="s">
        <v>4400</v>
      </c>
      <c r="C2184" s="267"/>
      <c r="D2184" s="262" t="s">
        <v>4401</v>
      </c>
      <c r="E2184" s="262">
        <v>5080</v>
      </c>
      <c r="F2184" s="262" t="s">
        <v>5382</v>
      </c>
      <c r="G2184" s="262" t="s">
        <v>5602</v>
      </c>
      <c r="H2184" s="262" t="s">
        <v>2078</v>
      </c>
      <c r="I2184" s="262" t="s">
        <v>4403</v>
      </c>
      <c r="J2184" s="280" t="s">
        <v>4152</v>
      </c>
      <c r="K2184" s="280" t="s">
        <v>7445</v>
      </c>
      <c r="L2184" s="281">
        <v>40970</v>
      </c>
      <c r="M2184" s="256"/>
      <c r="N2184" s="257">
        <v>40970</v>
      </c>
      <c r="O2184" s="258"/>
      <c r="P2184" s="259"/>
      <c r="Q2184" s="49"/>
      <c r="R2184" s="49"/>
      <c r="S2184" s="328"/>
    </row>
    <row r="2185" spans="1:19" ht="25.5" x14ac:dyDescent="0.25">
      <c r="A2185" s="260">
        <v>40967</v>
      </c>
      <c r="B2185" s="261" t="s">
        <v>6059</v>
      </c>
      <c r="C2185" s="267"/>
      <c r="D2185" s="262" t="s">
        <v>8270</v>
      </c>
      <c r="E2185" s="262">
        <v>5061</v>
      </c>
      <c r="F2185" s="262" t="s">
        <v>6588</v>
      </c>
      <c r="G2185" s="262" t="s">
        <v>10927</v>
      </c>
      <c r="H2185" s="262" t="s">
        <v>4935</v>
      </c>
      <c r="I2185" s="262" t="s">
        <v>6444</v>
      </c>
      <c r="J2185" s="280" t="s">
        <v>5603</v>
      </c>
      <c r="K2185" s="280" t="s">
        <v>2079</v>
      </c>
      <c r="L2185" s="281">
        <v>40945</v>
      </c>
      <c r="M2185" s="256"/>
      <c r="N2185" s="257">
        <v>40974</v>
      </c>
      <c r="O2185" s="258"/>
      <c r="P2185" s="259"/>
      <c r="Q2185" s="49"/>
      <c r="R2185" s="49"/>
      <c r="S2185" s="328"/>
    </row>
    <row r="2186" spans="1:19" ht="25.5" x14ac:dyDescent="0.25">
      <c r="A2186" s="260">
        <v>40981</v>
      </c>
      <c r="B2186" s="261" t="s">
        <v>4409</v>
      </c>
      <c r="C2186" s="267"/>
      <c r="D2186" s="262" t="s">
        <v>2215</v>
      </c>
      <c r="E2186" s="262"/>
      <c r="F2186" s="262" t="s">
        <v>6588</v>
      </c>
      <c r="G2186" s="262" t="s">
        <v>10255</v>
      </c>
      <c r="H2186" s="262" t="s">
        <v>8607</v>
      </c>
      <c r="I2186" s="262" t="s">
        <v>6444</v>
      </c>
      <c r="J2186" s="280" t="s">
        <v>2379</v>
      </c>
      <c r="K2186" s="280" t="s">
        <v>2079</v>
      </c>
      <c r="L2186" s="281">
        <v>40984</v>
      </c>
      <c r="M2186" s="256"/>
      <c r="N2186" s="257">
        <v>40984</v>
      </c>
      <c r="O2186" s="258"/>
      <c r="P2186" s="259"/>
      <c r="Q2186" s="49"/>
      <c r="R2186" s="49"/>
      <c r="S2186" s="328"/>
    </row>
    <row r="2187" spans="1:19" ht="25.5" x14ac:dyDescent="0.25">
      <c r="A2187" s="260">
        <v>40982</v>
      </c>
      <c r="B2187" s="261" t="s">
        <v>2909</v>
      </c>
      <c r="C2187" s="267"/>
      <c r="D2187" s="262" t="s">
        <v>2215</v>
      </c>
      <c r="E2187" s="262"/>
      <c r="F2187" s="262" t="s">
        <v>10658</v>
      </c>
      <c r="G2187" s="262" t="s">
        <v>5602</v>
      </c>
      <c r="H2187" s="262" t="s">
        <v>374</v>
      </c>
      <c r="I2187" s="262" t="s">
        <v>2753</v>
      </c>
      <c r="J2187" s="280" t="s">
        <v>878</v>
      </c>
      <c r="K2187" s="280" t="s">
        <v>2079</v>
      </c>
      <c r="L2187" s="281">
        <v>40984</v>
      </c>
      <c r="M2187" s="256"/>
      <c r="N2187" s="257">
        <v>40984</v>
      </c>
      <c r="O2187" s="258"/>
      <c r="P2187" s="259"/>
      <c r="Q2187" s="49"/>
      <c r="R2187" s="49"/>
      <c r="S2187" s="328"/>
    </row>
    <row r="2188" spans="1:19" ht="25.5" x14ac:dyDescent="0.25">
      <c r="A2188" s="260">
        <v>40982</v>
      </c>
      <c r="B2188" s="261" t="s">
        <v>2909</v>
      </c>
      <c r="C2188" s="267"/>
      <c r="D2188" s="262" t="s">
        <v>2215</v>
      </c>
      <c r="E2188" s="262"/>
      <c r="F2188" s="262" t="s">
        <v>10658</v>
      </c>
      <c r="G2188" s="262" t="s">
        <v>9736</v>
      </c>
      <c r="H2188" s="262" t="s">
        <v>374</v>
      </c>
      <c r="I2188" s="262" t="s">
        <v>6444</v>
      </c>
      <c r="J2188" s="280" t="s">
        <v>878</v>
      </c>
      <c r="K2188" s="280" t="s">
        <v>7445</v>
      </c>
      <c r="L2188" s="281">
        <v>40984</v>
      </c>
      <c r="M2188" s="256"/>
      <c r="N2188" s="257">
        <v>40984</v>
      </c>
      <c r="O2188" s="258"/>
      <c r="P2188" s="259"/>
      <c r="Q2188" s="49"/>
      <c r="R2188" s="49"/>
      <c r="S2188" s="328"/>
    </row>
    <row r="2189" spans="1:19" ht="25.5" x14ac:dyDescent="0.25">
      <c r="A2189" s="260">
        <v>40983</v>
      </c>
      <c r="B2189" s="261" t="s">
        <v>6909</v>
      </c>
      <c r="C2189" s="267"/>
      <c r="D2189" s="262" t="s">
        <v>2215</v>
      </c>
      <c r="E2189" s="262"/>
      <c r="F2189" s="262" t="s">
        <v>6588</v>
      </c>
      <c r="G2189" s="262" t="s">
        <v>8041</v>
      </c>
      <c r="H2189" s="262" t="s">
        <v>2509</v>
      </c>
      <c r="I2189" s="262" t="s">
        <v>6444</v>
      </c>
      <c r="J2189" s="280" t="s">
        <v>635</v>
      </c>
      <c r="K2189" s="280" t="s">
        <v>6466</v>
      </c>
      <c r="L2189" s="281">
        <v>40984</v>
      </c>
      <c r="M2189" s="256"/>
      <c r="N2189" s="257">
        <v>40984</v>
      </c>
      <c r="O2189" s="258"/>
      <c r="P2189" s="259"/>
      <c r="Q2189" s="49"/>
      <c r="R2189" s="49"/>
      <c r="S2189" s="328"/>
    </row>
    <row r="2190" spans="1:19" ht="25.5" x14ac:dyDescent="0.25">
      <c r="A2190" s="260">
        <v>40980</v>
      </c>
      <c r="B2190" s="261" t="s">
        <v>5271</v>
      </c>
      <c r="C2190" s="267"/>
      <c r="D2190" s="262" t="s">
        <v>5272</v>
      </c>
      <c r="E2190" s="262">
        <v>5084</v>
      </c>
      <c r="F2190" s="262" t="s">
        <v>1697</v>
      </c>
      <c r="G2190" s="262" t="s">
        <v>5602</v>
      </c>
      <c r="H2190" s="262" t="s">
        <v>1533</v>
      </c>
      <c r="I2190" s="262" t="s">
        <v>6444</v>
      </c>
      <c r="J2190" s="280" t="s">
        <v>4152</v>
      </c>
      <c r="K2190" s="280" t="s">
        <v>5273</v>
      </c>
      <c r="L2190" s="281">
        <v>40987</v>
      </c>
      <c r="M2190" s="256"/>
      <c r="N2190" s="257">
        <v>40987</v>
      </c>
      <c r="O2190" s="258"/>
      <c r="P2190" s="259"/>
      <c r="Q2190" s="49"/>
      <c r="R2190" s="49"/>
      <c r="S2190" s="328"/>
    </row>
    <row r="2191" spans="1:19" ht="25.5" x14ac:dyDescent="0.25">
      <c r="A2191" s="260">
        <v>40980</v>
      </c>
      <c r="B2191" s="261" t="s">
        <v>5274</v>
      </c>
      <c r="C2191" s="267"/>
      <c r="D2191" s="262" t="s">
        <v>5275</v>
      </c>
      <c r="E2191" s="262">
        <v>5113</v>
      </c>
      <c r="F2191" s="262" t="s">
        <v>5382</v>
      </c>
      <c r="G2191" s="262" t="s">
        <v>8041</v>
      </c>
      <c r="H2191" s="262" t="s">
        <v>5494</v>
      </c>
      <c r="I2191" s="262" t="s">
        <v>6444</v>
      </c>
      <c r="J2191" s="280" t="s">
        <v>4152</v>
      </c>
      <c r="K2191" s="280" t="s">
        <v>5276</v>
      </c>
      <c r="L2191" s="281">
        <v>40983</v>
      </c>
      <c r="M2191" s="256"/>
      <c r="N2191" s="257">
        <v>40987</v>
      </c>
      <c r="O2191" s="258"/>
      <c r="P2191" s="259"/>
      <c r="Q2191" s="49"/>
      <c r="R2191" s="49"/>
      <c r="S2191" s="328"/>
    </row>
    <row r="2192" spans="1:19" ht="25.5" x14ac:dyDescent="0.25">
      <c r="A2192" s="260">
        <v>40982</v>
      </c>
      <c r="B2192" s="261" t="s">
        <v>2908</v>
      </c>
      <c r="C2192" s="267"/>
      <c r="D2192" s="262" t="s">
        <v>2215</v>
      </c>
      <c r="E2192" s="262"/>
      <c r="F2192" s="262" t="s">
        <v>6588</v>
      </c>
      <c r="G2192" s="262" t="s">
        <v>8041</v>
      </c>
      <c r="H2192" s="262" t="s">
        <v>9603</v>
      </c>
      <c r="I2192" s="262" t="s">
        <v>6444</v>
      </c>
      <c r="J2192" s="280" t="s">
        <v>5603</v>
      </c>
      <c r="K2192" s="280" t="s">
        <v>373</v>
      </c>
      <c r="L2192" s="281">
        <v>40988</v>
      </c>
      <c r="M2192" s="256"/>
      <c r="N2192" s="257">
        <v>40988</v>
      </c>
      <c r="O2192" s="258"/>
      <c r="P2192" s="259"/>
      <c r="Q2192" s="49"/>
      <c r="R2192" s="49"/>
      <c r="S2192" s="328"/>
    </row>
    <row r="2193" spans="1:19" ht="25.5" x14ac:dyDescent="0.25">
      <c r="A2193" s="260">
        <v>40983</v>
      </c>
      <c r="B2193" s="261" t="s">
        <v>1778</v>
      </c>
      <c r="C2193" s="267"/>
      <c r="D2193" s="262" t="s">
        <v>9771</v>
      </c>
      <c r="E2193" s="262">
        <v>5120</v>
      </c>
      <c r="F2193" s="262" t="s">
        <v>7521</v>
      </c>
      <c r="G2193" s="262" t="s">
        <v>5602</v>
      </c>
      <c r="H2193" s="262" t="s">
        <v>1779</v>
      </c>
      <c r="I2193" s="262" t="s">
        <v>6444</v>
      </c>
      <c r="J2193" s="280" t="s">
        <v>4152</v>
      </c>
      <c r="K2193" s="280" t="s">
        <v>2419</v>
      </c>
      <c r="L2193" s="281">
        <v>40988</v>
      </c>
      <c r="M2193" s="256"/>
      <c r="N2193" s="257">
        <v>40988</v>
      </c>
      <c r="O2193" s="258"/>
      <c r="P2193" s="259"/>
      <c r="Q2193" s="49"/>
      <c r="R2193" s="49"/>
      <c r="S2193" s="328"/>
    </row>
    <row r="2194" spans="1:19" ht="25.5" x14ac:dyDescent="0.25">
      <c r="A2194" s="260">
        <v>40983</v>
      </c>
      <c r="B2194" s="261" t="s">
        <v>1778</v>
      </c>
      <c r="C2194" s="267"/>
      <c r="D2194" s="262" t="s">
        <v>9771</v>
      </c>
      <c r="E2194" s="262">
        <v>5120</v>
      </c>
      <c r="F2194" s="262" t="s">
        <v>7521</v>
      </c>
      <c r="G2194" s="262" t="s">
        <v>5602</v>
      </c>
      <c r="H2194" s="262" t="s">
        <v>10133</v>
      </c>
      <c r="I2194" s="262" t="s">
        <v>6444</v>
      </c>
      <c r="J2194" s="280" t="s">
        <v>4152</v>
      </c>
      <c r="K2194" s="280" t="s">
        <v>4960</v>
      </c>
      <c r="L2194" s="281">
        <v>40988</v>
      </c>
      <c r="M2194" s="256"/>
      <c r="N2194" s="257">
        <v>40988</v>
      </c>
      <c r="O2194" s="258"/>
      <c r="P2194" s="259"/>
      <c r="Q2194" s="49"/>
      <c r="R2194" s="49"/>
      <c r="S2194" s="328"/>
    </row>
    <row r="2195" spans="1:19" ht="25.5" x14ac:dyDescent="0.25">
      <c r="A2195" s="260">
        <v>40988</v>
      </c>
      <c r="B2195" s="261" t="s">
        <v>1840</v>
      </c>
      <c r="C2195" s="267"/>
      <c r="D2195" s="262" t="s">
        <v>8270</v>
      </c>
      <c r="E2195" s="262">
        <v>5061</v>
      </c>
      <c r="F2195" s="262" t="s">
        <v>3662</v>
      </c>
      <c r="G2195" s="262" t="s">
        <v>9736</v>
      </c>
      <c r="H2195" s="262" t="s">
        <v>6060</v>
      </c>
      <c r="I2195" s="262" t="s">
        <v>5497</v>
      </c>
      <c r="J2195" s="280" t="s">
        <v>5603</v>
      </c>
      <c r="K2195" s="280" t="s">
        <v>6466</v>
      </c>
      <c r="L2195" s="281">
        <v>40990</v>
      </c>
      <c r="M2195" s="256"/>
      <c r="N2195" s="257">
        <v>40990</v>
      </c>
      <c r="O2195" s="258"/>
      <c r="P2195" s="259"/>
      <c r="Q2195" s="49"/>
      <c r="R2195" s="49"/>
      <c r="S2195" s="328"/>
    </row>
    <row r="2196" spans="1:19" ht="25.5" x14ac:dyDescent="0.25">
      <c r="A2196" s="260">
        <v>40974</v>
      </c>
      <c r="B2196" s="261" t="s">
        <v>3971</v>
      </c>
      <c r="C2196" s="267"/>
      <c r="D2196" s="262" t="s">
        <v>3972</v>
      </c>
      <c r="E2196" s="262">
        <v>5117</v>
      </c>
      <c r="F2196" s="262" t="s">
        <v>3973</v>
      </c>
      <c r="G2196" s="262" t="s">
        <v>9736</v>
      </c>
      <c r="H2196" s="262" t="s">
        <v>7950</v>
      </c>
      <c r="I2196" s="262" t="s">
        <v>3974</v>
      </c>
      <c r="J2196" s="280" t="s">
        <v>4152</v>
      </c>
      <c r="K2196" s="280" t="s">
        <v>8799</v>
      </c>
      <c r="L2196" s="281">
        <v>41001</v>
      </c>
      <c r="M2196" s="256"/>
      <c r="N2196" s="257">
        <v>41001</v>
      </c>
      <c r="O2196" s="258"/>
      <c r="P2196" s="259"/>
      <c r="Q2196" s="49"/>
      <c r="R2196" s="49"/>
      <c r="S2196" s="328"/>
    </row>
    <row r="2197" spans="1:19" ht="25.5" x14ac:dyDescent="0.25">
      <c r="A2197" s="260">
        <v>40974</v>
      </c>
      <c r="B2197" s="261" t="s">
        <v>3971</v>
      </c>
      <c r="C2197" s="267"/>
      <c r="D2197" s="262" t="s">
        <v>3972</v>
      </c>
      <c r="E2197" s="262">
        <v>5117</v>
      </c>
      <c r="F2197" s="262" t="s">
        <v>3973</v>
      </c>
      <c r="G2197" s="262" t="s">
        <v>7272</v>
      </c>
      <c r="H2197" s="262" t="s">
        <v>7950</v>
      </c>
      <c r="I2197" s="262" t="s">
        <v>3975</v>
      </c>
      <c r="J2197" s="280" t="s">
        <v>4152</v>
      </c>
      <c r="K2197" s="280" t="s">
        <v>7833</v>
      </c>
      <c r="L2197" s="281">
        <v>41001</v>
      </c>
      <c r="M2197" s="256"/>
      <c r="N2197" s="257">
        <v>41001</v>
      </c>
      <c r="O2197" s="258"/>
      <c r="P2197" s="259"/>
      <c r="Q2197" s="49"/>
      <c r="R2197" s="49"/>
      <c r="S2197" s="328"/>
    </row>
    <row r="2198" spans="1:19" ht="25.5" x14ac:dyDescent="0.25">
      <c r="A2198" s="260">
        <v>40974</v>
      </c>
      <c r="B2198" s="261" t="s">
        <v>3971</v>
      </c>
      <c r="C2198" s="267"/>
      <c r="D2198" s="262" t="s">
        <v>3972</v>
      </c>
      <c r="E2198" s="262">
        <v>5117</v>
      </c>
      <c r="F2198" s="262" t="s">
        <v>3973</v>
      </c>
      <c r="G2198" s="262" t="s">
        <v>7272</v>
      </c>
      <c r="H2198" s="262" t="s">
        <v>7950</v>
      </c>
      <c r="I2198" s="262" t="s">
        <v>822</v>
      </c>
      <c r="J2198" s="280" t="s">
        <v>4152</v>
      </c>
      <c r="K2198" s="280" t="s">
        <v>2079</v>
      </c>
      <c r="L2198" s="281">
        <v>41001</v>
      </c>
      <c r="M2198" s="256"/>
      <c r="N2198" s="257">
        <v>41001</v>
      </c>
      <c r="O2198" s="258"/>
      <c r="P2198" s="259"/>
      <c r="Q2198" s="49"/>
      <c r="R2198" s="49"/>
      <c r="S2198" s="328"/>
    </row>
    <row r="2199" spans="1:19" x14ac:dyDescent="0.25">
      <c r="A2199" s="260">
        <v>40989</v>
      </c>
      <c r="B2199" s="261" t="s">
        <v>4647</v>
      </c>
      <c r="C2199" s="267"/>
      <c r="D2199" s="262" t="s">
        <v>10293</v>
      </c>
      <c r="E2199" s="262">
        <v>5126</v>
      </c>
      <c r="F2199" s="262" t="s">
        <v>1697</v>
      </c>
      <c r="G2199" s="262" t="s">
        <v>5602</v>
      </c>
      <c r="H2199" s="262" t="s">
        <v>8094</v>
      </c>
      <c r="I2199" s="262" t="s">
        <v>7907</v>
      </c>
      <c r="J2199" s="280" t="s">
        <v>5940</v>
      </c>
      <c r="K2199" s="280" t="s">
        <v>620</v>
      </c>
      <c r="L2199" s="281">
        <v>41001</v>
      </c>
      <c r="M2199" s="256"/>
      <c r="N2199" s="257">
        <v>41003</v>
      </c>
      <c r="O2199" s="258"/>
      <c r="P2199" s="259"/>
      <c r="Q2199" s="49"/>
      <c r="R2199" s="49"/>
      <c r="S2199" s="328"/>
    </row>
    <row r="2200" spans="1:19" ht="25.5" x14ac:dyDescent="0.25">
      <c r="A2200" s="260">
        <v>40995</v>
      </c>
      <c r="B2200" s="261" t="s">
        <v>6439</v>
      </c>
      <c r="C2200" s="267"/>
      <c r="D2200" s="262" t="s">
        <v>2215</v>
      </c>
      <c r="E2200" s="262"/>
      <c r="F2200" s="262" t="s">
        <v>1697</v>
      </c>
      <c r="G2200" s="262" t="s">
        <v>5602</v>
      </c>
      <c r="H2200" s="262" t="s">
        <v>10768</v>
      </c>
      <c r="I2200" s="262" t="s">
        <v>6444</v>
      </c>
      <c r="J2200" s="280" t="s">
        <v>4152</v>
      </c>
      <c r="K2200" s="280" t="s">
        <v>2419</v>
      </c>
      <c r="L2200" s="281">
        <v>41003</v>
      </c>
      <c r="M2200" s="256"/>
      <c r="N2200" s="257">
        <v>41004</v>
      </c>
      <c r="O2200" s="258"/>
      <c r="P2200" s="259"/>
      <c r="Q2200" s="49"/>
      <c r="R2200" s="49"/>
      <c r="S2200" s="328"/>
    </row>
    <row r="2201" spans="1:19" ht="25.5" x14ac:dyDescent="0.25">
      <c r="A2201" s="260">
        <v>40995</v>
      </c>
      <c r="B2201" s="261" t="s">
        <v>6437</v>
      </c>
      <c r="C2201" s="267"/>
      <c r="D2201" s="262" t="s">
        <v>6438</v>
      </c>
      <c r="E2201" s="262">
        <v>5085</v>
      </c>
      <c r="F2201" s="262" t="s">
        <v>1697</v>
      </c>
      <c r="G2201" s="262" t="s">
        <v>5602</v>
      </c>
      <c r="H2201" s="262" t="s">
        <v>10768</v>
      </c>
      <c r="I2201" s="262" t="s">
        <v>6032</v>
      </c>
      <c r="J2201" s="280" t="s">
        <v>2210</v>
      </c>
      <c r="K2201" s="280" t="s">
        <v>1182</v>
      </c>
      <c r="L2201" s="281">
        <v>41005</v>
      </c>
      <c r="M2201" s="256"/>
      <c r="N2201" s="257">
        <v>41005</v>
      </c>
      <c r="O2201" s="258"/>
      <c r="P2201" s="259"/>
      <c r="Q2201" s="49"/>
      <c r="R2201" s="49"/>
      <c r="S2201" s="328"/>
    </row>
    <row r="2202" spans="1:19" ht="25.5" x14ac:dyDescent="0.25">
      <c r="A2202" s="260">
        <v>41008</v>
      </c>
      <c r="B2202" s="261" t="s">
        <v>7533</v>
      </c>
      <c r="C2202" s="267"/>
      <c r="D2202" s="262" t="s">
        <v>10593</v>
      </c>
      <c r="E2202" s="262">
        <v>5038</v>
      </c>
      <c r="F2202" s="262" t="s">
        <v>738</v>
      </c>
      <c r="G2202" s="262" t="s">
        <v>6884</v>
      </c>
      <c r="H2202" s="262" t="s">
        <v>9777</v>
      </c>
      <c r="I2202" s="262" t="s">
        <v>6444</v>
      </c>
      <c r="J2202" s="280" t="s">
        <v>4152</v>
      </c>
      <c r="K2202" s="280" t="s">
        <v>2079</v>
      </c>
      <c r="L2202" s="281">
        <v>41012</v>
      </c>
      <c r="M2202" s="256"/>
      <c r="N2202" s="257">
        <v>41012</v>
      </c>
      <c r="O2202" s="258"/>
      <c r="P2202" s="259"/>
      <c r="Q2202" s="49"/>
      <c r="R2202" s="49"/>
      <c r="S2202" s="328"/>
    </row>
    <row r="2203" spans="1:19" ht="25.5" x14ac:dyDescent="0.25">
      <c r="A2203" s="260">
        <v>41012</v>
      </c>
      <c r="B2203" s="261" t="s">
        <v>8351</v>
      </c>
      <c r="C2203" s="267"/>
      <c r="D2203" s="262" t="s">
        <v>8352</v>
      </c>
      <c r="E2203" s="262">
        <v>5045</v>
      </c>
      <c r="F2203" s="262" t="s">
        <v>5941</v>
      </c>
      <c r="G2203" s="262" t="s">
        <v>10927</v>
      </c>
      <c r="H2203" s="262" t="s">
        <v>6060</v>
      </c>
      <c r="I2203" s="262" t="s">
        <v>10608</v>
      </c>
      <c r="J2203" s="280" t="s">
        <v>5603</v>
      </c>
      <c r="K2203" s="280" t="s">
        <v>9008</v>
      </c>
      <c r="L2203" s="281">
        <v>41015</v>
      </c>
      <c r="M2203" s="256"/>
      <c r="N2203" s="257">
        <v>41015</v>
      </c>
      <c r="O2203" s="258"/>
      <c r="P2203" s="259"/>
      <c r="Q2203" s="49"/>
      <c r="R2203" s="49"/>
      <c r="S2203" s="328"/>
    </row>
    <row r="2204" spans="1:19" ht="25.5" x14ac:dyDescent="0.25">
      <c r="A2204" s="260">
        <v>41012</v>
      </c>
      <c r="B2204" s="261" t="s">
        <v>8351</v>
      </c>
      <c r="C2204" s="267"/>
      <c r="D2204" s="262" t="s">
        <v>8352</v>
      </c>
      <c r="E2204" s="262">
        <v>5045</v>
      </c>
      <c r="F2204" s="262" t="s">
        <v>5941</v>
      </c>
      <c r="G2204" s="262" t="s">
        <v>10927</v>
      </c>
      <c r="H2204" s="262" t="s">
        <v>6060</v>
      </c>
      <c r="I2204" s="262" t="s">
        <v>6444</v>
      </c>
      <c r="J2204" s="280" t="s">
        <v>5603</v>
      </c>
      <c r="K2204" s="280" t="s">
        <v>6381</v>
      </c>
      <c r="L2204" s="281">
        <v>41015</v>
      </c>
      <c r="M2204" s="256"/>
      <c r="N2204" s="257">
        <v>41015</v>
      </c>
      <c r="O2204" s="258"/>
      <c r="P2204" s="259"/>
      <c r="Q2204" s="49"/>
      <c r="R2204" s="49"/>
      <c r="S2204" s="328"/>
    </row>
    <row r="2205" spans="1:19" ht="25.5" x14ac:dyDescent="0.25">
      <c r="A2205" s="260">
        <v>41010</v>
      </c>
      <c r="B2205" s="261" t="s">
        <v>6596</v>
      </c>
      <c r="C2205" s="267"/>
      <c r="D2205" s="262" t="s">
        <v>2215</v>
      </c>
      <c r="E2205" s="262"/>
      <c r="F2205" s="262" t="s">
        <v>1697</v>
      </c>
      <c r="G2205" s="262" t="s">
        <v>5602</v>
      </c>
      <c r="H2205" s="262" t="s">
        <v>10768</v>
      </c>
      <c r="I2205" s="262" t="s">
        <v>6444</v>
      </c>
      <c r="J2205" s="280" t="s">
        <v>4152</v>
      </c>
      <c r="K2205" s="280" t="s">
        <v>2419</v>
      </c>
      <c r="L2205" s="281">
        <v>41017</v>
      </c>
      <c r="M2205" s="256"/>
      <c r="N2205" s="257">
        <v>41017</v>
      </c>
      <c r="O2205" s="258"/>
      <c r="P2205" s="259"/>
      <c r="Q2205" s="49"/>
      <c r="R2205" s="49"/>
      <c r="S2205" s="328"/>
    </row>
    <row r="2206" spans="1:19" ht="25.5" x14ac:dyDescent="0.25">
      <c r="A2206" s="260">
        <v>41015</v>
      </c>
      <c r="B2206" s="261" t="s">
        <v>8761</v>
      </c>
      <c r="C2206" s="267"/>
      <c r="D2206" s="262" t="s">
        <v>2215</v>
      </c>
      <c r="E2206" s="262"/>
      <c r="F2206" s="262" t="s">
        <v>6588</v>
      </c>
      <c r="G2206" s="262" t="s">
        <v>8041</v>
      </c>
      <c r="H2206" s="262" t="s">
        <v>9603</v>
      </c>
      <c r="I2206" s="262" t="s">
        <v>6444</v>
      </c>
      <c r="J2206" s="280" t="s">
        <v>5603</v>
      </c>
      <c r="K2206" s="280" t="s">
        <v>373</v>
      </c>
      <c r="L2206" s="281">
        <v>41017</v>
      </c>
      <c r="M2206" s="256"/>
      <c r="N2206" s="257">
        <v>41017</v>
      </c>
      <c r="O2206" s="258"/>
      <c r="P2206" s="259"/>
      <c r="Q2206" s="49"/>
      <c r="R2206" s="49"/>
      <c r="S2206" s="328"/>
    </row>
    <row r="2207" spans="1:19" ht="25.5" x14ac:dyDescent="0.25">
      <c r="A2207" s="260">
        <v>41015</v>
      </c>
      <c r="B2207" s="261" t="s">
        <v>10751</v>
      </c>
      <c r="C2207" s="267"/>
      <c r="D2207" s="262" t="s">
        <v>2215</v>
      </c>
      <c r="E2207" s="262"/>
      <c r="F2207" s="262" t="s">
        <v>1697</v>
      </c>
      <c r="G2207" s="262" t="s">
        <v>5602</v>
      </c>
      <c r="H2207" s="262" t="s">
        <v>1075</v>
      </c>
      <c r="I2207" s="262" t="s">
        <v>6444</v>
      </c>
      <c r="J2207" s="280" t="s">
        <v>4152</v>
      </c>
      <c r="K2207" s="280" t="s">
        <v>2079</v>
      </c>
      <c r="L2207" s="281">
        <v>41017</v>
      </c>
      <c r="M2207" s="256"/>
      <c r="N2207" s="257">
        <v>41017</v>
      </c>
      <c r="O2207" s="258"/>
      <c r="P2207" s="259"/>
      <c r="Q2207" s="49"/>
      <c r="R2207" s="49"/>
      <c r="S2207" s="328"/>
    </row>
    <row r="2208" spans="1:19" ht="25.5" x14ac:dyDescent="0.25">
      <c r="A2208" s="260">
        <v>41015</v>
      </c>
      <c r="B2208" s="261" t="s">
        <v>2846</v>
      </c>
      <c r="C2208" s="267"/>
      <c r="D2208" s="262" t="s">
        <v>2215</v>
      </c>
      <c r="E2208" s="262"/>
      <c r="F2208" s="262" t="s">
        <v>6588</v>
      </c>
      <c r="G2208" s="262" t="s">
        <v>2109</v>
      </c>
      <c r="H2208" s="262" t="s">
        <v>8607</v>
      </c>
      <c r="I2208" s="262" t="s">
        <v>6444</v>
      </c>
      <c r="J2208" s="280" t="s">
        <v>2379</v>
      </c>
      <c r="K2208" s="280" t="s">
        <v>2419</v>
      </c>
      <c r="L2208" s="281">
        <v>41019</v>
      </c>
      <c r="M2208" s="256"/>
      <c r="N2208" s="257">
        <v>41019</v>
      </c>
      <c r="O2208" s="258"/>
      <c r="P2208" s="259"/>
      <c r="Q2208" s="49"/>
      <c r="R2208" s="49"/>
      <c r="S2208" s="328"/>
    </row>
    <row r="2209" spans="1:19" ht="25.5" x14ac:dyDescent="0.25">
      <c r="A2209" s="260">
        <v>41015</v>
      </c>
      <c r="B2209" s="261" t="s">
        <v>2846</v>
      </c>
      <c r="C2209" s="267"/>
      <c r="D2209" s="262" t="s">
        <v>10697</v>
      </c>
      <c r="E2209" s="262">
        <v>4996</v>
      </c>
      <c r="F2209" s="262" t="s">
        <v>6588</v>
      </c>
      <c r="G2209" s="262" t="s">
        <v>2109</v>
      </c>
      <c r="H2209" s="262" t="s">
        <v>8607</v>
      </c>
      <c r="I2209" s="262" t="s">
        <v>4080</v>
      </c>
      <c r="J2209" s="280" t="s">
        <v>2379</v>
      </c>
      <c r="K2209" s="280" t="s">
        <v>6721</v>
      </c>
      <c r="L2209" s="281">
        <v>41019</v>
      </c>
      <c r="M2209" s="256"/>
      <c r="N2209" s="257">
        <v>41019</v>
      </c>
      <c r="O2209" s="258"/>
      <c r="P2209" s="259"/>
      <c r="Q2209" s="49"/>
      <c r="R2209" s="49"/>
      <c r="S2209" s="328"/>
    </row>
    <row r="2210" spans="1:19" ht="25.5" x14ac:dyDescent="0.25">
      <c r="A2210" s="260">
        <v>41015</v>
      </c>
      <c r="B2210" s="261" t="s">
        <v>2847</v>
      </c>
      <c r="C2210" s="267"/>
      <c r="D2210" s="262" t="s">
        <v>2215</v>
      </c>
      <c r="E2210" s="262"/>
      <c r="F2210" s="262" t="s">
        <v>6588</v>
      </c>
      <c r="G2210" s="262" t="s">
        <v>10255</v>
      </c>
      <c r="H2210" s="262" t="s">
        <v>8607</v>
      </c>
      <c r="I2210" s="262" t="s">
        <v>9179</v>
      </c>
      <c r="J2210" s="280" t="s">
        <v>2379</v>
      </c>
      <c r="K2210" s="280" t="s">
        <v>2079</v>
      </c>
      <c r="L2210" s="281">
        <v>41019</v>
      </c>
      <c r="M2210" s="256"/>
      <c r="N2210" s="257">
        <v>41019</v>
      </c>
      <c r="O2210" s="258"/>
      <c r="P2210" s="259"/>
      <c r="Q2210" s="49"/>
      <c r="R2210" s="49"/>
      <c r="S2210" s="328"/>
    </row>
    <row r="2211" spans="1:19" ht="25.5" x14ac:dyDescent="0.25">
      <c r="A2211" s="260">
        <v>41019</v>
      </c>
      <c r="B2211" s="261" t="s">
        <v>8461</v>
      </c>
      <c r="C2211" s="267"/>
      <c r="D2211" s="262" t="s">
        <v>2215</v>
      </c>
      <c r="E2211" s="262"/>
      <c r="F2211" s="262" t="s">
        <v>6588</v>
      </c>
      <c r="G2211" s="262" t="s">
        <v>6884</v>
      </c>
      <c r="H2211" s="262" t="s">
        <v>8607</v>
      </c>
      <c r="I2211" s="262" t="s">
        <v>6444</v>
      </c>
      <c r="J2211" s="280" t="s">
        <v>2379</v>
      </c>
      <c r="K2211" s="280" t="s">
        <v>2079</v>
      </c>
      <c r="L2211" s="281">
        <v>41023</v>
      </c>
      <c r="M2211" s="256"/>
      <c r="N2211" s="257">
        <v>41023</v>
      </c>
      <c r="O2211" s="258"/>
      <c r="P2211" s="259"/>
      <c r="Q2211" s="49"/>
      <c r="R2211" s="49"/>
      <c r="S2211" s="328"/>
    </row>
    <row r="2212" spans="1:19" ht="25.5" x14ac:dyDescent="0.25">
      <c r="A2212" s="260">
        <v>41019</v>
      </c>
      <c r="B2212" s="261" t="s">
        <v>1869</v>
      </c>
      <c r="C2212" s="267"/>
      <c r="D2212" s="262" t="s">
        <v>2215</v>
      </c>
      <c r="E2212" s="262"/>
      <c r="F2212" s="262" t="s">
        <v>1697</v>
      </c>
      <c r="G2212" s="262" t="s">
        <v>5602</v>
      </c>
      <c r="H2212" s="262" t="s">
        <v>10768</v>
      </c>
      <c r="I2212" s="262" t="s">
        <v>6444</v>
      </c>
      <c r="J2212" s="280" t="s">
        <v>4152</v>
      </c>
      <c r="K2212" s="280" t="s">
        <v>2419</v>
      </c>
      <c r="L2212" s="281">
        <v>41024</v>
      </c>
      <c r="M2212" s="256"/>
      <c r="N2212" s="257">
        <v>41024</v>
      </c>
      <c r="O2212" s="258"/>
      <c r="P2212" s="259"/>
      <c r="Q2212" s="49"/>
      <c r="R2212" s="49"/>
      <c r="S2212" s="328"/>
    </row>
    <row r="2213" spans="1:19" ht="25.5" x14ac:dyDescent="0.25">
      <c r="A2213" s="260">
        <v>41024</v>
      </c>
      <c r="B2213" s="261" t="s">
        <v>3379</v>
      </c>
      <c r="C2213" s="267"/>
      <c r="D2213" s="262" t="s">
        <v>2215</v>
      </c>
      <c r="E2213" s="262"/>
      <c r="F2213" s="262" t="s">
        <v>6588</v>
      </c>
      <c r="G2213" s="262" t="s">
        <v>3489</v>
      </c>
      <c r="H2213" s="262" t="s">
        <v>8607</v>
      </c>
      <c r="I2213" s="262" t="s">
        <v>6444</v>
      </c>
      <c r="J2213" s="280" t="s">
        <v>2379</v>
      </c>
      <c r="K2213" s="280" t="s">
        <v>6466</v>
      </c>
      <c r="L2213" s="281">
        <v>41026</v>
      </c>
      <c r="M2213" s="256"/>
      <c r="N2213" s="257">
        <v>41026</v>
      </c>
      <c r="O2213" s="258"/>
      <c r="P2213" s="259"/>
      <c r="Q2213" s="49"/>
      <c r="R2213" s="49"/>
      <c r="S2213" s="328"/>
    </row>
    <row r="2214" spans="1:19" ht="25.5" x14ac:dyDescent="0.25">
      <c r="A2214" s="260">
        <v>41024</v>
      </c>
      <c r="B2214" s="261" t="s">
        <v>3379</v>
      </c>
      <c r="C2214" s="267"/>
      <c r="D2214" s="262" t="s">
        <v>2215</v>
      </c>
      <c r="E2214" s="262"/>
      <c r="F2214" s="262" t="s">
        <v>6588</v>
      </c>
      <c r="G2214" s="262" t="s">
        <v>3489</v>
      </c>
      <c r="H2214" s="262" t="s">
        <v>6088</v>
      </c>
      <c r="I2214" s="262" t="s">
        <v>6444</v>
      </c>
      <c r="J2214" s="280" t="s">
        <v>2379</v>
      </c>
      <c r="K2214" s="280" t="s">
        <v>8506</v>
      </c>
      <c r="L2214" s="281">
        <v>41026</v>
      </c>
      <c r="M2214" s="256"/>
      <c r="N2214" s="257">
        <v>41026</v>
      </c>
      <c r="O2214" s="258"/>
      <c r="P2214" s="259"/>
      <c r="Q2214" s="49"/>
      <c r="R2214" s="49"/>
      <c r="S2214" s="328"/>
    </row>
    <row r="2215" spans="1:19" ht="25.5" x14ac:dyDescent="0.25">
      <c r="A2215" s="260"/>
      <c r="B2215" s="261" t="s">
        <v>9576</v>
      </c>
      <c r="C2215" s="267"/>
      <c r="D2215" s="262" t="s">
        <v>9577</v>
      </c>
      <c r="E2215" s="262"/>
      <c r="F2215" s="262"/>
      <c r="G2215" s="262" t="s">
        <v>9578</v>
      </c>
      <c r="H2215" s="262" t="s">
        <v>8607</v>
      </c>
      <c r="I2215" s="262" t="s">
        <v>842</v>
      </c>
      <c r="J2215" s="280" t="s">
        <v>7682</v>
      </c>
      <c r="K2215" s="280" t="s">
        <v>10102</v>
      </c>
      <c r="L2215" s="281">
        <v>41026</v>
      </c>
      <c r="M2215" s="256"/>
      <c r="N2215" s="257">
        <v>41026</v>
      </c>
      <c r="O2215" s="258"/>
      <c r="P2215" s="259"/>
      <c r="Q2215" s="49">
        <v>1.38</v>
      </c>
      <c r="R2215" s="49"/>
      <c r="S2215" s="328" t="s">
        <v>10982</v>
      </c>
    </row>
    <row r="2216" spans="1:19" ht="25.5" x14ac:dyDescent="0.25">
      <c r="A2216" s="260">
        <v>41015</v>
      </c>
      <c r="B2216" s="261" t="s">
        <v>1864</v>
      </c>
      <c r="C2216" s="267"/>
      <c r="D2216" s="262" t="s">
        <v>1865</v>
      </c>
      <c r="E2216" s="262"/>
      <c r="F2216" s="262" t="s">
        <v>364</v>
      </c>
      <c r="G2216" s="262" t="s">
        <v>7272</v>
      </c>
      <c r="H2216" s="262" t="s">
        <v>4651</v>
      </c>
      <c r="I2216" s="262" t="s">
        <v>9179</v>
      </c>
      <c r="J2216" s="280" t="s">
        <v>878</v>
      </c>
      <c r="K2216" s="280" t="s">
        <v>10061</v>
      </c>
      <c r="L2216" s="281"/>
      <c r="M2216" s="256"/>
      <c r="N2216" s="257">
        <v>41030</v>
      </c>
      <c r="O2216" s="258"/>
      <c r="P2216" s="259"/>
      <c r="Q2216" s="49"/>
      <c r="R2216" s="49"/>
      <c r="S2216" s="328"/>
    </row>
    <row r="2217" spans="1:19" ht="25.5" x14ac:dyDescent="0.25">
      <c r="A2217" s="260">
        <v>41016</v>
      </c>
      <c r="B2217" s="261" t="s">
        <v>1866</v>
      </c>
      <c r="C2217" s="267"/>
      <c r="D2217" s="262" t="s">
        <v>1867</v>
      </c>
      <c r="E2217" s="262"/>
      <c r="F2217" s="262" t="s">
        <v>1552</v>
      </c>
      <c r="G2217" s="262" t="s">
        <v>8606</v>
      </c>
      <c r="H2217" s="262" t="s">
        <v>8607</v>
      </c>
      <c r="I2217" s="262" t="s">
        <v>1868</v>
      </c>
      <c r="J2217" s="280" t="s">
        <v>2379</v>
      </c>
      <c r="K2217" s="280" t="s">
        <v>2581</v>
      </c>
      <c r="L2217" s="281"/>
      <c r="M2217" s="256"/>
      <c r="N2217" s="257">
        <v>41030</v>
      </c>
      <c r="O2217" s="258"/>
      <c r="P2217" s="259"/>
      <c r="Q2217" s="49"/>
      <c r="R2217" s="49"/>
      <c r="S2217" s="328"/>
    </row>
    <row r="2218" spans="1:19" ht="25.5" x14ac:dyDescent="0.25">
      <c r="A2218" s="260">
        <v>41026</v>
      </c>
      <c r="B2218" s="261" t="s">
        <v>10381</v>
      </c>
      <c r="C2218" s="267"/>
      <c r="D2218" s="262" t="s">
        <v>10822</v>
      </c>
      <c r="E2218" s="262">
        <v>5089</v>
      </c>
      <c r="F2218" s="262" t="s">
        <v>1461</v>
      </c>
      <c r="G2218" s="262" t="s">
        <v>5602</v>
      </c>
      <c r="H2218" s="262" t="s">
        <v>1365</v>
      </c>
      <c r="I2218" s="262" t="s">
        <v>6444</v>
      </c>
      <c r="J2218" s="280" t="s">
        <v>4152</v>
      </c>
      <c r="K2218" s="280" t="s">
        <v>2419</v>
      </c>
      <c r="L2218" s="281"/>
      <c r="M2218" s="256"/>
      <c r="N2218" s="257">
        <v>41030</v>
      </c>
      <c r="O2218" s="258"/>
      <c r="P2218" s="259"/>
      <c r="Q2218" s="49"/>
      <c r="R2218" s="49"/>
      <c r="S2218" s="328"/>
    </row>
    <row r="2219" spans="1:19" ht="38.25" x14ac:dyDescent="0.25">
      <c r="A2219" s="260">
        <v>41019</v>
      </c>
      <c r="B2219" s="261" t="s">
        <v>2715</v>
      </c>
      <c r="C2219" s="267"/>
      <c r="D2219" s="262" t="s">
        <v>6539</v>
      </c>
      <c r="E2219" s="262">
        <v>5079</v>
      </c>
      <c r="F2219" s="262" t="s">
        <v>1697</v>
      </c>
      <c r="G2219" s="262" t="s">
        <v>9736</v>
      </c>
      <c r="H2219" s="262" t="s">
        <v>3588</v>
      </c>
      <c r="I2219" s="262" t="s">
        <v>7262</v>
      </c>
      <c r="J2219" s="280" t="s">
        <v>9746</v>
      </c>
      <c r="K2219" s="280" t="s">
        <v>6536</v>
      </c>
      <c r="L2219" s="281">
        <v>41033</v>
      </c>
      <c r="M2219" s="256"/>
      <c r="N2219" s="257">
        <v>41033</v>
      </c>
      <c r="O2219" s="258"/>
      <c r="P2219" s="259"/>
      <c r="Q2219" s="49"/>
      <c r="R2219" s="49"/>
      <c r="S2219" s="328"/>
    </row>
    <row r="2220" spans="1:19" ht="25.5" x14ac:dyDescent="0.25">
      <c r="A2220" s="260">
        <v>41019</v>
      </c>
      <c r="B2220" s="261" t="s">
        <v>2715</v>
      </c>
      <c r="C2220" s="267"/>
      <c r="D2220" s="262" t="s">
        <v>6539</v>
      </c>
      <c r="E2220" s="262">
        <v>5079</v>
      </c>
      <c r="F2220" s="262" t="s">
        <v>1697</v>
      </c>
      <c r="G2220" s="262" t="s">
        <v>9736</v>
      </c>
      <c r="H2220" s="262" t="s">
        <v>3588</v>
      </c>
      <c r="I2220" s="262" t="s">
        <v>7262</v>
      </c>
      <c r="J2220" s="280" t="s">
        <v>4152</v>
      </c>
      <c r="K2220" s="280" t="s">
        <v>2081</v>
      </c>
      <c r="L2220" s="281">
        <v>41033</v>
      </c>
      <c r="M2220" s="256"/>
      <c r="N2220" s="257">
        <v>41033</v>
      </c>
      <c r="O2220" s="258"/>
      <c r="P2220" s="259"/>
      <c r="Q2220" s="49"/>
      <c r="R2220" s="49"/>
      <c r="S2220" s="328"/>
    </row>
    <row r="2221" spans="1:19" ht="25.5" x14ac:dyDescent="0.25">
      <c r="A2221" s="260">
        <v>41031</v>
      </c>
      <c r="B2221" s="261" t="s">
        <v>765</v>
      </c>
      <c r="C2221" s="267"/>
      <c r="D2221" s="262" t="s">
        <v>2215</v>
      </c>
      <c r="E2221" s="262"/>
      <c r="F2221" s="262" t="s">
        <v>6588</v>
      </c>
      <c r="G2221" s="262" t="s">
        <v>2109</v>
      </c>
      <c r="H2221" s="262" t="s">
        <v>8607</v>
      </c>
      <c r="I2221" s="262" t="s">
        <v>6444</v>
      </c>
      <c r="J2221" s="280" t="s">
        <v>2379</v>
      </c>
      <c r="K2221" s="280" t="s">
        <v>7445</v>
      </c>
      <c r="L2221" s="281">
        <v>41037</v>
      </c>
      <c r="M2221" s="256"/>
      <c r="N2221" s="257">
        <v>41036</v>
      </c>
      <c r="O2221" s="258"/>
      <c r="P2221" s="259"/>
      <c r="Q2221" s="49"/>
      <c r="R2221" s="49"/>
      <c r="S2221" s="328"/>
    </row>
    <row r="2222" spans="1:19" ht="25.5" x14ac:dyDescent="0.25">
      <c r="A2222" s="260">
        <v>41031</v>
      </c>
      <c r="B2222" s="261" t="s">
        <v>765</v>
      </c>
      <c r="C2222" s="267"/>
      <c r="D2222" s="262" t="s">
        <v>2215</v>
      </c>
      <c r="E2222" s="262"/>
      <c r="F2222" s="262" t="s">
        <v>6588</v>
      </c>
      <c r="G2222" s="262" t="s">
        <v>10255</v>
      </c>
      <c r="H2222" s="262" t="s">
        <v>8607</v>
      </c>
      <c r="I2222" s="262" t="s">
        <v>6444</v>
      </c>
      <c r="J2222" s="280" t="s">
        <v>2379</v>
      </c>
      <c r="K2222" s="280" t="s">
        <v>2079</v>
      </c>
      <c r="L2222" s="281">
        <v>41037</v>
      </c>
      <c r="M2222" s="256"/>
      <c r="N2222" s="257">
        <v>41036</v>
      </c>
      <c r="O2222" s="258"/>
      <c r="P2222" s="259"/>
      <c r="Q2222" s="49"/>
      <c r="R2222" s="49"/>
      <c r="S2222" s="328"/>
    </row>
    <row r="2223" spans="1:19" ht="25.5" x14ac:dyDescent="0.25">
      <c r="A2223" s="260">
        <v>41033</v>
      </c>
      <c r="B2223" s="261" t="s">
        <v>6864</v>
      </c>
      <c r="C2223" s="267"/>
      <c r="D2223" s="262" t="s">
        <v>3972</v>
      </c>
      <c r="E2223" s="262">
        <v>5117</v>
      </c>
      <c r="F2223" s="262" t="s">
        <v>10658</v>
      </c>
      <c r="G2223" s="262" t="s">
        <v>7272</v>
      </c>
      <c r="H2223" s="262" t="s">
        <v>374</v>
      </c>
      <c r="I2223" s="262" t="s">
        <v>5497</v>
      </c>
      <c r="J2223" s="280" t="s">
        <v>878</v>
      </c>
      <c r="K2223" s="280" t="s">
        <v>2419</v>
      </c>
      <c r="L2223" s="281">
        <v>41036</v>
      </c>
      <c r="M2223" s="256"/>
      <c r="N2223" s="257">
        <v>41036</v>
      </c>
      <c r="O2223" s="258"/>
      <c r="P2223" s="259"/>
      <c r="Q2223" s="49"/>
      <c r="R2223" s="49"/>
      <c r="S2223" s="328"/>
    </row>
    <row r="2224" spans="1:19" ht="25.5" x14ac:dyDescent="0.25">
      <c r="A2224" s="260">
        <v>41033</v>
      </c>
      <c r="B2224" s="261" t="s">
        <v>6864</v>
      </c>
      <c r="C2224" s="267"/>
      <c r="D2224" s="262" t="s">
        <v>3972</v>
      </c>
      <c r="E2224" s="262">
        <v>5117</v>
      </c>
      <c r="F2224" s="262" t="s">
        <v>10658</v>
      </c>
      <c r="G2224" s="262" t="s">
        <v>7272</v>
      </c>
      <c r="H2224" s="262" t="s">
        <v>374</v>
      </c>
      <c r="I2224" s="262" t="s">
        <v>6444</v>
      </c>
      <c r="J2224" s="280" t="s">
        <v>878</v>
      </c>
      <c r="K2224" s="280" t="s">
        <v>2079</v>
      </c>
      <c r="L2224" s="281">
        <v>41036</v>
      </c>
      <c r="M2224" s="256"/>
      <c r="N2224" s="257">
        <v>41036</v>
      </c>
      <c r="O2224" s="258"/>
      <c r="P2224" s="259"/>
      <c r="Q2224" s="49"/>
      <c r="R2224" s="49"/>
      <c r="S2224" s="328"/>
    </row>
    <row r="2225" spans="1:19" ht="25.5" x14ac:dyDescent="0.25">
      <c r="A2225" s="260">
        <v>41022</v>
      </c>
      <c r="B2225" s="261" t="s">
        <v>8428</v>
      </c>
      <c r="C2225" s="267"/>
      <c r="D2225" s="262" t="s">
        <v>8712</v>
      </c>
      <c r="E2225" s="262">
        <v>5110</v>
      </c>
      <c r="F2225" s="262" t="s">
        <v>1697</v>
      </c>
      <c r="G2225" s="262" t="s">
        <v>9736</v>
      </c>
      <c r="H2225" s="262" t="s">
        <v>1075</v>
      </c>
      <c r="I2225" s="262" t="s">
        <v>1255</v>
      </c>
      <c r="J2225" s="280" t="s">
        <v>6685</v>
      </c>
      <c r="K2225" s="280" t="s">
        <v>8713</v>
      </c>
      <c r="L2225" s="281">
        <v>41040</v>
      </c>
      <c r="M2225" s="256"/>
      <c r="N2225" s="257">
        <v>41040</v>
      </c>
      <c r="O2225" s="258"/>
      <c r="P2225" s="259"/>
      <c r="Q2225" s="49"/>
      <c r="R2225" s="49"/>
      <c r="S2225" s="328"/>
    </row>
    <row r="2226" spans="1:19" ht="25.5" x14ac:dyDescent="0.25">
      <c r="A2226" s="260">
        <v>41022</v>
      </c>
      <c r="B2226" s="261" t="s">
        <v>8428</v>
      </c>
      <c r="C2226" s="267"/>
      <c r="D2226" s="262" t="s">
        <v>8712</v>
      </c>
      <c r="E2226" s="262">
        <v>5110</v>
      </c>
      <c r="F2226" s="262" t="s">
        <v>1697</v>
      </c>
      <c r="G2226" s="262" t="s">
        <v>9736</v>
      </c>
      <c r="H2226" s="262" t="s">
        <v>1075</v>
      </c>
      <c r="I2226" s="262" t="s">
        <v>10930</v>
      </c>
      <c r="J2226" s="280" t="s">
        <v>4152</v>
      </c>
      <c r="K2226" s="280" t="s">
        <v>2081</v>
      </c>
      <c r="L2226" s="281">
        <v>41040</v>
      </c>
      <c r="M2226" s="256"/>
      <c r="N2226" s="257">
        <v>41040</v>
      </c>
      <c r="O2226" s="258"/>
      <c r="P2226" s="259"/>
      <c r="Q2226" s="49"/>
      <c r="R2226" s="49"/>
      <c r="S2226" s="328"/>
    </row>
    <row r="2227" spans="1:19" ht="25.5" x14ac:dyDescent="0.25">
      <c r="A2227" s="260">
        <v>41039</v>
      </c>
      <c r="B2227" s="261" t="s">
        <v>10677</v>
      </c>
      <c r="C2227" s="267"/>
      <c r="D2227" s="262" t="s">
        <v>2215</v>
      </c>
      <c r="E2227" s="262"/>
      <c r="F2227" s="262" t="s">
        <v>6588</v>
      </c>
      <c r="G2227" s="262" t="s">
        <v>8606</v>
      </c>
      <c r="H2227" s="262" t="s">
        <v>8607</v>
      </c>
      <c r="I2227" s="262" t="s">
        <v>6444</v>
      </c>
      <c r="J2227" s="280" t="s">
        <v>2379</v>
      </c>
      <c r="K2227" s="280" t="s">
        <v>7445</v>
      </c>
      <c r="L2227" s="281">
        <v>41043</v>
      </c>
      <c r="M2227" s="256"/>
      <c r="N2227" s="257">
        <v>41043</v>
      </c>
      <c r="O2227" s="258"/>
      <c r="P2227" s="259"/>
      <c r="Q2227" s="49"/>
      <c r="R2227" s="49"/>
      <c r="S2227" s="328"/>
    </row>
    <row r="2228" spans="1:19" ht="25.5" x14ac:dyDescent="0.25">
      <c r="A2228" s="260">
        <v>41043</v>
      </c>
      <c r="B2228" s="261" t="s">
        <v>181</v>
      </c>
      <c r="C2228" s="267"/>
      <c r="D2228" s="262" t="s">
        <v>2215</v>
      </c>
      <c r="E2228" s="262"/>
      <c r="F2228" s="262" t="s">
        <v>10658</v>
      </c>
      <c r="G2228" s="262" t="s">
        <v>5602</v>
      </c>
      <c r="H2228" s="262" t="s">
        <v>374</v>
      </c>
      <c r="I2228" s="262" t="s">
        <v>6444</v>
      </c>
      <c r="J2228" s="280" t="s">
        <v>878</v>
      </c>
      <c r="K2228" s="280" t="s">
        <v>2079</v>
      </c>
      <c r="L2228" s="281">
        <v>41045</v>
      </c>
      <c r="M2228" s="256"/>
      <c r="N2228" s="257">
        <v>41045</v>
      </c>
      <c r="O2228" s="258"/>
      <c r="P2228" s="259"/>
      <c r="Q2228" s="49"/>
      <c r="R2228" s="49"/>
      <c r="S2228" s="328"/>
    </row>
    <row r="2229" spans="1:19" ht="25.5" x14ac:dyDescent="0.25">
      <c r="A2229" s="260">
        <v>41045</v>
      </c>
      <c r="B2229" s="261" t="s">
        <v>9386</v>
      </c>
      <c r="C2229" s="267"/>
      <c r="D2229" s="262" t="s">
        <v>2215</v>
      </c>
      <c r="E2229" s="262"/>
      <c r="F2229" s="262" t="s">
        <v>6588</v>
      </c>
      <c r="G2229" s="262" t="s">
        <v>8606</v>
      </c>
      <c r="H2229" s="262" t="s">
        <v>8607</v>
      </c>
      <c r="I2229" s="262" t="s">
        <v>6444</v>
      </c>
      <c r="J2229" s="280" t="s">
        <v>2379</v>
      </c>
      <c r="K2229" s="280" t="s">
        <v>8506</v>
      </c>
      <c r="L2229" s="281">
        <v>41046</v>
      </c>
      <c r="M2229" s="256"/>
      <c r="N2229" s="257">
        <v>41046</v>
      </c>
      <c r="O2229" s="258"/>
      <c r="P2229" s="259"/>
      <c r="Q2229" s="49"/>
      <c r="R2229" s="49"/>
      <c r="S2229" s="328"/>
    </row>
    <row r="2230" spans="1:19" ht="25.5" x14ac:dyDescent="0.25">
      <c r="A2230" s="260">
        <v>41043</v>
      </c>
      <c r="B2230" s="261" t="s">
        <v>182</v>
      </c>
      <c r="C2230" s="267"/>
      <c r="D2230" s="262" t="s">
        <v>2215</v>
      </c>
      <c r="E2230" s="262"/>
      <c r="F2230" s="262" t="s">
        <v>6588</v>
      </c>
      <c r="G2230" s="262" t="s">
        <v>5602</v>
      </c>
      <c r="H2230" s="262" t="s">
        <v>9603</v>
      </c>
      <c r="I2230" s="262" t="s">
        <v>6444</v>
      </c>
      <c r="J2230" s="280" t="s">
        <v>5603</v>
      </c>
      <c r="K2230" s="280" t="s">
        <v>2079</v>
      </c>
      <c r="L2230" s="281">
        <v>41047</v>
      </c>
      <c r="M2230" s="256"/>
      <c r="N2230" s="257">
        <v>41047</v>
      </c>
      <c r="O2230" s="258"/>
      <c r="P2230" s="259"/>
      <c r="Q2230" s="49"/>
      <c r="R2230" s="49"/>
      <c r="S2230" s="328"/>
    </row>
    <row r="2231" spans="1:19" ht="25.5" x14ac:dyDescent="0.25">
      <c r="A2231" s="260">
        <v>41043</v>
      </c>
      <c r="B2231" s="261" t="s">
        <v>182</v>
      </c>
      <c r="C2231" s="267"/>
      <c r="D2231" s="262" t="s">
        <v>8270</v>
      </c>
      <c r="E2231" s="262">
        <v>5061</v>
      </c>
      <c r="F2231" s="262" t="s">
        <v>6588</v>
      </c>
      <c r="G2231" s="262" t="s">
        <v>10927</v>
      </c>
      <c r="H2231" s="262" t="s">
        <v>9603</v>
      </c>
      <c r="I2231" s="262" t="s">
        <v>6444</v>
      </c>
      <c r="J2231" s="280" t="s">
        <v>5603</v>
      </c>
      <c r="K2231" s="280" t="s">
        <v>8506</v>
      </c>
      <c r="L2231" s="281">
        <v>41047</v>
      </c>
      <c r="M2231" s="256"/>
      <c r="N2231" s="257">
        <v>41047</v>
      </c>
      <c r="O2231" s="258"/>
      <c r="P2231" s="259"/>
      <c r="Q2231" s="49"/>
      <c r="R2231" s="49"/>
      <c r="S2231" s="328"/>
    </row>
    <row r="2232" spans="1:19" ht="25.5" x14ac:dyDescent="0.25">
      <c r="A2232" s="260">
        <v>41045</v>
      </c>
      <c r="B2232" s="261" t="s">
        <v>3290</v>
      </c>
      <c r="C2232" s="267"/>
      <c r="D2232" s="262" t="s">
        <v>2215</v>
      </c>
      <c r="E2232" s="262"/>
      <c r="F2232" s="262" t="s">
        <v>6588</v>
      </c>
      <c r="G2232" s="262" t="s">
        <v>2109</v>
      </c>
      <c r="H2232" s="262" t="s">
        <v>8607</v>
      </c>
      <c r="I2232" s="262" t="s">
        <v>6444</v>
      </c>
      <c r="J2232" s="280" t="s">
        <v>2379</v>
      </c>
      <c r="K2232" s="280" t="s">
        <v>7445</v>
      </c>
      <c r="L2232" s="281">
        <v>41050</v>
      </c>
      <c r="M2232" s="256"/>
      <c r="N2232" s="257">
        <v>41050</v>
      </c>
      <c r="O2232" s="258"/>
      <c r="P2232" s="259"/>
      <c r="Q2232" s="49"/>
      <c r="R2232" s="49"/>
      <c r="S2232" s="328"/>
    </row>
    <row r="2233" spans="1:19" ht="25.5" x14ac:dyDescent="0.25">
      <c r="A2233" s="260">
        <v>41045</v>
      </c>
      <c r="B2233" s="261" t="s">
        <v>9639</v>
      </c>
      <c r="C2233" s="267"/>
      <c r="D2233" s="262" t="s">
        <v>2215</v>
      </c>
      <c r="E2233" s="262"/>
      <c r="F2233" s="262" t="s">
        <v>6588</v>
      </c>
      <c r="G2233" s="262" t="s">
        <v>8606</v>
      </c>
      <c r="H2233" s="262" t="s">
        <v>8607</v>
      </c>
      <c r="I2233" s="262" t="s">
        <v>5497</v>
      </c>
      <c r="J2233" s="280" t="s">
        <v>2379</v>
      </c>
      <c r="K2233" s="280" t="s">
        <v>6325</v>
      </c>
      <c r="L2233" s="281">
        <v>41050</v>
      </c>
      <c r="M2233" s="256"/>
      <c r="N2233" s="257">
        <v>41050</v>
      </c>
      <c r="O2233" s="258"/>
      <c r="P2233" s="259"/>
      <c r="Q2233" s="49"/>
      <c r="R2233" s="49"/>
      <c r="S2233" s="328"/>
    </row>
    <row r="2234" spans="1:19" ht="25.5" x14ac:dyDescent="0.25">
      <c r="A2234" s="260">
        <v>41046</v>
      </c>
      <c r="B2234" s="261" t="s">
        <v>3290</v>
      </c>
      <c r="C2234" s="267"/>
      <c r="D2234" s="262" t="s">
        <v>9933</v>
      </c>
      <c r="E2234" s="262" t="s">
        <v>9934</v>
      </c>
      <c r="F2234" s="262" t="s">
        <v>6588</v>
      </c>
      <c r="G2234" s="262" t="s">
        <v>2109</v>
      </c>
      <c r="H2234" s="262" t="s">
        <v>8607</v>
      </c>
      <c r="I2234" s="262" t="s">
        <v>5497</v>
      </c>
      <c r="J2234" s="280" t="s">
        <v>2379</v>
      </c>
      <c r="K2234" s="280" t="s">
        <v>10431</v>
      </c>
      <c r="L2234" s="281">
        <v>41050</v>
      </c>
      <c r="M2234" s="256"/>
      <c r="N2234" s="257">
        <v>41050</v>
      </c>
      <c r="O2234" s="258"/>
      <c r="P2234" s="259"/>
      <c r="Q2234" s="49"/>
      <c r="R2234" s="49"/>
      <c r="S2234" s="328"/>
    </row>
    <row r="2235" spans="1:19" ht="25.5" x14ac:dyDescent="0.25">
      <c r="A2235" s="260">
        <v>41046</v>
      </c>
      <c r="B2235" s="261" t="s">
        <v>3290</v>
      </c>
      <c r="C2235" s="267"/>
      <c r="D2235" s="262" t="s">
        <v>2215</v>
      </c>
      <c r="E2235" s="262"/>
      <c r="F2235" s="262" t="s">
        <v>6588</v>
      </c>
      <c r="G2235" s="262" t="s">
        <v>2109</v>
      </c>
      <c r="H2235" s="262" t="s">
        <v>8607</v>
      </c>
      <c r="I2235" s="262" t="s">
        <v>5497</v>
      </c>
      <c r="J2235" s="280" t="s">
        <v>2379</v>
      </c>
      <c r="K2235" s="280" t="s">
        <v>4960</v>
      </c>
      <c r="L2235" s="281">
        <v>41050</v>
      </c>
      <c r="M2235" s="256"/>
      <c r="N2235" s="257">
        <v>41050</v>
      </c>
      <c r="O2235" s="258"/>
      <c r="P2235" s="259"/>
      <c r="Q2235" s="49"/>
      <c r="R2235" s="49"/>
      <c r="S2235" s="328"/>
    </row>
    <row r="2236" spans="1:19" ht="25.5" x14ac:dyDescent="0.25">
      <c r="A2236" s="260">
        <v>41033</v>
      </c>
      <c r="B2236" s="261" t="s">
        <v>9401</v>
      </c>
      <c r="C2236" s="267"/>
      <c r="D2236" s="262" t="s">
        <v>3972</v>
      </c>
      <c r="E2236" s="262">
        <v>5117</v>
      </c>
      <c r="F2236" s="262" t="s">
        <v>1697</v>
      </c>
      <c r="G2236" s="262" t="s">
        <v>9736</v>
      </c>
      <c r="H2236" s="262" t="s">
        <v>7950</v>
      </c>
      <c r="I2236" s="262" t="s">
        <v>9402</v>
      </c>
      <c r="J2236" s="280" t="s">
        <v>9519</v>
      </c>
      <c r="K2236" s="280" t="s">
        <v>9403</v>
      </c>
      <c r="L2236" s="281">
        <v>41052</v>
      </c>
      <c r="M2236" s="256" t="s">
        <v>3863</v>
      </c>
      <c r="N2236" s="257">
        <v>41052</v>
      </c>
      <c r="O2236" s="258"/>
      <c r="P2236" s="259"/>
      <c r="Q2236" s="49"/>
      <c r="R2236" s="49"/>
      <c r="S2236" s="328"/>
    </row>
    <row r="2237" spans="1:19" ht="25.5" x14ac:dyDescent="0.25">
      <c r="A2237" s="266">
        <v>41052</v>
      </c>
      <c r="B2237" s="267" t="s">
        <v>10158</v>
      </c>
      <c r="C2237" s="267"/>
      <c r="D2237" s="267" t="s">
        <v>2215</v>
      </c>
      <c r="E2237" s="267"/>
      <c r="F2237" s="267" t="s">
        <v>6588</v>
      </c>
      <c r="G2237" s="267" t="s">
        <v>2109</v>
      </c>
      <c r="H2237" s="267" t="s">
        <v>8607</v>
      </c>
      <c r="I2237" s="267" t="s">
        <v>6444</v>
      </c>
      <c r="J2237" s="282" t="s">
        <v>2379</v>
      </c>
      <c r="K2237" s="282" t="s">
        <v>2079</v>
      </c>
      <c r="L2237" s="283">
        <v>41053</v>
      </c>
      <c r="M2237" s="256"/>
      <c r="N2237" s="257">
        <v>41053</v>
      </c>
      <c r="O2237" s="258"/>
      <c r="P2237" s="259"/>
      <c r="Q2237" s="49"/>
      <c r="R2237" s="49"/>
      <c r="S2237" s="328"/>
    </row>
    <row r="2238" spans="1:19" ht="25.5" x14ac:dyDescent="0.25">
      <c r="A2238" s="266">
        <v>41052</v>
      </c>
      <c r="B2238" s="267" t="s">
        <v>10158</v>
      </c>
      <c r="C2238" s="267"/>
      <c r="D2238" s="267" t="s">
        <v>2215</v>
      </c>
      <c r="E2238" s="267"/>
      <c r="F2238" s="267" t="s">
        <v>6588</v>
      </c>
      <c r="G2238" s="267" t="s">
        <v>3489</v>
      </c>
      <c r="H2238" s="267" t="s">
        <v>8607</v>
      </c>
      <c r="I2238" s="267" t="s">
        <v>6444</v>
      </c>
      <c r="J2238" s="282" t="s">
        <v>2379</v>
      </c>
      <c r="K2238" s="282" t="s">
        <v>9147</v>
      </c>
      <c r="L2238" s="283">
        <v>41053</v>
      </c>
      <c r="M2238" s="256"/>
      <c r="N2238" s="257">
        <v>41053</v>
      </c>
      <c r="O2238" s="258"/>
      <c r="P2238" s="259"/>
      <c r="Q2238" s="49"/>
      <c r="R2238" s="49"/>
      <c r="S2238" s="328"/>
    </row>
    <row r="2239" spans="1:19" ht="25.5" x14ac:dyDescent="0.25">
      <c r="A2239" s="266">
        <v>41052</v>
      </c>
      <c r="B2239" s="267" t="s">
        <v>10158</v>
      </c>
      <c r="C2239" s="267"/>
      <c r="D2239" s="267" t="s">
        <v>2215</v>
      </c>
      <c r="E2239" s="267"/>
      <c r="F2239" s="267" t="s">
        <v>6588</v>
      </c>
      <c r="G2239" s="267" t="s">
        <v>10255</v>
      </c>
      <c r="H2239" s="267" t="s">
        <v>8607</v>
      </c>
      <c r="I2239" s="267" t="s">
        <v>6444</v>
      </c>
      <c r="J2239" s="282" t="s">
        <v>2379</v>
      </c>
      <c r="K2239" s="282" t="s">
        <v>6110</v>
      </c>
      <c r="L2239" s="283">
        <v>41053</v>
      </c>
      <c r="M2239" s="256"/>
      <c r="N2239" s="257">
        <v>41053</v>
      </c>
      <c r="O2239" s="258"/>
      <c r="P2239" s="259"/>
      <c r="Q2239" s="49"/>
      <c r="R2239" s="49"/>
      <c r="S2239" s="328"/>
    </row>
    <row r="2240" spans="1:19" x14ac:dyDescent="0.25">
      <c r="A2240" s="260">
        <v>41043</v>
      </c>
      <c r="B2240" s="261" t="s">
        <v>5180</v>
      </c>
      <c r="C2240" s="267"/>
      <c r="D2240" s="262" t="s">
        <v>5181</v>
      </c>
      <c r="E2240" s="262">
        <v>5131</v>
      </c>
      <c r="F2240" s="262" t="s">
        <v>1697</v>
      </c>
      <c r="G2240" s="262" t="s">
        <v>8041</v>
      </c>
      <c r="H2240" s="262" t="s">
        <v>8094</v>
      </c>
      <c r="I2240" s="262" t="s">
        <v>5182</v>
      </c>
      <c r="J2240" s="280" t="s">
        <v>3795</v>
      </c>
      <c r="K2240" s="280" t="s">
        <v>9950</v>
      </c>
      <c r="L2240" s="281">
        <v>41054</v>
      </c>
      <c r="M2240" s="256"/>
      <c r="N2240" s="257">
        <v>41054</v>
      </c>
      <c r="O2240" s="258"/>
      <c r="P2240" s="259"/>
      <c r="Q2240" s="49"/>
      <c r="R2240" s="49"/>
      <c r="S2240" s="328"/>
    </row>
    <row r="2241" spans="1:19" ht="25.5" x14ac:dyDescent="0.25">
      <c r="A2241" s="266">
        <v>41045</v>
      </c>
      <c r="B2241" s="267" t="s">
        <v>9935</v>
      </c>
      <c r="C2241" s="267"/>
      <c r="D2241" s="267" t="s">
        <v>8712</v>
      </c>
      <c r="E2241" s="267">
        <v>5110</v>
      </c>
      <c r="F2241" s="267" t="s">
        <v>1697</v>
      </c>
      <c r="G2241" s="267" t="s">
        <v>9736</v>
      </c>
      <c r="H2241" s="267" t="s">
        <v>1075</v>
      </c>
      <c r="I2241" s="267" t="s">
        <v>8023</v>
      </c>
      <c r="J2241" s="282" t="s">
        <v>6685</v>
      </c>
      <c r="K2241" s="282" t="s">
        <v>1275</v>
      </c>
      <c r="L2241" s="283"/>
      <c r="M2241" s="256"/>
      <c r="N2241" s="257">
        <v>41054</v>
      </c>
      <c r="O2241" s="258"/>
      <c r="P2241" s="259"/>
      <c r="Q2241" s="49"/>
      <c r="R2241" s="49"/>
      <c r="S2241" s="328"/>
    </row>
    <row r="2242" spans="1:19" ht="25.5" x14ac:dyDescent="0.25">
      <c r="A2242" s="266">
        <v>41052</v>
      </c>
      <c r="B2242" s="267" t="s">
        <v>10158</v>
      </c>
      <c r="C2242" s="267"/>
      <c r="D2242" s="267" t="s">
        <v>2215</v>
      </c>
      <c r="E2242" s="267"/>
      <c r="F2242" s="267" t="s">
        <v>6588</v>
      </c>
      <c r="G2242" s="267" t="s">
        <v>3489</v>
      </c>
      <c r="H2242" s="267" t="s">
        <v>8607</v>
      </c>
      <c r="I2242" s="267" t="s">
        <v>6444</v>
      </c>
      <c r="J2242" s="282" t="s">
        <v>2379</v>
      </c>
      <c r="K2242" s="282" t="s">
        <v>862</v>
      </c>
      <c r="L2242" s="283">
        <v>41059</v>
      </c>
      <c r="M2242" s="256"/>
      <c r="N2242" s="257">
        <v>41059</v>
      </c>
      <c r="O2242" s="258"/>
      <c r="P2242" s="259"/>
      <c r="Q2242" s="49"/>
      <c r="R2242" s="49"/>
      <c r="S2242" s="328"/>
    </row>
    <row r="2243" spans="1:19" ht="25.5" x14ac:dyDescent="0.25">
      <c r="A2243" s="266">
        <v>41053</v>
      </c>
      <c r="B2243" s="267" t="s">
        <v>322</v>
      </c>
      <c r="C2243" s="267"/>
      <c r="D2243" s="267" t="s">
        <v>2215</v>
      </c>
      <c r="E2243" s="267"/>
      <c r="F2243" s="267" t="s">
        <v>1697</v>
      </c>
      <c r="G2243" s="267" t="s">
        <v>5602</v>
      </c>
      <c r="H2243" s="267" t="s">
        <v>10768</v>
      </c>
      <c r="I2243" s="267" t="s">
        <v>6444</v>
      </c>
      <c r="J2243" s="282" t="s">
        <v>4152</v>
      </c>
      <c r="K2243" s="282" t="s">
        <v>2419</v>
      </c>
      <c r="L2243" s="283">
        <v>41059</v>
      </c>
      <c r="M2243" s="256"/>
      <c r="N2243" s="257">
        <v>41059</v>
      </c>
      <c r="O2243" s="258"/>
      <c r="P2243" s="259"/>
      <c r="Q2243" s="49"/>
      <c r="R2243" s="49"/>
      <c r="S2243" s="328"/>
    </row>
    <row r="2244" spans="1:19" ht="38.25" x14ac:dyDescent="0.25">
      <c r="A2244" s="266">
        <v>41053</v>
      </c>
      <c r="B2244" s="267" t="s">
        <v>323</v>
      </c>
      <c r="C2244" s="267"/>
      <c r="D2244" s="267" t="s">
        <v>2108</v>
      </c>
      <c r="E2244" s="267">
        <v>5132</v>
      </c>
      <c r="F2244" s="267" t="s">
        <v>9954</v>
      </c>
      <c r="G2244" s="267" t="s">
        <v>8613</v>
      </c>
      <c r="H2244" s="267" t="s">
        <v>324</v>
      </c>
      <c r="I2244" s="267" t="s">
        <v>325</v>
      </c>
      <c r="J2244" s="282" t="s">
        <v>326</v>
      </c>
      <c r="K2244" s="282" t="s">
        <v>8007</v>
      </c>
      <c r="L2244" s="283"/>
      <c r="M2244" s="256"/>
      <c r="N2244" s="257">
        <v>41059</v>
      </c>
      <c r="O2244" s="258"/>
      <c r="P2244" s="259"/>
      <c r="Q2244" s="49"/>
      <c r="R2244" s="49"/>
      <c r="S2244" s="328"/>
    </row>
    <row r="2245" spans="1:19" ht="25.5" x14ac:dyDescent="0.25">
      <c r="A2245" s="266">
        <v>41054</v>
      </c>
      <c r="B2245" s="267" t="s">
        <v>7930</v>
      </c>
      <c r="C2245" s="267"/>
      <c r="D2245" s="267" t="s">
        <v>2215</v>
      </c>
      <c r="E2245" s="267"/>
      <c r="F2245" s="267" t="s">
        <v>6588</v>
      </c>
      <c r="G2245" s="267" t="s">
        <v>5602</v>
      </c>
      <c r="H2245" s="267" t="s">
        <v>2509</v>
      </c>
      <c r="I2245" s="267" t="s">
        <v>2753</v>
      </c>
      <c r="J2245" s="282" t="s">
        <v>2070</v>
      </c>
      <c r="K2245" s="282" t="s">
        <v>7445</v>
      </c>
      <c r="L2245" s="283">
        <v>41059</v>
      </c>
      <c r="M2245" s="256"/>
      <c r="N2245" s="257">
        <v>41059</v>
      </c>
      <c r="O2245" s="258"/>
      <c r="P2245" s="259"/>
      <c r="Q2245" s="49"/>
      <c r="R2245" s="49"/>
      <c r="S2245" s="328"/>
    </row>
    <row r="2246" spans="1:19" ht="25.5" x14ac:dyDescent="0.25">
      <c r="A2246" s="266">
        <v>41052</v>
      </c>
      <c r="B2246" s="267" t="s">
        <v>10158</v>
      </c>
      <c r="C2246" s="267"/>
      <c r="D2246" s="267" t="s">
        <v>2215</v>
      </c>
      <c r="E2246" s="267"/>
      <c r="F2246" s="267" t="s">
        <v>6588</v>
      </c>
      <c r="G2246" s="267" t="s">
        <v>10255</v>
      </c>
      <c r="H2246" s="267" t="s">
        <v>8607</v>
      </c>
      <c r="I2246" s="267" t="s">
        <v>6444</v>
      </c>
      <c r="J2246" s="282" t="s">
        <v>2379</v>
      </c>
      <c r="K2246" s="282" t="s">
        <v>1607</v>
      </c>
      <c r="L2246" s="283">
        <v>41061</v>
      </c>
      <c r="M2246" s="256"/>
      <c r="N2246" s="257">
        <v>41061</v>
      </c>
      <c r="O2246" s="258"/>
      <c r="P2246" s="259"/>
      <c r="Q2246" s="49"/>
      <c r="R2246" s="49"/>
      <c r="S2246" s="328"/>
    </row>
    <row r="2247" spans="1:19" ht="25.5" x14ac:dyDescent="0.25">
      <c r="A2247" s="266">
        <v>41058</v>
      </c>
      <c r="B2247" s="267" t="s">
        <v>728</v>
      </c>
      <c r="C2247" s="267"/>
      <c r="D2247" s="267" t="s">
        <v>2215</v>
      </c>
      <c r="E2247" s="267"/>
      <c r="F2247" s="267" t="s">
        <v>1697</v>
      </c>
      <c r="G2247" s="267" t="s">
        <v>5602</v>
      </c>
      <c r="H2247" s="267" t="s">
        <v>9429</v>
      </c>
      <c r="I2247" s="267" t="s">
        <v>6444</v>
      </c>
      <c r="J2247" s="282" t="s">
        <v>4152</v>
      </c>
      <c r="K2247" s="282" t="s">
        <v>2419</v>
      </c>
      <c r="L2247" s="283">
        <v>41061</v>
      </c>
      <c r="M2247" s="256"/>
      <c r="N2247" s="257">
        <v>41061</v>
      </c>
      <c r="O2247" s="258"/>
      <c r="P2247" s="259"/>
      <c r="Q2247" s="49"/>
      <c r="R2247" s="49"/>
      <c r="S2247" s="328"/>
    </row>
    <row r="2248" spans="1:19" ht="25.5" x14ac:dyDescent="0.25">
      <c r="A2248" s="266">
        <v>41059</v>
      </c>
      <c r="B2248" s="267" t="s">
        <v>224</v>
      </c>
      <c r="C2248" s="267"/>
      <c r="D2248" s="267" t="s">
        <v>225</v>
      </c>
      <c r="E2248" s="267">
        <v>5135</v>
      </c>
      <c r="F2248" s="267" t="s">
        <v>10658</v>
      </c>
      <c r="G2248" s="267" t="s">
        <v>5602</v>
      </c>
      <c r="H2248" s="267" t="s">
        <v>210</v>
      </c>
      <c r="I2248" s="267" t="s">
        <v>6444</v>
      </c>
      <c r="J2248" s="282" t="s">
        <v>4152</v>
      </c>
      <c r="K2248" s="282" t="s">
        <v>7826</v>
      </c>
      <c r="L2248" s="283">
        <v>41061</v>
      </c>
      <c r="M2248" s="256"/>
      <c r="N2248" s="257">
        <v>41061</v>
      </c>
      <c r="O2248" s="258"/>
      <c r="P2248" s="259"/>
      <c r="Q2248" s="49"/>
      <c r="R2248" s="49"/>
      <c r="S2248" s="328"/>
    </row>
    <row r="2249" spans="1:19" ht="25.5" x14ac:dyDescent="0.25">
      <c r="A2249" s="266">
        <v>41059</v>
      </c>
      <c r="B2249" s="267" t="s">
        <v>10718</v>
      </c>
      <c r="C2249" s="267"/>
      <c r="D2249" s="267" t="s">
        <v>2215</v>
      </c>
      <c r="E2249" s="267"/>
      <c r="F2249" s="267" t="s">
        <v>6588</v>
      </c>
      <c r="G2249" s="267" t="s">
        <v>8606</v>
      </c>
      <c r="H2249" s="267" t="s">
        <v>8607</v>
      </c>
      <c r="I2249" s="267" t="s">
        <v>10608</v>
      </c>
      <c r="J2249" s="282" t="s">
        <v>2379</v>
      </c>
      <c r="K2249" s="282" t="s">
        <v>9008</v>
      </c>
      <c r="L2249" s="283">
        <v>41061</v>
      </c>
      <c r="M2249" s="256"/>
      <c r="N2249" s="257">
        <v>41061</v>
      </c>
      <c r="O2249" s="258"/>
      <c r="P2249" s="259"/>
      <c r="Q2249" s="49"/>
      <c r="R2249" s="49"/>
      <c r="S2249" s="328"/>
    </row>
    <row r="2250" spans="1:19" ht="25.5" x14ac:dyDescent="0.25">
      <c r="A2250" s="266">
        <v>41061</v>
      </c>
      <c r="B2250" s="267" t="s">
        <v>6939</v>
      </c>
      <c r="C2250" s="267"/>
      <c r="D2250" s="267" t="s">
        <v>2215</v>
      </c>
      <c r="E2250" s="267"/>
      <c r="F2250" s="267" t="s">
        <v>6588</v>
      </c>
      <c r="G2250" s="267" t="s">
        <v>5602</v>
      </c>
      <c r="H2250" s="267" t="s">
        <v>9603</v>
      </c>
      <c r="I2250" s="267" t="s">
        <v>6444</v>
      </c>
      <c r="J2250" s="282" t="s">
        <v>5603</v>
      </c>
      <c r="K2250" s="282" t="s">
        <v>7826</v>
      </c>
      <c r="L2250" s="283">
        <v>41066</v>
      </c>
      <c r="M2250" s="256"/>
      <c r="N2250" s="257">
        <v>41066</v>
      </c>
      <c r="O2250" s="258"/>
      <c r="P2250" s="259"/>
      <c r="Q2250" s="49"/>
      <c r="R2250" s="49"/>
      <c r="S2250" s="328"/>
    </row>
    <row r="2251" spans="1:19" ht="25.5" x14ac:dyDescent="0.25">
      <c r="A2251" s="266">
        <v>41061</v>
      </c>
      <c r="B2251" s="267" t="s">
        <v>6939</v>
      </c>
      <c r="C2251" s="267"/>
      <c r="D2251" s="267" t="s">
        <v>2215</v>
      </c>
      <c r="E2251" s="267"/>
      <c r="F2251" s="267" t="s">
        <v>6588</v>
      </c>
      <c r="G2251" s="267" t="s">
        <v>8041</v>
      </c>
      <c r="H2251" s="267" t="s">
        <v>9603</v>
      </c>
      <c r="I2251" s="267" t="s">
        <v>6444</v>
      </c>
      <c r="J2251" s="282" t="s">
        <v>5603</v>
      </c>
      <c r="K2251" s="282" t="s">
        <v>2079</v>
      </c>
      <c r="L2251" s="283">
        <v>41066</v>
      </c>
      <c r="M2251" s="256"/>
      <c r="N2251" s="257">
        <v>41066</v>
      </c>
      <c r="O2251" s="258"/>
      <c r="P2251" s="259"/>
      <c r="Q2251" s="49"/>
      <c r="R2251" s="49"/>
      <c r="S2251" s="328"/>
    </row>
    <row r="2252" spans="1:19" ht="25.5" x14ac:dyDescent="0.25">
      <c r="A2252" s="266">
        <v>41061</v>
      </c>
      <c r="B2252" s="267" t="s">
        <v>6940</v>
      </c>
      <c r="C2252" s="267"/>
      <c r="D2252" s="267" t="s">
        <v>2215</v>
      </c>
      <c r="E2252" s="267"/>
      <c r="F2252" s="267" t="s">
        <v>6588</v>
      </c>
      <c r="G2252" s="267" t="s">
        <v>8606</v>
      </c>
      <c r="H2252" s="267" t="s">
        <v>8607</v>
      </c>
      <c r="I2252" s="267" t="s">
        <v>1691</v>
      </c>
      <c r="J2252" s="282" t="s">
        <v>2379</v>
      </c>
      <c r="K2252" s="282" t="s">
        <v>2081</v>
      </c>
      <c r="L2252" s="283">
        <v>41066</v>
      </c>
      <c r="M2252" s="256"/>
      <c r="N2252" s="257">
        <v>41066</v>
      </c>
      <c r="O2252" s="258"/>
      <c r="P2252" s="259"/>
      <c r="Q2252" s="49"/>
      <c r="R2252" s="49"/>
      <c r="S2252" s="328"/>
    </row>
    <row r="2253" spans="1:19" ht="25.5" x14ac:dyDescent="0.25">
      <c r="A2253" s="266">
        <v>41061</v>
      </c>
      <c r="B2253" s="267" t="s">
        <v>6940</v>
      </c>
      <c r="C2253" s="267"/>
      <c r="D2253" s="267" t="s">
        <v>2215</v>
      </c>
      <c r="E2253" s="267"/>
      <c r="F2253" s="267" t="s">
        <v>6588</v>
      </c>
      <c r="G2253" s="267" t="s">
        <v>2109</v>
      </c>
      <c r="H2253" s="267" t="s">
        <v>8607</v>
      </c>
      <c r="I2253" s="267" t="s">
        <v>6444</v>
      </c>
      <c r="J2253" s="282" t="s">
        <v>2379</v>
      </c>
      <c r="K2253" s="282" t="s">
        <v>2079</v>
      </c>
      <c r="L2253" s="283">
        <v>41066</v>
      </c>
      <c r="M2253" s="256"/>
      <c r="N2253" s="257">
        <v>41066</v>
      </c>
      <c r="O2253" s="258"/>
      <c r="P2253" s="259"/>
      <c r="Q2253" s="49"/>
      <c r="R2253" s="49"/>
      <c r="S2253" s="328"/>
    </row>
    <row r="2254" spans="1:19" ht="25.5" x14ac:dyDescent="0.25">
      <c r="A2254" s="266">
        <v>41065</v>
      </c>
      <c r="B2254" s="267" t="s">
        <v>256</v>
      </c>
      <c r="C2254" s="267"/>
      <c r="D2254" s="267" t="s">
        <v>2215</v>
      </c>
      <c r="E2254" s="267"/>
      <c r="F2254" s="267" t="s">
        <v>6588</v>
      </c>
      <c r="G2254" s="267" t="s">
        <v>3489</v>
      </c>
      <c r="H2254" s="267" t="s">
        <v>8607</v>
      </c>
      <c r="I2254" s="267" t="s">
        <v>6444</v>
      </c>
      <c r="J2254" s="282" t="s">
        <v>2379</v>
      </c>
      <c r="K2254" s="282" t="s">
        <v>2079</v>
      </c>
      <c r="L2254" s="283">
        <v>41066</v>
      </c>
      <c r="M2254" s="256"/>
      <c r="N2254" s="257">
        <v>41066</v>
      </c>
      <c r="O2254" s="258"/>
      <c r="P2254" s="259"/>
      <c r="Q2254" s="49"/>
      <c r="R2254" s="49"/>
      <c r="S2254" s="328"/>
    </row>
    <row r="2255" spans="1:19" ht="25.5" x14ac:dyDescent="0.25">
      <c r="A2255" s="266">
        <v>41061</v>
      </c>
      <c r="B2255" s="267" t="s">
        <v>736</v>
      </c>
      <c r="C2255" s="267"/>
      <c r="D2255" s="267" t="s">
        <v>8712</v>
      </c>
      <c r="E2255" s="267">
        <v>5110</v>
      </c>
      <c r="F2255" s="267" t="s">
        <v>1461</v>
      </c>
      <c r="G2255" s="267" t="s">
        <v>5602</v>
      </c>
      <c r="H2255" s="267" t="s">
        <v>4179</v>
      </c>
      <c r="I2255" s="267" t="s">
        <v>6444</v>
      </c>
      <c r="J2255" s="282" t="s">
        <v>4152</v>
      </c>
      <c r="K2255" s="282" t="s">
        <v>2419</v>
      </c>
      <c r="L2255" s="283">
        <v>41067</v>
      </c>
      <c r="M2255" s="256"/>
      <c r="N2255" s="257">
        <v>41067</v>
      </c>
      <c r="O2255" s="258"/>
      <c r="P2255" s="259"/>
      <c r="Q2255" s="49"/>
      <c r="R2255" s="49"/>
      <c r="S2255" s="328"/>
    </row>
    <row r="2256" spans="1:19" ht="25.5" x14ac:dyDescent="0.25">
      <c r="A2256" s="266">
        <v>41061</v>
      </c>
      <c r="B2256" s="267" t="s">
        <v>736</v>
      </c>
      <c r="C2256" s="267"/>
      <c r="D2256" s="267" t="s">
        <v>8712</v>
      </c>
      <c r="E2256" s="267">
        <v>5110</v>
      </c>
      <c r="F2256" s="267" t="s">
        <v>1461</v>
      </c>
      <c r="G2256" s="267" t="s">
        <v>5602</v>
      </c>
      <c r="H2256" s="267" t="s">
        <v>5774</v>
      </c>
      <c r="I2256" s="267" t="s">
        <v>6444</v>
      </c>
      <c r="J2256" s="282" t="s">
        <v>4152</v>
      </c>
      <c r="K2256" s="282" t="s">
        <v>4960</v>
      </c>
      <c r="L2256" s="283">
        <v>41067</v>
      </c>
      <c r="M2256" s="256"/>
      <c r="N2256" s="257">
        <v>41067</v>
      </c>
      <c r="O2256" s="258"/>
      <c r="P2256" s="259"/>
      <c r="Q2256" s="49"/>
      <c r="R2256" s="49"/>
      <c r="S2256" s="328"/>
    </row>
    <row r="2257" spans="1:19" ht="25.5" x14ac:dyDescent="0.25">
      <c r="A2257" s="266">
        <v>41065</v>
      </c>
      <c r="B2257" s="267" t="s">
        <v>256</v>
      </c>
      <c r="C2257" s="267"/>
      <c r="D2257" s="267" t="s">
        <v>2215</v>
      </c>
      <c r="E2257" s="267"/>
      <c r="F2257" s="267" t="s">
        <v>6588</v>
      </c>
      <c r="G2257" s="267" t="s">
        <v>10255</v>
      </c>
      <c r="H2257" s="267" t="s">
        <v>8607</v>
      </c>
      <c r="I2257" s="267" t="s">
        <v>6444</v>
      </c>
      <c r="J2257" s="282" t="s">
        <v>2379</v>
      </c>
      <c r="K2257" s="282" t="s">
        <v>7826</v>
      </c>
      <c r="L2257" s="283">
        <v>41068</v>
      </c>
      <c r="M2257" s="256"/>
      <c r="N2257" s="257">
        <v>41068</v>
      </c>
      <c r="O2257" s="258"/>
      <c r="P2257" s="259"/>
      <c r="Q2257" s="49"/>
      <c r="R2257" s="49"/>
      <c r="S2257" s="328"/>
    </row>
    <row r="2258" spans="1:19" ht="25.5" x14ac:dyDescent="0.25">
      <c r="A2258" s="266">
        <v>41065</v>
      </c>
      <c r="B2258" s="267" t="s">
        <v>256</v>
      </c>
      <c r="C2258" s="267"/>
      <c r="D2258" s="267" t="s">
        <v>2215</v>
      </c>
      <c r="E2258" s="267"/>
      <c r="F2258" s="267" t="s">
        <v>6588</v>
      </c>
      <c r="G2258" s="267" t="s">
        <v>2109</v>
      </c>
      <c r="H2258" s="267" t="s">
        <v>8607</v>
      </c>
      <c r="I2258" s="267" t="s">
        <v>6444</v>
      </c>
      <c r="J2258" s="282" t="s">
        <v>2379</v>
      </c>
      <c r="K2258" s="282" t="s">
        <v>6408</v>
      </c>
      <c r="L2258" s="283">
        <v>41066</v>
      </c>
      <c r="M2258" s="256"/>
      <c r="N2258" s="257">
        <v>41068</v>
      </c>
      <c r="O2258" s="258"/>
      <c r="P2258" s="259"/>
      <c r="Q2258" s="49"/>
      <c r="R2258" s="49"/>
      <c r="S2258" s="328"/>
    </row>
    <row r="2259" spans="1:19" ht="25.5" x14ac:dyDescent="0.25">
      <c r="A2259" s="266">
        <v>41066</v>
      </c>
      <c r="B2259" s="267" t="s">
        <v>2512</v>
      </c>
      <c r="C2259" s="267"/>
      <c r="D2259" s="267" t="s">
        <v>2215</v>
      </c>
      <c r="E2259" s="267"/>
      <c r="F2259" s="267" t="s">
        <v>6588</v>
      </c>
      <c r="G2259" s="267" t="s">
        <v>6373</v>
      </c>
      <c r="H2259" s="267" t="s">
        <v>8607</v>
      </c>
      <c r="I2259" s="267" t="s">
        <v>6444</v>
      </c>
      <c r="J2259" s="282" t="s">
        <v>2379</v>
      </c>
      <c r="K2259" s="282" t="s">
        <v>7445</v>
      </c>
      <c r="L2259" s="283">
        <v>41067</v>
      </c>
      <c r="M2259" s="256"/>
      <c r="N2259" s="257">
        <v>41068</v>
      </c>
      <c r="O2259" s="258"/>
      <c r="P2259" s="259"/>
      <c r="Q2259" s="49"/>
      <c r="R2259" s="49"/>
      <c r="S2259" s="328"/>
    </row>
    <row r="2260" spans="1:19" ht="25.5" x14ac:dyDescent="0.25">
      <c r="A2260" s="266">
        <v>41066</v>
      </c>
      <c r="B2260" s="267" t="s">
        <v>9453</v>
      </c>
      <c r="C2260" s="267"/>
      <c r="D2260" s="267" t="s">
        <v>2215</v>
      </c>
      <c r="E2260" s="267"/>
      <c r="F2260" s="267" t="s">
        <v>6588</v>
      </c>
      <c r="G2260" s="267" t="s">
        <v>8606</v>
      </c>
      <c r="H2260" s="267" t="s">
        <v>8607</v>
      </c>
      <c r="I2260" s="267" t="s">
        <v>6444</v>
      </c>
      <c r="J2260" s="282" t="s">
        <v>2379</v>
      </c>
      <c r="K2260" s="282" t="s">
        <v>7445</v>
      </c>
      <c r="L2260" s="283">
        <v>41068</v>
      </c>
      <c r="M2260" s="256"/>
      <c r="N2260" s="257">
        <v>41068</v>
      </c>
      <c r="O2260" s="258"/>
      <c r="P2260" s="259"/>
      <c r="Q2260" s="49"/>
      <c r="R2260" s="49"/>
      <c r="S2260" s="328"/>
    </row>
    <row r="2261" spans="1:19" ht="25.5" x14ac:dyDescent="0.25">
      <c r="A2261" s="266">
        <v>41075</v>
      </c>
      <c r="B2261" s="267" t="s">
        <v>1487</v>
      </c>
      <c r="C2261" s="267"/>
      <c r="D2261" s="267" t="s">
        <v>2215</v>
      </c>
      <c r="E2261" s="267"/>
      <c r="F2261" s="267" t="s">
        <v>10658</v>
      </c>
      <c r="G2261" s="267" t="s">
        <v>10927</v>
      </c>
      <c r="H2261" s="267" t="s">
        <v>374</v>
      </c>
      <c r="I2261" s="267" t="s">
        <v>6444</v>
      </c>
      <c r="J2261" s="282" t="s">
        <v>878</v>
      </c>
      <c r="K2261" s="282" t="s">
        <v>7445</v>
      </c>
      <c r="L2261" s="283">
        <v>41079</v>
      </c>
      <c r="M2261" s="256"/>
      <c r="N2261" s="257">
        <v>41079</v>
      </c>
      <c r="O2261" s="258"/>
      <c r="P2261" s="259"/>
      <c r="Q2261" s="49"/>
      <c r="R2261" s="49"/>
      <c r="S2261" s="328"/>
    </row>
    <row r="2262" spans="1:19" ht="25.5" x14ac:dyDescent="0.25">
      <c r="A2262" s="266">
        <v>41075</v>
      </c>
      <c r="B2262" s="267" t="s">
        <v>1487</v>
      </c>
      <c r="C2262" s="267"/>
      <c r="D2262" s="267" t="s">
        <v>2215</v>
      </c>
      <c r="E2262" s="267"/>
      <c r="F2262" s="267" t="s">
        <v>10658</v>
      </c>
      <c r="G2262" s="267" t="s">
        <v>7272</v>
      </c>
      <c r="H2262" s="267" t="s">
        <v>374</v>
      </c>
      <c r="I2262" s="267" t="s">
        <v>6444</v>
      </c>
      <c r="J2262" s="282" t="s">
        <v>878</v>
      </c>
      <c r="K2262" s="282" t="s">
        <v>7445</v>
      </c>
      <c r="L2262" s="283">
        <v>41079</v>
      </c>
      <c r="M2262" s="256"/>
      <c r="N2262" s="257">
        <v>41079</v>
      </c>
      <c r="O2262" s="258"/>
      <c r="P2262" s="259"/>
      <c r="Q2262" s="49"/>
      <c r="R2262" s="49"/>
      <c r="S2262" s="328"/>
    </row>
    <row r="2263" spans="1:19" ht="25.5" x14ac:dyDescent="0.25">
      <c r="A2263" s="266">
        <v>41075</v>
      </c>
      <c r="B2263" s="267" t="s">
        <v>1487</v>
      </c>
      <c r="C2263" s="267"/>
      <c r="D2263" s="267" t="s">
        <v>2215</v>
      </c>
      <c r="E2263" s="267"/>
      <c r="F2263" s="267" t="s">
        <v>10658</v>
      </c>
      <c r="G2263" s="267" t="s">
        <v>8041</v>
      </c>
      <c r="H2263" s="267" t="s">
        <v>374</v>
      </c>
      <c r="I2263" s="267" t="s">
        <v>6444</v>
      </c>
      <c r="J2263" s="282" t="s">
        <v>878</v>
      </c>
      <c r="K2263" s="282" t="s">
        <v>2079</v>
      </c>
      <c r="L2263" s="283">
        <v>41079</v>
      </c>
      <c r="M2263" s="256"/>
      <c r="N2263" s="257">
        <v>41079</v>
      </c>
      <c r="O2263" s="258"/>
      <c r="P2263" s="259"/>
      <c r="Q2263" s="49"/>
      <c r="R2263" s="49"/>
      <c r="S2263" s="328"/>
    </row>
    <row r="2264" spans="1:19" x14ac:dyDescent="0.25">
      <c r="A2264" s="266">
        <v>41071</v>
      </c>
      <c r="B2264" s="267" t="s">
        <v>8577</v>
      </c>
      <c r="C2264" s="267"/>
      <c r="D2264" s="267" t="s">
        <v>8578</v>
      </c>
      <c r="E2264" s="267">
        <v>5133</v>
      </c>
      <c r="F2264" s="267" t="s">
        <v>1697</v>
      </c>
      <c r="G2264" s="267" t="s">
        <v>5602</v>
      </c>
      <c r="H2264" s="267" t="s">
        <v>660</v>
      </c>
      <c r="I2264" s="267" t="s">
        <v>8579</v>
      </c>
      <c r="J2264" s="282" t="s">
        <v>3795</v>
      </c>
      <c r="K2264" s="282" t="s">
        <v>5435</v>
      </c>
      <c r="L2264" s="283">
        <v>41082</v>
      </c>
      <c r="M2264" s="256"/>
      <c r="N2264" s="257">
        <v>41082</v>
      </c>
      <c r="O2264" s="258"/>
      <c r="P2264" s="259"/>
      <c r="Q2264" s="49"/>
      <c r="R2264" s="49"/>
      <c r="S2264" s="328"/>
    </row>
    <row r="2265" spans="1:19" ht="25.5" x14ac:dyDescent="0.25">
      <c r="A2265" s="266">
        <v>41071</v>
      </c>
      <c r="B2265" s="267" t="s">
        <v>5369</v>
      </c>
      <c r="C2265" s="267"/>
      <c r="D2265" s="267" t="s">
        <v>5370</v>
      </c>
      <c r="E2265" s="267">
        <v>5139</v>
      </c>
      <c r="F2265" s="267" t="s">
        <v>1697</v>
      </c>
      <c r="G2265" s="267" t="s">
        <v>5602</v>
      </c>
      <c r="H2265" s="267" t="s">
        <v>7950</v>
      </c>
      <c r="I2265" s="267" t="s">
        <v>8429</v>
      </c>
      <c r="J2265" s="282" t="s">
        <v>6960</v>
      </c>
      <c r="K2265" s="282" t="s">
        <v>10517</v>
      </c>
      <c r="L2265" s="283">
        <v>41085</v>
      </c>
      <c r="M2265" s="256"/>
      <c r="N2265" s="257">
        <v>41085</v>
      </c>
      <c r="O2265" s="258"/>
      <c r="P2265" s="259"/>
      <c r="Q2265" s="49"/>
      <c r="R2265" s="49"/>
      <c r="S2265" s="328"/>
    </row>
    <row r="2266" spans="1:19" x14ac:dyDescent="0.25">
      <c r="A2266" s="266">
        <v>41071</v>
      </c>
      <c r="B2266" s="267" t="s">
        <v>5369</v>
      </c>
      <c r="C2266" s="267"/>
      <c r="D2266" s="267" t="s">
        <v>5370</v>
      </c>
      <c r="E2266" s="267">
        <v>5139</v>
      </c>
      <c r="F2266" s="267" t="s">
        <v>1697</v>
      </c>
      <c r="G2266" s="267" t="s">
        <v>5602</v>
      </c>
      <c r="H2266" s="267" t="s">
        <v>3588</v>
      </c>
      <c r="I2266" s="267" t="s">
        <v>1255</v>
      </c>
      <c r="J2266" s="282" t="s">
        <v>6961</v>
      </c>
      <c r="K2266" s="282" t="s">
        <v>10904</v>
      </c>
      <c r="L2266" s="283">
        <v>41085</v>
      </c>
      <c r="M2266" s="256"/>
      <c r="N2266" s="257">
        <v>41085</v>
      </c>
      <c r="O2266" s="258"/>
      <c r="P2266" s="259"/>
      <c r="Q2266" s="49"/>
      <c r="R2266" s="49"/>
      <c r="S2266" s="328"/>
    </row>
    <row r="2267" spans="1:19" x14ac:dyDescent="0.25">
      <c r="A2267" s="266">
        <v>41071</v>
      </c>
      <c r="B2267" s="267" t="s">
        <v>5369</v>
      </c>
      <c r="C2267" s="267"/>
      <c r="D2267" s="267" t="s">
        <v>5370</v>
      </c>
      <c r="E2267" s="267">
        <v>5139</v>
      </c>
      <c r="F2267" s="267" t="s">
        <v>1697</v>
      </c>
      <c r="G2267" s="267" t="s">
        <v>5602</v>
      </c>
      <c r="H2267" s="267" t="s">
        <v>3588</v>
      </c>
      <c r="I2267" s="267" t="s">
        <v>6962</v>
      </c>
      <c r="J2267" s="282" t="s">
        <v>5940</v>
      </c>
      <c r="K2267" s="282" t="s">
        <v>5435</v>
      </c>
      <c r="L2267" s="283">
        <v>41085</v>
      </c>
      <c r="M2267" s="256"/>
      <c r="N2267" s="257">
        <v>41085</v>
      </c>
      <c r="O2267" s="258"/>
      <c r="P2267" s="259"/>
      <c r="Q2267" s="49"/>
      <c r="R2267" s="49"/>
      <c r="S2267" s="328"/>
    </row>
    <row r="2268" spans="1:19" ht="25.5" x14ac:dyDescent="0.25">
      <c r="A2268" s="266">
        <v>41072</v>
      </c>
      <c r="B2268" s="267" t="s">
        <v>8603</v>
      </c>
      <c r="C2268" s="267"/>
      <c r="D2268" s="267" t="s">
        <v>2215</v>
      </c>
      <c r="E2268" s="267"/>
      <c r="F2268" s="267" t="s">
        <v>6588</v>
      </c>
      <c r="G2268" s="267" t="s">
        <v>10255</v>
      </c>
      <c r="H2268" s="267" t="s">
        <v>8607</v>
      </c>
      <c r="I2268" s="267" t="s">
        <v>1691</v>
      </c>
      <c r="J2268" s="282" t="s">
        <v>2379</v>
      </c>
      <c r="K2268" s="282" t="s">
        <v>10123</v>
      </c>
      <c r="L2268" s="283"/>
      <c r="M2268" s="256"/>
      <c r="N2268" s="257">
        <v>41085</v>
      </c>
      <c r="O2268" s="258"/>
      <c r="P2268" s="259"/>
      <c r="Q2268" s="49"/>
      <c r="R2268" s="49"/>
      <c r="S2268" s="328"/>
    </row>
    <row r="2269" spans="1:19" x14ac:dyDescent="0.25">
      <c r="A2269" s="266">
        <v>41067</v>
      </c>
      <c r="B2269" s="267" t="s">
        <v>7282</v>
      </c>
      <c r="C2269" s="267"/>
      <c r="D2269" s="267" t="s">
        <v>10822</v>
      </c>
      <c r="E2269" s="267">
        <v>5089</v>
      </c>
      <c r="F2269" s="267" t="s">
        <v>1461</v>
      </c>
      <c r="G2269" s="267" t="s">
        <v>5602</v>
      </c>
      <c r="H2269" s="267" t="s">
        <v>1365</v>
      </c>
      <c r="I2269" s="267" t="s">
        <v>1255</v>
      </c>
      <c r="J2269" s="282" t="s">
        <v>7283</v>
      </c>
      <c r="K2269" s="282" t="s">
        <v>3982</v>
      </c>
      <c r="L2269" s="283">
        <v>41086</v>
      </c>
      <c r="M2269" s="256"/>
      <c r="N2269" s="257">
        <v>41086</v>
      </c>
      <c r="O2269" s="258"/>
      <c r="P2269" s="259"/>
      <c r="Q2269" s="49"/>
      <c r="R2269" s="49"/>
      <c r="S2269" s="328"/>
    </row>
    <row r="2270" spans="1:19" ht="25.5" x14ac:dyDescent="0.25">
      <c r="A2270" s="266">
        <v>41082</v>
      </c>
      <c r="B2270" s="267" t="s">
        <v>5336</v>
      </c>
      <c r="C2270" s="267"/>
      <c r="D2270" s="267" t="s">
        <v>2215</v>
      </c>
      <c r="E2270" s="267"/>
      <c r="F2270" s="267" t="s">
        <v>6588</v>
      </c>
      <c r="G2270" s="267" t="s">
        <v>6884</v>
      </c>
      <c r="H2270" s="267" t="s">
        <v>8607</v>
      </c>
      <c r="I2270" s="267" t="s">
        <v>6444</v>
      </c>
      <c r="J2270" s="282" t="s">
        <v>2379</v>
      </c>
      <c r="K2270" s="282" t="s">
        <v>6408</v>
      </c>
      <c r="L2270" s="283">
        <v>41086</v>
      </c>
      <c r="M2270" s="256"/>
      <c r="N2270" s="257">
        <v>41086</v>
      </c>
      <c r="O2270" s="258"/>
      <c r="P2270" s="259"/>
      <c r="Q2270" s="49"/>
      <c r="R2270" s="49"/>
      <c r="S2270" s="328"/>
    </row>
    <row r="2271" spans="1:19" ht="25.5" x14ac:dyDescent="0.25">
      <c r="A2271" s="266">
        <v>41085</v>
      </c>
      <c r="B2271" s="267" t="s">
        <v>2497</v>
      </c>
      <c r="C2271" s="267"/>
      <c r="D2271" s="267" t="s">
        <v>8712</v>
      </c>
      <c r="E2271" s="267">
        <v>5110</v>
      </c>
      <c r="F2271" s="267" t="s">
        <v>1461</v>
      </c>
      <c r="G2271" s="267" t="s">
        <v>5602</v>
      </c>
      <c r="H2271" s="267" t="s">
        <v>5774</v>
      </c>
      <c r="I2271" s="267" t="s">
        <v>6444</v>
      </c>
      <c r="J2271" s="282" t="s">
        <v>4152</v>
      </c>
      <c r="K2271" s="282" t="s">
        <v>2081</v>
      </c>
      <c r="L2271" s="283">
        <v>41088</v>
      </c>
      <c r="M2271" s="256"/>
      <c r="N2271" s="257">
        <v>41086</v>
      </c>
      <c r="O2271" s="258"/>
      <c r="P2271" s="259"/>
      <c r="Q2271" s="49"/>
      <c r="R2271" s="49"/>
      <c r="S2271" s="328"/>
    </row>
    <row r="2272" spans="1:19" ht="25.5" x14ac:dyDescent="0.25">
      <c r="A2272" s="266">
        <v>41085</v>
      </c>
      <c r="B2272" s="267" t="s">
        <v>10124</v>
      </c>
      <c r="C2272" s="267"/>
      <c r="D2272" s="267" t="s">
        <v>8270</v>
      </c>
      <c r="E2272" s="267">
        <v>5061</v>
      </c>
      <c r="F2272" s="267" t="s">
        <v>3662</v>
      </c>
      <c r="G2272" s="267" t="s">
        <v>8041</v>
      </c>
      <c r="H2272" s="267" t="s">
        <v>6060</v>
      </c>
      <c r="I2272" s="267" t="s">
        <v>5497</v>
      </c>
      <c r="J2272" s="282" t="s">
        <v>5603</v>
      </c>
      <c r="K2272" s="282" t="s">
        <v>10123</v>
      </c>
      <c r="L2272" s="283">
        <v>41086</v>
      </c>
      <c r="M2272" s="256"/>
      <c r="N2272" s="257">
        <v>41086</v>
      </c>
      <c r="O2272" s="258"/>
      <c r="P2272" s="259"/>
      <c r="Q2272" s="49"/>
      <c r="R2272" s="49"/>
      <c r="S2272" s="328"/>
    </row>
    <row r="2273" spans="1:19" ht="25.5" x14ac:dyDescent="0.25">
      <c r="A2273" s="260">
        <v>41081</v>
      </c>
      <c r="B2273" s="261" t="s">
        <v>5335</v>
      </c>
      <c r="C2273" s="267"/>
      <c r="D2273" s="262" t="s">
        <v>2215</v>
      </c>
      <c r="E2273" s="262"/>
      <c r="F2273" s="262" t="s">
        <v>1697</v>
      </c>
      <c r="G2273" s="262" t="s">
        <v>5602</v>
      </c>
      <c r="H2273" s="262" t="s">
        <v>4164</v>
      </c>
      <c r="I2273" s="262" t="s">
        <v>6444</v>
      </c>
      <c r="J2273" s="280" t="s">
        <v>4152</v>
      </c>
      <c r="K2273" s="280" t="s">
        <v>2419</v>
      </c>
      <c r="L2273" s="281">
        <v>41087</v>
      </c>
      <c r="M2273" s="256"/>
      <c r="N2273" s="257">
        <v>41087</v>
      </c>
      <c r="O2273" s="258">
        <v>25</v>
      </c>
      <c r="P2273" s="259" t="s">
        <v>6444</v>
      </c>
      <c r="Q2273" s="49"/>
      <c r="R2273" s="49"/>
      <c r="S2273" s="328"/>
    </row>
    <row r="2274" spans="1:19" ht="25.5" x14ac:dyDescent="0.25">
      <c r="A2274" s="260">
        <v>41082</v>
      </c>
      <c r="B2274" s="261" t="s">
        <v>3616</v>
      </c>
      <c r="C2274" s="267"/>
      <c r="D2274" s="262" t="s">
        <v>2215</v>
      </c>
      <c r="E2274" s="262"/>
      <c r="F2274" s="262" t="s">
        <v>1697</v>
      </c>
      <c r="G2274" s="262" t="s">
        <v>5602</v>
      </c>
      <c r="H2274" s="262" t="s">
        <v>4320</v>
      </c>
      <c r="I2274" s="262" t="s">
        <v>6444</v>
      </c>
      <c r="J2274" s="280" t="s">
        <v>4152</v>
      </c>
      <c r="K2274" s="280" t="s">
        <v>2419</v>
      </c>
      <c r="L2274" s="281">
        <v>41087</v>
      </c>
      <c r="M2274" s="256"/>
      <c r="N2274" s="257">
        <v>41087</v>
      </c>
      <c r="O2274" s="258">
        <v>25</v>
      </c>
      <c r="P2274" s="259" t="s">
        <v>6444</v>
      </c>
      <c r="Q2274" s="49"/>
      <c r="R2274" s="49"/>
      <c r="S2274" s="328"/>
    </row>
    <row r="2275" spans="1:19" ht="38.25" x14ac:dyDescent="0.25">
      <c r="A2275" s="260">
        <v>41086</v>
      </c>
      <c r="B2275" s="261" t="s">
        <v>1100</v>
      </c>
      <c r="C2275" s="267"/>
      <c r="D2275" s="262" t="s">
        <v>2215</v>
      </c>
      <c r="E2275" s="262"/>
      <c r="F2275" s="262" t="s">
        <v>6588</v>
      </c>
      <c r="G2275" s="262" t="s">
        <v>9736</v>
      </c>
      <c r="H2275" s="262" t="s">
        <v>9859</v>
      </c>
      <c r="I2275" s="262" t="s">
        <v>6444</v>
      </c>
      <c r="J2275" s="280" t="s">
        <v>3481</v>
      </c>
      <c r="K2275" s="280" t="s">
        <v>8506</v>
      </c>
      <c r="L2275" s="281">
        <v>41089</v>
      </c>
      <c r="M2275" s="256"/>
      <c r="N2275" s="257">
        <v>41089</v>
      </c>
      <c r="O2275" s="258">
        <v>20</v>
      </c>
      <c r="P2275" s="259" t="s">
        <v>6444</v>
      </c>
      <c r="Q2275" s="49"/>
      <c r="R2275" s="49"/>
      <c r="S2275" s="328"/>
    </row>
    <row r="2276" spans="1:19" ht="25.5" x14ac:dyDescent="0.25">
      <c r="A2276" s="260">
        <v>41086</v>
      </c>
      <c r="B2276" s="261" t="s">
        <v>1101</v>
      </c>
      <c r="C2276" s="267"/>
      <c r="D2276" s="262" t="s">
        <v>2215</v>
      </c>
      <c r="E2276" s="262"/>
      <c r="F2276" s="262" t="s">
        <v>1697</v>
      </c>
      <c r="G2276" s="262" t="s">
        <v>5602</v>
      </c>
      <c r="H2276" s="262" t="s">
        <v>9632</v>
      </c>
      <c r="I2276" s="262" t="s">
        <v>6444</v>
      </c>
      <c r="J2276" s="280" t="s">
        <v>4152</v>
      </c>
      <c r="K2276" s="280" t="s">
        <v>2079</v>
      </c>
      <c r="L2276" s="281">
        <v>41089</v>
      </c>
      <c r="M2276" s="256"/>
      <c r="N2276" s="257">
        <v>41089</v>
      </c>
      <c r="O2276" s="258">
        <v>50</v>
      </c>
      <c r="P2276" s="259" t="s">
        <v>6444</v>
      </c>
      <c r="Q2276" s="49"/>
      <c r="R2276" s="49"/>
      <c r="S2276" s="328"/>
    </row>
    <row r="2277" spans="1:19" ht="25.5" x14ac:dyDescent="0.25">
      <c r="A2277" s="260">
        <v>41087</v>
      </c>
      <c r="B2277" s="261" t="s">
        <v>1770</v>
      </c>
      <c r="C2277" s="267"/>
      <c r="D2277" s="262" t="s">
        <v>2215</v>
      </c>
      <c r="E2277" s="262"/>
      <c r="F2277" s="262" t="s">
        <v>1697</v>
      </c>
      <c r="G2277" s="262" t="s">
        <v>5602</v>
      </c>
      <c r="H2277" s="262" t="s">
        <v>9216</v>
      </c>
      <c r="I2277" s="262" t="s">
        <v>6444</v>
      </c>
      <c r="J2277" s="280" t="s">
        <v>4152</v>
      </c>
      <c r="K2277" s="280" t="s">
        <v>2419</v>
      </c>
      <c r="L2277" s="281">
        <v>41089</v>
      </c>
      <c r="M2277" s="256"/>
      <c r="N2277" s="257">
        <v>41089</v>
      </c>
      <c r="O2277" s="258">
        <v>25</v>
      </c>
      <c r="P2277" s="259" t="s">
        <v>6444</v>
      </c>
      <c r="Q2277" s="49"/>
      <c r="R2277" s="49"/>
      <c r="S2277" s="328"/>
    </row>
    <row r="2278" spans="1:19" ht="25.5" x14ac:dyDescent="0.25">
      <c r="A2278" s="266">
        <v>41087</v>
      </c>
      <c r="B2278" s="267" t="s">
        <v>697</v>
      </c>
      <c r="C2278" s="267"/>
      <c r="D2278" s="267" t="s">
        <v>225</v>
      </c>
      <c r="E2278" s="267"/>
      <c r="F2278" s="267" t="s">
        <v>10658</v>
      </c>
      <c r="G2278" s="267" t="s">
        <v>5602</v>
      </c>
      <c r="H2278" s="267" t="s">
        <v>210</v>
      </c>
      <c r="I2278" s="267" t="s">
        <v>6444</v>
      </c>
      <c r="J2278" s="282" t="s">
        <v>4152</v>
      </c>
      <c r="K2278" s="282" t="s">
        <v>2419</v>
      </c>
      <c r="L2278" s="283">
        <v>41089</v>
      </c>
      <c r="M2278" s="256"/>
      <c r="N2278" s="257">
        <v>41089</v>
      </c>
      <c r="O2278" s="258"/>
      <c r="P2278" s="259"/>
      <c r="Q2278" s="49"/>
      <c r="R2278" s="49"/>
      <c r="S2278" s="328"/>
    </row>
    <row r="2279" spans="1:19" ht="25.5" x14ac:dyDescent="0.25">
      <c r="A2279" s="260">
        <v>41120</v>
      </c>
      <c r="B2279" s="261" t="s">
        <v>10286</v>
      </c>
      <c r="C2279" s="267"/>
      <c r="D2279" s="262" t="s">
        <v>8712</v>
      </c>
      <c r="E2279" s="262">
        <v>5110</v>
      </c>
      <c r="F2279" s="262" t="s">
        <v>6588</v>
      </c>
      <c r="G2279" s="262" t="s">
        <v>8606</v>
      </c>
      <c r="H2279" s="262" t="s">
        <v>8607</v>
      </c>
      <c r="I2279" s="262" t="s">
        <v>10287</v>
      </c>
      <c r="J2279" s="280" t="s">
        <v>10288</v>
      </c>
      <c r="K2279" s="280" t="s">
        <v>9008</v>
      </c>
      <c r="L2279" s="281">
        <v>41122</v>
      </c>
      <c r="M2279" s="256"/>
      <c r="N2279" s="257">
        <v>41091</v>
      </c>
      <c r="O2279" s="258"/>
      <c r="P2279" s="259"/>
      <c r="Q2279" s="49"/>
      <c r="R2279" s="49"/>
      <c r="S2279" s="328"/>
    </row>
    <row r="2280" spans="1:19" ht="25.5" x14ac:dyDescent="0.25">
      <c r="A2280" s="266">
        <v>41121</v>
      </c>
      <c r="B2280" s="267" t="s">
        <v>10170</v>
      </c>
      <c r="C2280" s="267"/>
      <c r="D2280" s="267" t="s">
        <v>2215</v>
      </c>
      <c r="E2280" s="267"/>
      <c r="F2280" s="267" t="s">
        <v>5941</v>
      </c>
      <c r="G2280" s="267" t="s">
        <v>6884</v>
      </c>
      <c r="H2280" s="267" t="s">
        <v>9706</v>
      </c>
      <c r="I2280" s="267" t="s">
        <v>6444</v>
      </c>
      <c r="J2280" s="282" t="s">
        <v>3084</v>
      </c>
      <c r="K2280" s="282" t="s">
        <v>6466</v>
      </c>
      <c r="L2280" s="283">
        <v>41122</v>
      </c>
      <c r="M2280" s="256"/>
      <c r="N2280" s="257">
        <v>41091</v>
      </c>
      <c r="O2280" s="258"/>
      <c r="P2280" s="259"/>
      <c r="Q2280" s="49"/>
      <c r="R2280" s="49"/>
      <c r="S2280" s="328"/>
    </row>
    <row r="2281" spans="1:19" ht="25.5" x14ac:dyDescent="0.25">
      <c r="A2281" s="266">
        <v>41092</v>
      </c>
      <c r="B2281" s="267" t="s">
        <v>9608</v>
      </c>
      <c r="C2281" s="267"/>
      <c r="D2281" s="267" t="s">
        <v>225</v>
      </c>
      <c r="E2281" s="267"/>
      <c r="F2281" s="267" t="s">
        <v>10658</v>
      </c>
      <c r="G2281" s="267" t="s">
        <v>5602</v>
      </c>
      <c r="H2281" s="267" t="s">
        <v>210</v>
      </c>
      <c r="I2281" s="267" t="s">
        <v>6444</v>
      </c>
      <c r="J2281" s="282" t="s">
        <v>4152</v>
      </c>
      <c r="K2281" s="282" t="s">
        <v>6466</v>
      </c>
      <c r="L2281" s="283"/>
      <c r="M2281" s="256"/>
      <c r="N2281" s="257">
        <v>41096</v>
      </c>
      <c r="O2281" s="258"/>
      <c r="P2281" s="259"/>
      <c r="Q2281" s="49"/>
      <c r="R2281" s="49"/>
      <c r="S2281" s="328"/>
    </row>
    <row r="2282" spans="1:19" ht="25.5" x14ac:dyDescent="0.25">
      <c r="A2282" s="260">
        <v>41095</v>
      </c>
      <c r="B2282" s="261" t="s">
        <v>1409</v>
      </c>
      <c r="C2282" s="267"/>
      <c r="D2282" s="262" t="s">
        <v>7237</v>
      </c>
      <c r="E2282" s="262" t="s">
        <v>7237</v>
      </c>
      <c r="F2282" s="262" t="s">
        <v>738</v>
      </c>
      <c r="G2282" s="262" t="s">
        <v>10255</v>
      </c>
      <c r="H2282" s="262" t="s">
        <v>8382</v>
      </c>
      <c r="I2282" s="262" t="s">
        <v>4610</v>
      </c>
      <c r="J2282" s="280" t="s">
        <v>2379</v>
      </c>
      <c r="K2282" s="280" t="s">
        <v>6327</v>
      </c>
      <c r="L2282" s="281">
        <v>41095</v>
      </c>
      <c r="M2282" s="256"/>
      <c r="N2282" s="257">
        <v>41096</v>
      </c>
      <c r="O2282" s="258">
        <v>45</v>
      </c>
      <c r="P2282" s="259" t="s">
        <v>6444</v>
      </c>
      <c r="Q2282" s="49"/>
      <c r="R2282" s="49"/>
      <c r="S2282" s="328"/>
    </row>
    <row r="2283" spans="1:19" ht="25.5" x14ac:dyDescent="0.25">
      <c r="A2283" s="266">
        <v>41100</v>
      </c>
      <c r="B2283" s="267">
        <v>4657</v>
      </c>
      <c r="C2283" s="267"/>
      <c r="D2283" s="289" t="s">
        <v>897</v>
      </c>
      <c r="E2283" s="289">
        <v>5136</v>
      </c>
      <c r="F2283" s="289" t="s">
        <v>10658</v>
      </c>
      <c r="G2283" s="289" t="s">
        <v>9736</v>
      </c>
      <c r="H2283" s="289" t="s">
        <v>2164</v>
      </c>
      <c r="I2283" s="289" t="s">
        <v>6444</v>
      </c>
      <c r="J2283" s="291" t="s">
        <v>10290</v>
      </c>
      <c r="K2283" s="291" t="s">
        <v>4960</v>
      </c>
      <c r="L2283" s="292">
        <v>41101</v>
      </c>
      <c r="M2283" s="256"/>
      <c r="N2283" s="257">
        <v>41101</v>
      </c>
      <c r="O2283" s="293">
        <v>15</v>
      </c>
      <c r="P2283" s="259" t="s">
        <v>6444</v>
      </c>
      <c r="Q2283" s="49"/>
      <c r="R2283" s="49"/>
      <c r="S2283" s="328"/>
    </row>
    <row r="2284" spans="1:19" ht="25.5" x14ac:dyDescent="0.25">
      <c r="A2284" s="266">
        <v>41100</v>
      </c>
      <c r="B2284" s="267" t="s">
        <v>9323</v>
      </c>
      <c r="C2284" s="267"/>
      <c r="D2284" s="289">
        <v>1</v>
      </c>
      <c r="E2284" s="289">
        <v>5110</v>
      </c>
      <c r="F2284" s="289" t="s">
        <v>1461</v>
      </c>
      <c r="G2284" s="289" t="s">
        <v>5602</v>
      </c>
      <c r="H2284" s="289" t="s">
        <v>4179</v>
      </c>
      <c r="I2284" s="289" t="s">
        <v>2753</v>
      </c>
      <c r="J2284" s="291" t="s">
        <v>4152</v>
      </c>
      <c r="K2284" s="291" t="s">
        <v>8506</v>
      </c>
      <c r="L2284" s="292">
        <v>41102</v>
      </c>
      <c r="M2284" s="256"/>
      <c r="N2284" s="257">
        <v>41102</v>
      </c>
      <c r="O2284" s="293">
        <v>20</v>
      </c>
      <c r="P2284" s="259" t="s">
        <v>8432</v>
      </c>
      <c r="Q2284" s="49"/>
      <c r="R2284" s="49"/>
      <c r="S2284" s="328"/>
    </row>
    <row r="2285" spans="1:19" ht="25.5" x14ac:dyDescent="0.25">
      <c r="A2285" s="266">
        <v>41106</v>
      </c>
      <c r="B2285" s="267" t="s">
        <v>7092</v>
      </c>
      <c r="C2285" s="267"/>
      <c r="D2285" s="289" t="s">
        <v>2215</v>
      </c>
      <c r="E2285" s="289"/>
      <c r="F2285" s="289" t="s">
        <v>6588</v>
      </c>
      <c r="G2285" s="289" t="s">
        <v>2109</v>
      </c>
      <c r="H2285" s="289" t="s">
        <v>8607</v>
      </c>
      <c r="I2285" s="289" t="s">
        <v>5497</v>
      </c>
      <c r="J2285" s="291" t="s">
        <v>2379</v>
      </c>
      <c r="K2285" s="291" t="s">
        <v>7445</v>
      </c>
      <c r="L2285" s="292">
        <v>41110</v>
      </c>
      <c r="M2285" s="256"/>
      <c r="N2285" s="257">
        <v>41110</v>
      </c>
      <c r="O2285" s="293">
        <v>30</v>
      </c>
      <c r="P2285" s="259" t="s">
        <v>6444</v>
      </c>
      <c r="Q2285" s="49"/>
      <c r="R2285" s="49"/>
      <c r="S2285" s="328"/>
    </row>
    <row r="2286" spans="1:19" ht="25.5" x14ac:dyDescent="0.25">
      <c r="A2286" s="266">
        <v>41109</v>
      </c>
      <c r="B2286" s="267" t="s">
        <v>4951</v>
      </c>
      <c r="C2286" s="267"/>
      <c r="D2286" s="289" t="s">
        <v>2215</v>
      </c>
      <c r="E2286" s="289"/>
      <c r="F2286" s="289" t="s">
        <v>10658</v>
      </c>
      <c r="G2286" s="289" t="s">
        <v>5602</v>
      </c>
      <c r="H2286" s="289" t="s">
        <v>10768</v>
      </c>
      <c r="I2286" s="289" t="s">
        <v>9179</v>
      </c>
      <c r="J2286" s="291" t="s">
        <v>4152</v>
      </c>
      <c r="K2286" s="291" t="s">
        <v>7826</v>
      </c>
      <c r="L2286" s="292">
        <v>41113</v>
      </c>
      <c r="M2286" s="256"/>
      <c r="N2286" s="257">
        <v>41114</v>
      </c>
      <c r="O2286" s="293">
        <v>100</v>
      </c>
      <c r="P2286" s="259" t="s">
        <v>8432</v>
      </c>
      <c r="Q2286" s="49"/>
      <c r="R2286" s="49"/>
      <c r="S2286" s="328"/>
    </row>
    <row r="2287" spans="1:19" x14ac:dyDescent="0.25">
      <c r="A2287" s="266">
        <v>41100</v>
      </c>
      <c r="B2287" s="267" t="s">
        <v>7866</v>
      </c>
      <c r="C2287" s="267"/>
      <c r="D2287" s="289" t="s">
        <v>1930</v>
      </c>
      <c r="E2287" s="289">
        <v>5162</v>
      </c>
      <c r="F2287" s="289" t="s">
        <v>1697</v>
      </c>
      <c r="G2287" s="289" t="s">
        <v>5602</v>
      </c>
      <c r="H2287" s="289" t="s">
        <v>10768</v>
      </c>
      <c r="I2287" s="289" t="s">
        <v>1255</v>
      </c>
      <c r="J2287" s="291" t="s">
        <v>5940</v>
      </c>
      <c r="K2287" s="291" t="s">
        <v>3955</v>
      </c>
      <c r="L2287" s="292">
        <v>41113</v>
      </c>
      <c r="M2287" s="256"/>
      <c r="N2287" s="257">
        <v>41115</v>
      </c>
      <c r="O2287" s="293">
        <v>19</v>
      </c>
      <c r="P2287" s="259" t="s">
        <v>1422</v>
      </c>
      <c r="Q2287" s="49"/>
      <c r="R2287" s="49"/>
      <c r="S2287" s="328"/>
    </row>
    <row r="2288" spans="1:19" x14ac:dyDescent="0.25">
      <c r="A2288" s="266">
        <v>41114</v>
      </c>
      <c r="B2288" s="267">
        <v>5092</v>
      </c>
      <c r="C2288" s="267"/>
      <c r="D2288" s="289" t="s">
        <v>198</v>
      </c>
      <c r="E2288" s="289">
        <v>5092</v>
      </c>
      <c r="F2288" s="289" t="s">
        <v>1461</v>
      </c>
      <c r="G2288" s="289" t="s">
        <v>5602</v>
      </c>
      <c r="H2288" s="289" t="s">
        <v>4651</v>
      </c>
      <c r="I2288" s="289" t="s">
        <v>6444</v>
      </c>
      <c r="J2288" s="291" t="s">
        <v>199</v>
      </c>
      <c r="K2288" s="291" t="s">
        <v>2079</v>
      </c>
      <c r="L2288" s="292">
        <v>41116</v>
      </c>
      <c r="M2288" s="256"/>
      <c r="N2288" s="257">
        <v>41116</v>
      </c>
      <c r="O2288" s="293">
        <v>50</v>
      </c>
      <c r="P2288" s="259" t="s">
        <v>6444</v>
      </c>
      <c r="Q2288" s="49"/>
      <c r="R2288" s="49"/>
      <c r="S2288" s="328"/>
    </row>
    <row r="2289" spans="1:19" ht="25.5" x14ac:dyDescent="0.25">
      <c r="A2289" s="266">
        <v>41115</v>
      </c>
      <c r="B2289" s="267" t="s">
        <v>9622</v>
      </c>
      <c r="C2289" s="267"/>
      <c r="D2289" s="289" t="s">
        <v>2215</v>
      </c>
      <c r="E2289" s="289"/>
      <c r="F2289" s="289" t="s">
        <v>1697</v>
      </c>
      <c r="G2289" s="289" t="s">
        <v>5602</v>
      </c>
      <c r="H2289" s="289" t="s">
        <v>4533</v>
      </c>
      <c r="I2289" s="289" t="s">
        <v>6444</v>
      </c>
      <c r="J2289" s="291" t="s">
        <v>4152</v>
      </c>
      <c r="K2289" s="291" t="s">
        <v>2419</v>
      </c>
      <c r="L2289" s="292">
        <v>41116</v>
      </c>
      <c r="M2289" s="256" t="s">
        <v>6533</v>
      </c>
      <c r="N2289" s="257">
        <v>41116</v>
      </c>
      <c r="O2289" s="293">
        <v>25</v>
      </c>
      <c r="P2289" s="259" t="s">
        <v>6444</v>
      </c>
      <c r="Q2289" s="49"/>
      <c r="R2289" s="49"/>
      <c r="S2289" s="328"/>
    </row>
    <row r="2290" spans="1:19" ht="25.5" x14ac:dyDescent="0.25">
      <c r="A2290" s="266">
        <v>41115</v>
      </c>
      <c r="B2290" s="267" t="s">
        <v>9623</v>
      </c>
      <c r="C2290" s="267"/>
      <c r="D2290" s="289" t="s">
        <v>2215</v>
      </c>
      <c r="E2290" s="289"/>
      <c r="F2290" s="289" t="s">
        <v>6588</v>
      </c>
      <c r="G2290" s="289" t="s">
        <v>3489</v>
      </c>
      <c r="H2290" s="289" t="s">
        <v>8607</v>
      </c>
      <c r="I2290" s="289" t="s">
        <v>5497</v>
      </c>
      <c r="J2290" s="291" t="s">
        <v>2379</v>
      </c>
      <c r="K2290" s="291" t="s">
        <v>8506</v>
      </c>
      <c r="L2290" s="292">
        <v>41117</v>
      </c>
      <c r="M2290" s="256"/>
      <c r="N2290" s="257">
        <v>41117</v>
      </c>
      <c r="O2290" s="293">
        <v>20</v>
      </c>
      <c r="P2290" s="259" t="s">
        <v>4153</v>
      </c>
      <c r="Q2290" s="49"/>
      <c r="R2290" s="49"/>
      <c r="S2290" s="328"/>
    </row>
    <row r="2291" spans="1:19" ht="25.5" x14ac:dyDescent="0.25">
      <c r="A2291" s="266">
        <v>41115</v>
      </c>
      <c r="B2291" s="267" t="s">
        <v>9623</v>
      </c>
      <c r="C2291" s="267"/>
      <c r="D2291" s="289" t="s">
        <v>2215</v>
      </c>
      <c r="E2291" s="289"/>
      <c r="F2291" s="289" t="s">
        <v>6588</v>
      </c>
      <c r="G2291" s="289" t="s">
        <v>3489</v>
      </c>
      <c r="H2291" s="289" t="s">
        <v>8607</v>
      </c>
      <c r="I2291" s="289" t="s">
        <v>6444</v>
      </c>
      <c r="J2291" s="291" t="s">
        <v>2379</v>
      </c>
      <c r="K2291" s="291" t="s">
        <v>2079</v>
      </c>
      <c r="L2291" s="292">
        <v>41117</v>
      </c>
      <c r="M2291" s="256"/>
      <c r="N2291" s="257">
        <v>41117</v>
      </c>
      <c r="O2291" s="293">
        <v>50</v>
      </c>
      <c r="P2291" s="259" t="s">
        <v>8432</v>
      </c>
      <c r="Q2291" s="49"/>
      <c r="R2291" s="49"/>
      <c r="S2291" s="328"/>
    </row>
    <row r="2292" spans="1:19" x14ac:dyDescent="0.25">
      <c r="A2292" s="266">
        <v>41116</v>
      </c>
      <c r="B2292" s="267" t="s">
        <v>387</v>
      </c>
      <c r="C2292" s="267"/>
      <c r="D2292" s="289" t="s">
        <v>726</v>
      </c>
      <c r="E2292" s="289">
        <v>4869</v>
      </c>
      <c r="F2292" s="289" t="s">
        <v>5941</v>
      </c>
      <c r="G2292" s="289" t="s">
        <v>8606</v>
      </c>
      <c r="H2292" s="289" t="s">
        <v>5184</v>
      </c>
      <c r="I2292" s="289" t="s">
        <v>7530</v>
      </c>
      <c r="J2292" s="291" t="s">
        <v>3066</v>
      </c>
      <c r="K2292" s="291" t="s">
        <v>1531</v>
      </c>
      <c r="L2292" s="292">
        <v>41117</v>
      </c>
      <c r="M2292" s="256"/>
      <c r="N2292" s="257">
        <v>41117</v>
      </c>
      <c r="O2292" s="293">
        <v>5</v>
      </c>
      <c r="P2292" s="259" t="s">
        <v>4154</v>
      </c>
      <c r="Q2292" s="49"/>
      <c r="R2292" s="49"/>
      <c r="S2292" s="328"/>
    </row>
    <row r="2293" spans="1:19" ht="38.25" x14ac:dyDescent="0.25">
      <c r="A2293" s="266">
        <v>41120</v>
      </c>
      <c r="B2293" s="267">
        <v>5092</v>
      </c>
      <c r="C2293" s="267"/>
      <c r="D2293" s="289" t="s">
        <v>198</v>
      </c>
      <c r="E2293" s="289">
        <v>5092</v>
      </c>
      <c r="F2293" s="289" t="s">
        <v>1461</v>
      </c>
      <c r="G2293" s="289" t="s">
        <v>8041</v>
      </c>
      <c r="H2293" s="289" t="s">
        <v>4651</v>
      </c>
      <c r="I2293" s="289" t="s">
        <v>6347</v>
      </c>
      <c r="J2293" s="291" t="s">
        <v>6348</v>
      </c>
      <c r="K2293" s="291" t="s">
        <v>9287</v>
      </c>
      <c r="L2293" s="292">
        <v>41120</v>
      </c>
      <c r="M2293" s="256"/>
      <c r="N2293" s="257">
        <v>41121</v>
      </c>
      <c r="O2293" s="293">
        <v>44</v>
      </c>
      <c r="P2293" s="259" t="s">
        <v>1422</v>
      </c>
      <c r="Q2293" s="49"/>
      <c r="R2293" s="49"/>
      <c r="S2293" s="328"/>
    </row>
    <row r="2294" spans="1:19" ht="25.5" x14ac:dyDescent="0.25">
      <c r="A2294" s="266">
        <v>41113</v>
      </c>
      <c r="B2294" s="267" t="s">
        <v>9624</v>
      </c>
      <c r="C2294" s="267"/>
      <c r="D2294" s="289" t="s">
        <v>2108</v>
      </c>
      <c r="E2294" s="289">
        <v>5132</v>
      </c>
      <c r="F2294" s="289" t="s">
        <v>738</v>
      </c>
      <c r="G2294" s="289" t="s">
        <v>2109</v>
      </c>
      <c r="H2294" s="289" t="s">
        <v>9706</v>
      </c>
      <c r="I2294" s="289" t="s">
        <v>6444</v>
      </c>
      <c r="J2294" s="291" t="s">
        <v>8059</v>
      </c>
      <c r="K2294" s="291" t="s">
        <v>2081</v>
      </c>
      <c r="L2294" s="292"/>
      <c r="M2294" s="256"/>
      <c r="N2294" s="257">
        <v>41123</v>
      </c>
      <c r="O2294" s="293">
        <v>5</v>
      </c>
      <c r="P2294" s="259" t="s">
        <v>6444</v>
      </c>
      <c r="Q2294" s="49"/>
      <c r="R2294" s="49"/>
      <c r="S2294" s="328"/>
    </row>
    <row r="2295" spans="1:19" ht="25.5" x14ac:dyDescent="0.25">
      <c r="A2295" s="266">
        <v>41123</v>
      </c>
      <c r="B2295" s="267" t="s">
        <v>2782</v>
      </c>
      <c r="C2295" s="267"/>
      <c r="D2295" s="289" t="s">
        <v>2215</v>
      </c>
      <c r="E2295" s="289"/>
      <c r="F2295" s="289" t="s">
        <v>6588</v>
      </c>
      <c r="G2295" s="289" t="s">
        <v>10927</v>
      </c>
      <c r="H2295" s="289" t="s">
        <v>6060</v>
      </c>
      <c r="I2295" s="289" t="s">
        <v>5497</v>
      </c>
      <c r="J2295" s="291" t="s">
        <v>5603</v>
      </c>
      <c r="K2295" s="291" t="s">
        <v>2081</v>
      </c>
      <c r="L2295" s="292">
        <v>41124</v>
      </c>
      <c r="M2295" s="256"/>
      <c r="N2295" s="257">
        <v>41124</v>
      </c>
      <c r="O2295" s="293">
        <v>5</v>
      </c>
      <c r="P2295" s="259" t="s">
        <v>4153</v>
      </c>
      <c r="Q2295" s="49"/>
      <c r="R2295" s="49"/>
      <c r="S2295" s="328"/>
    </row>
    <row r="2296" spans="1:19" ht="25.5" x14ac:dyDescent="0.25">
      <c r="A2296" s="266">
        <v>41121</v>
      </c>
      <c r="B2296" s="267" t="s">
        <v>10171</v>
      </c>
      <c r="C2296" s="267"/>
      <c r="D2296" s="289" t="s">
        <v>2215</v>
      </c>
      <c r="E2296" s="289"/>
      <c r="F2296" s="289" t="s">
        <v>6588</v>
      </c>
      <c r="G2296" s="289" t="s">
        <v>8041</v>
      </c>
      <c r="H2296" s="289" t="s">
        <v>4935</v>
      </c>
      <c r="I2296" s="289" t="s">
        <v>6444</v>
      </c>
      <c r="J2296" s="291" t="s">
        <v>5603</v>
      </c>
      <c r="K2296" s="291" t="s">
        <v>2702</v>
      </c>
      <c r="L2296" s="292">
        <v>41127</v>
      </c>
      <c r="M2296" s="256"/>
      <c r="N2296" s="257">
        <v>41127</v>
      </c>
      <c r="O2296" s="293">
        <v>60</v>
      </c>
      <c r="P2296" s="259" t="s">
        <v>2753</v>
      </c>
      <c r="Q2296" s="49"/>
      <c r="R2296" s="49"/>
      <c r="S2296" s="328"/>
    </row>
    <row r="2297" spans="1:19" ht="38.25" x14ac:dyDescent="0.25">
      <c r="A2297" s="266">
        <v>41124</v>
      </c>
      <c r="B2297" s="267" t="s">
        <v>9419</v>
      </c>
      <c r="C2297" s="267"/>
      <c r="D2297" s="289" t="s">
        <v>2215</v>
      </c>
      <c r="E2297" s="289"/>
      <c r="F2297" s="289" t="s">
        <v>6588</v>
      </c>
      <c r="G2297" s="289" t="s">
        <v>5602</v>
      </c>
      <c r="H2297" s="289" t="s">
        <v>9859</v>
      </c>
      <c r="I2297" s="289" t="s">
        <v>6444</v>
      </c>
      <c r="J2297" s="291" t="s">
        <v>3481</v>
      </c>
      <c r="K2297" s="291" t="s">
        <v>7445</v>
      </c>
      <c r="L2297" s="292">
        <v>41127</v>
      </c>
      <c r="M2297" s="256"/>
      <c r="N2297" s="257">
        <v>41127</v>
      </c>
      <c r="O2297" s="293">
        <v>30</v>
      </c>
      <c r="P2297" s="259" t="s">
        <v>6444</v>
      </c>
      <c r="Q2297" s="49"/>
      <c r="R2297" s="49"/>
      <c r="S2297" s="328"/>
    </row>
    <row r="2298" spans="1:19" ht="38.25" x14ac:dyDescent="0.25">
      <c r="A2298" s="266">
        <v>41113</v>
      </c>
      <c r="B2298" s="267" t="s">
        <v>9625</v>
      </c>
      <c r="C2298" s="267"/>
      <c r="D2298" s="289" t="s">
        <v>3573</v>
      </c>
      <c r="E2298" s="289">
        <v>5154</v>
      </c>
      <c r="F2298" s="289" t="s">
        <v>1697</v>
      </c>
      <c r="G2298" s="289" t="s">
        <v>5602</v>
      </c>
      <c r="H2298" s="289" t="s">
        <v>5774</v>
      </c>
      <c r="I2298" s="289" t="s">
        <v>3572</v>
      </c>
      <c r="J2298" s="291" t="s">
        <v>9746</v>
      </c>
      <c r="K2298" s="291" t="s">
        <v>9602</v>
      </c>
      <c r="L2298" s="292">
        <v>41127</v>
      </c>
      <c r="M2298" s="256"/>
      <c r="N2298" s="257">
        <v>41128</v>
      </c>
      <c r="O2298" s="293" t="s">
        <v>9602</v>
      </c>
      <c r="P2298" s="259" t="s">
        <v>3572</v>
      </c>
      <c r="Q2298" s="49"/>
      <c r="R2298" s="49"/>
      <c r="S2298" s="328"/>
    </row>
    <row r="2299" spans="1:19" x14ac:dyDescent="0.25">
      <c r="A2299" s="266">
        <v>41113</v>
      </c>
      <c r="B2299" s="267" t="s">
        <v>9625</v>
      </c>
      <c r="C2299" s="267"/>
      <c r="D2299" s="289" t="s">
        <v>3573</v>
      </c>
      <c r="E2299" s="289">
        <v>5154</v>
      </c>
      <c r="F2299" s="289" t="s">
        <v>1697</v>
      </c>
      <c r="G2299" s="289" t="s">
        <v>5602</v>
      </c>
      <c r="H2299" s="289" t="s">
        <v>5774</v>
      </c>
      <c r="I2299" s="289" t="s">
        <v>1255</v>
      </c>
      <c r="J2299" s="291" t="s">
        <v>5940</v>
      </c>
      <c r="K2299" s="291" t="s">
        <v>7734</v>
      </c>
      <c r="L2299" s="292">
        <v>41127</v>
      </c>
      <c r="M2299" s="256"/>
      <c r="N2299" s="257">
        <v>41128</v>
      </c>
      <c r="O2299" s="293" t="s">
        <v>7734</v>
      </c>
      <c r="P2299" s="259" t="s">
        <v>1255</v>
      </c>
      <c r="Q2299" s="49"/>
      <c r="R2299" s="49"/>
      <c r="S2299" s="328"/>
    </row>
    <row r="2300" spans="1:19" ht="25.5" x14ac:dyDescent="0.25">
      <c r="A2300" s="266">
        <v>41122</v>
      </c>
      <c r="B2300" s="267" t="s">
        <v>10896</v>
      </c>
      <c r="C2300" s="267"/>
      <c r="D2300" s="289" t="s">
        <v>2215</v>
      </c>
      <c r="E2300" s="289"/>
      <c r="F2300" s="289" t="s">
        <v>6588</v>
      </c>
      <c r="G2300" s="289" t="s">
        <v>6884</v>
      </c>
      <c r="H2300" s="289" t="s">
        <v>5513</v>
      </c>
      <c r="I2300" s="289" t="s">
        <v>6444</v>
      </c>
      <c r="J2300" s="291" t="s">
        <v>10288</v>
      </c>
      <c r="K2300" s="291" t="s">
        <v>2079</v>
      </c>
      <c r="L2300" s="292">
        <v>41129</v>
      </c>
      <c r="M2300" s="256"/>
      <c r="N2300" s="257">
        <v>41128</v>
      </c>
      <c r="O2300" s="293">
        <v>50</v>
      </c>
      <c r="P2300" s="259" t="s">
        <v>8432</v>
      </c>
      <c r="Q2300" s="49"/>
      <c r="R2300" s="49"/>
      <c r="S2300" s="328"/>
    </row>
    <row r="2301" spans="1:19" ht="25.5" x14ac:dyDescent="0.25">
      <c r="A2301" s="266">
        <v>41122</v>
      </c>
      <c r="B2301" s="267" t="s">
        <v>10896</v>
      </c>
      <c r="C2301" s="267"/>
      <c r="D2301" s="289" t="s">
        <v>2215</v>
      </c>
      <c r="E2301" s="289"/>
      <c r="F2301" s="289" t="s">
        <v>6588</v>
      </c>
      <c r="G2301" s="289" t="s">
        <v>10255</v>
      </c>
      <c r="H2301" s="289" t="s">
        <v>5513</v>
      </c>
      <c r="I2301" s="289" t="s">
        <v>6444</v>
      </c>
      <c r="J2301" s="291" t="s">
        <v>10288</v>
      </c>
      <c r="K2301" s="291" t="s">
        <v>2079</v>
      </c>
      <c r="L2301" s="292">
        <v>41129</v>
      </c>
      <c r="M2301" s="256"/>
      <c r="N2301" s="257">
        <v>41128</v>
      </c>
      <c r="O2301" s="293">
        <v>50</v>
      </c>
      <c r="P2301" s="259" t="s">
        <v>8432</v>
      </c>
      <c r="Q2301" s="49"/>
      <c r="R2301" s="49"/>
      <c r="S2301" s="328"/>
    </row>
    <row r="2302" spans="1:19" ht="25.5" x14ac:dyDescent="0.25">
      <c r="A2302" s="266">
        <v>41124</v>
      </c>
      <c r="B2302" s="267" t="s">
        <v>385</v>
      </c>
      <c r="C2302" s="267" t="s">
        <v>384</v>
      </c>
      <c r="D2302" s="289" t="s">
        <v>383</v>
      </c>
      <c r="E2302" s="289" t="s">
        <v>4394</v>
      </c>
      <c r="F2302" s="289" t="s">
        <v>6588</v>
      </c>
      <c r="G2302" s="289" t="s">
        <v>8606</v>
      </c>
      <c r="H2302" s="289" t="s">
        <v>6088</v>
      </c>
      <c r="I2302" s="289" t="s">
        <v>386</v>
      </c>
      <c r="J2302" s="291" t="s">
        <v>10288</v>
      </c>
      <c r="K2302" s="291" t="s">
        <v>6466</v>
      </c>
      <c r="L2302" s="292">
        <v>41128</v>
      </c>
      <c r="M2302" s="256"/>
      <c r="N2302" s="257">
        <v>41128</v>
      </c>
      <c r="O2302" s="293">
        <v>10</v>
      </c>
      <c r="P2302" s="259" t="s">
        <v>685</v>
      </c>
      <c r="Q2302" s="49"/>
      <c r="R2302" s="49"/>
      <c r="S2302" s="328"/>
    </row>
    <row r="2303" spans="1:19" ht="25.5" x14ac:dyDescent="0.25">
      <c r="A2303" s="266">
        <v>41129</v>
      </c>
      <c r="B2303" s="267" t="s">
        <v>2152</v>
      </c>
      <c r="C2303" s="267"/>
      <c r="D2303" s="289" t="s">
        <v>2215</v>
      </c>
      <c r="E2303" s="289"/>
      <c r="F2303" s="289" t="s">
        <v>936</v>
      </c>
      <c r="G2303" s="289" t="s">
        <v>9736</v>
      </c>
      <c r="H2303" s="289" t="s">
        <v>9429</v>
      </c>
      <c r="I2303" s="289" t="s">
        <v>6444</v>
      </c>
      <c r="J2303" s="291" t="s">
        <v>4152</v>
      </c>
      <c r="K2303" s="291" t="s">
        <v>6466</v>
      </c>
      <c r="L2303" s="292">
        <v>41129</v>
      </c>
      <c r="M2303" s="256"/>
      <c r="N2303" s="257">
        <v>41129</v>
      </c>
      <c r="O2303" s="293">
        <v>10</v>
      </c>
      <c r="P2303" s="259" t="s">
        <v>6826</v>
      </c>
      <c r="Q2303" s="49"/>
      <c r="R2303" s="49"/>
      <c r="S2303" s="328"/>
    </row>
    <row r="2304" spans="1:19" ht="25.5" x14ac:dyDescent="0.25">
      <c r="A2304" s="266">
        <v>41129</v>
      </c>
      <c r="B2304" s="267" t="s">
        <v>2152</v>
      </c>
      <c r="C2304" s="267"/>
      <c r="D2304" s="289" t="s">
        <v>2215</v>
      </c>
      <c r="E2304" s="289"/>
      <c r="F2304" s="289" t="s">
        <v>936</v>
      </c>
      <c r="G2304" s="289" t="s">
        <v>5602</v>
      </c>
      <c r="H2304" s="289" t="s">
        <v>9429</v>
      </c>
      <c r="I2304" s="289" t="s">
        <v>9067</v>
      </c>
      <c r="J2304" s="291" t="s">
        <v>4152</v>
      </c>
      <c r="K2304" s="291" t="s">
        <v>2079</v>
      </c>
      <c r="L2304" s="292">
        <v>41129</v>
      </c>
      <c r="M2304" s="256"/>
      <c r="N2304" s="257">
        <v>41129</v>
      </c>
      <c r="O2304" s="293">
        <v>50</v>
      </c>
      <c r="P2304" s="259" t="s">
        <v>6825</v>
      </c>
      <c r="Q2304" s="49"/>
      <c r="R2304" s="49"/>
      <c r="S2304" s="328"/>
    </row>
    <row r="2305" spans="1:19" ht="25.5" x14ac:dyDescent="0.25">
      <c r="A2305" s="266">
        <v>41121</v>
      </c>
      <c r="B2305" s="267" t="s">
        <v>10884</v>
      </c>
      <c r="C2305" s="267"/>
      <c r="D2305" s="289" t="s">
        <v>2215</v>
      </c>
      <c r="E2305" s="289"/>
      <c r="F2305" s="289" t="s">
        <v>6588</v>
      </c>
      <c r="G2305" s="289" t="s">
        <v>8606</v>
      </c>
      <c r="H2305" s="289" t="s">
        <v>6088</v>
      </c>
      <c r="I2305" s="289" t="s">
        <v>10885</v>
      </c>
      <c r="J2305" s="291" t="s">
        <v>10288</v>
      </c>
      <c r="K2305" s="291" t="s">
        <v>6466</v>
      </c>
      <c r="L2305" s="292">
        <v>41131</v>
      </c>
      <c r="M2305" s="256"/>
      <c r="N2305" s="257">
        <v>41131</v>
      </c>
      <c r="O2305" s="258">
        <v>10</v>
      </c>
      <c r="P2305" s="290" t="s">
        <v>924</v>
      </c>
      <c r="Q2305" s="49"/>
      <c r="R2305" s="49"/>
      <c r="S2305" s="328"/>
    </row>
    <row r="2306" spans="1:19" ht="25.5" x14ac:dyDescent="0.25">
      <c r="A2306" s="266">
        <v>41121</v>
      </c>
      <c r="B2306" s="267" t="s">
        <v>10884</v>
      </c>
      <c r="C2306" s="267"/>
      <c r="D2306" s="289" t="s">
        <v>2215</v>
      </c>
      <c r="E2306" s="289"/>
      <c r="F2306" s="289" t="s">
        <v>6588</v>
      </c>
      <c r="G2306" s="289" t="s">
        <v>8606</v>
      </c>
      <c r="H2306" s="289" t="s">
        <v>6088</v>
      </c>
      <c r="I2306" s="289" t="s">
        <v>5876</v>
      </c>
      <c r="J2306" s="291" t="s">
        <v>10288</v>
      </c>
      <c r="K2306" s="291" t="s">
        <v>2702</v>
      </c>
      <c r="L2306" s="292">
        <v>41131</v>
      </c>
      <c r="M2306" s="256"/>
      <c r="N2306" s="257">
        <v>41131</v>
      </c>
      <c r="O2306" s="258">
        <v>60</v>
      </c>
      <c r="P2306" s="290" t="s">
        <v>8239</v>
      </c>
      <c r="Q2306" s="49"/>
      <c r="R2306" s="49"/>
      <c r="S2306" s="328"/>
    </row>
    <row r="2307" spans="1:19" ht="25.5" x14ac:dyDescent="0.25">
      <c r="A2307" s="266">
        <v>41124</v>
      </c>
      <c r="B2307" s="267" t="s">
        <v>385</v>
      </c>
      <c r="C2307" s="267" t="s">
        <v>384</v>
      </c>
      <c r="D2307" s="289" t="s">
        <v>383</v>
      </c>
      <c r="E2307" s="289" t="s">
        <v>4394</v>
      </c>
      <c r="F2307" s="289" t="s">
        <v>6588</v>
      </c>
      <c r="G2307" s="289" t="s">
        <v>8606</v>
      </c>
      <c r="H2307" s="294" t="s">
        <v>6088</v>
      </c>
      <c r="I2307" s="289" t="s">
        <v>5876</v>
      </c>
      <c r="J2307" s="291" t="s">
        <v>10288</v>
      </c>
      <c r="K2307" s="291" t="s">
        <v>5077</v>
      </c>
      <c r="L2307" s="292">
        <v>41131</v>
      </c>
      <c r="M2307" s="256"/>
      <c r="N2307" s="257">
        <v>41131</v>
      </c>
      <c r="O2307" s="258">
        <v>27</v>
      </c>
      <c r="P2307" s="290" t="s">
        <v>5497</v>
      </c>
      <c r="Q2307" s="49"/>
      <c r="R2307" s="49"/>
      <c r="S2307" s="328"/>
    </row>
    <row r="2308" spans="1:19" ht="25.5" x14ac:dyDescent="0.25">
      <c r="A2308" s="266">
        <v>41130</v>
      </c>
      <c r="B2308" s="267" t="s">
        <v>9068</v>
      </c>
      <c r="C2308" s="267"/>
      <c r="D2308" s="289" t="s">
        <v>2215</v>
      </c>
      <c r="E2308" s="289"/>
      <c r="F2308" s="289" t="s">
        <v>6588</v>
      </c>
      <c r="G2308" s="294" t="s">
        <v>2109</v>
      </c>
      <c r="H2308" s="289" t="s">
        <v>5513</v>
      </c>
      <c r="I2308" s="289" t="s">
        <v>9535</v>
      </c>
      <c r="J2308" s="291" t="s">
        <v>2379</v>
      </c>
      <c r="K2308" s="291" t="s">
        <v>2079</v>
      </c>
      <c r="L2308" s="292">
        <v>41131</v>
      </c>
      <c r="M2308" s="256"/>
      <c r="N2308" s="257">
        <v>41131</v>
      </c>
      <c r="O2308" s="258">
        <v>50</v>
      </c>
      <c r="P2308" s="290" t="s">
        <v>6444</v>
      </c>
      <c r="Q2308" s="49"/>
      <c r="R2308" s="49"/>
      <c r="S2308" s="328"/>
    </row>
    <row r="2309" spans="1:19" ht="25.5" x14ac:dyDescent="0.25">
      <c r="A2309" s="266">
        <v>41130</v>
      </c>
      <c r="B2309" s="267" t="s">
        <v>9068</v>
      </c>
      <c r="C2309" s="267"/>
      <c r="D2309" s="289" t="s">
        <v>2215</v>
      </c>
      <c r="E2309" s="289"/>
      <c r="F2309" s="289" t="s">
        <v>6588</v>
      </c>
      <c r="G2309" s="294" t="s">
        <v>2109</v>
      </c>
      <c r="H2309" s="289" t="s">
        <v>5513</v>
      </c>
      <c r="I2309" s="294" t="s">
        <v>5876</v>
      </c>
      <c r="J2309" s="291" t="s">
        <v>2379</v>
      </c>
      <c r="K2309" s="291" t="s">
        <v>10492</v>
      </c>
      <c r="L2309" s="292">
        <v>41131</v>
      </c>
      <c r="M2309" s="256"/>
      <c r="N2309" s="257">
        <v>41131</v>
      </c>
      <c r="O2309" s="258">
        <v>13</v>
      </c>
      <c r="P2309" s="290" t="s">
        <v>6444</v>
      </c>
      <c r="Q2309" s="49"/>
      <c r="R2309" s="49"/>
      <c r="S2309" s="328"/>
    </row>
    <row r="2310" spans="1:19" ht="25.5" x14ac:dyDescent="0.25">
      <c r="A2310" s="266">
        <v>41130</v>
      </c>
      <c r="B2310" s="267" t="s">
        <v>9068</v>
      </c>
      <c r="C2310" s="267"/>
      <c r="D2310" s="289" t="s">
        <v>2215</v>
      </c>
      <c r="E2310" s="289"/>
      <c r="F2310" s="289" t="s">
        <v>6588</v>
      </c>
      <c r="G2310" s="294" t="s">
        <v>2109</v>
      </c>
      <c r="H2310" s="289" t="s">
        <v>5513</v>
      </c>
      <c r="I2310" s="294" t="s">
        <v>5876</v>
      </c>
      <c r="J2310" s="291" t="s">
        <v>2379</v>
      </c>
      <c r="K2310" s="291" t="s">
        <v>10495</v>
      </c>
      <c r="L2310" s="292">
        <v>41135</v>
      </c>
      <c r="M2310" s="256"/>
      <c r="N2310" s="257">
        <v>41135</v>
      </c>
      <c r="O2310" s="258">
        <v>7</v>
      </c>
      <c r="P2310" s="290" t="s">
        <v>9990</v>
      </c>
      <c r="Q2310" s="49"/>
      <c r="R2310" s="49"/>
      <c r="S2310" s="328"/>
    </row>
    <row r="2311" spans="1:19" ht="25.5" x14ac:dyDescent="0.25">
      <c r="A2311" s="266">
        <v>41134</v>
      </c>
      <c r="B2311" s="267" t="s">
        <v>8246</v>
      </c>
      <c r="C2311" s="267"/>
      <c r="D2311" s="289" t="s">
        <v>2215</v>
      </c>
      <c r="E2311" s="289"/>
      <c r="F2311" s="289" t="s">
        <v>6588</v>
      </c>
      <c r="G2311" s="289" t="s">
        <v>8247</v>
      </c>
      <c r="H2311" s="289" t="s">
        <v>5513</v>
      </c>
      <c r="I2311" s="289" t="s">
        <v>6444</v>
      </c>
      <c r="J2311" s="291" t="s">
        <v>2379</v>
      </c>
      <c r="K2311" s="291" t="s">
        <v>2079</v>
      </c>
      <c r="L2311" s="292">
        <v>41135</v>
      </c>
      <c r="M2311" s="256"/>
      <c r="N2311" s="257">
        <v>41135</v>
      </c>
      <c r="O2311" s="258">
        <v>50</v>
      </c>
      <c r="P2311" s="290" t="s">
        <v>6444</v>
      </c>
      <c r="Q2311" s="49"/>
      <c r="R2311" s="49"/>
      <c r="S2311" s="328"/>
    </row>
    <row r="2312" spans="1:19" x14ac:dyDescent="0.25">
      <c r="A2312" s="266">
        <v>41120</v>
      </c>
      <c r="B2312" s="267" t="s">
        <v>9505</v>
      </c>
      <c r="C2312" s="267"/>
      <c r="D2312" s="289" t="s">
        <v>10159</v>
      </c>
      <c r="E2312" s="289">
        <v>5159</v>
      </c>
      <c r="F2312" s="289" t="s">
        <v>1697</v>
      </c>
      <c r="G2312" s="289" t="s">
        <v>9736</v>
      </c>
      <c r="H2312" s="289" t="s">
        <v>8094</v>
      </c>
      <c r="I2312" s="289" t="s">
        <v>9506</v>
      </c>
      <c r="J2312" s="291" t="s">
        <v>3795</v>
      </c>
      <c r="K2312" s="291" t="s">
        <v>9529</v>
      </c>
      <c r="L2312" s="292">
        <v>41136</v>
      </c>
      <c r="M2312" s="256"/>
      <c r="N2312" s="257">
        <v>41136</v>
      </c>
      <c r="O2312" s="293">
        <v>40</v>
      </c>
      <c r="P2312" s="259"/>
      <c r="Q2312" s="49"/>
      <c r="R2312" s="49"/>
      <c r="S2312" s="328"/>
    </row>
    <row r="2313" spans="1:19" ht="38.25" x14ac:dyDescent="0.25">
      <c r="A2313" s="266">
        <v>41123</v>
      </c>
      <c r="B2313" s="267" t="s">
        <v>9411</v>
      </c>
      <c r="C2313" s="267"/>
      <c r="D2313" s="289" t="s">
        <v>9412</v>
      </c>
      <c r="E2313" s="289" t="s">
        <v>9413</v>
      </c>
      <c r="F2313" s="289" t="s">
        <v>738</v>
      </c>
      <c r="G2313" s="289" t="s">
        <v>9736</v>
      </c>
      <c r="H2313" s="289" t="s">
        <v>4318</v>
      </c>
      <c r="I2313" s="289" t="s">
        <v>9535</v>
      </c>
      <c r="J2313" s="291" t="s">
        <v>4152</v>
      </c>
      <c r="K2313" s="291" t="s">
        <v>2079</v>
      </c>
      <c r="L2313" s="292">
        <v>41134</v>
      </c>
      <c r="M2313" s="256"/>
      <c r="N2313" s="257">
        <v>41136</v>
      </c>
      <c r="O2313" s="293" t="s">
        <v>6991</v>
      </c>
      <c r="P2313" s="290" t="s">
        <v>8432</v>
      </c>
      <c r="Q2313" s="49"/>
      <c r="R2313" s="49"/>
      <c r="S2313" s="328"/>
    </row>
    <row r="2314" spans="1:19" ht="25.5" x14ac:dyDescent="0.25">
      <c r="A2314" s="266">
        <v>41124</v>
      </c>
      <c r="B2314" s="288" t="s">
        <v>385</v>
      </c>
      <c r="C2314" s="288" t="s">
        <v>384</v>
      </c>
      <c r="D2314" s="294" t="s">
        <v>383</v>
      </c>
      <c r="E2314" s="294" t="s">
        <v>4394</v>
      </c>
      <c r="F2314" s="289" t="s">
        <v>6588</v>
      </c>
      <c r="G2314" s="289" t="s">
        <v>8606</v>
      </c>
      <c r="H2314" s="289" t="s">
        <v>6088</v>
      </c>
      <c r="I2314" s="294" t="s">
        <v>5876</v>
      </c>
      <c r="J2314" s="291" t="s">
        <v>10288</v>
      </c>
      <c r="K2314" s="295" t="s">
        <v>2053</v>
      </c>
      <c r="L2314" s="292">
        <v>41136</v>
      </c>
      <c r="M2314" s="256"/>
      <c r="N2314" s="257">
        <v>41136</v>
      </c>
      <c r="O2314" s="258">
        <v>48</v>
      </c>
      <c r="P2314" s="290" t="s">
        <v>5497</v>
      </c>
      <c r="Q2314" s="49"/>
      <c r="R2314" s="49"/>
      <c r="S2314" s="328"/>
    </row>
    <row r="2315" spans="1:19" ht="25.5" x14ac:dyDescent="0.25">
      <c r="A2315" s="266">
        <v>41131</v>
      </c>
      <c r="B2315" s="288" t="s">
        <v>5482</v>
      </c>
      <c r="C2315" s="288" t="s">
        <v>384</v>
      </c>
      <c r="D2315" s="294" t="s">
        <v>383</v>
      </c>
      <c r="E2315" s="294" t="s">
        <v>4394</v>
      </c>
      <c r="F2315" s="289" t="s">
        <v>6588</v>
      </c>
      <c r="G2315" s="289" t="s">
        <v>8606</v>
      </c>
      <c r="H2315" s="289" t="s">
        <v>6088</v>
      </c>
      <c r="I2315" s="294" t="s">
        <v>5483</v>
      </c>
      <c r="J2315" s="291" t="s">
        <v>10288</v>
      </c>
      <c r="K2315" s="295" t="s">
        <v>748</v>
      </c>
      <c r="L2315" s="292">
        <v>41136</v>
      </c>
      <c r="M2315" s="256"/>
      <c r="N2315" s="257">
        <v>41136</v>
      </c>
      <c r="O2315" s="258">
        <v>12</v>
      </c>
      <c r="P2315" s="290" t="s">
        <v>644</v>
      </c>
      <c r="Q2315" s="49"/>
      <c r="R2315" s="49"/>
      <c r="S2315" s="328"/>
    </row>
    <row r="2316" spans="1:19" ht="25.5" x14ac:dyDescent="0.25">
      <c r="A2316" s="266">
        <v>41134</v>
      </c>
      <c r="B2316" s="267" t="s">
        <v>8543</v>
      </c>
      <c r="C2316" s="267"/>
      <c r="D2316" s="289" t="s">
        <v>2215</v>
      </c>
      <c r="E2316" s="289"/>
      <c r="F2316" s="289" t="s">
        <v>936</v>
      </c>
      <c r="G2316" s="289" t="s">
        <v>5602</v>
      </c>
      <c r="H2316" s="289" t="s">
        <v>8374</v>
      </c>
      <c r="I2316" s="289" t="s">
        <v>6444</v>
      </c>
      <c r="J2316" s="291" t="s">
        <v>4152</v>
      </c>
      <c r="K2316" s="291" t="s">
        <v>2419</v>
      </c>
      <c r="L2316" s="292">
        <v>41075</v>
      </c>
      <c r="M2316" s="256"/>
      <c r="N2316" s="257">
        <v>41136</v>
      </c>
      <c r="O2316" s="258">
        <v>25</v>
      </c>
      <c r="P2316" s="290" t="s">
        <v>6444</v>
      </c>
      <c r="Q2316" s="49"/>
      <c r="R2316" s="49"/>
      <c r="S2316" s="328"/>
    </row>
    <row r="2317" spans="1:19" ht="38.25" x14ac:dyDescent="0.25">
      <c r="A2317" s="266">
        <v>41127</v>
      </c>
      <c r="B2317" s="288" t="s">
        <v>684</v>
      </c>
      <c r="C2317" s="267" t="s">
        <v>388</v>
      </c>
      <c r="D2317" s="289" t="s">
        <v>9664</v>
      </c>
      <c r="E2317" s="289">
        <v>5152</v>
      </c>
      <c r="F2317" s="289" t="s">
        <v>1223</v>
      </c>
      <c r="G2317" s="289" t="s">
        <v>9736</v>
      </c>
      <c r="H2317" s="289" t="s">
        <v>9665</v>
      </c>
      <c r="I2317" s="289" t="s">
        <v>5493</v>
      </c>
      <c r="J2317" s="291" t="s">
        <v>9666</v>
      </c>
      <c r="K2317" s="291" t="s">
        <v>2081</v>
      </c>
      <c r="L2317" s="292">
        <v>41141</v>
      </c>
      <c r="M2317" s="256"/>
      <c r="N2317" s="257">
        <v>41138</v>
      </c>
      <c r="O2317" s="258">
        <v>5</v>
      </c>
      <c r="P2317" s="290" t="s">
        <v>6310</v>
      </c>
      <c r="Q2317" s="49"/>
      <c r="R2317" s="49"/>
      <c r="S2317" s="328"/>
    </row>
    <row r="2318" spans="1:19" ht="25.5" x14ac:dyDescent="0.25">
      <c r="A2318" s="266">
        <v>41135</v>
      </c>
      <c r="B2318" s="267">
        <v>5152</v>
      </c>
      <c r="C2318" s="267" t="s">
        <v>5330</v>
      </c>
      <c r="D2318" s="289" t="s">
        <v>1892</v>
      </c>
      <c r="E2318" s="289">
        <v>5152</v>
      </c>
      <c r="F2318" s="289" t="s">
        <v>1893</v>
      </c>
      <c r="G2318" s="289" t="s">
        <v>1894</v>
      </c>
      <c r="H2318" s="289" t="s">
        <v>1895</v>
      </c>
      <c r="I2318" s="289" t="s">
        <v>6419</v>
      </c>
      <c r="J2318" s="291" t="s">
        <v>9664</v>
      </c>
      <c r="K2318" s="291" t="s">
        <v>6466</v>
      </c>
      <c r="L2318" s="292">
        <v>41141</v>
      </c>
      <c r="M2318" s="256"/>
      <c r="N2318" s="257">
        <v>41142</v>
      </c>
      <c r="O2318" s="258">
        <v>10</v>
      </c>
      <c r="P2318" s="290" t="s">
        <v>6419</v>
      </c>
      <c r="Q2318" s="49"/>
      <c r="R2318" s="49"/>
      <c r="S2318" s="328"/>
    </row>
    <row r="2319" spans="1:19" ht="25.5" x14ac:dyDescent="0.25">
      <c r="A2319" s="266">
        <v>41172</v>
      </c>
      <c r="B2319" s="267" t="s">
        <v>6828</v>
      </c>
      <c r="C2319" s="267"/>
      <c r="D2319" s="267" t="s">
        <v>6829</v>
      </c>
      <c r="E2319" s="267">
        <v>5189</v>
      </c>
      <c r="F2319" s="267" t="s">
        <v>7521</v>
      </c>
      <c r="G2319" s="267" t="s">
        <v>5602</v>
      </c>
      <c r="H2319" s="267" t="s">
        <v>7581</v>
      </c>
      <c r="I2319" s="267" t="s">
        <v>6444</v>
      </c>
      <c r="J2319" s="282" t="s">
        <v>4152</v>
      </c>
      <c r="K2319" s="282" t="s">
        <v>6381</v>
      </c>
      <c r="L2319" s="283">
        <v>41173</v>
      </c>
      <c r="M2319" s="256"/>
      <c r="N2319" s="257">
        <v>41142</v>
      </c>
      <c r="O2319" s="258"/>
      <c r="P2319" s="259"/>
      <c r="Q2319" s="49"/>
      <c r="R2319" s="49"/>
      <c r="S2319" s="328"/>
    </row>
    <row r="2320" spans="1:19" x14ac:dyDescent="0.25">
      <c r="A2320" s="266">
        <v>41135</v>
      </c>
      <c r="B2320" s="267" t="s">
        <v>6993</v>
      </c>
      <c r="C2320" s="267"/>
      <c r="D2320" s="289" t="s">
        <v>1930</v>
      </c>
      <c r="E2320" s="289">
        <v>5162</v>
      </c>
      <c r="F2320" s="289" t="s">
        <v>936</v>
      </c>
      <c r="G2320" s="289" t="s">
        <v>8041</v>
      </c>
      <c r="H2320" s="289" t="s">
        <v>8094</v>
      </c>
      <c r="I2320" s="289" t="s">
        <v>6994</v>
      </c>
      <c r="J2320" s="291" t="s">
        <v>3795</v>
      </c>
      <c r="K2320" s="291" t="s">
        <v>10517</v>
      </c>
      <c r="L2320" s="292">
        <v>41145</v>
      </c>
      <c r="M2320" s="256"/>
      <c r="N2320" s="257">
        <v>41145</v>
      </c>
      <c r="O2320" s="258">
        <v>5</v>
      </c>
      <c r="P2320" s="290" t="s">
        <v>1916</v>
      </c>
      <c r="Q2320" s="49"/>
      <c r="R2320" s="49"/>
      <c r="S2320" s="328"/>
    </row>
    <row r="2321" spans="1:19" ht="25.5" x14ac:dyDescent="0.25">
      <c r="A2321" s="266">
        <v>41144</v>
      </c>
      <c r="B2321" s="267" t="s">
        <v>917</v>
      </c>
      <c r="C2321" s="267"/>
      <c r="D2321" s="289" t="s">
        <v>2215</v>
      </c>
      <c r="E2321" s="289"/>
      <c r="F2321" s="289" t="s">
        <v>10658</v>
      </c>
      <c r="G2321" s="289" t="s">
        <v>5602</v>
      </c>
      <c r="H2321" s="289" t="s">
        <v>374</v>
      </c>
      <c r="I2321" s="289" t="s">
        <v>6444</v>
      </c>
      <c r="J2321" s="291" t="s">
        <v>878</v>
      </c>
      <c r="K2321" s="291" t="s">
        <v>2079</v>
      </c>
      <c r="L2321" s="292">
        <v>41145</v>
      </c>
      <c r="M2321" s="256"/>
      <c r="N2321" s="257">
        <v>41145</v>
      </c>
      <c r="O2321" s="258">
        <v>50</v>
      </c>
      <c r="P2321" s="290" t="s">
        <v>6444</v>
      </c>
      <c r="Q2321" s="49"/>
      <c r="R2321" s="49"/>
      <c r="S2321" s="328"/>
    </row>
    <row r="2322" spans="1:19" ht="25.5" x14ac:dyDescent="0.25">
      <c r="A2322" s="266">
        <v>41144</v>
      </c>
      <c r="B2322" s="267" t="s">
        <v>917</v>
      </c>
      <c r="C2322" s="267"/>
      <c r="D2322" s="289" t="s">
        <v>2215</v>
      </c>
      <c r="E2322" s="289"/>
      <c r="F2322" s="289" t="s">
        <v>10658</v>
      </c>
      <c r="G2322" s="289" t="s">
        <v>9736</v>
      </c>
      <c r="H2322" s="289" t="s">
        <v>374</v>
      </c>
      <c r="I2322" s="289" t="s">
        <v>6444</v>
      </c>
      <c r="J2322" s="291" t="s">
        <v>878</v>
      </c>
      <c r="K2322" s="291" t="s">
        <v>7445</v>
      </c>
      <c r="L2322" s="292">
        <v>41145</v>
      </c>
      <c r="M2322" s="256"/>
      <c r="N2322" s="257">
        <v>41145</v>
      </c>
      <c r="O2322" s="258">
        <v>30</v>
      </c>
      <c r="P2322" s="290" t="s">
        <v>6444</v>
      </c>
      <c r="Q2322" s="49"/>
      <c r="R2322" s="49"/>
      <c r="S2322" s="328"/>
    </row>
    <row r="2323" spans="1:19" ht="25.5" x14ac:dyDescent="0.25">
      <c r="A2323" s="266">
        <v>41144</v>
      </c>
      <c r="B2323" s="267" t="s">
        <v>917</v>
      </c>
      <c r="C2323" s="267"/>
      <c r="D2323" s="289" t="s">
        <v>2215</v>
      </c>
      <c r="E2323" s="289"/>
      <c r="F2323" s="289" t="s">
        <v>10658</v>
      </c>
      <c r="G2323" s="289" t="s">
        <v>8041</v>
      </c>
      <c r="H2323" s="289" t="s">
        <v>374</v>
      </c>
      <c r="I2323" s="289" t="s">
        <v>6444</v>
      </c>
      <c r="J2323" s="291" t="s">
        <v>878</v>
      </c>
      <c r="K2323" s="291" t="s">
        <v>2079</v>
      </c>
      <c r="L2323" s="292">
        <v>41145</v>
      </c>
      <c r="M2323" s="256"/>
      <c r="N2323" s="257">
        <v>41145</v>
      </c>
      <c r="O2323" s="258">
        <v>50</v>
      </c>
      <c r="P2323" s="290" t="s">
        <v>6444</v>
      </c>
      <c r="Q2323" s="49"/>
      <c r="R2323" s="49"/>
      <c r="S2323" s="328"/>
    </row>
    <row r="2324" spans="1:19" ht="25.5" x14ac:dyDescent="0.25">
      <c r="A2324" s="266">
        <v>41144</v>
      </c>
      <c r="B2324" s="267" t="s">
        <v>917</v>
      </c>
      <c r="C2324" s="267"/>
      <c r="D2324" s="289" t="s">
        <v>2215</v>
      </c>
      <c r="E2324" s="289"/>
      <c r="F2324" s="289" t="s">
        <v>10658</v>
      </c>
      <c r="G2324" s="289" t="s">
        <v>7272</v>
      </c>
      <c r="H2324" s="289" t="s">
        <v>374</v>
      </c>
      <c r="I2324" s="289" t="s">
        <v>6444</v>
      </c>
      <c r="J2324" s="291" t="s">
        <v>878</v>
      </c>
      <c r="K2324" s="291" t="s">
        <v>2079</v>
      </c>
      <c r="L2324" s="292">
        <v>41145</v>
      </c>
      <c r="M2324" s="256"/>
      <c r="N2324" s="257">
        <v>41145</v>
      </c>
      <c r="O2324" s="258">
        <v>50</v>
      </c>
      <c r="P2324" s="290" t="s">
        <v>6444</v>
      </c>
      <c r="Q2324" s="49"/>
      <c r="R2324" s="49"/>
      <c r="S2324" s="328"/>
    </row>
    <row r="2325" spans="1:19" ht="25.5" x14ac:dyDescent="0.25">
      <c r="A2325" s="266">
        <v>41144</v>
      </c>
      <c r="B2325" s="267" t="s">
        <v>917</v>
      </c>
      <c r="C2325" s="267"/>
      <c r="D2325" s="289" t="s">
        <v>2215</v>
      </c>
      <c r="E2325" s="289"/>
      <c r="F2325" s="289" t="s">
        <v>10658</v>
      </c>
      <c r="G2325" s="289" t="s">
        <v>10927</v>
      </c>
      <c r="H2325" s="289" t="s">
        <v>374</v>
      </c>
      <c r="I2325" s="289" t="s">
        <v>6444</v>
      </c>
      <c r="J2325" s="291" t="s">
        <v>878</v>
      </c>
      <c r="K2325" s="291" t="s">
        <v>7445</v>
      </c>
      <c r="L2325" s="292">
        <v>41145</v>
      </c>
      <c r="M2325" s="256"/>
      <c r="N2325" s="257">
        <v>41145</v>
      </c>
      <c r="O2325" s="258">
        <v>30</v>
      </c>
      <c r="P2325" s="290" t="s">
        <v>6444</v>
      </c>
      <c r="Q2325" s="49"/>
      <c r="R2325" s="49"/>
      <c r="S2325" s="328"/>
    </row>
    <row r="2326" spans="1:19" ht="25.5" x14ac:dyDescent="0.25">
      <c r="A2326" s="266">
        <v>41142</v>
      </c>
      <c r="B2326" s="267" t="s">
        <v>9925</v>
      </c>
      <c r="C2326" s="267"/>
      <c r="D2326" s="289" t="s">
        <v>1587</v>
      </c>
      <c r="E2326" s="289">
        <v>5077</v>
      </c>
      <c r="F2326" s="289" t="s">
        <v>1461</v>
      </c>
      <c r="G2326" s="289" t="s">
        <v>5602</v>
      </c>
      <c r="H2326" s="289" t="s">
        <v>1365</v>
      </c>
      <c r="I2326" s="289" t="s">
        <v>6444</v>
      </c>
      <c r="J2326" s="291" t="s">
        <v>4152</v>
      </c>
      <c r="K2326" s="291" t="s">
        <v>2419</v>
      </c>
      <c r="L2326" s="292">
        <v>41144</v>
      </c>
      <c r="M2326" s="256"/>
      <c r="N2326" s="257">
        <v>41148</v>
      </c>
      <c r="O2326" s="258">
        <v>25</v>
      </c>
      <c r="P2326" s="290" t="s">
        <v>6444</v>
      </c>
      <c r="Q2326" s="49"/>
      <c r="R2326" s="49"/>
      <c r="S2326" s="328"/>
    </row>
    <row r="2327" spans="1:19" ht="25.5" x14ac:dyDescent="0.25">
      <c r="A2327" s="266">
        <v>41142</v>
      </c>
      <c r="B2327" s="267" t="s">
        <v>3634</v>
      </c>
      <c r="C2327" s="267"/>
      <c r="D2327" s="289" t="s">
        <v>10697</v>
      </c>
      <c r="E2327" s="289">
        <v>4996</v>
      </c>
      <c r="F2327" s="289" t="s">
        <v>6588</v>
      </c>
      <c r="G2327" s="289" t="s">
        <v>3635</v>
      </c>
      <c r="H2327" s="289" t="s">
        <v>5513</v>
      </c>
      <c r="I2327" s="289" t="s">
        <v>3636</v>
      </c>
      <c r="J2327" s="291" t="s">
        <v>2379</v>
      </c>
      <c r="K2327" s="291" t="s">
        <v>2562</v>
      </c>
      <c r="L2327" s="292">
        <v>41149</v>
      </c>
      <c r="M2327" s="256"/>
      <c r="N2327" s="257">
        <v>41149</v>
      </c>
      <c r="O2327" s="258">
        <v>6</v>
      </c>
      <c r="P2327" s="290" t="s">
        <v>3636</v>
      </c>
      <c r="Q2327" s="49"/>
      <c r="R2327" s="49"/>
      <c r="S2327" s="328"/>
    </row>
    <row r="2328" spans="1:19" ht="38.25" x14ac:dyDescent="0.25">
      <c r="A2328" s="266">
        <v>41148</v>
      </c>
      <c r="B2328" s="267" t="s">
        <v>2250</v>
      </c>
      <c r="C2328" s="267"/>
      <c r="D2328" s="289" t="s">
        <v>2215</v>
      </c>
      <c r="E2328" s="289"/>
      <c r="F2328" s="289" t="s">
        <v>6588</v>
      </c>
      <c r="G2328" s="289" t="s">
        <v>5602</v>
      </c>
      <c r="H2328" s="289" t="s">
        <v>9859</v>
      </c>
      <c r="I2328" s="289" t="s">
        <v>6444</v>
      </c>
      <c r="J2328" s="291" t="s">
        <v>3481</v>
      </c>
      <c r="K2328" s="291" t="s">
        <v>2079</v>
      </c>
      <c r="L2328" s="292">
        <v>41150</v>
      </c>
      <c r="M2328" s="256"/>
      <c r="N2328" s="257">
        <v>41150</v>
      </c>
      <c r="O2328" s="258">
        <v>50</v>
      </c>
      <c r="P2328" s="290" t="s">
        <v>6444</v>
      </c>
      <c r="Q2328" s="49"/>
      <c r="R2328" s="49"/>
      <c r="S2328" s="328"/>
    </row>
    <row r="2329" spans="1:19" ht="25.5" x14ac:dyDescent="0.25">
      <c r="A2329" s="266">
        <v>41137</v>
      </c>
      <c r="B2329" s="267" t="s">
        <v>8206</v>
      </c>
      <c r="C2329" s="267"/>
      <c r="D2329" s="289" t="s">
        <v>8205</v>
      </c>
      <c r="E2329" s="289" t="s">
        <v>8204</v>
      </c>
      <c r="F2329" s="289" t="s">
        <v>936</v>
      </c>
      <c r="G2329" s="289" t="s">
        <v>9736</v>
      </c>
      <c r="H2329" s="289" t="s">
        <v>7260</v>
      </c>
      <c r="I2329" s="289" t="s">
        <v>5873</v>
      </c>
      <c r="J2329" s="291" t="s">
        <v>2210</v>
      </c>
      <c r="K2329" s="291" t="s">
        <v>3040</v>
      </c>
      <c r="L2329" s="292">
        <v>41150</v>
      </c>
      <c r="M2329" s="256"/>
      <c r="N2329" s="257">
        <v>41151</v>
      </c>
      <c r="O2329" s="258"/>
      <c r="P2329" s="259"/>
      <c r="Q2329" s="49"/>
      <c r="R2329" s="49"/>
      <c r="S2329" s="328"/>
    </row>
    <row r="2330" spans="1:19" ht="25.5" x14ac:dyDescent="0.25">
      <c r="A2330" s="266">
        <v>41137</v>
      </c>
      <c r="B2330" s="267" t="s">
        <v>8206</v>
      </c>
      <c r="C2330" s="267"/>
      <c r="D2330" s="289" t="s">
        <v>8207</v>
      </c>
      <c r="E2330" s="289" t="s">
        <v>8204</v>
      </c>
      <c r="F2330" s="289" t="s">
        <v>936</v>
      </c>
      <c r="G2330" s="289" t="s">
        <v>9736</v>
      </c>
      <c r="H2330" s="289" t="s">
        <v>1698</v>
      </c>
      <c r="I2330" s="289" t="s">
        <v>5873</v>
      </c>
      <c r="J2330" s="291" t="s">
        <v>2210</v>
      </c>
      <c r="K2330" s="291" t="s">
        <v>3040</v>
      </c>
      <c r="L2330" s="292">
        <v>41150</v>
      </c>
      <c r="M2330" s="256"/>
      <c r="N2330" s="257">
        <v>41151</v>
      </c>
      <c r="O2330" s="258"/>
      <c r="P2330" s="259"/>
      <c r="Q2330" s="49"/>
      <c r="R2330" s="49"/>
      <c r="S2330" s="328"/>
    </row>
    <row r="2331" spans="1:19" ht="25.5" x14ac:dyDescent="0.25">
      <c r="A2331" s="266">
        <v>41150</v>
      </c>
      <c r="B2331" s="267" t="s">
        <v>7291</v>
      </c>
      <c r="C2331" s="267"/>
      <c r="D2331" s="289" t="s">
        <v>2215</v>
      </c>
      <c r="E2331" s="289"/>
      <c r="F2331" s="289" t="s">
        <v>6588</v>
      </c>
      <c r="G2331" s="289" t="s">
        <v>5602</v>
      </c>
      <c r="H2331" s="289" t="s">
        <v>9603</v>
      </c>
      <c r="I2331" s="289" t="s">
        <v>6444</v>
      </c>
      <c r="J2331" s="291" t="s">
        <v>5603</v>
      </c>
      <c r="K2331" s="291" t="s">
        <v>7826</v>
      </c>
      <c r="L2331" s="292">
        <v>41152</v>
      </c>
      <c r="M2331" s="256"/>
      <c r="N2331" s="257">
        <v>41151</v>
      </c>
      <c r="O2331" s="258">
        <v>100</v>
      </c>
      <c r="P2331" s="290" t="s">
        <v>8432</v>
      </c>
      <c r="Q2331" s="49"/>
      <c r="R2331" s="49"/>
      <c r="S2331" s="328"/>
    </row>
    <row r="2332" spans="1:19" x14ac:dyDescent="0.25">
      <c r="A2332" s="266">
        <v>41149</v>
      </c>
      <c r="B2332" s="267"/>
      <c r="C2332" s="267"/>
      <c r="D2332" s="294" t="s">
        <v>5066</v>
      </c>
      <c r="E2332" s="289"/>
      <c r="F2332" s="294" t="s">
        <v>936</v>
      </c>
      <c r="G2332" s="294" t="s">
        <v>9736</v>
      </c>
      <c r="H2332" s="294" t="s">
        <v>5067</v>
      </c>
      <c r="I2332" s="294" t="s">
        <v>7907</v>
      </c>
      <c r="J2332" s="295" t="s">
        <v>5068</v>
      </c>
      <c r="K2332" s="295" t="s">
        <v>6532</v>
      </c>
      <c r="L2332" s="292">
        <v>41152</v>
      </c>
      <c r="M2332" s="256"/>
      <c r="N2332" s="257">
        <v>41152</v>
      </c>
      <c r="O2332" s="258"/>
      <c r="P2332" s="259"/>
      <c r="Q2332" s="49"/>
      <c r="R2332" s="49"/>
      <c r="S2332" s="328"/>
    </row>
    <row r="2333" spans="1:19" ht="25.5" x14ac:dyDescent="0.25">
      <c r="A2333" s="266">
        <v>41150</v>
      </c>
      <c r="B2333" s="267" t="s">
        <v>7292</v>
      </c>
      <c r="C2333" s="267"/>
      <c r="D2333" s="289" t="s">
        <v>2215</v>
      </c>
      <c r="E2333" s="289"/>
      <c r="F2333" s="289" t="s">
        <v>10658</v>
      </c>
      <c r="G2333" s="289" t="s">
        <v>5602</v>
      </c>
      <c r="H2333" s="289" t="s">
        <v>10768</v>
      </c>
      <c r="I2333" s="289" t="s">
        <v>7293</v>
      </c>
      <c r="J2333" s="291" t="s">
        <v>4152</v>
      </c>
      <c r="K2333" s="291" t="s">
        <v>6408</v>
      </c>
      <c r="L2333" s="292">
        <v>41156</v>
      </c>
      <c r="M2333" s="256"/>
      <c r="N2333" s="257">
        <v>41152</v>
      </c>
      <c r="O2333" s="258">
        <v>75</v>
      </c>
      <c r="P2333" s="290" t="s">
        <v>6444</v>
      </c>
      <c r="Q2333" s="49"/>
      <c r="R2333" s="49"/>
      <c r="S2333" s="328"/>
    </row>
    <row r="2334" spans="1:19" ht="25.5" x14ac:dyDescent="0.25">
      <c r="A2334" s="266">
        <v>41151</v>
      </c>
      <c r="B2334" s="267" t="s">
        <v>3388</v>
      </c>
      <c r="C2334" s="267"/>
      <c r="D2334" s="289" t="s">
        <v>2215</v>
      </c>
      <c r="E2334" s="289"/>
      <c r="F2334" s="289" t="s">
        <v>936</v>
      </c>
      <c r="G2334" s="289" t="s">
        <v>5602</v>
      </c>
      <c r="H2334" s="289" t="s">
        <v>3389</v>
      </c>
      <c r="I2334" s="289" t="s">
        <v>6444</v>
      </c>
      <c r="J2334" s="291" t="s">
        <v>4152</v>
      </c>
      <c r="K2334" s="291" t="s">
        <v>2419</v>
      </c>
      <c r="L2334" s="292">
        <v>41157</v>
      </c>
      <c r="M2334" s="256"/>
      <c r="N2334" s="257">
        <v>41157</v>
      </c>
      <c r="O2334" s="258"/>
      <c r="P2334" s="259"/>
      <c r="Q2334" s="49"/>
      <c r="R2334" s="49"/>
      <c r="S2334" s="328"/>
    </row>
    <row r="2335" spans="1:19" ht="25.5" x14ac:dyDescent="0.25">
      <c r="A2335" s="266">
        <v>41151</v>
      </c>
      <c r="B2335" s="267" t="s">
        <v>8476</v>
      </c>
      <c r="C2335" s="267"/>
      <c r="D2335" s="289" t="s">
        <v>2215</v>
      </c>
      <c r="E2335" s="289"/>
      <c r="F2335" s="289" t="s">
        <v>936</v>
      </c>
      <c r="G2335" s="289" t="s">
        <v>5602</v>
      </c>
      <c r="H2335" s="289" t="s">
        <v>9216</v>
      </c>
      <c r="I2335" s="289" t="s">
        <v>6444</v>
      </c>
      <c r="J2335" s="291" t="s">
        <v>4152</v>
      </c>
      <c r="K2335" s="291" t="s">
        <v>2419</v>
      </c>
      <c r="L2335" s="292">
        <v>41157</v>
      </c>
      <c r="M2335" s="256"/>
      <c r="N2335" s="257">
        <v>41157</v>
      </c>
      <c r="O2335" s="258"/>
      <c r="P2335" s="259"/>
      <c r="Q2335" s="49"/>
      <c r="R2335" s="49"/>
      <c r="S2335" s="328"/>
    </row>
    <row r="2336" spans="1:19" ht="25.5" x14ac:dyDescent="0.25">
      <c r="A2336" s="266">
        <v>41151</v>
      </c>
      <c r="B2336" s="267" t="s">
        <v>8476</v>
      </c>
      <c r="C2336" s="267"/>
      <c r="D2336" s="289" t="s">
        <v>2215</v>
      </c>
      <c r="E2336" s="289"/>
      <c r="F2336" s="289" t="s">
        <v>936</v>
      </c>
      <c r="G2336" s="289" t="s">
        <v>5602</v>
      </c>
      <c r="H2336" s="289" t="s">
        <v>9632</v>
      </c>
      <c r="I2336" s="289" t="s">
        <v>6444</v>
      </c>
      <c r="J2336" s="291" t="s">
        <v>4152</v>
      </c>
      <c r="K2336" s="291" t="s">
        <v>2419</v>
      </c>
      <c r="L2336" s="292">
        <v>41157</v>
      </c>
      <c r="M2336" s="256"/>
      <c r="N2336" s="257">
        <v>41157</v>
      </c>
      <c r="O2336" s="258"/>
      <c r="P2336" s="259"/>
      <c r="Q2336" s="49"/>
      <c r="R2336" s="49"/>
      <c r="S2336" s="328"/>
    </row>
    <row r="2337" spans="1:19" ht="25.5" x14ac:dyDescent="0.25">
      <c r="A2337" s="266">
        <v>41156</v>
      </c>
      <c r="B2337" s="267" t="s">
        <v>343</v>
      </c>
      <c r="C2337" s="267"/>
      <c r="D2337" s="289" t="s">
        <v>2108</v>
      </c>
      <c r="E2337" s="289">
        <v>5132</v>
      </c>
      <c r="F2337" s="289" t="s">
        <v>6588</v>
      </c>
      <c r="G2337" s="289" t="s">
        <v>10927</v>
      </c>
      <c r="H2337" s="289" t="s">
        <v>6060</v>
      </c>
      <c r="I2337" s="289" t="s">
        <v>10608</v>
      </c>
      <c r="J2337" s="291" t="s">
        <v>5603</v>
      </c>
      <c r="K2337" s="291" t="s">
        <v>9008</v>
      </c>
      <c r="L2337" s="292">
        <v>41157</v>
      </c>
      <c r="M2337" s="256"/>
      <c r="N2337" s="257">
        <v>41157</v>
      </c>
      <c r="O2337" s="258">
        <v>1</v>
      </c>
      <c r="P2337" s="290" t="s">
        <v>3535</v>
      </c>
      <c r="Q2337" s="49"/>
      <c r="R2337" s="49"/>
      <c r="S2337" s="328"/>
    </row>
    <row r="2338" spans="1:19" ht="25.5" x14ac:dyDescent="0.25">
      <c r="A2338" s="266">
        <v>41149</v>
      </c>
      <c r="B2338" s="288" t="s">
        <v>5309</v>
      </c>
      <c r="C2338" s="267"/>
      <c r="D2338" s="294" t="s">
        <v>1865</v>
      </c>
      <c r="E2338" s="289"/>
      <c r="F2338" s="294" t="s">
        <v>1508</v>
      </c>
      <c r="G2338" s="289">
        <v>0.04</v>
      </c>
      <c r="H2338" s="294" t="s">
        <v>5069</v>
      </c>
      <c r="I2338" s="294" t="s">
        <v>5070</v>
      </c>
      <c r="J2338" s="295" t="s">
        <v>4152</v>
      </c>
      <c r="K2338" s="295" t="s">
        <v>5071</v>
      </c>
      <c r="L2338" s="292">
        <v>41157</v>
      </c>
      <c r="M2338" s="256"/>
      <c r="N2338" s="257">
        <v>41162</v>
      </c>
      <c r="O2338" s="258">
        <v>33</v>
      </c>
      <c r="P2338" s="259"/>
      <c r="Q2338" s="49"/>
      <c r="R2338" s="49"/>
      <c r="S2338" s="328"/>
    </row>
    <row r="2339" spans="1:19" ht="25.5" x14ac:dyDescent="0.25">
      <c r="A2339" s="266">
        <v>41149</v>
      </c>
      <c r="B2339" s="288" t="s">
        <v>4716</v>
      </c>
      <c r="C2339" s="267"/>
      <c r="D2339" s="294" t="s">
        <v>5310</v>
      </c>
      <c r="E2339" s="289"/>
      <c r="F2339" s="294" t="s">
        <v>1508</v>
      </c>
      <c r="G2339" s="289">
        <v>6.3E-2</v>
      </c>
      <c r="H2339" s="294" t="s">
        <v>5072</v>
      </c>
      <c r="I2339" s="294" t="s">
        <v>1255</v>
      </c>
      <c r="J2339" s="295" t="s">
        <v>4152</v>
      </c>
      <c r="K2339" s="295" t="s">
        <v>5312</v>
      </c>
      <c r="L2339" s="292">
        <v>41167</v>
      </c>
      <c r="M2339" s="256"/>
      <c r="N2339" s="257">
        <v>41162</v>
      </c>
      <c r="O2339" s="258"/>
      <c r="P2339" s="259"/>
      <c r="Q2339" s="49"/>
      <c r="R2339" s="49"/>
      <c r="S2339" s="328"/>
    </row>
    <row r="2340" spans="1:19" ht="25.5" x14ac:dyDescent="0.25">
      <c r="A2340" s="266">
        <v>41159</v>
      </c>
      <c r="B2340" s="267" t="s">
        <v>480</v>
      </c>
      <c r="C2340" s="267"/>
      <c r="D2340" s="267" t="s">
        <v>2215</v>
      </c>
      <c r="E2340" s="267"/>
      <c r="F2340" s="267" t="s">
        <v>7521</v>
      </c>
      <c r="G2340" s="267" t="s">
        <v>5602</v>
      </c>
      <c r="H2340" s="267" t="s">
        <v>9018</v>
      </c>
      <c r="I2340" s="267" t="s">
        <v>6444</v>
      </c>
      <c r="J2340" s="282" t="s">
        <v>4152</v>
      </c>
      <c r="K2340" s="282" t="s">
        <v>6381</v>
      </c>
      <c r="L2340" s="283">
        <v>41162</v>
      </c>
      <c r="M2340" s="256" t="s">
        <v>6533</v>
      </c>
      <c r="N2340" s="257">
        <v>41162</v>
      </c>
      <c r="O2340" s="258" t="s">
        <v>6381</v>
      </c>
      <c r="P2340" s="259"/>
      <c r="Q2340" s="49"/>
      <c r="R2340" s="49"/>
      <c r="S2340" s="328"/>
    </row>
    <row r="2341" spans="1:19" ht="25.5" x14ac:dyDescent="0.25">
      <c r="A2341" s="266">
        <v>41159</v>
      </c>
      <c r="B2341" s="267" t="s">
        <v>480</v>
      </c>
      <c r="C2341" s="267"/>
      <c r="D2341" s="267" t="s">
        <v>2215</v>
      </c>
      <c r="E2341" s="267"/>
      <c r="F2341" s="267" t="s">
        <v>7521</v>
      </c>
      <c r="G2341" s="267" t="s">
        <v>5602</v>
      </c>
      <c r="H2341" s="267" t="s">
        <v>7581</v>
      </c>
      <c r="I2341" s="267" t="s">
        <v>6444</v>
      </c>
      <c r="J2341" s="282" t="s">
        <v>4152</v>
      </c>
      <c r="K2341" s="282" t="s">
        <v>10123</v>
      </c>
      <c r="L2341" s="283">
        <v>41162</v>
      </c>
      <c r="M2341" s="256" t="s">
        <v>6533</v>
      </c>
      <c r="N2341" s="257">
        <v>41162</v>
      </c>
      <c r="O2341" s="258" t="s">
        <v>10123</v>
      </c>
      <c r="P2341" s="259"/>
      <c r="Q2341" s="49"/>
      <c r="R2341" s="49"/>
      <c r="S2341" s="328"/>
    </row>
    <row r="2342" spans="1:19" ht="25.5" x14ac:dyDescent="0.25">
      <c r="A2342" s="266">
        <v>41159</v>
      </c>
      <c r="B2342" s="267" t="s">
        <v>6649</v>
      </c>
      <c r="C2342" s="267"/>
      <c r="D2342" s="289" t="s">
        <v>10822</v>
      </c>
      <c r="E2342" s="289">
        <v>5089</v>
      </c>
      <c r="F2342" s="289" t="s">
        <v>6588</v>
      </c>
      <c r="G2342" s="289" t="s">
        <v>6648</v>
      </c>
      <c r="H2342" s="289" t="s">
        <v>5513</v>
      </c>
      <c r="I2342" s="289" t="s">
        <v>6444</v>
      </c>
      <c r="J2342" s="291" t="s">
        <v>2379</v>
      </c>
      <c r="K2342" s="291" t="s">
        <v>8007</v>
      </c>
      <c r="L2342" s="292">
        <v>41163</v>
      </c>
      <c r="M2342" s="256"/>
      <c r="N2342" s="257">
        <v>41163</v>
      </c>
      <c r="O2342" s="258">
        <v>4</v>
      </c>
      <c r="P2342" s="259"/>
      <c r="Q2342" s="49"/>
      <c r="R2342" s="49"/>
      <c r="S2342" s="328"/>
    </row>
    <row r="2343" spans="1:19" ht="25.5" x14ac:dyDescent="0.25">
      <c r="A2343" s="266">
        <v>41159</v>
      </c>
      <c r="B2343" s="267" t="s">
        <v>6649</v>
      </c>
      <c r="C2343" s="267"/>
      <c r="D2343" s="289" t="s">
        <v>10822</v>
      </c>
      <c r="E2343" s="289">
        <v>5089</v>
      </c>
      <c r="F2343" s="289" t="s">
        <v>6588</v>
      </c>
      <c r="G2343" s="289" t="s">
        <v>6648</v>
      </c>
      <c r="H2343" s="289" t="s">
        <v>5513</v>
      </c>
      <c r="I2343" s="289" t="s">
        <v>5497</v>
      </c>
      <c r="J2343" s="291" t="s">
        <v>2379</v>
      </c>
      <c r="K2343" s="291" t="s">
        <v>6466</v>
      </c>
      <c r="L2343" s="292">
        <v>41163</v>
      </c>
      <c r="M2343" s="256"/>
      <c r="N2343" s="257">
        <v>41163</v>
      </c>
      <c r="O2343" s="258">
        <v>10</v>
      </c>
      <c r="P2343" s="259"/>
      <c r="Q2343" s="49"/>
      <c r="R2343" s="49"/>
      <c r="S2343" s="328"/>
    </row>
    <row r="2344" spans="1:19" ht="25.5" x14ac:dyDescent="0.25">
      <c r="A2344" s="266">
        <v>41162</v>
      </c>
      <c r="B2344" s="267" t="s">
        <v>4717</v>
      </c>
      <c r="C2344" s="267"/>
      <c r="D2344" s="289" t="s">
        <v>2108</v>
      </c>
      <c r="E2344" s="289">
        <v>5132</v>
      </c>
      <c r="F2344" s="289" t="s">
        <v>6588</v>
      </c>
      <c r="G2344" s="289" t="s">
        <v>10927</v>
      </c>
      <c r="H2344" s="289" t="s">
        <v>6060</v>
      </c>
      <c r="I2344" s="289" t="s">
        <v>10608</v>
      </c>
      <c r="J2344" s="291" t="s">
        <v>5603</v>
      </c>
      <c r="K2344" s="291" t="s">
        <v>9008</v>
      </c>
      <c r="L2344" s="292">
        <v>41163</v>
      </c>
      <c r="M2344" s="256"/>
      <c r="N2344" s="257">
        <v>41163</v>
      </c>
      <c r="O2344" s="258">
        <v>1</v>
      </c>
      <c r="P2344" s="259"/>
      <c r="Q2344" s="49"/>
      <c r="R2344" s="49"/>
      <c r="S2344" s="328"/>
    </row>
    <row r="2345" spans="1:19" ht="25.5" x14ac:dyDescent="0.25">
      <c r="A2345" s="266">
        <v>41159</v>
      </c>
      <c r="B2345" s="267" t="s">
        <v>3553</v>
      </c>
      <c r="C2345" s="267"/>
      <c r="D2345" s="289" t="s">
        <v>3554</v>
      </c>
      <c r="E2345" s="289">
        <v>5166</v>
      </c>
      <c r="F2345" s="289" t="s">
        <v>936</v>
      </c>
      <c r="G2345" s="289" t="s">
        <v>5602</v>
      </c>
      <c r="H2345" s="289" t="s">
        <v>3946</v>
      </c>
      <c r="I2345" s="289" t="s">
        <v>6444</v>
      </c>
      <c r="J2345" s="291" t="s">
        <v>4152</v>
      </c>
      <c r="K2345" s="291" t="s">
        <v>3407</v>
      </c>
      <c r="L2345" s="292">
        <v>41164</v>
      </c>
      <c r="M2345" s="256"/>
      <c r="N2345" s="257">
        <v>41164</v>
      </c>
      <c r="O2345" s="258">
        <v>80</v>
      </c>
      <c r="P2345" s="259"/>
      <c r="Q2345" s="49"/>
      <c r="R2345" s="49"/>
      <c r="S2345" s="328"/>
    </row>
    <row r="2346" spans="1:19" ht="25.5" x14ac:dyDescent="0.25">
      <c r="A2346" s="266">
        <v>41163</v>
      </c>
      <c r="B2346" s="267" t="s">
        <v>10708</v>
      </c>
      <c r="C2346" s="267"/>
      <c r="D2346" s="289" t="s">
        <v>2215</v>
      </c>
      <c r="E2346" s="289"/>
      <c r="F2346" s="289" t="s">
        <v>5382</v>
      </c>
      <c r="G2346" s="289" t="s">
        <v>8041</v>
      </c>
      <c r="H2346" s="289" t="s">
        <v>10709</v>
      </c>
      <c r="I2346" s="289" t="s">
        <v>6444</v>
      </c>
      <c r="J2346" s="291" t="s">
        <v>4152</v>
      </c>
      <c r="K2346" s="291" t="s">
        <v>6466</v>
      </c>
      <c r="L2346" s="292"/>
      <c r="M2346" s="256"/>
      <c r="N2346" s="257">
        <v>41164</v>
      </c>
      <c r="O2346" s="258">
        <v>10</v>
      </c>
      <c r="P2346" s="259"/>
      <c r="Q2346" s="49"/>
      <c r="R2346" s="49"/>
      <c r="S2346" s="328"/>
    </row>
    <row r="2347" spans="1:19" x14ac:dyDescent="0.25">
      <c r="A2347" s="266">
        <v>41164</v>
      </c>
      <c r="B2347" s="288" t="s">
        <v>8699</v>
      </c>
      <c r="C2347" s="267"/>
      <c r="D2347" s="294" t="s">
        <v>8700</v>
      </c>
      <c r="E2347" s="289"/>
      <c r="F2347" s="294" t="s">
        <v>8701</v>
      </c>
      <c r="G2347" s="294" t="s">
        <v>278</v>
      </c>
      <c r="H2347" s="294" t="s">
        <v>8702</v>
      </c>
      <c r="I2347" s="294" t="s">
        <v>6545</v>
      </c>
      <c r="J2347" s="295" t="s">
        <v>8702</v>
      </c>
      <c r="K2347" s="295" t="s">
        <v>6365</v>
      </c>
      <c r="L2347" s="292">
        <v>41167</v>
      </c>
      <c r="M2347" s="256"/>
      <c r="N2347" s="257">
        <v>41165</v>
      </c>
      <c r="O2347" s="258">
        <v>4</v>
      </c>
      <c r="P2347" s="259"/>
      <c r="Q2347" s="49"/>
      <c r="R2347" s="49"/>
      <c r="S2347" s="328"/>
    </row>
    <row r="2348" spans="1:19" ht="25.5" x14ac:dyDescent="0.25">
      <c r="A2348" s="266">
        <v>41163</v>
      </c>
      <c r="B2348" s="267" t="s">
        <v>6937</v>
      </c>
      <c r="C2348" s="267"/>
      <c r="D2348" s="289" t="s">
        <v>2215</v>
      </c>
      <c r="E2348" s="289"/>
      <c r="F2348" s="289" t="s">
        <v>10658</v>
      </c>
      <c r="G2348" s="289" t="s">
        <v>7272</v>
      </c>
      <c r="H2348" s="289" t="s">
        <v>374</v>
      </c>
      <c r="I2348" s="289" t="s">
        <v>6444</v>
      </c>
      <c r="J2348" s="291" t="s">
        <v>878</v>
      </c>
      <c r="K2348" s="291" t="s">
        <v>6408</v>
      </c>
      <c r="L2348" s="292">
        <v>41166</v>
      </c>
      <c r="M2348" s="256"/>
      <c r="N2348" s="257">
        <v>41166</v>
      </c>
      <c r="O2348" s="258">
        <v>75</v>
      </c>
      <c r="P2348" s="259"/>
      <c r="Q2348" s="49"/>
      <c r="R2348" s="49"/>
      <c r="S2348" s="328"/>
    </row>
    <row r="2349" spans="1:19" ht="25.5" x14ac:dyDescent="0.25">
      <c r="A2349" s="266">
        <v>41164</v>
      </c>
      <c r="B2349" s="267" t="s">
        <v>4299</v>
      </c>
      <c r="C2349" s="267"/>
      <c r="D2349" s="289" t="s">
        <v>2108</v>
      </c>
      <c r="E2349" s="289">
        <v>5132</v>
      </c>
      <c r="F2349" s="289" t="s">
        <v>6372</v>
      </c>
      <c r="G2349" s="289" t="s">
        <v>5961</v>
      </c>
      <c r="H2349" s="289" t="s">
        <v>9706</v>
      </c>
      <c r="I2349" s="289" t="s">
        <v>6444</v>
      </c>
      <c r="J2349" s="291" t="s">
        <v>5962</v>
      </c>
      <c r="K2349" s="291" t="s">
        <v>9008</v>
      </c>
      <c r="L2349" s="292">
        <v>41166</v>
      </c>
      <c r="M2349" s="256"/>
      <c r="N2349" s="257">
        <v>41166</v>
      </c>
      <c r="O2349" s="258">
        <v>1</v>
      </c>
      <c r="P2349" s="259"/>
      <c r="Q2349" s="49"/>
      <c r="R2349" s="49"/>
      <c r="S2349" s="328"/>
    </row>
    <row r="2350" spans="1:19" ht="25.5" x14ac:dyDescent="0.25">
      <c r="A2350" s="266">
        <v>41166</v>
      </c>
      <c r="B2350" s="267" t="s">
        <v>5282</v>
      </c>
      <c r="C2350" s="267"/>
      <c r="D2350" s="289" t="s">
        <v>2215</v>
      </c>
      <c r="E2350" s="289"/>
      <c r="F2350" s="289" t="s">
        <v>10658</v>
      </c>
      <c r="G2350" s="289" t="s">
        <v>5602</v>
      </c>
      <c r="H2350" s="289" t="s">
        <v>10768</v>
      </c>
      <c r="I2350" s="289" t="s">
        <v>6444</v>
      </c>
      <c r="J2350" s="291" t="s">
        <v>4152</v>
      </c>
      <c r="K2350" s="291" t="s">
        <v>4960</v>
      </c>
      <c r="L2350" s="292">
        <v>41169</v>
      </c>
      <c r="M2350" s="256"/>
      <c r="N2350" s="257">
        <v>41169</v>
      </c>
      <c r="O2350" s="258">
        <v>15</v>
      </c>
      <c r="P2350" s="259"/>
      <c r="Q2350" s="49"/>
      <c r="R2350" s="49"/>
      <c r="S2350" s="328"/>
    </row>
    <row r="2351" spans="1:19" ht="25.5" x14ac:dyDescent="0.25">
      <c r="A2351" s="266">
        <v>41166</v>
      </c>
      <c r="B2351" s="267" t="s">
        <v>5283</v>
      </c>
      <c r="C2351" s="267"/>
      <c r="D2351" s="289" t="s">
        <v>10822</v>
      </c>
      <c r="E2351" s="289">
        <v>5089</v>
      </c>
      <c r="F2351" s="289" t="s">
        <v>6588</v>
      </c>
      <c r="G2351" s="289" t="s">
        <v>6648</v>
      </c>
      <c r="H2351" s="289" t="s">
        <v>5513</v>
      </c>
      <c r="I2351" s="289" t="s">
        <v>10608</v>
      </c>
      <c r="J2351" s="291" t="s">
        <v>2379</v>
      </c>
      <c r="K2351" s="291" t="s">
        <v>8007</v>
      </c>
      <c r="L2351" s="292">
        <v>41169</v>
      </c>
      <c r="M2351" s="256"/>
      <c r="N2351" s="257">
        <v>41169</v>
      </c>
      <c r="O2351" s="258">
        <v>4</v>
      </c>
      <c r="P2351" s="259"/>
      <c r="Q2351" s="49"/>
      <c r="R2351" s="49"/>
      <c r="S2351" s="328"/>
    </row>
    <row r="2352" spans="1:19" x14ac:dyDescent="0.25">
      <c r="A2352" s="266">
        <v>41148</v>
      </c>
      <c r="B2352" s="267" t="s">
        <v>1919</v>
      </c>
      <c r="C2352" s="267"/>
      <c r="D2352" s="289" t="s">
        <v>4156</v>
      </c>
      <c r="E2352" s="289">
        <v>5148</v>
      </c>
      <c r="F2352" s="289" t="s">
        <v>9954</v>
      </c>
      <c r="G2352" s="289" t="s">
        <v>9327</v>
      </c>
      <c r="H2352" s="289" t="s">
        <v>1920</v>
      </c>
      <c r="I2352" s="289" t="s">
        <v>9916</v>
      </c>
      <c r="J2352" s="291" t="s">
        <v>2913</v>
      </c>
      <c r="K2352" s="291" t="s">
        <v>8506</v>
      </c>
      <c r="L2352" s="292">
        <v>41162</v>
      </c>
      <c r="M2352" s="256"/>
      <c r="N2352" s="257">
        <v>41170</v>
      </c>
      <c r="O2352" s="258">
        <v>20</v>
      </c>
      <c r="P2352" s="259"/>
      <c r="Q2352" s="49"/>
      <c r="R2352" s="49"/>
      <c r="S2352" s="328"/>
    </row>
    <row r="2353" spans="1:19" x14ac:dyDescent="0.25">
      <c r="A2353" s="266">
        <v>41148</v>
      </c>
      <c r="B2353" s="267" t="s">
        <v>1919</v>
      </c>
      <c r="C2353" s="267"/>
      <c r="D2353" s="289" t="s">
        <v>4156</v>
      </c>
      <c r="E2353" s="289">
        <v>5148</v>
      </c>
      <c r="F2353" s="289" t="s">
        <v>9954</v>
      </c>
      <c r="G2353" s="289" t="s">
        <v>9327</v>
      </c>
      <c r="H2353" s="289" t="s">
        <v>1920</v>
      </c>
      <c r="I2353" s="289" t="s">
        <v>1973</v>
      </c>
      <c r="J2353" s="291" t="s">
        <v>2913</v>
      </c>
      <c r="K2353" s="291" t="s">
        <v>10495</v>
      </c>
      <c r="L2353" s="292">
        <v>41162</v>
      </c>
      <c r="M2353" s="256"/>
      <c r="N2353" s="257">
        <v>41170</v>
      </c>
      <c r="O2353" s="258">
        <v>7</v>
      </c>
      <c r="P2353" s="259"/>
      <c r="Q2353" s="49"/>
      <c r="R2353" s="49"/>
      <c r="S2353" s="328"/>
    </row>
    <row r="2354" spans="1:19" ht="25.5" x14ac:dyDescent="0.25">
      <c r="A2354" s="266">
        <v>41148</v>
      </c>
      <c r="B2354" s="267" t="s">
        <v>1919</v>
      </c>
      <c r="C2354" s="267"/>
      <c r="D2354" s="289" t="s">
        <v>4156</v>
      </c>
      <c r="E2354" s="289">
        <v>5148</v>
      </c>
      <c r="F2354" s="289" t="s">
        <v>9954</v>
      </c>
      <c r="G2354" s="289" t="s">
        <v>1921</v>
      </c>
      <c r="H2354" s="289" t="s">
        <v>1920</v>
      </c>
      <c r="I2354" s="289" t="s">
        <v>1973</v>
      </c>
      <c r="J2354" s="291" t="s">
        <v>4152</v>
      </c>
      <c r="K2354" s="291" t="s">
        <v>2081</v>
      </c>
      <c r="L2354" s="292">
        <v>41162</v>
      </c>
      <c r="M2354" s="256"/>
      <c r="N2354" s="257">
        <v>41170</v>
      </c>
      <c r="O2354" s="258">
        <v>5</v>
      </c>
      <c r="P2354" s="259"/>
      <c r="Q2354" s="49"/>
      <c r="R2354" s="49"/>
      <c r="S2354" s="328"/>
    </row>
    <row r="2355" spans="1:19" x14ac:dyDescent="0.25">
      <c r="A2355" s="266">
        <v>41165</v>
      </c>
      <c r="B2355" s="267" t="s">
        <v>8703</v>
      </c>
      <c r="C2355" s="267"/>
      <c r="D2355" s="267" t="s">
        <v>9069</v>
      </c>
      <c r="E2355" s="267">
        <v>5138</v>
      </c>
      <c r="F2355" s="267" t="s">
        <v>3150</v>
      </c>
      <c r="G2355" s="267"/>
      <c r="H2355" s="267"/>
      <c r="I2355" s="267" t="s">
        <v>7907</v>
      </c>
      <c r="J2355" s="282" t="s">
        <v>8704</v>
      </c>
      <c r="K2355" s="282" t="s">
        <v>9602</v>
      </c>
      <c r="L2355" s="283">
        <v>41170</v>
      </c>
      <c r="M2355" s="256"/>
      <c r="N2355" s="257">
        <v>41170</v>
      </c>
      <c r="O2355" s="258"/>
      <c r="P2355" s="259"/>
      <c r="Q2355" s="49"/>
      <c r="R2355" s="49"/>
      <c r="S2355" s="328"/>
    </row>
    <row r="2356" spans="1:19" ht="25.5" x14ac:dyDescent="0.25">
      <c r="A2356" s="266">
        <v>41169</v>
      </c>
      <c r="B2356" s="288" t="s">
        <v>795</v>
      </c>
      <c r="C2356" s="267"/>
      <c r="D2356" s="288"/>
      <c r="E2356" s="267"/>
      <c r="F2356" s="267"/>
      <c r="G2356" s="267"/>
      <c r="H2356" s="267"/>
      <c r="I2356" s="288" t="s">
        <v>797</v>
      </c>
      <c r="J2356" s="297" t="s">
        <v>796</v>
      </c>
      <c r="K2356" s="297" t="s">
        <v>10214</v>
      </c>
      <c r="L2356" s="283">
        <v>41170</v>
      </c>
      <c r="M2356" s="256"/>
      <c r="N2356" s="257">
        <v>41170</v>
      </c>
      <c r="O2356" s="258"/>
      <c r="P2356" s="259"/>
      <c r="Q2356" s="49"/>
      <c r="R2356" s="49"/>
      <c r="S2356" s="328"/>
    </row>
    <row r="2357" spans="1:19" ht="25.5" x14ac:dyDescent="0.25">
      <c r="A2357" s="266">
        <v>41153</v>
      </c>
      <c r="B2357" s="267"/>
      <c r="C2357" s="267"/>
      <c r="D2357" s="288" t="s">
        <v>2350</v>
      </c>
      <c r="E2357" s="267"/>
      <c r="F2357" s="267"/>
      <c r="G2357" s="267"/>
      <c r="H2357" s="267"/>
      <c r="I2357" s="267"/>
      <c r="J2357" s="297" t="s">
        <v>2351</v>
      </c>
      <c r="K2357" s="297" t="s">
        <v>10360</v>
      </c>
      <c r="L2357" s="283">
        <v>41171</v>
      </c>
      <c r="M2357" s="256"/>
      <c r="N2357" s="257">
        <v>41171</v>
      </c>
      <c r="O2357" s="258"/>
      <c r="P2357" s="259"/>
      <c r="Q2357" s="49"/>
      <c r="R2357" s="49"/>
      <c r="S2357" s="328"/>
    </row>
    <row r="2358" spans="1:19" ht="38.25" x14ac:dyDescent="0.25">
      <c r="A2358" s="266">
        <v>41156</v>
      </c>
      <c r="B2358" s="267"/>
      <c r="C2358" s="267"/>
      <c r="D2358" s="294" t="s">
        <v>5310</v>
      </c>
      <c r="E2358" s="289"/>
      <c r="F2358" s="294" t="s">
        <v>1333</v>
      </c>
      <c r="G2358" s="289">
        <v>22</v>
      </c>
      <c r="H2358" s="294" t="s">
        <v>3541</v>
      </c>
      <c r="I2358" s="289"/>
      <c r="J2358" s="295" t="s">
        <v>3542</v>
      </c>
      <c r="K2358" s="295" t="s">
        <v>5060</v>
      </c>
      <c r="L2358" s="292">
        <v>41159</v>
      </c>
      <c r="M2358" s="256"/>
      <c r="N2358" s="257">
        <v>41171</v>
      </c>
      <c r="O2358" s="258">
        <v>50</v>
      </c>
      <c r="P2358" s="259"/>
      <c r="Q2358" s="49"/>
      <c r="R2358" s="49"/>
      <c r="S2358" s="328"/>
    </row>
    <row r="2359" spans="1:19" ht="25.5" x14ac:dyDescent="0.25">
      <c r="A2359" s="266">
        <v>41162</v>
      </c>
      <c r="B2359" s="267" t="s">
        <v>4720</v>
      </c>
      <c r="C2359" s="267"/>
      <c r="D2359" s="289" t="s">
        <v>4156</v>
      </c>
      <c r="E2359" s="289">
        <v>5148</v>
      </c>
      <c r="F2359" s="289" t="s">
        <v>936</v>
      </c>
      <c r="G2359" s="289" t="s">
        <v>5602</v>
      </c>
      <c r="H2359" s="289" t="s">
        <v>593</v>
      </c>
      <c r="I2359" s="289" t="s">
        <v>1255</v>
      </c>
      <c r="J2359" s="291" t="s">
        <v>89</v>
      </c>
      <c r="K2359" s="291" t="s">
        <v>10161</v>
      </c>
      <c r="L2359" s="292">
        <v>41173</v>
      </c>
      <c r="M2359" s="256"/>
      <c r="N2359" s="257">
        <v>41172</v>
      </c>
      <c r="O2359" s="258">
        <v>25</v>
      </c>
      <c r="P2359" s="259"/>
      <c r="Q2359" s="49"/>
      <c r="R2359" s="49"/>
      <c r="S2359" s="328"/>
    </row>
    <row r="2360" spans="1:19" ht="25.5" x14ac:dyDescent="0.25">
      <c r="A2360" s="266">
        <v>41149</v>
      </c>
      <c r="B2360" s="288" t="s">
        <v>5308</v>
      </c>
      <c r="C2360" s="267"/>
      <c r="D2360" s="294" t="s">
        <v>5310</v>
      </c>
      <c r="E2360" s="289"/>
      <c r="F2360" s="294" t="s">
        <v>5311</v>
      </c>
      <c r="G2360" s="289">
        <v>0.04</v>
      </c>
      <c r="H2360" s="294" t="s">
        <v>5072</v>
      </c>
      <c r="I2360" s="289">
        <v>8</v>
      </c>
      <c r="J2360" s="295" t="s">
        <v>4152</v>
      </c>
      <c r="K2360" s="295" t="s">
        <v>8070</v>
      </c>
      <c r="L2360" s="292">
        <v>41167</v>
      </c>
      <c r="M2360" s="256"/>
      <c r="N2360" s="257">
        <v>41176</v>
      </c>
      <c r="O2360" s="258">
        <f>159+175+175</f>
        <v>509</v>
      </c>
      <c r="P2360" s="259"/>
      <c r="Q2360" s="49"/>
      <c r="R2360" s="49"/>
      <c r="S2360" s="328"/>
    </row>
    <row r="2361" spans="1:19" ht="25.5" x14ac:dyDescent="0.25">
      <c r="A2361" s="266">
        <v>41173</v>
      </c>
      <c r="B2361" s="267" t="s">
        <v>6025</v>
      </c>
      <c r="C2361" s="267"/>
      <c r="D2361" s="289" t="s">
        <v>2108</v>
      </c>
      <c r="E2361" s="289">
        <v>5132</v>
      </c>
      <c r="F2361" s="289" t="s">
        <v>6372</v>
      </c>
      <c r="G2361" s="289" t="s">
        <v>5961</v>
      </c>
      <c r="H2361" s="289" t="s">
        <v>9706</v>
      </c>
      <c r="I2361" s="289" t="s">
        <v>7293</v>
      </c>
      <c r="J2361" s="291" t="s">
        <v>8059</v>
      </c>
      <c r="K2361" s="291" t="s">
        <v>6381</v>
      </c>
      <c r="L2361" s="292">
        <v>41176</v>
      </c>
      <c r="M2361" s="256"/>
      <c r="N2361" s="257">
        <v>41176</v>
      </c>
      <c r="O2361" s="258">
        <v>2</v>
      </c>
      <c r="P2361" s="259"/>
      <c r="Q2361" s="49"/>
      <c r="R2361" s="49"/>
      <c r="S2361" s="328"/>
    </row>
    <row r="2362" spans="1:19" ht="25.5" x14ac:dyDescent="0.25">
      <c r="A2362" s="266">
        <v>41176</v>
      </c>
      <c r="B2362" s="267" t="s">
        <v>9759</v>
      </c>
      <c r="C2362" s="267"/>
      <c r="D2362" s="289" t="s">
        <v>2108</v>
      </c>
      <c r="E2362" s="289">
        <v>5132</v>
      </c>
      <c r="F2362" s="289" t="s">
        <v>6588</v>
      </c>
      <c r="G2362" s="289" t="s">
        <v>8041</v>
      </c>
      <c r="H2362" s="289" t="s">
        <v>6060</v>
      </c>
      <c r="I2362" s="289" t="s">
        <v>6444</v>
      </c>
      <c r="J2362" s="291" t="s">
        <v>5603</v>
      </c>
      <c r="K2362" s="291" t="s">
        <v>2081</v>
      </c>
      <c r="L2362" s="292">
        <v>41177</v>
      </c>
      <c r="M2362" s="256"/>
      <c r="N2362" s="257">
        <v>41177</v>
      </c>
      <c r="O2362" s="258">
        <v>5</v>
      </c>
      <c r="P2362" s="259"/>
      <c r="Q2362" s="49"/>
      <c r="R2362" s="49"/>
      <c r="S2362" s="328"/>
    </row>
    <row r="2363" spans="1:19" ht="25.5" x14ac:dyDescent="0.25">
      <c r="A2363" s="266">
        <v>41176</v>
      </c>
      <c r="B2363" s="267" t="s">
        <v>9759</v>
      </c>
      <c r="C2363" s="267"/>
      <c r="D2363" s="289" t="s">
        <v>2215</v>
      </c>
      <c r="E2363" s="289"/>
      <c r="F2363" s="289" t="s">
        <v>6588</v>
      </c>
      <c r="G2363" s="289" t="s">
        <v>9736</v>
      </c>
      <c r="H2363" s="289" t="s">
        <v>6060</v>
      </c>
      <c r="I2363" s="289" t="s">
        <v>6444</v>
      </c>
      <c r="J2363" s="291" t="s">
        <v>5603</v>
      </c>
      <c r="K2363" s="291" t="s">
        <v>6466</v>
      </c>
      <c r="L2363" s="292">
        <v>41177</v>
      </c>
      <c r="M2363" s="256"/>
      <c r="N2363" s="257">
        <v>41177</v>
      </c>
      <c r="O2363" s="258">
        <v>10</v>
      </c>
      <c r="P2363" s="259"/>
      <c r="Q2363" s="49"/>
      <c r="R2363" s="49"/>
      <c r="S2363" s="328"/>
    </row>
    <row r="2364" spans="1:19" ht="25.5" x14ac:dyDescent="0.25">
      <c r="A2364" s="266">
        <v>41170</v>
      </c>
      <c r="B2364" s="267" t="s">
        <v>798</v>
      </c>
      <c r="C2364" s="267"/>
      <c r="D2364" s="289" t="s">
        <v>2215</v>
      </c>
      <c r="E2364" s="289"/>
      <c r="F2364" s="289" t="s">
        <v>936</v>
      </c>
      <c r="G2364" s="289" t="s">
        <v>9736</v>
      </c>
      <c r="H2364" s="289" t="s">
        <v>8374</v>
      </c>
      <c r="I2364" s="289" t="s">
        <v>10930</v>
      </c>
      <c r="J2364" s="291" t="s">
        <v>4152</v>
      </c>
      <c r="K2364" s="291" t="s">
        <v>373</v>
      </c>
      <c r="L2364" s="292">
        <v>41173</v>
      </c>
      <c r="M2364" s="256"/>
      <c r="N2364" s="257">
        <v>41180</v>
      </c>
      <c r="O2364" s="258">
        <v>40</v>
      </c>
      <c r="P2364" s="259"/>
      <c r="Q2364" s="49"/>
      <c r="R2364" s="49"/>
      <c r="S2364" s="328"/>
    </row>
    <row r="2365" spans="1:19" ht="25.5" x14ac:dyDescent="0.25">
      <c r="A2365" s="266">
        <v>41177</v>
      </c>
      <c r="B2365" s="267" t="s">
        <v>10460</v>
      </c>
      <c r="C2365" s="267"/>
      <c r="D2365" s="289" t="s">
        <v>4401</v>
      </c>
      <c r="E2365" s="289">
        <v>5080</v>
      </c>
      <c r="F2365" s="289" t="s">
        <v>936</v>
      </c>
      <c r="G2365" s="289" t="s">
        <v>5602</v>
      </c>
      <c r="H2365" s="289" t="s">
        <v>10461</v>
      </c>
      <c r="I2365" s="289" t="s">
        <v>6444</v>
      </c>
      <c r="J2365" s="291" t="s">
        <v>4152</v>
      </c>
      <c r="K2365" s="291" t="s">
        <v>2079</v>
      </c>
      <c r="L2365" s="292">
        <v>41180</v>
      </c>
      <c r="M2365" s="256"/>
      <c r="N2365" s="257">
        <v>41180</v>
      </c>
      <c r="O2365" s="258">
        <v>50</v>
      </c>
      <c r="P2365" s="259"/>
      <c r="Q2365" s="49"/>
      <c r="R2365" s="49"/>
      <c r="S2365" s="328"/>
    </row>
    <row r="2366" spans="1:19" ht="25.5" x14ac:dyDescent="0.25">
      <c r="A2366" s="266">
        <v>41177</v>
      </c>
      <c r="B2366" s="267" t="s">
        <v>10567</v>
      </c>
      <c r="C2366" s="267"/>
      <c r="D2366" s="289" t="s">
        <v>2215</v>
      </c>
      <c r="E2366" s="289"/>
      <c r="F2366" s="289" t="s">
        <v>936</v>
      </c>
      <c r="G2366" s="289" t="s">
        <v>9736</v>
      </c>
      <c r="H2366" s="289" t="s">
        <v>86</v>
      </c>
      <c r="I2366" s="289" t="s">
        <v>10930</v>
      </c>
      <c r="J2366" s="291" t="s">
        <v>4152</v>
      </c>
      <c r="K2366" s="291" t="s">
        <v>2079</v>
      </c>
      <c r="L2366" s="292">
        <v>41180</v>
      </c>
      <c r="M2366" s="256"/>
      <c r="N2366" s="257">
        <v>41180</v>
      </c>
      <c r="O2366" s="258">
        <v>50</v>
      </c>
      <c r="P2366" s="259"/>
      <c r="Q2366" s="49"/>
      <c r="R2366" s="49"/>
      <c r="S2366" s="328"/>
    </row>
    <row r="2367" spans="1:19" ht="25.5" x14ac:dyDescent="0.25">
      <c r="A2367" s="266">
        <v>41178</v>
      </c>
      <c r="B2367" s="267" t="s">
        <v>899</v>
      </c>
      <c r="C2367" s="267"/>
      <c r="D2367" s="289" t="s">
        <v>2215</v>
      </c>
      <c r="E2367" s="289"/>
      <c r="F2367" s="289" t="s">
        <v>6588</v>
      </c>
      <c r="G2367" s="289" t="s">
        <v>8041</v>
      </c>
      <c r="H2367" s="289" t="s">
        <v>6060</v>
      </c>
      <c r="I2367" s="289" t="s">
        <v>6444</v>
      </c>
      <c r="J2367" s="291" t="s">
        <v>5603</v>
      </c>
      <c r="K2367" s="291" t="s">
        <v>6466</v>
      </c>
      <c r="L2367" s="292">
        <v>41180</v>
      </c>
      <c r="M2367" s="256"/>
      <c r="N2367" s="257">
        <v>41180</v>
      </c>
      <c r="O2367" s="258">
        <v>10</v>
      </c>
      <c r="P2367" s="259"/>
      <c r="Q2367" s="49"/>
      <c r="R2367" s="49"/>
      <c r="S2367" s="328"/>
    </row>
    <row r="2368" spans="1:19" ht="25.5" x14ac:dyDescent="0.25">
      <c r="A2368" s="266">
        <v>41178</v>
      </c>
      <c r="B2368" s="267" t="s">
        <v>900</v>
      </c>
      <c r="C2368" s="267"/>
      <c r="D2368" s="289" t="s">
        <v>901</v>
      </c>
      <c r="E2368" s="289">
        <v>5121</v>
      </c>
      <c r="F2368" s="289" t="s">
        <v>6588</v>
      </c>
      <c r="G2368" s="289" t="s">
        <v>8729</v>
      </c>
      <c r="H2368" s="289" t="s">
        <v>6060</v>
      </c>
      <c r="I2368" s="289" t="s">
        <v>6444</v>
      </c>
      <c r="J2368" s="291" t="s">
        <v>5603</v>
      </c>
      <c r="K2368" s="291" t="s">
        <v>9008</v>
      </c>
      <c r="L2368" s="292">
        <v>41180</v>
      </c>
      <c r="M2368" s="256"/>
      <c r="N2368" s="257">
        <v>41180</v>
      </c>
      <c r="O2368" s="258">
        <v>1</v>
      </c>
      <c r="P2368" s="259"/>
      <c r="Q2368" s="49"/>
      <c r="R2368" s="49"/>
      <c r="S2368" s="328"/>
    </row>
    <row r="2369" spans="1:19" ht="25.5" x14ac:dyDescent="0.25">
      <c r="A2369" s="266">
        <v>41179</v>
      </c>
      <c r="B2369" s="267" t="s">
        <v>9756</v>
      </c>
      <c r="C2369" s="267"/>
      <c r="D2369" s="289" t="s">
        <v>2215</v>
      </c>
      <c r="E2369" s="289"/>
      <c r="F2369" s="289" t="s">
        <v>6588</v>
      </c>
      <c r="G2369" s="289" t="s">
        <v>10927</v>
      </c>
      <c r="H2369" s="289" t="s">
        <v>6060</v>
      </c>
      <c r="I2369" s="289" t="s">
        <v>7293</v>
      </c>
      <c r="J2369" s="291" t="s">
        <v>5603</v>
      </c>
      <c r="K2369" s="291" t="s">
        <v>10123</v>
      </c>
      <c r="L2369" s="292">
        <v>41180</v>
      </c>
      <c r="M2369" s="256"/>
      <c r="N2369" s="257">
        <v>41180</v>
      </c>
      <c r="O2369" s="258">
        <v>3</v>
      </c>
      <c r="P2369" s="259"/>
      <c r="Q2369" s="49"/>
      <c r="R2369" s="49"/>
      <c r="S2369" s="328"/>
    </row>
    <row r="2370" spans="1:19" ht="25.5" x14ac:dyDescent="0.25">
      <c r="A2370" s="266">
        <v>41179</v>
      </c>
      <c r="B2370" s="267" t="s">
        <v>9756</v>
      </c>
      <c r="C2370" s="267"/>
      <c r="D2370" s="289" t="s">
        <v>2215</v>
      </c>
      <c r="E2370" s="289"/>
      <c r="F2370" s="289" t="s">
        <v>6588</v>
      </c>
      <c r="G2370" s="289" t="s">
        <v>7272</v>
      </c>
      <c r="H2370" s="289" t="s">
        <v>6060</v>
      </c>
      <c r="I2370" s="289" t="s">
        <v>6444</v>
      </c>
      <c r="J2370" s="291" t="s">
        <v>5603</v>
      </c>
      <c r="K2370" s="291" t="s">
        <v>9008</v>
      </c>
      <c r="L2370" s="292">
        <v>41180</v>
      </c>
      <c r="M2370" s="256"/>
      <c r="N2370" s="257">
        <v>41180</v>
      </c>
      <c r="O2370" s="258">
        <v>1</v>
      </c>
      <c r="P2370" s="259"/>
      <c r="Q2370" s="49"/>
      <c r="R2370" s="49"/>
      <c r="S2370" s="328"/>
    </row>
    <row r="2371" spans="1:19" ht="25.5" x14ac:dyDescent="0.25">
      <c r="A2371" s="266">
        <v>41183</v>
      </c>
      <c r="B2371" s="267" t="s">
        <v>6263</v>
      </c>
      <c r="C2371" s="267"/>
      <c r="D2371" s="289" t="s">
        <v>2215</v>
      </c>
      <c r="E2371" s="289"/>
      <c r="F2371" s="289" t="s">
        <v>6588</v>
      </c>
      <c r="G2371" s="289" t="s">
        <v>8247</v>
      </c>
      <c r="H2371" s="289" t="s">
        <v>5513</v>
      </c>
      <c r="I2371" s="289" t="s">
        <v>6444</v>
      </c>
      <c r="J2371" s="291" t="s">
        <v>2379</v>
      </c>
      <c r="K2371" s="291" t="s">
        <v>2079</v>
      </c>
      <c r="L2371" s="292">
        <v>41184</v>
      </c>
      <c r="M2371" s="256"/>
      <c r="N2371" s="257">
        <v>41184</v>
      </c>
      <c r="O2371" s="258">
        <v>6465</v>
      </c>
      <c r="P2371" s="259"/>
      <c r="Q2371" s="49"/>
      <c r="R2371" s="49"/>
      <c r="S2371" s="328"/>
    </row>
    <row r="2372" spans="1:19" ht="25.5" x14ac:dyDescent="0.25">
      <c r="A2372" s="266">
        <v>41164</v>
      </c>
      <c r="B2372" s="267" t="s">
        <v>8220</v>
      </c>
      <c r="C2372" s="267"/>
      <c r="D2372" s="289" t="s">
        <v>8221</v>
      </c>
      <c r="E2372" s="289">
        <v>5175</v>
      </c>
      <c r="F2372" s="289" t="s">
        <v>7521</v>
      </c>
      <c r="G2372" s="289" t="s">
        <v>5602</v>
      </c>
      <c r="H2372" s="289" t="s">
        <v>9215</v>
      </c>
      <c r="I2372" s="289" t="s">
        <v>6444</v>
      </c>
      <c r="J2372" s="291" t="s">
        <v>4152</v>
      </c>
      <c r="K2372" s="291" t="s">
        <v>7826</v>
      </c>
      <c r="L2372" s="292">
        <v>41185</v>
      </c>
      <c r="M2372" s="256"/>
      <c r="N2372" s="257">
        <v>41185</v>
      </c>
      <c r="O2372" s="258">
        <v>110</v>
      </c>
      <c r="P2372" s="259"/>
      <c r="Q2372" s="49"/>
      <c r="R2372" s="49"/>
      <c r="S2372" s="328"/>
    </row>
    <row r="2373" spans="1:19" ht="25.5" x14ac:dyDescent="0.25">
      <c r="A2373" s="266">
        <v>41183</v>
      </c>
      <c r="B2373" s="267" t="s">
        <v>10440</v>
      </c>
      <c r="C2373" s="267"/>
      <c r="D2373" s="289" t="s">
        <v>2215</v>
      </c>
      <c r="E2373" s="289"/>
      <c r="F2373" s="289" t="s">
        <v>936</v>
      </c>
      <c r="G2373" s="289" t="s">
        <v>9736</v>
      </c>
      <c r="H2373" s="289" t="s">
        <v>9216</v>
      </c>
      <c r="I2373" s="289" t="s">
        <v>10930</v>
      </c>
      <c r="J2373" s="291" t="s">
        <v>4152</v>
      </c>
      <c r="K2373" s="291" t="s">
        <v>6466</v>
      </c>
      <c r="L2373" s="292">
        <v>41185</v>
      </c>
      <c r="M2373" s="256"/>
      <c r="N2373" s="257">
        <v>41185</v>
      </c>
      <c r="O2373" s="258">
        <v>10</v>
      </c>
      <c r="P2373" s="259"/>
      <c r="Q2373" s="49"/>
      <c r="R2373" s="49"/>
      <c r="S2373" s="328"/>
    </row>
    <row r="2374" spans="1:19" ht="25.5" x14ac:dyDescent="0.25">
      <c r="A2374" s="266">
        <v>41183</v>
      </c>
      <c r="B2374" s="267" t="s">
        <v>6263</v>
      </c>
      <c r="C2374" s="267"/>
      <c r="D2374" s="289" t="s">
        <v>2215</v>
      </c>
      <c r="E2374" s="289"/>
      <c r="F2374" s="289" t="s">
        <v>6588</v>
      </c>
      <c r="G2374" s="289" t="s">
        <v>8247</v>
      </c>
      <c r="H2374" s="289" t="s">
        <v>5513</v>
      </c>
      <c r="I2374" s="289" t="s">
        <v>6444</v>
      </c>
      <c r="J2374" s="291" t="s">
        <v>2379</v>
      </c>
      <c r="K2374" s="291" t="s">
        <v>2079</v>
      </c>
      <c r="L2374" s="292">
        <v>41189</v>
      </c>
      <c r="M2374" s="256"/>
      <c r="N2374" s="257">
        <v>41187</v>
      </c>
      <c r="O2374" s="258">
        <v>50</v>
      </c>
      <c r="P2374" s="259"/>
      <c r="Q2374" s="49"/>
      <c r="R2374" s="49"/>
      <c r="S2374" s="328"/>
    </row>
    <row r="2375" spans="1:19" ht="25.5" x14ac:dyDescent="0.25">
      <c r="A2375" s="266">
        <v>41184</v>
      </c>
      <c r="B2375" s="267" t="s">
        <v>4300</v>
      </c>
      <c r="C2375" s="267"/>
      <c r="D2375" s="289" t="s">
        <v>2215</v>
      </c>
      <c r="E2375" s="289"/>
      <c r="F2375" s="289" t="s">
        <v>10658</v>
      </c>
      <c r="G2375" s="289" t="s">
        <v>8729</v>
      </c>
      <c r="H2375" s="289" t="s">
        <v>374</v>
      </c>
      <c r="I2375" s="289" t="s">
        <v>6444</v>
      </c>
      <c r="J2375" s="291" t="s">
        <v>878</v>
      </c>
      <c r="K2375" s="291" t="s">
        <v>8506</v>
      </c>
      <c r="L2375" s="292">
        <v>41187</v>
      </c>
      <c r="M2375" s="256"/>
      <c r="N2375" s="257">
        <v>41187</v>
      </c>
      <c r="O2375" s="258">
        <v>20</v>
      </c>
      <c r="P2375" s="259"/>
      <c r="Q2375" s="49"/>
      <c r="R2375" s="49"/>
      <c r="S2375" s="328"/>
    </row>
    <row r="2376" spans="1:19" ht="25.5" x14ac:dyDescent="0.25">
      <c r="A2376" s="266">
        <v>41163</v>
      </c>
      <c r="B2376" s="267" t="s">
        <v>10710</v>
      </c>
      <c r="C2376" s="267"/>
      <c r="D2376" s="267" t="s">
        <v>10711</v>
      </c>
      <c r="E2376" s="267">
        <v>5177</v>
      </c>
      <c r="F2376" s="267" t="s">
        <v>6628</v>
      </c>
      <c r="G2376" s="267" t="s">
        <v>5602</v>
      </c>
      <c r="H2376" s="267" t="s">
        <v>10712</v>
      </c>
      <c r="I2376" s="267" t="s">
        <v>4178</v>
      </c>
      <c r="J2376" s="282" t="s">
        <v>2210</v>
      </c>
      <c r="K2376" s="282" t="s">
        <v>700</v>
      </c>
      <c r="L2376" s="283">
        <v>41191</v>
      </c>
      <c r="M2376" s="256"/>
      <c r="N2376" s="257">
        <v>41191</v>
      </c>
      <c r="O2376" s="258"/>
      <c r="P2376" s="259"/>
      <c r="Q2376" s="49"/>
      <c r="R2376" s="49"/>
      <c r="S2376" s="328"/>
    </row>
    <row r="2377" spans="1:19" ht="25.5" x14ac:dyDescent="0.25">
      <c r="A2377" s="266">
        <v>41163</v>
      </c>
      <c r="B2377" s="267" t="s">
        <v>10710</v>
      </c>
      <c r="C2377" s="267"/>
      <c r="D2377" s="267" t="s">
        <v>10711</v>
      </c>
      <c r="E2377" s="267">
        <v>5177</v>
      </c>
      <c r="F2377" s="267" t="s">
        <v>6628</v>
      </c>
      <c r="G2377" s="267" t="s">
        <v>5602</v>
      </c>
      <c r="H2377" s="267" t="s">
        <v>10712</v>
      </c>
      <c r="I2377" s="267" t="s">
        <v>6444</v>
      </c>
      <c r="J2377" s="282" t="s">
        <v>4152</v>
      </c>
      <c r="K2377" s="282" t="s">
        <v>2079</v>
      </c>
      <c r="L2377" s="283">
        <v>41191</v>
      </c>
      <c r="M2377" s="256"/>
      <c r="N2377" s="257">
        <v>41191</v>
      </c>
      <c r="O2377" s="258"/>
      <c r="P2377" s="259"/>
      <c r="Q2377" s="49"/>
      <c r="R2377" s="49"/>
      <c r="S2377" s="328"/>
    </row>
    <row r="2378" spans="1:19" ht="25.5" x14ac:dyDescent="0.25">
      <c r="A2378" s="266">
        <v>41187</v>
      </c>
      <c r="B2378" s="267" t="s">
        <v>1340</v>
      </c>
      <c r="C2378" s="267"/>
      <c r="D2378" s="289" t="s">
        <v>2215</v>
      </c>
      <c r="E2378" s="289"/>
      <c r="F2378" s="289" t="s">
        <v>6588</v>
      </c>
      <c r="G2378" s="289" t="s">
        <v>1341</v>
      </c>
      <c r="H2378" s="289" t="s">
        <v>5513</v>
      </c>
      <c r="I2378" s="289" t="s">
        <v>6444</v>
      </c>
      <c r="J2378" s="291" t="s">
        <v>2379</v>
      </c>
      <c r="K2378" s="291" t="s">
        <v>7826</v>
      </c>
      <c r="L2378" s="292">
        <v>41191</v>
      </c>
      <c r="M2378" s="256"/>
      <c r="N2378" s="257">
        <v>41191</v>
      </c>
      <c r="O2378" s="258">
        <v>100</v>
      </c>
      <c r="P2378" s="259"/>
      <c r="Q2378" s="49"/>
      <c r="R2378" s="49"/>
      <c r="S2378" s="328"/>
    </row>
    <row r="2379" spans="1:19" ht="25.5" x14ac:dyDescent="0.25">
      <c r="A2379" s="266">
        <v>41187</v>
      </c>
      <c r="B2379" s="267" t="s">
        <v>1340</v>
      </c>
      <c r="C2379" s="267"/>
      <c r="D2379" s="289" t="s">
        <v>2215</v>
      </c>
      <c r="E2379" s="289"/>
      <c r="F2379" s="289" t="s">
        <v>6588</v>
      </c>
      <c r="G2379" s="289" t="s">
        <v>3635</v>
      </c>
      <c r="H2379" s="289" t="s">
        <v>5513</v>
      </c>
      <c r="I2379" s="289" t="s">
        <v>6444</v>
      </c>
      <c r="J2379" s="291" t="s">
        <v>2379</v>
      </c>
      <c r="K2379" s="291" t="s">
        <v>2079</v>
      </c>
      <c r="L2379" s="292">
        <v>41191</v>
      </c>
      <c r="M2379" s="256"/>
      <c r="N2379" s="257">
        <v>41191</v>
      </c>
      <c r="O2379" s="258">
        <v>50</v>
      </c>
      <c r="P2379" s="259"/>
      <c r="Q2379" s="49"/>
      <c r="R2379" s="49"/>
      <c r="S2379" s="328"/>
    </row>
    <row r="2380" spans="1:19" ht="25.5" x14ac:dyDescent="0.25">
      <c r="A2380" s="266">
        <v>41164</v>
      </c>
      <c r="B2380" s="267" t="s">
        <v>8220</v>
      </c>
      <c r="C2380" s="267"/>
      <c r="D2380" s="267" t="s">
        <v>8221</v>
      </c>
      <c r="E2380" s="267">
        <v>5175</v>
      </c>
      <c r="F2380" s="267" t="s">
        <v>7521</v>
      </c>
      <c r="G2380" s="267" t="s">
        <v>5602</v>
      </c>
      <c r="H2380" s="267" t="s">
        <v>8222</v>
      </c>
      <c r="I2380" s="267" t="s">
        <v>1255</v>
      </c>
      <c r="J2380" s="282" t="s">
        <v>8223</v>
      </c>
      <c r="K2380" s="282" t="s">
        <v>8224</v>
      </c>
      <c r="L2380" s="283">
        <v>41192</v>
      </c>
      <c r="M2380" s="256" t="s">
        <v>3863</v>
      </c>
      <c r="N2380" s="257">
        <v>41192</v>
      </c>
      <c r="O2380" s="258"/>
      <c r="P2380" s="259"/>
      <c r="Q2380" s="49"/>
      <c r="R2380" s="49"/>
      <c r="S2380" s="328"/>
    </row>
    <row r="2381" spans="1:19" ht="38.25" x14ac:dyDescent="0.25">
      <c r="A2381" s="266">
        <v>41177</v>
      </c>
      <c r="B2381" s="267" t="s">
        <v>10460</v>
      </c>
      <c r="C2381" s="267"/>
      <c r="D2381" s="267" t="s">
        <v>4401</v>
      </c>
      <c r="E2381" s="267">
        <v>5080</v>
      </c>
      <c r="F2381" s="267" t="s">
        <v>936</v>
      </c>
      <c r="G2381" s="267" t="s">
        <v>9736</v>
      </c>
      <c r="H2381" s="267" t="s">
        <v>10461</v>
      </c>
      <c r="I2381" s="267" t="s">
        <v>1255</v>
      </c>
      <c r="J2381" s="282" t="s">
        <v>10462</v>
      </c>
      <c r="K2381" s="282" t="s">
        <v>4669</v>
      </c>
      <c r="L2381" s="283">
        <v>41192</v>
      </c>
      <c r="M2381" s="256" t="s">
        <v>3863</v>
      </c>
      <c r="N2381" s="257">
        <v>41192</v>
      </c>
      <c r="O2381" s="258" t="s">
        <v>4669</v>
      </c>
      <c r="P2381" s="259"/>
      <c r="Q2381" s="49"/>
      <c r="R2381" s="49"/>
      <c r="S2381" s="328"/>
    </row>
    <row r="2382" spans="1:19" ht="25.5" x14ac:dyDescent="0.25">
      <c r="A2382" s="266">
        <v>41177</v>
      </c>
      <c r="B2382" s="267" t="s">
        <v>10460</v>
      </c>
      <c r="C2382" s="267"/>
      <c r="D2382" s="267" t="s">
        <v>4401</v>
      </c>
      <c r="E2382" s="267">
        <v>5080</v>
      </c>
      <c r="F2382" s="267" t="s">
        <v>936</v>
      </c>
      <c r="G2382" s="267" t="s">
        <v>5602</v>
      </c>
      <c r="H2382" s="267" t="s">
        <v>10461</v>
      </c>
      <c r="I2382" s="267" t="s">
        <v>1255</v>
      </c>
      <c r="J2382" s="282" t="s">
        <v>10463</v>
      </c>
      <c r="K2382" s="282" t="s">
        <v>10464</v>
      </c>
      <c r="L2382" s="283">
        <v>41192</v>
      </c>
      <c r="M2382" s="256" t="s">
        <v>3863</v>
      </c>
      <c r="N2382" s="257">
        <v>41192</v>
      </c>
      <c r="O2382" s="258" t="s">
        <v>10464</v>
      </c>
      <c r="P2382" s="259"/>
      <c r="Q2382" s="49"/>
      <c r="R2382" s="49"/>
      <c r="S2382" s="328"/>
    </row>
    <row r="2383" spans="1:19" ht="25.5" x14ac:dyDescent="0.25">
      <c r="A2383" s="266">
        <v>41191</v>
      </c>
      <c r="B2383" s="267" t="s">
        <v>8511</v>
      </c>
      <c r="C2383" s="267"/>
      <c r="D2383" s="289" t="s">
        <v>2215</v>
      </c>
      <c r="E2383" s="289"/>
      <c r="F2383" s="289" t="s">
        <v>6588</v>
      </c>
      <c r="G2383" s="289" t="s">
        <v>10927</v>
      </c>
      <c r="H2383" s="289" t="s">
        <v>6060</v>
      </c>
      <c r="I2383" s="289" t="s">
        <v>6444</v>
      </c>
      <c r="J2383" s="291" t="s">
        <v>5603</v>
      </c>
      <c r="K2383" s="291" t="s">
        <v>6381</v>
      </c>
      <c r="L2383" s="292">
        <v>41192</v>
      </c>
      <c r="M2383" s="256"/>
      <c r="N2383" s="257">
        <v>41192</v>
      </c>
      <c r="O2383" s="258">
        <v>2</v>
      </c>
      <c r="P2383" s="259"/>
      <c r="Q2383" s="49"/>
      <c r="R2383" s="49"/>
      <c r="S2383" s="328"/>
    </row>
    <row r="2384" spans="1:19" ht="25.5" x14ac:dyDescent="0.25">
      <c r="A2384" s="266">
        <v>41192</v>
      </c>
      <c r="B2384" s="267" t="s">
        <v>10574</v>
      </c>
      <c r="C2384" s="267"/>
      <c r="D2384" s="289" t="s">
        <v>2215</v>
      </c>
      <c r="E2384" s="289"/>
      <c r="F2384" s="289" t="s">
        <v>6588</v>
      </c>
      <c r="G2384" s="289" t="s">
        <v>5602</v>
      </c>
      <c r="H2384" s="289" t="s">
        <v>4935</v>
      </c>
      <c r="I2384" s="289" t="s">
        <v>6444</v>
      </c>
      <c r="J2384" s="291" t="s">
        <v>5603</v>
      </c>
      <c r="K2384" s="291" t="s">
        <v>7445</v>
      </c>
      <c r="L2384" s="292">
        <v>41194</v>
      </c>
      <c r="M2384" s="256"/>
      <c r="N2384" s="257">
        <v>41194</v>
      </c>
      <c r="O2384" s="258">
        <v>30</v>
      </c>
      <c r="P2384" s="259"/>
      <c r="Q2384" s="49"/>
      <c r="R2384" s="49"/>
      <c r="S2384" s="328"/>
    </row>
    <row r="2385" spans="1:19" ht="25.5" x14ac:dyDescent="0.25">
      <c r="A2385" s="266">
        <v>41192</v>
      </c>
      <c r="B2385" s="267" t="s">
        <v>8511</v>
      </c>
      <c r="C2385" s="267"/>
      <c r="D2385" s="289" t="s">
        <v>2215</v>
      </c>
      <c r="E2385" s="289"/>
      <c r="F2385" s="289" t="s">
        <v>6588</v>
      </c>
      <c r="G2385" s="289" t="s">
        <v>10927</v>
      </c>
      <c r="H2385" s="289" t="s">
        <v>6060</v>
      </c>
      <c r="I2385" s="289" t="s">
        <v>6444</v>
      </c>
      <c r="J2385" s="291" t="s">
        <v>5603</v>
      </c>
      <c r="K2385" s="291" t="s">
        <v>9008</v>
      </c>
      <c r="L2385" s="292">
        <v>41194</v>
      </c>
      <c r="M2385" s="256"/>
      <c r="N2385" s="257">
        <v>41194</v>
      </c>
      <c r="O2385" s="258">
        <v>1</v>
      </c>
      <c r="P2385" s="259"/>
      <c r="Q2385" s="49"/>
      <c r="R2385" s="49"/>
      <c r="S2385" s="328"/>
    </row>
    <row r="2386" spans="1:19" ht="25.5" x14ac:dyDescent="0.25">
      <c r="A2386" s="266">
        <v>41194</v>
      </c>
      <c r="B2386" s="267" t="s">
        <v>4367</v>
      </c>
      <c r="C2386" s="267"/>
      <c r="D2386" s="289" t="s">
        <v>2215</v>
      </c>
      <c r="E2386" s="289"/>
      <c r="F2386" s="289" t="s">
        <v>10658</v>
      </c>
      <c r="G2386" s="289" t="s">
        <v>5602</v>
      </c>
      <c r="H2386" s="289" t="s">
        <v>374</v>
      </c>
      <c r="I2386" s="289" t="s">
        <v>6444</v>
      </c>
      <c r="J2386" s="291" t="s">
        <v>878</v>
      </c>
      <c r="K2386" s="291" t="s">
        <v>2079</v>
      </c>
      <c r="L2386" s="292">
        <v>41197</v>
      </c>
      <c r="M2386" s="256"/>
      <c r="N2386" s="257">
        <v>41197</v>
      </c>
      <c r="O2386" s="258">
        <v>50</v>
      </c>
      <c r="P2386" s="259"/>
      <c r="Q2386" s="49"/>
      <c r="R2386" s="49"/>
      <c r="S2386" s="328"/>
    </row>
    <row r="2387" spans="1:19" ht="25.5" x14ac:dyDescent="0.25">
      <c r="A2387" s="266">
        <v>41192</v>
      </c>
      <c r="B2387" s="267" t="s">
        <v>10574</v>
      </c>
      <c r="C2387" s="267"/>
      <c r="D2387" s="289" t="s">
        <v>2215</v>
      </c>
      <c r="E2387" s="289"/>
      <c r="F2387" s="289" t="s">
        <v>6588</v>
      </c>
      <c r="G2387" s="289" t="s">
        <v>5602</v>
      </c>
      <c r="H2387" s="289" t="s">
        <v>4935</v>
      </c>
      <c r="I2387" s="289" t="s">
        <v>6444</v>
      </c>
      <c r="J2387" s="291" t="s">
        <v>5603</v>
      </c>
      <c r="K2387" s="291" t="s">
        <v>7826</v>
      </c>
      <c r="L2387" s="292">
        <v>41198</v>
      </c>
      <c r="M2387" s="256"/>
      <c r="N2387" s="257">
        <v>41198</v>
      </c>
      <c r="O2387" s="258">
        <v>100</v>
      </c>
      <c r="P2387" s="259"/>
      <c r="Q2387" s="49"/>
      <c r="R2387" s="49"/>
      <c r="S2387" s="328"/>
    </row>
    <row r="2388" spans="1:19" ht="25.5" x14ac:dyDescent="0.25">
      <c r="A2388" s="266">
        <v>41194</v>
      </c>
      <c r="B2388" s="267" t="s">
        <v>558</v>
      </c>
      <c r="C2388" s="267"/>
      <c r="D2388" s="289" t="s">
        <v>2215</v>
      </c>
      <c r="E2388" s="289"/>
      <c r="F2388" s="289" t="s">
        <v>6588</v>
      </c>
      <c r="G2388" s="289" t="s">
        <v>1341</v>
      </c>
      <c r="H2388" s="289" t="s">
        <v>9706</v>
      </c>
      <c r="I2388" s="289" t="s">
        <v>6444</v>
      </c>
      <c r="J2388" s="291" t="s">
        <v>8059</v>
      </c>
      <c r="K2388" s="291" t="s">
        <v>6466</v>
      </c>
      <c r="L2388" s="292">
        <v>41197</v>
      </c>
      <c r="M2388" s="256"/>
      <c r="N2388" s="257">
        <v>41198</v>
      </c>
      <c r="O2388" s="258">
        <v>10</v>
      </c>
      <c r="P2388" s="259"/>
      <c r="Q2388" s="49"/>
      <c r="R2388" s="49"/>
      <c r="S2388" s="328"/>
    </row>
    <row r="2389" spans="1:19" ht="25.5" x14ac:dyDescent="0.25">
      <c r="A2389" s="266">
        <v>41194</v>
      </c>
      <c r="B2389" s="267" t="s">
        <v>558</v>
      </c>
      <c r="C2389" s="267"/>
      <c r="D2389" s="289" t="s">
        <v>2215</v>
      </c>
      <c r="E2389" s="289"/>
      <c r="F2389" s="289" t="s">
        <v>6588</v>
      </c>
      <c r="G2389" s="289" t="s">
        <v>1341</v>
      </c>
      <c r="H2389" s="289" t="s">
        <v>9706</v>
      </c>
      <c r="I2389" s="289" t="s">
        <v>6444</v>
      </c>
      <c r="J2389" s="291" t="s">
        <v>8059</v>
      </c>
      <c r="K2389" s="291" t="s">
        <v>4960</v>
      </c>
      <c r="L2389" s="292">
        <v>41198</v>
      </c>
      <c r="M2389" s="256"/>
      <c r="N2389" s="257">
        <v>41198</v>
      </c>
      <c r="O2389" s="258">
        <v>15</v>
      </c>
      <c r="P2389" s="259"/>
      <c r="Q2389" s="49"/>
      <c r="R2389" s="49"/>
      <c r="S2389" s="328"/>
    </row>
    <row r="2390" spans="1:19" x14ac:dyDescent="0.25">
      <c r="A2390" s="266">
        <v>41177</v>
      </c>
      <c r="B2390" s="267" t="s">
        <v>1466</v>
      </c>
      <c r="C2390" s="267"/>
      <c r="D2390" s="289" t="s">
        <v>4156</v>
      </c>
      <c r="E2390" s="289">
        <v>5148</v>
      </c>
      <c r="F2390" s="289" t="s">
        <v>9954</v>
      </c>
      <c r="G2390" s="289" t="s">
        <v>6234</v>
      </c>
      <c r="H2390" s="289" t="s">
        <v>1920</v>
      </c>
      <c r="I2390" s="289" t="s">
        <v>9916</v>
      </c>
      <c r="J2390" s="291" t="s">
        <v>7781</v>
      </c>
      <c r="K2390" s="291" t="s">
        <v>2807</v>
      </c>
      <c r="L2390" s="292"/>
      <c r="M2390" s="256"/>
      <c r="N2390" s="257">
        <v>41199</v>
      </c>
      <c r="O2390" s="258">
        <v>14</v>
      </c>
      <c r="P2390" s="259"/>
      <c r="Q2390" s="49"/>
      <c r="R2390" s="49"/>
      <c r="S2390" s="328"/>
    </row>
    <row r="2391" spans="1:19" ht="38.25" x14ac:dyDescent="0.25">
      <c r="A2391" s="266">
        <v>41184</v>
      </c>
      <c r="B2391" s="267" t="s">
        <v>10732</v>
      </c>
      <c r="C2391" s="267"/>
      <c r="D2391" s="289" t="s">
        <v>10733</v>
      </c>
      <c r="E2391" s="289">
        <v>5172</v>
      </c>
      <c r="F2391" s="289" t="s">
        <v>936</v>
      </c>
      <c r="G2391" s="289" t="s">
        <v>5602</v>
      </c>
      <c r="H2391" s="289" t="s">
        <v>10734</v>
      </c>
      <c r="I2391" s="289" t="s">
        <v>2026</v>
      </c>
      <c r="J2391" s="291" t="s">
        <v>9746</v>
      </c>
      <c r="K2391" s="291" t="s">
        <v>9950</v>
      </c>
      <c r="L2391" s="292">
        <v>41199</v>
      </c>
      <c r="M2391" s="256"/>
      <c r="N2391" s="257">
        <v>41199</v>
      </c>
      <c r="O2391" s="258">
        <v>12</v>
      </c>
      <c r="P2391" s="259"/>
      <c r="Q2391" s="49"/>
      <c r="R2391" s="49"/>
      <c r="S2391" s="328"/>
    </row>
    <row r="2392" spans="1:19" ht="25.5" x14ac:dyDescent="0.25">
      <c r="A2392" s="266">
        <v>41194</v>
      </c>
      <c r="B2392" s="267" t="s">
        <v>4368</v>
      </c>
      <c r="C2392" s="267"/>
      <c r="D2392" s="289" t="s">
        <v>2215</v>
      </c>
      <c r="E2392" s="289"/>
      <c r="F2392" s="289" t="s">
        <v>936</v>
      </c>
      <c r="G2392" s="289" t="s">
        <v>5602</v>
      </c>
      <c r="H2392" s="289" t="s">
        <v>3946</v>
      </c>
      <c r="I2392" s="289" t="s">
        <v>6444</v>
      </c>
      <c r="J2392" s="291" t="s">
        <v>4152</v>
      </c>
      <c r="K2392" s="291" t="s">
        <v>4960</v>
      </c>
      <c r="L2392" s="292">
        <v>41199</v>
      </c>
      <c r="M2392" s="256"/>
      <c r="N2392" s="257">
        <v>41199</v>
      </c>
      <c r="O2392" s="258">
        <v>15</v>
      </c>
      <c r="P2392" s="259"/>
      <c r="Q2392" s="49"/>
      <c r="R2392" s="49"/>
      <c r="S2392" s="328"/>
    </row>
    <row r="2393" spans="1:19" ht="25.5" x14ac:dyDescent="0.25">
      <c r="A2393" s="266">
        <v>41194</v>
      </c>
      <c r="B2393" s="267" t="s">
        <v>1497</v>
      </c>
      <c r="C2393" s="267"/>
      <c r="D2393" s="289" t="s">
        <v>2215</v>
      </c>
      <c r="E2393" s="289"/>
      <c r="F2393" s="289" t="s">
        <v>738</v>
      </c>
      <c r="G2393" s="289" t="s">
        <v>1341</v>
      </c>
      <c r="H2393" s="289" t="s">
        <v>2253</v>
      </c>
      <c r="I2393" s="289" t="s">
        <v>6444</v>
      </c>
      <c r="J2393" s="291" t="s">
        <v>4152</v>
      </c>
      <c r="K2393" s="291" t="s">
        <v>4960</v>
      </c>
      <c r="L2393" s="292"/>
      <c r="M2393" s="256"/>
      <c r="N2393" s="257">
        <v>41201</v>
      </c>
      <c r="O2393" s="258">
        <v>15</v>
      </c>
      <c r="P2393" s="259"/>
      <c r="Q2393" s="49"/>
      <c r="R2393" s="49"/>
      <c r="S2393" s="328"/>
    </row>
    <row r="2394" spans="1:19" ht="25.5" x14ac:dyDescent="0.25">
      <c r="A2394" s="266">
        <v>41194</v>
      </c>
      <c r="B2394" s="267" t="s">
        <v>1497</v>
      </c>
      <c r="C2394" s="267"/>
      <c r="D2394" s="289" t="s">
        <v>2215</v>
      </c>
      <c r="E2394" s="289"/>
      <c r="F2394" s="289" t="s">
        <v>738</v>
      </c>
      <c r="G2394" s="289" t="s">
        <v>5602</v>
      </c>
      <c r="H2394" s="289" t="s">
        <v>8382</v>
      </c>
      <c r="I2394" s="289" t="s">
        <v>6444</v>
      </c>
      <c r="J2394" s="291" t="s">
        <v>4152</v>
      </c>
      <c r="K2394" s="291" t="s">
        <v>4960</v>
      </c>
      <c r="L2394" s="292"/>
      <c r="M2394" s="256"/>
      <c r="N2394" s="257">
        <v>41201</v>
      </c>
      <c r="O2394" s="258">
        <v>15</v>
      </c>
      <c r="P2394" s="259"/>
      <c r="Q2394" s="49"/>
      <c r="R2394" s="49"/>
      <c r="S2394" s="328"/>
    </row>
    <row r="2395" spans="1:19" ht="25.5" x14ac:dyDescent="0.25">
      <c r="A2395" s="266">
        <v>41194</v>
      </c>
      <c r="B2395" s="267" t="s">
        <v>1497</v>
      </c>
      <c r="C2395" s="267"/>
      <c r="D2395" s="289" t="s">
        <v>2215</v>
      </c>
      <c r="E2395" s="289"/>
      <c r="F2395" s="289" t="s">
        <v>738</v>
      </c>
      <c r="G2395" s="289" t="s">
        <v>9736</v>
      </c>
      <c r="H2395" s="289" t="s">
        <v>8382</v>
      </c>
      <c r="I2395" s="289" t="s">
        <v>7293</v>
      </c>
      <c r="J2395" s="291" t="s">
        <v>4152</v>
      </c>
      <c r="K2395" s="291" t="s">
        <v>6466</v>
      </c>
      <c r="L2395" s="292"/>
      <c r="M2395" s="256"/>
      <c r="N2395" s="257">
        <v>41201</v>
      </c>
      <c r="O2395" s="258">
        <v>10</v>
      </c>
      <c r="P2395" s="259"/>
      <c r="Q2395" s="49"/>
      <c r="R2395" s="49"/>
      <c r="S2395" s="328"/>
    </row>
    <row r="2396" spans="1:19" ht="25.5" x14ac:dyDescent="0.25">
      <c r="A2396" s="266">
        <v>41194</v>
      </c>
      <c r="B2396" s="267" t="s">
        <v>4368</v>
      </c>
      <c r="C2396" s="267"/>
      <c r="D2396" s="289" t="s">
        <v>2215</v>
      </c>
      <c r="E2396" s="289"/>
      <c r="F2396" s="289" t="s">
        <v>936</v>
      </c>
      <c r="G2396" s="289" t="s">
        <v>5602</v>
      </c>
      <c r="H2396" s="289" t="s">
        <v>3946</v>
      </c>
      <c r="I2396" s="289" t="s">
        <v>6444</v>
      </c>
      <c r="J2396" s="291" t="s">
        <v>4152</v>
      </c>
      <c r="K2396" s="291" t="s">
        <v>6466</v>
      </c>
      <c r="L2396" s="292">
        <v>41201</v>
      </c>
      <c r="M2396" s="256"/>
      <c r="N2396" s="257">
        <v>41201</v>
      </c>
      <c r="O2396" s="258">
        <v>10</v>
      </c>
      <c r="P2396" s="259"/>
      <c r="Q2396" s="49"/>
      <c r="R2396" s="49"/>
      <c r="S2396" s="328"/>
    </row>
    <row r="2397" spans="1:19" x14ac:dyDescent="0.25">
      <c r="A2397" s="266">
        <v>41199</v>
      </c>
      <c r="B2397" s="288" t="s">
        <v>2170</v>
      </c>
      <c r="C2397" s="267"/>
      <c r="D2397" s="288" t="s">
        <v>2171</v>
      </c>
      <c r="E2397" s="267"/>
      <c r="F2397" s="288" t="s">
        <v>10139</v>
      </c>
      <c r="G2397" s="267">
        <v>20</v>
      </c>
      <c r="H2397" s="288" t="s">
        <v>8702</v>
      </c>
      <c r="I2397" s="288" t="s">
        <v>2172</v>
      </c>
      <c r="J2397" s="297" t="s">
        <v>8702</v>
      </c>
      <c r="K2397" s="297" t="s">
        <v>7036</v>
      </c>
      <c r="L2397" s="283">
        <v>41201</v>
      </c>
      <c r="M2397" s="256"/>
      <c r="N2397" s="257">
        <v>41201</v>
      </c>
      <c r="O2397" s="258"/>
      <c r="P2397" s="259"/>
      <c r="Q2397" s="49"/>
      <c r="R2397" s="49"/>
      <c r="S2397" s="328"/>
    </row>
    <row r="2398" spans="1:19" ht="25.5" x14ac:dyDescent="0.25">
      <c r="A2398" s="266">
        <v>41199</v>
      </c>
      <c r="B2398" s="267" t="s">
        <v>9892</v>
      </c>
      <c r="C2398" s="267"/>
      <c r="D2398" s="289" t="s">
        <v>10711</v>
      </c>
      <c r="E2398" s="289">
        <v>5177</v>
      </c>
      <c r="F2398" s="289" t="s">
        <v>6628</v>
      </c>
      <c r="G2398" s="289" t="s">
        <v>5602</v>
      </c>
      <c r="H2398" s="289" t="s">
        <v>10712</v>
      </c>
      <c r="I2398" s="289" t="s">
        <v>7178</v>
      </c>
      <c r="J2398" s="291" t="s">
        <v>4152</v>
      </c>
      <c r="K2398" s="291" t="s">
        <v>7445</v>
      </c>
      <c r="L2398" s="292">
        <v>41204</v>
      </c>
      <c r="M2398" s="256"/>
      <c r="N2398" s="257">
        <v>41204</v>
      </c>
      <c r="O2398" s="258"/>
      <c r="P2398" s="259"/>
      <c r="Q2398" s="49"/>
      <c r="R2398" s="49"/>
      <c r="S2398" s="328"/>
    </row>
    <row r="2399" spans="1:19" ht="25.5" x14ac:dyDescent="0.25">
      <c r="A2399" s="266">
        <v>41200</v>
      </c>
      <c r="B2399" s="267" t="s">
        <v>2174</v>
      </c>
      <c r="C2399" s="267"/>
      <c r="D2399" s="289" t="s">
        <v>2215</v>
      </c>
      <c r="E2399" s="289"/>
      <c r="F2399" s="289" t="s">
        <v>6588</v>
      </c>
      <c r="G2399" s="289" t="s">
        <v>9736</v>
      </c>
      <c r="H2399" s="289" t="s">
        <v>4935</v>
      </c>
      <c r="I2399" s="289" t="s">
        <v>6444</v>
      </c>
      <c r="J2399" s="291" t="s">
        <v>5603</v>
      </c>
      <c r="K2399" s="291" t="s">
        <v>6408</v>
      </c>
      <c r="L2399" s="292">
        <v>41204</v>
      </c>
      <c r="M2399" s="256"/>
      <c r="N2399" s="257">
        <v>41204</v>
      </c>
      <c r="O2399" s="258">
        <v>75</v>
      </c>
      <c r="P2399" s="259"/>
      <c r="Q2399" s="49"/>
      <c r="R2399" s="49"/>
      <c r="S2399" s="328"/>
    </row>
    <row r="2400" spans="1:19" ht="25.5" x14ac:dyDescent="0.25">
      <c r="A2400" s="266">
        <v>41173</v>
      </c>
      <c r="B2400" s="267" t="s">
        <v>10777</v>
      </c>
      <c r="C2400" s="267"/>
      <c r="D2400" s="289" t="s">
        <v>10711</v>
      </c>
      <c r="E2400" s="289">
        <v>5177</v>
      </c>
      <c r="F2400" s="289" t="s">
        <v>6628</v>
      </c>
      <c r="G2400" s="289" t="s">
        <v>5602</v>
      </c>
      <c r="H2400" s="289" t="s">
        <v>10712</v>
      </c>
      <c r="I2400" s="289" t="s">
        <v>1255</v>
      </c>
      <c r="J2400" s="291" t="s">
        <v>10778</v>
      </c>
      <c r="K2400" s="291" t="s">
        <v>10779</v>
      </c>
      <c r="L2400" s="292"/>
      <c r="M2400" s="256"/>
      <c r="N2400" s="308">
        <v>41205</v>
      </c>
      <c r="O2400" s="258">
        <v>808</v>
      </c>
      <c r="P2400" s="259"/>
      <c r="Q2400" s="49"/>
      <c r="R2400" s="49"/>
      <c r="S2400" s="328"/>
    </row>
    <row r="2401" spans="1:19" ht="25.5" x14ac:dyDescent="0.25">
      <c r="A2401" s="266">
        <v>41206</v>
      </c>
      <c r="B2401" s="267" t="s">
        <v>5004</v>
      </c>
      <c r="C2401" s="267"/>
      <c r="D2401" s="289" t="s">
        <v>8270</v>
      </c>
      <c r="E2401" s="289">
        <v>5061</v>
      </c>
      <c r="F2401" s="289" t="s">
        <v>6588</v>
      </c>
      <c r="G2401" s="289" t="s">
        <v>10927</v>
      </c>
      <c r="H2401" s="289" t="s">
        <v>4935</v>
      </c>
      <c r="I2401" s="289" t="s">
        <v>6444</v>
      </c>
      <c r="J2401" s="291" t="s">
        <v>5603</v>
      </c>
      <c r="K2401" s="291" t="s">
        <v>6325</v>
      </c>
      <c r="L2401" s="292">
        <v>41207</v>
      </c>
      <c r="M2401" s="256"/>
      <c r="N2401" s="257">
        <v>41207</v>
      </c>
      <c r="O2401" s="258">
        <v>35</v>
      </c>
      <c r="P2401" s="259"/>
      <c r="Q2401" s="49"/>
      <c r="R2401" s="49"/>
      <c r="S2401" s="328"/>
    </row>
    <row r="2402" spans="1:19" ht="25.5" x14ac:dyDescent="0.25">
      <c r="A2402" s="266">
        <v>41213</v>
      </c>
      <c r="B2402" s="288" t="s">
        <v>1998</v>
      </c>
      <c r="C2402" s="267"/>
      <c r="D2402" s="294" t="s">
        <v>2215</v>
      </c>
      <c r="E2402" s="294"/>
      <c r="F2402" s="294" t="s">
        <v>6588</v>
      </c>
      <c r="G2402" s="294" t="s">
        <v>9736</v>
      </c>
      <c r="H2402" s="294" t="s">
        <v>9603</v>
      </c>
      <c r="I2402" s="294" t="s">
        <v>6444</v>
      </c>
      <c r="J2402" s="295" t="s">
        <v>5603</v>
      </c>
      <c r="K2402" s="295" t="s">
        <v>7445</v>
      </c>
      <c r="L2402" s="292">
        <v>41214</v>
      </c>
      <c r="M2402" s="256"/>
      <c r="N2402" s="257">
        <v>41214</v>
      </c>
      <c r="O2402" s="258">
        <v>30</v>
      </c>
      <c r="P2402" s="259"/>
      <c r="Q2402" s="49"/>
      <c r="R2402" s="49"/>
      <c r="S2402" s="328"/>
    </row>
    <row r="2403" spans="1:19" ht="25.5" x14ac:dyDescent="0.25">
      <c r="A2403" s="266">
        <v>41213</v>
      </c>
      <c r="B2403" s="267" t="s">
        <v>1998</v>
      </c>
      <c r="C2403" s="267"/>
      <c r="D2403" s="289" t="s">
        <v>2215</v>
      </c>
      <c r="E2403" s="289"/>
      <c r="F2403" s="289" t="s">
        <v>6588</v>
      </c>
      <c r="G2403" s="289">
        <v>0.125</v>
      </c>
      <c r="H2403" s="289" t="s">
        <v>5513</v>
      </c>
      <c r="I2403" s="289" t="s">
        <v>6444</v>
      </c>
      <c r="J2403" s="291" t="s">
        <v>2379</v>
      </c>
      <c r="K2403" s="291" t="s">
        <v>7445</v>
      </c>
      <c r="L2403" s="292">
        <v>41214</v>
      </c>
      <c r="M2403" s="256"/>
      <c r="N2403" s="257">
        <v>41214</v>
      </c>
      <c r="O2403" s="258">
        <v>30</v>
      </c>
      <c r="P2403" s="259"/>
      <c r="Q2403" s="49"/>
      <c r="R2403" s="49"/>
      <c r="S2403" s="328"/>
    </row>
    <row r="2404" spans="1:19" ht="25.5" x14ac:dyDescent="0.25">
      <c r="A2404" s="266">
        <v>41213</v>
      </c>
      <c r="B2404" s="267" t="s">
        <v>1998</v>
      </c>
      <c r="C2404" s="267"/>
      <c r="D2404" s="289" t="s">
        <v>2215</v>
      </c>
      <c r="E2404" s="289"/>
      <c r="F2404" s="289" t="s">
        <v>6588</v>
      </c>
      <c r="G2404" s="289" t="s">
        <v>9736</v>
      </c>
      <c r="H2404" s="289" t="s">
        <v>9603</v>
      </c>
      <c r="I2404" s="289" t="s">
        <v>6444</v>
      </c>
      <c r="J2404" s="291" t="s">
        <v>5603</v>
      </c>
      <c r="K2404" s="291" t="s">
        <v>8506</v>
      </c>
      <c r="L2404" s="292">
        <v>41215</v>
      </c>
      <c r="M2404" s="256"/>
      <c r="N2404" s="257">
        <v>41215</v>
      </c>
      <c r="O2404" s="258">
        <v>20</v>
      </c>
      <c r="P2404" s="259"/>
      <c r="Q2404" s="49"/>
      <c r="R2404" s="49"/>
      <c r="S2404" s="328"/>
    </row>
    <row r="2405" spans="1:19" ht="25.5" x14ac:dyDescent="0.25">
      <c r="A2405" s="266">
        <v>41218</v>
      </c>
      <c r="B2405" s="267" t="s">
        <v>4594</v>
      </c>
      <c r="C2405" s="267"/>
      <c r="D2405" s="289" t="s">
        <v>2215</v>
      </c>
      <c r="E2405" s="289"/>
      <c r="F2405" s="289" t="s">
        <v>936</v>
      </c>
      <c r="G2405" s="289" t="s">
        <v>5602</v>
      </c>
      <c r="H2405" s="289" t="s">
        <v>3389</v>
      </c>
      <c r="I2405" s="289" t="s">
        <v>6444</v>
      </c>
      <c r="J2405" s="291" t="s">
        <v>4152</v>
      </c>
      <c r="K2405" s="291" t="s">
        <v>2419</v>
      </c>
      <c r="L2405" s="292">
        <v>41219</v>
      </c>
      <c r="M2405" s="256" t="s">
        <v>6533</v>
      </c>
      <c r="N2405" s="257">
        <v>41219</v>
      </c>
      <c r="O2405" s="258">
        <v>25</v>
      </c>
      <c r="P2405" s="259"/>
      <c r="Q2405" s="49"/>
      <c r="R2405" s="49"/>
      <c r="S2405" s="328"/>
    </row>
    <row r="2406" spans="1:19" ht="25.5" x14ac:dyDescent="0.25">
      <c r="A2406" s="266">
        <v>41207</v>
      </c>
      <c r="B2406" s="267" t="s">
        <v>9713</v>
      </c>
      <c r="C2406" s="267"/>
      <c r="D2406" s="289" t="s">
        <v>4156</v>
      </c>
      <c r="E2406" s="289">
        <v>5148</v>
      </c>
      <c r="F2406" s="289" t="s">
        <v>936</v>
      </c>
      <c r="G2406" s="289" t="s">
        <v>9736</v>
      </c>
      <c r="H2406" s="289" t="s">
        <v>3389</v>
      </c>
      <c r="I2406" s="289" t="s">
        <v>7033</v>
      </c>
      <c r="J2406" s="291" t="s">
        <v>9714</v>
      </c>
      <c r="K2406" s="291" t="s">
        <v>7548</v>
      </c>
      <c r="L2406" s="292"/>
      <c r="M2406" s="256"/>
      <c r="N2406" s="257">
        <v>41222</v>
      </c>
      <c r="O2406" s="258">
        <v>42</v>
      </c>
      <c r="P2406" s="259"/>
      <c r="Q2406" s="49"/>
      <c r="R2406" s="49"/>
      <c r="S2406" s="328"/>
    </row>
    <row r="2407" spans="1:19" ht="25.5" x14ac:dyDescent="0.25">
      <c r="A2407" s="266">
        <v>41218</v>
      </c>
      <c r="B2407" s="267" t="s">
        <v>4595</v>
      </c>
      <c r="C2407" s="267"/>
      <c r="D2407" s="289" t="s">
        <v>2215</v>
      </c>
      <c r="E2407" s="289"/>
      <c r="F2407" s="289" t="s">
        <v>936</v>
      </c>
      <c r="G2407" s="289" t="s">
        <v>5602</v>
      </c>
      <c r="H2407" s="289" t="s">
        <v>4596</v>
      </c>
      <c r="I2407" s="289" t="s">
        <v>6444</v>
      </c>
      <c r="J2407" s="291" t="s">
        <v>4152</v>
      </c>
      <c r="K2407" s="291" t="s">
        <v>2419</v>
      </c>
      <c r="L2407" s="292">
        <v>41222</v>
      </c>
      <c r="M2407" s="256"/>
      <c r="N2407" s="257">
        <v>41222</v>
      </c>
      <c r="O2407" s="258">
        <v>25</v>
      </c>
      <c r="P2407" s="259"/>
      <c r="Q2407" s="49"/>
      <c r="R2407" s="49"/>
      <c r="S2407" s="328"/>
    </row>
    <row r="2408" spans="1:19" ht="25.5" x14ac:dyDescent="0.25">
      <c r="A2408" s="266">
        <v>41219</v>
      </c>
      <c r="B2408" s="267" t="s">
        <v>753</v>
      </c>
      <c r="C2408" s="267"/>
      <c r="D2408" s="289" t="s">
        <v>2215</v>
      </c>
      <c r="E2408" s="289"/>
      <c r="F2408" s="289" t="s">
        <v>936</v>
      </c>
      <c r="G2408" s="289" t="s">
        <v>9736</v>
      </c>
      <c r="H2408" s="289" t="s">
        <v>10461</v>
      </c>
      <c r="I2408" s="289" t="s">
        <v>10930</v>
      </c>
      <c r="J2408" s="291" t="s">
        <v>4152</v>
      </c>
      <c r="K2408" s="291" t="s">
        <v>2419</v>
      </c>
      <c r="L2408" s="292">
        <v>41222</v>
      </c>
      <c r="M2408" s="256"/>
      <c r="N2408" s="257">
        <v>41222</v>
      </c>
      <c r="O2408" s="258">
        <v>25</v>
      </c>
      <c r="P2408" s="259"/>
      <c r="Q2408" s="49"/>
      <c r="R2408" s="49"/>
      <c r="S2408" s="328"/>
    </row>
    <row r="2409" spans="1:19" ht="25.5" x14ac:dyDescent="0.25">
      <c r="A2409" s="266">
        <v>41220</v>
      </c>
      <c r="B2409" s="267" t="s">
        <v>2945</v>
      </c>
      <c r="C2409" s="267"/>
      <c r="D2409" s="289" t="s">
        <v>2215</v>
      </c>
      <c r="E2409" s="289"/>
      <c r="F2409" s="289" t="s">
        <v>936</v>
      </c>
      <c r="G2409" s="289" t="s">
        <v>9736</v>
      </c>
      <c r="H2409" s="289" t="s">
        <v>86</v>
      </c>
      <c r="I2409" s="289" t="s">
        <v>10930</v>
      </c>
      <c r="J2409" s="291" t="s">
        <v>4152</v>
      </c>
      <c r="K2409" s="291" t="s">
        <v>2419</v>
      </c>
      <c r="L2409" s="292">
        <v>41222</v>
      </c>
      <c r="M2409" s="256"/>
      <c r="N2409" s="257">
        <v>41222</v>
      </c>
      <c r="O2409" s="258">
        <v>25</v>
      </c>
      <c r="P2409" s="259"/>
      <c r="Q2409" s="49"/>
      <c r="R2409" s="49"/>
      <c r="S2409" s="328"/>
    </row>
    <row r="2410" spans="1:19" ht="25.5" x14ac:dyDescent="0.25">
      <c r="A2410" s="266">
        <v>41221</v>
      </c>
      <c r="B2410" s="267" t="s">
        <v>7167</v>
      </c>
      <c r="C2410" s="267"/>
      <c r="D2410" s="289" t="s">
        <v>7168</v>
      </c>
      <c r="E2410" s="289">
        <v>5130</v>
      </c>
      <c r="F2410" s="289" t="s">
        <v>10658</v>
      </c>
      <c r="G2410" s="289" t="s">
        <v>5602</v>
      </c>
      <c r="H2410" s="289" t="s">
        <v>2164</v>
      </c>
      <c r="I2410" s="289" t="s">
        <v>4080</v>
      </c>
      <c r="J2410" s="291" t="s">
        <v>10290</v>
      </c>
      <c r="K2410" s="291" t="s">
        <v>373</v>
      </c>
      <c r="L2410" s="292">
        <v>41227</v>
      </c>
      <c r="M2410" s="256"/>
      <c r="N2410" s="257">
        <v>41227</v>
      </c>
      <c r="O2410" s="258">
        <v>40</v>
      </c>
      <c r="P2410" s="259"/>
      <c r="Q2410" s="49"/>
      <c r="R2410" s="49"/>
      <c r="S2410" s="328"/>
    </row>
    <row r="2411" spans="1:19" ht="25.5" x14ac:dyDescent="0.25">
      <c r="A2411" s="266">
        <v>41221</v>
      </c>
      <c r="B2411" s="267" t="s">
        <v>7167</v>
      </c>
      <c r="C2411" s="267"/>
      <c r="D2411" s="289" t="s">
        <v>2215</v>
      </c>
      <c r="E2411" s="289"/>
      <c r="F2411" s="289" t="s">
        <v>10658</v>
      </c>
      <c r="G2411" s="289" t="s">
        <v>5602</v>
      </c>
      <c r="H2411" s="289" t="s">
        <v>374</v>
      </c>
      <c r="I2411" s="289" t="s">
        <v>6444</v>
      </c>
      <c r="J2411" s="291" t="s">
        <v>878</v>
      </c>
      <c r="K2411" s="291" t="s">
        <v>2079</v>
      </c>
      <c r="L2411" s="292">
        <v>41227</v>
      </c>
      <c r="M2411" s="256"/>
      <c r="N2411" s="257">
        <v>41227</v>
      </c>
      <c r="O2411" s="258">
        <v>50</v>
      </c>
      <c r="P2411" s="259"/>
      <c r="Q2411" s="49"/>
      <c r="R2411" s="49"/>
      <c r="S2411" s="328"/>
    </row>
    <row r="2412" spans="1:19" ht="25.5" x14ac:dyDescent="0.25">
      <c r="A2412" s="266">
        <v>41221</v>
      </c>
      <c r="B2412" s="267" t="s">
        <v>7167</v>
      </c>
      <c r="C2412" s="267"/>
      <c r="D2412" s="289" t="s">
        <v>2215</v>
      </c>
      <c r="E2412" s="289"/>
      <c r="F2412" s="289" t="s">
        <v>10658</v>
      </c>
      <c r="G2412" s="289" t="s">
        <v>8041</v>
      </c>
      <c r="H2412" s="289" t="s">
        <v>374</v>
      </c>
      <c r="I2412" s="289" t="s">
        <v>6444</v>
      </c>
      <c r="J2412" s="291" t="s">
        <v>878</v>
      </c>
      <c r="K2412" s="291" t="s">
        <v>2079</v>
      </c>
      <c r="L2412" s="292">
        <v>41227</v>
      </c>
      <c r="M2412" s="256"/>
      <c r="N2412" s="257">
        <v>41227</v>
      </c>
      <c r="O2412" s="258">
        <v>50</v>
      </c>
      <c r="P2412" s="259"/>
      <c r="Q2412" s="49"/>
      <c r="R2412" s="49"/>
      <c r="S2412" s="328"/>
    </row>
    <row r="2413" spans="1:19" ht="25.5" x14ac:dyDescent="0.25">
      <c r="A2413" s="266">
        <v>41223</v>
      </c>
      <c r="B2413" s="288" t="s">
        <v>1639</v>
      </c>
      <c r="C2413" s="267"/>
      <c r="D2413" s="294" t="s">
        <v>1637</v>
      </c>
      <c r="E2413" s="289">
        <v>5199</v>
      </c>
      <c r="F2413" s="294" t="s">
        <v>1333</v>
      </c>
      <c r="G2413" s="289">
        <v>22</v>
      </c>
      <c r="H2413" s="294" t="s">
        <v>8532</v>
      </c>
      <c r="I2413" s="289"/>
      <c r="J2413" s="295" t="s">
        <v>1638</v>
      </c>
      <c r="K2413" s="295" t="s">
        <v>1640</v>
      </c>
      <c r="L2413" s="292">
        <v>41229</v>
      </c>
      <c r="M2413" s="256"/>
      <c r="N2413" s="257">
        <v>41229</v>
      </c>
      <c r="O2413" s="293" t="s">
        <v>1640</v>
      </c>
      <c r="P2413" s="259"/>
      <c r="Q2413" s="49"/>
      <c r="R2413" s="49"/>
      <c r="S2413" s="328"/>
    </row>
    <row r="2414" spans="1:19" x14ac:dyDescent="0.25">
      <c r="A2414" s="266">
        <v>41222</v>
      </c>
      <c r="B2414" s="267" t="s">
        <v>7665</v>
      </c>
      <c r="C2414" s="267"/>
      <c r="D2414" s="267" t="s">
        <v>7001</v>
      </c>
      <c r="E2414" s="267">
        <v>5140</v>
      </c>
      <c r="F2414" s="267" t="s">
        <v>936</v>
      </c>
      <c r="G2414" s="267" t="s">
        <v>5602</v>
      </c>
      <c r="H2414" s="267" t="s">
        <v>86</v>
      </c>
      <c r="I2414" s="267" t="s">
        <v>7666</v>
      </c>
      <c r="J2414" s="282" t="s">
        <v>3795</v>
      </c>
      <c r="K2414" s="282" t="s">
        <v>7667</v>
      </c>
      <c r="L2414" s="283">
        <v>41234</v>
      </c>
      <c r="M2414" s="256"/>
      <c r="N2414" s="257">
        <v>41234</v>
      </c>
      <c r="O2414" s="258"/>
      <c r="P2414" s="259"/>
      <c r="Q2414" s="49"/>
      <c r="R2414" s="49"/>
      <c r="S2414" s="328"/>
    </row>
    <row r="2415" spans="1:19" ht="25.5" x14ac:dyDescent="0.25">
      <c r="A2415" s="266">
        <v>41226</v>
      </c>
      <c r="B2415" s="267" t="s">
        <v>9627</v>
      </c>
      <c r="C2415" s="267"/>
      <c r="D2415" s="267" t="s">
        <v>9628</v>
      </c>
      <c r="E2415" s="267">
        <v>5174</v>
      </c>
      <c r="F2415" s="267" t="s">
        <v>936</v>
      </c>
      <c r="G2415" s="267" t="s">
        <v>5602</v>
      </c>
      <c r="H2415" s="267" t="s">
        <v>9629</v>
      </c>
      <c r="I2415" s="267" t="s">
        <v>1255</v>
      </c>
      <c r="J2415" s="282" t="s">
        <v>3795</v>
      </c>
      <c r="K2415" s="282" t="s">
        <v>9630</v>
      </c>
      <c r="L2415" s="283">
        <v>41234</v>
      </c>
      <c r="M2415" s="256"/>
      <c r="N2415" s="257">
        <v>41234</v>
      </c>
      <c r="O2415" s="258"/>
      <c r="P2415" s="259"/>
      <c r="Q2415" s="49"/>
      <c r="R2415" s="49"/>
      <c r="S2415" s="328"/>
    </row>
    <row r="2416" spans="1:19" ht="25.5" x14ac:dyDescent="0.25">
      <c r="A2416" s="266">
        <v>41228</v>
      </c>
      <c r="B2416" s="267" t="s">
        <v>1896</v>
      </c>
      <c r="C2416" s="267"/>
      <c r="D2416" s="267" t="s">
        <v>2215</v>
      </c>
      <c r="E2416" s="267"/>
      <c r="F2416" s="267" t="s">
        <v>936</v>
      </c>
      <c r="G2416" s="267" t="s">
        <v>5602</v>
      </c>
      <c r="H2416" s="267" t="s">
        <v>4596</v>
      </c>
      <c r="I2416" s="267" t="s">
        <v>6444</v>
      </c>
      <c r="J2416" s="282" t="s">
        <v>4152</v>
      </c>
      <c r="K2416" s="282" t="s">
        <v>2419</v>
      </c>
      <c r="L2416" s="283">
        <v>41234</v>
      </c>
      <c r="M2416" s="256"/>
      <c r="N2416" s="257">
        <v>41234</v>
      </c>
      <c r="O2416" s="258"/>
      <c r="P2416" s="259"/>
      <c r="Q2416" s="49"/>
      <c r="R2416" s="49"/>
      <c r="S2416" s="328"/>
    </row>
    <row r="2417" spans="1:19" ht="25.5" x14ac:dyDescent="0.25">
      <c r="A2417" s="266">
        <v>41232</v>
      </c>
      <c r="B2417" s="288" t="s">
        <v>1034</v>
      </c>
      <c r="C2417" s="267"/>
      <c r="D2417" s="288" t="s">
        <v>1032</v>
      </c>
      <c r="E2417" s="267"/>
      <c r="F2417" s="267"/>
      <c r="G2417" s="267">
        <v>22</v>
      </c>
      <c r="H2417" s="288" t="s">
        <v>1033</v>
      </c>
      <c r="I2417" s="288" t="s">
        <v>10007</v>
      </c>
      <c r="J2417" s="282" t="s">
        <v>4152</v>
      </c>
      <c r="K2417" s="297" t="s">
        <v>8534</v>
      </c>
      <c r="L2417" s="283">
        <v>41234</v>
      </c>
      <c r="M2417" s="256"/>
      <c r="N2417" s="257">
        <v>41234</v>
      </c>
      <c r="O2417" s="258"/>
      <c r="P2417" s="259"/>
      <c r="Q2417" s="49"/>
      <c r="R2417" s="49"/>
      <c r="S2417" s="328"/>
    </row>
    <row r="2418" spans="1:19" ht="25.5" x14ac:dyDescent="0.25">
      <c r="A2418" s="266">
        <v>41234</v>
      </c>
      <c r="B2418" s="267" t="s">
        <v>7511</v>
      </c>
      <c r="C2418" s="267"/>
      <c r="D2418" s="289" t="s">
        <v>2215</v>
      </c>
      <c r="E2418" s="289"/>
      <c r="F2418" s="289" t="s">
        <v>6588</v>
      </c>
      <c r="G2418" s="289" t="s">
        <v>5602</v>
      </c>
      <c r="H2418" s="289" t="s">
        <v>4935</v>
      </c>
      <c r="I2418" s="289" t="s">
        <v>6444</v>
      </c>
      <c r="J2418" s="291" t="s">
        <v>5603</v>
      </c>
      <c r="K2418" s="291" t="s">
        <v>7826</v>
      </c>
      <c r="L2418" s="292">
        <v>41239</v>
      </c>
      <c r="M2418" s="256"/>
      <c r="N2418" s="257">
        <v>41239</v>
      </c>
      <c r="O2418" s="258">
        <v>100</v>
      </c>
      <c r="P2418" s="259"/>
      <c r="Q2418" s="49"/>
      <c r="R2418" s="49"/>
      <c r="S2418" s="328"/>
    </row>
    <row r="2419" spans="1:19" ht="25.5" x14ac:dyDescent="0.25">
      <c r="A2419" s="266">
        <v>41234</v>
      </c>
      <c r="B2419" s="267" t="s">
        <v>7511</v>
      </c>
      <c r="C2419" s="267"/>
      <c r="D2419" s="289" t="s">
        <v>2215</v>
      </c>
      <c r="E2419" s="289"/>
      <c r="F2419" s="289" t="s">
        <v>6588</v>
      </c>
      <c r="G2419" s="289" t="s">
        <v>3635</v>
      </c>
      <c r="H2419" s="289" t="s">
        <v>5513</v>
      </c>
      <c r="I2419" s="289" t="s">
        <v>6444</v>
      </c>
      <c r="J2419" s="291" t="s">
        <v>2379</v>
      </c>
      <c r="K2419" s="291" t="s">
        <v>2079</v>
      </c>
      <c r="L2419" s="292">
        <v>41239</v>
      </c>
      <c r="M2419" s="256"/>
      <c r="N2419" s="257">
        <v>41239</v>
      </c>
      <c r="O2419" s="258">
        <v>50</v>
      </c>
      <c r="P2419" s="259"/>
      <c r="Q2419" s="49"/>
      <c r="R2419" s="49"/>
      <c r="S2419" s="328"/>
    </row>
    <row r="2420" spans="1:19" ht="25.5" x14ac:dyDescent="0.25">
      <c r="A2420" s="266">
        <v>41219</v>
      </c>
      <c r="B2420" s="267" t="s">
        <v>9595</v>
      </c>
      <c r="C2420" s="267"/>
      <c r="D2420" s="289" t="s">
        <v>4401</v>
      </c>
      <c r="E2420" s="289">
        <v>5080</v>
      </c>
      <c r="F2420" s="289" t="s">
        <v>936</v>
      </c>
      <c r="G2420" s="289" t="s">
        <v>9736</v>
      </c>
      <c r="H2420" s="289" t="s">
        <v>10461</v>
      </c>
      <c r="I2420" s="289" t="s">
        <v>1255</v>
      </c>
      <c r="J2420" s="291" t="s">
        <v>9519</v>
      </c>
      <c r="K2420" s="291" t="s">
        <v>9596</v>
      </c>
      <c r="L2420" s="292">
        <v>41241</v>
      </c>
      <c r="M2420" s="256"/>
      <c r="N2420" s="257">
        <v>41241</v>
      </c>
      <c r="O2420" s="258">
        <v>136</v>
      </c>
      <c r="P2420" s="259"/>
      <c r="Q2420" s="49"/>
      <c r="R2420" s="49"/>
      <c r="S2420" s="328"/>
    </row>
    <row r="2421" spans="1:19" ht="25.5" x14ac:dyDescent="0.25">
      <c r="A2421" s="266">
        <v>41227</v>
      </c>
      <c r="B2421" s="267" t="s">
        <v>4123</v>
      </c>
      <c r="C2421" s="267"/>
      <c r="D2421" s="289" t="s">
        <v>4124</v>
      </c>
      <c r="E2421" s="289">
        <v>5173</v>
      </c>
      <c r="F2421" s="289" t="s">
        <v>1035</v>
      </c>
      <c r="G2421" s="289" t="s">
        <v>5602</v>
      </c>
      <c r="H2421" s="289" t="s">
        <v>4318</v>
      </c>
      <c r="I2421" s="289" t="s">
        <v>7293</v>
      </c>
      <c r="J2421" s="291" t="s">
        <v>4152</v>
      </c>
      <c r="K2421" s="291" t="s">
        <v>7445</v>
      </c>
      <c r="L2421" s="292">
        <v>41239</v>
      </c>
      <c r="M2421" s="256"/>
      <c r="N2421" s="257">
        <v>41241</v>
      </c>
      <c r="O2421" s="258">
        <v>30</v>
      </c>
      <c r="P2421" s="259"/>
      <c r="Q2421" s="49"/>
      <c r="R2421" s="49"/>
      <c r="S2421" s="328"/>
    </row>
    <row r="2422" spans="1:19" ht="25.5" x14ac:dyDescent="0.25">
      <c r="A2422" s="266">
        <v>41234</v>
      </c>
      <c r="B2422" s="267" t="s">
        <v>7511</v>
      </c>
      <c r="C2422" s="267"/>
      <c r="D2422" s="289" t="s">
        <v>2215</v>
      </c>
      <c r="E2422" s="289"/>
      <c r="F2422" s="289" t="s">
        <v>6588</v>
      </c>
      <c r="G2422" s="289" t="s">
        <v>9736</v>
      </c>
      <c r="H2422" s="289" t="s">
        <v>4935</v>
      </c>
      <c r="I2422" s="289" t="s">
        <v>6444</v>
      </c>
      <c r="J2422" s="291" t="s">
        <v>5603</v>
      </c>
      <c r="K2422" s="291" t="s">
        <v>2079</v>
      </c>
      <c r="L2422" s="292">
        <v>41241</v>
      </c>
      <c r="M2422" s="256"/>
      <c r="N2422" s="257">
        <v>41241</v>
      </c>
      <c r="O2422" s="258">
        <v>50</v>
      </c>
      <c r="P2422" s="259"/>
      <c r="Q2422" s="49"/>
      <c r="R2422" s="49"/>
      <c r="S2422" s="328"/>
    </row>
    <row r="2423" spans="1:19" ht="25.5" x14ac:dyDescent="0.25">
      <c r="A2423" s="266">
        <v>41239</v>
      </c>
      <c r="B2423" s="267" t="s">
        <v>5240</v>
      </c>
      <c r="C2423" s="267"/>
      <c r="D2423" s="289" t="s">
        <v>2215</v>
      </c>
      <c r="E2423" s="289"/>
      <c r="F2423" s="289" t="s">
        <v>936</v>
      </c>
      <c r="G2423" s="289" t="s">
        <v>5602</v>
      </c>
      <c r="H2423" s="289" t="s">
        <v>86</v>
      </c>
      <c r="I2423" s="289" t="s">
        <v>6444</v>
      </c>
      <c r="J2423" s="291" t="s">
        <v>4152</v>
      </c>
      <c r="K2423" s="291" t="s">
        <v>2419</v>
      </c>
      <c r="L2423" s="292">
        <v>41241</v>
      </c>
      <c r="M2423" s="256"/>
      <c r="N2423" s="257">
        <v>41241</v>
      </c>
      <c r="O2423" s="258">
        <v>25</v>
      </c>
      <c r="P2423" s="259"/>
      <c r="Q2423" s="49"/>
      <c r="R2423" s="49"/>
      <c r="S2423" s="328"/>
    </row>
    <row r="2424" spans="1:19" ht="25.5" x14ac:dyDescent="0.25">
      <c r="A2424" s="266">
        <v>41239</v>
      </c>
      <c r="B2424" s="267" t="s">
        <v>5240</v>
      </c>
      <c r="C2424" s="267"/>
      <c r="D2424" s="289" t="s">
        <v>2215</v>
      </c>
      <c r="E2424" s="289"/>
      <c r="F2424" s="289" t="s">
        <v>936</v>
      </c>
      <c r="G2424" s="289" t="s">
        <v>9736</v>
      </c>
      <c r="H2424" s="289" t="s">
        <v>86</v>
      </c>
      <c r="I2424" s="289" t="s">
        <v>10930</v>
      </c>
      <c r="J2424" s="291" t="s">
        <v>4152</v>
      </c>
      <c r="K2424" s="291" t="s">
        <v>2419</v>
      </c>
      <c r="L2424" s="292">
        <v>41241</v>
      </c>
      <c r="M2424" s="256"/>
      <c r="N2424" s="257">
        <v>41241</v>
      </c>
      <c r="O2424" s="258">
        <v>25</v>
      </c>
      <c r="P2424" s="259"/>
      <c r="Q2424" s="49"/>
      <c r="R2424" s="49"/>
      <c r="S2424" s="328"/>
    </row>
    <row r="2425" spans="1:19" ht="25.5" x14ac:dyDescent="0.25">
      <c r="A2425" s="266">
        <v>41240</v>
      </c>
      <c r="B2425" s="267" t="s">
        <v>5083</v>
      </c>
      <c r="C2425" s="311"/>
      <c r="D2425" s="289" t="s">
        <v>2215</v>
      </c>
      <c r="E2425" s="289"/>
      <c r="F2425" s="289" t="s">
        <v>936</v>
      </c>
      <c r="G2425" s="289" t="s">
        <v>5602</v>
      </c>
      <c r="H2425" s="289" t="s">
        <v>9629</v>
      </c>
      <c r="I2425" s="289" t="s">
        <v>6444</v>
      </c>
      <c r="J2425" s="291" t="s">
        <v>4152</v>
      </c>
      <c r="K2425" s="291" t="s">
        <v>2419</v>
      </c>
      <c r="L2425" s="292">
        <v>41243</v>
      </c>
      <c r="M2425" s="256"/>
      <c r="N2425" s="257">
        <v>41243</v>
      </c>
      <c r="O2425" s="258">
        <v>25</v>
      </c>
      <c r="P2425" s="259"/>
      <c r="Q2425" s="49"/>
      <c r="R2425" s="49"/>
      <c r="S2425" s="328"/>
    </row>
    <row r="2426" spans="1:19" ht="38.25" x14ac:dyDescent="0.25">
      <c r="A2426" s="266">
        <v>41214</v>
      </c>
      <c r="B2426" s="267"/>
      <c r="C2426" s="312"/>
      <c r="D2426" s="288" t="s">
        <v>9237</v>
      </c>
      <c r="E2426" s="267"/>
      <c r="F2426" s="288" t="s">
        <v>9238</v>
      </c>
      <c r="G2426" s="267">
        <v>22</v>
      </c>
      <c r="H2426" s="288" t="s">
        <v>1632</v>
      </c>
      <c r="I2426" s="289" t="s">
        <v>6444</v>
      </c>
      <c r="J2426" s="297" t="s">
        <v>9239</v>
      </c>
      <c r="K2426" s="297" t="s">
        <v>9240</v>
      </c>
      <c r="L2426" s="283">
        <v>41248</v>
      </c>
      <c r="M2426" s="256"/>
      <c r="N2426" s="257">
        <v>41248</v>
      </c>
      <c r="O2426" s="258"/>
      <c r="P2426" s="259"/>
      <c r="Q2426" s="49"/>
      <c r="R2426" s="49"/>
      <c r="S2426" s="328"/>
    </row>
    <row r="2427" spans="1:19" ht="25.5" x14ac:dyDescent="0.25">
      <c r="A2427" s="266">
        <v>41248</v>
      </c>
      <c r="B2427" s="267" t="s">
        <v>10075</v>
      </c>
      <c r="C2427" s="267"/>
      <c r="D2427" s="289" t="s">
        <v>2215</v>
      </c>
      <c r="E2427" s="289"/>
      <c r="F2427" s="289" t="s">
        <v>936</v>
      </c>
      <c r="G2427" s="289" t="s">
        <v>5602</v>
      </c>
      <c r="H2427" s="289" t="s">
        <v>86</v>
      </c>
      <c r="I2427" s="289" t="s">
        <v>6444</v>
      </c>
      <c r="J2427" s="291" t="s">
        <v>4152</v>
      </c>
      <c r="K2427" s="291" t="s">
        <v>6408</v>
      </c>
      <c r="L2427" s="292">
        <v>41250</v>
      </c>
      <c r="M2427" s="256"/>
      <c r="N2427" s="257">
        <v>41250</v>
      </c>
      <c r="O2427" s="258">
        <v>75</v>
      </c>
      <c r="P2427" s="259"/>
      <c r="Q2427" s="49"/>
      <c r="R2427" s="49"/>
      <c r="S2427" s="328"/>
    </row>
    <row r="2428" spans="1:19" ht="25.5" x14ac:dyDescent="0.25">
      <c r="A2428" s="266">
        <v>41249</v>
      </c>
      <c r="B2428" s="267" t="s">
        <v>5019</v>
      </c>
      <c r="C2428" s="267"/>
      <c r="D2428" s="289" t="s">
        <v>2215</v>
      </c>
      <c r="E2428" s="289"/>
      <c r="F2428" s="289" t="s">
        <v>10658</v>
      </c>
      <c r="G2428" s="289" t="s">
        <v>7272</v>
      </c>
      <c r="H2428" s="289" t="s">
        <v>374</v>
      </c>
      <c r="I2428" s="289" t="s">
        <v>6444</v>
      </c>
      <c r="J2428" s="291" t="s">
        <v>878</v>
      </c>
      <c r="K2428" s="291" t="s">
        <v>2079</v>
      </c>
      <c r="L2428" s="292">
        <v>41250</v>
      </c>
      <c r="M2428" s="256"/>
      <c r="N2428" s="257">
        <v>41250</v>
      </c>
      <c r="O2428" s="258">
        <v>50</v>
      </c>
      <c r="P2428" s="259"/>
      <c r="Q2428" s="49"/>
      <c r="R2428" s="49"/>
      <c r="S2428" s="328"/>
    </row>
    <row r="2429" spans="1:19" ht="25.5" x14ac:dyDescent="0.25">
      <c r="A2429" s="266">
        <v>41249</v>
      </c>
      <c r="B2429" s="267" t="s">
        <v>5019</v>
      </c>
      <c r="C2429" s="267"/>
      <c r="D2429" s="289" t="s">
        <v>2215</v>
      </c>
      <c r="E2429" s="289"/>
      <c r="F2429" s="289" t="s">
        <v>10658</v>
      </c>
      <c r="G2429" s="289" t="s">
        <v>10927</v>
      </c>
      <c r="H2429" s="289" t="s">
        <v>374</v>
      </c>
      <c r="I2429" s="289" t="s">
        <v>6444</v>
      </c>
      <c r="J2429" s="291" t="s">
        <v>878</v>
      </c>
      <c r="K2429" s="291" t="s">
        <v>7445</v>
      </c>
      <c r="L2429" s="292">
        <v>41250</v>
      </c>
      <c r="M2429" s="256"/>
      <c r="N2429" s="257">
        <v>41250</v>
      </c>
      <c r="O2429" s="258">
        <v>30</v>
      </c>
      <c r="P2429" s="259"/>
      <c r="Q2429" s="49"/>
      <c r="R2429" s="49"/>
      <c r="S2429" s="328"/>
    </row>
    <row r="2430" spans="1:19" ht="25.5" x14ac:dyDescent="0.25">
      <c r="A2430" s="266">
        <v>41250</v>
      </c>
      <c r="B2430" s="267" t="s">
        <v>9097</v>
      </c>
      <c r="C2430" s="267"/>
      <c r="D2430" s="289" t="s">
        <v>2215</v>
      </c>
      <c r="E2430" s="289"/>
      <c r="F2430" s="289" t="s">
        <v>10658</v>
      </c>
      <c r="G2430" s="289" t="s">
        <v>4038</v>
      </c>
      <c r="H2430" s="289" t="s">
        <v>374</v>
      </c>
      <c r="I2430" s="289" t="s">
        <v>6444</v>
      </c>
      <c r="J2430" s="291" t="s">
        <v>878</v>
      </c>
      <c r="K2430" s="291" t="s">
        <v>2081</v>
      </c>
      <c r="L2430" s="292">
        <v>41253</v>
      </c>
      <c r="M2430" s="256"/>
      <c r="N2430" s="257">
        <v>41253</v>
      </c>
      <c r="O2430" s="258">
        <v>5</v>
      </c>
      <c r="P2430" s="259"/>
      <c r="Q2430" s="49"/>
      <c r="R2430" s="49"/>
      <c r="S2430" s="328"/>
    </row>
    <row r="2431" spans="1:19" ht="25.5" x14ac:dyDescent="0.25">
      <c r="A2431" s="266">
        <v>41250</v>
      </c>
      <c r="B2431" s="267" t="s">
        <v>9097</v>
      </c>
      <c r="C2431" s="267"/>
      <c r="D2431" s="289" t="s">
        <v>2215</v>
      </c>
      <c r="E2431" s="289"/>
      <c r="F2431" s="289" t="s">
        <v>10658</v>
      </c>
      <c r="G2431" s="289" t="s">
        <v>5602</v>
      </c>
      <c r="H2431" s="289" t="s">
        <v>10768</v>
      </c>
      <c r="I2431" s="289" t="s">
        <v>6444</v>
      </c>
      <c r="J2431" s="291" t="s">
        <v>4152</v>
      </c>
      <c r="K2431" s="291" t="s">
        <v>6466</v>
      </c>
      <c r="L2431" s="292">
        <v>41253</v>
      </c>
      <c r="M2431" s="256"/>
      <c r="N2431" s="257">
        <v>41253</v>
      </c>
      <c r="O2431" s="258">
        <v>10</v>
      </c>
      <c r="P2431" s="259"/>
      <c r="Q2431" s="49"/>
      <c r="R2431" s="49"/>
      <c r="S2431" s="328"/>
    </row>
    <row r="2432" spans="1:19" x14ac:dyDescent="0.25">
      <c r="A2432" s="266">
        <v>41253</v>
      </c>
      <c r="B2432" s="267" t="s">
        <v>9884</v>
      </c>
      <c r="C2432" s="267"/>
      <c r="D2432" s="289" t="s">
        <v>9885</v>
      </c>
      <c r="E2432" s="289">
        <v>5184</v>
      </c>
      <c r="F2432" s="289" t="s">
        <v>5941</v>
      </c>
      <c r="G2432" s="289" t="s">
        <v>9886</v>
      </c>
      <c r="H2432" s="289" t="s">
        <v>8702</v>
      </c>
      <c r="I2432" s="289" t="s">
        <v>451</v>
      </c>
      <c r="J2432" s="291" t="s">
        <v>6546</v>
      </c>
      <c r="K2432" s="291" t="s">
        <v>3411</v>
      </c>
      <c r="L2432" s="292">
        <v>41254</v>
      </c>
      <c r="M2432" s="256"/>
      <c r="N2432" s="257">
        <v>41254</v>
      </c>
      <c r="O2432" s="258">
        <v>18</v>
      </c>
      <c r="P2432" s="259"/>
      <c r="Q2432" s="49"/>
      <c r="R2432" s="49"/>
      <c r="S2432" s="328"/>
    </row>
    <row r="2433" spans="1:19" ht="25.5" x14ac:dyDescent="0.25">
      <c r="A2433" s="266">
        <v>41254</v>
      </c>
      <c r="B2433" s="267" t="s">
        <v>920</v>
      </c>
      <c r="C2433" s="267"/>
      <c r="D2433" s="289" t="s">
        <v>2215</v>
      </c>
      <c r="E2433" s="289"/>
      <c r="F2433" s="289" t="s">
        <v>6588</v>
      </c>
      <c r="G2433" s="289" t="s">
        <v>1341</v>
      </c>
      <c r="H2433" s="289" t="s">
        <v>5513</v>
      </c>
      <c r="I2433" s="289" t="s">
        <v>6444</v>
      </c>
      <c r="J2433" s="291" t="s">
        <v>2379</v>
      </c>
      <c r="K2433" s="291" t="s">
        <v>2079</v>
      </c>
      <c r="L2433" s="292">
        <v>41255</v>
      </c>
      <c r="M2433" s="256"/>
      <c r="N2433" s="257">
        <v>41254</v>
      </c>
      <c r="O2433" s="258">
        <v>50</v>
      </c>
      <c r="P2433" s="259"/>
      <c r="Q2433" s="49"/>
      <c r="R2433" s="49"/>
      <c r="S2433" s="328"/>
    </row>
    <row r="2434" spans="1:19" ht="25.5" x14ac:dyDescent="0.25">
      <c r="A2434" s="310" t="s">
        <v>5017</v>
      </c>
      <c r="B2434" s="288" t="s">
        <v>5014</v>
      </c>
      <c r="C2434" s="267"/>
      <c r="D2434" s="294" t="s">
        <v>5015</v>
      </c>
      <c r="E2434" s="289"/>
      <c r="F2434" s="289" t="s">
        <v>936</v>
      </c>
      <c r="G2434" s="289">
        <v>24</v>
      </c>
      <c r="H2434" s="294" t="s">
        <v>5016</v>
      </c>
      <c r="I2434" s="294" t="s">
        <v>2982</v>
      </c>
      <c r="J2434" s="295" t="s">
        <v>4152</v>
      </c>
      <c r="K2434" s="295" t="s">
        <v>5451</v>
      </c>
      <c r="L2434" s="292"/>
      <c r="M2434" s="256"/>
      <c r="N2434" s="257">
        <v>41254</v>
      </c>
      <c r="O2434" s="258">
        <v>25</v>
      </c>
      <c r="P2434" s="259"/>
      <c r="Q2434" s="49">
        <v>52.23</v>
      </c>
      <c r="R2434" s="49"/>
      <c r="S2434" s="328" t="s">
        <v>11891</v>
      </c>
    </row>
    <row r="2435" spans="1:19" ht="25.5" x14ac:dyDescent="0.25">
      <c r="A2435" s="266">
        <v>41247</v>
      </c>
      <c r="B2435" s="267" t="s">
        <v>329</v>
      </c>
      <c r="C2435" s="267"/>
      <c r="D2435" s="289" t="s">
        <v>7001</v>
      </c>
      <c r="E2435" s="289">
        <v>5140</v>
      </c>
      <c r="F2435" s="289" t="s">
        <v>936</v>
      </c>
      <c r="G2435" s="289" t="s">
        <v>5602</v>
      </c>
      <c r="H2435" s="289" t="s">
        <v>86</v>
      </c>
      <c r="I2435" s="289" t="s">
        <v>330</v>
      </c>
      <c r="J2435" s="291" t="s">
        <v>89</v>
      </c>
      <c r="K2435" s="291" t="s">
        <v>9602</v>
      </c>
      <c r="L2435" s="292">
        <v>41254</v>
      </c>
      <c r="M2435" s="256"/>
      <c r="N2435" s="257">
        <v>41257</v>
      </c>
      <c r="O2435" s="258">
        <v>10</v>
      </c>
      <c r="P2435" s="259"/>
      <c r="Q2435" s="49"/>
      <c r="R2435" s="49"/>
      <c r="S2435" s="328"/>
    </row>
    <row r="2436" spans="1:19" ht="38.25" x14ac:dyDescent="0.25">
      <c r="A2436" s="266">
        <v>41248</v>
      </c>
      <c r="B2436" s="267" t="s">
        <v>10076</v>
      </c>
      <c r="C2436" s="267"/>
      <c r="D2436" s="289" t="s">
        <v>9628</v>
      </c>
      <c r="E2436" s="289">
        <v>5174</v>
      </c>
      <c r="F2436" s="289" t="s">
        <v>936</v>
      </c>
      <c r="G2436" s="289" t="s">
        <v>5602</v>
      </c>
      <c r="H2436" s="289" t="s">
        <v>9629</v>
      </c>
      <c r="I2436" s="289" t="s">
        <v>10077</v>
      </c>
      <c r="J2436" s="291" t="s">
        <v>9746</v>
      </c>
      <c r="K2436" s="291" t="s">
        <v>620</v>
      </c>
      <c r="L2436" s="292">
        <v>41264</v>
      </c>
      <c r="M2436" s="256"/>
      <c r="N2436" s="257">
        <v>41264</v>
      </c>
      <c r="O2436" s="258">
        <v>7</v>
      </c>
      <c r="P2436" s="259"/>
      <c r="Q2436" s="49"/>
      <c r="R2436" s="49"/>
      <c r="S2436" s="328"/>
    </row>
    <row r="2437" spans="1:19" ht="25.5" x14ac:dyDescent="0.25">
      <c r="A2437" s="266">
        <v>41234</v>
      </c>
      <c r="B2437" s="267" t="s">
        <v>2503</v>
      </c>
      <c r="C2437" s="267"/>
      <c r="D2437" s="289" t="s">
        <v>2504</v>
      </c>
      <c r="E2437" s="289">
        <v>5208</v>
      </c>
      <c r="F2437" s="289" t="s">
        <v>2003</v>
      </c>
      <c r="G2437" s="289" t="s">
        <v>1341</v>
      </c>
      <c r="H2437" s="289" t="s">
        <v>2505</v>
      </c>
      <c r="I2437" s="289" t="s">
        <v>3711</v>
      </c>
      <c r="J2437" s="291" t="s">
        <v>4152</v>
      </c>
      <c r="K2437" s="291" t="s">
        <v>2506</v>
      </c>
      <c r="L2437" s="292">
        <v>41267</v>
      </c>
      <c r="M2437" s="256"/>
      <c r="N2437" s="257">
        <v>41269</v>
      </c>
      <c r="O2437" s="258">
        <v>228</v>
      </c>
      <c r="P2437" s="259"/>
      <c r="Q2437" s="49"/>
      <c r="R2437" s="49"/>
      <c r="S2437" s="328"/>
    </row>
    <row r="2438" spans="1:19" ht="25.5" x14ac:dyDescent="0.25">
      <c r="A2438" s="266">
        <v>41263</v>
      </c>
      <c r="B2438" s="267" t="s">
        <v>3062</v>
      </c>
      <c r="C2438" s="267"/>
      <c r="D2438" s="313" t="s">
        <v>2215</v>
      </c>
      <c r="E2438" s="313" t="s">
        <v>1587</v>
      </c>
      <c r="F2438" s="313" t="s">
        <v>6588</v>
      </c>
      <c r="G2438" s="313" t="s">
        <v>1618</v>
      </c>
      <c r="H2438" s="313" t="s">
        <v>5513</v>
      </c>
      <c r="I2438" s="313" t="s">
        <v>5497</v>
      </c>
      <c r="J2438" s="314" t="s">
        <v>2379</v>
      </c>
      <c r="K2438" s="314" t="s">
        <v>8506</v>
      </c>
      <c r="L2438" s="315">
        <v>41271</v>
      </c>
      <c r="M2438" s="256"/>
      <c r="N2438" s="257">
        <v>41271</v>
      </c>
      <c r="O2438" s="258">
        <v>20</v>
      </c>
      <c r="P2438" s="259"/>
      <c r="Q2438" s="49"/>
      <c r="R2438" s="49"/>
      <c r="S2438" s="328"/>
    </row>
    <row r="2439" spans="1:19" ht="25.5" x14ac:dyDescent="0.25">
      <c r="A2439" s="266">
        <v>40904</v>
      </c>
      <c r="B2439" s="267" t="s">
        <v>7440</v>
      </c>
      <c r="C2439" s="267"/>
      <c r="D2439" s="289" t="s">
        <v>2215</v>
      </c>
      <c r="E2439" s="289"/>
      <c r="F2439" s="289" t="s">
        <v>6588</v>
      </c>
      <c r="G2439" s="289" t="s">
        <v>9736</v>
      </c>
      <c r="H2439" s="289" t="s">
        <v>6060</v>
      </c>
      <c r="I2439" s="289" t="s">
        <v>6444</v>
      </c>
      <c r="J2439" s="291" t="s">
        <v>5603</v>
      </c>
      <c r="K2439" s="291" t="s">
        <v>1631</v>
      </c>
      <c r="L2439" s="292">
        <v>40907</v>
      </c>
      <c r="M2439" s="256"/>
      <c r="N2439" s="257">
        <v>41273</v>
      </c>
      <c r="O2439" s="293"/>
      <c r="P2439" s="259"/>
      <c r="Q2439" s="49"/>
      <c r="R2439" s="49"/>
      <c r="S2439" s="328"/>
    </row>
    <row r="2440" spans="1:19" ht="25.5" x14ac:dyDescent="0.25">
      <c r="A2440" s="266">
        <v>41227</v>
      </c>
      <c r="B2440" s="267" t="s">
        <v>6822</v>
      </c>
      <c r="C2440" s="267"/>
      <c r="D2440" s="267" t="s">
        <v>7001</v>
      </c>
      <c r="E2440" s="267">
        <v>5140</v>
      </c>
      <c r="F2440" s="267" t="s">
        <v>936</v>
      </c>
      <c r="G2440" s="267" t="s">
        <v>5602</v>
      </c>
      <c r="H2440" s="267" t="s">
        <v>86</v>
      </c>
      <c r="I2440" s="267" t="s">
        <v>1255</v>
      </c>
      <c r="J2440" s="282" t="s">
        <v>89</v>
      </c>
      <c r="K2440" s="282" t="s">
        <v>6823</v>
      </c>
      <c r="L2440" s="283"/>
      <c r="M2440" s="256" t="s">
        <v>3863</v>
      </c>
      <c r="N2440" s="257">
        <v>41274</v>
      </c>
      <c r="O2440" s="258"/>
      <c r="P2440" s="259"/>
      <c r="Q2440" s="49"/>
      <c r="R2440" s="49"/>
      <c r="S2440" s="328"/>
    </row>
    <row r="2441" spans="1:19" ht="25.5" x14ac:dyDescent="0.25">
      <c r="A2441" s="266">
        <v>41255</v>
      </c>
      <c r="B2441" s="267" t="s">
        <v>10637</v>
      </c>
      <c r="C2441" s="267"/>
      <c r="D2441" s="289" t="s">
        <v>9069</v>
      </c>
      <c r="E2441" s="289">
        <v>5138</v>
      </c>
      <c r="F2441" s="289" t="s">
        <v>5941</v>
      </c>
      <c r="G2441" s="289" t="s">
        <v>8247</v>
      </c>
      <c r="H2441" s="289" t="s">
        <v>9706</v>
      </c>
      <c r="I2441" s="289" t="s">
        <v>6444</v>
      </c>
      <c r="J2441" s="291" t="s">
        <v>8059</v>
      </c>
      <c r="K2441" s="291" t="s">
        <v>2419</v>
      </c>
      <c r="L2441" s="292">
        <v>41256</v>
      </c>
      <c r="M2441" s="256"/>
      <c r="N2441" s="257">
        <v>41274</v>
      </c>
      <c r="O2441" s="258"/>
      <c r="P2441" s="259"/>
      <c r="Q2441" s="49"/>
      <c r="R2441" s="49"/>
      <c r="S2441" s="328"/>
    </row>
    <row r="2442" spans="1:19" ht="25.5" x14ac:dyDescent="0.25">
      <c r="A2442" s="266">
        <v>41260</v>
      </c>
      <c r="B2442" s="267" t="s">
        <v>1659</v>
      </c>
      <c r="C2442" s="267"/>
      <c r="D2442" s="313" t="s">
        <v>7001</v>
      </c>
      <c r="E2442" s="313">
        <v>5140</v>
      </c>
      <c r="F2442" s="313" t="s">
        <v>5382</v>
      </c>
      <c r="G2442" s="313" t="s">
        <v>5602</v>
      </c>
      <c r="H2442" s="313" t="s">
        <v>4445</v>
      </c>
      <c r="I2442" s="313" t="s">
        <v>1660</v>
      </c>
      <c r="J2442" s="314" t="s">
        <v>4152</v>
      </c>
      <c r="K2442" s="314" t="s">
        <v>2419</v>
      </c>
      <c r="L2442" s="315"/>
      <c r="M2442" s="256"/>
      <c r="N2442" s="257">
        <v>41284</v>
      </c>
      <c r="O2442" s="258">
        <v>25</v>
      </c>
      <c r="P2442" s="259"/>
      <c r="Q2442" s="49"/>
      <c r="R2442" s="49"/>
      <c r="S2442" s="328"/>
    </row>
    <row r="2443" spans="1:19" x14ac:dyDescent="0.25">
      <c r="A2443" s="266">
        <v>41281</v>
      </c>
      <c r="B2443" s="288" t="s">
        <v>10973</v>
      </c>
      <c r="C2443" s="267"/>
      <c r="D2443" s="318" t="s">
        <v>10974</v>
      </c>
      <c r="E2443" s="313">
        <v>5220</v>
      </c>
      <c r="F2443" s="318" t="s">
        <v>5941</v>
      </c>
      <c r="G2443" s="313">
        <v>12</v>
      </c>
      <c r="H2443" s="318" t="s">
        <v>10975</v>
      </c>
      <c r="I2443" s="318" t="s">
        <v>10976</v>
      </c>
      <c r="J2443" s="333" t="s">
        <v>199</v>
      </c>
      <c r="K2443" s="333" t="s">
        <v>10977</v>
      </c>
      <c r="L2443" s="315">
        <v>41284</v>
      </c>
      <c r="M2443" s="256"/>
      <c r="N2443" s="257">
        <v>41284</v>
      </c>
      <c r="O2443" s="258">
        <v>72</v>
      </c>
      <c r="P2443" s="259"/>
      <c r="Q2443" s="49"/>
      <c r="R2443" s="49"/>
      <c r="S2443" s="328"/>
    </row>
    <row r="2444" spans="1:19" x14ac:dyDescent="0.25">
      <c r="A2444" s="266">
        <v>41282</v>
      </c>
      <c r="B2444" s="288" t="s">
        <v>10990</v>
      </c>
      <c r="C2444" s="267"/>
      <c r="D2444" s="318" t="s">
        <v>10991</v>
      </c>
      <c r="E2444" s="313">
        <v>5153</v>
      </c>
      <c r="F2444" s="318" t="s">
        <v>1697</v>
      </c>
      <c r="G2444" s="313">
        <v>24</v>
      </c>
      <c r="H2444" s="318" t="s">
        <v>4318</v>
      </c>
      <c r="I2444" s="318" t="s">
        <v>6444</v>
      </c>
      <c r="J2444" s="333" t="s">
        <v>977</v>
      </c>
      <c r="K2444" s="333" t="s">
        <v>10992</v>
      </c>
      <c r="L2444" s="315">
        <v>41284</v>
      </c>
      <c r="M2444" s="256"/>
      <c r="N2444" s="257">
        <v>41284</v>
      </c>
      <c r="O2444" s="258">
        <v>35</v>
      </c>
      <c r="P2444" s="259"/>
      <c r="Q2444" s="49"/>
      <c r="R2444" s="49"/>
      <c r="S2444" s="328"/>
    </row>
    <row r="2445" spans="1:19" ht="25.5" x14ac:dyDescent="0.25">
      <c r="A2445" s="266">
        <v>41264</v>
      </c>
      <c r="B2445" s="267" t="s">
        <v>9550</v>
      </c>
      <c r="C2445" s="267"/>
      <c r="D2445" s="313" t="s">
        <v>4124</v>
      </c>
      <c r="E2445" s="313">
        <v>5173</v>
      </c>
      <c r="F2445" s="313" t="s">
        <v>738</v>
      </c>
      <c r="G2445" s="313" t="s">
        <v>5602</v>
      </c>
      <c r="H2445" s="313" t="s">
        <v>4318</v>
      </c>
      <c r="I2445" s="313" t="s">
        <v>9961</v>
      </c>
      <c r="J2445" s="314" t="s">
        <v>7362</v>
      </c>
      <c r="K2445" s="314" t="s">
        <v>5116</v>
      </c>
      <c r="L2445" s="315">
        <v>41288</v>
      </c>
      <c r="M2445" s="256"/>
      <c r="N2445" s="257">
        <v>41288</v>
      </c>
      <c r="O2445" s="258">
        <v>70</v>
      </c>
      <c r="P2445" s="259"/>
      <c r="Q2445" s="49"/>
      <c r="R2445" s="49"/>
      <c r="S2445" s="328"/>
    </row>
    <row r="2446" spans="1:19" ht="25.5" x14ac:dyDescent="0.25">
      <c r="A2446" s="266">
        <v>41284</v>
      </c>
      <c r="B2446" s="288" t="s">
        <v>11029</v>
      </c>
      <c r="C2446" s="267"/>
      <c r="D2446" s="318" t="s">
        <v>2215</v>
      </c>
      <c r="E2446" s="313"/>
      <c r="F2446" s="318" t="s">
        <v>6588</v>
      </c>
      <c r="G2446" s="318" t="s">
        <v>9736</v>
      </c>
      <c r="H2446" s="318" t="s">
        <v>6060</v>
      </c>
      <c r="I2446" s="318" t="s">
        <v>6444</v>
      </c>
      <c r="J2446" s="333" t="s">
        <v>5603</v>
      </c>
      <c r="K2446" s="333" t="s">
        <v>2419</v>
      </c>
      <c r="L2446" s="315">
        <v>41288</v>
      </c>
      <c r="M2446" s="256"/>
      <c r="N2446" s="257">
        <v>41288</v>
      </c>
      <c r="O2446" s="258">
        <v>25</v>
      </c>
      <c r="P2446" s="259"/>
      <c r="Q2446" s="49"/>
      <c r="R2446" s="49"/>
      <c r="S2446" s="328"/>
    </row>
    <row r="2447" spans="1:19" ht="25.5" x14ac:dyDescent="0.25">
      <c r="A2447" s="266">
        <v>41285</v>
      </c>
      <c r="B2447" s="288" t="s">
        <v>11044</v>
      </c>
      <c r="C2447" s="267"/>
      <c r="D2447" s="318" t="s">
        <v>901</v>
      </c>
      <c r="E2447" s="313">
        <v>5121</v>
      </c>
      <c r="F2447" s="318" t="s">
        <v>6588</v>
      </c>
      <c r="G2447" s="318" t="s">
        <v>8729</v>
      </c>
      <c r="H2447" s="318" t="s">
        <v>6060</v>
      </c>
      <c r="I2447" s="318" t="s">
        <v>6444</v>
      </c>
      <c r="J2447" s="333" t="s">
        <v>5603</v>
      </c>
      <c r="K2447" s="333" t="s">
        <v>7205</v>
      </c>
      <c r="L2447" s="315">
        <v>41288</v>
      </c>
      <c r="M2447" s="256"/>
      <c r="N2447" s="257">
        <v>41288</v>
      </c>
      <c r="O2447" s="258">
        <v>1</v>
      </c>
      <c r="P2447" s="259"/>
      <c r="Q2447" s="49"/>
      <c r="R2447" s="49"/>
      <c r="S2447" s="328"/>
    </row>
    <row r="2448" spans="1:19" ht="25.5" x14ac:dyDescent="0.25">
      <c r="A2448" s="266">
        <v>41285</v>
      </c>
      <c r="B2448" s="288" t="s">
        <v>11045</v>
      </c>
      <c r="C2448" s="267"/>
      <c r="D2448" s="318" t="s">
        <v>2215</v>
      </c>
      <c r="E2448" s="313"/>
      <c r="F2448" s="318" t="s">
        <v>738</v>
      </c>
      <c r="G2448" s="318" t="s">
        <v>5602</v>
      </c>
      <c r="H2448" s="318" t="s">
        <v>1419</v>
      </c>
      <c r="I2448" s="318" t="s">
        <v>6444</v>
      </c>
      <c r="J2448" s="333" t="s">
        <v>4152</v>
      </c>
      <c r="K2448" s="333" t="s">
        <v>6466</v>
      </c>
      <c r="L2448" s="315">
        <v>41290</v>
      </c>
      <c r="M2448" s="256"/>
      <c r="N2448" s="257">
        <v>41289</v>
      </c>
      <c r="O2448" s="258">
        <v>10</v>
      </c>
      <c r="P2448" s="259"/>
      <c r="Q2448" s="49"/>
      <c r="R2448" s="49"/>
      <c r="S2448" s="328"/>
    </row>
    <row r="2449" spans="1:19" ht="25.5" x14ac:dyDescent="0.25">
      <c r="A2449" s="266">
        <v>41285</v>
      </c>
      <c r="B2449" s="288" t="s">
        <v>11045</v>
      </c>
      <c r="C2449" s="267"/>
      <c r="D2449" s="318" t="s">
        <v>2215</v>
      </c>
      <c r="E2449" s="313"/>
      <c r="F2449" s="318" t="s">
        <v>738</v>
      </c>
      <c r="G2449" s="318" t="s">
        <v>5602</v>
      </c>
      <c r="H2449" s="318" t="s">
        <v>8382</v>
      </c>
      <c r="I2449" s="318" t="s">
        <v>6444</v>
      </c>
      <c r="J2449" s="333" t="s">
        <v>4152</v>
      </c>
      <c r="K2449" s="333" t="s">
        <v>2079</v>
      </c>
      <c r="L2449" s="315">
        <v>41290</v>
      </c>
      <c r="M2449" s="256"/>
      <c r="N2449" s="257">
        <v>41289</v>
      </c>
      <c r="O2449" s="258">
        <v>50</v>
      </c>
      <c r="P2449" s="259"/>
      <c r="Q2449" s="49"/>
      <c r="R2449" s="49"/>
      <c r="S2449" s="328"/>
    </row>
    <row r="2450" spans="1:19" x14ac:dyDescent="0.25">
      <c r="A2450" s="266">
        <v>40556</v>
      </c>
      <c r="B2450" s="288" t="s">
        <v>11035</v>
      </c>
      <c r="C2450" s="288" t="s">
        <v>977</v>
      </c>
      <c r="D2450" s="318" t="s">
        <v>9004</v>
      </c>
      <c r="E2450" s="313">
        <v>5210</v>
      </c>
      <c r="F2450" s="318" t="s">
        <v>1697</v>
      </c>
      <c r="G2450" s="318" t="s">
        <v>11036</v>
      </c>
      <c r="H2450" s="318" t="s">
        <v>5774</v>
      </c>
      <c r="I2450" s="318" t="s">
        <v>11037</v>
      </c>
      <c r="J2450" s="333" t="s">
        <v>977</v>
      </c>
      <c r="K2450" s="333" t="s">
        <v>2079</v>
      </c>
      <c r="L2450" s="315">
        <v>41290</v>
      </c>
      <c r="M2450" s="256"/>
      <c r="N2450" s="257">
        <v>41292</v>
      </c>
      <c r="O2450" s="258">
        <v>50</v>
      </c>
      <c r="P2450" s="259"/>
      <c r="Q2450" s="49"/>
      <c r="R2450" s="49"/>
      <c r="S2450" s="328"/>
    </row>
    <row r="2451" spans="1:19" ht="25.5" x14ac:dyDescent="0.25">
      <c r="A2451" s="266">
        <v>41285</v>
      </c>
      <c r="B2451" s="288" t="s">
        <v>11046</v>
      </c>
      <c r="C2451" s="267"/>
      <c r="D2451" s="318" t="s">
        <v>2215</v>
      </c>
      <c r="E2451" s="313"/>
      <c r="F2451" s="318" t="s">
        <v>936</v>
      </c>
      <c r="G2451" s="318" t="s">
        <v>5602</v>
      </c>
      <c r="H2451" s="318" t="s">
        <v>9629</v>
      </c>
      <c r="I2451" s="318" t="s">
        <v>6444</v>
      </c>
      <c r="J2451" s="333" t="s">
        <v>4152</v>
      </c>
      <c r="K2451" s="333" t="s">
        <v>2419</v>
      </c>
      <c r="L2451" s="315">
        <v>41290</v>
      </c>
      <c r="M2451" s="256"/>
      <c r="N2451" s="257">
        <v>41292</v>
      </c>
      <c r="O2451" s="258">
        <v>25</v>
      </c>
      <c r="P2451" s="259"/>
      <c r="Q2451" s="49"/>
      <c r="R2451" s="49"/>
      <c r="S2451" s="328"/>
    </row>
    <row r="2452" spans="1:19" ht="25.5" x14ac:dyDescent="0.25">
      <c r="A2452" s="266">
        <v>41288</v>
      </c>
      <c r="B2452" s="288" t="s">
        <v>11047</v>
      </c>
      <c r="C2452" s="267"/>
      <c r="D2452" s="318" t="s">
        <v>2215</v>
      </c>
      <c r="E2452" s="313"/>
      <c r="F2452" s="318" t="s">
        <v>936</v>
      </c>
      <c r="G2452" s="318" t="s">
        <v>5602</v>
      </c>
      <c r="H2452" s="318" t="s">
        <v>3954</v>
      </c>
      <c r="I2452" s="318" t="s">
        <v>6444</v>
      </c>
      <c r="J2452" s="333" t="s">
        <v>4152</v>
      </c>
      <c r="K2452" s="333" t="s">
        <v>7826</v>
      </c>
      <c r="L2452" s="315">
        <v>41290</v>
      </c>
      <c r="M2452" s="256"/>
      <c r="N2452" s="257">
        <v>41292</v>
      </c>
      <c r="O2452" s="258">
        <v>100</v>
      </c>
      <c r="P2452" s="259"/>
      <c r="Q2452" s="49"/>
      <c r="R2452" s="49"/>
      <c r="S2452" s="328"/>
    </row>
    <row r="2453" spans="1:19" ht="25.5" x14ac:dyDescent="0.25">
      <c r="A2453" s="266">
        <v>41288</v>
      </c>
      <c r="B2453" s="288" t="s">
        <v>11047</v>
      </c>
      <c r="C2453" s="267"/>
      <c r="D2453" s="318" t="s">
        <v>2215</v>
      </c>
      <c r="E2453" s="313"/>
      <c r="F2453" s="318" t="s">
        <v>936</v>
      </c>
      <c r="G2453" s="318" t="s">
        <v>5602</v>
      </c>
      <c r="H2453" s="318" t="s">
        <v>8572</v>
      </c>
      <c r="I2453" s="318" t="s">
        <v>6444</v>
      </c>
      <c r="J2453" s="333" t="s">
        <v>4152</v>
      </c>
      <c r="K2453" s="333" t="s">
        <v>2079</v>
      </c>
      <c r="L2453" s="315">
        <v>41290</v>
      </c>
      <c r="M2453" s="256"/>
      <c r="N2453" s="257">
        <v>41292</v>
      </c>
      <c r="O2453" s="258">
        <v>50</v>
      </c>
      <c r="P2453" s="259"/>
      <c r="Q2453" s="49"/>
      <c r="R2453" s="49"/>
      <c r="S2453" s="328"/>
    </row>
    <row r="2454" spans="1:19" ht="25.5" x14ac:dyDescent="0.25">
      <c r="A2454" s="266">
        <v>41291</v>
      </c>
      <c r="B2454" s="288" t="s">
        <v>11056</v>
      </c>
      <c r="C2454" s="267"/>
      <c r="D2454" s="288" t="s">
        <v>2215</v>
      </c>
      <c r="E2454" s="267"/>
      <c r="F2454" s="288" t="s">
        <v>10658</v>
      </c>
      <c r="G2454" s="288" t="s">
        <v>5602</v>
      </c>
      <c r="H2454" s="288" t="s">
        <v>374</v>
      </c>
      <c r="I2454" s="288" t="s">
        <v>6444</v>
      </c>
      <c r="J2454" s="297" t="s">
        <v>878</v>
      </c>
      <c r="K2454" s="297" t="s">
        <v>2419</v>
      </c>
      <c r="L2454" s="283">
        <v>41292</v>
      </c>
      <c r="M2454" s="256"/>
      <c r="N2454" s="257">
        <v>41292</v>
      </c>
      <c r="O2454" s="258">
        <v>25</v>
      </c>
      <c r="P2454" s="259"/>
      <c r="Q2454" s="49"/>
      <c r="R2454" s="49"/>
      <c r="S2454" s="328"/>
    </row>
    <row r="2455" spans="1:19" ht="25.5" x14ac:dyDescent="0.25">
      <c r="A2455" s="266">
        <v>41291</v>
      </c>
      <c r="B2455" s="288" t="s">
        <v>11056</v>
      </c>
      <c r="C2455" s="267"/>
      <c r="D2455" s="288" t="s">
        <v>2215</v>
      </c>
      <c r="E2455" s="267"/>
      <c r="F2455" s="288" t="s">
        <v>10658</v>
      </c>
      <c r="G2455" s="288" t="s">
        <v>8729</v>
      </c>
      <c r="H2455" s="288" t="s">
        <v>374</v>
      </c>
      <c r="I2455" s="288" t="s">
        <v>7293</v>
      </c>
      <c r="J2455" s="297" t="s">
        <v>878</v>
      </c>
      <c r="K2455" s="297" t="s">
        <v>2081</v>
      </c>
      <c r="L2455" s="283">
        <v>41292</v>
      </c>
      <c r="M2455" s="256"/>
      <c r="N2455" s="257">
        <v>41292</v>
      </c>
      <c r="O2455" s="258">
        <v>5</v>
      </c>
      <c r="P2455" s="259"/>
      <c r="Q2455" s="49"/>
      <c r="R2455" s="49"/>
      <c r="S2455" s="328"/>
    </row>
    <row r="2456" spans="1:19" ht="25.5" x14ac:dyDescent="0.25">
      <c r="A2456" s="266">
        <v>41593</v>
      </c>
      <c r="B2456" s="288" t="s">
        <v>7695</v>
      </c>
      <c r="C2456" s="267"/>
      <c r="D2456" s="288" t="s">
        <v>2215</v>
      </c>
      <c r="E2456" s="267"/>
      <c r="F2456" s="288" t="s">
        <v>10658</v>
      </c>
      <c r="G2456" s="288" t="s">
        <v>10927</v>
      </c>
      <c r="H2456" s="288" t="s">
        <v>374</v>
      </c>
      <c r="I2456" s="288" t="s">
        <v>10608</v>
      </c>
      <c r="J2456" s="297" t="s">
        <v>878</v>
      </c>
      <c r="K2456" s="297" t="s">
        <v>12750</v>
      </c>
      <c r="L2456" s="283">
        <v>41598</v>
      </c>
      <c r="M2456" s="256"/>
      <c r="N2456" s="257">
        <v>41292</v>
      </c>
      <c r="O2456" s="258">
        <v>9</v>
      </c>
      <c r="P2456" s="259"/>
      <c r="Q2456" s="49"/>
      <c r="R2456" s="49"/>
      <c r="S2456" s="328"/>
    </row>
    <row r="2457" spans="1:19" ht="25.5" x14ac:dyDescent="0.25">
      <c r="A2457" s="266">
        <v>41291</v>
      </c>
      <c r="B2457" s="288" t="s">
        <v>11057</v>
      </c>
      <c r="C2457" s="267"/>
      <c r="D2457" s="318" t="s">
        <v>2215</v>
      </c>
      <c r="E2457" s="313"/>
      <c r="F2457" s="318" t="s">
        <v>6588</v>
      </c>
      <c r="G2457" s="313">
        <v>0.1</v>
      </c>
      <c r="H2457" s="318" t="s">
        <v>5513</v>
      </c>
      <c r="I2457" s="318" t="s">
        <v>11058</v>
      </c>
      <c r="J2457" s="333" t="s">
        <v>2379</v>
      </c>
      <c r="K2457" s="333" t="s">
        <v>9008</v>
      </c>
      <c r="L2457" s="315">
        <v>41295</v>
      </c>
      <c r="M2457" s="256"/>
      <c r="N2457" s="257">
        <v>41295</v>
      </c>
      <c r="O2457" s="258">
        <v>1</v>
      </c>
      <c r="P2457" s="259"/>
      <c r="Q2457" s="49"/>
      <c r="R2457" s="49"/>
      <c r="S2457" s="328"/>
    </row>
    <row r="2458" spans="1:19" ht="25.5" x14ac:dyDescent="0.25">
      <c r="A2458" s="266">
        <v>41291</v>
      </c>
      <c r="B2458" s="288" t="s">
        <v>11057</v>
      </c>
      <c r="C2458" s="267"/>
      <c r="D2458" s="318" t="s">
        <v>2215</v>
      </c>
      <c r="E2458" s="313"/>
      <c r="F2458" s="318" t="s">
        <v>6588</v>
      </c>
      <c r="G2458" s="318" t="s">
        <v>8247</v>
      </c>
      <c r="H2458" s="318" t="s">
        <v>5513</v>
      </c>
      <c r="I2458" s="318" t="s">
        <v>6444</v>
      </c>
      <c r="J2458" s="333" t="s">
        <v>2379</v>
      </c>
      <c r="K2458" s="333" t="s">
        <v>4282</v>
      </c>
      <c r="L2458" s="315">
        <v>41295</v>
      </c>
      <c r="M2458" s="256"/>
      <c r="N2458" s="257">
        <v>41295</v>
      </c>
      <c r="O2458" s="258">
        <v>28</v>
      </c>
      <c r="P2458" s="259"/>
      <c r="Q2458" s="49"/>
      <c r="R2458" s="49"/>
      <c r="S2458" s="328"/>
    </row>
    <row r="2459" spans="1:19" ht="25.5" x14ac:dyDescent="0.25">
      <c r="A2459" s="266">
        <v>41291</v>
      </c>
      <c r="B2459" s="288" t="s">
        <v>11057</v>
      </c>
      <c r="C2459" s="267"/>
      <c r="D2459" s="318" t="s">
        <v>2215</v>
      </c>
      <c r="E2459" s="313"/>
      <c r="F2459" s="318" t="s">
        <v>6588</v>
      </c>
      <c r="G2459" s="318" t="s">
        <v>1618</v>
      </c>
      <c r="H2459" s="318" t="s">
        <v>5513</v>
      </c>
      <c r="I2459" s="318" t="s">
        <v>6444</v>
      </c>
      <c r="J2459" s="333" t="s">
        <v>2379</v>
      </c>
      <c r="K2459" s="333" t="s">
        <v>8506</v>
      </c>
      <c r="L2459" s="315">
        <v>41295</v>
      </c>
      <c r="M2459" s="256"/>
      <c r="N2459" s="257">
        <v>41295</v>
      </c>
      <c r="O2459" s="258">
        <v>20</v>
      </c>
      <c r="P2459" s="259"/>
      <c r="Q2459" s="49"/>
      <c r="R2459" s="49"/>
      <c r="S2459" s="328"/>
    </row>
    <row r="2460" spans="1:19" ht="25.5" x14ac:dyDescent="0.25">
      <c r="A2460" s="266">
        <v>41291</v>
      </c>
      <c r="B2460" s="267">
        <v>113</v>
      </c>
      <c r="C2460" s="288" t="s">
        <v>6546</v>
      </c>
      <c r="D2460" s="288" t="s">
        <v>11059</v>
      </c>
      <c r="E2460" s="288" t="s">
        <v>11060</v>
      </c>
      <c r="F2460" s="288" t="s">
        <v>6588</v>
      </c>
      <c r="G2460" s="267">
        <v>0.08</v>
      </c>
      <c r="H2460" s="288" t="s">
        <v>5513</v>
      </c>
      <c r="I2460" s="288" t="s">
        <v>6444</v>
      </c>
      <c r="J2460" s="297" t="s">
        <v>11061</v>
      </c>
      <c r="K2460" s="297" t="s">
        <v>313</v>
      </c>
      <c r="L2460" s="283">
        <v>41296</v>
      </c>
      <c r="M2460" s="256"/>
      <c r="N2460" s="257">
        <v>41296</v>
      </c>
      <c r="O2460" s="258"/>
      <c r="P2460" s="259"/>
      <c r="Q2460" s="49"/>
      <c r="R2460" s="49"/>
      <c r="S2460" s="328"/>
    </row>
    <row r="2461" spans="1:19" ht="25.5" x14ac:dyDescent="0.25">
      <c r="A2461" s="266">
        <v>41291</v>
      </c>
      <c r="B2461" s="288" t="s">
        <v>11057</v>
      </c>
      <c r="C2461" s="267"/>
      <c r="D2461" s="318" t="s">
        <v>2215</v>
      </c>
      <c r="E2461" s="313"/>
      <c r="F2461" s="318" t="s">
        <v>6588</v>
      </c>
      <c r="G2461" s="318" t="s">
        <v>9736</v>
      </c>
      <c r="H2461" s="318" t="s">
        <v>4935</v>
      </c>
      <c r="I2461" s="318" t="s">
        <v>6444</v>
      </c>
      <c r="J2461" s="333" t="s">
        <v>5603</v>
      </c>
      <c r="K2461" s="333" t="s">
        <v>2079</v>
      </c>
      <c r="L2461" s="315">
        <v>41297</v>
      </c>
      <c r="M2461" s="256"/>
      <c r="N2461" s="257">
        <v>41297</v>
      </c>
      <c r="O2461" s="258">
        <v>50</v>
      </c>
      <c r="P2461" s="259"/>
      <c r="Q2461" s="49"/>
      <c r="R2461" s="49"/>
      <c r="S2461" s="328"/>
    </row>
    <row r="2462" spans="1:19" ht="25.5" x14ac:dyDescent="0.25">
      <c r="A2462" s="266">
        <v>41291</v>
      </c>
      <c r="B2462" s="288" t="s">
        <v>11057</v>
      </c>
      <c r="C2462" s="267"/>
      <c r="D2462" s="318" t="s">
        <v>2215</v>
      </c>
      <c r="E2462" s="313"/>
      <c r="F2462" s="318" t="s">
        <v>6588</v>
      </c>
      <c r="G2462" s="318" t="s">
        <v>8247</v>
      </c>
      <c r="H2462" s="318" t="s">
        <v>5513</v>
      </c>
      <c r="I2462" s="318" t="s">
        <v>6444</v>
      </c>
      <c r="J2462" s="333" t="s">
        <v>2379</v>
      </c>
      <c r="K2462" s="333" t="s">
        <v>9424</v>
      </c>
      <c r="L2462" s="315">
        <v>41297</v>
      </c>
      <c r="M2462" s="256"/>
      <c r="N2462" s="257">
        <v>41297</v>
      </c>
      <c r="O2462" s="258">
        <v>22</v>
      </c>
      <c r="P2462" s="259"/>
      <c r="Q2462" s="49"/>
      <c r="R2462" s="49"/>
      <c r="S2462" s="328"/>
    </row>
    <row r="2463" spans="1:19" ht="25.5" x14ac:dyDescent="0.25">
      <c r="A2463" s="266">
        <v>41295</v>
      </c>
      <c r="B2463" s="288" t="s">
        <v>11065</v>
      </c>
      <c r="C2463" s="267"/>
      <c r="D2463" s="318" t="s">
        <v>2215</v>
      </c>
      <c r="E2463" s="313"/>
      <c r="F2463" s="318" t="s">
        <v>936</v>
      </c>
      <c r="G2463" s="318" t="s">
        <v>5602</v>
      </c>
      <c r="H2463" s="318" t="s">
        <v>86</v>
      </c>
      <c r="I2463" s="318" t="s">
        <v>6444</v>
      </c>
      <c r="J2463" s="333" t="s">
        <v>4152</v>
      </c>
      <c r="K2463" s="333" t="s">
        <v>2419</v>
      </c>
      <c r="L2463" s="315">
        <v>41297</v>
      </c>
      <c r="M2463" s="256"/>
      <c r="N2463" s="257">
        <v>41297</v>
      </c>
      <c r="O2463" s="258">
        <v>25</v>
      </c>
      <c r="P2463" s="259"/>
      <c r="Q2463" s="49"/>
      <c r="R2463" s="49"/>
      <c r="S2463" s="328"/>
    </row>
    <row r="2464" spans="1:19" x14ac:dyDescent="0.25">
      <c r="A2464" s="266">
        <v>41296</v>
      </c>
      <c r="B2464" s="288" t="s">
        <v>11066</v>
      </c>
      <c r="C2464" s="288" t="s">
        <v>977</v>
      </c>
      <c r="D2464" s="288" t="s">
        <v>11067</v>
      </c>
      <c r="E2464" s="267">
        <v>5184</v>
      </c>
      <c r="F2464" s="288" t="s">
        <v>5941</v>
      </c>
      <c r="G2464" s="288" t="s">
        <v>6803</v>
      </c>
      <c r="H2464" s="288" t="s">
        <v>8702</v>
      </c>
      <c r="I2464" s="288" t="s">
        <v>451</v>
      </c>
      <c r="J2464" s="297" t="s">
        <v>9664</v>
      </c>
      <c r="K2464" s="297" t="s">
        <v>748</v>
      </c>
      <c r="L2464" s="283">
        <v>41297</v>
      </c>
      <c r="M2464" s="256"/>
      <c r="N2464" s="257">
        <v>41297</v>
      </c>
      <c r="O2464" s="258"/>
      <c r="P2464" s="259"/>
      <c r="Q2464" s="49"/>
      <c r="R2464" s="49"/>
      <c r="S2464" s="328"/>
    </row>
    <row r="2465" spans="1:19" ht="25.5" x14ac:dyDescent="0.25">
      <c r="A2465" s="266">
        <v>41298</v>
      </c>
      <c r="B2465" s="288" t="s">
        <v>11074</v>
      </c>
      <c r="C2465" s="267"/>
      <c r="D2465" s="318" t="s">
        <v>2215</v>
      </c>
      <c r="E2465" s="313"/>
      <c r="F2465" s="318" t="s">
        <v>10658</v>
      </c>
      <c r="G2465" s="318" t="s">
        <v>8729</v>
      </c>
      <c r="H2465" s="318" t="s">
        <v>374</v>
      </c>
      <c r="I2465" s="318" t="s">
        <v>6444</v>
      </c>
      <c r="J2465" s="333" t="s">
        <v>878</v>
      </c>
      <c r="K2465" s="333" t="s">
        <v>9008</v>
      </c>
      <c r="L2465" s="315">
        <v>41299</v>
      </c>
      <c r="M2465" s="256" t="s">
        <v>6533</v>
      </c>
      <c r="N2465" s="257">
        <v>41299</v>
      </c>
      <c r="O2465" s="258">
        <v>1</v>
      </c>
      <c r="P2465" s="259"/>
      <c r="Q2465" s="49"/>
      <c r="R2465" s="49"/>
      <c r="S2465" s="328"/>
    </row>
    <row r="2466" spans="1:19" x14ac:dyDescent="0.25">
      <c r="A2466" s="266">
        <v>41263</v>
      </c>
      <c r="B2466" s="267" t="s">
        <v>8144</v>
      </c>
      <c r="C2466" s="267"/>
      <c r="D2466" s="313" t="s">
        <v>8145</v>
      </c>
      <c r="E2466" s="313">
        <v>5153</v>
      </c>
      <c r="F2466" s="313" t="s">
        <v>8146</v>
      </c>
      <c r="G2466" s="313" t="s">
        <v>9327</v>
      </c>
      <c r="H2466" s="313" t="s">
        <v>8147</v>
      </c>
      <c r="I2466" s="313" t="s">
        <v>9916</v>
      </c>
      <c r="J2466" s="314" t="s">
        <v>7781</v>
      </c>
      <c r="K2466" s="314" t="s">
        <v>10492</v>
      </c>
      <c r="L2466" s="315">
        <v>41309</v>
      </c>
      <c r="M2466" s="256"/>
      <c r="N2466" s="257">
        <v>41303</v>
      </c>
      <c r="O2466" s="258">
        <v>13</v>
      </c>
      <c r="P2466" s="259"/>
      <c r="Q2466" s="49"/>
      <c r="R2466" s="49"/>
      <c r="S2466" s="328"/>
    </row>
    <row r="2467" spans="1:19" ht="25.5" x14ac:dyDescent="0.25">
      <c r="A2467" s="266">
        <v>41296</v>
      </c>
      <c r="B2467" s="288" t="s">
        <v>11068</v>
      </c>
      <c r="C2467" s="267"/>
      <c r="D2467" s="318" t="s">
        <v>2215</v>
      </c>
      <c r="E2467" s="313"/>
      <c r="F2467" s="318" t="s">
        <v>6588</v>
      </c>
      <c r="G2467" s="318" t="s">
        <v>8041</v>
      </c>
      <c r="H2467" s="318" t="s">
        <v>4935</v>
      </c>
      <c r="I2467" s="318" t="s">
        <v>6444</v>
      </c>
      <c r="J2467" s="333" t="s">
        <v>5603</v>
      </c>
      <c r="K2467" s="333" t="s">
        <v>373</v>
      </c>
      <c r="L2467" s="315">
        <v>41303</v>
      </c>
      <c r="M2467" s="256"/>
      <c r="N2467" s="257">
        <v>41303</v>
      </c>
      <c r="O2467" s="258">
        <v>40</v>
      </c>
      <c r="P2467" s="259"/>
      <c r="Q2467" s="49"/>
      <c r="R2467" s="49"/>
      <c r="S2467" s="328"/>
    </row>
    <row r="2468" spans="1:19" ht="25.5" x14ac:dyDescent="0.25">
      <c r="A2468" s="266">
        <v>41297</v>
      </c>
      <c r="B2468" s="288" t="s">
        <v>11069</v>
      </c>
      <c r="C2468" s="288" t="s">
        <v>977</v>
      </c>
      <c r="D2468" s="318" t="s">
        <v>11067</v>
      </c>
      <c r="E2468" s="313">
        <v>5184</v>
      </c>
      <c r="F2468" s="318" t="s">
        <v>3065</v>
      </c>
      <c r="G2468" s="313">
        <v>24</v>
      </c>
      <c r="H2468" s="318" t="s">
        <v>5069</v>
      </c>
      <c r="I2468" s="318" t="s">
        <v>6444</v>
      </c>
      <c r="J2468" s="333" t="s">
        <v>4152</v>
      </c>
      <c r="K2468" s="333" t="s">
        <v>2419</v>
      </c>
      <c r="L2468" s="315">
        <v>41304</v>
      </c>
      <c r="M2468" s="256"/>
      <c r="N2468" s="257">
        <v>41303</v>
      </c>
      <c r="O2468" s="258">
        <v>25</v>
      </c>
      <c r="P2468" s="259"/>
      <c r="Q2468" s="49"/>
      <c r="R2468" s="49"/>
      <c r="S2468" s="328"/>
    </row>
    <row r="2469" spans="1:19" ht="25.5" x14ac:dyDescent="0.25">
      <c r="A2469" s="266">
        <v>41297</v>
      </c>
      <c r="B2469" s="288" t="s">
        <v>11070</v>
      </c>
      <c r="C2469" s="288" t="s">
        <v>977</v>
      </c>
      <c r="D2469" s="318" t="s">
        <v>11071</v>
      </c>
      <c r="E2469" s="313">
        <v>5170</v>
      </c>
      <c r="F2469" s="318" t="s">
        <v>3065</v>
      </c>
      <c r="G2469" s="313">
        <v>24</v>
      </c>
      <c r="H2469" s="318" t="s">
        <v>11072</v>
      </c>
      <c r="I2469" s="318" t="s">
        <v>6444</v>
      </c>
      <c r="J2469" s="333" t="s">
        <v>4152</v>
      </c>
      <c r="K2469" s="333" t="s">
        <v>2419</v>
      </c>
      <c r="L2469" s="315">
        <v>41304</v>
      </c>
      <c r="M2469" s="256"/>
      <c r="N2469" s="257">
        <v>41303</v>
      </c>
      <c r="O2469" s="258">
        <v>25</v>
      </c>
      <c r="P2469" s="259"/>
      <c r="Q2469" s="49"/>
      <c r="R2469" s="49"/>
      <c r="S2469" s="328"/>
    </row>
    <row r="2470" spans="1:19" ht="25.5" x14ac:dyDescent="0.25">
      <c r="A2470" s="266">
        <v>41304</v>
      </c>
      <c r="B2470" s="288" t="s">
        <v>11128</v>
      </c>
      <c r="C2470" s="267"/>
      <c r="D2470" s="318" t="s">
        <v>2215</v>
      </c>
      <c r="E2470" s="313"/>
      <c r="F2470" s="318" t="s">
        <v>6588</v>
      </c>
      <c r="G2470" s="318" t="s">
        <v>5602</v>
      </c>
      <c r="H2470" s="318" t="s">
        <v>4935</v>
      </c>
      <c r="I2470" s="318" t="s">
        <v>6444</v>
      </c>
      <c r="J2470" s="333" t="s">
        <v>5603</v>
      </c>
      <c r="K2470" s="333" t="s">
        <v>8534</v>
      </c>
      <c r="L2470" s="315">
        <v>41305</v>
      </c>
      <c r="M2470" s="256"/>
      <c r="N2470" s="257">
        <v>41305</v>
      </c>
      <c r="O2470" s="258">
        <v>100</v>
      </c>
      <c r="P2470" s="259"/>
      <c r="Q2470" s="49">
        <v>98.09</v>
      </c>
      <c r="R2470" s="49"/>
      <c r="S2470" s="328" t="s">
        <v>10980</v>
      </c>
    </row>
    <row r="2471" spans="1:19" ht="25.5" x14ac:dyDescent="0.25">
      <c r="A2471" s="266">
        <v>41302</v>
      </c>
      <c r="B2471" s="288" t="s">
        <v>11090</v>
      </c>
      <c r="C2471" s="267"/>
      <c r="D2471" s="318" t="s">
        <v>11088</v>
      </c>
      <c r="E2471" s="313">
        <v>5195</v>
      </c>
      <c r="F2471" s="318" t="s">
        <v>936</v>
      </c>
      <c r="G2471" s="318" t="s">
        <v>9736</v>
      </c>
      <c r="H2471" s="318" t="s">
        <v>3954</v>
      </c>
      <c r="I2471" s="318" t="s">
        <v>10930</v>
      </c>
      <c r="J2471" s="333" t="s">
        <v>4152</v>
      </c>
      <c r="K2471" s="333" t="s">
        <v>8506</v>
      </c>
      <c r="L2471" s="315">
        <v>41309</v>
      </c>
      <c r="M2471" s="256"/>
      <c r="N2471" s="257">
        <v>41306</v>
      </c>
      <c r="O2471" s="258">
        <v>20</v>
      </c>
      <c r="P2471" s="259"/>
      <c r="Q2471" s="49"/>
      <c r="R2471" s="49"/>
      <c r="S2471" s="328"/>
    </row>
    <row r="2472" spans="1:19" ht="25.5" x14ac:dyDescent="0.25">
      <c r="A2472" s="266">
        <v>41302</v>
      </c>
      <c r="B2472" s="288" t="s">
        <v>11090</v>
      </c>
      <c r="C2472" s="267"/>
      <c r="D2472" s="318" t="s">
        <v>11088</v>
      </c>
      <c r="E2472" s="313">
        <v>5195</v>
      </c>
      <c r="F2472" s="318" t="s">
        <v>936</v>
      </c>
      <c r="G2472" s="318" t="s">
        <v>9736</v>
      </c>
      <c r="H2472" s="318" t="s">
        <v>8572</v>
      </c>
      <c r="I2472" s="318" t="s">
        <v>10930</v>
      </c>
      <c r="J2472" s="333" t="s">
        <v>4152</v>
      </c>
      <c r="K2472" s="333" t="s">
        <v>8506</v>
      </c>
      <c r="L2472" s="315">
        <v>41309</v>
      </c>
      <c r="M2472" s="256"/>
      <c r="N2472" s="257">
        <v>41306</v>
      </c>
      <c r="O2472" s="258">
        <v>20</v>
      </c>
      <c r="P2472" s="259"/>
      <c r="Q2472" s="49"/>
      <c r="R2472" s="49"/>
      <c r="S2472" s="328"/>
    </row>
    <row r="2473" spans="1:19" ht="25.5" x14ac:dyDescent="0.25">
      <c r="A2473" s="266">
        <v>41302</v>
      </c>
      <c r="B2473" s="288" t="s">
        <v>11090</v>
      </c>
      <c r="C2473" s="267"/>
      <c r="D2473" s="318" t="s">
        <v>11088</v>
      </c>
      <c r="E2473" s="313">
        <v>5195</v>
      </c>
      <c r="F2473" s="318" t="s">
        <v>936</v>
      </c>
      <c r="G2473" s="318" t="s">
        <v>9736</v>
      </c>
      <c r="H2473" s="318" t="s">
        <v>3954</v>
      </c>
      <c r="I2473" s="318" t="s">
        <v>4178</v>
      </c>
      <c r="J2473" s="333" t="s">
        <v>2210</v>
      </c>
      <c r="K2473" s="333" t="s">
        <v>3268</v>
      </c>
      <c r="L2473" s="315">
        <v>41309</v>
      </c>
      <c r="M2473" s="256"/>
      <c r="N2473" s="257">
        <v>41306</v>
      </c>
      <c r="O2473" s="293" t="s">
        <v>11137</v>
      </c>
      <c r="P2473" s="259"/>
      <c r="Q2473" s="49"/>
      <c r="R2473" s="49"/>
      <c r="S2473" s="328"/>
    </row>
    <row r="2474" spans="1:19" ht="25.5" x14ac:dyDescent="0.25">
      <c r="A2474" s="266">
        <v>41303</v>
      </c>
      <c r="B2474" s="288" t="s">
        <v>11093</v>
      </c>
      <c r="C2474" s="267"/>
      <c r="D2474" s="318" t="s">
        <v>2215</v>
      </c>
      <c r="E2474" s="313"/>
      <c r="F2474" s="318" t="s">
        <v>6588</v>
      </c>
      <c r="G2474" s="318" t="s">
        <v>1921</v>
      </c>
      <c r="H2474" s="318" t="s">
        <v>5513</v>
      </c>
      <c r="I2474" s="318" t="s">
        <v>6444</v>
      </c>
      <c r="J2474" s="333" t="s">
        <v>2379</v>
      </c>
      <c r="K2474" s="333" t="s">
        <v>2079</v>
      </c>
      <c r="L2474" s="315">
        <v>41306</v>
      </c>
      <c r="M2474" s="256"/>
      <c r="N2474" s="257">
        <v>41306</v>
      </c>
      <c r="O2474" s="258">
        <v>50</v>
      </c>
      <c r="P2474" s="259"/>
      <c r="Q2474" s="49"/>
      <c r="R2474" s="49"/>
      <c r="S2474" s="328"/>
    </row>
    <row r="2475" spans="1:19" x14ac:dyDescent="0.25">
      <c r="A2475" s="266">
        <v>41304</v>
      </c>
      <c r="B2475" s="267"/>
      <c r="C2475" s="288" t="s">
        <v>1554</v>
      </c>
      <c r="D2475" s="288" t="s">
        <v>5015</v>
      </c>
      <c r="E2475" s="267"/>
      <c r="F2475" s="267"/>
      <c r="G2475" s="267"/>
      <c r="H2475" s="267"/>
      <c r="I2475" s="267"/>
      <c r="J2475" s="282"/>
      <c r="K2475" s="297" t="s">
        <v>11135</v>
      </c>
      <c r="L2475" s="283">
        <v>41306</v>
      </c>
      <c r="M2475" s="256"/>
      <c r="N2475" s="257">
        <v>41306</v>
      </c>
      <c r="O2475" s="258"/>
      <c r="P2475" s="259"/>
      <c r="Q2475" s="49">
        <v>234.18</v>
      </c>
      <c r="R2475" s="49"/>
      <c r="S2475" s="328" t="s">
        <v>10980</v>
      </c>
    </row>
    <row r="2476" spans="1:19" ht="25.5" x14ac:dyDescent="0.25">
      <c r="A2476" s="266">
        <v>41306</v>
      </c>
      <c r="B2476" s="288" t="s">
        <v>11136</v>
      </c>
      <c r="C2476" s="267"/>
      <c r="D2476" s="318" t="s">
        <v>7001</v>
      </c>
      <c r="E2476" s="313">
        <v>5140</v>
      </c>
      <c r="F2476" s="318" t="s">
        <v>6588</v>
      </c>
      <c r="G2476" s="318" t="s">
        <v>1341</v>
      </c>
      <c r="H2476" s="318" t="s">
        <v>5513</v>
      </c>
      <c r="I2476" s="318" t="s">
        <v>10608</v>
      </c>
      <c r="J2476" s="333" t="s">
        <v>2379</v>
      </c>
      <c r="K2476" s="333" t="s">
        <v>6381</v>
      </c>
      <c r="L2476" s="315">
        <v>41309</v>
      </c>
      <c r="M2476" s="256"/>
      <c r="N2476" s="257">
        <v>41309</v>
      </c>
      <c r="O2476" s="258">
        <v>2</v>
      </c>
      <c r="P2476" s="259"/>
      <c r="Q2476" s="49">
        <v>42.8</v>
      </c>
      <c r="R2476" s="49"/>
      <c r="S2476" s="328" t="s">
        <v>10980</v>
      </c>
    </row>
    <row r="2477" spans="1:19" x14ac:dyDescent="0.25">
      <c r="A2477" s="266">
        <v>41306</v>
      </c>
      <c r="B2477" s="288" t="s">
        <v>11141</v>
      </c>
      <c r="C2477" s="288" t="s">
        <v>659</v>
      </c>
      <c r="D2477" s="318" t="s">
        <v>11067</v>
      </c>
      <c r="E2477" s="313">
        <v>5184</v>
      </c>
      <c r="F2477" s="313"/>
      <c r="G2477" s="318" t="s">
        <v>9886</v>
      </c>
      <c r="H2477" s="318" t="s">
        <v>659</v>
      </c>
      <c r="I2477" s="318" t="s">
        <v>451</v>
      </c>
      <c r="J2477" s="333" t="s">
        <v>9664</v>
      </c>
      <c r="K2477" s="333" t="s">
        <v>6722</v>
      </c>
      <c r="L2477" s="315">
        <v>41309</v>
      </c>
      <c r="M2477" s="256"/>
      <c r="N2477" s="257">
        <v>41309</v>
      </c>
      <c r="O2477" s="258">
        <v>11</v>
      </c>
      <c r="P2477" s="259"/>
      <c r="Q2477" s="49">
        <v>36.89</v>
      </c>
      <c r="R2477" s="49"/>
      <c r="S2477" s="328" t="s">
        <v>10980</v>
      </c>
    </row>
    <row r="2478" spans="1:19" x14ac:dyDescent="0.25">
      <c r="A2478" s="266">
        <v>41309</v>
      </c>
      <c r="B2478" s="288" t="s">
        <v>11142</v>
      </c>
      <c r="C2478" s="288" t="s">
        <v>9882</v>
      </c>
      <c r="D2478" s="318" t="s">
        <v>11143</v>
      </c>
      <c r="E2478" s="313">
        <v>5153</v>
      </c>
      <c r="F2478" s="318" t="s">
        <v>9882</v>
      </c>
      <c r="G2478" s="318" t="s">
        <v>4285</v>
      </c>
      <c r="H2478" s="318" t="s">
        <v>9883</v>
      </c>
      <c r="I2478" s="318" t="s">
        <v>4080</v>
      </c>
      <c r="J2478" s="333" t="s">
        <v>9664</v>
      </c>
      <c r="K2478" s="333" t="s">
        <v>8506</v>
      </c>
      <c r="L2478" s="315">
        <v>41309</v>
      </c>
      <c r="M2478" s="256"/>
      <c r="N2478" s="257">
        <v>41309</v>
      </c>
      <c r="O2478" s="258">
        <v>20</v>
      </c>
      <c r="P2478" s="259"/>
      <c r="Q2478" s="49">
        <v>36.07</v>
      </c>
      <c r="R2478" s="49"/>
      <c r="S2478" s="328" t="s">
        <v>10980</v>
      </c>
    </row>
    <row r="2479" spans="1:19" x14ac:dyDescent="0.25">
      <c r="A2479" s="266">
        <v>41309</v>
      </c>
      <c r="B2479" s="267" t="s">
        <v>11142</v>
      </c>
      <c r="C2479" s="267" t="s">
        <v>9882</v>
      </c>
      <c r="D2479" s="313" t="s">
        <v>11143</v>
      </c>
      <c r="E2479" s="313">
        <v>5153</v>
      </c>
      <c r="F2479" s="313" t="s">
        <v>9882</v>
      </c>
      <c r="G2479" s="313" t="s">
        <v>4285</v>
      </c>
      <c r="H2479" s="313" t="s">
        <v>9883</v>
      </c>
      <c r="I2479" s="318" t="s">
        <v>1691</v>
      </c>
      <c r="J2479" s="314" t="s">
        <v>9664</v>
      </c>
      <c r="K2479" s="314" t="s">
        <v>8506</v>
      </c>
      <c r="L2479" s="315">
        <v>41309</v>
      </c>
      <c r="M2479" s="256"/>
      <c r="N2479" s="257">
        <v>41309</v>
      </c>
      <c r="O2479" s="258">
        <f>2+14+14</f>
        <v>30</v>
      </c>
      <c r="P2479" s="259"/>
      <c r="Q2479" s="49">
        <v>24.05</v>
      </c>
      <c r="R2479" s="49"/>
      <c r="S2479" s="328" t="s">
        <v>10980</v>
      </c>
    </row>
    <row r="2480" spans="1:19" ht="25.5" x14ac:dyDescent="0.25">
      <c r="A2480" s="266">
        <v>41309</v>
      </c>
      <c r="B2480" s="288" t="s">
        <v>11146</v>
      </c>
      <c r="C2480" s="267"/>
      <c r="D2480" s="318" t="s">
        <v>2215</v>
      </c>
      <c r="E2480" s="313"/>
      <c r="F2480" s="318" t="s">
        <v>10658</v>
      </c>
      <c r="G2480" s="318" t="s">
        <v>4038</v>
      </c>
      <c r="H2480" s="318" t="s">
        <v>374</v>
      </c>
      <c r="I2480" s="318" t="s">
        <v>6444</v>
      </c>
      <c r="J2480" s="333" t="s">
        <v>878</v>
      </c>
      <c r="K2480" s="333" t="s">
        <v>6466</v>
      </c>
      <c r="L2480" s="315">
        <v>41311</v>
      </c>
      <c r="M2480" s="256"/>
      <c r="N2480" s="257">
        <v>41311</v>
      </c>
      <c r="O2480" s="258">
        <v>10</v>
      </c>
      <c r="P2480" s="259"/>
      <c r="Q2480" s="49">
        <v>67.260000000000005</v>
      </c>
      <c r="R2480" s="49"/>
      <c r="S2480" s="328" t="s">
        <v>10980</v>
      </c>
    </row>
    <row r="2481" spans="1:19" ht="25.5" x14ac:dyDescent="0.25">
      <c r="A2481" s="266">
        <v>41309</v>
      </c>
      <c r="B2481" s="288" t="s">
        <v>11146</v>
      </c>
      <c r="C2481" s="267"/>
      <c r="D2481" s="318" t="s">
        <v>2215</v>
      </c>
      <c r="E2481" s="313"/>
      <c r="F2481" s="318" t="s">
        <v>10658</v>
      </c>
      <c r="G2481" s="318" t="s">
        <v>9736</v>
      </c>
      <c r="H2481" s="318" t="s">
        <v>374</v>
      </c>
      <c r="I2481" s="318" t="s">
        <v>6444</v>
      </c>
      <c r="J2481" s="333" t="s">
        <v>878</v>
      </c>
      <c r="K2481" s="333" t="s">
        <v>7445</v>
      </c>
      <c r="L2481" s="315">
        <v>41311</v>
      </c>
      <c r="M2481" s="256"/>
      <c r="N2481" s="257">
        <v>41311</v>
      </c>
      <c r="O2481" s="258">
        <v>30</v>
      </c>
      <c r="P2481" s="259"/>
      <c r="Q2481" s="49">
        <v>126.26</v>
      </c>
      <c r="R2481" s="49"/>
      <c r="S2481" s="328" t="s">
        <v>10980</v>
      </c>
    </row>
    <row r="2482" spans="1:19" ht="25.5" x14ac:dyDescent="0.25">
      <c r="A2482" s="266">
        <v>41309</v>
      </c>
      <c r="B2482" s="288" t="s">
        <v>11146</v>
      </c>
      <c r="C2482" s="267"/>
      <c r="D2482" s="318" t="s">
        <v>2215</v>
      </c>
      <c r="E2482" s="313"/>
      <c r="F2482" s="318" t="s">
        <v>10658</v>
      </c>
      <c r="G2482" s="318" t="s">
        <v>5602</v>
      </c>
      <c r="H2482" s="318" t="s">
        <v>374</v>
      </c>
      <c r="I2482" s="318" t="s">
        <v>6444</v>
      </c>
      <c r="J2482" s="333" t="s">
        <v>878</v>
      </c>
      <c r="K2482" s="333" t="s">
        <v>7445</v>
      </c>
      <c r="L2482" s="315">
        <v>41311</v>
      </c>
      <c r="M2482" s="256"/>
      <c r="N2482" s="257">
        <v>41311</v>
      </c>
      <c r="O2482" s="258">
        <v>30</v>
      </c>
      <c r="P2482" s="259"/>
      <c r="Q2482" s="49">
        <v>44.29</v>
      </c>
      <c r="R2482" s="49"/>
      <c r="S2482" s="328" t="s">
        <v>10980</v>
      </c>
    </row>
    <row r="2483" spans="1:19" x14ac:dyDescent="0.25">
      <c r="A2483" s="266">
        <v>41275</v>
      </c>
      <c r="B2483" s="288" t="s">
        <v>10993</v>
      </c>
      <c r="C2483" s="288" t="s">
        <v>1554</v>
      </c>
      <c r="D2483" s="288" t="s">
        <v>5015</v>
      </c>
      <c r="E2483" s="267"/>
      <c r="F2483" s="288" t="s">
        <v>10994</v>
      </c>
      <c r="G2483" s="267"/>
      <c r="H2483" s="267"/>
      <c r="I2483" s="288" t="s">
        <v>10995</v>
      </c>
      <c r="J2483" s="297" t="s">
        <v>1554</v>
      </c>
      <c r="K2483" s="297" t="s">
        <v>10996</v>
      </c>
      <c r="L2483" s="283">
        <v>41312</v>
      </c>
      <c r="M2483" s="256"/>
      <c r="N2483" s="257">
        <v>41312</v>
      </c>
      <c r="O2483" s="258"/>
      <c r="P2483" s="259"/>
      <c r="Q2483" s="49"/>
      <c r="R2483" s="49"/>
      <c r="S2483" s="328"/>
    </row>
    <row r="2484" spans="1:19" x14ac:dyDescent="0.25">
      <c r="A2484" s="266">
        <v>41304</v>
      </c>
      <c r="B2484" s="267"/>
      <c r="C2484" s="288" t="s">
        <v>5068</v>
      </c>
      <c r="D2484" s="318" t="s">
        <v>11134</v>
      </c>
      <c r="E2484" s="313"/>
      <c r="F2484" s="313"/>
      <c r="G2484" s="313"/>
      <c r="H2484" s="313"/>
      <c r="I2484" s="313"/>
      <c r="J2484" s="314"/>
      <c r="K2484" s="333" t="s">
        <v>11135</v>
      </c>
      <c r="L2484" s="315">
        <v>41306</v>
      </c>
      <c r="M2484" s="256"/>
      <c r="N2484" s="257">
        <v>41312</v>
      </c>
      <c r="O2484" s="293" t="s">
        <v>11164</v>
      </c>
      <c r="P2484" s="259"/>
      <c r="Q2484" s="49">
        <v>42.8</v>
      </c>
      <c r="R2484" s="49"/>
      <c r="S2484" s="328" t="s">
        <v>10980</v>
      </c>
    </row>
    <row r="2485" spans="1:19" ht="25.5" x14ac:dyDescent="0.25">
      <c r="A2485" s="266">
        <v>41306</v>
      </c>
      <c r="B2485" s="288" t="s">
        <v>11154</v>
      </c>
      <c r="C2485" s="267"/>
      <c r="D2485" s="318" t="s">
        <v>2215</v>
      </c>
      <c r="E2485" s="313"/>
      <c r="F2485" s="318" t="s">
        <v>5941</v>
      </c>
      <c r="G2485" s="318" t="s">
        <v>5602</v>
      </c>
      <c r="H2485" s="318" t="s">
        <v>9603</v>
      </c>
      <c r="I2485" s="318" t="s">
        <v>2771</v>
      </c>
      <c r="J2485" s="333" t="s">
        <v>5603</v>
      </c>
      <c r="K2485" s="333" t="s">
        <v>9147</v>
      </c>
      <c r="L2485" s="315">
        <v>41320</v>
      </c>
      <c r="M2485" s="256"/>
      <c r="N2485" s="257">
        <v>41317</v>
      </c>
      <c r="O2485" s="258">
        <v>59</v>
      </c>
      <c r="P2485" s="259"/>
      <c r="Q2485" s="49">
        <v>36.07</v>
      </c>
      <c r="R2485" s="49"/>
      <c r="S2485" s="328" t="s">
        <v>10980</v>
      </c>
    </row>
    <row r="2486" spans="1:19" ht="25.5" x14ac:dyDescent="0.25">
      <c r="A2486" s="266">
        <v>41253</v>
      </c>
      <c r="B2486" s="267" t="s">
        <v>9880</v>
      </c>
      <c r="C2486" s="267"/>
      <c r="D2486" s="267" t="s">
        <v>9881</v>
      </c>
      <c r="E2486" s="267">
        <v>5153</v>
      </c>
      <c r="F2486" s="267" t="s">
        <v>9882</v>
      </c>
      <c r="G2486" s="267" t="s">
        <v>4285</v>
      </c>
      <c r="H2486" s="267" t="s">
        <v>9883</v>
      </c>
      <c r="I2486" s="267" t="s">
        <v>4080</v>
      </c>
      <c r="J2486" s="282" t="s">
        <v>4152</v>
      </c>
      <c r="K2486" s="282" t="s">
        <v>8506</v>
      </c>
      <c r="L2486" s="283">
        <v>41320</v>
      </c>
      <c r="M2486" s="256"/>
      <c r="N2486" s="257">
        <v>41320</v>
      </c>
      <c r="O2486" s="258"/>
      <c r="P2486" s="259"/>
      <c r="Q2486" s="49"/>
      <c r="R2486" s="49"/>
      <c r="S2486" s="328"/>
    </row>
    <row r="2487" spans="1:19" ht="25.5" x14ac:dyDescent="0.25">
      <c r="A2487" s="266">
        <v>41253</v>
      </c>
      <c r="B2487" s="267" t="s">
        <v>9880</v>
      </c>
      <c r="C2487" s="267"/>
      <c r="D2487" s="267" t="s">
        <v>9881</v>
      </c>
      <c r="E2487" s="267">
        <v>5153</v>
      </c>
      <c r="F2487" s="267" t="s">
        <v>9882</v>
      </c>
      <c r="G2487" s="267" t="s">
        <v>4285</v>
      </c>
      <c r="H2487" s="267" t="s">
        <v>9883</v>
      </c>
      <c r="I2487" s="267" t="s">
        <v>5497</v>
      </c>
      <c r="J2487" s="282" t="s">
        <v>4152</v>
      </c>
      <c r="K2487" s="282" t="s">
        <v>7445</v>
      </c>
      <c r="L2487" s="283">
        <v>41320</v>
      </c>
      <c r="M2487" s="256"/>
      <c r="N2487" s="257">
        <v>41320</v>
      </c>
      <c r="O2487" s="258"/>
      <c r="P2487" s="259"/>
      <c r="Q2487" s="49"/>
      <c r="R2487" s="49"/>
      <c r="S2487" s="328"/>
    </row>
    <row r="2488" spans="1:19" ht="38.25" x14ac:dyDescent="0.25">
      <c r="A2488" s="266">
        <v>41317</v>
      </c>
      <c r="B2488" s="288" t="s">
        <v>11181</v>
      </c>
      <c r="C2488" s="267"/>
      <c r="D2488" s="318" t="s">
        <v>2215</v>
      </c>
      <c r="E2488" s="313"/>
      <c r="F2488" s="318" t="s">
        <v>6588</v>
      </c>
      <c r="G2488" s="318" t="s">
        <v>8041</v>
      </c>
      <c r="H2488" s="318" t="s">
        <v>9859</v>
      </c>
      <c r="I2488" s="318" t="s">
        <v>6444</v>
      </c>
      <c r="J2488" s="333" t="s">
        <v>3481</v>
      </c>
      <c r="K2488" s="333" t="s">
        <v>8506</v>
      </c>
      <c r="L2488" s="315">
        <v>41320</v>
      </c>
      <c r="M2488" s="256"/>
      <c r="N2488" s="257">
        <v>41320</v>
      </c>
      <c r="O2488" s="258">
        <v>20</v>
      </c>
      <c r="P2488" s="259"/>
      <c r="Q2488" s="49">
        <v>130.72999999999999</v>
      </c>
      <c r="R2488" s="49"/>
      <c r="S2488" s="328" t="s">
        <v>10980</v>
      </c>
    </row>
    <row r="2489" spans="1:19" ht="25.5" x14ac:dyDescent="0.25">
      <c r="A2489" s="266">
        <v>41319</v>
      </c>
      <c r="B2489" s="288" t="s">
        <v>11214</v>
      </c>
      <c r="C2489" s="267"/>
      <c r="D2489" s="318" t="s">
        <v>8352</v>
      </c>
      <c r="E2489" s="313">
        <v>5045</v>
      </c>
      <c r="F2489" s="318" t="s">
        <v>6588</v>
      </c>
      <c r="G2489" s="318" t="s">
        <v>7272</v>
      </c>
      <c r="H2489" s="318" t="s">
        <v>6060</v>
      </c>
      <c r="I2489" s="318" t="s">
        <v>6444</v>
      </c>
      <c r="J2489" s="333" t="s">
        <v>5603</v>
      </c>
      <c r="K2489" s="333" t="s">
        <v>10495</v>
      </c>
      <c r="L2489" s="315">
        <v>41320</v>
      </c>
      <c r="M2489" s="256"/>
      <c r="N2489" s="257">
        <v>41320</v>
      </c>
      <c r="O2489" s="258">
        <v>7</v>
      </c>
      <c r="P2489" s="259"/>
      <c r="Q2489" s="49">
        <v>2.5</v>
      </c>
      <c r="R2489" s="49"/>
      <c r="S2489" s="328" t="s">
        <v>10982</v>
      </c>
    </row>
    <row r="2490" spans="1:19" ht="25.5" x14ac:dyDescent="0.25">
      <c r="A2490" s="310">
        <v>41324</v>
      </c>
      <c r="B2490" s="288" t="s">
        <v>11236</v>
      </c>
      <c r="C2490" s="267"/>
      <c r="D2490" s="318" t="s">
        <v>2215</v>
      </c>
      <c r="E2490" s="313"/>
      <c r="F2490" s="318" t="s">
        <v>10658</v>
      </c>
      <c r="G2490" s="318" t="s">
        <v>7272</v>
      </c>
      <c r="H2490" s="318" t="s">
        <v>374</v>
      </c>
      <c r="I2490" s="318" t="s">
        <v>6444</v>
      </c>
      <c r="J2490" s="333" t="s">
        <v>878</v>
      </c>
      <c r="K2490" s="333" t="s">
        <v>11079</v>
      </c>
      <c r="L2490" s="315">
        <v>41325</v>
      </c>
      <c r="M2490" s="256"/>
      <c r="N2490" s="257">
        <v>41325</v>
      </c>
      <c r="O2490" s="258">
        <v>55</v>
      </c>
      <c r="P2490" s="259"/>
      <c r="Q2490" s="49">
        <v>112.81</v>
      </c>
      <c r="R2490" s="49"/>
      <c r="S2490" s="328" t="s">
        <v>10980</v>
      </c>
    </row>
    <row r="2491" spans="1:19" ht="25.5" x14ac:dyDescent="0.25">
      <c r="A2491" s="266">
        <v>41324</v>
      </c>
      <c r="B2491" s="288" t="s">
        <v>11231</v>
      </c>
      <c r="C2491" s="267"/>
      <c r="D2491" s="318" t="s">
        <v>2215</v>
      </c>
      <c r="E2491" s="313"/>
      <c r="F2491" s="318" t="s">
        <v>936</v>
      </c>
      <c r="G2491" s="318" t="s">
        <v>5602</v>
      </c>
      <c r="H2491" s="318" t="s">
        <v>9216</v>
      </c>
      <c r="I2491" s="318" t="s">
        <v>6444</v>
      </c>
      <c r="J2491" s="333" t="s">
        <v>4152</v>
      </c>
      <c r="K2491" s="333" t="s">
        <v>2419</v>
      </c>
      <c r="L2491" s="315">
        <v>41327</v>
      </c>
      <c r="M2491" s="256"/>
      <c r="N2491" s="257">
        <v>41327</v>
      </c>
      <c r="O2491" s="258">
        <v>25</v>
      </c>
      <c r="P2491" s="259"/>
      <c r="Q2491" s="49"/>
      <c r="R2491" s="49"/>
      <c r="S2491" s="328"/>
    </row>
    <row r="2492" spans="1:19" ht="25.5" x14ac:dyDescent="0.25">
      <c r="A2492" s="266">
        <v>41324</v>
      </c>
      <c r="B2492" s="288" t="s">
        <v>11235</v>
      </c>
      <c r="C2492" s="288"/>
      <c r="D2492" s="318" t="s">
        <v>2215</v>
      </c>
      <c r="E2492" s="313"/>
      <c r="F2492" s="318" t="s">
        <v>936</v>
      </c>
      <c r="G2492" s="318" t="s">
        <v>5602</v>
      </c>
      <c r="H2492" s="318" t="s">
        <v>3954</v>
      </c>
      <c r="I2492" s="318" t="s">
        <v>6444</v>
      </c>
      <c r="J2492" s="333" t="s">
        <v>4152</v>
      </c>
      <c r="K2492" s="333" t="s">
        <v>2419</v>
      </c>
      <c r="L2492" s="315">
        <v>41327</v>
      </c>
      <c r="M2492" s="256"/>
      <c r="N2492" s="257">
        <v>41327</v>
      </c>
      <c r="O2492" s="258">
        <v>25</v>
      </c>
      <c r="P2492" s="259"/>
      <c r="Q2492" s="49"/>
      <c r="R2492" s="49"/>
      <c r="S2492" s="328"/>
    </row>
    <row r="2493" spans="1:19" x14ac:dyDescent="0.25">
      <c r="A2493" s="266">
        <v>41327</v>
      </c>
      <c r="B2493" s="288" t="s">
        <v>11247</v>
      </c>
      <c r="C2493" s="288" t="s">
        <v>1632</v>
      </c>
      <c r="D2493" s="288" t="s">
        <v>11246</v>
      </c>
      <c r="E2493" s="267">
        <v>5099</v>
      </c>
      <c r="F2493" s="267"/>
      <c r="G2493" s="267"/>
      <c r="H2493" s="267"/>
      <c r="I2493" s="267"/>
      <c r="J2493" s="282"/>
      <c r="K2493" s="297" t="s">
        <v>5415</v>
      </c>
      <c r="L2493" s="283"/>
      <c r="M2493" s="256"/>
      <c r="N2493" s="257">
        <v>41327</v>
      </c>
      <c r="O2493" s="258"/>
      <c r="P2493" s="259"/>
      <c r="Q2493" s="49">
        <v>3.8</v>
      </c>
      <c r="R2493" s="49"/>
      <c r="S2493" s="328" t="s">
        <v>10982</v>
      </c>
    </row>
    <row r="2494" spans="1:19" ht="25.5" x14ac:dyDescent="0.25">
      <c r="A2494" s="266">
        <v>41318</v>
      </c>
      <c r="B2494" s="288" t="s">
        <v>11215</v>
      </c>
      <c r="C2494" s="267"/>
      <c r="D2494" s="318" t="s">
        <v>1615</v>
      </c>
      <c r="E2494" s="313">
        <v>5230</v>
      </c>
      <c r="F2494" s="318" t="s">
        <v>936</v>
      </c>
      <c r="G2494" s="318" t="s">
        <v>8041</v>
      </c>
      <c r="H2494" s="318" t="s">
        <v>593</v>
      </c>
      <c r="I2494" s="318" t="s">
        <v>1255</v>
      </c>
      <c r="J2494" s="333" t="s">
        <v>89</v>
      </c>
      <c r="K2494" s="333" t="s">
        <v>7750</v>
      </c>
      <c r="L2494" s="315">
        <v>41331</v>
      </c>
      <c r="M2494" s="256"/>
      <c r="N2494" s="257">
        <v>41331</v>
      </c>
      <c r="O2494" s="258">
        <v>36</v>
      </c>
      <c r="P2494" s="259"/>
      <c r="Q2494" s="49">
        <v>97.04</v>
      </c>
      <c r="R2494" s="49"/>
      <c r="S2494" s="328" t="s">
        <v>10980</v>
      </c>
    </row>
    <row r="2495" spans="1:19" ht="25.5" x14ac:dyDescent="0.25">
      <c r="A2495" s="266">
        <v>41318</v>
      </c>
      <c r="B2495" s="288" t="s">
        <v>11215</v>
      </c>
      <c r="C2495" s="267"/>
      <c r="D2495" s="318" t="s">
        <v>1615</v>
      </c>
      <c r="E2495" s="313">
        <v>5230</v>
      </c>
      <c r="F2495" s="318" t="s">
        <v>936</v>
      </c>
      <c r="G2495" s="318" t="s">
        <v>8041</v>
      </c>
      <c r="H2495" s="318" t="s">
        <v>593</v>
      </c>
      <c r="I2495" s="318" t="s">
        <v>10930</v>
      </c>
      <c r="J2495" s="333" t="s">
        <v>4152</v>
      </c>
      <c r="K2495" s="333" t="s">
        <v>6609</v>
      </c>
      <c r="L2495" s="315">
        <v>41331</v>
      </c>
      <c r="M2495" s="256"/>
      <c r="N2495" s="257">
        <v>41331</v>
      </c>
      <c r="O2495" s="258">
        <v>14</v>
      </c>
      <c r="P2495" s="259"/>
      <c r="Q2495" s="49">
        <v>44.29</v>
      </c>
      <c r="R2495" s="49"/>
      <c r="S2495" s="328" t="s">
        <v>10980</v>
      </c>
    </row>
    <row r="2496" spans="1:19" ht="25.5" x14ac:dyDescent="0.25">
      <c r="A2496" s="266">
        <v>41326</v>
      </c>
      <c r="B2496" s="288" t="s">
        <v>11245</v>
      </c>
      <c r="C2496" s="267"/>
      <c r="D2496" s="318" t="s">
        <v>2215</v>
      </c>
      <c r="E2496" s="313"/>
      <c r="F2496" s="318" t="s">
        <v>936</v>
      </c>
      <c r="G2496" s="318" t="s">
        <v>9736</v>
      </c>
      <c r="H2496" s="318" t="s">
        <v>9216</v>
      </c>
      <c r="I2496" s="318" t="s">
        <v>10930</v>
      </c>
      <c r="J2496" s="333" t="s">
        <v>4152</v>
      </c>
      <c r="K2496" s="333" t="s">
        <v>2081</v>
      </c>
      <c r="L2496" s="315">
        <v>41332</v>
      </c>
      <c r="M2496" s="256"/>
      <c r="N2496" s="308">
        <v>41332</v>
      </c>
      <c r="O2496" s="258">
        <v>5</v>
      </c>
      <c r="P2496" s="259"/>
      <c r="Q2496" s="49">
        <v>76.87</v>
      </c>
      <c r="R2496" s="49"/>
      <c r="S2496" s="328" t="s">
        <v>10980</v>
      </c>
    </row>
    <row r="2497" spans="1:19" ht="25.5" x14ac:dyDescent="0.25">
      <c r="A2497" s="266">
        <v>41331</v>
      </c>
      <c r="B2497" s="288" t="s">
        <v>11273</v>
      </c>
      <c r="C2497" s="267"/>
      <c r="D2497" s="318" t="s">
        <v>10293</v>
      </c>
      <c r="E2497" s="313">
        <v>5231</v>
      </c>
      <c r="F2497" s="318" t="s">
        <v>6588</v>
      </c>
      <c r="G2497" s="318" t="s">
        <v>1618</v>
      </c>
      <c r="H2497" s="318" t="s">
        <v>5513</v>
      </c>
      <c r="I2497" s="318" t="s">
        <v>10287</v>
      </c>
      <c r="J2497" s="333" t="s">
        <v>2379</v>
      </c>
      <c r="K2497" s="333" t="s">
        <v>2081</v>
      </c>
      <c r="L2497" s="315">
        <v>41332</v>
      </c>
      <c r="M2497" s="256"/>
      <c r="N2497" s="257">
        <v>41332</v>
      </c>
      <c r="O2497" s="258">
        <v>5</v>
      </c>
      <c r="P2497" s="259"/>
      <c r="Q2497" s="49">
        <v>3.8</v>
      </c>
      <c r="R2497" s="49"/>
      <c r="S2497" s="328" t="s">
        <v>10982</v>
      </c>
    </row>
    <row r="2498" spans="1:19" ht="25.5" x14ac:dyDescent="0.25">
      <c r="A2498" s="266">
        <v>41331</v>
      </c>
      <c r="B2498" s="288" t="s">
        <v>11215</v>
      </c>
      <c r="C2498" s="267"/>
      <c r="D2498" s="318" t="s">
        <v>1615</v>
      </c>
      <c r="E2498" s="313">
        <v>5230</v>
      </c>
      <c r="F2498" s="318" t="s">
        <v>936</v>
      </c>
      <c r="G2498" s="318" t="s">
        <v>8041</v>
      </c>
      <c r="H2498" s="318" t="s">
        <v>593</v>
      </c>
      <c r="I2498" s="318" t="s">
        <v>11271</v>
      </c>
      <c r="J2498" s="333" t="s">
        <v>4152</v>
      </c>
      <c r="K2498" s="333" t="s">
        <v>447</v>
      </c>
      <c r="L2498" s="315">
        <v>41334</v>
      </c>
      <c r="M2498" s="256"/>
      <c r="N2498" s="257">
        <v>41334</v>
      </c>
      <c r="O2498" s="258">
        <v>29</v>
      </c>
      <c r="P2498" s="259"/>
      <c r="Q2498" s="49">
        <v>2.2999999999999998</v>
      </c>
      <c r="R2498" s="49"/>
      <c r="S2498" s="328" t="s">
        <v>10982</v>
      </c>
    </row>
    <row r="2499" spans="1:19" ht="25.5" x14ac:dyDescent="0.25">
      <c r="A2499" s="266">
        <v>41331</v>
      </c>
      <c r="B2499" s="288" t="s">
        <v>11272</v>
      </c>
      <c r="C2499" s="267"/>
      <c r="D2499" s="318" t="s">
        <v>8352</v>
      </c>
      <c r="E2499" s="313">
        <v>5405</v>
      </c>
      <c r="F2499" s="318" t="s">
        <v>6588</v>
      </c>
      <c r="G2499" s="318" t="s">
        <v>8729</v>
      </c>
      <c r="H2499" s="318" t="s">
        <v>6060</v>
      </c>
      <c r="I2499" s="318" t="s">
        <v>6444</v>
      </c>
      <c r="J2499" s="333" t="s">
        <v>5603</v>
      </c>
      <c r="K2499" s="333" t="s">
        <v>10123</v>
      </c>
      <c r="L2499" s="315">
        <v>41332</v>
      </c>
      <c r="M2499" s="256"/>
      <c r="N2499" s="257">
        <v>41334</v>
      </c>
      <c r="O2499" s="258">
        <v>3</v>
      </c>
      <c r="P2499" s="259"/>
      <c r="Q2499" s="49">
        <v>2.2999999999999998</v>
      </c>
      <c r="R2499" s="49"/>
      <c r="S2499" s="328" t="s">
        <v>10982</v>
      </c>
    </row>
    <row r="2500" spans="1:19" ht="25.5" x14ac:dyDescent="0.25">
      <c r="A2500" s="266">
        <v>41331</v>
      </c>
      <c r="B2500" s="288" t="s">
        <v>11272</v>
      </c>
      <c r="C2500" s="267"/>
      <c r="D2500" s="318" t="s">
        <v>2215</v>
      </c>
      <c r="E2500" s="313"/>
      <c r="F2500" s="318" t="s">
        <v>6588</v>
      </c>
      <c r="G2500" s="318" t="s">
        <v>8041</v>
      </c>
      <c r="H2500" s="318" t="s">
        <v>4935</v>
      </c>
      <c r="I2500" s="318" t="s">
        <v>6444</v>
      </c>
      <c r="J2500" s="333" t="s">
        <v>5603</v>
      </c>
      <c r="K2500" s="333" t="s">
        <v>7826</v>
      </c>
      <c r="L2500" s="315">
        <v>41332</v>
      </c>
      <c r="M2500" s="256"/>
      <c r="N2500" s="257">
        <v>41334</v>
      </c>
      <c r="O2500" s="258">
        <v>100</v>
      </c>
      <c r="P2500" s="259"/>
      <c r="Q2500" s="49">
        <v>44.18</v>
      </c>
      <c r="R2500" s="49"/>
      <c r="S2500" s="328" t="s">
        <v>10980</v>
      </c>
    </row>
    <row r="2501" spans="1:19" ht="38.25" x14ac:dyDescent="0.25">
      <c r="A2501" s="266">
        <v>41334</v>
      </c>
      <c r="B2501" s="288" t="s">
        <v>11285</v>
      </c>
      <c r="C2501" s="267"/>
      <c r="D2501" s="318" t="s">
        <v>2215</v>
      </c>
      <c r="E2501" s="313"/>
      <c r="F2501" s="318" t="s">
        <v>6588</v>
      </c>
      <c r="G2501" s="318" t="s">
        <v>9736</v>
      </c>
      <c r="H2501" s="318" t="s">
        <v>9859</v>
      </c>
      <c r="I2501" s="318" t="s">
        <v>6444</v>
      </c>
      <c r="J2501" s="333" t="s">
        <v>3481</v>
      </c>
      <c r="K2501" s="333" t="s">
        <v>2079</v>
      </c>
      <c r="L2501" s="315">
        <v>41338</v>
      </c>
      <c r="M2501" s="256"/>
      <c r="N2501" s="257">
        <v>41338</v>
      </c>
      <c r="O2501" s="258"/>
      <c r="P2501" s="259"/>
      <c r="Q2501" s="49">
        <v>44.18</v>
      </c>
      <c r="R2501" s="49"/>
      <c r="S2501" s="328" t="s">
        <v>10980</v>
      </c>
    </row>
    <row r="2502" spans="1:19" x14ac:dyDescent="0.25">
      <c r="A2502" s="266">
        <v>41338</v>
      </c>
      <c r="B2502" s="288" t="s">
        <v>11306</v>
      </c>
      <c r="C2502" s="267"/>
      <c r="D2502" s="318" t="s">
        <v>11264</v>
      </c>
      <c r="E2502" s="313">
        <v>5233</v>
      </c>
      <c r="F2502" s="318" t="s">
        <v>10658</v>
      </c>
      <c r="G2502" s="318" t="s">
        <v>8041</v>
      </c>
      <c r="H2502" s="318" t="s">
        <v>10975</v>
      </c>
      <c r="I2502" s="318" t="s">
        <v>6444</v>
      </c>
      <c r="J2502" s="333" t="s">
        <v>199</v>
      </c>
      <c r="K2502" s="333" t="s">
        <v>3407</v>
      </c>
      <c r="L2502" s="315">
        <v>41339</v>
      </c>
      <c r="M2502" s="256"/>
      <c r="N2502" s="257">
        <v>41339</v>
      </c>
      <c r="O2502" s="258">
        <v>80</v>
      </c>
      <c r="P2502" s="259"/>
      <c r="Q2502" s="49"/>
      <c r="R2502" s="49"/>
      <c r="S2502" s="328"/>
    </row>
    <row r="2503" spans="1:19" ht="25.5" x14ac:dyDescent="0.25">
      <c r="A2503" s="266">
        <v>41338</v>
      </c>
      <c r="B2503" s="288" t="s">
        <v>11313</v>
      </c>
      <c r="C2503" s="267"/>
      <c r="D2503" s="318" t="s">
        <v>2215</v>
      </c>
      <c r="E2503" s="313"/>
      <c r="F2503" s="318" t="s">
        <v>10658</v>
      </c>
      <c r="G2503" s="318" t="s">
        <v>7272</v>
      </c>
      <c r="H2503" s="318" t="s">
        <v>374</v>
      </c>
      <c r="I2503" s="318" t="s">
        <v>6444</v>
      </c>
      <c r="J2503" s="333" t="s">
        <v>878</v>
      </c>
      <c r="K2503" s="333" t="s">
        <v>2079</v>
      </c>
      <c r="L2503" s="315">
        <v>41339</v>
      </c>
      <c r="M2503" s="256"/>
      <c r="N2503" s="257">
        <v>41339</v>
      </c>
      <c r="O2503" s="258">
        <v>50</v>
      </c>
      <c r="P2503" s="259"/>
      <c r="Q2503" s="49">
        <v>80.069999999999993</v>
      </c>
      <c r="R2503" s="49"/>
      <c r="S2503" s="328" t="s">
        <v>10980</v>
      </c>
    </row>
    <row r="2504" spans="1:19" x14ac:dyDescent="0.25">
      <c r="A2504" s="266">
        <v>41276</v>
      </c>
      <c r="B2504" s="288" t="s">
        <v>11012</v>
      </c>
      <c r="C2504" s="288" t="s">
        <v>977</v>
      </c>
      <c r="D2504" s="318" t="s">
        <v>1892</v>
      </c>
      <c r="E2504" s="313">
        <v>5152</v>
      </c>
      <c r="F2504" s="318" t="s">
        <v>5328</v>
      </c>
      <c r="G2504" s="318" t="s">
        <v>1894</v>
      </c>
      <c r="H2504" s="318" t="s">
        <v>11013</v>
      </c>
      <c r="I2504" s="318" t="s">
        <v>11014</v>
      </c>
      <c r="J2504" s="333" t="s">
        <v>1893</v>
      </c>
      <c r="K2504" s="333" t="s">
        <v>3414</v>
      </c>
      <c r="L2504" s="315">
        <v>41320</v>
      </c>
      <c r="M2504" s="256"/>
      <c r="N2504" s="257">
        <v>41340</v>
      </c>
      <c r="O2504" s="258"/>
      <c r="P2504" s="259"/>
      <c r="Q2504" s="49"/>
      <c r="R2504" s="49"/>
      <c r="S2504" s="328"/>
    </row>
    <row r="2505" spans="1:19" x14ac:dyDescent="0.25">
      <c r="A2505" s="266">
        <v>41276</v>
      </c>
      <c r="B2505" s="288" t="s">
        <v>11012</v>
      </c>
      <c r="C2505" s="288" t="s">
        <v>977</v>
      </c>
      <c r="D2505" s="318" t="s">
        <v>1892</v>
      </c>
      <c r="E2505" s="313">
        <v>5152</v>
      </c>
      <c r="F2505" s="318" t="s">
        <v>5328</v>
      </c>
      <c r="G2505" s="318" t="s">
        <v>1894</v>
      </c>
      <c r="H2505" s="318" t="s">
        <v>11013</v>
      </c>
      <c r="I2505" s="318" t="s">
        <v>11015</v>
      </c>
      <c r="J2505" s="333" t="s">
        <v>1893</v>
      </c>
      <c r="K2505" s="333" t="s">
        <v>11016</v>
      </c>
      <c r="L2505" s="315">
        <v>41320</v>
      </c>
      <c r="M2505" s="256"/>
      <c r="N2505" s="257">
        <v>41340</v>
      </c>
      <c r="O2505" s="258"/>
      <c r="P2505" s="259"/>
      <c r="Q2505" s="49"/>
      <c r="R2505" s="49"/>
      <c r="S2505" s="328"/>
    </row>
    <row r="2506" spans="1:19" x14ac:dyDescent="0.25">
      <c r="A2506" s="266">
        <v>41276</v>
      </c>
      <c r="B2506" s="288" t="s">
        <v>11012</v>
      </c>
      <c r="C2506" s="288" t="s">
        <v>977</v>
      </c>
      <c r="D2506" s="318" t="s">
        <v>1892</v>
      </c>
      <c r="E2506" s="313">
        <v>5152</v>
      </c>
      <c r="F2506" s="318" t="s">
        <v>5328</v>
      </c>
      <c r="G2506" s="318" t="s">
        <v>1894</v>
      </c>
      <c r="H2506" s="318" t="s">
        <v>11013</v>
      </c>
      <c r="I2506" s="318" t="s">
        <v>11017</v>
      </c>
      <c r="J2506" s="333" t="s">
        <v>1893</v>
      </c>
      <c r="K2506" s="333" t="s">
        <v>7938</v>
      </c>
      <c r="L2506" s="315">
        <v>41320</v>
      </c>
      <c r="M2506" s="256"/>
      <c r="N2506" s="257">
        <v>41340</v>
      </c>
      <c r="O2506" s="258"/>
      <c r="P2506" s="259"/>
      <c r="Q2506" s="49"/>
      <c r="R2506" s="49"/>
      <c r="S2506" s="328"/>
    </row>
    <row r="2507" spans="1:19" x14ac:dyDescent="0.25">
      <c r="A2507" s="266">
        <v>41276</v>
      </c>
      <c r="B2507" s="288" t="s">
        <v>11012</v>
      </c>
      <c r="C2507" s="288" t="s">
        <v>977</v>
      </c>
      <c r="D2507" s="318" t="s">
        <v>1892</v>
      </c>
      <c r="E2507" s="313">
        <v>5152</v>
      </c>
      <c r="F2507" s="318" t="s">
        <v>5328</v>
      </c>
      <c r="G2507" s="318" t="s">
        <v>1894</v>
      </c>
      <c r="H2507" s="318" t="s">
        <v>11013</v>
      </c>
      <c r="I2507" s="318" t="s">
        <v>11018</v>
      </c>
      <c r="J2507" s="333" t="s">
        <v>1893</v>
      </c>
      <c r="K2507" s="333" t="s">
        <v>11019</v>
      </c>
      <c r="L2507" s="315">
        <v>41320</v>
      </c>
      <c r="M2507" s="256"/>
      <c r="N2507" s="343">
        <v>41340</v>
      </c>
      <c r="O2507" s="258"/>
      <c r="P2507" s="259"/>
      <c r="Q2507" s="49"/>
      <c r="R2507" s="49"/>
      <c r="S2507" s="328"/>
    </row>
    <row r="2508" spans="1:19" x14ac:dyDescent="0.25">
      <c r="A2508" s="266">
        <v>41276</v>
      </c>
      <c r="B2508" s="288" t="s">
        <v>11012</v>
      </c>
      <c r="C2508" s="288" t="s">
        <v>977</v>
      </c>
      <c r="D2508" s="318" t="s">
        <v>1892</v>
      </c>
      <c r="E2508" s="313">
        <v>5152</v>
      </c>
      <c r="F2508" s="318" t="s">
        <v>5328</v>
      </c>
      <c r="G2508" s="318" t="s">
        <v>1894</v>
      </c>
      <c r="H2508" s="318" t="s">
        <v>11013</v>
      </c>
      <c r="I2508" s="318" t="s">
        <v>11020</v>
      </c>
      <c r="J2508" s="333" t="s">
        <v>1893</v>
      </c>
      <c r="K2508" s="333" t="s">
        <v>11021</v>
      </c>
      <c r="L2508" s="315">
        <v>41320</v>
      </c>
      <c r="M2508" s="256"/>
      <c r="N2508" s="343">
        <v>41340</v>
      </c>
      <c r="O2508" s="258"/>
      <c r="P2508" s="259"/>
      <c r="Q2508" s="49"/>
      <c r="R2508" s="49"/>
      <c r="S2508" s="328"/>
    </row>
    <row r="2509" spans="1:19" x14ac:dyDescent="0.25">
      <c r="A2509" s="266">
        <v>41276</v>
      </c>
      <c r="B2509" s="288" t="s">
        <v>11012</v>
      </c>
      <c r="C2509" s="288" t="s">
        <v>977</v>
      </c>
      <c r="D2509" s="318" t="s">
        <v>1892</v>
      </c>
      <c r="E2509" s="313">
        <v>5152</v>
      </c>
      <c r="F2509" s="318" t="s">
        <v>5328</v>
      </c>
      <c r="G2509" s="318" t="s">
        <v>1894</v>
      </c>
      <c r="H2509" s="318" t="s">
        <v>11013</v>
      </c>
      <c r="I2509" s="318" t="s">
        <v>11022</v>
      </c>
      <c r="J2509" s="333" t="s">
        <v>1893</v>
      </c>
      <c r="K2509" s="333" t="s">
        <v>11016</v>
      </c>
      <c r="L2509" s="315">
        <v>41320</v>
      </c>
      <c r="M2509" s="256"/>
      <c r="N2509" s="257">
        <v>41340</v>
      </c>
      <c r="O2509" s="258"/>
      <c r="P2509" s="259"/>
      <c r="Q2509" s="49"/>
      <c r="R2509" s="49"/>
      <c r="S2509" s="328"/>
    </row>
    <row r="2510" spans="1:19" x14ac:dyDescent="0.25">
      <c r="A2510" s="266">
        <v>41276</v>
      </c>
      <c r="B2510" s="288" t="s">
        <v>11012</v>
      </c>
      <c r="C2510" s="288" t="s">
        <v>977</v>
      </c>
      <c r="D2510" s="318" t="s">
        <v>1892</v>
      </c>
      <c r="E2510" s="313">
        <v>5152</v>
      </c>
      <c r="F2510" s="318" t="s">
        <v>5328</v>
      </c>
      <c r="G2510" s="318" t="s">
        <v>11023</v>
      </c>
      <c r="H2510" s="318" t="s">
        <v>11013</v>
      </c>
      <c r="I2510" s="318" t="s">
        <v>11022</v>
      </c>
      <c r="J2510" s="333" t="s">
        <v>1893</v>
      </c>
      <c r="K2510" s="333" t="s">
        <v>11024</v>
      </c>
      <c r="L2510" s="315">
        <v>41320</v>
      </c>
      <c r="M2510" s="256"/>
      <c r="N2510" s="257">
        <v>41340</v>
      </c>
      <c r="O2510" s="258"/>
      <c r="P2510" s="259"/>
      <c r="Q2510" s="49"/>
      <c r="R2510" s="49"/>
      <c r="S2510" s="328"/>
    </row>
    <row r="2511" spans="1:19" x14ac:dyDescent="0.25">
      <c r="A2511" s="266">
        <v>41338</v>
      </c>
      <c r="B2511" s="288" t="s">
        <v>11308</v>
      </c>
      <c r="C2511" s="267"/>
      <c r="D2511" s="318" t="s">
        <v>5310</v>
      </c>
      <c r="E2511" s="313"/>
      <c r="F2511" s="318" t="s">
        <v>1552</v>
      </c>
      <c r="G2511" s="318" t="s">
        <v>11309</v>
      </c>
      <c r="H2511" s="318" t="s">
        <v>11310</v>
      </c>
      <c r="I2511" s="318" t="s">
        <v>6444</v>
      </c>
      <c r="J2511" s="333" t="s">
        <v>11311</v>
      </c>
      <c r="K2511" s="333" t="s">
        <v>11312</v>
      </c>
      <c r="L2511" s="315">
        <v>41341</v>
      </c>
      <c r="M2511" s="256"/>
      <c r="N2511" s="257">
        <v>41340</v>
      </c>
      <c r="O2511" s="293" t="s">
        <v>11312</v>
      </c>
      <c r="P2511" s="259"/>
      <c r="Q2511" s="49"/>
      <c r="R2511" s="49"/>
      <c r="S2511" s="328"/>
    </row>
    <row r="2512" spans="1:19" x14ac:dyDescent="0.25">
      <c r="A2512" s="266">
        <v>41292</v>
      </c>
      <c r="B2512" s="288" t="s">
        <v>11075</v>
      </c>
      <c r="C2512" s="267"/>
      <c r="D2512" s="318" t="s">
        <v>11076</v>
      </c>
      <c r="E2512" s="313">
        <v>5142</v>
      </c>
      <c r="F2512" s="318" t="s">
        <v>9954</v>
      </c>
      <c r="G2512" s="318" t="s">
        <v>9327</v>
      </c>
      <c r="H2512" s="318" t="s">
        <v>11077</v>
      </c>
      <c r="I2512" s="318" t="s">
        <v>9916</v>
      </c>
      <c r="J2512" s="333" t="s">
        <v>11078</v>
      </c>
      <c r="K2512" s="333" t="s">
        <v>11079</v>
      </c>
      <c r="L2512" s="315">
        <v>41334</v>
      </c>
      <c r="M2512" s="256"/>
      <c r="N2512" s="257">
        <v>41341</v>
      </c>
      <c r="O2512" s="258">
        <v>55</v>
      </c>
      <c r="P2512" s="259"/>
      <c r="Q2512" s="49"/>
      <c r="R2512" s="49"/>
      <c r="S2512" s="328"/>
    </row>
    <row r="2513" spans="1:19" x14ac:dyDescent="0.25">
      <c r="A2513" s="266">
        <v>41292</v>
      </c>
      <c r="B2513" s="288" t="s">
        <v>11075</v>
      </c>
      <c r="C2513" s="267"/>
      <c r="D2513" s="318" t="s">
        <v>11076</v>
      </c>
      <c r="E2513" s="313">
        <v>5142</v>
      </c>
      <c r="F2513" s="318" t="s">
        <v>9954</v>
      </c>
      <c r="G2513" s="318" t="s">
        <v>9327</v>
      </c>
      <c r="H2513" s="318" t="s">
        <v>11080</v>
      </c>
      <c r="I2513" s="318" t="s">
        <v>9916</v>
      </c>
      <c r="J2513" s="333" t="s">
        <v>11078</v>
      </c>
      <c r="K2513" s="333" t="s">
        <v>11081</v>
      </c>
      <c r="L2513" s="315">
        <v>41334</v>
      </c>
      <c r="M2513" s="256"/>
      <c r="N2513" s="257">
        <v>41341</v>
      </c>
      <c r="O2513" s="258">
        <v>46</v>
      </c>
      <c r="P2513" s="259"/>
      <c r="Q2513" s="49"/>
      <c r="R2513" s="49"/>
      <c r="S2513" s="328"/>
    </row>
    <row r="2514" spans="1:19" ht="25.5" x14ac:dyDescent="0.25">
      <c r="A2514" s="266">
        <v>41292</v>
      </c>
      <c r="B2514" s="288" t="s">
        <v>11075</v>
      </c>
      <c r="C2514" s="267"/>
      <c r="D2514" s="318" t="s">
        <v>11076</v>
      </c>
      <c r="E2514" s="313">
        <v>5142</v>
      </c>
      <c r="F2514" s="318" t="s">
        <v>9954</v>
      </c>
      <c r="G2514" s="318" t="s">
        <v>1921</v>
      </c>
      <c r="H2514" s="318" t="s">
        <v>11077</v>
      </c>
      <c r="I2514" s="318" t="s">
        <v>6444</v>
      </c>
      <c r="J2514" s="333" t="s">
        <v>2379</v>
      </c>
      <c r="K2514" s="333" t="s">
        <v>11082</v>
      </c>
      <c r="L2514" s="315">
        <v>41334</v>
      </c>
      <c r="M2514" s="256"/>
      <c r="N2514" s="257">
        <v>41341</v>
      </c>
      <c r="O2514" s="258">
        <v>60</v>
      </c>
      <c r="P2514" s="259"/>
      <c r="Q2514" s="49"/>
      <c r="R2514" s="49"/>
      <c r="S2514" s="328"/>
    </row>
    <row r="2515" spans="1:19" ht="25.5" x14ac:dyDescent="0.25">
      <c r="A2515" s="266">
        <v>41292</v>
      </c>
      <c r="B2515" s="288" t="s">
        <v>11075</v>
      </c>
      <c r="C2515" s="267"/>
      <c r="D2515" s="318" t="s">
        <v>11076</v>
      </c>
      <c r="E2515" s="313">
        <v>5142</v>
      </c>
      <c r="F2515" s="318" t="s">
        <v>9954</v>
      </c>
      <c r="G2515" s="318" t="s">
        <v>1921</v>
      </c>
      <c r="H2515" s="318" t="s">
        <v>11080</v>
      </c>
      <c r="I2515" s="318" t="s">
        <v>6444</v>
      </c>
      <c r="J2515" s="333" t="s">
        <v>2379</v>
      </c>
      <c r="K2515" s="333" t="s">
        <v>373</v>
      </c>
      <c r="L2515" s="315">
        <v>41334</v>
      </c>
      <c r="M2515" s="256"/>
      <c r="N2515" s="257">
        <v>41341</v>
      </c>
      <c r="O2515" s="258">
        <v>40</v>
      </c>
      <c r="P2515" s="259"/>
      <c r="Q2515" s="49"/>
      <c r="R2515" s="49"/>
      <c r="S2515" s="328"/>
    </row>
    <row r="2516" spans="1:19" ht="25.5" x14ac:dyDescent="0.25">
      <c r="A2516" s="266">
        <v>41337</v>
      </c>
      <c r="B2516" s="288" t="s">
        <v>11302</v>
      </c>
      <c r="C2516" s="267"/>
      <c r="D2516" s="318" t="s">
        <v>11088</v>
      </c>
      <c r="E2516" s="313">
        <v>5195</v>
      </c>
      <c r="F2516" s="318" t="s">
        <v>936</v>
      </c>
      <c r="G2516" s="318" t="s">
        <v>9736</v>
      </c>
      <c r="H2516" s="318" t="s">
        <v>3954</v>
      </c>
      <c r="I2516" s="318" t="s">
        <v>10930</v>
      </c>
      <c r="J2516" s="333" t="s">
        <v>4152</v>
      </c>
      <c r="K2516" s="333" t="s">
        <v>2419</v>
      </c>
      <c r="L2516" s="315">
        <v>41341</v>
      </c>
      <c r="M2516" s="256"/>
      <c r="N2516" s="257">
        <v>41341</v>
      </c>
      <c r="O2516" s="258">
        <v>25</v>
      </c>
      <c r="P2516" s="259"/>
      <c r="Q2516" s="49">
        <v>2.21</v>
      </c>
      <c r="R2516" s="49"/>
      <c r="S2516" s="328" t="s">
        <v>10983</v>
      </c>
    </row>
    <row r="2517" spans="1:19" x14ac:dyDescent="0.25">
      <c r="A2517" s="266">
        <v>41338</v>
      </c>
      <c r="B2517" s="288" t="s">
        <v>11327</v>
      </c>
      <c r="C2517" s="267"/>
      <c r="D2517" s="318" t="s">
        <v>5310</v>
      </c>
      <c r="E2517" s="313"/>
      <c r="F2517" s="318" t="s">
        <v>11323</v>
      </c>
      <c r="G2517" s="318" t="s">
        <v>11324</v>
      </c>
      <c r="H2517" s="318" t="s">
        <v>11325</v>
      </c>
      <c r="I2517" s="318" t="s">
        <v>6545</v>
      </c>
      <c r="J2517" s="333" t="s">
        <v>11326</v>
      </c>
      <c r="K2517" s="333" t="s">
        <v>8534</v>
      </c>
      <c r="L2517" s="315">
        <v>41351</v>
      </c>
      <c r="M2517" s="256"/>
      <c r="N2517" s="257">
        <v>41341</v>
      </c>
      <c r="O2517" s="258">
        <v>112</v>
      </c>
      <c r="P2517" s="259"/>
      <c r="Q2517" s="49"/>
      <c r="R2517" s="49"/>
      <c r="S2517" s="328"/>
    </row>
    <row r="2518" spans="1:19" ht="25.5" x14ac:dyDescent="0.25">
      <c r="A2518" s="266">
        <v>41339</v>
      </c>
      <c r="B2518" s="288" t="s">
        <v>11330</v>
      </c>
      <c r="C2518" s="267"/>
      <c r="D2518" s="318" t="s">
        <v>10293</v>
      </c>
      <c r="E2518" s="313">
        <v>5231</v>
      </c>
      <c r="F2518" s="318" t="s">
        <v>6588</v>
      </c>
      <c r="G2518" s="318" t="s">
        <v>4038</v>
      </c>
      <c r="H2518" s="318" t="s">
        <v>6060</v>
      </c>
      <c r="I2518" s="318" t="s">
        <v>1255</v>
      </c>
      <c r="J2518" s="333" t="s">
        <v>5603</v>
      </c>
      <c r="K2518" s="333" t="s">
        <v>11331</v>
      </c>
      <c r="L2518" s="315">
        <v>41346</v>
      </c>
      <c r="M2518" s="256"/>
      <c r="N2518" s="257">
        <v>41345</v>
      </c>
      <c r="O2518" s="258">
        <v>21</v>
      </c>
      <c r="P2518" s="259"/>
      <c r="Q2518" s="49">
        <v>65.290000000000006</v>
      </c>
      <c r="R2518" s="49"/>
      <c r="S2518" s="328" t="s">
        <v>10980</v>
      </c>
    </row>
    <row r="2519" spans="1:19" ht="25.5" x14ac:dyDescent="0.25">
      <c r="A2519" s="266">
        <v>41344</v>
      </c>
      <c r="B2519" s="288" t="s">
        <v>11344</v>
      </c>
      <c r="C2519" s="267"/>
      <c r="D2519" s="318" t="s">
        <v>11345</v>
      </c>
      <c r="E2519" s="313">
        <v>5238</v>
      </c>
      <c r="F2519" s="318" t="s">
        <v>6588</v>
      </c>
      <c r="G2519" s="318" t="s">
        <v>7272</v>
      </c>
      <c r="H2519" s="318" t="s">
        <v>6060</v>
      </c>
      <c r="I2519" s="318" t="s">
        <v>6444</v>
      </c>
      <c r="J2519" s="333" t="s">
        <v>5603</v>
      </c>
      <c r="K2519" s="333" t="s">
        <v>8007</v>
      </c>
      <c r="L2519" s="315">
        <v>41345</v>
      </c>
      <c r="M2519" s="256"/>
      <c r="N2519" s="257">
        <v>41345</v>
      </c>
      <c r="O2519" s="258">
        <v>4</v>
      </c>
      <c r="P2519" s="259"/>
      <c r="Q2519" s="49">
        <v>28.82</v>
      </c>
      <c r="R2519" s="49"/>
      <c r="S2519" s="328" t="s">
        <v>10980</v>
      </c>
    </row>
    <row r="2520" spans="1:19" ht="25.5" x14ac:dyDescent="0.25">
      <c r="A2520" s="266">
        <v>41341</v>
      </c>
      <c r="B2520" s="288" t="s">
        <v>11337</v>
      </c>
      <c r="C2520" s="267"/>
      <c r="D2520" s="318" t="s">
        <v>2215</v>
      </c>
      <c r="E2520" s="313"/>
      <c r="F2520" s="318" t="s">
        <v>936</v>
      </c>
      <c r="G2520" s="318" t="s">
        <v>9736</v>
      </c>
      <c r="H2520" s="318" t="s">
        <v>3954</v>
      </c>
      <c r="I2520" s="318" t="s">
        <v>10930</v>
      </c>
      <c r="J2520" s="333" t="s">
        <v>4152</v>
      </c>
      <c r="K2520" s="333" t="s">
        <v>6466</v>
      </c>
      <c r="L2520" s="315">
        <v>41345</v>
      </c>
      <c r="M2520" s="256"/>
      <c r="N2520" s="257">
        <v>41346</v>
      </c>
      <c r="O2520" s="258">
        <v>10</v>
      </c>
      <c r="P2520" s="259"/>
      <c r="Q2520" s="49"/>
      <c r="R2520" s="49"/>
      <c r="S2520" s="328"/>
    </row>
    <row r="2521" spans="1:19" ht="25.5" x14ac:dyDescent="0.25">
      <c r="A2521" s="266">
        <v>41341</v>
      </c>
      <c r="B2521" s="288" t="s">
        <v>11337</v>
      </c>
      <c r="C2521" s="267"/>
      <c r="D2521" s="318" t="s">
        <v>2215</v>
      </c>
      <c r="E2521" s="313"/>
      <c r="F2521" s="318" t="s">
        <v>936</v>
      </c>
      <c r="G2521" s="318" t="s">
        <v>9736</v>
      </c>
      <c r="H2521" s="318" t="s">
        <v>86</v>
      </c>
      <c r="I2521" s="318" t="s">
        <v>10930</v>
      </c>
      <c r="J2521" s="333" t="s">
        <v>4152</v>
      </c>
      <c r="K2521" s="333" t="s">
        <v>2419</v>
      </c>
      <c r="L2521" s="315">
        <v>41345</v>
      </c>
      <c r="M2521" s="256"/>
      <c r="N2521" s="257">
        <v>41346</v>
      </c>
      <c r="O2521" s="258">
        <v>25</v>
      </c>
      <c r="P2521" s="259"/>
      <c r="Q2521" s="49">
        <v>90.17</v>
      </c>
      <c r="R2521" s="49"/>
      <c r="S2521" s="328" t="s">
        <v>10980</v>
      </c>
    </row>
    <row r="2522" spans="1:19" ht="38.25" x14ac:dyDescent="0.25">
      <c r="A2522" s="266">
        <v>41340</v>
      </c>
      <c r="B2522" s="288" t="s">
        <v>11335</v>
      </c>
      <c r="C2522" s="267"/>
      <c r="D2522" s="344" t="s">
        <v>11088</v>
      </c>
      <c r="E2522" s="345">
        <v>5195</v>
      </c>
      <c r="F2522" s="344" t="s">
        <v>936</v>
      </c>
      <c r="G2522" s="344" t="s">
        <v>5602</v>
      </c>
      <c r="H2522" s="344" t="s">
        <v>3954</v>
      </c>
      <c r="I2522" s="344" t="s">
        <v>1255</v>
      </c>
      <c r="J2522" s="346" t="s">
        <v>3795</v>
      </c>
      <c r="K2522" s="346" t="s">
        <v>3955</v>
      </c>
      <c r="L2522" s="347">
        <v>41348</v>
      </c>
      <c r="M2522" s="256" t="s">
        <v>3863</v>
      </c>
      <c r="N2522" s="257">
        <v>41348</v>
      </c>
      <c r="O2522" s="258"/>
      <c r="P2522" s="290" t="s">
        <v>11367</v>
      </c>
      <c r="Q2522" s="49"/>
      <c r="R2522" s="49"/>
      <c r="S2522" s="328"/>
    </row>
    <row r="2523" spans="1:19" ht="38.25" x14ac:dyDescent="0.25">
      <c r="A2523" s="266">
        <v>41340</v>
      </c>
      <c r="B2523" s="288" t="s">
        <v>11336</v>
      </c>
      <c r="C2523" s="267"/>
      <c r="D2523" s="344" t="s">
        <v>11088</v>
      </c>
      <c r="E2523" s="345">
        <v>5195</v>
      </c>
      <c r="F2523" s="344" t="s">
        <v>936</v>
      </c>
      <c r="G2523" s="344" t="s">
        <v>5602</v>
      </c>
      <c r="H2523" s="344" t="s">
        <v>3954</v>
      </c>
      <c r="I2523" s="344" t="s">
        <v>1255</v>
      </c>
      <c r="J2523" s="346" t="s">
        <v>3795</v>
      </c>
      <c r="K2523" s="346" t="s">
        <v>3955</v>
      </c>
      <c r="L2523" s="347">
        <v>41348</v>
      </c>
      <c r="M2523" s="256" t="s">
        <v>3863</v>
      </c>
      <c r="N2523" s="257">
        <v>41348</v>
      </c>
      <c r="O2523" s="258"/>
      <c r="P2523" s="290" t="s">
        <v>11367</v>
      </c>
      <c r="Q2523" s="49"/>
      <c r="R2523" s="49"/>
      <c r="S2523" s="328"/>
    </row>
    <row r="2524" spans="1:19" ht="25.5" x14ac:dyDescent="0.25">
      <c r="A2524" s="266">
        <v>41344</v>
      </c>
      <c r="B2524" s="267"/>
      <c r="C2524" s="267"/>
      <c r="D2524" s="318" t="s">
        <v>11355</v>
      </c>
      <c r="E2524" s="313"/>
      <c r="F2524" s="318" t="s">
        <v>936</v>
      </c>
      <c r="G2524" s="313">
        <v>22</v>
      </c>
      <c r="H2524" s="318" t="s">
        <v>3221</v>
      </c>
      <c r="I2524" s="318" t="s">
        <v>6444</v>
      </c>
      <c r="J2524" s="333" t="s">
        <v>4152</v>
      </c>
      <c r="K2524" s="333" t="s">
        <v>10236</v>
      </c>
      <c r="L2524" s="315"/>
      <c r="M2524" s="256"/>
      <c r="N2524" s="257">
        <v>41348</v>
      </c>
      <c r="O2524" s="258">
        <v>55</v>
      </c>
      <c r="P2524" s="259"/>
      <c r="Q2524" s="49">
        <v>23.95</v>
      </c>
      <c r="R2524" s="49"/>
      <c r="S2524" s="328" t="s">
        <v>10980</v>
      </c>
    </row>
    <row r="2525" spans="1:19" ht="25.5" x14ac:dyDescent="0.25">
      <c r="A2525" s="266">
        <v>41351</v>
      </c>
      <c r="B2525" s="288" t="s">
        <v>11380</v>
      </c>
      <c r="C2525" s="267"/>
      <c r="D2525" s="318" t="s">
        <v>2215</v>
      </c>
      <c r="E2525" s="313"/>
      <c r="F2525" s="318" t="s">
        <v>936</v>
      </c>
      <c r="G2525" s="318" t="s">
        <v>5602</v>
      </c>
      <c r="H2525" s="318" t="s">
        <v>4164</v>
      </c>
      <c r="I2525" s="318" t="s">
        <v>6444</v>
      </c>
      <c r="J2525" s="333" t="s">
        <v>4152</v>
      </c>
      <c r="K2525" s="333" t="s">
        <v>2081</v>
      </c>
      <c r="L2525" s="315">
        <v>41352</v>
      </c>
      <c r="M2525" s="256"/>
      <c r="N2525" s="257">
        <v>41353</v>
      </c>
      <c r="O2525" s="258">
        <v>5</v>
      </c>
      <c r="P2525" s="259"/>
      <c r="Q2525" s="49">
        <v>132.91</v>
      </c>
      <c r="R2525" s="49"/>
      <c r="S2525" s="328" t="s">
        <v>10980</v>
      </c>
    </row>
    <row r="2526" spans="1:19" ht="25.5" x14ac:dyDescent="0.25">
      <c r="A2526" s="266">
        <v>41351</v>
      </c>
      <c r="B2526" s="288" t="s">
        <v>11380</v>
      </c>
      <c r="C2526" s="267"/>
      <c r="D2526" s="318" t="s">
        <v>2215</v>
      </c>
      <c r="E2526" s="313"/>
      <c r="F2526" s="318" t="s">
        <v>936</v>
      </c>
      <c r="G2526" s="318" t="s">
        <v>5602</v>
      </c>
      <c r="H2526" s="318" t="s">
        <v>9216</v>
      </c>
      <c r="I2526" s="318" t="s">
        <v>6444</v>
      </c>
      <c r="J2526" s="333" t="s">
        <v>4152</v>
      </c>
      <c r="K2526" s="333" t="s">
        <v>2419</v>
      </c>
      <c r="L2526" s="315">
        <v>41352</v>
      </c>
      <c r="M2526" s="256"/>
      <c r="N2526" s="257">
        <v>41353</v>
      </c>
      <c r="O2526" s="258">
        <v>25</v>
      </c>
      <c r="P2526" s="259"/>
      <c r="Q2526" s="49">
        <v>56.93</v>
      </c>
      <c r="R2526" s="49"/>
      <c r="S2526" s="328" t="s">
        <v>10980</v>
      </c>
    </row>
    <row r="2527" spans="1:19" ht="25.5" x14ac:dyDescent="0.25">
      <c r="A2527" s="266">
        <v>41319</v>
      </c>
      <c r="B2527" s="288" t="s">
        <v>11379</v>
      </c>
      <c r="C2527" s="267"/>
      <c r="D2527" s="318" t="s">
        <v>11223</v>
      </c>
      <c r="E2527" s="313">
        <v>5018</v>
      </c>
      <c r="F2527" s="318" t="s">
        <v>936</v>
      </c>
      <c r="G2527" s="318" t="s">
        <v>5602</v>
      </c>
      <c r="H2527" s="318" t="s">
        <v>3954</v>
      </c>
      <c r="I2527" s="318" t="s">
        <v>10930</v>
      </c>
      <c r="J2527" s="333" t="s">
        <v>4152</v>
      </c>
      <c r="K2527" s="333" t="s">
        <v>8506</v>
      </c>
      <c r="L2527" s="315">
        <v>41355</v>
      </c>
      <c r="M2527" s="256"/>
      <c r="N2527" s="257">
        <v>41355</v>
      </c>
      <c r="O2527" s="258">
        <v>20</v>
      </c>
      <c r="P2527" s="259"/>
      <c r="Q2527" s="49">
        <v>39.299999999999997</v>
      </c>
      <c r="R2527" s="49"/>
      <c r="S2527" s="328" t="s">
        <v>10980</v>
      </c>
    </row>
    <row r="2528" spans="1:19" ht="25.5" x14ac:dyDescent="0.25">
      <c r="A2528" s="266">
        <v>41354</v>
      </c>
      <c r="B2528" s="288" t="s">
        <v>11402</v>
      </c>
      <c r="C2528" s="267"/>
      <c r="D2528" s="318" t="s">
        <v>11397</v>
      </c>
      <c r="E2528" s="313"/>
      <c r="F2528" s="313"/>
      <c r="G2528" s="313"/>
      <c r="H2528" s="313"/>
      <c r="I2528" s="313"/>
      <c r="J2528" s="314"/>
      <c r="K2528" s="333" t="s">
        <v>11398</v>
      </c>
      <c r="L2528" s="315"/>
      <c r="M2528" s="256"/>
      <c r="N2528" s="257">
        <v>41355</v>
      </c>
      <c r="O2528" s="258">
        <v>45</v>
      </c>
      <c r="P2528" s="259"/>
      <c r="Q2528" s="49">
        <v>152.01</v>
      </c>
      <c r="R2528" s="49"/>
      <c r="S2528" s="328" t="s">
        <v>10980</v>
      </c>
    </row>
    <row r="2529" spans="1:19" ht="25.5" x14ac:dyDescent="0.25">
      <c r="A2529" s="266">
        <v>41354</v>
      </c>
      <c r="B2529" s="288" t="s">
        <v>11399</v>
      </c>
      <c r="C2529" s="267"/>
      <c r="D2529" s="318" t="s">
        <v>2215</v>
      </c>
      <c r="E2529" s="313"/>
      <c r="F2529" s="318" t="s">
        <v>6588</v>
      </c>
      <c r="G2529" s="318" t="s">
        <v>11400</v>
      </c>
      <c r="H2529" s="318" t="s">
        <v>5513</v>
      </c>
      <c r="I2529" s="318" t="s">
        <v>6444</v>
      </c>
      <c r="J2529" s="333" t="s">
        <v>2379</v>
      </c>
      <c r="K2529" s="333" t="s">
        <v>6408</v>
      </c>
      <c r="L2529" s="315"/>
      <c r="M2529" s="256"/>
      <c r="N2529" s="257">
        <v>41358</v>
      </c>
      <c r="O2529" s="258">
        <v>75</v>
      </c>
      <c r="P2529" s="259"/>
      <c r="Q2529" s="49">
        <v>8.5</v>
      </c>
      <c r="R2529" s="49"/>
      <c r="S2529" s="328" t="s">
        <v>10982</v>
      </c>
    </row>
    <row r="2530" spans="1:19" ht="25.5" x14ac:dyDescent="0.25">
      <c r="A2530" s="266">
        <v>41354</v>
      </c>
      <c r="B2530" s="288" t="s">
        <v>11401</v>
      </c>
      <c r="C2530" s="267"/>
      <c r="D2530" s="318" t="s">
        <v>2215</v>
      </c>
      <c r="E2530" s="313"/>
      <c r="F2530" s="318" t="s">
        <v>10658</v>
      </c>
      <c r="G2530" s="318" t="s">
        <v>7272</v>
      </c>
      <c r="H2530" s="318" t="s">
        <v>374</v>
      </c>
      <c r="I2530" s="318" t="s">
        <v>6444</v>
      </c>
      <c r="J2530" s="333" t="s">
        <v>878</v>
      </c>
      <c r="K2530" s="333" t="s">
        <v>6408</v>
      </c>
      <c r="L2530" s="315">
        <v>41358</v>
      </c>
      <c r="M2530" s="256"/>
      <c r="N2530" s="257">
        <v>41358</v>
      </c>
      <c r="O2530" s="258">
        <v>75</v>
      </c>
      <c r="P2530" s="259"/>
      <c r="Q2530" s="49">
        <v>87.78</v>
      </c>
      <c r="R2530" s="49"/>
      <c r="S2530" s="328" t="s">
        <v>10980</v>
      </c>
    </row>
    <row r="2531" spans="1:19" ht="25.5" x14ac:dyDescent="0.25">
      <c r="A2531" s="266">
        <v>41354</v>
      </c>
      <c r="B2531" s="288" t="s">
        <v>11401</v>
      </c>
      <c r="C2531" s="267"/>
      <c r="D2531" s="318" t="s">
        <v>2215</v>
      </c>
      <c r="E2531" s="313"/>
      <c r="F2531" s="318" t="s">
        <v>10658</v>
      </c>
      <c r="G2531" s="318" t="s">
        <v>5602</v>
      </c>
      <c r="H2531" s="318" t="s">
        <v>374</v>
      </c>
      <c r="I2531" s="318" t="s">
        <v>6444</v>
      </c>
      <c r="J2531" s="333" t="s">
        <v>878</v>
      </c>
      <c r="K2531" s="333" t="s">
        <v>2079</v>
      </c>
      <c r="L2531" s="315">
        <v>41358</v>
      </c>
      <c r="M2531" s="256"/>
      <c r="N2531" s="257">
        <v>41358</v>
      </c>
      <c r="O2531" s="258">
        <v>50</v>
      </c>
      <c r="P2531" s="259"/>
      <c r="Q2531" s="49">
        <v>36.89</v>
      </c>
      <c r="R2531" s="49"/>
      <c r="S2531" s="328" t="s">
        <v>10980</v>
      </c>
    </row>
    <row r="2532" spans="1:19" ht="25.5" x14ac:dyDescent="0.25">
      <c r="A2532" s="266">
        <v>41354</v>
      </c>
      <c r="B2532" s="288" t="s">
        <v>11401</v>
      </c>
      <c r="C2532" s="267"/>
      <c r="D2532" s="318" t="s">
        <v>2215</v>
      </c>
      <c r="E2532" s="313"/>
      <c r="F2532" s="318" t="s">
        <v>10658</v>
      </c>
      <c r="G2532" s="318" t="s">
        <v>8041</v>
      </c>
      <c r="H2532" s="318" t="s">
        <v>374</v>
      </c>
      <c r="I2532" s="318" t="s">
        <v>6444</v>
      </c>
      <c r="J2532" s="333" t="s">
        <v>878</v>
      </c>
      <c r="K2532" s="333" t="s">
        <v>6408</v>
      </c>
      <c r="L2532" s="315">
        <v>41358</v>
      </c>
      <c r="M2532" s="256"/>
      <c r="N2532" s="257">
        <v>41358</v>
      </c>
      <c r="O2532" s="258">
        <v>75</v>
      </c>
      <c r="P2532" s="259"/>
      <c r="Q2532" s="49">
        <v>36.89</v>
      </c>
      <c r="R2532" s="49"/>
      <c r="S2532" s="328" t="s">
        <v>10980</v>
      </c>
    </row>
    <row r="2533" spans="1:19" ht="25.5" x14ac:dyDescent="0.25">
      <c r="A2533" s="266">
        <v>41354</v>
      </c>
      <c r="B2533" s="288" t="s">
        <v>11409</v>
      </c>
      <c r="C2533" s="267"/>
      <c r="D2533" s="318" t="s">
        <v>11076</v>
      </c>
      <c r="E2533" s="313">
        <v>5142</v>
      </c>
      <c r="F2533" s="318" t="s">
        <v>5941</v>
      </c>
      <c r="G2533" s="318" t="s">
        <v>3635</v>
      </c>
      <c r="H2533" s="318" t="s">
        <v>9706</v>
      </c>
      <c r="I2533" s="318" t="s">
        <v>6444</v>
      </c>
      <c r="J2533" s="333" t="s">
        <v>8059</v>
      </c>
      <c r="K2533" s="333" t="s">
        <v>748</v>
      </c>
      <c r="L2533" s="315">
        <v>41358</v>
      </c>
      <c r="M2533" s="256"/>
      <c r="N2533" s="257">
        <v>41358</v>
      </c>
      <c r="O2533" s="258"/>
      <c r="P2533" s="259"/>
      <c r="Q2533" s="49">
        <v>42.65</v>
      </c>
      <c r="R2533" s="49"/>
      <c r="S2533" s="328" t="s">
        <v>10980</v>
      </c>
    </row>
    <row r="2534" spans="1:19" ht="25.5" x14ac:dyDescent="0.25">
      <c r="A2534" s="266">
        <v>41354</v>
      </c>
      <c r="B2534" s="288" t="s">
        <v>11409</v>
      </c>
      <c r="C2534" s="267"/>
      <c r="D2534" s="318" t="s">
        <v>11076</v>
      </c>
      <c r="E2534" s="313">
        <v>5142</v>
      </c>
      <c r="F2534" s="318" t="s">
        <v>5941</v>
      </c>
      <c r="G2534" s="318" t="s">
        <v>3635</v>
      </c>
      <c r="H2534" s="318" t="s">
        <v>9706</v>
      </c>
      <c r="I2534" s="318" t="s">
        <v>6444</v>
      </c>
      <c r="J2534" s="333" t="s">
        <v>8059</v>
      </c>
      <c r="K2534" s="333" t="s">
        <v>10492</v>
      </c>
      <c r="L2534" s="315">
        <v>41360</v>
      </c>
      <c r="M2534" s="256"/>
      <c r="N2534" s="257">
        <v>41360</v>
      </c>
      <c r="O2534" s="258">
        <v>13</v>
      </c>
      <c r="P2534" s="259"/>
      <c r="Q2534" s="49">
        <v>49.19</v>
      </c>
      <c r="R2534" s="49"/>
      <c r="S2534" s="328" t="s">
        <v>10980</v>
      </c>
    </row>
    <row r="2535" spans="1:19" ht="25.5" x14ac:dyDescent="0.25">
      <c r="A2535" s="266">
        <v>41358</v>
      </c>
      <c r="B2535" s="288" t="s">
        <v>11422</v>
      </c>
      <c r="C2535" s="267"/>
      <c r="D2535" s="318" t="s">
        <v>2215</v>
      </c>
      <c r="E2535" s="313"/>
      <c r="F2535" s="318" t="s">
        <v>936</v>
      </c>
      <c r="G2535" s="318" t="s">
        <v>9736</v>
      </c>
      <c r="H2535" s="318" t="s">
        <v>86</v>
      </c>
      <c r="I2535" s="318" t="s">
        <v>10930</v>
      </c>
      <c r="J2535" s="333" t="s">
        <v>4152</v>
      </c>
      <c r="K2535" s="333" t="s">
        <v>2419</v>
      </c>
      <c r="L2535" s="315">
        <v>41359</v>
      </c>
      <c r="M2535" s="256"/>
      <c r="N2535" s="257">
        <v>41360</v>
      </c>
      <c r="O2535" s="258">
        <v>25</v>
      </c>
      <c r="P2535" s="259"/>
      <c r="Q2535" s="49"/>
      <c r="R2535" s="49"/>
      <c r="S2535" s="328"/>
    </row>
    <row r="2536" spans="1:19" ht="25.5" x14ac:dyDescent="0.25">
      <c r="A2536" s="266">
        <v>41358</v>
      </c>
      <c r="B2536" s="267"/>
      <c r="C2536" s="267"/>
      <c r="D2536" s="318" t="s">
        <v>7168</v>
      </c>
      <c r="E2536" s="313">
        <v>5130</v>
      </c>
      <c r="F2536" s="318" t="s">
        <v>936</v>
      </c>
      <c r="G2536" s="318" t="s">
        <v>9736</v>
      </c>
      <c r="H2536" s="318" t="s">
        <v>11447</v>
      </c>
      <c r="I2536" s="318" t="s">
        <v>10930</v>
      </c>
      <c r="J2536" s="333" t="s">
        <v>4152</v>
      </c>
      <c r="K2536" s="333" t="s">
        <v>11448</v>
      </c>
      <c r="L2536" s="315">
        <v>41360</v>
      </c>
      <c r="M2536" s="256"/>
      <c r="N2536" s="257">
        <v>41360</v>
      </c>
      <c r="O2536" s="258"/>
      <c r="P2536" s="259"/>
      <c r="Q2536" s="49"/>
      <c r="R2536" s="49"/>
      <c r="S2536" s="328"/>
    </row>
    <row r="2537" spans="1:19" ht="25.5" x14ac:dyDescent="0.25">
      <c r="A2537" s="266">
        <v>41319</v>
      </c>
      <c r="B2537" s="288" t="s">
        <v>11379</v>
      </c>
      <c r="C2537" s="267"/>
      <c r="D2537" s="288" t="s">
        <v>11223</v>
      </c>
      <c r="E2537" s="267">
        <v>5018</v>
      </c>
      <c r="F2537" s="288" t="s">
        <v>936</v>
      </c>
      <c r="G2537" s="288" t="s">
        <v>5602</v>
      </c>
      <c r="H2537" s="288" t="s">
        <v>3954</v>
      </c>
      <c r="I2537" s="288" t="s">
        <v>1255</v>
      </c>
      <c r="J2537" s="297" t="s">
        <v>9714</v>
      </c>
      <c r="K2537" s="297" t="s">
        <v>10845</v>
      </c>
      <c r="L2537" s="283">
        <v>41361</v>
      </c>
      <c r="M2537" s="256"/>
      <c r="N2537" s="257">
        <v>41361</v>
      </c>
      <c r="O2537" s="258"/>
      <c r="P2537" s="259"/>
      <c r="Q2537" s="49"/>
      <c r="R2537" s="49"/>
      <c r="S2537" s="328"/>
    </row>
    <row r="2538" spans="1:19" x14ac:dyDescent="0.25">
      <c r="A2538" s="266">
        <v>41359</v>
      </c>
      <c r="B2538" s="267"/>
      <c r="C2538" s="288" t="s">
        <v>11442</v>
      </c>
      <c r="D2538" s="318" t="s">
        <v>8145</v>
      </c>
      <c r="E2538" s="313">
        <v>5153</v>
      </c>
      <c r="F2538" s="318" t="s">
        <v>11443</v>
      </c>
      <c r="G2538" s="350">
        <v>41410</v>
      </c>
      <c r="H2538" s="318" t="s">
        <v>11444</v>
      </c>
      <c r="I2538" s="318" t="s">
        <v>1255</v>
      </c>
      <c r="J2538" s="333" t="s">
        <v>11445</v>
      </c>
      <c r="K2538" s="333" t="s">
        <v>2562</v>
      </c>
      <c r="L2538" s="315">
        <v>41360</v>
      </c>
      <c r="M2538" s="256"/>
      <c r="N2538" s="257">
        <v>41362</v>
      </c>
      <c r="O2538" s="258">
        <v>6</v>
      </c>
      <c r="P2538" s="259"/>
      <c r="Q2538" s="49">
        <v>238.77</v>
      </c>
      <c r="R2538" s="49"/>
      <c r="S2538" s="328" t="s">
        <v>10980</v>
      </c>
    </row>
    <row r="2539" spans="1:19" ht="25.5" x14ac:dyDescent="0.25">
      <c r="A2539" s="266">
        <v>41360</v>
      </c>
      <c r="B2539" s="288" t="s">
        <v>11379</v>
      </c>
      <c r="C2539" s="267"/>
      <c r="D2539" s="318" t="s">
        <v>11223</v>
      </c>
      <c r="E2539" s="313">
        <v>5018</v>
      </c>
      <c r="F2539" s="318" t="s">
        <v>936</v>
      </c>
      <c r="G2539" s="318" t="s">
        <v>5602</v>
      </c>
      <c r="H2539" s="318" t="s">
        <v>4164</v>
      </c>
      <c r="I2539" s="318" t="s">
        <v>6444</v>
      </c>
      <c r="J2539" s="333" t="s">
        <v>4152</v>
      </c>
      <c r="K2539" s="333" t="s">
        <v>2081</v>
      </c>
      <c r="L2539" s="315">
        <v>41362</v>
      </c>
      <c r="M2539" s="256"/>
      <c r="N2539" s="257">
        <v>41362</v>
      </c>
      <c r="O2539" s="258">
        <v>5</v>
      </c>
      <c r="P2539" s="259"/>
      <c r="Q2539" s="49">
        <v>50.58</v>
      </c>
      <c r="R2539" s="49"/>
      <c r="S2539" s="328" t="s">
        <v>10980</v>
      </c>
    </row>
    <row r="2540" spans="1:19" ht="25.5" x14ac:dyDescent="0.25">
      <c r="A2540" s="266">
        <v>41365</v>
      </c>
      <c r="B2540" s="288" t="s">
        <v>11480</v>
      </c>
      <c r="C2540" s="267"/>
      <c r="D2540" s="318" t="s">
        <v>2215</v>
      </c>
      <c r="E2540" s="313"/>
      <c r="F2540" s="318" t="s">
        <v>6588</v>
      </c>
      <c r="G2540" s="318" t="s">
        <v>1341</v>
      </c>
      <c r="H2540" s="318" t="s">
        <v>9706</v>
      </c>
      <c r="I2540" s="318" t="s">
        <v>6444</v>
      </c>
      <c r="J2540" s="333" t="s">
        <v>8059</v>
      </c>
      <c r="K2540" s="333" t="s">
        <v>2081</v>
      </c>
      <c r="L2540" s="315">
        <v>41366</v>
      </c>
      <c r="M2540" s="256"/>
      <c r="N2540" s="257">
        <v>41366</v>
      </c>
      <c r="O2540" s="258">
        <v>5</v>
      </c>
      <c r="P2540" s="259"/>
      <c r="Q2540" s="49"/>
      <c r="R2540" s="49"/>
      <c r="S2540" s="328"/>
    </row>
    <row r="2541" spans="1:19" ht="25.5" x14ac:dyDescent="0.25">
      <c r="A2541" s="266">
        <v>41365</v>
      </c>
      <c r="B2541" s="288" t="s">
        <v>11480</v>
      </c>
      <c r="C2541" s="267"/>
      <c r="D2541" s="318" t="s">
        <v>2215</v>
      </c>
      <c r="E2541" s="313"/>
      <c r="F2541" s="318" t="s">
        <v>6588</v>
      </c>
      <c r="G2541" s="318" t="s">
        <v>1341</v>
      </c>
      <c r="H2541" s="318" t="s">
        <v>5513</v>
      </c>
      <c r="I2541" s="318" t="s">
        <v>6444</v>
      </c>
      <c r="J2541" s="333" t="s">
        <v>2379</v>
      </c>
      <c r="K2541" s="333" t="s">
        <v>11082</v>
      </c>
      <c r="L2541" s="315">
        <v>41366</v>
      </c>
      <c r="M2541" s="256"/>
      <c r="N2541" s="257">
        <v>41366</v>
      </c>
      <c r="O2541" s="258">
        <v>60</v>
      </c>
      <c r="P2541" s="259"/>
      <c r="Q2541" s="49">
        <v>42.26</v>
      </c>
      <c r="R2541" s="49"/>
      <c r="S2541" s="328" t="s">
        <v>10980</v>
      </c>
    </row>
    <row r="2542" spans="1:19" ht="25.5" x14ac:dyDescent="0.25">
      <c r="A2542" s="266">
        <v>41365</v>
      </c>
      <c r="B2542" s="288" t="s">
        <v>11480</v>
      </c>
      <c r="C2542" s="267"/>
      <c r="D2542" s="318" t="s">
        <v>2215</v>
      </c>
      <c r="E2542" s="313"/>
      <c r="F2542" s="318" t="s">
        <v>6588</v>
      </c>
      <c r="G2542" s="318" t="s">
        <v>3635</v>
      </c>
      <c r="H2542" s="318" t="s">
        <v>5513</v>
      </c>
      <c r="I2542" s="318" t="s">
        <v>6444</v>
      </c>
      <c r="J2542" s="333" t="s">
        <v>2379</v>
      </c>
      <c r="K2542" s="333" t="s">
        <v>1788</v>
      </c>
      <c r="L2542" s="315">
        <v>41366</v>
      </c>
      <c r="M2542" s="256"/>
      <c r="N2542" s="257">
        <v>41366</v>
      </c>
      <c r="O2542" s="258">
        <v>51</v>
      </c>
      <c r="P2542" s="259"/>
      <c r="Q2542" s="49"/>
      <c r="R2542" s="49"/>
      <c r="S2542" s="328"/>
    </row>
    <row r="2543" spans="1:19" x14ac:dyDescent="0.25">
      <c r="A2543" s="266">
        <v>41365</v>
      </c>
      <c r="B2543" s="288" t="s">
        <v>11483</v>
      </c>
      <c r="C2543" s="267"/>
      <c r="D2543" s="318" t="s">
        <v>11484</v>
      </c>
      <c r="E2543" s="313"/>
      <c r="F2543" s="318" t="s">
        <v>11485</v>
      </c>
      <c r="G2543" s="313">
        <v>63</v>
      </c>
      <c r="H2543" s="318" t="s">
        <v>537</v>
      </c>
      <c r="I2543" s="318" t="s">
        <v>6444</v>
      </c>
      <c r="J2543" s="333" t="s">
        <v>11311</v>
      </c>
      <c r="K2543" s="333" t="s">
        <v>6365</v>
      </c>
      <c r="L2543" s="351" t="s">
        <v>6533</v>
      </c>
      <c r="M2543" s="256"/>
      <c r="N2543" s="257">
        <v>41366</v>
      </c>
      <c r="O2543" s="258">
        <v>4</v>
      </c>
      <c r="P2543" s="259"/>
      <c r="Q2543" s="49"/>
      <c r="R2543" s="49"/>
      <c r="S2543" s="328"/>
    </row>
    <row r="2544" spans="1:19" ht="25.5" x14ac:dyDescent="0.25">
      <c r="A2544" s="266">
        <v>41360</v>
      </c>
      <c r="B2544" s="267"/>
      <c r="C2544" s="267"/>
      <c r="D2544" s="318" t="s">
        <v>11486</v>
      </c>
      <c r="E2544" s="313"/>
      <c r="F2544" s="318" t="s">
        <v>1333</v>
      </c>
      <c r="G2544" s="313">
        <v>22</v>
      </c>
      <c r="H2544" s="318" t="s">
        <v>1632</v>
      </c>
      <c r="I2544" s="318" t="s">
        <v>6792</v>
      </c>
      <c r="J2544" s="333" t="s">
        <v>4152</v>
      </c>
      <c r="K2544" s="333" t="s">
        <v>8534</v>
      </c>
      <c r="L2544" s="315">
        <v>41367</v>
      </c>
      <c r="M2544" s="256"/>
      <c r="N2544" s="257">
        <v>41367</v>
      </c>
      <c r="O2544" s="258">
        <v>100</v>
      </c>
      <c r="P2544" s="259"/>
      <c r="Q2544" s="49">
        <v>44.19</v>
      </c>
      <c r="R2544" s="49"/>
      <c r="S2544" s="328" t="s">
        <v>10980</v>
      </c>
    </row>
    <row r="2545" spans="1:19" ht="25.5" x14ac:dyDescent="0.25">
      <c r="A2545" s="266">
        <v>41359</v>
      </c>
      <c r="B2545" s="288" t="s">
        <v>11449</v>
      </c>
      <c r="C2545" s="267"/>
      <c r="D2545" s="318" t="s">
        <v>11076</v>
      </c>
      <c r="E2545" s="313">
        <v>5142</v>
      </c>
      <c r="F2545" s="318" t="s">
        <v>738</v>
      </c>
      <c r="G2545" s="318" t="s">
        <v>8247</v>
      </c>
      <c r="H2545" s="318" t="s">
        <v>9018</v>
      </c>
      <c r="I2545" s="318" t="s">
        <v>6444</v>
      </c>
      <c r="J2545" s="333" t="s">
        <v>4152</v>
      </c>
      <c r="K2545" s="333" t="s">
        <v>6466</v>
      </c>
      <c r="L2545" s="315"/>
      <c r="M2545" s="256"/>
      <c r="N2545" s="257">
        <v>41368</v>
      </c>
      <c r="O2545" s="258">
        <v>10</v>
      </c>
      <c r="P2545" s="259"/>
      <c r="Q2545" s="49">
        <v>112.81</v>
      </c>
      <c r="R2545" s="49"/>
      <c r="S2545" s="328" t="s">
        <v>10980</v>
      </c>
    </row>
    <row r="2546" spans="1:19" ht="25.5" x14ac:dyDescent="0.25">
      <c r="A2546" s="266">
        <v>41359</v>
      </c>
      <c r="B2546" s="288" t="s">
        <v>11449</v>
      </c>
      <c r="C2546" s="267"/>
      <c r="D2546" s="318" t="s">
        <v>2215</v>
      </c>
      <c r="E2546" s="313"/>
      <c r="F2546" s="318" t="s">
        <v>738</v>
      </c>
      <c r="G2546" s="318" t="s">
        <v>1921</v>
      </c>
      <c r="H2546" s="318" t="s">
        <v>593</v>
      </c>
      <c r="I2546" s="318" t="s">
        <v>6444</v>
      </c>
      <c r="J2546" s="333" t="s">
        <v>4152</v>
      </c>
      <c r="K2546" s="333" t="s">
        <v>4960</v>
      </c>
      <c r="L2546" s="315"/>
      <c r="M2546" s="256"/>
      <c r="N2546" s="257">
        <v>41368</v>
      </c>
      <c r="O2546" s="258">
        <v>15</v>
      </c>
      <c r="P2546" s="259"/>
      <c r="Q2546" s="49">
        <v>212.75</v>
      </c>
      <c r="R2546" s="49"/>
      <c r="S2546" s="328" t="s">
        <v>10980</v>
      </c>
    </row>
    <row r="2547" spans="1:19" x14ac:dyDescent="0.25">
      <c r="A2547" s="266">
        <v>41360</v>
      </c>
      <c r="B2547" s="288" t="s">
        <v>11379</v>
      </c>
      <c r="C2547" s="267"/>
      <c r="D2547" s="318" t="s">
        <v>11223</v>
      </c>
      <c r="E2547" s="313">
        <v>5018</v>
      </c>
      <c r="F2547" s="318" t="s">
        <v>936</v>
      </c>
      <c r="G2547" s="318" t="s">
        <v>5602</v>
      </c>
      <c r="H2547" s="318" t="s">
        <v>4164</v>
      </c>
      <c r="I2547" s="318" t="s">
        <v>1255</v>
      </c>
      <c r="J2547" s="333" t="s">
        <v>3795</v>
      </c>
      <c r="K2547" s="333" t="s">
        <v>9602</v>
      </c>
      <c r="L2547" s="315">
        <v>41369</v>
      </c>
      <c r="M2547" s="256"/>
      <c r="N2547" s="257">
        <v>41369</v>
      </c>
      <c r="O2547" s="258">
        <v>10</v>
      </c>
      <c r="P2547" s="259"/>
      <c r="Q2547" s="49">
        <v>31.46</v>
      </c>
      <c r="R2547" s="49"/>
      <c r="S2547" s="328" t="s">
        <v>10980</v>
      </c>
    </row>
    <row r="2548" spans="1:19" ht="25.5" x14ac:dyDescent="0.25">
      <c r="A2548" s="266">
        <v>41367</v>
      </c>
      <c r="B2548" s="288" t="s">
        <v>11500</v>
      </c>
      <c r="C2548" s="267"/>
      <c r="D2548" s="318" t="s">
        <v>8145</v>
      </c>
      <c r="E2548" s="313">
        <v>5153</v>
      </c>
      <c r="F2548" s="318" t="s">
        <v>1697</v>
      </c>
      <c r="G2548" s="313">
        <v>24</v>
      </c>
      <c r="H2548" s="318" t="s">
        <v>4318</v>
      </c>
      <c r="I2548" s="318" t="s">
        <v>6444</v>
      </c>
      <c r="J2548" s="333" t="s">
        <v>4152</v>
      </c>
      <c r="K2548" s="333" t="s">
        <v>5451</v>
      </c>
      <c r="L2548" s="315">
        <v>41369</v>
      </c>
      <c r="M2548" s="256"/>
      <c r="N2548" s="257">
        <v>41369</v>
      </c>
      <c r="O2548" s="258">
        <v>25</v>
      </c>
      <c r="P2548" s="259"/>
      <c r="Q2548" s="49"/>
      <c r="R2548" s="49"/>
      <c r="S2548" s="328"/>
    </row>
    <row r="2549" spans="1:19" ht="25.5" x14ac:dyDescent="0.25">
      <c r="A2549" s="266">
        <v>41365</v>
      </c>
      <c r="B2549" s="288" t="s">
        <v>11480</v>
      </c>
      <c r="C2549" s="267"/>
      <c r="D2549" s="318" t="s">
        <v>2215</v>
      </c>
      <c r="E2549" s="313"/>
      <c r="F2549" s="318" t="s">
        <v>6588</v>
      </c>
      <c r="G2549" s="318" t="s">
        <v>1921</v>
      </c>
      <c r="H2549" s="318" t="s">
        <v>5513</v>
      </c>
      <c r="I2549" s="318" t="s">
        <v>6444</v>
      </c>
      <c r="J2549" s="333" t="s">
        <v>2379</v>
      </c>
      <c r="K2549" s="333" t="s">
        <v>2079</v>
      </c>
      <c r="L2549" s="315">
        <v>41369</v>
      </c>
      <c r="M2549" s="256"/>
      <c r="N2549" s="257">
        <v>41372</v>
      </c>
      <c r="O2549" s="258">
        <v>50</v>
      </c>
      <c r="P2549" s="259"/>
      <c r="Q2549" s="49"/>
      <c r="R2549" s="49"/>
      <c r="S2549" s="328"/>
    </row>
    <row r="2550" spans="1:19" ht="25.5" x14ac:dyDescent="0.25">
      <c r="A2550" s="266">
        <v>41368</v>
      </c>
      <c r="B2550" s="288" t="s">
        <v>11519</v>
      </c>
      <c r="C2550" s="267"/>
      <c r="D2550" s="318" t="s">
        <v>2215</v>
      </c>
      <c r="E2550" s="313"/>
      <c r="F2550" s="318" t="s">
        <v>6588</v>
      </c>
      <c r="G2550" s="318" t="s">
        <v>5602</v>
      </c>
      <c r="H2550" s="318" t="s">
        <v>4935</v>
      </c>
      <c r="I2550" s="318" t="s">
        <v>6444</v>
      </c>
      <c r="J2550" s="333" t="s">
        <v>5603</v>
      </c>
      <c r="K2550" s="333" t="s">
        <v>7826</v>
      </c>
      <c r="L2550" s="315">
        <v>41372</v>
      </c>
      <c r="M2550" s="256"/>
      <c r="N2550" s="257">
        <v>41372</v>
      </c>
      <c r="O2550" s="258">
        <v>100</v>
      </c>
      <c r="P2550" s="259"/>
      <c r="Q2550" s="49"/>
      <c r="R2550" s="49"/>
      <c r="S2550" s="328"/>
    </row>
    <row r="2551" spans="1:19" ht="25.5" x14ac:dyDescent="0.25">
      <c r="A2551" s="266">
        <v>41368</v>
      </c>
      <c r="B2551" s="288" t="s">
        <v>11512</v>
      </c>
      <c r="C2551" s="267"/>
      <c r="D2551" s="318" t="s">
        <v>2215</v>
      </c>
      <c r="E2551" s="313"/>
      <c r="F2551" s="318" t="s">
        <v>936</v>
      </c>
      <c r="G2551" s="318" t="s">
        <v>5602</v>
      </c>
      <c r="H2551" s="318" t="s">
        <v>9216</v>
      </c>
      <c r="I2551" s="318" t="s">
        <v>6444</v>
      </c>
      <c r="J2551" s="333" t="s">
        <v>4152</v>
      </c>
      <c r="K2551" s="333" t="s">
        <v>2419</v>
      </c>
      <c r="L2551" s="315"/>
      <c r="M2551" s="256"/>
      <c r="N2551" s="257">
        <v>41374</v>
      </c>
      <c r="O2551" s="258">
        <v>25</v>
      </c>
      <c r="P2551" s="259"/>
      <c r="Q2551" s="49">
        <v>44.18</v>
      </c>
      <c r="R2551" s="49"/>
      <c r="S2551" s="328" t="s">
        <v>10980</v>
      </c>
    </row>
    <row r="2552" spans="1:19" ht="25.5" x14ac:dyDescent="0.25">
      <c r="A2552" s="266">
        <v>41368</v>
      </c>
      <c r="B2552" s="288" t="s">
        <v>11512</v>
      </c>
      <c r="C2552" s="267"/>
      <c r="D2552" s="318" t="s">
        <v>2215</v>
      </c>
      <c r="E2552" s="313"/>
      <c r="F2552" s="318" t="s">
        <v>936</v>
      </c>
      <c r="G2552" s="318" t="s">
        <v>9736</v>
      </c>
      <c r="H2552" s="318" t="s">
        <v>4164</v>
      </c>
      <c r="I2552" s="318" t="s">
        <v>10930</v>
      </c>
      <c r="J2552" s="333" t="s">
        <v>4152</v>
      </c>
      <c r="K2552" s="333" t="s">
        <v>2419</v>
      </c>
      <c r="L2552" s="315"/>
      <c r="M2552" s="256"/>
      <c r="N2552" s="257">
        <v>41374</v>
      </c>
      <c r="O2552" s="258">
        <v>25</v>
      </c>
      <c r="P2552" s="259"/>
      <c r="Q2552" s="49">
        <v>46.5</v>
      </c>
      <c r="R2552" s="49"/>
      <c r="S2552" s="328" t="s">
        <v>10980</v>
      </c>
    </row>
    <row r="2553" spans="1:19" ht="63.75" x14ac:dyDescent="0.25">
      <c r="A2553" s="266">
        <v>41369</v>
      </c>
      <c r="B2553" s="267"/>
      <c r="C2553" s="267"/>
      <c r="D2553" s="288" t="s">
        <v>7168</v>
      </c>
      <c r="E2553" s="267"/>
      <c r="F2553" s="288" t="s">
        <v>936</v>
      </c>
      <c r="G2553" s="288" t="s">
        <v>9736</v>
      </c>
      <c r="H2553" s="288" t="s">
        <v>11520</v>
      </c>
      <c r="I2553" s="288" t="s">
        <v>11521</v>
      </c>
      <c r="J2553" s="297" t="s">
        <v>11522</v>
      </c>
      <c r="K2553" s="297" t="s">
        <v>11534</v>
      </c>
      <c r="L2553" s="283">
        <v>41374</v>
      </c>
      <c r="M2553" s="256"/>
      <c r="N2553" s="257">
        <v>41374</v>
      </c>
      <c r="O2553" s="258"/>
      <c r="P2553" s="259"/>
      <c r="Q2553" s="49"/>
      <c r="R2553" s="49"/>
      <c r="S2553" s="328"/>
    </row>
    <row r="2554" spans="1:19" x14ac:dyDescent="0.25">
      <c r="A2554" s="266">
        <v>41374</v>
      </c>
      <c r="B2554" s="267"/>
      <c r="C2554" s="267"/>
      <c r="D2554" s="288" t="s">
        <v>11536</v>
      </c>
      <c r="E2554" s="267"/>
      <c r="F2554" s="288" t="s">
        <v>11537</v>
      </c>
      <c r="G2554" s="267"/>
      <c r="H2554" s="288" t="s">
        <v>11538</v>
      </c>
      <c r="I2554" s="267"/>
      <c r="J2554" s="282"/>
      <c r="K2554" s="297" t="s">
        <v>11539</v>
      </c>
      <c r="L2554" s="283">
        <v>41374</v>
      </c>
      <c r="M2554" s="256"/>
      <c r="N2554" s="257">
        <v>41374</v>
      </c>
      <c r="O2554" s="258"/>
      <c r="P2554" s="259"/>
      <c r="Q2554" s="49"/>
      <c r="R2554" s="49"/>
      <c r="S2554" s="328"/>
    </row>
    <row r="2555" spans="1:19" x14ac:dyDescent="0.25">
      <c r="A2555" s="266">
        <v>41376</v>
      </c>
      <c r="B2555" s="267"/>
      <c r="C2555" s="267"/>
      <c r="D2555" s="288" t="s">
        <v>11557</v>
      </c>
      <c r="E2555" s="267"/>
      <c r="F2555" s="288" t="s">
        <v>6588</v>
      </c>
      <c r="G2555" s="267">
        <v>18</v>
      </c>
      <c r="H2555" s="288" t="s">
        <v>7587</v>
      </c>
      <c r="I2555" s="288" t="s">
        <v>6444</v>
      </c>
      <c r="J2555" s="297" t="s">
        <v>7587</v>
      </c>
      <c r="K2555" s="297" t="s">
        <v>7036</v>
      </c>
      <c r="L2555" s="283">
        <v>41375</v>
      </c>
      <c r="M2555" s="256"/>
      <c r="N2555" s="257">
        <v>41375</v>
      </c>
      <c r="O2555" s="258"/>
      <c r="P2555" s="259"/>
      <c r="Q2555" s="49">
        <v>40.96</v>
      </c>
      <c r="R2555" s="49"/>
      <c r="S2555" s="328" t="s">
        <v>10980</v>
      </c>
    </row>
    <row r="2556" spans="1:19" ht="25.5" x14ac:dyDescent="0.25">
      <c r="A2556" s="266">
        <v>41374</v>
      </c>
      <c r="B2556" s="288" t="s">
        <v>11535</v>
      </c>
      <c r="C2556" s="267"/>
      <c r="D2556" s="318" t="s">
        <v>2215</v>
      </c>
      <c r="E2556" s="313"/>
      <c r="F2556" s="318" t="s">
        <v>6588</v>
      </c>
      <c r="G2556" s="318" t="s">
        <v>8041</v>
      </c>
      <c r="H2556" s="318" t="s">
        <v>4935</v>
      </c>
      <c r="I2556" s="318" t="s">
        <v>6444</v>
      </c>
      <c r="J2556" s="333" t="s">
        <v>5603</v>
      </c>
      <c r="K2556" s="333" t="s">
        <v>2079</v>
      </c>
      <c r="L2556" s="315">
        <v>41376</v>
      </c>
      <c r="M2556" s="256"/>
      <c r="N2556" s="257">
        <v>41376</v>
      </c>
      <c r="O2556" s="258">
        <v>50</v>
      </c>
      <c r="P2556" s="259"/>
      <c r="Q2556" s="49"/>
      <c r="R2556" s="49"/>
      <c r="S2556" s="328"/>
    </row>
    <row r="2557" spans="1:19" ht="25.5" x14ac:dyDescent="0.25">
      <c r="A2557" s="266">
        <v>41374</v>
      </c>
      <c r="B2557" s="288" t="s">
        <v>11535</v>
      </c>
      <c r="C2557" s="267"/>
      <c r="D2557" s="318" t="s">
        <v>2215</v>
      </c>
      <c r="E2557" s="313"/>
      <c r="F2557" s="318" t="s">
        <v>6588</v>
      </c>
      <c r="G2557" s="318" t="s">
        <v>1341</v>
      </c>
      <c r="H2557" s="318" t="s">
        <v>9706</v>
      </c>
      <c r="I2557" s="318" t="s">
        <v>6444</v>
      </c>
      <c r="J2557" s="333" t="s">
        <v>8059</v>
      </c>
      <c r="K2557" s="333" t="s">
        <v>2081</v>
      </c>
      <c r="L2557" s="315">
        <v>41376</v>
      </c>
      <c r="M2557" s="256"/>
      <c r="N2557" s="257">
        <v>41376</v>
      </c>
      <c r="O2557" s="258">
        <v>5</v>
      </c>
      <c r="P2557" s="259"/>
      <c r="Q2557" s="49">
        <v>36.89</v>
      </c>
      <c r="R2557" s="49"/>
      <c r="S2557" s="328" t="s">
        <v>10980</v>
      </c>
    </row>
    <row r="2558" spans="1:19" ht="25.5" x14ac:dyDescent="0.25">
      <c r="A2558" s="266">
        <v>41376</v>
      </c>
      <c r="B2558" s="288" t="s">
        <v>11582</v>
      </c>
      <c r="C2558" s="267"/>
      <c r="D2558" s="318" t="s">
        <v>2215</v>
      </c>
      <c r="E2558" s="313"/>
      <c r="F2558" s="318" t="s">
        <v>10658</v>
      </c>
      <c r="G2558" s="318" t="s">
        <v>7272</v>
      </c>
      <c r="H2558" s="318" t="s">
        <v>374</v>
      </c>
      <c r="I2558" s="318" t="s">
        <v>6444</v>
      </c>
      <c r="J2558" s="333" t="s">
        <v>878</v>
      </c>
      <c r="K2558" s="333" t="s">
        <v>2079</v>
      </c>
      <c r="L2558" s="315">
        <v>41379</v>
      </c>
      <c r="M2558" s="256"/>
      <c r="N2558" s="257">
        <v>41379</v>
      </c>
      <c r="O2558" s="258">
        <v>50</v>
      </c>
      <c r="P2558" s="259"/>
      <c r="Q2558" s="49">
        <v>22.45</v>
      </c>
      <c r="R2558" s="49"/>
      <c r="S2558" s="328" t="s">
        <v>10980</v>
      </c>
    </row>
    <row r="2559" spans="1:19" ht="25.5" x14ac:dyDescent="0.25">
      <c r="A2559" s="266">
        <v>41376</v>
      </c>
      <c r="B2559" s="288" t="s">
        <v>11582</v>
      </c>
      <c r="C2559" s="267"/>
      <c r="D2559" s="318" t="s">
        <v>2215</v>
      </c>
      <c r="E2559" s="313"/>
      <c r="F2559" s="318" t="s">
        <v>10658</v>
      </c>
      <c r="G2559" s="318" t="s">
        <v>8041</v>
      </c>
      <c r="H2559" s="318" t="s">
        <v>374</v>
      </c>
      <c r="I2559" s="318" t="s">
        <v>6444</v>
      </c>
      <c r="J2559" s="333" t="s">
        <v>878</v>
      </c>
      <c r="K2559" s="333" t="s">
        <v>2079</v>
      </c>
      <c r="L2559" s="315">
        <v>41379</v>
      </c>
      <c r="M2559" s="256"/>
      <c r="N2559" s="343">
        <v>41379</v>
      </c>
      <c r="O2559" s="258">
        <v>50</v>
      </c>
      <c r="P2559" s="259"/>
      <c r="Q2559" s="49">
        <v>31.46</v>
      </c>
      <c r="R2559" s="49"/>
      <c r="S2559" s="328" t="s">
        <v>10980</v>
      </c>
    </row>
    <row r="2560" spans="1:19" x14ac:dyDescent="0.25">
      <c r="A2560" s="266">
        <v>41369</v>
      </c>
      <c r="B2560" s="267"/>
      <c r="C2560" s="267"/>
      <c r="D2560" s="318" t="s">
        <v>11523</v>
      </c>
      <c r="E2560" s="313"/>
      <c r="F2560" s="313"/>
      <c r="G2560" s="313"/>
      <c r="H2560" s="318" t="s">
        <v>11524</v>
      </c>
      <c r="I2560" s="313"/>
      <c r="J2560" s="314"/>
      <c r="K2560" s="333" t="s">
        <v>11525</v>
      </c>
      <c r="L2560" s="315">
        <v>41381</v>
      </c>
      <c r="M2560" s="256"/>
      <c r="N2560" s="257">
        <v>41381</v>
      </c>
      <c r="O2560" s="258"/>
      <c r="P2560" s="259"/>
      <c r="Q2560" s="49"/>
      <c r="R2560" s="49"/>
      <c r="S2560" s="328"/>
    </row>
    <row r="2561" spans="1:19" ht="25.5" x14ac:dyDescent="0.25">
      <c r="A2561" s="266">
        <v>41376</v>
      </c>
      <c r="B2561" s="267"/>
      <c r="C2561" s="267"/>
      <c r="D2561" s="318" t="s">
        <v>11486</v>
      </c>
      <c r="E2561" s="313"/>
      <c r="F2561" s="318" t="s">
        <v>1333</v>
      </c>
      <c r="G2561" s="313">
        <v>22</v>
      </c>
      <c r="H2561" s="318" t="s">
        <v>1632</v>
      </c>
      <c r="I2561" s="318" t="s">
        <v>6792</v>
      </c>
      <c r="J2561" s="333" t="s">
        <v>4152</v>
      </c>
      <c r="K2561" s="333" t="s">
        <v>8534</v>
      </c>
      <c r="L2561" s="315">
        <v>41381</v>
      </c>
      <c r="M2561" s="256"/>
      <c r="N2561" s="257">
        <v>41381</v>
      </c>
      <c r="O2561" s="258">
        <v>100</v>
      </c>
      <c r="P2561" s="259"/>
      <c r="Q2561" s="49">
        <v>106.19</v>
      </c>
      <c r="R2561" s="49"/>
      <c r="S2561" s="328" t="s">
        <v>10980</v>
      </c>
    </row>
    <row r="2562" spans="1:19" ht="25.5" x14ac:dyDescent="0.25">
      <c r="A2562" s="266">
        <v>41380</v>
      </c>
      <c r="B2562" s="288" t="s">
        <v>11600</v>
      </c>
      <c r="C2562" s="267"/>
      <c r="D2562" s="318" t="s">
        <v>2215</v>
      </c>
      <c r="E2562" s="313"/>
      <c r="F2562" s="318" t="s">
        <v>6588</v>
      </c>
      <c r="G2562" s="318" t="s">
        <v>9736</v>
      </c>
      <c r="H2562" s="318" t="s">
        <v>6060</v>
      </c>
      <c r="I2562" s="318" t="s">
        <v>11599</v>
      </c>
      <c r="J2562" s="333" t="s">
        <v>5603</v>
      </c>
      <c r="K2562" s="333" t="s">
        <v>4960</v>
      </c>
      <c r="L2562" s="315">
        <v>41381</v>
      </c>
      <c r="M2562" s="256"/>
      <c r="N2562" s="257">
        <v>41381</v>
      </c>
      <c r="O2562" s="258">
        <v>15</v>
      </c>
      <c r="P2562" s="259"/>
      <c r="Q2562" s="49">
        <v>59.2</v>
      </c>
      <c r="R2562" s="49"/>
      <c r="S2562" s="328" t="s">
        <v>10980</v>
      </c>
    </row>
    <row r="2563" spans="1:19" ht="25.5" x14ac:dyDescent="0.25">
      <c r="A2563" s="266">
        <v>41379</v>
      </c>
      <c r="B2563" s="288" t="s">
        <v>11598</v>
      </c>
      <c r="C2563" s="267"/>
      <c r="D2563" s="318" t="s">
        <v>7252</v>
      </c>
      <c r="E2563" s="313">
        <v>5155</v>
      </c>
      <c r="F2563" s="318" t="s">
        <v>6588</v>
      </c>
      <c r="G2563" s="318" t="s">
        <v>3635</v>
      </c>
      <c r="H2563" s="318" t="s">
        <v>5513</v>
      </c>
      <c r="I2563" s="318" t="s">
        <v>11599</v>
      </c>
      <c r="J2563" s="333" t="s">
        <v>2379</v>
      </c>
      <c r="K2563" s="333" t="s">
        <v>6466</v>
      </c>
      <c r="L2563" s="315">
        <v>41383</v>
      </c>
      <c r="M2563" s="256"/>
      <c r="N2563" s="257">
        <v>41383</v>
      </c>
      <c r="O2563" s="258">
        <v>10</v>
      </c>
      <c r="P2563" s="259"/>
      <c r="Q2563" s="49"/>
      <c r="R2563" s="49"/>
      <c r="S2563" s="328"/>
    </row>
    <row r="2564" spans="1:19" ht="38.25" x14ac:dyDescent="0.25">
      <c r="A2564" s="266">
        <v>41380</v>
      </c>
      <c r="B2564" s="288" t="s">
        <v>11601</v>
      </c>
      <c r="C2564" s="267"/>
      <c r="D2564" s="318" t="s">
        <v>7252</v>
      </c>
      <c r="E2564" s="313">
        <v>5155</v>
      </c>
      <c r="F2564" s="318" t="s">
        <v>738</v>
      </c>
      <c r="G2564" s="318" t="s">
        <v>8247</v>
      </c>
      <c r="H2564" s="318" t="s">
        <v>1419</v>
      </c>
      <c r="I2564" s="318" t="s">
        <v>6444</v>
      </c>
      <c r="J2564" s="333" t="s">
        <v>11602</v>
      </c>
      <c r="K2564" s="333" t="s">
        <v>2419</v>
      </c>
      <c r="L2564" s="315"/>
      <c r="M2564" s="256"/>
      <c r="N2564" s="257">
        <v>41388</v>
      </c>
      <c r="O2564" s="258">
        <v>25</v>
      </c>
      <c r="P2564" s="259"/>
      <c r="Q2564" s="49">
        <v>57.2</v>
      </c>
      <c r="R2564" s="49"/>
      <c r="S2564" s="328" t="s">
        <v>10980</v>
      </c>
    </row>
    <row r="2565" spans="1:19" ht="25.5" x14ac:dyDescent="0.25">
      <c r="A2565" s="266"/>
      <c r="B2565" s="288" t="s">
        <v>11632</v>
      </c>
      <c r="C2565" s="267"/>
      <c r="D2565" s="318" t="s">
        <v>11529</v>
      </c>
      <c r="E2565" s="313">
        <v>5251</v>
      </c>
      <c r="F2565" s="318" t="s">
        <v>936</v>
      </c>
      <c r="G2565" s="318" t="s">
        <v>9736</v>
      </c>
      <c r="H2565" s="318" t="s">
        <v>9429</v>
      </c>
      <c r="I2565" s="318" t="s">
        <v>2483</v>
      </c>
      <c r="J2565" s="333" t="s">
        <v>2210</v>
      </c>
      <c r="K2565" s="333" t="s">
        <v>8864</v>
      </c>
      <c r="L2565" s="315">
        <v>41395</v>
      </c>
      <c r="M2565" s="256"/>
      <c r="N2565" s="257">
        <v>41395</v>
      </c>
      <c r="O2565" s="293" t="s">
        <v>11692</v>
      </c>
      <c r="P2565" s="259"/>
      <c r="Q2565" s="49"/>
      <c r="R2565" s="49"/>
      <c r="S2565" s="328"/>
    </row>
    <row r="2566" spans="1:19" ht="25.5" x14ac:dyDescent="0.25">
      <c r="A2566" s="266">
        <v>41394</v>
      </c>
      <c r="B2566" s="267"/>
      <c r="C2566" s="267"/>
      <c r="D2566" s="318" t="s">
        <v>11246</v>
      </c>
      <c r="E2566" s="313"/>
      <c r="F2566" s="318" t="s">
        <v>1697</v>
      </c>
      <c r="G2566" s="313">
        <v>22</v>
      </c>
      <c r="H2566" s="318" t="s">
        <v>11691</v>
      </c>
      <c r="I2566" s="318" t="s">
        <v>6792</v>
      </c>
      <c r="J2566" s="314"/>
      <c r="K2566" s="333" t="s">
        <v>11690</v>
      </c>
      <c r="L2566" s="315">
        <v>41399</v>
      </c>
      <c r="M2566" s="256"/>
      <c r="N2566" s="257">
        <v>41397</v>
      </c>
      <c r="O2566" s="258">
        <v>150</v>
      </c>
      <c r="P2566" s="259"/>
      <c r="Q2566" s="49">
        <v>64.48</v>
      </c>
      <c r="R2566" s="49"/>
      <c r="S2566" s="328" t="s">
        <v>10980</v>
      </c>
    </row>
    <row r="2567" spans="1:19" ht="25.5" x14ac:dyDescent="0.25">
      <c r="A2567" s="266">
        <v>41393</v>
      </c>
      <c r="B2567" s="288" t="s">
        <v>11680</v>
      </c>
      <c r="C2567" s="267"/>
      <c r="D2567" s="318" t="s">
        <v>2215</v>
      </c>
      <c r="E2567" s="313"/>
      <c r="F2567" s="318" t="s">
        <v>738</v>
      </c>
      <c r="G2567" s="318" t="s">
        <v>5602</v>
      </c>
      <c r="H2567" s="318" t="s">
        <v>9462</v>
      </c>
      <c r="I2567" s="318" t="s">
        <v>6444</v>
      </c>
      <c r="J2567" s="333" t="s">
        <v>4152</v>
      </c>
      <c r="K2567" s="333" t="s">
        <v>2419</v>
      </c>
      <c r="L2567" s="315">
        <v>41397</v>
      </c>
      <c r="M2567" s="256"/>
      <c r="N2567" s="257">
        <v>41400</v>
      </c>
      <c r="O2567" s="258">
        <v>25</v>
      </c>
      <c r="P2567" s="259"/>
      <c r="Q2567" s="49">
        <v>52.2</v>
      </c>
      <c r="R2567" s="49"/>
      <c r="S2567" s="328" t="s">
        <v>10980</v>
      </c>
    </row>
    <row r="2568" spans="1:19" ht="25.5" x14ac:dyDescent="0.25">
      <c r="A2568" s="266">
        <v>41376</v>
      </c>
      <c r="B2568" s="288" t="s">
        <v>11578</v>
      </c>
      <c r="C2568" s="267"/>
      <c r="D2568" s="318" t="s">
        <v>11579</v>
      </c>
      <c r="E2568" s="313">
        <v>5212</v>
      </c>
      <c r="F2568" s="318" t="s">
        <v>3065</v>
      </c>
      <c r="G2568" s="313">
        <v>6.3E-2</v>
      </c>
      <c r="H2568" s="318" t="s">
        <v>11580</v>
      </c>
      <c r="I2568" s="318" t="s">
        <v>6444</v>
      </c>
      <c r="J2568" s="333" t="s">
        <v>4152</v>
      </c>
      <c r="K2568" s="333" t="s">
        <v>11581</v>
      </c>
      <c r="L2568" s="315">
        <v>41404</v>
      </c>
      <c r="M2568" s="256"/>
      <c r="N2568" s="257">
        <v>41404</v>
      </c>
      <c r="O2568" s="258">
        <f>48+47+48+38</f>
        <v>181</v>
      </c>
      <c r="P2568" s="259"/>
      <c r="Q2568" s="49">
        <v>106.19</v>
      </c>
      <c r="R2568" s="49"/>
      <c r="S2568" s="328" t="s">
        <v>10980</v>
      </c>
    </row>
    <row r="2569" spans="1:19" ht="25.5" x14ac:dyDescent="0.25">
      <c r="A2569" s="266">
        <v>41401</v>
      </c>
      <c r="B2569" s="288" t="s">
        <v>11731</v>
      </c>
      <c r="C2569" s="267"/>
      <c r="D2569" s="318" t="s">
        <v>11732</v>
      </c>
      <c r="E2569" s="313">
        <v>5153</v>
      </c>
      <c r="F2569" s="318" t="s">
        <v>1697</v>
      </c>
      <c r="G2569" s="313">
        <v>24</v>
      </c>
      <c r="H2569" s="318" t="s">
        <v>4318</v>
      </c>
      <c r="I2569" s="318" t="s">
        <v>6444</v>
      </c>
      <c r="J2569" s="333" t="s">
        <v>4152</v>
      </c>
      <c r="K2569" s="333" t="s">
        <v>2419</v>
      </c>
      <c r="L2569" s="315">
        <v>41404</v>
      </c>
      <c r="M2569" s="256"/>
      <c r="N2569" s="257">
        <v>41404</v>
      </c>
      <c r="O2569" s="258">
        <v>25</v>
      </c>
      <c r="P2569" s="259"/>
      <c r="Q2569" s="49"/>
      <c r="R2569" s="49"/>
      <c r="S2569" s="328"/>
    </row>
    <row r="2570" spans="1:19" ht="25.5" x14ac:dyDescent="0.25">
      <c r="A2570" s="266">
        <v>41401</v>
      </c>
      <c r="B2570" s="267" t="s">
        <v>11731</v>
      </c>
      <c r="C2570" s="267"/>
      <c r="D2570" s="313" t="s">
        <v>11732</v>
      </c>
      <c r="E2570" s="313">
        <v>5153</v>
      </c>
      <c r="F2570" s="313" t="s">
        <v>1697</v>
      </c>
      <c r="G2570" s="313">
        <v>24</v>
      </c>
      <c r="H2570" s="318" t="s">
        <v>1891</v>
      </c>
      <c r="I2570" s="313" t="s">
        <v>6444</v>
      </c>
      <c r="J2570" s="314" t="s">
        <v>4152</v>
      </c>
      <c r="K2570" s="333" t="s">
        <v>8506</v>
      </c>
      <c r="L2570" s="315">
        <v>41404</v>
      </c>
      <c r="M2570" s="256"/>
      <c r="N2570" s="257">
        <v>41404</v>
      </c>
      <c r="O2570" s="258">
        <v>25</v>
      </c>
      <c r="P2570" s="259"/>
      <c r="Q2570" s="49"/>
      <c r="R2570" s="49"/>
      <c r="S2570" s="328"/>
    </row>
    <row r="2571" spans="1:19" ht="25.5" x14ac:dyDescent="0.25">
      <c r="A2571" s="266">
        <v>41402</v>
      </c>
      <c r="B2571" s="288" t="s">
        <v>11735</v>
      </c>
      <c r="C2571" s="267"/>
      <c r="D2571" s="318" t="s">
        <v>11134</v>
      </c>
      <c r="E2571" s="313">
        <v>5099</v>
      </c>
      <c r="F2571" s="318" t="s">
        <v>6588</v>
      </c>
      <c r="G2571" s="318" t="s">
        <v>5961</v>
      </c>
      <c r="H2571" s="318" t="s">
        <v>5513</v>
      </c>
      <c r="I2571" s="318" t="s">
        <v>10608</v>
      </c>
      <c r="J2571" s="333" t="s">
        <v>2379</v>
      </c>
      <c r="K2571" s="333" t="s">
        <v>3411</v>
      </c>
      <c r="L2571" s="315">
        <v>41404</v>
      </c>
      <c r="M2571" s="256"/>
      <c r="N2571" s="257">
        <v>41404</v>
      </c>
      <c r="O2571" s="258">
        <v>18</v>
      </c>
      <c r="P2571" s="259"/>
      <c r="Q2571" s="49"/>
      <c r="R2571" s="49"/>
      <c r="S2571" s="328"/>
    </row>
    <row r="2572" spans="1:19" ht="25.5" x14ac:dyDescent="0.25">
      <c r="A2572" s="266">
        <v>41389</v>
      </c>
      <c r="B2572" s="288" t="s">
        <v>11663</v>
      </c>
      <c r="C2572" s="267"/>
      <c r="D2572" s="318" t="s">
        <v>11529</v>
      </c>
      <c r="E2572" s="313">
        <v>5251</v>
      </c>
      <c r="F2572" s="318" t="s">
        <v>11664</v>
      </c>
      <c r="G2572" s="318" t="s">
        <v>5602</v>
      </c>
      <c r="H2572" s="318" t="s">
        <v>7916</v>
      </c>
      <c r="I2572" s="318" t="s">
        <v>6444</v>
      </c>
      <c r="J2572" s="333" t="s">
        <v>4152</v>
      </c>
      <c r="K2572" s="333" t="s">
        <v>826</v>
      </c>
      <c r="L2572" s="315">
        <v>41409</v>
      </c>
      <c r="M2572" s="256"/>
      <c r="N2572" s="257">
        <v>41407</v>
      </c>
      <c r="O2572" s="258">
        <v>8</v>
      </c>
      <c r="P2572" s="259"/>
      <c r="Q2572" s="49">
        <v>126.61</v>
      </c>
      <c r="R2572" s="49"/>
      <c r="S2572" s="328" t="s">
        <v>10980</v>
      </c>
    </row>
    <row r="2573" spans="1:19" ht="25.5" x14ac:dyDescent="0.25">
      <c r="A2573" s="310">
        <v>41389</v>
      </c>
      <c r="B2573" s="288" t="s">
        <v>11663</v>
      </c>
      <c r="C2573" s="267"/>
      <c r="D2573" s="288" t="s">
        <v>11529</v>
      </c>
      <c r="E2573" s="267">
        <v>5251</v>
      </c>
      <c r="F2573" s="288" t="s">
        <v>11664</v>
      </c>
      <c r="G2573" s="288" t="s">
        <v>5602</v>
      </c>
      <c r="H2573" s="288" t="s">
        <v>7916</v>
      </c>
      <c r="I2573" s="288" t="s">
        <v>11665</v>
      </c>
      <c r="J2573" s="297" t="s">
        <v>11666</v>
      </c>
      <c r="K2573" s="297" t="s">
        <v>7548</v>
      </c>
      <c r="L2573" s="283">
        <v>41409</v>
      </c>
      <c r="M2573" s="256" t="s">
        <v>3863</v>
      </c>
      <c r="N2573" s="257">
        <v>41409</v>
      </c>
      <c r="O2573" s="258"/>
      <c r="P2573" s="259"/>
      <c r="Q2573" s="49">
        <v>34.71</v>
      </c>
      <c r="R2573" s="49"/>
      <c r="S2573" s="328" t="s">
        <v>10980</v>
      </c>
    </row>
    <row r="2574" spans="1:19" ht="25.5" x14ac:dyDescent="0.25">
      <c r="A2574" s="266">
        <v>41404</v>
      </c>
      <c r="B2574" s="288" t="s">
        <v>11745</v>
      </c>
      <c r="C2574" s="267"/>
      <c r="D2574" s="318" t="s">
        <v>2215</v>
      </c>
      <c r="E2574" s="313"/>
      <c r="F2574" s="318" t="s">
        <v>6588</v>
      </c>
      <c r="G2574" s="318" t="s">
        <v>8247</v>
      </c>
      <c r="H2574" s="318" t="s">
        <v>5513</v>
      </c>
      <c r="I2574" s="318" t="s">
        <v>6444</v>
      </c>
      <c r="J2574" s="333" t="s">
        <v>2379</v>
      </c>
      <c r="K2574" s="333" t="s">
        <v>7826</v>
      </c>
      <c r="L2574" s="315">
        <v>41409</v>
      </c>
      <c r="M2574" s="256"/>
      <c r="N2574" s="257">
        <v>41409</v>
      </c>
      <c r="O2574" s="258">
        <v>100</v>
      </c>
      <c r="P2574" s="259"/>
      <c r="Q2574" s="49">
        <v>36.89</v>
      </c>
      <c r="R2574" s="49"/>
      <c r="S2574" s="328" t="s">
        <v>10980</v>
      </c>
    </row>
    <row r="2575" spans="1:19" ht="25.5" x14ac:dyDescent="0.25">
      <c r="A2575" s="266">
        <v>41408</v>
      </c>
      <c r="B2575" s="288" t="s">
        <v>11764</v>
      </c>
      <c r="C2575" s="267"/>
      <c r="D2575" s="318" t="s">
        <v>2215</v>
      </c>
      <c r="E2575" s="313"/>
      <c r="F2575" s="318" t="s">
        <v>6588</v>
      </c>
      <c r="G2575" s="318" t="s">
        <v>1341</v>
      </c>
      <c r="H2575" s="318" t="s">
        <v>9706</v>
      </c>
      <c r="I2575" s="318" t="s">
        <v>6444</v>
      </c>
      <c r="J2575" s="333" t="s">
        <v>2379</v>
      </c>
      <c r="K2575" s="333" t="s">
        <v>2081</v>
      </c>
      <c r="L2575" s="315">
        <v>41409</v>
      </c>
      <c r="M2575" s="256"/>
      <c r="N2575" s="257">
        <v>41409</v>
      </c>
      <c r="O2575" s="258">
        <v>5</v>
      </c>
      <c r="P2575" s="259"/>
      <c r="Q2575" s="49">
        <v>80.069999999999993</v>
      </c>
      <c r="R2575" s="49"/>
      <c r="S2575" s="328" t="s">
        <v>10980</v>
      </c>
    </row>
    <row r="2576" spans="1:19" ht="25.5" x14ac:dyDescent="0.25">
      <c r="A2576" s="266">
        <v>41404</v>
      </c>
      <c r="B2576" s="288" t="s">
        <v>11746</v>
      </c>
      <c r="C2576" s="267"/>
      <c r="D2576" s="318" t="s">
        <v>11747</v>
      </c>
      <c r="E2576" s="313">
        <v>5217</v>
      </c>
      <c r="F2576" s="318" t="s">
        <v>5382</v>
      </c>
      <c r="G2576" s="313">
        <v>22</v>
      </c>
      <c r="H2576" s="318" t="s">
        <v>1033</v>
      </c>
      <c r="I2576" s="318" t="s">
        <v>6444</v>
      </c>
      <c r="J2576" s="333" t="s">
        <v>4152</v>
      </c>
      <c r="K2576" s="333" t="s">
        <v>371</v>
      </c>
      <c r="L2576" s="315">
        <v>41407</v>
      </c>
      <c r="M2576" s="256"/>
      <c r="N2576" s="257">
        <v>41410</v>
      </c>
      <c r="O2576" s="258">
        <v>32</v>
      </c>
      <c r="P2576" s="259"/>
      <c r="Q2576" s="49">
        <v>44.18</v>
      </c>
      <c r="R2576" s="49"/>
      <c r="S2576" s="328" t="s">
        <v>10980</v>
      </c>
    </row>
    <row r="2577" spans="1:19" ht="25.5" x14ac:dyDescent="0.25">
      <c r="A2577" s="266">
        <v>41410</v>
      </c>
      <c r="B2577" s="288" t="s">
        <v>11782</v>
      </c>
      <c r="C2577" s="267"/>
      <c r="D2577" s="318" t="s">
        <v>9646</v>
      </c>
      <c r="E2577" s="313">
        <v>5248</v>
      </c>
      <c r="F2577" s="318" t="s">
        <v>6588</v>
      </c>
      <c r="G2577" s="318" t="s">
        <v>1618</v>
      </c>
      <c r="H2577" s="318" t="s">
        <v>5513</v>
      </c>
      <c r="I2577" s="318" t="s">
        <v>11783</v>
      </c>
      <c r="J2577" s="333" t="s">
        <v>2379</v>
      </c>
      <c r="K2577" s="333" t="s">
        <v>2081</v>
      </c>
      <c r="L2577" s="315">
        <v>41411</v>
      </c>
      <c r="M2577" s="256"/>
      <c r="N2577" s="257">
        <v>41411</v>
      </c>
      <c r="O2577" s="258">
        <v>5</v>
      </c>
      <c r="P2577" s="259"/>
      <c r="Q2577" s="49"/>
      <c r="R2577" s="49"/>
      <c r="S2577" s="328"/>
    </row>
    <row r="2578" spans="1:19" x14ac:dyDescent="0.25">
      <c r="A2578" s="266">
        <v>41387</v>
      </c>
      <c r="B2578" s="288" t="s">
        <v>11798</v>
      </c>
      <c r="C2578" s="267"/>
      <c r="D2578" s="318" t="s">
        <v>11569</v>
      </c>
      <c r="E2578" s="313">
        <v>5243</v>
      </c>
      <c r="F2578" s="313"/>
      <c r="G2578" s="318" t="s">
        <v>11805</v>
      </c>
      <c r="H2578" s="318" t="s">
        <v>1419</v>
      </c>
      <c r="I2578" s="318" t="s">
        <v>1255</v>
      </c>
      <c r="J2578" s="333" t="s">
        <v>11806</v>
      </c>
      <c r="K2578" s="333" t="s">
        <v>6955</v>
      </c>
      <c r="L2578" s="315">
        <v>41416</v>
      </c>
      <c r="M2578" s="256"/>
      <c r="N2578" s="257">
        <v>41416</v>
      </c>
      <c r="O2578" s="258">
        <v>88</v>
      </c>
      <c r="P2578" s="259"/>
      <c r="Q2578" s="49"/>
      <c r="R2578" s="49"/>
      <c r="S2578" s="328"/>
    </row>
    <row r="2579" spans="1:19" ht="25.5" x14ac:dyDescent="0.25">
      <c r="A2579" s="266">
        <v>41376</v>
      </c>
      <c r="B2579" s="288" t="s">
        <v>11568</v>
      </c>
      <c r="C2579" s="267"/>
      <c r="D2579" s="318" t="s">
        <v>11569</v>
      </c>
      <c r="E2579" s="313">
        <v>5243</v>
      </c>
      <c r="F2579" s="318" t="s">
        <v>5382</v>
      </c>
      <c r="G2579" s="318" t="s">
        <v>5602</v>
      </c>
      <c r="H2579" s="318" t="s">
        <v>11570</v>
      </c>
      <c r="I2579" s="318" t="s">
        <v>1660</v>
      </c>
      <c r="J2579" s="333" t="s">
        <v>4152</v>
      </c>
      <c r="K2579" s="333" t="s">
        <v>10326</v>
      </c>
      <c r="L2579" s="315"/>
      <c r="M2579" s="256"/>
      <c r="N2579" s="257">
        <v>41417</v>
      </c>
      <c r="O2579" s="258">
        <v>110</v>
      </c>
      <c r="P2579" s="259"/>
      <c r="Q2579" s="49">
        <v>37.36</v>
      </c>
      <c r="R2579" s="49"/>
      <c r="S2579" s="328" t="s">
        <v>10980</v>
      </c>
    </row>
    <row r="2580" spans="1:19" ht="25.5" x14ac:dyDescent="0.25">
      <c r="A2580" s="266">
        <v>41410</v>
      </c>
      <c r="B2580" s="288" t="s">
        <v>11780</v>
      </c>
      <c r="C2580" s="267"/>
      <c r="D2580" s="318" t="s">
        <v>1892</v>
      </c>
      <c r="E2580" s="313">
        <v>5152</v>
      </c>
      <c r="F2580" s="318" t="s">
        <v>5382</v>
      </c>
      <c r="G2580" s="313">
        <v>22</v>
      </c>
      <c r="H2580" s="318" t="s">
        <v>9665</v>
      </c>
      <c r="I2580" s="318" t="s">
        <v>6444</v>
      </c>
      <c r="J2580" s="333" t="s">
        <v>4152</v>
      </c>
      <c r="K2580" s="333" t="s">
        <v>6466</v>
      </c>
      <c r="L2580" s="315">
        <v>41417</v>
      </c>
      <c r="M2580" s="256"/>
      <c r="N2580" s="257">
        <v>41418</v>
      </c>
      <c r="O2580" s="258">
        <v>10</v>
      </c>
      <c r="P2580" s="259"/>
      <c r="Q2580" s="49"/>
      <c r="R2580" s="49"/>
      <c r="S2580" s="328"/>
    </row>
    <row r="2581" spans="1:19" ht="25.5" x14ac:dyDescent="0.25">
      <c r="A2581" s="266">
        <v>41416</v>
      </c>
      <c r="B2581" s="288" t="s">
        <v>11811</v>
      </c>
      <c r="C2581" s="267"/>
      <c r="D2581" s="318" t="s">
        <v>11812</v>
      </c>
      <c r="E2581" s="313">
        <v>5225</v>
      </c>
      <c r="F2581" s="318" t="s">
        <v>5941</v>
      </c>
      <c r="G2581" s="318" t="s">
        <v>1341</v>
      </c>
      <c r="H2581" s="318" t="s">
        <v>5513</v>
      </c>
      <c r="I2581" s="318" t="s">
        <v>5497</v>
      </c>
      <c r="J2581" s="333" t="s">
        <v>2379</v>
      </c>
      <c r="K2581" s="333" t="s">
        <v>6466</v>
      </c>
      <c r="L2581" s="315">
        <v>41418</v>
      </c>
      <c r="M2581" s="256"/>
      <c r="N2581" s="257">
        <v>41418</v>
      </c>
      <c r="O2581" s="258">
        <v>10</v>
      </c>
      <c r="P2581" s="259"/>
      <c r="Q2581" s="49"/>
      <c r="R2581" s="49"/>
      <c r="S2581" s="328"/>
    </row>
    <row r="2582" spans="1:19" ht="25.5" x14ac:dyDescent="0.25">
      <c r="A2582" s="266">
        <v>41417</v>
      </c>
      <c r="B2582" s="288" t="s">
        <v>11813</v>
      </c>
      <c r="C2582" s="267"/>
      <c r="D2582" s="318" t="s">
        <v>2215</v>
      </c>
      <c r="E2582" s="313"/>
      <c r="F2582" s="318" t="s">
        <v>6588</v>
      </c>
      <c r="G2582" s="318" t="s">
        <v>1341</v>
      </c>
      <c r="H2582" s="318" t="s">
        <v>5513</v>
      </c>
      <c r="I2582" s="318" t="s">
        <v>6444</v>
      </c>
      <c r="J2582" s="333" t="s">
        <v>2379</v>
      </c>
      <c r="K2582" s="333" t="s">
        <v>11814</v>
      </c>
      <c r="L2582" s="315">
        <v>41418</v>
      </c>
      <c r="M2582" s="256"/>
      <c r="N2582" s="257">
        <v>41418</v>
      </c>
      <c r="O2582" s="258">
        <v>39</v>
      </c>
      <c r="P2582" s="259"/>
      <c r="Q2582" s="49"/>
      <c r="R2582" s="49"/>
      <c r="S2582" s="328"/>
    </row>
    <row r="2583" spans="1:19" ht="25.5" x14ac:dyDescent="0.25">
      <c r="A2583" s="266">
        <v>41387</v>
      </c>
      <c r="B2583" s="288" t="s">
        <v>11798</v>
      </c>
      <c r="C2583" s="267"/>
      <c r="D2583" s="318" t="s">
        <v>11569</v>
      </c>
      <c r="E2583" s="313">
        <v>5243</v>
      </c>
      <c r="F2583" s="313"/>
      <c r="G2583" s="318" t="s">
        <v>9736</v>
      </c>
      <c r="H2583" s="318" t="s">
        <v>1419</v>
      </c>
      <c r="I2583" s="318" t="s">
        <v>2214</v>
      </c>
      <c r="J2583" s="333" t="s">
        <v>4152</v>
      </c>
      <c r="K2583" s="333" t="s">
        <v>11448</v>
      </c>
      <c r="L2583" s="315">
        <v>41416</v>
      </c>
      <c r="M2583" s="256"/>
      <c r="N2583" s="257">
        <v>41423</v>
      </c>
      <c r="O2583" s="258">
        <v>40</v>
      </c>
      <c r="P2583" s="259"/>
      <c r="Q2583" s="49"/>
      <c r="R2583" s="49"/>
      <c r="S2583" s="328"/>
    </row>
    <row r="2584" spans="1:19" ht="25.5" x14ac:dyDescent="0.25">
      <c r="A2584" s="266">
        <v>41417</v>
      </c>
      <c r="B2584" s="288" t="s">
        <v>11813</v>
      </c>
      <c r="C2584" s="267"/>
      <c r="D2584" s="318" t="s">
        <v>2215</v>
      </c>
      <c r="E2584" s="313"/>
      <c r="F2584" s="318" t="s">
        <v>6588</v>
      </c>
      <c r="G2584" s="318" t="s">
        <v>1341</v>
      </c>
      <c r="H2584" s="318" t="s">
        <v>5513</v>
      </c>
      <c r="I2584" s="318" t="s">
        <v>6444</v>
      </c>
      <c r="J2584" s="333" t="s">
        <v>2379</v>
      </c>
      <c r="K2584" s="333" t="s">
        <v>6722</v>
      </c>
      <c r="L2584" s="315">
        <v>41418</v>
      </c>
      <c r="M2584" s="256"/>
      <c r="N2584" s="257">
        <v>41423</v>
      </c>
      <c r="O2584" s="258">
        <v>11</v>
      </c>
      <c r="P2584" s="259"/>
      <c r="Q2584" s="49">
        <v>92.48</v>
      </c>
      <c r="R2584" s="49"/>
      <c r="S2584" s="328" t="s">
        <v>10980</v>
      </c>
    </row>
    <row r="2585" spans="1:19" ht="25.5" x14ac:dyDescent="0.25">
      <c r="A2585" s="266">
        <v>41414</v>
      </c>
      <c r="B2585" s="288" t="s">
        <v>11792</v>
      </c>
      <c r="C2585" s="267"/>
      <c r="D2585" s="318" t="s">
        <v>11793</v>
      </c>
      <c r="E2585" s="313"/>
      <c r="F2585" s="318" t="s">
        <v>11797</v>
      </c>
      <c r="G2585" s="318" t="s">
        <v>11796</v>
      </c>
      <c r="H2585" s="318" t="s">
        <v>11795</v>
      </c>
      <c r="I2585" s="318" t="s">
        <v>6444</v>
      </c>
      <c r="J2585" s="333" t="s">
        <v>4152</v>
      </c>
      <c r="K2585" s="333" t="s">
        <v>11794</v>
      </c>
      <c r="L2585" s="315">
        <v>41419</v>
      </c>
      <c r="M2585" s="256"/>
      <c r="N2585" s="257">
        <v>41424</v>
      </c>
      <c r="O2585" s="258">
        <f>40+16</f>
        <v>56</v>
      </c>
      <c r="P2585" s="259"/>
      <c r="Q2585" s="49">
        <v>126.61</v>
      </c>
      <c r="R2585" s="49"/>
      <c r="S2585" s="328" t="s">
        <v>10980</v>
      </c>
    </row>
    <row r="2586" spans="1:19" ht="25.5" x14ac:dyDescent="0.25">
      <c r="A2586" s="266">
        <v>41418</v>
      </c>
      <c r="B2586" s="288" t="s">
        <v>11822</v>
      </c>
      <c r="C2586" s="267"/>
      <c r="D2586" s="318" t="s">
        <v>2215</v>
      </c>
      <c r="E2586" s="313"/>
      <c r="F2586" s="318" t="s">
        <v>936</v>
      </c>
      <c r="G2586" s="318" t="s">
        <v>5602</v>
      </c>
      <c r="H2586" s="318" t="s">
        <v>3946</v>
      </c>
      <c r="I2586" s="318" t="s">
        <v>6444</v>
      </c>
      <c r="J2586" s="333" t="s">
        <v>4152</v>
      </c>
      <c r="K2586" s="333" t="s">
        <v>4960</v>
      </c>
      <c r="L2586" s="315"/>
      <c r="M2586" s="256"/>
      <c r="N2586" s="257">
        <v>41424</v>
      </c>
      <c r="O2586" s="258">
        <v>15</v>
      </c>
      <c r="P2586" s="259"/>
      <c r="Q2586" s="49" t="s">
        <v>11567</v>
      </c>
      <c r="R2586" s="49"/>
      <c r="S2586" s="328"/>
    </row>
    <row r="2587" spans="1:19" ht="30" x14ac:dyDescent="0.25">
      <c r="A2587" s="27">
        <v>41410</v>
      </c>
      <c r="B2587" s="25"/>
      <c r="C2587" s="25"/>
      <c r="D2587" s="318" t="s">
        <v>11793</v>
      </c>
      <c r="E2587" s="354"/>
      <c r="F2587" s="355" t="s">
        <v>1508</v>
      </c>
      <c r="G2587" s="355" t="s">
        <v>11815</v>
      </c>
      <c r="H2587" s="355" t="s">
        <v>6791</v>
      </c>
      <c r="I2587" s="318" t="s">
        <v>6444</v>
      </c>
      <c r="J2587" s="333" t="s">
        <v>4152</v>
      </c>
      <c r="K2587" s="355" t="s">
        <v>11816</v>
      </c>
      <c r="L2587" s="362">
        <v>41418</v>
      </c>
      <c r="M2587" s="256"/>
      <c r="N2587" s="257">
        <v>41425</v>
      </c>
      <c r="O2587" s="258">
        <f>50+50+50+57+13+25+50+45+50</f>
        <v>390</v>
      </c>
      <c r="P2587" s="259"/>
      <c r="Q2587" s="49">
        <v>112.82</v>
      </c>
      <c r="R2587" s="49"/>
      <c r="S2587" s="328" t="s">
        <v>10980</v>
      </c>
    </row>
    <row r="2588" spans="1:19" ht="38.25" x14ac:dyDescent="0.25">
      <c r="A2588" s="266">
        <v>41418</v>
      </c>
      <c r="B2588" s="288" t="s">
        <v>11823</v>
      </c>
      <c r="C2588" s="267"/>
      <c r="D2588" s="288" t="s">
        <v>11824</v>
      </c>
      <c r="E2588" s="267">
        <v>5278</v>
      </c>
      <c r="F2588" s="288" t="s">
        <v>936</v>
      </c>
      <c r="G2588" s="288" t="s">
        <v>5602</v>
      </c>
      <c r="H2588" s="288" t="s">
        <v>3946</v>
      </c>
      <c r="I2588" s="288" t="s">
        <v>11825</v>
      </c>
      <c r="J2588" s="297" t="s">
        <v>9746</v>
      </c>
      <c r="K2588" s="297" t="s">
        <v>620</v>
      </c>
      <c r="L2588" s="283"/>
      <c r="M2588" s="256"/>
      <c r="N2588" s="257">
        <v>41425</v>
      </c>
      <c r="O2588" s="258"/>
      <c r="P2588" s="259"/>
      <c r="Q2588" s="49"/>
      <c r="R2588" s="49"/>
      <c r="S2588" s="328"/>
    </row>
    <row r="2589" spans="1:19" ht="25.5" x14ac:dyDescent="0.25">
      <c r="A2589" s="266">
        <v>41423</v>
      </c>
      <c r="B2589" s="288" t="s">
        <v>11832</v>
      </c>
      <c r="C2589" s="267"/>
      <c r="D2589" s="318" t="s">
        <v>2215</v>
      </c>
      <c r="E2589" s="313"/>
      <c r="F2589" s="318" t="s">
        <v>10658</v>
      </c>
      <c r="G2589" s="318" t="s">
        <v>8041</v>
      </c>
      <c r="H2589" s="318" t="s">
        <v>374</v>
      </c>
      <c r="I2589" s="318" t="s">
        <v>6444</v>
      </c>
      <c r="J2589" s="333" t="s">
        <v>878</v>
      </c>
      <c r="K2589" s="333" t="s">
        <v>2079</v>
      </c>
      <c r="L2589" s="351">
        <v>41425</v>
      </c>
      <c r="M2589" s="256"/>
      <c r="N2589" s="257">
        <v>41425</v>
      </c>
      <c r="O2589" s="258">
        <v>50</v>
      </c>
      <c r="P2589" s="259"/>
      <c r="Q2589" s="49"/>
      <c r="R2589" s="49"/>
      <c r="S2589" s="328"/>
    </row>
    <row r="2590" spans="1:19" ht="25.5" x14ac:dyDescent="0.25">
      <c r="A2590" s="266">
        <v>41423</v>
      </c>
      <c r="B2590" s="288" t="s">
        <v>11835</v>
      </c>
      <c r="C2590" s="267"/>
      <c r="D2590" s="318" t="s">
        <v>2215</v>
      </c>
      <c r="E2590" s="313"/>
      <c r="F2590" s="318" t="s">
        <v>10658</v>
      </c>
      <c r="G2590" s="318" t="s">
        <v>7272</v>
      </c>
      <c r="H2590" s="318" t="s">
        <v>374</v>
      </c>
      <c r="I2590" s="318" t="s">
        <v>6444</v>
      </c>
      <c r="J2590" s="333" t="s">
        <v>878</v>
      </c>
      <c r="K2590" s="333" t="s">
        <v>2079</v>
      </c>
      <c r="L2590" s="315">
        <v>41425</v>
      </c>
      <c r="M2590" s="256"/>
      <c r="N2590" s="257">
        <v>41425</v>
      </c>
      <c r="O2590" s="258">
        <v>50</v>
      </c>
      <c r="P2590" s="259"/>
      <c r="Q2590" s="49"/>
      <c r="R2590" s="49"/>
      <c r="S2590" s="328"/>
    </row>
    <row r="2591" spans="1:19" ht="25.5" x14ac:dyDescent="0.25">
      <c r="A2591" s="266">
        <v>41425</v>
      </c>
      <c r="B2591" s="288" t="s">
        <v>11848</v>
      </c>
      <c r="C2591" s="267"/>
      <c r="D2591" s="318" t="s">
        <v>11486</v>
      </c>
      <c r="E2591" s="313">
        <v>5099</v>
      </c>
      <c r="F2591" s="318" t="s">
        <v>1333</v>
      </c>
      <c r="G2591" s="313">
        <v>22</v>
      </c>
      <c r="H2591" s="318" t="s">
        <v>11852</v>
      </c>
      <c r="I2591" s="318" t="s">
        <v>11849</v>
      </c>
      <c r="J2591" s="333" t="s">
        <v>11850</v>
      </c>
      <c r="K2591" s="333" t="s">
        <v>11851</v>
      </c>
      <c r="L2591" s="315">
        <v>41430</v>
      </c>
      <c r="M2591" s="256"/>
      <c r="N2591" s="257">
        <v>41430</v>
      </c>
      <c r="O2591" s="258">
        <v>100</v>
      </c>
      <c r="P2591" s="259"/>
      <c r="Q2591" s="49"/>
      <c r="R2591" s="49"/>
      <c r="S2591" s="328"/>
    </row>
    <row r="2592" spans="1:19" ht="25.5" x14ac:dyDescent="0.25">
      <c r="A2592" s="266">
        <v>41431</v>
      </c>
      <c r="B2592" s="288" t="s">
        <v>11892</v>
      </c>
      <c r="C2592" s="267"/>
      <c r="D2592" s="318" t="s">
        <v>2215</v>
      </c>
      <c r="E2592" s="313"/>
      <c r="F2592" s="318" t="s">
        <v>936</v>
      </c>
      <c r="G2592" s="318" t="s">
        <v>5602</v>
      </c>
      <c r="H2592" s="318" t="s">
        <v>4164</v>
      </c>
      <c r="I2592" s="318" t="s">
        <v>6444</v>
      </c>
      <c r="J2592" s="333" t="s">
        <v>4152</v>
      </c>
      <c r="K2592" s="333" t="s">
        <v>2419</v>
      </c>
      <c r="L2592" s="315">
        <v>41437</v>
      </c>
      <c r="M2592" s="256"/>
      <c r="N2592" s="257">
        <v>41437</v>
      </c>
      <c r="O2592" s="258">
        <v>25</v>
      </c>
      <c r="P2592" s="259"/>
      <c r="Q2592" s="49">
        <v>32.81</v>
      </c>
      <c r="R2592" s="49"/>
      <c r="S2592" s="328" t="s">
        <v>10980</v>
      </c>
    </row>
    <row r="2593" spans="1:19" ht="25.5" x14ac:dyDescent="0.25">
      <c r="A2593" s="266">
        <v>41436</v>
      </c>
      <c r="B2593" s="288" t="s">
        <v>11910</v>
      </c>
      <c r="C2593" s="267"/>
      <c r="D2593" s="318" t="s">
        <v>2215</v>
      </c>
      <c r="E2593" s="313"/>
      <c r="F2593" s="318" t="s">
        <v>936</v>
      </c>
      <c r="G2593" s="318" t="s">
        <v>5602</v>
      </c>
      <c r="H2593" s="318" t="s">
        <v>9429</v>
      </c>
      <c r="I2593" s="318" t="s">
        <v>6444</v>
      </c>
      <c r="J2593" s="333" t="s">
        <v>4152</v>
      </c>
      <c r="K2593" s="333" t="s">
        <v>2419</v>
      </c>
      <c r="L2593" s="315">
        <v>41437</v>
      </c>
      <c r="M2593" s="256" t="s">
        <v>6533</v>
      </c>
      <c r="N2593" s="257">
        <v>41437</v>
      </c>
      <c r="O2593" s="258">
        <v>25</v>
      </c>
      <c r="P2593" s="259"/>
      <c r="Q2593" s="49">
        <v>59.2</v>
      </c>
      <c r="R2593" s="49"/>
      <c r="S2593" s="328" t="s">
        <v>10980</v>
      </c>
    </row>
    <row r="2594" spans="1:19" ht="25.5" x14ac:dyDescent="0.25">
      <c r="A2594" s="266">
        <v>41436</v>
      </c>
      <c r="B2594" s="288" t="s">
        <v>11914</v>
      </c>
      <c r="C2594" s="267"/>
      <c r="D2594" s="318" t="s">
        <v>11915</v>
      </c>
      <c r="E2594" s="313">
        <v>5273</v>
      </c>
      <c r="F2594" s="318" t="s">
        <v>936</v>
      </c>
      <c r="G2594" s="318" t="s">
        <v>5602</v>
      </c>
      <c r="H2594" s="318" t="s">
        <v>11916</v>
      </c>
      <c r="I2594" s="318" t="s">
        <v>6444</v>
      </c>
      <c r="J2594" s="333" t="s">
        <v>4152</v>
      </c>
      <c r="K2594" s="333" t="s">
        <v>2079</v>
      </c>
      <c r="L2594" s="315">
        <v>41439</v>
      </c>
      <c r="M2594" s="256"/>
      <c r="N2594" s="257">
        <v>41439</v>
      </c>
      <c r="O2594" s="258">
        <v>50</v>
      </c>
      <c r="P2594" s="259"/>
      <c r="Q2594" s="49">
        <v>2.2200000000000002</v>
      </c>
      <c r="R2594" s="49"/>
      <c r="S2594" s="328" t="s">
        <v>10983</v>
      </c>
    </row>
    <row r="2595" spans="1:19" x14ac:dyDescent="0.25">
      <c r="A2595" s="266">
        <v>41426</v>
      </c>
      <c r="B2595" s="288" t="s">
        <v>11957</v>
      </c>
      <c r="C2595" s="288" t="s">
        <v>746</v>
      </c>
      <c r="D2595" s="288" t="s">
        <v>11954</v>
      </c>
      <c r="E2595" s="267"/>
      <c r="F2595" s="288" t="s">
        <v>5921</v>
      </c>
      <c r="G2595" s="267">
        <v>4</v>
      </c>
      <c r="H2595" s="288" t="s">
        <v>11955</v>
      </c>
      <c r="I2595" s="288" t="s">
        <v>11956</v>
      </c>
      <c r="J2595" s="297" t="s">
        <v>5921</v>
      </c>
      <c r="K2595" s="297" t="s">
        <v>824</v>
      </c>
      <c r="L2595" s="283">
        <v>41444</v>
      </c>
      <c r="M2595" s="256"/>
      <c r="N2595" s="257">
        <v>41444</v>
      </c>
      <c r="O2595" s="258"/>
      <c r="P2595" s="259"/>
      <c r="Q2595" s="49">
        <v>43.45</v>
      </c>
      <c r="R2595" s="49"/>
      <c r="S2595" s="328" t="s">
        <v>10980</v>
      </c>
    </row>
    <row r="2596" spans="1:19" x14ac:dyDescent="0.25">
      <c r="A2596" s="266">
        <v>41436</v>
      </c>
      <c r="B2596" s="288" t="s">
        <v>11920</v>
      </c>
      <c r="C2596" s="267"/>
      <c r="D2596" s="288" t="s">
        <v>11921</v>
      </c>
      <c r="E2596" s="267">
        <v>5272</v>
      </c>
      <c r="F2596" s="288" t="s">
        <v>936</v>
      </c>
      <c r="G2596" s="288" t="s">
        <v>7272</v>
      </c>
      <c r="H2596" s="288" t="s">
        <v>374</v>
      </c>
      <c r="I2596" s="288" t="s">
        <v>11922</v>
      </c>
      <c r="J2596" s="297" t="s">
        <v>3795</v>
      </c>
      <c r="K2596" s="297" t="s">
        <v>5435</v>
      </c>
      <c r="L2596" s="283"/>
      <c r="M2596" s="256"/>
      <c r="N2596" s="257">
        <v>41446</v>
      </c>
      <c r="O2596" s="258"/>
      <c r="P2596" s="259"/>
      <c r="Q2596" s="49"/>
      <c r="R2596" s="49"/>
      <c r="S2596" s="328"/>
    </row>
    <row r="2597" spans="1:19" ht="25.5" x14ac:dyDescent="0.25">
      <c r="A2597" s="266">
        <v>41443</v>
      </c>
      <c r="B2597" s="288" t="s">
        <v>11939</v>
      </c>
      <c r="C2597" s="267"/>
      <c r="D2597" s="318" t="s">
        <v>2215</v>
      </c>
      <c r="E2597" s="313"/>
      <c r="F2597" s="318" t="s">
        <v>6588</v>
      </c>
      <c r="G2597" s="318" t="s">
        <v>5602</v>
      </c>
      <c r="H2597" s="318" t="s">
        <v>4935</v>
      </c>
      <c r="I2597" s="318" t="s">
        <v>6444</v>
      </c>
      <c r="J2597" s="333" t="s">
        <v>5603</v>
      </c>
      <c r="K2597" s="333" t="s">
        <v>7826</v>
      </c>
      <c r="L2597" s="315">
        <v>41446</v>
      </c>
      <c r="M2597" s="256"/>
      <c r="N2597" s="257">
        <v>41446</v>
      </c>
      <c r="O2597" s="258">
        <v>100</v>
      </c>
      <c r="P2597" s="259"/>
      <c r="Q2597" s="49"/>
      <c r="R2597" s="49"/>
      <c r="S2597" s="328"/>
    </row>
    <row r="2598" spans="1:19" ht="25.5" x14ac:dyDescent="0.25">
      <c r="A2598" s="266">
        <v>41444</v>
      </c>
      <c r="B2598" s="288" t="s">
        <v>11958</v>
      </c>
      <c r="C2598" s="267"/>
      <c r="D2598" s="318" t="s">
        <v>2215</v>
      </c>
      <c r="E2598" s="313"/>
      <c r="F2598" s="318" t="s">
        <v>936</v>
      </c>
      <c r="G2598" s="318" t="s">
        <v>5602</v>
      </c>
      <c r="H2598" s="318" t="s">
        <v>9632</v>
      </c>
      <c r="I2598" s="318" t="s">
        <v>6444</v>
      </c>
      <c r="J2598" s="333" t="s">
        <v>4152</v>
      </c>
      <c r="K2598" s="333" t="s">
        <v>2419</v>
      </c>
      <c r="L2598" s="315">
        <v>41446</v>
      </c>
      <c r="M2598" s="256"/>
      <c r="N2598" s="257">
        <v>41446</v>
      </c>
      <c r="O2598" s="258"/>
      <c r="P2598" s="259"/>
      <c r="Q2598" s="49">
        <v>98.16</v>
      </c>
      <c r="R2598" s="49"/>
      <c r="S2598" s="328" t="s">
        <v>10980</v>
      </c>
    </row>
    <row r="2599" spans="1:19" ht="25.5" x14ac:dyDescent="0.25">
      <c r="A2599" s="266">
        <v>41445</v>
      </c>
      <c r="B2599" s="288" t="s">
        <v>11970</v>
      </c>
      <c r="C2599" s="267"/>
      <c r="D2599" s="288" t="s">
        <v>11579</v>
      </c>
      <c r="E2599" s="267">
        <v>5212</v>
      </c>
      <c r="F2599" s="288" t="s">
        <v>3065</v>
      </c>
      <c r="G2599" s="267">
        <v>0.04</v>
      </c>
      <c r="H2599" s="288" t="s">
        <v>11580</v>
      </c>
      <c r="I2599" s="288" t="s">
        <v>6444</v>
      </c>
      <c r="J2599" s="297" t="s">
        <v>4152</v>
      </c>
      <c r="K2599" s="297" t="s">
        <v>4282</v>
      </c>
      <c r="L2599" s="283">
        <v>41449</v>
      </c>
      <c r="M2599" s="256"/>
      <c r="N2599" s="257">
        <v>41449</v>
      </c>
      <c r="O2599" s="258"/>
      <c r="P2599" s="259"/>
      <c r="Q2599" s="49">
        <v>42.49</v>
      </c>
      <c r="R2599" s="49"/>
      <c r="S2599" s="328" t="s">
        <v>10980</v>
      </c>
    </row>
    <row r="2600" spans="1:19" ht="25.5" x14ac:dyDescent="0.25">
      <c r="A2600" s="266">
        <v>41445</v>
      </c>
      <c r="B2600" s="288" t="s">
        <v>11976</v>
      </c>
      <c r="C2600" s="267"/>
      <c r="D2600" s="318" t="s">
        <v>2215</v>
      </c>
      <c r="E2600" s="313"/>
      <c r="F2600" s="318" t="s">
        <v>6588</v>
      </c>
      <c r="G2600" s="318" t="s">
        <v>3635</v>
      </c>
      <c r="H2600" s="318" t="s">
        <v>5513</v>
      </c>
      <c r="I2600" s="318" t="s">
        <v>5497</v>
      </c>
      <c r="J2600" s="333" t="s">
        <v>2379</v>
      </c>
      <c r="K2600" s="333" t="s">
        <v>2419</v>
      </c>
      <c r="L2600" s="315">
        <v>41452</v>
      </c>
      <c r="M2600" s="256"/>
      <c r="N2600" s="257">
        <v>41450</v>
      </c>
      <c r="O2600" s="258">
        <v>25</v>
      </c>
      <c r="P2600" s="259"/>
      <c r="Q2600" s="49"/>
      <c r="R2600" s="49"/>
      <c r="S2600" s="328"/>
    </row>
    <row r="2601" spans="1:19" ht="25.5" x14ac:dyDescent="0.25">
      <c r="A2601" s="266">
        <v>41445</v>
      </c>
      <c r="B2601" s="288" t="s">
        <v>11976</v>
      </c>
      <c r="C2601" s="267"/>
      <c r="D2601" s="318" t="s">
        <v>2215</v>
      </c>
      <c r="E2601" s="313"/>
      <c r="F2601" s="318" t="s">
        <v>6588</v>
      </c>
      <c r="G2601" s="318" t="s">
        <v>3635</v>
      </c>
      <c r="H2601" s="318" t="s">
        <v>5513</v>
      </c>
      <c r="I2601" s="318" t="s">
        <v>10608</v>
      </c>
      <c r="J2601" s="333" t="s">
        <v>2379</v>
      </c>
      <c r="K2601" s="333" t="s">
        <v>2081</v>
      </c>
      <c r="L2601" s="315">
        <v>41452</v>
      </c>
      <c r="M2601" s="256"/>
      <c r="N2601" s="257">
        <v>41450</v>
      </c>
      <c r="O2601" s="258">
        <v>5</v>
      </c>
      <c r="P2601" s="259"/>
      <c r="Q2601" s="49">
        <v>126.61</v>
      </c>
      <c r="R2601" s="49"/>
      <c r="S2601" s="328" t="s">
        <v>10980</v>
      </c>
    </row>
    <row r="2602" spans="1:19" ht="25.5" x14ac:dyDescent="0.25">
      <c r="A2602" s="266">
        <v>41446</v>
      </c>
      <c r="B2602" s="288" t="s">
        <v>11981</v>
      </c>
      <c r="C2602" s="267"/>
      <c r="D2602" s="318" t="s">
        <v>11931</v>
      </c>
      <c r="E2602" s="313">
        <v>5227</v>
      </c>
      <c r="F2602" s="318" t="s">
        <v>1552</v>
      </c>
      <c r="G2602" s="318" t="s">
        <v>8729</v>
      </c>
      <c r="H2602" s="318" t="s">
        <v>4935</v>
      </c>
      <c r="I2602" s="318" t="s">
        <v>6444</v>
      </c>
      <c r="J2602" s="333" t="s">
        <v>5603</v>
      </c>
      <c r="K2602" s="333" t="s">
        <v>9008</v>
      </c>
      <c r="L2602" s="315">
        <v>41449</v>
      </c>
      <c r="M2602" s="256"/>
      <c r="N2602" s="257">
        <v>41450</v>
      </c>
      <c r="O2602" s="258">
        <v>1</v>
      </c>
      <c r="P2602" s="259"/>
      <c r="Q2602" s="49"/>
      <c r="R2602" s="49"/>
      <c r="S2602" s="328"/>
    </row>
    <row r="2603" spans="1:19" ht="25.5" x14ac:dyDescent="0.25">
      <c r="A2603" s="266">
        <v>41446</v>
      </c>
      <c r="B2603" s="288" t="s">
        <v>11984</v>
      </c>
      <c r="C2603" s="267"/>
      <c r="D2603" s="318" t="s">
        <v>11985</v>
      </c>
      <c r="E2603" s="313"/>
      <c r="F2603" s="318" t="s">
        <v>11988</v>
      </c>
      <c r="G2603" s="313"/>
      <c r="H2603" s="333" t="s">
        <v>11986</v>
      </c>
      <c r="I2603" s="318" t="s">
        <v>8549</v>
      </c>
      <c r="J2603" s="333" t="s">
        <v>11986</v>
      </c>
      <c r="K2603" s="333" t="s">
        <v>10360</v>
      </c>
      <c r="L2603" s="315">
        <v>41451</v>
      </c>
      <c r="M2603" s="256"/>
      <c r="N2603" s="257">
        <v>41451</v>
      </c>
      <c r="O2603" s="258">
        <v>6</v>
      </c>
      <c r="P2603" s="259"/>
      <c r="Q2603" s="49">
        <v>150.97</v>
      </c>
      <c r="R2603" s="49"/>
      <c r="S2603" s="328" t="s">
        <v>10980</v>
      </c>
    </row>
    <row r="2604" spans="1:19" ht="25.5" x14ac:dyDescent="0.25">
      <c r="A2604" s="266">
        <v>41446</v>
      </c>
      <c r="B2604" s="288" t="s">
        <v>11984</v>
      </c>
      <c r="C2604" s="267"/>
      <c r="D2604" s="318" t="s">
        <v>11985</v>
      </c>
      <c r="E2604" s="313"/>
      <c r="F2604" s="318" t="s">
        <v>11988</v>
      </c>
      <c r="G2604" s="313"/>
      <c r="H2604" s="333" t="s">
        <v>11986</v>
      </c>
      <c r="I2604" s="318" t="s">
        <v>8549</v>
      </c>
      <c r="J2604" s="333" t="s">
        <v>11986</v>
      </c>
      <c r="K2604" s="333" t="s">
        <v>11987</v>
      </c>
      <c r="L2604" s="315">
        <v>41451</v>
      </c>
      <c r="M2604" s="256"/>
      <c r="N2604" s="257">
        <v>41451</v>
      </c>
      <c r="O2604" s="258">
        <v>24</v>
      </c>
      <c r="P2604" s="259"/>
      <c r="Q2604" s="49"/>
      <c r="R2604" s="49"/>
      <c r="S2604" s="328"/>
    </row>
    <row r="2605" spans="1:19" ht="25.5" x14ac:dyDescent="0.25">
      <c r="A2605" s="310">
        <v>41436</v>
      </c>
      <c r="B2605" s="288" t="s">
        <v>11914</v>
      </c>
      <c r="C2605" s="267"/>
      <c r="D2605" s="318" t="s">
        <v>11915</v>
      </c>
      <c r="E2605" s="313">
        <v>5273</v>
      </c>
      <c r="F2605" s="318" t="s">
        <v>936</v>
      </c>
      <c r="G2605" s="318" t="s">
        <v>5602</v>
      </c>
      <c r="H2605" s="318" t="s">
        <v>11916</v>
      </c>
      <c r="I2605" s="318" t="s">
        <v>330</v>
      </c>
      <c r="J2605" s="333" t="s">
        <v>11917</v>
      </c>
      <c r="K2605" s="333" t="s">
        <v>19</v>
      </c>
      <c r="L2605" s="315">
        <v>41453</v>
      </c>
      <c r="M2605" s="256"/>
      <c r="N2605" s="257">
        <v>41453</v>
      </c>
      <c r="O2605" s="258">
        <v>80</v>
      </c>
      <c r="P2605" s="259"/>
      <c r="Q2605" s="49"/>
      <c r="R2605" s="49"/>
      <c r="S2605" s="328"/>
    </row>
    <row r="2606" spans="1:19" ht="25.5" x14ac:dyDescent="0.25">
      <c r="A2606" s="266">
        <v>41436</v>
      </c>
      <c r="B2606" s="288" t="s">
        <v>11914</v>
      </c>
      <c r="C2606" s="267"/>
      <c r="D2606" s="318" t="s">
        <v>11915</v>
      </c>
      <c r="E2606" s="313">
        <v>5273</v>
      </c>
      <c r="F2606" s="318" t="s">
        <v>936</v>
      </c>
      <c r="G2606" s="318" t="s">
        <v>5602</v>
      </c>
      <c r="H2606" s="318" t="s">
        <v>11916</v>
      </c>
      <c r="I2606" s="318" t="s">
        <v>1255</v>
      </c>
      <c r="J2606" s="333" t="s">
        <v>9519</v>
      </c>
      <c r="K2606" s="333" t="s">
        <v>11918</v>
      </c>
      <c r="L2606" s="315">
        <v>41453</v>
      </c>
      <c r="M2606" s="256"/>
      <c r="N2606" s="257">
        <v>41453</v>
      </c>
      <c r="O2606" s="258">
        <f>48+96+6+52+6+4+4+6+8</f>
        <v>230</v>
      </c>
      <c r="P2606" s="259"/>
      <c r="Q2606" s="49">
        <v>43.64</v>
      </c>
      <c r="R2606" s="49"/>
      <c r="S2606" s="328" t="s">
        <v>10980</v>
      </c>
    </row>
    <row r="2607" spans="1:19" ht="25.5" x14ac:dyDescent="0.25">
      <c r="A2607" s="266">
        <v>41446</v>
      </c>
      <c r="B2607" s="267">
        <v>5153</v>
      </c>
      <c r="C2607" s="288" t="s">
        <v>11442</v>
      </c>
      <c r="D2607" s="318" t="s">
        <v>9881</v>
      </c>
      <c r="E2607" s="313">
        <v>5153</v>
      </c>
      <c r="F2607" s="318" t="s">
        <v>12003</v>
      </c>
      <c r="G2607" s="318" t="s">
        <v>4285</v>
      </c>
      <c r="H2607" s="318" t="s">
        <v>12004</v>
      </c>
      <c r="I2607" s="318" t="s">
        <v>12005</v>
      </c>
      <c r="J2607" s="333" t="s">
        <v>12006</v>
      </c>
      <c r="K2607" s="333" t="s">
        <v>12007</v>
      </c>
      <c r="L2607" s="315">
        <v>41450</v>
      </c>
      <c r="M2607" s="256"/>
      <c r="N2607" s="257">
        <v>41453</v>
      </c>
      <c r="O2607" s="258">
        <v>3</v>
      </c>
      <c r="P2607" s="259"/>
      <c r="Q2607" s="49"/>
      <c r="R2607" s="49"/>
      <c r="S2607" s="328"/>
    </row>
    <row r="2608" spans="1:19" ht="25.5" x14ac:dyDescent="0.25">
      <c r="A2608" s="266">
        <v>41449</v>
      </c>
      <c r="B2608" s="288" t="s">
        <v>12011</v>
      </c>
      <c r="C2608" s="267"/>
      <c r="D2608" s="318" t="s">
        <v>7252</v>
      </c>
      <c r="E2608" s="313">
        <v>5155</v>
      </c>
      <c r="F2608" s="318" t="s">
        <v>6588</v>
      </c>
      <c r="G2608" s="318" t="s">
        <v>3635</v>
      </c>
      <c r="H2608" s="318" t="s">
        <v>5513</v>
      </c>
      <c r="I2608" s="318" t="s">
        <v>12012</v>
      </c>
      <c r="J2608" s="333" t="s">
        <v>2379</v>
      </c>
      <c r="K2608" s="333" t="s">
        <v>10226</v>
      </c>
      <c r="L2608" s="315">
        <v>41453</v>
      </c>
      <c r="M2608" s="256"/>
      <c r="N2608" s="257">
        <v>41453</v>
      </c>
      <c r="O2608" s="258">
        <v>2</v>
      </c>
      <c r="P2608" s="259"/>
      <c r="Q2608" s="49"/>
      <c r="R2608" s="49"/>
      <c r="S2608" s="328"/>
    </row>
    <row r="2609" spans="1:19" ht="25.5" x14ac:dyDescent="0.25">
      <c r="A2609" s="266">
        <v>41452</v>
      </c>
      <c r="B2609" s="288" t="s">
        <v>12057</v>
      </c>
      <c r="C2609" s="267"/>
      <c r="D2609" s="318" t="s">
        <v>2215</v>
      </c>
      <c r="E2609" s="313"/>
      <c r="F2609" s="318" t="s">
        <v>6588</v>
      </c>
      <c r="G2609" s="318" t="s">
        <v>1341</v>
      </c>
      <c r="H2609" s="318" t="s">
        <v>5513</v>
      </c>
      <c r="I2609" s="318" t="s">
        <v>6444</v>
      </c>
      <c r="J2609" s="333" t="s">
        <v>2379</v>
      </c>
      <c r="K2609" s="333" t="s">
        <v>2079</v>
      </c>
      <c r="L2609" s="283"/>
      <c r="M2609" s="256"/>
      <c r="N2609" s="257">
        <v>41453</v>
      </c>
      <c r="O2609" s="258">
        <v>50</v>
      </c>
      <c r="P2609" s="259"/>
      <c r="Q2609" s="49">
        <v>52.2</v>
      </c>
      <c r="R2609" s="49"/>
      <c r="S2609" s="328" t="s">
        <v>10980</v>
      </c>
    </row>
    <row r="2610" spans="1:19" ht="25.5" x14ac:dyDescent="0.25">
      <c r="A2610" s="266">
        <v>41437</v>
      </c>
      <c r="B2610" s="288" t="s">
        <v>11927</v>
      </c>
      <c r="C2610" s="267"/>
      <c r="D2610" s="318" t="s">
        <v>11921</v>
      </c>
      <c r="E2610" s="313">
        <v>5272</v>
      </c>
      <c r="F2610" s="318" t="s">
        <v>5510</v>
      </c>
      <c r="G2610" s="318" t="s">
        <v>6234</v>
      </c>
      <c r="H2610" s="318" t="s">
        <v>11928</v>
      </c>
      <c r="I2610" s="318" t="s">
        <v>9916</v>
      </c>
      <c r="J2610" s="333" t="s">
        <v>1783</v>
      </c>
      <c r="K2610" s="333" t="s">
        <v>8007</v>
      </c>
      <c r="L2610" s="315"/>
      <c r="M2610" s="256"/>
      <c r="N2610" s="257">
        <v>41456</v>
      </c>
      <c r="O2610" s="258">
        <v>4</v>
      </c>
      <c r="P2610" s="259"/>
      <c r="Q2610" s="49"/>
      <c r="R2610" s="49"/>
      <c r="S2610" s="328"/>
    </row>
    <row r="2611" spans="1:19" ht="25.5" x14ac:dyDescent="0.25">
      <c r="A2611" s="266">
        <v>41437</v>
      </c>
      <c r="B2611" s="288" t="s">
        <v>11927</v>
      </c>
      <c r="C2611" s="267"/>
      <c r="D2611" s="318" t="s">
        <v>11921</v>
      </c>
      <c r="E2611" s="313">
        <v>5272</v>
      </c>
      <c r="F2611" s="318" t="s">
        <v>5510</v>
      </c>
      <c r="G2611" s="318" t="s">
        <v>6234</v>
      </c>
      <c r="H2611" s="318" t="s">
        <v>853</v>
      </c>
      <c r="I2611" s="318" t="s">
        <v>11929</v>
      </c>
      <c r="J2611" s="333" t="s">
        <v>1783</v>
      </c>
      <c r="K2611" s="333" t="s">
        <v>10123</v>
      </c>
      <c r="L2611" s="315"/>
      <c r="M2611" s="256"/>
      <c r="N2611" s="257">
        <v>41456</v>
      </c>
      <c r="O2611" s="258">
        <v>3</v>
      </c>
      <c r="P2611" s="259"/>
      <c r="Q2611" s="49"/>
      <c r="R2611" s="49"/>
      <c r="S2611" s="328"/>
    </row>
    <row r="2612" spans="1:19" ht="25.5" x14ac:dyDescent="0.25">
      <c r="A2612" s="266">
        <v>41453</v>
      </c>
      <c r="B2612" s="288" t="s">
        <v>12058</v>
      </c>
      <c r="C2612" s="267"/>
      <c r="D2612" s="288" t="s">
        <v>2215</v>
      </c>
      <c r="E2612" s="267"/>
      <c r="F2612" s="288" t="s">
        <v>6588</v>
      </c>
      <c r="G2612" s="288" t="s">
        <v>8247</v>
      </c>
      <c r="H2612" s="288" t="s">
        <v>5513</v>
      </c>
      <c r="I2612" s="288" t="s">
        <v>6444</v>
      </c>
      <c r="J2612" s="297" t="s">
        <v>2379</v>
      </c>
      <c r="K2612" s="297" t="s">
        <v>2079</v>
      </c>
      <c r="L2612" s="283">
        <v>41456</v>
      </c>
      <c r="M2612" s="256"/>
      <c r="N2612" s="257">
        <v>41456</v>
      </c>
      <c r="O2612" s="258"/>
      <c r="P2612" s="259"/>
      <c r="Q2612" s="49"/>
      <c r="R2612" s="49"/>
      <c r="S2612" s="328"/>
    </row>
    <row r="2613" spans="1:19" ht="25.5" x14ac:dyDescent="0.25">
      <c r="A2613" s="266">
        <v>41452</v>
      </c>
      <c r="B2613" s="288" t="s">
        <v>12056</v>
      </c>
      <c r="C2613" s="288" t="s">
        <v>6546</v>
      </c>
      <c r="D2613" s="318" t="s">
        <v>11387</v>
      </c>
      <c r="E2613" s="313">
        <v>5204</v>
      </c>
      <c r="F2613" s="318" t="s">
        <v>936</v>
      </c>
      <c r="G2613" s="318" t="s">
        <v>11324</v>
      </c>
      <c r="H2613" s="318" t="s">
        <v>4320</v>
      </c>
      <c r="I2613" s="318" t="s">
        <v>6444</v>
      </c>
      <c r="J2613" s="333" t="s">
        <v>4152</v>
      </c>
      <c r="K2613" s="333" t="s">
        <v>2419</v>
      </c>
      <c r="L2613" s="283">
        <v>41456</v>
      </c>
      <c r="M2613" s="256"/>
      <c r="N2613" s="257">
        <v>41458</v>
      </c>
      <c r="O2613" s="258">
        <v>25</v>
      </c>
      <c r="P2613" s="259"/>
      <c r="Q2613" s="49"/>
      <c r="R2613" s="49"/>
      <c r="S2613" s="328"/>
    </row>
    <row r="2614" spans="1:19" ht="25.5" x14ac:dyDescent="0.25">
      <c r="A2614" s="266">
        <v>41431</v>
      </c>
      <c r="B2614" s="288" t="s">
        <v>11890</v>
      </c>
      <c r="C2614" s="267"/>
      <c r="D2614" s="318" t="s">
        <v>2215</v>
      </c>
      <c r="E2614" s="313"/>
      <c r="F2614" s="318" t="s">
        <v>10658</v>
      </c>
      <c r="G2614" s="318" t="s">
        <v>7272</v>
      </c>
      <c r="H2614" s="318" t="s">
        <v>374</v>
      </c>
      <c r="I2614" s="318" t="s">
        <v>6444</v>
      </c>
      <c r="J2614" s="333" t="s">
        <v>878</v>
      </c>
      <c r="K2614" s="333" t="s">
        <v>2079</v>
      </c>
      <c r="L2614" s="315">
        <v>41432</v>
      </c>
      <c r="M2614" s="256"/>
      <c r="N2614" s="257">
        <v>41460</v>
      </c>
      <c r="O2614" s="258">
        <v>50</v>
      </c>
      <c r="P2614" s="259"/>
      <c r="Q2614" s="49"/>
      <c r="R2614" s="49"/>
      <c r="S2614" s="328"/>
    </row>
    <row r="2615" spans="1:19" ht="25.5" x14ac:dyDescent="0.25">
      <c r="A2615" s="266">
        <v>41431</v>
      </c>
      <c r="B2615" s="288" t="s">
        <v>11890</v>
      </c>
      <c r="C2615" s="267"/>
      <c r="D2615" s="318" t="s">
        <v>2215</v>
      </c>
      <c r="E2615" s="313"/>
      <c r="F2615" s="318" t="s">
        <v>10658</v>
      </c>
      <c r="G2615" s="318" t="s">
        <v>9736</v>
      </c>
      <c r="H2615" s="318" t="s">
        <v>374</v>
      </c>
      <c r="I2615" s="318" t="s">
        <v>6444</v>
      </c>
      <c r="J2615" s="333" t="s">
        <v>878</v>
      </c>
      <c r="K2615" s="333" t="s">
        <v>2079</v>
      </c>
      <c r="L2615" s="315">
        <v>41432</v>
      </c>
      <c r="M2615" s="256"/>
      <c r="N2615" s="257">
        <v>41460</v>
      </c>
      <c r="O2615" s="258">
        <v>50</v>
      </c>
      <c r="P2615" s="259"/>
      <c r="Q2615" s="49">
        <v>90.96</v>
      </c>
      <c r="R2615" s="49"/>
      <c r="S2615" s="328" t="s">
        <v>10980</v>
      </c>
    </row>
    <row r="2616" spans="1:19" ht="25.5" x14ac:dyDescent="0.25">
      <c r="A2616" s="266">
        <v>41457</v>
      </c>
      <c r="B2616" s="288" t="s">
        <v>12074</v>
      </c>
      <c r="C2616" s="267"/>
      <c r="D2616" s="318" t="s">
        <v>2215</v>
      </c>
      <c r="E2616" s="313"/>
      <c r="F2616" s="318" t="s">
        <v>936</v>
      </c>
      <c r="G2616" s="318" t="s">
        <v>5602</v>
      </c>
      <c r="H2616" s="318" t="s">
        <v>4164</v>
      </c>
      <c r="I2616" s="318" t="s">
        <v>6444</v>
      </c>
      <c r="J2616" s="333" t="s">
        <v>4152</v>
      </c>
      <c r="K2616" s="333" t="s">
        <v>2419</v>
      </c>
      <c r="L2616" s="283">
        <v>41465</v>
      </c>
      <c r="M2616" s="256"/>
      <c r="N2616" s="257">
        <v>41460</v>
      </c>
      <c r="O2616" s="258">
        <v>25</v>
      </c>
      <c r="P2616" s="259"/>
      <c r="Q2616" s="49">
        <v>27.4</v>
      </c>
      <c r="R2616" s="49"/>
      <c r="S2616" s="328" t="s">
        <v>11891</v>
      </c>
    </row>
    <row r="2617" spans="1:19" ht="25.5" x14ac:dyDescent="0.25">
      <c r="A2617" s="266">
        <v>41458</v>
      </c>
      <c r="B2617" s="267">
        <v>5204</v>
      </c>
      <c r="C2617" s="288" t="s">
        <v>10773</v>
      </c>
      <c r="D2617" s="288" t="s">
        <v>11387</v>
      </c>
      <c r="E2617" s="267">
        <v>5204</v>
      </c>
      <c r="F2617" s="288" t="s">
        <v>936</v>
      </c>
      <c r="G2617" s="267">
        <v>22</v>
      </c>
      <c r="H2617" s="288" t="s">
        <v>1891</v>
      </c>
      <c r="I2617" s="288" t="s">
        <v>1255</v>
      </c>
      <c r="J2617" s="297" t="s">
        <v>7361</v>
      </c>
      <c r="K2617" s="297" t="s">
        <v>12075</v>
      </c>
      <c r="L2617" s="283">
        <v>41460</v>
      </c>
      <c r="M2617" s="256" t="s">
        <v>6533</v>
      </c>
      <c r="N2617" s="257">
        <v>41460</v>
      </c>
      <c r="O2617" s="258"/>
      <c r="P2617" s="259"/>
      <c r="Q2617" s="49"/>
      <c r="R2617" s="49"/>
      <c r="S2617" s="328"/>
    </row>
    <row r="2618" spans="1:19" ht="38.25" x14ac:dyDescent="0.25">
      <c r="A2618" s="266">
        <v>41457</v>
      </c>
      <c r="B2618" s="288" t="s">
        <v>12061</v>
      </c>
      <c r="C2618" s="267"/>
      <c r="D2618" s="318" t="s">
        <v>2215</v>
      </c>
      <c r="E2618" s="313"/>
      <c r="F2618" s="318" t="s">
        <v>180</v>
      </c>
      <c r="G2618" s="318" t="s">
        <v>8041</v>
      </c>
      <c r="H2618" s="318" t="s">
        <v>4935</v>
      </c>
      <c r="I2618" s="318" t="s">
        <v>6444</v>
      </c>
      <c r="J2618" s="333" t="s">
        <v>12071</v>
      </c>
      <c r="K2618" s="333" t="s">
        <v>12062</v>
      </c>
      <c r="L2618" s="283">
        <v>41470</v>
      </c>
      <c r="M2618" s="256"/>
      <c r="N2618" s="257">
        <v>41463</v>
      </c>
      <c r="O2618" s="258">
        <v>9</v>
      </c>
      <c r="P2618" s="259"/>
      <c r="Q2618" s="49">
        <v>36.880000000000003</v>
      </c>
      <c r="R2618" s="49"/>
      <c r="S2618" s="328" t="s">
        <v>11891</v>
      </c>
    </row>
    <row r="2619" spans="1:19" ht="25.5" x14ac:dyDescent="0.25">
      <c r="A2619" s="266">
        <v>41458</v>
      </c>
      <c r="B2619" s="288" t="s">
        <v>12091</v>
      </c>
      <c r="C2619" s="267"/>
      <c r="D2619" s="318" t="s">
        <v>2215</v>
      </c>
      <c r="E2619" s="313"/>
      <c r="F2619" s="318" t="s">
        <v>6588</v>
      </c>
      <c r="G2619" s="318" t="s">
        <v>3635</v>
      </c>
      <c r="H2619" s="318" t="s">
        <v>5513</v>
      </c>
      <c r="I2619" s="318" t="s">
        <v>10608</v>
      </c>
      <c r="J2619" s="333" t="s">
        <v>2379</v>
      </c>
      <c r="K2619" s="333" t="s">
        <v>2562</v>
      </c>
      <c r="L2619" s="283">
        <v>41463</v>
      </c>
      <c r="M2619" s="256"/>
      <c r="N2619" s="257">
        <v>41463</v>
      </c>
      <c r="O2619" s="258">
        <v>6</v>
      </c>
      <c r="P2619" s="259"/>
      <c r="Q2619" s="49">
        <v>4.25</v>
      </c>
      <c r="R2619" s="49"/>
      <c r="S2619" s="328" t="s">
        <v>10982</v>
      </c>
    </row>
    <row r="2620" spans="1:19" ht="25.5" x14ac:dyDescent="0.25">
      <c r="A2620" s="266">
        <v>41457</v>
      </c>
      <c r="B2620" s="288" t="s">
        <v>12072</v>
      </c>
      <c r="C2620" s="267"/>
      <c r="D2620" s="318" t="s">
        <v>11812</v>
      </c>
      <c r="E2620" s="313">
        <v>5225</v>
      </c>
      <c r="F2620" s="318" t="s">
        <v>6588</v>
      </c>
      <c r="G2620" s="318" t="s">
        <v>1341</v>
      </c>
      <c r="H2620" s="318" t="s">
        <v>5513</v>
      </c>
      <c r="I2620" s="318" t="s">
        <v>12073</v>
      </c>
      <c r="J2620" s="333" t="s">
        <v>2379</v>
      </c>
      <c r="K2620" s="333" t="s">
        <v>748</v>
      </c>
      <c r="L2620" s="283">
        <v>41464</v>
      </c>
      <c r="M2620" s="256"/>
      <c r="N2620" s="257">
        <v>41464</v>
      </c>
      <c r="O2620" s="258">
        <v>12</v>
      </c>
      <c r="P2620" s="259"/>
      <c r="Q2620" s="49"/>
      <c r="R2620" s="49"/>
      <c r="S2620" s="328"/>
    </row>
    <row r="2621" spans="1:19" x14ac:dyDescent="0.25">
      <c r="A2621" s="266">
        <v>41460</v>
      </c>
      <c r="B2621" s="288" t="s">
        <v>12096</v>
      </c>
      <c r="C2621" s="288" t="s">
        <v>6647</v>
      </c>
      <c r="D2621" s="318" t="s">
        <v>12097</v>
      </c>
      <c r="E2621" s="318" t="s">
        <v>7237</v>
      </c>
      <c r="F2621" s="318" t="s">
        <v>12098</v>
      </c>
      <c r="G2621" s="350">
        <v>41349</v>
      </c>
      <c r="H2621" s="318" t="s">
        <v>6647</v>
      </c>
      <c r="I2621" s="318" t="s">
        <v>12099</v>
      </c>
      <c r="J2621" s="333" t="s">
        <v>12100</v>
      </c>
      <c r="K2621" s="333" t="s">
        <v>12101</v>
      </c>
      <c r="L2621" s="283">
        <v>41464</v>
      </c>
      <c r="M2621" s="256"/>
      <c r="N2621" s="257">
        <v>41464</v>
      </c>
      <c r="O2621" s="293" t="s">
        <v>12101</v>
      </c>
      <c r="P2621" s="259"/>
      <c r="Q2621" s="49">
        <v>4</v>
      </c>
      <c r="R2621" s="49"/>
      <c r="S2621" s="328" t="s">
        <v>10982</v>
      </c>
    </row>
    <row r="2622" spans="1:19" ht="25.5" x14ac:dyDescent="0.25">
      <c r="A2622" s="266">
        <v>41452</v>
      </c>
      <c r="B2622" s="288" t="s">
        <v>12048</v>
      </c>
      <c r="C2622" s="267"/>
      <c r="D2622" s="318" t="s">
        <v>12049</v>
      </c>
      <c r="E2622" s="313">
        <v>5285</v>
      </c>
      <c r="F2622" s="318" t="s">
        <v>936</v>
      </c>
      <c r="G2622" s="318" t="s">
        <v>5602</v>
      </c>
      <c r="H2622" s="318" t="s">
        <v>10461</v>
      </c>
      <c r="I2622" s="318" t="s">
        <v>6032</v>
      </c>
      <c r="J2622" s="333" t="s">
        <v>2210</v>
      </c>
      <c r="K2622" s="333" t="s">
        <v>8864</v>
      </c>
      <c r="L2622" s="331">
        <v>41465</v>
      </c>
      <c r="M2622" s="256"/>
      <c r="N2622" s="257">
        <v>41465</v>
      </c>
      <c r="O2622" s="258">
        <v>300</v>
      </c>
      <c r="P2622" s="259"/>
      <c r="Q2622" s="49"/>
      <c r="R2622" s="49"/>
      <c r="S2622" s="328"/>
    </row>
    <row r="2623" spans="1:19" ht="25.5" x14ac:dyDescent="0.25">
      <c r="A2623" s="266">
        <v>41452</v>
      </c>
      <c r="B2623" s="288" t="s">
        <v>12048</v>
      </c>
      <c r="C2623" s="267"/>
      <c r="D2623" s="318" t="s">
        <v>12049</v>
      </c>
      <c r="E2623" s="313">
        <v>5285</v>
      </c>
      <c r="F2623" s="318" t="s">
        <v>936</v>
      </c>
      <c r="G2623" s="318" t="s">
        <v>5602</v>
      </c>
      <c r="H2623" s="318" t="s">
        <v>10461</v>
      </c>
      <c r="I2623" s="318" t="s">
        <v>6444</v>
      </c>
      <c r="J2623" s="333" t="s">
        <v>4152</v>
      </c>
      <c r="K2623" s="333" t="s">
        <v>6325</v>
      </c>
      <c r="L2623" s="283">
        <v>41465</v>
      </c>
      <c r="M2623" s="256"/>
      <c r="N2623" s="257">
        <v>41465</v>
      </c>
      <c r="O2623" s="258">
        <v>35</v>
      </c>
      <c r="P2623" s="259"/>
      <c r="Q2623" s="49"/>
      <c r="R2623" s="49"/>
      <c r="S2623" s="328"/>
    </row>
    <row r="2624" spans="1:19" ht="25.5" x14ac:dyDescent="0.25">
      <c r="A2624" s="310">
        <v>41457</v>
      </c>
      <c r="B2624" s="288" t="s">
        <v>12082</v>
      </c>
      <c r="C2624" s="267"/>
      <c r="D2624" s="318" t="s">
        <v>12083</v>
      </c>
      <c r="E2624" s="313">
        <v>5279</v>
      </c>
      <c r="F2624" s="318" t="s">
        <v>936</v>
      </c>
      <c r="G2624" s="318" t="s">
        <v>5602</v>
      </c>
      <c r="H2624" s="318" t="s">
        <v>3946</v>
      </c>
      <c r="I2624" s="318" t="s">
        <v>6444</v>
      </c>
      <c r="J2624" s="333" t="s">
        <v>4152</v>
      </c>
      <c r="K2624" s="333" t="s">
        <v>6466</v>
      </c>
      <c r="L2624" s="283">
        <v>41465</v>
      </c>
      <c r="M2624" s="256"/>
      <c r="N2624" s="257">
        <v>41465</v>
      </c>
      <c r="O2624" s="258">
        <v>10</v>
      </c>
      <c r="P2624" s="259"/>
      <c r="Q2624" s="49">
        <v>1.69</v>
      </c>
      <c r="R2624" s="49"/>
      <c r="S2624" s="328" t="s">
        <v>10982</v>
      </c>
    </row>
    <row r="2625" spans="1:19" ht="38.25" x14ac:dyDescent="0.25">
      <c r="A2625" s="266">
        <v>41457</v>
      </c>
      <c r="B2625" s="288" t="s">
        <v>12082</v>
      </c>
      <c r="C2625" s="267"/>
      <c r="D2625" s="318" t="s">
        <v>12083</v>
      </c>
      <c r="E2625" s="313">
        <v>5279</v>
      </c>
      <c r="F2625" s="318" t="s">
        <v>936</v>
      </c>
      <c r="G2625" s="318" t="s">
        <v>5602</v>
      </c>
      <c r="H2625" s="318" t="s">
        <v>3946</v>
      </c>
      <c r="I2625" s="318" t="s">
        <v>6032</v>
      </c>
      <c r="J2625" s="333" t="s">
        <v>6666</v>
      </c>
      <c r="K2625" s="333" t="s">
        <v>12084</v>
      </c>
      <c r="L2625" s="283">
        <v>41465</v>
      </c>
      <c r="M2625" s="256"/>
      <c r="N2625" s="257">
        <v>41465</v>
      </c>
      <c r="O2625" s="258">
        <v>240</v>
      </c>
      <c r="P2625" s="259"/>
      <c r="Q2625" s="49">
        <v>2.39</v>
      </c>
      <c r="R2625" s="49"/>
      <c r="S2625" s="328" t="s">
        <v>10982</v>
      </c>
    </row>
    <row r="2626" spans="1:19" ht="25.5" x14ac:dyDescent="0.25">
      <c r="A2626" s="266">
        <v>41460</v>
      </c>
      <c r="B2626" s="288" t="s">
        <v>12102</v>
      </c>
      <c r="C2626" s="267"/>
      <c r="D2626" s="318" t="s">
        <v>2215</v>
      </c>
      <c r="E2626" s="313"/>
      <c r="F2626" s="318" t="s">
        <v>936</v>
      </c>
      <c r="G2626" s="318" t="s">
        <v>5602</v>
      </c>
      <c r="H2626" s="318" t="s">
        <v>10461</v>
      </c>
      <c r="I2626" s="318" t="s">
        <v>6444</v>
      </c>
      <c r="J2626" s="333" t="s">
        <v>4152</v>
      </c>
      <c r="K2626" s="333" t="s">
        <v>2081</v>
      </c>
      <c r="L2626" s="283">
        <v>41465</v>
      </c>
      <c r="M2626" s="256"/>
      <c r="N2626" s="257">
        <v>41465</v>
      </c>
      <c r="O2626" s="258">
        <v>5</v>
      </c>
      <c r="P2626" s="259"/>
      <c r="Q2626" s="49"/>
      <c r="R2626" s="49"/>
      <c r="S2626" s="328"/>
    </row>
    <row r="2627" spans="1:19" ht="38.25" x14ac:dyDescent="0.25">
      <c r="A2627" s="266">
        <v>41457</v>
      </c>
      <c r="B2627" s="288" t="s">
        <v>12069</v>
      </c>
      <c r="C2627" s="267"/>
      <c r="D2627" s="318" t="s">
        <v>3483</v>
      </c>
      <c r="E2627" s="313">
        <v>5298</v>
      </c>
      <c r="F2627" s="318" t="s">
        <v>738</v>
      </c>
      <c r="G2627" s="318" t="s">
        <v>5602</v>
      </c>
      <c r="H2627" s="318" t="s">
        <v>3484</v>
      </c>
      <c r="I2627" s="318" t="s">
        <v>6032</v>
      </c>
      <c r="J2627" s="333" t="s">
        <v>6666</v>
      </c>
      <c r="K2627" s="333" t="s">
        <v>12070</v>
      </c>
      <c r="L2627" s="283">
        <v>41470</v>
      </c>
      <c r="M2627" s="256"/>
      <c r="N2627" s="257">
        <v>41467</v>
      </c>
      <c r="O2627" s="258">
        <v>3</v>
      </c>
      <c r="P2627" s="259"/>
      <c r="Q2627" s="49">
        <v>36.89</v>
      </c>
      <c r="R2627" s="49"/>
      <c r="S2627" s="328" t="s">
        <v>11891</v>
      </c>
    </row>
    <row r="2628" spans="1:19" ht="25.5" x14ac:dyDescent="0.25">
      <c r="A2628" s="266">
        <v>41464</v>
      </c>
      <c r="B2628" s="288" t="s">
        <v>12080</v>
      </c>
      <c r="C2628" s="267"/>
      <c r="D2628" s="318" t="s">
        <v>12081</v>
      </c>
      <c r="E2628" s="313">
        <v>5277</v>
      </c>
      <c r="F2628" s="318" t="s">
        <v>1461</v>
      </c>
      <c r="G2628" s="318" t="s">
        <v>9736</v>
      </c>
      <c r="H2628" s="318" t="s">
        <v>4179</v>
      </c>
      <c r="I2628" s="318" t="s">
        <v>6444</v>
      </c>
      <c r="J2628" s="333" t="s">
        <v>4152</v>
      </c>
      <c r="K2628" s="333" t="s">
        <v>6466</v>
      </c>
      <c r="L2628" s="283">
        <v>41466</v>
      </c>
      <c r="M2628" s="256"/>
      <c r="N2628" s="257">
        <v>41467</v>
      </c>
      <c r="O2628" s="258">
        <v>10</v>
      </c>
      <c r="P2628" s="259"/>
      <c r="Q2628" s="49"/>
      <c r="R2628" s="49"/>
      <c r="S2628" s="328"/>
    </row>
    <row r="2629" spans="1:19" ht="25.5" x14ac:dyDescent="0.25">
      <c r="A2629" s="266">
        <v>41465</v>
      </c>
      <c r="B2629" s="288" t="s">
        <v>12143</v>
      </c>
      <c r="C2629" s="267"/>
      <c r="D2629" s="318" t="s">
        <v>2215</v>
      </c>
      <c r="E2629" s="313"/>
      <c r="F2629" s="318" t="s">
        <v>10658</v>
      </c>
      <c r="G2629" s="318" t="s">
        <v>5602</v>
      </c>
      <c r="H2629" s="318" t="s">
        <v>374</v>
      </c>
      <c r="I2629" s="318" t="s">
        <v>6444</v>
      </c>
      <c r="J2629" s="333" t="s">
        <v>878</v>
      </c>
      <c r="K2629" s="333" t="s">
        <v>11448</v>
      </c>
      <c r="L2629" s="283">
        <v>41467</v>
      </c>
      <c r="M2629" s="256"/>
      <c r="N2629" s="257">
        <v>41467</v>
      </c>
      <c r="O2629" s="258">
        <v>40</v>
      </c>
      <c r="P2629" s="259"/>
      <c r="Q2629" s="49"/>
      <c r="R2629" s="49"/>
      <c r="S2629" s="328"/>
    </row>
    <row r="2630" spans="1:19" ht="25.5" x14ac:dyDescent="0.25">
      <c r="A2630" s="266">
        <v>41456</v>
      </c>
      <c r="B2630" s="288" t="s">
        <v>12063</v>
      </c>
      <c r="C2630" s="288" t="s">
        <v>11442</v>
      </c>
      <c r="D2630" s="288" t="s">
        <v>8145</v>
      </c>
      <c r="E2630" s="267">
        <v>5153</v>
      </c>
      <c r="F2630" s="288" t="s">
        <v>11443</v>
      </c>
      <c r="G2630" s="364" t="s">
        <v>4285</v>
      </c>
      <c r="H2630" s="288" t="s">
        <v>7564</v>
      </c>
      <c r="I2630" s="288" t="s">
        <v>12005</v>
      </c>
      <c r="J2630" s="297" t="s">
        <v>12006</v>
      </c>
      <c r="K2630" s="297" t="s">
        <v>10123</v>
      </c>
      <c r="L2630" s="283">
        <v>41460</v>
      </c>
      <c r="M2630" s="256"/>
      <c r="N2630" s="257">
        <v>41470</v>
      </c>
      <c r="O2630" s="258"/>
      <c r="P2630" s="259"/>
      <c r="Q2630" s="49">
        <v>42.12</v>
      </c>
      <c r="R2630" s="49"/>
      <c r="S2630" s="328" t="s">
        <v>11891</v>
      </c>
    </row>
    <row r="2631" spans="1:19" ht="25.5" x14ac:dyDescent="0.25">
      <c r="A2631" s="266">
        <v>41464</v>
      </c>
      <c r="B2631" s="288" t="s">
        <v>12116</v>
      </c>
      <c r="C2631" s="267"/>
      <c r="D2631" s="318" t="s">
        <v>12117</v>
      </c>
      <c r="E2631" s="318" t="s">
        <v>12118</v>
      </c>
      <c r="F2631" s="318" t="s">
        <v>12119</v>
      </c>
      <c r="G2631" s="318" t="s">
        <v>1921</v>
      </c>
      <c r="H2631" s="318" t="s">
        <v>12120</v>
      </c>
      <c r="I2631" s="318" t="s">
        <v>12121</v>
      </c>
      <c r="J2631" s="333" t="s">
        <v>4152</v>
      </c>
      <c r="K2631" s="333" t="s">
        <v>2419</v>
      </c>
      <c r="L2631" s="283">
        <v>41470</v>
      </c>
      <c r="M2631" s="256"/>
      <c r="N2631" s="257">
        <v>41471</v>
      </c>
      <c r="O2631" s="258">
        <v>25</v>
      </c>
      <c r="P2631" s="259"/>
      <c r="Q2631" s="49">
        <v>36.89</v>
      </c>
      <c r="R2631" s="49"/>
      <c r="S2631" s="328" t="s">
        <v>10980</v>
      </c>
    </row>
    <row r="2632" spans="1:19" ht="38.25" x14ac:dyDescent="0.25">
      <c r="A2632" s="266">
        <v>41452</v>
      </c>
      <c r="B2632" s="288" t="s">
        <v>12048</v>
      </c>
      <c r="C2632" s="267"/>
      <c r="D2632" s="318" t="s">
        <v>12049</v>
      </c>
      <c r="E2632" s="313">
        <v>5285</v>
      </c>
      <c r="F2632" s="318" t="s">
        <v>936</v>
      </c>
      <c r="G2632" s="318" t="s">
        <v>5602</v>
      </c>
      <c r="H2632" s="318" t="s">
        <v>10461</v>
      </c>
      <c r="I2632" s="318" t="s">
        <v>2966</v>
      </c>
      <c r="J2632" s="333" t="s">
        <v>12050</v>
      </c>
      <c r="K2632" s="333" t="s">
        <v>12051</v>
      </c>
      <c r="L2632" s="283">
        <v>41472</v>
      </c>
      <c r="M2632" s="256"/>
      <c r="N2632" s="257">
        <v>41472</v>
      </c>
      <c r="O2632" s="258">
        <v>114</v>
      </c>
      <c r="P2632" s="259"/>
      <c r="Q2632" s="49">
        <v>32.81</v>
      </c>
      <c r="R2632" s="49"/>
      <c r="S2632" s="328" t="s">
        <v>10980</v>
      </c>
    </row>
    <row r="2633" spans="1:19" ht="25.5" x14ac:dyDescent="0.25">
      <c r="A2633" s="266">
        <v>41452</v>
      </c>
      <c r="B2633" s="288" t="s">
        <v>12048</v>
      </c>
      <c r="C2633" s="267"/>
      <c r="D2633" s="318" t="s">
        <v>12049</v>
      </c>
      <c r="E2633" s="313">
        <v>5285</v>
      </c>
      <c r="F2633" s="318" t="s">
        <v>936</v>
      </c>
      <c r="G2633" s="318" t="s">
        <v>5602</v>
      </c>
      <c r="H2633" s="318" t="s">
        <v>10461</v>
      </c>
      <c r="I2633" s="318" t="s">
        <v>1255</v>
      </c>
      <c r="J2633" s="333" t="s">
        <v>9519</v>
      </c>
      <c r="K2633" s="333" t="s">
        <v>12052</v>
      </c>
      <c r="L2633" s="283">
        <v>41472</v>
      </c>
      <c r="M2633" s="256"/>
      <c r="N2633" s="257">
        <v>41472</v>
      </c>
      <c r="O2633" s="258">
        <f>80+5</f>
        <v>85</v>
      </c>
      <c r="P2633" s="259"/>
      <c r="Q2633" s="49">
        <v>43.45</v>
      </c>
      <c r="R2633" s="49"/>
      <c r="S2633" s="328" t="s">
        <v>10980</v>
      </c>
    </row>
    <row r="2634" spans="1:19" ht="25.5" x14ac:dyDescent="0.25">
      <c r="A2634" s="266">
        <v>41466</v>
      </c>
      <c r="B2634" s="288" t="s">
        <v>12175</v>
      </c>
      <c r="C2634" s="267"/>
      <c r="D2634" s="318" t="s">
        <v>11915</v>
      </c>
      <c r="E2634" s="313">
        <v>5273</v>
      </c>
      <c r="F2634" s="318" t="s">
        <v>936</v>
      </c>
      <c r="G2634" s="318" t="s">
        <v>9736</v>
      </c>
      <c r="H2634" s="318" t="s">
        <v>11916</v>
      </c>
      <c r="I2634" s="318" t="s">
        <v>10930</v>
      </c>
      <c r="J2634" s="333" t="s">
        <v>4152</v>
      </c>
      <c r="K2634" s="333" t="s">
        <v>2081</v>
      </c>
      <c r="L2634" s="283">
        <v>41472</v>
      </c>
      <c r="M2634" s="256"/>
      <c r="N2634" s="257">
        <v>41472</v>
      </c>
      <c r="O2634" s="258">
        <v>5</v>
      </c>
      <c r="P2634" s="259"/>
      <c r="Q2634" s="49">
        <v>283.86</v>
      </c>
      <c r="R2634" s="49"/>
      <c r="S2634" s="328" t="s">
        <v>10980</v>
      </c>
    </row>
    <row r="2635" spans="1:19" ht="25.5" x14ac:dyDescent="0.25">
      <c r="A2635" s="266">
        <v>41471</v>
      </c>
      <c r="B2635" s="288" t="s">
        <v>12184</v>
      </c>
      <c r="C2635" s="267"/>
      <c r="D2635" s="318" t="s">
        <v>2215</v>
      </c>
      <c r="E2635" s="313"/>
      <c r="F2635" s="318" t="s">
        <v>10658</v>
      </c>
      <c r="G2635" s="318" t="s">
        <v>10927</v>
      </c>
      <c r="H2635" s="318" t="s">
        <v>374</v>
      </c>
      <c r="I2635" s="318" t="s">
        <v>6444</v>
      </c>
      <c r="J2635" s="333" t="s">
        <v>878</v>
      </c>
      <c r="K2635" s="333" t="s">
        <v>7445</v>
      </c>
      <c r="L2635" s="283">
        <v>41472</v>
      </c>
      <c r="M2635" s="256"/>
      <c r="N2635" s="257">
        <v>41472</v>
      </c>
      <c r="O2635" s="258">
        <v>30</v>
      </c>
      <c r="P2635" s="259"/>
      <c r="Q2635" s="49"/>
      <c r="R2635" s="49"/>
      <c r="S2635" s="328"/>
    </row>
    <row r="2636" spans="1:19" ht="25.5" x14ac:dyDescent="0.25">
      <c r="A2636" s="266">
        <v>41473</v>
      </c>
      <c r="B2636" s="288" t="s">
        <v>12194</v>
      </c>
      <c r="C2636" s="267"/>
      <c r="D2636" s="318" t="s">
        <v>11812</v>
      </c>
      <c r="E2636" s="313">
        <v>5225</v>
      </c>
      <c r="F2636" s="318" t="s">
        <v>5941</v>
      </c>
      <c r="G2636" s="318" t="s">
        <v>1341</v>
      </c>
      <c r="H2636" s="318" t="s">
        <v>9706</v>
      </c>
      <c r="I2636" s="318" t="s">
        <v>6444</v>
      </c>
      <c r="J2636" s="333" t="s">
        <v>8059</v>
      </c>
      <c r="K2636" s="333" t="s">
        <v>10492</v>
      </c>
      <c r="L2636" s="283">
        <v>41474</v>
      </c>
      <c r="M2636" s="256"/>
      <c r="N2636" s="257">
        <v>41474</v>
      </c>
      <c r="O2636" s="258">
        <v>13</v>
      </c>
      <c r="P2636" s="259"/>
      <c r="Q2636" s="49"/>
      <c r="R2636" s="49"/>
      <c r="S2636" s="328"/>
    </row>
    <row r="2637" spans="1:19" ht="38.25" x14ac:dyDescent="0.25">
      <c r="A2637" s="266">
        <v>41465</v>
      </c>
      <c r="B2637" s="288" t="s">
        <v>12133</v>
      </c>
      <c r="C2637" s="267"/>
      <c r="D2637" s="318" t="s">
        <v>12134</v>
      </c>
      <c r="E2637" s="313">
        <v>5291</v>
      </c>
      <c r="F2637" s="318" t="s">
        <v>936</v>
      </c>
      <c r="G2637" s="318" t="s">
        <v>9736</v>
      </c>
      <c r="H2637" s="318" t="s">
        <v>9632</v>
      </c>
      <c r="I2637" s="318" t="s">
        <v>6032</v>
      </c>
      <c r="J2637" s="333" t="s">
        <v>6666</v>
      </c>
      <c r="K2637" s="333" t="s">
        <v>12135</v>
      </c>
      <c r="L2637" s="283">
        <v>41474</v>
      </c>
      <c r="M2637" s="256"/>
      <c r="N2637" s="257">
        <v>41478</v>
      </c>
      <c r="O2637" s="258">
        <v>1650</v>
      </c>
      <c r="P2637" s="259"/>
      <c r="Q2637" s="49">
        <v>81.5</v>
      </c>
      <c r="R2637" s="49"/>
      <c r="S2637" s="328" t="s">
        <v>10980</v>
      </c>
    </row>
    <row r="2638" spans="1:19" ht="38.25" x14ac:dyDescent="0.25">
      <c r="A2638" s="266">
        <v>41465</v>
      </c>
      <c r="B2638" s="288" t="s">
        <v>12138</v>
      </c>
      <c r="C2638" s="267"/>
      <c r="D2638" s="318" t="s">
        <v>12139</v>
      </c>
      <c r="E2638" s="313">
        <v>5292</v>
      </c>
      <c r="F2638" s="318" t="s">
        <v>738</v>
      </c>
      <c r="G2638" s="318" t="s">
        <v>9736</v>
      </c>
      <c r="H2638" s="318" t="s">
        <v>10693</v>
      </c>
      <c r="I2638" s="318" t="s">
        <v>6032</v>
      </c>
      <c r="J2638" s="333" t="s">
        <v>6666</v>
      </c>
      <c r="K2638" s="333" t="s">
        <v>6297</v>
      </c>
      <c r="L2638" s="283"/>
      <c r="M2638" s="256"/>
      <c r="N2638" s="257">
        <v>41479</v>
      </c>
      <c r="O2638" s="258">
        <v>800</v>
      </c>
      <c r="P2638" s="259"/>
      <c r="Q2638" s="49">
        <v>78.25</v>
      </c>
      <c r="R2638" s="49"/>
      <c r="S2638" s="328" t="s">
        <v>10980</v>
      </c>
    </row>
    <row r="2639" spans="1:19" x14ac:dyDescent="0.25">
      <c r="A2639" s="266">
        <v>41466</v>
      </c>
      <c r="B2639" s="288" t="s">
        <v>12173</v>
      </c>
      <c r="C2639" s="267"/>
      <c r="D2639" s="318" t="s">
        <v>7984</v>
      </c>
      <c r="E2639" s="313">
        <v>5295</v>
      </c>
      <c r="F2639" s="318" t="s">
        <v>5921</v>
      </c>
      <c r="G2639" s="318" t="s">
        <v>9327</v>
      </c>
      <c r="H2639" s="318" t="s">
        <v>12174</v>
      </c>
      <c r="I2639" s="318" t="s">
        <v>9916</v>
      </c>
      <c r="J2639" s="333" t="s">
        <v>7781</v>
      </c>
      <c r="K2639" s="333" t="s">
        <v>6381</v>
      </c>
      <c r="L2639" s="283">
        <v>41472</v>
      </c>
      <c r="M2639" s="256" t="s">
        <v>6533</v>
      </c>
      <c r="N2639" s="257">
        <v>41479</v>
      </c>
      <c r="O2639" s="258">
        <v>2</v>
      </c>
      <c r="P2639" s="259"/>
      <c r="Q2639" s="49"/>
      <c r="R2639" s="49"/>
      <c r="S2639" s="328"/>
    </row>
    <row r="2640" spans="1:19" ht="25.5" x14ac:dyDescent="0.25">
      <c r="A2640" s="266">
        <v>41478</v>
      </c>
      <c r="B2640" s="288" t="s">
        <v>12226</v>
      </c>
      <c r="C2640" s="267"/>
      <c r="D2640" s="318" t="s">
        <v>2215</v>
      </c>
      <c r="E2640" s="313"/>
      <c r="F2640" s="318" t="s">
        <v>936</v>
      </c>
      <c r="G2640" s="318" t="s">
        <v>5602</v>
      </c>
      <c r="H2640" s="318" t="s">
        <v>9429</v>
      </c>
      <c r="I2640" s="318" t="s">
        <v>6444</v>
      </c>
      <c r="J2640" s="333" t="s">
        <v>4152</v>
      </c>
      <c r="K2640" s="333" t="s">
        <v>2419</v>
      </c>
      <c r="L2640" s="283">
        <v>41481</v>
      </c>
      <c r="M2640" s="256"/>
      <c r="N2640" s="257">
        <v>41480</v>
      </c>
      <c r="O2640" s="258">
        <v>25</v>
      </c>
      <c r="P2640" s="259"/>
      <c r="Q2640" s="49"/>
      <c r="R2640" s="49"/>
      <c r="S2640" s="328"/>
    </row>
    <row r="2641" spans="1:19" x14ac:dyDescent="0.25">
      <c r="A2641" s="266">
        <v>41479</v>
      </c>
      <c r="B2641" s="288" t="s">
        <v>12230</v>
      </c>
      <c r="C2641" s="267"/>
      <c r="D2641" s="318" t="s">
        <v>12231</v>
      </c>
      <c r="E2641" s="313">
        <v>5283</v>
      </c>
      <c r="F2641" s="318" t="s">
        <v>5941</v>
      </c>
      <c r="G2641" s="313">
        <v>20</v>
      </c>
      <c r="H2641" s="318" t="s">
        <v>10101</v>
      </c>
      <c r="I2641" s="318" t="s">
        <v>6545</v>
      </c>
      <c r="J2641" s="333" t="s">
        <v>12232</v>
      </c>
      <c r="K2641" s="333" t="s">
        <v>313</v>
      </c>
      <c r="L2641" s="283">
        <v>41480</v>
      </c>
      <c r="M2641" s="256"/>
      <c r="N2641" s="257">
        <v>41480</v>
      </c>
      <c r="O2641" s="258">
        <v>12</v>
      </c>
      <c r="P2641" s="259"/>
      <c r="Q2641" s="49"/>
      <c r="R2641" s="49"/>
      <c r="S2641" s="328"/>
    </row>
    <row r="2642" spans="1:19" x14ac:dyDescent="0.25">
      <c r="A2642" s="266">
        <v>41477</v>
      </c>
      <c r="B2642" s="288" t="s">
        <v>12210</v>
      </c>
      <c r="C2642" s="288" t="s">
        <v>6546</v>
      </c>
      <c r="D2642" s="318" t="s">
        <v>12211</v>
      </c>
      <c r="E2642" s="313">
        <v>5247</v>
      </c>
      <c r="F2642" s="318" t="s">
        <v>1697</v>
      </c>
      <c r="G2642" s="313">
        <v>24</v>
      </c>
      <c r="H2642" s="318" t="s">
        <v>5016</v>
      </c>
      <c r="I2642" s="318" t="s">
        <v>6444</v>
      </c>
      <c r="J2642" s="333" t="s">
        <v>977</v>
      </c>
      <c r="K2642" s="333" t="s">
        <v>11016</v>
      </c>
      <c r="L2642" s="283">
        <v>41491</v>
      </c>
      <c r="M2642" s="256"/>
      <c r="N2642" s="257">
        <v>41481</v>
      </c>
      <c r="O2642" s="258">
        <v>25</v>
      </c>
      <c r="P2642" s="259"/>
      <c r="Q2642" s="49"/>
      <c r="R2642" s="49"/>
      <c r="S2642" s="328"/>
    </row>
    <row r="2643" spans="1:19" ht="25.5" x14ac:dyDescent="0.25">
      <c r="A2643" s="266">
        <v>41478</v>
      </c>
      <c r="B2643" s="288" t="s">
        <v>12227</v>
      </c>
      <c r="C2643" s="267"/>
      <c r="D2643" s="318" t="s">
        <v>2215</v>
      </c>
      <c r="E2643" s="313"/>
      <c r="F2643" s="318" t="s">
        <v>6588</v>
      </c>
      <c r="G2643" s="318" t="s">
        <v>1341</v>
      </c>
      <c r="H2643" s="318" t="s">
        <v>5513</v>
      </c>
      <c r="I2643" s="318" t="s">
        <v>5497</v>
      </c>
      <c r="J2643" s="333" t="s">
        <v>2379</v>
      </c>
      <c r="K2643" s="333" t="s">
        <v>2081</v>
      </c>
      <c r="L2643" s="283">
        <v>41481</v>
      </c>
      <c r="M2643" s="256"/>
      <c r="N2643" s="257">
        <v>41481</v>
      </c>
      <c r="O2643" s="258">
        <v>5</v>
      </c>
      <c r="P2643" s="259"/>
      <c r="Q2643" s="49"/>
      <c r="R2643" s="49"/>
      <c r="S2643" s="328"/>
    </row>
    <row r="2644" spans="1:19" ht="25.5" x14ac:dyDescent="0.25">
      <c r="A2644" s="266">
        <v>41481</v>
      </c>
      <c r="B2644" s="288" t="s">
        <v>12241</v>
      </c>
      <c r="C2644" s="267"/>
      <c r="D2644" s="318" t="s">
        <v>2215</v>
      </c>
      <c r="E2644" s="313"/>
      <c r="F2644" s="318" t="s">
        <v>6588</v>
      </c>
      <c r="G2644" s="318" t="s">
        <v>1341</v>
      </c>
      <c r="H2644" s="318" t="s">
        <v>5513</v>
      </c>
      <c r="I2644" s="318" t="s">
        <v>6444</v>
      </c>
      <c r="J2644" s="333" t="s">
        <v>2379</v>
      </c>
      <c r="K2644" s="333" t="s">
        <v>2079</v>
      </c>
      <c r="L2644" s="283">
        <v>41484</v>
      </c>
      <c r="M2644" s="256"/>
      <c r="N2644" s="257">
        <v>41484</v>
      </c>
      <c r="O2644" s="258">
        <v>50</v>
      </c>
      <c r="P2644" s="259"/>
      <c r="Q2644" s="49">
        <v>42.49</v>
      </c>
      <c r="R2644" s="49"/>
      <c r="S2644" s="328" t="s">
        <v>11891</v>
      </c>
    </row>
    <row r="2645" spans="1:19" ht="25.5" x14ac:dyDescent="0.25">
      <c r="A2645" s="266">
        <v>41481</v>
      </c>
      <c r="B2645" s="288" t="s">
        <v>12241</v>
      </c>
      <c r="C2645" s="267"/>
      <c r="D2645" s="318" t="s">
        <v>2215</v>
      </c>
      <c r="E2645" s="313"/>
      <c r="F2645" s="318" t="s">
        <v>6588</v>
      </c>
      <c r="G2645" s="318" t="s">
        <v>3635</v>
      </c>
      <c r="H2645" s="318" t="s">
        <v>5513</v>
      </c>
      <c r="I2645" s="318" t="s">
        <v>6444</v>
      </c>
      <c r="J2645" s="333" t="s">
        <v>2379</v>
      </c>
      <c r="K2645" s="333" t="s">
        <v>2079</v>
      </c>
      <c r="L2645" s="283">
        <v>41484</v>
      </c>
      <c r="M2645" s="256"/>
      <c r="N2645" s="257">
        <v>41484</v>
      </c>
      <c r="O2645" s="258">
        <v>50</v>
      </c>
      <c r="P2645" s="259"/>
      <c r="Q2645" s="49"/>
      <c r="R2645" s="49"/>
      <c r="S2645" s="328"/>
    </row>
    <row r="2646" spans="1:19" ht="38.25" x14ac:dyDescent="0.25">
      <c r="A2646" s="266">
        <v>41478</v>
      </c>
      <c r="B2646" s="288" t="s">
        <v>12223</v>
      </c>
      <c r="C2646" s="267"/>
      <c r="D2646" s="318" t="s">
        <v>12224</v>
      </c>
      <c r="E2646" s="313">
        <v>5305</v>
      </c>
      <c r="F2646" s="318" t="s">
        <v>936</v>
      </c>
      <c r="G2646" s="318" t="s">
        <v>5602</v>
      </c>
      <c r="H2646" s="318" t="s">
        <v>3389</v>
      </c>
      <c r="I2646" s="318" t="s">
        <v>5675</v>
      </c>
      <c r="J2646" s="333" t="s">
        <v>12225</v>
      </c>
      <c r="K2646" s="333" t="s">
        <v>3425</v>
      </c>
      <c r="L2646" s="283">
        <v>41486</v>
      </c>
      <c r="M2646" s="256"/>
      <c r="N2646" s="257">
        <v>41486</v>
      </c>
      <c r="O2646" s="258">
        <f>275*2</f>
        <v>550</v>
      </c>
      <c r="P2646" s="259"/>
      <c r="Q2646" s="49"/>
      <c r="R2646" s="49"/>
      <c r="S2646" s="328"/>
    </row>
    <row r="2647" spans="1:19" ht="25.5" x14ac:dyDescent="0.25">
      <c r="A2647" s="266">
        <v>41480</v>
      </c>
      <c r="B2647" s="288" t="s">
        <v>12233</v>
      </c>
      <c r="C2647" s="267"/>
      <c r="D2647" s="368" t="s">
        <v>7252</v>
      </c>
      <c r="E2647" s="369">
        <v>5155</v>
      </c>
      <c r="F2647" s="368" t="s">
        <v>6588</v>
      </c>
      <c r="G2647" s="368" t="s">
        <v>3635</v>
      </c>
      <c r="H2647" s="368" t="s">
        <v>5513</v>
      </c>
      <c r="I2647" s="368" t="s">
        <v>12012</v>
      </c>
      <c r="J2647" s="370" t="s">
        <v>2379</v>
      </c>
      <c r="K2647" s="370" t="s">
        <v>10123</v>
      </c>
      <c r="L2647" s="283">
        <v>41486</v>
      </c>
      <c r="M2647" s="256"/>
      <c r="N2647" s="257">
        <v>41486</v>
      </c>
      <c r="O2647" s="258">
        <v>3</v>
      </c>
      <c r="P2647" s="259"/>
      <c r="Q2647" s="49"/>
      <c r="R2647" s="49"/>
      <c r="S2647" s="328"/>
    </row>
    <row r="2648" spans="1:19" x14ac:dyDescent="0.25">
      <c r="A2648" s="266">
        <v>41480</v>
      </c>
      <c r="B2648" s="288" t="s">
        <v>12234</v>
      </c>
      <c r="C2648" s="288" t="s">
        <v>746</v>
      </c>
      <c r="D2648" s="318" t="s">
        <v>12211</v>
      </c>
      <c r="E2648" s="313">
        <v>5247</v>
      </c>
      <c r="F2648" s="318" t="s">
        <v>5921</v>
      </c>
      <c r="G2648" s="318" t="s">
        <v>9327</v>
      </c>
      <c r="H2648" s="318" t="s">
        <v>12174</v>
      </c>
      <c r="I2648" s="318" t="s">
        <v>9916</v>
      </c>
      <c r="J2648" s="333" t="s">
        <v>7781</v>
      </c>
      <c r="K2648" s="333" t="s">
        <v>11016</v>
      </c>
      <c r="L2648" s="283">
        <v>41488</v>
      </c>
      <c r="M2648" s="256"/>
      <c r="N2648" s="257">
        <v>41486</v>
      </c>
      <c r="O2648" s="258">
        <v>25</v>
      </c>
      <c r="P2648" s="259"/>
      <c r="Q2648" s="49"/>
      <c r="R2648" s="49"/>
      <c r="S2648" s="328"/>
    </row>
    <row r="2649" spans="1:19" x14ac:dyDescent="0.25">
      <c r="A2649" s="266">
        <v>41480</v>
      </c>
      <c r="B2649" s="288" t="s">
        <v>12234</v>
      </c>
      <c r="C2649" s="288" t="s">
        <v>746</v>
      </c>
      <c r="D2649" s="318" t="s">
        <v>12211</v>
      </c>
      <c r="E2649" s="313">
        <v>5247</v>
      </c>
      <c r="F2649" s="318" t="s">
        <v>5921</v>
      </c>
      <c r="G2649" s="318" t="s">
        <v>9327</v>
      </c>
      <c r="H2649" s="318" t="s">
        <v>12235</v>
      </c>
      <c r="I2649" s="318" t="s">
        <v>12236</v>
      </c>
      <c r="J2649" s="333" t="s">
        <v>7781</v>
      </c>
      <c r="K2649" s="333" t="s">
        <v>12237</v>
      </c>
      <c r="L2649" s="283">
        <v>41488</v>
      </c>
      <c r="M2649" s="256"/>
      <c r="N2649" s="257">
        <v>41486</v>
      </c>
      <c r="O2649" s="258">
        <v>11</v>
      </c>
      <c r="P2649" s="259"/>
      <c r="Q2649" s="49">
        <v>52.2</v>
      </c>
      <c r="R2649" s="49"/>
      <c r="S2649" s="328" t="s">
        <v>11891</v>
      </c>
    </row>
    <row r="2650" spans="1:19" x14ac:dyDescent="0.25">
      <c r="A2650" s="266">
        <v>41449</v>
      </c>
      <c r="B2650" s="288" t="s">
        <v>12032</v>
      </c>
      <c r="C2650" s="267"/>
      <c r="D2650" s="288" t="s">
        <v>12033</v>
      </c>
      <c r="E2650" s="267"/>
      <c r="F2650" s="267"/>
      <c r="G2650" s="366">
        <v>41341</v>
      </c>
      <c r="H2650" s="288" t="s">
        <v>9603</v>
      </c>
      <c r="I2650" s="267"/>
      <c r="J2650" s="297" t="s">
        <v>12034</v>
      </c>
      <c r="K2650" s="297" t="s">
        <v>3916</v>
      </c>
      <c r="L2650" s="283"/>
      <c r="M2650" s="256"/>
      <c r="N2650" s="257">
        <v>41491</v>
      </c>
      <c r="O2650" s="258"/>
      <c r="P2650" s="259"/>
      <c r="Q2650" s="49">
        <v>60.06</v>
      </c>
      <c r="R2650" s="49"/>
      <c r="S2650" s="328" t="s">
        <v>10980</v>
      </c>
    </row>
    <row r="2651" spans="1:19" ht="25.5" x14ac:dyDescent="0.25">
      <c r="A2651" s="266">
        <v>41492</v>
      </c>
      <c r="B2651" s="288" t="s">
        <v>12297</v>
      </c>
      <c r="C2651" s="267"/>
      <c r="D2651" s="318" t="s">
        <v>2215</v>
      </c>
      <c r="E2651" s="313"/>
      <c r="F2651" s="318" t="s">
        <v>6588</v>
      </c>
      <c r="G2651" s="318" t="s">
        <v>8041</v>
      </c>
      <c r="H2651" s="318" t="s">
        <v>4935</v>
      </c>
      <c r="I2651" s="318" t="s">
        <v>6444</v>
      </c>
      <c r="J2651" s="333" t="s">
        <v>5603</v>
      </c>
      <c r="K2651" s="333" t="s">
        <v>11448</v>
      </c>
      <c r="L2651" s="283">
        <v>41502</v>
      </c>
      <c r="M2651" s="256"/>
      <c r="N2651" s="257">
        <v>41495</v>
      </c>
      <c r="O2651" s="258">
        <v>40</v>
      </c>
      <c r="P2651" s="259"/>
      <c r="Q2651" s="49">
        <v>81.16</v>
      </c>
      <c r="R2651" s="49"/>
      <c r="S2651" s="328" t="s">
        <v>11891</v>
      </c>
    </row>
    <row r="2652" spans="1:19" ht="25.5" x14ac:dyDescent="0.25">
      <c r="A2652" s="266">
        <v>41492</v>
      </c>
      <c r="B2652" s="288" t="s">
        <v>12304</v>
      </c>
      <c r="C2652" s="267"/>
      <c r="D2652" s="318" t="s">
        <v>12305</v>
      </c>
      <c r="E2652" s="313">
        <v>5244</v>
      </c>
      <c r="F2652" s="318" t="s">
        <v>6588</v>
      </c>
      <c r="G2652" s="318" t="s">
        <v>12307</v>
      </c>
      <c r="H2652" s="318" t="s">
        <v>5513</v>
      </c>
      <c r="I2652" s="318" t="s">
        <v>12306</v>
      </c>
      <c r="J2652" s="333" t="s">
        <v>2379</v>
      </c>
      <c r="K2652" s="333" t="s">
        <v>4960</v>
      </c>
      <c r="L2652" s="283">
        <v>41495</v>
      </c>
      <c r="M2652" s="256"/>
      <c r="N2652" s="257">
        <v>41495</v>
      </c>
      <c r="O2652" s="258">
        <v>15</v>
      </c>
      <c r="P2652" s="259"/>
      <c r="Q2652" s="49">
        <v>36.89</v>
      </c>
      <c r="R2652" s="49"/>
      <c r="S2652" s="328" t="s">
        <v>11891</v>
      </c>
    </row>
    <row r="2653" spans="1:19" ht="25.5" x14ac:dyDescent="0.25">
      <c r="A2653" s="266">
        <v>41492</v>
      </c>
      <c r="B2653" s="288" t="s">
        <v>12304</v>
      </c>
      <c r="C2653" s="267"/>
      <c r="D2653" s="318" t="s">
        <v>2215</v>
      </c>
      <c r="E2653" s="313"/>
      <c r="F2653" s="318" t="s">
        <v>6588</v>
      </c>
      <c r="G2653" s="318" t="s">
        <v>12307</v>
      </c>
      <c r="H2653" s="318" t="s">
        <v>5513</v>
      </c>
      <c r="I2653" s="318" t="s">
        <v>6444</v>
      </c>
      <c r="J2653" s="333" t="s">
        <v>2379</v>
      </c>
      <c r="K2653" s="333" t="s">
        <v>2079</v>
      </c>
      <c r="L2653" s="283">
        <v>41495</v>
      </c>
      <c r="M2653" s="256"/>
      <c r="N2653" s="257">
        <v>41495</v>
      </c>
      <c r="O2653" s="258">
        <v>50</v>
      </c>
      <c r="P2653" s="259"/>
      <c r="Q2653" s="49"/>
      <c r="R2653" s="49"/>
      <c r="S2653" s="328"/>
    </row>
    <row r="2654" spans="1:19" ht="25.5" x14ac:dyDescent="0.25">
      <c r="A2654" s="266">
        <v>41492</v>
      </c>
      <c r="B2654" s="288" t="s">
        <v>12304</v>
      </c>
      <c r="C2654" s="267"/>
      <c r="D2654" s="318" t="s">
        <v>2215</v>
      </c>
      <c r="E2654" s="313"/>
      <c r="F2654" s="318" t="s">
        <v>6588</v>
      </c>
      <c r="G2654" s="318" t="s">
        <v>1921</v>
      </c>
      <c r="H2654" s="318" t="s">
        <v>5513</v>
      </c>
      <c r="I2654" s="318" t="s">
        <v>6444</v>
      </c>
      <c r="J2654" s="333" t="s">
        <v>2379</v>
      </c>
      <c r="K2654" s="333" t="s">
        <v>7445</v>
      </c>
      <c r="L2654" s="283">
        <v>41495</v>
      </c>
      <c r="M2654" s="256"/>
      <c r="N2654" s="257">
        <v>41495</v>
      </c>
      <c r="O2654" s="258">
        <v>30</v>
      </c>
      <c r="P2654" s="259"/>
      <c r="Q2654" s="49">
        <v>36.880000000000003</v>
      </c>
      <c r="R2654" s="49"/>
      <c r="S2654" s="328" t="s">
        <v>11891</v>
      </c>
    </row>
    <row r="2655" spans="1:19" ht="25.5" x14ac:dyDescent="0.25">
      <c r="A2655" s="266">
        <v>41493</v>
      </c>
      <c r="B2655" s="288" t="s">
        <v>12310</v>
      </c>
      <c r="C2655" s="267"/>
      <c r="D2655" s="318" t="s">
        <v>2215</v>
      </c>
      <c r="E2655" s="313"/>
      <c r="F2655" s="318" t="s">
        <v>936</v>
      </c>
      <c r="G2655" s="318" t="s">
        <v>9736</v>
      </c>
      <c r="H2655" s="318" t="s">
        <v>8572</v>
      </c>
      <c r="I2655" s="318" t="s">
        <v>10930</v>
      </c>
      <c r="J2655" s="333" t="s">
        <v>4152</v>
      </c>
      <c r="K2655" s="333" t="s">
        <v>2079</v>
      </c>
      <c r="L2655" s="283"/>
      <c r="M2655" s="256"/>
      <c r="N2655" s="257">
        <v>41495</v>
      </c>
      <c r="O2655" s="258">
        <v>50</v>
      </c>
      <c r="P2655" s="259"/>
      <c r="Q2655" s="49"/>
      <c r="R2655" s="49"/>
      <c r="S2655" s="328"/>
    </row>
    <row r="2656" spans="1:19" ht="25.5" x14ac:dyDescent="0.25">
      <c r="A2656" s="266">
        <v>41486</v>
      </c>
      <c r="B2656" s="288" t="s">
        <v>12257</v>
      </c>
      <c r="C2656" s="267"/>
      <c r="D2656" s="318" t="s">
        <v>12183</v>
      </c>
      <c r="E2656" s="313">
        <v>5284</v>
      </c>
      <c r="F2656" s="318" t="s">
        <v>936</v>
      </c>
      <c r="G2656" s="318" t="s">
        <v>5602</v>
      </c>
      <c r="H2656" s="318" t="s">
        <v>9429</v>
      </c>
      <c r="I2656" s="318" t="s">
        <v>1255</v>
      </c>
      <c r="J2656" s="333" t="s">
        <v>6685</v>
      </c>
      <c r="K2656" s="333" t="s">
        <v>1249</v>
      </c>
      <c r="L2656" s="283">
        <v>41500</v>
      </c>
      <c r="M2656" s="256"/>
      <c r="N2656" s="257">
        <v>41500</v>
      </c>
      <c r="O2656" s="258">
        <f>7+54+24+12+10</f>
        <v>107</v>
      </c>
      <c r="P2656" s="259"/>
      <c r="Q2656" s="49"/>
      <c r="R2656" s="49"/>
      <c r="S2656" s="328"/>
    </row>
    <row r="2657" spans="1:19" ht="25.5" x14ac:dyDescent="0.25">
      <c r="A2657" s="266">
        <v>41493</v>
      </c>
      <c r="B2657" s="288" t="s">
        <v>12314</v>
      </c>
      <c r="C2657" s="267"/>
      <c r="D2657" s="318" t="s">
        <v>2215</v>
      </c>
      <c r="E2657" s="313"/>
      <c r="F2657" s="318" t="s">
        <v>936</v>
      </c>
      <c r="G2657" s="318" t="s">
        <v>5602</v>
      </c>
      <c r="H2657" s="318" t="s">
        <v>3954</v>
      </c>
      <c r="I2657" s="318" t="s">
        <v>6444</v>
      </c>
      <c r="J2657" s="333" t="s">
        <v>4152</v>
      </c>
      <c r="K2657" s="333" t="s">
        <v>2419</v>
      </c>
      <c r="L2657" s="283">
        <v>41500</v>
      </c>
      <c r="M2657" s="256"/>
      <c r="N2657" s="257">
        <v>41500</v>
      </c>
      <c r="O2657" s="258">
        <v>25</v>
      </c>
      <c r="P2657" s="259"/>
      <c r="Q2657" s="49">
        <v>78.25</v>
      </c>
      <c r="R2657" s="49"/>
      <c r="S2657" s="328" t="s">
        <v>11891</v>
      </c>
    </row>
    <row r="2658" spans="1:19" ht="25.5" x14ac:dyDescent="0.25">
      <c r="A2658" s="266">
        <v>41494</v>
      </c>
      <c r="B2658" s="288" t="s">
        <v>12317</v>
      </c>
      <c r="C2658" s="267"/>
      <c r="D2658" s="318" t="s">
        <v>12318</v>
      </c>
      <c r="E2658" s="313">
        <v>5223</v>
      </c>
      <c r="F2658" s="318" t="s">
        <v>936</v>
      </c>
      <c r="G2658" s="318" t="s">
        <v>11036</v>
      </c>
      <c r="H2658" s="318" t="s">
        <v>1698</v>
      </c>
      <c r="I2658" s="318" t="s">
        <v>6444</v>
      </c>
      <c r="J2658" s="333" t="s">
        <v>4152</v>
      </c>
      <c r="K2658" s="333" t="s">
        <v>2419</v>
      </c>
      <c r="L2658" s="283">
        <v>41498</v>
      </c>
      <c r="M2658" s="256"/>
      <c r="N2658" s="257">
        <v>41500</v>
      </c>
      <c r="O2658" s="258">
        <v>25</v>
      </c>
      <c r="P2658" s="259"/>
      <c r="Q2658" s="49">
        <v>49.5</v>
      </c>
      <c r="R2658" s="49"/>
      <c r="S2658" s="328" t="s">
        <v>11891</v>
      </c>
    </row>
    <row r="2659" spans="1:19" ht="25.5" x14ac:dyDescent="0.25">
      <c r="A2659" s="266">
        <v>41499</v>
      </c>
      <c r="B2659" s="288" t="s">
        <v>12346</v>
      </c>
      <c r="C2659" s="267"/>
      <c r="D2659" s="318" t="s">
        <v>2215</v>
      </c>
      <c r="E2659" s="313"/>
      <c r="F2659" s="318" t="s">
        <v>6588</v>
      </c>
      <c r="G2659" s="318" t="s">
        <v>10927</v>
      </c>
      <c r="H2659" s="318" t="s">
        <v>6060</v>
      </c>
      <c r="I2659" s="318" t="s">
        <v>6444</v>
      </c>
      <c r="J2659" s="333" t="s">
        <v>5603</v>
      </c>
      <c r="K2659" s="333" t="s">
        <v>10123</v>
      </c>
      <c r="L2659" s="283">
        <v>41500</v>
      </c>
      <c r="M2659" s="256"/>
      <c r="N2659" s="257">
        <v>41500</v>
      </c>
      <c r="O2659" s="258">
        <v>3</v>
      </c>
      <c r="P2659" s="259"/>
      <c r="Q2659" s="49">
        <v>22.98</v>
      </c>
      <c r="R2659" s="49"/>
      <c r="S2659" s="328" t="s">
        <v>10980</v>
      </c>
    </row>
    <row r="2660" spans="1:19" ht="25.5" x14ac:dyDescent="0.25">
      <c r="A2660" s="266">
        <v>41492</v>
      </c>
      <c r="B2660" s="288" t="s">
        <v>12302</v>
      </c>
      <c r="C2660" s="267"/>
      <c r="D2660" s="318" t="s">
        <v>12303</v>
      </c>
      <c r="E2660" s="313"/>
      <c r="F2660" s="318" t="s">
        <v>1508</v>
      </c>
      <c r="G2660" s="313">
        <v>32</v>
      </c>
      <c r="H2660" s="318" t="s">
        <v>428</v>
      </c>
      <c r="I2660" s="318" t="s">
        <v>6444</v>
      </c>
      <c r="J2660" s="333" t="s">
        <v>2379</v>
      </c>
      <c r="K2660" s="333" t="s">
        <v>5451</v>
      </c>
      <c r="L2660" s="283"/>
      <c r="M2660" s="256"/>
      <c r="N2660" s="257">
        <v>41501</v>
      </c>
      <c r="O2660" s="258">
        <v>25</v>
      </c>
      <c r="P2660" s="259"/>
      <c r="Q2660" s="49">
        <v>1.86</v>
      </c>
      <c r="R2660" s="49"/>
      <c r="S2660" s="328" t="s">
        <v>10983</v>
      </c>
    </row>
    <row r="2661" spans="1:19" ht="25.5" x14ac:dyDescent="0.25">
      <c r="A2661" s="266">
        <v>41494</v>
      </c>
      <c r="B2661" s="267" t="s">
        <v>12317</v>
      </c>
      <c r="C2661" s="267"/>
      <c r="D2661" s="313" t="s">
        <v>12318</v>
      </c>
      <c r="E2661" s="313">
        <v>5223</v>
      </c>
      <c r="F2661" s="313" t="s">
        <v>936</v>
      </c>
      <c r="G2661" s="313" t="s">
        <v>11036</v>
      </c>
      <c r="H2661" s="313" t="s">
        <v>1698</v>
      </c>
      <c r="I2661" s="318" t="s">
        <v>3385</v>
      </c>
      <c r="J2661" s="333" t="s">
        <v>12319</v>
      </c>
      <c r="K2661" s="333" t="s">
        <v>12320</v>
      </c>
      <c r="L2661" s="283">
        <v>41498</v>
      </c>
      <c r="M2661" s="256"/>
      <c r="N2661" s="257">
        <v>41502</v>
      </c>
      <c r="O2661" s="258">
        <v>150</v>
      </c>
      <c r="P2661" s="259"/>
      <c r="Q2661" s="49">
        <v>1.47</v>
      </c>
      <c r="R2661" s="49"/>
      <c r="S2661" s="328" t="s">
        <v>10983</v>
      </c>
    </row>
    <row r="2662" spans="1:19" ht="25.5" x14ac:dyDescent="0.25">
      <c r="A2662" s="266">
        <v>41500</v>
      </c>
      <c r="B2662" s="288" t="s">
        <v>12348</v>
      </c>
      <c r="C2662" s="267"/>
      <c r="D2662" s="318" t="s">
        <v>2215</v>
      </c>
      <c r="E2662" s="313"/>
      <c r="F2662" s="318" t="s">
        <v>10658</v>
      </c>
      <c r="G2662" s="318" t="s">
        <v>8729</v>
      </c>
      <c r="H2662" s="318" t="s">
        <v>374</v>
      </c>
      <c r="I2662" s="318" t="s">
        <v>6444</v>
      </c>
      <c r="J2662" s="333" t="s">
        <v>878</v>
      </c>
      <c r="K2662" s="333" t="s">
        <v>2081</v>
      </c>
      <c r="L2662" s="283">
        <v>41500</v>
      </c>
      <c r="M2662" s="256"/>
      <c r="N2662" s="257">
        <v>41502</v>
      </c>
      <c r="O2662" s="258">
        <v>5</v>
      </c>
      <c r="P2662" s="259"/>
      <c r="Q2662" s="49"/>
      <c r="R2662" s="49"/>
      <c r="S2662" s="328"/>
    </row>
    <row r="2663" spans="1:19" ht="25.5" x14ac:dyDescent="0.25">
      <c r="A2663" s="266">
        <v>41485</v>
      </c>
      <c r="B2663" s="288" t="s">
        <v>12243</v>
      </c>
      <c r="C2663" s="267"/>
      <c r="D2663" s="318" t="s">
        <v>12244</v>
      </c>
      <c r="E2663" s="313">
        <v>5245</v>
      </c>
      <c r="F2663" s="318" t="s">
        <v>12245</v>
      </c>
      <c r="G2663" s="318" t="s">
        <v>9327</v>
      </c>
      <c r="H2663" s="318" t="s">
        <v>10133</v>
      </c>
      <c r="I2663" s="318" t="s">
        <v>1691</v>
      </c>
      <c r="J2663" s="333" t="s">
        <v>12246</v>
      </c>
      <c r="K2663" s="333" t="s">
        <v>3411</v>
      </c>
      <c r="L2663" s="283"/>
      <c r="M2663" s="256"/>
      <c r="N2663" s="257">
        <v>41505</v>
      </c>
      <c r="O2663" s="258">
        <v>18</v>
      </c>
      <c r="P2663" s="259"/>
      <c r="Q2663" s="49"/>
      <c r="R2663" s="49"/>
      <c r="S2663" s="328"/>
    </row>
    <row r="2664" spans="1:19" x14ac:dyDescent="0.25">
      <c r="A2664" s="266">
        <v>41505</v>
      </c>
      <c r="B2664" s="288" t="s">
        <v>12373</v>
      </c>
      <c r="C2664" s="267"/>
      <c r="D2664" s="318" t="s">
        <v>12374</v>
      </c>
      <c r="E2664" s="313"/>
      <c r="F2664" s="318" t="s">
        <v>12098</v>
      </c>
      <c r="G2664" s="313">
        <v>0.25</v>
      </c>
      <c r="H2664" s="318" t="s">
        <v>4260</v>
      </c>
      <c r="I2664" s="318" t="s">
        <v>12375</v>
      </c>
      <c r="J2664" s="333" t="s">
        <v>12376</v>
      </c>
      <c r="K2664" s="333" t="s">
        <v>6365</v>
      </c>
      <c r="L2664" s="283">
        <v>41507</v>
      </c>
      <c r="M2664" s="256"/>
      <c r="N2664" s="257">
        <v>41506</v>
      </c>
      <c r="O2664" s="258">
        <v>4</v>
      </c>
      <c r="P2664" s="259"/>
      <c r="Q2664" s="49">
        <v>52.64</v>
      </c>
      <c r="R2664" s="49"/>
      <c r="S2664" s="328" t="s">
        <v>11891</v>
      </c>
    </row>
    <row r="2665" spans="1:19" ht="25.5" x14ac:dyDescent="0.25">
      <c r="A2665" s="310">
        <v>41505</v>
      </c>
      <c r="B2665" s="288" t="s">
        <v>12380</v>
      </c>
      <c r="C2665" s="267"/>
      <c r="D2665" s="318" t="s">
        <v>2215</v>
      </c>
      <c r="E2665" s="313"/>
      <c r="F2665" s="318" t="s">
        <v>6588</v>
      </c>
      <c r="G2665" s="318" t="s">
        <v>7272</v>
      </c>
      <c r="H2665" s="318" t="s">
        <v>4935</v>
      </c>
      <c r="I2665" s="318" t="s">
        <v>6444</v>
      </c>
      <c r="J2665" s="333" t="s">
        <v>5603</v>
      </c>
      <c r="K2665" s="333" t="s">
        <v>2081</v>
      </c>
      <c r="L2665" s="283">
        <v>41506</v>
      </c>
      <c r="M2665" s="256"/>
      <c r="N2665" s="257">
        <v>41506</v>
      </c>
      <c r="O2665" s="258">
        <v>5</v>
      </c>
      <c r="P2665" s="259"/>
      <c r="Q2665" s="49">
        <v>88.91</v>
      </c>
      <c r="R2665" s="49"/>
      <c r="S2665" s="328" t="s">
        <v>11891</v>
      </c>
    </row>
    <row r="2666" spans="1:19" x14ac:dyDescent="0.25">
      <c r="A2666" s="266">
        <v>41493</v>
      </c>
      <c r="B2666" s="288" t="s">
        <v>12311</v>
      </c>
      <c r="C2666" s="267"/>
      <c r="D2666" s="318" t="s">
        <v>12312</v>
      </c>
      <c r="E2666" s="313">
        <v>5310</v>
      </c>
      <c r="F2666" s="318" t="s">
        <v>936</v>
      </c>
      <c r="G2666" s="318" t="s">
        <v>5602</v>
      </c>
      <c r="H2666" s="318" t="s">
        <v>3954</v>
      </c>
      <c r="I2666" s="318" t="s">
        <v>12313</v>
      </c>
      <c r="J2666" s="333" t="s">
        <v>3795</v>
      </c>
      <c r="K2666" s="333" t="s">
        <v>7425</v>
      </c>
      <c r="L2666" s="283">
        <v>41507</v>
      </c>
      <c r="M2666" s="256"/>
      <c r="N2666" s="257">
        <v>41507</v>
      </c>
      <c r="O2666" s="258"/>
      <c r="P2666" s="259"/>
      <c r="Q2666" s="49">
        <v>41.89</v>
      </c>
      <c r="R2666" s="49"/>
      <c r="S2666" s="328" t="s">
        <v>11891</v>
      </c>
    </row>
    <row r="2667" spans="1:19" x14ac:dyDescent="0.25">
      <c r="A2667" s="266">
        <v>41493</v>
      </c>
      <c r="B2667" s="288" t="s">
        <v>12311</v>
      </c>
      <c r="C2667" s="267"/>
      <c r="D2667" s="318" t="s">
        <v>12312</v>
      </c>
      <c r="E2667" s="313">
        <v>5310</v>
      </c>
      <c r="F2667" s="318" t="s">
        <v>936</v>
      </c>
      <c r="G2667" s="318" t="s">
        <v>8041</v>
      </c>
      <c r="H2667" s="318" t="s">
        <v>8094</v>
      </c>
      <c r="I2667" s="318" t="s">
        <v>12313</v>
      </c>
      <c r="J2667" s="333" t="s">
        <v>3795</v>
      </c>
      <c r="K2667" s="333" t="s">
        <v>7425</v>
      </c>
      <c r="L2667" s="283">
        <v>41507</v>
      </c>
      <c r="M2667" s="256"/>
      <c r="N2667" s="257">
        <v>41507</v>
      </c>
      <c r="O2667" s="258"/>
      <c r="P2667" s="259"/>
      <c r="Q2667" s="49">
        <v>12</v>
      </c>
      <c r="R2667" s="49"/>
      <c r="S2667" s="328" t="s">
        <v>11891</v>
      </c>
    </row>
    <row r="2668" spans="1:19" x14ac:dyDescent="0.25">
      <c r="A2668" s="266">
        <v>41505</v>
      </c>
      <c r="B2668" s="288" t="s">
        <v>12379</v>
      </c>
      <c r="C2668" s="267"/>
      <c r="D2668" s="318" t="s">
        <v>12378</v>
      </c>
      <c r="E2668" s="313"/>
      <c r="F2668" s="318" t="s">
        <v>1552</v>
      </c>
      <c r="G2668" s="313">
        <v>16</v>
      </c>
      <c r="H2668" s="318" t="s">
        <v>7587</v>
      </c>
      <c r="I2668" s="318" t="s">
        <v>10024</v>
      </c>
      <c r="J2668" s="333" t="s">
        <v>12377</v>
      </c>
      <c r="K2668" s="333" t="s">
        <v>6365</v>
      </c>
      <c r="L2668" s="283">
        <v>41507</v>
      </c>
      <c r="M2668" s="256"/>
      <c r="N2668" s="257">
        <v>41507</v>
      </c>
      <c r="O2668" s="258">
        <v>4</v>
      </c>
      <c r="P2668" s="259"/>
      <c r="Q2668" s="49"/>
      <c r="R2668" s="49"/>
      <c r="S2668" s="328"/>
    </row>
    <row r="2669" spans="1:19" ht="25.5" x14ac:dyDescent="0.25">
      <c r="A2669" s="266">
        <v>41501</v>
      </c>
      <c r="B2669" s="288" t="s">
        <v>12354</v>
      </c>
      <c r="C2669" s="267"/>
      <c r="D2669" s="318" t="s">
        <v>2215</v>
      </c>
      <c r="E2669" s="313"/>
      <c r="F2669" s="318" t="s">
        <v>936</v>
      </c>
      <c r="G2669" s="318" t="s">
        <v>5602</v>
      </c>
      <c r="H2669" s="318" t="s">
        <v>9429</v>
      </c>
      <c r="I2669" s="318" t="s">
        <v>6444</v>
      </c>
      <c r="J2669" s="333" t="s">
        <v>4152</v>
      </c>
      <c r="K2669" s="333" t="s">
        <v>7826</v>
      </c>
      <c r="L2669" s="283">
        <v>41507</v>
      </c>
      <c r="M2669" s="256"/>
      <c r="N2669" s="257">
        <v>41508</v>
      </c>
      <c r="O2669" s="258">
        <v>100</v>
      </c>
      <c r="P2669" s="259"/>
      <c r="Q2669" s="49">
        <v>49.19</v>
      </c>
      <c r="R2669" s="49"/>
      <c r="S2669" s="328" t="s">
        <v>11891</v>
      </c>
    </row>
    <row r="2670" spans="1:19" ht="25.5" x14ac:dyDescent="0.25">
      <c r="A2670" s="266">
        <v>41507</v>
      </c>
      <c r="B2670" s="288" t="s">
        <v>12385</v>
      </c>
      <c r="C2670" s="267"/>
      <c r="D2670" s="318" t="s">
        <v>2215</v>
      </c>
      <c r="E2670" s="313"/>
      <c r="F2670" s="318" t="s">
        <v>12386</v>
      </c>
      <c r="G2670" s="318" t="s">
        <v>10927</v>
      </c>
      <c r="H2670" s="318">
        <v>0</v>
      </c>
      <c r="I2670" s="318" t="s">
        <v>10608</v>
      </c>
      <c r="J2670" s="333" t="s">
        <v>878</v>
      </c>
      <c r="K2670" s="333" t="s">
        <v>6381</v>
      </c>
      <c r="L2670" s="283">
        <v>41507</v>
      </c>
      <c r="M2670" s="256" t="s">
        <v>6533</v>
      </c>
      <c r="N2670" s="257">
        <v>41508</v>
      </c>
      <c r="O2670" s="258">
        <v>2</v>
      </c>
      <c r="P2670" s="259"/>
      <c r="Q2670" s="49"/>
      <c r="R2670" s="49"/>
      <c r="S2670" s="328"/>
    </row>
    <row r="2671" spans="1:19" x14ac:dyDescent="0.25">
      <c r="A2671" s="266">
        <v>41507</v>
      </c>
      <c r="B2671" s="288" t="s">
        <v>12391</v>
      </c>
      <c r="C2671" s="267"/>
      <c r="D2671" s="288" t="s">
        <v>12389</v>
      </c>
      <c r="E2671" s="288" t="s">
        <v>12389</v>
      </c>
      <c r="F2671" s="288" t="s">
        <v>12390</v>
      </c>
      <c r="G2671" s="267"/>
      <c r="H2671" s="267"/>
      <c r="I2671" s="267"/>
      <c r="J2671" s="288" t="s">
        <v>12390</v>
      </c>
      <c r="K2671" s="297" t="s">
        <v>824</v>
      </c>
      <c r="L2671" s="283">
        <v>41509</v>
      </c>
      <c r="M2671" s="256"/>
      <c r="N2671" s="257">
        <v>41509</v>
      </c>
      <c r="O2671" s="258"/>
      <c r="P2671" s="259"/>
      <c r="Q2671" s="49"/>
      <c r="R2671" s="49"/>
      <c r="S2671" s="328"/>
    </row>
    <row r="2672" spans="1:19" ht="25.5" x14ac:dyDescent="0.25">
      <c r="A2672" s="310" t="s">
        <v>12396</v>
      </c>
      <c r="B2672" s="267"/>
      <c r="C2672" s="267"/>
      <c r="D2672" s="318" t="s">
        <v>12397</v>
      </c>
      <c r="E2672" s="313">
        <v>5261</v>
      </c>
      <c r="F2672" s="318" t="s">
        <v>12398</v>
      </c>
      <c r="G2672" s="318" t="s">
        <v>12402</v>
      </c>
      <c r="H2672" s="318" t="s">
        <v>12403</v>
      </c>
      <c r="I2672" s="313"/>
      <c r="J2672" s="333" t="s">
        <v>12399</v>
      </c>
      <c r="K2672" s="333" t="s">
        <v>12400</v>
      </c>
      <c r="L2672" s="283">
        <v>41513</v>
      </c>
      <c r="M2672" s="256"/>
      <c r="N2672" s="257">
        <v>41513</v>
      </c>
      <c r="O2672" s="293" t="s">
        <v>12418</v>
      </c>
      <c r="P2672" s="259"/>
      <c r="Q2672" s="49">
        <v>44.19</v>
      </c>
      <c r="R2672" s="49"/>
      <c r="S2672" s="328" t="s">
        <v>11891</v>
      </c>
    </row>
    <row r="2673" spans="1:19" ht="25.5" x14ac:dyDescent="0.25">
      <c r="A2673" s="266">
        <v>41512</v>
      </c>
      <c r="B2673" s="288" t="s">
        <v>12412</v>
      </c>
      <c r="C2673" s="267"/>
      <c r="D2673" s="318" t="s">
        <v>2215</v>
      </c>
      <c r="E2673" s="313"/>
      <c r="F2673" s="318" t="s">
        <v>6588</v>
      </c>
      <c r="G2673" s="318" t="s">
        <v>8247</v>
      </c>
      <c r="H2673" s="318" t="s">
        <v>5513</v>
      </c>
      <c r="I2673" s="318" t="s">
        <v>6444</v>
      </c>
      <c r="J2673" s="333" t="s">
        <v>2379</v>
      </c>
      <c r="K2673" s="333" t="s">
        <v>2079</v>
      </c>
      <c r="L2673" s="283">
        <v>41514</v>
      </c>
      <c r="M2673" s="256"/>
      <c r="N2673" s="257">
        <v>41514</v>
      </c>
      <c r="O2673" s="258">
        <v>50</v>
      </c>
      <c r="P2673" s="259"/>
      <c r="Q2673" s="49">
        <v>63.65</v>
      </c>
      <c r="R2673" s="49"/>
      <c r="S2673" s="328" t="s">
        <v>11891</v>
      </c>
    </row>
    <row r="2674" spans="1:19" ht="25.5" x14ac:dyDescent="0.25">
      <c r="A2674" s="266">
        <v>41512</v>
      </c>
      <c r="B2674" s="288" t="s">
        <v>12412</v>
      </c>
      <c r="C2674" s="267"/>
      <c r="D2674" s="318" t="s">
        <v>2215</v>
      </c>
      <c r="E2674" s="313"/>
      <c r="F2674" s="318" t="s">
        <v>6588</v>
      </c>
      <c r="G2674" s="318" t="s">
        <v>1341</v>
      </c>
      <c r="H2674" s="318" t="s">
        <v>5513</v>
      </c>
      <c r="I2674" s="318" t="s">
        <v>6444</v>
      </c>
      <c r="J2674" s="333" t="s">
        <v>2379</v>
      </c>
      <c r="K2674" s="333" t="s">
        <v>2079</v>
      </c>
      <c r="L2674" s="283">
        <v>41514</v>
      </c>
      <c r="M2674" s="256"/>
      <c r="N2674" s="257">
        <v>41514</v>
      </c>
      <c r="O2674" s="258">
        <v>50</v>
      </c>
      <c r="P2674" s="259"/>
      <c r="Q2674" s="49"/>
      <c r="R2674" s="49"/>
      <c r="S2674" s="328"/>
    </row>
    <row r="2675" spans="1:19" ht="25.5" x14ac:dyDescent="0.25">
      <c r="A2675" s="266">
        <v>41512</v>
      </c>
      <c r="B2675" s="288" t="s">
        <v>12412</v>
      </c>
      <c r="C2675" s="267"/>
      <c r="D2675" s="318" t="s">
        <v>2215</v>
      </c>
      <c r="E2675" s="313"/>
      <c r="F2675" s="318" t="s">
        <v>6588</v>
      </c>
      <c r="G2675" s="318" t="s">
        <v>1341</v>
      </c>
      <c r="H2675" s="318" t="s">
        <v>5513</v>
      </c>
      <c r="I2675" s="318" t="s">
        <v>5497</v>
      </c>
      <c r="J2675" s="333" t="s">
        <v>2379</v>
      </c>
      <c r="K2675" s="333" t="s">
        <v>7445</v>
      </c>
      <c r="L2675" s="283">
        <v>41514</v>
      </c>
      <c r="M2675" s="256"/>
      <c r="N2675" s="257">
        <v>41514</v>
      </c>
      <c r="O2675" s="258">
        <v>30</v>
      </c>
      <c r="P2675" s="259"/>
      <c r="Q2675" s="49">
        <v>121.21</v>
      </c>
      <c r="R2675" s="49"/>
      <c r="S2675" s="328" t="s">
        <v>11891</v>
      </c>
    </row>
    <row r="2676" spans="1:19" ht="25.5" x14ac:dyDescent="0.25">
      <c r="A2676" s="266">
        <v>41512</v>
      </c>
      <c r="B2676" s="288" t="s">
        <v>12416</v>
      </c>
      <c r="C2676" s="267"/>
      <c r="D2676" s="318" t="s">
        <v>12326</v>
      </c>
      <c r="E2676" s="313">
        <v>5259</v>
      </c>
      <c r="F2676" s="318" t="s">
        <v>7521</v>
      </c>
      <c r="G2676" s="313">
        <v>24</v>
      </c>
      <c r="H2676" s="318" t="s">
        <v>4179</v>
      </c>
      <c r="I2676" s="318" t="s">
        <v>6444</v>
      </c>
      <c r="J2676" s="333" t="s">
        <v>4152</v>
      </c>
      <c r="K2676" s="333" t="s">
        <v>12417</v>
      </c>
      <c r="L2676" s="331">
        <v>41521</v>
      </c>
      <c r="M2676" s="256"/>
      <c r="N2676" s="257">
        <v>41515</v>
      </c>
      <c r="O2676" s="258">
        <v>35</v>
      </c>
      <c r="P2676" s="259"/>
      <c r="Q2676" s="49"/>
      <c r="R2676" s="49"/>
      <c r="S2676" s="328"/>
    </row>
    <row r="2677" spans="1:19" ht="25.5" x14ac:dyDescent="0.25">
      <c r="A2677" s="266">
        <v>41514</v>
      </c>
      <c r="B2677" s="288" t="s">
        <v>12420</v>
      </c>
      <c r="C2677" s="267"/>
      <c r="D2677" s="318" t="s">
        <v>12305</v>
      </c>
      <c r="E2677" s="313">
        <v>5244</v>
      </c>
      <c r="F2677" s="318" t="s">
        <v>6588</v>
      </c>
      <c r="G2677" s="318" t="s">
        <v>1618</v>
      </c>
      <c r="H2677" s="318" t="s">
        <v>5513</v>
      </c>
      <c r="I2677" s="318" t="s">
        <v>10608</v>
      </c>
      <c r="J2677" s="333" t="s">
        <v>2379</v>
      </c>
      <c r="K2677" s="333" t="s">
        <v>4960</v>
      </c>
      <c r="L2677" s="283">
        <v>41516</v>
      </c>
      <c r="M2677" s="256"/>
      <c r="N2677" s="257">
        <v>41516</v>
      </c>
      <c r="O2677" s="258">
        <v>15</v>
      </c>
      <c r="P2677" s="259"/>
      <c r="Q2677" s="49"/>
      <c r="R2677" s="49"/>
      <c r="S2677" s="328"/>
    </row>
    <row r="2678" spans="1:19" x14ac:dyDescent="0.25">
      <c r="A2678" s="266">
        <v>41515</v>
      </c>
      <c r="B2678" s="288" t="s">
        <v>12379</v>
      </c>
      <c r="C2678" s="267"/>
      <c r="D2678" s="318" t="s">
        <v>12428</v>
      </c>
      <c r="E2678" s="313">
        <v>5307</v>
      </c>
      <c r="F2678" s="318" t="s">
        <v>5941</v>
      </c>
      <c r="G2678" s="313">
        <v>16</v>
      </c>
      <c r="H2678" s="318" t="s">
        <v>7587</v>
      </c>
      <c r="I2678" s="318" t="s">
        <v>12429</v>
      </c>
      <c r="J2678" s="333" t="s">
        <v>7587</v>
      </c>
      <c r="K2678" s="333" t="s">
        <v>824</v>
      </c>
      <c r="L2678" s="283"/>
      <c r="M2678" s="256"/>
      <c r="N2678" s="257">
        <v>41516</v>
      </c>
      <c r="O2678" s="258">
        <v>1</v>
      </c>
      <c r="P2678" s="259"/>
      <c r="Q2678" s="49">
        <v>51.38</v>
      </c>
      <c r="R2678" s="49"/>
      <c r="S2678" s="328" t="s">
        <v>11891</v>
      </c>
    </row>
    <row r="2679" spans="1:19" x14ac:dyDescent="0.25">
      <c r="A2679" s="266">
        <v>41449</v>
      </c>
      <c r="B2679" s="288" t="s">
        <v>12027</v>
      </c>
      <c r="C2679" s="288" t="s">
        <v>12028</v>
      </c>
      <c r="D2679" s="267"/>
      <c r="E2679" s="267">
        <v>5095</v>
      </c>
      <c r="F2679" s="288" t="s">
        <v>12029</v>
      </c>
      <c r="G2679" s="267"/>
      <c r="H2679" s="288" t="s">
        <v>5513</v>
      </c>
      <c r="I2679" s="267"/>
      <c r="J2679" s="297" t="s">
        <v>12031</v>
      </c>
      <c r="K2679" s="297" t="s">
        <v>12030</v>
      </c>
      <c r="L2679" s="283">
        <v>41475</v>
      </c>
      <c r="M2679" s="256"/>
      <c r="N2679" s="257">
        <v>41518</v>
      </c>
      <c r="O2679" s="258"/>
      <c r="P2679" s="259"/>
      <c r="Q2679" s="49">
        <v>52.2</v>
      </c>
      <c r="R2679" s="49"/>
      <c r="S2679" s="328" t="s">
        <v>10980</v>
      </c>
    </row>
    <row r="2680" spans="1:19" x14ac:dyDescent="0.25">
      <c r="A2680" s="266">
        <v>41473</v>
      </c>
      <c r="B2680" s="288" t="s">
        <v>12203</v>
      </c>
      <c r="C2680" s="267"/>
      <c r="D2680" s="288" t="s">
        <v>11812</v>
      </c>
      <c r="E2680" s="267">
        <v>5225</v>
      </c>
      <c r="F2680" s="288" t="s">
        <v>12202</v>
      </c>
      <c r="G2680" s="267"/>
      <c r="H2680" s="288" t="s">
        <v>12204</v>
      </c>
      <c r="I2680" s="267"/>
      <c r="J2680" s="297" t="s">
        <v>12201</v>
      </c>
      <c r="K2680" s="297" t="s">
        <v>824</v>
      </c>
      <c r="L2680" s="283"/>
      <c r="M2680" s="256"/>
      <c r="N2680" s="257">
        <v>41518</v>
      </c>
      <c r="O2680" s="258"/>
      <c r="P2680" s="259"/>
      <c r="Q2680" s="49">
        <v>9</v>
      </c>
      <c r="R2680" s="49"/>
      <c r="S2680" s="328" t="s">
        <v>10980</v>
      </c>
    </row>
    <row r="2681" spans="1:19" ht="25.5" x14ac:dyDescent="0.25">
      <c r="A2681" s="266">
        <v>41521</v>
      </c>
      <c r="B2681" s="288" t="s">
        <v>12441</v>
      </c>
      <c r="C2681" s="267"/>
      <c r="D2681" s="377" t="s">
        <v>12244</v>
      </c>
      <c r="E2681" s="377">
        <v>5245</v>
      </c>
      <c r="F2681" s="377" t="s">
        <v>936</v>
      </c>
      <c r="G2681" s="377" t="s">
        <v>5602</v>
      </c>
      <c r="H2681" s="377" t="s">
        <v>4596</v>
      </c>
      <c r="I2681" s="377" t="s">
        <v>10930</v>
      </c>
      <c r="J2681" s="378" t="s">
        <v>4152</v>
      </c>
      <c r="K2681" s="378" t="s">
        <v>8506</v>
      </c>
      <c r="L2681" s="376">
        <v>41523</v>
      </c>
      <c r="M2681" s="256"/>
      <c r="N2681" s="257">
        <v>41523</v>
      </c>
      <c r="O2681" s="258">
        <v>20</v>
      </c>
      <c r="P2681" s="259"/>
      <c r="Q2681" s="49">
        <v>63.79</v>
      </c>
      <c r="R2681" s="49"/>
      <c r="S2681" s="328" t="s">
        <v>11891</v>
      </c>
    </row>
    <row r="2682" spans="1:19" x14ac:dyDescent="0.25">
      <c r="A2682" s="266">
        <v>41377</v>
      </c>
      <c r="B2682" s="288" t="s">
        <v>12379</v>
      </c>
      <c r="C2682" s="267"/>
      <c r="D2682" s="318" t="s">
        <v>12428</v>
      </c>
      <c r="E2682" s="313">
        <v>5307</v>
      </c>
      <c r="F2682" s="318" t="s">
        <v>5941</v>
      </c>
      <c r="G2682" s="313">
        <v>16</v>
      </c>
      <c r="H2682" s="318" t="s">
        <v>7587</v>
      </c>
      <c r="I2682" s="318" t="s">
        <v>12429</v>
      </c>
      <c r="J2682" s="333" t="s">
        <v>7587</v>
      </c>
      <c r="K2682" s="333" t="s">
        <v>6365</v>
      </c>
      <c r="L2682" s="283">
        <v>41526</v>
      </c>
      <c r="M2682" s="256"/>
      <c r="N2682" s="257">
        <v>41526</v>
      </c>
      <c r="O2682" s="258">
        <v>4</v>
      </c>
      <c r="P2682" s="259"/>
      <c r="Q2682" s="49"/>
      <c r="R2682" s="49"/>
      <c r="S2682" s="328"/>
    </row>
    <row r="2683" spans="1:19" ht="25.5" x14ac:dyDescent="0.25">
      <c r="A2683" s="266">
        <v>41498</v>
      </c>
      <c r="B2683" s="267">
        <v>5259</v>
      </c>
      <c r="C2683" s="288" t="s">
        <v>12325</v>
      </c>
      <c r="D2683" s="318" t="s">
        <v>12326</v>
      </c>
      <c r="E2683" s="313">
        <v>5259</v>
      </c>
      <c r="F2683" s="318" t="s">
        <v>12327</v>
      </c>
      <c r="G2683" s="318" t="s">
        <v>11036</v>
      </c>
      <c r="H2683" s="318" t="s">
        <v>5069</v>
      </c>
      <c r="I2683" s="318" t="s">
        <v>6444</v>
      </c>
      <c r="J2683" s="333" t="s">
        <v>12328</v>
      </c>
      <c r="K2683" s="333" t="s">
        <v>12329</v>
      </c>
      <c r="L2683" s="283">
        <v>41501</v>
      </c>
      <c r="M2683" s="256"/>
      <c r="N2683" s="257">
        <v>41527</v>
      </c>
      <c r="O2683" s="258">
        <v>8</v>
      </c>
      <c r="P2683" s="259"/>
      <c r="Q2683" s="49"/>
      <c r="R2683" s="49"/>
      <c r="S2683" s="328"/>
    </row>
    <row r="2684" spans="1:19" ht="25.5" x14ac:dyDescent="0.25">
      <c r="A2684" s="266">
        <v>41521</v>
      </c>
      <c r="B2684" s="288" t="s">
        <v>12439</v>
      </c>
      <c r="C2684" s="267"/>
      <c r="D2684" s="318" t="s">
        <v>2215</v>
      </c>
      <c r="E2684" s="313"/>
      <c r="F2684" s="318" t="s">
        <v>6588</v>
      </c>
      <c r="G2684" s="318" t="s">
        <v>8041</v>
      </c>
      <c r="H2684" s="318" t="s">
        <v>4935</v>
      </c>
      <c r="I2684" s="318" t="s">
        <v>6444</v>
      </c>
      <c r="J2684" s="333" t="s">
        <v>5603</v>
      </c>
      <c r="K2684" s="333" t="s">
        <v>2079</v>
      </c>
      <c r="L2684" s="283">
        <v>41527</v>
      </c>
      <c r="M2684" s="256"/>
      <c r="N2684" s="257">
        <v>41527</v>
      </c>
      <c r="O2684" s="258">
        <v>50</v>
      </c>
      <c r="P2684" s="259"/>
      <c r="Q2684" s="49"/>
      <c r="R2684" s="49"/>
      <c r="S2684" s="328"/>
    </row>
    <row r="2685" spans="1:19" ht="25.5" x14ac:dyDescent="0.25">
      <c r="A2685" s="266">
        <v>41521</v>
      </c>
      <c r="B2685" s="288" t="s">
        <v>12439</v>
      </c>
      <c r="C2685" s="267"/>
      <c r="D2685" s="318" t="s">
        <v>2215</v>
      </c>
      <c r="E2685" s="313"/>
      <c r="F2685" s="318" t="s">
        <v>6588</v>
      </c>
      <c r="G2685" s="318" t="s">
        <v>5602</v>
      </c>
      <c r="H2685" s="318" t="s">
        <v>4935</v>
      </c>
      <c r="I2685" s="318" t="s">
        <v>6444</v>
      </c>
      <c r="J2685" s="333" t="s">
        <v>5603</v>
      </c>
      <c r="K2685" s="333" t="s">
        <v>2079</v>
      </c>
      <c r="L2685" s="283">
        <v>41527</v>
      </c>
      <c r="M2685" s="256"/>
      <c r="N2685" s="257">
        <v>41527</v>
      </c>
      <c r="O2685" s="258">
        <v>50</v>
      </c>
      <c r="P2685" s="259"/>
      <c r="Q2685" s="49"/>
      <c r="R2685" s="49"/>
      <c r="S2685" s="328"/>
    </row>
    <row r="2686" spans="1:19" ht="25.5" x14ac:dyDescent="0.25">
      <c r="A2686" s="266">
        <v>41527</v>
      </c>
      <c r="B2686" s="288" t="s">
        <v>12457</v>
      </c>
      <c r="C2686" s="267"/>
      <c r="D2686" s="318" t="s">
        <v>2215</v>
      </c>
      <c r="E2686" s="313"/>
      <c r="F2686" s="318" t="s">
        <v>10658</v>
      </c>
      <c r="G2686" s="318" t="s">
        <v>4038</v>
      </c>
      <c r="H2686" s="318" t="s">
        <v>374</v>
      </c>
      <c r="I2686" s="318" t="s">
        <v>6444</v>
      </c>
      <c r="J2686" s="333" t="s">
        <v>878</v>
      </c>
      <c r="K2686" s="333" t="s">
        <v>6466</v>
      </c>
      <c r="L2686" s="283">
        <v>41528</v>
      </c>
      <c r="M2686" s="256"/>
      <c r="N2686" s="257">
        <v>41528</v>
      </c>
      <c r="O2686" s="258">
        <v>10</v>
      </c>
      <c r="P2686" s="259"/>
      <c r="Q2686" s="49"/>
      <c r="R2686" s="49"/>
      <c r="S2686" s="328"/>
    </row>
    <row r="2687" spans="1:19" ht="25.5" x14ac:dyDescent="0.25">
      <c r="A2687" s="266">
        <v>41528</v>
      </c>
      <c r="B2687" s="288" t="s">
        <v>12478</v>
      </c>
      <c r="C2687" s="267"/>
      <c r="D2687" s="318" t="s">
        <v>2215</v>
      </c>
      <c r="E2687" s="313"/>
      <c r="F2687" s="318" t="s">
        <v>10658</v>
      </c>
      <c r="G2687" s="318" t="s">
        <v>9736</v>
      </c>
      <c r="H2687" s="318" t="s">
        <v>374</v>
      </c>
      <c r="I2687" s="318" t="s">
        <v>6444</v>
      </c>
      <c r="J2687" s="333" t="s">
        <v>878</v>
      </c>
      <c r="K2687" s="333" t="s">
        <v>11448</v>
      </c>
      <c r="L2687" s="283">
        <v>41530</v>
      </c>
      <c r="M2687" s="256"/>
      <c r="N2687" s="257">
        <v>41529</v>
      </c>
      <c r="O2687" s="258">
        <v>40</v>
      </c>
      <c r="P2687" s="259"/>
      <c r="Q2687" s="49">
        <v>121.63</v>
      </c>
      <c r="R2687" s="49"/>
      <c r="S2687" s="328" t="s">
        <v>11891</v>
      </c>
    </row>
    <row r="2688" spans="1:19" ht="25.5" x14ac:dyDescent="0.25">
      <c r="A2688" s="266">
        <v>41528</v>
      </c>
      <c r="B2688" s="288" t="s">
        <v>12478</v>
      </c>
      <c r="C2688" s="267"/>
      <c r="D2688" s="318" t="s">
        <v>2215</v>
      </c>
      <c r="E2688" s="313"/>
      <c r="F2688" s="318" t="s">
        <v>10658</v>
      </c>
      <c r="G2688" s="318" t="s">
        <v>8041</v>
      </c>
      <c r="H2688" s="318" t="s">
        <v>374</v>
      </c>
      <c r="I2688" s="318" t="s">
        <v>6444</v>
      </c>
      <c r="J2688" s="333" t="s">
        <v>878</v>
      </c>
      <c r="K2688" s="333" t="s">
        <v>11448</v>
      </c>
      <c r="L2688" s="283">
        <v>41530</v>
      </c>
      <c r="M2688" s="256"/>
      <c r="N2688" s="257">
        <v>41529</v>
      </c>
      <c r="O2688" s="258">
        <v>40</v>
      </c>
      <c r="P2688" s="259"/>
      <c r="Q2688" s="49">
        <v>34.15</v>
      </c>
      <c r="R2688" s="49"/>
      <c r="S2688" s="328" t="s">
        <v>11891</v>
      </c>
    </row>
    <row r="2689" spans="1:19" ht="25.5" x14ac:dyDescent="0.25">
      <c r="A2689" s="266">
        <v>41528</v>
      </c>
      <c r="B2689" s="288" t="s">
        <v>12478</v>
      </c>
      <c r="C2689" s="267"/>
      <c r="D2689" s="318" t="s">
        <v>2215</v>
      </c>
      <c r="E2689" s="313"/>
      <c r="F2689" s="318" t="s">
        <v>10658</v>
      </c>
      <c r="G2689" s="318" t="s">
        <v>7272</v>
      </c>
      <c r="H2689" s="318" t="s">
        <v>374</v>
      </c>
      <c r="I2689" s="318" t="s">
        <v>6444</v>
      </c>
      <c r="J2689" s="333" t="s">
        <v>878</v>
      </c>
      <c r="K2689" s="333" t="s">
        <v>11448</v>
      </c>
      <c r="L2689" s="283">
        <v>41530</v>
      </c>
      <c r="M2689" s="256"/>
      <c r="N2689" s="257">
        <v>41529</v>
      </c>
      <c r="O2689" s="258">
        <v>40</v>
      </c>
      <c r="P2689" s="259"/>
      <c r="Q2689" s="49">
        <v>44.18</v>
      </c>
      <c r="R2689" s="49"/>
      <c r="S2689" s="328" t="s">
        <v>11891</v>
      </c>
    </row>
    <row r="2690" spans="1:19" ht="25.5" x14ac:dyDescent="0.25">
      <c r="A2690" s="266">
        <v>41528</v>
      </c>
      <c r="B2690" s="288" t="s">
        <v>12477</v>
      </c>
      <c r="C2690" s="267"/>
      <c r="D2690" s="377" t="s">
        <v>2215</v>
      </c>
      <c r="E2690" s="377"/>
      <c r="F2690" s="377" t="s">
        <v>936</v>
      </c>
      <c r="G2690" s="377" t="s">
        <v>5602</v>
      </c>
      <c r="H2690" s="377" t="s">
        <v>9632</v>
      </c>
      <c r="I2690" s="377" t="s">
        <v>6444</v>
      </c>
      <c r="J2690" s="378" t="s">
        <v>4152</v>
      </c>
      <c r="K2690" s="378" t="s">
        <v>4960</v>
      </c>
      <c r="L2690" s="283">
        <v>41530</v>
      </c>
      <c r="M2690" s="256"/>
      <c r="N2690" s="257">
        <v>41530</v>
      </c>
      <c r="O2690" s="258">
        <v>15</v>
      </c>
      <c r="P2690" s="259"/>
      <c r="Q2690" s="49">
        <v>1.38</v>
      </c>
      <c r="R2690" s="49"/>
      <c r="S2690" s="328" t="s">
        <v>10982</v>
      </c>
    </row>
    <row r="2691" spans="1:19" ht="25.5" x14ac:dyDescent="0.25">
      <c r="A2691" s="266">
        <v>41528</v>
      </c>
      <c r="B2691" s="288" t="s">
        <v>12477</v>
      </c>
      <c r="C2691" s="267"/>
      <c r="D2691" s="377" t="s">
        <v>2215</v>
      </c>
      <c r="E2691" s="377"/>
      <c r="F2691" s="377" t="s">
        <v>936</v>
      </c>
      <c r="G2691" s="377" t="s">
        <v>9736</v>
      </c>
      <c r="H2691" s="377" t="s">
        <v>9429</v>
      </c>
      <c r="I2691" s="377" t="s">
        <v>10930</v>
      </c>
      <c r="J2691" s="378" t="s">
        <v>4152</v>
      </c>
      <c r="K2691" s="378" t="s">
        <v>6325</v>
      </c>
      <c r="L2691" s="283">
        <v>41530</v>
      </c>
      <c r="M2691" s="256"/>
      <c r="N2691" s="257">
        <v>41530</v>
      </c>
      <c r="O2691" s="258">
        <v>35</v>
      </c>
      <c r="P2691" s="259"/>
      <c r="Q2691" s="49">
        <v>1.4</v>
      </c>
      <c r="R2691" s="49"/>
      <c r="S2691" s="328" t="s">
        <v>10982</v>
      </c>
    </row>
    <row r="2692" spans="1:19" ht="25.5" x14ac:dyDescent="0.25">
      <c r="A2692" s="310">
        <v>41529</v>
      </c>
      <c r="B2692" s="288" t="s">
        <v>12479</v>
      </c>
      <c r="C2692" s="267"/>
      <c r="D2692" s="377" t="s">
        <v>2215</v>
      </c>
      <c r="E2692" s="377"/>
      <c r="F2692" s="377" t="s">
        <v>6588</v>
      </c>
      <c r="G2692" s="377" t="s">
        <v>1341</v>
      </c>
      <c r="H2692" s="377" t="s">
        <v>5513</v>
      </c>
      <c r="I2692" s="377" t="s">
        <v>5497</v>
      </c>
      <c r="J2692" s="378" t="s">
        <v>2379</v>
      </c>
      <c r="K2692" s="378" t="s">
        <v>4960</v>
      </c>
      <c r="L2692" s="331">
        <v>41530</v>
      </c>
      <c r="M2692" s="256"/>
      <c r="N2692" s="257">
        <v>41530</v>
      </c>
      <c r="O2692" s="258">
        <v>15</v>
      </c>
      <c r="P2692" s="259"/>
      <c r="Q2692" s="49">
        <v>36.89</v>
      </c>
      <c r="R2692" s="49"/>
      <c r="S2692" s="328" t="s">
        <v>11891</v>
      </c>
    </row>
    <row r="2693" spans="1:19" ht="25.5" x14ac:dyDescent="0.25">
      <c r="A2693" s="266">
        <v>41533</v>
      </c>
      <c r="B2693" s="288" t="s">
        <v>12487</v>
      </c>
      <c r="C2693" s="267"/>
      <c r="D2693" s="377" t="s">
        <v>2215</v>
      </c>
      <c r="E2693" s="377"/>
      <c r="F2693" s="377" t="s">
        <v>10658</v>
      </c>
      <c r="G2693" s="377" t="s">
        <v>10927</v>
      </c>
      <c r="H2693" s="377" t="s">
        <v>374</v>
      </c>
      <c r="I2693" s="377" t="s">
        <v>6444</v>
      </c>
      <c r="J2693" s="378" t="s">
        <v>878</v>
      </c>
      <c r="K2693" s="378" t="s">
        <v>11448</v>
      </c>
      <c r="L2693" s="283">
        <v>41535</v>
      </c>
      <c r="M2693" s="256"/>
      <c r="N2693" s="257">
        <v>41535</v>
      </c>
      <c r="O2693" s="258">
        <v>40</v>
      </c>
      <c r="P2693" s="259"/>
      <c r="Q2693" s="49"/>
      <c r="R2693" s="49"/>
      <c r="S2693" s="328"/>
    </row>
    <row r="2694" spans="1:19" ht="38.25" x14ac:dyDescent="0.25">
      <c r="A2694" s="266">
        <v>41533</v>
      </c>
      <c r="B2694" s="288" t="s">
        <v>12441</v>
      </c>
      <c r="C2694" s="267"/>
      <c r="D2694" s="288" t="s">
        <v>12244</v>
      </c>
      <c r="E2694" s="267"/>
      <c r="F2694" s="288" t="s">
        <v>936</v>
      </c>
      <c r="G2694" s="288" t="s">
        <v>5602</v>
      </c>
      <c r="H2694" s="288" t="s">
        <v>4596</v>
      </c>
      <c r="I2694" s="288" t="s">
        <v>3346</v>
      </c>
      <c r="J2694" s="297" t="s">
        <v>6666</v>
      </c>
      <c r="K2694" s="297" t="s">
        <v>1517</v>
      </c>
      <c r="L2694" s="283">
        <v>41537</v>
      </c>
      <c r="M2694" s="256"/>
      <c r="N2694" s="257">
        <v>41537</v>
      </c>
      <c r="O2694" s="293" t="s">
        <v>12520</v>
      </c>
      <c r="P2694" s="259"/>
      <c r="Q2694" s="49"/>
      <c r="R2694" s="49"/>
      <c r="S2694" s="328"/>
    </row>
    <row r="2695" spans="1:19" ht="51" x14ac:dyDescent="0.25">
      <c r="A2695" s="310" t="s">
        <v>12395</v>
      </c>
      <c r="B2695" s="288" t="s">
        <v>12401</v>
      </c>
      <c r="C2695" s="267"/>
      <c r="D2695" s="288" t="s">
        <v>12392</v>
      </c>
      <c r="E2695" s="267"/>
      <c r="F2695" s="288" t="s">
        <v>12393</v>
      </c>
      <c r="G2695" s="267"/>
      <c r="H2695" s="267"/>
      <c r="I2695" s="267"/>
      <c r="J2695" s="297" t="s">
        <v>12394</v>
      </c>
      <c r="K2695" s="282"/>
      <c r="L2695" s="283"/>
      <c r="M2695" s="256"/>
      <c r="N2695" s="257">
        <v>41537</v>
      </c>
      <c r="O2695" s="258"/>
      <c r="P2695" s="259"/>
      <c r="Q2695" s="49">
        <v>36.07</v>
      </c>
      <c r="R2695" s="49"/>
      <c r="S2695" s="328" t="s">
        <v>11891</v>
      </c>
    </row>
    <row r="2696" spans="1:19" ht="25.5" x14ac:dyDescent="0.25">
      <c r="A2696" s="266">
        <v>41536</v>
      </c>
      <c r="B2696" s="288" t="s">
        <v>616</v>
      </c>
      <c r="C2696" s="267"/>
      <c r="D2696" s="288" t="s">
        <v>2215</v>
      </c>
      <c r="E2696" s="267"/>
      <c r="F2696" s="288" t="s">
        <v>6588</v>
      </c>
      <c r="G2696" s="288" t="s">
        <v>1618</v>
      </c>
      <c r="H2696" s="288" t="s">
        <v>5513</v>
      </c>
      <c r="I2696" s="288" t="s">
        <v>5497</v>
      </c>
      <c r="J2696" s="297" t="s">
        <v>2379</v>
      </c>
      <c r="K2696" s="297" t="s">
        <v>8506</v>
      </c>
      <c r="L2696" s="283">
        <v>41541</v>
      </c>
      <c r="M2696" s="256"/>
      <c r="N2696" s="257">
        <v>41541</v>
      </c>
      <c r="O2696" s="258">
        <v>20</v>
      </c>
      <c r="P2696" s="259"/>
      <c r="Q2696" s="49">
        <v>70.73</v>
      </c>
      <c r="R2696" s="49"/>
      <c r="S2696" s="328" t="s">
        <v>11891</v>
      </c>
    </row>
    <row r="2697" spans="1:19" ht="25.5" x14ac:dyDescent="0.25">
      <c r="A2697" s="266">
        <v>41570</v>
      </c>
      <c r="B2697" s="288" t="s">
        <v>12597</v>
      </c>
      <c r="C2697" s="288" t="s">
        <v>12598</v>
      </c>
      <c r="D2697" s="288" t="s">
        <v>12326</v>
      </c>
      <c r="E2697" s="267">
        <v>5259</v>
      </c>
      <c r="F2697" s="288" t="s">
        <v>9048</v>
      </c>
      <c r="G2697" s="267">
        <v>24</v>
      </c>
      <c r="H2697" s="288" t="s">
        <v>12599</v>
      </c>
      <c r="I2697" s="288" t="s">
        <v>11133</v>
      </c>
      <c r="J2697" s="297" t="s">
        <v>11097</v>
      </c>
      <c r="K2697" s="297" t="s">
        <v>12564</v>
      </c>
      <c r="L2697" s="283">
        <v>41571</v>
      </c>
      <c r="M2697" s="256"/>
      <c r="N2697" s="257">
        <v>41541</v>
      </c>
      <c r="O2697" s="258">
        <v>4</v>
      </c>
      <c r="P2697" s="259"/>
      <c r="Q2697" s="49"/>
      <c r="R2697" s="49"/>
      <c r="S2697" s="328"/>
    </row>
    <row r="2698" spans="1:19" x14ac:dyDescent="0.25">
      <c r="A2698" s="266">
        <v>41570</v>
      </c>
      <c r="B2698" s="267" t="s">
        <v>12597</v>
      </c>
      <c r="C2698" s="288" t="s">
        <v>3297</v>
      </c>
      <c r="D2698" s="267" t="s">
        <v>12326</v>
      </c>
      <c r="E2698" s="267">
        <v>5259</v>
      </c>
      <c r="F2698" s="267" t="s">
        <v>9048</v>
      </c>
      <c r="G2698" s="267">
        <v>24</v>
      </c>
      <c r="H2698" s="267" t="s">
        <v>12599</v>
      </c>
      <c r="I2698" s="288" t="s">
        <v>12600</v>
      </c>
      <c r="J2698" s="297" t="s">
        <v>3297</v>
      </c>
      <c r="K2698" s="282" t="s">
        <v>12564</v>
      </c>
      <c r="L2698" s="283"/>
      <c r="M2698" s="256"/>
      <c r="N2698" s="257">
        <v>41541</v>
      </c>
      <c r="O2698" s="258">
        <v>4</v>
      </c>
      <c r="P2698" s="259"/>
      <c r="Q2698" s="49">
        <v>93.04</v>
      </c>
      <c r="R2698" s="49"/>
      <c r="S2698" s="328" t="s">
        <v>11891</v>
      </c>
    </row>
    <row r="2699" spans="1:19" x14ac:dyDescent="0.25">
      <c r="A2699" s="266">
        <v>41505</v>
      </c>
      <c r="B2699" s="267"/>
      <c r="C2699" s="267"/>
      <c r="D2699" s="288" t="s">
        <v>12404</v>
      </c>
      <c r="E2699" s="267"/>
      <c r="F2699" s="267"/>
      <c r="G2699" s="267"/>
      <c r="H2699" s="288" t="s">
        <v>12405</v>
      </c>
      <c r="I2699" s="267">
        <v>16</v>
      </c>
      <c r="J2699" s="297" t="s">
        <v>1501</v>
      </c>
      <c r="K2699" s="282"/>
      <c r="L2699" s="283"/>
      <c r="M2699" s="256"/>
      <c r="N2699" s="257">
        <v>41547</v>
      </c>
      <c r="O2699" s="258"/>
      <c r="P2699" s="259"/>
      <c r="Q2699" s="49"/>
      <c r="R2699" s="49"/>
      <c r="S2699" s="328"/>
    </row>
    <row r="2700" spans="1:19" ht="25.5" x14ac:dyDescent="0.25">
      <c r="A2700" s="266">
        <v>41527</v>
      </c>
      <c r="B2700" s="288" t="s">
        <v>12457</v>
      </c>
      <c r="C2700" s="267"/>
      <c r="D2700" s="288" t="s">
        <v>12462</v>
      </c>
      <c r="E2700" s="267">
        <v>5301</v>
      </c>
      <c r="F2700" s="288" t="s">
        <v>936</v>
      </c>
      <c r="G2700" s="288" t="s">
        <v>5602</v>
      </c>
      <c r="H2700" s="288" t="s">
        <v>3954</v>
      </c>
      <c r="I2700" s="288" t="s">
        <v>7085</v>
      </c>
      <c r="J2700" s="297" t="s">
        <v>12463</v>
      </c>
      <c r="K2700" s="297" t="s">
        <v>9641</v>
      </c>
      <c r="L2700" s="283"/>
      <c r="M2700" s="256"/>
      <c r="N2700" s="257">
        <v>41549</v>
      </c>
      <c r="O2700" s="258"/>
      <c r="P2700" s="259"/>
      <c r="Q2700" s="49">
        <v>133.58000000000001</v>
      </c>
      <c r="R2700" s="49"/>
      <c r="S2700" s="328" t="s">
        <v>11891</v>
      </c>
    </row>
    <row r="2701" spans="1:19" ht="38.25" x14ac:dyDescent="0.25">
      <c r="A2701" s="266">
        <v>41533</v>
      </c>
      <c r="B2701" s="288" t="s">
        <v>12441</v>
      </c>
      <c r="C2701" s="267"/>
      <c r="D2701" s="288" t="s">
        <v>12244</v>
      </c>
      <c r="E2701" s="267"/>
      <c r="F2701" s="288" t="s">
        <v>936</v>
      </c>
      <c r="G2701" s="288" t="s">
        <v>5602</v>
      </c>
      <c r="H2701" s="288" t="s">
        <v>4596</v>
      </c>
      <c r="I2701" s="288" t="s">
        <v>1255</v>
      </c>
      <c r="J2701" s="297" t="s">
        <v>12506</v>
      </c>
      <c r="K2701" s="297" t="s">
        <v>12507</v>
      </c>
      <c r="L2701" s="283">
        <v>41549</v>
      </c>
      <c r="M2701" s="256"/>
      <c r="N2701" s="257">
        <v>41549</v>
      </c>
      <c r="O2701" s="293" t="s">
        <v>3360</v>
      </c>
      <c r="P2701" s="259"/>
      <c r="Q2701" s="49"/>
      <c r="R2701" s="49"/>
      <c r="S2701" s="328"/>
    </row>
    <row r="2702" spans="1:19" ht="25.5" x14ac:dyDescent="0.25">
      <c r="A2702" s="266">
        <v>41549</v>
      </c>
      <c r="B2702" s="288" t="s">
        <v>2075</v>
      </c>
      <c r="C2702" s="267"/>
      <c r="D2702" s="288" t="s">
        <v>2215</v>
      </c>
      <c r="E2702" s="267"/>
      <c r="F2702" s="288" t="s">
        <v>6588</v>
      </c>
      <c r="G2702" s="288" t="s">
        <v>1341</v>
      </c>
      <c r="H2702" s="288" t="s">
        <v>5513</v>
      </c>
      <c r="I2702" s="288" t="s">
        <v>6444</v>
      </c>
      <c r="J2702" s="297" t="s">
        <v>2379</v>
      </c>
      <c r="K2702" s="297" t="s">
        <v>1631</v>
      </c>
      <c r="L2702" s="283">
        <v>41550</v>
      </c>
      <c r="M2702" s="256"/>
      <c r="N2702" s="257">
        <v>41550</v>
      </c>
      <c r="O2702" s="258">
        <v>24</v>
      </c>
      <c r="P2702" s="259"/>
      <c r="Q2702" s="49"/>
      <c r="R2702" s="49"/>
      <c r="S2702" s="328"/>
    </row>
    <row r="2703" spans="1:19" x14ac:dyDescent="0.25">
      <c r="A2703" s="266">
        <v>41549</v>
      </c>
      <c r="B2703" s="288" t="s">
        <v>12539</v>
      </c>
      <c r="C2703" s="267"/>
      <c r="D2703" s="288" t="s">
        <v>12326</v>
      </c>
      <c r="E2703" s="267">
        <v>5259</v>
      </c>
      <c r="F2703" s="288" t="s">
        <v>7521</v>
      </c>
      <c r="G2703" s="267">
        <v>24</v>
      </c>
      <c r="H2703" s="288" t="s">
        <v>4179</v>
      </c>
      <c r="I2703" s="288" t="s">
        <v>10007</v>
      </c>
      <c r="J2703" s="297" t="s">
        <v>6546</v>
      </c>
      <c r="K2703" s="297" t="s">
        <v>12540</v>
      </c>
      <c r="L2703" s="283">
        <v>41551</v>
      </c>
      <c r="M2703" s="256"/>
      <c r="N2703" s="257">
        <v>41551</v>
      </c>
      <c r="O2703" s="258"/>
      <c r="P2703" s="259"/>
      <c r="Q2703" s="49"/>
      <c r="R2703" s="49"/>
      <c r="S2703" s="328"/>
    </row>
    <row r="2704" spans="1:19" x14ac:dyDescent="0.25">
      <c r="A2704" s="310">
        <v>41539</v>
      </c>
      <c r="B2704" s="267"/>
      <c r="C2704" s="267"/>
      <c r="D2704" s="288" t="s">
        <v>12536</v>
      </c>
      <c r="E2704" s="267"/>
      <c r="F2704" s="288" t="s">
        <v>1333</v>
      </c>
      <c r="G2704" s="267"/>
      <c r="H2704" s="288" t="s">
        <v>1698</v>
      </c>
      <c r="I2704" s="288" t="s">
        <v>12537</v>
      </c>
      <c r="J2704" s="297" t="s">
        <v>12538</v>
      </c>
      <c r="K2704" s="297" t="s">
        <v>6365</v>
      </c>
      <c r="L2704" s="283">
        <v>41549</v>
      </c>
      <c r="M2704" s="256"/>
      <c r="N2704" s="257">
        <v>41551</v>
      </c>
      <c r="O2704" s="293" t="s">
        <v>11137</v>
      </c>
      <c r="P2704" s="259"/>
      <c r="Q2704" s="49">
        <v>59.65</v>
      </c>
      <c r="R2704" s="49"/>
      <c r="S2704" s="328" t="s">
        <v>11891</v>
      </c>
    </row>
    <row r="2705" spans="1:19" ht="25.5" x14ac:dyDescent="0.25">
      <c r="A2705" s="266">
        <v>41549</v>
      </c>
      <c r="B2705" s="288" t="s">
        <v>2075</v>
      </c>
      <c r="C2705" s="267"/>
      <c r="D2705" s="288" t="s">
        <v>2215</v>
      </c>
      <c r="E2705" s="267"/>
      <c r="F2705" s="288" t="s">
        <v>6588</v>
      </c>
      <c r="G2705" s="288" t="s">
        <v>1341</v>
      </c>
      <c r="H2705" s="288" t="s">
        <v>5513</v>
      </c>
      <c r="I2705" s="288" t="s">
        <v>6444</v>
      </c>
      <c r="J2705" s="297" t="s">
        <v>2379</v>
      </c>
      <c r="K2705" s="297" t="s">
        <v>371</v>
      </c>
      <c r="L2705" s="283">
        <v>41557</v>
      </c>
      <c r="M2705" s="256"/>
      <c r="N2705" s="257">
        <v>41555</v>
      </c>
      <c r="O2705" s="258">
        <v>26</v>
      </c>
      <c r="P2705" s="259"/>
      <c r="Q2705" s="49">
        <v>129.28</v>
      </c>
      <c r="R2705" s="49"/>
      <c r="S2705" s="328" t="s">
        <v>11891</v>
      </c>
    </row>
    <row r="2706" spans="1:19" ht="25.5" x14ac:dyDescent="0.25">
      <c r="A2706" s="266">
        <v>41555</v>
      </c>
      <c r="B2706" s="288" t="s">
        <v>10670</v>
      </c>
      <c r="C2706" s="267"/>
      <c r="D2706" s="288" t="s">
        <v>2215</v>
      </c>
      <c r="E2706" s="267"/>
      <c r="F2706" s="288" t="s">
        <v>6588</v>
      </c>
      <c r="G2706" s="288" t="s">
        <v>1618</v>
      </c>
      <c r="H2706" s="288" t="s">
        <v>5513</v>
      </c>
      <c r="I2706" s="288" t="s">
        <v>6444</v>
      </c>
      <c r="J2706" s="297" t="s">
        <v>2379</v>
      </c>
      <c r="K2706" s="297" t="s">
        <v>2419</v>
      </c>
      <c r="L2706" s="283">
        <v>41556</v>
      </c>
      <c r="M2706" s="256"/>
      <c r="N2706" s="257">
        <v>41556</v>
      </c>
      <c r="O2706" s="258">
        <v>25</v>
      </c>
      <c r="P2706" s="259"/>
      <c r="Q2706" s="49"/>
      <c r="R2706" s="49"/>
      <c r="S2706" s="328"/>
    </row>
    <row r="2707" spans="1:19" ht="25.5" x14ac:dyDescent="0.25">
      <c r="A2707" s="266">
        <v>41555</v>
      </c>
      <c r="B2707" s="288" t="s">
        <v>10670</v>
      </c>
      <c r="C2707" s="267"/>
      <c r="D2707" s="288" t="s">
        <v>2215</v>
      </c>
      <c r="E2707" s="267"/>
      <c r="F2707" s="288" t="s">
        <v>6588</v>
      </c>
      <c r="G2707" s="288" t="s">
        <v>1618</v>
      </c>
      <c r="H2707" s="288" t="s">
        <v>5513</v>
      </c>
      <c r="I2707" s="288" t="s">
        <v>10608</v>
      </c>
      <c r="J2707" s="297" t="s">
        <v>2379</v>
      </c>
      <c r="K2707" s="297" t="s">
        <v>4960</v>
      </c>
      <c r="L2707" s="283">
        <v>41556</v>
      </c>
      <c r="M2707" s="256"/>
      <c r="N2707" s="257">
        <v>41556</v>
      </c>
      <c r="O2707" s="258">
        <v>15</v>
      </c>
      <c r="P2707" s="259"/>
      <c r="Q2707" s="49"/>
      <c r="R2707" s="49"/>
      <c r="S2707" s="328"/>
    </row>
    <row r="2708" spans="1:19" ht="25.5" x14ac:dyDescent="0.25">
      <c r="A2708" s="266">
        <v>41534</v>
      </c>
      <c r="B2708" s="288" t="s">
        <v>12495</v>
      </c>
      <c r="C2708" s="267"/>
      <c r="D2708" s="288" t="s">
        <v>12392</v>
      </c>
      <c r="E2708" s="267"/>
      <c r="F2708" s="288" t="s">
        <v>738</v>
      </c>
      <c r="G2708" s="267">
        <v>0.1</v>
      </c>
      <c r="H2708" s="288" t="s">
        <v>8646</v>
      </c>
      <c r="I2708" s="288" t="s">
        <v>12496</v>
      </c>
      <c r="J2708" s="297" t="s">
        <v>4499</v>
      </c>
      <c r="K2708" s="297" t="s">
        <v>12497</v>
      </c>
      <c r="L2708" s="283">
        <v>41554</v>
      </c>
      <c r="M2708" s="256"/>
      <c r="N2708" s="257">
        <v>41558</v>
      </c>
      <c r="O2708" s="258"/>
      <c r="P2708" s="259"/>
      <c r="Q2708" s="49">
        <v>163.62</v>
      </c>
      <c r="R2708" s="49"/>
      <c r="S2708" s="328" t="s">
        <v>11891</v>
      </c>
    </row>
    <row r="2709" spans="1:19" x14ac:dyDescent="0.25">
      <c r="A2709" s="266">
        <v>41548</v>
      </c>
      <c r="B2709" s="288" t="s">
        <v>12530</v>
      </c>
      <c r="C2709" s="267"/>
      <c r="D2709" s="288" t="s">
        <v>12428</v>
      </c>
      <c r="E2709" s="267"/>
      <c r="F2709" s="288" t="s">
        <v>12531</v>
      </c>
      <c r="G2709" s="267">
        <v>0.04</v>
      </c>
      <c r="H2709" s="288" t="s">
        <v>3221</v>
      </c>
      <c r="I2709" s="288" t="s">
        <v>2982</v>
      </c>
      <c r="J2709" s="297" t="s">
        <v>8073</v>
      </c>
      <c r="K2709" s="297" t="s">
        <v>9989</v>
      </c>
      <c r="L2709" s="331" t="s">
        <v>6533</v>
      </c>
      <c r="M2709" s="256"/>
      <c r="N2709" s="257">
        <v>41558</v>
      </c>
      <c r="O2709" s="258"/>
      <c r="P2709" s="259"/>
      <c r="Q2709" s="49">
        <v>36.880000000000003</v>
      </c>
      <c r="R2709" s="49"/>
      <c r="S2709" s="328" t="s">
        <v>11891</v>
      </c>
    </row>
    <row r="2710" spans="1:19" ht="25.5" x14ac:dyDescent="0.25">
      <c r="A2710" s="266">
        <v>41557</v>
      </c>
      <c r="B2710" s="288" t="s">
        <v>6064</v>
      </c>
      <c r="C2710" s="267"/>
      <c r="D2710" s="288" t="s">
        <v>2215</v>
      </c>
      <c r="E2710" s="267"/>
      <c r="F2710" s="288" t="s">
        <v>5941</v>
      </c>
      <c r="G2710" s="288" t="s">
        <v>1341</v>
      </c>
      <c r="H2710" s="288" t="s">
        <v>9706</v>
      </c>
      <c r="I2710" s="288" t="s">
        <v>6444</v>
      </c>
      <c r="J2710" s="297" t="s">
        <v>8059</v>
      </c>
      <c r="K2710" s="297" t="s">
        <v>10123</v>
      </c>
      <c r="L2710" s="283">
        <v>41558</v>
      </c>
      <c r="M2710" s="256"/>
      <c r="N2710" s="257">
        <v>41558</v>
      </c>
      <c r="O2710" s="258">
        <v>3</v>
      </c>
      <c r="P2710" s="259"/>
      <c r="Q2710" s="49">
        <v>63.54</v>
      </c>
      <c r="R2710" s="49"/>
      <c r="S2710" s="328" t="s">
        <v>11891</v>
      </c>
    </row>
    <row r="2711" spans="1:19" ht="25.5" x14ac:dyDescent="0.25">
      <c r="A2711" s="266">
        <v>41555</v>
      </c>
      <c r="B2711" s="288" t="s">
        <v>1424</v>
      </c>
      <c r="C2711" s="267"/>
      <c r="D2711" s="288" t="s">
        <v>2215</v>
      </c>
      <c r="E2711" s="267"/>
      <c r="F2711" s="288" t="s">
        <v>936</v>
      </c>
      <c r="G2711" s="288" t="s">
        <v>9736</v>
      </c>
      <c r="H2711" s="288" t="s">
        <v>9429</v>
      </c>
      <c r="I2711" s="288" t="s">
        <v>10930</v>
      </c>
      <c r="J2711" s="297" t="s">
        <v>4152</v>
      </c>
      <c r="K2711" s="297" t="s">
        <v>8506</v>
      </c>
      <c r="L2711" s="283">
        <v>41558</v>
      </c>
      <c r="M2711" s="256"/>
      <c r="N2711" s="257">
        <v>41561</v>
      </c>
      <c r="O2711" s="258">
        <v>20</v>
      </c>
      <c r="P2711" s="259"/>
      <c r="Q2711" s="49"/>
      <c r="R2711" s="49"/>
      <c r="S2711" s="328"/>
    </row>
    <row r="2712" spans="1:19" ht="25.5" x14ac:dyDescent="0.25">
      <c r="A2712" s="266">
        <v>41561</v>
      </c>
      <c r="B2712" s="288" t="s">
        <v>6027</v>
      </c>
      <c r="C2712" s="267"/>
      <c r="D2712" s="288" t="s">
        <v>2215</v>
      </c>
      <c r="E2712" s="267"/>
      <c r="F2712" s="288" t="s">
        <v>6588</v>
      </c>
      <c r="G2712" s="288" t="s">
        <v>10927</v>
      </c>
      <c r="H2712" s="288" t="s">
        <v>6060</v>
      </c>
      <c r="I2712" s="288" t="s">
        <v>6444</v>
      </c>
      <c r="J2712" s="297" t="s">
        <v>5603</v>
      </c>
      <c r="K2712" s="297" t="s">
        <v>8007</v>
      </c>
      <c r="L2712" s="283">
        <v>41562</v>
      </c>
      <c r="M2712" s="256"/>
      <c r="N2712" s="308">
        <v>41562</v>
      </c>
      <c r="O2712" s="258">
        <v>4</v>
      </c>
      <c r="P2712" s="259"/>
      <c r="Q2712" s="49"/>
      <c r="R2712" s="49"/>
      <c r="S2712" s="328"/>
    </row>
    <row r="2713" spans="1:19" x14ac:dyDescent="0.25">
      <c r="A2713" s="266">
        <v>41556</v>
      </c>
      <c r="B2713" s="288" t="s">
        <v>12562</v>
      </c>
      <c r="C2713" s="288" t="s">
        <v>6546</v>
      </c>
      <c r="D2713" s="288" t="s">
        <v>10974</v>
      </c>
      <c r="E2713" s="267">
        <v>5220</v>
      </c>
      <c r="F2713" s="288" t="s">
        <v>738</v>
      </c>
      <c r="G2713" s="383">
        <v>0.05</v>
      </c>
      <c r="H2713" s="288" t="s">
        <v>8382</v>
      </c>
      <c r="I2713" s="288" t="s">
        <v>6444</v>
      </c>
      <c r="J2713" s="297" t="s">
        <v>12563</v>
      </c>
      <c r="K2713" s="297" t="s">
        <v>12564</v>
      </c>
      <c r="L2713" s="283">
        <v>41558</v>
      </c>
      <c r="M2713" s="256"/>
      <c r="N2713" s="257">
        <v>41563</v>
      </c>
      <c r="O2713" s="258">
        <v>4</v>
      </c>
      <c r="P2713" s="259"/>
      <c r="Q2713" s="49">
        <v>41.36</v>
      </c>
      <c r="R2713" s="49"/>
      <c r="S2713" s="328" t="s">
        <v>11891</v>
      </c>
    </row>
    <row r="2714" spans="1:19" ht="25.5" x14ac:dyDescent="0.25">
      <c r="A2714" s="266">
        <v>41558</v>
      </c>
      <c r="B2714" s="288" t="s">
        <v>6028</v>
      </c>
      <c r="C2714" s="267"/>
      <c r="D2714" s="288" t="s">
        <v>2215</v>
      </c>
      <c r="E2714" s="267"/>
      <c r="F2714" s="288" t="s">
        <v>6588</v>
      </c>
      <c r="G2714" s="288" t="s">
        <v>1618</v>
      </c>
      <c r="H2714" s="288" t="s">
        <v>5513</v>
      </c>
      <c r="I2714" s="288" t="s">
        <v>6444</v>
      </c>
      <c r="J2714" s="297" t="s">
        <v>2379</v>
      </c>
      <c r="K2714" s="297" t="s">
        <v>11448</v>
      </c>
      <c r="L2714" s="283">
        <v>41563</v>
      </c>
      <c r="M2714" s="256"/>
      <c r="N2714" s="257">
        <v>41563</v>
      </c>
      <c r="O2714" s="258">
        <v>40</v>
      </c>
      <c r="P2714" s="259"/>
      <c r="Q2714" s="49"/>
      <c r="R2714" s="49"/>
      <c r="S2714" s="328"/>
    </row>
    <row r="2715" spans="1:19" ht="25.5" x14ac:dyDescent="0.25">
      <c r="A2715" s="266">
        <v>41558</v>
      </c>
      <c r="B2715" s="288" t="s">
        <v>6028</v>
      </c>
      <c r="C2715" s="267"/>
      <c r="D2715" s="288" t="s">
        <v>2215</v>
      </c>
      <c r="E2715" s="267"/>
      <c r="F2715" s="288" t="s">
        <v>6588</v>
      </c>
      <c r="G2715" s="288" t="s">
        <v>1618</v>
      </c>
      <c r="H2715" s="288" t="s">
        <v>5513</v>
      </c>
      <c r="I2715" s="288" t="s">
        <v>5497</v>
      </c>
      <c r="J2715" s="297" t="s">
        <v>2379</v>
      </c>
      <c r="K2715" s="297" t="s">
        <v>2419</v>
      </c>
      <c r="L2715" s="283">
        <v>41563</v>
      </c>
      <c r="M2715" s="256"/>
      <c r="N2715" s="257">
        <v>41563</v>
      </c>
      <c r="O2715" s="258">
        <v>25</v>
      </c>
      <c r="P2715" s="259"/>
      <c r="Q2715" s="49">
        <v>145.94</v>
      </c>
      <c r="R2715" s="49"/>
      <c r="S2715" s="328" t="s">
        <v>11891</v>
      </c>
    </row>
    <row r="2716" spans="1:19" ht="38.25" x14ac:dyDescent="0.25">
      <c r="A2716" s="266">
        <v>41563</v>
      </c>
      <c r="B2716" s="288" t="s">
        <v>12580</v>
      </c>
      <c r="C2716" s="288" t="s">
        <v>1501</v>
      </c>
      <c r="D2716" s="288" t="s">
        <v>12581</v>
      </c>
      <c r="E2716" s="267">
        <v>5242</v>
      </c>
      <c r="F2716" s="288" t="s">
        <v>1697</v>
      </c>
      <c r="G2716" s="267">
        <v>24</v>
      </c>
      <c r="H2716" s="288" t="s">
        <v>7334</v>
      </c>
      <c r="I2716" s="288" t="s">
        <v>12582</v>
      </c>
      <c r="J2716" s="297" t="s">
        <v>12583</v>
      </c>
      <c r="K2716" s="297" t="s">
        <v>3948</v>
      </c>
      <c r="L2716" s="283">
        <v>41577</v>
      </c>
      <c r="M2716" s="256"/>
      <c r="N2716" s="257">
        <v>41570</v>
      </c>
      <c r="O2716" s="258">
        <v>2</v>
      </c>
      <c r="P2716" s="259"/>
      <c r="Q2716" s="49">
        <v>70.77</v>
      </c>
      <c r="R2716" s="49"/>
      <c r="S2716" s="328" t="s">
        <v>11891</v>
      </c>
    </row>
    <row r="2717" spans="1:19" ht="25.5" x14ac:dyDescent="0.25">
      <c r="A2717" s="266">
        <v>41556</v>
      </c>
      <c r="B2717" s="288" t="s">
        <v>12556</v>
      </c>
      <c r="C2717" s="288" t="s">
        <v>12557</v>
      </c>
      <c r="D2717" s="288" t="s">
        <v>12558</v>
      </c>
      <c r="E2717" s="267">
        <v>5252</v>
      </c>
      <c r="F2717" s="288" t="s">
        <v>180</v>
      </c>
      <c r="G2717" s="288" t="s">
        <v>7272</v>
      </c>
      <c r="H2717" s="288" t="s">
        <v>12559</v>
      </c>
      <c r="I2717" s="288" t="s">
        <v>12560</v>
      </c>
      <c r="J2717" s="297" t="s">
        <v>12561</v>
      </c>
      <c r="K2717" s="297" t="s">
        <v>5947</v>
      </c>
      <c r="L2717" s="283">
        <v>41577</v>
      </c>
      <c r="M2717" s="256"/>
      <c r="N2717" s="257">
        <v>41571</v>
      </c>
      <c r="O2717" s="258">
        <v>2</v>
      </c>
      <c r="P2717" s="259"/>
      <c r="Q2717" s="49">
        <v>50.82</v>
      </c>
      <c r="R2717" s="49"/>
      <c r="S2717" s="328" t="s">
        <v>11891</v>
      </c>
    </row>
    <row r="2718" spans="1:19" x14ac:dyDescent="0.25">
      <c r="A2718" s="266">
        <v>41570</v>
      </c>
      <c r="B2718" s="288" t="s">
        <v>12596</v>
      </c>
      <c r="C2718" s="288" t="s">
        <v>6546</v>
      </c>
      <c r="D2718" s="288" t="s">
        <v>10974</v>
      </c>
      <c r="E2718" s="267">
        <v>5220</v>
      </c>
      <c r="F2718" s="288" t="s">
        <v>1697</v>
      </c>
      <c r="G2718" s="267">
        <v>24</v>
      </c>
      <c r="H2718" s="288" t="s">
        <v>4179</v>
      </c>
      <c r="I2718" s="288" t="s">
        <v>6444</v>
      </c>
      <c r="J2718" s="297" t="s">
        <v>12563</v>
      </c>
      <c r="K2718" s="297" t="s">
        <v>3414</v>
      </c>
      <c r="L2718" s="283">
        <v>41571</v>
      </c>
      <c r="M2718" s="256"/>
      <c r="N2718" s="257">
        <v>41572</v>
      </c>
      <c r="O2718" s="258">
        <v>10</v>
      </c>
      <c r="P2718" s="259"/>
      <c r="Q2718" s="49"/>
      <c r="R2718" s="49"/>
      <c r="S2718" s="328"/>
    </row>
    <row r="2719" spans="1:19" x14ac:dyDescent="0.25">
      <c r="A2719" s="266">
        <v>41549</v>
      </c>
      <c r="B2719" s="288" t="s">
        <v>12588</v>
      </c>
      <c r="C2719" s="288" t="s">
        <v>6546</v>
      </c>
      <c r="D2719" s="288" t="s">
        <v>12612</v>
      </c>
      <c r="E2719" s="267">
        <v>5274</v>
      </c>
      <c r="F2719" s="288" t="s">
        <v>11829</v>
      </c>
      <c r="G2719" s="288" t="s">
        <v>9327</v>
      </c>
      <c r="H2719" s="288" t="s">
        <v>12613</v>
      </c>
      <c r="I2719" s="288" t="s">
        <v>12586</v>
      </c>
      <c r="J2719" s="297" t="s">
        <v>12616</v>
      </c>
      <c r="K2719" s="297" t="s">
        <v>12615</v>
      </c>
      <c r="L2719" s="283">
        <v>41572</v>
      </c>
      <c r="M2719" s="256"/>
      <c r="N2719" s="257">
        <v>41575</v>
      </c>
      <c r="O2719" s="258">
        <v>60</v>
      </c>
      <c r="P2719" s="259"/>
      <c r="Q2719" s="49">
        <v>73.400000000000006</v>
      </c>
      <c r="R2719" s="49"/>
      <c r="S2719" s="328" t="s">
        <v>11891</v>
      </c>
    </row>
    <row r="2720" spans="1:19" x14ac:dyDescent="0.25">
      <c r="A2720" s="266">
        <v>41549</v>
      </c>
      <c r="B2720" s="288" t="s">
        <v>12588</v>
      </c>
      <c r="C2720" s="288" t="s">
        <v>6546</v>
      </c>
      <c r="D2720" s="288" t="s">
        <v>12612</v>
      </c>
      <c r="E2720" s="267">
        <v>5274</v>
      </c>
      <c r="F2720" s="288" t="s">
        <v>11829</v>
      </c>
      <c r="G2720" s="288" t="s">
        <v>9327</v>
      </c>
      <c r="H2720" s="288" t="s">
        <v>12613</v>
      </c>
      <c r="I2720" s="288" t="s">
        <v>12587</v>
      </c>
      <c r="J2720" s="297" t="s">
        <v>12616</v>
      </c>
      <c r="K2720" s="297" t="s">
        <v>12614</v>
      </c>
      <c r="L2720" s="283">
        <v>41572</v>
      </c>
      <c r="M2720" s="256"/>
      <c r="N2720" s="257">
        <v>41575</v>
      </c>
      <c r="O2720" s="258">
        <v>32</v>
      </c>
      <c r="P2720" s="259"/>
      <c r="Q2720" s="49"/>
      <c r="R2720" s="49"/>
      <c r="S2720" s="328"/>
    </row>
    <row r="2721" spans="1:19" ht="38.25" x14ac:dyDescent="0.25">
      <c r="A2721" s="266">
        <v>41575</v>
      </c>
      <c r="B2721" s="288" t="s">
        <v>8230</v>
      </c>
      <c r="C2721" s="267"/>
      <c r="D2721" s="288" t="s">
        <v>11812</v>
      </c>
      <c r="E2721" s="267">
        <v>5225</v>
      </c>
      <c r="F2721" s="288" t="s">
        <v>5941</v>
      </c>
      <c r="G2721" s="288" t="s">
        <v>1618</v>
      </c>
      <c r="H2721" s="288" t="s">
        <v>5513</v>
      </c>
      <c r="I2721" s="288" t="s">
        <v>1691</v>
      </c>
      <c r="J2721" s="297" t="s">
        <v>12632</v>
      </c>
      <c r="K2721" s="297" t="s">
        <v>9008</v>
      </c>
      <c r="L2721" s="283">
        <v>41576</v>
      </c>
      <c r="M2721" s="256"/>
      <c r="N2721" s="257">
        <v>41576</v>
      </c>
      <c r="O2721" s="258">
        <v>1</v>
      </c>
      <c r="P2721" s="259"/>
      <c r="Q2721" s="49">
        <v>33</v>
      </c>
      <c r="R2721" s="49"/>
      <c r="S2721" s="328" t="s">
        <v>11891</v>
      </c>
    </row>
    <row r="2722" spans="1:19" x14ac:dyDescent="0.25">
      <c r="A2722" s="266">
        <v>41571</v>
      </c>
      <c r="B2722" s="288" t="s">
        <v>12605</v>
      </c>
      <c r="C2722" s="288" t="s">
        <v>6546</v>
      </c>
      <c r="D2722" s="288" t="s">
        <v>12606</v>
      </c>
      <c r="E2722" s="267">
        <v>5262</v>
      </c>
      <c r="F2722" s="288" t="s">
        <v>10658</v>
      </c>
      <c r="G2722" s="267">
        <v>16</v>
      </c>
      <c r="H2722" s="288" t="s">
        <v>12607</v>
      </c>
      <c r="I2722" s="288" t="s">
        <v>6444</v>
      </c>
      <c r="J2722" s="297" t="s">
        <v>977</v>
      </c>
      <c r="K2722" s="297" t="s">
        <v>12608</v>
      </c>
      <c r="L2722" s="283">
        <v>41577</v>
      </c>
      <c r="M2722" s="256"/>
      <c r="N2722" s="257">
        <v>41577</v>
      </c>
      <c r="O2722" s="258">
        <v>90</v>
      </c>
      <c r="P2722" s="259"/>
      <c r="Q2722" s="49"/>
      <c r="R2722" s="49"/>
      <c r="S2722" s="328"/>
    </row>
    <row r="2723" spans="1:19" x14ac:dyDescent="0.25">
      <c r="A2723" s="266">
        <v>41571</v>
      </c>
      <c r="B2723" s="267" t="s">
        <v>12605</v>
      </c>
      <c r="C2723" s="267" t="s">
        <v>6546</v>
      </c>
      <c r="D2723" s="267" t="s">
        <v>12606</v>
      </c>
      <c r="E2723" s="267">
        <v>5262</v>
      </c>
      <c r="F2723" s="267" t="s">
        <v>10658</v>
      </c>
      <c r="G2723" s="267">
        <v>16</v>
      </c>
      <c r="H2723" s="267" t="s">
        <v>12607</v>
      </c>
      <c r="I2723" s="288" t="s">
        <v>10608</v>
      </c>
      <c r="J2723" s="282" t="s">
        <v>977</v>
      </c>
      <c r="K2723" s="297" t="s">
        <v>3414</v>
      </c>
      <c r="L2723" s="283"/>
      <c r="M2723" s="256"/>
      <c r="N2723" s="257">
        <v>41577</v>
      </c>
      <c r="O2723" s="258">
        <v>10</v>
      </c>
      <c r="P2723" s="259"/>
      <c r="Q2723" s="49">
        <v>36.89</v>
      </c>
      <c r="R2723" s="49"/>
      <c r="S2723" s="328" t="s">
        <v>11891</v>
      </c>
    </row>
    <row r="2724" spans="1:19" x14ac:dyDescent="0.25">
      <c r="A2724" s="266">
        <v>41571</v>
      </c>
      <c r="B2724" s="288" t="s">
        <v>12609</v>
      </c>
      <c r="C2724" s="288" t="s">
        <v>1501</v>
      </c>
      <c r="D2724" s="288" t="s">
        <v>12610</v>
      </c>
      <c r="E2724" s="267">
        <v>5318</v>
      </c>
      <c r="F2724" s="288" t="s">
        <v>1333</v>
      </c>
      <c r="G2724" s="267">
        <v>22</v>
      </c>
      <c r="H2724" s="288" t="s">
        <v>4791</v>
      </c>
      <c r="I2724" s="288" t="s">
        <v>5185</v>
      </c>
      <c r="J2724" s="297" t="s">
        <v>1501</v>
      </c>
      <c r="K2724" s="297" t="s">
        <v>12611</v>
      </c>
      <c r="L2724" s="283"/>
      <c r="M2724" s="256"/>
      <c r="N2724" s="257">
        <v>41579</v>
      </c>
      <c r="O2724" s="258">
        <f>284*3</f>
        <v>852</v>
      </c>
      <c r="P2724" s="259"/>
      <c r="Q2724" s="49">
        <v>44.19</v>
      </c>
      <c r="R2724" s="49"/>
      <c r="S2724" s="328" t="s">
        <v>11891</v>
      </c>
    </row>
    <row r="2725" spans="1:19" ht="38.25" x14ac:dyDescent="0.25">
      <c r="A2725" s="266">
        <v>41576</v>
      </c>
      <c r="B2725" s="288" t="s">
        <v>12640</v>
      </c>
      <c r="C2725" s="267"/>
      <c r="D2725" s="288" t="s">
        <v>11812</v>
      </c>
      <c r="E2725" s="267">
        <v>5225</v>
      </c>
      <c r="F2725" s="288" t="s">
        <v>6588</v>
      </c>
      <c r="G2725" s="288" t="s">
        <v>1618</v>
      </c>
      <c r="H2725" s="288" t="s">
        <v>5513</v>
      </c>
      <c r="I2725" s="288" t="s">
        <v>1691</v>
      </c>
      <c r="J2725" s="297" t="s">
        <v>12632</v>
      </c>
      <c r="K2725" s="297" t="s">
        <v>9008</v>
      </c>
      <c r="L2725" s="283">
        <v>41579</v>
      </c>
      <c r="M2725" s="256"/>
      <c r="N2725" s="257">
        <v>41579</v>
      </c>
      <c r="O2725" s="258">
        <v>1</v>
      </c>
      <c r="P2725" s="259"/>
      <c r="Q2725" s="49">
        <v>63.54</v>
      </c>
      <c r="R2725" s="49"/>
      <c r="S2725" s="328" t="s">
        <v>11891</v>
      </c>
    </row>
    <row r="2726" spans="1:19" ht="38.25" x14ac:dyDescent="0.25">
      <c r="A2726" s="266">
        <v>41576</v>
      </c>
      <c r="B2726" s="288" t="s">
        <v>12640</v>
      </c>
      <c r="C2726" s="267"/>
      <c r="D2726" s="288" t="s">
        <v>11812</v>
      </c>
      <c r="E2726" s="267">
        <v>5225</v>
      </c>
      <c r="F2726" s="288" t="s">
        <v>6588</v>
      </c>
      <c r="G2726" s="288" t="s">
        <v>12641</v>
      </c>
      <c r="H2726" s="288" t="s">
        <v>5513</v>
      </c>
      <c r="I2726" s="288" t="s">
        <v>5497</v>
      </c>
      <c r="J2726" s="297" t="s">
        <v>12632</v>
      </c>
      <c r="K2726" s="297" t="s">
        <v>9008</v>
      </c>
      <c r="L2726" s="283">
        <v>41579</v>
      </c>
      <c r="M2726" s="256"/>
      <c r="N2726" s="257">
        <v>41579</v>
      </c>
      <c r="O2726" s="258">
        <v>1</v>
      </c>
      <c r="P2726" s="259"/>
      <c r="Q2726" s="49">
        <v>52.64</v>
      </c>
      <c r="R2726" s="49"/>
      <c r="S2726" s="328" t="s">
        <v>11891</v>
      </c>
    </row>
    <row r="2727" spans="1:19" ht="25.5" x14ac:dyDescent="0.25">
      <c r="A2727" s="266">
        <v>41576</v>
      </c>
      <c r="B2727" s="288" t="s">
        <v>6111</v>
      </c>
      <c r="C2727" s="267"/>
      <c r="D2727" s="288" t="s">
        <v>2215</v>
      </c>
      <c r="E2727" s="267"/>
      <c r="F2727" s="288" t="s">
        <v>6588</v>
      </c>
      <c r="G2727" s="288" t="s">
        <v>1341</v>
      </c>
      <c r="H2727" s="288" t="s">
        <v>5513</v>
      </c>
      <c r="I2727" s="288" t="s">
        <v>10608</v>
      </c>
      <c r="J2727" s="297" t="s">
        <v>2379</v>
      </c>
      <c r="K2727" s="297" t="s">
        <v>2079</v>
      </c>
      <c r="L2727" s="283">
        <v>41579</v>
      </c>
      <c r="M2727" s="256"/>
      <c r="N2727" s="257">
        <v>41579</v>
      </c>
      <c r="O2727" s="258">
        <v>1</v>
      </c>
      <c r="P2727" s="259"/>
      <c r="Q2727" s="49"/>
      <c r="R2727" s="49"/>
      <c r="S2727" s="328"/>
    </row>
    <row r="2728" spans="1:19" ht="25.5" x14ac:dyDescent="0.25">
      <c r="A2728" s="266">
        <v>41577</v>
      </c>
      <c r="B2728" s="288" t="s">
        <v>3909</v>
      </c>
      <c r="C2728" s="267"/>
      <c r="D2728" s="288" t="s">
        <v>2215</v>
      </c>
      <c r="E2728" s="267"/>
      <c r="F2728" s="288" t="s">
        <v>10658</v>
      </c>
      <c r="G2728" s="288" t="s">
        <v>7272</v>
      </c>
      <c r="H2728" s="288" t="s">
        <v>374</v>
      </c>
      <c r="I2728" s="288" t="s">
        <v>6444</v>
      </c>
      <c r="J2728" s="297" t="s">
        <v>878</v>
      </c>
      <c r="K2728" s="297" t="s">
        <v>2079</v>
      </c>
      <c r="L2728" s="283">
        <v>41579</v>
      </c>
      <c r="M2728" s="256"/>
      <c r="N2728" s="257">
        <v>41579</v>
      </c>
      <c r="O2728" s="258">
        <v>50</v>
      </c>
      <c r="P2728" s="259"/>
      <c r="Q2728" s="49"/>
      <c r="R2728" s="49"/>
      <c r="S2728" s="328"/>
    </row>
    <row r="2729" spans="1:19" ht="25.5" x14ac:dyDescent="0.25">
      <c r="A2729" s="266">
        <v>41582</v>
      </c>
      <c r="B2729" s="288" t="s">
        <v>10649</v>
      </c>
      <c r="C2729" s="267"/>
      <c r="D2729" s="288" t="s">
        <v>2215</v>
      </c>
      <c r="E2729" s="267"/>
      <c r="F2729" s="288" t="s">
        <v>10658</v>
      </c>
      <c r="G2729" s="288" t="s">
        <v>5602</v>
      </c>
      <c r="H2729" s="288" t="s">
        <v>5016</v>
      </c>
      <c r="I2729" s="288" t="s">
        <v>6444</v>
      </c>
      <c r="J2729" s="297" t="s">
        <v>4152</v>
      </c>
      <c r="K2729" s="297" t="s">
        <v>6466</v>
      </c>
      <c r="L2729" s="283">
        <v>41584</v>
      </c>
      <c r="M2729" s="256"/>
      <c r="N2729" s="257">
        <v>41584</v>
      </c>
      <c r="O2729" s="258">
        <v>10</v>
      </c>
      <c r="P2729" s="259"/>
      <c r="Q2729" s="49"/>
      <c r="R2729" s="49"/>
      <c r="S2729" s="328"/>
    </row>
    <row r="2730" spans="1:19" ht="25.5" x14ac:dyDescent="0.25">
      <c r="A2730" s="310">
        <v>41522</v>
      </c>
      <c r="B2730" s="267"/>
      <c r="C2730" s="288" t="s">
        <v>12620</v>
      </c>
      <c r="D2730" s="288" t="s">
        <v>12305</v>
      </c>
      <c r="E2730" s="267">
        <v>5244</v>
      </c>
      <c r="F2730" s="288" t="s">
        <v>5382</v>
      </c>
      <c r="G2730" s="288" t="s">
        <v>12618</v>
      </c>
      <c r="H2730" s="288" t="s">
        <v>12617</v>
      </c>
      <c r="I2730" s="288" t="s">
        <v>1255</v>
      </c>
      <c r="J2730" s="297" t="s">
        <v>12619</v>
      </c>
      <c r="K2730" s="282"/>
      <c r="L2730" s="283">
        <v>41579</v>
      </c>
      <c r="M2730" s="256"/>
      <c r="N2730" s="257">
        <v>41585</v>
      </c>
      <c r="O2730" s="258"/>
      <c r="P2730" s="259"/>
      <c r="Q2730" s="49">
        <v>99.46</v>
      </c>
      <c r="R2730" s="49"/>
      <c r="S2730" s="328" t="s">
        <v>11891</v>
      </c>
    </row>
    <row r="2731" spans="1:19" ht="25.5" x14ac:dyDescent="0.25">
      <c r="A2731" s="266">
        <v>41584</v>
      </c>
      <c r="B2731" s="288" t="s">
        <v>981</v>
      </c>
      <c r="C2731" s="267"/>
      <c r="D2731" s="288" t="s">
        <v>2215</v>
      </c>
      <c r="E2731" s="267"/>
      <c r="F2731" s="288" t="s">
        <v>6588</v>
      </c>
      <c r="G2731" s="288" t="s">
        <v>1618</v>
      </c>
      <c r="H2731" s="288" t="s">
        <v>5513</v>
      </c>
      <c r="I2731" s="288" t="s">
        <v>10608</v>
      </c>
      <c r="J2731" s="297" t="s">
        <v>2379</v>
      </c>
      <c r="K2731" s="297" t="s">
        <v>6466</v>
      </c>
      <c r="L2731" s="283">
        <v>41585</v>
      </c>
      <c r="M2731" s="256"/>
      <c r="N2731" s="257">
        <v>41585</v>
      </c>
      <c r="O2731" s="258">
        <v>10</v>
      </c>
      <c r="P2731" s="259"/>
      <c r="Q2731" s="49">
        <v>121.63</v>
      </c>
      <c r="R2731" s="49"/>
      <c r="S2731" s="328" t="s">
        <v>11891</v>
      </c>
    </row>
    <row r="2732" spans="1:19" x14ac:dyDescent="0.25">
      <c r="A2732" s="266">
        <v>41561</v>
      </c>
      <c r="B2732" s="288" t="s">
        <v>12669</v>
      </c>
      <c r="C2732" s="267"/>
      <c r="D2732" s="288" t="s">
        <v>12612</v>
      </c>
      <c r="E2732" s="267">
        <v>5274</v>
      </c>
      <c r="F2732" s="288" t="s">
        <v>12667</v>
      </c>
      <c r="G2732" s="288" t="s">
        <v>7272</v>
      </c>
      <c r="H2732" s="288" t="s">
        <v>12613</v>
      </c>
      <c r="I2732" s="288" t="s">
        <v>3975</v>
      </c>
      <c r="J2732" s="297" t="s">
        <v>977</v>
      </c>
      <c r="K2732" s="297" t="s">
        <v>6547</v>
      </c>
      <c r="L2732" s="283">
        <v>41582</v>
      </c>
      <c r="M2732" s="256"/>
      <c r="N2732" s="257">
        <v>41586</v>
      </c>
      <c r="O2732" s="258">
        <f>54+45</f>
        <v>99</v>
      </c>
      <c r="P2732" s="259"/>
      <c r="Q2732" s="49">
        <v>98.87</v>
      </c>
      <c r="R2732" s="49"/>
      <c r="S2732" s="328" t="s">
        <v>11891</v>
      </c>
    </row>
    <row r="2733" spans="1:19" x14ac:dyDescent="0.25">
      <c r="A2733" s="266">
        <v>41575</v>
      </c>
      <c r="B2733" s="288" t="s">
        <v>12668</v>
      </c>
      <c r="C2733" s="267"/>
      <c r="D2733" s="288" t="s">
        <v>12612</v>
      </c>
      <c r="E2733" s="267">
        <v>5274</v>
      </c>
      <c r="F2733" s="288" t="s">
        <v>12667</v>
      </c>
      <c r="G2733" s="288" t="s">
        <v>9736</v>
      </c>
      <c r="H2733" s="288" t="s">
        <v>12613</v>
      </c>
      <c r="I2733" s="288" t="s">
        <v>3711</v>
      </c>
      <c r="J2733" s="297" t="s">
        <v>977</v>
      </c>
      <c r="K2733" s="297" t="s">
        <v>12666</v>
      </c>
      <c r="L2733" s="283">
        <v>41589</v>
      </c>
      <c r="M2733" s="256"/>
      <c r="N2733" s="257">
        <v>41586</v>
      </c>
      <c r="O2733" s="258">
        <f>116</f>
        <v>116</v>
      </c>
      <c r="P2733" s="259"/>
      <c r="Q2733" s="49">
        <v>42.82</v>
      </c>
      <c r="R2733" s="49"/>
      <c r="S2733" s="328" t="s">
        <v>11891</v>
      </c>
    </row>
    <row r="2734" spans="1:19" ht="25.5" x14ac:dyDescent="0.25">
      <c r="A2734" s="266">
        <v>41582</v>
      </c>
      <c r="B2734" s="288" t="s">
        <v>5391</v>
      </c>
      <c r="C2734" s="267"/>
      <c r="D2734" s="288" t="s">
        <v>2215</v>
      </c>
      <c r="E2734" s="267"/>
      <c r="F2734" s="288" t="s">
        <v>6588</v>
      </c>
      <c r="G2734" s="288" t="s">
        <v>1618</v>
      </c>
      <c r="H2734" s="288" t="s">
        <v>5513</v>
      </c>
      <c r="I2734" s="288" t="s">
        <v>7261</v>
      </c>
      <c r="J2734" s="297" t="s">
        <v>2379</v>
      </c>
      <c r="K2734" s="297" t="s">
        <v>10123</v>
      </c>
      <c r="L2734" s="283">
        <v>41586</v>
      </c>
      <c r="M2734" s="256"/>
      <c r="N2734" s="257">
        <v>41586</v>
      </c>
      <c r="O2734" s="258">
        <v>3</v>
      </c>
      <c r="P2734" s="259"/>
      <c r="Q2734" s="49">
        <v>152.04</v>
      </c>
      <c r="R2734" s="49"/>
      <c r="S2734" s="328" t="s">
        <v>11891</v>
      </c>
    </row>
    <row r="2735" spans="1:19" ht="25.5" x14ac:dyDescent="0.25">
      <c r="A2735" s="266">
        <v>41582</v>
      </c>
      <c r="B2735" s="288" t="s">
        <v>6526</v>
      </c>
      <c r="C2735" s="267"/>
      <c r="D2735" s="288" t="s">
        <v>12675</v>
      </c>
      <c r="E2735" s="267">
        <v>5334</v>
      </c>
      <c r="F2735" s="288" t="s">
        <v>936</v>
      </c>
      <c r="G2735" s="288" t="s">
        <v>9736</v>
      </c>
      <c r="H2735" s="288" t="s">
        <v>9429</v>
      </c>
      <c r="I2735" s="288" t="s">
        <v>10930</v>
      </c>
      <c r="J2735" s="297" t="s">
        <v>4152</v>
      </c>
      <c r="K2735" s="297" t="s">
        <v>6466</v>
      </c>
      <c r="L2735" s="283">
        <v>41586</v>
      </c>
      <c r="M2735" s="256"/>
      <c r="N2735" s="257">
        <v>41586</v>
      </c>
      <c r="O2735" s="258">
        <v>10</v>
      </c>
      <c r="P2735" s="259"/>
      <c r="Q2735" s="49">
        <v>50.79</v>
      </c>
      <c r="R2735" s="49"/>
      <c r="S2735" s="328" t="s">
        <v>11891</v>
      </c>
    </row>
    <row r="2736" spans="1:19" ht="25.5" x14ac:dyDescent="0.25">
      <c r="A2736" s="266">
        <v>41582</v>
      </c>
      <c r="B2736" s="288" t="s">
        <v>6526</v>
      </c>
      <c r="C2736" s="267"/>
      <c r="D2736" s="288" t="s">
        <v>12675</v>
      </c>
      <c r="E2736" s="267">
        <v>5334</v>
      </c>
      <c r="F2736" s="288" t="s">
        <v>936</v>
      </c>
      <c r="G2736" s="288" t="s">
        <v>9736</v>
      </c>
      <c r="H2736" s="288" t="s">
        <v>3954</v>
      </c>
      <c r="I2736" s="288" t="s">
        <v>10930</v>
      </c>
      <c r="J2736" s="297" t="s">
        <v>12677</v>
      </c>
      <c r="K2736" s="297" t="s">
        <v>8506</v>
      </c>
      <c r="L2736" s="283">
        <v>41586</v>
      </c>
      <c r="M2736" s="256"/>
      <c r="N2736" s="257">
        <v>41586</v>
      </c>
      <c r="O2736" s="258">
        <v>20</v>
      </c>
      <c r="P2736" s="259"/>
      <c r="Q2736" s="49">
        <v>50.79</v>
      </c>
      <c r="R2736" s="49"/>
      <c r="S2736" s="328" t="s">
        <v>11891</v>
      </c>
    </row>
    <row r="2737" spans="1:19" ht="25.5" x14ac:dyDescent="0.25">
      <c r="A2737" s="266">
        <v>41585</v>
      </c>
      <c r="B2737" s="288" t="s">
        <v>9295</v>
      </c>
      <c r="C2737" s="267"/>
      <c r="D2737" s="288" t="s">
        <v>2215</v>
      </c>
      <c r="E2737" s="267"/>
      <c r="F2737" s="288" t="s">
        <v>10658</v>
      </c>
      <c r="G2737" s="288" t="s">
        <v>5602</v>
      </c>
      <c r="H2737" s="288" t="s">
        <v>10768</v>
      </c>
      <c r="I2737" s="288" t="s">
        <v>6444</v>
      </c>
      <c r="J2737" s="297" t="s">
        <v>4152</v>
      </c>
      <c r="K2737" s="297" t="s">
        <v>6466</v>
      </c>
      <c r="L2737" s="331">
        <v>41586</v>
      </c>
      <c r="M2737" s="256" t="s">
        <v>6533</v>
      </c>
      <c r="N2737" s="257">
        <v>41586</v>
      </c>
      <c r="O2737" s="258">
        <v>10</v>
      </c>
      <c r="P2737" s="259"/>
      <c r="Q2737" s="49">
        <v>145.94999999999999</v>
      </c>
      <c r="R2737" s="49"/>
      <c r="S2737" s="328" t="s">
        <v>11891</v>
      </c>
    </row>
    <row r="2738" spans="1:19" ht="38.25" x14ac:dyDescent="0.25">
      <c r="A2738" s="266">
        <v>41585</v>
      </c>
      <c r="B2738" s="288" t="s">
        <v>5088</v>
      </c>
      <c r="C2738" s="267"/>
      <c r="D2738" s="288" t="s">
        <v>2215</v>
      </c>
      <c r="E2738" s="267"/>
      <c r="F2738" s="288" t="s">
        <v>6588</v>
      </c>
      <c r="G2738" s="288" t="s">
        <v>8041</v>
      </c>
      <c r="H2738" s="288" t="s">
        <v>9859</v>
      </c>
      <c r="I2738" s="288" t="s">
        <v>6444</v>
      </c>
      <c r="J2738" s="297" t="s">
        <v>3481</v>
      </c>
      <c r="K2738" s="297" t="s">
        <v>8506</v>
      </c>
      <c r="L2738" s="283">
        <v>41586</v>
      </c>
      <c r="M2738" s="256"/>
      <c r="N2738" s="257">
        <v>41586</v>
      </c>
      <c r="O2738" s="258">
        <v>20</v>
      </c>
      <c r="P2738" s="259"/>
      <c r="Q2738" s="49"/>
      <c r="R2738" s="49"/>
      <c r="S2738" s="328"/>
    </row>
    <row r="2739" spans="1:19" ht="38.25" x14ac:dyDescent="0.25">
      <c r="A2739" s="266">
        <v>41585</v>
      </c>
      <c r="B2739" s="288" t="s">
        <v>5088</v>
      </c>
      <c r="C2739" s="267"/>
      <c r="D2739" s="288" t="s">
        <v>2215</v>
      </c>
      <c r="E2739" s="267"/>
      <c r="F2739" s="288" t="s">
        <v>6588</v>
      </c>
      <c r="G2739" s="288" t="s">
        <v>12692</v>
      </c>
      <c r="H2739" s="288" t="s">
        <v>9859</v>
      </c>
      <c r="I2739" s="288" t="s">
        <v>6444</v>
      </c>
      <c r="J2739" s="297" t="s">
        <v>3481</v>
      </c>
      <c r="K2739" s="297" t="s">
        <v>2079</v>
      </c>
      <c r="L2739" s="283">
        <v>41590</v>
      </c>
      <c r="M2739" s="256"/>
      <c r="N2739" s="257">
        <v>41590</v>
      </c>
      <c r="O2739" s="258">
        <v>50</v>
      </c>
      <c r="P2739" s="259"/>
      <c r="Q2739" s="49"/>
      <c r="R2739" s="49"/>
      <c r="S2739" s="328"/>
    </row>
    <row r="2740" spans="1:19" ht="25.5" x14ac:dyDescent="0.25">
      <c r="A2740" s="266">
        <v>41589</v>
      </c>
      <c r="B2740" s="288" t="s">
        <v>4361</v>
      </c>
      <c r="C2740" s="267"/>
      <c r="D2740" s="288" t="s">
        <v>2215</v>
      </c>
      <c r="E2740" s="267"/>
      <c r="F2740" s="288" t="s">
        <v>6588</v>
      </c>
      <c r="G2740" s="288" t="s">
        <v>3635</v>
      </c>
      <c r="H2740" s="288" t="s">
        <v>5513</v>
      </c>
      <c r="I2740" s="288" t="s">
        <v>6444</v>
      </c>
      <c r="J2740" s="297" t="s">
        <v>2379</v>
      </c>
      <c r="K2740" s="297" t="s">
        <v>7445</v>
      </c>
      <c r="L2740" s="283">
        <v>41590</v>
      </c>
      <c r="M2740" s="256"/>
      <c r="N2740" s="257">
        <v>41590</v>
      </c>
      <c r="O2740" s="258">
        <v>30</v>
      </c>
      <c r="P2740" s="259"/>
      <c r="Q2740" s="49">
        <v>134.80000000000001</v>
      </c>
      <c r="R2740" s="49"/>
      <c r="S2740" s="328" t="s">
        <v>11891</v>
      </c>
    </row>
    <row r="2741" spans="1:19" ht="38.25" x14ac:dyDescent="0.25">
      <c r="A2741" s="266">
        <v>41589</v>
      </c>
      <c r="B2741" s="288" t="s">
        <v>4361</v>
      </c>
      <c r="C2741" s="267"/>
      <c r="D2741" s="288" t="s">
        <v>2215</v>
      </c>
      <c r="E2741" s="267"/>
      <c r="F2741" s="288" t="s">
        <v>6588</v>
      </c>
      <c r="G2741" s="288" t="s">
        <v>8041</v>
      </c>
      <c r="H2741" s="288" t="s">
        <v>9859</v>
      </c>
      <c r="I2741" s="288" t="s">
        <v>6444</v>
      </c>
      <c r="J2741" s="297" t="s">
        <v>3481</v>
      </c>
      <c r="K2741" s="297" t="s">
        <v>11448</v>
      </c>
      <c r="L2741" s="283">
        <v>41591</v>
      </c>
      <c r="M2741" s="256"/>
      <c r="N2741" s="257">
        <v>41591</v>
      </c>
      <c r="O2741" s="258">
        <v>40</v>
      </c>
      <c r="P2741" s="259"/>
      <c r="Q2741" s="49">
        <v>121.65</v>
      </c>
      <c r="R2741" s="49"/>
      <c r="S2741" s="328" t="s">
        <v>11891</v>
      </c>
    </row>
    <row r="2742" spans="1:19" ht="38.25" x14ac:dyDescent="0.25">
      <c r="A2742" s="266">
        <v>41589</v>
      </c>
      <c r="B2742" s="288" t="s">
        <v>4361</v>
      </c>
      <c r="C2742" s="267"/>
      <c r="D2742" s="288" t="s">
        <v>2215</v>
      </c>
      <c r="E2742" s="267"/>
      <c r="F2742" s="288" t="s">
        <v>6588</v>
      </c>
      <c r="G2742" s="288" t="s">
        <v>9736</v>
      </c>
      <c r="H2742" s="288" t="s">
        <v>9859</v>
      </c>
      <c r="I2742" s="288" t="s">
        <v>6444</v>
      </c>
      <c r="J2742" s="297" t="s">
        <v>3481</v>
      </c>
      <c r="K2742" s="297" t="s">
        <v>11448</v>
      </c>
      <c r="L2742" s="283">
        <v>41591</v>
      </c>
      <c r="M2742" s="256"/>
      <c r="N2742" s="257">
        <v>41591</v>
      </c>
      <c r="O2742" s="258">
        <v>40</v>
      </c>
      <c r="P2742" s="259"/>
      <c r="Q2742" s="49">
        <v>152.04</v>
      </c>
      <c r="R2742" s="49"/>
      <c r="S2742" s="328" t="s">
        <v>11891</v>
      </c>
    </row>
    <row r="2743" spans="1:19" ht="25.5" x14ac:dyDescent="0.25">
      <c r="A2743" s="266">
        <v>41589</v>
      </c>
      <c r="B2743" s="288" t="s">
        <v>12717</v>
      </c>
      <c r="C2743" s="267"/>
      <c r="D2743" s="288" t="s">
        <v>12606</v>
      </c>
      <c r="E2743" s="267">
        <v>5262</v>
      </c>
      <c r="F2743" s="288" t="s">
        <v>738</v>
      </c>
      <c r="G2743" s="267">
        <v>24</v>
      </c>
      <c r="H2743" s="288" t="s">
        <v>7334</v>
      </c>
      <c r="I2743" s="288" t="s">
        <v>6444</v>
      </c>
      <c r="J2743" s="297" t="s">
        <v>4152</v>
      </c>
      <c r="K2743" s="297" t="s">
        <v>6598</v>
      </c>
      <c r="L2743" s="283">
        <v>41596</v>
      </c>
      <c r="M2743" s="256"/>
      <c r="N2743" s="257">
        <v>41592</v>
      </c>
      <c r="O2743" s="258">
        <v>70</v>
      </c>
      <c r="P2743" s="259"/>
      <c r="Q2743" s="49"/>
      <c r="R2743" s="49"/>
      <c r="S2743" s="328"/>
    </row>
    <row r="2744" spans="1:19" ht="25.5" x14ac:dyDescent="0.25">
      <c r="A2744" s="266">
        <v>41593</v>
      </c>
      <c r="B2744" s="288" t="s">
        <v>7695</v>
      </c>
      <c r="C2744" s="267"/>
      <c r="D2744" s="288" t="s">
        <v>2215</v>
      </c>
      <c r="E2744" s="267"/>
      <c r="F2744" s="288" t="s">
        <v>10658</v>
      </c>
      <c r="G2744" s="288" t="s">
        <v>10927</v>
      </c>
      <c r="H2744" s="288" t="s">
        <v>374</v>
      </c>
      <c r="I2744" s="288" t="s">
        <v>10608</v>
      </c>
      <c r="J2744" s="297" t="s">
        <v>878</v>
      </c>
      <c r="K2744" s="297" t="s">
        <v>1686</v>
      </c>
      <c r="L2744" s="283">
        <v>41596</v>
      </c>
      <c r="M2744" s="256"/>
      <c r="N2744" s="257">
        <v>41596</v>
      </c>
      <c r="O2744" s="258">
        <v>16</v>
      </c>
      <c r="P2744" s="259"/>
      <c r="Q2744" s="49"/>
      <c r="R2744" s="49"/>
      <c r="S2744" s="328"/>
    </row>
    <row r="2745" spans="1:19" ht="38.25" x14ac:dyDescent="0.25">
      <c r="A2745" s="266">
        <v>41593</v>
      </c>
      <c r="B2745" s="288" t="s">
        <v>91</v>
      </c>
      <c r="C2745" s="267"/>
      <c r="D2745" s="288" t="s">
        <v>2215</v>
      </c>
      <c r="E2745" s="267"/>
      <c r="F2745" s="288" t="s">
        <v>6588</v>
      </c>
      <c r="G2745" s="288" t="s">
        <v>9736</v>
      </c>
      <c r="H2745" s="288" t="s">
        <v>9859</v>
      </c>
      <c r="I2745" s="288" t="s">
        <v>6444</v>
      </c>
      <c r="J2745" s="297" t="s">
        <v>3481</v>
      </c>
      <c r="K2745" s="297" t="s">
        <v>2419</v>
      </c>
      <c r="L2745" s="283">
        <v>41597</v>
      </c>
      <c r="M2745" s="256"/>
      <c r="N2745" s="257">
        <v>41597</v>
      </c>
      <c r="O2745" s="258">
        <v>25</v>
      </c>
      <c r="P2745" s="259"/>
      <c r="Q2745" s="49"/>
      <c r="R2745" s="49"/>
      <c r="S2745" s="328"/>
    </row>
    <row r="2746" spans="1:19" ht="38.25" x14ac:dyDescent="0.25">
      <c r="A2746" s="266">
        <v>41582</v>
      </c>
      <c r="B2746" s="288" t="s">
        <v>6526</v>
      </c>
      <c r="C2746" s="267"/>
      <c r="D2746" s="288" t="s">
        <v>12675</v>
      </c>
      <c r="E2746" s="267">
        <v>5334</v>
      </c>
      <c r="F2746" s="288" t="s">
        <v>936</v>
      </c>
      <c r="G2746" s="288" t="s">
        <v>5602</v>
      </c>
      <c r="H2746" s="288" t="s">
        <v>9429</v>
      </c>
      <c r="I2746" s="288" t="s">
        <v>12676</v>
      </c>
      <c r="J2746" s="297" t="s">
        <v>9746</v>
      </c>
      <c r="K2746" s="297" t="s">
        <v>1275</v>
      </c>
      <c r="L2746" s="283">
        <v>41598</v>
      </c>
      <c r="M2746" s="256"/>
      <c r="N2746" s="257">
        <v>41598</v>
      </c>
      <c r="O2746" s="258">
        <v>15</v>
      </c>
      <c r="P2746" s="259"/>
      <c r="Q2746" s="49"/>
      <c r="R2746" s="49"/>
      <c r="S2746" s="328"/>
    </row>
    <row r="2747" spans="1:19" x14ac:dyDescent="0.25">
      <c r="A2747" s="266">
        <v>41582</v>
      </c>
      <c r="B2747" s="288" t="s">
        <v>6526</v>
      </c>
      <c r="C2747" s="267"/>
      <c r="D2747" s="288" t="s">
        <v>12675</v>
      </c>
      <c r="E2747" s="267">
        <v>5334</v>
      </c>
      <c r="F2747" s="288" t="s">
        <v>936</v>
      </c>
      <c r="G2747" s="288" t="s">
        <v>9736</v>
      </c>
      <c r="H2747" s="288" t="s">
        <v>3954</v>
      </c>
      <c r="I2747" s="288" t="s">
        <v>1255</v>
      </c>
      <c r="J2747" s="297" t="s">
        <v>3795</v>
      </c>
      <c r="K2747" s="297" t="s">
        <v>620</v>
      </c>
      <c r="L2747" s="283">
        <v>41598</v>
      </c>
      <c r="M2747" s="256"/>
      <c r="N2747" s="257">
        <v>41598</v>
      </c>
      <c r="O2747" s="258">
        <v>7</v>
      </c>
      <c r="P2747" s="259"/>
      <c r="Q2747" s="49"/>
      <c r="R2747" s="49"/>
      <c r="S2747" s="328"/>
    </row>
    <row r="2748" spans="1:19" ht="38.25" x14ac:dyDescent="0.25">
      <c r="A2748" s="266">
        <v>41583</v>
      </c>
      <c r="B2748" s="288" t="s">
        <v>12684</v>
      </c>
      <c r="C2748" s="288" t="s">
        <v>12682</v>
      </c>
      <c r="D2748" s="288" t="s">
        <v>12681</v>
      </c>
      <c r="E2748" s="267"/>
      <c r="F2748" s="267"/>
      <c r="G2748" s="267"/>
      <c r="H2748" s="267"/>
      <c r="I2748" s="267"/>
      <c r="J2748" s="282"/>
      <c r="K2748" s="297" t="s">
        <v>12683</v>
      </c>
      <c r="L2748" s="331" t="s">
        <v>6533</v>
      </c>
      <c r="M2748" s="256"/>
      <c r="N2748" s="257">
        <v>41598</v>
      </c>
      <c r="O2748" s="293" t="s">
        <v>12761</v>
      </c>
      <c r="P2748" s="259"/>
      <c r="Q2748" s="49">
        <v>44.19</v>
      </c>
      <c r="R2748" s="49"/>
      <c r="S2748" s="328" t="s">
        <v>11891</v>
      </c>
    </row>
    <row r="2749" spans="1:19" ht="25.5" x14ac:dyDescent="0.25">
      <c r="A2749" s="266">
        <v>41589</v>
      </c>
      <c r="B2749" s="288" t="s">
        <v>194</v>
      </c>
      <c r="C2749" s="267"/>
      <c r="D2749" s="288" t="s">
        <v>12710</v>
      </c>
      <c r="E2749" s="267">
        <v>5324</v>
      </c>
      <c r="F2749" s="288" t="s">
        <v>1461</v>
      </c>
      <c r="G2749" s="288" t="s">
        <v>12711</v>
      </c>
      <c r="H2749" s="288" t="s">
        <v>2253</v>
      </c>
      <c r="I2749" s="288" t="s">
        <v>6444</v>
      </c>
      <c r="J2749" s="297" t="s">
        <v>4152</v>
      </c>
      <c r="K2749" s="297" t="s">
        <v>7445</v>
      </c>
      <c r="L2749" s="283">
        <v>41600</v>
      </c>
      <c r="M2749" s="256"/>
      <c r="N2749" s="257">
        <v>41599</v>
      </c>
      <c r="O2749" s="258">
        <v>30</v>
      </c>
      <c r="P2749" s="259"/>
      <c r="Q2749" s="49">
        <v>165.64</v>
      </c>
      <c r="R2749" s="49"/>
      <c r="S2749" s="328" t="s">
        <v>11891</v>
      </c>
    </row>
    <row r="2750" spans="1:19" ht="38.25" x14ac:dyDescent="0.25">
      <c r="A2750" s="266">
        <v>41589</v>
      </c>
      <c r="B2750" s="288" t="s">
        <v>194</v>
      </c>
      <c r="C2750" s="267"/>
      <c r="D2750" s="288" t="s">
        <v>12710</v>
      </c>
      <c r="E2750" s="267">
        <v>5324</v>
      </c>
      <c r="F2750" s="288" t="s">
        <v>1461</v>
      </c>
      <c r="G2750" s="288" t="s">
        <v>5602</v>
      </c>
      <c r="H2750" s="288" t="s">
        <v>2253</v>
      </c>
      <c r="I2750" s="288" t="s">
        <v>12712</v>
      </c>
      <c r="J2750" s="297" t="s">
        <v>6666</v>
      </c>
      <c r="K2750" s="297" t="s">
        <v>4488</v>
      </c>
      <c r="L2750" s="283">
        <v>41600</v>
      </c>
      <c r="M2750" s="256"/>
      <c r="N2750" s="257">
        <v>41599</v>
      </c>
      <c r="O2750" s="258">
        <v>3</v>
      </c>
      <c r="P2750" s="259"/>
      <c r="Q2750" s="49"/>
      <c r="R2750" s="49"/>
      <c r="S2750" s="328"/>
    </row>
    <row r="2751" spans="1:19" ht="25.5" x14ac:dyDescent="0.25">
      <c r="A2751" s="266">
        <v>41589</v>
      </c>
      <c r="B2751" s="288" t="s">
        <v>9177</v>
      </c>
      <c r="C2751" s="267"/>
      <c r="D2751" s="288" t="s">
        <v>12715</v>
      </c>
      <c r="E2751" s="267">
        <v>5280</v>
      </c>
      <c r="F2751" s="288" t="s">
        <v>1508</v>
      </c>
      <c r="G2751" s="288" t="s">
        <v>8247</v>
      </c>
      <c r="H2751" s="288" t="s">
        <v>12716</v>
      </c>
      <c r="I2751" s="288" t="s">
        <v>6444</v>
      </c>
      <c r="J2751" s="297" t="s">
        <v>4152</v>
      </c>
      <c r="K2751" s="297" t="s">
        <v>2419</v>
      </c>
      <c r="L2751" s="283">
        <v>41603</v>
      </c>
      <c r="M2751" s="256"/>
      <c r="N2751" s="257">
        <v>41600</v>
      </c>
      <c r="O2751" s="258">
        <v>25</v>
      </c>
      <c r="P2751" s="259"/>
      <c r="Q2751" s="49"/>
      <c r="R2751" s="49"/>
      <c r="S2751" s="328"/>
    </row>
    <row r="2752" spans="1:19" x14ac:dyDescent="0.25">
      <c r="A2752" s="266">
        <v>41593</v>
      </c>
      <c r="B2752" s="288" t="s">
        <v>12751</v>
      </c>
      <c r="C2752" s="267"/>
      <c r="D2752" s="288" t="s">
        <v>12752</v>
      </c>
      <c r="E2752" s="267"/>
      <c r="F2752" s="288" t="s">
        <v>1333</v>
      </c>
      <c r="G2752" s="267">
        <v>24</v>
      </c>
      <c r="H2752" s="288" t="s">
        <v>1698</v>
      </c>
      <c r="I2752" s="288" t="s">
        <v>12754</v>
      </c>
      <c r="J2752" s="297" t="s">
        <v>12755</v>
      </c>
      <c r="K2752" s="297" t="s">
        <v>12753</v>
      </c>
      <c r="L2752" s="283">
        <v>41608</v>
      </c>
      <c r="M2752" s="256"/>
      <c r="N2752" s="257">
        <v>41605</v>
      </c>
      <c r="O2752" s="258">
        <v>29</v>
      </c>
      <c r="P2752" s="259"/>
      <c r="Q2752" s="49"/>
      <c r="R2752" s="49"/>
      <c r="S2752" s="328"/>
    </row>
    <row r="2753" spans="1:19" ht="25.5" x14ac:dyDescent="0.25">
      <c r="A2753" s="266">
        <v>41604</v>
      </c>
      <c r="B2753" s="288" t="s">
        <v>4037</v>
      </c>
      <c r="C2753" s="267"/>
      <c r="D2753" s="288" t="s">
        <v>2215</v>
      </c>
      <c r="E2753" s="267"/>
      <c r="F2753" s="288" t="s">
        <v>10658</v>
      </c>
      <c r="G2753" s="288" t="s">
        <v>8041</v>
      </c>
      <c r="H2753" s="288" t="s">
        <v>374</v>
      </c>
      <c r="I2753" s="288" t="s">
        <v>6444</v>
      </c>
      <c r="J2753" s="297" t="s">
        <v>878</v>
      </c>
      <c r="K2753" s="297" t="s">
        <v>2079</v>
      </c>
      <c r="L2753" s="283">
        <v>41605</v>
      </c>
      <c r="M2753" s="256"/>
      <c r="N2753" s="257">
        <v>41605</v>
      </c>
      <c r="O2753" s="258">
        <v>50</v>
      </c>
      <c r="P2753" s="259"/>
      <c r="Q2753" s="49"/>
      <c r="R2753" s="49"/>
      <c r="S2753" s="328"/>
    </row>
    <row r="2754" spans="1:19" ht="25.5" x14ac:dyDescent="0.25">
      <c r="A2754" s="266">
        <v>41604</v>
      </c>
      <c r="B2754" s="288" t="s">
        <v>4037</v>
      </c>
      <c r="C2754" s="267"/>
      <c r="D2754" s="288" t="s">
        <v>2215</v>
      </c>
      <c r="E2754" s="267"/>
      <c r="F2754" s="288" t="s">
        <v>10658</v>
      </c>
      <c r="G2754" s="288" t="s">
        <v>10927</v>
      </c>
      <c r="H2754" s="288" t="s">
        <v>374</v>
      </c>
      <c r="I2754" s="288" t="s">
        <v>6444</v>
      </c>
      <c r="J2754" s="297" t="s">
        <v>878</v>
      </c>
      <c r="K2754" s="297" t="s">
        <v>7445</v>
      </c>
      <c r="L2754" s="283">
        <v>41605</v>
      </c>
      <c r="M2754" s="256"/>
      <c r="N2754" s="257">
        <v>41605</v>
      </c>
      <c r="O2754" s="258">
        <v>30</v>
      </c>
      <c r="P2754" s="259"/>
      <c r="Q2754" s="49"/>
      <c r="R2754" s="49"/>
      <c r="S2754" s="328"/>
    </row>
    <row r="2755" spans="1:19" ht="25.5" x14ac:dyDescent="0.25">
      <c r="A2755" s="266">
        <v>41604</v>
      </c>
      <c r="B2755" s="288" t="s">
        <v>6490</v>
      </c>
      <c r="C2755" s="267"/>
      <c r="D2755" s="288" t="s">
        <v>12782</v>
      </c>
      <c r="E2755" s="267">
        <v>5328</v>
      </c>
      <c r="F2755" s="288" t="s">
        <v>936</v>
      </c>
      <c r="G2755" s="288" t="s">
        <v>5602</v>
      </c>
      <c r="H2755" s="288" t="s">
        <v>8374</v>
      </c>
      <c r="I2755" s="288" t="s">
        <v>6444</v>
      </c>
      <c r="J2755" s="297" t="s">
        <v>4152</v>
      </c>
      <c r="K2755" s="297" t="s">
        <v>7826</v>
      </c>
      <c r="L2755" s="283">
        <v>41612</v>
      </c>
      <c r="M2755" s="256"/>
      <c r="N2755" s="257">
        <v>41611</v>
      </c>
      <c r="O2755" s="258">
        <v>100</v>
      </c>
      <c r="P2755" s="259"/>
      <c r="Q2755" s="49">
        <v>359.98</v>
      </c>
      <c r="R2755" s="49"/>
      <c r="S2755" s="328" t="s">
        <v>11891</v>
      </c>
    </row>
    <row r="2756" spans="1:19" ht="25.5" x14ac:dyDescent="0.25">
      <c r="A2756" s="266">
        <v>41604</v>
      </c>
      <c r="B2756" s="288" t="s">
        <v>6490</v>
      </c>
      <c r="C2756" s="267"/>
      <c r="D2756" s="288" t="s">
        <v>12782</v>
      </c>
      <c r="E2756" s="267">
        <v>5328</v>
      </c>
      <c r="F2756" s="288" t="s">
        <v>936</v>
      </c>
      <c r="G2756" s="288" t="s">
        <v>9736</v>
      </c>
      <c r="H2756" s="288" t="s">
        <v>8374</v>
      </c>
      <c r="I2756" s="288" t="s">
        <v>10930</v>
      </c>
      <c r="J2756" s="297" t="s">
        <v>4152</v>
      </c>
      <c r="K2756" s="297" t="s">
        <v>7445</v>
      </c>
      <c r="L2756" s="283">
        <v>41612</v>
      </c>
      <c r="M2756" s="256"/>
      <c r="N2756" s="257">
        <v>41611</v>
      </c>
      <c r="O2756" s="258">
        <v>30</v>
      </c>
      <c r="P2756" s="259"/>
      <c r="Q2756" s="49">
        <v>439.9</v>
      </c>
      <c r="R2756" s="49"/>
      <c r="S2756" s="328" t="s">
        <v>11891</v>
      </c>
    </row>
    <row r="2757" spans="1:19" ht="38.25" x14ac:dyDescent="0.25">
      <c r="A2757" s="266">
        <v>41604</v>
      </c>
      <c r="B2757" s="288" t="s">
        <v>6490</v>
      </c>
      <c r="C2757" s="267"/>
      <c r="D2757" s="288" t="s">
        <v>12782</v>
      </c>
      <c r="E2757" s="267">
        <v>5328</v>
      </c>
      <c r="F2757" s="288" t="s">
        <v>936</v>
      </c>
      <c r="G2757" s="288" t="s">
        <v>9736</v>
      </c>
      <c r="H2757" s="288" t="s">
        <v>8374</v>
      </c>
      <c r="I2757" s="288" t="s">
        <v>5675</v>
      </c>
      <c r="J2757" s="297" t="s">
        <v>12225</v>
      </c>
      <c r="K2757" s="297" t="s">
        <v>3937</v>
      </c>
      <c r="L2757" s="283">
        <v>41612</v>
      </c>
      <c r="M2757" s="256"/>
      <c r="N2757" s="257">
        <v>41611</v>
      </c>
      <c r="O2757" s="258"/>
      <c r="P2757" s="259"/>
      <c r="Q2757" s="49">
        <v>294.95</v>
      </c>
      <c r="R2757" s="49"/>
      <c r="S2757" s="328" t="s">
        <v>11891</v>
      </c>
    </row>
    <row r="2758" spans="1:19" ht="25.5" x14ac:dyDescent="0.25">
      <c r="A2758" s="266">
        <v>41610</v>
      </c>
      <c r="B2758" s="288" t="s">
        <v>1884</v>
      </c>
      <c r="C2758" s="267"/>
      <c r="D2758" s="288" t="s">
        <v>2215</v>
      </c>
      <c r="E2758" s="267"/>
      <c r="F2758" s="288" t="s">
        <v>10658</v>
      </c>
      <c r="G2758" s="288" t="s">
        <v>4038</v>
      </c>
      <c r="H2758" s="288" t="s">
        <v>374</v>
      </c>
      <c r="I2758" s="288" t="s">
        <v>6444</v>
      </c>
      <c r="J2758" s="297" t="s">
        <v>878</v>
      </c>
      <c r="K2758" s="297" t="s">
        <v>2081</v>
      </c>
      <c r="L2758" s="283">
        <v>41612</v>
      </c>
      <c r="M2758" s="256"/>
      <c r="N2758" s="257">
        <v>41612</v>
      </c>
      <c r="O2758" s="258">
        <v>5</v>
      </c>
      <c r="P2758" s="259"/>
      <c r="Q2758" s="49">
        <v>41.7</v>
      </c>
      <c r="R2758" s="49"/>
      <c r="S2758" s="328" t="s">
        <v>11891</v>
      </c>
    </row>
    <row r="2759" spans="1:19" ht="25.5" x14ac:dyDescent="0.25">
      <c r="A2759" s="266">
        <v>41612</v>
      </c>
      <c r="B2759" s="288" t="s">
        <v>6761</v>
      </c>
      <c r="C2759" s="267"/>
      <c r="D2759" s="288" t="s">
        <v>12800</v>
      </c>
      <c r="E2759" s="267">
        <v>5330</v>
      </c>
      <c r="F2759" s="288" t="s">
        <v>936</v>
      </c>
      <c r="G2759" s="288" t="s">
        <v>5602</v>
      </c>
      <c r="H2759" s="288" t="s">
        <v>9632</v>
      </c>
      <c r="I2759" s="288" t="s">
        <v>6444</v>
      </c>
      <c r="J2759" s="297" t="s">
        <v>4152</v>
      </c>
      <c r="K2759" s="297" t="s">
        <v>11448</v>
      </c>
      <c r="L2759" s="283">
        <v>41614</v>
      </c>
      <c r="M2759" s="256"/>
      <c r="N2759" s="257">
        <v>41614</v>
      </c>
      <c r="O2759" s="258">
        <v>40</v>
      </c>
      <c r="P2759" s="259"/>
      <c r="Q2759" s="49"/>
      <c r="R2759" s="49"/>
      <c r="S2759" s="328"/>
    </row>
    <row r="2760" spans="1:19" ht="25.5" x14ac:dyDescent="0.25">
      <c r="A2760" s="266">
        <v>41612</v>
      </c>
      <c r="B2760" s="288" t="s">
        <v>3723</v>
      </c>
      <c r="C2760" s="267"/>
      <c r="D2760" s="288" t="s">
        <v>2215</v>
      </c>
      <c r="E2760" s="267"/>
      <c r="F2760" s="288" t="s">
        <v>6588</v>
      </c>
      <c r="G2760" s="288" t="s">
        <v>1618</v>
      </c>
      <c r="H2760" s="288" t="s">
        <v>5513</v>
      </c>
      <c r="I2760" s="288" t="s">
        <v>10608</v>
      </c>
      <c r="J2760" s="297" t="s">
        <v>2379</v>
      </c>
      <c r="K2760" s="297" t="s">
        <v>4960</v>
      </c>
      <c r="L2760" s="283">
        <v>41617</v>
      </c>
      <c r="M2760" s="256"/>
      <c r="N2760" s="257">
        <v>41617</v>
      </c>
      <c r="O2760" s="258">
        <v>15</v>
      </c>
      <c r="P2760" s="259"/>
      <c r="Q2760" s="49"/>
      <c r="R2760" s="49"/>
      <c r="S2760" s="328"/>
    </row>
    <row r="2761" spans="1:19" ht="25.5" x14ac:dyDescent="0.25">
      <c r="A2761" s="266">
        <v>41612</v>
      </c>
      <c r="B2761" s="288" t="s">
        <v>3723</v>
      </c>
      <c r="C2761" s="267"/>
      <c r="D2761" s="288" t="s">
        <v>2215</v>
      </c>
      <c r="E2761" s="267"/>
      <c r="F2761" s="288" t="s">
        <v>6588</v>
      </c>
      <c r="G2761" s="288" t="s">
        <v>1618</v>
      </c>
      <c r="H2761" s="288" t="s">
        <v>5513</v>
      </c>
      <c r="I2761" s="288" t="s">
        <v>6444</v>
      </c>
      <c r="J2761" s="297" t="s">
        <v>2379</v>
      </c>
      <c r="K2761" s="297" t="s">
        <v>2419</v>
      </c>
      <c r="L2761" s="283">
        <v>41617</v>
      </c>
      <c r="M2761" s="256"/>
      <c r="N2761" s="257">
        <v>41617</v>
      </c>
      <c r="O2761" s="258">
        <v>25</v>
      </c>
      <c r="P2761" s="259"/>
      <c r="Q2761" s="49">
        <v>291.91000000000003</v>
      </c>
      <c r="R2761" s="49"/>
      <c r="S2761" s="328" t="s">
        <v>11891</v>
      </c>
    </row>
    <row r="2762" spans="1:19" ht="25.5" x14ac:dyDescent="0.25">
      <c r="A2762" s="266">
        <v>41610</v>
      </c>
      <c r="B2762" s="288" t="s">
        <v>12395</v>
      </c>
      <c r="C2762" s="267"/>
      <c r="D2762" s="288" t="s">
        <v>12854</v>
      </c>
      <c r="E2762" s="267"/>
      <c r="F2762" s="288" t="s">
        <v>12855</v>
      </c>
      <c r="G2762" s="267"/>
      <c r="H2762" s="267"/>
      <c r="I2762" s="267"/>
      <c r="J2762" s="297" t="s">
        <v>12856</v>
      </c>
      <c r="K2762" s="282"/>
      <c r="L2762" s="283">
        <v>41617</v>
      </c>
      <c r="M2762" s="256"/>
      <c r="N2762" s="257">
        <v>41624</v>
      </c>
      <c r="O2762" s="258">
        <v>1</v>
      </c>
      <c r="P2762" s="259"/>
      <c r="Q2762" s="49"/>
      <c r="R2762" s="49"/>
      <c r="S2762" s="328"/>
    </row>
    <row r="2763" spans="1:19" ht="25.5" x14ac:dyDescent="0.25">
      <c r="A2763" s="266">
        <v>41610</v>
      </c>
      <c r="B2763" s="288" t="s">
        <v>8585</v>
      </c>
      <c r="C2763" s="267"/>
      <c r="D2763" s="288" t="s">
        <v>12784</v>
      </c>
      <c r="E2763" s="267">
        <v>5281</v>
      </c>
      <c r="F2763" s="288" t="s">
        <v>12667</v>
      </c>
      <c r="G2763" s="288" t="s">
        <v>8247</v>
      </c>
      <c r="H2763" s="288" t="s">
        <v>12785</v>
      </c>
      <c r="I2763" s="288" t="s">
        <v>451</v>
      </c>
      <c r="J2763" s="297" t="s">
        <v>4152</v>
      </c>
      <c r="K2763" s="297" t="s">
        <v>10431</v>
      </c>
      <c r="L2763" s="283">
        <v>41638</v>
      </c>
      <c r="M2763" s="256"/>
      <c r="N2763" s="257">
        <v>41625</v>
      </c>
      <c r="O2763" s="258">
        <v>93</v>
      </c>
      <c r="P2763" s="259"/>
      <c r="Q2763" s="49">
        <v>145.94</v>
      </c>
      <c r="R2763" s="49"/>
      <c r="S2763" s="328" t="s">
        <v>11891</v>
      </c>
    </row>
    <row r="2764" spans="1:19" ht="25.5" x14ac:dyDescent="0.25">
      <c r="A2764" s="266">
        <v>41624</v>
      </c>
      <c r="B2764" s="288" t="s">
        <v>662</v>
      </c>
      <c r="C2764" s="267"/>
      <c r="D2764" s="288" t="s">
        <v>2215</v>
      </c>
      <c r="E2764" s="267"/>
      <c r="F2764" s="288" t="s">
        <v>6588</v>
      </c>
      <c r="G2764" s="288" t="s">
        <v>5602</v>
      </c>
      <c r="H2764" s="288" t="s">
        <v>4935</v>
      </c>
      <c r="I2764" s="288" t="s">
        <v>6444</v>
      </c>
      <c r="J2764" s="297" t="s">
        <v>5603</v>
      </c>
      <c r="K2764" s="297" t="s">
        <v>7826</v>
      </c>
      <c r="L2764" s="283">
        <v>41625</v>
      </c>
      <c r="M2764" s="256"/>
      <c r="N2764" s="257">
        <v>41625</v>
      </c>
      <c r="O2764" s="258">
        <v>100</v>
      </c>
      <c r="P2764" s="259"/>
      <c r="Q2764" s="49"/>
      <c r="R2764" s="49"/>
      <c r="S2764" s="328"/>
    </row>
    <row r="2765" spans="1:19" ht="25.5" x14ac:dyDescent="0.25">
      <c r="A2765" s="266">
        <v>41624</v>
      </c>
      <c r="B2765" s="288" t="s">
        <v>2439</v>
      </c>
      <c r="C2765" s="267"/>
      <c r="D2765" s="288" t="s">
        <v>12858</v>
      </c>
      <c r="E2765" s="267">
        <v>5287</v>
      </c>
      <c r="F2765" s="288" t="s">
        <v>6588</v>
      </c>
      <c r="G2765" s="288" t="s">
        <v>1618</v>
      </c>
      <c r="H2765" s="288" t="s">
        <v>5513</v>
      </c>
      <c r="I2765" s="288" t="s">
        <v>10287</v>
      </c>
      <c r="J2765" s="297" t="s">
        <v>2379</v>
      </c>
      <c r="K2765" s="297" t="s">
        <v>2562</v>
      </c>
      <c r="L2765" s="283">
        <v>41626</v>
      </c>
      <c r="M2765" s="256"/>
      <c r="N2765" s="257">
        <v>41626</v>
      </c>
      <c r="O2765" s="258">
        <v>6</v>
      </c>
      <c r="P2765" s="259"/>
      <c r="Q2765" s="49"/>
      <c r="R2765" s="49"/>
      <c r="S2765" s="328"/>
    </row>
    <row r="2766" spans="1:19" x14ac:dyDescent="0.25">
      <c r="A2766" s="266">
        <v>41625</v>
      </c>
      <c r="B2766" s="267">
        <v>5338</v>
      </c>
      <c r="C2766" s="267"/>
      <c r="D2766" s="288" t="s">
        <v>12867</v>
      </c>
      <c r="E2766" s="267">
        <v>5338</v>
      </c>
      <c r="F2766" s="288" t="s">
        <v>1697</v>
      </c>
      <c r="G2766" s="267">
        <v>24</v>
      </c>
      <c r="H2766" s="288" t="s">
        <v>7334</v>
      </c>
      <c r="I2766" s="288" t="s">
        <v>6444</v>
      </c>
      <c r="J2766" s="297" t="s">
        <v>12563</v>
      </c>
      <c r="K2766" s="297" t="s">
        <v>10992</v>
      </c>
      <c r="L2766" s="283">
        <v>41625</v>
      </c>
      <c r="M2766" s="256"/>
      <c r="N2766" s="257">
        <v>41626</v>
      </c>
      <c r="O2766" s="258">
        <v>35</v>
      </c>
      <c r="P2766" s="259"/>
      <c r="Q2766" s="49">
        <v>44.19</v>
      </c>
      <c r="R2766" s="49"/>
      <c r="S2766" s="328" t="s">
        <v>11891</v>
      </c>
    </row>
    <row r="2767" spans="1:19" x14ac:dyDescent="0.25">
      <c r="A2767" s="266">
        <v>41575</v>
      </c>
      <c r="B2767" s="288" t="s">
        <v>12625</v>
      </c>
      <c r="C2767" s="267"/>
      <c r="D2767" s="288" t="s">
        <v>12392</v>
      </c>
      <c r="E2767" s="267"/>
      <c r="F2767" s="288" t="s">
        <v>1508</v>
      </c>
      <c r="G2767" s="267">
        <v>0.125</v>
      </c>
      <c r="H2767" s="288" t="s">
        <v>12621</v>
      </c>
      <c r="I2767" s="288" t="s">
        <v>12622</v>
      </c>
      <c r="J2767" s="297" t="s">
        <v>12623</v>
      </c>
      <c r="K2767" s="297" t="s">
        <v>12624</v>
      </c>
      <c r="L2767" s="283">
        <v>41593</v>
      </c>
      <c r="M2767" s="256"/>
      <c r="N2767" s="257">
        <v>41627</v>
      </c>
      <c r="O2767" s="258"/>
      <c r="P2767" s="259"/>
      <c r="Q2767" s="49">
        <v>28.18</v>
      </c>
      <c r="R2767" s="49"/>
      <c r="S2767" s="328" t="s">
        <v>11891</v>
      </c>
    </row>
    <row r="2768" spans="1:19" ht="25.5" x14ac:dyDescent="0.25">
      <c r="A2768" s="266">
        <v>41626</v>
      </c>
      <c r="B2768" s="288" t="s">
        <v>12874</v>
      </c>
      <c r="C2768" s="267"/>
      <c r="D2768" s="288" t="s">
        <v>12392</v>
      </c>
      <c r="E2768" s="267"/>
      <c r="F2768" s="288" t="s">
        <v>1508</v>
      </c>
      <c r="G2768" s="267">
        <v>0.125</v>
      </c>
      <c r="H2768" s="288" t="s">
        <v>9706</v>
      </c>
      <c r="I2768" s="288" t="s">
        <v>6444</v>
      </c>
      <c r="J2768" s="297" t="s">
        <v>2379</v>
      </c>
      <c r="K2768" s="297" t="s">
        <v>2581</v>
      </c>
      <c r="L2768" s="283"/>
      <c r="M2768" s="256"/>
      <c r="N2768" s="257">
        <v>41627</v>
      </c>
      <c r="O2768" s="258">
        <v>10</v>
      </c>
      <c r="P2768" s="259"/>
      <c r="Q2768" s="49"/>
      <c r="R2768" s="49"/>
      <c r="S2768" s="328"/>
    </row>
    <row r="2769" spans="1:19" x14ac:dyDescent="0.25">
      <c r="A2769" s="266">
        <v>41578</v>
      </c>
      <c r="B2769" s="288" t="s">
        <v>12674</v>
      </c>
      <c r="C2769" s="267"/>
      <c r="D2769" s="288" t="s">
        <v>12673</v>
      </c>
      <c r="E2769" s="267">
        <v>5275</v>
      </c>
      <c r="F2769" s="288" t="s">
        <v>5382</v>
      </c>
      <c r="G2769" s="288" t="s">
        <v>11324</v>
      </c>
      <c r="H2769" s="288" t="s">
        <v>12672</v>
      </c>
      <c r="I2769" s="288" t="s">
        <v>12671</v>
      </c>
      <c r="J2769" s="297" t="s">
        <v>977</v>
      </c>
      <c r="K2769" s="297" t="s">
        <v>12670</v>
      </c>
      <c r="L2769" s="283">
        <v>41614</v>
      </c>
      <c r="M2769" s="256"/>
      <c r="N2769" s="257">
        <v>41628</v>
      </c>
      <c r="O2769" s="258">
        <f>55*3</f>
        <v>165</v>
      </c>
      <c r="P2769" s="259"/>
      <c r="Q2769" s="49"/>
      <c r="R2769" s="49"/>
      <c r="S2769" s="328"/>
    </row>
    <row r="2770" spans="1:19" ht="25.5" x14ac:dyDescent="0.25">
      <c r="A2770" s="266">
        <v>41589</v>
      </c>
      <c r="B2770" s="288" t="s">
        <v>194</v>
      </c>
      <c r="C2770" s="267"/>
      <c r="D2770" s="288" t="s">
        <v>12710</v>
      </c>
      <c r="E2770" s="267">
        <v>5324</v>
      </c>
      <c r="F2770" s="288" t="s">
        <v>1461</v>
      </c>
      <c r="G2770" s="288" t="s">
        <v>5602</v>
      </c>
      <c r="H2770" s="288" t="s">
        <v>593</v>
      </c>
      <c r="I2770" s="288" t="s">
        <v>1255</v>
      </c>
      <c r="J2770" s="297" t="s">
        <v>12713</v>
      </c>
      <c r="K2770" s="297" t="s">
        <v>620</v>
      </c>
      <c r="L2770" s="283">
        <v>41628</v>
      </c>
      <c r="M2770" s="256"/>
      <c r="N2770" s="257">
        <v>41628</v>
      </c>
      <c r="O2770" s="258">
        <v>7</v>
      </c>
      <c r="P2770" s="259"/>
      <c r="Q2770" s="49"/>
      <c r="R2770" s="49"/>
      <c r="S2770" s="328"/>
    </row>
    <row r="2771" spans="1:19" ht="25.5" x14ac:dyDescent="0.25">
      <c r="A2771" s="310">
        <v>41590</v>
      </c>
      <c r="B2771" s="288" t="s">
        <v>194</v>
      </c>
      <c r="C2771" s="267"/>
      <c r="D2771" s="288" t="s">
        <v>12710</v>
      </c>
      <c r="E2771" s="267">
        <v>5324</v>
      </c>
      <c r="F2771" s="288" t="s">
        <v>1461</v>
      </c>
      <c r="G2771" s="288" t="s">
        <v>5602</v>
      </c>
      <c r="H2771" s="288" t="s">
        <v>593</v>
      </c>
      <c r="I2771" s="288" t="s">
        <v>6444</v>
      </c>
      <c r="J2771" s="297" t="s">
        <v>4152</v>
      </c>
      <c r="K2771" s="297" t="s">
        <v>10123</v>
      </c>
      <c r="L2771" s="283">
        <v>41628</v>
      </c>
      <c r="M2771" s="256"/>
      <c r="N2771" s="257">
        <v>41628</v>
      </c>
      <c r="O2771" s="258">
        <v>3</v>
      </c>
      <c r="P2771" s="259"/>
      <c r="Q2771" s="49"/>
      <c r="R2771" s="49"/>
      <c r="S2771" s="328"/>
    </row>
    <row r="2772" spans="1:19" ht="25.5" x14ac:dyDescent="0.25">
      <c r="A2772" s="266">
        <v>41626</v>
      </c>
      <c r="B2772" s="288" t="s">
        <v>4492</v>
      </c>
      <c r="C2772" s="267"/>
      <c r="D2772" s="288" t="s">
        <v>2215</v>
      </c>
      <c r="E2772" s="267"/>
      <c r="F2772" s="288" t="s">
        <v>936</v>
      </c>
      <c r="G2772" s="288" t="s">
        <v>5602</v>
      </c>
      <c r="H2772" s="288" t="s">
        <v>9632</v>
      </c>
      <c r="I2772" s="288" t="s">
        <v>6444</v>
      </c>
      <c r="J2772" s="297" t="s">
        <v>4152</v>
      </c>
      <c r="K2772" s="297" t="s">
        <v>2419</v>
      </c>
      <c r="L2772" s="283">
        <v>41628</v>
      </c>
      <c r="M2772" s="256" t="s">
        <v>6533</v>
      </c>
      <c r="N2772" s="257">
        <v>41628</v>
      </c>
      <c r="O2772" s="258">
        <v>25</v>
      </c>
      <c r="P2772" s="259"/>
      <c r="Q2772" s="49">
        <v>44.19</v>
      </c>
      <c r="R2772" s="49"/>
      <c r="S2772" s="328" t="s">
        <v>11891</v>
      </c>
    </row>
    <row r="2773" spans="1:19" ht="25.5" x14ac:dyDescent="0.25">
      <c r="A2773" s="266">
        <v>41627</v>
      </c>
      <c r="B2773" s="288" t="s">
        <v>1718</v>
      </c>
      <c r="C2773" s="267"/>
      <c r="D2773" s="288" t="s">
        <v>2215</v>
      </c>
      <c r="E2773" s="267"/>
      <c r="F2773" s="288" t="s">
        <v>6588</v>
      </c>
      <c r="G2773" s="288" t="s">
        <v>1618</v>
      </c>
      <c r="H2773" s="288" t="s">
        <v>5513</v>
      </c>
      <c r="I2773" s="288" t="s">
        <v>6444</v>
      </c>
      <c r="J2773" s="297" t="s">
        <v>2379</v>
      </c>
      <c r="K2773" s="297" t="s">
        <v>8506</v>
      </c>
      <c r="L2773" s="283">
        <v>41631</v>
      </c>
      <c r="M2773" s="256"/>
      <c r="N2773" s="257">
        <v>41631</v>
      </c>
      <c r="O2773" s="258">
        <v>20</v>
      </c>
      <c r="P2773" s="259"/>
      <c r="Q2773" s="49">
        <v>44.83</v>
      </c>
      <c r="R2773" s="49"/>
      <c r="S2773" s="328" t="s">
        <v>11891</v>
      </c>
    </row>
    <row r="2774" spans="1:19" ht="25.5" x14ac:dyDescent="0.25">
      <c r="A2774" s="266">
        <v>41627</v>
      </c>
      <c r="B2774" s="288" t="s">
        <v>1718</v>
      </c>
      <c r="C2774" s="267"/>
      <c r="D2774" s="288" t="s">
        <v>2215</v>
      </c>
      <c r="E2774" s="267"/>
      <c r="F2774" s="288" t="s">
        <v>6588</v>
      </c>
      <c r="G2774" s="288" t="s">
        <v>1618</v>
      </c>
      <c r="H2774" s="288" t="s">
        <v>5513</v>
      </c>
      <c r="I2774" s="288" t="s">
        <v>10608</v>
      </c>
      <c r="J2774" s="297" t="s">
        <v>2379</v>
      </c>
      <c r="K2774" s="297" t="s">
        <v>6466</v>
      </c>
      <c r="L2774" s="283">
        <v>41631</v>
      </c>
      <c r="M2774" s="256"/>
      <c r="N2774" s="257">
        <v>41631</v>
      </c>
      <c r="O2774" s="258">
        <v>10</v>
      </c>
      <c r="P2774" s="259"/>
      <c r="Q2774" s="49">
        <v>50.58</v>
      </c>
      <c r="R2774" s="49"/>
      <c r="S2774" s="328" t="s">
        <v>11891</v>
      </c>
    </row>
    <row r="2775" spans="1:19" ht="25.5" x14ac:dyDescent="0.25">
      <c r="A2775" s="266">
        <v>41631</v>
      </c>
      <c r="B2775" s="288" t="s">
        <v>10702</v>
      </c>
      <c r="C2775" s="267"/>
      <c r="D2775" s="288" t="s">
        <v>2215</v>
      </c>
      <c r="E2775" s="267"/>
      <c r="F2775" s="288" t="s">
        <v>10658</v>
      </c>
      <c r="G2775" s="288" t="s">
        <v>5602</v>
      </c>
      <c r="H2775" s="288" t="s">
        <v>374</v>
      </c>
      <c r="I2775" s="288" t="s">
        <v>6444</v>
      </c>
      <c r="J2775" s="297" t="s">
        <v>878</v>
      </c>
      <c r="K2775" s="297" t="s">
        <v>2419</v>
      </c>
      <c r="L2775" s="283">
        <v>41635</v>
      </c>
      <c r="M2775" s="256"/>
      <c r="N2775" s="257">
        <v>41635</v>
      </c>
      <c r="O2775" s="258">
        <v>25</v>
      </c>
      <c r="P2775" s="259"/>
      <c r="Q2775" s="49">
        <v>63.09</v>
      </c>
      <c r="R2775" s="49"/>
      <c r="S2775" s="328" t="s">
        <v>11891</v>
      </c>
    </row>
    <row r="2776" spans="1:19" ht="25.5" x14ac:dyDescent="0.25">
      <c r="A2776" s="266">
        <v>41631</v>
      </c>
      <c r="B2776" s="288" t="s">
        <v>10702</v>
      </c>
      <c r="C2776" s="267"/>
      <c r="D2776" s="288" t="s">
        <v>2215</v>
      </c>
      <c r="E2776" s="267"/>
      <c r="F2776" s="288" t="s">
        <v>10658</v>
      </c>
      <c r="G2776" s="288" t="s">
        <v>7272</v>
      </c>
      <c r="H2776" s="288" t="s">
        <v>374</v>
      </c>
      <c r="I2776" s="288" t="s">
        <v>6444</v>
      </c>
      <c r="J2776" s="297" t="s">
        <v>878</v>
      </c>
      <c r="K2776" s="297" t="s">
        <v>11448</v>
      </c>
      <c r="L2776" s="283">
        <v>41635</v>
      </c>
      <c r="M2776" s="256"/>
      <c r="N2776" s="257">
        <v>41635</v>
      </c>
      <c r="O2776" s="258">
        <v>40</v>
      </c>
      <c r="P2776" s="259"/>
      <c r="Q2776" s="49">
        <v>55.65</v>
      </c>
      <c r="R2776" s="49"/>
      <c r="S2776" s="328" t="s">
        <v>11891</v>
      </c>
    </row>
    <row r="2777" spans="1:19" ht="25.5" x14ac:dyDescent="0.25">
      <c r="A2777" s="310">
        <v>41631</v>
      </c>
      <c r="B2777" s="288" t="s">
        <v>10702</v>
      </c>
      <c r="C2777" s="267"/>
      <c r="D2777" s="288" t="s">
        <v>2215</v>
      </c>
      <c r="E2777" s="267"/>
      <c r="F2777" s="288" t="s">
        <v>10658</v>
      </c>
      <c r="G2777" s="288" t="s">
        <v>10927</v>
      </c>
      <c r="H2777" s="288" t="s">
        <v>374</v>
      </c>
      <c r="I2777" s="288" t="s">
        <v>6444</v>
      </c>
      <c r="J2777" s="297" t="s">
        <v>878</v>
      </c>
      <c r="K2777" s="297" t="s">
        <v>8506</v>
      </c>
      <c r="L2777" s="283">
        <v>41635</v>
      </c>
      <c r="M2777" s="256"/>
      <c r="N2777" s="257">
        <v>41635</v>
      </c>
      <c r="O2777" s="258">
        <v>20</v>
      </c>
      <c r="P2777" s="259"/>
      <c r="Q2777" s="49">
        <v>50.58</v>
      </c>
      <c r="R2777" s="49"/>
      <c r="S2777" s="328" t="s">
        <v>11891</v>
      </c>
    </row>
    <row r="2778" spans="1:19" ht="25.5" x14ac:dyDescent="0.25">
      <c r="A2778" s="266">
        <v>41634</v>
      </c>
      <c r="B2778" s="288" t="s">
        <v>7533</v>
      </c>
      <c r="C2778" s="267"/>
      <c r="D2778" s="288" t="s">
        <v>2215</v>
      </c>
      <c r="E2778" s="267"/>
      <c r="F2778" s="288" t="s">
        <v>6588</v>
      </c>
      <c r="G2778" s="288" t="s">
        <v>9736</v>
      </c>
      <c r="H2778" s="288" t="s">
        <v>6060</v>
      </c>
      <c r="I2778" s="288" t="s">
        <v>6444</v>
      </c>
      <c r="J2778" s="297" t="s">
        <v>5603</v>
      </c>
      <c r="K2778" s="297" t="s">
        <v>2081</v>
      </c>
      <c r="L2778" s="283">
        <v>41635</v>
      </c>
      <c r="M2778" s="256"/>
      <c r="N2778" s="257">
        <v>41635</v>
      </c>
      <c r="O2778" s="258">
        <v>5</v>
      </c>
      <c r="P2778" s="259"/>
      <c r="Q2778" s="49">
        <v>39.6</v>
      </c>
      <c r="R2778" s="49"/>
      <c r="S2778" s="328" t="s">
        <v>11891</v>
      </c>
    </row>
    <row r="2779" spans="1:19" ht="25.5" x14ac:dyDescent="0.25">
      <c r="A2779" s="266">
        <v>41642</v>
      </c>
      <c r="B2779" s="288" t="s">
        <v>12912</v>
      </c>
      <c r="C2779" s="267"/>
      <c r="D2779" s="288" t="s">
        <v>12913</v>
      </c>
      <c r="E2779" s="267"/>
      <c r="F2779" s="288" t="s">
        <v>1552</v>
      </c>
      <c r="G2779" s="267">
        <v>0.125</v>
      </c>
      <c r="H2779" s="288" t="s">
        <v>12914</v>
      </c>
      <c r="I2779" s="288" t="s">
        <v>7868</v>
      </c>
      <c r="J2779" s="297" t="s">
        <v>12915</v>
      </c>
      <c r="K2779" s="297" t="s">
        <v>2581</v>
      </c>
      <c r="L2779" s="283"/>
      <c r="M2779" s="256"/>
      <c r="N2779" s="257">
        <v>41645</v>
      </c>
      <c r="O2779" s="258">
        <v>10</v>
      </c>
      <c r="P2779" s="259"/>
      <c r="Q2779" s="49">
        <v>50.58</v>
      </c>
      <c r="R2779" s="49"/>
      <c r="S2779" s="328" t="s">
        <v>11891</v>
      </c>
    </row>
    <row r="2780" spans="1:19" x14ac:dyDescent="0.25">
      <c r="A2780" s="266">
        <v>41628</v>
      </c>
      <c r="B2780" s="288" t="s">
        <v>12881</v>
      </c>
      <c r="C2780" s="267"/>
      <c r="D2780" s="288" t="s">
        <v>12882</v>
      </c>
      <c r="E2780" s="288" t="s">
        <v>12834</v>
      </c>
      <c r="F2780" s="288" t="s">
        <v>3065</v>
      </c>
      <c r="G2780" s="267">
        <v>0.05</v>
      </c>
      <c r="H2780" s="288" t="s">
        <v>12883</v>
      </c>
      <c r="I2780" s="288" t="s">
        <v>6444</v>
      </c>
      <c r="J2780" s="297" t="s">
        <v>12563</v>
      </c>
      <c r="K2780" s="297" t="s">
        <v>6327</v>
      </c>
      <c r="L2780" s="283">
        <v>41646</v>
      </c>
      <c r="M2780" s="256"/>
      <c r="N2780" s="257">
        <v>41646</v>
      </c>
      <c r="O2780" s="258">
        <v>45</v>
      </c>
      <c r="P2780" s="259"/>
      <c r="Q2780" s="49">
        <v>55.65</v>
      </c>
      <c r="R2780" s="49"/>
      <c r="S2780" s="328" t="s">
        <v>11891</v>
      </c>
    </row>
    <row r="2781" spans="1:19" ht="25.5" x14ac:dyDescent="0.25">
      <c r="A2781" s="266">
        <v>41638</v>
      </c>
      <c r="B2781" s="288" t="s">
        <v>12888</v>
      </c>
      <c r="C2781" s="267"/>
      <c r="D2781" s="288" t="s">
        <v>12889</v>
      </c>
      <c r="E2781" s="267"/>
      <c r="F2781" s="288" t="s">
        <v>12098</v>
      </c>
      <c r="G2781" s="267">
        <v>11</v>
      </c>
      <c r="H2781" s="288" t="s">
        <v>12232</v>
      </c>
      <c r="I2781" s="288" t="s">
        <v>12403</v>
      </c>
      <c r="J2781" s="297" t="s">
        <v>5603</v>
      </c>
      <c r="K2781" s="297" t="s">
        <v>11774</v>
      </c>
      <c r="L2781" s="283">
        <v>41280</v>
      </c>
      <c r="M2781" s="256"/>
      <c r="N2781" s="257">
        <v>41646</v>
      </c>
      <c r="O2781" s="258">
        <v>8</v>
      </c>
      <c r="P2781" s="259"/>
      <c r="Q2781" s="49"/>
      <c r="R2781" s="49"/>
      <c r="S2781" s="328"/>
    </row>
    <row r="2782" spans="1:19" ht="25.5" x14ac:dyDescent="0.25">
      <c r="A2782" s="266">
        <v>41642</v>
      </c>
      <c r="B2782" s="288" t="s">
        <v>12912</v>
      </c>
      <c r="C2782" s="267"/>
      <c r="D2782" s="288" t="s">
        <v>12854</v>
      </c>
      <c r="E2782" s="267"/>
      <c r="F2782" s="288" t="s">
        <v>1552</v>
      </c>
      <c r="G2782" s="267">
        <v>14</v>
      </c>
      <c r="H2782" s="288" t="s">
        <v>2281</v>
      </c>
      <c r="I2782" s="288" t="s">
        <v>1255</v>
      </c>
      <c r="J2782" s="297" t="s">
        <v>2281</v>
      </c>
      <c r="K2782" s="297" t="s">
        <v>10102</v>
      </c>
      <c r="L2782" s="283">
        <v>41646</v>
      </c>
      <c r="M2782" s="256"/>
      <c r="N2782" s="257">
        <v>41646</v>
      </c>
      <c r="O2782" s="258">
        <v>13</v>
      </c>
      <c r="P2782" s="259"/>
      <c r="Q2782" s="49">
        <v>40</v>
      </c>
      <c r="R2782" s="49"/>
      <c r="S2782" s="328" t="s">
        <v>11891</v>
      </c>
    </row>
    <row r="2783" spans="1:19" ht="25.5" x14ac:dyDescent="0.25">
      <c r="A2783" s="266">
        <v>41639</v>
      </c>
      <c r="B2783" s="288" t="s">
        <v>12897</v>
      </c>
      <c r="C2783" s="267"/>
      <c r="D2783" s="288" t="s">
        <v>2215</v>
      </c>
      <c r="E2783" s="267"/>
      <c r="F2783" s="288" t="s">
        <v>936</v>
      </c>
      <c r="G2783" s="288" t="s">
        <v>5602</v>
      </c>
      <c r="H2783" s="288" t="s">
        <v>4164</v>
      </c>
      <c r="I2783" s="288" t="s">
        <v>6444</v>
      </c>
      <c r="J2783" s="297" t="s">
        <v>4152</v>
      </c>
      <c r="K2783" s="297" t="s">
        <v>2419</v>
      </c>
      <c r="L2783" s="283">
        <v>41649</v>
      </c>
      <c r="M2783" s="256"/>
      <c r="N2783" s="257">
        <v>41649</v>
      </c>
      <c r="O2783" s="258">
        <v>25</v>
      </c>
      <c r="P2783" s="259"/>
      <c r="Q2783" s="49"/>
      <c r="R2783" s="49"/>
      <c r="S2783" s="328"/>
    </row>
    <row r="2784" spans="1:19" ht="25.5" x14ac:dyDescent="0.25">
      <c r="A2784" s="266">
        <v>41639</v>
      </c>
      <c r="B2784" s="288" t="s">
        <v>12897</v>
      </c>
      <c r="C2784" s="267"/>
      <c r="D2784" s="288" t="s">
        <v>12898</v>
      </c>
      <c r="E2784" s="267">
        <v>5325</v>
      </c>
      <c r="F2784" s="288" t="s">
        <v>936</v>
      </c>
      <c r="G2784" s="288" t="s">
        <v>5602</v>
      </c>
      <c r="H2784" s="288" t="s">
        <v>4164</v>
      </c>
      <c r="I2784" s="288" t="s">
        <v>12899</v>
      </c>
      <c r="J2784" s="297" t="s">
        <v>11917</v>
      </c>
      <c r="K2784" s="297" t="s">
        <v>12900</v>
      </c>
      <c r="L2784" s="283">
        <v>41654</v>
      </c>
      <c r="M2784" s="256"/>
      <c r="N2784" s="257">
        <v>41654</v>
      </c>
      <c r="O2784" s="258">
        <v>154</v>
      </c>
      <c r="P2784" s="259"/>
      <c r="Q2784" s="49">
        <v>60.4</v>
      </c>
      <c r="R2784" s="49"/>
      <c r="S2784" s="328" t="s">
        <v>11891</v>
      </c>
    </row>
  </sheetData>
  <conditionalFormatting sqref="D2697:K2784">
    <cfRule type="expression" dxfId="3" priority="2">
      <formula>$N2697&gt;0</formula>
    </cfRule>
  </conditionalFormatting>
  <conditionalFormatting sqref="D2689:K2689">
    <cfRule type="expression" dxfId="2" priority="1">
      <formula>$N$2690&gt;0</formula>
    </cfRule>
  </conditionalFormatting>
  <dataValidations count="1">
    <dataValidation type="list" allowBlank="1" showInputMessage="1" showErrorMessage="1" sqref="S7:S2784">
      <formula1>$XFD$8:$XFD$16</formula1>
    </dataValidation>
  </dataValidations>
  <hyperlinks>
    <hyperlink ref="P2050" r:id="rId1"/>
    <hyperlink ref="P1733" r:id="rId2"/>
    <hyperlink ref="P1712" r:id="rId3"/>
    <hyperlink ref="P1659" r:id="rId4"/>
    <hyperlink ref="P1247" r:id="rId5"/>
    <hyperlink ref="O1247" r:id="rId6"/>
    <hyperlink ref="P1012" r:id="rId7"/>
    <hyperlink ref="P936" r:id="rId8"/>
    <hyperlink ref="O720" r:id="rId9"/>
    <hyperlink ref="O684" r:id="rId10"/>
    <hyperlink ref="O700" r:id="rId11"/>
    <hyperlink ref="O683" r:id="rId1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246"/>
  <sheetViews>
    <sheetView topLeftCell="A1841" workbookViewId="0">
      <selection activeCell="I1861" sqref="I1861"/>
    </sheetView>
  </sheetViews>
  <sheetFormatPr defaultRowHeight="15" x14ac:dyDescent="0.25"/>
  <cols>
    <col min="9" max="9" width="57" customWidth="1"/>
  </cols>
  <sheetData>
    <row r="1" spans="1:18" ht="23.25" x14ac:dyDescent="0.25">
      <c r="A1" s="1" t="s">
        <v>711</v>
      </c>
      <c r="B1" s="39"/>
      <c r="C1" s="39"/>
      <c r="D1" s="2"/>
      <c r="E1" s="39"/>
      <c r="F1" s="2"/>
      <c r="G1" s="2"/>
      <c r="H1" s="2"/>
      <c r="I1" s="2"/>
      <c r="J1" s="2"/>
      <c r="K1" s="2"/>
      <c r="L1" s="400"/>
      <c r="M1" s="3"/>
      <c r="N1" s="39"/>
      <c r="O1" s="39"/>
      <c r="P1" s="41"/>
      <c r="Q1" s="39"/>
      <c r="R1" s="326"/>
    </row>
    <row r="2" spans="1:18" x14ac:dyDescent="0.25">
      <c r="A2" s="4"/>
      <c r="B2" s="43"/>
      <c r="C2" s="43"/>
      <c r="D2" s="420"/>
      <c r="E2" s="39"/>
      <c r="F2" s="2"/>
      <c r="G2" s="2"/>
      <c r="H2" s="2"/>
      <c r="I2" s="2"/>
      <c r="J2" s="2"/>
      <c r="K2" s="2"/>
      <c r="L2" s="44"/>
      <c r="M2" s="5"/>
      <c r="N2" s="39"/>
      <c r="O2" s="39"/>
      <c r="P2" s="39"/>
      <c r="Q2" s="39"/>
      <c r="R2" s="326"/>
    </row>
    <row r="3" spans="1:18" x14ac:dyDescent="0.25">
      <c r="A3" s="44"/>
      <c r="B3" s="39"/>
      <c r="C3" s="39"/>
      <c r="D3" s="2"/>
      <c r="E3" s="39"/>
      <c r="F3" s="2"/>
      <c r="G3" s="2"/>
      <c r="H3" s="2"/>
      <c r="I3" s="2"/>
      <c r="J3" s="2"/>
      <c r="K3" s="2"/>
      <c r="L3" s="44"/>
      <c r="M3" s="5"/>
      <c r="N3" s="39"/>
      <c r="O3" s="39"/>
      <c r="P3" s="39"/>
      <c r="Q3" s="39"/>
      <c r="R3" s="326"/>
    </row>
    <row r="4" spans="1:18" ht="21" x14ac:dyDescent="0.25">
      <c r="A4" s="6" t="s">
        <v>4800</v>
      </c>
      <c r="B4" s="6"/>
      <c r="C4" s="6"/>
      <c r="D4" s="8"/>
      <c r="E4" s="6"/>
      <c r="F4" s="7"/>
      <c r="G4" s="7"/>
      <c r="H4" s="7"/>
      <c r="I4" s="7"/>
      <c r="J4" s="7"/>
      <c r="K4" s="8"/>
      <c r="L4" s="401"/>
      <c r="M4" s="5"/>
      <c r="N4" s="39"/>
      <c r="O4" s="39"/>
      <c r="P4" s="39"/>
      <c r="Q4" s="41"/>
      <c r="R4" s="327"/>
    </row>
    <row r="5" spans="1:18" x14ac:dyDescent="0.25">
      <c r="A5" s="45"/>
      <c r="B5" s="46"/>
      <c r="C5" s="46"/>
      <c r="D5" s="455"/>
      <c r="E5" s="9"/>
      <c r="F5" s="518" t="s">
        <v>1817</v>
      </c>
      <c r="G5" s="518"/>
      <c r="H5" s="518"/>
      <c r="I5" s="518"/>
      <c r="J5" s="518"/>
      <c r="K5" s="10"/>
      <c r="L5" s="47"/>
      <c r="M5" s="46"/>
      <c r="N5" s="206"/>
      <c r="O5" s="207"/>
      <c r="P5" s="208"/>
      <c r="Q5" s="49"/>
      <c r="R5" s="328"/>
    </row>
    <row r="6" spans="1:18" ht="30" x14ac:dyDescent="0.25">
      <c r="A6" s="50" t="s">
        <v>1818</v>
      </c>
      <c r="B6" s="11" t="s">
        <v>1137</v>
      </c>
      <c r="C6" s="11" t="s">
        <v>1138</v>
      </c>
      <c r="D6" s="13" t="s">
        <v>1926</v>
      </c>
      <c r="E6" s="11" t="s">
        <v>1817</v>
      </c>
      <c r="F6" s="12" t="s">
        <v>4543</v>
      </c>
      <c r="G6" s="12" t="s">
        <v>4634</v>
      </c>
      <c r="H6" s="12" t="s">
        <v>531</v>
      </c>
      <c r="I6" s="12" t="s">
        <v>532</v>
      </c>
      <c r="J6" s="12" t="s">
        <v>533</v>
      </c>
      <c r="K6" s="13" t="s">
        <v>5589</v>
      </c>
      <c r="L6" s="50" t="s">
        <v>5590</v>
      </c>
      <c r="M6" s="48"/>
      <c r="N6" s="209" t="s">
        <v>5591</v>
      </c>
      <c r="O6" s="210" t="s">
        <v>5589</v>
      </c>
      <c r="P6" s="211" t="s">
        <v>7696</v>
      </c>
      <c r="Q6" s="322" t="s">
        <v>10978</v>
      </c>
      <c r="R6" s="325" t="s">
        <v>10987</v>
      </c>
    </row>
    <row r="7" spans="1:18" x14ac:dyDescent="0.25">
      <c r="A7" s="27"/>
      <c r="B7" s="25"/>
      <c r="C7" s="25"/>
      <c r="D7" s="14"/>
      <c r="E7" s="25"/>
      <c r="F7" s="14"/>
      <c r="G7" s="14"/>
      <c r="H7" s="14"/>
      <c r="I7" s="14"/>
      <c r="J7" s="14"/>
      <c r="K7" s="14"/>
      <c r="L7" s="27"/>
      <c r="M7" s="15"/>
      <c r="N7" s="212"/>
      <c r="O7" s="213"/>
      <c r="P7" s="214"/>
      <c r="Q7" s="52"/>
      <c r="R7" s="329"/>
    </row>
    <row r="8" spans="1:18" x14ac:dyDescent="0.25">
      <c r="A8" s="64">
        <v>39269</v>
      </c>
      <c r="B8" s="65" t="s">
        <v>1291</v>
      </c>
      <c r="C8" s="21" t="s">
        <v>6367</v>
      </c>
      <c r="D8" s="421">
        <v>4725</v>
      </c>
      <c r="E8" s="21"/>
      <c r="F8" s="21"/>
      <c r="G8" s="21">
        <v>24</v>
      </c>
      <c r="H8" s="21" t="s">
        <v>10512</v>
      </c>
      <c r="I8" s="17" t="s">
        <v>9255</v>
      </c>
      <c r="J8" s="21" t="s">
        <v>659</v>
      </c>
      <c r="K8" s="21" t="s">
        <v>4443</v>
      </c>
      <c r="L8" s="236">
        <v>40008</v>
      </c>
      <c r="M8" s="18" t="s">
        <v>5937</v>
      </c>
      <c r="N8" s="218">
        <v>40007</v>
      </c>
      <c r="O8" s="219" t="s">
        <v>1292</v>
      </c>
      <c r="P8" s="151"/>
      <c r="Q8" s="70"/>
      <c r="R8" s="330"/>
    </row>
    <row r="9" spans="1:18" x14ac:dyDescent="0.25">
      <c r="A9" s="71">
        <v>39496</v>
      </c>
      <c r="B9" s="72" t="s">
        <v>351</v>
      </c>
      <c r="C9" s="234" t="s">
        <v>9155</v>
      </c>
      <c r="D9" s="422">
        <v>4581</v>
      </c>
      <c r="E9" s="21"/>
      <c r="F9" s="234" t="s">
        <v>1697</v>
      </c>
      <c r="G9" s="234"/>
      <c r="H9" s="234" t="s">
        <v>941</v>
      </c>
      <c r="I9" s="234" t="s">
        <v>942</v>
      </c>
      <c r="J9" s="234" t="s">
        <v>10497</v>
      </c>
      <c r="K9" s="234" t="s">
        <v>7127</v>
      </c>
      <c r="L9" s="235">
        <v>39507</v>
      </c>
      <c r="M9" s="18"/>
      <c r="N9" s="216">
        <v>39507</v>
      </c>
      <c r="O9" s="217">
        <v>250</v>
      </c>
      <c r="P9" s="151"/>
      <c r="Q9" s="70"/>
      <c r="R9" s="330"/>
    </row>
    <row r="10" spans="1:18" x14ac:dyDescent="0.25">
      <c r="A10" s="71">
        <v>39496</v>
      </c>
      <c r="B10" s="72" t="s">
        <v>351</v>
      </c>
      <c r="C10" s="234" t="s">
        <v>9155</v>
      </c>
      <c r="D10" s="422">
        <v>4581</v>
      </c>
      <c r="E10" s="234"/>
      <c r="F10" s="234" t="s">
        <v>1697</v>
      </c>
      <c r="G10" s="234"/>
      <c r="H10" s="234" t="s">
        <v>10615</v>
      </c>
      <c r="I10" s="234"/>
      <c r="J10" s="234" t="s">
        <v>7564</v>
      </c>
      <c r="K10" s="234" t="s">
        <v>7127</v>
      </c>
      <c r="L10" s="235">
        <v>39507</v>
      </c>
      <c r="M10" s="18"/>
      <c r="N10" s="216">
        <v>39507</v>
      </c>
      <c r="O10" s="217">
        <v>250</v>
      </c>
      <c r="P10" s="151"/>
      <c r="Q10" s="70"/>
      <c r="R10" s="330"/>
    </row>
    <row r="11" spans="1:18" x14ac:dyDescent="0.25">
      <c r="A11" s="71">
        <v>39498</v>
      </c>
      <c r="B11" s="72" t="s">
        <v>396</v>
      </c>
      <c r="C11" s="234" t="s">
        <v>6035</v>
      </c>
      <c r="D11" s="422">
        <v>4491</v>
      </c>
      <c r="E11" s="21"/>
      <c r="F11" s="234" t="s">
        <v>1697</v>
      </c>
      <c r="G11" s="234"/>
      <c r="H11" s="234" t="s">
        <v>941</v>
      </c>
      <c r="I11" s="234" t="s">
        <v>942</v>
      </c>
      <c r="J11" s="234" t="s">
        <v>10497</v>
      </c>
      <c r="K11" s="234" t="s">
        <v>943</v>
      </c>
      <c r="L11" s="235">
        <v>39503</v>
      </c>
      <c r="M11" s="18"/>
      <c r="N11" s="216">
        <v>39504</v>
      </c>
      <c r="O11" s="217">
        <v>1500</v>
      </c>
      <c r="P11" s="151"/>
      <c r="Q11" s="70"/>
      <c r="R11" s="330"/>
    </row>
    <row r="12" spans="1:18" x14ac:dyDescent="0.25">
      <c r="A12" s="71">
        <v>39498</v>
      </c>
      <c r="B12" s="72" t="s">
        <v>10614</v>
      </c>
      <c r="C12" s="234" t="s">
        <v>6332</v>
      </c>
      <c r="D12" s="422">
        <v>4472</v>
      </c>
      <c r="E12" s="234"/>
      <c r="F12" s="234" t="s">
        <v>1697</v>
      </c>
      <c r="G12" s="234"/>
      <c r="H12" s="234" t="s">
        <v>10615</v>
      </c>
      <c r="I12" s="234" t="s">
        <v>10616</v>
      </c>
      <c r="J12" s="234" t="s">
        <v>10768</v>
      </c>
      <c r="K12" s="234" t="s">
        <v>10617</v>
      </c>
      <c r="L12" s="235">
        <v>39505</v>
      </c>
      <c r="M12" s="18"/>
      <c r="N12" s="216">
        <v>39505</v>
      </c>
      <c r="O12" s="217">
        <v>4500</v>
      </c>
      <c r="P12" s="151"/>
      <c r="Q12" s="70"/>
      <c r="R12" s="330"/>
    </row>
    <row r="13" spans="1:18" x14ac:dyDescent="0.25">
      <c r="A13" s="71">
        <v>39498</v>
      </c>
      <c r="B13" s="72" t="s">
        <v>10614</v>
      </c>
      <c r="C13" s="234" t="s">
        <v>6332</v>
      </c>
      <c r="D13" s="422">
        <v>4472</v>
      </c>
      <c r="E13" s="234"/>
      <c r="F13" s="234" t="s">
        <v>1697</v>
      </c>
      <c r="G13" s="234"/>
      <c r="H13" s="234" t="s">
        <v>2885</v>
      </c>
      <c r="I13" s="234"/>
      <c r="J13" s="234"/>
      <c r="K13" s="234" t="s">
        <v>3595</v>
      </c>
      <c r="L13" s="235">
        <v>39505</v>
      </c>
      <c r="M13" s="18"/>
      <c r="N13" s="216">
        <v>39505</v>
      </c>
      <c r="O13" s="217">
        <v>340</v>
      </c>
      <c r="P13" s="151"/>
      <c r="Q13" s="70"/>
      <c r="R13" s="330"/>
    </row>
    <row r="14" spans="1:18" x14ac:dyDescent="0.25">
      <c r="A14" s="71">
        <v>39499</v>
      </c>
      <c r="B14" s="72" t="s">
        <v>3596</v>
      </c>
      <c r="C14" s="21" t="s">
        <v>462</v>
      </c>
      <c r="D14" s="422">
        <v>4419</v>
      </c>
      <c r="E14" s="234" t="s">
        <v>3597</v>
      </c>
      <c r="F14" s="234"/>
      <c r="G14" s="234"/>
      <c r="H14" s="234"/>
      <c r="I14" s="234"/>
      <c r="J14" s="234"/>
      <c r="K14" s="234" t="s">
        <v>1443</v>
      </c>
      <c r="L14" s="235">
        <v>39507</v>
      </c>
      <c r="M14" s="18"/>
      <c r="N14" s="216">
        <v>39506</v>
      </c>
      <c r="O14" s="217">
        <v>7</v>
      </c>
      <c r="P14" s="151"/>
      <c r="Q14" s="70"/>
      <c r="R14" s="330"/>
    </row>
    <row r="15" spans="1:18" x14ac:dyDescent="0.25">
      <c r="A15" s="71">
        <v>39499</v>
      </c>
      <c r="B15" s="72" t="s">
        <v>3596</v>
      </c>
      <c r="C15" s="21" t="s">
        <v>462</v>
      </c>
      <c r="D15" s="422">
        <v>4419</v>
      </c>
      <c r="E15" s="234" t="s">
        <v>5648</v>
      </c>
      <c r="F15" s="234"/>
      <c r="G15" s="234"/>
      <c r="H15" s="234"/>
      <c r="I15" s="234"/>
      <c r="J15" s="234"/>
      <c r="K15" s="234" t="s">
        <v>7126</v>
      </c>
      <c r="L15" s="235">
        <v>39507</v>
      </c>
      <c r="M15" s="18"/>
      <c r="N15" s="216">
        <v>39506</v>
      </c>
      <c r="O15" s="217">
        <v>10</v>
      </c>
      <c r="P15" s="151"/>
      <c r="Q15" s="70"/>
      <c r="R15" s="330"/>
    </row>
    <row r="16" spans="1:18" x14ac:dyDescent="0.25">
      <c r="A16" s="71">
        <v>39499</v>
      </c>
      <c r="B16" s="72" t="s">
        <v>1002</v>
      </c>
      <c r="C16" s="234" t="s">
        <v>6332</v>
      </c>
      <c r="D16" s="422">
        <v>4472</v>
      </c>
      <c r="E16" s="234" t="s">
        <v>2924</v>
      </c>
      <c r="F16" s="234"/>
      <c r="G16" s="234"/>
      <c r="H16" s="234"/>
      <c r="I16" s="234"/>
      <c r="J16" s="234"/>
      <c r="K16" s="234" t="s">
        <v>4586</v>
      </c>
      <c r="L16" s="235">
        <v>39549</v>
      </c>
      <c r="M16" s="18"/>
      <c r="N16" s="216">
        <v>39547</v>
      </c>
      <c r="O16" s="217" t="s">
        <v>3670</v>
      </c>
      <c r="P16" s="151"/>
      <c r="Q16" s="70"/>
      <c r="R16" s="330"/>
    </row>
    <row r="17" spans="1:18" x14ac:dyDescent="0.25">
      <c r="A17" s="71">
        <v>39500</v>
      </c>
      <c r="B17" s="72" t="s">
        <v>1503</v>
      </c>
      <c r="C17" s="234" t="s">
        <v>8370</v>
      </c>
      <c r="D17" s="422">
        <v>4435</v>
      </c>
      <c r="E17" s="234" t="s">
        <v>10787</v>
      </c>
      <c r="F17" s="234"/>
      <c r="G17" s="234"/>
      <c r="H17" s="234"/>
      <c r="I17" s="234"/>
      <c r="J17" s="234"/>
      <c r="K17" s="234" t="s">
        <v>10788</v>
      </c>
      <c r="L17" s="235">
        <v>39510</v>
      </c>
      <c r="M17" s="18"/>
      <c r="N17" s="216">
        <v>39513</v>
      </c>
      <c r="O17" s="217">
        <v>4000</v>
      </c>
      <c r="P17" s="151"/>
      <c r="Q17" s="70"/>
      <c r="R17" s="330"/>
    </row>
    <row r="18" spans="1:18" x14ac:dyDescent="0.25">
      <c r="A18" s="71">
        <v>39505</v>
      </c>
      <c r="B18" s="72"/>
      <c r="C18" s="21" t="s">
        <v>462</v>
      </c>
      <c r="D18" s="422">
        <v>4419</v>
      </c>
      <c r="E18" s="234" t="s">
        <v>7128</v>
      </c>
      <c r="F18" s="234"/>
      <c r="G18" s="234"/>
      <c r="H18" s="234"/>
      <c r="I18" s="234"/>
      <c r="J18" s="234"/>
      <c r="K18" s="234" t="s">
        <v>2750</v>
      </c>
      <c r="L18" s="235">
        <v>39512</v>
      </c>
      <c r="M18" s="18"/>
      <c r="N18" s="216">
        <v>39510</v>
      </c>
      <c r="O18" s="217">
        <v>40</v>
      </c>
      <c r="P18" s="151"/>
      <c r="Q18" s="70"/>
      <c r="R18" s="330"/>
    </row>
    <row r="19" spans="1:18" x14ac:dyDescent="0.25">
      <c r="A19" s="71">
        <v>39505</v>
      </c>
      <c r="B19" s="72" t="s">
        <v>8119</v>
      </c>
      <c r="C19" s="234" t="s">
        <v>416</v>
      </c>
      <c r="D19" s="422">
        <v>4527</v>
      </c>
      <c r="E19" s="234"/>
      <c r="F19" s="234" t="s">
        <v>1697</v>
      </c>
      <c r="G19" s="234"/>
      <c r="H19" s="234" t="s">
        <v>417</v>
      </c>
      <c r="I19" s="234">
        <v>1.25</v>
      </c>
      <c r="J19" s="234" t="s">
        <v>6386</v>
      </c>
      <c r="K19" s="234" t="s">
        <v>6387</v>
      </c>
      <c r="L19" s="235">
        <v>39514</v>
      </c>
      <c r="M19" s="18"/>
      <c r="N19" s="216">
        <v>39514</v>
      </c>
      <c r="O19" s="217">
        <v>1000</v>
      </c>
      <c r="P19" s="151"/>
      <c r="Q19" s="70"/>
      <c r="R19" s="330"/>
    </row>
    <row r="20" spans="1:18" x14ac:dyDescent="0.25">
      <c r="A20" s="71">
        <v>39505</v>
      </c>
      <c r="B20" s="72" t="s">
        <v>8119</v>
      </c>
      <c r="C20" s="234" t="s">
        <v>416</v>
      </c>
      <c r="D20" s="422">
        <v>4527</v>
      </c>
      <c r="E20" s="234"/>
      <c r="F20" s="234" t="s">
        <v>1697</v>
      </c>
      <c r="G20" s="234"/>
      <c r="H20" s="234" t="s">
        <v>7703</v>
      </c>
      <c r="I20" s="234"/>
      <c r="J20" s="234" t="s">
        <v>6386</v>
      </c>
      <c r="K20" s="234" t="s">
        <v>7127</v>
      </c>
      <c r="L20" s="235">
        <v>39514</v>
      </c>
      <c r="M20" s="18"/>
      <c r="N20" s="216">
        <v>39514</v>
      </c>
      <c r="O20" s="217">
        <v>250</v>
      </c>
      <c r="P20" s="151"/>
      <c r="Q20" s="70"/>
      <c r="R20" s="330"/>
    </row>
    <row r="21" spans="1:18" x14ac:dyDescent="0.25">
      <c r="A21" s="71">
        <v>39506</v>
      </c>
      <c r="B21" s="72" t="s">
        <v>3774</v>
      </c>
      <c r="C21" s="234" t="s">
        <v>3775</v>
      </c>
      <c r="D21" s="422">
        <v>4537</v>
      </c>
      <c r="E21" s="234"/>
      <c r="F21" s="234" t="s">
        <v>1697</v>
      </c>
      <c r="G21" s="234"/>
      <c r="H21" s="234" t="s">
        <v>10615</v>
      </c>
      <c r="I21" s="234" t="s">
        <v>10616</v>
      </c>
      <c r="J21" s="234" t="s">
        <v>1698</v>
      </c>
      <c r="K21" s="234" t="s">
        <v>7825</v>
      </c>
      <c r="L21" s="235">
        <v>39512</v>
      </c>
      <c r="M21" s="18"/>
      <c r="N21" s="216">
        <v>39512</v>
      </c>
      <c r="O21" s="217">
        <v>750</v>
      </c>
      <c r="P21" s="151"/>
      <c r="Q21" s="70"/>
      <c r="R21" s="330"/>
    </row>
    <row r="22" spans="1:18" x14ac:dyDescent="0.25">
      <c r="A22" s="71">
        <v>39506</v>
      </c>
      <c r="B22" s="72" t="s">
        <v>9459</v>
      </c>
      <c r="C22" s="21" t="s">
        <v>5381</v>
      </c>
      <c r="D22" s="422">
        <v>4494</v>
      </c>
      <c r="E22" s="234" t="s">
        <v>9460</v>
      </c>
      <c r="F22" s="234"/>
      <c r="G22" s="234"/>
      <c r="H22" s="234"/>
      <c r="I22" s="234"/>
      <c r="J22" s="234"/>
      <c r="K22" s="234" t="s">
        <v>8763</v>
      </c>
      <c r="L22" s="235">
        <v>39514</v>
      </c>
      <c r="M22" s="18"/>
      <c r="N22" s="216">
        <v>39525</v>
      </c>
      <c r="O22" s="217" t="s">
        <v>8767</v>
      </c>
      <c r="P22" s="151"/>
      <c r="Q22" s="70"/>
      <c r="R22" s="330"/>
    </row>
    <row r="23" spans="1:18" x14ac:dyDescent="0.25">
      <c r="A23" s="71">
        <v>39510</v>
      </c>
      <c r="B23" s="72" t="s">
        <v>2751</v>
      </c>
      <c r="C23" s="234" t="s">
        <v>5208</v>
      </c>
      <c r="D23" s="422">
        <v>4423</v>
      </c>
      <c r="E23" s="234" t="s">
        <v>4332</v>
      </c>
      <c r="F23" s="234"/>
      <c r="G23" s="234"/>
      <c r="H23" s="234"/>
      <c r="I23" s="234"/>
      <c r="J23" s="234"/>
      <c r="K23" s="234" t="s">
        <v>1443</v>
      </c>
      <c r="L23" s="235">
        <v>39511</v>
      </c>
      <c r="M23" s="18"/>
      <c r="N23" s="216">
        <v>39511</v>
      </c>
      <c r="O23" s="217" t="s">
        <v>1443</v>
      </c>
      <c r="P23" s="151"/>
      <c r="Q23" s="70"/>
      <c r="R23" s="330"/>
    </row>
    <row r="24" spans="1:18" x14ac:dyDescent="0.25">
      <c r="A24" s="71">
        <v>39512</v>
      </c>
      <c r="B24" s="72" t="s">
        <v>3500</v>
      </c>
      <c r="C24" s="20" t="s">
        <v>3086</v>
      </c>
      <c r="D24" s="422">
        <v>4249</v>
      </c>
      <c r="E24" s="234"/>
      <c r="F24" s="234" t="s">
        <v>9334</v>
      </c>
      <c r="G24" s="234"/>
      <c r="H24" s="234" t="s">
        <v>5520</v>
      </c>
      <c r="I24" s="234" t="s">
        <v>4646</v>
      </c>
      <c r="J24" s="234"/>
      <c r="K24" s="234" t="s">
        <v>7643</v>
      </c>
      <c r="L24" s="235">
        <v>39513</v>
      </c>
      <c r="M24" s="18"/>
      <c r="N24" s="216">
        <v>39513</v>
      </c>
      <c r="O24" s="217" t="s">
        <v>8118</v>
      </c>
      <c r="P24" s="151"/>
      <c r="Q24" s="70"/>
      <c r="R24" s="330"/>
    </row>
    <row r="25" spans="1:18" x14ac:dyDescent="0.25">
      <c r="A25" s="71">
        <v>39512</v>
      </c>
      <c r="B25" s="72" t="s">
        <v>2420</v>
      </c>
      <c r="C25" s="234" t="s">
        <v>7704</v>
      </c>
      <c r="D25" s="422">
        <v>4570</v>
      </c>
      <c r="E25" s="234"/>
      <c r="F25" s="234" t="s">
        <v>6628</v>
      </c>
      <c r="G25" s="234"/>
      <c r="H25" s="234" t="s">
        <v>7705</v>
      </c>
      <c r="I25" s="234"/>
      <c r="J25" s="234"/>
      <c r="K25" s="234" t="s">
        <v>7706</v>
      </c>
      <c r="L25" s="235">
        <v>39521</v>
      </c>
      <c r="M25" s="18"/>
      <c r="N25" s="216">
        <v>39518</v>
      </c>
      <c r="O25" s="217" t="s">
        <v>4231</v>
      </c>
      <c r="P25" s="151"/>
      <c r="Q25" s="70"/>
      <c r="R25" s="330"/>
    </row>
    <row r="26" spans="1:18" x14ac:dyDescent="0.25">
      <c r="A26" s="71">
        <v>39519</v>
      </c>
      <c r="B26" s="72" t="s">
        <v>8458</v>
      </c>
      <c r="C26" s="234" t="s">
        <v>6410</v>
      </c>
      <c r="D26" s="422">
        <v>4442</v>
      </c>
      <c r="E26" s="234" t="s">
        <v>10141</v>
      </c>
      <c r="F26" s="234"/>
      <c r="G26" s="234"/>
      <c r="H26" s="234"/>
      <c r="I26" s="234"/>
      <c r="J26" s="234"/>
      <c r="K26" s="234" t="s">
        <v>9458</v>
      </c>
      <c r="L26" s="235">
        <v>39520</v>
      </c>
      <c r="M26" s="18"/>
      <c r="N26" s="216">
        <v>39520</v>
      </c>
      <c r="O26" s="217" t="s">
        <v>9458</v>
      </c>
      <c r="P26" s="151"/>
      <c r="Q26" s="70"/>
      <c r="R26" s="330"/>
    </row>
    <row r="27" spans="1:18" x14ac:dyDescent="0.25">
      <c r="A27" s="71">
        <v>39521</v>
      </c>
      <c r="B27" s="72"/>
      <c r="C27" s="234" t="s">
        <v>6410</v>
      </c>
      <c r="D27" s="422">
        <v>4442</v>
      </c>
      <c r="E27" s="234"/>
      <c r="F27" s="234" t="s">
        <v>1697</v>
      </c>
      <c r="G27" s="234"/>
      <c r="H27" s="234" t="s">
        <v>8768</v>
      </c>
      <c r="I27" s="234"/>
      <c r="J27" s="234"/>
      <c r="K27" s="234" t="s">
        <v>8447</v>
      </c>
      <c r="L27" s="235">
        <v>39524</v>
      </c>
      <c r="M27" s="18"/>
      <c r="N27" s="216">
        <v>39525</v>
      </c>
      <c r="O27" s="217" t="s">
        <v>8447</v>
      </c>
      <c r="P27" s="151"/>
      <c r="Q27" s="70"/>
      <c r="R27" s="330"/>
    </row>
    <row r="28" spans="1:18" x14ac:dyDescent="0.25">
      <c r="A28" s="71">
        <v>39521</v>
      </c>
      <c r="B28" s="72" t="s">
        <v>9588</v>
      </c>
      <c r="C28" s="234" t="s">
        <v>4315</v>
      </c>
      <c r="D28" s="422">
        <v>4556</v>
      </c>
      <c r="E28" s="234" t="s">
        <v>2033</v>
      </c>
      <c r="F28" s="234"/>
      <c r="G28" s="234"/>
      <c r="H28" s="234"/>
      <c r="I28" s="234"/>
      <c r="J28" s="234"/>
      <c r="K28" s="234" t="s">
        <v>4055</v>
      </c>
      <c r="L28" s="235">
        <v>39535</v>
      </c>
      <c r="M28" s="18"/>
      <c r="N28" s="216">
        <v>39538</v>
      </c>
      <c r="O28" s="217" t="s">
        <v>407</v>
      </c>
      <c r="P28" s="151"/>
      <c r="Q28" s="70"/>
      <c r="R28" s="330"/>
    </row>
    <row r="29" spans="1:18" x14ac:dyDescent="0.25">
      <c r="A29" s="71">
        <v>39528</v>
      </c>
      <c r="B29" s="72" t="s">
        <v>1899</v>
      </c>
      <c r="C29" s="234" t="s">
        <v>1900</v>
      </c>
      <c r="D29" s="422">
        <v>4279</v>
      </c>
      <c r="E29" s="234" t="s">
        <v>1901</v>
      </c>
      <c r="F29" s="234"/>
      <c r="G29" s="234"/>
      <c r="H29" s="234"/>
      <c r="I29" s="234"/>
      <c r="J29" s="234"/>
      <c r="K29" s="234" t="s">
        <v>3191</v>
      </c>
      <c r="L29" s="235">
        <v>39531</v>
      </c>
      <c r="M29" s="18"/>
      <c r="N29" s="216">
        <v>39531</v>
      </c>
      <c r="O29" s="217" t="s">
        <v>3191</v>
      </c>
      <c r="P29" s="151"/>
      <c r="Q29" s="70"/>
      <c r="R29" s="330"/>
    </row>
    <row r="30" spans="1:18" x14ac:dyDescent="0.25">
      <c r="A30" s="71">
        <v>39533</v>
      </c>
      <c r="B30" s="72" t="s">
        <v>2571</v>
      </c>
      <c r="C30" s="234" t="s">
        <v>6410</v>
      </c>
      <c r="D30" s="422">
        <v>4442</v>
      </c>
      <c r="E30" s="234"/>
      <c r="F30" s="234" t="s">
        <v>1697</v>
      </c>
      <c r="G30" s="234"/>
      <c r="H30" s="234" t="s">
        <v>8768</v>
      </c>
      <c r="I30" s="234"/>
      <c r="J30" s="234"/>
      <c r="K30" s="234" t="s">
        <v>2572</v>
      </c>
      <c r="L30" s="235">
        <v>39538</v>
      </c>
      <c r="M30" s="18"/>
      <c r="N30" s="216">
        <v>39539</v>
      </c>
      <c r="O30" s="217" t="s">
        <v>4859</v>
      </c>
      <c r="P30" s="151"/>
      <c r="Q30" s="70"/>
      <c r="R30" s="330"/>
    </row>
    <row r="31" spans="1:18" x14ac:dyDescent="0.25">
      <c r="A31" s="71">
        <v>39535</v>
      </c>
      <c r="B31" s="72" t="s">
        <v>4929</v>
      </c>
      <c r="C31" s="234" t="s">
        <v>8370</v>
      </c>
      <c r="D31" s="422">
        <v>4435</v>
      </c>
      <c r="E31" s="234" t="s">
        <v>2570</v>
      </c>
      <c r="F31" s="234"/>
      <c r="G31" s="234"/>
      <c r="H31" s="234"/>
      <c r="I31" s="234"/>
      <c r="J31" s="234"/>
      <c r="K31" s="234">
        <v>2000</v>
      </c>
      <c r="L31" s="235">
        <v>39538</v>
      </c>
      <c r="M31" s="18"/>
      <c r="N31" s="216">
        <v>39538</v>
      </c>
      <c r="O31" s="217">
        <v>2000</v>
      </c>
      <c r="P31" s="151"/>
      <c r="Q31" s="70"/>
      <c r="R31" s="330"/>
    </row>
    <row r="32" spans="1:18" x14ac:dyDescent="0.25">
      <c r="A32" s="71">
        <v>39536</v>
      </c>
      <c r="B32" s="72" t="s">
        <v>4929</v>
      </c>
      <c r="C32" s="234" t="s">
        <v>6527</v>
      </c>
      <c r="D32" s="422">
        <v>4453</v>
      </c>
      <c r="E32" s="234" t="s">
        <v>1014</v>
      </c>
      <c r="F32" s="234"/>
      <c r="G32" s="234"/>
      <c r="H32" s="234"/>
      <c r="I32" s="234"/>
      <c r="J32" s="234"/>
      <c r="K32" s="234" t="s">
        <v>4860</v>
      </c>
      <c r="L32" s="235">
        <v>39541</v>
      </c>
      <c r="M32" s="18"/>
      <c r="N32" s="216">
        <v>39542</v>
      </c>
      <c r="O32" s="217" t="s">
        <v>3261</v>
      </c>
      <c r="P32" s="151"/>
      <c r="Q32" s="70"/>
      <c r="R32" s="330"/>
    </row>
    <row r="33" spans="1:18" x14ac:dyDescent="0.25">
      <c r="A33" s="71">
        <v>39538</v>
      </c>
      <c r="B33" s="72" t="s">
        <v>4929</v>
      </c>
      <c r="C33" s="234" t="s">
        <v>6527</v>
      </c>
      <c r="D33" s="422">
        <v>4453</v>
      </c>
      <c r="E33" s="234" t="s">
        <v>1014</v>
      </c>
      <c r="F33" s="234"/>
      <c r="G33" s="234"/>
      <c r="H33" s="234"/>
      <c r="I33" s="234"/>
      <c r="J33" s="234"/>
      <c r="K33" s="234" t="s">
        <v>8447</v>
      </c>
      <c r="L33" s="235">
        <v>39538</v>
      </c>
      <c r="M33" s="18"/>
      <c r="N33" s="216">
        <v>39538</v>
      </c>
      <c r="O33" s="217" t="s">
        <v>8447</v>
      </c>
      <c r="P33" s="151"/>
      <c r="Q33" s="70"/>
      <c r="R33" s="330"/>
    </row>
    <row r="34" spans="1:18" x14ac:dyDescent="0.25">
      <c r="A34" s="71">
        <v>39538</v>
      </c>
      <c r="B34" s="72" t="s">
        <v>4929</v>
      </c>
      <c r="C34" s="234" t="s">
        <v>4930</v>
      </c>
      <c r="D34" s="422">
        <v>4539</v>
      </c>
      <c r="E34" s="234" t="s">
        <v>2862</v>
      </c>
      <c r="F34" s="234"/>
      <c r="G34" s="234"/>
      <c r="H34" s="234"/>
      <c r="I34" s="234"/>
      <c r="J34" s="234"/>
      <c r="K34" s="234" t="s">
        <v>1217</v>
      </c>
      <c r="L34" s="235">
        <v>39598</v>
      </c>
      <c r="M34" s="18"/>
      <c r="N34" s="216">
        <v>39598</v>
      </c>
      <c r="O34" s="217" t="s">
        <v>1217</v>
      </c>
      <c r="P34" s="151"/>
      <c r="Q34" s="70"/>
      <c r="R34" s="330"/>
    </row>
    <row r="35" spans="1:18" x14ac:dyDescent="0.25">
      <c r="A35" s="71">
        <v>39541</v>
      </c>
      <c r="B35" s="72" t="s">
        <v>4942</v>
      </c>
      <c r="C35" s="234" t="s">
        <v>2215</v>
      </c>
      <c r="D35" s="422"/>
      <c r="E35" s="234"/>
      <c r="F35" s="234"/>
      <c r="G35" s="234"/>
      <c r="H35" s="234" t="s">
        <v>1000</v>
      </c>
      <c r="I35" s="234"/>
      <c r="J35" s="234"/>
      <c r="K35" s="234" t="s">
        <v>4624</v>
      </c>
      <c r="L35" s="235">
        <v>39542</v>
      </c>
      <c r="M35" s="18"/>
      <c r="N35" s="216">
        <v>39542</v>
      </c>
      <c r="O35" s="217" t="s">
        <v>1001</v>
      </c>
      <c r="P35" s="151"/>
      <c r="Q35" s="70"/>
      <c r="R35" s="330"/>
    </row>
    <row r="36" spans="1:18" x14ac:dyDescent="0.25">
      <c r="A36" s="71">
        <v>39546</v>
      </c>
      <c r="B36" s="72" t="s">
        <v>3673</v>
      </c>
      <c r="C36" s="234" t="s">
        <v>3064</v>
      </c>
      <c r="D36" s="422">
        <v>4331</v>
      </c>
      <c r="E36" s="234" t="s">
        <v>3674</v>
      </c>
      <c r="F36" s="234"/>
      <c r="G36" s="234"/>
      <c r="H36" s="234"/>
      <c r="I36" s="234"/>
      <c r="J36" s="234"/>
      <c r="K36" s="234" t="s">
        <v>6045</v>
      </c>
      <c r="L36" s="235">
        <v>39549</v>
      </c>
      <c r="M36" s="18"/>
      <c r="N36" s="216">
        <v>39548</v>
      </c>
      <c r="O36" s="217" t="s">
        <v>10344</v>
      </c>
      <c r="P36" s="151"/>
      <c r="Q36" s="70"/>
      <c r="R36" s="330"/>
    </row>
    <row r="37" spans="1:18" x14ac:dyDescent="0.25">
      <c r="A37" s="71">
        <v>39546</v>
      </c>
      <c r="B37" s="72"/>
      <c r="C37" s="20" t="s">
        <v>7161</v>
      </c>
      <c r="D37" s="422">
        <v>4343</v>
      </c>
      <c r="E37" s="234"/>
      <c r="F37" s="234" t="s">
        <v>5726</v>
      </c>
      <c r="G37" s="234"/>
      <c r="H37" s="234" t="s">
        <v>6141</v>
      </c>
      <c r="I37" s="234"/>
      <c r="J37" s="234"/>
      <c r="K37" s="234">
        <v>7</v>
      </c>
      <c r="L37" s="235">
        <v>39574</v>
      </c>
      <c r="M37" s="18"/>
      <c r="N37" s="216">
        <v>39574</v>
      </c>
      <c r="O37" s="217" t="s">
        <v>6142</v>
      </c>
      <c r="P37" s="151"/>
      <c r="Q37" s="70"/>
      <c r="R37" s="330"/>
    </row>
    <row r="38" spans="1:18" x14ac:dyDescent="0.25">
      <c r="A38" s="71">
        <v>39554</v>
      </c>
      <c r="B38" s="72" t="s">
        <v>10347</v>
      </c>
      <c r="C38" s="234" t="s">
        <v>4315</v>
      </c>
      <c r="D38" s="422">
        <v>4556</v>
      </c>
      <c r="E38" s="234" t="s">
        <v>4630</v>
      </c>
      <c r="F38" s="234"/>
      <c r="G38" s="234"/>
      <c r="H38" s="234"/>
      <c r="I38" s="234"/>
      <c r="J38" s="234"/>
      <c r="K38" s="234" t="s">
        <v>4902</v>
      </c>
      <c r="L38" s="235">
        <v>39556</v>
      </c>
      <c r="M38" s="18"/>
      <c r="N38" s="216">
        <v>39556</v>
      </c>
      <c r="O38" s="217" t="s">
        <v>4903</v>
      </c>
      <c r="P38" s="151"/>
      <c r="Q38" s="70"/>
      <c r="R38" s="330"/>
    </row>
    <row r="39" spans="1:18" x14ac:dyDescent="0.25">
      <c r="A39" s="71">
        <v>39554</v>
      </c>
      <c r="B39" s="72" t="s">
        <v>10004</v>
      </c>
      <c r="C39" s="234" t="s">
        <v>9949</v>
      </c>
      <c r="D39" s="422">
        <v>4569</v>
      </c>
      <c r="E39" s="234"/>
      <c r="F39" s="234" t="s">
        <v>1697</v>
      </c>
      <c r="G39" s="234"/>
      <c r="H39" s="234" t="s">
        <v>7703</v>
      </c>
      <c r="I39" s="234"/>
      <c r="J39" s="234" t="s">
        <v>9215</v>
      </c>
      <c r="K39" s="234" t="s">
        <v>2362</v>
      </c>
      <c r="L39" s="235">
        <v>39567</v>
      </c>
      <c r="M39" s="18"/>
      <c r="N39" s="216">
        <v>39566</v>
      </c>
      <c r="O39" s="217" t="s">
        <v>2362</v>
      </c>
      <c r="P39" s="151"/>
      <c r="Q39" s="70"/>
      <c r="R39" s="330"/>
    </row>
    <row r="40" spans="1:18" x14ac:dyDescent="0.25">
      <c r="A40" s="71">
        <v>39554</v>
      </c>
      <c r="B40" s="72" t="s">
        <v>10004</v>
      </c>
      <c r="C40" s="234" t="s">
        <v>9949</v>
      </c>
      <c r="D40" s="422">
        <v>4569</v>
      </c>
      <c r="E40" s="234"/>
      <c r="F40" s="234" t="s">
        <v>1697</v>
      </c>
      <c r="G40" s="234"/>
      <c r="H40" s="234" t="s">
        <v>10615</v>
      </c>
      <c r="I40" s="234" t="s">
        <v>8177</v>
      </c>
      <c r="J40" s="234" t="s">
        <v>9215</v>
      </c>
      <c r="K40" s="234" t="s">
        <v>8178</v>
      </c>
      <c r="L40" s="235">
        <v>39567</v>
      </c>
      <c r="M40" s="18"/>
      <c r="N40" s="216">
        <v>39569</v>
      </c>
      <c r="O40" s="217" t="s">
        <v>8178</v>
      </c>
      <c r="P40" s="151"/>
      <c r="Q40" s="70"/>
      <c r="R40" s="330"/>
    </row>
    <row r="41" spans="1:18" x14ac:dyDescent="0.25">
      <c r="A41" s="71">
        <v>39555</v>
      </c>
      <c r="B41" s="72" t="s">
        <v>10345</v>
      </c>
      <c r="C41" s="234" t="s">
        <v>2215</v>
      </c>
      <c r="D41" s="422"/>
      <c r="E41" s="234"/>
      <c r="F41" s="234" t="s">
        <v>9334</v>
      </c>
      <c r="G41" s="234"/>
      <c r="H41" s="234" t="s">
        <v>10346</v>
      </c>
      <c r="I41" s="234"/>
      <c r="J41" s="234"/>
      <c r="K41" s="234" t="s">
        <v>4624</v>
      </c>
      <c r="L41" s="235">
        <v>39556</v>
      </c>
      <c r="M41" s="18"/>
      <c r="N41" s="216">
        <v>39556</v>
      </c>
      <c r="O41" s="217" t="s">
        <v>4624</v>
      </c>
      <c r="P41" s="151"/>
      <c r="Q41" s="70"/>
      <c r="R41" s="330"/>
    </row>
    <row r="42" spans="1:18" x14ac:dyDescent="0.25">
      <c r="A42" s="71">
        <v>39562</v>
      </c>
      <c r="B42" s="72" t="s">
        <v>4904</v>
      </c>
      <c r="C42" s="234" t="s">
        <v>2886</v>
      </c>
      <c r="D42" s="17">
        <v>4482</v>
      </c>
      <c r="E42" s="234"/>
      <c r="F42" s="234" t="s">
        <v>4905</v>
      </c>
      <c r="G42" s="234"/>
      <c r="H42" s="234" t="s">
        <v>4906</v>
      </c>
      <c r="I42" s="234"/>
      <c r="J42" s="234"/>
      <c r="K42" s="234" t="s">
        <v>9446</v>
      </c>
      <c r="L42" s="235">
        <v>39569</v>
      </c>
      <c r="M42" s="18"/>
      <c r="N42" s="216">
        <v>39562</v>
      </c>
      <c r="O42" s="217" t="s">
        <v>9447</v>
      </c>
      <c r="P42" s="151"/>
      <c r="Q42" s="70"/>
      <c r="R42" s="330"/>
    </row>
    <row r="43" spans="1:18" x14ac:dyDescent="0.25">
      <c r="A43" s="71">
        <v>39562</v>
      </c>
      <c r="B43" s="72" t="s">
        <v>9448</v>
      </c>
      <c r="C43" s="234" t="s">
        <v>2886</v>
      </c>
      <c r="D43" s="17">
        <v>4482</v>
      </c>
      <c r="E43" s="234" t="s">
        <v>5107</v>
      </c>
      <c r="F43" s="234"/>
      <c r="G43" s="234"/>
      <c r="H43" s="234"/>
      <c r="I43" s="234"/>
      <c r="J43" s="234"/>
      <c r="K43" s="234" t="s">
        <v>6300</v>
      </c>
      <c r="L43" s="235">
        <v>39569</v>
      </c>
      <c r="M43" s="18"/>
      <c r="N43" s="216">
        <v>39563</v>
      </c>
      <c r="O43" s="217" t="s">
        <v>2361</v>
      </c>
      <c r="P43" s="151"/>
      <c r="Q43" s="70"/>
      <c r="R43" s="330"/>
    </row>
    <row r="44" spans="1:18" x14ac:dyDescent="0.25">
      <c r="A44" s="71">
        <v>39562</v>
      </c>
      <c r="B44" s="72" t="s">
        <v>2363</v>
      </c>
      <c r="C44" s="234" t="s">
        <v>1668</v>
      </c>
      <c r="D44" s="422">
        <v>4464</v>
      </c>
      <c r="E44" s="234"/>
      <c r="F44" s="234"/>
      <c r="G44" s="234"/>
      <c r="H44" s="234" t="s">
        <v>3671</v>
      </c>
      <c r="I44" s="234"/>
      <c r="J44" s="234" t="s">
        <v>10793</v>
      </c>
      <c r="K44" s="234" t="s">
        <v>377</v>
      </c>
      <c r="L44" s="235">
        <v>39563</v>
      </c>
      <c r="M44" s="18"/>
      <c r="N44" s="216">
        <v>39567</v>
      </c>
      <c r="O44" s="217" t="s">
        <v>8176</v>
      </c>
      <c r="P44" s="151"/>
      <c r="Q44" s="70"/>
      <c r="R44" s="330"/>
    </row>
    <row r="45" spans="1:18" x14ac:dyDescent="0.25">
      <c r="A45" s="71">
        <v>39566</v>
      </c>
      <c r="B45" s="72" t="s">
        <v>10569</v>
      </c>
      <c r="C45" s="234" t="s">
        <v>8979</v>
      </c>
      <c r="D45" s="422">
        <v>4496</v>
      </c>
      <c r="E45" s="234"/>
      <c r="F45" s="234"/>
      <c r="G45" s="234"/>
      <c r="H45" s="234" t="s">
        <v>8509</v>
      </c>
      <c r="I45" s="234"/>
      <c r="J45" s="234"/>
      <c r="K45" s="234" t="s">
        <v>10273</v>
      </c>
      <c r="L45" s="235">
        <v>39573</v>
      </c>
      <c r="M45" s="18"/>
      <c r="N45" s="216">
        <v>39573</v>
      </c>
      <c r="O45" s="217" t="s">
        <v>107</v>
      </c>
      <c r="P45" s="151"/>
      <c r="Q45" s="70"/>
      <c r="R45" s="330"/>
    </row>
    <row r="46" spans="1:18" x14ac:dyDescent="0.25">
      <c r="A46" s="71">
        <v>39569</v>
      </c>
      <c r="B46" s="72" t="s">
        <v>5725</v>
      </c>
      <c r="C46" s="234" t="s">
        <v>9949</v>
      </c>
      <c r="D46" s="422">
        <v>4569</v>
      </c>
      <c r="E46" s="234"/>
      <c r="F46" s="234"/>
      <c r="G46" s="234"/>
      <c r="H46" s="234" t="s">
        <v>10615</v>
      </c>
      <c r="I46" s="234"/>
      <c r="J46" s="234" t="s">
        <v>9215</v>
      </c>
      <c r="K46" s="234" t="s">
        <v>2362</v>
      </c>
      <c r="L46" s="235">
        <v>39573</v>
      </c>
      <c r="M46" s="18"/>
      <c r="N46" s="216">
        <v>39573</v>
      </c>
      <c r="O46" s="217" t="s">
        <v>2362</v>
      </c>
      <c r="P46" s="151"/>
      <c r="Q46" s="70"/>
      <c r="R46" s="330"/>
    </row>
    <row r="47" spans="1:18" x14ac:dyDescent="0.25">
      <c r="A47" s="71">
        <v>39570</v>
      </c>
      <c r="B47" s="72" t="s">
        <v>614</v>
      </c>
      <c r="C47" s="234" t="s">
        <v>5880</v>
      </c>
      <c r="D47" s="17">
        <v>4550</v>
      </c>
      <c r="E47" s="234"/>
      <c r="F47" s="234"/>
      <c r="G47" s="234"/>
      <c r="H47" s="234" t="s">
        <v>10320</v>
      </c>
      <c r="I47" s="234" t="s">
        <v>10321</v>
      </c>
      <c r="J47" s="234"/>
      <c r="K47" s="234" t="s">
        <v>4974</v>
      </c>
      <c r="L47" s="235">
        <v>39575</v>
      </c>
      <c r="M47" s="18"/>
      <c r="N47" s="216">
        <v>39575</v>
      </c>
      <c r="O47" s="217">
        <v>10000</v>
      </c>
      <c r="P47" s="151"/>
      <c r="Q47" s="70"/>
      <c r="R47" s="330"/>
    </row>
    <row r="48" spans="1:18" x14ac:dyDescent="0.25">
      <c r="A48" s="71">
        <v>39573</v>
      </c>
      <c r="B48" s="72" t="s">
        <v>6143</v>
      </c>
      <c r="C48" s="234" t="s">
        <v>1396</v>
      </c>
      <c r="D48" s="422">
        <v>4479</v>
      </c>
      <c r="E48" s="234" t="s">
        <v>2286</v>
      </c>
      <c r="F48" s="234"/>
      <c r="G48" s="234"/>
      <c r="H48" s="234"/>
      <c r="I48" s="234"/>
      <c r="J48" s="234"/>
      <c r="K48" s="234" t="s">
        <v>7681</v>
      </c>
      <c r="L48" s="235">
        <v>39575</v>
      </c>
      <c r="M48" s="18"/>
      <c r="N48" s="216">
        <v>39575</v>
      </c>
      <c r="O48" s="217" t="s">
        <v>7681</v>
      </c>
      <c r="P48" s="151"/>
      <c r="Q48" s="70"/>
      <c r="R48" s="330"/>
    </row>
    <row r="49" spans="1:18" x14ac:dyDescent="0.25">
      <c r="A49" s="71">
        <v>39575</v>
      </c>
      <c r="B49" s="72" t="s">
        <v>2989</v>
      </c>
      <c r="C49" s="234" t="s">
        <v>2215</v>
      </c>
      <c r="D49" s="422"/>
      <c r="E49" s="234"/>
      <c r="F49" s="234" t="s">
        <v>9334</v>
      </c>
      <c r="G49" s="234"/>
      <c r="H49" s="234" t="s">
        <v>10346</v>
      </c>
      <c r="I49" s="234"/>
      <c r="J49" s="234"/>
      <c r="K49" s="234" t="s">
        <v>360</v>
      </c>
      <c r="L49" s="235">
        <v>39576</v>
      </c>
      <c r="M49" s="18"/>
      <c r="N49" s="216">
        <v>39576</v>
      </c>
      <c r="O49" s="217" t="s">
        <v>360</v>
      </c>
      <c r="P49" s="151"/>
      <c r="Q49" s="70"/>
      <c r="R49" s="330"/>
    </row>
    <row r="50" spans="1:18" x14ac:dyDescent="0.25">
      <c r="A50" s="71">
        <v>39575</v>
      </c>
      <c r="B50" s="72" t="s">
        <v>361</v>
      </c>
      <c r="C50" s="21" t="s">
        <v>462</v>
      </c>
      <c r="D50" s="422">
        <v>4419</v>
      </c>
      <c r="E50" s="234" t="s">
        <v>362</v>
      </c>
      <c r="F50" s="234"/>
      <c r="G50" s="234"/>
      <c r="H50" s="234"/>
      <c r="I50" s="234"/>
      <c r="J50" s="234"/>
      <c r="K50" s="234" t="s">
        <v>363</v>
      </c>
      <c r="L50" s="235">
        <v>39576</v>
      </c>
      <c r="M50" s="18"/>
      <c r="N50" s="216">
        <v>39576</v>
      </c>
      <c r="O50" s="217" t="s">
        <v>732</v>
      </c>
      <c r="P50" s="151"/>
      <c r="Q50" s="70"/>
      <c r="R50" s="330"/>
    </row>
    <row r="51" spans="1:18" x14ac:dyDescent="0.25">
      <c r="A51" s="71">
        <v>39576</v>
      </c>
      <c r="B51" s="72" t="s">
        <v>1420</v>
      </c>
      <c r="C51" s="21" t="s">
        <v>1421</v>
      </c>
      <c r="D51" s="422">
        <v>4540</v>
      </c>
      <c r="E51" s="234"/>
      <c r="F51" s="234" t="s">
        <v>1697</v>
      </c>
      <c r="G51" s="234"/>
      <c r="H51" s="234" t="s">
        <v>1852</v>
      </c>
      <c r="I51" s="234"/>
      <c r="J51" s="234"/>
      <c r="K51" s="234" t="s">
        <v>1853</v>
      </c>
      <c r="L51" s="235">
        <v>39588</v>
      </c>
      <c r="M51" s="18"/>
      <c r="N51" s="216">
        <v>39588</v>
      </c>
      <c r="O51" s="217" t="s">
        <v>1854</v>
      </c>
      <c r="P51" s="151"/>
      <c r="Q51" s="70"/>
      <c r="R51" s="330"/>
    </row>
    <row r="52" spans="1:18" x14ac:dyDescent="0.25">
      <c r="A52" s="71">
        <v>39577</v>
      </c>
      <c r="B52" s="72" t="s">
        <v>8791</v>
      </c>
      <c r="C52" s="234" t="s">
        <v>4434</v>
      </c>
      <c r="D52" s="422">
        <v>4565</v>
      </c>
      <c r="E52" s="234" t="s">
        <v>4822</v>
      </c>
      <c r="F52" s="234"/>
      <c r="G52" s="234"/>
      <c r="H52" s="234"/>
      <c r="I52" s="234"/>
      <c r="J52" s="234"/>
      <c r="K52" s="234" t="s">
        <v>597</v>
      </c>
      <c r="L52" s="235">
        <v>39583</v>
      </c>
      <c r="M52" s="18"/>
      <c r="N52" s="216">
        <v>39583</v>
      </c>
      <c r="O52" s="217">
        <v>8</v>
      </c>
      <c r="P52" s="151"/>
      <c r="Q52" s="70"/>
      <c r="R52" s="330"/>
    </row>
    <row r="53" spans="1:18" x14ac:dyDescent="0.25">
      <c r="A53" s="71">
        <v>39577</v>
      </c>
      <c r="B53" s="72" t="s">
        <v>8791</v>
      </c>
      <c r="C53" s="234" t="s">
        <v>4434</v>
      </c>
      <c r="D53" s="422">
        <v>4565</v>
      </c>
      <c r="E53" s="234" t="s">
        <v>598</v>
      </c>
      <c r="F53" s="234"/>
      <c r="G53" s="234"/>
      <c r="H53" s="234"/>
      <c r="I53" s="234"/>
      <c r="J53" s="234"/>
      <c r="K53" s="234" t="s">
        <v>8678</v>
      </c>
      <c r="L53" s="235">
        <v>39583</v>
      </c>
      <c r="M53" s="18"/>
      <c r="N53" s="216">
        <v>39583</v>
      </c>
      <c r="O53" s="217">
        <v>14</v>
      </c>
      <c r="P53" s="151"/>
      <c r="Q53" s="70"/>
      <c r="R53" s="330"/>
    </row>
    <row r="54" spans="1:18" x14ac:dyDescent="0.25">
      <c r="A54" s="71">
        <v>39577</v>
      </c>
      <c r="B54" s="72" t="s">
        <v>8791</v>
      </c>
      <c r="C54" s="234" t="s">
        <v>4434</v>
      </c>
      <c r="D54" s="422">
        <v>4565</v>
      </c>
      <c r="E54" s="234" t="s">
        <v>709</v>
      </c>
      <c r="F54" s="234"/>
      <c r="G54" s="234"/>
      <c r="H54" s="234"/>
      <c r="I54" s="234"/>
      <c r="J54" s="234"/>
      <c r="K54" s="234" t="s">
        <v>8720</v>
      </c>
      <c r="L54" s="235">
        <v>39583</v>
      </c>
      <c r="M54" s="18"/>
      <c r="N54" s="216">
        <v>39583</v>
      </c>
      <c r="O54" s="217">
        <v>7</v>
      </c>
      <c r="P54" s="151"/>
      <c r="Q54" s="70"/>
      <c r="R54" s="330"/>
    </row>
    <row r="55" spans="1:18" x14ac:dyDescent="0.25">
      <c r="A55" s="71">
        <v>39580</v>
      </c>
      <c r="B55" s="72" t="s">
        <v>733</v>
      </c>
      <c r="C55" s="20" t="s">
        <v>3086</v>
      </c>
      <c r="D55" s="422">
        <v>4249</v>
      </c>
      <c r="E55" s="234" t="s">
        <v>4584</v>
      </c>
      <c r="F55" s="234"/>
      <c r="G55" s="234"/>
      <c r="H55" s="234"/>
      <c r="I55" s="234"/>
      <c r="J55" s="234"/>
      <c r="K55" s="234" t="s">
        <v>4585</v>
      </c>
      <c r="L55" s="235">
        <v>39581</v>
      </c>
      <c r="M55" s="18"/>
      <c r="N55" s="216">
        <v>39581</v>
      </c>
      <c r="O55" s="217" t="s">
        <v>4585</v>
      </c>
      <c r="P55" s="151"/>
      <c r="Q55" s="70"/>
      <c r="R55" s="330"/>
    </row>
    <row r="56" spans="1:18" x14ac:dyDescent="0.25">
      <c r="A56" s="71">
        <v>39580</v>
      </c>
      <c r="B56" s="72" t="s">
        <v>733</v>
      </c>
      <c r="C56" s="20" t="s">
        <v>3086</v>
      </c>
      <c r="D56" s="422">
        <v>4249</v>
      </c>
      <c r="E56" s="234" t="s">
        <v>4657</v>
      </c>
      <c r="F56" s="234"/>
      <c r="G56" s="234"/>
      <c r="H56" s="234"/>
      <c r="I56" s="234"/>
      <c r="J56" s="234"/>
      <c r="K56" s="234" t="s">
        <v>4658</v>
      </c>
      <c r="L56" s="235">
        <v>39581</v>
      </c>
      <c r="M56" s="18"/>
      <c r="N56" s="216">
        <v>39581</v>
      </c>
      <c r="O56" s="217" t="s">
        <v>4658</v>
      </c>
      <c r="P56" s="151"/>
      <c r="Q56" s="70"/>
      <c r="R56" s="330"/>
    </row>
    <row r="57" spans="1:18" x14ac:dyDescent="0.25">
      <c r="A57" s="71">
        <v>39580</v>
      </c>
      <c r="B57" s="72" t="s">
        <v>733</v>
      </c>
      <c r="C57" s="20" t="s">
        <v>3086</v>
      </c>
      <c r="D57" s="422">
        <v>4249</v>
      </c>
      <c r="E57" s="234" t="s">
        <v>10078</v>
      </c>
      <c r="F57" s="234"/>
      <c r="G57" s="234"/>
      <c r="H57" s="234"/>
      <c r="I57" s="234"/>
      <c r="J57" s="234"/>
      <c r="K57" s="234" t="s">
        <v>6343</v>
      </c>
      <c r="L57" s="235">
        <v>39581</v>
      </c>
      <c r="M57" s="18"/>
      <c r="N57" s="216">
        <v>39581</v>
      </c>
      <c r="O57" s="217" t="s">
        <v>6343</v>
      </c>
      <c r="P57" s="151"/>
      <c r="Q57" s="70"/>
      <c r="R57" s="330"/>
    </row>
    <row r="58" spans="1:18" x14ac:dyDescent="0.25">
      <c r="A58" s="71">
        <v>39580</v>
      </c>
      <c r="B58" s="72" t="s">
        <v>733</v>
      </c>
      <c r="C58" s="20" t="s">
        <v>3086</v>
      </c>
      <c r="D58" s="422">
        <v>4249</v>
      </c>
      <c r="E58" s="234" t="s">
        <v>1524</v>
      </c>
      <c r="F58" s="234"/>
      <c r="G58" s="234"/>
      <c r="H58" s="234"/>
      <c r="I58" s="234"/>
      <c r="J58" s="234"/>
      <c r="K58" s="234" t="s">
        <v>4658</v>
      </c>
      <c r="L58" s="235">
        <v>39581</v>
      </c>
      <c r="M58" s="18"/>
      <c r="N58" s="216">
        <v>39581</v>
      </c>
      <c r="O58" s="217" t="s">
        <v>4658</v>
      </c>
      <c r="P58" s="151"/>
      <c r="Q58" s="70"/>
      <c r="R58" s="330"/>
    </row>
    <row r="59" spans="1:18" x14ac:dyDescent="0.25">
      <c r="A59" s="71">
        <v>39580</v>
      </c>
      <c r="B59" s="72" t="s">
        <v>1525</v>
      </c>
      <c r="C59" s="21" t="s">
        <v>5381</v>
      </c>
      <c r="D59" s="422">
        <v>4494</v>
      </c>
      <c r="E59" s="234"/>
      <c r="F59" s="234" t="s">
        <v>4905</v>
      </c>
      <c r="G59" s="234"/>
      <c r="H59" s="234" t="s">
        <v>4359</v>
      </c>
      <c r="I59" s="234"/>
      <c r="J59" s="234" t="s">
        <v>6386</v>
      </c>
      <c r="K59" s="234">
        <v>48</v>
      </c>
      <c r="L59" s="235">
        <v>39581</v>
      </c>
      <c r="M59" s="18"/>
      <c r="N59" s="216">
        <v>39581</v>
      </c>
      <c r="O59" s="217">
        <v>48</v>
      </c>
      <c r="P59" s="151"/>
      <c r="Q59" s="70"/>
      <c r="R59" s="330"/>
    </row>
    <row r="60" spans="1:18" x14ac:dyDescent="0.25">
      <c r="A60" s="71">
        <v>39580</v>
      </c>
      <c r="B60" s="72" t="s">
        <v>733</v>
      </c>
      <c r="C60" s="20" t="s">
        <v>3086</v>
      </c>
      <c r="D60" s="422">
        <v>4249</v>
      </c>
      <c r="E60" s="234" t="s">
        <v>10655</v>
      </c>
      <c r="F60" s="234"/>
      <c r="G60" s="234"/>
      <c r="H60" s="234"/>
      <c r="I60" s="234"/>
      <c r="J60" s="234"/>
      <c r="K60" s="234" t="s">
        <v>10656</v>
      </c>
      <c r="L60" s="235">
        <v>39581</v>
      </c>
      <c r="M60" s="18"/>
      <c r="N60" s="216">
        <v>39581</v>
      </c>
      <c r="O60" s="217" t="s">
        <v>10656</v>
      </c>
      <c r="P60" s="151"/>
      <c r="Q60" s="70"/>
      <c r="R60" s="330"/>
    </row>
    <row r="61" spans="1:18" x14ac:dyDescent="0.25">
      <c r="A61" s="71">
        <v>39580</v>
      </c>
      <c r="B61" s="72" t="s">
        <v>733</v>
      </c>
      <c r="C61" s="20" t="s">
        <v>3086</v>
      </c>
      <c r="D61" s="422">
        <v>4249</v>
      </c>
      <c r="E61" s="234" t="s">
        <v>5733</v>
      </c>
      <c r="F61" s="234"/>
      <c r="G61" s="234"/>
      <c r="H61" s="234"/>
      <c r="I61" s="234"/>
      <c r="J61" s="234"/>
      <c r="K61" s="234" t="s">
        <v>4658</v>
      </c>
      <c r="L61" s="235">
        <v>39581</v>
      </c>
      <c r="M61" s="18"/>
      <c r="N61" s="216">
        <v>39581</v>
      </c>
      <c r="O61" s="217" t="s">
        <v>4658</v>
      </c>
      <c r="P61" s="151"/>
      <c r="Q61" s="70"/>
      <c r="R61" s="330"/>
    </row>
    <row r="62" spans="1:18" x14ac:dyDescent="0.25">
      <c r="A62" s="71">
        <v>39580</v>
      </c>
      <c r="B62" s="72" t="s">
        <v>733</v>
      </c>
      <c r="C62" s="20" t="s">
        <v>3086</v>
      </c>
      <c r="D62" s="422">
        <v>4249</v>
      </c>
      <c r="E62" s="234" t="s">
        <v>9555</v>
      </c>
      <c r="F62" s="234"/>
      <c r="G62" s="234"/>
      <c r="H62" s="234"/>
      <c r="I62" s="234"/>
      <c r="J62" s="234"/>
      <c r="K62" s="234" t="s">
        <v>6934</v>
      </c>
      <c r="L62" s="235">
        <v>39581</v>
      </c>
      <c r="M62" s="18"/>
      <c r="N62" s="216">
        <v>39581</v>
      </c>
      <c r="O62" s="217" t="s">
        <v>6934</v>
      </c>
      <c r="P62" s="151"/>
      <c r="Q62" s="70"/>
      <c r="R62" s="330"/>
    </row>
    <row r="63" spans="1:18" x14ac:dyDescent="0.25">
      <c r="A63" s="64">
        <v>39580</v>
      </c>
      <c r="B63" s="65" t="s">
        <v>1525</v>
      </c>
      <c r="C63" s="21" t="s">
        <v>5381</v>
      </c>
      <c r="D63" s="421">
        <v>4494</v>
      </c>
      <c r="E63" s="21"/>
      <c r="F63" s="21" t="s">
        <v>4905</v>
      </c>
      <c r="G63" s="21"/>
      <c r="H63" s="21" t="s">
        <v>4359</v>
      </c>
      <c r="I63" s="21"/>
      <c r="J63" s="21" t="s">
        <v>6386</v>
      </c>
      <c r="K63" s="21">
        <v>48</v>
      </c>
      <c r="L63" s="236">
        <v>39581</v>
      </c>
      <c r="M63" s="18"/>
      <c r="N63" s="218">
        <v>39581</v>
      </c>
      <c r="O63" s="219">
        <v>48</v>
      </c>
      <c r="P63" s="151"/>
      <c r="Q63" s="70"/>
      <c r="R63" s="330"/>
    </row>
    <row r="64" spans="1:18" x14ac:dyDescent="0.25">
      <c r="A64" s="64">
        <v>39580</v>
      </c>
      <c r="B64" s="65" t="s">
        <v>733</v>
      </c>
      <c r="C64" s="20" t="s">
        <v>3086</v>
      </c>
      <c r="D64" s="421">
        <v>4249</v>
      </c>
      <c r="E64" s="21" t="s">
        <v>9555</v>
      </c>
      <c r="F64" s="21"/>
      <c r="G64" s="21"/>
      <c r="H64" s="21"/>
      <c r="I64" s="21"/>
      <c r="J64" s="21"/>
      <c r="K64" s="21" t="s">
        <v>6934</v>
      </c>
      <c r="L64" s="236">
        <v>39581</v>
      </c>
      <c r="M64" s="18"/>
      <c r="N64" s="218">
        <v>39581</v>
      </c>
      <c r="O64" s="219" t="s">
        <v>6934</v>
      </c>
      <c r="P64" s="151"/>
      <c r="Q64" s="70"/>
      <c r="R64" s="330"/>
    </row>
    <row r="65" spans="1:18" x14ac:dyDescent="0.25">
      <c r="A65" s="71">
        <v>39580</v>
      </c>
      <c r="B65" s="72" t="s">
        <v>311</v>
      </c>
      <c r="C65" s="234" t="s">
        <v>6608</v>
      </c>
      <c r="D65" s="422">
        <v>4544</v>
      </c>
      <c r="E65" s="234"/>
      <c r="F65" s="234" t="s">
        <v>1697</v>
      </c>
      <c r="G65" s="234"/>
      <c r="H65" s="234" t="s">
        <v>3671</v>
      </c>
      <c r="I65" s="234" t="s">
        <v>942</v>
      </c>
      <c r="J65" s="234" t="s">
        <v>10497</v>
      </c>
      <c r="K65" s="234" t="s">
        <v>7157</v>
      </c>
      <c r="L65" s="235">
        <v>39595</v>
      </c>
      <c r="M65" s="18"/>
      <c r="N65" s="216">
        <v>39596</v>
      </c>
      <c r="O65" s="217">
        <v>1000</v>
      </c>
      <c r="P65" s="151"/>
      <c r="Q65" s="70"/>
      <c r="R65" s="330"/>
    </row>
    <row r="66" spans="1:18" x14ac:dyDescent="0.25">
      <c r="A66" s="71">
        <v>39580</v>
      </c>
      <c r="B66" s="72" t="s">
        <v>311</v>
      </c>
      <c r="C66" s="234" t="s">
        <v>6608</v>
      </c>
      <c r="D66" s="422">
        <v>4544</v>
      </c>
      <c r="E66" s="234"/>
      <c r="F66" s="234" t="s">
        <v>1697</v>
      </c>
      <c r="G66" s="234"/>
      <c r="H66" s="234" t="s">
        <v>3671</v>
      </c>
      <c r="I66" s="234" t="s">
        <v>942</v>
      </c>
      <c r="J66" s="234" t="s">
        <v>1387</v>
      </c>
      <c r="K66" s="234" t="s">
        <v>7157</v>
      </c>
      <c r="L66" s="235">
        <v>39595</v>
      </c>
      <c r="M66" s="18"/>
      <c r="N66" s="216">
        <v>39596</v>
      </c>
      <c r="O66" s="217">
        <v>1000</v>
      </c>
      <c r="P66" s="151"/>
      <c r="Q66" s="70"/>
      <c r="R66" s="330"/>
    </row>
    <row r="67" spans="1:18" x14ac:dyDescent="0.25">
      <c r="A67" s="71">
        <v>39581</v>
      </c>
      <c r="B67" s="72" t="s">
        <v>6935</v>
      </c>
      <c r="C67" s="234" t="s">
        <v>3400</v>
      </c>
      <c r="D67" s="422">
        <v>4553</v>
      </c>
      <c r="E67" s="234"/>
      <c r="F67" s="234" t="s">
        <v>4905</v>
      </c>
      <c r="G67" s="234"/>
      <c r="H67" s="21" t="s">
        <v>3401</v>
      </c>
      <c r="I67" s="234"/>
      <c r="J67" s="234"/>
      <c r="K67" s="234" t="s">
        <v>921</v>
      </c>
      <c r="L67" s="235">
        <v>39582</v>
      </c>
      <c r="M67" s="18"/>
      <c r="N67" s="216">
        <v>39582</v>
      </c>
      <c r="O67" s="217" t="s">
        <v>921</v>
      </c>
      <c r="P67" s="151"/>
      <c r="Q67" s="70"/>
      <c r="R67" s="330"/>
    </row>
    <row r="68" spans="1:18" x14ac:dyDescent="0.25">
      <c r="A68" s="71">
        <v>39581</v>
      </c>
      <c r="B68" s="72" t="s">
        <v>1158</v>
      </c>
      <c r="C68" s="234" t="s">
        <v>2010</v>
      </c>
      <c r="D68" s="422"/>
      <c r="E68" s="234"/>
      <c r="F68" s="234" t="s">
        <v>9334</v>
      </c>
      <c r="G68" s="234"/>
      <c r="H68" s="234" t="s">
        <v>1115</v>
      </c>
      <c r="I68" s="234"/>
      <c r="J68" s="234"/>
      <c r="K68" s="234" t="s">
        <v>3951</v>
      </c>
      <c r="L68" s="235">
        <v>39584</v>
      </c>
      <c r="M68" s="18"/>
      <c r="N68" s="216">
        <v>39582</v>
      </c>
      <c r="O68" s="217" t="s">
        <v>3951</v>
      </c>
      <c r="P68" s="151"/>
      <c r="Q68" s="70"/>
      <c r="R68" s="330"/>
    </row>
    <row r="69" spans="1:18" x14ac:dyDescent="0.25">
      <c r="A69" s="71">
        <v>39581</v>
      </c>
      <c r="B69" s="72" t="s">
        <v>1158</v>
      </c>
      <c r="C69" s="234" t="s">
        <v>2010</v>
      </c>
      <c r="D69" s="422"/>
      <c r="E69" s="234"/>
      <c r="F69" s="234" t="s">
        <v>9334</v>
      </c>
      <c r="G69" s="234"/>
      <c r="H69" s="234" t="s">
        <v>8790</v>
      </c>
      <c r="I69" s="234"/>
      <c r="J69" s="234"/>
      <c r="K69" s="234" t="s">
        <v>8447</v>
      </c>
      <c r="L69" s="235">
        <v>39584</v>
      </c>
      <c r="M69" s="18"/>
      <c r="N69" s="216">
        <v>39582</v>
      </c>
      <c r="O69" s="217" t="s">
        <v>8447</v>
      </c>
      <c r="P69" s="151"/>
      <c r="Q69" s="70"/>
      <c r="R69" s="330"/>
    </row>
    <row r="70" spans="1:18" x14ac:dyDescent="0.25">
      <c r="A70" s="71">
        <v>39582</v>
      </c>
      <c r="B70" s="72" t="s">
        <v>8336</v>
      </c>
      <c r="C70" s="234" t="s">
        <v>5457</v>
      </c>
      <c r="D70" s="422">
        <v>4552</v>
      </c>
      <c r="E70" s="234" t="s">
        <v>6427</v>
      </c>
      <c r="F70" s="234"/>
      <c r="G70" s="234"/>
      <c r="H70" s="234"/>
      <c r="I70" s="234"/>
      <c r="J70" s="234"/>
      <c r="K70" s="234" t="s">
        <v>8824</v>
      </c>
      <c r="L70" s="235">
        <v>39587</v>
      </c>
      <c r="M70" s="18"/>
      <c r="N70" s="216">
        <v>39587</v>
      </c>
      <c r="O70" s="217" t="s">
        <v>7445</v>
      </c>
      <c r="P70" s="151"/>
      <c r="Q70" s="70"/>
      <c r="R70" s="330"/>
    </row>
    <row r="71" spans="1:18" x14ac:dyDescent="0.25">
      <c r="A71" s="71">
        <v>39583</v>
      </c>
      <c r="B71" s="72" t="s">
        <v>205</v>
      </c>
      <c r="C71" s="234" t="s">
        <v>1668</v>
      </c>
      <c r="D71" s="422">
        <v>4464</v>
      </c>
      <c r="E71" s="234"/>
      <c r="F71" s="234" t="s">
        <v>4905</v>
      </c>
      <c r="G71" s="234"/>
      <c r="H71" s="234" t="s">
        <v>4359</v>
      </c>
      <c r="I71" s="234"/>
      <c r="J71" s="234" t="s">
        <v>2078</v>
      </c>
      <c r="K71" s="234" t="s">
        <v>4924</v>
      </c>
      <c r="L71" s="235">
        <v>39584</v>
      </c>
      <c r="M71" s="18"/>
      <c r="N71" s="216">
        <v>39584</v>
      </c>
      <c r="O71" s="217" t="s">
        <v>4924</v>
      </c>
      <c r="P71" s="151"/>
      <c r="Q71" s="70"/>
      <c r="R71" s="330"/>
    </row>
    <row r="72" spans="1:18" x14ac:dyDescent="0.25">
      <c r="A72" s="71">
        <v>39583</v>
      </c>
      <c r="B72" s="72" t="s">
        <v>6428</v>
      </c>
      <c r="C72" s="234" t="s">
        <v>10159</v>
      </c>
      <c r="D72" s="422">
        <v>4468</v>
      </c>
      <c r="E72" s="234" t="s">
        <v>526</v>
      </c>
      <c r="F72" s="234"/>
      <c r="G72" s="234"/>
      <c r="H72" s="234"/>
      <c r="I72" s="234"/>
      <c r="J72" s="234"/>
      <c r="K72" s="234" t="s">
        <v>10656</v>
      </c>
      <c r="L72" s="235">
        <v>39587</v>
      </c>
      <c r="M72" s="18"/>
      <c r="N72" s="216">
        <v>39587</v>
      </c>
      <c r="O72" s="217" t="s">
        <v>10656</v>
      </c>
      <c r="P72" s="151"/>
      <c r="Q72" s="70"/>
      <c r="R72" s="330"/>
    </row>
    <row r="73" spans="1:18" x14ac:dyDescent="0.25">
      <c r="A73" s="71">
        <v>39583</v>
      </c>
      <c r="B73" s="72" t="s">
        <v>6428</v>
      </c>
      <c r="C73" s="234" t="s">
        <v>10159</v>
      </c>
      <c r="D73" s="422">
        <v>4468</v>
      </c>
      <c r="E73" s="234" t="s">
        <v>3579</v>
      </c>
      <c r="F73" s="234"/>
      <c r="G73" s="234"/>
      <c r="H73" s="234"/>
      <c r="I73" s="234"/>
      <c r="J73" s="234"/>
      <c r="K73" s="234" t="s">
        <v>6934</v>
      </c>
      <c r="L73" s="235">
        <v>39587</v>
      </c>
      <c r="M73" s="18"/>
      <c r="N73" s="216">
        <v>39587</v>
      </c>
      <c r="O73" s="217" t="s">
        <v>6934</v>
      </c>
      <c r="P73" s="151"/>
      <c r="Q73" s="70"/>
      <c r="R73" s="330"/>
    </row>
    <row r="74" spans="1:18" x14ac:dyDescent="0.25">
      <c r="A74" s="71">
        <v>39583</v>
      </c>
      <c r="B74" s="72" t="s">
        <v>3580</v>
      </c>
      <c r="C74" s="234" t="s">
        <v>4315</v>
      </c>
      <c r="D74" s="422">
        <v>4556</v>
      </c>
      <c r="E74" s="234"/>
      <c r="F74" s="234" t="s">
        <v>4905</v>
      </c>
      <c r="G74" s="234"/>
      <c r="H74" s="234" t="s">
        <v>280</v>
      </c>
      <c r="I74" s="234" t="s">
        <v>3807</v>
      </c>
      <c r="J74" s="234"/>
      <c r="K74" s="234" t="s">
        <v>1850</v>
      </c>
      <c r="L74" s="235">
        <v>39584</v>
      </c>
      <c r="M74" s="18"/>
      <c r="N74" s="216">
        <v>39588</v>
      </c>
      <c r="O74" s="217" t="s">
        <v>1851</v>
      </c>
      <c r="P74" s="151"/>
      <c r="Q74" s="70"/>
      <c r="R74" s="330"/>
    </row>
    <row r="75" spans="1:18" x14ac:dyDescent="0.25">
      <c r="A75" s="71">
        <v>39583</v>
      </c>
      <c r="B75" s="72" t="s">
        <v>4000</v>
      </c>
      <c r="C75" s="20" t="s">
        <v>135</v>
      </c>
      <c r="D75" s="422">
        <v>4370</v>
      </c>
      <c r="E75" s="234" t="s">
        <v>7113</v>
      </c>
      <c r="F75" s="234"/>
      <c r="G75" s="234"/>
      <c r="H75" s="234"/>
      <c r="I75" s="234"/>
      <c r="J75" s="234"/>
      <c r="K75" s="234">
        <v>10600</v>
      </c>
      <c r="L75" s="235">
        <v>39589</v>
      </c>
      <c r="M75" s="18"/>
      <c r="N75" s="216">
        <v>39588</v>
      </c>
      <c r="O75" s="220">
        <v>10600</v>
      </c>
      <c r="P75" s="151"/>
      <c r="Q75" s="70"/>
      <c r="R75" s="330"/>
    </row>
    <row r="76" spans="1:18" x14ac:dyDescent="0.25">
      <c r="A76" s="71">
        <v>39583</v>
      </c>
      <c r="B76" s="72" t="s">
        <v>1415</v>
      </c>
      <c r="C76" s="234" t="s">
        <v>1416</v>
      </c>
      <c r="D76" s="422" t="s">
        <v>9611</v>
      </c>
      <c r="E76" s="234"/>
      <c r="F76" s="234" t="s">
        <v>1697</v>
      </c>
      <c r="G76" s="234"/>
      <c r="H76" s="234" t="s">
        <v>2885</v>
      </c>
      <c r="I76" s="234"/>
      <c r="J76" s="234"/>
      <c r="K76" s="234" t="s">
        <v>8447</v>
      </c>
      <c r="L76" s="235">
        <v>39588</v>
      </c>
      <c r="M76" s="18"/>
      <c r="N76" s="216">
        <v>39589</v>
      </c>
      <c r="O76" s="217" t="s">
        <v>9612</v>
      </c>
      <c r="P76" s="151"/>
      <c r="Q76" s="70"/>
      <c r="R76" s="330"/>
    </row>
    <row r="77" spans="1:18" x14ac:dyDescent="0.25">
      <c r="A77" s="71">
        <v>39584</v>
      </c>
      <c r="B77" s="72" t="s">
        <v>4517</v>
      </c>
      <c r="C77" s="20" t="s">
        <v>135</v>
      </c>
      <c r="D77" s="422">
        <v>4370</v>
      </c>
      <c r="E77" s="234"/>
      <c r="F77" s="234" t="s">
        <v>9334</v>
      </c>
      <c r="G77" s="234"/>
      <c r="H77" s="234" t="s">
        <v>4611</v>
      </c>
      <c r="I77" s="234"/>
      <c r="J77" s="234"/>
      <c r="K77" s="234" t="s">
        <v>4612</v>
      </c>
      <c r="L77" s="235">
        <v>39598</v>
      </c>
      <c r="M77" s="18"/>
      <c r="N77" s="216">
        <v>39963</v>
      </c>
      <c r="O77" s="220">
        <v>15000</v>
      </c>
      <c r="P77" s="151"/>
      <c r="Q77" s="78"/>
      <c r="R77" s="330"/>
    </row>
    <row r="78" spans="1:18" x14ac:dyDescent="0.25">
      <c r="A78" s="71">
        <v>39588</v>
      </c>
      <c r="B78" s="72" t="s">
        <v>4031</v>
      </c>
      <c r="C78" s="234" t="s">
        <v>5381</v>
      </c>
      <c r="D78" s="422">
        <v>4494</v>
      </c>
      <c r="E78" s="234"/>
      <c r="F78" s="234" t="s">
        <v>6628</v>
      </c>
      <c r="G78" s="234"/>
      <c r="H78" s="234" t="s">
        <v>4032</v>
      </c>
      <c r="I78" s="234"/>
      <c r="J78" s="234"/>
      <c r="K78" s="234" t="s">
        <v>10656</v>
      </c>
      <c r="L78" s="235">
        <v>39595</v>
      </c>
      <c r="M78" s="18"/>
      <c r="N78" s="216">
        <v>39595</v>
      </c>
      <c r="O78" s="217" t="s">
        <v>10656</v>
      </c>
      <c r="P78" s="151"/>
      <c r="Q78" s="70"/>
      <c r="R78" s="330"/>
    </row>
    <row r="79" spans="1:18" x14ac:dyDescent="0.25">
      <c r="A79" s="71">
        <v>39590</v>
      </c>
      <c r="B79" s="72" t="s">
        <v>9154</v>
      </c>
      <c r="C79" s="21" t="s">
        <v>2625</v>
      </c>
      <c r="D79" s="422">
        <v>4530</v>
      </c>
      <c r="E79" s="234"/>
      <c r="F79" s="234"/>
      <c r="G79" s="234"/>
      <c r="H79" s="234" t="s">
        <v>3300</v>
      </c>
      <c r="I79" s="234" t="s">
        <v>10321</v>
      </c>
      <c r="J79" s="234"/>
      <c r="K79" s="234" t="s">
        <v>2896</v>
      </c>
      <c r="L79" s="235">
        <v>39590</v>
      </c>
      <c r="M79" s="18"/>
      <c r="N79" s="216">
        <v>39590</v>
      </c>
      <c r="O79" s="217" t="s">
        <v>2896</v>
      </c>
      <c r="P79" s="151"/>
      <c r="Q79" s="70"/>
      <c r="R79" s="330"/>
    </row>
    <row r="80" spans="1:18" x14ac:dyDescent="0.25">
      <c r="A80" s="71">
        <v>39590</v>
      </c>
      <c r="B80" s="72" t="s">
        <v>6194</v>
      </c>
      <c r="C80" s="234" t="s">
        <v>4027</v>
      </c>
      <c r="D80" s="422">
        <v>4499</v>
      </c>
      <c r="E80" s="234"/>
      <c r="F80" s="234" t="s">
        <v>1697</v>
      </c>
      <c r="G80" s="234"/>
      <c r="H80" s="234" t="s">
        <v>3671</v>
      </c>
      <c r="I80" s="234" t="s">
        <v>942</v>
      </c>
      <c r="J80" s="234" t="s">
        <v>369</v>
      </c>
      <c r="K80" s="234">
        <v>5500</v>
      </c>
      <c r="L80" s="235">
        <v>39596</v>
      </c>
      <c r="M80" s="18"/>
      <c r="N80" s="216">
        <v>39591</v>
      </c>
      <c r="O80" s="217">
        <v>5500</v>
      </c>
      <c r="P80" s="151"/>
      <c r="Q80" s="70"/>
      <c r="R80" s="330"/>
    </row>
    <row r="81" spans="1:18" x14ac:dyDescent="0.25">
      <c r="A81" s="71">
        <v>39590</v>
      </c>
      <c r="B81" s="72" t="s">
        <v>6194</v>
      </c>
      <c r="C81" s="234" t="s">
        <v>4027</v>
      </c>
      <c r="D81" s="422">
        <v>4499</v>
      </c>
      <c r="E81" s="234"/>
      <c r="F81" s="234" t="s">
        <v>1697</v>
      </c>
      <c r="G81" s="234"/>
      <c r="H81" s="234" t="s">
        <v>3671</v>
      </c>
      <c r="I81" s="234" t="s">
        <v>942</v>
      </c>
      <c r="J81" s="234" t="s">
        <v>369</v>
      </c>
      <c r="K81" s="234">
        <v>1000</v>
      </c>
      <c r="L81" s="235">
        <v>39596</v>
      </c>
      <c r="M81" s="18"/>
      <c r="N81" s="216">
        <v>39591</v>
      </c>
      <c r="O81" s="217">
        <v>1000</v>
      </c>
      <c r="P81" s="151"/>
      <c r="Q81" s="70"/>
      <c r="R81" s="330"/>
    </row>
    <row r="82" spans="1:18" x14ac:dyDescent="0.25">
      <c r="A82" s="71">
        <v>39590</v>
      </c>
      <c r="B82" s="72" t="s">
        <v>3103</v>
      </c>
      <c r="C82" s="20" t="s">
        <v>3086</v>
      </c>
      <c r="D82" s="422">
        <v>4249</v>
      </c>
      <c r="E82" s="234"/>
      <c r="F82" s="234" t="s">
        <v>1697</v>
      </c>
      <c r="G82" s="234"/>
      <c r="H82" s="234" t="s">
        <v>4232</v>
      </c>
      <c r="I82" s="234"/>
      <c r="J82" s="234"/>
      <c r="K82" s="234" t="s">
        <v>4859</v>
      </c>
      <c r="L82" s="235">
        <v>39598</v>
      </c>
      <c r="M82" s="18"/>
      <c r="N82" s="216">
        <v>39596</v>
      </c>
      <c r="O82" s="217" t="s">
        <v>4859</v>
      </c>
      <c r="P82" s="151"/>
      <c r="Q82" s="70"/>
      <c r="R82" s="330"/>
    </row>
    <row r="83" spans="1:18" x14ac:dyDescent="0.25">
      <c r="A83" s="71">
        <v>39595</v>
      </c>
      <c r="B83" s="72" t="s">
        <v>7158</v>
      </c>
      <c r="C83" s="234" t="s">
        <v>8370</v>
      </c>
      <c r="D83" s="422">
        <v>4435</v>
      </c>
      <c r="E83" s="234" t="s">
        <v>6983</v>
      </c>
      <c r="F83" s="234"/>
      <c r="G83" s="234"/>
      <c r="H83" s="234"/>
      <c r="I83" s="234"/>
      <c r="J83" s="234"/>
      <c r="K83" s="234" t="s">
        <v>7656</v>
      </c>
      <c r="L83" s="235">
        <v>39596</v>
      </c>
      <c r="M83" s="18"/>
      <c r="N83" s="216">
        <v>39596</v>
      </c>
      <c r="O83" s="217" t="s">
        <v>7681</v>
      </c>
      <c r="P83" s="151"/>
      <c r="Q83" s="70"/>
      <c r="R83" s="330"/>
    </row>
    <row r="84" spans="1:18" x14ac:dyDescent="0.25">
      <c r="A84" s="71">
        <v>39595</v>
      </c>
      <c r="B84" s="72" t="s">
        <v>9702</v>
      </c>
      <c r="C84" s="21" t="s">
        <v>2625</v>
      </c>
      <c r="D84" s="422">
        <v>4530</v>
      </c>
      <c r="E84" s="234"/>
      <c r="F84" s="234"/>
      <c r="G84" s="234"/>
      <c r="H84" s="234" t="s">
        <v>673</v>
      </c>
      <c r="I84" s="234" t="s">
        <v>674</v>
      </c>
      <c r="J84" s="234"/>
      <c r="K84" s="234" t="s">
        <v>9172</v>
      </c>
      <c r="L84" s="235">
        <v>39596</v>
      </c>
      <c r="M84" s="18"/>
      <c r="N84" s="216">
        <v>39596</v>
      </c>
      <c r="O84" s="217" t="s">
        <v>7462</v>
      </c>
      <c r="P84" s="151"/>
      <c r="Q84" s="70"/>
      <c r="R84" s="330"/>
    </row>
    <row r="85" spans="1:18" x14ac:dyDescent="0.25">
      <c r="A85" s="71">
        <v>39596</v>
      </c>
      <c r="B85" s="72" t="s">
        <v>5639</v>
      </c>
      <c r="C85" s="21" t="s">
        <v>462</v>
      </c>
      <c r="D85" s="422">
        <v>4419</v>
      </c>
      <c r="E85" s="234" t="s">
        <v>362</v>
      </c>
      <c r="F85" s="234"/>
      <c r="G85" s="234"/>
      <c r="H85" s="234"/>
      <c r="I85" s="234"/>
      <c r="J85" s="234"/>
      <c r="K85" s="234" t="s">
        <v>363</v>
      </c>
      <c r="L85" s="235">
        <v>39598</v>
      </c>
      <c r="M85" s="18"/>
      <c r="N85" s="216">
        <v>39597</v>
      </c>
      <c r="O85" s="217" t="s">
        <v>363</v>
      </c>
      <c r="P85" s="151"/>
      <c r="Q85" s="70"/>
      <c r="R85" s="330"/>
    </row>
    <row r="86" spans="1:18" x14ac:dyDescent="0.25">
      <c r="A86" s="71">
        <v>39597</v>
      </c>
      <c r="B86" s="72" t="s">
        <v>3464</v>
      </c>
      <c r="C86" s="234" t="s">
        <v>10159</v>
      </c>
      <c r="D86" s="422">
        <v>4468</v>
      </c>
      <c r="E86" s="234" t="s">
        <v>3377</v>
      </c>
      <c r="F86" s="234"/>
      <c r="G86" s="234"/>
      <c r="H86" s="234"/>
      <c r="I86" s="234"/>
      <c r="J86" s="234"/>
      <c r="K86" s="234" t="s">
        <v>10656</v>
      </c>
      <c r="L86" s="235">
        <v>39598</v>
      </c>
      <c r="M86" s="18"/>
      <c r="N86" s="216">
        <v>39598</v>
      </c>
      <c r="O86" s="217" t="s">
        <v>10656</v>
      </c>
      <c r="P86" s="151"/>
      <c r="Q86" s="70"/>
      <c r="R86" s="330"/>
    </row>
    <row r="87" spans="1:18" x14ac:dyDescent="0.25">
      <c r="A87" s="71">
        <v>39597</v>
      </c>
      <c r="B87" s="72" t="s">
        <v>3464</v>
      </c>
      <c r="C87" s="234" t="s">
        <v>10159</v>
      </c>
      <c r="D87" s="422">
        <v>4468</v>
      </c>
      <c r="E87" s="234" t="s">
        <v>8317</v>
      </c>
      <c r="F87" s="234"/>
      <c r="G87" s="234"/>
      <c r="H87" s="234"/>
      <c r="I87" s="234"/>
      <c r="J87" s="234"/>
      <c r="K87" s="234" t="s">
        <v>6934</v>
      </c>
      <c r="L87" s="235">
        <v>39598</v>
      </c>
      <c r="M87" s="18"/>
      <c r="N87" s="216">
        <v>39598</v>
      </c>
      <c r="O87" s="217" t="s">
        <v>6934</v>
      </c>
      <c r="P87" s="151"/>
      <c r="Q87" s="70"/>
      <c r="R87" s="330"/>
    </row>
    <row r="88" spans="1:18" x14ac:dyDescent="0.25">
      <c r="A88" s="64">
        <v>39598</v>
      </c>
      <c r="B88" s="65" t="s">
        <v>4844</v>
      </c>
      <c r="C88" s="21" t="s">
        <v>5381</v>
      </c>
      <c r="D88" s="421">
        <v>4494</v>
      </c>
      <c r="E88" s="21" t="s">
        <v>4845</v>
      </c>
      <c r="F88" s="21"/>
      <c r="G88" s="21"/>
      <c r="H88" s="21"/>
      <c r="I88" s="21"/>
      <c r="J88" s="21"/>
      <c r="K88" s="21" t="s">
        <v>6343</v>
      </c>
      <c r="L88" s="236">
        <v>39605</v>
      </c>
      <c r="M88" s="18"/>
      <c r="N88" s="218">
        <v>39643</v>
      </c>
      <c r="O88" s="219" t="s">
        <v>6343</v>
      </c>
      <c r="P88" s="151"/>
      <c r="Q88" s="70"/>
      <c r="R88" s="330"/>
    </row>
    <row r="89" spans="1:18" x14ac:dyDescent="0.25">
      <c r="A89" s="71">
        <v>39601</v>
      </c>
      <c r="B89" s="72" t="s">
        <v>1218</v>
      </c>
      <c r="C89" s="234" t="s">
        <v>2010</v>
      </c>
      <c r="D89" s="422"/>
      <c r="E89" s="234"/>
      <c r="F89" s="234" t="s">
        <v>9334</v>
      </c>
      <c r="G89" s="234"/>
      <c r="H89" s="234" t="s">
        <v>1219</v>
      </c>
      <c r="I89" s="234"/>
      <c r="J89" s="234"/>
      <c r="K89" s="234" t="s">
        <v>5891</v>
      </c>
      <c r="L89" s="235">
        <v>39601</v>
      </c>
      <c r="M89" s="18"/>
      <c r="N89" s="216">
        <v>39602</v>
      </c>
      <c r="O89" s="217" t="s">
        <v>5892</v>
      </c>
      <c r="P89" s="151"/>
      <c r="Q89" s="70"/>
      <c r="R89" s="330"/>
    </row>
    <row r="90" spans="1:18" x14ac:dyDescent="0.25">
      <c r="A90" s="64">
        <v>39604</v>
      </c>
      <c r="B90" s="65" t="s">
        <v>5893</v>
      </c>
      <c r="C90" s="21" t="s">
        <v>2625</v>
      </c>
      <c r="D90" s="421">
        <v>4530</v>
      </c>
      <c r="E90" s="21" t="s">
        <v>1762</v>
      </c>
      <c r="F90" s="21"/>
      <c r="G90" s="21"/>
      <c r="H90" s="21"/>
      <c r="I90" s="21"/>
      <c r="J90" s="21"/>
      <c r="K90" s="21" t="s">
        <v>1763</v>
      </c>
      <c r="L90" s="236" t="s">
        <v>6533</v>
      </c>
      <c r="M90" s="18"/>
      <c r="N90" s="218">
        <v>39605</v>
      </c>
      <c r="O90" s="219" t="s">
        <v>1763</v>
      </c>
      <c r="P90" s="151"/>
      <c r="Q90" s="70"/>
      <c r="R90" s="330"/>
    </row>
    <row r="91" spans="1:18" x14ac:dyDescent="0.25">
      <c r="A91" s="64">
        <v>39615</v>
      </c>
      <c r="B91" s="65" t="s">
        <v>10144</v>
      </c>
      <c r="C91" s="21" t="s">
        <v>10145</v>
      </c>
      <c r="D91" s="421">
        <v>4595</v>
      </c>
      <c r="E91" s="21"/>
      <c r="F91" s="21" t="s">
        <v>1697</v>
      </c>
      <c r="G91" s="21"/>
      <c r="H91" s="21" t="s">
        <v>3474</v>
      </c>
      <c r="I91" s="21"/>
      <c r="J91" s="21"/>
      <c r="K91" s="21" t="s">
        <v>3475</v>
      </c>
      <c r="L91" s="236">
        <v>39659</v>
      </c>
      <c r="M91" s="18"/>
      <c r="N91" s="218">
        <v>39629</v>
      </c>
      <c r="O91" s="219" t="s">
        <v>6764</v>
      </c>
      <c r="P91" s="151"/>
      <c r="Q91" s="70"/>
      <c r="R91" s="330"/>
    </row>
    <row r="92" spans="1:18" x14ac:dyDescent="0.25">
      <c r="A92" s="64">
        <v>39624</v>
      </c>
      <c r="B92" s="65" t="s">
        <v>6765</v>
      </c>
      <c r="C92" s="21" t="s">
        <v>8124</v>
      </c>
      <c r="D92" s="421">
        <v>4490</v>
      </c>
      <c r="E92" s="21" t="s">
        <v>3882</v>
      </c>
      <c r="F92" s="21"/>
      <c r="G92" s="21"/>
      <c r="H92" s="21"/>
      <c r="I92" s="21"/>
      <c r="J92" s="21"/>
      <c r="K92" s="21" t="s">
        <v>3040</v>
      </c>
      <c r="L92" s="236">
        <v>39629</v>
      </c>
      <c r="M92" s="18"/>
      <c r="N92" s="218">
        <v>39629</v>
      </c>
      <c r="O92" s="219" t="s">
        <v>3947</v>
      </c>
      <c r="P92" s="151"/>
      <c r="Q92" s="70"/>
      <c r="R92" s="330"/>
    </row>
    <row r="93" spans="1:18" x14ac:dyDescent="0.25">
      <c r="A93" s="64">
        <v>39624</v>
      </c>
      <c r="B93" s="65" t="s">
        <v>5637</v>
      </c>
      <c r="C93" s="21" t="s">
        <v>462</v>
      </c>
      <c r="D93" s="421">
        <v>4419</v>
      </c>
      <c r="E93" s="21" t="s">
        <v>362</v>
      </c>
      <c r="F93" s="21"/>
      <c r="G93" s="21"/>
      <c r="H93" s="21"/>
      <c r="I93" s="21"/>
      <c r="J93" s="21"/>
      <c r="K93" s="21" t="s">
        <v>363</v>
      </c>
      <c r="L93" s="236">
        <v>39629</v>
      </c>
      <c r="M93" s="18"/>
      <c r="N93" s="218">
        <v>39629</v>
      </c>
      <c r="O93" s="219" t="s">
        <v>363</v>
      </c>
      <c r="P93" s="151"/>
      <c r="Q93" s="70"/>
      <c r="R93" s="330"/>
    </row>
    <row r="94" spans="1:18" x14ac:dyDescent="0.25">
      <c r="A94" s="64">
        <v>39624</v>
      </c>
      <c r="B94" s="65" t="s">
        <v>6049</v>
      </c>
      <c r="C94" s="20" t="s">
        <v>7161</v>
      </c>
      <c r="D94" s="421">
        <v>4343</v>
      </c>
      <c r="E94" s="21"/>
      <c r="F94" s="21" t="s">
        <v>1697</v>
      </c>
      <c r="G94" s="21"/>
      <c r="H94" s="21" t="s">
        <v>3671</v>
      </c>
      <c r="I94" s="234" t="s">
        <v>942</v>
      </c>
      <c r="J94" s="21" t="s">
        <v>10768</v>
      </c>
      <c r="K94" s="21" t="s">
        <v>1729</v>
      </c>
      <c r="L94" s="236">
        <v>39636</v>
      </c>
      <c r="M94" s="18"/>
      <c r="N94" s="221">
        <v>39647</v>
      </c>
      <c r="O94" s="219" t="s">
        <v>1730</v>
      </c>
      <c r="P94" s="151"/>
      <c r="Q94" s="70"/>
      <c r="R94" s="330"/>
    </row>
    <row r="95" spans="1:18" x14ac:dyDescent="0.25">
      <c r="A95" s="64">
        <v>39625</v>
      </c>
      <c r="B95" s="65" t="s">
        <v>1671</v>
      </c>
      <c r="C95" s="21" t="s">
        <v>737</v>
      </c>
      <c r="D95" s="17">
        <v>4441</v>
      </c>
      <c r="E95" s="21"/>
      <c r="F95" s="21" t="s">
        <v>4905</v>
      </c>
      <c r="G95" s="21"/>
      <c r="H95" s="21" t="s">
        <v>4359</v>
      </c>
      <c r="I95" s="21"/>
      <c r="J95" s="21" t="s">
        <v>10366</v>
      </c>
      <c r="K95" s="21" t="s">
        <v>1672</v>
      </c>
      <c r="L95" s="236">
        <v>39625</v>
      </c>
      <c r="M95" s="18"/>
      <c r="N95" s="218">
        <v>39625</v>
      </c>
      <c r="O95" s="219" t="s">
        <v>1672</v>
      </c>
      <c r="P95" s="151"/>
      <c r="Q95" s="70"/>
      <c r="R95" s="330"/>
    </row>
    <row r="96" spans="1:18" x14ac:dyDescent="0.25">
      <c r="A96" s="64">
        <v>39625</v>
      </c>
      <c r="B96" s="65" t="s">
        <v>1673</v>
      </c>
      <c r="C96" s="21" t="s">
        <v>2215</v>
      </c>
      <c r="D96" s="421"/>
      <c r="E96" s="21"/>
      <c r="F96" s="21" t="s">
        <v>9334</v>
      </c>
      <c r="G96" s="21"/>
      <c r="H96" s="21" t="s">
        <v>1000</v>
      </c>
      <c r="I96" s="21"/>
      <c r="J96" s="21"/>
      <c r="K96" s="21" t="s">
        <v>360</v>
      </c>
      <c r="L96" s="236">
        <v>39626</v>
      </c>
      <c r="M96" s="18"/>
      <c r="N96" s="218">
        <v>39626</v>
      </c>
      <c r="O96" s="219" t="s">
        <v>360</v>
      </c>
      <c r="P96" s="151"/>
      <c r="Q96" s="70"/>
      <c r="R96" s="330"/>
    </row>
    <row r="97" spans="1:18" x14ac:dyDescent="0.25">
      <c r="A97" s="64">
        <v>39626</v>
      </c>
      <c r="B97" s="65" t="s">
        <v>2116</v>
      </c>
      <c r="C97" s="21" t="s">
        <v>1668</v>
      </c>
      <c r="D97" s="421">
        <v>4464</v>
      </c>
      <c r="E97" s="21"/>
      <c r="F97" s="21"/>
      <c r="G97" s="21"/>
      <c r="H97" s="21" t="s">
        <v>2097</v>
      </c>
      <c r="I97" s="21"/>
      <c r="J97" s="21" t="s">
        <v>7575</v>
      </c>
      <c r="K97" s="21" t="s">
        <v>7576</v>
      </c>
      <c r="L97" s="236">
        <v>39639</v>
      </c>
      <c r="M97" s="18"/>
      <c r="N97" s="218">
        <v>39640</v>
      </c>
      <c r="O97" s="219" t="s">
        <v>7340</v>
      </c>
      <c r="P97" s="151"/>
      <c r="Q97" s="70"/>
      <c r="R97" s="330"/>
    </row>
    <row r="98" spans="1:18" x14ac:dyDescent="0.25">
      <c r="A98" s="64">
        <v>39626</v>
      </c>
      <c r="B98" s="65" t="s">
        <v>2144</v>
      </c>
      <c r="C98" s="21" t="s">
        <v>4930</v>
      </c>
      <c r="D98" s="421">
        <v>4539</v>
      </c>
      <c r="E98" s="21" t="s">
        <v>7341</v>
      </c>
      <c r="F98" s="21"/>
      <c r="G98" s="21"/>
      <c r="H98" s="21"/>
      <c r="I98" s="21"/>
      <c r="J98" s="21"/>
      <c r="K98" s="21" t="s">
        <v>1459</v>
      </c>
      <c r="L98" s="236">
        <v>39640</v>
      </c>
      <c r="M98" s="18"/>
      <c r="N98" s="218">
        <v>39643</v>
      </c>
      <c r="O98" s="219" t="s">
        <v>4843</v>
      </c>
      <c r="P98" s="151"/>
      <c r="Q98" s="70"/>
      <c r="R98" s="330"/>
    </row>
    <row r="99" spans="1:18" x14ac:dyDescent="0.25">
      <c r="A99" s="64">
        <v>39631</v>
      </c>
      <c r="B99" s="65" t="s">
        <v>9765</v>
      </c>
      <c r="C99" s="21" t="s">
        <v>2625</v>
      </c>
      <c r="D99" s="421">
        <v>4530</v>
      </c>
      <c r="E99" s="234"/>
      <c r="F99" s="21" t="s">
        <v>1697</v>
      </c>
      <c r="G99" s="21"/>
      <c r="H99" s="21" t="s">
        <v>3671</v>
      </c>
      <c r="I99" s="21" t="s">
        <v>942</v>
      </c>
      <c r="J99" s="21" t="s">
        <v>1387</v>
      </c>
      <c r="K99" s="21" t="s">
        <v>1669</v>
      </c>
      <c r="L99" s="236">
        <v>39640</v>
      </c>
      <c r="M99" s="18"/>
      <c r="N99" s="218">
        <v>39610</v>
      </c>
      <c r="O99" s="219" t="s">
        <v>1669</v>
      </c>
      <c r="P99" s="151"/>
      <c r="Q99" s="70"/>
      <c r="R99" s="330"/>
    </row>
    <row r="100" spans="1:18" x14ac:dyDescent="0.25">
      <c r="A100" s="64">
        <v>39631</v>
      </c>
      <c r="B100" s="65" t="s">
        <v>9765</v>
      </c>
      <c r="C100" s="21" t="s">
        <v>2625</v>
      </c>
      <c r="D100" s="421">
        <v>4530</v>
      </c>
      <c r="E100" s="21"/>
      <c r="F100" s="21" t="s">
        <v>1697</v>
      </c>
      <c r="G100" s="21"/>
      <c r="H100" s="21" t="s">
        <v>417</v>
      </c>
      <c r="I100" s="21" t="s">
        <v>7194</v>
      </c>
      <c r="J100" s="21" t="s">
        <v>1387</v>
      </c>
      <c r="K100" s="21" t="s">
        <v>3475</v>
      </c>
      <c r="L100" s="236">
        <v>39640</v>
      </c>
      <c r="M100" s="18"/>
      <c r="N100" s="218">
        <v>39640</v>
      </c>
      <c r="O100" s="219" t="s">
        <v>3475</v>
      </c>
      <c r="P100" s="151"/>
      <c r="Q100" s="70"/>
      <c r="R100" s="330"/>
    </row>
    <row r="101" spans="1:18" x14ac:dyDescent="0.25">
      <c r="A101" s="64">
        <v>39631</v>
      </c>
      <c r="B101" s="65" t="s">
        <v>9765</v>
      </c>
      <c r="C101" s="21" t="s">
        <v>2625</v>
      </c>
      <c r="D101" s="421">
        <v>4530</v>
      </c>
      <c r="E101" s="21"/>
      <c r="F101" s="21" t="s">
        <v>1697</v>
      </c>
      <c r="G101" s="21"/>
      <c r="H101" s="234" t="s">
        <v>4232</v>
      </c>
      <c r="I101" s="21"/>
      <c r="J101" s="21"/>
      <c r="K101" s="21" t="s">
        <v>60</v>
      </c>
      <c r="L101" s="236">
        <v>39640</v>
      </c>
      <c r="M101" s="18" t="s">
        <v>5937</v>
      </c>
      <c r="N101" s="218">
        <v>39640</v>
      </c>
      <c r="O101" s="219" t="s">
        <v>7721</v>
      </c>
      <c r="P101" s="151"/>
      <c r="Q101" s="70"/>
      <c r="R101" s="330"/>
    </row>
    <row r="102" spans="1:18" x14ac:dyDescent="0.25">
      <c r="A102" s="64">
        <v>39631</v>
      </c>
      <c r="B102" s="65" t="s">
        <v>986</v>
      </c>
      <c r="C102" s="21" t="s">
        <v>462</v>
      </c>
      <c r="D102" s="421">
        <v>4419</v>
      </c>
      <c r="E102" s="21" t="s">
        <v>10613</v>
      </c>
      <c r="F102" s="21"/>
      <c r="G102" s="21"/>
      <c r="H102" s="21"/>
      <c r="I102" s="21"/>
      <c r="J102" s="21"/>
      <c r="K102" s="21" t="s">
        <v>6343</v>
      </c>
      <c r="L102" s="236">
        <v>39650</v>
      </c>
      <c r="M102" s="18"/>
      <c r="N102" s="218">
        <v>39650</v>
      </c>
      <c r="O102" s="219" t="s">
        <v>6343</v>
      </c>
      <c r="P102" s="151"/>
      <c r="Q102" s="70"/>
      <c r="R102" s="330"/>
    </row>
    <row r="103" spans="1:18" x14ac:dyDescent="0.25">
      <c r="A103" s="64">
        <v>39636</v>
      </c>
      <c r="B103" s="65" t="s">
        <v>5638</v>
      </c>
      <c r="C103" s="21" t="s">
        <v>4930</v>
      </c>
      <c r="D103" s="421">
        <v>4539</v>
      </c>
      <c r="E103" s="21" t="s">
        <v>2117</v>
      </c>
      <c r="F103" s="21"/>
      <c r="G103" s="21"/>
      <c r="H103" s="21"/>
      <c r="I103" s="21"/>
      <c r="J103" s="21"/>
      <c r="K103" s="21" t="s">
        <v>2118</v>
      </c>
      <c r="L103" s="236">
        <v>39638</v>
      </c>
      <c r="M103" s="18" t="s">
        <v>5937</v>
      </c>
      <c r="N103" s="218">
        <v>39638</v>
      </c>
      <c r="O103" s="219" t="s">
        <v>2119</v>
      </c>
      <c r="P103" s="151"/>
      <c r="Q103" s="70"/>
      <c r="R103" s="330"/>
    </row>
    <row r="104" spans="1:18" x14ac:dyDescent="0.25">
      <c r="A104" s="64">
        <v>39637</v>
      </c>
      <c r="B104" s="65" t="s">
        <v>7496</v>
      </c>
      <c r="C104" s="20" t="s">
        <v>10001</v>
      </c>
      <c r="D104" s="421">
        <v>4365</v>
      </c>
      <c r="E104" s="21"/>
      <c r="F104" s="21" t="s">
        <v>9334</v>
      </c>
      <c r="G104" s="21"/>
      <c r="H104" s="21" t="s">
        <v>7497</v>
      </c>
      <c r="I104" s="21"/>
      <c r="J104" s="21"/>
      <c r="K104" s="21" t="s">
        <v>9469</v>
      </c>
      <c r="L104" s="236">
        <v>39646</v>
      </c>
      <c r="M104" s="18"/>
      <c r="N104" s="218">
        <v>39651</v>
      </c>
      <c r="O104" s="219" t="s">
        <v>9469</v>
      </c>
      <c r="P104" s="151"/>
      <c r="Q104" s="70"/>
      <c r="R104" s="330"/>
    </row>
    <row r="105" spans="1:18" x14ac:dyDescent="0.25">
      <c r="A105" s="64">
        <v>39637</v>
      </c>
      <c r="B105" s="65" t="s">
        <v>7349</v>
      </c>
      <c r="C105" s="21" t="s">
        <v>1421</v>
      </c>
      <c r="D105" s="421">
        <v>4540</v>
      </c>
      <c r="E105" s="21" t="s">
        <v>7350</v>
      </c>
      <c r="F105" s="21"/>
      <c r="G105" s="21"/>
      <c r="H105" s="21"/>
      <c r="I105" s="21"/>
      <c r="J105" s="21"/>
      <c r="K105" s="21" t="s">
        <v>7019</v>
      </c>
      <c r="L105" s="236">
        <v>39729</v>
      </c>
      <c r="M105" s="18"/>
      <c r="N105" s="218">
        <v>39729</v>
      </c>
      <c r="O105" s="219" t="s">
        <v>9348</v>
      </c>
      <c r="P105" s="151"/>
      <c r="Q105" s="70"/>
      <c r="R105" s="330"/>
    </row>
    <row r="106" spans="1:18" x14ac:dyDescent="0.25">
      <c r="A106" s="64">
        <v>39637</v>
      </c>
      <c r="B106" s="65" t="s">
        <v>9349</v>
      </c>
      <c r="C106" s="21" t="s">
        <v>2010</v>
      </c>
      <c r="D106" s="421"/>
      <c r="E106" s="21" t="s">
        <v>7350</v>
      </c>
      <c r="F106" s="21"/>
      <c r="G106" s="21"/>
      <c r="H106" s="21"/>
      <c r="I106" s="21"/>
      <c r="J106" s="21"/>
      <c r="K106" s="21" t="s">
        <v>9350</v>
      </c>
      <c r="L106" s="236">
        <v>39729</v>
      </c>
      <c r="M106" s="18"/>
      <c r="N106" s="218">
        <v>39729</v>
      </c>
      <c r="O106" s="219" t="s">
        <v>9350</v>
      </c>
      <c r="P106" s="151"/>
      <c r="Q106" s="70"/>
      <c r="R106" s="330"/>
    </row>
    <row r="107" spans="1:18" x14ac:dyDescent="0.25">
      <c r="A107" s="64">
        <v>39638</v>
      </c>
      <c r="B107" s="65" t="s">
        <v>2732</v>
      </c>
      <c r="C107" s="20" t="s">
        <v>10001</v>
      </c>
      <c r="D107" s="421">
        <v>4365</v>
      </c>
      <c r="E107" s="21" t="s">
        <v>2114</v>
      </c>
      <c r="F107" s="21"/>
      <c r="G107" s="21"/>
      <c r="H107" s="21"/>
      <c r="I107" s="21"/>
      <c r="J107" s="21"/>
      <c r="K107" s="21" t="s">
        <v>2115</v>
      </c>
      <c r="L107" s="236">
        <v>39640</v>
      </c>
      <c r="M107" s="18"/>
      <c r="N107" s="218">
        <v>39640</v>
      </c>
      <c r="O107" s="219" t="s">
        <v>2115</v>
      </c>
      <c r="P107" s="151"/>
      <c r="Q107" s="70"/>
      <c r="R107" s="330"/>
    </row>
    <row r="108" spans="1:18" x14ac:dyDescent="0.25">
      <c r="A108" s="64">
        <v>39643</v>
      </c>
      <c r="B108" s="65" t="s">
        <v>9525</v>
      </c>
      <c r="C108" s="21" t="s">
        <v>5457</v>
      </c>
      <c r="D108" s="421">
        <v>4552</v>
      </c>
      <c r="E108" s="21" t="s">
        <v>6427</v>
      </c>
      <c r="F108" s="21"/>
      <c r="G108" s="21"/>
      <c r="H108" s="21"/>
      <c r="I108" s="21"/>
      <c r="J108" s="21"/>
      <c r="K108" s="21" t="s">
        <v>8457</v>
      </c>
      <c r="L108" s="236">
        <v>39644</v>
      </c>
      <c r="M108" s="18"/>
      <c r="N108" s="218">
        <v>39644</v>
      </c>
      <c r="O108" s="219" t="s">
        <v>2325</v>
      </c>
      <c r="P108" s="151"/>
      <c r="Q108" s="70"/>
      <c r="R108" s="330"/>
    </row>
    <row r="109" spans="1:18" x14ac:dyDescent="0.25">
      <c r="A109" s="64">
        <v>39643</v>
      </c>
      <c r="B109" s="65" t="s">
        <v>2392</v>
      </c>
      <c r="C109" s="21" t="s">
        <v>3064</v>
      </c>
      <c r="D109" s="421">
        <v>4331</v>
      </c>
      <c r="E109" s="21"/>
      <c r="F109" s="21" t="s">
        <v>1697</v>
      </c>
      <c r="G109" s="21"/>
      <c r="H109" s="21" t="s">
        <v>8509</v>
      </c>
      <c r="I109" s="21"/>
      <c r="J109" s="21"/>
      <c r="K109" s="21" t="s">
        <v>7498</v>
      </c>
      <c r="L109" s="236">
        <v>39655</v>
      </c>
      <c r="M109" s="18"/>
      <c r="N109" s="218">
        <v>39653</v>
      </c>
      <c r="O109" s="219" t="s">
        <v>7499</v>
      </c>
      <c r="P109" s="151"/>
      <c r="Q109" s="70"/>
      <c r="R109" s="330"/>
    </row>
    <row r="110" spans="1:18" x14ac:dyDescent="0.25">
      <c r="A110" s="64">
        <v>39644</v>
      </c>
      <c r="B110" s="65" t="s">
        <v>5843</v>
      </c>
      <c r="C110" s="21" t="s">
        <v>425</v>
      </c>
      <c r="D110" s="421"/>
      <c r="E110" s="21" t="s">
        <v>2705</v>
      </c>
      <c r="F110" s="21"/>
      <c r="G110" s="21"/>
      <c r="H110" s="21"/>
      <c r="I110" s="21"/>
      <c r="J110" s="21"/>
      <c r="K110" s="21" t="s">
        <v>1001</v>
      </c>
      <c r="L110" s="236">
        <v>39658</v>
      </c>
      <c r="M110" s="18"/>
      <c r="N110" s="218">
        <v>39658</v>
      </c>
      <c r="O110" s="219" t="s">
        <v>1001</v>
      </c>
      <c r="P110" s="151"/>
      <c r="Q110" s="70"/>
      <c r="R110" s="330"/>
    </row>
    <row r="111" spans="1:18" x14ac:dyDescent="0.25">
      <c r="A111" s="64">
        <v>39645</v>
      </c>
      <c r="B111" s="65" t="s">
        <v>1562</v>
      </c>
      <c r="C111" s="21" t="s">
        <v>1668</v>
      </c>
      <c r="D111" s="421">
        <v>4464</v>
      </c>
      <c r="E111" s="234"/>
      <c r="F111" s="21" t="s">
        <v>4905</v>
      </c>
      <c r="G111" s="21"/>
      <c r="H111" s="21" t="s">
        <v>4359</v>
      </c>
      <c r="I111" s="21"/>
      <c r="J111" s="21" t="s">
        <v>2078</v>
      </c>
      <c r="K111" s="21" t="s">
        <v>4924</v>
      </c>
      <c r="L111" s="236">
        <v>39646</v>
      </c>
      <c r="M111" s="18"/>
      <c r="N111" s="218">
        <v>39646</v>
      </c>
      <c r="O111" s="219" t="s">
        <v>4924</v>
      </c>
      <c r="P111" s="151"/>
      <c r="Q111" s="70"/>
      <c r="R111" s="330"/>
    </row>
    <row r="112" spans="1:18" x14ac:dyDescent="0.25">
      <c r="A112" s="64">
        <v>39645</v>
      </c>
      <c r="B112" s="65" t="s">
        <v>6658</v>
      </c>
      <c r="C112" s="21" t="s">
        <v>1668</v>
      </c>
      <c r="D112" s="421">
        <v>4464</v>
      </c>
      <c r="E112" s="21"/>
      <c r="F112" s="21"/>
      <c r="G112" s="21"/>
      <c r="H112" s="21" t="s">
        <v>6659</v>
      </c>
      <c r="I112" s="21" t="s">
        <v>3304</v>
      </c>
      <c r="J112" s="21" t="s">
        <v>1727</v>
      </c>
      <c r="K112" s="21" t="s">
        <v>1728</v>
      </c>
      <c r="L112" s="236">
        <v>39646</v>
      </c>
      <c r="M112" s="18"/>
      <c r="N112" s="218">
        <v>39646</v>
      </c>
      <c r="O112" s="219" t="s">
        <v>3475</v>
      </c>
      <c r="P112" s="151"/>
      <c r="Q112" s="70"/>
      <c r="R112" s="330"/>
    </row>
    <row r="113" spans="1:18" x14ac:dyDescent="0.25">
      <c r="A113" s="62">
        <v>39645</v>
      </c>
      <c r="B113" s="63" t="s">
        <v>4523</v>
      </c>
      <c r="C113" s="21" t="s">
        <v>7500</v>
      </c>
      <c r="D113" s="421">
        <v>4403</v>
      </c>
      <c r="E113" s="21" t="s">
        <v>1675</v>
      </c>
      <c r="F113" s="21"/>
      <c r="G113" s="21"/>
      <c r="H113" s="21"/>
      <c r="I113" s="21"/>
      <c r="J113" s="21"/>
      <c r="K113" s="21" t="s">
        <v>1676</v>
      </c>
      <c r="L113" s="236">
        <v>39654</v>
      </c>
      <c r="M113" s="18"/>
      <c r="N113" s="218">
        <v>39654</v>
      </c>
      <c r="O113" s="219" t="s">
        <v>1676</v>
      </c>
      <c r="P113" s="151"/>
      <c r="Q113" s="70"/>
      <c r="R113" s="330"/>
    </row>
    <row r="114" spans="1:18" x14ac:dyDescent="0.25">
      <c r="A114" s="64">
        <v>39647</v>
      </c>
      <c r="B114" s="65" t="s">
        <v>1670</v>
      </c>
      <c r="C114" s="21" t="s">
        <v>5208</v>
      </c>
      <c r="D114" s="421">
        <v>4423</v>
      </c>
      <c r="E114" s="234"/>
      <c r="F114" s="21" t="s">
        <v>1697</v>
      </c>
      <c r="G114" s="21"/>
      <c r="H114" s="234" t="s">
        <v>4232</v>
      </c>
      <c r="I114" s="21"/>
      <c r="J114" s="21"/>
      <c r="K114" s="21" t="s">
        <v>8447</v>
      </c>
      <c r="L114" s="236">
        <v>39652</v>
      </c>
      <c r="M114" s="18"/>
      <c r="N114" s="218">
        <v>39624</v>
      </c>
      <c r="O114" s="219" t="s">
        <v>8447</v>
      </c>
      <c r="P114" s="151"/>
      <c r="Q114" s="70"/>
      <c r="R114" s="330"/>
    </row>
    <row r="115" spans="1:18" x14ac:dyDescent="0.25">
      <c r="A115" s="64">
        <v>39647</v>
      </c>
      <c r="B115" s="65" t="s">
        <v>5491</v>
      </c>
      <c r="C115" s="21" t="s">
        <v>2215</v>
      </c>
      <c r="D115" s="421"/>
      <c r="E115" s="21" t="s">
        <v>5953</v>
      </c>
      <c r="F115" s="21"/>
      <c r="G115" s="21"/>
      <c r="H115" s="21"/>
      <c r="I115" s="21"/>
      <c r="J115" s="21"/>
      <c r="K115" s="21" t="s">
        <v>7318</v>
      </c>
      <c r="L115" s="236">
        <v>39650</v>
      </c>
      <c r="M115" s="18"/>
      <c r="N115" s="218">
        <v>39651</v>
      </c>
      <c r="O115" s="219" t="s">
        <v>7319</v>
      </c>
      <c r="P115" s="151"/>
      <c r="Q115" s="70"/>
      <c r="R115" s="330"/>
    </row>
    <row r="116" spans="1:18" x14ac:dyDescent="0.25">
      <c r="A116" s="64">
        <v>39647</v>
      </c>
      <c r="B116" s="65" t="s">
        <v>2906</v>
      </c>
      <c r="C116" s="21" t="s">
        <v>9868</v>
      </c>
      <c r="D116" s="421">
        <v>4532</v>
      </c>
      <c r="E116" s="21" t="s">
        <v>5627</v>
      </c>
      <c r="F116" s="21"/>
      <c r="G116" s="21"/>
      <c r="H116" s="21"/>
      <c r="I116" s="21"/>
      <c r="J116" s="21"/>
      <c r="K116" s="21" t="s">
        <v>5628</v>
      </c>
      <c r="L116" s="236">
        <v>39654</v>
      </c>
      <c r="M116" s="18"/>
      <c r="N116" s="218">
        <v>39657</v>
      </c>
      <c r="O116" s="219" t="s">
        <v>5628</v>
      </c>
      <c r="P116" s="151"/>
      <c r="Q116" s="70"/>
      <c r="R116" s="330"/>
    </row>
    <row r="117" spans="1:18" x14ac:dyDescent="0.25">
      <c r="A117" s="64">
        <v>39650</v>
      </c>
      <c r="B117" s="65" t="s">
        <v>6700</v>
      </c>
      <c r="C117" s="21" t="s">
        <v>6410</v>
      </c>
      <c r="D117" s="421">
        <v>4442</v>
      </c>
      <c r="E117" s="21" t="s">
        <v>6427</v>
      </c>
      <c r="F117" s="21"/>
      <c r="G117" s="21"/>
      <c r="H117" s="21"/>
      <c r="I117" s="21"/>
      <c r="J117" s="21"/>
      <c r="K117" s="21" t="s">
        <v>972</v>
      </c>
      <c r="L117" s="236">
        <v>39665</v>
      </c>
      <c r="M117" s="18" t="s">
        <v>3386</v>
      </c>
      <c r="N117" s="218">
        <v>39665</v>
      </c>
      <c r="O117" s="219" t="s">
        <v>972</v>
      </c>
      <c r="P117" s="151"/>
      <c r="Q117" s="70"/>
      <c r="R117" s="330"/>
    </row>
    <row r="118" spans="1:18" x14ac:dyDescent="0.25">
      <c r="A118" s="64">
        <v>39651</v>
      </c>
      <c r="B118" s="65" t="s">
        <v>7762</v>
      </c>
      <c r="C118" s="21" t="s">
        <v>6704</v>
      </c>
      <c r="D118" s="421" t="s">
        <v>1713</v>
      </c>
      <c r="E118" s="21" t="s">
        <v>2705</v>
      </c>
      <c r="F118" s="21"/>
      <c r="G118" s="21"/>
      <c r="H118" s="21"/>
      <c r="I118" s="21"/>
      <c r="J118" s="21"/>
      <c r="K118" s="21" t="s">
        <v>5842</v>
      </c>
      <c r="L118" s="236">
        <v>39652</v>
      </c>
      <c r="M118" s="18"/>
      <c r="N118" s="218">
        <v>39658</v>
      </c>
      <c r="O118" s="219" t="s">
        <v>1001</v>
      </c>
      <c r="P118" s="151"/>
      <c r="Q118" s="70"/>
      <c r="R118" s="330"/>
    </row>
    <row r="119" spans="1:18" x14ac:dyDescent="0.25">
      <c r="A119" s="64">
        <v>39652</v>
      </c>
      <c r="B119" s="65" t="s">
        <v>10818</v>
      </c>
      <c r="C119" s="21" t="s">
        <v>4930</v>
      </c>
      <c r="D119" s="421">
        <v>4539</v>
      </c>
      <c r="E119" s="21" t="s">
        <v>10819</v>
      </c>
      <c r="F119" s="21"/>
      <c r="G119" s="21"/>
      <c r="H119" s="21"/>
      <c r="I119" s="21"/>
      <c r="J119" s="21"/>
      <c r="K119" s="21">
        <v>1500</v>
      </c>
      <c r="L119" s="236">
        <v>39658</v>
      </c>
      <c r="M119" s="18"/>
      <c r="N119" s="218">
        <v>39658</v>
      </c>
      <c r="O119" s="219">
        <v>1500</v>
      </c>
      <c r="P119" s="151"/>
      <c r="Q119" s="70"/>
      <c r="R119" s="330"/>
    </row>
    <row r="120" spans="1:18" x14ac:dyDescent="0.25">
      <c r="A120" s="64">
        <v>39654</v>
      </c>
      <c r="B120" s="65" t="s">
        <v>7736</v>
      </c>
      <c r="C120" s="21" t="s">
        <v>2518</v>
      </c>
      <c r="D120" s="421">
        <v>4613</v>
      </c>
      <c r="E120" s="21"/>
      <c r="F120" s="21" t="s">
        <v>1697</v>
      </c>
      <c r="G120" s="21"/>
      <c r="H120" s="234" t="s">
        <v>4232</v>
      </c>
      <c r="I120" s="21"/>
      <c r="J120" s="21"/>
      <c r="K120" s="21" t="s">
        <v>6343</v>
      </c>
      <c r="L120" s="236">
        <v>39675</v>
      </c>
      <c r="M120" s="18"/>
      <c r="N120" s="218">
        <v>39689</v>
      </c>
      <c r="O120" s="219" t="s">
        <v>6343</v>
      </c>
      <c r="P120" s="151"/>
      <c r="Q120" s="70"/>
      <c r="R120" s="330"/>
    </row>
    <row r="121" spans="1:18" x14ac:dyDescent="0.25">
      <c r="A121" s="64">
        <v>39654</v>
      </c>
      <c r="B121" s="65" t="s">
        <v>7736</v>
      </c>
      <c r="C121" s="21" t="s">
        <v>2518</v>
      </c>
      <c r="D121" s="421">
        <v>4613</v>
      </c>
      <c r="E121" s="21"/>
      <c r="F121" s="21" t="s">
        <v>1697</v>
      </c>
      <c r="G121" s="21"/>
      <c r="H121" s="21" t="s">
        <v>3671</v>
      </c>
      <c r="I121" s="21">
        <v>1.5</v>
      </c>
      <c r="J121" s="21" t="s">
        <v>1188</v>
      </c>
      <c r="K121" s="21" t="s">
        <v>7127</v>
      </c>
      <c r="L121" s="236">
        <v>39675</v>
      </c>
      <c r="M121" s="18"/>
      <c r="N121" s="218">
        <v>39689</v>
      </c>
      <c r="O121" s="219" t="s">
        <v>7127</v>
      </c>
      <c r="P121" s="151"/>
      <c r="Q121" s="70"/>
      <c r="R121" s="330"/>
    </row>
    <row r="122" spans="1:18" x14ac:dyDescent="0.25">
      <c r="A122" s="64">
        <v>39654</v>
      </c>
      <c r="B122" s="65" t="s">
        <v>577</v>
      </c>
      <c r="C122" s="21" t="s">
        <v>7322</v>
      </c>
      <c r="D122" s="421">
        <v>4585</v>
      </c>
      <c r="E122" s="21"/>
      <c r="F122" s="21" t="s">
        <v>1697</v>
      </c>
      <c r="G122" s="21"/>
      <c r="H122" s="21" t="s">
        <v>3671</v>
      </c>
      <c r="I122" s="21">
        <v>1</v>
      </c>
      <c r="J122" s="21" t="s">
        <v>617</v>
      </c>
      <c r="K122" s="21" t="s">
        <v>7825</v>
      </c>
      <c r="L122" s="236">
        <v>39720</v>
      </c>
      <c r="M122" s="18"/>
      <c r="N122" s="218">
        <v>39720</v>
      </c>
      <c r="O122" s="219" t="s">
        <v>7825</v>
      </c>
      <c r="P122" s="151"/>
      <c r="Q122" s="70"/>
      <c r="R122" s="330"/>
    </row>
    <row r="123" spans="1:18" x14ac:dyDescent="0.25">
      <c r="A123" s="64">
        <v>39659</v>
      </c>
      <c r="B123" s="65" t="s">
        <v>10820</v>
      </c>
      <c r="C123" s="21" t="s">
        <v>5509</v>
      </c>
      <c r="D123" s="421">
        <v>4402</v>
      </c>
      <c r="E123" s="21"/>
      <c r="F123" s="21"/>
      <c r="G123" s="21"/>
      <c r="H123" s="21" t="s">
        <v>417</v>
      </c>
      <c r="I123" s="21"/>
      <c r="J123" s="21" t="s">
        <v>660</v>
      </c>
      <c r="K123" s="21">
        <v>5000</v>
      </c>
      <c r="L123" s="236">
        <v>39661</v>
      </c>
      <c r="M123" s="18"/>
      <c r="N123" s="218">
        <v>39664</v>
      </c>
      <c r="O123" s="219">
        <v>5000</v>
      </c>
      <c r="P123" s="151"/>
      <c r="Q123" s="70"/>
      <c r="R123" s="330"/>
    </row>
    <row r="124" spans="1:18" x14ac:dyDescent="0.25">
      <c r="A124" s="64">
        <v>39659</v>
      </c>
      <c r="B124" s="65" t="s">
        <v>4929</v>
      </c>
      <c r="C124" s="20" t="s">
        <v>135</v>
      </c>
      <c r="D124" s="421">
        <v>4370</v>
      </c>
      <c r="E124" s="21"/>
      <c r="F124" s="21" t="s">
        <v>5726</v>
      </c>
      <c r="G124" s="21"/>
      <c r="H124" s="21" t="s">
        <v>9451</v>
      </c>
      <c r="I124" s="21"/>
      <c r="J124" s="21"/>
      <c r="K124" s="21">
        <v>20</v>
      </c>
      <c r="L124" s="236">
        <v>39689</v>
      </c>
      <c r="M124" s="18"/>
      <c r="N124" s="218">
        <v>39687</v>
      </c>
      <c r="O124" s="219">
        <v>20</v>
      </c>
      <c r="P124" s="151"/>
      <c r="Q124" s="70"/>
      <c r="R124" s="330"/>
    </row>
    <row r="125" spans="1:18" x14ac:dyDescent="0.25">
      <c r="A125" s="64">
        <v>39660</v>
      </c>
      <c r="B125" s="65" t="s">
        <v>441</v>
      </c>
      <c r="C125" s="21" t="s">
        <v>657</v>
      </c>
      <c r="D125" s="421">
        <v>4631</v>
      </c>
      <c r="E125" s="21" t="s">
        <v>2542</v>
      </c>
      <c r="F125" s="21"/>
      <c r="G125" s="21"/>
      <c r="H125" s="21"/>
      <c r="I125" s="21"/>
      <c r="J125" s="21"/>
      <c r="K125" s="21" t="s">
        <v>2543</v>
      </c>
      <c r="L125" s="236">
        <v>39668</v>
      </c>
      <c r="M125" s="18"/>
      <c r="N125" s="218">
        <v>39665</v>
      </c>
      <c r="O125" s="219" t="s">
        <v>2544</v>
      </c>
      <c r="P125" s="151"/>
      <c r="Q125" s="70"/>
      <c r="R125" s="330"/>
    </row>
    <row r="126" spans="1:18" x14ac:dyDescent="0.25">
      <c r="A126" s="64">
        <v>39664</v>
      </c>
      <c r="B126" s="65" t="s">
        <v>6176</v>
      </c>
      <c r="C126" s="21" t="s">
        <v>9558</v>
      </c>
      <c r="D126" s="421">
        <v>4577</v>
      </c>
      <c r="E126" s="21" t="s">
        <v>1805</v>
      </c>
      <c r="F126" s="21"/>
      <c r="G126" s="21"/>
      <c r="H126" s="21"/>
      <c r="I126" s="21"/>
      <c r="J126" s="21"/>
      <c r="K126" s="21" t="s">
        <v>1465</v>
      </c>
      <c r="L126" s="236">
        <v>39664</v>
      </c>
      <c r="M126" s="18" t="s">
        <v>3386</v>
      </c>
      <c r="N126" s="218">
        <v>39664</v>
      </c>
      <c r="O126" s="219" t="s">
        <v>5536</v>
      </c>
      <c r="P126" s="151"/>
      <c r="Q126" s="70"/>
      <c r="R126" s="330"/>
    </row>
    <row r="127" spans="1:18" x14ac:dyDescent="0.25">
      <c r="A127" s="64">
        <v>39664</v>
      </c>
      <c r="B127" s="65" t="s">
        <v>6698</v>
      </c>
      <c r="C127" s="21" t="s">
        <v>1668</v>
      </c>
      <c r="D127" s="421">
        <v>4464</v>
      </c>
      <c r="E127" s="21"/>
      <c r="F127" s="21"/>
      <c r="G127" s="21"/>
      <c r="H127" s="21" t="s">
        <v>6699</v>
      </c>
      <c r="I127" s="21" t="s">
        <v>3304</v>
      </c>
      <c r="J127" s="21" t="s">
        <v>7575</v>
      </c>
      <c r="K127" s="21" t="s">
        <v>1728</v>
      </c>
      <c r="L127" s="236">
        <v>39664</v>
      </c>
      <c r="M127" s="18"/>
      <c r="N127" s="218">
        <v>39665</v>
      </c>
      <c r="O127" s="219" t="s">
        <v>3475</v>
      </c>
      <c r="P127" s="151"/>
      <c r="Q127" s="70"/>
      <c r="R127" s="330"/>
    </row>
    <row r="128" spans="1:18" x14ac:dyDescent="0.25">
      <c r="A128" s="64">
        <v>39665</v>
      </c>
      <c r="B128" s="65" t="s">
        <v>6701</v>
      </c>
      <c r="C128" s="21" t="s">
        <v>1668</v>
      </c>
      <c r="D128" s="421">
        <v>4464</v>
      </c>
      <c r="E128" s="21"/>
      <c r="F128" s="21" t="s">
        <v>4905</v>
      </c>
      <c r="G128" s="21"/>
      <c r="H128" s="21" t="s">
        <v>4359</v>
      </c>
      <c r="I128" s="21"/>
      <c r="J128" s="21" t="s">
        <v>3193</v>
      </c>
      <c r="K128" s="21" t="s">
        <v>10140</v>
      </c>
      <c r="L128" s="236">
        <v>39665</v>
      </c>
      <c r="M128" s="18"/>
      <c r="N128" s="218">
        <v>39665</v>
      </c>
      <c r="O128" s="219" t="s">
        <v>10140</v>
      </c>
      <c r="P128" s="151"/>
      <c r="Q128" s="70"/>
      <c r="R128" s="330"/>
    </row>
    <row r="129" spans="1:18" x14ac:dyDescent="0.25">
      <c r="A129" s="64">
        <v>39665</v>
      </c>
      <c r="B129" s="65" t="s">
        <v>2663</v>
      </c>
      <c r="C129" s="21" t="s">
        <v>425</v>
      </c>
      <c r="D129" s="421"/>
      <c r="E129" s="21" t="s">
        <v>2818</v>
      </c>
      <c r="F129" s="21"/>
      <c r="G129" s="21"/>
      <c r="H129" s="21"/>
      <c r="I129" s="21"/>
      <c r="J129" s="21"/>
      <c r="K129" s="21" t="s">
        <v>9762</v>
      </c>
      <c r="L129" s="236">
        <v>39666</v>
      </c>
      <c r="M129" s="18"/>
      <c r="N129" s="218">
        <v>39667</v>
      </c>
      <c r="O129" s="219" t="s">
        <v>9762</v>
      </c>
      <c r="P129" s="151"/>
      <c r="Q129" s="70"/>
      <c r="R129" s="330"/>
    </row>
    <row r="130" spans="1:18" x14ac:dyDescent="0.25">
      <c r="A130" s="64">
        <v>39667</v>
      </c>
      <c r="B130" s="65" t="s">
        <v>2819</v>
      </c>
      <c r="C130" s="21" t="s">
        <v>9949</v>
      </c>
      <c r="D130" s="421">
        <v>4569</v>
      </c>
      <c r="E130" s="21" t="s">
        <v>7278</v>
      </c>
      <c r="F130" s="21"/>
      <c r="G130" s="21"/>
      <c r="H130" s="21"/>
      <c r="I130" s="21"/>
      <c r="J130" s="21"/>
      <c r="K130" s="21" t="s">
        <v>7294</v>
      </c>
      <c r="L130" s="236">
        <v>39671</v>
      </c>
      <c r="M130" s="18"/>
      <c r="N130" s="218">
        <v>39671</v>
      </c>
      <c r="O130" s="219" t="s">
        <v>3114</v>
      </c>
      <c r="P130" s="151"/>
      <c r="Q130" s="70"/>
      <c r="R130" s="330"/>
    </row>
    <row r="131" spans="1:18" x14ac:dyDescent="0.25">
      <c r="A131" s="64">
        <v>39671</v>
      </c>
      <c r="B131" s="65" t="s">
        <v>9565</v>
      </c>
      <c r="C131" s="21" t="s">
        <v>4129</v>
      </c>
      <c r="D131" s="421" t="s">
        <v>4130</v>
      </c>
      <c r="E131" s="21" t="s">
        <v>7553</v>
      </c>
      <c r="F131" s="21"/>
      <c r="G131" s="21"/>
      <c r="H131" s="21"/>
      <c r="I131" s="21"/>
      <c r="J131" s="21"/>
      <c r="K131" s="21" t="s">
        <v>6920</v>
      </c>
      <c r="L131" s="236">
        <v>39672</v>
      </c>
      <c r="M131" s="18"/>
      <c r="N131" s="218">
        <v>39673</v>
      </c>
      <c r="O131" s="219" t="s">
        <v>6920</v>
      </c>
      <c r="P131" s="151"/>
      <c r="Q131" s="70"/>
      <c r="R131" s="330"/>
    </row>
    <row r="132" spans="1:18" x14ac:dyDescent="0.25">
      <c r="A132" s="64">
        <v>39671</v>
      </c>
      <c r="B132" s="65" t="s">
        <v>231</v>
      </c>
      <c r="C132" s="234" t="s">
        <v>5457</v>
      </c>
      <c r="D132" s="421">
        <v>4552</v>
      </c>
      <c r="E132" s="21" t="s">
        <v>10877</v>
      </c>
      <c r="F132" s="21"/>
      <c r="G132" s="21"/>
      <c r="H132" s="21"/>
      <c r="I132" s="21"/>
      <c r="J132" s="21"/>
      <c r="K132" s="21" t="s">
        <v>10878</v>
      </c>
      <c r="L132" s="236">
        <v>39675</v>
      </c>
      <c r="M132" s="18"/>
      <c r="N132" s="218">
        <v>39675</v>
      </c>
      <c r="O132" s="219" t="s">
        <v>10878</v>
      </c>
      <c r="P132" s="151"/>
      <c r="Q132" s="70"/>
      <c r="R132" s="330"/>
    </row>
    <row r="133" spans="1:18" x14ac:dyDescent="0.25">
      <c r="A133" s="64">
        <v>39673</v>
      </c>
      <c r="B133" s="65" t="s">
        <v>9633</v>
      </c>
      <c r="C133" s="21" t="s">
        <v>5208</v>
      </c>
      <c r="D133" s="421">
        <v>4423</v>
      </c>
      <c r="E133" s="234"/>
      <c r="F133" s="21" t="s">
        <v>1697</v>
      </c>
      <c r="G133" s="21"/>
      <c r="H133" s="21" t="s">
        <v>3671</v>
      </c>
      <c r="I133" s="21" t="s">
        <v>942</v>
      </c>
      <c r="J133" s="21" t="s">
        <v>1387</v>
      </c>
      <c r="K133" s="21" t="s">
        <v>2362</v>
      </c>
      <c r="L133" s="236">
        <v>39679</v>
      </c>
      <c r="M133" s="18"/>
      <c r="N133" s="218">
        <v>39689</v>
      </c>
      <c r="O133" s="219">
        <v>250</v>
      </c>
      <c r="P133" s="151"/>
      <c r="Q133" s="70"/>
      <c r="R133" s="330"/>
    </row>
    <row r="134" spans="1:18" x14ac:dyDescent="0.25">
      <c r="A134" s="64">
        <v>39673</v>
      </c>
      <c r="B134" s="65" t="s">
        <v>7023</v>
      </c>
      <c r="C134" s="234" t="s">
        <v>5880</v>
      </c>
      <c r="D134" s="17">
        <v>4550</v>
      </c>
      <c r="E134" s="21"/>
      <c r="F134" s="21"/>
      <c r="G134" s="21"/>
      <c r="H134" s="21" t="s">
        <v>7024</v>
      </c>
      <c r="I134" s="21"/>
      <c r="J134" s="21"/>
      <c r="K134" s="21" t="s">
        <v>8680</v>
      </c>
      <c r="L134" s="236">
        <v>39674</v>
      </c>
      <c r="M134" s="18" t="s">
        <v>5937</v>
      </c>
      <c r="N134" s="218">
        <v>39706</v>
      </c>
      <c r="O134" s="219" t="s">
        <v>675</v>
      </c>
      <c r="P134" s="151"/>
      <c r="Q134" s="70"/>
      <c r="R134" s="330"/>
    </row>
    <row r="135" spans="1:18" x14ac:dyDescent="0.25">
      <c r="A135" s="64">
        <v>39673</v>
      </c>
      <c r="B135" s="65" t="s">
        <v>302</v>
      </c>
      <c r="C135" s="234" t="s">
        <v>5880</v>
      </c>
      <c r="D135" s="17">
        <v>4550</v>
      </c>
      <c r="E135" s="21"/>
      <c r="F135" s="21"/>
      <c r="G135" s="21"/>
      <c r="H135" s="21" t="s">
        <v>303</v>
      </c>
      <c r="I135" s="21"/>
      <c r="J135" s="21"/>
      <c r="K135" s="21"/>
      <c r="L135" s="236">
        <v>39674</v>
      </c>
      <c r="M135" s="18" t="s">
        <v>5937</v>
      </c>
      <c r="N135" s="218">
        <v>39735</v>
      </c>
      <c r="O135" s="219" t="s">
        <v>638</v>
      </c>
      <c r="P135" s="151"/>
      <c r="Q135" s="70"/>
      <c r="R135" s="330"/>
    </row>
    <row r="136" spans="1:18" x14ac:dyDescent="0.25">
      <c r="A136" s="64">
        <v>39675</v>
      </c>
      <c r="B136" s="65" t="s">
        <v>1748</v>
      </c>
      <c r="C136" s="21" t="s">
        <v>6087</v>
      </c>
      <c r="D136" s="421">
        <v>4379</v>
      </c>
      <c r="E136" s="21"/>
      <c r="F136" s="21" t="s">
        <v>4905</v>
      </c>
      <c r="G136" s="21"/>
      <c r="H136" s="21" t="s">
        <v>4359</v>
      </c>
      <c r="I136" s="21"/>
      <c r="J136" s="21" t="s">
        <v>1749</v>
      </c>
      <c r="K136" s="21" t="s">
        <v>9973</v>
      </c>
      <c r="L136" s="236">
        <v>39694</v>
      </c>
      <c r="M136" s="18"/>
      <c r="N136" s="218">
        <v>39694</v>
      </c>
      <c r="O136" s="219" t="s">
        <v>9973</v>
      </c>
      <c r="P136" s="151"/>
      <c r="Q136" s="70"/>
      <c r="R136" s="330"/>
    </row>
    <row r="137" spans="1:18" x14ac:dyDescent="0.25">
      <c r="A137" s="64">
        <v>39678</v>
      </c>
      <c r="B137" s="65" t="s">
        <v>10879</v>
      </c>
      <c r="C137" s="234" t="s">
        <v>5880</v>
      </c>
      <c r="D137" s="17">
        <v>4550</v>
      </c>
      <c r="E137" s="21"/>
      <c r="F137" s="21"/>
      <c r="G137" s="21"/>
      <c r="H137" s="21" t="s">
        <v>6699</v>
      </c>
      <c r="I137" s="21" t="s">
        <v>3304</v>
      </c>
      <c r="J137" s="21" t="s">
        <v>5882</v>
      </c>
      <c r="K137" s="21">
        <v>5000</v>
      </c>
      <c r="L137" s="236">
        <v>39678</v>
      </c>
      <c r="M137" s="18" t="s">
        <v>5937</v>
      </c>
      <c r="N137" s="218">
        <v>39678</v>
      </c>
      <c r="O137" s="219">
        <v>5000</v>
      </c>
      <c r="P137" s="151"/>
      <c r="Q137" s="70"/>
      <c r="R137" s="330"/>
    </row>
    <row r="138" spans="1:18" x14ac:dyDescent="0.25">
      <c r="A138" s="64">
        <v>39679</v>
      </c>
      <c r="B138" s="65" t="s">
        <v>7660</v>
      </c>
      <c r="C138" s="234" t="s">
        <v>5880</v>
      </c>
      <c r="D138" s="17">
        <v>4550</v>
      </c>
      <c r="E138" s="21"/>
      <c r="F138" s="21" t="s">
        <v>7661</v>
      </c>
      <c r="G138" s="21"/>
      <c r="H138" s="21" t="s">
        <v>5305</v>
      </c>
      <c r="I138" s="21" t="s">
        <v>2096</v>
      </c>
      <c r="J138" s="21" t="s">
        <v>10002</v>
      </c>
      <c r="K138" s="21">
        <v>5000</v>
      </c>
      <c r="L138" s="236">
        <v>39689</v>
      </c>
      <c r="M138" s="18"/>
      <c r="N138" s="218">
        <v>39689</v>
      </c>
      <c r="O138" s="219">
        <v>5000</v>
      </c>
      <c r="P138" s="151"/>
      <c r="Q138" s="70"/>
      <c r="R138" s="330"/>
    </row>
    <row r="139" spans="1:18" x14ac:dyDescent="0.25">
      <c r="A139" s="64">
        <v>39680</v>
      </c>
      <c r="B139" s="65" t="s">
        <v>10880</v>
      </c>
      <c r="C139" s="21" t="s">
        <v>2458</v>
      </c>
      <c r="D139" s="17">
        <v>4516</v>
      </c>
      <c r="E139" s="21" t="s">
        <v>1349</v>
      </c>
      <c r="F139" s="21"/>
      <c r="G139" s="21"/>
      <c r="H139" s="21"/>
      <c r="I139" s="21"/>
      <c r="J139" s="21"/>
      <c r="K139" s="21"/>
      <c r="L139" s="236">
        <v>39681</v>
      </c>
      <c r="M139" s="18" t="s">
        <v>5937</v>
      </c>
      <c r="N139" s="218">
        <v>39681</v>
      </c>
      <c r="O139" s="219" t="s">
        <v>9088</v>
      </c>
      <c r="P139" s="151"/>
      <c r="Q139" s="70"/>
      <c r="R139" s="330"/>
    </row>
    <row r="140" spans="1:18" x14ac:dyDescent="0.25">
      <c r="A140" s="64">
        <v>39680</v>
      </c>
      <c r="B140" s="65" t="s">
        <v>2371</v>
      </c>
      <c r="C140" s="21" t="s">
        <v>2215</v>
      </c>
      <c r="D140" s="421"/>
      <c r="E140" s="21" t="s">
        <v>1762</v>
      </c>
      <c r="F140" s="21"/>
      <c r="G140" s="21"/>
      <c r="H140" s="21"/>
      <c r="I140" s="21"/>
      <c r="J140" s="21"/>
      <c r="K140" s="21" t="s">
        <v>10121</v>
      </c>
      <c r="L140" s="236">
        <v>39681</v>
      </c>
      <c r="M140" s="18" t="s">
        <v>5937</v>
      </c>
      <c r="N140" s="218">
        <v>39681</v>
      </c>
      <c r="O140" s="219" t="s">
        <v>2372</v>
      </c>
      <c r="P140" s="151"/>
      <c r="Q140" s="70"/>
      <c r="R140" s="330"/>
    </row>
    <row r="141" spans="1:18" x14ac:dyDescent="0.25">
      <c r="A141" s="64">
        <v>39680</v>
      </c>
      <c r="B141" s="65" t="s">
        <v>885</v>
      </c>
      <c r="C141" s="21" t="s">
        <v>10145</v>
      </c>
      <c r="D141" s="421">
        <v>4595</v>
      </c>
      <c r="E141" s="21"/>
      <c r="F141" s="21" t="s">
        <v>9334</v>
      </c>
      <c r="G141" s="21"/>
      <c r="H141" s="21" t="s">
        <v>4779</v>
      </c>
      <c r="I141" s="21"/>
      <c r="J141" s="21"/>
      <c r="K141" s="21" t="s">
        <v>8019</v>
      </c>
      <c r="L141" s="236">
        <v>39694</v>
      </c>
      <c r="M141" s="18"/>
      <c r="N141" s="218">
        <v>39694</v>
      </c>
      <c r="O141" s="219" t="s">
        <v>8020</v>
      </c>
      <c r="P141" s="151"/>
      <c r="Q141" s="70"/>
      <c r="R141" s="330"/>
    </row>
    <row r="142" spans="1:18" x14ac:dyDescent="0.25">
      <c r="A142" s="64">
        <v>39681</v>
      </c>
      <c r="B142" s="65" t="s">
        <v>2373</v>
      </c>
      <c r="C142" s="234" t="s">
        <v>5880</v>
      </c>
      <c r="D142" s="17">
        <v>4550</v>
      </c>
      <c r="E142" s="21"/>
      <c r="F142" s="21"/>
      <c r="G142" s="21"/>
      <c r="H142" s="21" t="s">
        <v>2095</v>
      </c>
      <c r="I142" s="21" t="s">
        <v>2096</v>
      </c>
      <c r="J142" s="21" t="s">
        <v>1727</v>
      </c>
      <c r="K142" s="21">
        <v>1700</v>
      </c>
      <c r="L142" s="236">
        <v>39682</v>
      </c>
      <c r="M142" s="18" t="s">
        <v>5937</v>
      </c>
      <c r="N142" s="218">
        <v>39682</v>
      </c>
      <c r="O142" s="219">
        <v>1700</v>
      </c>
      <c r="P142" s="151"/>
      <c r="Q142" s="70"/>
      <c r="R142" s="330"/>
    </row>
    <row r="143" spans="1:18" x14ac:dyDescent="0.25">
      <c r="A143" s="64">
        <v>39681</v>
      </c>
      <c r="B143" s="65" t="s">
        <v>7520</v>
      </c>
      <c r="C143" s="234" t="s">
        <v>5880</v>
      </c>
      <c r="D143" s="17">
        <v>4550</v>
      </c>
      <c r="E143" s="21"/>
      <c r="F143" s="21"/>
      <c r="G143" s="21"/>
      <c r="H143" s="21" t="s">
        <v>2095</v>
      </c>
      <c r="I143" s="21" t="s">
        <v>2096</v>
      </c>
      <c r="J143" s="21" t="s">
        <v>1727</v>
      </c>
      <c r="K143" s="21">
        <v>4000</v>
      </c>
      <c r="L143" s="236">
        <v>39682</v>
      </c>
      <c r="M143" s="18" t="s">
        <v>5937</v>
      </c>
      <c r="N143" s="218">
        <v>39682</v>
      </c>
      <c r="O143" s="219">
        <v>4000</v>
      </c>
      <c r="P143" s="151"/>
      <c r="Q143" s="70"/>
      <c r="R143" s="330"/>
    </row>
    <row r="144" spans="1:18" x14ac:dyDescent="0.25">
      <c r="A144" s="64">
        <v>39681</v>
      </c>
      <c r="B144" s="65" t="s">
        <v>8833</v>
      </c>
      <c r="C144" s="20" t="s">
        <v>135</v>
      </c>
      <c r="D144" s="421">
        <v>4370</v>
      </c>
      <c r="E144" s="21"/>
      <c r="F144" s="21" t="s">
        <v>4905</v>
      </c>
      <c r="G144" s="21"/>
      <c r="H144" s="21" t="s">
        <v>8834</v>
      </c>
      <c r="I144" s="21"/>
      <c r="J144" s="21"/>
      <c r="K144" s="21" t="s">
        <v>7052</v>
      </c>
      <c r="L144" s="236"/>
      <c r="M144" s="18" t="s">
        <v>3386</v>
      </c>
      <c r="N144" s="218">
        <v>39683</v>
      </c>
      <c r="O144" s="219" t="s">
        <v>7053</v>
      </c>
      <c r="P144" s="151"/>
      <c r="Q144" s="70"/>
      <c r="R144" s="330"/>
    </row>
    <row r="145" spans="1:18" x14ac:dyDescent="0.25">
      <c r="A145" s="64">
        <v>39681</v>
      </c>
      <c r="B145" s="65" t="s">
        <v>4297</v>
      </c>
      <c r="C145" s="21" t="s">
        <v>657</v>
      </c>
      <c r="D145" s="421">
        <v>4631</v>
      </c>
      <c r="E145" s="21"/>
      <c r="F145" s="21"/>
      <c r="G145" s="21"/>
      <c r="H145" s="21"/>
      <c r="I145" s="21" t="s">
        <v>2096</v>
      </c>
      <c r="J145" s="21" t="s">
        <v>4298</v>
      </c>
      <c r="K145" s="21" t="s">
        <v>10642</v>
      </c>
      <c r="L145" s="236">
        <v>39682</v>
      </c>
      <c r="M145" s="18"/>
      <c r="N145" s="218">
        <v>39686</v>
      </c>
      <c r="O145" s="219">
        <v>500</v>
      </c>
      <c r="P145" s="151"/>
      <c r="Q145" s="70"/>
      <c r="R145" s="330"/>
    </row>
    <row r="146" spans="1:18" x14ac:dyDescent="0.25">
      <c r="A146" s="64">
        <v>39681</v>
      </c>
      <c r="B146" s="65" t="s">
        <v>8599</v>
      </c>
      <c r="C146" s="20" t="s">
        <v>135</v>
      </c>
      <c r="D146" s="421">
        <v>4370</v>
      </c>
      <c r="E146" s="21" t="s">
        <v>8600</v>
      </c>
      <c r="F146" s="21"/>
      <c r="G146" s="21"/>
      <c r="H146" s="21"/>
      <c r="I146" s="21"/>
      <c r="J146" s="21"/>
      <c r="K146" s="21" t="s">
        <v>10656</v>
      </c>
      <c r="L146" s="236" t="s">
        <v>6533</v>
      </c>
      <c r="M146" s="18"/>
      <c r="N146" s="218">
        <v>39686</v>
      </c>
      <c r="O146" s="219" t="s">
        <v>10656</v>
      </c>
      <c r="P146" s="151"/>
      <c r="Q146" s="70"/>
      <c r="R146" s="330"/>
    </row>
    <row r="147" spans="1:18" x14ac:dyDescent="0.25">
      <c r="A147" s="64">
        <v>39681</v>
      </c>
      <c r="B147" s="65" t="s">
        <v>1734</v>
      </c>
      <c r="C147" s="234" t="s">
        <v>4315</v>
      </c>
      <c r="D147" s="421">
        <v>4556</v>
      </c>
      <c r="E147" s="21"/>
      <c r="F147" s="21"/>
      <c r="G147" s="21"/>
      <c r="H147" s="21" t="s">
        <v>1735</v>
      </c>
      <c r="I147" s="21" t="s">
        <v>7017</v>
      </c>
      <c r="J147" s="21"/>
      <c r="K147" s="21" t="s">
        <v>2372</v>
      </c>
      <c r="L147" s="236">
        <v>39682</v>
      </c>
      <c r="M147" s="18"/>
      <c r="N147" s="218">
        <v>39702</v>
      </c>
      <c r="O147" s="219" t="s">
        <v>2372</v>
      </c>
      <c r="P147" s="151"/>
      <c r="Q147" s="70"/>
      <c r="R147" s="330"/>
    </row>
    <row r="148" spans="1:18" x14ac:dyDescent="0.25">
      <c r="A148" s="64">
        <v>39682</v>
      </c>
      <c r="B148" s="65" t="s">
        <v>7029</v>
      </c>
      <c r="C148" s="21" t="s">
        <v>96</v>
      </c>
      <c r="D148" s="421">
        <v>4627</v>
      </c>
      <c r="E148" s="21" t="s">
        <v>10192</v>
      </c>
      <c r="F148" s="21"/>
      <c r="G148" s="21"/>
      <c r="H148" s="21"/>
      <c r="I148" s="21"/>
      <c r="J148" s="21"/>
      <c r="K148" s="21" t="s">
        <v>10193</v>
      </c>
      <c r="L148" s="236">
        <v>39686</v>
      </c>
      <c r="M148" s="18"/>
      <c r="N148" s="218">
        <v>39687</v>
      </c>
      <c r="O148" s="219" t="s">
        <v>10194</v>
      </c>
      <c r="P148" s="151"/>
      <c r="Q148" s="70"/>
      <c r="R148" s="330"/>
    </row>
    <row r="149" spans="1:18" x14ac:dyDescent="0.25">
      <c r="A149" s="64">
        <v>39686</v>
      </c>
      <c r="B149" s="65" t="s">
        <v>10643</v>
      </c>
      <c r="C149" s="21" t="s">
        <v>462</v>
      </c>
      <c r="D149" s="421">
        <v>4419</v>
      </c>
      <c r="E149" s="21" t="s">
        <v>362</v>
      </c>
      <c r="F149" s="21"/>
      <c r="G149" s="21"/>
      <c r="H149" s="21"/>
      <c r="I149" s="21"/>
      <c r="J149" s="21"/>
      <c r="K149" s="21" t="s">
        <v>363</v>
      </c>
      <c r="L149" s="236">
        <v>39689</v>
      </c>
      <c r="M149" s="18"/>
      <c r="N149" s="218">
        <v>39686</v>
      </c>
      <c r="O149" s="219" t="s">
        <v>8598</v>
      </c>
      <c r="P149" s="151"/>
      <c r="Q149" s="70"/>
      <c r="R149" s="330"/>
    </row>
    <row r="150" spans="1:18" x14ac:dyDescent="0.25">
      <c r="A150" s="64">
        <v>39686</v>
      </c>
      <c r="B150" s="65" t="s">
        <v>9420</v>
      </c>
      <c r="C150" s="21" t="s">
        <v>9868</v>
      </c>
      <c r="D150" s="421">
        <v>4532</v>
      </c>
      <c r="E150" s="21"/>
      <c r="F150" s="21" t="s">
        <v>2826</v>
      </c>
      <c r="G150" s="21"/>
      <c r="H150" s="21" t="s">
        <v>1311</v>
      </c>
      <c r="I150" s="21"/>
      <c r="J150" s="21"/>
      <c r="K150" s="21" t="s">
        <v>983</v>
      </c>
      <c r="L150" s="236">
        <v>39688</v>
      </c>
      <c r="M150" s="18"/>
      <c r="N150" s="218">
        <v>39687</v>
      </c>
      <c r="O150" s="219" t="s">
        <v>983</v>
      </c>
      <c r="P150" s="151"/>
      <c r="Q150" s="70"/>
      <c r="R150" s="330"/>
    </row>
    <row r="151" spans="1:18" x14ac:dyDescent="0.25">
      <c r="A151" s="64">
        <v>39686</v>
      </c>
      <c r="B151" s="65" t="s">
        <v>984</v>
      </c>
      <c r="C151" s="21" t="s">
        <v>9868</v>
      </c>
      <c r="D151" s="421">
        <v>4532</v>
      </c>
      <c r="E151" s="21" t="s">
        <v>6775</v>
      </c>
      <c r="F151" s="21"/>
      <c r="G151" s="21"/>
      <c r="H151" s="21"/>
      <c r="I151" s="21"/>
      <c r="J151" s="21"/>
      <c r="K151" s="21" t="s">
        <v>654</v>
      </c>
      <c r="L151" s="236">
        <v>39688</v>
      </c>
      <c r="M151" s="18"/>
      <c r="N151" s="218">
        <v>39687</v>
      </c>
      <c r="O151" s="219" t="s">
        <v>2812</v>
      </c>
      <c r="P151" s="151"/>
      <c r="Q151" s="70"/>
      <c r="R151" s="330"/>
    </row>
    <row r="152" spans="1:18" x14ac:dyDescent="0.25">
      <c r="A152" s="64">
        <v>39688</v>
      </c>
      <c r="B152" s="65" t="s">
        <v>5306</v>
      </c>
      <c r="C152" s="21" t="s">
        <v>10145</v>
      </c>
      <c r="D152" s="421">
        <v>4595</v>
      </c>
      <c r="E152" s="21" t="s">
        <v>1016</v>
      </c>
      <c r="F152" s="21"/>
      <c r="G152" s="21"/>
      <c r="H152" s="21"/>
      <c r="I152" s="21"/>
      <c r="J152" s="21"/>
      <c r="K152" s="21" t="s">
        <v>1017</v>
      </c>
      <c r="L152" s="236">
        <v>39689</v>
      </c>
      <c r="M152" s="18"/>
      <c r="N152" s="218">
        <v>39689</v>
      </c>
      <c r="O152" s="219" t="s">
        <v>1187</v>
      </c>
      <c r="P152" s="151"/>
      <c r="Q152" s="70"/>
      <c r="R152" s="330"/>
    </row>
    <row r="153" spans="1:18" x14ac:dyDescent="0.25">
      <c r="A153" s="64">
        <v>39688</v>
      </c>
      <c r="B153" s="65" t="s">
        <v>6137</v>
      </c>
      <c r="C153" s="21" t="s">
        <v>6608</v>
      </c>
      <c r="D153" s="421">
        <v>4544</v>
      </c>
      <c r="E153" s="21"/>
      <c r="F153" s="21"/>
      <c r="G153" s="21"/>
      <c r="H153" s="21" t="s">
        <v>3671</v>
      </c>
      <c r="I153" s="21">
        <v>0.75</v>
      </c>
      <c r="J153" s="21" t="s">
        <v>10497</v>
      </c>
      <c r="K153" s="21" t="s">
        <v>1747</v>
      </c>
      <c r="L153" s="236">
        <v>39693</v>
      </c>
      <c r="M153" s="18"/>
      <c r="N153" s="218">
        <v>39693</v>
      </c>
      <c r="O153" s="219">
        <v>1000</v>
      </c>
      <c r="P153" s="151"/>
      <c r="Q153" s="70"/>
      <c r="R153" s="330"/>
    </row>
    <row r="154" spans="1:18" x14ac:dyDescent="0.25">
      <c r="A154" s="64">
        <v>39689</v>
      </c>
      <c r="B154" s="65" t="s">
        <v>2925</v>
      </c>
      <c r="C154" s="21" t="s">
        <v>1421</v>
      </c>
      <c r="D154" s="421">
        <v>4540</v>
      </c>
      <c r="E154" s="21" t="s">
        <v>8580</v>
      </c>
      <c r="F154" s="21"/>
      <c r="G154" s="21"/>
      <c r="H154" s="21"/>
      <c r="I154" s="21"/>
      <c r="J154" s="21"/>
      <c r="K154" s="21" t="s">
        <v>6934</v>
      </c>
      <c r="L154" s="236">
        <v>39689</v>
      </c>
      <c r="M154" s="18"/>
      <c r="N154" s="218">
        <v>39689</v>
      </c>
      <c r="O154" s="219" t="s">
        <v>6934</v>
      </c>
      <c r="P154" s="151"/>
      <c r="Q154" s="70"/>
      <c r="R154" s="330"/>
    </row>
    <row r="155" spans="1:18" x14ac:dyDescent="0.25">
      <c r="A155" s="64">
        <v>39689</v>
      </c>
      <c r="B155" s="65" t="s">
        <v>806</v>
      </c>
      <c r="C155" s="21" t="s">
        <v>807</v>
      </c>
      <c r="D155" s="421" t="s">
        <v>9180</v>
      </c>
      <c r="E155" s="21"/>
      <c r="F155" s="21" t="s">
        <v>10791</v>
      </c>
      <c r="G155" s="21"/>
      <c r="H155" s="21" t="s">
        <v>2097</v>
      </c>
      <c r="I155" s="21"/>
      <c r="J155" s="21" t="s">
        <v>3439</v>
      </c>
      <c r="K155" s="21" t="s">
        <v>9181</v>
      </c>
      <c r="L155" s="236">
        <v>39703</v>
      </c>
      <c r="M155" s="18" t="s">
        <v>3386</v>
      </c>
      <c r="N155" s="218">
        <v>39710</v>
      </c>
      <c r="O155" s="219" t="s">
        <v>9181</v>
      </c>
      <c r="P155" s="151"/>
      <c r="Q155" s="70"/>
      <c r="R155" s="330"/>
    </row>
    <row r="156" spans="1:18" x14ac:dyDescent="0.25">
      <c r="A156" s="64">
        <v>39693</v>
      </c>
      <c r="B156" s="65" t="s">
        <v>8021</v>
      </c>
      <c r="C156" s="21" t="s">
        <v>10145</v>
      </c>
      <c r="D156" s="421">
        <v>4595</v>
      </c>
      <c r="E156" s="21" t="s">
        <v>3751</v>
      </c>
      <c r="F156" s="21"/>
      <c r="G156" s="21"/>
      <c r="H156" s="21"/>
      <c r="I156" s="21"/>
      <c r="J156" s="21"/>
      <c r="K156" s="21" t="s">
        <v>3752</v>
      </c>
      <c r="L156" s="236">
        <v>39695</v>
      </c>
      <c r="M156" s="18" t="s">
        <v>3386</v>
      </c>
      <c r="N156" s="218">
        <v>39695</v>
      </c>
      <c r="O156" s="219" t="s">
        <v>921</v>
      </c>
      <c r="P156" s="151"/>
      <c r="Q156" s="70"/>
      <c r="R156" s="330"/>
    </row>
    <row r="157" spans="1:18" x14ac:dyDescent="0.25">
      <c r="A157" s="64">
        <v>39694</v>
      </c>
      <c r="B157" s="65" t="s">
        <v>2757</v>
      </c>
      <c r="C157" s="20" t="s">
        <v>7161</v>
      </c>
      <c r="D157" s="421">
        <v>4343</v>
      </c>
      <c r="E157" s="234"/>
      <c r="F157" s="21" t="s">
        <v>5726</v>
      </c>
      <c r="G157" s="21"/>
      <c r="H157" s="21" t="s">
        <v>2511</v>
      </c>
      <c r="I157" s="21"/>
      <c r="J157" s="21" t="s">
        <v>5523</v>
      </c>
      <c r="K157" s="234" t="s">
        <v>1726</v>
      </c>
      <c r="L157" s="236">
        <v>39731</v>
      </c>
      <c r="M157" s="18"/>
      <c r="N157" s="218">
        <v>39728</v>
      </c>
      <c r="O157" s="219" t="s">
        <v>1154</v>
      </c>
      <c r="P157" s="151"/>
      <c r="Q157" s="70"/>
      <c r="R157" s="330"/>
    </row>
    <row r="158" spans="1:18" x14ac:dyDescent="0.25">
      <c r="A158" s="64">
        <v>39694</v>
      </c>
      <c r="B158" s="65" t="s">
        <v>2757</v>
      </c>
      <c r="C158" s="20" t="s">
        <v>7161</v>
      </c>
      <c r="D158" s="421">
        <v>4343</v>
      </c>
      <c r="E158" s="21"/>
      <c r="F158" s="21" t="s">
        <v>5726</v>
      </c>
      <c r="G158" s="21"/>
      <c r="H158" s="21" t="s">
        <v>9351</v>
      </c>
      <c r="I158" s="21"/>
      <c r="J158" s="21" t="s">
        <v>5523</v>
      </c>
      <c r="K158" s="21" t="s">
        <v>9352</v>
      </c>
      <c r="L158" s="236">
        <v>39731</v>
      </c>
      <c r="M158" s="18"/>
      <c r="N158" s="218">
        <v>39730</v>
      </c>
      <c r="O158" s="219" t="s">
        <v>1154</v>
      </c>
      <c r="P158" s="151"/>
      <c r="Q158" s="70"/>
      <c r="R158" s="330"/>
    </row>
    <row r="159" spans="1:18" x14ac:dyDescent="0.25">
      <c r="A159" s="64">
        <v>39694</v>
      </c>
      <c r="B159" s="65" t="s">
        <v>2757</v>
      </c>
      <c r="C159" s="20" t="s">
        <v>7161</v>
      </c>
      <c r="D159" s="421">
        <v>4343</v>
      </c>
      <c r="E159" s="21"/>
      <c r="F159" s="21" t="s">
        <v>5726</v>
      </c>
      <c r="G159" s="21"/>
      <c r="H159" s="21" t="s">
        <v>9353</v>
      </c>
      <c r="I159" s="21"/>
      <c r="J159" s="21" t="s">
        <v>9354</v>
      </c>
      <c r="K159" s="21">
        <v>3</v>
      </c>
      <c r="L159" s="236">
        <v>39731</v>
      </c>
      <c r="M159" s="18"/>
      <c r="N159" s="218">
        <v>39730</v>
      </c>
      <c r="O159" s="219" t="s">
        <v>1154</v>
      </c>
      <c r="P159" s="151"/>
      <c r="Q159" s="70"/>
      <c r="R159" s="330"/>
    </row>
    <row r="160" spans="1:18" x14ac:dyDescent="0.25">
      <c r="A160" s="64">
        <v>39694</v>
      </c>
      <c r="B160" s="65" t="s">
        <v>2757</v>
      </c>
      <c r="C160" s="20" t="s">
        <v>7161</v>
      </c>
      <c r="D160" s="421">
        <v>4343</v>
      </c>
      <c r="E160" s="21"/>
      <c r="F160" s="21" t="s">
        <v>5726</v>
      </c>
      <c r="G160" s="21"/>
      <c r="H160" s="21" t="s">
        <v>5422</v>
      </c>
      <c r="I160" s="21"/>
      <c r="J160" s="21" t="s">
        <v>8607</v>
      </c>
      <c r="K160" s="21" t="s">
        <v>5423</v>
      </c>
      <c r="L160" s="236">
        <v>39731</v>
      </c>
      <c r="M160" s="18"/>
      <c r="N160" s="218">
        <v>39730</v>
      </c>
      <c r="O160" s="219" t="s">
        <v>791</v>
      </c>
      <c r="P160" s="151"/>
      <c r="Q160" s="70"/>
      <c r="R160" s="330"/>
    </row>
    <row r="161" spans="1:18" x14ac:dyDescent="0.25">
      <c r="A161" s="64">
        <v>39694</v>
      </c>
      <c r="B161" s="65" t="s">
        <v>2757</v>
      </c>
      <c r="C161" s="20" t="s">
        <v>7161</v>
      </c>
      <c r="D161" s="421">
        <v>4343</v>
      </c>
      <c r="E161" s="21"/>
      <c r="F161" s="21" t="s">
        <v>5726</v>
      </c>
      <c r="G161" s="21"/>
      <c r="H161" s="21" t="s">
        <v>792</v>
      </c>
      <c r="I161" s="21"/>
      <c r="J161" s="21" t="s">
        <v>8607</v>
      </c>
      <c r="K161" s="21" t="s">
        <v>4994</v>
      </c>
      <c r="L161" s="236">
        <v>39731</v>
      </c>
      <c r="M161" s="18"/>
      <c r="N161" s="218">
        <v>39730</v>
      </c>
      <c r="O161" s="219" t="s">
        <v>1154</v>
      </c>
      <c r="P161" s="151"/>
      <c r="Q161" s="70"/>
      <c r="R161" s="330"/>
    </row>
    <row r="162" spans="1:18" x14ac:dyDescent="0.25">
      <c r="A162" s="64">
        <v>39694</v>
      </c>
      <c r="B162" s="65" t="s">
        <v>2757</v>
      </c>
      <c r="C162" s="20" t="s">
        <v>7161</v>
      </c>
      <c r="D162" s="421">
        <v>4343</v>
      </c>
      <c r="E162" s="21"/>
      <c r="F162" s="21" t="s">
        <v>5726</v>
      </c>
      <c r="G162" s="21"/>
      <c r="H162" s="21" t="s">
        <v>3869</v>
      </c>
      <c r="I162" s="21"/>
      <c r="J162" s="21" t="s">
        <v>8607</v>
      </c>
      <c r="K162" s="21" t="s">
        <v>1726</v>
      </c>
      <c r="L162" s="236">
        <v>39731</v>
      </c>
      <c r="M162" s="18"/>
      <c r="N162" s="218">
        <v>39730</v>
      </c>
      <c r="O162" s="219" t="s">
        <v>1154</v>
      </c>
      <c r="P162" s="151"/>
      <c r="Q162" s="70"/>
      <c r="R162" s="330"/>
    </row>
    <row r="163" spans="1:18" x14ac:dyDescent="0.25">
      <c r="A163" s="64">
        <v>39695</v>
      </c>
      <c r="B163" s="65" t="s">
        <v>3753</v>
      </c>
      <c r="C163" s="20" t="s">
        <v>7161</v>
      </c>
      <c r="D163" s="421">
        <v>4343</v>
      </c>
      <c r="E163" s="21" t="s">
        <v>1762</v>
      </c>
      <c r="F163" s="21"/>
      <c r="G163" s="21"/>
      <c r="H163" s="21"/>
      <c r="I163" s="21"/>
      <c r="J163" s="21"/>
      <c r="K163" s="21">
        <v>1200</v>
      </c>
      <c r="L163" s="236">
        <v>39695</v>
      </c>
      <c r="M163" s="18"/>
      <c r="N163" s="218">
        <v>39696</v>
      </c>
      <c r="O163" s="219">
        <v>1200</v>
      </c>
      <c r="P163" s="151"/>
      <c r="Q163" s="70"/>
      <c r="R163" s="330"/>
    </row>
    <row r="164" spans="1:18" x14ac:dyDescent="0.25">
      <c r="A164" s="64">
        <v>39695</v>
      </c>
      <c r="B164" s="65" t="s">
        <v>3754</v>
      </c>
      <c r="C164" s="21" t="s">
        <v>462</v>
      </c>
      <c r="D164" s="421">
        <v>4419</v>
      </c>
      <c r="E164" s="21"/>
      <c r="F164" s="21" t="s">
        <v>4905</v>
      </c>
      <c r="G164" s="21"/>
      <c r="H164" s="21" t="s">
        <v>4359</v>
      </c>
      <c r="I164" s="21"/>
      <c r="J164" s="21" t="s">
        <v>9931</v>
      </c>
      <c r="K164" s="21" t="s">
        <v>9932</v>
      </c>
      <c r="L164" s="236">
        <v>39696</v>
      </c>
      <c r="M164" s="18" t="s">
        <v>3386</v>
      </c>
      <c r="N164" s="218">
        <v>39696</v>
      </c>
      <c r="O164" s="219" t="s">
        <v>8999</v>
      </c>
      <c r="P164" s="151"/>
      <c r="Q164" s="70"/>
      <c r="R164" s="330"/>
    </row>
    <row r="165" spans="1:18" x14ac:dyDescent="0.25">
      <c r="A165" s="64">
        <v>39695</v>
      </c>
      <c r="B165" s="65" t="s">
        <v>9000</v>
      </c>
      <c r="C165" s="21" t="s">
        <v>462</v>
      </c>
      <c r="D165" s="421">
        <v>4419</v>
      </c>
      <c r="E165" s="21" t="s">
        <v>2910</v>
      </c>
      <c r="F165" s="21"/>
      <c r="G165" s="21"/>
      <c r="H165" s="21"/>
      <c r="I165" s="21"/>
      <c r="J165" s="21"/>
      <c r="K165" s="21" t="s">
        <v>7126</v>
      </c>
      <c r="L165" s="236">
        <v>39700</v>
      </c>
      <c r="M165" s="18"/>
      <c r="N165" s="218">
        <v>39699</v>
      </c>
      <c r="O165" s="219" t="s">
        <v>2911</v>
      </c>
      <c r="P165" s="151"/>
      <c r="Q165" s="70"/>
      <c r="R165" s="330"/>
    </row>
    <row r="166" spans="1:18" x14ac:dyDescent="0.25">
      <c r="A166" s="64">
        <v>39695</v>
      </c>
      <c r="B166" s="65" t="s">
        <v>9000</v>
      </c>
      <c r="C166" s="21" t="s">
        <v>462</v>
      </c>
      <c r="D166" s="421">
        <v>4419</v>
      </c>
      <c r="E166" s="21" t="s">
        <v>3377</v>
      </c>
      <c r="F166" s="21"/>
      <c r="G166" s="21"/>
      <c r="H166" s="21"/>
      <c r="I166" s="21"/>
      <c r="J166" s="21"/>
      <c r="K166" s="21" t="s">
        <v>4901</v>
      </c>
      <c r="L166" s="236">
        <v>39700</v>
      </c>
      <c r="M166" s="18"/>
      <c r="N166" s="218">
        <v>39699</v>
      </c>
      <c r="O166" s="219" t="s">
        <v>4901</v>
      </c>
      <c r="P166" s="151"/>
      <c r="Q166" s="70"/>
      <c r="R166" s="330"/>
    </row>
    <row r="167" spans="1:18" x14ac:dyDescent="0.25">
      <c r="A167" s="64">
        <v>39695</v>
      </c>
      <c r="B167" s="65" t="s">
        <v>9000</v>
      </c>
      <c r="C167" s="21" t="s">
        <v>462</v>
      </c>
      <c r="D167" s="421">
        <v>4419</v>
      </c>
      <c r="E167" s="21" t="s">
        <v>10701</v>
      </c>
      <c r="F167" s="21"/>
      <c r="G167" s="21"/>
      <c r="H167" s="21"/>
      <c r="I167" s="21"/>
      <c r="J167" s="21"/>
      <c r="K167" s="21" t="s">
        <v>1672</v>
      </c>
      <c r="L167" s="236">
        <v>39700</v>
      </c>
      <c r="M167" s="18"/>
      <c r="N167" s="218">
        <v>39699</v>
      </c>
      <c r="O167" s="219" t="s">
        <v>1672</v>
      </c>
      <c r="P167" s="151"/>
      <c r="Q167" s="70"/>
      <c r="R167" s="330"/>
    </row>
    <row r="168" spans="1:18" x14ac:dyDescent="0.25">
      <c r="A168" s="64">
        <v>39695</v>
      </c>
      <c r="B168" s="65" t="s">
        <v>3313</v>
      </c>
      <c r="C168" s="20" t="s">
        <v>7161</v>
      </c>
      <c r="D168" s="421">
        <v>4343</v>
      </c>
      <c r="E168" s="21" t="s">
        <v>3314</v>
      </c>
      <c r="F168" s="21"/>
      <c r="G168" s="21"/>
      <c r="H168" s="21"/>
      <c r="I168" s="21"/>
      <c r="J168" s="21"/>
      <c r="K168" s="21" t="s">
        <v>3315</v>
      </c>
      <c r="L168" s="236"/>
      <c r="M168" s="18"/>
      <c r="N168" s="218">
        <v>39699</v>
      </c>
      <c r="O168" s="219" t="s">
        <v>4380</v>
      </c>
      <c r="P168" s="151"/>
      <c r="Q168" s="70"/>
      <c r="R168" s="330"/>
    </row>
    <row r="169" spans="1:18" x14ac:dyDescent="0.25">
      <c r="A169" s="64">
        <v>39695</v>
      </c>
      <c r="B169" s="65" t="s">
        <v>3313</v>
      </c>
      <c r="C169" s="20" t="s">
        <v>7161</v>
      </c>
      <c r="D169" s="421">
        <v>4343</v>
      </c>
      <c r="E169" s="21" t="s">
        <v>2705</v>
      </c>
      <c r="F169" s="21"/>
      <c r="G169" s="21"/>
      <c r="H169" s="21"/>
      <c r="I169" s="21"/>
      <c r="J169" s="21"/>
      <c r="K169" s="21" t="s">
        <v>4381</v>
      </c>
      <c r="L169" s="236"/>
      <c r="M169" s="18"/>
      <c r="N169" s="218">
        <v>39701</v>
      </c>
      <c r="O169" s="219" t="s">
        <v>1001</v>
      </c>
      <c r="P169" s="151"/>
      <c r="Q169" s="70"/>
      <c r="R169" s="330"/>
    </row>
    <row r="170" spans="1:18" x14ac:dyDescent="0.25">
      <c r="A170" s="64">
        <v>39695</v>
      </c>
      <c r="B170" s="65" t="s">
        <v>4149</v>
      </c>
      <c r="C170" s="21" t="s">
        <v>3064</v>
      </c>
      <c r="D170" s="421">
        <v>4331</v>
      </c>
      <c r="E170" s="21" t="s">
        <v>6861</v>
      </c>
      <c r="F170" s="21"/>
      <c r="G170" s="21"/>
      <c r="H170" s="21"/>
      <c r="I170" s="21"/>
      <c r="J170" s="21"/>
      <c r="K170" s="21" t="s">
        <v>6343</v>
      </c>
      <c r="L170" s="236" t="s">
        <v>2393</v>
      </c>
      <c r="M170" s="18" t="s">
        <v>5937</v>
      </c>
      <c r="N170" s="218">
        <v>39701</v>
      </c>
      <c r="O170" s="219" t="s">
        <v>6343</v>
      </c>
      <c r="P170" s="151"/>
      <c r="Q170" s="70"/>
      <c r="R170" s="330"/>
    </row>
    <row r="171" spans="1:18" x14ac:dyDescent="0.25">
      <c r="A171" s="64">
        <v>39696</v>
      </c>
      <c r="B171" s="65" t="s">
        <v>4382</v>
      </c>
      <c r="C171" s="21" t="s">
        <v>2215</v>
      </c>
      <c r="D171" s="421"/>
      <c r="E171" s="21"/>
      <c r="F171" s="21" t="s">
        <v>9334</v>
      </c>
      <c r="G171" s="21"/>
      <c r="H171" s="21" t="s">
        <v>1000</v>
      </c>
      <c r="I171" s="21"/>
      <c r="J171" s="21"/>
      <c r="K171" s="21" t="s">
        <v>4624</v>
      </c>
      <c r="L171" s="236">
        <v>39701</v>
      </c>
      <c r="M171" s="18"/>
      <c r="N171" s="218">
        <v>39701</v>
      </c>
      <c r="O171" s="219" t="s">
        <v>4624</v>
      </c>
      <c r="P171" s="151"/>
      <c r="Q171" s="70"/>
      <c r="R171" s="330"/>
    </row>
    <row r="172" spans="1:18" x14ac:dyDescent="0.25">
      <c r="A172" s="64">
        <v>39696</v>
      </c>
      <c r="B172" s="65" t="s">
        <v>9794</v>
      </c>
      <c r="C172" s="21" t="s">
        <v>1396</v>
      </c>
      <c r="D172" s="421">
        <v>4479</v>
      </c>
      <c r="E172" s="21" t="s">
        <v>4899</v>
      </c>
      <c r="F172" s="21"/>
      <c r="G172" s="21"/>
      <c r="H172" s="21"/>
      <c r="I172" s="21"/>
      <c r="J172" s="21"/>
      <c r="K172" s="21" t="s">
        <v>2331</v>
      </c>
      <c r="L172" s="236">
        <v>39700</v>
      </c>
      <c r="M172" s="18"/>
      <c r="N172" s="218">
        <v>39701</v>
      </c>
      <c r="O172" s="219" t="s">
        <v>2565</v>
      </c>
      <c r="P172" s="151"/>
      <c r="Q172" s="70"/>
      <c r="R172" s="330"/>
    </row>
    <row r="173" spans="1:18" x14ac:dyDescent="0.25">
      <c r="A173" s="64">
        <v>39699</v>
      </c>
      <c r="B173" s="65" t="s">
        <v>9331</v>
      </c>
      <c r="C173" s="21" t="s">
        <v>9541</v>
      </c>
      <c r="D173" s="421">
        <v>4644</v>
      </c>
      <c r="E173" s="21" t="s">
        <v>3311</v>
      </c>
      <c r="F173" s="21"/>
      <c r="G173" s="21"/>
      <c r="H173" s="21"/>
      <c r="I173" s="21"/>
      <c r="J173" s="21"/>
      <c r="K173" s="21" t="s">
        <v>3312</v>
      </c>
      <c r="L173" s="236">
        <v>39700</v>
      </c>
      <c r="M173" s="18"/>
      <c r="N173" s="218">
        <v>39699</v>
      </c>
      <c r="O173" s="219">
        <v>10</v>
      </c>
      <c r="P173" s="151"/>
      <c r="Q173" s="70"/>
      <c r="R173" s="330"/>
    </row>
    <row r="174" spans="1:18" x14ac:dyDescent="0.25">
      <c r="A174" s="64">
        <v>39699</v>
      </c>
      <c r="B174" s="65" t="s">
        <v>6030</v>
      </c>
      <c r="C174" s="21" t="s">
        <v>9868</v>
      </c>
      <c r="D174" s="421">
        <v>4532</v>
      </c>
      <c r="E174" s="21"/>
      <c r="F174" s="21" t="s">
        <v>2826</v>
      </c>
      <c r="G174" s="21"/>
      <c r="H174" s="21" t="s">
        <v>1311</v>
      </c>
      <c r="I174" s="21"/>
      <c r="J174" s="21"/>
      <c r="K174" s="21" t="s">
        <v>983</v>
      </c>
      <c r="L174" s="236">
        <v>39700</v>
      </c>
      <c r="M174" s="18"/>
      <c r="N174" s="218">
        <v>39701</v>
      </c>
      <c r="O174" s="219" t="s">
        <v>983</v>
      </c>
      <c r="P174" s="151"/>
      <c r="Q174" s="70"/>
      <c r="R174" s="330"/>
    </row>
    <row r="175" spans="1:18" x14ac:dyDescent="0.25">
      <c r="A175" s="64">
        <v>39700</v>
      </c>
      <c r="B175" s="65" t="s">
        <v>2394</v>
      </c>
      <c r="C175" s="21" t="s">
        <v>2458</v>
      </c>
      <c r="D175" s="17">
        <v>4516</v>
      </c>
      <c r="E175" s="21"/>
      <c r="F175" s="21" t="s">
        <v>4905</v>
      </c>
      <c r="G175" s="21"/>
      <c r="H175" s="21" t="s">
        <v>4359</v>
      </c>
      <c r="I175" s="21"/>
      <c r="J175" s="21" t="s">
        <v>9018</v>
      </c>
      <c r="K175" s="21" t="s">
        <v>8062</v>
      </c>
      <c r="L175" s="236">
        <v>39701</v>
      </c>
      <c r="M175" s="18" t="s">
        <v>5937</v>
      </c>
      <c r="N175" s="218">
        <v>39701</v>
      </c>
      <c r="O175" s="219" t="s">
        <v>7681</v>
      </c>
      <c r="P175" s="151"/>
      <c r="Q175" s="70"/>
      <c r="R175" s="330"/>
    </row>
    <row r="176" spans="1:18" x14ac:dyDescent="0.25">
      <c r="A176" s="64">
        <v>39701</v>
      </c>
      <c r="B176" s="65" t="s">
        <v>676</v>
      </c>
      <c r="C176" s="21" t="s">
        <v>9089</v>
      </c>
      <c r="D176" s="421"/>
      <c r="E176" s="21"/>
      <c r="F176" s="21"/>
      <c r="G176" s="21"/>
      <c r="H176" s="21" t="s">
        <v>3671</v>
      </c>
      <c r="I176" s="21">
        <v>2</v>
      </c>
      <c r="J176" s="21" t="s">
        <v>3510</v>
      </c>
      <c r="K176" s="21" t="s">
        <v>7127</v>
      </c>
      <c r="L176" s="236">
        <v>39702</v>
      </c>
      <c r="M176" s="18"/>
      <c r="N176" s="218">
        <v>39706</v>
      </c>
      <c r="O176" s="219">
        <v>250</v>
      </c>
      <c r="P176" s="151"/>
      <c r="Q176" s="70"/>
      <c r="R176" s="330"/>
    </row>
    <row r="177" spans="1:18" x14ac:dyDescent="0.25">
      <c r="A177" s="64">
        <v>39703</v>
      </c>
      <c r="B177" s="65" t="s">
        <v>7018</v>
      </c>
      <c r="C177" s="21" t="s">
        <v>9868</v>
      </c>
      <c r="D177" s="421">
        <v>4532</v>
      </c>
      <c r="E177" s="21"/>
      <c r="F177" s="21" t="s">
        <v>2826</v>
      </c>
      <c r="G177" s="21"/>
      <c r="H177" s="21" t="s">
        <v>1311</v>
      </c>
      <c r="I177" s="21"/>
      <c r="J177" s="21"/>
      <c r="K177" s="21" t="s">
        <v>7019</v>
      </c>
      <c r="L177" s="236">
        <v>39703</v>
      </c>
      <c r="M177" s="18"/>
      <c r="N177" s="218">
        <v>39703</v>
      </c>
      <c r="O177" s="219" t="s">
        <v>7019</v>
      </c>
      <c r="P177" s="151"/>
      <c r="Q177" s="70"/>
      <c r="R177" s="330"/>
    </row>
    <row r="178" spans="1:18" x14ac:dyDescent="0.25">
      <c r="A178" s="64">
        <v>39703</v>
      </c>
      <c r="B178" s="65" t="s">
        <v>7021</v>
      </c>
      <c r="C178" s="234" t="s">
        <v>5880</v>
      </c>
      <c r="D178" s="17">
        <v>4550</v>
      </c>
      <c r="E178" s="21" t="s">
        <v>7022</v>
      </c>
      <c r="F178" s="21"/>
      <c r="G178" s="21"/>
      <c r="H178" s="21"/>
      <c r="I178" s="21"/>
      <c r="J178" s="21"/>
      <c r="K178" s="21">
        <v>50</v>
      </c>
      <c r="L178" s="236">
        <v>39705</v>
      </c>
      <c r="M178" s="18"/>
      <c r="N178" s="218">
        <v>39705</v>
      </c>
      <c r="O178" s="219">
        <v>50</v>
      </c>
      <c r="P178" s="151"/>
      <c r="Q178" s="70"/>
      <c r="R178" s="330"/>
    </row>
    <row r="179" spans="1:18" x14ac:dyDescent="0.25">
      <c r="A179" s="64">
        <v>39705</v>
      </c>
      <c r="B179" s="65" t="s">
        <v>3490</v>
      </c>
      <c r="C179" s="20" t="s">
        <v>7161</v>
      </c>
      <c r="D179" s="421">
        <v>4343</v>
      </c>
      <c r="E179" s="21"/>
      <c r="F179" s="21" t="s">
        <v>1697</v>
      </c>
      <c r="G179" s="21"/>
      <c r="H179" s="21" t="s">
        <v>3671</v>
      </c>
      <c r="I179" s="21" t="s">
        <v>7020</v>
      </c>
      <c r="J179" s="21" t="s">
        <v>10768</v>
      </c>
      <c r="K179" s="21">
        <v>1000</v>
      </c>
      <c r="L179" s="236">
        <v>39703</v>
      </c>
      <c r="M179" s="18"/>
      <c r="N179" s="218">
        <v>39704</v>
      </c>
      <c r="O179" s="219">
        <v>1000</v>
      </c>
      <c r="P179" s="151"/>
      <c r="Q179" s="70"/>
      <c r="R179" s="330"/>
    </row>
    <row r="180" spans="1:18" x14ac:dyDescent="0.25">
      <c r="A180" s="64">
        <v>39706</v>
      </c>
      <c r="B180" s="65" t="s">
        <v>3381</v>
      </c>
      <c r="C180" s="21" t="s">
        <v>1297</v>
      </c>
      <c r="D180" s="421">
        <v>4632</v>
      </c>
      <c r="E180" s="21"/>
      <c r="F180" s="21" t="s">
        <v>1697</v>
      </c>
      <c r="G180" s="21"/>
      <c r="H180" s="21" t="s">
        <v>417</v>
      </c>
      <c r="I180" s="21"/>
      <c r="J180" s="21" t="s">
        <v>1188</v>
      </c>
      <c r="K180" s="21" t="s">
        <v>7127</v>
      </c>
      <c r="L180" s="236">
        <v>39713</v>
      </c>
      <c r="M180" s="18"/>
      <c r="N180" s="218">
        <v>39714</v>
      </c>
      <c r="O180" s="219" t="s">
        <v>7127</v>
      </c>
      <c r="P180" s="151"/>
      <c r="Q180" s="70"/>
      <c r="R180" s="330"/>
    </row>
    <row r="181" spans="1:18" x14ac:dyDescent="0.25">
      <c r="A181" s="64">
        <v>39707</v>
      </c>
      <c r="B181" s="65" t="s">
        <v>5980</v>
      </c>
      <c r="C181" s="21" t="s">
        <v>462</v>
      </c>
      <c r="D181" s="421">
        <v>4419</v>
      </c>
      <c r="E181" s="21" t="s">
        <v>805</v>
      </c>
      <c r="F181" s="21"/>
      <c r="G181" s="21"/>
      <c r="H181" s="21"/>
      <c r="I181" s="21"/>
      <c r="J181" s="21"/>
      <c r="K181" s="21" t="s">
        <v>4624</v>
      </c>
      <c r="L181" s="236">
        <v>39707</v>
      </c>
      <c r="M181" s="18"/>
      <c r="N181" s="218">
        <v>39709</v>
      </c>
      <c r="O181" s="219" t="s">
        <v>4624</v>
      </c>
      <c r="P181" s="151"/>
      <c r="Q181" s="70"/>
      <c r="R181" s="330"/>
    </row>
    <row r="182" spans="1:18" x14ac:dyDescent="0.25">
      <c r="A182" s="64">
        <v>39707</v>
      </c>
      <c r="B182" s="65" t="s">
        <v>5715</v>
      </c>
      <c r="C182" s="21" t="s">
        <v>462</v>
      </c>
      <c r="D182" s="421">
        <v>4419</v>
      </c>
      <c r="E182" s="21" t="s">
        <v>9340</v>
      </c>
      <c r="F182" s="21"/>
      <c r="G182" s="21"/>
      <c r="H182" s="21"/>
      <c r="I182" s="21"/>
      <c r="J182" s="21"/>
      <c r="K182" s="21" t="s">
        <v>7321</v>
      </c>
      <c r="L182" s="236">
        <v>39717</v>
      </c>
      <c r="M182" s="18"/>
      <c r="N182" s="218">
        <v>39718</v>
      </c>
      <c r="O182" s="219">
        <v>500</v>
      </c>
      <c r="P182" s="151"/>
      <c r="Q182" s="70"/>
      <c r="R182" s="330"/>
    </row>
    <row r="183" spans="1:18" x14ac:dyDescent="0.25">
      <c r="A183" s="64">
        <v>39708</v>
      </c>
      <c r="B183" s="65" t="s">
        <v>1063</v>
      </c>
      <c r="C183" s="20" t="s">
        <v>7161</v>
      </c>
      <c r="D183" s="421">
        <v>4343</v>
      </c>
      <c r="E183" s="21"/>
      <c r="F183" s="21" t="s">
        <v>5726</v>
      </c>
      <c r="G183" s="21"/>
      <c r="H183" s="21" t="s">
        <v>1064</v>
      </c>
      <c r="I183" s="21"/>
      <c r="J183" s="21" t="s">
        <v>9354</v>
      </c>
      <c r="K183" s="21">
        <v>1</v>
      </c>
      <c r="L183" s="236">
        <v>39778</v>
      </c>
      <c r="M183" s="18"/>
      <c r="N183" s="218">
        <v>39769</v>
      </c>
      <c r="O183" s="219" t="s">
        <v>1154</v>
      </c>
      <c r="P183" s="151"/>
      <c r="Q183" s="70"/>
      <c r="R183" s="330"/>
    </row>
    <row r="184" spans="1:18" x14ac:dyDescent="0.25">
      <c r="A184" s="64">
        <v>39708</v>
      </c>
      <c r="B184" s="65" t="s">
        <v>1063</v>
      </c>
      <c r="C184" s="20" t="s">
        <v>7161</v>
      </c>
      <c r="D184" s="421">
        <v>4343</v>
      </c>
      <c r="E184" s="21"/>
      <c r="F184" s="21" t="s">
        <v>5726</v>
      </c>
      <c r="G184" s="21"/>
      <c r="H184" s="21" t="s">
        <v>3392</v>
      </c>
      <c r="I184" s="21"/>
      <c r="J184" s="21" t="s">
        <v>5523</v>
      </c>
      <c r="K184" s="21" t="s">
        <v>4994</v>
      </c>
      <c r="L184" s="236">
        <v>39778</v>
      </c>
      <c r="M184" s="18"/>
      <c r="N184" s="218">
        <v>39769</v>
      </c>
      <c r="O184" s="219" t="s">
        <v>1154</v>
      </c>
      <c r="P184" s="151"/>
      <c r="Q184" s="70"/>
      <c r="R184" s="330"/>
    </row>
    <row r="185" spans="1:18" x14ac:dyDescent="0.25">
      <c r="A185" s="64">
        <v>39708</v>
      </c>
      <c r="B185" s="65" t="s">
        <v>1063</v>
      </c>
      <c r="C185" s="20" t="s">
        <v>7161</v>
      </c>
      <c r="D185" s="421">
        <v>4343</v>
      </c>
      <c r="E185" s="21"/>
      <c r="F185" s="21" t="s">
        <v>5726</v>
      </c>
      <c r="G185" s="21"/>
      <c r="H185" s="21" t="s">
        <v>398</v>
      </c>
      <c r="I185" s="21"/>
      <c r="J185" s="21" t="s">
        <v>8607</v>
      </c>
      <c r="K185" s="21" t="s">
        <v>399</v>
      </c>
      <c r="L185" s="236">
        <v>39778</v>
      </c>
      <c r="M185" s="18"/>
      <c r="N185" s="218">
        <v>39769</v>
      </c>
      <c r="O185" s="219" t="s">
        <v>10791</v>
      </c>
      <c r="P185" s="151"/>
      <c r="Q185" s="70"/>
      <c r="R185" s="330"/>
    </row>
    <row r="186" spans="1:18" x14ac:dyDescent="0.25">
      <c r="A186" s="64">
        <v>39708</v>
      </c>
      <c r="B186" s="65" t="s">
        <v>1063</v>
      </c>
      <c r="C186" s="20" t="s">
        <v>7161</v>
      </c>
      <c r="D186" s="421">
        <v>4343</v>
      </c>
      <c r="E186" s="21"/>
      <c r="F186" s="21" t="s">
        <v>5726</v>
      </c>
      <c r="G186" s="21"/>
      <c r="H186" s="21" t="s">
        <v>5301</v>
      </c>
      <c r="I186" s="21"/>
      <c r="J186" s="21" t="s">
        <v>8607</v>
      </c>
      <c r="K186" s="21" t="s">
        <v>8435</v>
      </c>
      <c r="L186" s="236">
        <v>39778</v>
      </c>
      <c r="M186" s="18"/>
      <c r="N186" s="218">
        <v>39769</v>
      </c>
      <c r="O186" s="219" t="s">
        <v>10791</v>
      </c>
      <c r="P186" s="151"/>
      <c r="Q186" s="70"/>
      <c r="R186" s="330"/>
    </row>
    <row r="187" spans="1:18" x14ac:dyDescent="0.25">
      <c r="A187" s="64">
        <v>39709</v>
      </c>
      <c r="B187" s="65" t="s">
        <v>9090</v>
      </c>
      <c r="C187" s="21" t="s">
        <v>4027</v>
      </c>
      <c r="D187" s="421">
        <v>4499</v>
      </c>
      <c r="E187" s="21" t="s">
        <v>9091</v>
      </c>
      <c r="F187" s="21"/>
      <c r="G187" s="21"/>
      <c r="H187" s="21"/>
      <c r="I187" s="21"/>
      <c r="J187" s="21"/>
      <c r="K187" s="21" t="s">
        <v>9533</v>
      </c>
      <c r="L187" s="236">
        <v>39709</v>
      </c>
      <c r="M187" s="18"/>
      <c r="N187" s="218">
        <v>39709</v>
      </c>
      <c r="O187" s="219" t="s">
        <v>5979</v>
      </c>
      <c r="P187" s="151"/>
      <c r="Q187" s="70"/>
      <c r="R187" s="330"/>
    </row>
    <row r="188" spans="1:18" x14ac:dyDescent="0.25">
      <c r="A188" s="64">
        <v>39709</v>
      </c>
      <c r="B188" s="65" t="s">
        <v>9182</v>
      </c>
      <c r="C188" s="21" t="s">
        <v>3064</v>
      </c>
      <c r="D188" s="421">
        <v>4331</v>
      </c>
      <c r="E188" s="21"/>
      <c r="F188" s="21" t="s">
        <v>9334</v>
      </c>
      <c r="G188" s="21"/>
      <c r="H188" s="21" t="s">
        <v>9832</v>
      </c>
      <c r="I188" s="21" t="s">
        <v>1829</v>
      </c>
      <c r="J188" s="21"/>
      <c r="K188" s="21" t="s">
        <v>9833</v>
      </c>
      <c r="L188" s="236">
        <v>39710</v>
      </c>
      <c r="M188" s="18"/>
      <c r="N188" s="218">
        <v>39710</v>
      </c>
      <c r="O188" s="219" t="s">
        <v>9833</v>
      </c>
      <c r="P188" s="151"/>
      <c r="Q188" s="70"/>
      <c r="R188" s="330"/>
    </row>
    <row r="189" spans="1:18" x14ac:dyDescent="0.25">
      <c r="A189" s="64">
        <v>39709</v>
      </c>
      <c r="B189" s="65" t="s">
        <v>5581</v>
      </c>
      <c r="C189" s="21" t="s">
        <v>9868</v>
      </c>
      <c r="D189" s="421">
        <v>4532</v>
      </c>
      <c r="E189" s="21" t="s">
        <v>6188</v>
      </c>
      <c r="F189" s="21"/>
      <c r="G189" s="21"/>
      <c r="H189" s="21"/>
      <c r="I189" s="21"/>
      <c r="J189" s="21"/>
      <c r="K189" s="21" t="s">
        <v>404</v>
      </c>
      <c r="L189" s="236">
        <v>39710</v>
      </c>
      <c r="M189" s="18"/>
      <c r="N189" s="218">
        <v>39713</v>
      </c>
      <c r="O189" s="219" t="s">
        <v>921</v>
      </c>
      <c r="P189" s="151"/>
      <c r="Q189" s="70"/>
      <c r="R189" s="330"/>
    </row>
    <row r="190" spans="1:18" x14ac:dyDescent="0.25">
      <c r="A190" s="64">
        <v>39709</v>
      </c>
      <c r="B190" s="65" t="s">
        <v>405</v>
      </c>
      <c r="C190" s="21" t="s">
        <v>10145</v>
      </c>
      <c r="D190" s="421">
        <v>4595</v>
      </c>
      <c r="E190" s="21" t="s">
        <v>406</v>
      </c>
      <c r="F190" s="21"/>
      <c r="G190" s="21"/>
      <c r="H190" s="21"/>
      <c r="I190" s="21"/>
      <c r="J190" s="21"/>
      <c r="K190" s="21" t="s">
        <v>4624</v>
      </c>
      <c r="L190" s="236">
        <v>39713</v>
      </c>
      <c r="M190" s="18" t="s">
        <v>5937</v>
      </c>
      <c r="N190" s="218">
        <v>39713</v>
      </c>
      <c r="O190" s="219" t="s">
        <v>4624</v>
      </c>
      <c r="P190" s="151"/>
      <c r="Q190" s="70"/>
      <c r="R190" s="330"/>
    </row>
    <row r="191" spans="1:18" x14ac:dyDescent="0.25">
      <c r="A191" s="64">
        <v>39710</v>
      </c>
      <c r="B191" s="65" t="s">
        <v>9834</v>
      </c>
      <c r="C191" s="21" t="s">
        <v>9868</v>
      </c>
      <c r="D191" s="421">
        <v>4532</v>
      </c>
      <c r="E191" s="21"/>
      <c r="F191" s="21" t="s">
        <v>2826</v>
      </c>
      <c r="G191" s="21"/>
      <c r="H191" s="21" t="s">
        <v>1311</v>
      </c>
      <c r="I191" s="21" t="s">
        <v>2534</v>
      </c>
      <c r="J191" s="21"/>
      <c r="K191" s="21" t="s">
        <v>7019</v>
      </c>
      <c r="L191" s="236">
        <v>39713</v>
      </c>
      <c r="M191" s="18"/>
      <c r="N191" s="218">
        <v>39713</v>
      </c>
      <c r="O191" s="219" t="s">
        <v>7019</v>
      </c>
      <c r="P191" s="151"/>
      <c r="Q191" s="70"/>
      <c r="R191" s="330"/>
    </row>
    <row r="192" spans="1:18" x14ac:dyDescent="0.25">
      <c r="A192" s="64">
        <v>39710</v>
      </c>
      <c r="B192" s="65" t="s">
        <v>3332</v>
      </c>
      <c r="C192" s="21" t="s">
        <v>2215</v>
      </c>
      <c r="D192" s="421"/>
      <c r="E192" s="21" t="s">
        <v>3468</v>
      </c>
      <c r="F192" s="21"/>
      <c r="G192" s="21"/>
      <c r="H192" s="21"/>
      <c r="I192" s="21"/>
      <c r="J192" s="21"/>
      <c r="K192" s="21" t="s">
        <v>2447</v>
      </c>
      <c r="L192" s="236">
        <v>39713</v>
      </c>
      <c r="M192" s="18"/>
      <c r="N192" s="218">
        <v>39713</v>
      </c>
      <c r="O192" s="219" t="s">
        <v>921</v>
      </c>
      <c r="P192" s="151"/>
      <c r="Q192" s="70"/>
      <c r="R192" s="330"/>
    </row>
    <row r="193" spans="1:18" x14ac:dyDescent="0.25">
      <c r="A193" s="64">
        <v>39710</v>
      </c>
      <c r="B193" s="65" t="s">
        <v>1298</v>
      </c>
      <c r="C193" s="234" t="s">
        <v>5880</v>
      </c>
      <c r="D193" s="17">
        <v>4550</v>
      </c>
      <c r="E193" s="21" t="s">
        <v>1299</v>
      </c>
      <c r="F193" s="21"/>
      <c r="G193" s="21"/>
      <c r="H193" s="21"/>
      <c r="I193" s="21"/>
      <c r="J193" s="21"/>
      <c r="K193" s="21" t="s">
        <v>7681</v>
      </c>
      <c r="L193" s="236">
        <v>39713</v>
      </c>
      <c r="M193" s="18"/>
      <c r="N193" s="218">
        <v>39714</v>
      </c>
      <c r="O193" s="219" t="s">
        <v>7549</v>
      </c>
      <c r="P193" s="151"/>
      <c r="Q193" s="70"/>
      <c r="R193" s="330"/>
    </row>
    <row r="194" spans="1:18" x14ac:dyDescent="0.25">
      <c r="A194" s="64">
        <v>39710</v>
      </c>
      <c r="B194" s="65" t="s">
        <v>3804</v>
      </c>
      <c r="C194" s="21" t="s">
        <v>4</v>
      </c>
      <c r="D194" s="421">
        <v>4637</v>
      </c>
      <c r="E194" s="21" t="s">
        <v>7236</v>
      </c>
      <c r="F194" s="21"/>
      <c r="G194" s="21"/>
      <c r="H194" s="21"/>
      <c r="I194" s="21"/>
      <c r="J194" s="21"/>
      <c r="K194" s="21" t="s">
        <v>6773</v>
      </c>
      <c r="L194" s="236">
        <v>39716</v>
      </c>
      <c r="M194" s="18"/>
      <c r="N194" s="218">
        <v>39716</v>
      </c>
      <c r="O194" s="219" t="s">
        <v>6773</v>
      </c>
      <c r="P194" s="151"/>
      <c r="Q194" s="70"/>
      <c r="R194" s="330"/>
    </row>
    <row r="195" spans="1:18" x14ac:dyDescent="0.25">
      <c r="A195" s="64">
        <v>39713</v>
      </c>
      <c r="B195" s="65" t="s">
        <v>7550</v>
      </c>
      <c r="C195" s="21" t="s">
        <v>1668</v>
      </c>
      <c r="D195" s="421">
        <v>4464</v>
      </c>
      <c r="E195" s="21"/>
      <c r="F195" s="21" t="s">
        <v>4905</v>
      </c>
      <c r="G195" s="21"/>
      <c r="H195" s="21" t="s">
        <v>4359</v>
      </c>
      <c r="I195" s="21"/>
      <c r="J195" s="21" t="s">
        <v>3193</v>
      </c>
      <c r="K195" s="21" t="s">
        <v>10140</v>
      </c>
      <c r="L195" s="236">
        <v>39714</v>
      </c>
      <c r="M195" s="18"/>
      <c r="N195" s="218">
        <v>39714</v>
      </c>
      <c r="O195" s="219" t="s">
        <v>10140</v>
      </c>
      <c r="P195" s="151"/>
      <c r="Q195" s="70"/>
      <c r="R195" s="330"/>
    </row>
    <row r="196" spans="1:18" x14ac:dyDescent="0.25">
      <c r="A196" s="64">
        <v>39713</v>
      </c>
      <c r="B196" s="65" t="s">
        <v>7550</v>
      </c>
      <c r="C196" s="21" t="s">
        <v>1668</v>
      </c>
      <c r="D196" s="421">
        <v>4464</v>
      </c>
      <c r="E196" s="21"/>
      <c r="F196" s="21" t="s">
        <v>4905</v>
      </c>
      <c r="G196" s="21"/>
      <c r="H196" s="21" t="s">
        <v>7551</v>
      </c>
      <c r="I196" s="21">
        <v>1</v>
      </c>
      <c r="J196" s="21"/>
      <c r="K196" s="21" t="s">
        <v>6343</v>
      </c>
      <c r="L196" s="236">
        <v>39714</v>
      </c>
      <c r="M196" s="18"/>
      <c r="N196" s="218">
        <v>39714</v>
      </c>
      <c r="O196" s="219" t="s">
        <v>6343</v>
      </c>
      <c r="P196" s="151"/>
      <c r="Q196" s="70"/>
      <c r="R196" s="330"/>
    </row>
    <row r="197" spans="1:18" x14ac:dyDescent="0.25">
      <c r="A197" s="64">
        <v>39713</v>
      </c>
      <c r="B197" s="65" t="s">
        <v>7552</v>
      </c>
      <c r="C197" s="21" t="s">
        <v>52</v>
      </c>
      <c r="D197" s="421"/>
      <c r="E197" s="21"/>
      <c r="F197" s="21"/>
      <c r="G197" s="21" t="s">
        <v>8606</v>
      </c>
      <c r="H197" s="21" t="s">
        <v>6863</v>
      </c>
      <c r="I197" s="21"/>
      <c r="J197" s="21"/>
      <c r="K197" s="21" t="s">
        <v>9008</v>
      </c>
      <c r="L197" s="236">
        <v>39714</v>
      </c>
      <c r="M197" s="18"/>
      <c r="N197" s="218">
        <v>39714</v>
      </c>
      <c r="O197" s="219" t="s">
        <v>9008</v>
      </c>
      <c r="P197" s="151"/>
      <c r="Q197" s="70"/>
      <c r="R197" s="330"/>
    </row>
    <row r="198" spans="1:18" x14ac:dyDescent="0.25">
      <c r="A198" s="64">
        <v>39713</v>
      </c>
      <c r="B198" s="65" t="s">
        <v>7711</v>
      </c>
      <c r="C198" s="21" t="s">
        <v>1668</v>
      </c>
      <c r="D198" s="421">
        <v>4464</v>
      </c>
      <c r="E198" s="21" t="s">
        <v>4514</v>
      </c>
      <c r="F198" s="21"/>
      <c r="G198" s="21"/>
      <c r="H198" s="21"/>
      <c r="I198" s="21"/>
      <c r="J198" s="21"/>
      <c r="K198" s="21" t="s">
        <v>2178</v>
      </c>
      <c r="L198" s="236">
        <v>39714</v>
      </c>
      <c r="M198" s="18"/>
      <c r="N198" s="218">
        <v>39715</v>
      </c>
      <c r="O198" s="219" t="s">
        <v>9715</v>
      </c>
      <c r="P198" s="151"/>
      <c r="Q198" s="70"/>
      <c r="R198" s="330"/>
    </row>
    <row r="199" spans="1:18" x14ac:dyDescent="0.25">
      <c r="A199" s="64">
        <v>39714</v>
      </c>
      <c r="B199" s="65" t="s">
        <v>9716</v>
      </c>
      <c r="C199" s="21" t="s">
        <v>96</v>
      </c>
      <c r="D199" s="421">
        <v>4627</v>
      </c>
      <c r="E199" s="21" t="s">
        <v>693</v>
      </c>
      <c r="F199" s="21"/>
      <c r="G199" s="21"/>
      <c r="H199" s="21"/>
      <c r="I199" s="21"/>
      <c r="J199" s="21"/>
      <c r="K199" s="21" t="s">
        <v>694</v>
      </c>
      <c r="L199" s="236">
        <v>39714</v>
      </c>
      <c r="M199" s="18"/>
      <c r="N199" s="218">
        <v>39715</v>
      </c>
      <c r="O199" s="219" t="s">
        <v>3803</v>
      </c>
      <c r="P199" s="151"/>
      <c r="Q199" s="70"/>
      <c r="R199" s="330"/>
    </row>
    <row r="200" spans="1:18" x14ac:dyDescent="0.25">
      <c r="A200" s="64">
        <v>39715</v>
      </c>
      <c r="B200" s="65" t="s">
        <v>2324</v>
      </c>
      <c r="C200" s="21" t="s">
        <v>462</v>
      </c>
      <c r="D200" s="421">
        <v>4419</v>
      </c>
      <c r="E200" s="21" t="s">
        <v>5714</v>
      </c>
      <c r="F200" s="21"/>
      <c r="G200" s="21"/>
      <c r="H200" s="21"/>
      <c r="I200" s="21"/>
      <c r="J200" s="21"/>
      <c r="K200" s="21" t="s">
        <v>10495</v>
      </c>
      <c r="L200" s="236">
        <v>39716</v>
      </c>
      <c r="M200" s="18"/>
      <c r="N200" s="218">
        <v>39717</v>
      </c>
      <c r="O200" s="219" t="s">
        <v>10495</v>
      </c>
      <c r="P200" s="151"/>
      <c r="Q200" s="70"/>
      <c r="R200" s="330"/>
    </row>
    <row r="201" spans="1:18" x14ac:dyDescent="0.25">
      <c r="A201" s="64">
        <v>39715</v>
      </c>
      <c r="B201" s="65" t="s">
        <v>3271</v>
      </c>
      <c r="C201" s="21" t="s">
        <v>3797</v>
      </c>
      <c r="D201" s="421">
        <v>4630</v>
      </c>
      <c r="E201" s="21"/>
      <c r="F201" s="21" t="s">
        <v>1697</v>
      </c>
      <c r="G201" s="21"/>
      <c r="H201" s="21" t="s">
        <v>941</v>
      </c>
      <c r="I201" s="234" t="s">
        <v>942</v>
      </c>
      <c r="J201" s="21" t="s">
        <v>10497</v>
      </c>
      <c r="K201" s="21">
        <v>1000</v>
      </c>
      <c r="L201" s="236">
        <v>39729</v>
      </c>
      <c r="M201" s="18" t="s">
        <v>3386</v>
      </c>
      <c r="N201" s="218">
        <v>39729</v>
      </c>
      <c r="O201" s="219">
        <v>1000</v>
      </c>
      <c r="P201" s="151"/>
      <c r="Q201" s="70"/>
      <c r="R201" s="330"/>
    </row>
    <row r="202" spans="1:18" x14ac:dyDescent="0.25">
      <c r="A202" s="64">
        <v>39715</v>
      </c>
      <c r="B202" s="65" t="s">
        <v>3271</v>
      </c>
      <c r="C202" s="21" t="s">
        <v>3797</v>
      </c>
      <c r="D202" s="421">
        <v>4630</v>
      </c>
      <c r="E202" s="21"/>
      <c r="F202" s="21" t="s">
        <v>1697</v>
      </c>
      <c r="G202" s="21"/>
      <c r="H202" s="21" t="s">
        <v>3907</v>
      </c>
      <c r="I202" s="21"/>
      <c r="J202" s="21"/>
      <c r="K202" s="21">
        <v>100</v>
      </c>
      <c r="L202" s="236">
        <v>39729</v>
      </c>
      <c r="M202" s="18" t="s">
        <v>3386</v>
      </c>
      <c r="N202" s="218">
        <v>39729</v>
      </c>
      <c r="O202" s="219">
        <v>100</v>
      </c>
      <c r="P202" s="151"/>
      <c r="Q202" s="70"/>
      <c r="R202" s="330"/>
    </row>
    <row r="203" spans="1:18" x14ac:dyDescent="0.25">
      <c r="A203" s="64">
        <v>39721</v>
      </c>
      <c r="B203" s="65" t="s">
        <v>7649</v>
      </c>
      <c r="C203" s="21" t="s">
        <v>2010</v>
      </c>
      <c r="D203" s="421"/>
      <c r="E203" s="21" t="s">
        <v>988</v>
      </c>
      <c r="F203" s="21"/>
      <c r="G203" s="21"/>
      <c r="H203" s="21"/>
      <c r="I203" s="21"/>
      <c r="J203" s="21"/>
      <c r="K203" s="21" t="s">
        <v>989</v>
      </c>
      <c r="L203" s="236" t="s">
        <v>4263</v>
      </c>
      <c r="M203" s="18"/>
      <c r="N203" s="218">
        <v>39782</v>
      </c>
      <c r="O203" s="219"/>
      <c r="P203" s="151"/>
      <c r="Q203" s="70"/>
      <c r="R203" s="330"/>
    </row>
    <row r="204" spans="1:18" x14ac:dyDescent="0.25">
      <c r="A204" s="64">
        <v>39723</v>
      </c>
      <c r="B204" s="65" t="s">
        <v>7323</v>
      </c>
      <c r="C204" s="21" t="s">
        <v>2756</v>
      </c>
      <c r="D204" s="421"/>
      <c r="E204" s="21"/>
      <c r="F204" s="21" t="s">
        <v>4905</v>
      </c>
      <c r="G204" s="21"/>
      <c r="H204" s="21" t="s">
        <v>4359</v>
      </c>
      <c r="I204" s="21"/>
      <c r="J204" s="21" t="s">
        <v>10366</v>
      </c>
      <c r="K204" s="21" t="s">
        <v>921</v>
      </c>
      <c r="L204" s="236">
        <v>39723</v>
      </c>
      <c r="M204" s="18"/>
      <c r="N204" s="218">
        <v>39723</v>
      </c>
      <c r="O204" s="219" t="s">
        <v>921</v>
      </c>
      <c r="P204" s="151"/>
      <c r="Q204" s="70"/>
      <c r="R204" s="330"/>
    </row>
    <row r="205" spans="1:18" x14ac:dyDescent="0.25">
      <c r="A205" s="64">
        <v>39723</v>
      </c>
      <c r="B205" s="65" t="s">
        <v>10354</v>
      </c>
      <c r="C205" s="21" t="s">
        <v>10023</v>
      </c>
      <c r="D205" s="421" t="s">
        <v>6252</v>
      </c>
      <c r="E205" s="21"/>
      <c r="F205" s="21" t="s">
        <v>6253</v>
      </c>
      <c r="G205" s="21"/>
      <c r="H205" s="21" t="s">
        <v>4712</v>
      </c>
      <c r="I205" s="21" t="s">
        <v>4713</v>
      </c>
      <c r="J205" s="21"/>
      <c r="K205" s="21">
        <v>10000</v>
      </c>
      <c r="L205" s="236">
        <v>39737</v>
      </c>
      <c r="M205" s="18"/>
      <c r="N205" s="218">
        <v>39742</v>
      </c>
      <c r="O205" s="219">
        <v>10000</v>
      </c>
      <c r="P205" s="151"/>
      <c r="Q205" s="70"/>
      <c r="R205" s="330"/>
    </row>
    <row r="206" spans="1:18" x14ac:dyDescent="0.25">
      <c r="A206" s="64">
        <v>39724</v>
      </c>
      <c r="B206" s="65" t="s">
        <v>10228</v>
      </c>
      <c r="C206" s="21" t="s">
        <v>3064</v>
      </c>
      <c r="D206" s="421">
        <v>4331</v>
      </c>
      <c r="E206" s="21"/>
      <c r="F206" s="21" t="s">
        <v>5510</v>
      </c>
      <c r="G206" s="21"/>
      <c r="H206" s="21" t="s">
        <v>1167</v>
      </c>
      <c r="I206" s="21" t="s">
        <v>1168</v>
      </c>
      <c r="J206" s="21"/>
      <c r="K206" s="21" t="s">
        <v>1169</v>
      </c>
      <c r="L206" s="236">
        <v>39738</v>
      </c>
      <c r="M206" s="18"/>
      <c r="N206" s="218">
        <v>39745</v>
      </c>
      <c r="O206" s="219" t="s">
        <v>7979</v>
      </c>
      <c r="P206" s="151"/>
      <c r="Q206" s="70"/>
      <c r="R206" s="330"/>
    </row>
    <row r="207" spans="1:18" x14ac:dyDescent="0.25">
      <c r="A207" s="64">
        <v>39728</v>
      </c>
      <c r="B207" s="65" t="s">
        <v>7620</v>
      </c>
      <c r="C207" s="21" t="s">
        <v>9663</v>
      </c>
      <c r="D207" s="421">
        <v>4663</v>
      </c>
      <c r="E207" s="21"/>
      <c r="F207" s="21" t="s">
        <v>1697</v>
      </c>
      <c r="G207" s="21"/>
      <c r="H207" s="21" t="s">
        <v>3671</v>
      </c>
      <c r="I207" s="21">
        <v>1.5</v>
      </c>
      <c r="J207" s="21" t="s">
        <v>9215</v>
      </c>
      <c r="K207" s="21" t="s">
        <v>7127</v>
      </c>
      <c r="L207" s="236">
        <v>39741</v>
      </c>
      <c r="M207" s="18"/>
      <c r="N207" s="218">
        <v>39742</v>
      </c>
      <c r="O207" s="219">
        <v>250</v>
      </c>
      <c r="P207" s="151"/>
      <c r="Q207" s="70"/>
      <c r="R207" s="330"/>
    </row>
    <row r="208" spans="1:18" x14ac:dyDescent="0.25">
      <c r="A208" s="64">
        <v>39730</v>
      </c>
      <c r="B208" s="65" t="s">
        <v>3870</v>
      </c>
      <c r="C208" s="21" t="s">
        <v>4981</v>
      </c>
      <c r="D208" s="421">
        <v>4456</v>
      </c>
      <c r="E208" s="21" t="s">
        <v>7957</v>
      </c>
      <c r="F208" s="21"/>
      <c r="G208" s="21"/>
      <c r="H208" s="21"/>
      <c r="I208" s="21"/>
      <c r="J208" s="21"/>
      <c r="K208" s="21" t="s">
        <v>5505</v>
      </c>
      <c r="L208" s="236">
        <v>39731</v>
      </c>
      <c r="M208" s="18"/>
      <c r="N208" s="218">
        <v>39731</v>
      </c>
      <c r="O208" s="219" t="s">
        <v>10666</v>
      </c>
      <c r="P208" s="151"/>
      <c r="Q208" s="70"/>
      <c r="R208" s="330"/>
    </row>
    <row r="209" spans="1:18" x14ac:dyDescent="0.25">
      <c r="A209" s="64">
        <v>39730</v>
      </c>
      <c r="B209" s="65" t="s">
        <v>10353</v>
      </c>
      <c r="C209" s="234" t="s">
        <v>5880</v>
      </c>
      <c r="D209" s="17">
        <v>4550</v>
      </c>
      <c r="E209" s="21"/>
      <c r="F209" s="21"/>
      <c r="G209" s="21"/>
      <c r="H209" s="21" t="s">
        <v>6699</v>
      </c>
      <c r="I209" s="21" t="s">
        <v>3304</v>
      </c>
      <c r="J209" s="21" t="s">
        <v>5882</v>
      </c>
      <c r="K209" s="21">
        <v>5000</v>
      </c>
      <c r="L209" s="236"/>
      <c r="M209" s="18"/>
      <c r="N209" s="218">
        <v>39742</v>
      </c>
      <c r="O209" s="219">
        <v>5000</v>
      </c>
      <c r="P209" s="151"/>
      <c r="Q209" s="70"/>
      <c r="R209" s="330"/>
    </row>
    <row r="210" spans="1:18" x14ac:dyDescent="0.25">
      <c r="A210" s="64">
        <v>39731</v>
      </c>
      <c r="B210" s="65" t="s">
        <v>4504</v>
      </c>
      <c r="C210" s="234" t="s">
        <v>5880</v>
      </c>
      <c r="D210" s="17">
        <v>4550</v>
      </c>
      <c r="E210" s="21"/>
      <c r="F210" s="21" t="s">
        <v>4905</v>
      </c>
      <c r="G210" s="21"/>
      <c r="H210" s="21" t="s">
        <v>7551</v>
      </c>
      <c r="I210" s="21">
        <v>0.75</v>
      </c>
      <c r="J210" s="21"/>
      <c r="K210" s="21" t="s">
        <v>4505</v>
      </c>
      <c r="L210" s="236">
        <v>39734</v>
      </c>
      <c r="M210" s="18"/>
      <c r="N210" s="218">
        <v>39735</v>
      </c>
      <c r="O210" s="219" t="s">
        <v>6343</v>
      </c>
      <c r="P210" s="151"/>
      <c r="Q210" s="70"/>
      <c r="R210" s="330"/>
    </row>
    <row r="211" spans="1:18" x14ac:dyDescent="0.25">
      <c r="A211" s="64">
        <v>39737</v>
      </c>
      <c r="B211" s="65" t="s">
        <v>3460</v>
      </c>
      <c r="C211" s="21" t="s">
        <v>3797</v>
      </c>
      <c r="D211" s="421">
        <v>4630</v>
      </c>
      <c r="E211" s="21" t="s">
        <v>3599</v>
      </c>
      <c r="F211" s="21"/>
      <c r="G211" s="21"/>
      <c r="H211" s="21"/>
      <c r="I211" s="21"/>
      <c r="J211" s="21"/>
      <c r="K211" s="21">
        <v>51</v>
      </c>
      <c r="L211" s="236">
        <v>39738</v>
      </c>
      <c r="M211" s="18" t="s">
        <v>3386</v>
      </c>
      <c r="N211" s="218">
        <v>39738</v>
      </c>
      <c r="O211" s="219">
        <v>51</v>
      </c>
      <c r="P211" s="151"/>
      <c r="Q211" s="70"/>
      <c r="R211" s="330"/>
    </row>
    <row r="212" spans="1:18" x14ac:dyDescent="0.25">
      <c r="A212" s="64">
        <v>39737</v>
      </c>
      <c r="B212" s="65" t="s">
        <v>3460</v>
      </c>
      <c r="C212" s="21" t="s">
        <v>3797</v>
      </c>
      <c r="D212" s="421">
        <v>4630</v>
      </c>
      <c r="E212" s="21"/>
      <c r="F212" s="21" t="s">
        <v>9334</v>
      </c>
      <c r="G212" s="21"/>
      <c r="H212" s="21" t="s">
        <v>5697</v>
      </c>
      <c r="I212" s="21"/>
      <c r="J212" s="21"/>
      <c r="K212" s="21" t="s">
        <v>8423</v>
      </c>
      <c r="L212" s="236">
        <v>39738</v>
      </c>
      <c r="M212" s="18" t="s">
        <v>3386</v>
      </c>
      <c r="N212" s="218">
        <v>39738</v>
      </c>
      <c r="O212" s="219" t="s">
        <v>8423</v>
      </c>
      <c r="P212" s="151"/>
      <c r="Q212" s="70"/>
      <c r="R212" s="330"/>
    </row>
    <row r="213" spans="1:18" x14ac:dyDescent="0.25">
      <c r="A213" s="64">
        <v>39737</v>
      </c>
      <c r="B213" s="65" t="s">
        <v>3460</v>
      </c>
      <c r="C213" s="21" t="s">
        <v>3797</v>
      </c>
      <c r="D213" s="421">
        <v>4630</v>
      </c>
      <c r="E213" s="21"/>
      <c r="F213" s="21" t="s">
        <v>9334</v>
      </c>
      <c r="G213" s="21"/>
      <c r="H213" s="21" t="s">
        <v>8424</v>
      </c>
      <c r="I213" s="21" t="s">
        <v>8425</v>
      </c>
      <c r="J213" s="21"/>
      <c r="K213" s="21" t="s">
        <v>8426</v>
      </c>
      <c r="L213" s="236">
        <v>39738</v>
      </c>
      <c r="M213" s="18" t="s">
        <v>3386</v>
      </c>
      <c r="N213" s="218">
        <v>39738</v>
      </c>
      <c r="O213" s="219" t="s">
        <v>8426</v>
      </c>
      <c r="P213" s="151"/>
      <c r="Q213" s="70"/>
      <c r="R213" s="330"/>
    </row>
    <row r="214" spans="1:18" x14ac:dyDescent="0.25">
      <c r="A214" s="64">
        <v>39737</v>
      </c>
      <c r="B214" s="65" t="s">
        <v>3460</v>
      </c>
      <c r="C214" s="21" t="s">
        <v>3797</v>
      </c>
      <c r="D214" s="421">
        <v>4630</v>
      </c>
      <c r="E214" s="21" t="s">
        <v>3599</v>
      </c>
      <c r="F214" s="21"/>
      <c r="G214" s="21"/>
      <c r="H214" s="21"/>
      <c r="I214" s="21"/>
      <c r="J214" s="21"/>
      <c r="K214" s="21">
        <v>19</v>
      </c>
      <c r="L214" s="236" t="s">
        <v>7765</v>
      </c>
      <c r="M214" s="18" t="s">
        <v>3386</v>
      </c>
      <c r="N214" s="218">
        <v>39815</v>
      </c>
      <c r="O214" s="219">
        <v>19</v>
      </c>
      <c r="P214" s="151"/>
      <c r="Q214" s="70"/>
      <c r="R214" s="330"/>
    </row>
    <row r="215" spans="1:18" x14ac:dyDescent="0.25">
      <c r="A215" s="64">
        <v>39742</v>
      </c>
      <c r="B215" s="65" t="s">
        <v>10079</v>
      </c>
      <c r="C215" s="21" t="s">
        <v>9868</v>
      </c>
      <c r="D215" s="421">
        <v>4532</v>
      </c>
      <c r="E215" s="21" t="s">
        <v>10080</v>
      </c>
      <c r="F215" s="21"/>
      <c r="G215" s="21"/>
      <c r="H215" s="21"/>
      <c r="I215" s="21"/>
      <c r="J215" s="21"/>
      <c r="K215" s="21" t="s">
        <v>8426</v>
      </c>
      <c r="L215" s="236">
        <v>39742</v>
      </c>
      <c r="M215" s="18"/>
      <c r="N215" s="218">
        <v>39742</v>
      </c>
      <c r="O215" s="219" t="s">
        <v>8426</v>
      </c>
      <c r="P215" s="151"/>
      <c r="Q215" s="70"/>
      <c r="R215" s="330"/>
    </row>
    <row r="216" spans="1:18" x14ac:dyDescent="0.25">
      <c r="A216" s="64">
        <v>39742</v>
      </c>
      <c r="B216" s="65" t="s">
        <v>10081</v>
      </c>
      <c r="C216" s="21" t="s">
        <v>9188</v>
      </c>
      <c r="D216" s="421">
        <v>4554</v>
      </c>
      <c r="E216" s="21" t="s">
        <v>10082</v>
      </c>
      <c r="F216" s="21"/>
      <c r="G216" s="21"/>
      <c r="H216" s="21"/>
      <c r="I216" s="21"/>
      <c r="J216" s="21"/>
      <c r="K216" s="21" t="s">
        <v>3576</v>
      </c>
      <c r="L216" s="236">
        <v>39743</v>
      </c>
      <c r="M216" s="18"/>
      <c r="N216" s="218">
        <v>39743</v>
      </c>
      <c r="O216" s="219" t="s">
        <v>9440</v>
      </c>
      <c r="P216" s="151"/>
      <c r="Q216" s="70"/>
      <c r="R216" s="330"/>
    </row>
    <row r="217" spans="1:18" x14ac:dyDescent="0.25">
      <c r="A217" s="64">
        <v>39751</v>
      </c>
      <c r="B217" s="65" t="s">
        <v>6230</v>
      </c>
      <c r="C217" s="21" t="s">
        <v>1827</v>
      </c>
      <c r="D217" s="17">
        <v>4516</v>
      </c>
      <c r="E217" s="21"/>
      <c r="F217" s="21" t="s">
        <v>4905</v>
      </c>
      <c r="G217" s="21"/>
      <c r="H217" s="21" t="s">
        <v>4359</v>
      </c>
      <c r="I217" s="21"/>
      <c r="J217" s="21" t="s">
        <v>9018</v>
      </c>
      <c r="K217" s="21" t="s">
        <v>10140</v>
      </c>
      <c r="L217" s="236">
        <v>39752</v>
      </c>
      <c r="M217" s="18"/>
      <c r="N217" s="218">
        <v>39752</v>
      </c>
      <c r="O217" s="219" t="s">
        <v>10140</v>
      </c>
      <c r="P217" s="151"/>
      <c r="Q217" s="70"/>
      <c r="R217" s="330"/>
    </row>
    <row r="218" spans="1:18" x14ac:dyDescent="0.25">
      <c r="A218" s="64">
        <v>39752</v>
      </c>
      <c r="B218" s="65" t="s">
        <v>1413</v>
      </c>
      <c r="C218" s="21" t="s">
        <v>1414</v>
      </c>
      <c r="D218" s="421"/>
      <c r="E218" s="21"/>
      <c r="F218" s="21" t="s">
        <v>4905</v>
      </c>
      <c r="G218" s="21"/>
      <c r="H218" s="21" t="s">
        <v>4359</v>
      </c>
      <c r="I218" s="21"/>
      <c r="J218" s="21" t="s">
        <v>9018</v>
      </c>
      <c r="K218" s="21" t="s">
        <v>921</v>
      </c>
      <c r="L218" s="236">
        <v>39752</v>
      </c>
      <c r="M218" s="18"/>
      <c r="N218" s="218">
        <v>39752</v>
      </c>
      <c r="O218" s="219" t="s">
        <v>921</v>
      </c>
      <c r="P218" s="151"/>
      <c r="Q218" s="70"/>
      <c r="R218" s="330"/>
    </row>
    <row r="219" spans="1:18" x14ac:dyDescent="0.25">
      <c r="A219" s="64">
        <v>39752</v>
      </c>
      <c r="B219" s="65" t="s">
        <v>8836</v>
      </c>
      <c r="C219" s="21" t="s">
        <v>5794</v>
      </c>
      <c r="D219" s="421"/>
      <c r="E219" s="21" t="s">
        <v>3874</v>
      </c>
      <c r="F219" s="21"/>
      <c r="G219" s="21"/>
      <c r="H219" s="21"/>
      <c r="I219" s="21"/>
      <c r="J219" s="21"/>
      <c r="K219" s="21" t="s">
        <v>3875</v>
      </c>
      <c r="L219" s="236">
        <v>39764</v>
      </c>
      <c r="M219" s="18"/>
      <c r="N219" s="218">
        <v>39765</v>
      </c>
      <c r="O219" s="219" t="s">
        <v>3876</v>
      </c>
      <c r="P219" s="151"/>
      <c r="Q219" s="70"/>
      <c r="R219" s="330"/>
    </row>
    <row r="220" spans="1:18" x14ac:dyDescent="0.25">
      <c r="A220" s="64">
        <v>39755</v>
      </c>
      <c r="B220" s="65" t="s">
        <v>6231</v>
      </c>
      <c r="C220" s="21" t="s">
        <v>462</v>
      </c>
      <c r="D220" s="421">
        <v>4419</v>
      </c>
      <c r="E220" s="21"/>
      <c r="F220" s="21" t="s">
        <v>4905</v>
      </c>
      <c r="G220" s="21"/>
      <c r="H220" s="21" t="s">
        <v>4359</v>
      </c>
      <c r="I220" s="21"/>
      <c r="J220" s="21" t="s">
        <v>10366</v>
      </c>
      <c r="K220" s="21" t="s">
        <v>10140</v>
      </c>
      <c r="L220" s="236">
        <v>39756</v>
      </c>
      <c r="M220" s="18"/>
      <c r="N220" s="218">
        <v>39755</v>
      </c>
      <c r="O220" s="219" t="s">
        <v>10140</v>
      </c>
      <c r="P220" s="151"/>
      <c r="Q220" s="70"/>
      <c r="R220" s="330"/>
    </row>
    <row r="221" spans="1:18" x14ac:dyDescent="0.25">
      <c r="A221" s="64">
        <v>39755</v>
      </c>
      <c r="B221" s="65" t="s">
        <v>9133</v>
      </c>
      <c r="C221" s="21" t="s">
        <v>462</v>
      </c>
      <c r="D221" s="421">
        <v>4419</v>
      </c>
      <c r="E221" s="21" t="s">
        <v>5473</v>
      </c>
      <c r="F221" s="21"/>
      <c r="G221" s="21"/>
      <c r="H221" s="21"/>
      <c r="I221" s="21"/>
      <c r="J221" s="21"/>
      <c r="K221" s="21" t="s">
        <v>7681</v>
      </c>
      <c r="L221" s="236">
        <v>39756</v>
      </c>
      <c r="M221" s="18"/>
      <c r="N221" s="218">
        <v>39756</v>
      </c>
      <c r="O221" s="219" t="s">
        <v>7681</v>
      </c>
      <c r="P221" s="151"/>
      <c r="Q221" s="70"/>
      <c r="R221" s="330"/>
    </row>
    <row r="222" spans="1:18" x14ac:dyDescent="0.25">
      <c r="A222" s="64">
        <v>39755</v>
      </c>
      <c r="B222" s="65" t="s">
        <v>5474</v>
      </c>
      <c r="C222" s="21" t="s">
        <v>1396</v>
      </c>
      <c r="D222" s="421">
        <v>4479</v>
      </c>
      <c r="E222" s="21"/>
      <c r="F222" s="21" t="s">
        <v>4905</v>
      </c>
      <c r="G222" s="21"/>
      <c r="H222" s="21" t="s">
        <v>4359</v>
      </c>
      <c r="I222" s="21"/>
      <c r="J222" s="21" t="s">
        <v>9018</v>
      </c>
      <c r="K222" s="21" t="s">
        <v>921</v>
      </c>
      <c r="L222" s="236">
        <v>39756</v>
      </c>
      <c r="M222" s="18"/>
      <c r="N222" s="218">
        <v>39757</v>
      </c>
      <c r="O222" s="219" t="s">
        <v>921</v>
      </c>
      <c r="P222" s="151"/>
      <c r="Q222" s="70"/>
      <c r="R222" s="330"/>
    </row>
    <row r="223" spans="1:18" x14ac:dyDescent="0.25">
      <c r="A223" s="64">
        <v>39755</v>
      </c>
      <c r="B223" s="65" t="s">
        <v>5475</v>
      </c>
      <c r="C223" s="21" t="s">
        <v>2010</v>
      </c>
      <c r="D223" s="421"/>
      <c r="E223" s="21" t="s">
        <v>10080</v>
      </c>
      <c r="F223" s="21"/>
      <c r="G223" s="21"/>
      <c r="H223" s="21"/>
      <c r="I223" s="21"/>
      <c r="J223" s="21"/>
      <c r="K223" s="21" t="s">
        <v>921</v>
      </c>
      <c r="L223" s="236">
        <v>39756</v>
      </c>
      <c r="M223" s="18"/>
      <c r="N223" s="218">
        <v>39758</v>
      </c>
      <c r="O223" s="219" t="s">
        <v>921</v>
      </c>
      <c r="P223" s="151"/>
      <c r="Q223" s="70"/>
      <c r="R223" s="330"/>
    </row>
    <row r="224" spans="1:18" x14ac:dyDescent="0.25">
      <c r="A224" s="64">
        <v>39756</v>
      </c>
      <c r="B224" s="65" t="s">
        <v>5476</v>
      </c>
      <c r="C224" s="21" t="s">
        <v>9868</v>
      </c>
      <c r="D224" s="421">
        <v>4532</v>
      </c>
      <c r="E224" s="21"/>
      <c r="F224" s="21"/>
      <c r="G224" s="21"/>
      <c r="H224" s="21" t="s">
        <v>417</v>
      </c>
      <c r="I224" s="21">
        <v>1</v>
      </c>
      <c r="J224" s="21" t="s">
        <v>9018</v>
      </c>
      <c r="K224" s="21" t="s">
        <v>7127</v>
      </c>
      <c r="L224" s="236">
        <v>39758</v>
      </c>
      <c r="M224" s="18"/>
      <c r="N224" s="218">
        <v>39758</v>
      </c>
      <c r="O224" s="219">
        <v>250</v>
      </c>
      <c r="P224" s="151"/>
      <c r="Q224" s="70"/>
      <c r="R224" s="330"/>
    </row>
    <row r="225" spans="1:18" x14ac:dyDescent="0.25">
      <c r="A225" s="64">
        <v>39756</v>
      </c>
      <c r="B225" s="65" t="s">
        <v>5476</v>
      </c>
      <c r="C225" s="21" t="s">
        <v>9868</v>
      </c>
      <c r="D225" s="421">
        <v>4532</v>
      </c>
      <c r="E225" s="21"/>
      <c r="F225" s="21"/>
      <c r="G225" s="21"/>
      <c r="H225" s="21" t="s">
        <v>3671</v>
      </c>
      <c r="I225" s="21">
        <v>1</v>
      </c>
      <c r="J225" s="21" t="s">
        <v>9018</v>
      </c>
      <c r="K225" s="21" t="s">
        <v>5477</v>
      </c>
      <c r="L225" s="236">
        <v>39758</v>
      </c>
      <c r="M225" s="18"/>
      <c r="N225" s="218">
        <v>39758</v>
      </c>
      <c r="O225" s="219">
        <v>500</v>
      </c>
      <c r="P225" s="151"/>
      <c r="Q225" s="70"/>
      <c r="R225" s="330"/>
    </row>
    <row r="226" spans="1:18" x14ac:dyDescent="0.25">
      <c r="A226" s="64">
        <v>39757</v>
      </c>
      <c r="B226" s="65" t="s">
        <v>5478</v>
      </c>
      <c r="C226" s="21" t="s">
        <v>3064</v>
      </c>
      <c r="D226" s="421">
        <v>4331</v>
      </c>
      <c r="E226" s="21" t="s">
        <v>5479</v>
      </c>
      <c r="F226" s="21"/>
      <c r="G226" s="21"/>
      <c r="H226" s="21"/>
      <c r="I226" s="21"/>
      <c r="J226" s="21"/>
      <c r="K226" s="21" t="s">
        <v>363</v>
      </c>
      <c r="L226" s="236">
        <v>39761</v>
      </c>
      <c r="M226" s="18"/>
      <c r="N226" s="218">
        <v>39758</v>
      </c>
      <c r="O226" s="219" t="s">
        <v>363</v>
      </c>
      <c r="P226" s="151"/>
      <c r="Q226" s="70"/>
      <c r="R226" s="330"/>
    </row>
    <row r="227" spans="1:18" x14ac:dyDescent="0.25">
      <c r="A227" s="64">
        <v>39757</v>
      </c>
      <c r="B227" s="65" t="s">
        <v>7100</v>
      </c>
      <c r="C227" s="21" t="s">
        <v>3797</v>
      </c>
      <c r="D227" s="421">
        <v>4630</v>
      </c>
      <c r="E227" s="21" t="s">
        <v>7101</v>
      </c>
      <c r="F227" s="21"/>
      <c r="G227" s="21"/>
      <c r="H227" s="21"/>
      <c r="I227" s="21"/>
      <c r="J227" s="21"/>
      <c r="K227" s="21" t="s">
        <v>872</v>
      </c>
      <c r="L227" s="236">
        <v>39759</v>
      </c>
      <c r="M227" s="18"/>
      <c r="N227" s="218">
        <v>39759</v>
      </c>
      <c r="O227" s="219" t="s">
        <v>3343</v>
      </c>
      <c r="P227" s="151"/>
      <c r="Q227" s="70"/>
      <c r="R227" s="330"/>
    </row>
    <row r="228" spans="1:18" x14ac:dyDescent="0.25">
      <c r="A228" s="64">
        <v>39758</v>
      </c>
      <c r="B228" s="65" t="s">
        <v>9860</v>
      </c>
      <c r="C228" s="21" t="s">
        <v>2010</v>
      </c>
      <c r="D228" s="421"/>
      <c r="E228" s="21"/>
      <c r="F228" s="21" t="s">
        <v>2826</v>
      </c>
      <c r="G228" s="21"/>
      <c r="H228" s="21" t="s">
        <v>9861</v>
      </c>
      <c r="I228" s="21" t="s">
        <v>9862</v>
      </c>
      <c r="J228" s="21"/>
      <c r="K228" s="21">
        <v>1</v>
      </c>
      <c r="L228" s="236">
        <v>39759</v>
      </c>
      <c r="M228" s="18"/>
      <c r="N228" s="218">
        <v>39759</v>
      </c>
      <c r="O228" s="219" t="s">
        <v>9863</v>
      </c>
      <c r="P228" s="151"/>
      <c r="Q228" s="70"/>
      <c r="R228" s="330"/>
    </row>
    <row r="229" spans="1:18" x14ac:dyDescent="0.25">
      <c r="A229" s="64">
        <v>39758</v>
      </c>
      <c r="B229" s="65" t="s">
        <v>9244</v>
      </c>
      <c r="C229" s="20" t="s">
        <v>10001</v>
      </c>
      <c r="D229" s="421">
        <v>4365</v>
      </c>
      <c r="E229" s="21" t="s">
        <v>3362</v>
      </c>
      <c r="F229" s="21"/>
      <c r="G229" s="21"/>
      <c r="H229" s="21"/>
      <c r="I229" s="21"/>
      <c r="J229" s="21"/>
      <c r="K229" s="21" t="s">
        <v>6780</v>
      </c>
      <c r="L229" s="236">
        <v>39767</v>
      </c>
      <c r="M229" s="18"/>
      <c r="N229" s="218">
        <v>39767</v>
      </c>
      <c r="O229" s="219" t="s">
        <v>921</v>
      </c>
      <c r="P229" s="151"/>
      <c r="Q229" s="70"/>
      <c r="R229" s="330"/>
    </row>
    <row r="230" spans="1:18" x14ac:dyDescent="0.25">
      <c r="A230" s="64">
        <v>39759</v>
      </c>
      <c r="B230" s="65" t="s">
        <v>4121</v>
      </c>
      <c r="C230" s="21" t="s">
        <v>10145</v>
      </c>
      <c r="D230" s="421">
        <v>4595</v>
      </c>
      <c r="E230" s="21" t="s">
        <v>3529</v>
      </c>
      <c r="F230" s="21"/>
      <c r="G230" s="21"/>
      <c r="H230" s="21"/>
      <c r="I230" s="21"/>
      <c r="J230" s="21"/>
      <c r="K230" s="21" t="s">
        <v>9512</v>
      </c>
      <c r="L230" s="236">
        <v>39765</v>
      </c>
      <c r="M230" s="18" t="s">
        <v>5937</v>
      </c>
      <c r="N230" s="218">
        <v>39765</v>
      </c>
      <c r="O230" s="219" t="s">
        <v>6562</v>
      </c>
      <c r="P230" s="151"/>
      <c r="Q230" s="70"/>
      <c r="R230" s="330"/>
    </row>
    <row r="231" spans="1:18" x14ac:dyDescent="0.25">
      <c r="A231" s="64">
        <v>39762</v>
      </c>
      <c r="B231" s="65" t="s">
        <v>9864</v>
      </c>
      <c r="C231" s="21" t="s">
        <v>425</v>
      </c>
      <c r="D231" s="421"/>
      <c r="E231" s="21" t="s">
        <v>7713</v>
      </c>
      <c r="F231" s="21"/>
      <c r="G231" s="21"/>
      <c r="H231" s="21"/>
      <c r="I231" s="21"/>
      <c r="J231" s="21"/>
      <c r="K231" s="21" t="s">
        <v>5975</v>
      </c>
      <c r="L231" s="236">
        <v>39766</v>
      </c>
      <c r="M231" s="18"/>
      <c r="N231" s="218">
        <v>39763</v>
      </c>
      <c r="O231" s="219" t="s">
        <v>5976</v>
      </c>
      <c r="P231" s="151"/>
      <c r="Q231" s="70"/>
      <c r="R231" s="330"/>
    </row>
    <row r="232" spans="1:18" x14ac:dyDescent="0.25">
      <c r="A232" s="64">
        <v>39763</v>
      </c>
      <c r="B232" s="65" t="s">
        <v>8638</v>
      </c>
      <c r="C232" s="21" t="s">
        <v>6804</v>
      </c>
      <c r="D232" s="421">
        <v>4575</v>
      </c>
      <c r="E232" s="21"/>
      <c r="F232" s="21"/>
      <c r="G232" s="21"/>
      <c r="H232" s="21" t="s">
        <v>8260</v>
      </c>
      <c r="I232" s="21" t="s">
        <v>8261</v>
      </c>
      <c r="J232" s="21" t="s">
        <v>4179</v>
      </c>
      <c r="K232" s="21" t="s">
        <v>8262</v>
      </c>
      <c r="L232" s="236">
        <v>39765</v>
      </c>
      <c r="M232" s="18" t="s">
        <v>548</v>
      </c>
      <c r="N232" s="218">
        <v>39765</v>
      </c>
      <c r="O232" s="219">
        <v>250</v>
      </c>
      <c r="P232" s="151"/>
      <c r="Q232" s="70"/>
      <c r="R232" s="330"/>
    </row>
    <row r="233" spans="1:18" x14ac:dyDescent="0.25">
      <c r="A233" s="64">
        <v>39764</v>
      </c>
      <c r="B233" s="65" t="s">
        <v>6563</v>
      </c>
      <c r="C233" s="21" t="s">
        <v>2625</v>
      </c>
      <c r="D233" s="421">
        <v>4530</v>
      </c>
      <c r="E233" s="21"/>
      <c r="F233" s="21" t="s">
        <v>1697</v>
      </c>
      <c r="G233" s="21"/>
      <c r="H233" s="234" t="s">
        <v>4232</v>
      </c>
      <c r="I233" s="21"/>
      <c r="J233" s="21"/>
      <c r="K233" s="21" t="s">
        <v>6564</v>
      </c>
      <c r="L233" s="236">
        <v>39765</v>
      </c>
      <c r="M233" s="18" t="s">
        <v>548</v>
      </c>
      <c r="N233" s="218">
        <v>39765</v>
      </c>
      <c r="O233" s="219" t="s">
        <v>6343</v>
      </c>
      <c r="P233" s="151"/>
      <c r="Q233" s="70"/>
      <c r="R233" s="330"/>
    </row>
    <row r="234" spans="1:18" x14ac:dyDescent="0.25">
      <c r="A234" s="64">
        <v>39764</v>
      </c>
      <c r="B234" s="65" t="s">
        <v>8636</v>
      </c>
      <c r="C234" s="21" t="s">
        <v>2010</v>
      </c>
      <c r="D234" s="421"/>
      <c r="E234" s="21" t="s">
        <v>1762</v>
      </c>
      <c r="F234" s="21"/>
      <c r="G234" s="21"/>
      <c r="H234" s="21"/>
      <c r="I234" s="21"/>
      <c r="J234" s="21"/>
      <c r="K234" s="21">
        <v>600</v>
      </c>
      <c r="L234" s="236">
        <v>39765</v>
      </c>
      <c r="M234" s="18"/>
      <c r="N234" s="218">
        <v>39765</v>
      </c>
      <c r="O234" s="219" t="s">
        <v>8637</v>
      </c>
      <c r="P234" s="151"/>
      <c r="Q234" s="70"/>
      <c r="R234" s="330"/>
    </row>
    <row r="235" spans="1:18" x14ac:dyDescent="0.25">
      <c r="A235" s="64">
        <v>39764</v>
      </c>
      <c r="B235" s="65" t="s">
        <v>2792</v>
      </c>
      <c r="C235" s="21" t="s">
        <v>2586</v>
      </c>
      <c r="D235" s="421">
        <v>4661</v>
      </c>
      <c r="E235" s="21" t="s">
        <v>8438</v>
      </c>
      <c r="F235" s="21"/>
      <c r="G235" s="21"/>
      <c r="H235" s="21"/>
      <c r="I235" s="21"/>
      <c r="J235" s="21"/>
      <c r="K235" s="21" t="s">
        <v>10244</v>
      </c>
      <c r="L235" s="236">
        <v>39773</v>
      </c>
      <c r="M235" s="18"/>
      <c r="N235" s="218">
        <v>39774</v>
      </c>
      <c r="O235" s="219" t="s">
        <v>10244</v>
      </c>
      <c r="P235" s="151"/>
      <c r="Q235" s="70"/>
      <c r="R235" s="330"/>
    </row>
    <row r="236" spans="1:18" x14ac:dyDescent="0.25">
      <c r="A236" s="64">
        <v>39765</v>
      </c>
      <c r="B236" s="65" t="s">
        <v>10245</v>
      </c>
      <c r="C236" s="21" t="s">
        <v>2046</v>
      </c>
      <c r="D236" s="421">
        <v>4668</v>
      </c>
      <c r="E236" s="21"/>
      <c r="F236" s="21"/>
      <c r="G236" s="21"/>
      <c r="H236" s="21" t="s">
        <v>5580</v>
      </c>
      <c r="I236" s="21" t="s">
        <v>2358</v>
      </c>
      <c r="J236" s="21" t="s">
        <v>2253</v>
      </c>
      <c r="K236" s="21">
        <v>3000</v>
      </c>
      <c r="L236" s="236">
        <v>39774</v>
      </c>
      <c r="M236" s="18"/>
      <c r="N236" s="218">
        <v>39776</v>
      </c>
      <c r="O236" s="219">
        <v>3000</v>
      </c>
      <c r="P236" s="151"/>
      <c r="Q236" s="70"/>
      <c r="R236" s="330"/>
    </row>
    <row r="237" spans="1:18" x14ac:dyDescent="0.25">
      <c r="A237" s="64">
        <v>39766</v>
      </c>
      <c r="B237" s="65" t="s">
        <v>4066</v>
      </c>
      <c r="C237" s="21" t="s">
        <v>462</v>
      </c>
      <c r="D237" s="421">
        <v>4419</v>
      </c>
      <c r="E237" s="21" t="s">
        <v>9027</v>
      </c>
      <c r="F237" s="21"/>
      <c r="G237" s="21"/>
      <c r="H237" s="21"/>
      <c r="I237" s="21"/>
      <c r="J237" s="21"/>
      <c r="K237" s="21" t="s">
        <v>2081</v>
      </c>
      <c r="L237" s="236">
        <v>39766</v>
      </c>
      <c r="M237" s="18"/>
      <c r="N237" s="218">
        <v>39766</v>
      </c>
      <c r="O237" s="219" t="s">
        <v>2081</v>
      </c>
      <c r="P237" s="151"/>
      <c r="Q237" s="70"/>
      <c r="R237" s="330"/>
    </row>
    <row r="238" spans="1:18" x14ac:dyDescent="0.25">
      <c r="A238" s="64">
        <v>39766</v>
      </c>
      <c r="B238" s="65" t="s">
        <v>8436</v>
      </c>
      <c r="C238" s="21" t="s">
        <v>10145</v>
      </c>
      <c r="D238" s="421">
        <v>4595</v>
      </c>
      <c r="E238" s="21"/>
      <c r="F238" s="21" t="s">
        <v>4905</v>
      </c>
      <c r="G238" s="21"/>
      <c r="H238" s="21" t="s">
        <v>4359</v>
      </c>
      <c r="I238" s="21"/>
      <c r="J238" s="21" t="s">
        <v>9018</v>
      </c>
      <c r="K238" s="21" t="s">
        <v>8437</v>
      </c>
      <c r="L238" s="236">
        <v>39770</v>
      </c>
      <c r="M238" s="18" t="s">
        <v>3386</v>
      </c>
      <c r="N238" s="218">
        <v>39769</v>
      </c>
      <c r="O238" s="219" t="s">
        <v>8437</v>
      </c>
      <c r="P238" s="151"/>
      <c r="Q238" s="70"/>
      <c r="R238" s="330"/>
    </row>
    <row r="239" spans="1:18" x14ac:dyDescent="0.25">
      <c r="A239" s="64">
        <v>39770</v>
      </c>
      <c r="B239" s="65" t="s">
        <v>424</v>
      </c>
      <c r="C239" s="21" t="s">
        <v>5880</v>
      </c>
      <c r="D239" s="421">
        <v>4550</v>
      </c>
      <c r="E239" s="21"/>
      <c r="F239" s="21" t="s">
        <v>4905</v>
      </c>
      <c r="G239" s="21"/>
      <c r="H239" s="21" t="s">
        <v>2545</v>
      </c>
      <c r="I239" s="21"/>
      <c r="J239" s="21"/>
      <c r="K239" s="21" t="s">
        <v>7681</v>
      </c>
      <c r="L239" s="236">
        <v>39771</v>
      </c>
      <c r="M239" s="18"/>
      <c r="N239" s="218">
        <v>39770</v>
      </c>
      <c r="O239" s="219" t="s">
        <v>6655</v>
      </c>
      <c r="P239" s="151"/>
      <c r="Q239" s="70"/>
      <c r="R239" s="330"/>
    </row>
    <row r="240" spans="1:18" x14ac:dyDescent="0.25">
      <c r="A240" s="64">
        <v>39771</v>
      </c>
      <c r="B240" s="65" t="s">
        <v>10786</v>
      </c>
      <c r="C240" s="21" t="s">
        <v>2894</v>
      </c>
      <c r="D240" s="421">
        <v>4219</v>
      </c>
      <c r="E240" s="21" t="s">
        <v>4117</v>
      </c>
      <c r="F240" s="21"/>
      <c r="G240" s="21"/>
      <c r="H240" s="21"/>
      <c r="I240" s="21"/>
      <c r="J240" s="21"/>
      <c r="K240" s="21" t="s">
        <v>4118</v>
      </c>
      <c r="L240" s="236">
        <v>39771</v>
      </c>
      <c r="M240" s="18"/>
      <c r="N240" s="218">
        <v>39771</v>
      </c>
      <c r="O240" s="219">
        <v>4</v>
      </c>
      <c r="P240" s="151"/>
      <c r="Q240" s="70"/>
      <c r="R240" s="330"/>
    </row>
    <row r="241" spans="1:18" x14ac:dyDescent="0.25">
      <c r="A241" s="64">
        <v>39771</v>
      </c>
      <c r="B241" s="65" t="s">
        <v>4119</v>
      </c>
      <c r="C241" s="21" t="s">
        <v>6694</v>
      </c>
      <c r="D241" s="421">
        <v>4568</v>
      </c>
      <c r="E241" s="21" t="s">
        <v>2790</v>
      </c>
      <c r="F241" s="21"/>
      <c r="G241" s="21"/>
      <c r="H241" s="21"/>
      <c r="I241" s="21"/>
      <c r="J241" s="21"/>
      <c r="K241" s="21" t="s">
        <v>2791</v>
      </c>
      <c r="L241" s="236">
        <v>39777</v>
      </c>
      <c r="M241" s="18"/>
      <c r="N241" s="218">
        <v>39773</v>
      </c>
      <c r="O241" s="219" t="s">
        <v>2791</v>
      </c>
      <c r="P241" s="151"/>
      <c r="Q241" s="70"/>
      <c r="R241" s="330"/>
    </row>
    <row r="242" spans="1:18" x14ac:dyDescent="0.25">
      <c r="A242" s="64">
        <v>39776</v>
      </c>
      <c r="B242" s="65" t="s">
        <v>2359</v>
      </c>
      <c r="C242" s="21" t="s">
        <v>4601</v>
      </c>
      <c r="D242" s="421">
        <v>4592</v>
      </c>
      <c r="E242" s="21"/>
      <c r="F242" s="21"/>
      <c r="G242" s="21"/>
      <c r="H242" s="21" t="s">
        <v>1000</v>
      </c>
      <c r="I242" s="21"/>
      <c r="J242" s="21"/>
      <c r="K242" s="21" t="s">
        <v>6934</v>
      </c>
      <c r="L242" s="236">
        <v>39777</v>
      </c>
      <c r="M242" s="18"/>
      <c r="N242" s="218">
        <v>39777</v>
      </c>
      <c r="O242" s="219" t="s">
        <v>6934</v>
      </c>
      <c r="P242" s="151"/>
      <c r="Q242" s="70"/>
      <c r="R242" s="330"/>
    </row>
    <row r="243" spans="1:18" x14ac:dyDescent="0.25">
      <c r="A243" s="64">
        <v>39776</v>
      </c>
      <c r="B243" s="65" t="s">
        <v>9974</v>
      </c>
      <c r="C243" s="21" t="s">
        <v>425</v>
      </c>
      <c r="D243" s="421"/>
      <c r="E243" s="21" t="s">
        <v>1093</v>
      </c>
      <c r="F243" s="21"/>
      <c r="G243" s="21"/>
      <c r="H243" s="21"/>
      <c r="I243" s="21"/>
      <c r="J243" s="21"/>
      <c r="K243" s="21" t="s">
        <v>1094</v>
      </c>
      <c r="L243" s="236">
        <v>39783</v>
      </c>
      <c r="M243" s="18"/>
      <c r="N243" s="218">
        <v>39785</v>
      </c>
      <c r="O243" s="219" t="s">
        <v>381</v>
      </c>
      <c r="P243" s="151"/>
      <c r="Q243" s="70"/>
      <c r="R243" s="330"/>
    </row>
    <row r="244" spans="1:18" x14ac:dyDescent="0.25">
      <c r="A244" s="64">
        <v>39777</v>
      </c>
      <c r="B244" s="65" t="s">
        <v>7208</v>
      </c>
      <c r="C244" s="21" t="s">
        <v>9387</v>
      </c>
      <c r="D244" s="421">
        <v>4682</v>
      </c>
      <c r="E244" s="21"/>
      <c r="F244" s="21" t="s">
        <v>1697</v>
      </c>
      <c r="G244" s="21"/>
      <c r="H244" s="21" t="s">
        <v>3671</v>
      </c>
      <c r="I244" s="21">
        <v>1</v>
      </c>
      <c r="J244" s="21" t="s">
        <v>7995</v>
      </c>
      <c r="K244" s="21" t="s">
        <v>5477</v>
      </c>
      <c r="L244" s="236">
        <v>39783</v>
      </c>
      <c r="M244" s="18"/>
      <c r="N244" s="218">
        <v>39783</v>
      </c>
      <c r="O244" s="219">
        <v>500</v>
      </c>
      <c r="P244" s="151"/>
      <c r="Q244" s="70"/>
      <c r="R244" s="330"/>
    </row>
    <row r="245" spans="1:18" x14ac:dyDescent="0.25">
      <c r="A245" s="64">
        <v>39784</v>
      </c>
      <c r="B245" s="65" t="s">
        <v>1933</v>
      </c>
      <c r="C245" s="21" t="s">
        <v>4601</v>
      </c>
      <c r="D245" s="421">
        <v>4592</v>
      </c>
      <c r="E245" s="21"/>
      <c r="F245" s="21"/>
      <c r="G245" s="21"/>
      <c r="H245" s="21" t="s">
        <v>1000</v>
      </c>
      <c r="I245" s="21"/>
      <c r="J245" s="21"/>
      <c r="K245" s="21" t="s">
        <v>7019</v>
      </c>
      <c r="L245" s="236">
        <v>39785</v>
      </c>
      <c r="M245" s="18"/>
      <c r="N245" s="218">
        <v>39785</v>
      </c>
      <c r="O245" s="219" t="s">
        <v>7019</v>
      </c>
      <c r="P245" s="151"/>
      <c r="Q245" s="70"/>
      <c r="R245" s="330"/>
    </row>
    <row r="246" spans="1:18" x14ac:dyDescent="0.25">
      <c r="A246" s="64">
        <v>39784</v>
      </c>
      <c r="B246" s="65"/>
      <c r="C246" s="20" t="s">
        <v>7867</v>
      </c>
      <c r="D246" s="421">
        <v>4618</v>
      </c>
      <c r="E246" s="21" t="s">
        <v>8254</v>
      </c>
      <c r="F246" s="21"/>
      <c r="G246" s="21"/>
      <c r="H246" s="21"/>
      <c r="I246" s="21"/>
      <c r="J246" s="21"/>
      <c r="K246" s="21" t="s">
        <v>2791</v>
      </c>
      <c r="L246" s="236">
        <v>39785</v>
      </c>
      <c r="M246" s="18"/>
      <c r="N246" s="218">
        <v>39786</v>
      </c>
      <c r="O246" s="219" t="s">
        <v>2791</v>
      </c>
      <c r="P246" s="151"/>
      <c r="Q246" s="70"/>
      <c r="R246" s="330"/>
    </row>
    <row r="247" spans="1:18" x14ac:dyDescent="0.25">
      <c r="A247" s="64">
        <v>39785</v>
      </c>
      <c r="B247" s="65" t="s">
        <v>2264</v>
      </c>
      <c r="C247" s="21" t="s">
        <v>5880</v>
      </c>
      <c r="D247" s="421">
        <v>4550</v>
      </c>
      <c r="E247" s="21" t="s">
        <v>2265</v>
      </c>
      <c r="F247" s="21"/>
      <c r="G247" s="21"/>
      <c r="H247" s="21"/>
      <c r="I247" s="21"/>
      <c r="J247" s="21"/>
      <c r="K247" s="21" t="s">
        <v>8447</v>
      </c>
      <c r="L247" s="236"/>
      <c r="M247" s="18" t="s">
        <v>3386</v>
      </c>
      <c r="N247" s="218">
        <v>39798</v>
      </c>
      <c r="O247" s="219" t="s">
        <v>8447</v>
      </c>
      <c r="P247" s="151"/>
      <c r="Q247" s="70"/>
      <c r="R247" s="330"/>
    </row>
    <row r="248" spans="1:18" x14ac:dyDescent="0.25">
      <c r="A248" s="64">
        <v>39791</v>
      </c>
      <c r="B248" s="65" t="s">
        <v>7241</v>
      </c>
      <c r="C248" s="21" t="s">
        <v>462</v>
      </c>
      <c r="D248" s="421">
        <v>4419</v>
      </c>
      <c r="E248" s="21" t="s">
        <v>793</v>
      </c>
      <c r="F248" s="21"/>
      <c r="G248" s="21"/>
      <c r="H248" s="21"/>
      <c r="I248" s="21"/>
      <c r="J248" s="21"/>
      <c r="K248" s="21" t="s">
        <v>8447</v>
      </c>
      <c r="L248" s="236">
        <v>39792</v>
      </c>
      <c r="M248" s="18" t="s">
        <v>3386</v>
      </c>
      <c r="N248" s="218">
        <v>39792</v>
      </c>
      <c r="O248" s="219" t="s">
        <v>8447</v>
      </c>
      <c r="P248" s="151"/>
      <c r="Q248" s="70"/>
      <c r="R248" s="330"/>
    </row>
    <row r="249" spans="1:18" x14ac:dyDescent="0.25">
      <c r="A249" s="64">
        <v>39793</v>
      </c>
      <c r="B249" s="65" t="s">
        <v>794</v>
      </c>
      <c r="C249" s="21" t="s">
        <v>1843</v>
      </c>
      <c r="D249" s="421">
        <v>4591</v>
      </c>
      <c r="E249" s="21"/>
      <c r="F249" s="21" t="s">
        <v>4905</v>
      </c>
      <c r="G249" s="21"/>
      <c r="H249" s="21" t="s">
        <v>4359</v>
      </c>
      <c r="I249" s="21"/>
      <c r="J249" s="21" t="s">
        <v>9018</v>
      </c>
      <c r="K249" s="21" t="s">
        <v>1672</v>
      </c>
      <c r="L249" s="236">
        <v>39794</v>
      </c>
      <c r="M249" s="18"/>
      <c r="N249" s="218">
        <v>39795</v>
      </c>
      <c r="O249" s="219" t="s">
        <v>2262</v>
      </c>
      <c r="P249" s="151"/>
      <c r="Q249" s="70"/>
      <c r="R249" s="330"/>
    </row>
    <row r="250" spans="1:18" x14ac:dyDescent="0.25">
      <c r="A250" s="64">
        <v>39793</v>
      </c>
      <c r="B250" s="65" t="s">
        <v>4340</v>
      </c>
      <c r="C250" s="21" t="s">
        <v>10145</v>
      </c>
      <c r="D250" s="421">
        <v>4595</v>
      </c>
      <c r="E250" s="21" t="s">
        <v>3354</v>
      </c>
      <c r="F250" s="21"/>
      <c r="G250" s="21"/>
      <c r="H250" s="21"/>
      <c r="I250" s="21"/>
      <c r="J250" s="21"/>
      <c r="K250" s="21" t="s">
        <v>3355</v>
      </c>
      <c r="L250" s="236">
        <v>39820</v>
      </c>
      <c r="M250" s="18" t="s">
        <v>3356</v>
      </c>
      <c r="N250" s="218">
        <v>39820</v>
      </c>
      <c r="O250" s="219" t="s">
        <v>8447</v>
      </c>
      <c r="P250" s="151"/>
      <c r="Q250" s="70"/>
      <c r="R250" s="330"/>
    </row>
    <row r="251" spans="1:18" x14ac:dyDescent="0.25">
      <c r="A251" s="64">
        <v>39793</v>
      </c>
      <c r="B251" s="65" t="s">
        <v>10019</v>
      </c>
      <c r="C251" s="21" t="s">
        <v>10145</v>
      </c>
      <c r="D251" s="421">
        <v>4595</v>
      </c>
      <c r="E251" s="21" t="s">
        <v>1762</v>
      </c>
      <c r="F251" s="21"/>
      <c r="G251" s="21"/>
      <c r="H251" s="21"/>
      <c r="I251" s="21"/>
      <c r="J251" s="21"/>
      <c r="K251" s="21" t="s">
        <v>4231</v>
      </c>
      <c r="L251" s="236">
        <v>39794</v>
      </c>
      <c r="M251" s="18" t="s">
        <v>3386</v>
      </c>
      <c r="N251" s="218">
        <v>39874</v>
      </c>
      <c r="O251" s="219" t="s">
        <v>3091</v>
      </c>
      <c r="P251" s="151"/>
      <c r="Q251" s="70"/>
      <c r="R251" s="330"/>
    </row>
    <row r="252" spans="1:18" x14ac:dyDescent="0.25">
      <c r="A252" s="64">
        <v>39794</v>
      </c>
      <c r="B252" s="65" t="s">
        <v>2263</v>
      </c>
      <c r="C252" s="21" t="s">
        <v>1843</v>
      </c>
      <c r="D252" s="421">
        <v>4591</v>
      </c>
      <c r="E252" s="21"/>
      <c r="F252" s="21" t="s">
        <v>7661</v>
      </c>
      <c r="G252" s="21"/>
      <c r="H252" s="21" t="s">
        <v>5305</v>
      </c>
      <c r="I252" s="21">
        <v>1.25</v>
      </c>
      <c r="J252" s="21"/>
      <c r="K252" s="21">
        <v>1000</v>
      </c>
      <c r="L252" s="236"/>
      <c r="M252" s="18"/>
      <c r="N252" s="218">
        <v>39795</v>
      </c>
      <c r="O252" s="219">
        <v>1000</v>
      </c>
      <c r="P252" s="151"/>
      <c r="Q252" s="70"/>
      <c r="R252" s="330"/>
    </row>
    <row r="253" spans="1:18" x14ac:dyDescent="0.25">
      <c r="A253" s="64">
        <v>39797</v>
      </c>
      <c r="B253" s="65" t="s">
        <v>3619</v>
      </c>
      <c r="C253" s="20" t="s">
        <v>7161</v>
      </c>
      <c r="D253" s="421">
        <v>4343</v>
      </c>
      <c r="E253" s="21"/>
      <c r="F253" s="21" t="s">
        <v>1697</v>
      </c>
      <c r="G253" s="21"/>
      <c r="H253" s="21" t="s">
        <v>2495</v>
      </c>
      <c r="I253" s="21"/>
      <c r="J253" s="21"/>
      <c r="K253" s="21">
        <v>126</v>
      </c>
      <c r="L253" s="236">
        <v>39806</v>
      </c>
      <c r="M253" s="18" t="s">
        <v>3386</v>
      </c>
      <c r="N253" s="218">
        <v>39806</v>
      </c>
      <c r="O253" s="219">
        <v>126</v>
      </c>
      <c r="P253" s="151"/>
      <c r="Q253" s="70"/>
      <c r="R253" s="330"/>
    </row>
    <row r="254" spans="1:18" x14ac:dyDescent="0.25">
      <c r="A254" s="64">
        <v>39798</v>
      </c>
      <c r="B254" s="65" t="s">
        <v>6403</v>
      </c>
      <c r="C254" s="21" t="s">
        <v>462</v>
      </c>
      <c r="D254" s="421">
        <v>4419</v>
      </c>
      <c r="E254" s="21"/>
      <c r="F254" s="21" t="s">
        <v>1697</v>
      </c>
      <c r="G254" s="21"/>
      <c r="H254" s="21" t="s">
        <v>3671</v>
      </c>
      <c r="I254" s="21">
        <v>1</v>
      </c>
      <c r="J254" s="21" t="s">
        <v>6384</v>
      </c>
      <c r="K254" s="21" t="s">
        <v>8087</v>
      </c>
      <c r="L254" s="236">
        <v>39798</v>
      </c>
      <c r="M254" s="18"/>
      <c r="N254" s="218">
        <v>39825</v>
      </c>
      <c r="O254" s="219" t="s">
        <v>8087</v>
      </c>
      <c r="P254" s="151"/>
      <c r="Q254" s="70"/>
      <c r="R254" s="330"/>
    </row>
    <row r="255" spans="1:18" x14ac:dyDescent="0.25">
      <c r="A255" s="64">
        <v>39798</v>
      </c>
      <c r="B255" s="65" t="s">
        <v>6403</v>
      </c>
      <c r="C255" s="21" t="s">
        <v>462</v>
      </c>
      <c r="D255" s="421">
        <v>4419</v>
      </c>
      <c r="E255" s="21"/>
      <c r="F255" s="21" t="s">
        <v>1697</v>
      </c>
      <c r="G255" s="21"/>
      <c r="H255" s="234" t="s">
        <v>4232</v>
      </c>
      <c r="I255" s="21"/>
      <c r="J255" s="21"/>
      <c r="K255" s="21" t="s">
        <v>8905</v>
      </c>
      <c r="L255" s="236">
        <v>39829</v>
      </c>
      <c r="M255" s="18" t="s">
        <v>5937</v>
      </c>
      <c r="N255" s="218">
        <v>39829</v>
      </c>
      <c r="O255" s="219">
        <v>60</v>
      </c>
      <c r="P255" s="151"/>
      <c r="Q255" s="70"/>
      <c r="R255" s="330"/>
    </row>
    <row r="256" spans="1:18" x14ac:dyDescent="0.25">
      <c r="A256" s="64">
        <v>39800</v>
      </c>
      <c r="B256" s="65" t="s">
        <v>392</v>
      </c>
      <c r="C256" s="21" t="s">
        <v>4535</v>
      </c>
      <c r="D256" s="421">
        <v>4674</v>
      </c>
      <c r="E256" s="21"/>
      <c r="F256" s="21"/>
      <c r="G256" s="21" t="s">
        <v>8606</v>
      </c>
      <c r="H256" s="21" t="s">
        <v>393</v>
      </c>
      <c r="I256" s="21"/>
      <c r="J256" s="21" t="s">
        <v>8607</v>
      </c>
      <c r="K256" s="21" t="s">
        <v>5032</v>
      </c>
      <c r="L256" s="236">
        <v>39806</v>
      </c>
      <c r="M256" s="18"/>
      <c r="N256" s="218">
        <v>39805</v>
      </c>
      <c r="O256" s="219" t="s">
        <v>640</v>
      </c>
      <c r="P256" s="151"/>
      <c r="Q256" s="70"/>
      <c r="R256" s="330"/>
    </row>
    <row r="257" spans="1:18" x14ac:dyDescent="0.25">
      <c r="A257" s="64">
        <v>39800</v>
      </c>
      <c r="B257" s="65" t="s">
        <v>37</v>
      </c>
      <c r="C257" s="21" t="s">
        <v>4535</v>
      </c>
      <c r="D257" s="421">
        <v>4674</v>
      </c>
      <c r="E257" s="21" t="s">
        <v>10834</v>
      </c>
      <c r="F257" s="21"/>
      <c r="G257" s="21"/>
      <c r="H257" s="21"/>
      <c r="I257" s="21"/>
      <c r="J257" s="21"/>
      <c r="K257" s="21" t="s">
        <v>7693</v>
      </c>
      <c r="L257" s="236">
        <v>39811</v>
      </c>
      <c r="M257" s="18"/>
      <c r="N257" s="218">
        <v>39825</v>
      </c>
      <c r="O257" s="219" t="s">
        <v>7694</v>
      </c>
      <c r="P257" s="151"/>
      <c r="Q257" s="70"/>
      <c r="R257" s="330"/>
    </row>
    <row r="258" spans="1:18" x14ac:dyDescent="0.25">
      <c r="A258" s="64">
        <v>39805</v>
      </c>
      <c r="B258" s="65" t="s">
        <v>2266</v>
      </c>
      <c r="C258" s="21" t="s">
        <v>2215</v>
      </c>
      <c r="D258" s="421"/>
      <c r="E258" s="21"/>
      <c r="F258" s="21" t="s">
        <v>9334</v>
      </c>
      <c r="G258" s="21"/>
      <c r="H258" s="21" t="s">
        <v>557</v>
      </c>
      <c r="I258" s="21"/>
      <c r="J258" s="21"/>
      <c r="K258" s="21" t="s">
        <v>4624</v>
      </c>
      <c r="L258" s="236">
        <v>39802</v>
      </c>
      <c r="M258" s="18"/>
      <c r="N258" s="218">
        <v>39803</v>
      </c>
      <c r="O258" s="219" t="s">
        <v>4624</v>
      </c>
      <c r="P258" s="151"/>
      <c r="Q258" s="70"/>
      <c r="R258" s="330"/>
    </row>
    <row r="259" spans="1:18" x14ac:dyDescent="0.25">
      <c r="A259" s="64">
        <v>39805</v>
      </c>
      <c r="B259" s="65" t="s">
        <v>5033</v>
      </c>
      <c r="C259" s="21" t="s">
        <v>1847</v>
      </c>
      <c r="D259" s="421">
        <v>4686</v>
      </c>
      <c r="E259" s="21"/>
      <c r="F259" s="21" t="s">
        <v>4905</v>
      </c>
      <c r="G259" s="21"/>
      <c r="H259" s="21" t="s">
        <v>4359</v>
      </c>
      <c r="I259" s="21"/>
      <c r="J259" s="21" t="s">
        <v>10366</v>
      </c>
      <c r="K259" s="21" t="s">
        <v>921</v>
      </c>
      <c r="L259" s="236"/>
      <c r="M259" s="18"/>
      <c r="N259" s="218">
        <v>39806</v>
      </c>
      <c r="O259" s="219" t="s">
        <v>921</v>
      </c>
      <c r="P259" s="151"/>
      <c r="Q259" s="70"/>
      <c r="R259" s="330"/>
    </row>
    <row r="260" spans="1:18" x14ac:dyDescent="0.25">
      <c r="A260" s="64">
        <v>39805</v>
      </c>
      <c r="B260" s="65" t="s">
        <v>8805</v>
      </c>
      <c r="C260" s="21" t="s">
        <v>3064</v>
      </c>
      <c r="D260" s="421">
        <v>4331</v>
      </c>
      <c r="E260" s="21"/>
      <c r="F260" s="21" t="s">
        <v>1697</v>
      </c>
      <c r="G260" s="21"/>
      <c r="H260" s="21" t="s">
        <v>7944</v>
      </c>
      <c r="I260" s="21"/>
      <c r="J260" s="21" t="s">
        <v>1707</v>
      </c>
      <c r="K260" s="21" t="s">
        <v>5533</v>
      </c>
      <c r="L260" s="236">
        <v>39842</v>
      </c>
      <c r="M260" s="18"/>
      <c r="N260" s="218">
        <v>39842</v>
      </c>
      <c r="O260" s="219" t="s">
        <v>5533</v>
      </c>
      <c r="P260" s="151"/>
      <c r="Q260" s="70"/>
      <c r="R260" s="330"/>
    </row>
    <row r="261" spans="1:18" x14ac:dyDescent="0.25">
      <c r="A261" s="64">
        <v>39811</v>
      </c>
      <c r="B261" s="65" t="s">
        <v>10493</v>
      </c>
      <c r="C261" s="21" t="s">
        <v>2365</v>
      </c>
      <c r="D261" s="421"/>
      <c r="E261" s="21" t="s">
        <v>5828</v>
      </c>
      <c r="F261" s="21"/>
      <c r="G261" s="21"/>
      <c r="H261" s="21"/>
      <c r="I261" s="21"/>
      <c r="J261" s="21"/>
      <c r="K261" s="21" t="s">
        <v>10034</v>
      </c>
      <c r="L261" s="236">
        <v>39825</v>
      </c>
      <c r="M261" s="18" t="s">
        <v>10035</v>
      </c>
      <c r="N261" s="218">
        <v>39860</v>
      </c>
      <c r="O261" s="219" t="s">
        <v>10034</v>
      </c>
      <c r="P261" s="151"/>
      <c r="Q261" s="70"/>
      <c r="R261" s="330"/>
    </row>
    <row r="262" spans="1:18" x14ac:dyDescent="0.25">
      <c r="A262" s="64">
        <v>39812</v>
      </c>
      <c r="B262" s="65" t="s">
        <v>7766</v>
      </c>
      <c r="C262" s="21" t="s">
        <v>462</v>
      </c>
      <c r="D262" s="421">
        <v>4419</v>
      </c>
      <c r="E262" s="21"/>
      <c r="F262" s="21" t="s">
        <v>4905</v>
      </c>
      <c r="G262" s="21"/>
      <c r="H262" s="21" t="s">
        <v>4359</v>
      </c>
      <c r="I262" s="21"/>
      <c r="J262" s="21" t="s">
        <v>10366</v>
      </c>
      <c r="K262" s="21" t="s">
        <v>1672</v>
      </c>
      <c r="L262" s="236">
        <v>39818</v>
      </c>
      <c r="M262" s="18"/>
      <c r="N262" s="218">
        <v>39816</v>
      </c>
      <c r="O262" s="219" t="s">
        <v>2262</v>
      </c>
      <c r="P262" s="151"/>
      <c r="Q262" s="70"/>
      <c r="R262" s="330"/>
    </row>
    <row r="263" spans="1:18" x14ac:dyDescent="0.25">
      <c r="A263" s="64">
        <v>39813</v>
      </c>
      <c r="B263" s="65" t="s">
        <v>4338</v>
      </c>
      <c r="C263" s="21" t="s">
        <v>2215</v>
      </c>
      <c r="D263" s="421"/>
      <c r="E263" s="21"/>
      <c r="F263" s="21" t="s">
        <v>9334</v>
      </c>
      <c r="G263" s="21"/>
      <c r="H263" s="21" t="s">
        <v>8790</v>
      </c>
      <c r="I263" s="21"/>
      <c r="J263" s="21"/>
      <c r="K263" s="21" t="s">
        <v>1672</v>
      </c>
      <c r="L263" s="236">
        <v>39820</v>
      </c>
      <c r="M263" s="18"/>
      <c r="N263" s="218">
        <v>39819</v>
      </c>
      <c r="O263" s="219" t="s">
        <v>2262</v>
      </c>
      <c r="P263" s="151"/>
      <c r="Q263" s="70"/>
      <c r="R263" s="330"/>
    </row>
    <row r="264" spans="1:18" x14ac:dyDescent="0.25">
      <c r="A264" s="64">
        <v>39813</v>
      </c>
      <c r="B264" s="65" t="s">
        <v>4338</v>
      </c>
      <c r="C264" s="21" t="s">
        <v>2215</v>
      </c>
      <c r="D264" s="421"/>
      <c r="E264" s="21"/>
      <c r="F264" s="21" t="s">
        <v>9334</v>
      </c>
      <c r="G264" s="21"/>
      <c r="H264" s="21" t="s">
        <v>4339</v>
      </c>
      <c r="I264" s="21"/>
      <c r="J264" s="21"/>
      <c r="K264" s="21" t="s">
        <v>8447</v>
      </c>
      <c r="L264" s="236">
        <v>39820</v>
      </c>
      <c r="M264" s="18"/>
      <c r="N264" s="218">
        <v>39819</v>
      </c>
      <c r="O264" s="219" t="s">
        <v>8447</v>
      </c>
      <c r="P264" s="151"/>
      <c r="Q264" s="70"/>
      <c r="R264" s="330"/>
    </row>
    <row r="265" spans="1:18" x14ac:dyDescent="0.25">
      <c r="A265" s="64">
        <v>39815</v>
      </c>
      <c r="B265" s="65" t="s">
        <v>2266</v>
      </c>
      <c r="C265" s="21" t="s">
        <v>1396</v>
      </c>
      <c r="D265" s="421">
        <v>4479</v>
      </c>
      <c r="E265" s="21"/>
      <c r="F265" s="21" t="s">
        <v>9334</v>
      </c>
      <c r="G265" s="21"/>
      <c r="H265" s="21" t="s">
        <v>7767</v>
      </c>
      <c r="I265" s="21"/>
      <c r="J265" s="21"/>
      <c r="K265" s="21" t="s">
        <v>748</v>
      </c>
      <c r="L265" s="236"/>
      <c r="M265" s="18" t="s">
        <v>3386</v>
      </c>
      <c r="N265" s="218">
        <v>39816</v>
      </c>
      <c r="O265" s="219" t="s">
        <v>4337</v>
      </c>
      <c r="P265" s="151"/>
      <c r="Q265" s="70"/>
      <c r="R265" s="330"/>
    </row>
    <row r="266" spans="1:18" x14ac:dyDescent="0.25">
      <c r="A266" s="64">
        <v>39818</v>
      </c>
      <c r="B266" s="65" t="s">
        <v>10348</v>
      </c>
      <c r="C266" s="21" t="s">
        <v>5880</v>
      </c>
      <c r="D266" s="421">
        <v>4550</v>
      </c>
      <c r="E266" s="21"/>
      <c r="F266" s="21" t="s">
        <v>1697</v>
      </c>
      <c r="G266" s="21"/>
      <c r="H266" s="21" t="s">
        <v>3907</v>
      </c>
      <c r="I266" s="21"/>
      <c r="J266" s="21"/>
      <c r="K266" s="21" t="s">
        <v>8447</v>
      </c>
      <c r="L266" s="236">
        <v>39820</v>
      </c>
      <c r="M266" s="18"/>
      <c r="N266" s="218">
        <v>39820</v>
      </c>
      <c r="O266" s="219" t="s">
        <v>8447</v>
      </c>
      <c r="P266" s="151"/>
      <c r="Q266" s="70"/>
      <c r="R266" s="330"/>
    </row>
    <row r="267" spans="1:18" x14ac:dyDescent="0.25">
      <c r="A267" s="64">
        <v>39818</v>
      </c>
      <c r="B267" s="65" t="s">
        <v>10349</v>
      </c>
      <c r="C267" s="21" t="s">
        <v>462</v>
      </c>
      <c r="D267" s="421">
        <v>4419</v>
      </c>
      <c r="E267" s="21" t="s">
        <v>8540</v>
      </c>
      <c r="F267" s="21"/>
      <c r="G267" s="21"/>
      <c r="H267" s="21"/>
      <c r="I267" s="21"/>
      <c r="J267" s="21"/>
      <c r="K267" s="21" t="s">
        <v>6381</v>
      </c>
      <c r="L267" s="236">
        <v>39819</v>
      </c>
      <c r="M267" s="18" t="s">
        <v>3386</v>
      </c>
      <c r="N267" s="218">
        <v>39820</v>
      </c>
      <c r="O267" s="219" t="s">
        <v>6381</v>
      </c>
      <c r="P267" s="151"/>
      <c r="Q267" s="70"/>
      <c r="R267" s="330"/>
    </row>
    <row r="268" spans="1:18" x14ac:dyDescent="0.25">
      <c r="A268" s="64">
        <v>39819</v>
      </c>
      <c r="B268" s="65" t="s">
        <v>8541</v>
      </c>
      <c r="C268" s="21" t="s">
        <v>7192</v>
      </c>
      <c r="D268" s="421">
        <v>4515</v>
      </c>
      <c r="E268" s="21" t="s">
        <v>1190</v>
      </c>
      <c r="F268" s="21"/>
      <c r="G268" s="21"/>
      <c r="H268" s="21"/>
      <c r="I268" s="21"/>
      <c r="J268" s="21"/>
      <c r="K268" s="21" t="s">
        <v>1191</v>
      </c>
      <c r="L268" s="236">
        <v>39820</v>
      </c>
      <c r="M268" s="18" t="s">
        <v>5937</v>
      </c>
      <c r="N268" s="218">
        <v>39820</v>
      </c>
      <c r="O268" s="219" t="s">
        <v>1191</v>
      </c>
      <c r="P268" s="151"/>
      <c r="Q268" s="70"/>
      <c r="R268" s="330"/>
    </row>
    <row r="269" spans="1:18" x14ac:dyDescent="0.25">
      <c r="A269" s="64">
        <v>39819</v>
      </c>
      <c r="B269" s="65" t="s">
        <v>1192</v>
      </c>
      <c r="C269" s="21" t="s">
        <v>10145</v>
      </c>
      <c r="D269" s="421">
        <v>4595</v>
      </c>
      <c r="E269" s="21"/>
      <c r="F269" s="21" t="s">
        <v>4905</v>
      </c>
      <c r="G269" s="21"/>
      <c r="H269" s="21" t="s">
        <v>559</v>
      </c>
      <c r="I269" s="21"/>
      <c r="J269" s="21"/>
      <c r="K269" s="21" t="s">
        <v>560</v>
      </c>
      <c r="L269" s="236">
        <v>39820</v>
      </c>
      <c r="M269" s="18" t="s">
        <v>5937</v>
      </c>
      <c r="N269" s="218">
        <v>39820</v>
      </c>
      <c r="O269" s="219" t="s">
        <v>561</v>
      </c>
      <c r="P269" s="151"/>
      <c r="Q269" s="70"/>
      <c r="R269" s="330"/>
    </row>
    <row r="270" spans="1:18" x14ac:dyDescent="0.25">
      <c r="A270" s="64">
        <v>39819</v>
      </c>
      <c r="B270" s="65" t="s">
        <v>10540</v>
      </c>
      <c r="C270" s="21" t="s">
        <v>2215</v>
      </c>
      <c r="D270" s="421"/>
      <c r="E270" s="21" t="s">
        <v>5244</v>
      </c>
      <c r="F270" s="21"/>
      <c r="G270" s="21"/>
      <c r="H270" s="21"/>
      <c r="I270" s="21"/>
      <c r="J270" s="21"/>
      <c r="K270" s="21" t="s">
        <v>5245</v>
      </c>
      <c r="L270" s="236">
        <v>39821</v>
      </c>
      <c r="M270" s="18"/>
      <c r="N270" s="218">
        <v>39821</v>
      </c>
      <c r="O270" s="219" t="s">
        <v>5245</v>
      </c>
      <c r="P270" s="151"/>
      <c r="Q270" s="70"/>
      <c r="R270" s="330"/>
    </row>
    <row r="271" spans="1:18" x14ac:dyDescent="0.25">
      <c r="A271" s="64">
        <v>39819</v>
      </c>
      <c r="B271" s="65" t="s">
        <v>8088</v>
      </c>
      <c r="C271" s="21" t="s">
        <v>10145</v>
      </c>
      <c r="D271" s="421">
        <v>4595</v>
      </c>
      <c r="E271" s="21" t="s">
        <v>8002</v>
      </c>
      <c r="F271" s="21"/>
      <c r="G271" s="21"/>
      <c r="H271" s="21"/>
      <c r="I271" s="21"/>
      <c r="J271" s="21"/>
      <c r="K271" s="21" t="s">
        <v>7019</v>
      </c>
      <c r="L271" s="236">
        <v>39820</v>
      </c>
      <c r="M271" s="18" t="s">
        <v>5937</v>
      </c>
      <c r="N271" s="218">
        <v>39825</v>
      </c>
      <c r="O271" s="219" t="s">
        <v>7019</v>
      </c>
      <c r="P271" s="151"/>
      <c r="Q271" s="70"/>
      <c r="R271" s="330"/>
    </row>
    <row r="272" spans="1:18" x14ac:dyDescent="0.25">
      <c r="A272" s="64">
        <v>39820</v>
      </c>
      <c r="B272" s="65" t="s">
        <v>8491</v>
      </c>
      <c r="C272" s="20" t="s">
        <v>7161</v>
      </c>
      <c r="D272" s="421">
        <v>4343</v>
      </c>
      <c r="E272" s="21"/>
      <c r="F272" s="21" t="s">
        <v>5726</v>
      </c>
      <c r="G272" s="21"/>
      <c r="H272" s="21" t="s">
        <v>9451</v>
      </c>
      <c r="I272" s="21" t="s">
        <v>8492</v>
      </c>
      <c r="J272" s="21" t="s">
        <v>8607</v>
      </c>
      <c r="K272" s="21" t="s">
        <v>4994</v>
      </c>
      <c r="L272" s="236">
        <v>39833</v>
      </c>
      <c r="M272" s="18"/>
      <c r="N272" s="218">
        <v>39827</v>
      </c>
      <c r="O272" s="219">
        <v>2</v>
      </c>
      <c r="P272" s="151"/>
      <c r="Q272" s="70"/>
      <c r="R272" s="330"/>
    </row>
    <row r="273" spans="1:18" x14ac:dyDescent="0.25">
      <c r="A273" s="64">
        <v>39821</v>
      </c>
      <c r="B273" s="65" t="s">
        <v>2639</v>
      </c>
      <c r="C273" s="21" t="s">
        <v>2215</v>
      </c>
      <c r="D273" s="421"/>
      <c r="E273" s="21" t="s">
        <v>6136</v>
      </c>
      <c r="F273" s="21"/>
      <c r="G273" s="21"/>
      <c r="H273" s="21"/>
      <c r="I273" s="21"/>
      <c r="J273" s="21"/>
      <c r="K273" s="21" t="s">
        <v>6920</v>
      </c>
      <c r="L273" s="236">
        <v>39828</v>
      </c>
      <c r="M273" s="18"/>
      <c r="N273" s="218">
        <v>39827</v>
      </c>
      <c r="O273" s="219" t="s">
        <v>4245</v>
      </c>
      <c r="P273" s="151"/>
      <c r="Q273" s="70"/>
      <c r="R273" s="330"/>
    </row>
    <row r="274" spans="1:18" x14ac:dyDescent="0.25">
      <c r="A274" s="64">
        <v>39821</v>
      </c>
      <c r="B274" s="65" t="s">
        <v>2639</v>
      </c>
      <c r="C274" s="21" t="s">
        <v>2215</v>
      </c>
      <c r="D274" s="421"/>
      <c r="E274" s="21" t="s">
        <v>4693</v>
      </c>
      <c r="F274" s="21"/>
      <c r="G274" s="21"/>
      <c r="H274" s="21"/>
      <c r="I274" s="21"/>
      <c r="J274" s="21"/>
      <c r="K274" s="21" t="s">
        <v>8490</v>
      </c>
      <c r="L274" s="236">
        <v>39828</v>
      </c>
      <c r="M274" s="18"/>
      <c r="N274" s="218">
        <v>39827</v>
      </c>
      <c r="O274" s="219" t="s">
        <v>6441</v>
      </c>
      <c r="P274" s="151"/>
      <c r="Q274" s="70"/>
      <c r="R274" s="330"/>
    </row>
    <row r="275" spans="1:18" x14ac:dyDescent="0.25">
      <c r="A275" s="64">
        <v>39821</v>
      </c>
      <c r="B275" s="65" t="s">
        <v>2639</v>
      </c>
      <c r="C275" s="21" t="s">
        <v>2215</v>
      </c>
      <c r="D275" s="421"/>
      <c r="E275" s="21" t="s">
        <v>658</v>
      </c>
      <c r="F275" s="21"/>
      <c r="G275" s="21"/>
      <c r="H275" s="21"/>
      <c r="I275" s="21"/>
      <c r="J275" s="21"/>
      <c r="K275" s="21" t="s">
        <v>3576</v>
      </c>
      <c r="L275" s="236">
        <v>39833</v>
      </c>
      <c r="M275" s="18"/>
      <c r="N275" s="218">
        <v>39833</v>
      </c>
      <c r="O275" s="219" t="s">
        <v>9440</v>
      </c>
      <c r="P275" s="151"/>
      <c r="Q275" s="70"/>
      <c r="R275" s="330"/>
    </row>
    <row r="276" spans="1:18" x14ac:dyDescent="0.25">
      <c r="A276" s="64">
        <v>39821</v>
      </c>
      <c r="B276" s="65" t="s">
        <v>9716</v>
      </c>
      <c r="C276" s="21" t="s">
        <v>2215</v>
      </c>
      <c r="D276" s="421"/>
      <c r="E276" s="21" t="s">
        <v>1664</v>
      </c>
      <c r="F276" s="21"/>
      <c r="G276" s="21"/>
      <c r="H276" s="21"/>
      <c r="I276" s="21"/>
      <c r="J276" s="21"/>
      <c r="K276" s="21" t="s">
        <v>1665</v>
      </c>
      <c r="L276" s="236">
        <v>39833</v>
      </c>
      <c r="M276" s="18"/>
      <c r="N276" s="218">
        <v>39833</v>
      </c>
      <c r="O276" s="219" t="s">
        <v>6441</v>
      </c>
      <c r="P276" s="151"/>
      <c r="Q276" s="70"/>
      <c r="R276" s="330"/>
    </row>
    <row r="277" spans="1:18" x14ac:dyDescent="0.25">
      <c r="A277" s="64">
        <v>39822</v>
      </c>
      <c r="B277" s="65" t="s">
        <v>8967</v>
      </c>
      <c r="C277" s="21" t="s">
        <v>1013</v>
      </c>
      <c r="D277" s="421">
        <v>4635</v>
      </c>
      <c r="E277" s="21" t="s">
        <v>1067</v>
      </c>
      <c r="F277" s="21"/>
      <c r="G277" s="21"/>
      <c r="H277" s="21"/>
      <c r="I277" s="21"/>
      <c r="J277" s="21"/>
      <c r="K277" s="21" t="s">
        <v>7374</v>
      </c>
      <c r="L277" s="236">
        <v>39822</v>
      </c>
      <c r="M277" s="18" t="s">
        <v>3386</v>
      </c>
      <c r="N277" s="218">
        <v>39822</v>
      </c>
      <c r="O277" s="219" t="s">
        <v>7374</v>
      </c>
      <c r="P277" s="151"/>
      <c r="Q277" s="70"/>
      <c r="R277" s="330"/>
    </row>
    <row r="278" spans="1:18" x14ac:dyDescent="0.25">
      <c r="A278" s="64">
        <v>39822</v>
      </c>
      <c r="B278" s="65" t="s">
        <v>244</v>
      </c>
      <c r="C278" s="20" t="s">
        <v>7867</v>
      </c>
      <c r="D278" s="421">
        <v>4618</v>
      </c>
      <c r="E278" s="21" t="s">
        <v>245</v>
      </c>
      <c r="F278" s="21"/>
      <c r="G278" s="21"/>
      <c r="H278" s="21"/>
      <c r="I278" s="21"/>
      <c r="J278" s="21"/>
      <c r="K278" s="21" t="s">
        <v>8837</v>
      </c>
      <c r="L278" s="236">
        <v>39841</v>
      </c>
      <c r="M278" s="18" t="s">
        <v>3386</v>
      </c>
      <c r="N278" s="218">
        <v>39841</v>
      </c>
      <c r="O278" s="219">
        <v>10</v>
      </c>
      <c r="P278" s="151"/>
      <c r="Q278" s="70"/>
      <c r="R278" s="330"/>
    </row>
    <row r="279" spans="1:18" x14ac:dyDescent="0.25">
      <c r="A279" s="64">
        <v>39822</v>
      </c>
      <c r="B279" s="65" t="s">
        <v>244</v>
      </c>
      <c r="C279" s="20" t="s">
        <v>7867</v>
      </c>
      <c r="D279" s="421">
        <v>4618</v>
      </c>
      <c r="E279" s="21" t="s">
        <v>3649</v>
      </c>
      <c r="F279" s="21"/>
      <c r="G279" s="21"/>
      <c r="H279" s="21"/>
      <c r="I279" s="21"/>
      <c r="J279" s="21"/>
      <c r="K279" s="21" t="s">
        <v>166</v>
      </c>
      <c r="L279" s="236">
        <v>39841</v>
      </c>
      <c r="M279" s="18" t="s">
        <v>3386</v>
      </c>
      <c r="N279" s="218">
        <v>39841</v>
      </c>
      <c r="O279" s="219">
        <v>20</v>
      </c>
      <c r="P279" s="151"/>
      <c r="Q279" s="70"/>
      <c r="R279" s="330"/>
    </row>
    <row r="280" spans="1:18" x14ac:dyDescent="0.25">
      <c r="A280" s="64">
        <v>39825</v>
      </c>
      <c r="B280" s="65" t="s">
        <v>8003</v>
      </c>
      <c r="C280" s="21" t="s">
        <v>10145</v>
      </c>
      <c r="D280" s="421">
        <v>4595</v>
      </c>
      <c r="E280" s="21" t="s">
        <v>1067</v>
      </c>
      <c r="F280" s="21"/>
      <c r="G280" s="21"/>
      <c r="H280" s="21"/>
      <c r="I280" s="21"/>
      <c r="J280" s="21"/>
      <c r="K280" s="21" t="s">
        <v>8004</v>
      </c>
      <c r="L280" s="236">
        <v>39826</v>
      </c>
      <c r="M280" s="18" t="s">
        <v>5937</v>
      </c>
      <c r="N280" s="218">
        <v>39826</v>
      </c>
      <c r="O280" s="219" t="s">
        <v>8004</v>
      </c>
      <c r="P280" s="151"/>
      <c r="Q280" s="70"/>
      <c r="R280" s="330"/>
    </row>
    <row r="281" spans="1:18" x14ac:dyDescent="0.25">
      <c r="A281" s="64">
        <v>39826</v>
      </c>
      <c r="B281" s="65" t="s">
        <v>8005</v>
      </c>
      <c r="C281" s="20" t="s">
        <v>7161</v>
      </c>
      <c r="D281" s="421">
        <v>4343</v>
      </c>
      <c r="E281" s="21" t="s">
        <v>2705</v>
      </c>
      <c r="F281" s="21"/>
      <c r="G281" s="21"/>
      <c r="H281" s="21"/>
      <c r="I281" s="21"/>
      <c r="J281" s="21"/>
      <c r="K281" s="21" t="s">
        <v>4381</v>
      </c>
      <c r="L281" s="236">
        <v>39826</v>
      </c>
      <c r="M281" s="18"/>
      <c r="N281" s="218">
        <v>39826</v>
      </c>
      <c r="O281" s="219" t="s">
        <v>1001</v>
      </c>
      <c r="P281" s="151"/>
      <c r="Q281" s="70"/>
      <c r="R281" s="330"/>
    </row>
    <row r="282" spans="1:18" x14ac:dyDescent="0.25">
      <c r="A282" s="64">
        <v>39826</v>
      </c>
      <c r="B282" s="65" t="s">
        <v>8493</v>
      </c>
      <c r="C282" s="21" t="s">
        <v>7192</v>
      </c>
      <c r="D282" s="421">
        <v>4515</v>
      </c>
      <c r="E282" s="21" t="s">
        <v>4836</v>
      </c>
      <c r="F282" s="21"/>
      <c r="G282" s="21"/>
      <c r="H282" s="21"/>
      <c r="I282" s="21"/>
      <c r="J282" s="21"/>
      <c r="K282" s="21" t="s">
        <v>7019</v>
      </c>
      <c r="L282" s="236">
        <v>39827</v>
      </c>
      <c r="M282" s="18" t="s">
        <v>5937</v>
      </c>
      <c r="N282" s="218">
        <v>39827</v>
      </c>
      <c r="O282" s="219" t="s">
        <v>7019</v>
      </c>
      <c r="P282" s="151"/>
      <c r="Q282" s="70"/>
      <c r="R282" s="330"/>
    </row>
    <row r="283" spans="1:18" x14ac:dyDescent="0.25">
      <c r="A283" s="64">
        <v>39827</v>
      </c>
      <c r="B283" s="65" t="s">
        <v>4839</v>
      </c>
      <c r="C283" s="21" t="s">
        <v>10145</v>
      </c>
      <c r="D283" s="421">
        <v>4595</v>
      </c>
      <c r="E283" s="21" t="s">
        <v>6307</v>
      </c>
      <c r="F283" s="21"/>
      <c r="G283" s="21"/>
      <c r="H283" s="21"/>
      <c r="I283" s="21"/>
      <c r="J283" s="21"/>
      <c r="K283" s="21" t="s">
        <v>8415</v>
      </c>
      <c r="L283" s="236">
        <v>39828</v>
      </c>
      <c r="M283" s="18" t="s">
        <v>5937</v>
      </c>
      <c r="N283" s="218">
        <v>39829</v>
      </c>
      <c r="O283" s="219" t="s">
        <v>8415</v>
      </c>
      <c r="P283" s="151"/>
      <c r="Q283" s="70"/>
      <c r="R283" s="330"/>
    </row>
    <row r="284" spans="1:18" x14ac:dyDescent="0.25">
      <c r="A284" s="64">
        <v>39827</v>
      </c>
      <c r="B284" s="65" t="s">
        <v>3005</v>
      </c>
      <c r="C284" s="21" t="s">
        <v>10145</v>
      </c>
      <c r="D284" s="421">
        <v>4595</v>
      </c>
      <c r="E284" s="21"/>
      <c r="F284" s="21" t="s">
        <v>4905</v>
      </c>
      <c r="G284" s="21"/>
      <c r="H284" s="21" t="s">
        <v>4359</v>
      </c>
      <c r="I284" s="21"/>
      <c r="J284" s="21" t="s">
        <v>9018</v>
      </c>
      <c r="K284" s="21" t="s">
        <v>1672</v>
      </c>
      <c r="L284" s="236">
        <v>39828</v>
      </c>
      <c r="M284" s="18" t="s">
        <v>5937</v>
      </c>
      <c r="N284" s="218">
        <v>39829</v>
      </c>
      <c r="O284" s="219" t="s">
        <v>1672</v>
      </c>
      <c r="P284" s="151"/>
      <c r="Q284" s="70"/>
      <c r="R284" s="330"/>
    </row>
    <row r="285" spans="1:18" x14ac:dyDescent="0.25">
      <c r="A285" s="64">
        <v>39827</v>
      </c>
      <c r="B285" s="65" t="s">
        <v>7490</v>
      </c>
      <c r="C285" s="21" t="s">
        <v>9528</v>
      </c>
      <c r="D285" s="421">
        <v>4690</v>
      </c>
      <c r="E285" s="21"/>
      <c r="F285" s="21" t="s">
        <v>1697</v>
      </c>
      <c r="G285" s="21"/>
      <c r="H285" s="21" t="s">
        <v>417</v>
      </c>
      <c r="I285" s="21">
        <v>1.25</v>
      </c>
      <c r="J285" s="21" t="s">
        <v>4320</v>
      </c>
      <c r="K285" s="21" t="s">
        <v>4321</v>
      </c>
      <c r="L285" s="236">
        <v>39836</v>
      </c>
      <c r="M285" s="18"/>
      <c r="N285" s="218">
        <v>39835</v>
      </c>
      <c r="O285" s="219" t="s">
        <v>8087</v>
      </c>
      <c r="P285" s="151"/>
      <c r="Q285" s="70"/>
      <c r="R285" s="330"/>
    </row>
    <row r="286" spans="1:18" x14ac:dyDescent="0.25">
      <c r="A286" s="64">
        <v>39827</v>
      </c>
      <c r="B286" s="65" t="s">
        <v>7490</v>
      </c>
      <c r="C286" s="21" t="s">
        <v>9528</v>
      </c>
      <c r="D286" s="421">
        <v>4690</v>
      </c>
      <c r="E286" s="21"/>
      <c r="F286" s="21" t="s">
        <v>1697</v>
      </c>
      <c r="G286" s="21"/>
      <c r="H286" s="21" t="s">
        <v>7703</v>
      </c>
      <c r="I286" s="21"/>
      <c r="J286" s="21" t="s">
        <v>4320</v>
      </c>
      <c r="K286" s="21" t="s">
        <v>7127</v>
      </c>
      <c r="L286" s="236">
        <v>39836</v>
      </c>
      <c r="M286" s="18"/>
      <c r="N286" s="218">
        <v>39836</v>
      </c>
      <c r="O286" s="219">
        <v>250</v>
      </c>
      <c r="P286" s="151"/>
      <c r="Q286" s="70"/>
      <c r="R286" s="330"/>
    </row>
    <row r="287" spans="1:18" x14ac:dyDescent="0.25">
      <c r="A287" s="64">
        <v>39829</v>
      </c>
      <c r="B287" s="65" t="s">
        <v>4837</v>
      </c>
      <c r="C287" s="21" t="s">
        <v>4838</v>
      </c>
      <c r="D287" s="421"/>
      <c r="E287" s="21"/>
      <c r="F287" s="21" t="s">
        <v>4905</v>
      </c>
      <c r="G287" s="21"/>
      <c r="H287" s="21" t="s">
        <v>4359</v>
      </c>
      <c r="I287" s="21"/>
      <c r="J287" s="21" t="s">
        <v>10002</v>
      </c>
      <c r="K287" s="21" t="s">
        <v>10140</v>
      </c>
      <c r="L287" s="236">
        <v>39832</v>
      </c>
      <c r="M287" s="18"/>
      <c r="N287" s="218">
        <v>39829</v>
      </c>
      <c r="O287" s="219" t="s">
        <v>7681</v>
      </c>
      <c r="P287" s="151"/>
      <c r="Q287" s="70"/>
      <c r="R287" s="330"/>
    </row>
    <row r="288" spans="1:18" x14ac:dyDescent="0.25">
      <c r="A288" s="64">
        <v>39832</v>
      </c>
      <c r="B288" s="65" t="s">
        <v>1666</v>
      </c>
      <c r="C288" s="21" t="s">
        <v>10145</v>
      </c>
      <c r="D288" s="421">
        <v>4595</v>
      </c>
      <c r="E288" s="21" t="s">
        <v>1067</v>
      </c>
      <c r="F288" s="21"/>
      <c r="G288" s="21"/>
      <c r="H288" s="21"/>
      <c r="I288" s="21"/>
      <c r="J288" s="21"/>
      <c r="K288" s="21" t="s">
        <v>7374</v>
      </c>
      <c r="L288" s="236">
        <v>39833</v>
      </c>
      <c r="M288" s="18" t="s">
        <v>5937</v>
      </c>
      <c r="N288" s="218">
        <v>39834</v>
      </c>
      <c r="O288" s="219" t="s">
        <v>7374</v>
      </c>
      <c r="P288" s="151"/>
      <c r="Q288" s="70"/>
      <c r="R288" s="330"/>
    </row>
    <row r="289" spans="1:18" x14ac:dyDescent="0.25">
      <c r="A289" s="64">
        <v>39833</v>
      </c>
      <c r="B289" s="65" t="s">
        <v>5760</v>
      </c>
      <c r="C289" s="21" t="s">
        <v>5509</v>
      </c>
      <c r="D289" s="421">
        <v>4402</v>
      </c>
      <c r="E289" s="21"/>
      <c r="F289" s="21" t="s">
        <v>4323</v>
      </c>
      <c r="G289" s="21"/>
      <c r="H289" s="21" t="s">
        <v>4943</v>
      </c>
      <c r="I289" s="21">
        <v>3</v>
      </c>
      <c r="J289" s="21"/>
      <c r="K289" s="21" t="s">
        <v>8877</v>
      </c>
      <c r="L289" s="236">
        <v>39847</v>
      </c>
      <c r="M289" s="18" t="s">
        <v>3386</v>
      </c>
      <c r="N289" s="218">
        <v>39848</v>
      </c>
      <c r="O289" s="219" t="s">
        <v>8878</v>
      </c>
      <c r="P289" s="151"/>
      <c r="Q289" s="70"/>
      <c r="R289" s="330"/>
    </row>
    <row r="290" spans="1:18" x14ac:dyDescent="0.25">
      <c r="A290" s="64">
        <v>39833</v>
      </c>
      <c r="B290" s="65" t="s">
        <v>5795</v>
      </c>
      <c r="C290" s="20" t="s">
        <v>7161</v>
      </c>
      <c r="D290" s="421">
        <v>4343</v>
      </c>
      <c r="E290" s="21"/>
      <c r="F290" s="21" t="s">
        <v>4905</v>
      </c>
      <c r="G290" s="21"/>
      <c r="H290" s="21" t="s">
        <v>4359</v>
      </c>
      <c r="I290" s="21"/>
      <c r="J290" s="21" t="s">
        <v>10366</v>
      </c>
      <c r="K290" s="21" t="s">
        <v>5796</v>
      </c>
      <c r="L290" s="236">
        <v>39847</v>
      </c>
      <c r="M290" s="18"/>
      <c r="N290" s="218">
        <v>39850</v>
      </c>
      <c r="O290" s="219" t="s">
        <v>5797</v>
      </c>
      <c r="P290" s="151"/>
      <c r="Q290" s="70"/>
      <c r="R290" s="330"/>
    </row>
    <row r="291" spans="1:18" x14ac:dyDescent="0.25">
      <c r="A291" s="64">
        <v>39834</v>
      </c>
      <c r="B291" s="65" t="s">
        <v>1667</v>
      </c>
      <c r="C291" s="21" t="s">
        <v>7192</v>
      </c>
      <c r="D291" s="421">
        <v>4515</v>
      </c>
      <c r="E291" s="21" t="s">
        <v>1190</v>
      </c>
      <c r="F291" s="21"/>
      <c r="G291" s="21"/>
      <c r="H291" s="21"/>
      <c r="I291" s="21"/>
      <c r="J291" s="21"/>
      <c r="K291" s="21" t="s">
        <v>4319</v>
      </c>
      <c r="L291" s="236">
        <v>39835</v>
      </c>
      <c r="M291" s="18" t="s">
        <v>5937</v>
      </c>
      <c r="N291" s="218">
        <v>39834</v>
      </c>
      <c r="O291" s="219" t="s">
        <v>4319</v>
      </c>
      <c r="P291" s="151"/>
      <c r="Q291" s="70"/>
      <c r="R291" s="330"/>
    </row>
    <row r="292" spans="1:18" x14ac:dyDescent="0.25">
      <c r="A292" s="64">
        <v>39834</v>
      </c>
      <c r="B292" s="65" t="s">
        <v>4322</v>
      </c>
      <c r="C292" s="21" t="s">
        <v>4601</v>
      </c>
      <c r="D292" s="421">
        <v>4592</v>
      </c>
      <c r="E292" s="21"/>
      <c r="F292" s="21" t="s">
        <v>4323</v>
      </c>
      <c r="G292" s="21"/>
      <c r="H292" s="21" t="s">
        <v>4943</v>
      </c>
      <c r="I292" s="21">
        <v>4</v>
      </c>
      <c r="J292" s="21"/>
      <c r="K292" s="21" t="s">
        <v>4944</v>
      </c>
      <c r="L292" s="236">
        <v>39835</v>
      </c>
      <c r="M292" s="18" t="s">
        <v>3386</v>
      </c>
      <c r="N292" s="218">
        <v>39835</v>
      </c>
      <c r="O292" s="219" t="s">
        <v>4944</v>
      </c>
      <c r="P292" s="151"/>
      <c r="Q292" s="70"/>
      <c r="R292" s="330"/>
    </row>
    <row r="293" spans="1:18" x14ac:dyDescent="0.25">
      <c r="A293" s="64">
        <v>39834</v>
      </c>
      <c r="B293" s="65" t="s">
        <v>4945</v>
      </c>
      <c r="C293" s="21" t="s">
        <v>2215</v>
      </c>
      <c r="D293" s="421"/>
      <c r="E293" s="21" t="s">
        <v>4946</v>
      </c>
      <c r="F293" s="21"/>
      <c r="G293" s="21"/>
      <c r="H293" s="21"/>
      <c r="I293" s="21"/>
      <c r="J293" s="21"/>
      <c r="K293" s="21" t="s">
        <v>6381</v>
      </c>
      <c r="L293" s="236">
        <v>39836</v>
      </c>
      <c r="M293" s="18"/>
      <c r="N293" s="218">
        <v>39836</v>
      </c>
      <c r="O293" s="219" t="s">
        <v>6381</v>
      </c>
      <c r="P293" s="151"/>
      <c r="Q293" s="70"/>
      <c r="R293" s="330"/>
    </row>
    <row r="294" spans="1:18" x14ac:dyDescent="0.25">
      <c r="A294" s="64">
        <v>39834</v>
      </c>
      <c r="B294" s="65" t="s">
        <v>4945</v>
      </c>
      <c r="C294" s="21" t="s">
        <v>2215</v>
      </c>
      <c r="D294" s="421"/>
      <c r="E294" s="21" t="s">
        <v>6136</v>
      </c>
      <c r="F294" s="21"/>
      <c r="G294" s="21"/>
      <c r="H294" s="21"/>
      <c r="I294" s="21"/>
      <c r="J294" s="21"/>
      <c r="K294" s="21" t="s">
        <v>4461</v>
      </c>
      <c r="L294" s="236">
        <v>39836</v>
      </c>
      <c r="M294" s="18"/>
      <c r="N294" s="218">
        <v>39836</v>
      </c>
      <c r="O294" s="219" t="s">
        <v>4461</v>
      </c>
      <c r="P294" s="151"/>
      <c r="Q294" s="70"/>
      <c r="R294" s="330"/>
    </row>
    <row r="295" spans="1:18" x14ac:dyDescent="0.25">
      <c r="A295" s="64">
        <v>39834</v>
      </c>
      <c r="B295" s="65" t="s">
        <v>4945</v>
      </c>
      <c r="C295" s="21" t="s">
        <v>2215</v>
      </c>
      <c r="D295" s="421"/>
      <c r="E295" s="21" t="s">
        <v>4693</v>
      </c>
      <c r="F295" s="21"/>
      <c r="G295" s="21"/>
      <c r="H295" s="21"/>
      <c r="I295" s="21"/>
      <c r="J295" s="21"/>
      <c r="K295" s="21" t="s">
        <v>4118</v>
      </c>
      <c r="L295" s="236">
        <v>39836</v>
      </c>
      <c r="M295" s="18"/>
      <c r="N295" s="218">
        <v>39836</v>
      </c>
      <c r="O295" s="219" t="s">
        <v>4118</v>
      </c>
      <c r="P295" s="151"/>
      <c r="Q295" s="70"/>
      <c r="R295" s="330"/>
    </row>
    <row r="296" spans="1:18" x14ac:dyDescent="0.25">
      <c r="A296" s="64">
        <v>39834</v>
      </c>
      <c r="B296" s="65" t="s">
        <v>4945</v>
      </c>
      <c r="C296" s="21" t="s">
        <v>2215</v>
      </c>
      <c r="D296" s="421"/>
      <c r="E296" s="21" t="s">
        <v>1664</v>
      </c>
      <c r="F296" s="21"/>
      <c r="G296" s="21"/>
      <c r="H296" s="21"/>
      <c r="I296" s="21"/>
      <c r="J296" s="21"/>
      <c r="K296" s="21" t="s">
        <v>4096</v>
      </c>
      <c r="L296" s="236">
        <v>39836</v>
      </c>
      <c r="M296" s="18"/>
      <c r="N296" s="218">
        <v>39836</v>
      </c>
      <c r="O296" s="219" t="s">
        <v>4096</v>
      </c>
      <c r="P296" s="151"/>
      <c r="Q296" s="70"/>
      <c r="R296" s="330"/>
    </row>
    <row r="297" spans="1:18" x14ac:dyDescent="0.25">
      <c r="A297" s="64">
        <v>39835</v>
      </c>
      <c r="B297" s="65" t="s">
        <v>4947</v>
      </c>
      <c r="C297" s="21" t="s">
        <v>1154</v>
      </c>
      <c r="D297" s="421"/>
      <c r="E297" s="21" t="s">
        <v>242</v>
      </c>
      <c r="F297" s="21"/>
      <c r="G297" s="21"/>
      <c r="H297" s="21"/>
      <c r="I297" s="21"/>
      <c r="J297" s="21"/>
      <c r="K297" s="21" t="s">
        <v>243</v>
      </c>
      <c r="L297" s="236">
        <v>39836</v>
      </c>
      <c r="M297" s="18" t="s">
        <v>3356</v>
      </c>
      <c r="N297" s="218">
        <v>39836</v>
      </c>
      <c r="O297" s="219" t="s">
        <v>6343</v>
      </c>
      <c r="P297" s="151"/>
      <c r="Q297" s="70"/>
      <c r="R297" s="330"/>
    </row>
    <row r="298" spans="1:18" x14ac:dyDescent="0.25">
      <c r="A298" s="64">
        <v>39835</v>
      </c>
      <c r="B298" s="65" t="s">
        <v>4947</v>
      </c>
      <c r="C298" s="21" t="s">
        <v>1154</v>
      </c>
      <c r="D298" s="421"/>
      <c r="E298" s="21" t="s">
        <v>242</v>
      </c>
      <c r="F298" s="21"/>
      <c r="G298" s="21"/>
      <c r="H298" s="21"/>
      <c r="I298" s="21"/>
      <c r="J298" s="21"/>
      <c r="K298" s="21" t="s">
        <v>6343</v>
      </c>
      <c r="L298" s="236">
        <v>39841</v>
      </c>
      <c r="M298" s="18" t="s">
        <v>3356</v>
      </c>
      <c r="N298" s="218">
        <v>39841</v>
      </c>
      <c r="O298" s="219" t="s">
        <v>6343</v>
      </c>
      <c r="P298" s="151"/>
      <c r="Q298" s="70"/>
      <c r="R298" s="330"/>
    </row>
    <row r="299" spans="1:18" x14ac:dyDescent="0.25">
      <c r="A299" s="64">
        <v>39836</v>
      </c>
      <c r="B299" s="65" t="s">
        <v>5122</v>
      </c>
      <c r="C299" s="21" t="s">
        <v>10145</v>
      </c>
      <c r="D299" s="421">
        <v>4595</v>
      </c>
      <c r="E299" s="21"/>
      <c r="F299" s="21" t="s">
        <v>1697</v>
      </c>
      <c r="G299" s="21"/>
      <c r="H299" s="21" t="s">
        <v>8802</v>
      </c>
      <c r="I299" s="21"/>
      <c r="J299" s="21"/>
      <c r="K299" s="21" t="s">
        <v>8803</v>
      </c>
      <c r="L299" s="236">
        <v>39841</v>
      </c>
      <c r="M299" s="18" t="s">
        <v>5937</v>
      </c>
      <c r="N299" s="218">
        <v>39841</v>
      </c>
      <c r="O299" s="219" t="s">
        <v>8803</v>
      </c>
      <c r="P299" s="151"/>
      <c r="Q299" s="70"/>
      <c r="R299" s="330"/>
    </row>
    <row r="300" spans="1:18" x14ac:dyDescent="0.25">
      <c r="A300" s="64">
        <v>39839</v>
      </c>
      <c r="B300" s="65" t="s">
        <v>8460</v>
      </c>
      <c r="C300" s="21" t="s">
        <v>2809</v>
      </c>
      <c r="D300" s="421">
        <v>4549</v>
      </c>
      <c r="E300" s="21" t="s">
        <v>5086</v>
      </c>
      <c r="F300" s="21"/>
      <c r="G300" s="21"/>
      <c r="H300" s="21"/>
      <c r="I300" s="21"/>
      <c r="J300" s="21"/>
      <c r="K300" s="21" t="s">
        <v>8262</v>
      </c>
      <c r="L300" s="236">
        <v>39841</v>
      </c>
      <c r="M300" s="18" t="s">
        <v>3386</v>
      </c>
      <c r="N300" s="218">
        <v>39841</v>
      </c>
      <c r="O300" s="219" t="s">
        <v>8262</v>
      </c>
      <c r="P300" s="151"/>
      <c r="Q300" s="74"/>
      <c r="R300" s="330"/>
    </row>
    <row r="301" spans="1:18" x14ac:dyDescent="0.25">
      <c r="A301" s="64">
        <v>39839</v>
      </c>
      <c r="B301" s="65" t="s">
        <v>3773</v>
      </c>
      <c r="C301" s="21" t="s">
        <v>1171</v>
      </c>
      <c r="D301" s="421">
        <v>4691</v>
      </c>
      <c r="E301" s="21"/>
      <c r="F301" s="21" t="s">
        <v>1697</v>
      </c>
      <c r="G301" s="21"/>
      <c r="H301" s="234" t="s">
        <v>4232</v>
      </c>
      <c r="I301" s="21"/>
      <c r="J301" s="21"/>
      <c r="K301" s="21" t="s">
        <v>3043</v>
      </c>
      <c r="L301" s="236">
        <v>39848</v>
      </c>
      <c r="M301" s="18"/>
      <c r="N301" s="218">
        <v>39848</v>
      </c>
      <c r="O301" s="219">
        <v>230</v>
      </c>
      <c r="P301" s="151"/>
      <c r="Q301" s="70"/>
      <c r="R301" s="330"/>
    </row>
    <row r="302" spans="1:18" x14ac:dyDescent="0.25">
      <c r="A302" s="64">
        <v>39839</v>
      </c>
      <c r="B302" s="65" t="s">
        <v>3773</v>
      </c>
      <c r="C302" s="21" t="s">
        <v>1171</v>
      </c>
      <c r="D302" s="421">
        <v>4691</v>
      </c>
      <c r="E302" s="21"/>
      <c r="F302" s="21" t="s">
        <v>1697</v>
      </c>
      <c r="G302" s="21"/>
      <c r="H302" s="21" t="s">
        <v>3671</v>
      </c>
      <c r="I302" s="21">
        <v>1</v>
      </c>
      <c r="J302" s="21" t="s">
        <v>1387</v>
      </c>
      <c r="K302" s="21" t="s">
        <v>3044</v>
      </c>
      <c r="L302" s="236">
        <v>39848</v>
      </c>
      <c r="M302" s="18"/>
      <c r="N302" s="218">
        <v>39848</v>
      </c>
      <c r="O302" s="219">
        <v>1250</v>
      </c>
      <c r="P302" s="151"/>
      <c r="Q302" s="70"/>
      <c r="R302" s="330"/>
    </row>
    <row r="303" spans="1:18" x14ac:dyDescent="0.25">
      <c r="A303" s="64">
        <v>39839</v>
      </c>
      <c r="B303" s="65" t="s">
        <v>10493</v>
      </c>
      <c r="C303" s="21" t="s">
        <v>2365</v>
      </c>
      <c r="D303" s="421"/>
      <c r="E303" s="21" t="s">
        <v>10033</v>
      </c>
      <c r="F303" s="21"/>
      <c r="G303" s="21"/>
      <c r="H303" s="21"/>
      <c r="I303" s="21"/>
      <c r="J303" s="21"/>
      <c r="K303" s="21" t="s">
        <v>10034</v>
      </c>
      <c r="L303" s="236">
        <v>39853</v>
      </c>
      <c r="M303" s="18" t="s">
        <v>10035</v>
      </c>
      <c r="N303" s="218">
        <v>39854</v>
      </c>
      <c r="O303" s="219" t="s">
        <v>10034</v>
      </c>
      <c r="P303" s="151"/>
      <c r="Q303" s="70"/>
      <c r="R303" s="330"/>
    </row>
    <row r="304" spans="1:18" x14ac:dyDescent="0.25">
      <c r="A304" s="64">
        <v>39840</v>
      </c>
      <c r="B304" s="65" t="s">
        <v>5087</v>
      </c>
      <c r="C304" s="21" t="s">
        <v>4601</v>
      </c>
      <c r="D304" s="421">
        <v>4592</v>
      </c>
      <c r="E304" s="21"/>
      <c r="F304" s="21"/>
      <c r="G304" s="21"/>
      <c r="H304" s="21" t="s">
        <v>1000</v>
      </c>
      <c r="I304" s="21"/>
      <c r="J304" s="21"/>
      <c r="K304" s="21" t="s">
        <v>7019</v>
      </c>
      <c r="L304" s="236">
        <v>39846</v>
      </c>
      <c r="M304" s="18"/>
      <c r="N304" s="218">
        <v>39841</v>
      </c>
      <c r="O304" s="219" t="s">
        <v>7019</v>
      </c>
      <c r="P304" s="151"/>
      <c r="Q304" s="74"/>
      <c r="R304" s="330"/>
    </row>
    <row r="305" spans="1:18" x14ac:dyDescent="0.25">
      <c r="A305" s="64">
        <v>39840</v>
      </c>
      <c r="B305" s="65" t="s">
        <v>2969</v>
      </c>
      <c r="C305" s="21" t="s">
        <v>2215</v>
      </c>
      <c r="D305" s="421"/>
      <c r="E305" s="21"/>
      <c r="F305" s="21" t="s">
        <v>9334</v>
      </c>
      <c r="G305" s="21"/>
      <c r="H305" s="21" t="s">
        <v>2970</v>
      </c>
      <c r="I305" s="21"/>
      <c r="J305" s="21"/>
      <c r="K305" s="21" t="s">
        <v>10656</v>
      </c>
      <c r="L305" s="236">
        <v>39841</v>
      </c>
      <c r="M305" s="18" t="s">
        <v>3386</v>
      </c>
      <c r="N305" s="218">
        <v>39841</v>
      </c>
      <c r="O305" s="219" t="s">
        <v>10656</v>
      </c>
      <c r="P305" s="151"/>
      <c r="Q305" s="70"/>
      <c r="R305" s="330"/>
    </row>
    <row r="306" spans="1:18" x14ac:dyDescent="0.25">
      <c r="A306" s="64">
        <v>39840</v>
      </c>
      <c r="B306" s="65" t="s">
        <v>8804</v>
      </c>
      <c r="C306" s="21" t="s">
        <v>10145</v>
      </c>
      <c r="D306" s="421">
        <v>4595</v>
      </c>
      <c r="E306" s="21"/>
      <c r="F306" s="21" t="s">
        <v>4905</v>
      </c>
      <c r="G306" s="21"/>
      <c r="H306" s="21" t="s">
        <v>4359</v>
      </c>
      <c r="I306" s="21"/>
      <c r="J306" s="21" t="s">
        <v>9018</v>
      </c>
      <c r="K306" s="21" t="s">
        <v>10140</v>
      </c>
      <c r="L306" s="236">
        <v>39841</v>
      </c>
      <c r="M306" s="18" t="s">
        <v>5937</v>
      </c>
      <c r="N306" s="218">
        <v>39842</v>
      </c>
      <c r="O306" s="219" t="s">
        <v>10140</v>
      </c>
      <c r="P306" s="151"/>
      <c r="Q306" s="70"/>
      <c r="R306" s="330"/>
    </row>
    <row r="307" spans="1:18" x14ac:dyDescent="0.25">
      <c r="A307" s="64">
        <v>39840</v>
      </c>
      <c r="B307" s="65" t="s">
        <v>1708</v>
      </c>
      <c r="C307" s="21" t="s">
        <v>2809</v>
      </c>
      <c r="D307" s="421">
        <v>4549</v>
      </c>
      <c r="E307" s="21" t="s">
        <v>5374</v>
      </c>
      <c r="F307" s="21"/>
      <c r="G307" s="21"/>
      <c r="H307" s="21"/>
      <c r="I307" s="21"/>
      <c r="J307" s="21"/>
      <c r="K307" s="21" t="s">
        <v>8841</v>
      </c>
      <c r="L307" s="236">
        <v>39854</v>
      </c>
      <c r="M307" s="18"/>
      <c r="N307" s="218">
        <v>39843</v>
      </c>
      <c r="O307" s="219" t="s">
        <v>8842</v>
      </c>
      <c r="P307" s="151"/>
      <c r="Q307" s="70"/>
      <c r="R307" s="330"/>
    </row>
    <row r="308" spans="1:18" x14ac:dyDescent="0.25">
      <c r="A308" s="64">
        <v>39840</v>
      </c>
      <c r="B308" s="65" t="s">
        <v>3851</v>
      </c>
      <c r="C308" s="21" t="s">
        <v>3772</v>
      </c>
      <c r="D308" s="421">
        <v>4689</v>
      </c>
      <c r="E308" s="21"/>
      <c r="F308" s="21" t="s">
        <v>1697</v>
      </c>
      <c r="G308" s="21"/>
      <c r="H308" s="21" t="s">
        <v>9919</v>
      </c>
      <c r="I308" s="21"/>
      <c r="J308" s="21"/>
      <c r="K308" s="21" t="s">
        <v>9920</v>
      </c>
      <c r="L308" s="236">
        <v>39849</v>
      </c>
      <c r="M308" s="18"/>
      <c r="N308" s="218">
        <v>39849</v>
      </c>
      <c r="O308" s="219">
        <v>120</v>
      </c>
      <c r="P308" s="151"/>
      <c r="Q308" s="70"/>
      <c r="R308" s="330"/>
    </row>
    <row r="309" spans="1:18" x14ac:dyDescent="0.25">
      <c r="A309" s="64">
        <v>39840</v>
      </c>
      <c r="B309" s="65" t="s">
        <v>3851</v>
      </c>
      <c r="C309" s="21" t="s">
        <v>3772</v>
      </c>
      <c r="D309" s="421">
        <v>4689</v>
      </c>
      <c r="E309" s="21"/>
      <c r="F309" s="21" t="s">
        <v>1697</v>
      </c>
      <c r="G309" s="21"/>
      <c r="H309" s="21" t="s">
        <v>9921</v>
      </c>
      <c r="I309" s="21">
        <v>1.25</v>
      </c>
      <c r="J309" s="21" t="s">
        <v>660</v>
      </c>
      <c r="K309" s="21" t="s">
        <v>8087</v>
      </c>
      <c r="L309" s="236">
        <v>39849</v>
      </c>
      <c r="M309" s="18"/>
      <c r="N309" s="218">
        <v>39849</v>
      </c>
      <c r="O309" s="219">
        <v>750</v>
      </c>
      <c r="P309" s="151"/>
      <c r="Q309" s="70"/>
      <c r="R309" s="330"/>
    </row>
    <row r="310" spans="1:18" x14ac:dyDescent="0.25">
      <c r="A310" s="64">
        <v>39841</v>
      </c>
      <c r="B310" s="65" t="s">
        <v>8843</v>
      </c>
      <c r="C310" s="21" t="s">
        <v>2809</v>
      </c>
      <c r="D310" s="421">
        <v>4549</v>
      </c>
      <c r="E310" s="21" t="s">
        <v>5086</v>
      </c>
      <c r="F310" s="21"/>
      <c r="G310" s="21"/>
      <c r="H310" s="21"/>
      <c r="I310" s="21"/>
      <c r="J310" s="21"/>
      <c r="K310" s="21" t="s">
        <v>6334</v>
      </c>
      <c r="L310" s="236"/>
      <c r="M310" s="18" t="s">
        <v>3386</v>
      </c>
      <c r="N310" s="218">
        <v>39843</v>
      </c>
      <c r="O310" s="219">
        <v>50</v>
      </c>
      <c r="P310" s="151"/>
      <c r="Q310" s="70"/>
      <c r="R310" s="330"/>
    </row>
    <row r="311" spans="1:18" x14ac:dyDescent="0.25">
      <c r="A311" s="64">
        <v>39841</v>
      </c>
      <c r="B311" s="65" t="s">
        <v>3121</v>
      </c>
      <c r="C311" s="21" t="s">
        <v>3122</v>
      </c>
      <c r="D311" s="421"/>
      <c r="E311" s="21"/>
      <c r="F311" s="21" t="s">
        <v>3123</v>
      </c>
      <c r="G311" s="21"/>
      <c r="H311" s="21" t="s">
        <v>5174</v>
      </c>
      <c r="I311" s="21"/>
      <c r="J311" s="21"/>
      <c r="K311" s="21" t="s">
        <v>5175</v>
      </c>
      <c r="L311" s="236">
        <v>39855</v>
      </c>
      <c r="M311" s="18"/>
      <c r="N311" s="218">
        <v>39855</v>
      </c>
      <c r="O311" s="222" t="s">
        <v>4451</v>
      </c>
      <c r="P311" s="151"/>
      <c r="Q311" s="70"/>
      <c r="R311" s="330"/>
    </row>
    <row r="312" spans="1:18" x14ac:dyDescent="0.25">
      <c r="A312" s="64">
        <v>39843</v>
      </c>
      <c r="B312" s="65" t="s">
        <v>8844</v>
      </c>
      <c r="C312" s="21" t="s">
        <v>1999</v>
      </c>
      <c r="D312" s="421">
        <v>4692</v>
      </c>
      <c r="E312" s="21" t="s">
        <v>3042</v>
      </c>
      <c r="F312" s="21"/>
      <c r="G312" s="21"/>
      <c r="H312" s="21"/>
      <c r="I312" s="21"/>
      <c r="J312" s="21"/>
      <c r="K312" s="21" t="s">
        <v>4901</v>
      </c>
      <c r="L312" s="236">
        <v>39846</v>
      </c>
      <c r="M312" s="18"/>
      <c r="N312" s="218">
        <v>39846</v>
      </c>
      <c r="O312" s="219" t="s">
        <v>4901</v>
      </c>
      <c r="P312" s="151"/>
      <c r="Q312" s="70"/>
      <c r="R312" s="330"/>
    </row>
    <row r="313" spans="1:18" x14ac:dyDescent="0.25">
      <c r="A313" s="64">
        <v>39844</v>
      </c>
      <c r="B313" s="65" t="s">
        <v>1479</v>
      </c>
      <c r="C313" s="21" t="s">
        <v>1480</v>
      </c>
      <c r="D313" s="421"/>
      <c r="E313" s="21"/>
      <c r="F313" s="21" t="s">
        <v>1481</v>
      </c>
      <c r="G313" s="21"/>
      <c r="H313" s="21" t="s">
        <v>1482</v>
      </c>
      <c r="I313" s="21" t="s">
        <v>1829</v>
      </c>
      <c r="J313" s="21"/>
      <c r="K313" s="21">
        <v>2</v>
      </c>
      <c r="L313" s="236">
        <v>39858</v>
      </c>
      <c r="M313" s="18"/>
      <c r="N313" s="218">
        <v>39858</v>
      </c>
      <c r="O313" s="219">
        <v>2</v>
      </c>
      <c r="P313" s="151"/>
      <c r="Q313" s="70"/>
      <c r="R313" s="330"/>
    </row>
    <row r="314" spans="1:18" x14ac:dyDescent="0.25">
      <c r="A314" s="64">
        <v>39846</v>
      </c>
      <c r="B314" s="65" t="s">
        <v>3128</v>
      </c>
      <c r="C314" s="21" t="s">
        <v>7192</v>
      </c>
      <c r="D314" s="421">
        <v>4515</v>
      </c>
      <c r="E314" s="21" t="s">
        <v>3129</v>
      </c>
      <c r="F314" s="21"/>
      <c r="G314" s="21"/>
      <c r="H314" s="21"/>
      <c r="I314" s="21"/>
      <c r="J314" s="21"/>
      <c r="K314" s="21" t="s">
        <v>3130</v>
      </c>
      <c r="L314" s="236">
        <v>39909</v>
      </c>
      <c r="M314" s="18" t="s">
        <v>5937</v>
      </c>
      <c r="N314" s="218">
        <v>39895</v>
      </c>
      <c r="O314" s="219" t="s">
        <v>5971</v>
      </c>
      <c r="P314" s="151"/>
      <c r="Q314" s="70"/>
      <c r="R314" s="330"/>
    </row>
    <row r="315" spans="1:18" x14ac:dyDescent="0.25">
      <c r="A315" s="64">
        <v>39848</v>
      </c>
      <c r="B315" s="65" t="s">
        <v>8879</v>
      </c>
      <c r="C315" s="20" t="s">
        <v>7867</v>
      </c>
      <c r="D315" s="421">
        <v>4618</v>
      </c>
      <c r="E315" s="21" t="s">
        <v>9918</v>
      </c>
      <c r="F315" s="21"/>
      <c r="G315" s="21"/>
      <c r="H315" s="21"/>
      <c r="I315" s="21"/>
      <c r="J315" s="21"/>
      <c r="K315" s="21" t="s">
        <v>921</v>
      </c>
      <c r="L315" s="236">
        <v>39848</v>
      </c>
      <c r="M315" s="18" t="s">
        <v>3386</v>
      </c>
      <c r="N315" s="218">
        <v>39848</v>
      </c>
      <c r="O315" s="219" t="s">
        <v>921</v>
      </c>
      <c r="P315" s="151"/>
      <c r="Q315" s="70"/>
      <c r="R315" s="330"/>
    </row>
    <row r="316" spans="1:18" x14ac:dyDescent="0.25">
      <c r="A316" s="64">
        <v>39848</v>
      </c>
      <c r="B316" s="65" t="s">
        <v>10784</v>
      </c>
      <c r="C316" s="21" t="s">
        <v>7443</v>
      </c>
      <c r="D316" s="421">
        <v>4704</v>
      </c>
      <c r="E316" s="21"/>
      <c r="F316" s="21" t="s">
        <v>1697</v>
      </c>
      <c r="G316" s="21"/>
      <c r="H316" s="21" t="s">
        <v>232</v>
      </c>
      <c r="I316" s="21"/>
      <c r="J316" s="21"/>
      <c r="K316" s="21" t="s">
        <v>4586</v>
      </c>
      <c r="L316" s="236">
        <v>39861</v>
      </c>
      <c r="M316" s="18" t="s">
        <v>5937</v>
      </c>
      <c r="N316" s="218">
        <v>39861</v>
      </c>
      <c r="O316" s="219">
        <v>3</v>
      </c>
      <c r="P316" s="151"/>
      <c r="Q316" s="70"/>
      <c r="R316" s="330"/>
    </row>
    <row r="317" spans="1:18" x14ac:dyDescent="0.25">
      <c r="A317" s="64">
        <v>39853</v>
      </c>
      <c r="B317" s="65" t="s">
        <v>5798</v>
      </c>
      <c r="C317" s="21" t="s">
        <v>7192</v>
      </c>
      <c r="D317" s="421">
        <v>4515</v>
      </c>
      <c r="E317" s="21" t="s">
        <v>4836</v>
      </c>
      <c r="F317" s="21"/>
      <c r="G317" s="21"/>
      <c r="H317" s="21"/>
      <c r="I317" s="21"/>
      <c r="J317" s="21"/>
      <c r="K317" s="21" t="s">
        <v>6934</v>
      </c>
      <c r="L317" s="236">
        <v>39853</v>
      </c>
      <c r="M317" s="18" t="s">
        <v>5937</v>
      </c>
      <c r="N317" s="218">
        <v>39853</v>
      </c>
      <c r="O317" s="219" t="s">
        <v>6934</v>
      </c>
      <c r="P317" s="151"/>
      <c r="Q317" s="70"/>
      <c r="R317" s="330"/>
    </row>
    <row r="318" spans="1:18" x14ac:dyDescent="0.25">
      <c r="A318" s="64">
        <v>39853</v>
      </c>
      <c r="B318" s="65" t="s">
        <v>9082</v>
      </c>
      <c r="C318" s="21" t="s">
        <v>3064</v>
      </c>
      <c r="D318" s="421">
        <v>4331</v>
      </c>
      <c r="E318" s="21"/>
      <c r="F318" s="21" t="s">
        <v>9334</v>
      </c>
      <c r="G318" s="21"/>
      <c r="H318" s="21" t="s">
        <v>10221</v>
      </c>
      <c r="I318" s="21" t="s">
        <v>4646</v>
      </c>
      <c r="J318" s="21"/>
      <c r="K318" s="21" t="s">
        <v>7938</v>
      </c>
      <c r="L318" s="236">
        <v>39857</v>
      </c>
      <c r="M318" s="18" t="s">
        <v>5937</v>
      </c>
      <c r="N318" s="218">
        <v>39857</v>
      </c>
      <c r="O318" s="219">
        <v>50</v>
      </c>
      <c r="P318" s="151"/>
      <c r="Q318" s="70"/>
      <c r="R318" s="330"/>
    </row>
    <row r="319" spans="1:18" x14ac:dyDescent="0.25">
      <c r="A319" s="64">
        <v>39854</v>
      </c>
      <c r="B319" s="65" t="s">
        <v>2912</v>
      </c>
      <c r="C319" s="21" t="s">
        <v>5880</v>
      </c>
      <c r="D319" s="421">
        <v>4550</v>
      </c>
      <c r="E319" s="234"/>
      <c r="F319" s="21" t="s">
        <v>1697</v>
      </c>
      <c r="G319" s="21"/>
      <c r="H319" s="21" t="s">
        <v>7703</v>
      </c>
      <c r="I319" s="21">
        <v>0.875</v>
      </c>
      <c r="J319" s="21" t="s">
        <v>9215</v>
      </c>
      <c r="K319" s="21">
        <v>2000</v>
      </c>
      <c r="L319" s="236"/>
      <c r="M319" s="18"/>
      <c r="N319" s="218">
        <v>39854</v>
      </c>
      <c r="O319" s="219">
        <v>2000</v>
      </c>
      <c r="P319" s="151"/>
      <c r="Q319" s="70"/>
      <c r="R319" s="330"/>
    </row>
    <row r="320" spans="1:18" x14ac:dyDescent="0.25">
      <c r="A320" s="64">
        <v>39854</v>
      </c>
      <c r="B320" s="65" t="s">
        <v>7725</v>
      </c>
      <c r="C320" s="21" t="s">
        <v>8462</v>
      </c>
      <c r="D320" s="421"/>
      <c r="E320" s="21"/>
      <c r="F320" s="21"/>
      <c r="G320" s="21"/>
      <c r="H320" s="21" t="s">
        <v>9031</v>
      </c>
      <c r="I320" s="21" t="s">
        <v>9032</v>
      </c>
      <c r="J320" s="21" t="s">
        <v>1727</v>
      </c>
      <c r="K320" s="21" t="s">
        <v>9033</v>
      </c>
      <c r="L320" s="236">
        <v>39855</v>
      </c>
      <c r="M320" s="18"/>
      <c r="N320" s="218">
        <v>39855</v>
      </c>
      <c r="O320" s="219" t="s">
        <v>9033</v>
      </c>
      <c r="P320" s="151"/>
      <c r="Q320" s="70"/>
      <c r="R320" s="330"/>
    </row>
    <row r="321" spans="1:18" x14ac:dyDescent="0.25">
      <c r="A321" s="64">
        <v>39854</v>
      </c>
      <c r="B321" s="65" t="s">
        <v>3210</v>
      </c>
      <c r="C321" s="20" t="s">
        <v>7161</v>
      </c>
      <c r="D321" s="421">
        <v>4343</v>
      </c>
      <c r="E321" s="21"/>
      <c r="F321" s="21" t="s">
        <v>4905</v>
      </c>
      <c r="G321" s="21"/>
      <c r="H321" s="21" t="s">
        <v>1178</v>
      </c>
      <c r="I321" s="21"/>
      <c r="J321" s="21" t="s">
        <v>8829</v>
      </c>
      <c r="K321" s="21" t="s">
        <v>1477</v>
      </c>
      <c r="L321" s="236">
        <v>39857</v>
      </c>
      <c r="M321" s="18"/>
      <c r="N321" s="218">
        <v>39857</v>
      </c>
      <c r="O321" s="219" t="s">
        <v>1478</v>
      </c>
      <c r="P321" s="151"/>
      <c r="Q321" s="70"/>
      <c r="R321" s="330"/>
    </row>
    <row r="322" spans="1:18" x14ac:dyDescent="0.25">
      <c r="A322" s="64">
        <v>39857</v>
      </c>
      <c r="B322" s="65" t="s">
        <v>1483</v>
      </c>
      <c r="C322" s="21" t="s">
        <v>5462</v>
      </c>
      <c r="D322" s="421">
        <v>4705</v>
      </c>
      <c r="E322" s="21" t="s">
        <v>819</v>
      </c>
      <c r="F322" s="21"/>
      <c r="G322" s="21"/>
      <c r="H322" s="21"/>
      <c r="I322" s="21"/>
      <c r="J322" s="21"/>
      <c r="K322" s="21" t="s">
        <v>667</v>
      </c>
      <c r="L322" s="236">
        <v>39857</v>
      </c>
      <c r="M322" s="18" t="s">
        <v>3386</v>
      </c>
      <c r="N322" s="218">
        <v>39860</v>
      </c>
      <c r="O322" s="219" t="s">
        <v>6683</v>
      </c>
      <c r="P322" s="151"/>
      <c r="Q322" s="70"/>
      <c r="R322" s="330"/>
    </row>
    <row r="323" spans="1:18" x14ac:dyDescent="0.25">
      <c r="A323" s="64">
        <v>39857</v>
      </c>
      <c r="B323" s="65" t="s">
        <v>233</v>
      </c>
      <c r="C323" s="20" t="s">
        <v>6087</v>
      </c>
      <c r="D323" s="421">
        <v>4379</v>
      </c>
      <c r="E323" s="21" t="s">
        <v>8299</v>
      </c>
      <c r="F323" s="21"/>
      <c r="G323" s="21"/>
      <c r="H323" s="21"/>
      <c r="I323" s="21"/>
      <c r="J323" s="21"/>
      <c r="K323" s="21">
        <v>200</v>
      </c>
      <c r="L323" s="236">
        <v>39860</v>
      </c>
      <c r="M323" s="18"/>
      <c r="N323" s="218">
        <v>39861</v>
      </c>
      <c r="O323" s="219">
        <v>200</v>
      </c>
      <c r="P323" s="151"/>
      <c r="Q323" s="70"/>
      <c r="R323" s="330"/>
    </row>
    <row r="324" spans="1:18" x14ac:dyDescent="0.25">
      <c r="A324" s="64">
        <v>39857</v>
      </c>
      <c r="B324" s="65" t="s">
        <v>233</v>
      </c>
      <c r="C324" s="20" t="s">
        <v>6087</v>
      </c>
      <c r="D324" s="421">
        <v>4379</v>
      </c>
      <c r="E324" s="21" t="s">
        <v>5964</v>
      </c>
      <c r="F324" s="21"/>
      <c r="G324" s="21"/>
      <c r="H324" s="21"/>
      <c r="I324" s="21"/>
      <c r="J324" s="21"/>
      <c r="K324" s="21">
        <v>20</v>
      </c>
      <c r="L324" s="236">
        <v>39860</v>
      </c>
      <c r="M324" s="18"/>
      <c r="N324" s="218">
        <v>39861</v>
      </c>
      <c r="O324" s="219">
        <v>20</v>
      </c>
      <c r="P324" s="151"/>
      <c r="Q324" s="70"/>
      <c r="R324" s="330"/>
    </row>
    <row r="325" spans="1:18" x14ac:dyDescent="0.25">
      <c r="A325" s="64">
        <v>39857</v>
      </c>
      <c r="B325" s="65" t="s">
        <v>4817</v>
      </c>
      <c r="C325" s="21" t="s">
        <v>425</v>
      </c>
      <c r="D325" s="421"/>
      <c r="E325" s="21" t="s">
        <v>6169</v>
      </c>
      <c r="F325" s="21"/>
      <c r="G325" s="21"/>
      <c r="H325" s="21"/>
      <c r="I325" s="21"/>
      <c r="J325" s="21"/>
      <c r="K325" s="21" t="s">
        <v>8977</v>
      </c>
      <c r="L325" s="236">
        <v>39863</v>
      </c>
      <c r="M325" s="18"/>
      <c r="N325" s="218">
        <v>39862</v>
      </c>
      <c r="O325" s="219" t="s">
        <v>7518</v>
      </c>
      <c r="P325" s="151"/>
      <c r="Q325" s="70"/>
      <c r="R325" s="330"/>
    </row>
    <row r="326" spans="1:18" x14ac:dyDescent="0.25">
      <c r="A326" s="64">
        <v>39857</v>
      </c>
      <c r="B326" s="65" t="s">
        <v>4817</v>
      </c>
      <c r="C326" s="21" t="s">
        <v>425</v>
      </c>
      <c r="D326" s="421"/>
      <c r="E326" s="21" t="s">
        <v>4023</v>
      </c>
      <c r="F326" s="21"/>
      <c r="G326" s="21"/>
      <c r="H326" s="21"/>
      <c r="I326" s="21"/>
      <c r="J326" s="21"/>
      <c r="K326" s="21" t="s">
        <v>3576</v>
      </c>
      <c r="L326" s="236">
        <v>39863</v>
      </c>
      <c r="M326" s="18"/>
      <c r="N326" s="218">
        <v>39862</v>
      </c>
      <c r="O326" s="219" t="s">
        <v>9440</v>
      </c>
      <c r="P326" s="151"/>
      <c r="Q326" s="70"/>
      <c r="R326" s="330"/>
    </row>
    <row r="327" spans="1:18" x14ac:dyDescent="0.25">
      <c r="A327" s="64">
        <v>39861</v>
      </c>
      <c r="B327" s="65" t="s">
        <v>5965</v>
      </c>
      <c r="C327" s="21" t="s">
        <v>6694</v>
      </c>
      <c r="D327" s="421">
        <v>4568</v>
      </c>
      <c r="E327" s="21" t="s">
        <v>4816</v>
      </c>
      <c r="F327" s="21"/>
      <c r="G327" s="21"/>
      <c r="H327" s="21"/>
      <c r="I327" s="21"/>
      <c r="J327" s="21"/>
      <c r="K327" s="21" t="s">
        <v>9289</v>
      </c>
      <c r="L327" s="236">
        <v>39864</v>
      </c>
      <c r="M327" s="18"/>
      <c r="N327" s="218">
        <v>39861</v>
      </c>
      <c r="O327" s="219" t="s">
        <v>9289</v>
      </c>
      <c r="P327" s="151"/>
      <c r="Q327" s="70"/>
      <c r="R327" s="330"/>
    </row>
    <row r="328" spans="1:18" x14ac:dyDescent="0.25">
      <c r="A328" s="64">
        <v>39862</v>
      </c>
      <c r="B328" s="65" t="s">
        <v>4024</v>
      </c>
      <c r="C328" s="21" t="s">
        <v>3064</v>
      </c>
      <c r="D328" s="421">
        <v>4331</v>
      </c>
      <c r="E328" s="21"/>
      <c r="F328" s="21" t="s">
        <v>4905</v>
      </c>
      <c r="G328" s="21"/>
      <c r="H328" s="21" t="s">
        <v>4359</v>
      </c>
      <c r="I328" s="21"/>
      <c r="J328" s="21" t="s">
        <v>2078</v>
      </c>
      <c r="K328" s="21" t="s">
        <v>10140</v>
      </c>
      <c r="L328" s="236"/>
      <c r="M328" s="18"/>
      <c r="N328" s="218">
        <v>39863</v>
      </c>
      <c r="O328" s="219" t="s">
        <v>10140</v>
      </c>
      <c r="P328" s="151"/>
      <c r="Q328" s="70"/>
      <c r="R328" s="330"/>
    </row>
    <row r="329" spans="1:18" x14ac:dyDescent="0.25">
      <c r="A329" s="64">
        <v>39862</v>
      </c>
      <c r="B329" s="65" t="s">
        <v>1346</v>
      </c>
      <c r="C329" s="21" t="s">
        <v>2215</v>
      </c>
      <c r="D329" s="421"/>
      <c r="E329" s="21"/>
      <c r="F329" s="21" t="s">
        <v>9334</v>
      </c>
      <c r="G329" s="21"/>
      <c r="H329" s="21" t="s">
        <v>8424</v>
      </c>
      <c r="I329" s="21"/>
      <c r="J329" s="21"/>
      <c r="K329" s="21" t="s">
        <v>4624</v>
      </c>
      <c r="L329" s="236">
        <v>39864</v>
      </c>
      <c r="M329" s="18"/>
      <c r="N329" s="218">
        <v>39863</v>
      </c>
      <c r="O329" s="219" t="s">
        <v>921</v>
      </c>
      <c r="P329" s="151"/>
      <c r="Q329" s="70"/>
      <c r="R329" s="330"/>
    </row>
    <row r="330" spans="1:18" x14ac:dyDescent="0.25">
      <c r="A330" s="64">
        <v>39863</v>
      </c>
      <c r="B330" s="65" t="s">
        <v>1347</v>
      </c>
      <c r="C330" s="21" t="s">
        <v>7192</v>
      </c>
      <c r="D330" s="421">
        <v>4515</v>
      </c>
      <c r="E330" s="21" t="s">
        <v>1067</v>
      </c>
      <c r="F330" s="21"/>
      <c r="G330" s="21"/>
      <c r="H330" s="21"/>
      <c r="I330" s="21"/>
      <c r="J330" s="21"/>
      <c r="K330" s="21" t="s">
        <v>4624</v>
      </c>
      <c r="L330" s="236">
        <v>39864</v>
      </c>
      <c r="M330" s="18" t="s">
        <v>5937</v>
      </c>
      <c r="N330" s="218">
        <v>39864</v>
      </c>
      <c r="O330" s="219" t="s">
        <v>4624</v>
      </c>
      <c r="P330" s="151"/>
      <c r="Q330" s="70"/>
      <c r="R330" s="330"/>
    </row>
    <row r="331" spans="1:18" x14ac:dyDescent="0.25">
      <c r="A331" s="64">
        <v>39864</v>
      </c>
      <c r="B331" s="65" t="s">
        <v>1348</v>
      </c>
      <c r="C331" s="21" t="s">
        <v>10120</v>
      </c>
      <c r="D331" s="421">
        <v>4660</v>
      </c>
      <c r="E331" s="21" t="s">
        <v>421</v>
      </c>
      <c r="F331" s="21"/>
      <c r="G331" s="21"/>
      <c r="H331" s="21"/>
      <c r="I331" s="21"/>
      <c r="J331" s="21"/>
      <c r="K331" s="21" t="s">
        <v>422</v>
      </c>
      <c r="L331" s="236">
        <v>39867</v>
      </c>
      <c r="M331" s="18" t="s">
        <v>3386</v>
      </c>
      <c r="N331" s="218">
        <v>39867</v>
      </c>
      <c r="O331" s="219" t="s">
        <v>2896</v>
      </c>
      <c r="P331" s="151"/>
      <c r="Q331" s="70"/>
      <c r="R331" s="330"/>
    </row>
    <row r="332" spans="1:18" x14ac:dyDescent="0.25">
      <c r="A332" s="64">
        <v>39864</v>
      </c>
      <c r="B332" s="65" t="s">
        <v>10361</v>
      </c>
      <c r="C332" s="20" t="s">
        <v>7161</v>
      </c>
      <c r="D332" s="421">
        <v>4343</v>
      </c>
      <c r="E332" s="21" t="s">
        <v>4329</v>
      </c>
      <c r="F332" s="21"/>
      <c r="G332" s="21"/>
      <c r="H332" s="21"/>
      <c r="I332" s="21"/>
      <c r="J332" s="21"/>
      <c r="K332" s="21">
        <v>1</v>
      </c>
      <c r="L332" s="236">
        <v>39867</v>
      </c>
      <c r="M332" s="18"/>
      <c r="N332" s="218">
        <v>39869</v>
      </c>
      <c r="O332" s="219" t="s">
        <v>4656</v>
      </c>
      <c r="P332" s="151"/>
      <c r="Q332" s="70"/>
      <c r="R332" s="330"/>
    </row>
    <row r="333" spans="1:18" x14ac:dyDescent="0.25">
      <c r="A333" s="64">
        <v>39864</v>
      </c>
      <c r="B333" s="65" t="s">
        <v>10429</v>
      </c>
      <c r="C333" s="21" t="s">
        <v>5246</v>
      </c>
      <c r="D333" s="421">
        <v>4657</v>
      </c>
      <c r="E333" s="21" t="s">
        <v>7179</v>
      </c>
      <c r="F333" s="21"/>
      <c r="G333" s="21"/>
      <c r="H333" s="21"/>
      <c r="I333" s="21"/>
      <c r="J333" s="21"/>
      <c r="K333" s="21" t="s">
        <v>1850</v>
      </c>
      <c r="L333" s="236">
        <v>39874</v>
      </c>
      <c r="M333" s="18" t="s">
        <v>3386</v>
      </c>
      <c r="N333" s="218">
        <v>39897</v>
      </c>
      <c r="O333" s="219" t="s">
        <v>1850</v>
      </c>
      <c r="P333" s="151"/>
      <c r="Q333" s="70"/>
      <c r="R333" s="330"/>
    </row>
    <row r="334" spans="1:18" x14ac:dyDescent="0.25">
      <c r="A334" s="64">
        <v>39864</v>
      </c>
      <c r="B334" s="65"/>
      <c r="C334" s="21" t="s">
        <v>4129</v>
      </c>
      <c r="D334" s="421" t="s">
        <v>5919</v>
      </c>
      <c r="E334" s="21" t="s">
        <v>2991</v>
      </c>
      <c r="F334" s="21"/>
      <c r="G334" s="21"/>
      <c r="H334" s="21"/>
      <c r="I334" s="21"/>
      <c r="J334" s="21"/>
      <c r="K334" s="21" t="s">
        <v>6343</v>
      </c>
      <c r="L334" s="236">
        <v>39878</v>
      </c>
      <c r="M334" s="18" t="s">
        <v>5937</v>
      </c>
      <c r="N334" s="218">
        <v>39878</v>
      </c>
      <c r="O334" s="219" t="s">
        <v>6343</v>
      </c>
      <c r="P334" s="151"/>
      <c r="Q334" s="70"/>
      <c r="R334" s="330"/>
    </row>
    <row r="335" spans="1:18" x14ac:dyDescent="0.25">
      <c r="A335" s="64">
        <v>39864</v>
      </c>
      <c r="B335" s="65" t="s">
        <v>5331</v>
      </c>
      <c r="C335" s="21" t="s">
        <v>5661</v>
      </c>
      <c r="D335" s="421">
        <v>4653</v>
      </c>
      <c r="E335" s="21" t="s">
        <v>3125</v>
      </c>
      <c r="F335" s="21"/>
      <c r="G335" s="21"/>
      <c r="H335" s="21"/>
      <c r="I335" s="21"/>
      <c r="J335" s="21"/>
      <c r="K335" s="21" t="s">
        <v>3126</v>
      </c>
      <c r="L335" s="236">
        <v>39878</v>
      </c>
      <c r="M335" s="18"/>
      <c r="N335" s="218">
        <v>39892</v>
      </c>
      <c r="O335" s="219" t="s">
        <v>3127</v>
      </c>
      <c r="P335" s="151"/>
      <c r="Q335" s="70"/>
      <c r="R335" s="330"/>
    </row>
    <row r="336" spans="1:18" x14ac:dyDescent="0.25">
      <c r="A336" s="64">
        <v>39867</v>
      </c>
      <c r="B336" s="65" t="s">
        <v>4246</v>
      </c>
      <c r="C336" s="21" t="s">
        <v>51</v>
      </c>
      <c r="D336" s="421">
        <v>4634</v>
      </c>
      <c r="E336" s="21"/>
      <c r="F336" s="21" t="s">
        <v>1697</v>
      </c>
      <c r="G336" s="21"/>
      <c r="H336" s="21" t="s">
        <v>941</v>
      </c>
      <c r="I336" s="21"/>
      <c r="J336" s="21" t="s">
        <v>10497</v>
      </c>
      <c r="K336" s="21" t="s">
        <v>4247</v>
      </c>
      <c r="L336" s="236">
        <v>39871</v>
      </c>
      <c r="M336" s="18"/>
      <c r="N336" s="218">
        <v>39869</v>
      </c>
      <c r="O336" s="219" t="s">
        <v>4247</v>
      </c>
      <c r="P336" s="151"/>
      <c r="Q336" s="70"/>
      <c r="R336" s="330"/>
    </row>
    <row r="337" spans="1:18" x14ac:dyDescent="0.25">
      <c r="A337" s="64">
        <v>39867</v>
      </c>
      <c r="B337" s="65" t="s">
        <v>2887</v>
      </c>
      <c r="C337" s="21" t="s">
        <v>1154</v>
      </c>
      <c r="D337" s="421"/>
      <c r="E337" s="21" t="s">
        <v>8408</v>
      </c>
      <c r="F337" s="21"/>
      <c r="G337" s="21"/>
      <c r="H337" s="21"/>
      <c r="I337" s="21"/>
      <c r="J337" s="21"/>
      <c r="K337" s="21" t="s">
        <v>1507</v>
      </c>
      <c r="L337" s="236">
        <v>39870</v>
      </c>
      <c r="M337" s="18" t="s">
        <v>5937</v>
      </c>
      <c r="N337" s="218">
        <v>39870</v>
      </c>
      <c r="O337" s="219" t="s">
        <v>1714</v>
      </c>
      <c r="P337" s="151"/>
      <c r="Q337" s="70"/>
      <c r="R337" s="330"/>
    </row>
    <row r="338" spans="1:18" x14ac:dyDescent="0.25">
      <c r="A338" s="64">
        <v>39869</v>
      </c>
      <c r="B338" s="65" t="s">
        <v>3676</v>
      </c>
      <c r="C338" s="21" t="s">
        <v>1154</v>
      </c>
      <c r="D338" s="421"/>
      <c r="E338" s="21" t="s">
        <v>6043</v>
      </c>
      <c r="F338" s="21"/>
      <c r="G338" s="21"/>
      <c r="H338" s="21"/>
      <c r="I338" s="21"/>
      <c r="J338" s="21"/>
      <c r="K338" s="21" t="s">
        <v>6771</v>
      </c>
      <c r="L338" s="236">
        <v>39874</v>
      </c>
      <c r="M338" s="18" t="s">
        <v>5937</v>
      </c>
      <c r="N338" s="218">
        <v>39871</v>
      </c>
      <c r="O338" s="219" t="s">
        <v>6772</v>
      </c>
      <c r="P338" s="151"/>
      <c r="Q338" s="70"/>
      <c r="R338" s="330"/>
    </row>
    <row r="339" spans="1:18" x14ac:dyDescent="0.25">
      <c r="A339" s="64">
        <v>39870</v>
      </c>
      <c r="B339" s="65" t="s">
        <v>2540</v>
      </c>
      <c r="C339" s="21" t="s">
        <v>10120</v>
      </c>
      <c r="D339" s="421">
        <v>4660</v>
      </c>
      <c r="E339" s="21" t="s">
        <v>7026</v>
      </c>
      <c r="F339" s="21"/>
      <c r="G339" s="21"/>
      <c r="H339" s="21"/>
      <c r="I339" s="21"/>
      <c r="J339" s="21"/>
      <c r="K339" s="21" t="s">
        <v>2833</v>
      </c>
      <c r="L339" s="236">
        <v>39871</v>
      </c>
      <c r="M339" s="18" t="s">
        <v>3386</v>
      </c>
      <c r="N339" s="218">
        <v>39871</v>
      </c>
      <c r="O339" s="219" t="s">
        <v>3997</v>
      </c>
      <c r="P339" s="151"/>
      <c r="Q339" s="70"/>
      <c r="R339" s="330"/>
    </row>
    <row r="340" spans="1:18" x14ac:dyDescent="0.25">
      <c r="A340" s="64">
        <v>39870</v>
      </c>
      <c r="B340" s="65" t="s">
        <v>10755</v>
      </c>
      <c r="C340" s="21" t="s">
        <v>2809</v>
      </c>
      <c r="D340" s="421">
        <v>4549</v>
      </c>
      <c r="E340" s="21"/>
      <c r="F340" s="21" t="s">
        <v>4905</v>
      </c>
      <c r="G340" s="21"/>
      <c r="H340" s="21" t="s">
        <v>7373</v>
      </c>
      <c r="I340" s="21"/>
      <c r="J340" s="21"/>
      <c r="K340" s="21" t="s">
        <v>6934</v>
      </c>
      <c r="L340" s="236"/>
      <c r="M340" s="18" t="s">
        <v>3386</v>
      </c>
      <c r="N340" s="218">
        <v>39871</v>
      </c>
      <c r="O340" s="219" t="s">
        <v>6934</v>
      </c>
      <c r="P340" s="151"/>
      <c r="Q340" s="70"/>
      <c r="R340" s="330"/>
    </row>
    <row r="341" spans="1:18" x14ac:dyDescent="0.25">
      <c r="A341" s="64">
        <v>39870</v>
      </c>
      <c r="B341" s="65" t="s">
        <v>10020</v>
      </c>
      <c r="C341" s="21" t="s">
        <v>2809</v>
      </c>
      <c r="D341" s="421">
        <v>4549</v>
      </c>
      <c r="E341" s="21" t="s">
        <v>4769</v>
      </c>
      <c r="F341" s="21"/>
      <c r="G341" s="21"/>
      <c r="H341" s="21"/>
      <c r="I341" s="21"/>
      <c r="J341" s="21"/>
      <c r="K341" s="21" t="s">
        <v>4770</v>
      </c>
      <c r="L341" s="236">
        <v>39874</v>
      </c>
      <c r="M341" s="18" t="s">
        <v>5937</v>
      </c>
      <c r="N341" s="218">
        <v>39874</v>
      </c>
      <c r="O341" s="219" t="s">
        <v>4770</v>
      </c>
      <c r="P341" s="151"/>
      <c r="Q341" s="70"/>
      <c r="R341" s="330"/>
    </row>
    <row r="342" spans="1:18" x14ac:dyDescent="0.25">
      <c r="A342" s="64">
        <v>39870</v>
      </c>
      <c r="B342" s="65"/>
      <c r="C342" s="20" t="s">
        <v>7867</v>
      </c>
      <c r="D342" s="421">
        <v>4618</v>
      </c>
      <c r="E342" s="21"/>
      <c r="F342" s="21" t="s">
        <v>629</v>
      </c>
      <c r="G342" s="21"/>
      <c r="H342" s="21" t="s">
        <v>630</v>
      </c>
      <c r="I342" s="21"/>
      <c r="J342" s="21"/>
      <c r="K342" s="21" t="s">
        <v>2763</v>
      </c>
      <c r="L342" s="236">
        <v>39888</v>
      </c>
      <c r="M342" s="18"/>
      <c r="N342" s="218">
        <v>39888</v>
      </c>
      <c r="O342" s="219" t="s">
        <v>2763</v>
      </c>
      <c r="P342" s="151"/>
      <c r="Q342" s="70"/>
      <c r="R342" s="330"/>
    </row>
    <row r="343" spans="1:18" x14ac:dyDescent="0.25">
      <c r="A343" s="64">
        <v>39870</v>
      </c>
      <c r="B343" s="65" t="s">
        <v>7725</v>
      </c>
      <c r="C343" s="21" t="s">
        <v>1439</v>
      </c>
      <c r="D343" s="421"/>
      <c r="E343" s="21"/>
      <c r="F343" s="21" t="s">
        <v>1440</v>
      </c>
      <c r="G343" s="21"/>
      <c r="H343" s="21" t="s">
        <v>9507</v>
      </c>
      <c r="I343" s="21" t="s">
        <v>9508</v>
      </c>
      <c r="J343" s="21"/>
      <c r="K343" s="21">
        <v>2</v>
      </c>
      <c r="L343" s="236">
        <v>39871</v>
      </c>
      <c r="M343" s="18" t="s">
        <v>5937</v>
      </c>
      <c r="N343" s="218">
        <v>39889</v>
      </c>
      <c r="O343" s="219" t="s">
        <v>6441</v>
      </c>
      <c r="P343" s="151"/>
      <c r="Q343" s="70"/>
      <c r="R343" s="330"/>
    </row>
    <row r="344" spans="1:18" x14ac:dyDescent="0.25">
      <c r="A344" s="64">
        <v>39870</v>
      </c>
      <c r="B344" s="65" t="s">
        <v>7990</v>
      </c>
      <c r="C344" s="21" t="s">
        <v>5246</v>
      </c>
      <c r="D344" s="421">
        <v>4657</v>
      </c>
      <c r="E344" s="21"/>
      <c r="F344" s="21" t="s">
        <v>5726</v>
      </c>
      <c r="G344" s="21"/>
      <c r="H344" s="21" t="s">
        <v>9451</v>
      </c>
      <c r="I344" s="21" t="s">
        <v>7991</v>
      </c>
      <c r="J344" s="21"/>
      <c r="K344" s="21" t="s">
        <v>4680</v>
      </c>
      <c r="L344" s="236">
        <v>39927</v>
      </c>
      <c r="M344" s="18" t="s">
        <v>5937</v>
      </c>
      <c r="N344" s="218">
        <v>39910</v>
      </c>
      <c r="O344" s="219" t="s">
        <v>3947</v>
      </c>
      <c r="P344" s="151"/>
      <c r="Q344" s="70"/>
      <c r="R344" s="330"/>
    </row>
    <row r="345" spans="1:18" x14ac:dyDescent="0.25">
      <c r="A345" s="64">
        <v>39874</v>
      </c>
      <c r="B345" s="65" t="s">
        <v>4125</v>
      </c>
      <c r="C345" s="21" t="s">
        <v>7192</v>
      </c>
      <c r="D345" s="421">
        <v>4515</v>
      </c>
      <c r="E345" s="21"/>
      <c r="F345" s="21" t="s">
        <v>4905</v>
      </c>
      <c r="G345" s="21"/>
      <c r="H345" s="21" t="s">
        <v>3401</v>
      </c>
      <c r="I345" s="21"/>
      <c r="J345" s="21"/>
      <c r="K345" s="21" t="s">
        <v>8447</v>
      </c>
      <c r="L345" s="236">
        <v>39875</v>
      </c>
      <c r="M345" s="18" t="s">
        <v>5937</v>
      </c>
      <c r="N345" s="218">
        <v>39875</v>
      </c>
      <c r="O345" s="219" t="s">
        <v>8447</v>
      </c>
      <c r="P345" s="151"/>
      <c r="Q345" s="70"/>
      <c r="R345" s="330"/>
    </row>
    <row r="346" spans="1:18" x14ac:dyDescent="0.25">
      <c r="A346" s="73">
        <v>39874</v>
      </c>
      <c r="B346" s="24" t="s">
        <v>115</v>
      </c>
      <c r="C346" s="21" t="s">
        <v>10049</v>
      </c>
      <c r="D346" s="421">
        <v>4563</v>
      </c>
      <c r="E346" s="21"/>
      <c r="F346" s="21"/>
      <c r="G346" s="21"/>
      <c r="H346" s="21" t="s">
        <v>4034</v>
      </c>
      <c r="I346" s="21" t="s">
        <v>4035</v>
      </c>
      <c r="J346" s="21"/>
      <c r="K346" s="21">
        <v>85</v>
      </c>
      <c r="L346" s="236">
        <v>39909</v>
      </c>
      <c r="M346" s="18"/>
      <c r="N346" s="218">
        <v>39912</v>
      </c>
      <c r="O346" s="219" t="s">
        <v>7969</v>
      </c>
      <c r="P346" s="151"/>
      <c r="Q346" s="70"/>
      <c r="R346" s="330"/>
    </row>
    <row r="347" spans="1:18" x14ac:dyDescent="0.25">
      <c r="A347" s="64">
        <v>39875</v>
      </c>
      <c r="B347" s="65" t="s">
        <v>4126</v>
      </c>
      <c r="C347" s="21" t="s">
        <v>4535</v>
      </c>
      <c r="D347" s="421">
        <v>4674</v>
      </c>
      <c r="E347" s="21" t="s">
        <v>3422</v>
      </c>
      <c r="F347" s="21"/>
      <c r="G347" s="21"/>
      <c r="H347" s="21"/>
      <c r="I347" s="21"/>
      <c r="J347" s="21"/>
      <c r="K347" s="21" t="s">
        <v>3423</v>
      </c>
      <c r="L347" s="236">
        <v>39877</v>
      </c>
      <c r="M347" s="18"/>
      <c r="N347" s="218">
        <v>39875</v>
      </c>
      <c r="O347" s="219" t="s">
        <v>7019</v>
      </c>
      <c r="P347" s="151"/>
      <c r="Q347" s="70"/>
      <c r="R347" s="330"/>
    </row>
    <row r="348" spans="1:18" x14ac:dyDescent="0.25">
      <c r="A348" s="64">
        <v>39875</v>
      </c>
      <c r="B348" s="65" t="s">
        <v>4084</v>
      </c>
      <c r="C348" s="21" t="s">
        <v>4601</v>
      </c>
      <c r="D348" s="421">
        <v>4592</v>
      </c>
      <c r="E348" s="21"/>
      <c r="F348" s="21" t="s">
        <v>4323</v>
      </c>
      <c r="G348" s="21"/>
      <c r="H348" s="21" t="s">
        <v>4943</v>
      </c>
      <c r="I348" s="21"/>
      <c r="J348" s="21"/>
      <c r="K348" s="21" t="s">
        <v>4085</v>
      </c>
      <c r="L348" s="236">
        <v>39878</v>
      </c>
      <c r="M348" s="18"/>
      <c r="N348" s="218">
        <v>39877</v>
      </c>
      <c r="O348" s="219" t="s">
        <v>4085</v>
      </c>
      <c r="P348" s="151"/>
      <c r="Q348" s="70"/>
      <c r="R348" s="330"/>
    </row>
    <row r="349" spans="1:18" x14ac:dyDescent="0.25">
      <c r="A349" s="64">
        <v>39875</v>
      </c>
      <c r="B349" s="65" t="s">
        <v>3706</v>
      </c>
      <c r="C349" s="21" t="s">
        <v>2215</v>
      </c>
      <c r="D349" s="421"/>
      <c r="E349" s="21"/>
      <c r="F349" s="21" t="s">
        <v>3707</v>
      </c>
      <c r="G349" s="21"/>
      <c r="H349" s="21" t="s">
        <v>3708</v>
      </c>
      <c r="I349" s="21" t="s">
        <v>3709</v>
      </c>
      <c r="J349" s="21"/>
      <c r="K349" s="21" t="s">
        <v>10656</v>
      </c>
      <c r="L349" s="236">
        <v>39876</v>
      </c>
      <c r="M349" s="18" t="s">
        <v>3386</v>
      </c>
      <c r="N349" s="218">
        <v>39877</v>
      </c>
      <c r="O349" s="219" t="s">
        <v>10656</v>
      </c>
      <c r="P349" s="151"/>
      <c r="Q349" s="70"/>
      <c r="R349" s="330"/>
    </row>
    <row r="350" spans="1:18" x14ac:dyDescent="0.25">
      <c r="A350" s="64">
        <v>39875</v>
      </c>
      <c r="B350" s="65" t="s">
        <v>10584</v>
      </c>
      <c r="C350" s="21" t="s">
        <v>2365</v>
      </c>
      <c r="D350" s="421"/>
      <c r="E350" s="21" t="s">
        <v>9727</v>
      </c>
      <c r="F350" s="21"/>
      <c r="G350" s="21"/>
      <c r="H350" s="21"/>
      <c r="I350" s="21"/>
      <c r="J350" s="21"/>
      <c r="K350" s="21" t="s">
        <v>4624</v>
      </c>
      <c r="L350" s="236">
        <v>39881</v>
      </c>
      <c r="M350" s="18" t="s">
        <v>5937</v>
      </c>
      <c r="N350" s="218">
        <v>39881</v>
      </c>
      <c r="O350" s="219" t="s">
        <v>4624</v>
      </c>
      <c r="P350" s="151"/>
      <c r="Q350" s="70"/>
      <c r="R350" s="330"/>
    </row>
    <row r="351" spans="1:18" x14ac:dyDescent="0.25">
      <c r="A351" s="64">
        <v>39875</v>
      </c>
      <c r="B351" s="65" t="s">
        <v>1887</v>
      </c>
      <c r="C351" s="21" t="s">
        <v>5661</v>
      </c>
      <c r="D351" s="421">
        <v>4653</v>
      </c>
      <c r="E351" s="21"/>
      <c r="F351" s="21" t="s">
        <v>4905</v>
      </c>
      <c r="G351" s="21"/>
      <c r="H351" s="21" t="s">
        <v>4359</v>
      </c>
      <c r="I351" s="21"/>
      <c r="J351" s="21" t="s">
        <v>9018</v>
      </c>
      <c r="K351" s="21" t="s">
        <v>10340</v>
      </c>
      <c r="L351" s="236">
        <v>39878</v>
      </c>
      <c r="M351" s="18"/>
      <c r="N351" s="218">
        <v>39881</v>
      </c>
      <c r="O351" s="219" t="s">
        <v>10340</v>
      </c>
      <c r="P351" s="151"/>
      <c r="Q351" s="70"/>
      <c r="R351" s="330"/>
    </row>
    <row r="352" spans="1:18" x14ac:dyDescent="0.25">
      <c r="A352" s="64">
        <v>39875</v>
      </c>
      <c r="B352" s="65" t="s">
        <v>3196</v>
      </c>
      <c r="C352" s="21" t="s">
        <v>2365</v>
      </c>
      <c r="D352" s="421"/>
      <c r="E352" s="21" t="s">
        <v>10586</v>
      </c>
      <c r="F352" s="21"/>
      <c r="G352" s="21"/>
      <c r="H352" s="21"/>
      <c r="I352" s="21"/>
      <c r="J352" s="21"/>
      <c r="K352" s="21" t="s">
        <v>4624</v>
      </c>
      <c r="L352" s="236">
        <v>39882</v>
      </c>
      <c r="M352" s="18" t="s">
        <v>5937</v>
      </c>
      <c r="N352" s="218">
        <v>39882</v>
      </c>
      <c r="O352" s="219" t="s">
        <v>4624</v>
      </c>
      <c r="P352" s="151"/>
      <c r="Q352" s="70"/>
      <c r="R352" s="330"/>
    </row>
    <row r="353" spans="1:18" x14ac:dyDescent="0.25">
      <c r="A353" s="64">
        <v>39875</v>
      </c>
      <c r="B353" s="65" t="s">
        <v>1722</v>
      </c>
      <c r="C353" s="21" t="s">
        <v>4535</v>
      </c>
      <c r="D353" s="421">
        <v>4674</v>
      </c>
      <c r="E353" s="21" t="s">
        <v>7986</v>
      </c>
      <c r="F353" s="21"/>
      <c r="G353" s="21"/>
      <c r="H353" s="21"/>
      <c r="I353" s="21"/>
      <c r="J353" s="21"/>
      <c r="K353" s="21" t="s">
        <v>4901</v>
      </c>
      <c r="L353" s="236">
        <v>39889</v>
      </c>
      <c r="M353" s="18"/>
      <c r="N353" s="218">
        <v>39884</v>
      </c>
      <c r="O353" s="219" t="s">
        <v>307</v>
      </c>
      <c r="P353" s="151"/>
      <c r="Q353" s="70"/>
      <c r="R353" s="330"/>
    </row>
    <row r="354" spans="1:18" x14ac:dyDescent="0.25">
      <c r="A354" s="64">
        <v>39875</v>
      </c>
      <c r="B354" s="65" t="s">
        <v>2039</v>
      </c>
      <c r="C354" s="21" t="s">
        <v>10269</v>
      </c>
      <c r="D354" s="421"/>
      <c r="E354" s="21"/>
      <c r="F354" s="21" t="s">
        <v>1481</v>
      </c>
      <c r="G354" s="21"/>
      <c r="H354" s="21" t="s">
        <v>5645</v>
      </c>
      <c r="I354" s="21"/>
      <c r="J354" s="21"/>
      <c r="K354" s="21" t="s">
        <v>8447</v>
      </c>
      <c r="L354" s="236">
        <v>39884</v>
      </c>
      <c r="M354" s="18" t="s">
        <v>5937</v>
      </c>
      <c r="N354" s="218">
        <v>39884</v>
      </c>
      <c r="O354" s="219" t="s">
        <v>8447</v>
      </c>
      <c r="P354" s="151"/>
      <c r="Q354" s="70"/>
      <c r="R354" s="330"/>
    </row>
    <row r="355" spans="1:18" x14ac:dyDescent="0.25">
      <c r="A355" s="64">
        <v>39876</v>
      </c>
      <c r="B355" s="65" t="s">
        <v>8014</v>
      </c>
      <c r="C355" s="21" t="s">
        <v>7192</v>
      </c>
      <c r="D355" s="421">
        <v>4515</v>
      </c>
      <c r="E355" s="21"/>
      <c r="F355" s="21" t="s">
        <v>4905</v>
      </c>
      <c r="G355" s="21"/>
      <c r="H355" s="21" t="s">
        <v>8834</v>
      </c>
      <c r="I355" s="21"/>
      <c r="J355" s="21" t="s">
        <v>10366</v>
      </c>
      <c r="K355" s="21" t="s">
        <v>3017</v>
      </c>
      <c r="L355" s="236">
        <v>39877</v>
      </c>
      <c r="M355" s="18" t="s">
        <v>3386</v>
      </c>
      <c r="N355" s="218">
        <v>39877</v>
      </c>
      <c r="O355" s="219" t="s">
        <v>9480</v>
      </c>
      <c r="P355" s="151"/>
      <c r="Q355" s="70"/>
      <c r="R355" s="330"/>
    </row>
    <row r="356" spans="1:18" x14ac:dyDescent="0.25">
      <c r="A356" s="64">
        <v>39877</v>
      </c>
      <c r="B356" s="65" t="s">
        <v>5918</v>
      </c>
      <c r="C356" s="21" t="s">
        <v>4129</v>
      </c>
      <c r="D356" s="421" t="s">
        <v>5919</v>
      </c>
      <c r="E356" s="21" t="s">
        <v>10302</v>
      </c>
      <c r="F356" s="21"/>
      <c r="G356" s="21"/>
      <c r="H356" s="21"/>
      <c r="I356" s="21"/>
      <c r="J356" s="21"/>
      <c r="K356" s="21" t="s">
        <v>10303</v>
      </c>
      <c r="L356" s="236">
        <v>39878</v>
      </c>
      <c r="M356" s="18" t="s">
        <v>3386</v>
      </c>
      <c r="N356" s="218">
        <v>39877</v>
      </c>
      <c r="O356" s="219" t="s">
        <v>4842</v>
      </c>
      <c r="P356" s="151"/>
      <c r="Q356" s="70"/>
      <c r="R356" s="330"/>
    </row>
    <row r="357" spans="1:18" x14ac:dyDescent="0.25">
      <c r="A357" s="64">
        <v>39877</v>
      </c>
      <c r="B357" s="65" t="s">
        <v>2990</v>
      </c>
      <c r="C357" s="21" t="s">
        <v>4129</v>
      </c>
      <c r="D357" s="421" t="s">
        <v>5919</v>
      </c>
      <c r="E357" s="21"/>
      <c r="F357" s="21" t="s">
        <v>10139</v>
      </c>
      <c r="G357" s="21"/>
      <c r="H357" s="21" t="s">
        <v>5942</v>
      </c>
      <c r="I357" s="21" t="s">
        <v>1829</v>
      </c>
      <c r="J357" s="21" t="s">
        <v>659</v>
      </c>
      <c r="K357" s="21" t="s">
        <v>7205</v>
      </c>
      <c r="L357" s="236">
        <v>39878</v>
      </c>
      <c r="M357" s="18" t="s">
        <v>3386</v>
      </c>
      <c r="N357" s="218">
        <v>39878</v>
      </c>
      <c r="O357" s="219" t="s">
        <v>9008</v>
      </c>
      <c r="P357" s="151"/>
      <c r="Q357" s="70"/>
      <c r="R357" s="330"/>
    </row>
    <row r="358" spans="1:18" x14ac:dyDescent="0.25">
      <c r="A358" s="64">
        <v>39877</v>
      </c>
      <c r="B358" s="65" t="s">
        <v>10341</v>
      </c>
      <c r="C358" s="21" t="s">
        <v>6694</v>
      </c>
      <c r="D358" s="421">
        <v>4568</v>
      </c>
      <c r="E358" s="21"/>
      <c r="F358" s="21"/>
      <c r="G358" s="21"/>
      <c r="H358" s="21" t="s">
        <v>7802</v>
      </c>
      <c r="I358" s="21" t="s">
        <v>7803</v>
      </c>
      <c r="J358" s="21"/>
      <c r="K358" s="21" t="s">
        <v>2274</v>
      </c>
      <c r="L358" s="236">
        <v>39882</v>
      </c>
      <c r="M358" s="18"/>
      <c r="N358" s="218">
        <v>39882</v>
      </c>
      <c r="O358" s="219" t="s">
        <v>2274</v>
      </c>
      <c r="P358" s="151"/>
      <c r="Q358" s="70"/>
      <c r="R358" s="330"/>
    </row>
    <row r="359" spans="1:18" x14ac:dyDescent="0.25">
      <c r="A359" s="64">
        <v>39877</v>
      </c>
      <c r="B359" s="65" t="s">
        <v>4308</v>
      </c>
      <c r="C359" s="21" t="s">
        <v>1154</v>
      </c>
      <c r="D359" s="421"/>
      <c r="E359" s="21" t="s">
        <v>1721</v>
      </c>
      <c r="F359" s="21"/>
      <c r="G359" s="21"/>
      <c r="H359" s="21"/>
      <c r="I359" s="21"/>
      <c r="J359" s="21"/>
      <c r="K359" s="21" t="s">
        <v>6343</v>
      </c>
      <c r="L359" s="236">
        <v>39882</v>
      </c>
      <c r="M359" s="18" t="s">
        <v>5937</v>
      </c>
      <c r="N359" s="218">
        <v>39883</v>
      </c>
      <c r="O359" s="219" t="s">
        <v>6343</v>
      </c>
      <c r="P359" s="151"/>
      <c r="Q359" s="70"/>
      <c r="R359" s="330"/>
    </row>
    <row r="360" spans="1:18" x14ac:dyDescent="0.25">
      <c r="A360" s="64">
        <v>39878</v>
      </c>
      <c r="B360" s="65" t="s">
        <v>2992</v>
      </c>
      <c r="C360" s="21" t="s">
        <v>10120</v>
      </c>
      <c r="D360" s="421">
        <v>4660</v>
      </c>
      <c r="E360" s="21" t="s">
        <v>421</v>
      </c>
      <c r="F360" s="21"/>
      <c r="G360" s="21"/>
      <c r="H360" s="21"/>
      <c r="I360" s="21"/>
      <c r="J360" s="21"/>
      <c r="K360" s="21" t="s">
        <v>2993</v>
      </c>
      <c r="L360" s="236">
        <v>39878</v>
      </c>
      <c r="M360" s="18" t="s">
        <v>3386</v>
      </c>
      <c r="N360" s="218">
        <v>39878</v>
      </c>
      <c r="O360" s="219" t="s">
        <v>7518</v>
      </c>
      <c r="P360" s="151"/>
      <c r="Q360" s="70"/>
      <c r="R360" s="330"/>
    </row>
    <row r="361" spans="1:18" x14ac:dyDescent="0.25">
      <c r="A361" s="64">
        <v>39878</v>
      </c>
      <c r="B361" s="65" t="s">
        <v>308</v>
      </c>
      <c r="C361" s="21" t="s">
        <v>4129</v>
      </c>
      <c r="D361" s="421" t="s">
        <v>5919</v>
      </c>
      <c r="E361" s="21" t="s">
        <v>2737</v>
      </c>
      <c r="F361" s="21"/>
      <c r="G361" s="21"/>
      <c r="H361" s="21"/>
      <c r="I361" s="21"/>
      <c r="J361" s="21"/>
      <c r="K361" s="21" t="s">
        <v>6343</v>
      </c>
      <c r="L361" s="236">
        <v>39882</v>
      </c>
      <c r="M361" s="18"/>
      <c r="N361" s="218">
        <v>39884</v>
      </c>
      <c r="O361" s="219" t="s">
        <v>6343</v>
      </c>
      <c r="P361" s="151"/>
      <c r="Q361" s="70"/>
      <c r="R361" s="330"/>
    </row>
    <row r="362" spans="1:18" x14ac:dyDescent="0.25">
      <c r="A362" s="64">
        <v>39884</v>
      </c>
      <c r="B362" s="65" t="s">
        <v>10097</v>
      </c>
      <c r="C362" s="21" t="s">
        <v>8913</v>
      </c>
      <c r="D362" s="421">
        <v>4672</v>
      </c>
      <c r="E362" s="21" t="s">
        <v>7636</v>
      </c>
      <c r="F362" s="21"/>
      <c r="G362" s="21"/>
      <c r="H362" s="21"/>
      <c r="I362" s="21"/>
      <c r="J362" s="21"/>
      <c r="K362" s="21" t="s">
        <v>627</v>
      </c>
      <c r="L362" s="236">
        <v>39884</v>
      </c>
      <c r="M362" s="18" t="s">
        <v>3386</v>
      </c>
      <c r="N362" s="218">
        <v>39885</v>
      </c>
      <c r="O362" s="219" t="s">
        <v>627</v>
      </c>
      <c r="P362" s="151"/>
      <c r="Q362" s="70"/>
      <c r="R362" s="330"/>
    </row>
    <row r="363" spans="1:18" x14ac:dyDescent="0.25">
      <c r="A363" s="64">
        <v>39884</v>
      </c>
      <c r="B363" s="65" t="s">
        <v>628</v>
      </c>
      <c r="C363" s="20" t="s">
        <v>7867</v>
      </c>
      <c r="D363" s="421">
        <v>4618</v>
      </c>
      <c r="E363" s="21"/>
      <c r="F363" s="21" t="s">
        <v>4905</v>
      </c>
      <c r="G363" s="21"/>
      <c r="H363" s="21" t="s">
        <v>7551</v>
      </c>
      <c r="I363" s="21">
        <v>0.625</v>
      </c>
      <c r="J363" s="21"/>
      <c r="K363" s="21" t="s">
        <v>6343</v>
      </c>
      <c r="L363" s="236">
        <v>39884</v>
      </c>
      <c r="M363" s="18" t="s">
        <v>3386</v>
      </c>
      <c r="N363" s="218">
        <v>39885</v>
      </c>
      <c r="O363" s="219" t="s">
        <v>6343</v>
      </c>
      <c r="P363" s="151"/>
      <c r="Q363" s="70"/>
      <c r="R363" s="330"/>
    </row>
    <row r="364" spans="1:18" x14ac:dyDescent="0.25">
      <c r="A364" s="64">
        <v>39884</v>
      </c>
      <c r="B364" s="65" t="s">
        <v>9509</v>
      </c>
      <c r="C364" s="21" t="s">
        <v>2215</v>
      </c>
      <c r="D364" s="421"/>
      <c r="E364" s="21"/>
      <c r="F364" s="21" t="s">
        <v>6628</v>
      </c>
      <c r="G364" s="21"/>
      <c r="H364" s="21" t="s">
        <v>7705</v>
      </c>
      <c r="I364" s="21"/>
      <c r="J364" s="21"/>
      <c r="K364" s="21" t="s">
        <v>4319</v>
      </c>
      <c r="L364" s="236">
        <v>39888</v>
      </c>
      <c r="M364" s="18"/>
      <c r="N364" s="218">
        <v>39889</v>
      </c>
      <c r="O364" s="219">
        <v>500</v>
      </c>
      <c r="P364" s="151"/>
      <c r="Q364" s="70"/>
      <c r="R364" s="330"/>
    </row>
    <row r="365" spans="1:18" x14ac:dyDescent="0.25">
      <c r="A365" s="64">
        <v>39884</v>
      </c>
      <c r="B365" s="65" t="s">
        <v>9124</v>
      </c>
      <c r="C365" s="21" t="s">
        <v>4535</v>
      </c>
      <c r="D365" s="421">
        <v>4674</v>
      </c>
      <c r="E365" s="21"/>
      <c r="F365" s="21" t="s">
        <v>1697</v>
      </c>
      <c r="G365" s="21"/>
      <c r="H365" s="21" t="s">
        <v>9510</v>
      </c>
      <c r="I365" s="21"/>
      <c r="J365" s="21"/>
      <c r="K365" s="21" t="s">
        <v>9469</v>
      </c>
      <c r="L365" s="236">
        <v>39885</v>
      </c>
      <c r="M365" s="18"/>
      <c r="N365" s="218">
        <v>39889</v>
      </c>
      <c r="O365" s="219" t="s">
        <v>4461</v>
      </c>
      <c r="P365" s="151"/>
      <c r="Q365" s="70"/>
      <c r="R365" s="330"/>
    </row>
    <row r="366" spans="1:18" x14ac:dyDescent="0.25">
      <c r="A366" s="64">
        <v>39884</v>
      </c>
      <c r="B366" s="65" t="s">
        <v>10097</v>
      </c>
      <c r="C366" s="21" t="s">
        <v>8913</v>
      </c>
      <c r="D366" s="421">
        <v>4672</v>
      </c>
      <c r="E366" s="21" t="s">
        <v>7636</v>
      </c>
      <c r="F366" s="21"/>
      <c r="G366" s="21"/>
      <c r="H366" s="21"/>
      <c r="I366" s="21"/>
      <c r="J366" s="21"/>
      <c r="K366" s="21" t="s">
        <v>921</v>
      </c>
      <c r="L366" s="236">
        <v>39895</v>
      </c>
      <c r="M366" s="18"/>
      <c r="N366" s="218">
        <v>39896</v>
      </c>
      <c r="O366" s="219" t="s">
        <v>921</v>
      </c>
      <c r="P366" s="151"/>
      <c r="Q366" s="70"/>
      <c r="R366" s="330"/>
    </row>
    <row r="367" spans="1:18" x14ac:dyDescent="0.25">
      <c r="A367" s="64">
        <v>39890</v>
      </c>
      <c r="B367" s="65" t="s">
        <v>5898</v>
      </c>
      <c r="C367" s="21" t="s">
        <v>2000</v>
      </c>
      <c r="D367" s="421">
        <v>4716</v>
      </c>
      <c r="E367" s="21"/>
      <c r="F367" s="21" t="s">
        <v>5899</v>
      </c>
      <c r="G367" s="21"/>
      <c r="H367" s="21" t="s">
        <v>1015</v>
      </c>
      <c r="I367" s="21">
        <v>4</v>
      </c>
      <c r="J367" s="21"/>
      <c r="K367" s="21" t="s">
        <v>7326</v>
      </c>
      <c r="L367" s="236">
        <v>39890</v>
      </c>
      <c r="M367" s="18" t="s">
        <v>3386</v>
      </c>
      <c r="N367" s="218">
        <v>39890</v>
      </c>
      <c r="O367" s="219" t="s">
        <v>4118</v>
      </c>
      <c r="P367" s="151"/>
      <c r="Q367" s="70"/>
      <c r="R367" s="330"/>
    </row>
    <row r="368" spans="1:18" x14ac:dyDescent="0.25">
      <c r="A368" s="64">
        <v>39890</v>
      </c>
      <c r="B368" s="65" t="s">
        <v>5898</v>
      </c>
      <c r="C368" s="21" t="s">
        <v>2000</v>
      </c>
      <c r="D368" s="421">
        <v>4716</v>
      </c>
      <c r="E368" s="21" t="s">
        <v>7327</v>
      </c>
      <c r="F368" s="21"/>
      <c r="G368" s="21"/>
      <c r="H368" s="21"/>
      <c r="I368" s="21"/>
      <c r="J368" s="21"/>
      <c r="K368" s="21" t="s">
        <v>7328</v>
      </c>
      <c r="L368" s="236">
        <v>39890</v>
      </c>
      <c r="M368" s="18" t="s">
        <v>3386</v>
      </c>
      <c r="N368" s="218">
        <v>39890</v>
      </c>
      <c r="O368" s="219" t="s">
        <v>7329</v>
      </c>
      <c r="P368" s="151"/>
      <c r="Q368" s="70"/>
      <c r="R368" s="330"/>
    </row>
    <row r="369" spans="1:18" x14ac:dyDescent="0.25">
      <c r="A369" s="64">
        <v>39891</v>
      </c>
      <c r="B369" s="65" t="s">
        <v>7330</v>
      </c>
      <c r="C369" s="21" t="s">
        <v>4981</v>
      </c>
      <c r="D369" s="421">
        <v>4456</v>
      </c>
      <c r="E369" s="21" t="s">
        <v>7331</v>
      </c>
      <c r="F369" s="21"/>
      <c r="G369" s="21"/>
      <c r="H369" s="21"/>
      <c r="I369" s="21"/>
      <c r="J369" s="21"/>
      <c r="K369" s="21" t="s">
        <v>4096</v>
      </c>
      <c r="L369" s="236">
        <v>39892</v>
      </c>
      <c r="M369" s="18" t="s">
        <v>3386</v>
      </c>
      <c r="N369" s="218">
        <v>39891</v>
      </c>
      <c r="O369" s="219" t="s">
        <v>8510</v>
      </c>
      <c r="P369" s="151"/>
      <c r="Q369" s="70"/>
      <c r="R369" s="330"/>
    </row>
    <row r="370" spans="1:18" x14ac:dyDescent="0.25">
      <c r="A370" s="64">
        <v>39891</v>
      </c>
      <c r="B370" s="65" t="s">
        <v>7330</v>
      </c>
      <c r="C370" s="21" t="s">
        <v>4981</v>
      </c>
      <c r="D370" s="421">
        <v>4456</v>
      </c>
      <c r="E370" s="21" t="s">
        <v>4583</v>
      </c>
      <c r="F370" s="21"/>
      <c r="G370" s="21"/>
      <c r="H370" s="21"/>
      <c r="I370" s="21"/>
      <c r="J370" s="21"/>
      <c r="K370" s="21" t="s">
        <v>166</v>
      </c>
      <c r="L370" s="236">
        <v>39892</v>
      </c>
      <c r="M370" s="18" t="s">
        <v>3386</v>
      </c>
      <c r="N370" s="218">
        <v>39891</v>
      </c>
      <c r="O370" s="219" t="s">
        <v>166</v>
      </c>
      <c r="P370" s="151"/>
      <c r="Q370" s="70"/>
      <c r="R370" s="330"/>
    </row>
    <row r="371" spans="1:18" x14ac:dyDescent="0.25">
      <c r="A371" s="64">
        <v>39891</v>
      </c>
      <c r="B371" s="65" t="s">
        <v>4468</v>
      </c>
      <c r="C371" s="21" t="s">
        <v>4981</v>
      </c>
      <c r="D371" s="421">
        <v>4456</v>
      </c>
      <c r="E371" s="21" t="s">
        <v>6456</v>
      </c>
      <c r="F371" s="21"/>
      <c r="G371" s="21"/>
      <c r="H371" s="21"/>
      <c r="I371" s="21"/>
      <c r="J371" s="21"/>
      <c r="K371" s="21" t="s">
        <v>2791</v>
      </c>
      <c r="L371" s="236">
        <v>39892</v>
      </c>
      <c r="M371" s="18" t="s">
        <v>3386</v>
      </c>
      <c r="N371" s="218">
        <v>39892</v>
      </c>
      <c r="O371" s="219" t="s">
        <v>2791</v>
      </c>
      <c r="P371" s="151"/>
      <c r="Q371" s="70"/>
      <c r="R371" s="330"/>
    </row>
    <row r="372" spans="1:18" x14ac:dyDescent="0.25">
      <c r="A372" s="64">
        <v>39891</v>
      </c>
      <c r="B372" s="65" t="s">
        <v>4266</v>
      </c>
      <c r="C372" s="21" t="s">
        <v>3772</v>
      </c>
      <c r="D372" s="421">
        <v>4689</v>
      </c>
      <c r="E372" s="21"/>
      <c r="F372" s="21" t="s">
        <v>1697</v>
      </c>
      <c r="G372" s="21"/>
      <c r="H372" s="21" t="s">
        <v>10615</v>
      </c>
      <c r="I372" s="21">
        <v>1.5</v>
      </c>
      <c r="J372" s="21" t="s">
        <v>660</v>
      </c>
      <c r="K372" s="21" t="s">
        <v>3187</v>
      </c>
      <c r="L372" s="236">
        <v>39899</v>
      </c>
      <c r="M372" s="18"/>
      <c r="N372" s="218">
        <v>39899</v>
      </c>
      <c r="O372" s="219">
        <v>1500</v>
      </c>
      <c r="P372" s="151"/>
      <c r="Q372" s="70"/>
      <c r="R372" s="330"/>
    </row>
    <row r="373" spans="1:18" x14ac:dyDescent="0.25">
      <c r="A373" s="64">
        <v>39891</v>
      </c>
      <c r="B373" s="65" t="s">
        <v>4266</v>
      </c>
      <c r="C373" s="21" t="s">
        <v>3772</v>
      </c>
      <c r="D373" s="421">
        <v>4689</v>
      </c>
      <c r="E373" s="21"/>
      <c r="F373" s="21" t="s">
        <v>1697</v>
      </c>
      <c r="G373" s="21"/>
      <c r="H373" s="21" t="s">
        <v>9919</v>
      </c>
      <c r="I373" s="21"/>
      <c r="J373" s="21"/>
      <c r="K373" s="21" t="s">
        <v>752</v>
      </c>
      <c r="L373" s="236">
        <v>39905</v>
      </c>
      <c r="M373" s="18" t="s">
        <v>5937</v>
      </c>
      <c r="N373" s="218">
        <v>39913</v>
      </c>
      <c r="O373" s="219" t="s">
        <v>752</v>
      </c>
      <c r="P373" s="151"/>
      <c r="Q373" s="70"/>
      <c r="R373" s="330"/>
    </row>
    <row r="374" spans="1:18" x14ac:dyDescent="0.25">
      <c r="A374" s="62">
        <v>39891</v>
      </c>
      <c r="B374" s="63" t="s">
        <v>1221</v>
      </c>
      <c r="C374" s="21" t="s">
        <v>1222</v>
      </c>
      <c r="D374" s="421">
        <v>4693</v>
      </c>
      <c r="E374" s="21" t="s">
        <v>2752</v>
      </c>
      <c r="F374" s="21"/>
      <c r="G374" s="21"/>
      <c r="H374" s="21"/>
      <c r="I374" s="21"/>
      <c r="J374" s="21"/>
      <c r="K374" s="21" t="s">
        <v>849</v>
      </c>
      <c r="L374" s="236">
        <v>39930</v>
      </c>
      <c r="M374" s="18"/>
      <c r="N374" s="218">
        <v>39930</v>
      </c>
      <c r="O374" s="219"/>
      <c r="P374" s="151"/>
      <c r="Q374" s="70"/>
      <c r="R374" s="330"/>
    </row>
    <row r="375" spans="1:18" x14ac:dyDescent="0.25">
      <c r="A375" s="62">
        <v>39891</v>
      </c>
      <c r="B375" s="63" t="s">
        <v>1221</v>
      </c>
      <c r="C375" s="21" t="s">
        <v>1222</v>
      </c>
      <c r="D375" s="421">
        <v>4693</v>
      </c>
      <c r="E375" s="21" t="s">
        <v>9427</v>
      </c>
      <c r="F375" s="21"/>
      <c r="G375" s="21"/>
      <c r="H375" s="21"/>
      <c r="I375" s="21"/>
      <c r="J375" s="21"/>
      <c r="K375" s="21" t="s">
        <v>849</v>
      </c>
      <c r="L375" s="236">
        <v>39930</v>
      </c>
      <c r="M375" s="18"/>
      <c r="N375" s="218">
        <v>39930</v>
      </c>
      <c r="O375" s="219"/>
      <c r="P375" s="151"/>
      <c r="Q375" s="70"/>
      <c r="R375" s="330"/>
    </row>
    <row r="376" spans="1:18" x14ac:dyDescent="0.25">
      <c r="A376" s="62">
        <v>39891</v>
      </c>
      <c r="B376" s="63" t="s">
        <v>1221</v>
      </c>
      <c r="C376" s="21" t="s">
        <v>1222</v>
      </c>
      <c r="D376" s="421">
        <v>4693</v>
      </c>
      <c r="E376" s="21" t="s">
        <v>145</v>
      </c>
      <c r="F376" s="21"/>
      <c r="G376" s="21"/>
      <c r="H376" s="21"/>
      <c r="I376" s="21"/>
      <c r="J376" s="21"/>
      <c r="K376" s="21" t="s">
        <v>146</v>
      </c>
      <c r="L376" s="236">
        <v>39930</v>
      </c>
      <c r="M376" s="18"/>
      <c r="N376" s="218">
        <v>39930</v>
      </c>
      <c r="O376" s="219"/>
      <c r="P376" s="151"/>
      <c r="Q376" s="70"/>
      <c r="R376" s="330"/>
    </row>
    <row r="377" spans="1:18" x14ac:dyDescent="0.25">
      <c r="A377" s="62">
        <v>39891</v>
      </c>
      <c r="B377" s="63" t="s">
        <v>1221</v>
      </c>
      <c r="C377" s="21" t="s">
        <v>1222</v>
      </c>
      <c r="D377" s="421">
        <v>4693</v>
      </c>
      <c r="E377" s="21" t="s">
        <v>5551</v>
      </c>
      <c r="F377" s="21"/>
      <c r="G377" s="21"/>
      <c r="H377" s="21"/>
      <c r="I377" s="21"/>
      <c r="J377" s="21"/>
      <c r="K377" s="21" t="s">
        <v>4247</v>
      </c>
      <c r="L377" s="236">
        <v>39930</v>
      </c>
      <c r="M377" s="18"/>
      <c r="N377" s="218">
        <v>39930</v>
      </c>
      <c r="O377" s="219"/>
      <c r="P377" s="151"/>
      <c r="Q377" s="70"/>
      <c r="R377" s="330"/>
    </row>
    <row r="378" spans="1:18" x14ac:dyDescent="0.25">
      <c r="A378" s="62">
        <v>39891</v>
      </c>
      <c r="B378" s="63" t="s">
        <v>1221</v>
      </c>
      <c r="C378" s="21" t="s">
        <v>1222</v>
      </c>
      <c r="D378" s="421">
        <v>4693</v>
      </c>
      <c r="E378" s="21" t="s">
        <v>2354</v>
      </c>
      <c r="F378" s="21"/>
      <c r="G378" s="21"/>
      <c r="H378" s="21"/>
      <c r="I378" s="21"/>
      <c r="J378" s="21"/>
      <c r="K378" s="21" t="s">
        <v>4247</v>
      </c>
      <c r="L378" s="236">
        <v>39930</v>
      </c>
      <c r="M378" s="18"/>
      <c r="N378" s="218">
        <v>39930</v>
      </c>
      <c r="O378" s="219"/>
      <c r="P378" s="151"/>
      <c r="Q378" s="70"/>
      <c r="R378" s="330"/>
    </row>
    <row r="379" spans="1:18" x14ac:dyDescent="0.25">
      <c r="A379" s="62">
        <v>39891</v>
      </c>
      <c r="B379" s="63" t="s">
        <v>1221</v>
      </c>
      <c r="C379" s="21" t="s">
        <v>1222</v>
      </c>
      <c r="D379" s="421">
        <v>4693</v>
      </c>
      <c r="E379" s="21" t="s">
        <v>9140</v>
      </c>
      <c r="F379" s="21"/>
      <c r="G379" s="21"/>
      <c r="H379" s="21"/>
      <c r="I379" s="21"/>
      <c r="J379" s="21"/>
      <c r="K379" s="21" t="s">
        <v>4247</v>
      </c>
      <c r="L379" s="236">
        <v>39930</v>
      </c>
      <c r="M379" s="18"/>
      <c r="N379" s="218">
        <v>39930</v>
      </c>
      <c r="O379" s="219"/>
      <c r="P379" s="151"/>
      <c r="Q379" s="70"/>
      <c r="R379" s="330"/>
    </row>
    <row r="380" spans="1:18" x14ac:dyDescent="0.25">
      <c r="A380" s="64">
        <v>39895</v>
      </c>
      <c r="B380" s="65" t="s">
        <v>3829</v>
      </c>
      <c r="C380" s="21" t="s">
        <v>2000</v>
      </c>
      <c r="D380" s="421">
        <v>4716</v>
      </c>
      <c r="E380" s="21" t="s">
        <v>10428</v>
      </c>
      <c r="F380" s="21"/>
      <c r="G380" s="21"/>
      <c r="H380" s="21"/>
      <c r="I380" s="21"/>
      <c r="J380" s="21"/>
      <c r="K380" s="21" t="s">
        <v>4118</v>
      </c>
      <c r="L380" s="236">
        <v>39895</v>
      </c>
      <c r="M380" s="18" t="s">
        <v>3386</v>
      </c>
      <c r="N380" s="218">
        <v>39896</v>
      </c>
      <c r="O380" s="219" t="s">
        <v>4118</v>
      </c>
      <c r="P380" s="151"/>
      <c r="Q380" s="70"/>
      <c r="R380" s="330"/>
    </row>
    <row r="381" spans="1:18" x14ac:dyDescent="0.25">
      <c r="A381" s="64">
        <v>39896</v>
      </c>
      <c r="B381" s="65"/>
      <c r="C381" s="21" t="s">
        <v>5735</v>
      </c>
      <c r="D381" s="421">
        <v>4628</v>
      </c>
      <c r="E381" s="21"/>
      <c r="F381" s="21" t="s">
        <v>1697</v>
      </c>
      <c r="G381" s="21"/>
      <c r="H381" s="21" t="s">
        <v>3671</v>
      </c>
      <c r="I381" s="21">
        <v>1.5</v>
      </c>
      <c r="J381" s="21" t="s">
        <v>10768</v>
      </c>
      <c r="K381" s="21" t="s">
        <v>3672</v>
      </c>
      <c r="L381" s="236">
        <v>39902</v>
      </c>
      <c r="M381" s="18" t="s">
        <v>3386</v>
      </c>
      <c r="N381" s="218">
        <v>39547</v>
      </c>
      <c r="O381" s="219"/>
      <c r="P381" s="151"/>
      <c r="Q381" s="70"/>
      <c r="R381" s="330"/>
    </row>
    <row r="382" spans="1:18" x14ac:dyDescent="0.25">
      <c r="A382" s="64">
        <v>39897</v>
      </c>
      <c r="B382" s="65" t="s">
        <v>7180</v>
      </c>
      <c r="C382" s="21" t="s">
        <v>3364</v>
      </c>
      <c r="D382" s="421">
        <v>4624</v>
      </c>
      <c r="E382" s="21" t="s">
        <v>4447</v>
      </c>
      <c r="F382" s="21"/>
      <c r="G382" s="21"/>
      <c r="H382" s="21"/>
      <c r="I382" s="21"/>
      <c r="J382" s="21"/>
      <c r="K382" s="21" t="s">
        <v>4586</v>
      </c>
      <c r="L382" s="236">
        <v>39897</v>
      </c>
      <c r="M382" s="18"/>
      <c r="N382" s="218">
        <v>39897</v>
      </c>
      <c r="O382" s="219" t="s">
        <v>9017</v>
      </c>
      <c r="P382" s="151"/>
      <c r="Q382" s="70"/>
      <c r="R382" s="330"/>
    </row>
    <row r="383" spans="1:18" x14ac:dyDescent="0.25">
      <c r="A383" s="64">
        <v>39897</v>
      </c>
      <c r="B383" s="65" t="s">
        <v>4448</v>
      </c>
      <c r="C383" s="21" t="s">
        <v>4535</v>
      </c>
      <c r="D383" s="421">
        <v>4674</v>
      </c>
      <c r="E383" s="21"/>
      <c r="F383" s="21" t="s">
        <v>4905</v>
      </c>
      <c r="G383" s="21"/>
      <c r="H383" s="21" t="s">
        <v>4815</v>
      </c>
      <c r="I383" s="21"/>
      <c r="J383" s="21" t="s">
        <v>10366</v>
      </c>
      <c r="K383" s="21" t="s">
        <v>8714</v>
      </c>
      <c r="L383" s="236">
        <v>39897</v>
      </c>
      <c r="M383" s="18" t="s">
        <v>3386</v>
      </c>
      <c r="N383" s="218">
        <v>39898</v>
      </c>
      <c r="O383" s="219" t="s">
        <v>8948</v>
      </c>
      <c r="P383" s="151"/>
      <c r="Q383" s="70"/>
      <c r="R383" s="330"/>
    </row>
    <row r="384" spans="1:18" x14ac:dyDescent="0.25">
      <c r="A384" s="64">
        <v>39897</v>
      </c>
      <c r="B384" s="65" t="s">
        <v>8949</v>
      </c>
      <c r="C384" s="21" t="s">
        <v>7192</v>
      </c>
      <c r="D384" s="421">
        <v>4515</v>
      </c>
      <c r="E384" s="21"/>
      <c r="F384" s="21" t="s">
        <v>4905</v>
      </c>
      <c r="G384" s="21"/>
      <c r="H384" s="21" t="s">
        <v>3401</v>
      </c>
      <c r="I384" s="21"/>
      <c r="J384" s="21"/>
      <c r="K384" s="21" t="s">
        <v>243</v>
      </c>
      <c r="L384" s="236">
        <v>39898</v>
      </c>
      <c r="M384" s="18" t="s">
        <v>5937</v>
      </c>
      <c r="N384" s="218">
        <v>39898</v>
      </c>
      <c r="O384" s="219" t="s">
        <v>6343</v>
      </c>
      <c r="P384" s="151"/>
      <c r="Q384" s="70"/>
      <c r="R384" s="330"/>
    </row>
    <row r="385" spans="1:18" x14ac:dyDescent="0.25">
      <c r="A385" s="64">
        <v>39898</v>
      </c>
      <c r="B385" s="65" t="s">
        <v>7725</v>
      </c>
      <c r="C385" s="21" t="s">
        <v>1154</v>
      </c>
      <c r="D385" s="421"/>
      <c r="E385" s="21" t="s">
        <v>5831</v>
      </c>
      <c r="F385" s="21"/>
      <c r="G385" s="21"/>
      <c r="H385" s="21"/>
      <c r="I385" s="21"/>
      <c r="J385" s="21"/>
      <c r="K385" s="21" t="s">
        <v>6343</v>
      </c>
      <c r="L385" s="236">
        <v>39902</v>
      </c>
      <c r="M385" s="18" t="s">
        <v>5937</v>
      </c>
      <c r="N385" s="218">
        <v>39902</v>
      </c>
      <c r="O385" s="219" t="s">
        <v>6868</v>
      </c>
      <c r="P385" s="151"/>
      <c r="Q385" s="70"/>
      <c r="R385" s="330"/>
    </row>
    <row r="386" spans="1:18" x14ac:dyDescent="0.25">
      <c r="A386" s="64">
        <v>39898</v>
      </c>
      <c r="B386" s="65" t="s">
        <v>6869</v>
      </c>
      <c r="C386" s="21" t="s">
        <v>5246</v>
      </c>
      <c r="D386" s="421">
        <v>4657</v>
      </c>
      <c r="E386" s="21" t="s">
        <v>10213</v>
      </c>
      <c r="F386" s="21"/>
      <c r="G386" s="21"/>
      <c r="H386" s="21"/>
      <c r="I386" s="21"/>
      <c r="J386" s="21"/>
      <c r="K386" s="21" t="s">
        <v>10214</v>
      </c>
      <c r="L386" s="236">
        <v>39904</v>
      </c>
      <c r="M386" s="18"/>
      <c r="N386" s="218">
        <v>39903</v>
      </c>
      <c r="O386" s="219" t="s">
        <v>10215</v>
      </c>
      <c r="P386" s="151"/>
      <c r="Q386" s="70"/>
      <c r="R386" s="330"/>
    </row>
    <row r="387" spans="1:18" x14ac:dyDescent="0.25">
      <c r="A387" s="64">
        <v>39902</v>
      </c>
      <c r="B387" s="65" t="s">
        <v>3188</v>
      </c>
      <c r="C387" s="21" t="s">
        <v>4535</v>
      </c>
      <c r="D387" s="421">
        <v>4674</v>
      </c>
      <c r="E387" s="21" t="s">
        <v>5163</v>
      </c>
      <c r="F387" s="21"/>
      <c r="G387" s="21"/>
      <c r="H387" s="21"/>
      <c r="I387" s="21"/>
      <c r="J387" s="21"/>
      <c r="K387" s="21" t="s">
        <v>3191</v>
      </c>
      <c r="L387" s="236">
        <v>39911</v>
      </c>
      <c r="M387" s="18" t="s">
        <v>3386</v>
      </c>
      <c r="N387" s="218">
        <v>39902</v>
      </c>
      <c r="O387" s="219" t="s">
        <v>8398</v>
      </c>
      <c r="P387" s="151"/>
      <c r="Q387" s="70"/>
      <c r="R387" s="330"/>
    </row>
    <row r="388" spans="1:18" x14ac:dyDescent="0.25">
      <c r="A388" s="64">
        <v>39902</v>
      </c>
      <c r="B388" s="65" t="s">
        <v>3188</v>
      </c>
      <c r="C388" s="21" t="s">
        <v>4535</v>
      </c>
      <c r="D388" s="421">
        <v>4674</v>
      </c>
      <c r="E388" s="21" t="s">
        <v>7985</v>
      </c>
      <c r="F388" s="21"/>
      <c r="G388" s="21"/>
      <c r="H388" s="21"/>
      <c r="I388" s="21"/>
      <c r="J388" s="21"/>
      <c r="K388" s="21" t="s">
        <v>6920</v>
      </c>
      <c r="L388" s="236">
        <v>39902</v>
      </c>
      <c r="M388" s="18" t="s">
        <v>3386</v>
      </c>
      <c r="N388" s="218">
        <v>39902</v>
      </c>
      <c r="O388" s="219" t="s">
        <v>4245</v>
      </c>
      <c r="P388" s="151"/>
      <c r="Q388" s="70"/>
      <c r="R388" s="330"/>
    </row>
    <row r="389" spans="1:18" x14ac:dyDescent="0.25">
      <c r="A389" s="64">
        <v>39902</v>
      </c>
      <c r="B389" s="65" t="s">
        <v>10216</v>
      </c>
      <c r="C389" s="21" t="s">
        <v>4535</v>
      </c>
      <c r="D389" s="421">
        <v>4674</v>
      </c>
      <c r="E389" s="21"/>
      <c r="F389" s="21" t="s">
        <v>2826</v>
      </c>
      <c r="G389" s="21"/>
      <c r="H389" s="21" t="s">
        <v>10217</v>
      </c>
      <c r="I389" s="21" t="s">
        <v>10218</v>
      </c>
      <c r="J389" s="21"/>
      <c r="K389" s="21" t="s">
        <v>10656</v>
      </c>
      <c r="L389" s="236">
        <v>39903</v>
      </c>
      <c r="M389" s="18" t="s">
        <v>3386</v>
      </c>
      <c r="N389" s="218">
        <v>39903</v>
      </c>
      <c r="O389" s="219" t="s">
        <v>10656</v>
      </c>
      <c r="P389" s="151"/>
      <c r="Q389" s="70"/>
      <c r="R389" s="330"/>
    </row>
    <row r="390" spans="1:18" x14ac:dyDescent="0.25">
      <c r="A390" s="64">
        <v>39902</v>
      </c>
      <c r="B390" s="65" t="s">
        <v>982</v>
      </c>
      <c r="C390" s="21" t="s">
        <v>425</v>
      </c>
      <c r="D390" s="421"/>
      <c r="E390" s="21" t="s">
        <v>6797</v>
      </c>
      <c r="F390" s="21"/>
      <c r="G390" s="21"/>
      <c r="H390" s="21"/>
      <c r="I390" s="21"/>
      <c r="J390" s="21"/>
      <c r="K390" s="21" t="s">
        <v>3432</v>
      </c>
      <c r="L390" s="236">
        <v>39904</v>
      </c>
      <c r="M390" s="18"/>
      <c r="N390" s="218">
        <v>39905</v>
      </c>
      <c r="O390" s="222" t="s">
        <v>3433</v>
      </c>
      <c r="P390" s="151"/>
      <c r="Q390" s="70"/>
      <c r="R390" s="330"/>
    </row>
    <row r="391" spans="1:18" x14ac:dyDescent="0.25">
      <c r="A391" s="64">
        <v>39902</v>
      </c>
      <c r="B391" s="65" t="s">
        <v>3188</v>
      </c>
      <c r="C391" s="21" t="s">
        <v>4535</v>
      </c>
      <c r="D391" s="421">
        <v>4674</v>
      </c>
      <c r="E391" s="21" t="s">
        <v>3647</v>
      </c>
      <c r="F391" s="21"/>
      <c r="G391" s="21"/>
      <c r="H391" s="21"/>
      <c r="I391" s="21"/>
      <c r="J391" s="21"/>
      <c r="K391" s="21" t="s">
        <v>6045</v>
      </c>
      <c r="L391" s="236">
        <v>39916</v>
      </c>
      <c r="M391" s="18" t="s">
        <v>3386</v>
      </c>
      <c r="N391" s="218">
        <v>39916</v>
      </c>
      <c r="O391" s="219" t="s">
        <v>9484</v>
      </c>
      <c r="P391" s="151"/>
      <c r="Q391" s="70"/>
      <c r="R391" s="330"/>
    </row>
    <row r="392" spans="1:18" x14ac:dyDescent="0.25">
      <c r="A392" s="64">
        <v>39903</v>
      </c>
      <c r="B392" s="65" t="s">
        <v>10856</v>
      </c>
      <c r="C392" s="21" t="s">
        <v>4535</v>
      </c>
      <c r="D392" s="421">
        <v>4674</v>
      </c>
      <c r="E392" s="21" t="s">
        <v>4363</v>
      </c>
      <c r="F392" s="21"/>
      <c r="G392" s="21"/>
      <c r="H392" s="21"/>
      <c r="I392" s="21"/>
      <c r="J392" s="21"/>
      <c r="K392" s="21" t="s">
        <v>4461</v>
      </c>
      <c r="L392" s="236">
        <v>39909</v>
      </c>
      <c r="M392" s="18"/>
      <c r="N392" s="218">
        <v>39912</v>
      </c>
      <c r="O392" s="219" t="s">
        <v>4461</v>
      </c>
      <c r="P392" s="151"/>
      <c r="Q392" s="70"/>
      <c r="R392" s="330"/>
    </row>
    <row r="393" spans="1:18" x14ac:dyDescent="0.25">
      <c r="A393" s="64">
        <v>39905</v>
      </c>
      <c r="B393" s="65" t="s">
        <v>6224</v>
      </c>
      <c r="C393" s="21" t="s">
        <v>7192</v>
      </c>
      <c r="D393" s="421">
        <v>4515</v>
      </c>
      <c r="E393" s="21"/>
      <c r="F393" s="21" t="s">
        <v>4905</v>
      </c>
      <c r="G393" s="21"/>
      <c r="H393" s="21" t="s">
        <v>4001</v>
      </c>
      <c r="I393" s="21"/>
      <c r="J393" s="21"/>
      <c r="K393" s="21" t="s">
        <v>713</v>
      </c>
      <c r="L393" s="236">
        <v>39906</v>
      </c>
      <c r="M393" s="18" t="s">
        <v>3386</v>
      </c>
      <c r="N393" s="218">
        <v>39909</v>
      </c>
      <c r="O393" s="219" t="s">
        <v>7989</v>
      </c>
      <c r="P393" s="151"/>
      <c r="Q393" s="70"/>
      <c r="R393" s="330"/>
    </row>
    <row r="394" spans="1:18" x14ac:dyDescent="0.25">
      <c r="A394" s="64">
        <v>39905</v>
      </c>
      <c r="B394" s="65" t="s">
        <v>7992</v>
      </c>
      <c r="C394" s="21" t="s">
        <v>5246</v>
      </c>
      <c r="D394" s="421">
        <v>4657</v>
      </c>
      <c r="E394" s="21" t="s">
        <v>10261</v>
      </c>
      <c r="F394" s="21"/>
      <c r="G394" s="21"/>
      <c r="H394" s="21"/>
      <c r="I394" s="21"/>
      <c r="J394" s="21"/>
      <c r="K394" s="21" t="s">
        <v>10262</v>
      </c>
      <c r="L394" s="236">
        <v>39909</v>
      </c>
      <c r="M394" s="18"/>
      <c r="N394" s="218">
        <v>39910</v>
      </c>
      <c r="O394" s="219" t="s">
        <v>9260</v>
      </c>
      <c r="P394" s="151"/>
      <c r="Q394" s="70"/>
      <c r="R394" s="330"/>
    </row>
    <row r="395" spans="1:18" x14ac:dyDescent="0.25">
      <c r="A395" s="64">
        <v>39905</v>
      </c>
      <c r="B395" s="65" t="s">
        <v>4180</v>
      </c>
      <c r="C395" s="21" t="s">
        <v>5246</v>
      </c>
      <c r="D395" s="421">
        <v>4657</v>
      </c>
      <c r="E395" s="21" t="s">
        <v>1762</v>
      </c>
      <c r="F395" s="21"/>
      <c r="G395" s="21"/>
      <c r="H395" s="21"/>
      <c r="I395" s="21"/>
      <c r="J395" s="21"/>
      <c r="K395" s="21" t="s">
        <v>4012</v>
      </c>
      <c r="L395" s="236">
        <v>39916</v>
      </c>
      <c r="M395" s="18" t="s">
        <v>3386</v>
      </c>
      <c r="N395" s="218">
        <v>39917</v>
      </c>
      <c r="O395" s="219" t="s">
        <v>4013</v>
      </c>
      <c r="P395" s="151"/>
      <c r="Q395" s="70"/>
      <c r="R395" s="330"/>
    </row>
    <row r="396" spans="1:18" x14ac:dyDescent="0.25">
      <c r="A396" s="64">
        <v>39906</v>
      </c>
      <c r="B396" s="65" t="s">
        <v>3141</v>
      </c>
      <c r="C396" s="21" t="s">
        <v>6694</v>
      </c>
      <c r="D396" s="421">
        <v>4568</v>
      </c>
      <c r="E396" s="21"/>
      <c r="F396" s="21" t="s">
        <v>1697</v>
      </c>
      <c r="G396" s="21"/>
      <c r="H396" s="21" t="s">
        <v>3907</v>
      </c>
      <c r="I396" s="21"/>
      <c r="J396" s="21"/>
      <c r="K396" s="21" t="s">
        <v>5135</v>
      </c>
      <c r="L396" s="236">
        <v>39918</v>
      </c>
      <c r="M396" s="18"/>
      <c r="N396" s="218">
        <v>39923</v>
      </c>
      <c r="O396" s="219" t="s">
        <v>5135</v>
      </c>
      <c r="P396" s="151"/>
      <c r="Q396" s="70"/>
      <c r="R396" s="330"/>
    </row>
    <row r="397" spans="1:18" x14ac:dyDescent="0.25">
      <c r="A397" s="64">
        <v>39909</v>
      </c>
      <c r="B397" s="65" t="s">
        <v>10054</v>
      </c>
      <c r="C397" s="21" t="s">
        <v>10055</v>
      </c>
      <c r="D397" s="421">
        <v>4719</v>
      </c>
      <c r="E397" s="21"/>
      <c r="F397" s="21" t="s">
        <v>1697</v>
      </c>
      <c r="G397" s="21"/>
      <c r="H397" s="21" t="s">
        <v>417</v>
      </c>
      <c r="I397" s="21">
        <v>1.5</v>
      </c>
      <c r="J397" s="21" t="s">
        <v>3234</v>
      </c>
      <c r="K397" s="21" t="s">
        <v>2192</v>
      </c>
      <c r="L397" s="236">
        <v>39911</v>
      </c>
      <c r="M397" s="18"/>
      <c r="N397" s="218">
        <v>39911</v>
      </c>
      <c r="O397" s="219" t="s">
        <v>2193</v>
      </c>
      <c r="P397" s="151"/>
      <c r="Q397" s="70"/>
      <c r="R397" s="330"/>
    </row>
    <row r="398" spans="1:18" x14ac:dyDescent="0.25">
      <c r="A398" s="64">
        <v>39909</v>
      </c>
      <c r="B398" s="65" t="s">
        <v>4364</v>
      </c>
      <c r="C398" s="21" t="s">
        <v>3772</v>
      </c>
      <c r="D398" s="421">
        <v>4689</v>
      </c>
      <c r="E398" s="21"/>
      <c r="F398" s="21" t="s">
        <v>1697</v>
      </c>
      <c r="G398" s="21"/>
      <c r="H398" s="21" t="s">
        <v>10615</v>
      </c>
      <c r="I398" s="21">
        <v>1.5</v>
      </c>
      <c r="J398" s="21" t="s">
        <v>4320</v>
      </c>
      <c r="K398" s="21" t="s">
        <v>3187</v>
      </c>
      <c r="L398" s="236">
        <v>39913</v>
      </c>
      <c r="M398" s="18"/>
      <c r="N398" s="218">
        <v>39912</v>
      </c>
      <c r="O398" s="219">
        <v>1500</v>
      </c>
      <c r="P398" s="151"/>
      <c r="Q398" s="70"/>
      <c r="R398" s="330"/>
    </row>
    <row r="399" spans="1:18" x14ac:dyDescent="0.25">
      <c r="A399" s="64">
        <v>39909</v>
      </c>
      <c r="B399" s="65" t="s">
        <v>4365</v>
      </c>
      <c r="C399" s="21" t="s">
        <v>1222</v>
      </c>
      <c r="D399" s="421">
        <v>4693</v>
      </c>
      <c r="E399" s="21"/>
      <c r="F399" s="21"/>
      <c r="G399" s="21"/>
      <c r="H399" s="21" t="s">
        <v>417</v>
      </c>
      <c r="I399" s="21">
        <v>1.5</v>
      </c>
      <c r="J399" s="21" t="s">
        <v>660</v>
      </c>
      <c r="K399" s="21" t="s">
        <v>4247</v>
      </c>
      <c r="L399" s="236">
        <v>39912</v>
      </c>
      <c r="M399" s="18"/>
      <c r="N399" s="218">
        <v>39912</v>
      </c>
      <c r="O399" s="219" t="s">
        <v>4366</v>
      </c>
      <c r="P399" s="151"/>
      <c r="Q399" s="70"/>
      <c r="R399" s="330"/>
    </row>
    <row r="400" spans="1:18" x14ac:dyDescent="0.25">
      <c r="A400" s="64">
        <v>39910</v>
      </c>
      <c r="B400" s="65" t="s">
        <v>3232</v>
      </c>
      <c r="C400" s="21" t="s">
        <v>3364</v>
      </c>
      <c r="D400" s="421">
        <v>4624</v>
      </c>
      <c r="E400" s="21" t="s">
        <v>3233</v>
      </c>
      <c r="F400" s="21"/>
      <c r="G400" s="21"/>
      <c r="H400" s="21"/>
      <c r="I400" s="21"/>
      <c r="J400" s="21"/>
      <c r="K400" s="21" t="s">
        <v>2081</v>
      </c>
      <c r="L400" s="236">
        <v>39910</v>
      </c>
      <c r="M400" s="18" t="s">
        <v>3386</v>
      </c>
      <c r="N400" s="218">
        <v>39910</v>
      </c>
      <c r="O400" s="219" t="s">
        <v>640</v>
      </c>
      <c r="P400" s="151"/>
      <c r="Q400" s="70"/>
      <c r="R400" s="330"/>
    </row>
    <row r="401" spans="1:18" x14ac:dyDescent="0.25">
      <c r="A401" s="64">
        <v>39910</v>
      </c>
      <c r="B401" s="65" t="s">
        <v>2194</v>
      </c>
      <c r="C401" s="21" t="s">
        <v>2586</v>
      </c>
      <c r="D401" s="421">
        <v>4661</v>
      </c>
      <c r="E401" s="21" t="s">
        <v>1067</v>
      </c>
      <c r="F401" s="21"/>
      <c r="G401" s="21"/>
      <c r="H401" s="21"/>
      <c r="I401" s="21"/>
      <c r="J401" s="21"/>
      <c r="K401" s="21" t="s">
        <v>7126</v>
      </c>
      <c r="L401" s="236">
        <v>39911</v>
      </c>
      <c r="M401" s="18" t="s">
        <v>3386</v>
      </c>
      <c r="N401" s="218">
        <v>39911</v>
      </c>
      <c r="O401" s="219" t="s">
        <v>2911</v>
      </c>
      <c r="P401" s="151"/>
      <c r="Q401" s="76"/>
      <c r="R401" s="330"/>
    </row>
    <row r="402" spans="1:18" x14ac:dyDescent="0.25">
      <c r="A402" s="64">
        <v>39910</v>
      </c>
      <c r="B402" s="65" t="s">
        <v>6540</v>
      </c>
      <c r="C402" s="21" t="s">
        <v>2809</v>
      </c>
      <c r="D402" s="421">
        <v>4549</v>
      </c>
      <c r="E402" s="21"/>
      <c r="F402" s="21"/>
      <c r="G402" s="21"/>
      <c r="H402" s="21" t="s">
        <v>3671</v>
      </c>
      <c r="I402" s="21">
        <v>0.75</v>
      </c>
      <c r="J402" s="21" t="s">
        <v>10430</v>
      </c>
      <c r="K402" s="21" t="s">
        <v>3828</v>
      </c>
      <c r="L402" s="236">
        <v>39912</v>
      </c>
      <c r="M402" s="18" t="s">
        <v>5937</v>
      </c>
      <c r="N402" s="218">
        <v>39912</v>
      </c>
      <c r="O402" s="219" t="s">
        <v>8087</v>
      </c>
      <c r="P402" s="151"/>
      <c r="Q402" s="70"/>
      <c r="R402" s="330"/>
    </row>
    <row r="403" spans="1:18" x14ac:dyDescent="0.25">
      <c r="A403" s="64">
        <v>39910</v>
      </c>
      <c r="B403" s="65" t="s">
        <v>6851</v>
      </c>
      <c r="C403" s="21" t="s">
        <v>1171</v>
      </c>
      <c r="D403" s="421">
        <v>4691</v>
      </c>
      <c r="E403" s="21" t="s">
        <v>6762</v>
      </c>
      <c r="F403" s="21"/>
      <c r="G403" s="21"/>
      <c r="H403" s="21"/>
      <c r="I403" s="21"/>
      <c r="J403" s="21"/>
      <c r="K403" s="21" t="s">
        <v>4247</v>
      </c>
      <c r="L403" s="236">
        <v>39915</v>
      </c>
      <c r="M403" s="18"/>
      <c r="N403" s="218">
        <v>39916</v>
      </c>
      <c r="O403" s="219" t="s">
        <v>4247</v>
      </c>
      <c r="P403" s="151"/>
      <c r="Q403" s="70"/>
      <c r="R403" s="330"/>
    </row>
    <row r="404" spans="1:18" x14ac:dyDescent="0.25">
      <c r="A404" s="64">
        <v>39911</v>
      </c>
      <c r="B404" s="65" t="s">
        <v>2128</v>
      </c>
      <c r="C404" s="21" t="s">
        <v>2809</v>
      </c>
      <c r="D404" s="421">
        <v>4549</v>
      </c>
      <c r="E404" s="21"/>
      <c r="F404" s="21" t="s">
        <v>4905</v>
      </c>
      <c r="G404" s="21"/>
      <c r="H404" s="21" t="s">
        <v>7373</v>
      </c>
      <c r="I404" s="21"/>
      <c r="J404" s="21"/>
      <c r="K404" s="21" t="s">
        <v>10656</v>
      </c>
      <c r="L404" s="236">
        <v>39911</v>
      </c>
      <c r="M404" s="18" t="s">
        <v>3386</v>
      </c>
      <c r="N404" s="218">
        <v>39911</v>
      </c>
      <c r="O404" s="219" t="s">
        <v>10656</v>
      </c>
      <c r="P404" s="151"/>
      <c r="Q404" s="70"/>
      <c r="R404" s="330"/>
    </row>
    <row r="405" spans="1:18" x14ac:dyDescent="0.25">
      <c r="A405" s="64">
        <v>39911</v>
      </c>
      <c r="B405" s="65" t="s">
        <v>20</v>
      </c>
      <c r="C405" s="21" t="s">
        <v>9785</v>
      </c>
      <c r="D405" s="421">
        <v>4560</v>
      </c>
      <c r="E405" s="21" t="s">
        <v>21</v>
      </c>
      <c r="F405" s="21"/>
      <c r="G405" s="21"/>
      <c r="H405" s="21"/>
      <c r="I405" s="21"/>
      <c r="J405" s="21"/>
      <c r="K405" s="21" t="s">
        <v>22</v>
      </c>
      <c r="L405" s="236">
        <v>39911</v>
      </c>
      <c r="M405" s="18" t="s">
        <v>3386</v>
      </c>
      <c r="N405" s="218">
        <v>39912</v>
      </c>
      <c r="O405" s="219" t="s">
        <v>10229</v>
      </c>
      <c r="P405" s="151"/>
      <c r="Q405" s="70"/>
      <c r="R405" s="330"/>
    </row>
    <row r="406" spans="1:18" x14ac:dyDescent="0.25">
      <c r="A406" s="64">
        <v>39911</v>
      </c>
      <c r="B406" s="65" t="s">
        <v>20</v>
      </c>
      <c r="C406" s="21" t="s">
        <v>9785</v>
      </c>
      <c r="D406" s="421">
        <v>4560</v>
      </c>
      <c r="E406" s="21" t="s">
        <v>8013</v>
      </c>
      <c r="F406" s="21"/>
      <c r="G406" s="21"/>
      <c r="H406" s="21"/>
      <c r="I406" s="21"/>
      <c r="J406" s="21"/>
      <c r="K406" s="21" t="s">
        <v>6934</v>
      </c>
      <c r="L406" s="236">
        <v>39911</v>
      </c>
      <c r="M406" s="18" t="s">
        <v>3386</v>
      </c>
      <c r="N406" s="218">
        <v>39912</v>
      </c>
      <c r="O406" s="219" t="s">
        <v>6934</v>
      </c>
      <c r="P406" s="151"/>
      <c r="Q406" s="70"/>
      <c r="R406" s="330"/>
    </row>
    <row r="407" spans="1:18" x14ac:dyDescent="0.25">
      <c r="A407" s="64">
        <v>39911</v>
      </c>
      <c r="B407" s="65" t="s">
        <v>20</v>
      </c>
      <c r="C407" s="21" t="s">
        <v>9785</v>
      </c>
      <c r="D407" s="421">
        <v>4560</v>
      </c>
      <c r="E407" s="234" t="s">
        <v>7917</v>
      </c>
      <c r="F407" s="21"/>
      <c r="G407" s="21"/>
      <c r="H407" s="21"/>
      <c r="I407" s="21"/>
      <c r="J407" s="21"/>
      <c r="K407" s="21" t="s">
        <v>9862</v>
      </c>
      <c r="L407" s="236">
        <v>39911</v>
      </c>
      <c r="M407" s="18" t="s">
        <v>3386</v>
      </c>
      <c r="N407" s="218">
        <v>39912</v>
      </c>
      <c r="O407" s="219" t="s">
        <v>9863</v>
      </c>
      <c r="P407" s="151"/>
      <c r="Q407" s="70"/>
      <c r="R407" s="330"/>
    </row>
    <row r="408" spans="1:18" x14ac:dyDescent="0.25">
      <c r="A408" s="64">
        <v>39911</v>
      </c>
      <c r="B408" s="65" t="s">
        <v>5951</v>
      </c>
      <c r="C408" s="21" t="s">
        <v>1154</v>
      </c>
      <c r="D408" s="421"/>
      <c r="E408" s="21" t="s">
        <v>5132</v>
      </c>
      <c r="F408" s="21"/>
      <c r="G408" s="21"/>
      <c r="H408" s="21"/>
      <c r="I408" s="21"/>
      <c r="J408" s="21"/>
      <c r="K408" s="21" t="s">
        <v>6343</v>
      </c>
      <c r="L408" s="236">
        <v>39917</v>
      </c>
      <c r="M408" s="18" t="s">
        <v>5937</v>
      </c>
      <c r="N408" s="218">
        <v>39920</v>
      </c>
      <c r="O408" s="219" t="s">
        <v>6343</v>
      </c>
      <c r="P408" s="151"/>
      <c r="Q408" s="70"/>
      <c r="R408" s="330"/>
    </row>
    <row r="409" spans="1:18" x14ac:dyDescent="0.25">
      <c r="A409" s="64">
        <v>39912</v>
      </c>
      <c r="B409" s="65" t="s">
        <v>5133</v>
      </c>
      <c r="C409" s="21" t="s">
        <v>10049</v>
      </c>
      <c r="D409" s="421">
        <v>4563</v>
      </c>
      <c r="E409" s="21" t="s">
        <v>5134</v>
      </c>
      <c r="F409" s="21"/>
      <c r="G409" s="21"/>
      <c r="H409" s="21"/>
      <c r="I409" s="21"/>
      <c r="J409" s="21"/>
      <c r="K409" s="21">
        <v>5000</v>
      </c>
      <c r="L409" s="236">
        <v>39920</v>
      </c>
      <c r="M409" s="18"/>
      <c r="N409" s="218">
        <v>39920</v>
      </c>
      <c r="O409" s="219">
        <v>5000</v>
      </c>
      <c r="P409" s="151"/>
      <c r="Q409" s="70"/>
      <c r="R409" s="330"/>
    </row>
    <row r="410" spans="1:18" x14ac:dyDescent="0.25">
      <c r="A410" s="64">
        <v>39912</v>
      </c>
      <c r="B410" s="65" t="s">
        <v>3933</v>
      </c>
      <c r="C410" s="21" t="s">
        <v>2215</v>
      </c>
      <c r="D410" s="421"/>
      <c r="E410" s="21" t="s">
        <v>5555</v>
      </c>
      <c r="F410" s="21"/>
      <c r="G410" s="21"/>
      <c r="H410" s="21"/>
      <c r="I410" s="21"/>
      <c r="J410" s="21"/>
      <c r="K410" s="21" t="s">
        <v>7448</v>
      </c>
      <c r="L410" s="236">
        <v>39916</v>
      </c>
      <c r="M410" s="18"/>
      <c r="N410" s="218">
        <v>39926</v>
      </c>
      <c r="O410" s="219" t="s">
        <v>7449</v>
      </c>
      <c r="P410" s="151"/>
      <c r="Q410" s="70"/>
      <c r="R410" s="330"/>
    </row>
    <row r="411" spans="1:18" x14ac:dyDescent="0.25">
      <c r="A411" s="64">
        <v>39913</v>
      </c>
      <c r="B411" s="65" t="s">
        <v>6763</v>
      </c>
      <c r="C411" s="21" t="s">
        <v>1154</v>
      </c>
      <c r="D411" s="421"/>
      <c r="E411" s="21"/>
      <c r="F411" s="21" t="s">
        <v>846</v>
      </c>
      <c r="G411" s="21" t="s">
        <v>7300</v>
      </c>
      <c r="H411" s="21" t="s">
        <v>847</v>
      </c>
      <c r="I411" s="21" t="s">
        <v>5550</v>
      </c>
      <c r="J411" s="21"/>
      <c r="K411" s="21" t="s">
        <v>2562</v>
      </c>
      <c r="L411" s="236">
        <v>39916</v>
      </c>
      <c r="M411" s="18" t="s">
        <v>3386</v>
      </c>
      <c r="N411" s="218">
        <v>39916</v>
      </c>
      <c r="O411" s="219" t="s">
        <v>2562</v>
      </c>
      <c r="P411" s="151"/>
      <c r="Q411" s="70"/>
      <c r="R411" s="330"/>
    </row>
    <row r="412" spans="1:18" x14ac:dyDescent="0.25">
      <c r="A412" s="64">
        <v>39913</v>
      </c>
      <c r="B412" s="65" t="s">
        <v>5859</v>
      </c>
      <c r="C412" s="21" t="s">
        <v>5246</v>
      </c>
      <c r="D412" s="421">
        <v>4657</v>
      </c>
      <c r="E412" s="21" t="s">
        <v>171</v>
      </c>
      <c r="F412" s="21"/>
      <c r="G412" s="21"/>
      <c r="H412" s="21"/>
      <c r="I412" s="21"/>
      <c r="J412" s="21"/>
      <c r="K412" s="21" t="s">
        <v>8921</v>
      </c>
      <c r="L412" s="236">
        <v>39920</v>
      </c>
      <c r="M412" s="18"/>
      <c r="N412" s="218">
        <v>39917</v>
      </c>
      <c r="O412" s="219" t="s">
        <v>8922</v>
      </c>
      <c r="P412" s="151"/>
      <c r="Q412" s="70"/>
      <c r="R412" s="330"/>
    </row>
    <row r="413" spans="1:18" x14ac:dyDescent="0.25">
      <c r="A413" s="64">
        <v>39916</v>
      </c>
      <c r="B413" s="65" t="s">
        <v>6813</v>
      </c>
      <c r="C413" s="21" t="s">
        <v>5735</v>
      </c>
      <c r="D413" s="421">
        <v>4628</v>
      </c>
      <c r="E413" s="21"/>
      <c r="F413" s="21" t="s">
        <v>4905</v>
      </c>
      <c r="G413" s="21"/>
      <c r="H413" s="21" t="s">
        <v>6305</v>
      </c>
      <c r="I413" s="21"/>
      <c r="J413" s="21" t="s">
        <v>3193</v>
      </c>
      <c r="K413" s="21" t="s">
        <v>8497</v>
      </c>
      <c r="L413" s="236">
        <v>39917</v>
      </c>
      <c r="M413" s="18"/>
      <c r="N413" s="218">
        <v>39917</v>
      </c>
      <c r="O413" s="219" t="s">
        <v>8497</v>
      </c>
      <c r="P413" s="151"/>
      <c r="Q413" s="70"/>
      <c r="R413" s="330"/>
    </row>
    <row r="414" spans="1:18" x14ac:dyDescent="0.25">
      <c r="A414" s="64">
        <v>39918</v>
      </c>
      <c r="B414" s="65" t="s">
        <v>7450</v>
      </c>
      <c r="C414" s="21" t="s">
        <v>5246</v>
      </c>
      <c r="D414" s="421">
        <v>4657</v>
      </c>
      <c r="E414" s="21"/>
      <c r="F414" s="21" t="s">
        <v>1697</v>
      </c>
      <c r="G414" s="21"/>
      <c r="H414" s="234" t="s">
        <v>4232</v>
      </c>
      <c r="I414" s="21"/>
      <c r="J414" s="21"/>
      <c r="K414" s="21" t="s">
        <v>7451</v>
      </c>
      <c r="L414" s="236">
        <v>39926</v>
      </c>
      <c r="M414" s="18" t="s">
        <v>5937</v>
      </c>
      <c r="N414" s="218">
        <v>39926</v>
      </c>
      <c r="O414" s="219" t="s">
        <v>4860</v>
      </c>
      <c r="P414" s="151"/>
      <c r="Q414" s="70"/>
      <c r="R414" s="330"/>
    </row>
    <row r="415" spans="1:18" x14ac:dyDescent="0.25">
      <c r="A415" s="64">
        <v>39919</v>
      </c>
      <c r="B415" s="65" t="s">
        <v>4567</v>
      </c>
      <c r="C415" s="21" t="s">
        <v>5246</v>
      </c>
      <c r="D415" s="421">
        <v>4657</v>
      </c>
      <c r="E415" s="21" t="s">
        <v>10588</v>
      </c>
      <c r="F415" s="21"/>
      <c r="G415" s="21"/>
      <c r="H415" s="21"/>
      <c r="I415" s="21"/>
      <c r="J415" s="21"/>
      <c r="K415" s="21" t="s">
        <v>7374</v>
      </c>
      <c r="L415" s="236">
        <v>39926</v>
      </c>
      <c r="M415" s="18" t="s">
        <v>5937</v>
      </c>
      <c r="N415" s="218">
        <v>39924</v>
      </c>
      <c r="O415" s="219" t="s">
        <v>7374</v>
      </c>
      <c r="P415" s="151"/>
      <c r="Q415" s="70"/>
      <c r="R415" s="330"/>
    </row>
    <row r="416" spans="1:18" x14ac:dyDescent="0.25">
      <c r="A416" s="64">
        <v>39919</v>
      </c>
      <c r="B416" s="65" t="s">
        <v>10589</v>
      </c>
      <c r="C416" s="21" t="s">
        <v>5246</v>
      </c>
      <c r="D416" s="421">
        <v>4657</v>
      </c>
      <c r="E416" s="21"/>
      <c r="F416" s="21"/>
      <c r="G416" s="21"/>
      <c r="H416" s="21" t="s">
        <v>3671</v>
      </c>
      <c r="I416" s="21">
        <v>1</v>
      </c>
      <c r="J416" s="21" t="s">
        <v>8333</v>
      </c>
      <c r="K416" s="21" t="s">
        <v>10590</v>
      </c>
      <c r="L416" s="236">
        <v>39924</v>
      </c>
      <c r="M416" s="18" t="s">
        <v>5937</v>
      </c>
      <c r="N416" s="218">
        <v>39925</v>
      </c>
      <c r="O416" s="219" t="s">
        <v>10590</v>
      </c>
      <c r="P416" s="151"/>
      <c r="Q416" s="70"/>
      <c r="R416" s="330"/>
    </row>
    <row r="417" spans="1:18" x14ac:dyDescent="0.25">
      <c r="A417" s="64">
        <v>39920</v>
      </c>
      <c r="B417" s="65" t="s">
        <v>4189</v>
      </c>
      <c r="C417" s="21" t="s">
        <v>4190</v>
      </c>
      <c r="D417" s="421"/>
      <c r="E417" s="21"/>
      <c r="F417" s="21"/>
      <c r="G417" s="21"/>
      <c r="H417" s="21" t="s">
        <v>4359</v>
      </c>
      <c r="I417" s="21"/>
      <c r="J417" s="21"/>
      <c r="K417" s="21">
        <v>24</v>
      </c>
      <c r="L417" s="236">
        <v>39923</v>
      </c>
      <c r="M417" s="18"/>
      <c r="N417" s="218">
        <v>39923</v>
      </c>
      <c r="O417" s="219">
        <v>24</v>
      </c>
      <c r="P417" s="151"/>
      <c r="Q417" s="70"/>
      <c r="R417" s="330"/>
    </row>
    <row r="418" spans="1:18" x14ac:dyDescent="0.25">
      <c r="A418" s="64">
        <v>39920</v>
      </c>
      <c r="B418" s="65" t="s">
        <v>10589</v>
      </c>
      <c r="C418" s="21" t="s">
        <v>5246</v>
      </c>
      <c r="D418" s="421">
        <v>4657</v>
      </c>
      <c r="E418" s="21"/>
      <c r="F418" s="21"/>
      <c r="G418" s="21"/>
      <c r="H418" s="21" t="s">
        <v>3671</v>
      </c>
      <c r="I418" s="21">
        <v>1</v>
      </c>
      <c r="J418" s="21" t="s">
        <v>5864</v>
      </c>
      <c r="K418" s="21" t="s">
        <v>2216</v>
      </c>
      <c r="L418" s="236">
        <v>39924</v>
      </c>
      <c r="M418" s="18" t="s">
        <v>5937</v>
      </c>
      <c r="N418" s="218">
        <v>39925</v>
      </c>
      <c r="O418" s="219" t="s">
        <v>10590</v>
      </c>
      <c r="P418" s="151"/>
      <c r="Q418" s="70"/>
      <c r="R418" s="330"/>
    </row>
    <row r="419" spans="1:18" x14ac:dyDescent="0.25">
      <c r="A419" s="64">
        <v>39921</v>
      </c>
      <c r="B419" s="65" t="s">
        <v>10589</v>
      </c>
      <c r="C419" s="21" t="s">
        <v>5246</v>
      </c>
      <c r="D419" s="421">
        <v>4657</v>
      </c>
      <c r="E419" s="21"/>
      <c r="F419" s="21"/>
      <c r="G419" s="21"/>
      <c r="H419" s="21" t="s">
        <v>3671</v>
      </c>
      <c r="I419" s="21">
        <v>1</v>
      </c>
      <c r="J419" s="21" t="s">
        <v>10133</v>
      </c>
      <c r="K419" s="21" t="s">
        <v>4366</v>
      </c>
      <c r="L419" s="236">
        <v>39924</v>
      </c>
      <c r="M419" s="18" t="s">
        <v>5937</v>
      </c>
      <c r="N419" s="218">
        <v>39925</v>
      </c>
      <c r="O419" s="219" t="s">
        <v>4366</v>
      </c>
      <c r="P419" s="151"/>
      <c r="Q419" s="70"/>
      <c r="R419" s="330"/>
    </row>
    <row r="420" spans="1:18" x14ac:dyDescent="0.25">
      <c r="A420" s="64">
        <v>39922</v>
      </c>
      <c r="B420" s="65" t="s">
        <v>10589</v>
      </c>
      <c r="C420" s="21" t="s">
        <v>5246</v>
      </c>
      <c r="D420" s="421">
        <v>4657</v>
      </c>
      <c r="E420" s="21"/>
      <c r="F420" s="21"/>
      <c r="G420" s="21"/>
      <c r="H420" s="21" t="s">
        <v>417</v>
      </c>
      <c r="I420" s="21">
        <v>2</v>
      </c>
      <c r="J420" s="21" t="s">
        <v>8333</v>
      </c>
      <c r="K420" s="21" t="s">
        <v>4366</v>
      </c>
      <c r="L420" s="236">
        <v>39924</v>
      </c>
      <c r="M420" s="18" t="s">
        <v>5937</v>
      </c>
      <c r="N420" s="218">
        <v>39925</v>
      </c>
      <c r="O420" s="219" t="s">
        <v>4366</v>
      </c>
      <c r="P420" s="151"/>
      <c r="Q420" s="70"/>
      <c r="R420" s="330"/>
    </row>
    <row r="421" spans="1:18" x14ac:dyDescent="0.25">
      <c r="A421" s="64">
        <v>39923</v>
      </c>
      <c r="B421" s="65" t="s">
        <v>10589</v>
      </c>
      <c r="C421" s="21" t="s">
        <v>5246</v>
      </c>
      <c r="D421" s="421">
        <v>4657</v>
      </c>
      <c r="E421" s="21"/>
      <c r="F421" s="21"/>
      <c r="G421" s="21"/>
      <c r="H421" s="21" t="s">
        <v>417</v>
      </c>
      <c r="I421" s="21">
        <v>2</v>
      </c>
      <c r="J421" s="21" t="s">
        <v>10133</v>
      </c>
      <c r="K421" s="21" t="s">
        <v>4366</v>
      </c>
      <c r="L421" s="236">
        <v>39924</v>
      </c>
      <c r="M421" s="18" t="s">
        <v>5937</v>
      </c>
      <c r="N421" s="218">
        <v>39925</v>
      </c>
      <c r="O421" s="219" t="s">
        <v>4366</v>
      </c>
      <c r="P421" s="151"/>
      <c r="Q421" s="70"/>
      <c r="R421" s="330"/>
    </row>
    <row r="422" spans="1:18" x14ac:dyDescent="0.25">
      <c r="A422" s="62">
        <v>39923</v>
      </c>
      <c r="B422" s="63" t="s">
        <v>1736</v>
      </c>
      <c r="C422" s="21" t="s">
        <v>3364</v>
      </c>
      <c r="D422" s="421">
        <v>4624</v>
      </c>
      <c r="E422" s="21" t="s">
        <v>5612</v>
      </c>
      <c r="F422" s="21"/>
      <c r="G422" s="21"/>
      <c r="H422" s="21"/>
      <c r="I422" s="21"/>
      <c r="J422" s="21"/>
      <c r="K422" s="21">
        <v>1</v>
      </c>
      <c r="L422" s="236">
        <v>39925</v>
      </c>
      <c r="M422" s="18"/>
      <c r="N422" s="218">
        <v>39930</v>
      </c>
      <c r="O422" s="219"/>
      <c r="P422" s="151"/>
      <c r="Q422" s="70"/>
      <c r="R422" s="330"/>
    </row>
    <row r="423" spans="1:18" x14ac:dyDescent="0.25">
      <c r="A423" s="62">
        <v>39923</v>
      </c>
      <c r="B423" s="63" t="s">
        <v>6958</v>
      </c>
      <c r="C423" s="21" t="s">
        <v>5735</v>
      </c>
      <c r="D423" s="421">
        <v>4628</v>
      </c>
      <c r="E423" s="21" t="s">
        <v>6959</v>
      </c>
      <c r="F423" s="21"/>
      <c r="G423" s="21"/>
      <c r="H423" s="21"/>
      <c r="I423" s="21"/>
      <c r="J423" s="21"/>
      <c r="K423" s="21" t="s">
        <v>7909</v>
      </c>
      <c r="L423" s="236">
        <v>39924</v>
      </c>
      <c r="M423" s="18" t="s">
        <v>3386</v>
      </c>
      <c r="N423" s="218">
        <v>39930</v>
      </c>
      <c r="O423" s="219"/>
      <c r="P423" s="151"/>
      <c r="Q423" s="70"/>
      <c r="R423" s="330"/>
    </row>
    <row r="424" spans="1:18" x14ac:dyDescent="0.25">
      <c r="A424" s="64">
        <v>39924</v>
      </c>
      <c r="B424" s="65" t="s">
        <v>7288</v>
      </c>
      <c r="C424" s="21" t="s">
        <v>8950</v>
      </c>
      <c r="D424" s="421"/>
      <c r="E424" s="21" t="s">
        <v>8951</v>
      </c>
      <c r="F424" s="21"/>
      <c r="G424" s="21"/>
      <c r="H424" s="21"/>
      <c r="I424" s="21"/>
      <c r="J424" s="21"/>
      <c r="K424" s="21" t="s">
        <v>4461</v>
      </c>
      <c r="L424" s="236">
        <v>39933</v>
      </c>
      <c r="M424" s="18"/>
      <c r="N424" s="218">
        <v>39931</v>
      </c>
      <c r="O424" s="219" t="s">
        <v>4461</v>
      </c>
      <c r="P424" s="151"/>
      <c r="Q424" s="70"/>
      <c r="R424" s="330"/>
    </row>
    <row r="425" spans="1:18" x14ac:dyDescent="0.25">
      <c r="A425" s="64">
        <v>39924</v>
      </c>
      <c r="B425" s="65" t="s">
        <v>7288</v>
      </c>
      <c r="C425" s="21" t="s">
        <v>8950</v>
      </c>
      <c r="D425" s="421"/>
      <c r="E425" s="21" t="s">
        <v>5425</v>
      </c>
      <c r="F425" s="21"/>
      <c r="G425" s="21"/>
      <c r="H425" s="21"/>
      <c r="I425" s="21"/>
      <c r="J425" s="21"/>
      <c r="K425" s="21" t="s">
        <v>4096</v>
      </c>
      <c r="L425" s="236">
        <v>39933</v>
      </c>
      <c r="M425" s="18"/>
      <c r="N425" s="218">
        <v>39931</v>
      </c>
      <c r="O425" s="219" t="s">
        <v>4096</v>
      </c>
      <c r="P425" s="151"/>
      <c r="Q425" s="70"/>
      <c r="R425" s="330"/>
    </row>
    <row r="426" spans="1:18" x14ac:dyDescent="0.25">
      <c r="A426" s="64">
        <v>39924</v>
      </c>
      <c r="B426" s="65" t="s">
        <v>7288</v>
      </c>
      <c r="C426" s="21" t="s">
        <v>8950</v>
      </c>
      <c r="D426" s="421"/>
      <c r="E426" s="21" t="s">
        <v>3565</v>
      </c>
      <c r="F426" s="21"/>
      <c r="G426" s="21"/>
      <c r="H426" s="21"/>
      <c r="I426" s="21"/>
      <c r="J426" s="21"/>
      <c r="K426" s="21" t="s">
        <v>4096</v>
      </c>
      <c r="L426" s="236">
        <v>39933</v>
      </c>
      <c r="M426" s="18"/>
      <c r="N426" s="218">
        <v>39932</v>
      </c>
      <c r="O426" s="219" t="s">
        <v>4096</v>
      </c>
      <c r="P426" s="151"/>
      <c r="Q426" s="70"/>
      <c r="R426" s="330"/>
    </row>
    <row r="427" spans="1:18" x14ac:dyDescent="0.25">
      <c r="A427" s="64">
        <v>39924</v>
      </c>
      <c r="B427" s="65" t="s">
        <v>7288</v>
      </c>
      <c r="C427" s="21" t="s">
        <v>8950</v>
      </c>
      <c r="D427" s="421"/>
      <c r="E427" s="21" t="s">
        <v>3331</v>
      </c>
      <c r="F427" s="21"/>
      <c r="G427" s="21"/>
      <c r="H427" s="21"/>
      <c r="I427" s="21"/>
      <c r="J427" s="21"/>
      <c r="K427" s="21" t="s">
        <v>2791</v>
      </c>
      <c r="L427" s="236">
        <v>39933</v>
      </c>
      <c r="M427" s="18"/>
      <c r="N427" s="218">
        <v>39933</v>
      </c>
      <c r="O427" s="219" t="s">
        <v>2791</v>
      </c>
      <c r="P427" s="151"/>
      <c r="Q427" s="70"/>
      <c r="R427" s="330"/>
    </row>
    <row r="428" spans="1:18" x14ac:dyDescent="0.25">
      <c r="A428" s="64">
        <v>39924</v>
      </c>
      <c r="B428" s="65" t="s">
        <v>7288</v>
      </c>
      <c r="C428" s="21" t="s">
        <v>8950</v>
      </c>
      <c r="D428" s="421"/>
      <c r="E428" s="21" t="s">
        <v>646</v>
      </c>
      <c r="F428" s="21"/>
      <c r="G428" s="21"/>
      <c r="H428" s="21"/>
      <c r="I428" s="21"/>
      <c r="J428" s="21"/>
      <c r="K428" s="21" t="s">
        <v>4586</v>
      </c>
      <c r="L428" s="236">
        <v>39933</v>
      </c>
      <c r="M428" s="18"/>
      <c r="N428" s="218">
        <v>39933</v>
      </c>
      <c r="O428" s="219" t="s">
        <v>4586</v>
      </c>
      <c r="P428" s="151"/>
      <c r="Q428" s="70"/>
      <c r="R428" s="330"/>
    </row>
    <row r="429" spans="1:18" x14ac:dyDescent="0.25">
      <c r="A429" s="64">
        <v>39924</v>
      </c>
      <c r="B429" s="65" t="s">
        <v>7288</v>
      </c>
      <c r="C429" s="21" t="s">
        <v>8950</v>
      </c>
      <c r="D429" s="421"/>
      <c r="E429" s="21" t="s">
        <v>7594</v>
      </c>
      <c r="F429" s="21"/>
      <c r="G429" s="21"/>
      <c r="H429" s="21"/>
      <c r="I429" s="21"/>
      <c r="J429" s="21"/>
      <c r="K429" s="21" t="s">
        <v>4586</v>
      </c>
      <c r="L429" s="236">
        <v>39933</v>
      </c>
      <c r="M429" s="18"/>
      <c r="N429" s="218">
        <v>39933</v>
      </c>
      <c r="O429" s="219" t="s">
        <v>4586</v>
      </c>
      <c r="P429" s="151"/>
      <c r="Q429" s="70"/>
      <c r="R429" s="330"/>
    </row>
    <row r="430" spans="1:18" x14ac:dyDescent="0.25">
      <c r="A430" s="64">
        <v>39925</v>
      </c>
      <c r="B430" s="65" t="s">
        <v>8654</v>
      </c>
      <c r="C430" s="21" t="s">
        <v>3364</v>
      </c>
      <c r="D430" s="421">
        <v>4624</v>
      </c>
      <c r="E430" s="21"/>
      <c r="F430" s="21"/>
      <c r="G430" s="21"/>
      <c r="H430" s="21" t="s">
        <v>3671</v>
      </c>
      <c r="I430" s="21" t="s">
        <v>2096</v>
      </c>
      <c r="J430" s="21" t="s">
        <v>1727</v>
      </c>
      <c r="K430" s="21" t="s">
        <v>8655</v>
      </c>
      <c r="L430" s="236">
        <v>39926</v>
      </c>
      <c r="M430" s="18"/>
      <c r="N430" s="218">
        <v>39925</v>
      </c>
      <c r="O430" s="219" t="s">
        <v>8656</v>
      </c>
      <c r="P430" s="151"/>
      <c r="Q430" s="70"/>
      <c r="R430" s="330"/>
    </row>
    <row r="431" spans="1:18" x14ac:dyDescent="0.25">
      <c r="A431" s="64">
        <v>39927</v>
      </c>
      <c r="B431" s="65" t="s">
        <v>7452</v>
      </c>
      <c r="C431" s="21" t="s">
        <v>5661</v>
      </c>
      <c r="D431" s="421">
        <v>4653</v>
      </c>
      <c r="E431" s="21"/>
      <c r="F431" s="21" t="s">
        <v>4905</v>
      </c>
      <c r="G431" s="21"/>
      <c r="H431" s="21" t="s">
        <v>4359</v>
      </c>
      <c r="I431" s="21"/>
      <c r="J431" s="21" t="s">
        <v>9018</v>
      </c>
      <c r="K431" s="21" t="s">
        <v>4924</v>
      </c>
      <c r="L431" s="236">
        <v>39926</v>
      </c>
      <c r="M431" s="18"/>
      <c r="N431" s="218">
        <v>39926</v>
      </c>
      <c r="O431" s="219" t="s">
        <v>7453</v>
      </c>
      <c r="P431" s="151"/>
      <c r="Q431" s="70"/>
      <c r="R431" s="330"/>
    </row>
    <row r="432" spans="1:18" x14ac:dyDescent="0.25">
      <c r="A432" s="64">
        <v>39930</v>
      </c>
      <c r="B432" s="65" t="s">
        <v>4110</v>
      </c>
      <c r="C432" s="21" t="s">
        <v>1540</v>
      </c>
      <c r="D432" s="421">
        <v>4589</v>
      </c>
      <c r="E432" s="21"/>
      <c r="F432" s="21" t="s">
        <v>2826</v>
      </c>
      <c r="G432" s="21"/>
      <c r="H432" s="21" t="s">
        <v>10370</v>
      </c>
      <c r="I432" s="21" t="s">
        <v>8177</v>
      </c>
      <c r="J432" s="21"/>
      <c r="K432" s="21" t="s">
        <v>10371</v>
      </c>
      <c r="L432" s="236">
        <v>39933</v>
      </c>
      <c r="M432" s="18"/>
      <c r="N432" s="218">
        <v>39932</v>
      </c>
      <c r="O432" s="219" t="s">
        <v>10371</v>
      </c>
      <c r="P432" s="151"/>
      <c r="Q432" s="70"/>
      <c r="R432" s="330"/>
    </row>
    <row r="433" spans="1:18" x14ac:dyDescent="0.25">
      <c r="A433" s="64">
        <v>39930</v>
      </c>
      <c r="B433" s="65" t="s">
        <v>8546</v>
      </c>
      <c r="C433" s="21" t="s">
        <v>5661</v>
      </c>
      <c r="D433" s="421">
        <v>4653</v>
      </c>
      <c r="E433" s="21"/>
      <c r="F433" s="21" t="s">
        <v>5726</v>
      </c>
      <c r="G433" s="21"/>
      <c r="H433" s="21" t="s">
        <v>9451</v>
      </c>
      <c r="I433" s="21"/>
      <c r="J433" s="21" t="s">
        <v>1447</v>
      </c>
      <c r="K433" s="21" t="s">
        <v>4096</v>
      </c>
      <c r="L433" s="236">
        <v>39951</v>
      </c>
      <c r="M433" s="18"/>
      <c r="N433" s="218">
        <v>39968</v>
      </c>
      <c r="O433" s="219" t="s">
        <v>4461</v>
      </c>
      <c r="P433" s="151"/>
      <c r="Q433" s="78"/>
      <c r="R433" s="330"/>
    </row>
    <row r="434" spans="1:18" x14ac:dyDescent="0.25">
      <c r="A434" s="64">
        <v>39930</v>
      </c>
      <c r="B434" s="65" t="s">
        <v>8546</v>
      </c>
      <c r="C434" s="21" t="s">
        <v>5661</v>
      </c>
      <c r="D434" s="421">
        <v>4653</v>
      </c>
      <c r="E434" s="21"/>
      <c r="F434" s="21" t="s">
        <v>5726</v>
      </c>
      <c r="G434" s="21"/>
      <c r="H434" s="21" t="s">
        <v>9451</v>
      </c>
      <c r="I434" s="21"/>
      <c r="J434" s="21" t="s">
        <v>5330</v>
      </c>
      <c r="K434" s="21" t="s">
        <v>4461</v>
      </c>
      <c r="L434" s="236">
        <v>39951</v>
      </c>
      <c r="M434" s="18"/>
      <c r="N434" s="218">
        <v>39968</v>
      </c>
      <c r="O434" s="219" t="s">
        <v>4461</v>
      </c>
      <c r="P434" s="151"/>
      <c r="Q434" s="78"/>
      <c r="R434" s="330"/>
    </row>
    <row r="435" spans="1:18" x14ac:dyDescent="0.25">
      <c r="A435" s="64">
        <v>39931</v>
      </c>
      <c r="B435" s="65" t="s">
        <v>3566</v>
      </c>
      <c r="C435" s="21" t="s">
        <v>3364</v>
      </c>
      <c r="D435" s="421">
        <v>4624</v>
      </c>
      <c r="E435" s="21"/>
      <c r="F435" s="21"/>
      <c r="G435" s="21"/>
      <c r="H435" s="21" t="s">
        <v>3567</v>
      </c>
      <c r="I435" s="21"/>
      <c r="J435" s="21"/>
      <c r="K435" s="21" t="s">
        <v>3568</v>
      </c>
      <c r="L435" s="236">
        <v>39932</v>
      </c>
      <c r="M435" s="18"/>
      <c r="N435" s="218">
        <v>39932</v>
      </c>
      <c r="O435" s="219" t="s">
        <v>4109</v>
      </c>
      <c r="P435" s="151"/>
      <c r="Q435" s="70"/>
      <c r="R435" s="330"/>
    </row>
    <row r="436" spans="1:18" x14ac:dyDescent="0.25">
      <c r="A436" s="64">
        <v>39931</v>
      </c>
      <c r="B436" s="65" t="s">
        <v>7691</v>
      </c>
      <c r="C436" s="21" t="s">
        <v>5246</v>
      </c>
      <c r="D436" s="421">
        <v>4657</v>
      </c>
      <c r="E436" s="21" t="s">
        <v>7692</v>
      </c>
      <c r="F436" s="21"/>
      <c r="G436" s="21"/>
      <c r="H436" s="21"/>
      <c r="I436" s="21"/>
      <c r="J436" s="21"/>
      <c r="K436" s="21" t="s">
        <v>9729</v>
      </c>
      <c r="L436" s="236">
        <v>39932</v>
      </c>
      <c r="M436" s="18"/>
      <c r="N436" s="218">
        <v>39933</v>
      </c>
      <c r="O436" s="219" t="s">
        <v>9730</v>
      </c>
      <c r="P436" s="151"/>
      <c r="Q436" s="70"/>
      <c r="R436" s="330"/>
    </row>
    <row r="437" spans="1:18" x14ac:dyDescent="0.25">
      <c r="A437" s="64">
        <v>39932</v>
      </c>
      <c r="B437" s="65" t="s">
        <v>5176</v>
      </c>
      <c r="C437" s="21" t="s">
        <v>2809</v>
      </c>
      <c r="D437" s="421">
        <v>4549</v>
      </c>
      <c r="E437" s="21"/>
      <c r="F437" s="21" t="s">
        <v>4905</v>
      </c>
      <c r="G437" s="21"/>
      <c r="H437" s="21" t="s">
        <v>7551</v>
      </c>
      <c r="I437" s="21">
        <v>0.875</v>
      </c>
      <c r="J437" s="21"/>
      <c r="K437" s="21" t="s">
        <v>6343</v>
      </c>
      <c r="L437" s="236">
        <v>39933</v>
      </c>
      <c r="M437" s="18" t="s">
        <v>5937</v>
      </c>
      <c r="N437" s="218">
        <v>39933</v>
      </c>
      <c r="O437" s="219" t="s">
        <v>6343</v>
      </c>
      <c r="P437" s="151"/>
      <c r="Q437" s="70"/>
      <c r="R437" s="330"/>
    </row>
    <row r="438" spans="1:18" x14ac:dyDescent="0.25">
      <c r="A438" s="64">
        <v>39932</v>
      </c>
      <c r="B438" s="65" t="s">
        <v>5176</v>
      </c>
      <c r="C438" s="21" t="s">
        <v>2809</v>
      </c>
      <c r="D438" s="421">
        <v>4549</v>
      </c>
      <c r="E438" s="21"/>
      <c r="F438" s="21" t="s">
        <v>4905</v>
      </c>
      <c r="G438" s="21"/>
      <c r="H438" s="21" t="s">
        <v>7551</v>
      </c>
      <c r="I438" s="21">
        <v>0.75</v>
      </c>
      <c r="J438" s="21"/>
      <c r="K438" s="21" t="s">
        <v>6815</v>
      </c>
      <c r="L438" s="236">
        <v>39933</v>
      </c>
      <c r="M438" s="18" t="s">
        <v>5937</v>
      </c>
      <c r="N438" s="218">
        <v>39933</v>
      </c>
      <c r="O438" s="219" t="s">
        <v>6816</v>
      </c>
      <c r="P438" s="151"/>
      <c r="Q438" s="70"/>
      <c r="R438" s="330"/>
    </row>
    <row r="439" spans="1:18" x14ac:dyDescent="0.25">
      <c r="A439" s="64">
        <v>39932</v>
      </c>
      <c r="B439" s="65" t="s">
        <v>6817</v>
      </c>
      <c r="C439" s="21" t="s">
        <v>5246</v>
      </c>
      <c r="D439" s="421">
        <v>4657</v>
      </c>
      <c r="E439" s="21"/>
      <c r="F439" s="21" t="s">
        <v>1697</v>
      </c>
      <c r="G439" s="21"/>
      <c r="H439" s="234" t="s">
        <v>4232</v>
      </c>
      <c r="I439" s="21"/>
      <c r="J439" s="21"/>
      <c r="K439" s="21" t="s">
        <v>4859</v>
      </c>
      <c r="L439" s="236">
        <v>39934</v>
      </c>
      <c r="M439" s="18" t="s">
        <v>5937</v>
      </c>
      <c r="N439" s="218">
        <v>39937</v>
      </c>
      <c r="O439" s="219" t="s">
        <v>4859</v>
      </c>
      <c r="P439" s="151"/>
      <c r="Q439" s="70"/>
      <c r="R439" s="330"/>
    </row>
    <row r="440" spans="1:18" x14ac:dyDescent="0.25">
      <c r="A440" s="64">
        <v>39937</v>
      </c>
      <c r="B440" s="65" t="s">
        <v>6818</v>
      </c>
      <c r="C440" s="21" t="s">
        <v>3364</v>
      </c>
      <c r="D440" s="421">
        <v>4624</v>
      </c>
      <c r="E440" s="21"/>
      <c r="F440" s="21" t="s">
        <v>4905</v>
      </c>
      <c r="G440" s="21"/>
      <c r="H440" s="21" t="s">
        <v>9325</v>
      </c>
      <c r="I440" s="21"/>
      <c r="J440" s="21" t="s">
        <v>9326</v>
      </c>
      <c r="K440" s="21" t="s">
        <v>28</v>
      </c>
      <c r="L440" s="236">
        <v>39938</v>
      </c>
      <c r="M440" s="18" t="s">
        <v>5937</v>
      </c>
      <c r="N440" s="218">
        <v>39938</v>
      </c>
      <c r="O440" s="219" t="s">
        <v>8437</v>
      </c>
      <c r="P440" s="151"/>
      <c r="Q440" s="70"/>
      <c r="R440" s="330"/>
    </row>
    <row r="441" spans="1:18" x14ac:dyDescent="0.25">
      <c r="A441" s="64">
        <v>39937</v>
      </c>
      <c r="B441" s="65" t="s">
        <v>9014</v>
      </c>
      <c r="C441" s="21" t="s">
        <v>5661</v>
      </c>
      <c r="D441" s="421">
        <v>4653</v>
      </c>
      <c r="E441" s="21" t="s">
        <v>3823</v>
      </c>
      <c r="F441" s="21"/>
      <c r="G441" s="21"/>
      <c r="H441" s="21"/>
      <c r="I441" s="21"/>
      <c r="J441" s="21"/>
      <c r="K441" s="21" t="s">
        <v>8447</v>
      </c>
      <c r="L441" s="236">
        <v>39941</v>
      </c>
      <c r="M441" s="18"/>
      <c r="N441" s="218">
        <v>39941</v>
      </c>
      <c r="O441" s="219"/>
      <c r="P441" s="151"/>
      <c r="Q441" s="70"/>
      <c r="R441" s="330"/>
    </row>
    <row r="442" spans="1:18" x14ac:dyDescent="0.25">
      <c r="A442" s="64">
        <v>39938</v>
      </c>
      <c r="B442" s="65" t="s">
        <v>29</v>
      </c>
      <c r="C442" s="21" t="s">
        <v>3364</v>
      </c>
      <c r="D442" s="421">
        <v>4624</v>
      </c>
      <c r="E442" s="21"/>
      <c r="F442" s="21" t="s">
        <v>738</v>
      </c>
      <c r="G442" s="21"/>
      <c r="H442" s="21" t="s">
        <v>30</v>
      </c>
      <c r="I442" s="21"/>
      <c r="J442" s="21"/>
      <c r="K442" s="21" t="s">
        <v>10656</v>
      </c>
      <c r="L442" s="236">
        <v>39938</v>
      </c>
      <c r="M442" s="18" t="s">
        <v>5937</v>
      </c>
      <c r="N442" s="218">
        <v>39938</v>
      </c>
      <c r="O442" s="219" t="s">
        <v>10656</v>
      </c>
      <c r="P442" s="151"/>
      <c r="Q442" s="70"/>
      <c r="R442" s="330"/>
    </row>
    <row r="443" spans="1:18" x14ac:dyDescent="0.25">
      <c r="A443" s="64">
        <v>39938</v>
      </c>
      <c r="B443" s="65" t="s">
        <v>29</v>
      </c>
      <c r="C443" s="21" t="s">
        <v>3364</v>
      </c>
      <c r="D443" s="421">
        <v>4624</v>
      </c>
      <c r="E443" s="21"/>
      <c r="F443" s="21" t="s">
        <v>738</v>
      </c>
      <c r="G443" s="21"/>
      <c r="H443" s="21" t="s">
        <v>3684</v>
      </c>
      <c r="I443" s="21"/>
      <c r="J443" s="21"/>
      <c r="K443" s="21" t="s">
        <v>3685</v>
      </c>
      <c r="L443" s="236">
        <v>39938</v>
      </c>
      <c r="M443" s="18" t="s">
        <v>5937</v>
      </c>
      <c r="N443" s="218">
        <v>39938</v>
      </c>
      <c r="O443" s="219" t="s">
        <v>3685</v>
      </c>
      <c r="P443" s="151"/>
      <c r="Q443" s="70"/>
      <c r="R443" s="330"/>
    </row>
    <row r="444" spans="1:18" x14ac:dyDescent="0.25">
      <c r="A444" s="64">
        <v>39938</v>
      </c>
      <c r="B444" s="65" t="s">
        <v>29</v>
      </c>
      <c r="C444" s="21" t="s">
        <v>3364</v>
      </c>
      <c r="D444" s="421">
        <v>4624</v>
      </c>
      <c r="E444" s="21"/>
      <c r="F444" s="21"/>
      <c r="G444" s="21"/>
      <c r="H444" s="21" t="s">
        <v>3686</v>
      </c>
      <c r="I444" s="21"/>
      <c r="J444" s="21"/>
      <c r="K444" s="21" t="s">
        <v>692</v>
      </c>
      <c r="L444" s="236">
        <v>39938</v>
      </c>
      <c r="M444" s="18" t="s">
        <v>5937</v>
      </c>
      <c r="N444" s="218">
        <v>39938</v>
      </c>
      <c r="O444" s="219" t="s">
        <v>692</v>
      </c>
      <c r="P444" s="151"/>
      <c r="Q444" s="70"/>
      <c r="R444" s="330"/>
    </row>
    <row r="445" spans="1:18" x14ac:dyDescent="0.25">
      <c r="A445" s="62">
        <v>39939</v>
      </c>
      <c r="B445" s="63" t="s">
        <v>219</v>
      </c>
      <c r="C445" s="21" t="s">
        <v>7322</v>
      </c>
      <c r="D445" s="421">
        <v>4585</v>
      </c>
      <c r="E445" s="21"/>
      <c r="F445" s="21" t="s">
        <v>1697</v>
      </c>
      <c r="G445" s="21"/>
      <c r="H445" s="21" t="s">
        <v>3671</v>
      </c>
      <c r="I445" s="21">
        <v>1</v>
      </c>
      <c r="J445" s="21" t="s">
        <v>617</v>
      </c>
      <c r="K445" s="21" t="s">
        <v>8087</v>
      </c>
      <c r="L445" s="236"/>
      <c r="M445" s="18"/>
      <c r="N445" s="218">
        <v>39939</v>
      </c>
      <c r="O445" s="219"/>
      <c r="P445" s="151"/>
      <c r="Q445" s="70"/>
      <c r="R445" s="330"/>
    </row>
    <row r="446" spans="1:18" x14ac:dyDescent="0.25">
      <c r="A446" s="64">
        <v>39940</v>
      </c>
      <c r="B446" s="65" t="s">
        <v>9013</v>
      </c>
      <c r="C446" s="21" t="s">
        <v>5661</v>
      </c>
      <c r="D446" s="421">
        <v>4653</v>
      </c>
      <c r="E446" s="21"/>
      <c r="F446" s="21" t="s">
        <v>4905</v>
      </c>
      <c r="G446" s="21"/>
      <c r="H446" s="21" t="s">
        <v>4359</v>
      </c>
      <c r="I446" s="21"/>
      <c r="J446" s="21" t="s">
        <v>10366</v>
      </c>
      <c r="K446" s="21" t="s">
        <v>1672</v>
      </c>
      <c r="L446" s="236">
        <v>39940</v>
      </c>
      <c r="M446" s="18"/>
      <c r="N446" s="218">
        <v>39940</v>
      </c>
      <c r="O446" s="219" t="s">
        <v>1672</v>
      </c>
      <c r="P446" s="151"/>
      <c r="Q446" s="70"/>
      <c r="R446" s="330"/>
    </row>
    <row r="447" spans="1:18" x14ac:dyDescent="0.25">
      <c r="A447" s="64">
        <v>39941</v>
      </c>
      <c r="B447" s="65" t="s">
        <v>3824</v>
      </c>
      <c r="C447" s="21" t="s">
        <v>5661</v>
      </c>
      <c r="D447" s="421">
        <v>4653</v>
      </c>
      <c r="E447" s="21"/>
      <c r="F447" s="21" t="s">
        <v>4905</v>
      </c>
      <c r="G447" s="21"/>
      <c r="H447" s="21" t="s">
        <v>4359</v>
      </c>
      <c r="I447" s="21"/>
      <c r="J447" s="21" t="s">
        <v>9018</v>
      </c>
      <c r="K447" s="21" t="s">
        <v>1672</v>
      </c>
      <c r="L447" s="236">
        <v>39941</v>
      </c>
      <c r="M447" s="18"/>
      <c r="N447" s="218">
        <v>39941</v>
      </c>
      <c r="O447" s="219" t="s">
        <v>4924</v>
      </c>
      <c r="P447" s="151"/>
      <c r="Q447" s="70"/>
      <c r="R447" s="330"/>
    </row>
    <row r="448" spans="1:18" x14ac:dyDescent="0.25">
      <c r="A448" s="64">
        <v>39941</v>
      </c>
      <c r="B448" s="65" t="s">
        <v>3825</v>
      </c>
      <c r="C448" s="21" t="s">
        <v>4129</v>
      </c>
      <c r="D448" s="421"/>
      <c r="E448" s="21" t="s">
        <v>2320</v>
      </c>
      <c r="F448" s="21"/>
      <c r="G448" s="21"/>
      <c r="H448" s="21"/>
      <c r="I448" s="21"/>
      <c r="J448" s="21"/>
      <c r="K448" s="21" t="s">
        <v>4461</v>
      </c>
      <c r="L448" s="236">
        <v>39941</v>
      </c>
      <c r="M448" s="18"/>
      <c r="N448" s="218">
        <v>39941</v>
      </c>
      <c r="O448" s="219" t="s">
        <v>6533</v>
      </c>
      <c r="P448" s="151"/>
      <c r="Q448" s="70"/>
      <c r="R448" s="330"/>
    </row>
    <row r="449" spans="1:18" x14ac:dyDescent="0.25">
      <c r="A449" s="64">
        <v>39941</v>
      </c>
      <c r="B449" s="65" t="s">
        <v>4781</v>
      </c>
      <c r="C449" s="21" t="s">
        <v>2215</v>
      </c>
      <c r="D449" s="421"/>
      <c r="E449" s="21"/>
      <c r="F449" s="21" t="s">
        <v>9334</v>
      </c>
      <c r="G449" s="21"/>
      <c r="H449" s="21" t="s">
        <v>8424</v>
      </c>
      <c r="I449" s="21"/>
      <c r="J449" s="21"/>
      <c r="K449" s="21" t="s">
        <v>9348</v>
      </c>
      <c r="L449" s="236">
        <v>39944</v>
      </c>
      <c r="M449" s="18"/>
      <c r="N449" s="218">
        <v>39944</v>
      </c>
      <c r="O449" s="219" t="s">
        <v>9348</v>
      </c>
      <c r="P449" s="151"/>
      <c r="Q449" s="70"/>
      <c r="R449" s="330"/>
    </row>
    <row r="450" spans="1:18" x14ac:dyDescent="0.25">
      <c r="A450" s="64">
        <v>39941</v>
      </c>
      <c r="B450" s="65" t="s">
        <v>4782</v>
      </c>
      <c r="C450" s="21" t="s">
        <v>5246</v>
      </c>
      <c r="D450" s="421">
        <v>4657</v>
      </c>
      <c r="E450" s="21" t="s">
        <v>6218</v>
      </c>
      <c r="F450" s="21"/>
      <c r="G450" s="21"/>
      <c r="H450" s="21"/>
      <c r="I450" s="21"/>
      <c r="J450" s="21"/>
      <c r="K450" s="21" t="s">
        <v>6219</v>
      </c>
      <c r="L450" s="236">
        <v>39948</v>
      </c>
      <c r="M450" s="18" t="s">
        <v>3386</v>
      </c>
      <c r="N450" s="218">
        <v>39945</v>
      </c>
      <c r="O450" s="219" t="s">
        <v>6219</v>
      </c>
      <c r="P450" s="151"/>
      <c r="Q450" s="70"/>
      <c r="R450" s="330"/>
    </row>
    <row r="451" spans="1:18" x14ac:dyDescent="0.25">
      <c r="A451" s="64">
        <v>39941</v>
      </c>
      <c r="B451" s="65" t="s">
        <v>4782</v>
      </c>
      <c r="C451" s="21" t="s">
        <v>5246</v>
      </c>
      <c r="D451" s="421">
        <v>4657</v>
      </c>
      <c r="E451" s="21" t="s">
        <v>9740</v>
      </c>
      <c r="F451" s="21"/>
      <c r="G451" s="21"/>
      <c r="H451" s="21"/>
      <c r="I451" s="21"/>
      <c r="J451" s="21"/>
      <c r="K451" s="21" t="s">
        <v>6934</v>
      </c>
      <c r="L451" s="236">
        <v>39948</v>
      </c>
      <c r="M451" s="18" t="s">
        <v>3386</v>
      </c>
      <c r="N451" s="218">
        <v>39945</v>
      </c>
      <c r="O451" s="219" t="s">
        <v>6934</v>
      </c>
      <c r="P451" s="151"/>
      <c r="Q451" s="70"/>
      <c r="R451" s="330"/>
    </row>
    <row r="452" spans="1:18" x14ac:dyDescent="0.25">
      <c r="A452" s="64">
        <v>39944</v>
      </c>
      <c r="B452" s="65" t="s">
        <v>1736</v>
      </c>
      <c r="C452" s="21" t="s">
        <v>3364</v>
      </c>
      <c r="D452" s="421">
        <v>4624</v>
      </c>
      <c r="E452" s="21" t="s">
        <v>6050</v>
      </c>
      <c r="F452" s="21"/>
      <c r="G452" s="21"/>
      <c r="H452" s="21"/>
      <c r="I452" s="21"/>
      <c r="J452" s="21"/>
      <c r="K452" s="21" t="s">
        <v>4096</v>
      </c>
      <c r="L452" s="236">
        <v>39945</v>
      </c>
      <c r="M452" s="18"/>
      <c r="N452" s="218">
        <v>39947</v>
      </c>
      <c r="O452" s="219" t="s">
        <v>4096</v>
      </c>
      <c r="P452" s="151"/>
      <c r="Q452" s="70"/>
      <c r="R452" s="330"/>
    </row>
    <row r="453" spans="1:18" x14ac:dyDescent="0.25">
      <c r="A453" s="64">
        <v>39944</v>
      </c>
      <c r="B453" s="65" t="s">
        <v>3240</v>
      </c>
      <c r="C453" s="21" t="s">
        <v>10271</v>
      </c>
      <c r="D453" s="421">
        <v>4711</v>
      </c>
      <c r="E453" s="21" t="s">
        <v>5986</v>
      </c>
      <c r="F453" s="21"/>
      <c r="G453" s="21"/>
      <c r="H453" s="21"/>
      <c r="I453" s="21"/>
      <c r="J453" s="21"/>
      <c r="K453" s="21" t="s">
        <v>5987</v>
      </c>
      <c r="L453" s="236">
        <v>39959</v>
      </c>
      <c r="M453" s="18"/>
      <c r="N453" s="218">
        <v>39953</v>
      </c>
      <c r="O453" s="219" t="s">
        <v>5988</v>
      </c>
      <c r="P453" s="151"/>
      <c r="Q453" s="70"/>
      <c r="R453" s="330"/>
    </row>
    <row r="454" spans="1:18" x14ac:dyDescent="0.25">
      <c r="A454" s="62">
        <v>39945</v>
      </c>
      <c r="B454" s="63" t="s">
        <v>9741</v>
      </c>
      <c r="C454" s="21" t="s">
        <v>9785</v>
      </c>
      <c r="D454" s="421">
        <v>4560</v>
      </c>
      <c r="E454" s="21"/>
      <c r="F454" s="21" t="s">
        <v>4905</v>
      </c>
      <c r="G454" s="21"/>
      <c r="H454" s="21" t="s">
        <v>10217</v>
      </c>
      <c r="I454" s="21" t="s">
        <v>8425</v>
      </c>
      <c r="J454" s="21"/>
      <c r="K454" s="21" t="s">
        <v>8426</v>
      </c>
      <c r="L454" s="236">
        <v>39945</v>
      </c>
      <c r="M454" s="18" t="s">
        <v>3386</v>
      </c>
      <c r="N454" s="218">
        <v>39945</v>
      </c>
      <c r="O454" s="219"/>
      <c r="P454" s="151"/>
      <c r="Q454" s="70"/>
      <c r="R454" s="330"/>
    </row>
    <row r="455" spans="1:18" x14ac:dyDescent="0.25">
      <c r="A455" s="64">
        <v>39947</v>
      </c>
      <c r="B455" s="65" t="s">
        <v>6051</v>
      </c>
      <c r="C455" s="21" t="s">
        <v>5509</v>
      </c>
      <c r="D455" s="421">
        <v>4402</v>
      </c>
      <c r="E455" s="21" t="s">
        <v>8486</v>
      </c>
      <c r="F455" s="21"/>
      <c r="G455" s="21"/>
      <c r="H455" s="21"/>
      <c r="I455" s="21"/>
      <c r="J455" s="21"/>
      <c r="K455" s="21" t="s">
        <v>9762</v>
      </c>
      <c r="L455" s="236">
        <v>39947</v>
      </c>
      <c r="M455" s="18" t="s">
        <v>3386</v>
      </c>
      <c r="N455" s="218">
        <v>39947</v>
      </c>
      <c r="O455" s="219" t="s">
        <v>9762</v>
      </c>
      <c r="P455" s="151"/>
      <c r="Q455" s="70"/>
      <c r="R455" s="330"/>
    </row>
    <row r="456" spans="1:18" x14ac:dyDescent="0.25">
      <c r="A456" s="62">
        <v>39947</v>
      </c>
      <c r="B456" s="63" t="s">
        <v>4160</v>
      </c>
      <c r="C456" s="21" t="s">
        <v>5246</v>
      </c>
      <c r="D456" s="421">
        <v>4657</v>
      </c>
      <c r="E456" s="21"/>
      <c r="F456" s="21" t="s">
        <v>5726</v>
      </c>
      <c r="G456" s="21"/>
      <c r="H456" s="21" t="s">
        <v>9451</v>
      </c>
      <c r="I456" s="21" t="s">
        <v>4161</v>
      </c>
      <c r="J456" s="21" t="s">
        <v>8333</v>
      </c>
      <c r="K456" s="21" t="s">
        <v>4680</v>
      </c>
      <c r="L456" s="236">
        <v>39975</v>
      </c>
      <c r="M456" s="18" t="s">
        <v>5937</v>
      </c>
      <c r="N456" s="218">
        <v>39979</v>
      </c>
      <c r="O456" s="219" t="s">
        <v>4680</v>
      </c>
      <c r="P456" s="151"/>
      <c r="Q456" s="70"/>
      <c r="R456" s="330"/>
    </row>
    <row r="457" spans="1:18" x14ac:dyDescent="0.25">
      <c r="A457" s="62">
        <v>39948</v>
      </c>
      <c r="B457" s="63" t="s">
        <v>5985</v>
      </c>
      <c r="C457" s="21" t="s">
        <v>5246</v>
      </c>
      <c r="D457" s="421">
        <v>4657</v>
      </c>
      <c r="E457" s="21"/>
      <c r="F457" s="21"/>
      <c r="G457" s="21"/>
      <c r="H457" s="21" t="s">
        <v>417</v>
      </c>
      <c r="I457" s="21">
        <v>3</v>
      </c>
      <c r="J457" s="21" t="s">
        <v>8333</v>
      </c>
      <c r="K457" s="21" t="s">
        <v>4366</v>
      </c>
      <c r="L457" s="236">
        <v>39952</v>
      </c>
      <c r="M457" s="18" t="s">
        <v>5937</v>
      </c>
      <c r="N457" s="218">
        <v>39952</v>
      </c>
      <c r="O457" s="219" t="s">
        <v>4366</v>
      </c>
      <c r="P457" s="151"/>
      <c r="Q457" s="70"/>
      <c r="R457" s="330"/>
    </row>
    <row r="458" spans="1:18" x14ac:dyDescent="0.25">
      <c r="A458" s="62">
        <v>39948</v>
      </c>
      <c r="B458" s="63" t="s">
        <v>5985</v>
      </c>
      <c r="C458" s="21" t="s">
        <v>5246</v>
      </c>
      <c r="D458" s="421">
        <v>4657</v>
      </c>
      <c r="E458" s="21"/>
      <c r="F458" s="21"/>
      <c r="G458" s="21"/>
      <c r="H458" s="21" t="s">
        <v>417</v>
      </c>
      <c r="I458" s="21">
        <v>3</v>
      </c>
      <c r="J458" s="21" t="s">
        <v>10133</v>
      </c>
      <c r="K458" s="21" t="s">
        <v>4366</v>
      </c>
      <c r="L458" s="236">
        <v>39952</v>
      </c>
      <c r="M458" s="18" t="s">
        <v>5937</v>
      </c>
      <c r="N458" s="218">
        <v>39952</v>
      </c>
      <c r="O458" s="219" t="s">
        <v>4366</v>
      </c>
      <c r="P458" s="151"/>
      <c r="Q458" s="70"/>
      <c r="R458" s="330"/>
    </row>
    <row r="459" spans="1:18" x14ac:dyDescent="0.25">
      <c r="A459" s="62">
        <v>39948</v>
      </c>
      <c r="B459" s="63" t="s">
        <v>5985</v>
      </c>
      <c r="C459" s="21" t="s">
        <v>5246</v>
      </c>
      <c r="D459" s="421">
        <v>4657</v>
      </c>
      <c r="E459" s="21"/>
      <c r="F459" s="21"/>
      <c r="G459" s="21"/>
      <c r="H459" s="21" t="s">
        <v>3671</v>
      </c>
      <c r="I459" s="21">
        <v>1</v>
      </c>
      <c r="J459" s="21" t="s">
        <v>10133</v>
      </c>
      <c r="K459" s="21" t="s">
        <v>4366</v>
      </c>
      <c r="L459" s="236">
        <v>39952</v>
      </c>
      <c r="M459" s="18" t="s">
        <v>5937</v>
      </c>
      <c r="N459" s="218">
        <v>39952</v>
      </c>
      <c r="O459" s="219" t="s">
        <v>4366</v>
      </c>
      <c r="P459" s="151"/>
      <c r="Q459" s="70"/>
      <c r="R459" s="330"/>
    </row>
    <row r="460" spans="1:18" x14ac:dyDescent="0.25">
      <c r="A460" s="62">
        <v>39948</v>
      </c>
      <c r="B460" s="63" t="s">
        <v>6463</v>
      </c>
      <c r="C460" s="20" t="s">
        <v>320</v>
      </c>
      <c r="D460" s="421">
        <v>4688</v>
      </c>
      <c r="E460" s="21"/>
      <c r="F460" s="21" t="s">
        <v>1697</v>
      </c>
      <c r="G460" s="21"/>
      <c r="H460" s="21" t="s">
        <v>232</v>
      </c>
      <c r="I460" s="21"/>
      <c r="J460" s="21"/>
      <c r="K460" s="21" t="s">
        <v>9783</v>
      </c>
      <c r="L460" s="236">
        <v>39960</v>
      </c>
      <c r="M460" s="18" t="s">
        <v>5937</v>
      </c>
      <c r="N460" s="218">
        <v>39960</v>
      </c>
      <c r="O460" s="219"/>
      <c r="P460" s="151"/>
      <c r="Q460" s="70"/>
      <c r="R460" s="330"/>
    </row>
    <row r="461" spans="1:18" x14ac:dyDescent="0.25">
      <c r="A461" s="62">
        <v>39948</v>
      </c>
      <c r="B461" s="63" t="s">
        <v>6463</v>
      </c>
      <c r="C461" s="20" t="s">
        <v>320</v>
      </c>
      <c r="D461" s="421">
        <v>4688</v>
      </c>
      <c r="E461" s="21"/>
      <c r="F461" s="21" t="s">
        <v>1697</v>
      </c>
      <c r="G461" s="21"/>
      <c r="H461" s="21" t="s">
        <v>3671</v>
      </c>
      <c r="I461" s="21">
        <v>0.875</v>
      </c>
      <c r="J461" s="21" t="s">
        <v>4179</v>
      </c>
      <c r="K461" s="21" t="s">
        <v>1729</v>
      </c>
      <c r="L461" s="236"/>
      <c r="M461" s="18"/>
      <c r="N461" s="218">
        <v>39960</v>
      </c>
      <c r="O461" s="219"/>
      <c r="P461" s="151"/>
      <c r="Q461" s="70"/>
      <c r="R461" s="330"/>
    </row>
    <row r="462" spans="1:18" x14ac:dyDescent="0.25">
      <c r="A462" s="64">
        <v>39951</v>
      </c>
      <c r="B462" s="65">
        <v>2447269</v>
      </c>
      <c r="C462" s="21" t="s">
        <v>9155</v>
      </c>
      <c r="D462" s="421">
        <v>4581</v>
      </c>
      <c r="E462" s="21" t="s">
        <v>5340</v>
      </c>
      <c r="F462" s="21"/>
      <c r="G462" s="21"/>
      <c r="H462" s="21"/>
      <c r="I462" s="21"/>
      <c r="J462" s="21"/>
      <c r="K462" s="21" t="s">
        <v>5341</v>
      </c>
      <c r="L462" s="236">
        <v>39951</v>
      </c>
      <c r="M462" s="18"/>
      <c r="N462" s="218">
        <v>39951</v>
      </c>
      <c r="O462" s="219" t="s">
        <v>5429</v>
      </c>
      <c r="P462" s="151"/>
      <c r="Q462" s="70"/>
      <c r="R462" s="330"/>
    </row>
    <row r="463" spans="1:18" x14ac:dyDescent="0.25">
      <c r="A463" s="64">
        <v>39951</v>
      </c>
      <c r="B463" s="65" t="s">
        <v>7544</v>
      </c>
      <c r="C463" s="21" t="s">
        <v>5246</v>
      </c>
      <c r="D463" s="421">
        <v>4657</v>
      </c>
      <c r="E463" s="21"/>
      <c r="F463" s="21" t="s">
        <v>5899</v>
      </c>
      <c r="G463" s="21"/>
      <c r="H463" s="21" t="s">
        <v>1015</v>
      </c>
      <c r="I463" s="21">
        <v>6</v>
      </c>
      <c r="J463" s="21"/>
      <c r="K463" s="21" t="s">
        <v>3058</v>
      </c>
      <c r="L463" s="236"/>
      <c r="M463" s="18" t="s">
        <v>3386</v>
      </c>
      <c r="N463" s="218">
        <v>39953</v>
      </c>
      <c r="O463" s="219" t="s">
        <v>3058</v>
      </c>
      <c r="P463" s="151"/>
      <c r="Q463" s="70"/>
      <c r="R463" s="330"/>
    </row>
    <row r="464" spans="1:18" x14ac:dyDescent="0.25">
      <c r="A464" s="64">
        <v>39951</v>
      </c>
      <c r="B464" s="65" t="s">
        <v>7544</v>
      </c>
      <c r="C464" s="21" t="s">
        <v>5246</v>
      </c>
      <c r="D464" s="421">
        <v>4657</v>
      </c>
      <c r="E464" s="21"/>
      <c r="F464" s="21"/>
      <c r="G464" s="21"/>
      <c r="H464" s="21" t="s">
        <v>3059</v>
      </c>
      <c r="I464" s="21"/>
      <c r="J464" s="21"/>
      <c r="K464" s="21" t="s">
        <v>8593</v>
      </c>
      <c r="L464" s="236"/>
      <c r="M464" s="18" t="s">
        <v>3386</v>
      </c>
      <c r="N464" s="218">
        <v>39953</v>
      </c>
      <c r="O464" s="223" t="s">
        <v>8593</v>
      </c>
      <c r="P464" s="151"/>
      <c r="Q464" s="70"/>
      <c r="R464" s="330"/>
    </row>
    <row r="465" spans="1:18" x14ac:dyDescent="0.25">
      <c r="A465" s="64">
        <v>39952</v>
      </c>
      <c r="B465" s="65">
        <v>214168</v>
      </c>
      <c r="C465" s="21" t="s">
        <v>2148</v>
      </c>
      <c r="D465" s="421"/>
      <c r="E465" s="21" t="s">
        <v>4482</v>
      </c>
      <c r="F465" s="21"/>
      <c r="G465" s="21"/>
      <c r="H465" s="21"/>
      <c r="I465" s="21"/>
      <c r="J465" s="21"/>
      <c r="K465" s="21" t="s">
        <v>5984</v>
      </c>
      <c r="L465" s="236">
        <v>39952</v>
      </c>
      <c r="M465" s="18" t="s">
        <v>3386</v>
      </c>
      <c r="N465" s="218">
        <v>39952</v>
      </c>
      <c r="O465" s="219" t="s">
        <v>921</v>
      </c>
      <c r="P465" s="151"/>
      <c r="Q465" s="70"/>
      <c r="R465" s="330"/>
    </row>
    <row r="466" spans="1:18" x14ac:dyDescent="0.25">
      <c r="A466" s="64">
        <v>39952</v>
      </c>
      <c r="B466" s="65" t="s">
        <v>8594</v>
      </c>
      <c r="C466" s="21" t="s">
        <v>7192</v>
      </c>
      <c r="D466" s="421">
        <v>4515</v>
      </c>
      <c r="E466" s="21"/>
      <c r="F466" s="21" t="s">
        <v>4905</v>
      </c>
      <c r="G466" s="21"/>
      <c r="H466" s="21" t="s">
        <v>400</v>
      </c>
      <c r="I466" s="21"/>
      <c r="J466" s="21" t="s">
        <v>10366</v>
      </c>
      <c r="K466" s="21" t="s">
        <v>3883</v>
      </c>
      <c r="L466" s="236">
        <v>39952</v>
      </c>
      <c r="M466" s="18" t="s">
        <v>3386</v>
      </c>
      <c r="N466" s="218">
        <v>39953</v>
      </c>
      <c r="O466" s="219" t="s">
        <v>2572</v>
      </c>
      <c r="P466" s="151"/>
      <c r="Q466" s="70"/>
      <c r="R466" s="330"/>
    </row>
    <row r="467" spans="1:18" x14ac:dyDescent="0.25">
      <c r="A467" s="64">
        <v>39952</v>
      </c>
      <c r="B467" s="65" t="s">
        <v>3884</v>
      </c>
      <c r="C467" s="21" t="s">
        <v>5246</v>
      </c>
      <c r="D467" s="421">
        <v>4657</v>
      </c>
      <c r="E467" s="21" t="s">
        <v>3885</v>
      </c>
      <c r="F467" s="21"/>
      <c r="G467" s="21"/>
      <c r="H467" s="21"/>
      <c r="I467" s="21"/>
      <c r="J467" s="21"/>
      <c r="K467" s="21" t="s">
        <v>9017</v>
      </c>
      <c r="L467" s="236">
        <v>39952</v>
      </c>
      <c r="M467" s="18" t="s">
        <v>3386</v>
      </c>
      <c r="N467" s="218">
        <v>39953</v>
      </c>
      <c r="O467" s="219" t="s">
        <v>9017</v>
      </c>
      <c r="P467" s="151"/>
      <c r="Q467" s="70"/>
      <c r="R467" s="330"/>
    </row>
    <row r="468" spans="1:18" x14ac:dyDescent="0.25">
      <c r="A468" s="64">
        <v>39952</v>
      </c>
      <c r="B468" s="65" t="s">
        <v>3886</v>
      </c>
      <c r="C468" s="21" t="s">
        <v>5246</v>
      </c>
      <c r="D468" s="421">
        <v>4657</v>
      </c>
      <c r="E468" s="21" t="s">
        <v>1410</v>
      </c>
      <c r="F468" s="21"/>
      <c r="G468" s="21"/>
      <c r="H468" s="21"/>
      <c r="I468" s="21"/>
      <c r="J468" s="21"/>
      <c r="K468" s="21" t="s">
        <v>7840</v>
      </c>
      <c r="L468" s="236">
        <v>39952</v>
      </c>
      <c r="M468" s="18" t="s">
        <v>3386</v>
      </c>
      <c r="N468" s="218">
        <v>39953</v>
      </c>
      <c r="O468" s="219" t="s">
        <v>4118</v>
      </c>
      <c r="P468" s="151"/>
      <c r="Q468" s="70"/>
      <c r="R468" s="330"/>
    </row>
    <row r="469" spans="1:18" x14ac:dyDescent="0.25">
      <c r="A469" s="54">
        <v>39952</v>
      </c>
      <c r="B469" s="55" t="s">
        <v>1740</v>
      </c>
      <c r="C469" s="20" t="s">
        <v>5246</v>
      </c>
      <c r="D469" s="17">
        <v>4657</v>
      </c>
      <c r="E469" s="20" t="s">
        <v>3790</v>
      </c>
      <c r="F469" s="20"/>
      <c r="G469" s="20"/>
      <c r="H469" s="20"/>
      <c r="I469" s="20"/>
      <c r="J469" s="20"/>
      <c r="K469" s="20" t="s">
        <v>3791</v>
      </c>
      <c r="L469" s="233">
        <v>39959</v>
      </c>
      <c r="M469" s="18"/>
      <c r="N469" s="218">
        <v>39961</v>
      </c>
      <c r="O469" s="219" t="s">
        <v>3791</v>
      </c>
      <c r="P469" s="151"/>
      <c r="Q469" s="78"/>
      <c r="R469" s="330"/>
    </row>
    <row r="470" spans="1:18" x14ac:dyDescent="0.25">
      <c r="A470" s="64">
        <v>39953</v>
      </c>
      <c r="B470" s="65" t="s">
        <v>1037</v>
      </c>
      <c r="C470" s="21" t="s">
        <v>8913</v>
      </c>
      <c r="D470" s="421">
        <v>4672</v>
      </c>
      <c r="E470" s="21" t="s">
        <v>4234</v>
      </c>
      <c r="F470" s="21"/>
      <c r="G470" s="21"/>
      <c r="H470" s="21"/>
      <c r="I470" s="21"/>
      <c r="J470" s="21"/>
      <c r="K470" s="21" t="s">
        <v>10229</v>
      </c>
      <c r="L470" s="236">
        <v>39953</v>
      </c>
      <c r="M470" s="18" t="s">
        <v>3386</v>
      </c>
      <c r="N470" s="218">
        <v>39953</v>
      </c>
      <c r="O470" s="219" t="s">
        <v>10229</v>
      </c>
      <c r="P470" s="151"/>
      <c r="Q470" s="70"/>
      <c r="R470" s="330"/>
    </row>
    <row r="471" spans="1:18" x14ac:dyDescent="0.25">
      <c r="A471" s="64">
        <v>39954</v>
      </c>
      <c r="B471" s="65" t="s">
        <v>4235</v>
      </c>
      <c r="C471" s="21" t="s">
        <v>954</v>
      </c>
      <c r="D471" s="421">
        <v>4730</v>
      </c>
      <c r="E471" s="21" t="s">
        <v>869</v>
      </c>
      <c r="F471" s="21"/>
      <c r="G471" s="21"/>
      <c r="H471" s="21"/>
      <c r="I471" s="21"/>
      <c r="J471" s="21"/>
      <c r="K471" s="21" t="s">
        <v>870</v>
      </c>
      <c r="L471" s="236">
        <v>39954</v>
      </c>
      <c r="M471" s="18" t="s">
        <v>3386</v>
      </c>
      <c r="N471" s="218">
        <v>39954</v>
      </c>
      <c r="O471" s="219" t="s">
        <v>870</v>
      </c>
      <c r="P471" s="151"/>
      <c r="Q471" s="70"/>
      <c r="R471" s="330"/>
    </row>
    <row r="472" spans="1:18" x14ac:dyDescent="0.25">
      <c r="A472" s="62">
        <v>39955</v>
      </c>
      <c r="B472" s="63" t="s">
        <v>2374</v>
      </c>
      <c r="C472" s="21" t="s">
        <v>5378</v>
      </c>
      <c r="D472" s="421">
        <v>4723</v>
      </c>
      <c r="E472" s="21" t="s">
        <v>871</v>
      </c>
      <c r="F472" s="21"/>
      <c r="G472" s="21"/>
      <c r="H472" s="21"/>
      <c r="I472" s="21"/>
      <c r="J472" s="21"/>
      <c r="K472" s="21" t="s">
        <v>4437</v>
      </c>
      <c r="L472" s="236">
        <v>39960</v>
      </c>
      <c r="M472" s="18"/>
      <c r="N472" s="218">
        <v>39960</v>
      </c>
      <c r="O472" s="219"/>
      <c r="P472" s="151"/>
      <c r="Q472" s="77"/>
      <c r="R472" s="330"/>
    </row>
    <row r="473" spans="1:18" x14ac:dyDescent="0.25">
      <c r="A473" s="64">
        <v>39959</v>
      </c>
      <c r="B473" s="65" t="s">
        <v>4613</v>
      </c>
      <c r="C473" s="21" t="s">
        <v>9617</v>
      </c>
      <c r="D473" s="421">
        <v>4598</v>
      </c>
      <c r="E473" s="21" t="s">
        <v>4233</v>
      </c>
      <c r="F473" s="21"/>
      <c r="G473" s="21"/>
      <c r="H473" s="21"/>
      <c r="I473" s="21"/>
      <c r="J473" s="21"/>
      <c r="K473" s="21" t="s">
        <v>6343</v>
      </c>
      <c r="L473" s="236">
        <v>39965</v>
      </c>
      <c r="M473" s="18"/>
      <c r="N473" s="218">
        <v>39965</v>
      </c>
      <c r="O473" s="219" t="s">
        <v>6343</v>
      </c>
      <c r="P473" s="151"/>
      <c r="Q473" s="78"/>
      <c r="R473" s="330"/>
    </row>
    <row r="474" spans="1:18" x14ac:dyDescent="0.25">
      <c r="A474" s="64">
        <v>39961</v>
      </c>
      <c r="B474" s="65" t="s">
        <v>3792</v>
      </c>
      <c r="C474" s="20" t="s">
        <v>2044</v>
      </c>
      <c r="D474" s="421">
        <v>4685</v>
      </c>
      <c r="E474" s="21" t="s">
        <v>5860</v>
      </c>
      <c r="F474" s="21"/>
      <c r="G474" s="21"/>
      <c r="H474" s="21"/>
      <c r="I474" s="21"/>
      <c r="J474" s="21"/>
      <c r="K474" s="21" t="s">
        <v>1443</v>
      </c>
      <c r="L474" s="236">
        <v>39961</v>
      </c>
      <c r="M474" s="18"/>
      <c r="N474" s="218">
        <v>39961</v>
      </c>
      <c r="O474" s="219"/>
      <c r="P474" s="151"/>
      <c r="Q474" s="78"/>
      <c r="R474" s="330"/>
    </row>
    <row r="475" spans="1:18" x14ac:dyDescent="0.25">
      <c r="A475" s="64">
        <v>39961</v>
      </c>
      <c r="B475" s="65" t="s">
        <v>5861</v>
      </c>
      <c r="C475" s="21" t="s">
        <v>5246</v>
      </c>
      <c r="D475" s="421">
        <v>4657</v>
      </c>
      <c r="E475" s="21" t="s">
        <v>516</v>
      </c>
      <c r="F475" s="21"/>
      <c r="G475" s="21"/>
      <c r="H475" s="21"/>
      <c r="I475" s="21"/>
      <c r="J475" s="21"/>
      <c r="K475" s="21" t="s">
        <v>8545</v>
      </c>
      <c r="L475" s="236">
        <v>39962</v>
      </c>
      <c r="M475" s="18" t="s">
        <v>3386</v>
      </c>
      <c r="N475" s="218">
        <v>39962</v>
      </c>
      <c r="O475" s="219" t="s">
        <v>420</v>
      </c>
      <c r="P475" s="151"/>
      <c r="Q475" s="78"/>
      <c r="R475" s="330"/>
    </row>
    <row r="476" spans="1:18" x14ac:dyDescent="0.25">
      <c r="A476" s="64">
        <v>39965</v>
      </c>
      <c r="B476" s="65" t="s">
        <v>8546</v>
      </c>
      <c r="C476" s="21" t="s">
        <v>5661</v>
      </c>
      <c r="D476" s="421">
        <v>4653</v>
      </c>
      <c r="E476" s="21"/>
      <c r="F476" s="21" t="s">
        <v>5726</v>
      </c>
      <c r="G476" s="21"/>
      <c r="H476" s="21" t="s">
        <v>9451</v>
      </c>
      <c r="I476" s="21"/>
      <c r="J476" s="21" t="s">
        <v>5330</v>
      </c>
      <c r="K476" s="21" t="s">
        <v>4096</v>
      </c>
      <c r="L476" s="236">
        <v>39993</v>
      </c>
      <c r="M476" s="18"/>
      <c r="N476" s="218">
        <v>39962</v>
      </c>
      <c r="O476" s="219" t="s">
        <v>1587</v>
      </c>
      <c r="P476" s="151"/>
      <c r="Q476" s="78"/>
      <c r="R476" s="330"/>
    </row>
    <row r="477" spans="1:18" x14ac:dyDescent="0.25">
      <c r="A477" s="64">
        <v>39965</v>
      </c>
      <c r="B477" s="65" t="s">
        <v>1448</v>
      </c>
      <c r="C477" s="21" t="s">
        <v>5246</v>
      </c>
      <c r="D477" s="421">
        <v>4657</v>
      </c>
      <c r="E477" s="21" t="s">
        <v>1780</v>
      </c>
      <c r="F477" s="21"/>
      <c r="G477" s="21"/>
      <c r="H477" s="21"/>
      <c r="I477" s="21"/>
      <c r="J477" s="21"/>
      <c r="K477" s="21" t="s">
        <v>1781</v>
      </c>
      <c r="L477" s="236">
        <v>39968</v>
      </c>
      <c r="M477" s="18"/>
      <c r="N477" s="218">
        <v>39968</v>
      </c>
      <c r="O477" s="219"/>
      <c r="P477" s="151"/>
      <c r="Q477" s="78"/>
      <c r="R477" s="330"/>
    </row>
    <row r="478" spans="1:18" x14ac:dyDescent="0.25">
      <c r="A478" s="64">
        <v>39965</v>
      </c>
      <c r="B478" s="65" t="s">
        <v>10556</v>
      </c>
      <c r="C478" s="21" t="s">
        <v>2044</v>
      </c>
      <c r="D478" s="421">
        <v>4685</v>
      </c>
      <c r="E478" s="21" t="s">
        <v>3808</v>
      </c>
      <c r="F478" s="21"/>
      <c r="G478" s="21"/>
      <c r="H478" s="21"/>
      <c r="I478" s="21"/>
      <c r="J478" s="21"/>
      <c r="K478" s="21" t="s">
        <v>3809</v>
      </c>
      <c r="L478" s="236">
        <v>39974</v>
      </c>
      <c r="M478" s="18" t="s">
        <v>5937</v>
      </c>
      <c r="N478" s="218">
        <v>39974</v>
      </c>
      <c r="O478" s="219"/>
      <c r="P478" s="151"/>
      <c r="Q478" s="70"/>
      <c r="R478" s="330"/>
    </row>
    <row r="479" spans="1:18" x14ac:dyDescent="0.25">
      <c r="A479" s="64">
        <v>39965</v>
      </c>
      <c r="B479" s="65" t="s">
        <v>1116</v>
      </c>
      <c r="C479" s="21" t="s">
        <v>3364</v>
      </c>
      <c r="D479" s="421">
        <v>4624</v>
      </c>
      <c r="E479" s="21"/>
      <c r="F479" s="21" t="s">
        <v>1697</v>
      </c>
      <c r="G479" s="21"/>
      <c r="H479" s="21" t="s">
        <v>232</v>
      </c>
      <c r="I479" s="21"/>
      <c r="J479" s="21"/>
      <c r="K479" s="21" t="s">
        <v>2471</v>
      </c>
      <c r="L479" s="236">
        <v>39969</v>
      </c>
      <c r="M479" s="18"/>
      <c r="N479" s="218">
        <v>39975</v>
      </c>
      <c r="O479" s="219" t="s">
        <v>2471</v>
      </c>
      <c r="P479" s="151"/>
      <c r="Q479" s="70"/>
      <c r="R479" s="330"/>
    </row>
    <row r="480" spans="1:18" x14ac:dyDescent="0.25">
      <c r="A480" s="64">
        <v>39965</v>
      </c>
      <c r="B480" s="65" t="s">
        <v>1116</v>
      </c>
      <c r="C480" s="21" t="s">
        <v>3364</v>
      </c>
      <c r="D480" s="421">
        <v>4624</v>
      </c>
      <c r="E480" s="21"/>
      <c r="F480" s="21" t="s">
        <v>1697</v>
      </c>
      <c r="G480" s="21"/>
      <c r="H480" s="21" t="s">
        <v>3671</v>
      </c>
      <c r="I480" s="21" t="s">
        <v>2096</v>
      </c>
      <c r="J480" s="21" t="s">
        <v>1387</v>
      </c>
      <c r="K480" s="21" t="s">
        <v>2362</v>
      </c>
      <c r="L480" s="236">
        <v>39969</v>
      </c>
      <c r="M480" s="18"/>
      <c r="N480" s="218">
        <v>39975</v>
      </c>
      <c r="O480" s="219" t="s">
        <v>8262</v>
      </c>
      <c r="P480" s="151"/>
      <c r="Q480" s="70"/>
      <c r="R480" s="330"/>
    </row>
    <row r="481" spans="1:18" x14ac:dyDescent="0.25">
      <c r="A481" s="64">
        <v>39966</v>
      </c>
      <c r="B481" s="65" t="s">
        <v>9397</v>
      </c>
      <c r="C481" s="21" t="s">
        <v>2682</v>
      </c>
      <c r="D481" s="421"/>
      <c r="E481" s="21" t="s">
        <v>6012</v>
      </c>
      <c r="F481" s="21" t="s">
        <v>9334</v>
      </c>
      <c r="G481" s="21"/>
      <c r="H481" s="21"/>
      <c r="I481" s="21"/>
      <c r="J481" s="21"/>
      <c r="K481" s="21" t="s">
        <v>254</v>
      </c>
      <c r="L481" s="236">
        <v>39966</v>
      </c>
      <c r="M481" s="18"/>
      <c r="N481" s="218">
        <v>39966</v>
      </c>
      <c r="O481" s="219" t="s">
        <v>1444</v>
      </c>
      <c r="P481" s="151"/>
      <c r="Q481" s="78"/>
      <c r="R481" s="330"/>
    </row>
    <row r="482" spans="1:18" x14ac:dyDescent="0.25">
      <c r="A482" s="64">
        <v>39966</v>
      </c>
      <c r="B482" s="65" t="s">
        <v>1445</v>
      </c>
      <c r="C482" s="21" t="s">
        <v>5735</v>
      </c>
      <c r="D482" s="421">
        <v>4628</v>
      </c>
      <c r="E482" s="21"/>
      <c r="F482" s="21" t="s">
        <v>4323</v>
      </c>
      <c r="G482" s="21"/>
      <c r="H482" s="21" t="s">
        <v>4943</v>
      </c>
      <c r="I482" s="21">
        <v>3</v>
      </c>
      <c r="J482" s="21" t="s">
        <v>1446</v>
      </c>
      <c r="K482" s="21" t="s">
        <v>5341</v>
      </c>
      <c r="L482" s="236">
        <v>39967</v>
      </c>
      <c r="M482" s="18" t="s">
        <v>3386</v>
      </c>
      <c r="N482" s="218">
        <v>39967</v>
      </c>
      <c r="O482" s="219" t="s">
        <v>4245</v>
      </c>
      <c r="P482" s="151"/>
      <c r="Q482" s="78"/>
      <c r="R482" s="330"/>
    </row>
    <row r="483" spans="1:18" x14ac:dyDescent="0.25">
      <c r="A483" s="64">
        <v>39967</v>
      </c>
      <c r="B483" s="65" t="s">
        <v>3810</v>
      </c>
      <c r="C483" s="21" t="s">
        <v>9785</v>
      </c>
      <c r="D483" s="421">
        <v>4560</v>
      </c>
      <c r="E483" s="21"/>
      <c r="F483" s="21" t="s">
        <v>1697</v>
      </c>
      <c r="G483" s="21"/>
      <c r="H483" s="21" t="s">
        <v>417</v>
      </c>
      <c r="I483" s="21">
        <v>1.25</v>
      </c>
      <c r="J483" s="21" t="s">
        <v>1945</v>
      </c>
      <c r="K483" s="21" t="s">
        <v>9997</v>
      </c>
      <c r="L483" s="236"/>
      <c r="M483" s="18" t="s">
        <v>3356</v>
      </c>
      <c r="N483" s="218">
        <v>39974</v>
      </c>
      <c r="O483" s="219"/>
      <c r="P483" s="151"/>
      <c r="Q483" s="70"/>
      <c r="R483" s="330"/>
    </row>
    <row r="484" spans="1:18" x14ac:dyDescent="0.25">
      <c r="A484" s="64">
        <v>39967</v>
      </c>
      <c r="B484" s="65" t="s">
        <v>3810</v>
      </c>
      <c r="C484" s="21" t="s">
        <v>9785</v>
      </c>
      <c r="D484" s="421">
        <v>4560</v>
      </c>
      <c r="E484" s="21"/>
      <c r="F484" s="21" t="s">
        <v>1697</v>
      </c>
      <c r="G484" s="21"/>
      <c r="H484" s="21" t="s">
        <v>3671</v>
      </c>
      <c r="I484" s="21">
        <v>0.875</v>
      </c>
      <c r="J484" s="21" t="s">
        <v>1945</v>
      </c>
      <c r="K484" s="21" t="s">
        <v>9998</v>
      </c>
      <c r="L484" s="236"/>
      <c r="M484" s="18" t="s">
        <v>3356</v>
      </c>
      <c r="N484" s="218">
        <v>39974</v>
      </c>
      <c r="O484" s="219"/>
      <c r="P484" s="151"/>
      <c r="Q484" s="70"/>
      <c r="R484" s="330"/>
    </row>
    <row r="485" spans="1:18" x14ac:dyDescent="0.25">
      <c r="A485" s="64">
        <v>39967</v>
      </c>
      <c r="B485" s="65" t="s">
        <v>3810</v>
      </c>
      <c r="C485" s="21" t="s">
        <v>9785</v>
      </c>
      <c r="D485" s="421">
        <v>4560</v>
      </c>
      <c r="E485" s="21"/>
      <c r="F485" s="21" t="s">
        <v>1697</v>
      </c>
      <c r="G485" s="21"/>
      <c r="H485" s="21" t="s">
        <v>4362</v>
      </c>
      <c r="I485" s="21">
        <v>143</v>
      </c>
      <c r="J485" s="21" t="s">
        <v>1945</v>
      </c>
      <c r="K485" s="21">
        <v>114</v>
      </c>
      <c r="L485" s="236">
        <v>39976</v>
      </c>
      <c r="M485" s="18" t="s">
        <v>5937</v>
      </c>
      <c r="N485" s="218">
        <v>39976</v>
      </c>
      <c r="O485" s="219"/>
      <c r="P485" s="151"/>
      <c r="Q485" s="70"/>
      <c r="R485" s="330"/>
    </row>
    <row r="486" spans="1:18" x14ac:dyDescent="0.25">
      <c r="A486" s="64">
        <v>39967</v>
      </c>
      <c r="B486" s="65" t="s">
        <v>3810</v>
      </c>
      <c r="C486" s="21" t="s">
        <v>9785</v>
      </c>
      <c r="D486" s="421">
        <v>4560</v>
      </c>
      <c r="E486" s="21"/>
      <c r="F486" s="21" t="s">
        <v>1697</v>
      </c>
      <c r="G486" s="21"/>
      <c r="H486" s="21" t="s">
        <v>4362</v>
      </c>
      <c r="I486" s="21">
        <v>161</v>
      </c>
      <c r="J486" s="21" t="s">
        <v>1945</v>
      </c>
      <c r="K486" s="21">
        <v>42</v>
      </c>
      <c r="L486" s="236">
        <v>39976</v>
      </c>
      <c r="M486" s="18" t="s">
        <v>5937</v>
      </c>
      <c r="N486" s="218">
        <v>39976</v>
      </c>
      <c r="O486" s="219"/>
      <c r="P486" s="151"/>
      <c r="Q486" s="70"/>
      <c r="R486" s="330"/>
    </row>
    <row r="487" spans="1:18" x14ac:dyDescent="0.25">
      <c r="A487" s="64">
        <v>39967</v>
      </c>
      <c r="B487" s="65" t="s">
        <v>3810</v>
      </c>
      <c r="C487" s="21" t="s">
        <v>9785</v>
      </c>
      <c r="D487" s="421">
        <v>4560</v>
      </c>
      <c r="E487" s="21"/>
      <c r="F487" s="21" t="s">
        <v>1697</v>
      </c>
      <c r="G487" s="21"/>
      <c r="H487" s="21" t="s">
        <v>4362</v>
      </c>
      <c r="I487" s="21">
        <v>140</v>
      </c>
      <c r="J487" s="21" t="s">
        <v>1945</v>
      </c>
      <c r="K487" s="21">
        <v>25</v>
      </c>
      <c r="L487" s="236">
        <v>39976</v>
      </c>
      <c r="M487" s="18" t="s">
        <v>5937</v>
      </c>
      <c r="N487" s="218">
        <v>39976</v>
      </c>
      <c r="O487" s="219"/>
      <c r="P487" s="151"/>
      <c r="Q487" s="70"/>
      <c r="R487" s="330"/>
    </row>
    <row r="488" spans="1:18" x14ac:dyDescent="0.25">
      <c r="A488" s="64">
        <v>39967</v>
      </c>
      <c r="B488" s="65" t="s">
        <v>3810</v>
      </c>
      <c r="C488" s="21" t="s">
        <v>9785</v>
      </c>
      <c r="D488" s="421">
        <v>4560</v>
      </c>
      <c r="E488" s="21"/>
      <c r="F488" s="21" t="s">
        <v>1697</v>
      </c>
      <c r="G488" s="21"/>
      <c r="H488" s="21" t="s">
        <v>787</v>
      </c>
      <c r="I488" s="21"/>
      <c r="J488" s="21"/>
      <c r="K488" s="21" t="s">
        <v>788</v>
      </c>
      <c r="L488" s="236">
        <v>39976</v>
      </c>
      <c r="M488" s="18" t="s">
        <v>5937</v>
      </c>
      <c r="N488" s="218">
        <v>39976</v>
      </c>
      <c r="O488" s="219"/>
      <c r="P488" s="151"/>
      <c r="Q488" s="70"/>
      <c r="R488" s="330"/>
    </row>
    <row r="489" spans="1:18" x14ac:dyDescent="0.25">
      <c r="A489" s="64">
        <v>39967</v>
      </c>
      <c r="B489" s="65" t="s">
        <v>3810</v>
      </c>
      <c r="C489" s="21" t="s">
        <v>9785</v>
      </c>
      <c r="D489" s="421">
        <v>4560</v>
      </c>
      <c r="E489" s="21"/>
      <c r="F489" s="21" t="s">
        <v>1697</v>
      </c>
      <c r="G489" s="21"/>
      <c r="H489" s="21" t="s">
        <v>4362</v>
      </c>
      <c r="I489" s="21">
        <v>40.5</v>
      </c>
      <c r="J489" s="21" t="s">
        <v>1945</v>
      </c>
      <c r="K489" s="21">
        <v>67</v>
      </c>
      <c r="L489" s="236">
        <v>39976</v>
      </c>
      <c r="M489" s="18" t="s">
        <v>5937</v>
      </c>
      <c r="N489" s="218">
        <v>39976</v>
      </c>
      <c r="O489" s="219"/>
      <c r="P489" s="151"/>
      <c r="Q489" s="70"/>
      <c r="R489" s="330"/>
    </row>
    <row r="490" spans="1:18" x14ac:dyDescent="0.25">
      <c r="A490" s="64">
        <v>39967</v>
      </c>
      <c r="B490" s="65" t="s">
        <v>10554</v>
      </c>
      <c r="C490" s="21" t="s">
        <v>10555</v>
      </c>
      <c r="D490" s="421">
        <v>4733</v>
      </c>
      <c r="E490" s="21"/>
      <c r="F490" s="21" t="s">
        <v>1697</v>
      </c>
      <c r="G490" s="21"/>
      <c r="H490" s="21" t="s">
        <v>417</v>
      </c>
      <c r="I490" s="21">
        <v>1.5</v>
      </c>
      <c r="J490" s="21" t="s">
        <v>10768</v>
      </c>
      <c r="K490" s="21" t="s">
        <v>9050</v>
      </c>
      <c r="L490" s="236">
        <v>39988</v>
      </c>
      <c r="M490" s="18"/>
      <c r="N490" s="218">
        <v>39988</v>
      </c>
      <c r="O490" s="219" t="s">
        <v>9051</v>
      </c>
      <c r="P490" s="151"/>
      <c r="Q490" s="70"/>
      <c r="R490" s="330"/>
    </row>
    <row r="491" spans="1:18" x14ac:dyDescent="0.25">
      <c r="A491" s="64">
        <v>39967</v>
      </c>
      <c r="B491" s="65" t="s">
        <v>10554</v>
      </c>
      <c r="C491" s="21" t="s">
        <v>10555</v>
      </c>
      <c r="D491" s="421">
        <v>4733</v>
      </c>
      <c r="E491" s="21"/>
      <c r="F491" s="21" t="s">
        <v>1697</v>
      </c>
      <c r="G491" s="21"/>
      <c r="H491" s="21" t="s">
        <v>3671</v>
      </c>
      <c r="I491" s="21">
        <v>0.875</v>
      </c>
      <c r="J491" s="21" t="s">
        <v>10768</v>
      </c>
      <c r="K491" s="21" t="s">
        <v>5477</v>
      </c>
      <c r="L491" s="236">
        <v>39988</v>
      </c>
      <c r="M491" s="18" t="s">
        <v>5937</v>
      </c>
      <c r="N491" s="218">
        <v>39988</v>
      </c>
      <c r="O491" s="219" t="s">
        <v>5477</v>
      </c>
      <c r="P491" s="151"/>
      <c r="Q491" s="70"/>
      <c r="R491" s="330"/>
    </row>
    <row r="492" spans="1:18" x14ac:dyDescent="0.25">
      <c r="A492" s="64">
        <v>39967</v>
      </c>
      <c r="B492" s="65" t="s">
        <v>10554</v>
      </c>
      <c r="C492" s="21" t="s">
        <v>10555</v>
      </c>
      <c r="D492" s="421">
        <v>4733</v>
      </c>
      <c r="E492" s="21"/>
      <c r="F492" s="21" t="s">
        <v>1697</v>
      </c>
      <c r="G492" s="21"/>
      <c r="H492" s="234" t="s">
        <v>4232</v>
      </c>
      <c r="I492" s="21"/>
      <c r="J492" s="21"/>
      <c r="K492" s="21" t="s">
        <v>9052</v>
      </c>
      <c r="L492" s="236">
        <v>39988</v>
      </c>
      <c r="M492" s="18" t="s">
        <v>5937</v>
      </c>
      <c r="N492" s="218">
        <v>39988</v>
      </c>
      <c r="O492" s="219" t="s">
        <v>9053</v>
      </c>
      <c r="P492" s="151"/>
      <c r="Q492" s="70"/>
      <c r="R492" s="330"/>
    </row>
    <row r="493" spans="1:18" x14ac:dyDescent="0.25">
      <c r="A493" s="64">
        <v>39967</v>
      </c>
      <c r="B493" s="65" t="s">
        <v>6178</v>
      </c>
      <c r="C493" s="21" t="s">
        <v>4535</v>
      </c>
      <c r="D493" s="421">
        <v>4674</v>
      </c>
      <c r="E493" s="21" t="s">
        <v>4549</v>
      </c>
      <c r="F493" s="21"/>
      <c r="G493" s="21"/>
      <c r="H493" s="21"/>
      <c r="I493" s="21"/>
      <c r="J493" s="21"/>
      <c r="K493" s="21" t="s">
        <v>6040</v>
      </c>
      <c r="L493" s="236">
        <v>39981</v>
      </c>
      <c r="M493" s="18"/>
      <c r="N493" s="218">
        <v>39981</v>
      </c>
      <c r="O493" s="219" t="s">
        <v>9490</v>
      </c>
      <c r="P493" s="151"/>
      <c r="Q493" s="70"/>
      <c r="R493" s="330"/>
    </row>
    <row r="494" spans="1:18" x14ac:dyDescent="0.25">
      <c r="A494" s="64">
        <v>39968</v>
      </c>
      <c r="B494" s="65" t="s">
        <v>6906</v>
      </c>
      <c r="C494" s="21" t="s">
        <v>10271</v>
      </c>
      <c r="D494" s="421">
        <v>4711</v>
      </c>
      <c r="E494" s="21" t="s">
        <v>4324</v>
      </c>
      <c r="F494" s="21"/>
      <c r="G494" s="21"/>
      <c r="H494" s="21"/>
      <c r="I494" s="21"/>
      <c r="J494" s="21"/>
      <c r="K494" s="21" t="s">
        <v>7127</v>
      </c>
      <c r="L494" s="236">
        <v>39976</v>
      </c>
      <c r="M494" s="18"/>
      <c r="N494" s="218">
        <v>39973</v>
      </c>
      <c r="O494" s="219" t="s">
        <v>6387</v>
      </c>
      <c r="P494" s="151"/>
      <c r="Q494" s="70"/>
      <c r="R494" s="330"/>
    </row>
    <row r="495" spans="1:18" x14ac:dyDescent="0.25">
      <c r="A495" s="64">
        <v>39968</v>
      </c>
      <c r="B495" s="65" t="s">
        <v>3608</v>
      </c>
      <c r="C495" s="21" t="s">
        <v>1903</v>
      </c>
      <c r="D495" s="421">
        <v>4750</v>
      </c>
      <c r="E495" s="21"/>
      <c r="F495" s="21" t="s">
        <v>1697</v>
      </c>
      <c r="G495" s="21"/>
      <c r="H495" s="21" t="s">
        <v>9921</v>
      </c>
      <c r="I495" s="21">
        <v>1</v>
      </c>
      <c r="J495" s="21" t="s">
        <v>4179</v>
      </c>
      <c r="K495" s="21" t="s">
        <v>6387</v>
      </c>
      <c r="L495" s="236"/>
      <c r="M495" s="18"/>
      <c r="N495" s="218">
        <v>39981</v>
      </c>
      <c r="O495" s="219" t="s">
        <v>3475</v>
      </c>
      <c r="P495" s="151"/>
      <c r="Q495" s="70"/>
      <c r="R495" s="330"/>
    </row>
    <row r="496" spans="1:18" x14ac:dyDescent="0.25">
      <c r="A496" s="64">
        <v>39968</v>
      </c>
      <c r="B496" s="65" t="s">
        <v>5530</v>
      </c>
      <c r="C496" s="21" t="s">
        <v>5531</v>
      </c>
      <c r="D496" s="421">
        <v>4731</v>
      </c>
      <c r="E496" s="21"/>
      <c r="F496" s="21" t="s">
        <v>1697</v>
      </c>
      <c r="G496" s="21"/>
      <c r="H496" s="21" t="s">
        <v>7703</v>
      </c>
      <c r="I496" s="21"/>
      <c r="J496" s="21" t="s">
        <v>4179</v>
      </c>
      <c r="K496" s="21" t="s">
        <v>6387</v>
      </c>
      <c r="L496" s="236">
        <v>39983</v>
      </c>
      <c r="M496" s="18" t="s">
        <v>5937</v>
      </c>
      <c r="N496" s="218">
        <v>39988</v>
      </c>
      <c r="O496" s="219" t="s">
        <v>6387</v>
      </c>
      <c r="P496" s="151"/>
      <c r="Q496" s="70"/>
      <c r="R496" s="330"/>
    </row>
    <row r="497" spans="1:18" x14ac:dyDescent="0.25">
      <c r="A497" s="64">
        <v>39969</v>
      </c>
      <c r="B497" s="65" t="s">
        <v>1782</v>
      </c>
      <c r="C497" s="21" t="s">
        <v>8984</v>
      </c>
      <c r="D497" s="421">
        <v>4710</v>
      </c>
      <c r="E497" s="21" t="s">
        <v>5576</v>
      </c>
      <c r="F497" s="21"/>
      <c r="G497" s="21"/>
      <c r="H497" s="21"/>
      <c r="I497" s="21"/>
      <c r="J497" s="21"/>
      <c r="K497" s="21" t="s">
        <v>4386</v>
      </c>
      <c r="L497" s="236">
        <v>39972</v>
      </c>
      <c r="M497" s="18" t="s">
        <v>3386</v>
      </c>
      <c r="N497" s="218">
        <v>39972</v>
      </c>
      <c r="O497" s="219" t="s">
        <v>4386</v>
      </c>
      <c r="P497" s="151"/>
      <c r="Q497" s="78"/>
      <c r="R497" s="330"/>
    </row>
    <row r="498" spans="1:18" x14ac:dyDescent="0.25">
      <c r="A498" s="64">
        <v>39972</v>
      </c>
      <c r="B498" s="65" t="s">
        <v>4387</v>
      </c>
      <c r="C498" s="21" t="s">
        <v>8984</v>
      </c>
      <c r="D498" s="421">
        <v>4710</v>
      </c>
      <c r="E498" s="21"/>
      <c r="F498" s="21" t="s">
        <v>4905</v>
      </c>
      <c r="G498" s="21"/>
      <c r="H498" s="21" t="s">
        <v>7551</v>
      </c>
      <c r="I498" s="21">
        <v>0.875</v>
      </c>
      <c r="J498" s="21"/>
      <c r="K498" s="21" t="s">
        <v>4230</v>
      </c>
      <c r="L498" s="236">
        <v>39972</v>
      </c>
      <c r="M498" s="18" t="s">
        <v>3386</v>
      </c>
      <c r="N498" s="218">
        <v>39972</v>
      </c>
      <c r="O498" s="219" t="s">
        <v>5352</v>
      </c>
      <c r="P498" s="151"/>
      <c r="Q498" s="78"/>
      <c r="R498" s="330"/>
    </row>
    <row r="499" spans="1:18" x14ac:dyDescent="0.25">
      <c r="A499" s="64">
        <v>39972</v>
      </c>
      <c r="B499" s="65" t="s">
        <v>4387</v>
      </c>
      <c r="C499" s="21" t="s">
        <v>8984</v>
      </c>
      <c r="D499" s="421">
        <v>4710</v>
      </c>
      <c r="E499" s="21"/>
      <c r="F499" s="21" t="s">
        <v>4905</v>
      </c>
      <c r="G499" s="21"/>
      <c r="H499" s="21" t="s">
        <v>400</v>
      </c>
      <c r="I499" s="21"/>
      <c r="J499" s="21" t="s">
        <v>9018</v>
      </c>
      <c r="K499" s="21" t="s">
        <v>2967</v>
      </c>
      <c r="L499" s="236">
        <v>39972</v>
      </c>
      <c r="M499" s="18" t="s">
        <v>3386</v>
      </c>
      <c r="N499" s="218">
        <v>39972</v>
      </c>
      <c r="O499" s="219" t="s">
        <v>9788</v>
      </c>
      <c r="P499" s="151"/>
      <c r="Q499" s="78"/>
      <c r="R499" s="330"/>
    </row>
    <row r="500" spans="1:18" x14ac:dyDescent="0.25">
      <c r="A500" s="64">
        <v>39972</v>
      </c>
      <c r="B500" s="65" t="s">
        <v>4387</v>
      </c>
      <c r="C500" s="21" t="s">
        <v>8984</v>
      </c>
      <c r="D500" s="421">
        <v>4710</v>
      </c>
      <c r="E500" s="21"/>
      <c r="F500" s="21" t="s">
        <v>4905</v>
      </c>
      <c r="G500" s="21"/>
      <c r="H500" s="21" t="s">
        <v>400</v>
      </c>
      <c r="I500" s="21"/>
      <c r="J500" s="21" t="s">
        <v>10366</v>
      </c>
      <c r="K500" s="21" t="s">
        <v>1672</v>
      </c>
      <c r="L500" s="236">
        <v>39972</v>
      </c>
      <c r="M500" s="18" t="s">
        <v>3386</v>
      </c>
      <c r="N500" s="218">
        <v>39972</v>
      </c>
      <c r="O500" s="219" t="s">
        <v>6904</v>
      </c>
      <c r="P500" s="151"/>
      <c r="Q500" s="78"/>
      <c r="R500" s="330"/>
    </row>
    <row r="501" spans="1:18" x14ac:dyDescent="0.25">
      <c r="A501" s="64">
        <v>39972</v>
      </c>
      <c r="B501" s="65" t="s">
        <v>6905</v>
      </c>
      <c r="C501" s="21" t="s">
        <v>7192</v>
      </c>
      <c r="D501" s="421">
        <v>4515</v>
      </c>
      <c r="E501" s="21"/>
      <c r="F501" s="21" t="s">
        <v>4905</v>
      </c>
      <c r="G501" s="21"/>
      <c r="H501" s="21" t="s">
        <v>7551</v>
      </c>
      <c r="I501" s="21">
        <v>0.75</v>
      </c>
      <c r="J501" s="21"/>
      <c r="K501" s="21" t="s">
        <v>6343</v>
      </c>
      <c r="L501" s="236">
        <v>39972</v>
      </c>
      <c r="M501" s="18" t="s">
        <v>3386</v>
      </c>
      <c r="N501" s="218">
        <v>39972</v>
      </c>
      <c r="O501" s="219" t="s">
        <v>6343</v>
      </c>
      <c r="P501" s="151"/>
      <c r="Q501" s="78"/>
      <c r="R501" s="330"/>
    </row>
    <row r="502" spans="1:18" x14ac:dyDescent="0.25">
      <c r="A502" s="64">
        <v>39972</v>
      </c>
      <c r="B502" s="65" t="s">
        <v>4325</v>
      </c>
      <c r="C502" s="21" t="s">
        <v>8984</v>
      </c>
      <c r="D502" s="421">
        <v>4710</v>
      </c>
      <c r="E502" s="21"/>
      <c r="F502" s="21" t="s">
        <v>4905</v>
      </c>
      <c r="G502" s="21"/>
      <c r="H502" s="21" t="s">
        <v>7373</v>
      </c>
      <c r="I502" s="21"/>
      <c r="J502" s="21"/>
      <c r="K502" s="21" t="s">
        <v>8426</v>
      </c>
      <c r="L502" s="236">
        <v>39972</v>
      </c>
      <c r="M502" s="18" t="s">
        <v>3386</v>
      </c>
      <c r="N502" s="218">
        <v>39974</v>
      </c>
      <c r="O502" s="219" t="s">
        <v>8426</v>
      </c>
      <c r="P502" s="151"/>
      <c r="Q502" s="70"/>
      <c r="R502" s="330"/>
    </row>
    <row r="503" spans="1:18" x14ac:dyDescent="0.25">
      <c r="A503" s="64">
        <v>39972</v>
      </c>
      <c r="B503" s="65" t="s">
        <v>10449</v>
      </c>
      <c r="C503" s="21" t="s">
        <v>8984</v>
      </c>
      <c r="D503" s="421">
        <v>4710</v>
      </c>
      <c r="E503" s="21" t="s">
        <v>3751</v>
      </c>
      <c r="F503" s="21"/>
      <c r="G503" s="21"/>
      <c r="H503" s="21"/>
      <c r="I503" s="21"/>
      <c r="J503" s="21"/>
      <c r="K503" s="21" t="s">
        <v>10450</v>
      </c>
      <c r="L503" s="236">
        <v>39972</v>
      </c>
      <c r="M503" s="18" t="s">
        <v>3386</v>
      </c>
      <c r="N503" s="218">
        <v>39975</v>
      </c>
      <c r="O503" s="219" t="s">
        <v>7644</v>
      </c>
      <c r="P503" s="151"/>
      <c r="Q503" s="70"/>
      <c r="R503" s="330"/>
    </row>
    <row r="504" spans="1:18" x14ac:dyDescent="0.25">
      <c r="A504" s="64">
        <v>39973</v>
      </c>
      <c r="B504" s="65" t="s">
        <v>9494</v>
      </c>
      <c r="C504" s="21" t="s">
        <v>8984</v>
      </c>
      <c r="D504" s="421">
        <v>4710</v>
      </c>
      <c r="E504" s="21"/>
      <c r="F504" s="21"/>
      <c r="G504" s="21"/>
      <c r="H504" s="21" t="s">
        <v>417</v>
      </c>
      <c r="I504" s="21">
        <v>1.5625</v>
      </c>
      <c r="J504" s="21" t="s">
        <v>1387</v>
      </c>
      <c r="K504" s="21" t="s">
        <v>4319</v>
      </c>
      <c r="L504" s="236">
        <v>39981</v>
      </c>
      <c r="M504" s="18"/>
      <c r="N504" s="218">
        <v>39981</v>
      </c>
      <c r="O504" s="219" t="s">
        <v>9495</v>
      </c>
      <c r="P504" s="151"/>
      <c r="Q504" s="70"/>
      <c r="R504" s="330"/>
    </row>
    <row r="505" spans="1:18" x14ac:dyDescent="0.25">
      <c r="A505" s="64">
        <v>39973</v>
      </c>
      <c r="B505" s="65" t="s">
        <v>9496</v>
      </c>
      <c r="C505" s="21" t="s">
        <v>8984</v>
      </c>
      <c r="D505" s="421">
        <v>4710</v>
      </c>
      <c r="E505" s="21" t="s">
        <v>317</v>
      </c>
      <c r="F505" s="21"/>
      <c r="G505" s="21"/>
      <c r="H505" s="21"/>
      <c r="I505" s="21"/>
      <c r="J505" s="21"/>
      <c r="K505" s="21" t="s">
        <v>9378</v>
      </c>
      <c r="L505" s="236">
        <v>39981</v>
      </c>
      <c r="M505" s="18"/>
      <c r="N505" s="218">
        <v>39981</v>
      </c>
      <c r="O505" s="219"/>
      <c r="P505" s="151"/>
      <c r="Q505" s="70"/>
      <c r="R505" s="330"/>
    </row>
    <row r="506" spans="1:18" x14ac:dyDescent="0.25">
      <c r="A506" s="64">
        <v>39974</v>
      </c>
      <c r="B506" s="65" t="s">
        <v>4775</v>
      </c>
      <c r="C506" s="21" t="s">
        <v>5246</v>
      </c>
      <c r="D506" s="421">
        <v>4657</v>
      </c>
      <c r="E506" s="21" t="s">
        <v>6415</v>
      </c>
      <c r="F506" s="21"/>
      <c r="G506" s="21"/>
      <c r="H506" s="21"/>
      <c r="I506" s="21"/>
      <c r="J506" s="21"/>
      <c r="K506" s="21" t="s">
        <v>7840</v>
      </c>
      <c r="L506" s="236">
        <v>39976</v>
      </c>
      <c r="M506" s="18"/>
      <c r="N506" s="218">
        <v>39949</v>
      </c>
      <c r="O506" s="219" t="s">
        <v>7840</v>
      </c>
      <c r="P506" s="151"/>
      <c r="Q506" s="70"/>
      <c r="R506" s="330"/>
    </row>
    <row r="507" spans="1:18" x14ac:dyDescent="0.25">
      <c r="A507" s="64">
        <v>39974</v>
      </c>
      <c r="B507" s="65" t="s">
        <v>4326</v>
      </c>
      <c r="C507" s="21" t="s">
        <v>8984</v>
      </c>
      <c r="D507" s="421">
        <v>4710</v>
      </c>
      <c r="E507" s="21" t="s">
        <v>2910</v>
      </c>
      <c r="F507" s="21"/>
      <c r="G507" s="21"/>
      <c r="H507" s="21"/>
      <c r="I507" s="21"/>
      <c r="J507" s="21"/>
      <c r="K507" s="21" t="s">
        <v>10656</v>
      </c>
      <c r="L507" s="236">
        <v>39974</v>
      </c>
      <c r="M507" s="18" t="s">
        <v>3386</v>
      </c>
      <c r="N507" s="218">
        <v>39974</v>
      </c>
      <c r="O507" s="219" t="s">
        <v>10656</v>
      </c>
      <c r="P507" s="151"/>
      <c r="Q507" s="70"/>
      <c r="R507" s="330"/>
    </row>
    <row r="508" spans="1:18" x14ac:dyDescent="0.25">
      <c r="A508" s="64">
        <v>39974</v>
      </c>
      <c r="B508" s="65" t="s">
        <v>7645</v>
      </c>
      <c r="C508" s="20" t="s">
        <v>320</v>
      </c>
      <c r="D508" s="421">
        <v>4688</v>
      </c>
      <c r="E508" s="21" t="s">
        <v>6264</v>
      </c>
      <c r="F508" s="21"/>
      <c r="G508" s="21"/>
      <c r="H508" s="21"/>
      <c r="I508" s="21"/>
      <c r="J508" s="21"/>
      <c r="K508" s="21" t="s">
        <v>786</v>
      </c>
      <c r="L508" s="236">
        <v>39974</v>
      </c>
      <c r="M508" s="18"/>
      <c r="N508" s="218">
        <v>39975</v>
      </c>
      <c r="O508" s="219" t="s">
        <v>786</v>
      </c>
      <c r="P508" s="151"/>
      <c r="Q508" s="70"/>
      <c r="R508" s="330"/>
    </row>
    <row r="509" spans="1:18" x14ac:dyDescent="0.25">
      <c r="A509" s="64">
        <v>39974</v>
      </c>
      <c r="B509" s="65" t="s">
        <v>9379</v>
      </c>
      <c r="C509" s="21" t="s">
        <v>5246</v>
      </c>
      <c r="D509" s="421">
        <v>4657</v>
      </c>
      <c r="E509" s="21" t="s">
        <v>7040</v>
      </c>
      <c r="F509" s="21"/>
      <c r="G509" s="21"/>
      <c r="H509" s="21"/>
      <c r="I509" s="21"/>
      <c r="J509" s="21"/>
      <c r="K509" s="21" t="s">
        <v>7041</v>
      </c>
      <c r="L509" s="236">
        <v>39976</v>
      </c>
      <c r="M509" s="18" t="s">
        <v>3386</v>
      </c>
      <c r="N509" s="218">
        <v>39982</v>
      </c>
      <c r="O509" s="219" t="s">
        <v>7042</v>
      </c>
      <c r="P509" s="151"/>
      <c r="Q509" s="70"/>
      <c r="R509" s="330"/>
    </row>
    <row r="510" spans="1:18" x14ac:dyDescent="0.25">
      <c r="A510" s="64">
        <v>39974</v>
      </c>
      <c r="B510" s="65" t="s">
        <v>7043</v>
      </c>
      <c r="C510" s="21" t="s">
        <v>3364</v>
      </c>
      <c r="D510" s="421">
        <v>4624</v>
      </c>
      <c r="E510" s="21" t="s">
        <v>3984</v>
      </c>
      <c r="F510" s="21"/>
      <c r="G510" s="21"/>
      <c r="H510" s="21"/>
      <c r="I510" s="21"/>
      <c r="J510" s="21"/>
      <c r="K510" s="21" t="s">
        <v>4096</v>
      </c>
      <c r="L510" s="236">
        <v>39976</v>
      </c>
      <c r="M510" s="18"/>
      <c r="N510" s="218">
        <v>39982</v>
      </c>
      <c r="O510" s="219" t="s">
        <v>4096</v>
      </c>
      <c r="P510" s="151"/>
      <c r="Q510" s="70"/>
      <c r="R510" s="330"/>
    </row>
    <row r="511" spans="1:18" x14ac:dyDescent="0.25">
      <c r="A511" s="64">
        <v>39974</v>
      </c>
      <c r="B511" s="65" t="s">
        <v>3986</v>
      </c>
      <c r="C511" s="21" t="s">
        <v>9785</v>
      </c>
      <c r="D511" s="421">
        <v>4560</v>
      </c>
      <c r="E511" s="21"/>
      <c r="F511" s="21" t="s">
        <v>1697</v>
      </c>
      <c r="G511" s="21">
        <v>22</v>
      </c>
      <c r="H511" s="21" t="s">
        <v>9156</v>
      </c>
      <c r="I511" s="21">
        <v>145</v>
      </c>
      <c r="J511" s="21" t="s">
        <v>1945</v>
      </c>
      <c r="K511" s="21">
        <v>24</v>
      </c>
      <c r="L511" s="236">
        <v>39987</v>
      </c>
      <c r="M511" s="18" t="s">
        <v>5937</v>
      </c>
      <c r="N511" s="218">
        <v>39987</v>
      </c>
      <c r="O511" s="219"/>
      <c r="P511" s="151"/>
      <c r="Q511" s="70"/>
      <c r="R511" s="330"/>
    </row>
    <row r="512" spans="1:18" x14ac:dyDescent="0.25">
      <c r="A512" s="64">
        <v>39974</v>
      </c>
      <c r="B512" s="65" t="s">
        <v>3986</v>
      </c>
      <c r="C512" s="21" t="s">
        <v>9785</v>
      </c>
      <c r="D512" s="421">
        <v>4560</v>
      </c>
      <c r="E512" s="21"/>
      <c r="F512" s="21" t="s">
        <v>1697</v>
      </c>
      <c r="G512" s="21">
        <v>22</v>
      </c>
      <c r="H512" s="21" t="s">
        <v>9156</v>
      </c>
      <c r="I512" s="21">
        <v>132</v>
      </c>
      <c r="J512" s="21" t="s">
        <v>1945</v>
      </c>
      <c r="K512" s="21">
        <v>25</v>
      </c>
      <c r="L512" s="236">
        <v>39987</v>
      </c>
      <c r="M512" s="18" t="s">
        <v>5937</v>
      </c>
      <c r="N512" s="218">
        <v>39987</v>
      </c>
      <c r="O512" s="219"/>
      <c r="P512" s="151"/>
      <c r="Q512" s="70"/>
      <c r="R512" s="330"/>
    </row>
    <row r="513" spans="1:18" x14ac:dyDescent="0.25">
      <c r="A513" s="64">
        <v>39974</v>
      </c>
      <c r="B513" s="65" t="s">
        <v>3986</v>
      </c>
      <c r="C513" s="21" t="s">
        <v>9785</v>
      </c>
      <c r="D513" s="421">
        <v>4560</v>
      </c>
      <c r="E513" s="21"/>
      <c r="F513" s="21" t="s">
        <v>1697</v>
      </c>
      <c r="G513" s="21">
        <v>22</v>
      </c>
      <c r="H513" s="21" t="s">
        <v>9156</v>
      </c>
      <c r="I513" s="21">
        <v>126</v>
      </c>
      <c r="J513" s="21" t="s">
        <v>1945</v>
      </c>
      <c r="K513" s="21">
        <v>41</v>
      </c>
      <c r="L513" s="236">
        <v>39987</v>
      </c>
      <c r="M513" s="18" t="s">
        <v>5937</v>
      </c>
      <c r="N513" s="218">
        <v>39987</v>
      </c>
      <c r="O513" s="219"/>
      <c r="P513" s="151"/>
      <c r="Q513" s="70"/>
      <c r="R513" s="330"/>
    </row>
    <row r="514" spans="1:18" x14ac:dyDescent="0.25">
      <c r="A514" s="64">
        <v>39974</v>
      </c>
      <c r="B514" s="65" t="s">
        <v>3986</v>
      </c>
      <c r="C514" s="21" t="s">
        <v>9785</v>
      </c>
      <c r="D514" s="421">
        <v>4560</v>
      </c>
      <c r="E514" s="21"/>
      <c r="F514" s="21" t="s">
        <v>1697</v>
      </c>
      <c r="G514" s="21">
        <v>22</v>
      </c>
      <c r="H514" s="21" t="s">
        <v>9156</v>
      </c>
      <c r="I514" s="21">
        <v>30</v>
      </c>
      <c r="J514" s="21" t="s">
        <v>1945</v>
      </c>
      <c r="K514" s="21">
        <v>17</v>
      </c>
      <c r="L514" s="236">
        <v>39987</v>
      </c>
      <c r="M514" s="18" t="s">
        <v>5937</v>
      </c>
      <c r="N514" s="218">
        <v>39987</v>
      </c>
      <c r="O514" s="219"/>
      <c r="P514" s="151"/>
      <c r="Q514" s="70"/>
      <c r="R514" s="330"/>
    </row>
    <row r="515" spans="1:18" x14ac:dyDescent="0.25">
      <c r="A515" s="64">
        <v>39974</v>
      </c>
      <c r="B515" s="65" t="s">
        <v>3986</v>
      </c>
      <c r="C515" s="21" t="s">
        <v>9785</v>
      </c>
      <c r="D515" s="421">
        <v>4560</v>
      </c>
      <c r="E515" s="21"/>
      <c r="F515" s="21" t="s">
        <v>1697</v>
      </c>
      <c r="G515" s="21">
        <v>22</v>
      </c>
      <c r="H515" s="21" t="s">
        <v>9156</v>
      </c>
      <c r="I515" s="21">
        <v>24.5</v>
      </c>
      <c r="J515" s="21" t="s">
        <v>1945</v>
      </c>
      <c r="K515" s="21">
        <v>14</v>
      </c>
      <c r="L515" s="236">
        <v>39987</v>
      </c>
      <c r="M515" s="18" t="s">
        <v>5937</v>
      </c>
      <c r="N515" s="218">
        <v>39987</v>
      </c>
      <c r="O515" s="219"/>
      <c r="P515" s="151"/>
      <c r="Q515" s="70"/>
      <c r="R515" s="330"/>
    </row>
    <row r="516" spans="1:18" x14ac:dyDescent="0.25">
      <c r="A516" s="64">
        <v>39974</v>
      </c>
      <c r="B516" s="65" t="s">
        <v>3986</v>
      </c>
      <c r="C516" s="21" t="s">
        <v>9785</v>
      </c>
      <c r="D516" s="421">
        <v>4560</v>
      </c>
      <c r="E516" s="21"/>
      <c r="F516" s="21" t="s">
        <v>1697</v>
      </c>
      <c r="G516" s="21">
        <v>22</v>
      </c>
      <c r="H516" s="21" t="s">
        <v>9156</v>
      </c>
      <c r="I516" s="21">
        <v>222</v>
      </c>
      <c r="J516" s="21" t="s">
        <v>1945</v>
      </c>
      <c r="K516" s="21">
        <v>18</v>
      </c>
      <c r="L516" s="236">
        <v>39987</v>
      </c>
      <c r="M516" s="18" t="s">
        <v>5937</v>
      </c>
      <c r="N516" s="218">
        <v>39987</v>
      </c>
      <c r="O516" s="219"/>
      <c r="P516" s="151"/>
      <c r="Q516" s="70"/>
      <c r="R516" s="330"/>
    </row>
    <row r="517" spans="1:18" x14ac:dyDescent="0.25">
      <c r="A517" s="64">
        <v>39974</v>
      </c>
      <c r="B517" s="65" t="s">
        <v>3986</v>
      </c>
      <c r="C517" s="21" t="s">
        <v>9785</v>
      </c>
      <c r="D517" s="421">
        <v>4560</v>
      </c>
      <c r="E517" s="21"/>
      <c r="F517" s="21" t="s">
        <v>1697</v>
      </c>
      <c r="G517" s="21">
        <v>22</v>
      </c>
      <c r="H517" s="21" t="s">
        <v>9156</v>
      </c>
      <c r="I517" s="21">
        <v>196</v>
      </c>
      <c r="J517" s="21" t="s">
        <v>1945</v>
      </c>
      <c r="K517" s="21">
        <v>14</v>
      </c>
      <c r="L517" s="236">
        <v>39987</v>
      </c>
      <c r="M517" s="18" t="s">
        <v>5937</v>
      </c>
      <c r="N517" s="218">
        <v>39987</v>
      </c>
      <c r="O517" s="219"/>
      <c r="P517" s="151"/>
      <c r="Q517" s="70"/>
      <c r="R517" s="330"/>
    </row>
    <row r="518" spans="1:18" x14ac:dyDescent="0.25">
      <c r="A518" s="64">
        <v>39974</v>
      </c>
      <c r="B518" s="65" t="s">
        <v>3986</v>
      </c>
      <c r="C518" s="21" t="s">
        <v>9785</v>
      </c>
      <c r="D518" s="421">
        <v>4560</v>
      </c>
      <c r="E518" s="21"/>
      <c r="F518" s="21" t="s">
        <v>1697</v>
      </c>
      <c r="G518" s="21">
        <v>22</v>
      </c>
      <c r="H518" s="21" t="s">
        <v>9156</v>
      </c>
      <c r="I518" s="21">
        <v>101.5</v>
      </c>
      <c r="J518" s="21" t="s">
        <v>1945</v>
      </c>
      <c r="K518" s="21">
        <v>7</v>
      </c>
      <c r="L518" s="236">
        <v>39987</v>
      </c>
      <c r="M518" s="18" t="s">
        <v>5937</v>
      </c>
      <c r="N518" s="218">
        <v>39987</v>
      </c>
      <c r="O518" s="219"/>
      <c r="P518" s="151"/>
      <c r="Q518" s="70"/>
      <c r="R518" s="330"/>
    </row>
    <row r="519" spans="1:18" x14ac:dyDescent="0.25">
      <c r="A519" s="64">
        <v>39974</v>
      </c>
      <c r="B519" s="65" t="s">
        <v>3986</v>
      </c>
      <c r="C519" s="21" t="s">
        <v>9785</v>
      </c>
      <c r="D519" s="421">
        <v>4560</v>
      </c>
      <c r="E519" s="21"/>
      <c r="F519" s="21" t="s">
        <v>1697</v>
      </c>
      <c r="G519" s="21">
        <v>22</v>
      </c>
      <c r="H519" s="21" t="s">
        <v>9156</v>
      </c>
      <c r="I519" s="21">
        <v>88</v>
      </c>
      <c r="J519" s="21" t="s">
        <v>1945</v>
      </c>
      <c r="K519" s="21">
        <v>4</v>
      </c>
      <c r="L519" s="236">
        <v>39987</v>
      </c>
      <c r="M519" s="18" t="s">
        <v>5937</v>
      </c>
      <c r="N519" s="218">
        <v>39987</v>
      </c>
      <c r="O519" s="219"/>
      <c r="P519" s="151"/>
      <c r="Q519" s="70"/>
      <c r="R519" s="330"/>
    </row>
    <row r="520" spans="1:18" x14ac:dyDescent="0.25">
      <c r="A520" s="64">
        <v>39974</v>
      </c>
      <c r="B520" s="65" t="s">
        <v>3986</v>
      </c>
      <c r="C520" s="21" t="s">
        <v>9785</v>
      </c>
      <c r="D520" s="421">
        <v>4560</v>
      </c>
      <c r="E520" s="21"/>
      <c r="F520" s="21" t="s">
        <v>1697</v>
      </c>
      <c r="G520" s="21">
        <v>22</v>
      </c>
      <c r="H520" s="21" t="s">
        <v>9156</v>
      </c>
      <c r="I520" s="21">
        <v>64</v>
      </c>
      <c r="J520" s="21" t="s">
        <v>1945</v>
      </c>
      <c r="K520" s="21">
        <v>48</v>
      </c>
      <c r="L520" s="236">
        <v>39987</v>
      </c>
      <c r="M520" s="18" t="s">
        <v>5937</v>
      </c>
      <c r="N520" s="218">
        <v>39987</v>
      </c>
      <c r="O520" s="219"/>
      <c r="P520" s="151"/>
      <c r="Q520" s="70"/>
      <c r="R520" s="330"/>
    </row>
    <row r="521" spans="1:18" x14ac:dyDescent="0.25">
      <c r="A521" s="64">
        <v>39974</v>
      </c>
      <c r="B521" s="65" t="s">
        <v>3986</v>
      </c>
      <c r="C521" s="21" t="s">
        <v>9785</v>
      </c>
      <c r="D521" s="421">
        <v>4560</v>
      </c>
      <c r="E521" s="21"/>
      <c r="F521" s="21" t="s">
        <v>1697</v>
      </c>
      <c r="G521" s="21">
        <v>22</v>
      </c>
      <c r="H521" s="21" t="s">
        <v>9156</v>
      </c>
      <c r="I521" s="21">
        <v>31</v>
      </c>
      <c r="J521" s="21" t="s">
        <v>1945</v>
      </c>
      <c r="K521" s="21">
        <v>117</v>
      </c>
      <c r="L521" s="236">
        <v>39987</v>
      </c>
      <c r="M521" s="18" t="s">
        <v>5937</v>
      </c>
      <c r="N521" s="218">
        <v>39987</v>
      </c>
      <c r="O521" s="219"/>
      <c r="P521" s="151"/>
      <c r="Q521" s="70"/>
      <c r="R521" s="330"/>
    </row>
    <row r="522" spans="1:18" x14ac:dyDescent="0.25">
      <c r="A522" s="64">
        <v>39975</v>
      </c>
      <c r="B522" s="65" t="s">
        <v>9491</v>
      </c>
      <c r="C522" s="20" t="s">
        <v>2044</v>
      </c>
      <c r="D522" s="421">
        <v>4685</v>
      </c>
      <c r="E522" s="21"/>
      <c r="F522" s="21" t="s">
        <v>8605</v>
      </c>
      <c r="G522" s="21" t="s">
        <v>3489</v>
      </c>
      <c r="H522" s="21" t="s">
        <v>9492</v>
      </c>
      <c r="I522" s="21" t="s">
        <v>9493</v>
      </c>
      <c r="J522" s="21"/>
      <c r="K522" s="21">
        <v>5</v>
      </c>
      <c r="L522" s="236">
        <v>39981</v>
      </c>
      <c r="M522" s="18"/>
      <c r="N522" s="218">
        <v>39981</v>
      </c>
      <c r="O522" s="219" t="s">
        <v>640</v>
      </c>
      <c r="P522" s="151"/>
      <c r="Q522" s="70"/>
      <c r="R522" s="330"/>
    </row>
    <row r="523" spans="1:18" x14ac:dyDescent="0.25">
      <c r="A523" s="64">
        <v>39979</v>
      </c>
      <c r="B523" s="65" t="s">
        <v>6388</v>
      </c>
      <c r="C523" s="21" t="s">
        <v>9617</v>
      </c>
      <c r="D523" s="421">
        <v>4598</v>
      </c>
      <c r="E523" s="21" t="s">
        <v>6177</v>
      </c>
      <c r="F523" s="21"/>
      <c r="G523" s="21"/>
      <c r="H523" s="21"/>
      <c r="I523" s="21"/>
      <c r="J523" s="21"/>
      <c r="K523" s="21" t="s">
        <v>921</v>
      </c>
      <c r="L523" s="236">
        <v>39980</v>
      </c>
      <c r="M523" s="18" t="s">
        <v>3386</v>
      </c>
      <c r="N523" s="218">
        <v>39980</v>
      </c>
      <c r="O523" s="219" t="s">
        <v>921</v>
      </c>
      <c r="P523" s="151"/>
      <c r="Q523" s="70"/>
      <c r="R523" s="330"/>
    </row>
    <row r="524" spans="1:18" x14ac:dyDescent="0.25">
      <c r="A524" s="64">
        <v>39979</v>
      </c>
      <c r="B524" s="65" t="s">
        <v>3985</v>
      </c>
      <c r="C524" s="21" t="s">
        <v>5246</v>
      </c>
      <c r="D524" s="421">
        <v>4657</v>
      </c>
      <c r="E524" s="21"/>
      <c r="F524" s="21" t="s">
        <v>1697</v>
      </c>
      <c r="G524" s="21"/>
      <c r="H524" s="234" t="s">
        <v>4232</v>
      </c>
      <c r="I524" s="21"/>
      <c r="J524" s="21"/>
      <c r="K524" s="21" t="s">
        <v>4859</v>
      </c>
      <c r="L524" s="236">
        <v>39981</v>
      </c>
      <c r="M524" s="18"/>
      <c r="N524" s="218">
        <v>39983</v>
      </c>
      <c r="O524" s="219" t="s">
        <v>4859</v>
      </c>
      <c r="P524" s="151"/>
      <c r="Q524" s="70"/>
      <c r="R524" s="330"/>
    </row>
    <row r="525" spans="1:18" x14ac:dyDescent="0.25">
      <c r="A525" s="64">
        <v>39979</v>
      </c>
      <c r="B525" s="65" t="s">
        <v>2398</v>
      </c>
      <c r="C525" s="20" t="s">
        <v>320</v>
      </c>
      <c r="D525" s="421">
        <v>4688</v>
      </c>
      <c r="E525" s="21" t="s">
        <v>9049</v>
      </c>
      <c r="F525" s="21"/>
      <c r="G525" s="21"/>
      <c r="H525" s="21"/>
      <c r="I525" s="21"/>
      <c r="J525" s="21"/>
      <c r="K525" s="21" t="s">
        <v>4461</v>
      </c>
      <c r="L525" s="236">
        <v>39986</v>
      </c>
      <c r="M525" s="18"/>
      <c r="N525" s="218">
        <v>39988</v>
      </c>
      <c r="O525" s="219" t="s">
        <v>4461</v>
      </c>
      <c r="P525" s="151"/>
      <c r="Q525" s="70"/>
      <c r="R525" s="330"/>
    </row>
    <row r="526" spans="1:18" x14ac:dyDescent="0.25">
      <c r="A526" s="64">
        <v>39979</v>
      </c>
      <c r="B526" s="65" t="s">
        <v>10529</v>
      </c>
      <c r="C526" s="21" t="s">
        <v>10049</v>
      </c>
      <c r="D526" s="421">
        <v>4602</v>
      </c>
      <c r="E526" s="21"/>
      <c r="F526" s="21"/>
      <c r="G526" s="21"/>
      <c r="H526" s="21" t="s">
        <v>10530</v>
      </c>
      <c r="I526" s="21" t="s">
        <v>3642</v>
      </c>
      <c r="J526" s="21" t="s">
        <v>1727</v>
      </c>
      <c r="K526" s="21" t="s">
        <v>7486</v>
      </c>
      <c r="L526" s="236">
        <v>39983</v>
      </c>
      <c r="M526" s="18"/>
      <c r="N526" s="218">
        <v>39990</v>
      </c>
      <c r="O526" s="219" t="s">
        <v>10772</v>
      </c>
      <c r="P526" s="151"/>
      <c r="Q526" s="70"/>
      <c r="R526" s="330"/>
    </row>
    <row r="527" spans="1:18" x14ac:dyDescent="0.25">
      <c r="A527" s="64">
        <v>39980</v>
      </c>
      <c r="B527" s="65" t="s">
        <v>3987</v>
      </c>
      <c r="C527" s="20" t="s">
        <v>320</v>
      </c>
      <c r="D527" s="421">
        <v>4688</v>
      </c>
      <c r="E527" s="21" t="s">
        <v>5650</v>
      </c>
      <c r="F527" s="21"/>
      <c r="G527" s="21"/>
      <c r="H527" s="21"/>
      <c r="I527" s="21"/>
      <c r="J527" s="21"/>
      <c r="K527" s="21" t="s">
        <v>2396</v>
      </c>
      <c r="L527" s="236">
        <v>39983</v>
      </c>
      <c r="M527" s="18"/>
      <c r="N527" s="218">
        <v>39987</v>
      </c>
      <c r="O527" s="219" t="s">
        <v>2397</v>
      </c>
      <c r="P527" s="151"/>
      <c r="Q527" s="70"/>
      <c r="R527" s="330"/>
    </row>
    <row r="528" spans="1:18" x14ac:dyDescent="0.25">
      <c r="A528" s="64">
        <v>39981</v>
      </c>
      <c r="B528" s="65" t="s">
        <v>9292</v>
      </c>
      <c r="C528" s="21" t="s">
        <v>10271</v>
      </c>
      <c r="D528" s="421">
        <v>4711</v>
      </c>
      <c r="E528" s="21" t="s">
        <v>5986</v>
      </c>
      <c r="F528" s="21"/>
      <c r="G528" s="21"/>
      <c r="H528" s="21"/>
      <c r="I528" s="21"/>
      <c r="J528" s="21"/>
      <c r="K528" s="21" t="s">
        <v>7127</v>
      </c>
      <c r="L528" s="236">
        <v>39990</v>
      </c>
      <c r="M528" s="18" t="s">
        <v>5937</v>
      </c>
      <c r="N528" s="218">
        <v>39990</v>
      </c>
      <c r="O528" s="219"/>
      <c r="P528" s="151"/>
      <c r="Q528" s="70"/>
      <c r="R528" s="330"/>
    </row>
    <row r="529" spans="1:18" x14ac:dyDescent="0.25">
      <c r="A529" s="54">
        <v>39983</v>
      </c>
      <c r="B529" s="55" t="s">
        <v>3605</v>
      </c>
      <c r="C529" s="21" t="s">
        <v>9785</v>
      </c>
      <c r="D529" s="17">
        <v>4560</v>
      </c>
      <c r="E529" s="21"/>
      <c r="F529" s="20" t="s">
        <v>1697</v>
      </c>
      <c r="G529" s="20"/>
      <c r="H529" s="21" t="s">
        <v>3907</v>
      </c>
      <c r="I529" s="20"/>
      <c r="J529" s="20"/>
      <c r="K529" s="20">
        <v>895</v>
      </c>
      <c r="L529" s="233">
        <v>39986</v>
      </c>
      <c r="M529" s="18"/>
      <c r="N529" s="218">
        <v>39986</v>
      </c>
      <c r="O529" s="219">
        <v>895</v>
      </c>
      <c r="P529" s="151"/>
      <c r="Q529" s="70"/>
      <c r="R529" s="330"/>
    </row>
    <row r="530" spans="1:18" x14ac:dyDescent="0.25">
      <c r="A530" s="64">
        <v>39986</v>
      </c>
      <c r="B530" s="65" t="s">
        <v>9054</v>
      </c>
      <c r="C530" s="21" t="s">
        <v>7322</v>
      </c>
      <c r="D530" s="421">
        <v>4585</v>
      </c>
      <c r="E530" s="21"/>
      <c r="F530" s="21" t="s">
        <v>1697</v>
      </c>
      <c r="G530" s="21"/>
      <c r="H530" s="234" t="s">
        <v>2885</v>
      </c>
      <c r="I530" s="21"/>
      <c r="J530" s="21"/>
      <c r="K530" s="21" t="s">
        <v>9055</v>
      </c>
      <c r="L530" s="236">
        <v>39988</v>
      </c>
      <c r="M530" s="18"/>
      <c r="N530" s="218">
        <v>39988</v>
      </c>
      <c r="O530" s="219" t="s">
        <v>2443</v>
      </c>
      <c r="P530" s="151"/>
      <c r="Q530" s="70"/>
      <c r="R530" s="330"/>
    </row>
    <row r="531" spans="1:18" x14ac:dyDescent="0.25">
      <c r="A531" s="64">
        <v>39987</v>
      </c>
      <c r="B531" s="65" t="s">
        <v>4990</v>
      </c>
      <c r="C531" s="21" t="s">
        <v>5246</v>
      </c>
      <c r="D531" s="421">
        <v>4657</v>
      </c>
      <c r="E531" s="21" t="s">
        <v>5285</v>
      </c>
      <c r="F531" s="21"/>
      <c r="G531" s="21"/>
      <c r="H531" s="21"/>
      <c r="I531" s="21"/>
      <c r="J531" s="21"/>
      <c r="K531" s="21" t="s">
        <v>9017</v>
      </c>
      <c r="L531" s="236">
        <v>39989</v>
      </c>
      <c r="M531" s="18" t="s">
        <v>3386</v>
      </c>
      <c r="N531" s="218">
        <v>39990</v>
      </c>
      <c r="O531" s="219" t="s">
        <v>4586</v>
      </c>
      <c r="P531" s="151"/>
      <c r="Q531" s="70"/>
      <c r="R531" s="330"/>
    </row>
    <row r="532" spans="1:18" x14ac:dyDescent="0.25">
      <c r="A532" s="64">
        <v>39988</v>
      </c>
      <c r="B532" s="65" t="s">
        <v>2028</v>
      </c>
      <c r="C532" s="21" t="s">
        <v>5378</v>
      </c>
      <c r="D532" s="421">
        <v>4723</v>
      </c>
      <c r="E532" s="21" t="s">
        <v>7375</v>
      </c>
      <c r="F532" s="21"/>
      <c r="G532" s="21"/>
      <c r="H532" s="21"/>
      <c r="I532" s="21"/>
      <c r="J532" s="21"/>
      <c r="K532" s="21" t="s">
        <v>10229</v>
      </c>
      <c r="L532" s="236"/>
      <c r="M532" s="18" t="s">
        <v>3386</v>
      </c>
      <c r="N532" s="218">
        <v>40002</v>
      </c>
      <c r="O532" s="219" t="s">
        <v>10229</v>
      </c>
      <c r="P532" s="151"/>
      <c r="Q532" s="70"/>
      <c r="R532" s="330"/>
    </row>
    <row r="533" spans="1:18" x14ac:dyDescent="0.25">
      <c r="A533" s="64">
        <v>39989</v>
      </c>
      <c r="B533" s="65" t="s">
        <v>5286</v>
      </c>
      <c r="C533" s="21" t="s">
        <v>1950</v>
      </c>
      <c r="D533" s="421">
        <v>4740</v>
      </c>
      <c r="E533" s="21"/>
      <c r="F533" s="21" t="s">
        <v>4323</v>
      </c>
      <c r="G533" s="21"/>
      <c r="H533" s="21" t="s">
        <v>4943</v>
      </c>
      <c r="I533" s="21">
        <v>2</v>
      </c>
      <c r="J533" s="21"/>
      <c r="K533" s="21" t="s">
        <v>9559</v>
      </c>
      <c r="L533" s="236">
        <v>39990</v>
      </c>
      <c r="M533" s="18" t="s">
        <v>3386</v>
      </c>
      <c r="N533" s="218">
        <v>39990</v>
      </c>
      <c r="O533" s="219" t="s">
        <v>9559</v>
      </c>
      <c r="P533" s="151"/>
      <c r="Q533" s="70"/>
      <c r="R533" s="330"/>
    </row>
    <row r="534" spans="1:18" x14ac:dyDescent="0.25">
      <c r="A534" s="64">
        <v>39989</v>
      </c>
      <c r="B534" s="65" t="s">
        <v>1949</v>
      </c>
      <c r="C534" s="21" t="s">
        <v>1950</v>
      </c>
      <c r="D534" s="421">
        <v>4740</v>
      </c>
      <c r="E534" s="21"/>
      <c r="F534" s="21" t="s">
        <v>1697</v>
      </c>
      <c r="G534" s="21"/>
      <c r="H534" s="21" t="s">
        <v>3671</v>
      </c>
      <c r="I534" s="21">
        <v>0.875</v>
      </c>
      <c r="J534" s="21" t="s">
        <v>3588</v>
      </c>
      <c r="K534" s="21" t="s">
        <v>10642</v>
      </c>
      <c r="L534" s="236">
        <v>40009</v>
      </c>
      <c r="M534" s="18" t="s">
        <v>5937</v>
      </c>
      <c r="N534" s="218">
        <v>40009</v>
      </c>
      <c r="O534" s="219"/>
      <c r="P534" s="151"/>
      <c r="Q534" s="70"/>
      <c r="R534" s="330"/>
    </row>
    <row r="535" spans="1:18" x14ac:dyDescent="0.25">
      <c r="A535" s="64">
        <v>39990</v>
      </c>
      <c r="B535" s="65" t="s">
        <v>5147</v>
      </c>
      <c r="C535" s="21" t="s">
        <v>5531</v>
      </c>
      <c r="D535" s="421">
        <v>4731</v>
      </c>
      <c r="E535" s="21"/>
      <c r="F535" s="21" t="s">
        <v>4323</v>
      </c>
      <c r="G535" s="21"/>
      <c r="H535" s="21" t="s">
        <v>4943</v>
      </c>
      <c r="I535" s="21">
        <v>3</v>
      </c>
      <c r="J535" s="21"/>
      <c r="K535" s="21" t="s">
        <v>2120</v>
      </c>
      <c r="L535" s="236">
        <v>39993</v>
      </c>
      <c r="M535" s="18"/>
      <c r="N535" s="218">
        <v>39995</v>
      </c>
      <c r="O535" s="219" t="s">
        <v>2121</v>
      </c>
      <c r="P535" s="151"/>
      <c r="Q535" s="70"/>
      <c r="R535" s="330"/>
    </row>
    <row r="536" spans="1:18" x14ac:dyDescent="0.25">
      <c r="A536" s="64">
        <v>39993</v>
      </c>
      <c r="B536" s="65" t="s">
        <v>1712</v>
      </c>
      <c r="C536" s="21" t="s">
        <v>5640</v>
      </c>
      <c r="D536" s="421">
        <v>4629</v>
      </c>
      <c r="E536" s="21" t="s">
        <v>7559</v>
      </c>
      <c r="F536" s="21"/>
      <c r="G536" s="21"/>
      <c r="H536" s="21"/>
      <c r="I536" s="21"/>
      <c r="J536" s="21"/>
      <c r="K536" s="21" t="s">
        <v>7560</v>
      </c>
      <c r="L536" s="236">
        <v>40030</v>
      </c>
      <c r="M536" s="18" t="s">
        <v>5937</v>
      </c>
      <c r="N536" s="218">
        <v>39999</v>
      </c>
      <c r="O536" s="219"/>
      <c r="P536" s="151"/>
      <c r="Q536" s="70"/>
      <c r="R536" s="330"/>
    </row>
    <row r="537" spans="1:18" x14ac:dyDescent="0.25">
      <c r="A537" s="64">
        <v>39993</v>
      </c>
      <c r="B537" s="65" t="s">
        <v>5403</v>
      </c>
      <c r="C537" s="21" t="s">
        <v>9575</v>
      </c>
      <c r="D537" s="421">
        <v>4722</v>
      </c>
      <c r="E537" s="21"/>
      <c r="F537" s="21" t="s">
        <v>1697</v>
      </c>
      <c r="G537" s="21"/>
      <c r="H537" s="234" t="s">
        <v>2885</v>
      </c>
      <c r="I537" s="21"/>
      <c r="J537" s="21"/>
      <c r="K537" s="21" t="s">
        <v>42</v>
      </c>
      <c r="L537" s="236">
        <v>40002</v>
      </c>
      <c r="M537" s="18" t="s">
        <v>5937</v>
      </c>
      <c r="N537" s="218">
        <v>40002</v>
      </c>
      <c r="O537" s="219" t="s">
        <v>42</v>
      </c>
      <c r="P537" s="151"/>
      <c r="Q537" s="70"/>
      <c r="R537" s="330"/>
    </row>
    <row r="538" spans="1:18" x14ac:dyDescent="0.25">
      <c r="A538" s="64">
        <v>39993</v>
      </c>
      <c r="B538" s="65" t="s">
        <v>5403</v>
      </c>
      <c r="C538" s="21" t="s">
        <v>9575</v>
      </c>
      <c r="D538" s="421">
        <v>4722</v>
      </c>
      <c r="E538" s="21"/>
      <c r="F538" s="21" t="s">
        <v>1697</v>
      </c>
      <c r="G538" s="21"/>
      <c r="H538" s="21" t="s">
        <v>3671</v>
      </c>
      <c r="I538" s="21">
        <v>1</v>
      </c>
      <c r="J538" s="21" t="s">
        <v>8417</v>
      </c>
      <c r="K538" s="21" t="s">
        <v>4247</v>
      </c>
      <c r="L538" s="236">
        <v>40002</v>
      </c>
      <c r="M538" s="18" t="s">
        <v>5937</v>
      </c>
      <c r="N538" s="218">
        <v>40002</v>
      </c>
      <c r="O538" s="219" t="s">
        <v>43</v>
      </c>
      <c r="P538" s="151"/>
      <c r="Q538" s="70"/>
      <c r="R538" s="330"/>
    </row>
    <row r="539" spans="1:18" x14ac:dyDescent="0.25">
      <c r="A539" s="64">
        <v>39994</v>
      </c>
      <c r="B539" s="65" t="s">
        <v>10444</v>
      </c>
      <c r="C539" s="21" t="s">
        <v>2215</v>
      </c>
      <c r="D539" s="421"/>
      <c r="E539" s="21" t="s">
        <v>6641</v>
      </c>
      <c r="F539" s="21"/>
      <c r="G539" s="21"/>
      <c r="H539" s="21"/>
      <c r="I539" s="21"/>
      <c r="J539" s="21"/>
      <c r="K539" s="21" t="s">
        <v>10566</v>
      </c>
      <c r="L539" s="236">
        <v>40000</v>
      </c>
      <c r="M539" s="18" t="s">
        <v>3386</v>
      </c>
      <c r="N539" s="218">
        <v>40000</v>
      </c>
      <c r="O539" s="219"/>
      <c r="P539" s="151"/>
      <c r="Q539" s="70"/>
      <c r="R539" s="330"/>
    </row>
    <row r="540" spans="1:18" x14ac:dyDescent="0.25">
      <c r="A540" s="64">
        <v>39995</v>
      </c>
      <c r="B540" s="65" t="s">
        <v>2122</v>
      </c>
      <c r="C540" s="21" t="s">
        <v>5735</v>
      </c>
      <c r="D540" s="421">
        <v>4628</v>
      </c>
      <c r="E540" s="21" t="s">
        <v>9830</v>
      </c>
      <c r="F540" s="21"/>
      <c r="G540" s="21"/>
      <c r="H540" s="21"/>
      <c r="I540" s="21"/>
      <c r="J540" s="21"/>
      <c r="K540" s="21">
        <v>1000</v>
      </c>
      <c r="L540" s="236">
        <v>39995</v>
      </c>
      <c r="M540" s="18"/>
      <c r="N540" s="218">
        <v>39995</v>
      </c>
      <c r="O540" s="219"/>
      <c r="P540" s="151"/>
      <c r="Q540" s="78"/>
      <c r="R540" s="330"/>
    </row>
    <row r="541" spans="1:18" x14ac:dyDescent="0.25">
      <c r="A541" s="64">
        <v>39995</v>
      </c>
      <c r="B541" s="65" t="s">
        <v>7561</v>
      </c>
      <c r="C541" s="21" t="s">
        <v>1903</v>
      </c>
      <c r="D541" s="421">
        <v>4750</v>
      </c>
      <c r="E541" s="21" t="s">
        <v>7562</v>
      </c>
      <c r="F541" s="21"/>
      <c r="G541" s="21"/>
      <c r="H541" s="21"/>
      <c r="I541" s="21"/>
      <c r="J541" s="21"/>
      <c r="K541" s="21" t="s">
        <v>7251</v>
      </c>
      <c r="L541" s="236">
        <v>39996</v>
      </c>
      <c r="M541" s="18" t="s">
        <v>3386</v>
      </c>
      <c r="N541" s="218">
        <v>40000</v>
      </c>
      <c r="O541" s="219" t="s">
        <v>9194</v>
      </c>
      <c r="P541" s="151"/>
      <c r="Q541" s="70"/>
      <c r="R541" s="330"/>
    </row>
    <row r="542" spans="1:18" x14ac:dyDescent="0.25">
      <c r="A542" s="64">
        <v>39996</v>
      </c>
      <c r="B542" s="65" t="s">
        <v>9328</v>
      </c>
      <c r="C542" s="21" t="s">
        <v>3364</v>
      </c>
      <c r="D542" s="421">
        <v>4624</v>
      </c>
      <c r="E542" s="21" t="s">
        <v>7379</v>
      </c>
      <c r="F542" s="21"/>
      <c r="G542" s="21"/>
      <c r="H542" s="21"/>
      <c r="I542" s="21"/>
      <c r="J542" s="21"/>
      <c r="K542" s="21" t="s">
        <v>8637</v>
      </c>
      <c r="L542" s="236">
        <v>40000</v>
      </c>
      <c r="M542" s="18" t="s">
        <v>5937</v>
      </c>
      <c r="N542" s="218">
        <v>40000</v>
      </c>
      <c r="O542" s="219"/>
      <c r="P542" s="151"/>
      <c r="Q542" s="70"/>
      <c r="R542" s="330"/>
    </row>
    <row r="543" spans="1:18" x14ac:dyDescent="0.25">
      <c r="A543" s="64">
        <v>40000</v>
      </c>
      <c r="B543" s="65" t="s">
        <v>7380</v>
      </c>
      <c r="C543" s="21"/>
      <c r="D543" s="421">
        <v>4768</v>
      </c>
      <c r="E543" s="21"/>
      <c r="F543" s="21" t="s">
        <v>7381</v>
      </c>
      <c r="G543" s="21"/>
      <c r="H543" s="21" t="s">
        <v>7382</v>
      </c>
      <c r="I543" s="21"/>
      <c r="J543" s="21"/>
      <c r="K543" s="21" t="s">
        <v>2027</v>
      </c>
      <c r="L543" s="236">
        <v>40001</v>
      </c>
      <c r="M543" s="18"/>
      <c r="N543" s="218">
        <v>40001</v>
      </c>
      <c r="O543" s="219" t="s">
        <v>2027</v>
      </c>
      <c r="P543" s="151"/>
      <c r="Q543" s="70"/>
      <c r="R543" s="330"/>
    </row>
    <row r="544" spans="1:18" x14ac:dyDescent="0.25">
      <c r="A544" s="64">
        <v>40000</v>
      </c>
      <c r="B544" s="65" t="s">
        <v>1291</v>
      </c>
      <c r="C544" s="21" t="s">
        <v>6367</v>
      </c>
      <c r="D544" s="421">
        <v>4725</v>
      </c>
      <c r="E544" s="21"/>
      <c r="F544" s="21"/>
      <c r="G544" s="21">
        <v>24</v>
      </c>
      <c r="H544" s="21" t="s">
        <v>10512</v>
      </c>
      <c r="I544" s="17" t="s">
        <v>9255</v>
      </c>
      <c r="J544" s="21" t="s">
        <v>659</v>
      </c>
      <c r="K544" s="21" t="s">
        <v>4443</v>
      </c>
      <c r="L544" s="236">
        <v>40008</v>
      </c>
      <c r="M544" s="18" t="s">
        <v>5937</v>
      </c>
      <c r="N544" s="218">
        <v>40007</v>
      </c>
      <c r="O544" s="219" t="s">
        <v>1292</v>
      </c>
      <c r="P544" s="151"/>
      <c r="Q544" s="70"/>
      <c r="R544" s="330"/>
    </row>
    <row r="545" spans="1:18" x14ac:dyDescent="0.25">
      <c r="A545" s="64">
        <v>40002</v>
      </c>
      <c r="B545" s="65" t="s">
        <v>7523</v>
      </c>
      <c r="C545" s="21" t="s">
        <v>3364</v>
      </c>
      <c r="D545" s="421">
        <v>4624</v>
      </c>
      <c r="E545" s="21"/>
      <c r="F545" s="21" t="s">
        <v>4905</v>
      </c>
      <c r="G545" s="21"/>
      <c r="H545" s="21" t="s">
        <v>9325</v>
      </c>
      <c r="I545" s="21"/>
      <c r="J545" s="21" t="s">
        <v>9326</v>
      </c>
      <c r="K545" s="21" t="s">
        <v>7524</v>
      </c>
      <c r="L545" s="236">
        <v>40002</v>
      </c>
      <c r="M545" s="18"/>
      <c r="N545" s="218">
        <v>40002</v>
      </c>
      <c r="O545" s="219" t="s">
        <v>7524</v>
      </c>
      <c r="P545" s="151"/>
      <c r="Q545" s="70"/>
      <c r="R545" s="330"/>
    </row>
    <row r="546" spans="1:18" x14ac:dyDescent="0.25">
      <c r="A546" s="64">
        <v>40002</v>
      </c>
      <c r="B546" s="65" t="s">
        <v>4191</v>
      </c>
      <c r="C546" s="21" t="s">
        <v>4190</v>
      </c>
      <c r="D546" s="421"/>
      <c r="E546" s="21" t="s">
        <v>4183</v>
      </c>
      <c r="F546" s="21"/>
      <c r="G546" s="21"/>
      <c r="H546" s="21"/>
      <c r="I546" s="21"/>
      <c r="J546" s="21"/>
      <c r="K546" s="21" t="s">
        <v>4184</v>
      </c>
      <c r="L546" s="236">
        <v>40002</v>
      </c>
      <c r="M546" s="18" t="s">
        <v>3386</v>
      </c>
      <c r="N546" s="218">
        <v>40002</v>
      </c>
      <c r="O546" s="219"/>
      <c r="P546" s="151"/>
      <c r="Q546" s="70"/>
      <c r="R546" s="330"/>
    </row>
    <row r="547" spans="1:18" x14ac:dyDescent="0.25">
      <c r="A547" s="64">
        <v>40002</v>
      </c>
      <c r="B547" s="65" t="s">
        <v>4185</v>
      </c>
      <c r="C547" s="21" t="s">
        <v>2010</v>
      </c>
      <c r="D547" s="421"/>
      <c r="E547" s="21"/>
      <c r="F547" s="21"/>
      <c r="G547" s="21"/>
      <c r="H547" s="21" t="s">
        <v>9606</v>
      </c>
      <c r="I547" s="21" t="s">
        <v>9607</v>
      </c>
      <c r="J547" s="21"/>
      <c r="K547" s="21" t="s">
        <v>3145</v>
      </c>
      <c r="L547" s="236">
        <v>40003</v>
      </c>
      <c r="M547" s="18"/>
      <c r="N547" s="218">
        <v>40003</v>
      </c>
      <c r="O547" s="219" t="s">
        <v>3146</v>
      </c>
      <c r="P547" s="151"/>
      <c r="Q547" s="70"/>
      <c r="R547" s="330"/>
    </row>
    <row r="548" spans="1:18" x14ac:dyDescent="0.25">
      <c r="A548" s="64">
        <v>40002</v>
      </c>
      <c r="B548" s="65" t="s">
        <v>4496</v>
      </c>
      <c r="C548" s="21" t="s">
        <v>3364</v>
      </c>
      <c r="D548" s="421">
        <v>4624</v>
      </c>
      <c r="E548" s="21" t="s">
        <v>7379</v>
      </c>
      <c r="F548" s="21"/>
      <c r="G548" s="21"/>
      <c r="H548" s="21"/>
      <c r="I548" s="21"/>
      <c r="J548" s="21"/>
      <c r="K548" s="21" t="s">
        <v>2904</v>
      </c>
      <c r="L548" s="236">
        <v>40003</v>
      </c>
      <c r="M548" s="18"/>
      <c r="N548" s="218">
        <v>40007</v>
      </c>
      <c r="O548" s="219" t="s">
        <v>1728</v>
      </c>
      <c r="P548" s="151"/>
      <c r="Q548" s="70"/>
      <c r="R548" s="330"/>
    </row>
    <row r="549" spans="1:18" x14ac:dyDescent="0.25">
      <c r="A549" s="64">
        <v>40002</v>
      </c>
      <c r="B549" s="65" t="s">
        <v>6376</v>
      </c>
      <c r="C549" s="21" t="s">
        <v>1540</v>
      </c>
      <c r="D549" s="421">
        <v>4589</v>
      </c>
      <c r="E549" s="21" t="s">
        <v>2375</v>
      </c>
      <c r="F549" s="21"/>
      <c r="G549" s="21"/>
      <c r="H549" s="21"/>
      <c r="I549" s="21"/>
      <c r="J549" s="21"/>
      <c r="K549" s="21" t="s">
        <v>2376</v>
      </c>
      <c r="L549" s="236">
        <v>40007</v>
      </c>
      <c r="M549" s="18"/>
      <c r="N549" s="218">
        <v>40010</v>
      </c>
      <c r="O549" s="219" t="s">
        <v>3700</v>
      </c>
      <c r="P549" s="151"/>
      <c r="Q549" s="70"/>
      <c r="R549" s="330"/>
    </row>
    <row r="550" spans="1:18" x14ac:dyDescent="0.25">
      <c r="A550" s="64">
        <v>40002</v>
      </c>
      <c r="B550" s="65" t="s">
        <v>6376</v>
      </c>
      <c r="C550" s="21" t="s">
        <v>1540</v>
      </c>
      <c r="D550" s="421">
        <v>4589</v>
      </c>
      <c r="E550" s="21" t="s">
        <v>3701</v>
      </c>
      <c r="F550" s="21"/>
      <c r="G550" s="21"/>
      <c r="H550" s="21"/>
      <c r="I550" s="21"/>
      <c r="J550" s="21"/>
      <c r="K550" s="21" t="s">
        <v>1906</v>
      </c>
      <c r="L550" s="236">
        <v>40007</v>
      </c>
      <c r="M550" s="18"/>
      <c r="N550" s="218">
        <v>40010</v>
      </c>
      <c r="O550" s="219" t="s">
        <v>5031</v>
      </c>
      <c r="P550" s="151"/>
      <c r="Q550" s="70"/>
      <c r="R550" s="330"/>
    </row>
    <row r="551" spans="1:18" x14ac:dyDescent="0.25">
      <c r="A551" s="64">
        <v>40003</v>
      </c>
      <c r="B551" s="65" t="s">
        <v>3147</v>
      </c>
      <c r="C551" s="20" t="s">
        <v>6000</v>
      </c>
      <c r="D551" s="421">
        <v>4742</v>
      </c>
      <c r="E551" s="21"/>
      <c r="F551" s="21" t="s">
        <v>4905</v>
      </c>
      <c r="G551" s="21"/>
      <c r="H551" s="21" t="s">
        <v>10217</v>
      </c>
      <c r="I551" s="21"/>
      <c r="J551" s="21"/>
      <c r="K551" s="21" t="s">
        <v>1289</v>
      </c>
      <c r="L551" s="236">
        <v>40003</v>
      </c>
      <c r="M551" s="18" t="s">
        <v>3386</v>
      </c>
      <c r="N551" s="218">
        <v>40003</v>
      </c>
      <c r="O551" s="219" t="s">
        <v>1290</v>
      </c>
      <c r="P551" s="151"/>
      <c r="Q551" s="70"/>
      <c r="R551" s="330"/>
    </row>
    <row r="552" spans="1:18" x14ac:dyDescent="0.25">
      <c r="A552" s="64">
        <v>40003</v>
      </c>
      <c r="B552" s="65" t="s">
        <v>14</v>
      </c>
      <c r="C552" s="21" t="s">
        <v>6000</v>
      </c>
      <c r="D552" s="421">
        <v>4742</v>
      </c>
      <c r="E552" s="21" t="s">
        <v>8889</v>
      </c>
      <c r="F552" s="21"/>
      <c r="G552" s="21"/>
      <c r="H552" s="21"/>
      <c r="I552" s="21"/>
      <c r="J552" s="21"/>
      <c r="K552" s="21" t="s">
        <v>8890</v>
      </c>
      <c r="L552" s="236">
        <v>40014</v>
      </c>
      <c r="M552" s="18" t="s">
        <v>3386</v>
      </c>
      <c r="N552" s="218">
        <v>40014</v>
      </c>
      <c r="O552" s="219" t="s">
        <v>3429</v>
      </c>
      <c r="P552" s="151"/>
      <c r="Q552" s="70"/>
      <c r="R552" s="330"/>
    </row>
    <row r="553" spans="1:18" x14ac:dyDescent="0.25">
      <c r="A553" s="64">
        <v>40004</v>
      </c>
      <c r="B553" s="65" t="s">
        <v>2905</v>
      </c>
      <c r="C553" s="20" t="s">
        <v>8079</v>
      </c>
      <c r="D553" s="421">
        <v>4694</v>
      </c>
      <c r="E553" s="21"/>
      <c r="F553" s="21"/>
      <c r="G553" s="21"/>
      <c r="H553" s="21" t="s">
        <v>1593</v>
      </c>
      <c r="I553" s="21" t="s">
        <v>1829</v>
      </c>
      <c r="J553" s="21"/>
      <c r="K553" s="21" t="s">
        <v>2562</v>
      </c>
      <c r="L553" s="236">
        <v>40007</v>
      </c>
      <c r="M553" s="18"/>
      <c r="N553" s="218">
        <v>40007</v>
      </c>
      <c r="O553" s="219" t="s">
        <v>2562</v>
      </c>
      <c r="P553" s="151"/>
      <c r="Q553" s="70"/>
      <c r="R553" s="330"/>
    </row>
    <row r="554" spans="1:18" x14ac:dyDescent="0.25">
      <c r="A554" s="54">
        <v>40004</v>
      </c>
      <c r="B554" s="55" t="s">
        <v>8078</v>
      </c>
      <c r="C554" s="20" t="s">
        <v>8079</v>
      </c>
      <c r="D554" s="17">
        <v>4694</v>
      </c>
      <c r="E554" s="20"/>
      <c r="F554" s="17" t="s">
        <v>8080</v>
      </c>
      <c r="G554" s="17" t="s">
        <v>8081</v>
      </c>
      <c r="H554" s="17" t="s">
        <v>8965</v>
      </c>
      <c r="I554" s="17" t="s">
        <v>8966</v>
      </c>
      <c r="J554" s="17" t="s">
        <v>10002</v>
      </c>
      <c r="K554" s="17" t="s">
        <v>6499</v>
      </c>
      <c r="L554" s="233">
        <v>40038</v>
      </c>
      <c r="M554" s="18"/>
      <c r="N554" s="215">
        <v>40038</v>
      </c>
      <c r="O554" s="151" t="s">
        <v>6499</v>
      </c>
      <c r="P554" s="151"/>
      <c r="Q554" s="52"/>
      <c r="R554" s="330"/>
    </row>
    <row r="555" spans="1:18" x14ac:dyDescent="0.25">
      <c r="A555" s="64">
        <v>40007</v>
      </c>
      <c r="B555" s="65" t="s">
        <v>1606</v>
      </c>
      <c r="C555" s="21" t="s">
        <v>1950</v>
      </c>
      <c r="D555" s="421">
        <v>4740</v>
      </c>
      <c r="E555" s="21" t="s">
        <v>3342</v>
      </c>
      <c r="F555" s="21"/>
      <c r="G555" s="21"/>
      <c r="H555" s="21"/>
      <c r="I555" s="21"/>
      <c r="J555" s="21"/>
      <c r="K555" s="21" t="s">
        <v>4586</v>
      </c>
      <c r="L555" s="236">
        <v>40008</v>
      </c>
      <c r="M555" s="18"/>
      <c r="N555" s="218">
        <v>40008</v>
      </c>
      <c r="O555" s="219" t="s">
        <v>4586</v>
      </c>
      <c r="P555" s="151"/>
      <c r="Q555" s="70"/>
      <c r="R555" s="330"/>
    </row>
    <row r="556" spans="1:18" x14ac:dyDescent="0.25">
      <c r="A556" s="64">
        <v>40007</v>
      </c>
      <c r="B556" s="65" t="s">
        <v>1606</v>
      </c>
      <c r="C556" s="21" t="s">
        <v>1950</v>
      </c>
      <c r="D556" s="421">
        <v>4740</v>
      </c>
      <c r="E556" s="21" t="s">
        <v>9796</v>
      </c>
      <c r="F556" s="21"/>
      <c r="G556" s="21"/>
      <c r="H556" s="21"/>
      <c r="I556" s="21"/>
      <c r="J556" s="21"/>
      <c r="K556" s="21" t="s">
        <v>4461</v>
      </c>
      <c r="L556" s="236">
        <v>40008</v>
      </c>
      <c r="M556" s="18"/>
      <c r="N556" s="218">
        <v>40008</v>
      </c>
      <c r="O556" s="219" t="s">
        <v>4461</v>
      </c>
      <c r="P556" s="151"/>
      <c r="Q556" s="70"/>
      <c r="R556" s="330"/>
    </row>
    <row r="557" spans="1:18" x14ac:dyDescent="0.25">
      <c r="A557" s="64">
        <v>40007</v>
      </c>
      <c r="B557" s="65" t="s">
        <v>8811</v>
      </c>
      <c r="C557" s="21" t="s">
        <v>5509</v>
      </c>
      <c r="D557" s="421">
        <v>4402</v>
      </c>
      <c r="E557" s="21"/>
      <c r="F557" s="21" t="s">
        <v>4323</v>
      </c>
      <c r="G557" s="21"/>
      <c r="H557" s="21" t="s">
        <v>4943</v>
      </c>
      <c r="I557" s="21">
        <v>3</v>
      </c>
      <c r="J557" s="21" t="s">
        <v>1727</v>
      </c>
      <c r="K557" s="21" t="s">
        <v>4096</v>
      </c>
      <c r="L557" s="236">
        <v>40010</v>
      </c>
      <c r="M557" s="18" t="s">
        <v>3386</v>
      </c>
      <c r="N557" s="218">
        <v>40010</v>
      </c>
      <c r="O557" s="219"/>
      <c r="P557" s="151"/>
      <c r="Q557" s="70"/>
      <c r="R557" s="330"/>
    </row>
    <row r="558" spans="1:18" x14ac:dyDescent="0.25">
      <c r="A558" s="64">
        <v>40009</v>
      </c>
      <c r="B558" s="65" t="s">
        <v>9797</v>
      </c>
      <c r="C558" s="21" t="s">
        <v>1903</v>
      </c>
      <c r="D558" s="421">
        <v>4750</v>
      </c>
      <c r="E558" s="21" t="s">
        <v>3587</v>
      </c>
      <c r="F558" s="21"/>
      <c r="G558" s="21"/>
      <c r="H558" s="21"/>
      <c r="I558" s="21"/>
      <c r="J558" s="21"/>
      <c r="K558" s="21" t="s">
        <v>4096</v>
      </c>
      <c r="L558" s="236">
        <v>40009</v>
      </c>
      <c r="M558" s="18" t="s">
        <v>3386</v>
      </c>
      <c r="N558" s="218">
        <v>40009</v>
      </c>
      <c r="O558" s="219" t="s">
        <v>4096</v>
      </c>
      <c r="P558" s="151"/>
      <c r="Q558" s="70"/>
      <c r="R558" s="330"/>
    </row>
    <row r="559" spans="1:18" x14ac:dyDescent="0.25">
      <c r="A559" s="64">
        <v>40009</v>
      </c>
      <c r="B559" s="65" t="s">
        <v>3211</v>
      </c>
      <c r="C559" s="21" t="s">
        <v>3364</v>
      </c>
      <c r="D559" s="421">
        <v>4624</v>
      </c>
      <c r="E559" s="21"/>
      <c r="F559" s="21" t="s">
        <v>4905</v>
      </c>
      <c r="G559" s="21"/>
      <c r="H559" s="21" t="s">
        <v>9325</v>
      </c>
      <c r="I559" s="21"/>
      <c r="J559" s="21" t="s">
        <v>9326</v>
      </c>
      <c r="K559" s="21" t="s">
        <v>5796</v>
      </c>
      <c r="L559" s="236"/>
      <c r="M559" s="18" t="s">
        <v>3386</v>
      </c>
      <c r="N559" s="218">
        <v>40010</v>
      </c>
      <c r="O559" s="219" t="s">
        <v>5796</v>
      </c>
      <c r="P559" s="151"/>
      <c r="Q559" s="70"/>
      <c r="R559" s="330"/>
    </row>
    <row r="560" spans="1:18" x14ac:dyDescent="0.25">
      <c r="A560" s="64">
        <v>40009</v>
      </c>
      <c r="B560" s="65" t="s">
        <v>3211</v>
      </c>
      <c r="C560" s="21" t="s">
        <v>3364</v>
      </c>
      <c r="D560" s="421">
        <v>4624</v>
      </c>
      <c r="E560" s="21"/>
      <c r="F560" s="21" t="s">
        <v>4905</v>
      </c>
      <c r="G560" s="21"/>
      <c r="H560" s="21" t="s">
        <v>4359</v>
      </c>
      <c r="I560" s="21"/>
      <c r="J560" s="21" t="s">
        <v>10366</v>
      </c>
      <c r="K560" s="21" t="s">
        <v>10140</v>
      </c>
      <c r="L560" s="236"/>
      <c r="M560" s="18" t="s">
        <v>3386</v>
      </c>
      <c r="N560" s="218">
        <v>40010</v>
      </c>
      <c r="O560" s="219" t="s">
        <v>10140</v>
      </c>
      <c r="P560" s="151"/>
      <c r="Q560" s="70"/>
      <c r="R560" s="330"/>
    </row>
    <row r="561" spans="1:18" x14ac:dyDescent="0.25">
      <c r="A561" s="64">
        <v>40009</v>
      </c>
      <c r="B561" s="65" t="s">
        <v>8812</v>
      </c>
      <c r="C561" s="21" t="s">
        <v>3364</v>
      </c>
      <c r="D561" s="421">
        <v>4624</v>
      </c>
      <c r="E561" s="21" t="s">
        <v>8813</v>
      </c>
      <c r="F561" s="21"/>
      <c r="G561" s="21"/>
      <c r="H561" s="21"/>
      <c r="I561" s="21"/>
      <c r="J561" s="21"/>
      <c r="K561" s="21" t="s">
        <v>2689</v>
      </c>
      <c r="L561" s="236">
        <v>40010</v>
      </c>
      <c r="M561" s="18"/>
      <c r="N561" s="218">
        <v>40010</v>
      </c>
      <c r="O561" s="219"/>
      <c r="P561" s="151"/>
      <c r="Q561" s="70"/>
      <c r="R561" s="330"/>
    </row>
    <row r="562" spans="1:18" x14ac:dyDescent="0.25">
      <c r="A562" s="54">
        <v>40009</v>
      </c>
      <c r="B562" s="55" t="s">
        <v>3430</v>
      </c>
      <c r="C562" s="20" t="s">
        <v>1827</v>
      </c>
      <c r="D562" s="17">
        <v>4516</v>
      </c>
      <c r="E562" s="20"/>
      <c r="F562" s="17" t="s">
        <v>3431</v>
      </c>
      <c r="G562" s="17"/>
      <c r="H562" s="17" t="s">
        <v>4192</v>
      </c>
      <c r="I562" s="17" t="s">
        <v>8425</v>
      </c>
      <c r="J562" s="17" t="s">
        <v>10366</v>
      </c>
      <c r="K562" s="17" t="s">
        <v>18</v>
      </c>
      <c r="L562" s="233">
        <v>40015</v>
      </c>
      <c r="M562" s="18"/>
      <c r="N562" s="215">
        <v>40014</v>
      </c>
      <c r="O562" s="151" t="s">
        <v>5572</v>
      </c>
      <c r="P562" s="151"/>
      <c r="Q562" s="70"/>
      <c r="R562" s="330"/>
    </row>
    <row r="563" spans="1:18" x14ac:dyDescent="0.25">
      <c r="A563" s="64">
        <v>40009</v>
      </c>
      <c r="B563" s="65" t="s">
        <v>3430</v>
      </c>
      <c r="C563" s="20" t="s">
        <v>2458</v>
      </c>
      <c r="D563" s="17">
        <v>4516</v>
      </c>
      <c r="E563" s="21" t="s">
        <v>3177</v>
      </c>
      <c r="F563" s="21"/>
      <c r="G563" s="21"/>
      <c r="H563" s="21"/>
      <c r="I563" s="21"/>
      <c r="J563" s="21"/>
      <c r="K563" s="21">
        <v>70</v>
      </c>
      <c r="L563" s="236">
        <v>40014</v>
      </c>
      <c r="M563" s="18"/>
      <c r="N563" s="218">
        <v>40015</v>
      </c>
      <c r="O563" s="219" t="s">
        <v>9369</v>
      </c>
      <c r="P563" s="151"/>
      <c r="Q563" s="70"/>
      <c r="R563" s="330"/>
    </row>
    <row r="564" spans="1:18" x14ac:dyDescent="0.25">
      <c r="A564" s="64">
        <v>40010</v>
      </c>
      <c r="B564" s="65" t="s">
        <v>5573</v>
      </c>
      <c r="C564" s="21" t="s">
        <v>1950</v>
      </c>
      <c r="D564" s="421">
        <v>4740</v>
      </c>
      <c r="E564" s="21"/>
      <c r="F564" s="21" t="s">
        <v>1697</v>
      </c>
      <c r="G564" s="21"/>
      <c r="H564" s="21" t="s">
        <v>9921</v>
      </c>
      <c r="I564" s="21">
        <v>1</v>
      </c>
      <c r="J564" s="21" t="s">
        <v>3588</v>
      </c>
      <c r="K564" s="21" t="s">
        <v>10642</v>
      </c>
      <c r="L564" s="236">
        <v>40014</v>
      </c>
      <c r="M564" s="18"/>
      <c r="N564" s="218">
        <v>40014</v>
      </c>
      <c r="O564" s="219"/>
      <c r="P564" s="151"/>
      <c r="Q564" s="70"/>
      <c r="R564" s="330"/>
    </row>
    <row r="565" spans="1:18" x14ac:dyDescent="0.25">
      <c r="A565" s="64">
        <v>40010</v>
      </c>
      <c r="B565" s="65" t="s">
        <v>6548</v>
      </c>
      <c r="C565" s="21" t="s">
        <v>6000</v>
      </c>
      <c r="D565" s="421">
        <v>4742</v>
      </c>
      <c r="E565" s="21" t="s">
        <v>566</v>
      </c>
      <c r="F565" s="21" t="s">
        <v>567</v>
      </c>
      <c r="G565" s="21"/>
      <c r="H565" s="21" t="s">
        <v>3478</v>
      </c>
      <c r="I565" s="21" t="s">
        <v>10616</v>
      </c>
      <c r="J565" s="21" t="s">
        <v>4533</v>
      </c>
      <c r="K565" s="21" t="s">
        <v>3479</v>
      </c>
      <c r="L565" s="236">
        <v>40011</v>
      </c>
      <c r="M565" s="18"/>
      <c r="N565" s="218">
        <v>40021</v>
      </c>
      <c r="O565" s="219" t="s">
        <v>2914</v>
      </c>
      <c r="P565" s="151"/>
      <c r="Q565" s="70"/>
      <c r="R565" s="330"/>
    </row>
    <row r="566" spans="1:18" x14ac:dyDescent="0.25">
      <c r="A566" s="64">
        <v>40010</v>
      </c>
      <c r="B566" s="65" t="s">
        <v>6548</v>
      </c>
      <c r="C566" s="21" t="s">
        <v>6000</v>
      </c>
      <c r="D566" s="421">
        <v>4742</v>
      </c>
      <c r="E566" s="21" t="s">
        <v>8848</v>
      </c>
      <c r="F566" s="21" t="s">
        <v>567</v>
      </c>
      <c r="G566" s="21"/>
      <c r="H566" s="21" t="s">
        <v>3478</v>
      </c>
      <c r="I566" s="21" t="s">
        <v>8177</v>
      </c>
      <c r="J566" s="21" t="s">
        <v>4533</v>
      </c>
      <c r="K566" s="21" t="s">
        <v>4319</v>
      </c>
      <c r="L566" s="236">
        <v>40011</v>
      </c>
      <c r="M566" s="18"/>
      <c r="N566" s="218">
        <v>40021</v>
      </c>
      <c r="O566" s="219" t="s">
        <v>4319</v>
      </c>
      <c r="P566" s="151"/>
      <c r="Q566" s="70"/>
      <c r="R566" s="330"/>
    </row>
    <row r="567" spans="1:18" x14ac:dyDescent="0.25">
      <c r="A567" s="64">
        <v>40010</v>
      </c>
      <c r="B567" s="65" t="s">
        <v>6548</v>
      </c>
      <c r="C567" s="21" t="s">
        <v>6000</v>
      </c>
      <c r="D567" s="421">
        <v>4742</v>
      </c>
      <c r="E567" s="21" t="s">
        <v>10499</v>
      </c>
      <c r="F567" s="21" t="s">
        <v>567</v>
      </c>
      <c r="G567" s="21"/>
      <c r="H567" s="21" t="s">
        <v>3478</v>
      </c>
      <c r="I567" s="21" t="s">
        <v>8177</v>
      </c>
      <c r="J567" s="21" t="s">
        <v>2253</v>
      </c>
      <c r="K567" s="21" t="s">
        <v>10500</v>
      </c>
      <c r="L567" s="236">
        <v>40011</v>
      </c>
      <c r="M567" s="18"/>
      <c r="N567" s="218">
        <v>40021</v>
      </c>
      <c r="O567" s="219" t="s">
        <v>10500</v>
      </c>
      <c r="P567" s="151"/>
      <c r="Q567" s="70"/>
      <c r="R567" s="330"/>
    </row>
    <row r="568" spans="1:18" x14ac:dyDescent="0.25">
      <c r="A568" s="64">
        <v>40010</v>
      </c>
      <c r="B568" s="65" t="s">
        <v>6548</v>
      </c>
      <c r="C568" s="21" t="s">
        <v>6000</v>
      </c>
      <c r="D568" s="421">
        <v>4742</v>
      </c>
      <c r="E568" s="21" t="s">
        <v>6491</v>
      </c>
      <c r="F568" s="21" t="s">
        <v>567</v>
      </c>
      <c r="G568" s="21"/>
      <c r="H568" s="21" t="s">
        <v>3478</v>
      </c>
      <c r="I568" s="21" t="s">
        <v>6492</v>
      </c>
      <c r="J568" s="21" t="s">
        <v>2253</v>
      </c>
      <c r="K568" s="21" t="s">
        <v>4366</v>
      </c>
      <c r="L568" s="236">
        <v>40011</v>
      </c>
      <c r="M568" s="18"/>
      <c r="N568" s="218">
        <v>40021</v>
      </c>
      <c r="O568" s="219" t="s">
        <v>4366</v>
      </c>
      <c r="P568" s="151"/>
      <c r="Q568" s="70"/>
      <c r="R568" s="330"/>
    </row>
    <row r="569" spans="1:18" x14ac:dyDescent="0.25">
      <c r="A569" s="64">
        <v>40010</v>
      </c>
      <c r="B569" s="65" t="s">
        <v>6548</v>
      </c>
      <c r="C569" s="21" t="s">
        <v>6000</v>
      </c>
      <c r="D569" s="421">
        <v>4742</v>
      </c>
      <c r="E569" s="21" t="s">
        <v>10683</v>
      </c>
      <c r="F569" s="21" t="s">
        <v>567</v>
      </c>
      <c r="G569" s="21"/>
      <c r="H569" s="21" t="s">
        <v>3478</v>
      </c>
      <c r="I569" s="21" t="s">
        <v>8177</v>
      </c>
      <c r="J569" s="21" t="s">
        <v>2253</v>
      </c>
      <c r="K569" s="21" t="s">
        <v>4366</v>
      </c>
      <c r="L569" s="236">
        <v>40011</v>
      </c>
      <c r="M569" s="18"/>
      <c r="N569" s="218">
        <v>40021</v>
      </c>
      <c r="O569" s="219" t="s">
        <v>4366</v>
      </c>
      <c r="P569" s="151"/>
      <c r="Q569" s="70"/>
      <c r="R569" s="330"/>
    </row>
    <row r="570" spans="1:18" x14ac:dyDescent="0.25">
      <c r="A570" s="54">
        <v>40010</v>
      </c>
      <c r="B570" s="55" t="s">
        <v>2556</v>
      </c>
      <c r="C570" s="20" t="s">
        <v>8079</v>
      </c>
      <c r="D570" s="17">
        <v>4694</v>
      </c>
      <c r="E570" s="20"/>
      <c r="F570" s="17" t="s">
        <v>10791</v>
      </c>
      <c r="G570" s="17" t="s">
        <v>2557</v>
      </c>
      <c r="H570" s="17" t="s">
        <v>3664</v>
      </c>
      <c r="I570" s="17" t="s">
        <v>3665</v>
      </c>
      <c r="J570" s="17" t="s">
        <v>3666</v>
      </c>
      <c r="K570" s="17" t="s">
        <v>3667</v>
      </c>
      <c r="L570" s="233">
        <v>40022</v>
      </c>
      <c r="M570" s="18"/>
      <c r="N570" s="215">
        <v>40022</v>
      </c>
      <c r="O570" s="151"/>
      <c r="P570" s="151"/>
      <c r="Q570" s="70"/>
      <c r="R570" s="330"/>
    </row>
    <row r="571" spans="1:18" x14ac:dyDescent="0.25">
      <c r="A571" s="64">
        <v>40010</v>
      </c>
      <c r="B571" s="65" t="s">
        <v>6548</v>
      </c>
      <c r="C571" s="21" t="s">
        <v>6000</v>
      </c>
      <c r="D571" s="421">
        <v>4742</v>
      </c>
      <c r="E571" s="21" t="s">
        <v>7791</v>
      </c>
      <c r="F571" s="21" t="s">
        <v>567</v>
      </c>
      <c r="G571" s="21"/>
      <c r="H571" s="21" t="s">
        <v>3478</v>
      </c>
      <c r="I571" s="21" t="s">
        <v>10616</v>
      </c>
      <c r="J571" s="21" t="s">
        <v>2253</v>
      </c>
      <c r="K571" s="21" t="s">
        <v>4319</v>
      </c>
      <c r="L571" s="236">
        <v>40011</v>
      </c>
      <c r="M571" s="18"/>
      <c r="N571" s="218">
        <v>40028</v>
      </c>
      <c r="O571" s="219" t="s">
        <v>4319</v>
      </c>
      <c r="P571" s="151"/>
      <c r="Q571" s="52"/>
      <c r="R571" s="330"/>
    </row>
    <row r="572" spans="1:18" x14ac:dyDescent="0.25">
      <c r="A572" s="64">
        <v>40011</v>
      </c>
      <c r="B572" s="65" t="s">
        <v>6311</v>
      </c>
      <c r="C572" s="21" t="s">
        <v>9617</v>
      </c>
      <c r="D572" s="421">
        <v>4598</v>
      </c>
      <c r="E572" s="21" t="s">
        <v>6312</v>
      </c>
      <c r="F572" s="21" t="s">
        <v>9334</v>
      </c>
      <c r="G572" s="21"/>
      <c r="H572" s="21" t="s">
        <v>13</v>
      </c>
      <c r="I572" s="21"/>
      <c r="J572" s="21"/>
      <c r="K572" s="21" t="s">
        <v>921</v>
      </c>
      <c r="L572" s="236">
        <v>40011</v>
      </c>
      <c r="M572" s="18" t="s">
        <v>3386</v>
      </c>
      <c r="N572" s="218">
        <v>40011</v>
      </c>
      <c r="O572" s="219" t="s">
        <v>921</v>
      </c>
      <c r="P572" s="151"/>
      <c r="Q572" s="70"/>
      <c r="R572" s="330"/>
    </row>
    <row r="573" spans="1:18" x14ac:dyDescent="0.25">
      <c r="A573" s="64">
        <v>40011</v>
      </c>
      <c r="B573" s="65" t="s">
        <v>9201</v>
      </c>
      <c r="C573" s="21" t="s">
        <v>1950</v>
      </c>
      <c r="D573" s="421">
        <v>4740</v>
      </c>
      <c r="E573" s="21" t="s">
        <v>9796</v>
      </c>
      <c r="F573" s="21"/>
      <c r="G573" s="21"/>
      <c r="H573" s="21"/>
      <c r="I573" s="21"/>
      <c r="J573" s="21"/>
      <c r="K573" s="21" t="s">
        <v>4096</v>
      </c>
      <c r="L573" s="236">
        <v>40011</v>
      </c>
      <c r="M573" s="18" t="s">
        <v>3386</v>
      </c>
      <c r="N573" s="218">
        <v>40015</v>
      </c>
      <c r="O573" s="219" t="s">
        <v>4096</v>
      </c>
      <c r="P573" s="151"/>
      <c r="Q573" s="70"/>
      <c r="R573" s="330"/>
    </row>
    <row r="574" spans="1:18" x14ac:dyDescent="0.25">
      <c r="A574" s="64">
        <v>40011</v>
      </c>
      <c r="B574" s="65" t="s">
        <v>10872</v>
      </c>
      <c r="C574" s="21" t="s">
        <v>4908</v>
      </c>
      <c r="D574" s="421">
        <v>4671</v>
      </c>
      <c r="E574" s="21"/>
      <c r="F574" s="21" t="s">
        <v>1697</v>
      </c>
      <c r="G574" s="21"/>
      <c r="H574" s="21" t="s">
        <v>9921</v>
      </c>
      <c r="I574" s="21">
        <v>1</v>
      </c>
      <c r="J574" s="21" t="s">
        <v>1387</v>
      </c>
      <c r="K574" s="21" t="s">
        <v>3187</v>
      </c>
      <c r="L574" s="236">
        <v>40023</v>
      </c>
      <c r="M574" s="18" t="s">
        <v>5937</v>
      </c>
      <c r="N574" s="218">
        <v>40023</v>
      </c>
      <c r="O574" s="219"/>
      <c r="P574" s="151"/>
      <c r="Q574" s="52"/>
      <c r="R574" s="330"/>
    </row>
    <row r="575" spans="1:18" x14ac:dyDescent="0.25">
      <c r="A575" s="64">
        <v>40011</v>
      </c>
      <c r="B575" s="65" t="s">
        <v>10872</v>
      </c>
      <c r="C575" s="21" t="s">
        <v>4908</v>
      </c>
      <c r="D575" s="421">
        <v>4671</v>
      </c>
      <c r="E575" s="21"/>
      <c r="F575" s="21" t="s">
        <v>1697</v>
      </c>
      <c r="G575" s="21"/>
      <c r="H575" s="21" t="s">
        <v>941</v>
      </c>
      <c r="I575" s="21"/>
      <c r="J575" s="21" t="s">
        <v>1188</v>
      </c>
      <c r="K575" s="21" t="s">
        <v>4247</v>
      </c>
      <c r="L575" s="236">
        <v>40023</v>
      </c>
      <c r="M575" s="18" t="s">
        <v>5937</v>
      </c>
      <c r="N575" s="218">
        <v>40023</v>
      </c>
      <c r="O575" s="219"/>
      <c r="P575" s="151"/>
      <c r="Q575" s="52"/>
      <c r="R575" s="330"/>
    </row>
    <row r="576" spans="1:18" x14ac:dyDescent="0.25">
      <c r="A576" s="64">
        <v>40011</v>
      </c>
      <c r="B576" s="65" t="s">
        <v>10872</v>
      </c>
      <c r="C576" s="21" t="s">
        <v>4908</v>
      </c>
      <c r="D576" s="421">
        <v>4671</v>
      </c>
      <c r="E576" s="21"/>
      <c r="F576" s="21" t="s">
        <v>1697</v>
      </c>
      <c r="G576" s="21"/>
      <c r="H576" s="234" t="s">
        <v>2885</v>
      </c>
      <c r="I576" s="21"/>
      <c r="J576" s="21"/>
      <c r="K576" s="21" t="s">
        <v>8866</v>
      </c>
      <c r="L576" s="236">
        <v>40023</v>
      </c>
      <c r="M576" s="18" t="s">
        <v>5937</v>
      </c>
      <c r="N576" s="218">
        <v>40023</v>
      </c>
      <c r="O576" s="219"/>
      <c r="P576" s="151"/>
      <c r="Q576" s="52"/>
      <c r="R576" s="330"/>
    </row>
    <row r="577" spans="1:18" x14ac:dyDescent="0.25">
      <c r="A577" s="64">
        <v>40015</v>
      </c>
      <c r="B577" s="65" t="s">
        <v>7908</v>
      </c>
      <c r="C577" s="21" t="s">
        <v>9370</v>
      </c>
      <c r="D577" s="421">
        <v>4759</v>
      </c>
      <c r="E577" s="21" t="s">
        <v>9332</v>
      </c>
      <c r="F577" s="21"/>
      <c r="G577" s="21"/>
      <c r="H577" s="21"/>
      <c r="I577" s="21"/>
      <c r="J577" s="21"/>
      <c r="K577" s="21" t="s">
        <v>4586</v>
      </c>
      <c r="L577" s="236">
        <v>40016</v>
      </c>
      <c r="M577" s="18"/>
      <c r="N577" s="218">
        <v>40016</v>
      </c>
      <c r="O577" s="219" t="s">
        <v>4586</v>
      </c>
      <c r="P577" s="151"/>
      <c r="Q577" s="70"/>
      <c r="R577" s="330"/>
    </row>
    <row r="578" spans="1:18" x14ac:dyDescent="0.25">
      <c r="A578" s="64">
        <v>40015</v>
      </c>
      <c r="B578" s="55" t="s">
        <v>5885</v>
      </c>
      <c r="C578" s="20" t="s">
        <v>3364</v>
      </c>
      <c r="D578" s="17">
        <v>4624</v>
      </c>
      <c r="E578" s="20"/>
      <c r="F578" s="17" t="s">
        <v>8106</v>
      </c>
      <c r="G578" s="17" t="s">
        <v>8107</v>
      </c>
      <c r="H578" s="17" t="s">
        <v>6716</v>
      </c>
      <c r="I578" s="17" t="s">
        <v>6717</v>
      </c>
      <c r="J578" s="17" t="s">
        <v>10798</v>
      </c>
      <c r="K578" s="17" t="s">
        <v>6555</v>
      </c>
      <c r="L578" s="233">
        <v>40029</v>
      </c>
      <c r="M578" s="18"/>
      <c r="N578" s="215">
        <v>40038</v>
      </c>
      <c r="O578" s="412" t="s">
        <v>6556</v>
      </c>
      <c r="P578" s="151"/>
      <c r="Q578" s="52"/>
      <c r="R578" s="330"/>
    </row>
    <row r="579" spans="1:18" x14ac:dyDescent="0.25">
      <c r="A579" s="64">
        <v>40016</v>
      </c>
      <c r="B579" s="65" t="s">
        <v>4573</v>
      </c>
      <c r="C579" s="21" t="s">
        <v>2215</v>
      </c>
      <c r="D579" s="421"/>
      <c r="E579" s="21"/>
      <c r="F579" s="21" t="s">
        <v>9334</v>
      </c>
      <c r="G579" s="21"/>
      <c r="H579" s="21" t="s">
        <v>10142</v>
      </c>
      <c r="I579" s="21"/>
      <c r="J579" s="21"/>
      <c r="K579" s="21" t="s">
        <v>3576</v>
      </c>
      <c r="L579" s="236">
        <v>40017</v>
      </c>
      <c r="M579" s="18" t="s">
        <v>3386</v>
      </c>
      <c r="N579" s="218">
        <v>40016</v>
      </c>
      <c r="O579" s="224" t="s">
        <v>10143</v>
      </c>
      <c r="P579" s="151"/>
      <c r="Q579" s="70"/>
      <c r="R579" s="330"/>
    </row>
    <row r="580" spans="1:18" x14ac:dyDescent="0.25">
      <c r="A580" s="64">
        <v>40016</v>
      </c>
      <c r="B580" s="65" t="s">
        <v>5469</v>
      </c>
      <c r="C580" s="21" t="s">
        <v>2044</v>
      </c>
      <c r="D580" s="421">
        <v>4685</v>
      </c>
      <c r="E580" s="21"/>
      <c r="F580" s="21" t="s">
        <v>9048</v>
      </c>
      <c r="G580" s="21">
        <v>26</v>
      </c>
      <c r="H580" s="21" t="s">
        <v>5470</v>
      </c>
      <c r="I580" s="21"/>
      <c r="J580" s="21" t="s">
        <v>5171</v>
      </c>
      <c r="K580" s="21" t="s">
        <v>5471</v>
      </c>
      <c r="L580" s="236">
        <v>40021</v>
      </c>
      <c r="M580" s="18" t="s">
        <v>5937</v>
      </c>
      <c r="N580" s="218">
        <v>40021</v>
      </c>
      <c r="O580" s="224"/>
      <c r="P580" s="151"/>
      <c r="Q580" s="70"/>
      <c r="R580" s="330"/>
    </row>
    <row r="581" spans="1:18" x14ac:dyDescent="0.25">
      <c r="A581" s="54">
        <v>40016</v>
      </c>
      <c r="B581" s="55" t="s">
        <v>3668</v>
      </c>
      <c r="C581" s="21" t="s">
        <v>425</v>
      </c>
      <c r="D581" s="17"/>
      <c r="E581" s="20"/>
      <c r="F581" s="17" t="s">
        <v>1414</v>
      </c>
      <c r="G581" s="17"/>
      <c r="H581" s="17" t="s">
        <v>3669</v>
      </c>
      <c r="I581" s="17"/>
      <c r="J581" s="17"/>
      <c r="K581" s="17" t="s">
        <v>824</v>
      </c>
      <c r="L581" s="233">
        <v>40024</v>
      </c>
      <c r="M581" s="18"/>
      <c r="N581" s="215">
        <v>40023</v>
      </c>
      <c r="O581" s="225" t="s">
        <v>2573</v>
      </c>
      <c r="P581" s="151"/>
      <c r="Q581" s="52"/>
      <c r="R581" s="330"/>
    </row>
    <row r="582" spans="1:18" x14ac:dyDescent="0.25">
      <c r="A582" s="64">
        <v>40016</v>
      </c>
      <c r="B582" s="55" t="s">
        <v>8574</v>
      </c>
      <c r="C582" s="21" t="s">
        <v>2044</v>
      </c>
      <c r="D582" s="17">
        <v>4685</v>
      </c>
      <c r="E582" s="21"/>
      <c r="F582" s="20" t="s">
        <v>7521</v>
      </c>
      <c r="G582" s="21">
        <v>24</v>
      </c>
      <c r="H582" s="20" t="s">
        <v>8944</v>
      </c>
      <c r="I582" s="20">
        <v>132</v>
      </c>
      <c r="J582" s="20" t="s">
        <v>7581</v>
      </c>
      <c r="K582" s="20" t="s">
        <v>2181</v>
      </c>
      <c r="L582" s="236">
        <v>40023</v>
      </c>
      <c r="M582" s="18" t="s">
        <v>5937</v>
      </c>
      <c r="N582" s="218">
        <v>40023</v>
      </c>
      <c r="O582" s="224"/>
      <c r="P582" s="151"/>
      <c r="Q582" s="52"/>
      <c r="R582" s="330"/>
    </row>
    <row r="583" spans="1:18" x14ac:dyDescent="0.25">
      <c r="A583" s="64">
        <v>40016</v>
      </c>
      <c r="B583" s="65" t="s">
        <v>2182</v>
      </c>
      <c r="C583" s="21" t="s">
        <v>3364</v>
      </c>
      <c r="D583" s="421">
        <v>4624</v>
      </c>
      <c r="E583" s="21"/>
      <c r="F583" s="21" t="s">
        <v>4905</v>
      </c>
      <c r="G583" s="21"/>
      <c r="H583" s="21" t="s">
        <v>4359</v>
      </c>
      <c r="I583" s="21" t="s">
        <v>44</v>
      </c>
      <c r="J583" s="21" t="s">
        <v>45</v>
      </c>
      <c r="K583" s="21" t="s">
        <v>46</v>
      </c>
      <c r="L583" s="236">
        <v>40017</v>
      </c>
      <c r="M583" s="18" t="s">
        <v>3386</v>
      </c>
      <c r="N583" s="218">
        <v>40028</v>
      </c>
      <c r="O583" s="224" t="s">
        <v>6751</v>
      </c>
      <c r="P583" s="151"/>
      <c r="Q583" s="52"/>
      <c r="R583" s="330"/>
    </row>
    <row r="584" spans="1:18" x14ac:dyDescent="0.25">
      <c r="A584" s="60">
        <v>40016</v>
      </c>
      <c r="B584" s="61" t="s">
        <v>6752</v>
      </c>
      <c r="C584" s="20" t="s">
        <v>9449</v>
      </c>
      <c r="D584" s="17">
        <v>4665</v>
      </c>
      <c r="E584" s="20"/>
      <c r="F584" s="21" t="s">
        <v>4905</v>
      </c>
      <c r="G584" s="17"/>
      <c r="H584" s="17" t="s">
        <v>8869</v>
      </c>
      <c r="I584" s="17"/>
      <c r="J584" s="17" t="s">
        <v>9018</v>
      </c>
      <c r="K584" s="17" t="s">
        <v>8870</v>
      </c>
      <c r="L584" s="233">
        <v>40025</v>
      </c>
      <c r="M584" s="18"/>
      <c r="N584" s="215">
        <v>40028</v>
      </c>
      <c r="O584" s="225" t="s">
        <v>438</v>
      </c>
      <c r="P584" s="151"/>
      <c r="Q584" s="52"/>
      <c r="R584" s="330"/>
    </row>
    <row r="585" spans="1:18" x14ac:dyDescent="0.25">
      <c r="A585" s="64">
        <v>40016</v>
      </c>
      <c r="B585" s="55" t="s">
        <v>1234</v>
      </c>
      <c r="C585" s="20" t="s">
        <v>1396</v>
      </c>
      <c r="D585" s="17"/>
      <c r="E585" s="20"/>
      <c r="F585" s="17" t="s">
        <v>10791</v>
      </c>
      <c r="G585" s="17"/>
      <c r="H585" s="17" t="s">
        <v>1235</v>
      </c>
      <c r="I585" s="17" t="s">
        <v>1236</v>
      </c>
      <c r="J585" s="17" t="s">
        <v>1237</v>
      </c>
      <c r="K585" s="17" t="s">
        <v>189</v>
      </c>
      <c r="L585" s="233">
        <v>40030</v>
      </c>
      <c r="M585" s="18"/>
      <c r="N585" s="215">
        <v>40038</v>
      </c>
      <c r="O585" s="225" t="s">
        <v>190</v>
      </c>
      <c r="P585" s="151"/>
      <c r="Q585" s="52"/>
      <c r="R585" s="330"/>
    </row>
    <row r="586" spans="1:18" x14ac:dyDescent="0.25">
      <c r="A586" s="54">
        <v>40017</v>
      </c>
      <c r="B586" s="55" t="s">
        <v>4307</v>
      </c>
      <c r="C586" s="20" t="s">
        <v>4694</v>
      </c>
      <c r="D586" s="17">
        <v>4748</v>
      </c>
      <c r="E586" s="20"/>
      <c r="F586" s="17" t="s">
        <v>3467</v>
      </c>
      <c r="G586" s="17"/>
      <c r="H586" s="17" t="s">
        <v>1755</v>
      </c>
      <c r="I586" s="17"/>
      <c r="J586" s="17"/>
      <c r="K586" s="17" t="s">
        <v>921</v>
      </c>
      <c r="L586" s="233">
        <v>40018</v>
      </c>
      <c r="M586" s="18"/>
      <c r="N586" s="215">
        <v>40024</v>
      </c>
      <c r="O586" s="225" t="s">
        <v>921</v>
      </c>
      <c r="P586" s="151"/>
      <c r="Q586" s="52"/>
      <c r="R586" s="330"/>
    </row>
    <row r="587" spans="1:18" x14ac:dyDescent="0.25">
      <c r="A587" s="54">
        <v>40018</v>
      </c>
      <c r="B587" s="55" t="s">
        <v>427</v>
      </c>
      <c r="C587" s="20" t="s">
        <v>2215</v>
      </c>
      <c r="D587" s="17"/>
      <c r="E587" s="20"/>
      <c r="F587" s="17" t="s">
        <v>9334</v>
      </c>
      <c r="G587" s="17"/>
      <c r="H587" s="17" t="s">
        <v>8424</v>
      </c>
      <c r="I587" s="17"/>
      <c r="J587" s="17"/>
      <c r="K587" s="17" t="s">
        <v>4624</v>
      </c>
      <c r="L587" s="233">
        <v>40018</v>
      </c>
      <c r="M587" s="18" t="s">
        <v>3386</v>
      </c>
      <c r="N587" s="215">
        <v>40021</v>
      </c>
      <c r="O587" s="225" t="s">
        <v>4018</v>
      </c>
      <c r="P587" s="151"/>
      <c r="Q587" s="70"/>
      <c r="R587" s="330"/>
    </row>
    <row r="588" spans="1:18" x14ac:dyDescent="0.25">
      <c r="A588" s="54">
        <v>40018</v>
      </c>
      <c r="B588" s="55" t="s">
        <v>1683</v>
      </c>
      <c r="C588" s="20" t="s">
        <v>9355</v>
      </c>
      <c r="D588" s="17">
        <v>4629</v>
      </c>
      <c r="E588" s="20"/>
      <c r="F588" s="17" t="s">
        <v>9334</v>
      </c>
      <c r="G588" s="17" t="s">
        <v>7868</v>
      </c>
      <c r="H588" s="17" t="s">
        <v>5468</v>
      </c>
      <c r="I588" s="17"/>
      <c r="J588" s="17"/>
      <c r="K588" s="17" t="s">
        <v>1631</v>
      </c>
      <c r="L588" s="233">
        <v>40021</v>
      </c>
      <c r="M588" s="18" t="s">
        <v>3386</v>
      </c>
      <c r="N588" s="215">
        <v>40021</v>
      </c>
      <c r="O588" s="225" t="s">
        <v>1631</v>
      </c>
      <c r="P588" s="151"/>
      <c r="Q588" s="70"/>
      <c r="R588" s="330"/>
    </row>
    <row r="589" spans="1:18" x14ac:dyDescent="0.25">
      <c r="A589" s="54">
        <v>40018</v>
      </c>
      <c r="B589" s="55" t="s">
        <v>5472</v>
      </c>
      <c r="C589" s="20" t="s">
        <v>5661</v>
      </c>
      <c r="D589" s="17">
        <v>4653</v>
      </c>
      <c r="E589" s="20"/>
      <c r="F589" s="17" t="s">
        <v>5941</v>
      </c>
      <c r="G589" s="17" t="s">
        <v>7868</v>
      </c>
      <c r="H589" s="17" t="s">
        <v>7672</v>
      </c>
      <c r="I589" s="17" t="s">
        <v>9692</v>
      </c>
      <c r="J589" s="17"/>
      <c r="K589" s="17" t="s">
        <v>4096</v>
      </c>
      <c r="L589" s="233">
        <v>40021</v>
      </c>
      <c r="M589" s="18"/>
      <c r="N589" s="215">
        <v>40022</v>
      </c>
      <c r="O589" s="225" t="s">
        <v>2555</v>
      </c>
      <c r="P589" s="151"/>
      <c r="Q589" s="52"/>
      <c r="R589" s="330"/>
    </row>
    <row r="590" spans="1:18" x14ac:dyDescent="0.25">
      <c r="A590" s="54">
        <v>40018</v>
      </c>
      <c r="B590" s="55" t="s">
        <v>10296</v>
      </c>
      <c r="C590" s="20" t="s">
        <v>840</v>
      </c>
      <c r="D590" s="17">
        <v>4712</v>
      </c>
      <c r="E590" s="20"/>
      <c r="F590" s="17" t="s">
        <v>9334</v>
      </c>
      <c r="G590" s="17"/>
      <c r="H590" s="17" t="s">
        <v>6189</v>
      </c>
      <c r="I590" s="17"/>
      <c r="J590" s="17"/>
      <c r="K590" s="17" t="s">
        <v>10656</v>
      </c>
      <c r="L590" s="233">
        <v>40024</v>
      </c>
      <c r="M590" s="18" t="s">
        <v>5937</v>
      </c>
      <c r="N590" s="215">
        <v>40024</v>
      </c>
      <c r="O590" s="225"/>
      <c r="P590" s="151"/>
      <c r="Q590" s="52"/>
      <c r="R590" s="330"/>
    </row>
    <row r="591" spans="1:18" x14ac:dyDescent="0.25">
      <c r="A591" s="54">
        <v>40018</v>
      </c>
      <c r="B591" s="55" t="s">
        <v>10296</v>
      </c>
      <c r="C591" s="20" t="s">
        <v>840</v>
      </c>
      <c r="D591" s="17">
        <v>4712</v>
      </c>
      <c r="E591" s="20"/>
      <c r="F591" s="17" t="s">
        <v>9334</v>
      </c>
      <c r="G591" s="17"/>
      <c r="H591" s="17" t="s">
        <v>8424</v>
      </c>
      <c r="I591" s="17"/>
      <c r="J591" s="17"/>
      <c r="K591" s="17" t="s">
        <v>983</v>
      </c>
      <c r="L591" s="233">
        <v>40024</v>
      </c>
      <c r="M591" s="18" t="s">
        <v>5937</v>
      </c>
      <c r="N591" s="215">
        <v>40024</v>
      </c>
      <c r="O591" s="225"/>
      <c r="P591" s="151"/>
      <c r="Q591" s="52"/>
      <c r="R591" s="330"/>
    </row>
    <row r="592" spans="1:18" x14ac:dyDescent="0.25">
      <c r="A592" s="54">
        <v>40018</v>
      </c>
      <c r="B592" s="55" t="s">
        <v>10296</v>
      </c>
      <c r="C592" s="20" t="s">
        <v>840</v>
      </c>
      <c r="D592" s="17">
        <v>4712</v>
      </c>
      <c r="E592" s="20"/>
      <c r="F592" s="17" t="s">
        <v>9334</v>
      </c>
      <c r="G592" s="17" t="s">
        <v>7868</v>
      </c>
      <c r="H592" s="17" t="s">
        <v>7542</v>
      </c>
      <c r="I592" s="17"/>
      <c r="J592" s="17"/>
      <c r="K592" s="17" t="s">
        <v>447</v>
      </c>
      <c r="L592" s="233">
        <v>40024</v>
      </c>
      <c r="M592" s="18" t="s">
        <v>5937</v>
      </c>
      <c r="N592" s="215">
        <v>40024</v>
      </c>
      <c r="O592" s="225"/>
      <c r="P592" s="151"/>
      <c r="Q592" s="52"/>
      <c r="R592" s="330"/>
    </row>
    <row r="593" spans="1:18" x14ac:dyDescent="0.25">
      <c r="A593" s="54">
        <v>40018</v>
      </c>
      <c r="B593" s="55" t="s">
        <v>10296</v>
      </c>
      <c r="C593" s="20" t="s">
        <v>840</v>
      </c>
      <c r="D593" s="17">
        <v>4712</v>
      </c>
      <c r="E593" s="20"/>
      <c r="F593" s="17" t="s">
        <v>9334</v>
      </c>
      <c r="G593" s="17" t="s">
        <v>6190</v>
      </c>
      <c r="H593" s="17" t="s">
        <v>4175</v>
      </c>
      <c r="I593" s="17"/>
      <c r="J593" s="17"/>
      <c r="K593" s="17" t="s">
        <v>373</v>
      </c>
      <c r="L593" s="233">
        <v>40024</v>
      </c>
      <c r="M593" s="18" t="s">
        <v>5937</v>
      </c>
      <c r="N593" s="215">
        <v>40024</v>
      </c>
      <c r="O593" s="225"/>
      <c r="P593" s="151"/>
      <c r="Q593" s="52"/>
      <c r="R593" s="330"/>
    </row>
    <row r="594" spans="1:18" x14ac:dyDescent="0.25">
      <c r="A594" s="54">
        <v>40018</v>
      </c>
      <c r="B594" s="55" t="s">
        <v>2308</v>
      </c>
      <c r="C594" s="20" t="s">
        <v>5546</v>
      </c>
      <c r="D594" s="17">
        <v>4624</v>
      </c>
      <c r="E594" s="20"/>
      <c r="F594" s="17" t="s">
        <v>8344</v>
      </c>
      <c r="G594" s="17"/>
      <c r="H594" s="17" t="s">
        <v>8345</v>
      </c>
      <c r="I594" s="17" t="s">
        <v>8346</v>
      </c>
      <c r="J594" s="17"/>
      <c r="K594" s="17" t="s">
        <v>4096</v>
      </c>
      <c r="L594" s="233">
        <v>40051</v>
      </c>
      <c r="M594" s="18"/>
      <c r="N594" s="215">
        <v>40051</v>
      </c>
      <c r="O594" s="225" t="s">
        <v>8347</v>
      </c>
      <c r="P594" s="151"/>
      <c r="Q594" s="52"/>
      <c r="R594" s="330"/>
    </row>
    <row r="595" spans="1:18" x14ac:dyDescent="0.25">
      <c r="A595" s="54">
        <v>40022</v>
      </c>
      <c r="B595" s="55" t="s">
        <v>8867</v>
      </c>
      <c r="C595" s="20" t="s">
        <v>8868</v>
      </c>
      <c r="D595" s="17">
        <v>4771</v>
      </c>
      <c r="E595" s="20"/>
      <c r="F595" s="17" t="s">
        <v>4609</v>
      </c>
      <c r="G595" s="17" t="s">
        <v>1830</v>
      </c>
      <c r="H595" s="17" t="s">
        <v>1166</v>
      </c>
      <c r="I595" s="17" t="s">
        <v>2541</v>
      </c>
      <c r="J595" s="17" t="s">
        <v>10798</v>
      </c>
      <c r="K595" s="17" t="s">
        <v>6223</v>
      </c>
      <c r="L595" s="233">
        <v>40023</v>
      </c>
      <c r="M595" s="18" t="s">
        <v>3386</v>
      </c>
      <c r="N595" s="215">
        <v>40024</v>
      </c>
      <c r="O595" s="225" t="s">
        <v>2382</v>
      </c>
      <c r="P595" s="151"/>
      <c r="Q595" s="52"/>
      <c r="R595" s="330"/>
    </row>
    <row r="596" spans="1:18" x14ac:dyDescent="0.25">
      <c r="A596" s="54">
        <v>40023</v>
      </c>
      <c r="B596" s="55" t="s">
        <v>4176</v>
      </c>
      <c r="C596" s="20" t="s">
        <v>2215</v>
      </c>
      <c r="D596" s="17"/>
      <c r="E596" s="20"/>
      <c r="F596" s="17" t="s">
        <v>5837</v>
      </c>
      <c r="G596" s="17" t="s">
        <v>6532</v>
      </c>
      <c r="H596" s="17" t="s">
        <v>4280</v>
      </c>
      <c r="I596" s="17" t="s">
        <v>7085</v>
      </c>
      <c r="J596" s="17" t="s">
        <v>2834</v>
      </c>
      <c r="K596" s="17" t="s">
        <v>10121</v>
      </c>
      <c r="L596" s="233">
        <v>40024</v>
      </c>
      <c r="M596" s="18" t="s">
        <v>3386</v>
      </c>
      <c r="N596" s="215">
        <v>40025</v>
      </c>
      <c r="O596" s="225" t="s">
        <v>7790</v>
      </c>
      <c r="P596" s="151"/>
      <c r="Q596" s="52"/>
      <c r="R596" s="330"/>
    </row>
    <row r="597" spans="1:18" x14ac:dyDescent="0.25">
      <c r="A597" s="54">
        <v>40024</v>
      </c>
      <c r="B597" s="55" t="s">
        <v>10899</v>
      </c>
      <c r="C597" s="20" t="s">
        <v>4908</v>
      </c>
      <c r="D597" s="17">
        <v>4671</v>
      </c>
      <c r="E597" s="20"/>
      <c r="F597" s="17" t="s">
        <v>7521</v>
      </c>
      <c r="G597" s="17"/>
      <c r="H597" s="17" t="s">
        <v>710</v>
      </c>
      <c r="I597" s="17"/>
      <c r="J597" s="17"/>
      <c r="K597" s="17" t="s">
        <v>1296</v>
      </c>
      <c r="L597" s="233">
        <v>40029</v>
      </c>
      <c r="M597" s="18" t="s">
        <v>3386</v>
      </c>
      <c r="N597" s="215">
        <v>40030</v>
      </c>
      <c r="O597" s="225" t="s">
        <v>8309</v>
      </c>
      <c r="P597" s="151"/>
      <c r="Q597" s="52"/>
      <c r="R597" s="330"/>
    </row>
    <row r="598" spans="1:18" x14ac:dyDescent="0.25">
      <c r="A598" s="54">
        <v>40028</v>
      </c>
      <c r="B598" s="55" t="s">
        <v>8587</v>
      </c>
      <c r="C598" s="20" t="s">
        <v>6000</v>
      </c>
      <c r="D598" s="17">
        <v>4742</v>
      </c>
      <c r="E598" s="20"/>
      <c r="F598" s="21" t="s">
        <v>4905</v>
      </c>
      <c r="G598" s="17"/>
      <c r="H598" s="17" t="s">
        <v>4359</v>
      </c>
      <c r="I598" s="17"/>
      <c r="J598" s="17" t="s">
        <v>10002</v>
      </c>
      <c r="K598" s="17" t="s">
        <v>1672</v>
      </c>
      <c r="L598" s="233">
        <v>40028</v>
      </c>
      <c r="M598" s="18" t="s">
        <v>3386</v>
      </c>
      <c r="N598" s="215">
        <v>40028</v>
      </c>
      <c r="O598" s="225" t="s">
        <v>1672</v>
      </c>
      <c r="P598" s="151"/>
      <c r="Q598" s="52"/>
      <c r="R598" s="330"/>
    </row>
    <row r="599" spans="1:18" x14ac:dyDescent="0.25">
      <c r="A599" s="54">
        <v>40028</v>
      </c>
      <c r="B599" s="55" t="s">
        <v>439</v>
      </c>
      <c r="C599" s="20" t="s">
        <v>6000</v>
      </c>
      <c r="D599" s="17">
        <v>4742</v>
      </c>
      <c r="E599" s="20"/>
      <c r="F599" s="17" t="s">
        <v>567</v>
      </c>
      <c r="G599" s="17"/>
      <c r="H599" s="17" t="s">
        <v>9527</v>
      </c>
      <c r="I599" s="17"/>
      <c r="J599" s="17"/>
      <c r="K599" s="17" t="s">
        <v>1191</v>
      </c>
      <c r="L599" s="233">
        <v>40030</v>
      </c>
      <c r="M599" s="18"/>
      <c r="N599" s="215">
        <v>40030</v>
      </c>
      <c r="O599" s="225" t="s">
        <v>1191</v>
      </c>
      <c r="P599" s="151"/>
      <c r="Q599" s="52"/>
      <c r="R599" s="330"/>
    </row>
    <row r="600" spans="1:18" x14ac:dyDescent="0.25">
      <c r="A600" s="54">
        <v>40028</v>
      </c>
      <c r="B600" s="55" t="s">
        <v>4826</v>
      </c>
      <c r="C600" s="20" t="s">
        <v>4827</v>
      </c>
      <c r="D600" s="17">
        <v>4735</v>
      </c>
      <c r="E600" s="20"/>
      <c r="F600" s="17" t="s">
        <v>4828</v>
      </c>
      <c r="G600" s="17"/>
      <c r="H600" s="17" t="s">
        <v>4879</v>
      </c>
      <c r="I600" s="17"/>
      <c r="J600" s="17" t="s">
        <v>6404</v>
      </c>
      <c r="K600" s="17" t="s">
        <v>1672</v>
      </c>
      <c r="L600" s="233">
        <v>40029</v>
      </c>
      <c r="M600" s="18" t="s">
        <v>3386</v>
      </c>
      <c r="N600" s="215">
        <v>40030</v>
      </c>
      <c r="O600" s="225" t="s">
        <v>1672</v>
      </c>
      <c r="P600" s="151"/>
      <c r="Q600" s="52"/>
      <c r="R600" s="330"/>
    </row>
    <row r="601" spans="1:18" x14ac:dyDescent="0.25">
      <c r="A601" s="54">
        <v>40028</v>
      </c>
      <c r="B601" s="55" t="s">
        <v>5511</v>
      </c>
      <c r="C601" s="20" t="s">
        <v>9575</v>
      </c>
      <c r="D601" s="17">
        <v>4722</v>
      </c>
      <c r="E601" s="20"/>
      <c r="F601" s="17" t="s">
        <v>1697</v>
      </c>
      <c r="G601" s="17"/>
      <c r="H601" s="17" t="s">
        <v>2885</v>
      </c>
      <c r="I601" s="17"/>
      <c r="J601" s="17"/>
      <c r="K601" s="17" t="s">
        <v>3124</v>
      </c>
      <c r="L601" s="233">
        <v>40037</v>
      </c>
      <c r="M601" s="18"/>
      <c r="N601" s="215">
        <v>40037</v>
      </c>
      <c r="O601" s="225" t="s">
        <v>42</v>
      </c>
      <c r="P601" s="151"/>
      <c r="Q601" s="52"/>
      <c r="R601" s="330"/>
    </row>
    <row r="602" spans="1:18" x14ac:dyDescent="0.25">
      <c r="A602" s="54">
        <v>40028</v>
      </c>
      <c r="B602" s="55" t="s">
        <v>1608</v>
      </c>
      <c r="C602" s="20" t="s">
        <v>9575</v>
      </c>
      <c r="D602" s="17">
        <v>4722</v>
      </c>
      <c r="E602" s="20"/>
      <c r="F602" s="17" t="s">
        <v>1697</v>
      </c>
      <c r="G602" s="17"/>
      <c r="H602" s="17" t="s">
        <v>5884</v>
      </c>
      <c r="I602" s="17"/>
      <c r="J602" s="17" t="s">
        <v>8417</v>
      </c>
      <c r="K602" s="17" t="s">
        <v>4247</v>
      </c>
      <c r="L602" s="233">
        <v>40037</v>
      </c>
      <c r="M602" s="18"/>
      <c r="N602" s="215">
        <v>40037</v>
      </c>
      <c r="O602" s="225" t="s">
        <v>4247</v>
      </c>
      <c r="P602" s="151"/>
      <c r="Q602" s="52"/>
      <c r="R602" s="330"/>
    </row>
    <row r="603" spans="1:18" x14ac:dyDescent="0.25">
      <c r="A603" s="54">
        <v>40028</v>
      </c>
      <c r="B603" s="55" t="s">
        <v>6126</v>
      </c>
      <c r="C603" s="20" t="s">
        <v>4694</v>
      </c>
      <c r="D603" s="17">
        <v>4748</v>
      </c>
      <c r="E603" s="20"/>
      <c r="F603" s="17" t="s">
        <v>3467</v>
      </c>
      <c r="G603" s="17"/>
      <c r="H603" s="17" t="s">
        <v>1755</v>
      </c>
      <c r="I603" s="17"/>
      <c r="J603" s="17"/>
      <c r="K603" s="17" t="s">
        <v>1672</v>
      </c>
      <c r="L603" s="233">
        <v>40039</v>
      </c>
      <c r="M603" s="18"/>
      <c r="N603" s="215">
        <v>40039</v>
      </c>
      <c r="O603" s="225" t="s">
        <v>1672</v>
      </c>
      <c r="P603" s="151"/>
      <c r="Q603" s="52"/>
      <c r="R603" s="330"/>
    </row>
    <row r="604" spans="1:18" x14ac:dyDescent="0.25">
      <c r="A604" s="54">
        <v>40029</v>
      </c>
      <c r="B604" s="55" t="s">
        <v>6162</v>
      </c>
      <c r="C604" s="20" t="s">
        <v>595</v>
      </c>
      <c r="D604" s="17">
        <v>4770</v>
      </c>
      <c r="E604" s="20"/>
      <c r="F604" s="17" t="s">
        <v>9334</v>
      </c>
      <c r="G604" s="17"/>
      <c r="H604" s="17" t="s">
        <v>10919</v>
      </c>
      <c r="I604" s="17"/>
      <c r="J604" s="17"/>
      <c r="K604" s="17" t="s">
        <v>10565</v>
      </c>
      <c r="L604" s="233">
        <v>40031</v>
      </c>
      <c r="M604" s="18" t="s">
        <v>3386</v>
      </c>
      <c r="N604" s="215">
        <v>40031</v>
      </c>
      <c r="O604" s="225" t="s">
        <v>10860</v>
      </c>
      <c r="P604" s="151"/>
      <c r="Q604" s="52"/>
      <c r="R604" s="330"/>
    </row>
    <row r="605" spans="1:18" x14ac:dyDescent="0.25">
      <c r="A605" s="54">
        <v>40030</v>
      </c>
      <c r="B605" s="55" t="s">
        <v>7561</v>
      </c>
      <c r="C605" s="20" t="s">
        <v>2215</v>
      </c>
      <c r="D605" s="17"/>
      <c r="E605" s="20"/>
      <c r="F605" s="17" t="s">
        <v>4880</v>
      </c>
      <c r="G605" s="17"/>
      <c r="H605" s="17" t="s">
        <v>5564</v>
      </c>
      <c r="I605" s="17"/>
      <c r="J605" s="17" t="s">
        <v>7034</v>
      </c>
      <c r="K605" s="17" t="s">
        <v>4247</v>
      </c>
      <c r="L605" s="233">
        <v>40030</v>
      </c>
      <c r="M605" s="18" t="s">
        <v>3386</v>
      </c>
      <c r="N605" s="215">
        <v>40030</v>
      </c>
      <c r="O605" s="225" t="s">
        <v>4247</v>
      </c>
      <c r="P605" s="151"/>
      <c r="Q605" s="52"/>
      <c r="R605" s="330"/>
    </row>
    <row r="606" spans="1:18" x14ac:dyDescent="0.25">
      <c r="A606" s="54">
        <v>40030</v>
      </c>
      <c r="B606" s="55" t="s">
        <v>3694</v>
      </c>
      <c r="C606" s="20" t="s">
        <v>4908</v>
      </c>
      <c r="D606" s="17">
        <v>4671</v>
      </c>
      <c r="E606" s="20"/>
      <c r="F606" s="21" t="s">
        <v>2826</v>
      </c>
      <c r="G606" s="17"/>
      <c r="H606" s="17" t="s">
        <v>6500</v>
      </c>
      <c r="I606" s="17"/>
      <c r="J606" s="17"/>
      <c r="K606" s="17" t="s">
        <v>10229</v>
      </c>
      <c r="L606" s="233">
        <v>40030</v>
      </c>
      <c r="M606" s="18" t="s">
        <v>3386</v>
      </c>
      <c r="N606" s="215">
        <v>40039</v>
      </c>
      <c r="O606" s="225" t="s">
        <v>10229</v>
      </c>
      <c r="P606" s="151"/>
      <c r="Q606" s="52"/>
      <c r="R606" s="330"/>
    </row>
    <row r="607" spans="1:18" x14ac:dyDescent="0.25">
      <c r="A607" s="54">
        <v>40031</v>
      </c>
      <c r="B607" s="55" t="s">
        <v>10052</v>
      </c>
      <c r="C607" s="20" t="s">
        <v>3650</v>
      </c>
      <c r="D607" s="17">
        <v>4743</v>
      </c>
      <c r="E607" s="20"/>
      <c r="F607" s="17" t="s">
        <v>4323</v>
      </c>
      <c r="G607" s="21">
        <v>26</v>
      </c>
      <c r="H607" s="17" t="s">
        <v>8311</v>
      </c>
      <c r="I607" s="17"/>
      <c r="J607" s="17"/>
      <c r="K607" s="17" t="s">
        <v>1142</v>
      </c>
      <c r="L607" s="233">
        <v>40035</v>
      </c>
      <c r="M607" s="18" t="s">
        <v>3386</v>
      </c>
      <c r="N607" s="215">
        <v>40035</v>
      </c>
      <c r="O607" s="225" t="s">
        <v>1142</v>
      </c>
      <c r="P607" s="151"/>
      <c r="Q607" s="52"/>
      <c r="R607" s="330"/>
    </row>
    <row r="608" spans="1:18" x14ac:dyDescent="0.25">
      <c r="A608" s="54">
        <v>40031</v>
      </c>
      <c r="B608" s="55" t="s">
        <v>1143</v>
      </c>
      <c r="C608" s="20" t="s">
        <v>6000</v>
      </c>
      <c r="D608" s="17">
        <v>4742</v>
      </c>
      <c r="E608" s="20"/>
      <c r="F608" s="17" t="s">
        <v>567</v>
      </c>
      <c r="G608" s="17"/>
      <c r="H608" s="17" t="s">
        <v>282</v>
      </c>
      <c r="I608" s="17"/>
      <c r="J608" s="17"/>
      <c r="K608" s="17" t="s">
        <v>4319</v>
      </c>
      <c r="L608" s="233">
        <v>40035</v>
      </c>
      <c r="M608" s="18"/>
      <c r="N608" s="215">
        <v>40036</v>
      </c>
      <c r="O608" s="225" t="s">
        <v>4319</v>
      </c>
      <c r="P608" s="151"/>
      <c r="Q608" s="52"/>
      <c r="R608" s="330"/>
    </row>
    <row r="609" spans="1:18" x14ac:dyDescent="0.25">
      <c r="A609" s="54">
        <v>40031</v>
      </c>
      <c r="B609" s="55" t="s">
        <v>1952</v>
      </c>
      <c r="C609" s="20" t="s">
        <v>5546</v>
      </c>
      <c r="D609" s="17">
        <v>4727</v>
      </c>
      <c r="E609" s="20"/>
      <c r="F609" s="17" t="s">
        <v>9334</v>
      </c>
      <c r="G609" s="17" t="s">
        <v>6190</v>
      </c>
      <c r="H609" s="17" t="s">
        <v>4175</v>
      </c>
      <c r="I609" s="17" t="s">
        <v>7301</v>
      </c>
      <c r="J609" s="17"/>
      <c r="K609" s="17" t="s">
        <v>1125</v>
      </c>
      <c r="L609" s="233">
        <v>40042</v>
      </c>
      <c r="M609" s="18" t="s">
        <v>5937</v>
      </c>
      <c r="N609" s="215">
        <v>40042</v>
      </c>
      <c r="O609" s="225" t="s">
        <v>1125</v>
      </c>
      <c r="P609" s="151"/>
      <c r="Q609" s="52"/>
      <c r="R609" s="330"/>
    </row>
    <row r="610" spans="1:18" x14ac:dyDescent="0.25">
      <c r="A610" s="54">
        <v>40031</v>
      </c>
      <c r="B610" s="55" t="s">
        <v>1952</v>
      </c>
      <c r="C610" s="20" t="s">
        <v>5546</v>
      </c>
      <c r="D610" s="17">
        <v>4727</v>
      </c>
      <c r="E610" s="20"/>
      <c r="F610" s="17" t="s">
        <v>9334</v>
      </c>
      <c r="G610" s="17"/>
      <c r="H610" s="17" t="s">
        <v>557</v>
      </c>
      <c r="I610" s="17"/>
      <c r="J610" s="17"/>
      <c r="K610" s="17" t="s">
        <v>8026</v>
      </c>
      <c r="L610" s="233">
        <v>40042</v>
      </c>
      <c r="M610" s="18" t="s">
        <v>5937</v>
      </c>
      <c r="N610" s="215">
        <v>40042</v>
      </c>
      <c r="O610" s="225" t="s">
        <v>8026</v>
      </c>
      <c r="P610" s="151"/>
      <c r="Q610" s="52"/>
      <c r="R610" s="330"/>
    </row>
    <row r="611" spans="1:18" x14ac:dyDescent="0.25">
      <c r="A611" s="54">
        <v>40031</v>
      </c>
      <c r="B611" s="55" t="s">
        <v>1952</v>
      </c>
      <c r="C611" s="20" t="s">
        <v>5546</v>
      </c>
      <c r="D611" s="17">
        <v>4727</v>
      </c>
      <c r="E611" s="20"/>
      <c r="F611" s="17" t="s">
        <v>9334</v>
      </c>
      <c r="G611" s="17"/>
      <c r="H611" s="17" t="s">
        <v>8424</v>
      </c>
      <c r="I611" s="17"/>
      <c r="J611" s="17"/>
      <c r="K611" s="17" t="s">
        <v>10214</v>
      </c>
      <c r="L611" s="233">
        <v>40042</v>
      </c>
      <c r="M611" s="18" t="s">
        <v>5937</v>
      </c>
      <c r="N611" s="215">
        <v>40042</v>
      </c>
      <c r="O611" s="225" t="s">
        <v>10214</v>
      </c>
      <c r="P611" s="151"/>
      <c r="Q611" s="52"/>
      <c r="R611" s="330"/>
    </row>
    <row r="612" spans="1:18" x14ac:dyDescent="0.25">
      <c r="A612" s="54">
        <v>40031</v>
      </c>
      <c r="B612" s="55" t="s">
        <v>1952</v>
      </c>
      <c r="C612" s="20" t="s">
        <v>5546</v>
      </c>
      <c r="D612" s="17">
        <v>4727</v>
      </c>
      <c r="E612" s="20"/>
      <c r="F612" s="17" t="s">
        <v>9334</v>
      </c>
      <c r="G612" s="17"/>
      <c r="H612" s="17" t="s">
        <v>8027</v>
      </c>
      <c r="I612" s="17"/>
      <c r="J612" s="17"/>
      <c r="K612" s="17" t="s">
        <v>6474</v>
      </c>
      <c r="L612" s="233">
        <v>40042</v>
      </c>
      <c r="M612" s="18" t="s">
        <v>5937</v>
      </c>
      <c r="N612" s="215">
        <v>40042</v>
      </c>
      <c r="O612" s="225" t="s">
        <v>6474</v>
      </c>
      <c r="P612" s="151"/>
      <c r="Q612" s="52"/>
      <c r="R612" s="330"/>
    </row>
    <row r="613" spans="1:18" x14ac:dyDescent="0.25">
      <c r="A613" s="54">
        <v>40031</v>
      </c>
      <c r="B613" s="55" t="s">
        <v>1952</v>
      </c>
      <c r="C613" s="20" t="s">
        <v>5546</v>
      </c>
      <c r="D613" s="17">
        <v>4727</v>
      </c>
      <c r="E613" s="20"/>
      <c r="F613" s="17" t="s">
        <v>9334</v>
      </c>
      <c r="G613" s="17"/>
      <c r="H613" s="17" t="s">
        <v>4339</v>
      </c>
      <c r="I613" s="17"/>
      <c r="J613" s="17"/>
      <c r="K613" s="17" t="s">
        <v>6474</v>
      </c>
      <c r="L613" s="233">
        <v>40042</v>
      </c>
      <c r="M613" s="18" t="s">
        <v>5937</v>
      </c>
      <c r="N613" s="215">
        <v>40042</v>
      </c>
      <c r="O613" s="225" t="s">
        <v>6474</v>
      </c>
      <c r="P613" s="151"/>
      <c r="Q613" s="52"/>
      <c r="R613" s="330"/>
    </row>
    <row r="614" spans="1:18" x14ac:dyDescent="0.25">
      <c r="A614" s="54">
        <v>40032</v>
      </c>
      <c r="B614" s="55" t="s">
        <v>3338</v>
      </c>
      <c r="C614" s="20" t="s">
        <v>3330</v>
      </c>
      <c r="D614" s="17">
        <v>4763</v>
      </c>
      <c r="E614" s="20"/>
      <c r="F614" s="17" t="s">
        <v>567</v>
      </c>
      <c r="G614" s="17"/>
      <c r="H614" s="17" t="s">
        <v>3339</v>
      </c>
      <c r="I614" s="17"/>
      <c r="J614" s="17" t="s">
        <v>4179</v>
      </c>
      <c r="K614" s="17" t="s">
        <v>4366</v>
      </c>
      <c r="L614" s="233">
        <v>40042</v>
      </c>
      <c r="M614" s="18"/>
      <c r="N614" s="215">
        <v>40042</v>
      </c>
      <c r="O614" s="225" t="s">
        <v>4366</v>
      </c>
      <c r="P614" s="151"/>
      <c r="Q614" s="52"/>
      <c r="R614" s="330"/>
    </row>
    <row r="615" spans="1:18" x14ac:dyDescent="0.25">
      <c r="A615" s="54">
        <v>40032</v>
      </c>
      <c r="B615" s="55" t="s">
        <v>3340</v>
      </c>
      <c r="C615" s="20" t="s">
        <v>9617</v>
      </c>
      <c r="D615" s="17">
        <v>4598</v>
      </c>
      <c r="E615" s="20"/>
      <c r="F615" s="17" t="s">
        <v>4323</v>
      </c>
      <c r="G615" s="17"/>
      <c r="H615" s="17" t="s">
        <v>8311</v>
      </c>
      <c r="I615" s="17" t="s">
        <v>3915</v>
      </c>
      <c r="J615" s="17" t="s">
        <v>3519</v>
      </c>
      <c r="K615" s="17" t="s">
        <v>3520</v>
      </c>
      <c r="L615" s="233">
        <v>40035</v>
      </c>
      <c r="M615" s="18" t="s">
        <v>3386</v>
      </c>
      <c r="N615" s="215">
        <v>40043</v>
      </c>
      <c r="O615" s="225" t="s">
        <v>958</v>
      </c>
      <c r="P615" s="151"/>
      <c r="Q615" s="52"/>
      <c r="R615" s="330"/>
    </row>
    <row r="616" spans="1:18" x14ac:dyDescent="0.25">
      <c r="A616" s="54">
        <v>40035</v>
      </c>
      <c r="B616" s="55" t="s">
        <v>9914</v>
      </c>
      <c r="C616" s="20" t="s">
        <v>7161</v>
      </c>
      <c r="D616" s="17">
        <v>4343</v>
      </c>
      <c r="E616" s="20"/>
      <c r="F616" s="17" t="s">
        <v>1697</v>
      </c>
      <c r="G616" s="17" t="s">
        <v>7813</v>
      </c>
      <c r="H616" s="17" t="s">
        <v>959</v>
      </c>
      <c r="I616" s="17" t="s">
        <v>7813</v>
      </c>
      <c r="J616" s="17" t="s">
        <v>7813</v>
      </c>
      <c r="K616" s="17" t="s">
        <v>960</v>
      </c>
      <c r="L616" s="233">
        <v>40046</v>
      </c>
      <c r="M616" s="18"/>
      <c r="N616" s="215">
        <v>40046</v>
      </c>
      <c r="O616" s="225"/>
      <c r="P616" s="151"/>
      <c r="Q616" s="52"/>
      <c r="R616" s="330"/>
    </row>
    <row r="617" spans="1:18" x14ac:dyDescent="0.25">
      <c r="A617" s="54">
        <v>40036</v>
      </c>
      <c r="B617" s="55" t="s">
        <v>4311</v>
      </c>
      <c r="C617" s="20" t="s">
        <v>3364</v>
      </c>
      <c r="D617" s="17">
        <v>4624</v>
      </c>
      <c r="E617" s="20"/>
      <c r="F617" s="17" t="s">
        <v>4828</v>
      </c>
      <c r="G617" s="17" t="s">
        <v>7813</v>
      </c>
      <c r="H617" s="17" t="s">
        <v>169</v>
      </c>
      <c r="I617" s="17" t="s">
        <v>8177</v>
      </c>
      <c r="J617" s="17"/>
      <c r="K617" s="17" t="s">
        <v>170</v>
      </c>
      <c r="L617" s="233">
        <v>40039</v>
      </c>
      <c r="M617" s="18"/>
      <c r="N617" s="215">
        <v>40039</v>
      </c>
      <c r="O617" s="225"/>
      <c r="P617" s="151"/>
      <c r="Q617" s="52"/>
      <c r="R617" s="330"/>
    </row>
    <row r="618" spans="1:18" x14ac:dyDescent="0.25">
      <c r="A618" s="54">
        <v>40036</v>
      </c>
      <c r="B618" s="55" t="s">
        <v>4311</v>
      </c>
      <c r="C618" s="20" t="s">
        <v>3364</v>
      </c>
      <c r="D618" s="17">
        <v>4624</v>
      </c>
      <c r="E618" s="20"/>
      <c r="F618" s="17" t="s">
        <v>4828</v>
      </c>
      <c r="G618" s="17" t="s">
        <v>7813</v>
      </c>
      <c r="H618" s="17" t="s">
        <v>169</v>
      </c>
      <c r="I618" s="17" t="s">
        <v>3913</v>
      </c>
      <c r="J618" s="17"/>
      <c r="K618" s="17" t="s">
        <v>3914</v>
      </c>
      <c r="L618" s="233">
        <v>40039</v>
      </c>
      <c r="M618" s="18"/>
      <c r="N618" s="215">
        <v>40039</v>
      </c>
      <c r="O618" s="225"/>
      <c r="P618" s="151"/>
      <c r="Q618" s="52"/>
      <c r="R618" s="330"/>
    </row>
    <row r="619" spans="1:18" x14ac:dyDescent="0.25">
      <c r="A619" s="54">
        <v>40036</v>
      </c>
      <c r="B619" s="55" t="s">
        <v>4311</v>
      </c>
      <c r="C619" s="20" t="s">
        <v>3364</v>
      </c>
      <c r="D619" s="17">
        <v>4624</v>
      </c>
      <c r="E619" s="20"/>
      <c r="F619" s="17" t="s">
        <v>4828</v>
      </c>
      <c r="G619" s="17" t="s">
        <v>7813</v>
      </c>
      <c r="H619" s="17" t="s">
        <v>169</v>
      </c>
      <c r="I619" s="17" t="s">
        <v>3915</v>
      </c>
      <c r="J619" s="17"/>
      <c r="K619" s="17" t="s">
        <v>3916</v>
      </c>
      <c r="L619" s="233">
        <v>40039</v>
      </c>
      <c r="M619" s="18"/>
      <c r="N619" s="215">
        <v>40039</v>
      </c>
      <c r="O619" s="225"/>
      <c r="P619" s="151"/>
      <c r="Q619" s="52"/>
      <c r="R619" s="330"/>
    </row>
    <row r="620" spans="1:18" x14ac:dyDescent="0.25">
      <c r="A620" s="54">
        <v>40037</v>
      </c>
      <c r="B620" s="55" t="s">
        <v>6258</v>
      </c>
      <c r="C620" s="20" t="s">
        <v>3650</v>
      </c>
      <c r="D620" s="17">
        <v>4743</v>
      </c>
      <c r="E620" s="20"/>
      <c r="F620" s="17" t="s">
        <v>8863</v>
      </c>
      <c r="G620" s="17"/>
      <c r="H620" s="17" t="s">
        <v>7299</v>
      </c>
      <c r="I620" s="17" t="s">
        <v>7300</v>
      </c>
      <c r="J620" s="17"/>
      <c r="K620" s="17" t="s">
        <v>4461</v>
      </c>
      <c r="L620" s="233">
        <v>40039</v>
      </c>
      <c r="M620" s="18"/>
      <c r="N620" s="215">
        <v>40042</v>
      </c>
      <c r="O620" s="225" t="s">
        <v>4461</v>
      </c>
      <c r="P620" s="151"/>
      <c r="Q620" s="52"/>
      <c r="R620" s="330"/>
    </row>
    <row r="621" spans="1:18" x14ac:dyDescent="0.25">
      <c r="A621" s="54">
        <v>40037</v>
      </c>
      <c r="B621" s="55" t="s">
        <v>9797</v>
      </c>
      <c r="C621" s="20" t="s">
        <v>5546</v>
      </c>
      <c r="D621" s="17">
        <v>4727</v>
      </c>
      <c r="E621" s="20"/>
      <c r="F621" s="17" t="s">
        <v>4828</v>
      </c>
      <c r="G621" s="17"/>
      <c r="H621" s="17" t="s">
        <v>5062</v>
      </c>
      <c r="I621" s="17"/>
      <c r="J621" s="17" t="s">
        <v>10002</v>
      </c>
      <c r="K621" s="17" t="s">
        <v>1672</v>
      </c>
      <c r="L621" s="233">
        <v>40049</v>
      </c>
      <c r="M621" s="18"/>
      <c r="N621" s="215">
        <v>40054</v>
      </c>
      <c r="O621" s="225"/>
      <c r="P621" s="151"/>
      <c r="Q621" s="52"/>
      <c r="R621" s="330"/>
    </row>
    <row r="622" spans="1:18" x14ac:dyDescent="0.25">
      <c r="A622" s="54">
        <v>40037</v>
      </c>
      <c r="B622" s="55" t="s">
        <v>9797</v>
      </c>
      <c r="C622" s="20" t="s">
        <v>5546</v>
      </c>
      <c r="D622" s="17">
        <v>4727</v>
      </c>
      <c r="E622" s="20"/>
      <c r="F622" s="17" t="s">
        <v>4828</v>
      </c>
      <c r="G622" s="17"/>
      <c r="H622" s="17" t="s">
        <v>2428</v>
      </c>
      <c r="I622" s="17"/>
      <c r="J622" s="17" t="s">
        <v>9968</v>
      </c>
      <c r="K622" s="17" t="s">
        <v>3883</v>
      </c>
      <c r="L622" s="233">
        <v>40049</v>
      </c>
      <c r="M622" s="18"/>
      <c r="N622" s="215">
        <v>40054</v>
      </c>
      <c r="O622" s="225"/>
      <c r="P622" s="151"/>
      <c r="Q622" s="52"/>
      <c r="R622" s="330"/>
    </row>
    <row r="623" spans="1:18" x14ac:dyDescent="0.25">
      <c r="A623" s="54">
        <v>40038</v>
      </c>
      <c r="B623" s="55" t="s">
        <v>5573</v>
      </c>
      <c r="C623" s="20" t="s">
        <v>2215</v>
      </c>
      <c r="D623" s="17"/>
      <c r="E623" s="20"/>
      <c r="F623" s="17" t="s">
        <v>1697</v>
      </c>
      <c r="G623" s="17"/>
      <c r="H623" s="17" t="s">
        <v>6501</v>
      </c>
      <c r="I623" s="17"/>
      <c r="J623" s="17"/>
      <c r="K623" s="17" t="s">
        <v>6343</v>
      </c>
      <c r="L623" s="233">
        <v>40039</v>
      </c>
      <c r="M623" s="18"/>
      <c r="N623" s="215">
        <v>40039</v>
      </c>
      <c r="O623" s="225" t="s">
        <v>6343</v>
      </c>
      <c r="P623" s="151"/>
      <c r="Q623" s="52"/>
      <c r="R623" s="330"/>
    </row>
    <row r="624" spans="1:18" x14ac:dyDescent="0.25">
      <c r="A624" s="54">
        <v>40042</v>
      </c>
      <c r="B624" s="55" t="s">
        <v>7962</v>
      </c>
      <c r="C624" s="20" t="s">
        <v>7984</v>
      </c>
      <c r="D624" s="17">
        <v>4671</v>
      </c>
      <c r="E624" s="20"/>
      <c r="F624" s="21" t="s">
        <v>4905</v>
      </c>
      <c r="G624" s="17"/>
      <c r="H624" s="17" t="s">
        <v>4359</v>
      </c>
      <c r="I624" s="17"/>
      <c r="J624" s="17" t="s">
        <v>5013</v>
      </c>
      <c r="K624" s="17" t="s">
        <v>2161</v>
      </c>
      <c r="L624" s="233">
        <v>40066</v>
      </c>
      <c r="M624" s="18"/>
      <c r="N624" s="215">
        <v>40067</v>
      </c>
      <c r="O624" s="228" t="s">
        <v>2161</v>
      </c>
      <c r="P624" s="151"/>
      <c r="Q624" s="52"/>
      <c r="R624" s="330"/>
    </row>
    <row r="625" spans="1:18" x14ac:dyDescent="0.25">
      <c r="A625" s="54">
        <v>40042</v>
      </c>
      <c r="B625" s="55" t="s">
        <v>7962</v>
      </c>
      <c r="C625" s="20" t="s">
        <v>7984</v>
      </c>
      <c r="D625" s="17">
        <v>4671</v>
      </c>
      <c r="E625" s="20"/>
      <c r="F625" s="21" t="s">
        <v>4905</v>
      </c>
      <c r="G625" s="17"/>
      <c r="H625" s="17" t="s">
        <v>4359</v>
      </c>
      <c r="I625" s="17"/>
      <c r="J625" s="17" t="s">
        <v>3296</v>
      </c>
      <c r="K625" s="17" t="s">
        <v>2161</v>
      </c>
      <c r="L625" s="233">
        <v>40066</v>
      </c>
      <c r="M625" s="18"/>
      <c r="N625" s="215">
        <v>40067</v>
      </c>
      <c r="O625" s="228" t="s">
        <v>2161</v>
      </c>
      <c r="P625" s="151"/>
      <c r="Q625" s="52"/>
      <c r="R625" s="330"/>
    </row>
    <row r="626" spans="1:18" x14ac:dyDescent="0.25">
      <c r="A626" s="64">
        <v>40043</v>
      </c>
      <c r="B626" s="55" t="s">
        <v>7199</v>
      </c>
      <c r="C626" s="20" t="s">
        <v>7161</v>
      </c>
      <c r="D626" s="17"/>
      <c r="E626" s="20"/>
      <c r="F626" s="17" t="s">
        <v>9334</v>
      </c>
      <c r="G626" s="17"/>
      <c r="H626" s="17" t="s">
        <v>2645</v>
      </c>
      <c r="I626" s="17" t="s">
        <v>8425</v>
      </c>
      <c r="J626" s="17"/>
      <c r="K626" s="17" t="s">
        <v>7126</v>
      </c>
      <c r="L626" s="233"/>
      <c r="M626" s="18"/>
      <c r="N626" s="215">
        <v>40057</v>
      </c>
      <c r="O626" s="225" t="s">
        <v>2911</v>
      </c>
      <c r="P626" s="151"/>
      <c r="Q626" s="52"/>
      <c r="R626" s="330"/>
    </row>
    <row r="627" spans="1:18" x14ac:dyDescent="0.25">
      <c r="A627" s="54">
        <v>40044</v>
      </c>
      <c r="B627" s="55" t="s">
        <v>8368</v>
      </c>
      <c r="C627" s="20" t="s">
        <v>8984</v>
      </c>
      <c r="D627" s="17">
        <v>4710</v>
      </c>
      <c r="E627" s="20"/>
      <c r="F627" s="17" t="s">
        <v>8369</v>
      </c>
      <c r="G627" s="17"/>
      <c r="H627" s="17" t="s">
        <v>7134</v>
      </c>
      <c r="I627" s="17" t="s">
        <v>2312</v>
      </c>
      <c r="J627" s="17" t="s">
        <v>4941</v>
      </c>
      <c r="K627" s="17" t="s">
        <v>1676</v>
      </c>
      <c r="L627" s="233">
        <v>40060</v>
      </c>
      <c r="M627" s="18" t="s">
        <v>3356</v>
      </c>
      <c r="N627" s="215">
        <v>40060</v>
      </c>
      <c r="O627" s="225" t="s">
        <v>2313</v>
      </c>
      <c r="P627" s="151"/>
      <c r="Q627" s="52"/>
      <c r="R627" s="330"/>
    </row>
    <row r="628" spans="1:18" x14ac:dyDescent="0.25">
      <c r="A628" s="54">
        <v>40045</v>
      </c>
      <c r="B628" s="55" t="s">
        <v>5784</v>
      </c>
      <c r="C628" s="20" t="s">
        <v>4694</v>
      </c>
      <c r="D628" s="17">
        <v>4748</v>
      </c>
      <c r="E628" s="20"/>
      <c r="F628" s="17" t="s">
        <v>3467</v>
      </c>
      <c r="G628" s="17"/>
      <c r="H628" s="17" t="s">
        <v>1755</v>
      </c>
      <c r="I628" s="17"/>
      <c r="J628" s="17"/>
      <c r="K628" s="17" t="s">
        <v>1672</v>
      </c>
      <c r="L628" s="233">
        <v>40051</v>
      </c>
      <c r="M628" s="18"/>
      <c r="N628" s="215">
        <v>40053</v>
      </c>
      <c r="O628" s="225" t="s">
        <v>1672</v>
      </c>
      <c r="P628" s="151"/>
      <c r="Q628" s="52"/>
      <c r="R628" s="330"/>
    </row>
    <row r="629" spans="1:18" x14ac:dyDescent="0.25">
      <c r="A629" s="54">
        <v>40045</v>
      </c>
      <c r="B629" s="55" t="s">
        <v>1083</v>
      </c>
      <c r="C629" s="20" t="s">
        <v>2215</v>
      </c>
      <c r="D629" s="17"/>
      <c r="E629" s="20"/>
      <c r="F629" s="17" t="s">
        <v>1084</v>
      </c>
      <c r="G629" s="17" t="s">
        <v>7813</v>
      </c>
      <c r="H629" s="17" t="s">
        <v>5371</v>
      </c>
      <c r="I629" s="17" t="s">
        <v>7931</v>
      </c>
      <c r="J629" s="17" t="s">
        <v>8607</v>
      </c>
      <c r="K629" s="17" t="s">
        <v>7932</v>
      </c>
      <c r="L629" s="233">
        <v>40072</v>
      </c>
      <c r="M629" s="18"/>
      <c r="N629" s="215">
        <v>40065</v>
      </c>
      <c r="O629" s="225" t="s">
        <v>7933</v>
      </c>
      <c r="P629" s="151" t="s">
        <v>7931</v>
      </c>
      <c r="Q629" s="52"/>
      <c r="R629" s="330"/>
    </row>
    <row r="630" spans="1:18" x14ac:dyDescent="0.25">
      <c r="A630" s="54">
        <v>40045</v>
      </c>
      <c r="B630" s="55" t="s">
        <v>1083</v>
      </c>
      <c r="C630" s="20" t="s">
        <v>2215</v>
      </c>
      <c r="D630" s="17"/>
      <c r="E630" s="20"/>
      <c r="F630" s="17" t="s">
        <v>1084</v>
      </c>
      <c r="G630" s="17" t="s">
        <v>7813</v>
      </c>
      <c r="H630" s="17" t="s">
        <v>7934</v>
      </c>
      <c r="I630" s="17" t="s">
        <v>7931</v>
      </c>
      <c r="J630" s="17" t="s">
        <v>8607</v>
      </c>
      <c r="K630" s="17" t="s">
        <v>7935</v>
      </c>
      <c r="L630" s="233">
        <v>40072</v>
      </c>
      <c r="M630" s="18"/>
      <c r="N630" s="215">
        <v>40065</v>
      </c>
      <c r="O630" s="225" t="s">
        <v>4668</v>
      </c>
      <c r="P630" s="151" t="s">
        <v>7931</v>
      </c>
      <c r="Q630" s="52"/>
      <c r="R630" s="330"/>
    </row>
    <row r="631" spans="1:18" x14ac:dyDescent="0.25">
      <c r="A631" s="54">
        <v>40045</v>
      </c>
      <c r="B631" s="55" t="s">
        <v>1083</v>
      </c>
      <c r="C631" s="20" t="s">
        <v>2215</v>
      </c>
      <c r="D631" s="17"/>
      <c r="E631" s="20"/>
      <c r="F631" s="17" t="s">
        <v>1084</v>
      </c>
      <c r="G631" s="17" t="s">
        <v>7813</v>
      </c>
      <c r="H631" s="17" t="s">
        <v>3793</v>
      </c>
      <c r="I631" s="17" t="s">
        <v>7931</v>
      </c>
      <c r="J631" s="17" t="s">
        <v>8607</v>
      </c>
      <c r="K631" s="17" t="s">
        <v>3794</v>
      </c>
      <c r="L631" s="233">
        <v>40072</v>
      </c>
      <c r="M631" s="18"/>
      <c r="N631" s="215">
        <v>40072</v>
      </c>
      <c r="O631" s="225" t="s">
        <v>3316</v>
      </c>
      <c r="P631" s="151" t="s">
        <v>7931</v>
      </c>
      <c r="Q631" s="52"/>
      <c r="R631" s="330"/>
    </row>
    <row r="632" spans="1:18" x14ac:dyDescent="0.25">
      <c r="A632" s="54">
        <v>40045</v>
      </c>
      <c r="B632" s="55" t="s">
        <v>1083</v>
      </c>
      <c r="C632" s="20" t="s">
        <v>2215</v>
      </c>
      <c r="D632" s="17"/>
      <c r="E632" s="20"/>
      <c r="F632" s="17" t="s">
        <v>1084</v>
      </c>
      <c r="G632" s="17" t="s">
        <v>7813</v>
      </c>
      <c r="H632" s="17" t="s">
        <v>6232</v>
      </c>
      <c r="I632" s="17" t="s">
        <v>7931</v>
      </c>
      <c r="J632" s="17" t="s">
        <v>8607</v>
      </c>
      <c r="K632" s="17" t="s">
        <v>8828</v>
      </c>
      <c r="L632" s="233">
        <v>40072</v>
      </c>
      <c r="M632" s="18"/>
      <c r="N632" s="215">
        <v>40072</v>
      </c>
      <c r="O632" s="225" t="s">
        <v>9056</v>
      </c>
      <c r="P632" s="151" t="s">
        <v>7931</v>
      </c>
      <c r="Q632" s="52"/>
      <c r="R632" s="330"/>
    </row>
    <row r="633" spans="1:18" x14ac:dyDescent="0.25">
      <c r="A633" s="54">
        <v>40046</v>
      </c>
      <c r="B633" s="55" t="s">
        <v>961</v>
      </c>
      <c r="C633" s="20" t="s">
        <v>6000</v>
      </c>
      <c r="D633" s="17">
        <v>4742</v>
      </c>
      <c r="E633" s="20"/>
      <c r="F633" s="17" t="s">
        <v>1697</v>
      </c>
      <c r="G633" s="17"/>
      <c r="H633" s="17" t="s">
        <v>7134</v>
      </c>
      <c r="I633" s="17" t="s">
        <v>8342</v>
      </c>
      <c r="J633" s="17" t="s">
        <v>4533</v>
      </c>
      <c r="K633" s="17" t="s">
        <v>8343</v>
      </c>
      <c r="L633" s="233">
        <v>40050</v>
      </c>
      <c r="M633" s="18"/>
      <c r="N633" s="215">
        <v>40050</v>
      </c>
      <c r="O633" s="225"/>
      <c r="P633" s="151"/>
      <c r="Q633" s="52"/>
      <c r="R633" s="330"/>
    </row>
    <row r="634" spans="1:18" x14ac:dyDescent="0.25">
      <c r="A634" s="54">
        <v>40046</v>
      </c>
      <c r="B634" s="55" t="s">
        <v>961</v>
      </c>
      <c r="C634" s="20" t="s">
        <v>6000</v>
      </c>
      <c r="D634" s="17">
        <v>4742</v>
      </c>
      <c r="E634" s="20"/>
      <c r="F634" s="17" t="s">
        <v>1697</v>
      </c>
      <c r="G634" s="17"/>
      <c r="H634" s="17" t="s">
        <v>7134</v>
      </c>
      <c r="I634" s="17" t="s">
        <v>8342</v>
      </c>
      <c r="J634" s="17" t="s">
        <v>2253</v>
      </c>
      <c r="K634" s="17" t="s">
        <v>8343</v>
      </c>
      <c r="L634" s="233">
        <v>40050</v>
      </c>
      <c r="M634" s="18"/>
      <c r="N634" s="215">
        <v>40050</v>
      </c>
      <c r="O634" s="225"/>
      <c r="P634" s="151"/>
      <c r="Q634" s="52"/>
      <c r="R634" s="330"/>
    </row>
    <row r="635" spans="1:18" x14ac:dyDescent="0.25">
      <c r="A635" s="54">
        <v>40049</v>
      </c>
      <c r="B635" s="55" t="s">
        <v>4573</v>
      </c>
      <c r="C635" s="20" t="s">
        <v>5546</v>
      </c>
      <c r="D635" s="17">
        <v>4727</v>
      </c>
      <c r="E635" s="20"/>
      <c r="F635" s="17" t="s">
        <v>9334</v>
      </c>
      <c r="G635" s="17"/>
      <c r="H635" s="17" t="s">
        <v>2949</v>
      </c>
      <c r="I635" s="17"/>
      <c r="J635" s="17"/>
      <c r="K635" s="17" t="s">
        <v>6474</v>
      </c>
      <c r="L635" s="233">
        <v>40049</v>
      </c>
      <c r="M635" s="18" t="s">
        <v>3386</v>
      </c>
      <c r="N635" s="215">
        <v>40052</v>
      </c>
      <c r="O635" s="225" t="s">
        <v>5548</v>
      </c>
      <c r="P635" s="151"/>
      <c r="Q635" s="52"/>
      <c r="R635" s="330"/>
    </row>
    <row r="636" spans="1:18" x14ac:dyDescent="0.25">
      <c r="A636" s="54">
        <v>40049</v>
      </c>
      <c r="B636" s="55" t="s">
        <v>4307</v>
      </c>
      <c r="C636" s="20" t="s">
        <v>1540</v>
      </c>
      <c r="D636" s="17">
        <v>4589</v>
      </c>
      <c r="E636" s="20"/>
      <c r="F636" s="17" t="s">
        <v>7521</v>
      </c>
      <c r="G636" s="17"/>
      <c r="H636" s="17" t="s">
        <v>82</v>
      </c>
      <c r="I636" s="17"/>
      <c r="J636" s="17" t="s">
        <v>5494</v>
      </c>
      <c r="K636" s="17" t="s">
        <v>3677</v>
      </c>
      <c r="L636" s="233">
        <v>40067</v>
      </c>
      <c r="M636" s="18" t="s">
        <v>3386</v>
      </c>
      <c r="N636" s="215">
        <v>40064</v>
      </c>
      <c r="O636" s="225" t="s">
        <v>3677</v>
      </c>
      <c r="P636" s="151"/>
      <c r="Q636" s="52"/>
      <c r="R636" s="330"/>
    </row>
    <row r="637" spans="1:18" x14ac:dyDescent="0.25">
      <c r="A637" s="54">
        <v>40050</v>
      </c>
      <c r="B637" s="55" t="s">
        <v>255</v>
      </c>
      <c r="C637" s="20" t="s">
        <v>5649</v>
      </c>
      <c r="D637" s="17">
        <v>4695</v>
      </c>
      <c r="E637" s="20"/>
      <c r="F637" s="17" t="s">
        <v>9334</v>
      </c>
      <c r="G637" s="17"/>
      <c r="H637" s="17" t="s">
        <v>6268</v>
      </c>
      <c r="I637" s="17"/>
      <c r="J637" s="17"/>
      <c r="K637" s="17" t="s">
        <v>6269</v>
      </c>
      <c r="L637" s="233">
        <v>40051</v>
      </c>
      <c r="M637" s="18" t="s">
        <v>3386</v>
      </c>
      <c r="N637" s="215">
        <v>40051</v>
      </c>
      <c r="O637" s="225" t="s">
        <v>6270</v>
      </c>
      <c r="P637" s="151"/>
      <c r="Q637" s="52"/>
      <c r="R637" s="330"/>
    </row>
    <row r="638" spans="1:18" x14ac:dyDescent="0.25">
      <c r="A638" s="54">
        <v>40050</v>
      </c>
      <c r="B638" s="55" t="s">
        <v>255</v>
      </c>
      <c r="C638" s="20" t="s">
        <v>3330</v>
      </c>
      <c r="D638" s="17">
        <v>4763</v>
      </c>
      <c r="E638" s="20"/>
      <c r="F638" s="17" t="s">
        <v>9334</v>
      </c>
      <c r="G638" s="17"/>
      <c r="H638" s="17" t="s">
        <v>7170</v>
      </c>
      <c r="I638" s="17"/>
      <c r="J638" s="17"/>
      <c r="K638" s="17" t="s">
        <v>10656</v>
      </c>
      <c r="L638" s="233">
        <v>40051</v>
      </c>
      <c r="M638" s="18" t="s">
        <v>3386</v>
      </c>
      <c r="N638" s="215">
        <v>40051</v>
      </c>
      <c r="O638" s="225" t="s">
        <v>10656</v>
      </c>
      <c r="P638" s="151"/>
      <c r="Q638" s="52"/>
      <c r="R638" s="330"/>
    </row>
    <row r="639" spans="1:18" x14ac:dyDescent="0.25">
      <c r="A639" s="54">
        <v>40050</v>
      </c>
      <c r="B639" s="55" t="s">
        <v>427</v>
      </c>
      <c r="C639" s="20" t="s">
        <v>277</v>
      </c>
      <c r="D639" s="17">
        <v>4739</v>
      </c>
      <c r="E639" s="20"/>
      <c r="F639" s="17" t="s">
        <v>10771</v>
      </c>
      <c r="G639" s="17"/>
      <c r="H639" s="17" t="s">
        <v>7011</v>
      </c>
      <c r="I639" s="17"/>
      <c r="J639" s="17"/>
      <c r="K639" s="17" t="s">
        <v>9055</v>
      </c>
      <c r="L639" s="233">
        <v>40067</v>
      </c>
      <c r="M639" s="18"/>
      <c r="N639" s="215">
        <v>40066</v>
      </c>
      <c r="O639" s="225" t="s">
        <v>9055</v>
      </c>
      <c r="P639" s="151"/>
      <c r="Q639" s="52"/>
      <c r="R639" s="330"/>
    </row>
    <row r="640" spans="1:18" x14ac:dyDescent="0.25">
      <c r="A640" s="54">
        <v>40051</v>
      </c>
      <c r="B640" s="55" t="s">
        <v>10899</v>
      </c>
      <c r="C640" s="20" t="s">
        <v>320</v>
      </c>
      <c r="D640" s="17">
        <v>4688</v>
      </c>
      <c r="E640" s="20"/>
      <c r="F640" s="21" t="s">
        <v>4905</v>
      </c>
      <c r="G640" s="17"/>
      <c r="H640" s="17" t="s">
        <v>4359</v>
      </c>
      <c r="I640" s="17"/>
      <c r="J640" s="17" t="s">
        <v>3618</v>
      </c>
      <c r="K640" s="17" t="s">
        <v>921</v>
      </c>
      <c r="L640" s="233">
        <v>40052</v>
      </c>
      <c r="M640" s="18" t="s">
        <v>3386</v>
      </c>
      <c r="N640" s="215">
        <v>40051</v>
      </c>
      <c r="O640" s="225" t="s">
        <v>921</v>
      </c>
      <c r="P640" s="151"/>
      <c r="Q640" s="52"/>
      <c r="R640" s="330"/>
    </row>
    <row r="641" spans="1:18" x14ac:dyDescent="0.25">
      <c r="A641" s="54">
        <v>40051</v>
      </c>
      <c r="B641" s="55" t="s">
        <v>10899</v>
      </c>
      <c r="C641" s="20" t="s">
        <v>320</v>
      </c>
      <c r="D641" s="17">
        <v>4688</v>
      </c>
      <c r="E641" s="20"/>
      <c r="F641" s="21" t="s">
        <v>4905</v>
      </c>
      <c r="G641" s="17"/>
      <c r="H641" s="17" t="s">
        <v>7551</v>
      </c>
      <c r="I641" s="17" t="s">
        <v>321</v>
      </c>
      <c r="J641" s="17"/>
      <c r="K641" s="17" t="s">
        <v>8609</v>
      </c>
      <c r="L641" s="233">
        <v>40052</v>
      </c>
      <c r="M641" s="18" t="s">
        <v>3386</v>
      </c>
      <c r="N641" s="215">
        <v>40051</v>
      </c>
      <c r="O641" s="225" t="s">
        <v>8609</v>
      </c>
      <c r="P641" s="151"/>
      <c r="Q641" s="52"/>
      <c r="R641" s="330"/>
    </row>
    <row r="642" spans="1:18" x14ac:dyDescent="0.25">
      <c r="A642" s="54">
        <v>40051</v>
      </c>
      <c r="B642" s="55" t="s">
        <v>5549</v>
      </c>
      <c r="C642" s="20" t="s">
        <v>8868</v>
      </c>
      <c r="D642" s="17">
        <v>4771</v>
      </c>
      <c r="E642" s="20"/>
      <c r="F642" s="17" t="s">
        <v>4609</v>
      </c>
      <c r="G642" s="17"/>
      <c r="H642" s="17" t="s">
        <v>5732</v>
      </c>
      <c r="I642" s="17"/>
      <c r="J642" s="17"/>
      <c r="K642" s="17" t="s">
        <v>6594</v>
      </c>
      <c r="L642" s="233">
        <v>40052</v>
      </c>
      <c r="M642" s="18"/>
      <c r="N642" s="215">
        <v>40052</v>
      </c>
      <c r="O642" s="225" t="s">
        <v>6595</v>
      </c>
      <c r="P642" s="151" t="s">
        <v>8023</v>
      </c>
      <c r="Q642" s="52"/>
      <c r="R642" s="330"/>
    </row>
    <row r="643" spans="1:18" x14ac:dyDescent="0.25">
      <c r="A643" s="54">
        <v>40051</v>
      </c>
      <c r="B643" s="55" t="s">
        <v>5549</v>
      </c>
      <c r="C643" s="20" t="s">
        <v>8868</v>
      </c>
      <c r="D643" s="17">
        <v>4771</v>
      </c>
      <c r="E643" s="20"/>
      <c r="F643" s="17" t="s">
        <v>4609</v>
      </c>
      <c r="G643" s="17"/>
      <c r="H643" s="17" t="s">
        <v>8312</v>
      </c>
      <c r="I643" s="17"/>
      <c r="J643" s="17"/>
      <c r="K643" s="17" t="s">
        <v>6594</v>
      </c>
      <c r="L643" s="233">
        <v>40052</v>
      </c>
      <c r="M643" s="18"/>
      <c r="N643" s="215">
        <v>40052</v>
      </c>
      <c r="O643" s="225" t="s">
        <v>6595</v>
      </c>
      <c r="P643" s="151" t="s">
        <v>8023</v>
      </c>
      <c r="Q643" s="52"/>
      <c r="R643" s="330"/>
    </row>
    <row r="644" spans="1:18" x14ac:dyDescent="0.25">
      <c r="A644" s="54">
        <v>40051</v>
      </c>
      <c r="B644" s="55" t="s">
        <v>5549</v>
      </c>
      <c r="C644" s="20" t="s">
        <v>8868</v>
      </c>
      <c r="D644" s="17">
        <v>4771</v>
      </c>
      <c r="E644" s="20"/>
      <c r="F644" s="17" t="s">
        <v>4609</v>
      </c>
      <c r="G644" s="17"/>
      <c r="H644" s="17" t="s">
        <v>6093</v>
      </c>
      <c r="I644" s="17" t="s">
        <v>6094</v>
      </c>
      <c r="J644" s="17"/>
      <c r="K644" s="17" t="s">
        <v>4461</v>
      </c>
      <c r="L644" s="233">
        <v>40052</v>
      </c>
      <c r="M644" s="18"/>
      <c r="N644" s="215">
        <v>40052</v>
      </c>
      <c r="O644" s="225" t="s">
        <v>4461</v>
      </c>
      <c r="P644" s="151" t="s">
        <v>6095</v>
      </c>
      <c r="Q644" s="52"/>
      <c r="R644" s="330"/>
    </row>
    <row r="645" spans="1:18" x14ac:dyDescent="0.25">
      <c r="A645" s="54">
        <v>40053</v>
      </c>
      <c r="B645" s="55" t="s">
        <v>5867</v>
      </c>
      <c r="C645" s="20" t="s">
        <v>320</v>
      </c>
      <c r="D645" s="17">
        <v>4688</v>
      </c>
      <c r="E645" s="20"/>
      <c r="F645" s="21" t="s">
        <v>4905</v>
      </c>
      <c r="G645" s="17"/>
      <c r="H645" s="17" t="s">
        <v>4359</v>
      </c>
      <c r="I645" s="17"/>
      <c r="J645" s="17" t="s">
        <v>3618</v>
      </c>
      <c r="K645" s="17" t="s">
        <v>921</v>
      </c>
      <c r="L645" s="233">
        <v>40053</v>
      </c>
      <c r="M645" s="18" t="s">
        <v>3386</v>
      </c>
      <c r="N645" s="215">
        <v>40053</v>
      </c>
      <c r="O645" s="225" t="s">
        <v>921</v>
      </c>
      <c r="P645" s="151"/>
      <c r="Q645" s="52"/>
      <c r="R645" s="330"/>
    </row>
    <row r="646" spans="1:18" x14ac:dyDescent="0.25">
      <c r="A646" s="54">
        <v>40053</v>
      </c>
      <c r="B646" s="55" t="s">
        <v>6972</v>
      </c>
      <c r="C646" s="20" t="s">
        <v>5649</v>
      </c>
      <c r="D646" s="17">
        <v>4695</v>
      </c>
      <c r="E646" s="20"/>
      <c r="F646" s="17" t="s">
        <v>8863</v>
      </c>
      <c r="G646" s="17"/>
      <c r="H646" s="17" t="s">
        <v>6973</v>
      </c>
      <c r="I646" s="17" t="s">
        <v>3915</v>
      </c>
      <c r="J646" s="17" t="s">
        <v>6974</v>
      </c>
      <c r="K646" s="17" t="s">
        <v>6975</v>
      </c>
      <c r="L646" s="233">
        <v>40056</v>
      </c>
      <c r="M646" s="18"/>
      <c r="N646" s="215">
        <v>40056</v>
      </c>
      <c r="O646" s="225" t="s">
        <v>3828</v>
      </c>
      <c r="P646" s="151"/>
      <c r="Q646" s="52"/>
      <c r="R646" s="330"/>
    </row>
    <row r="647" spans="1:18" x14ac:dyDescent="0.25">
      <c r="A647" s="54">
        <v>40053</v>
      </c>
      <c r="B647" s="55" t="s">
        <v>6972</v>
      </c>
      <c r="C647" s="20" t="s">
        <v>5649</v>
      </c>
      <c r="D647" s="17">
        <v>4695</v>
      </c>
      <c r="E647" s="20"/>
      <c r="F647" s="17" t="s">
        <v>8863</v>
      </c>
      <c r="G647" s="17"/>
      <c r="H647" s="17" t="s">
        <v>6973</v>
      </c>
      <c r="I647" s="17" t="s">
        <v>7195</v>
      </c>
      <c r="J647" s="17" t="s">
        <v>6974</v>
      </c>
      <c r="K647" s="17" t="s">
        <v>4366</v>
      </c>
      <c r="L647" s="233">
        <v>40056</v>
      </c>
      <c r="M647" s="18"/>
      <c r="N647" s="215">
        <v>40056</v>
      </c>
      <c r="O647" s="225" t="s">
        <v>4366</v>
      </c>
      <c r="P647" s="151"/>
      <c r="Q647" s="52"/>
      <c r="R647" s="330"/>
    </row>
    <row r="648" spans="1:18" x14ac:dyDescent="0.25">
      <c r="A648" s="54">
        <v>40053</v>
      </c>
      <c r="B648" s="55" t="s">
        <v>9969</v>
      </c>
      <c r="C648" s="20" t="s">
        <v>1540</v>
      </c>
      <c r="D648" s="17">
        <v>4589</v>
      </c>
      <c r="E648" s="20"/>
      <c r="F648" s="17" t="s">
        <v>7521</v>
      </c>
      <c r="G648" s="17"/>
      <c r="H648" s="17" t="s">
        <v>6968</v>
      </c>
      <c r="I648" s="17" t="s">
        <v>6969</v>
      </c>
      <c r="J648" s="17" t="s">
        <v>10366</v>
      </c>
      <c r="K648" s="17" t="s">
        <v>9997</v>
      </c>
      <c r="L648" s="233">
        <v>40056</v>
      </c>
      <c r="M648" s="18" t="s">
        <v>3386</v>
      </c>
      <c r="N648" s="215">
        <v>40056</v>
      </c>
      <c r="O648" s="225" t="s">
        <v>6970</v>
      </c>
      <c r="P648" s="151"/>
      <c r="Q648" s="52"/>
      <c r="R648" s="330"/>
    </row>
    <row r="649" spans="1:18" x14ac:dyDescent="0.25">
      <c r="A649" s="54">
        <v>40053</v>
      </c>
      <c r="B649" s="55" t="s">
        <v>9969</v>
      </c>
      <c r="C649" s="20" t="s">
        <v>1540</v>
      </c>
      <c r="D649" s="17">
        <v>4589</v>
      </c>
      <c r="E649" s="20"/>
      <c r="F649" s="17" t="s">
        <v>7521</v>
      </c>
      <c r="G649" s="17"/>
      <c r="H649" s="17" t="s">
        <v>6968</v>
      </c>
      <c r="I649" s="17" t="s">
        <v>6969</v>
      </c>
      <c r="J649" s="17" t="s">
        <v>6971</v>
      </c>
      <c r="K649" s="17" t="s">
        <v>1191</v>
      </c>
      <c r="L649" s="233">
        <v>40056</v>
      </c>
      <c r="M649" s="18" t="s">
        <v>3386</v>
      </c>
      <c r="N649" s="215">
        <v>40056</v>
      </c>
      <c r="O649" s="225" t="s">
        <v>1747</v>
      </c>
      <c r="P649" s="151"/>
      <c r="Q649" s="52"/>
      <c r="R649" s="330"/>
    </row>
    <row r="650" spans="1:18" x14ac:dyDescent="0.25">
      <c r="A650" s="54">
        <v>40053</v>
      </c>
      <c r="B650" s="55" t="s">
        <v>9969</v>
      </c>
      <c r="C650" s="20" t="s">
        <v>1540</v>
      </c>
      <c r="D650" s="17">
        <v>4589</v>
      </c>
      <c r="E650" s="20"/>
      <c r="F650" s="17" t="s">
        <v>7521</v>
      </c>
      <c r="G650" s="17"/>
      <c r="H650" s="17" t="s">
        <v>6968</v>
      </c>
      <c r="I650" s="17" t="s">
        <v>6969</v>
      </c>
      <c r="J650" s="17" t="s">
        <v>4179</v>
      </c>
      <c r="K650" s="17" t="s">
        <v>4319</v>
      </c>
      <c r="L650" s="233">
        <v>40056</v>
      </c>
      <c r="M650" s="18" t="s">
        <v>3386</v>
      </c>
      <c r="N650" s="215">
        <v>40056</v>
      </c>
      <c r="O650" s="225" t="s">
        <v>10642</v>
      </c>
      <c r="P650" s="151"/>
      <c r="Q650" s="52"/>
      <c r="R650" s="330"/>
    </row>
    <row r="651" spans="1:18" x14ac:dyDescent="0.25">
      <c r="A651" s="54">
        <v>40053</v>
      </c>
      <c r="B651" s="55" t="s">
        <v>8735</v>
      </c>
      <c r="C651" s="20" t="s">
        <v>5546</v>
      </c>
      <c r="D651" s="17">
        <v>4727</v>
      </c>
      <c r="E651" s="20"/>
      <c r="F651" s="17" t="s">
        <v>9334</v>
      </c>
      <c r="G651" s="17"/>
      <c r="H651" s="17" t="s">
        <v>557</v>
      </c>
      <c r="I651" s="17"/>
      <c r="J651" s="17"/>
      <c r="K651" s="17" t="s">
        <v>7196</v>
      </c>
      <c r="L651" s="233">
        <v>40053</v>
      </c>
      <c r="M651" s="18" t="s">
        <v>3386</v>
      </c>
      <c r="N651" s="215">
        <v>40057</v>
      </c>
      <c r="O651" s="225" t="s">
        <v>7196</v>
      </c>
      <c r="P651" s="151"/>
      <c r="Q651" s="52"/>
      <c r="R651" s="330"/>
    </row>
    <row r="652" spans="1:18" x14ac:dyDescent="0.25">
      <c r="A652" s="54">
        <v>40053</v>
      </c>
      <c r="B652" s="55" t="s">
        <v>8734</v>
      </c>
      <c r="C652" s="20" t="s">
        <v>8868</v>
      </c>
      <c r="D652" s="17">
        <v>4771</v>
      </c>
      <c r="E652" s="20"/>
      <c r="F652" s="17" t="s">
        <v>4609</v>
      </c>
      <c r="G652" s="17"/>
      <c r="H652" s="17" t="s">
        <v>1166</v>
      </c>
      <c r="I652" s="17"/>
      <c r="J652" s="17"/>
      <c r="K652" s="17" t="s">
        <v>2314</v>
      </c>
      <c r="L652" s="233">
        <v>40053</v>
      </c>
      <c r="M652" s="18" t="s">
        <v>3386</v>
      </c>
      <c r="N652" s="215">
        <v>40060</v>
      </c>
      <c r="O652" s="225" t="s">
        <v>2315</v>
      </c>
      <c r="P652" s="151"/>
      <c r="Q652" s="52"/>
      <c r="R652" s="330"/>
    </row>
    <row r="653" spans="1:18" x14ac:dyDescent="0.25">
      <c r="A653" s="54">
        <v>40053</v>
      </c>
      <c r="B653" s="55" t="s">
        <v>837</v>
      </c>
      <c r="C653" s="20" t="s">
        <v>5546</v>
      </c>
      <c r="D653" s="17">
        <v>4727</v>
      </c>
      <c r="E653" s="20"/>
      <c r="F653" s="17" t="s">
        <v>7521</v>
      </c>
      <c r="G653" s="17"/>
      <c r="H653" s="17" t="s">
        <v>710</v>
      </c>
      <c r="I653" s="17"/>
      <c r="J653" s="17"/>
      <c r="K653" s="17" t="s">
        <v>3679</v>
      </c>
      <c r="L653" s="233">
        <v>40058</v>
      </c>
      <c r="M653" s="18" t="s">
        <v>3386</v>
      </c>
      <c r="N653" s="215">
        <v>40064</v>
      </c>
      <c r="O653" s="225" t="s">
        <v>10764</v>
      </c>
      <c r="P653" s="151" t="s">
        <v>1255</v>
      </c>
      <c r="Q653" s="52"/>
      <c r="R653" s="330"/>
    </row>
    <row r="654" spans="1:18" x14ac:dyDescent="0.25">
      <c r="A654" s="54">
        <v>40056</v>
      </c>
      <c r="B654" s="55" t="s">
        <v>10765</v>
      </c>
      <c r="C654" s="21" t="s">
        <v>1154</v>
      </c>
      <c r="D654" s="17"/>
      <c r="E654" s="20"/>
      <c r="F654" s="17" t="s">
        <v>8560</v>
      </c>
      <c r="G654" s="17"/>
      <c r="H654" s="17" t="s">
        <v>5011</v>
      </c>
      <c r="I654" s="17" t="s">
        <v>8806</v>
      </c>
      <c r="J654" s="17" t="s">
        <v>8807</v>
      </c>
      <c r="K654" s="17" t="s">
        <v>8808</v>
      </c>
      <c r="L654" s="233">
        <v>40058</v>
      </c>
      <c r="M654" s="18" t="s">
        <v>3386</v>
      </c>
      <c r="N654" s="215">
        <v>40064</v>
      </c>
      <c r="O654" s="225" t="s">
        <v>8808</v>
      </c>
      <c r="P654" s="151"/>
      <c r="Q654" s="52"/>
      <c r="R654" s="330"/>
    </row>
    <row r="655" spans="1:18" x14ac:dyDescent="0.25">
      <c r="A655" s="54">
        <v>40057</v>
      </c>
      <c r="B655" s="55" t="s">
        <v>7197</v>
      </c>
      <c r="C655" s="20" t="s">
        <v>5649</v>
      </c>
      <c r="D655" s="17">
        <v>4695</v>
      </c>
      <c r="E655" s="20"/>
      <c r="F655" s="21" t="s">
        <v>4905</v>
      </c>
      <c r="G655" s="17"/>
      <c r="H655" s="17" t="s">
        <v>7198</v>
      </c>
      <c r="I655" s="17" t="s">
        <v>6069</v>
      </c>
      <c r="J655" s="17"/>
      <c r="K655" s="17" t="s">
        <v>6343</v>
      </c>
      <c r="L655" s="233">
        <v>40057</v>
      </c>
      <c r="M655" s="18" t="s">
        <v>3386</v>
      </c>
      <c r="N655" s="215">
        <v>40057</v>
      </c>
      <c r="O655" s="225" t="s">
        <v>6343</v>
      </c>
      <c r="P655" s="151"/>
      <c r="Q655" s="52"/>
      <c r="R655" s="330"/>
    </row>
    <row r="656" spans="1:18" x14ac:dyDescent="0.25">
      <c r="A656" s="54">
        <v>40057</v>
      </c>
      <c r="B656" s="55" t="s">
        <v>3207</v>
      </c>
      <c r="C656" s="20" t="s">
        <v>6000</v>
      </c>
      <c r="D656" s="17">
        <v>4742</v>
      </c>
      <c r="E656" s="20"/>
      <c r="F656" s="21" t="s">
        <v>4905</v>
      </c>
      <c r="G656" s="17"/>
      <c r="H656" s="17" t="s">
        <v>10217</v>
      </c>
      <c r="I656" s="17" t="s">
        <v>3208</v>
      </c>
      <c r="J656" s="17"/>
      <c r="K656" s="17" t="s">
        <v>7019</v>
      </c>
      <c r="L656" s="233">
        <v>40058</v>
      </c>
      <c r="M656" s="18" t="s">
        <v>3386</v>
      </c>
      <c r="N656" s="215">
        <v>40059</v>
      </c>
      <c r="O656" s="225" t="s">
        <v>7019</v>
      </c>
      <c r="P656" s="151"/>
      <c r="Q656" s="52"/>
      <c r="R656" s="330"/>
    </row>
    <row r="657" spans="1:18" x14ac:dyDescent="0.25">
      <c r="A657" s="54">
        <v>40057</v>
      </c>
      <c r="B657" s="55" t="s">
        <v>4176</v>
      </c>
      <c r="C657" s="20" t="s">
        <v>6000</v>
      </c>
      <c r="D657" s="17">
        <v>4742</v>
      </c>
      <c r="E657" s="20"/>
      <c r="F657" s="21" t="s">
        <v>4905</v>
      </c>
      <c r="G657" s="17"/>
      <c r="H657" s="17" t="s">
        <v>4359</v>
      </c>
      <c r="I657" s="17"/>
      <c r="J657" s="17" t="s">
        <v>9018</v>
      </c>
      <c r="K657" s="17" t="s">
        <v>921</v>
      </c>
      <c r="L657" s="233">
        <v>40058</v>
      </c>
      <c r="M657" s="18" t="s">
        <v>3386</v>
      </c>
      <c r="N657" s="215">
        <v>40059</v>
      </c>
      <c r="O657" s="225" t="s">
        <v>921</v>
      </c>
      <c r="P657" s="151"/>
      <c r="Q657" s="52"/>
      <c r="R657" s="330"/>
    </row>
    <row r="658" spans="1:18" x14ac:dyDescent="0.25">
      <c r="A658" s="54">
        <v>40057</v>
      </c>
      <c r="B658" s="55" t="s">
        <v>4176</v>
      </c>
      <c r="C658" s="20" t="s">
        <v>6000</v>
      </c>
      <c r="D658" s="17">
        <v>4742</v>
      </c>
      <c r="E658" s="20"/>
      <c r="F658" s="21" t="s">
        <v>4905</v>
      </c>
      <c r="G658" s="17"/>
      <c r="H658" s="17" t="s">
        <v>7621</v>
      </c>
      <c r="I658" s="17"/>
      <c r="J658" s="17" t="s">
        <v>10002</v>
      </c>
      <c r="K658" s="17" t="s">
        <v>1672</v>
      </c>
      <c r="L658" s="233">
        <v>40058</v>
      </c>
      <c r="M658" s="18" t="s">
        <v>3386</v>
      </c>
      <c r="N658" s="215">
        <v>40059</v>
      </c>
      <c r="O658" s="225" t="s">
        <v>1672</v>
      </c>
      <c r="P658" s="151"/>
      <c r="Q658" s="52" t="s">
        <v>8367</v>
      </c>
      <c r="R658" s="330"/>
    </row>
    <row r="659" spans="1:18" x14ac:dyDescent="0.25">
      <c r="A659" s="54">
        <v>40057</v>
      </c>
      <c r="B659" s="55" t="s">
        <v>6443</v>
      </c>
      <c r="C659" s="20" t="s">
        <v>8868</v>
      </c>
      <c r="D659" s="17">
        <v>4771</v>
      </c>
      <c r="E659" s="20"/>
      <c r="F659" s="17" t="s">
        <v>4609</v>
      </c>
      <c r="G659" s="17"/>
      <c r="H659" s="17" t="s">
        <v>2316</v>
      </c>
      <c r="I659" s="17"/>
      <c r="J659" s="17"/>
      <c r="K659" s="17" t="s">
        <v>4461</v>
      </c>
      <c r="L659" s="233">
        <v>40060</v>
      </c>
      <c r="M659" s="18" t="s">
        <v>3386</v>
      </c>
      <c r="N659" s="215">
        <v>40060</v>
      </c>
      <c r="O659" s="225" t="s">
        <v>7416</v>
      </c>
      <c r="P659" s="151"/>
      <c r="Q659" s="52"/>
      <c r="R659" s="330"/>
    </row>
    <row r="660" spans="1:18" x14ac:dyDescent="0.25">
      <c r="A660" s="54">
        <v>40057</v>
      </c>
      <c r="B660" s="55" t="s">
        <v>2196</v>
      </c>
      <c r="C660" s="20" t="s">
        <v>6000</v>
      </c>
      <c r="D660" s="17">
        <v>4742</v>
      </c>
      <c r="E660" s="20"/>
      <c r="F660" s="17" t="s">
        <v>567</v>
      </c>
      <c r="G660" s="17"/>
      <c r="H660" s="17" t="s">
        <v>818</v>
      </c>
      <c r="I660" s="17" t="s">
        <v>7300</v>
      </c>
      <c r="J660" s="17" t="s">
        <v>4533</v>
      </c>
      <c r="K660" s="17" t="s">
        <v>4366</v>
      </c>
      <c r="L660" s="233">
        <v>40067</v>
      </c>
      <c r="M660" s="18"/>
      <c r="N660" s="215">
        <v>40066</v>
      </c>
      <c r="O660" s="225" t="s">
        <v>3675</v>
      </c>
      <c r="P660" s="151"/>
      <c r="Q660" s="52"/>
      <c r="R660" s="330"/>
    </row>
    <row r="661" spans="1:18" x14ac:dyDescent="0.25">
      <c r="A661" s="54">
        <v>40058</v>
      </c>
      <c r="B661" s="55" t="s">
        <v>7622</v>
      </c>
      <c r="C661" s="20" t="s">
        <v>3189</v>
      </c>
      <c r="D661" s="17">
        <v>4780</v>
      </c>
      <c r="E661" s="20"/>
      <c r="F661" s="17" t="s">
        <v>9048</v>
      </c>
      <c r="G661" s="17"/>
      <c r="H661" s="17" t="s">
        <v>1286</v>
      </c>
      <c r="I661" s="17"/>
      <c r="J661" s="17" t="s">
        <v>1287</v>
      </c>
      <c r="K661" s="17" t="s">
        <v>5983</v>
      </c>
      <c r="L661" s="233">
        <v>40059</v>
      </c>
      <c r="M661" s="18" t="s">
        <v>3386</v>
      </c>
      <c r="N661" s="215">
        <v>40059</v>
      </c>
      <c r="O661" s="225" t="s">
        <v>5983</v>
      </c>
      <c r="P661" s="151"/>
      <c r="Q661" s="52"/>
      <c r="R661" s="330"/>
    </row>
    <row r="662" spans="1:18" x14ac:dyDescent="0.25">
      <c r="A662" s="54">
        <v>40059</v>
      </c>
      <c r="B662" s="55" t="s">
        <v>8168</v>
      </c>
      <c r="C662" s="21" t="s">
        <v>1154</v>
      </c>
      <c r="D662" s="17"/>
      <c r="E662" s="20"/>
      <c r="F662" s="17" t="s">
        <v>8863</v>
      </c>
      <c r="G662" s="17"/>
      <c r="H662" s="17" t="s">
        <v>10436</v>
      </c>
      <c r="I662" s="17" t="s">
        <v>7300</v>
      </c>
      <c r="J662" s="17" t="s">
        <v>3519</v>
      </c>
      <c r="K662" s="17" t="s">
        <v>3326</v>
      </c>
      <c r="L662" s="233">
        <v>40065</v>
      </c>
      <c r="M662" s="18" t="s">
        <v>3356</v>
      </c>
      <c r="N662" s="215">
        <v>40086</v>
      </c>
      <c r="O662" s="225"/>
      <c r="P662" s="151"/>
      <c r="Q662" s="52"/>
      <c r="R662" s="330"/>
    </row>
    <row r="663" spans="1:18" x14ac:dyDescent="0.25">
      <c r="A663" s="54">
        <v>40060</v>
      </c>
      <c r="B663" s="55" t="s">
        <v>7417</v>
      </c>
      <c r="C663" s="20" t="s">
        <v>5649</v>
      </c>
      <c r="D663" s="17">
        <v>4695</v>
      </c>
      <c r="E663" s="20"/>
      <c r="F663" s="17" t="s">
        <v>8863</v>
      </c>
      <c r="G663" s="17"/>
      <c r="H663" s="17" t="s">
        <v>6973</v>
      </c>
      <c r="I663" s="17" t="s">
        <v>3915</v>
      </c>
      <c r="J663" s="17" t="s">
        <v>6974</v>
      </c>
      <c r="K663" s="17" t="s">
        <v>4319</v>
      </c>
      <c r="L663" s="233">
        <v>40064</v>
      </c>
      <c r="M663" s="18"/>
      <c r="N663" s="215">
        <v>40060</v>
      </c>
      <c r="O663" s="151" t="s">
        <v>8178</v>
      </c>
      <c r="P663" s="151"/>
      <c r="Q663" s="52"/>
      <c r="R663" s="330"/>
    </row>
    <row r="664" spans="1:18" x14ac:dyDescent="0.25">
      <c r="A664" s="54">
        <v>40060</v>
      </c>
      <c r="B664" s="55" t="s">
        <v>8809</v>
      </c>
      <c r="C664" s="21" t="s">
        <v>1154</v>
      </c>
      <c r="D664" s="17"/>
      <c r="E664" s="20"/>
      <c r="F664" s="17" t="s">
        <v>8810</v>
      </c>
      <c r="G664" s="17"/>
      <c r="H664" s="17" t="s">
        <v>3272</v>
      </c>
      <c r="I664" s="17" t="s">
        <v>7195</v>
      </c>
      <c r="J664" s="17" t="s">
        <v>7435</v>
      </c>
      <c r="K664" s="17" t="s">
        <v>7436</v>
      </c>
      <c r="L664" s="233">
        <v>40065</v>
      </c>
      <c r="M664" s="18" t="s">
        <v>5937</v>
      </c>
      <c r="N664" s="215">
        <v>40065</v>
      </c>
      <c r="O664" s="151" t="s">
        <v>7437</v>
      </c>
      <c r="P664" s="151"/>
      <c r="Q664" s="52"/>
      <c r="R664" s="330"/>
    </row>
    <row r="665" spans="1:18" x14ac:dyDescent="0.25">
      <c r="A665" s="54">
        <v>40065</v>
      </c>
      <c r="B665" s="55" t="s">
        <v>5809</v>
      </c>
      <c r="C665" s="20" t="s">
        <v>7077</v>
      </c>
      <c r="D665" s="17">
        <v>4793</v>
      </c>
      <c r="E665" s="20"/>
      <c r="F665" s="17" t="s">
        <v>9048</v>
      </c>
      <c r="G665" s="17"/>
      <c r="H665" s="17" t="s">
        <v>4943</v>
      </c>
      <c r="I665" s="17" t="s">
        <v>7078</v>
      </c>
      <c r="J665" s="17" t="s">
        <v>7079</v>
      </c>
      <c r="K665" s="17" t="s">
        <v>2791</v>
      </c>
      <c r="L665" s="233">
        <v>40066</v>
      </c>
      <c r="M665" s="18" t="s">
        <v>3386</v>
      </c>
      <c r="N665" s="215">
        <v>40066</v>
      </c>
      <c r="O665" s="225" t="s">
        <v>2791</v>
      </c>
      <c r="P665" s="151" t="s">
        <v>7080</v>
      </c>
      <c r="Q665" s="52"/>
      <c r="R665" s="330"/>
    </row>
    <row r="666" spans="1:18" x14ac:dyDescent="0.25">
      <c r="A666" s="54">
        <v>40065</v>
      </c>
      <c r="B666" s="55" t="s">
        <v>6442</v>
      </c>
      <c r="C666" s="20" t="s">
        <v>2215</v>
      </c>
      <c r="D666" s="17"/>
      <c r="E666" s="20"/>
      <c r="F666" s="17" t="s">
        <v>9048</v>
      </c>
      <c r="G666" s="17"/>
      <c r="H666" s="17" t="s">
        <v>5577</v>
      </c>
      <c r="I666" s="17" t="s">
        <v>7078</v>
      </c>
      <c r="J666" s="17" t="s">
        <v>1287</v>
      </c>
      <c r="K666" s="17" t="s">
        <v>2195</v>
      </c>
      <c r="L666" s="233">
        <v>40066</v>
      </c>
      <c r="M666" s="18" t="s">
        <v>3386</v>
      </c>
      <c r="N666" s="215">
        <v>40066</v>
      </c>
      <c r="O666" s="225" t="s">
        <v>2121</v>
      </c>
      <c r="P666" s="151" t="s">
        <v>7080</v>
      </c>
      <c r="Q666" s="52"/>
      <c r="R666" s="330"/>
    </row>
    <row r="667" spans="1:18" x14ac:dyDescent="0.25">
      <c r="A667" s="54">
        <v>40066</v>
      </c>
      <c r="B667" s="55" t="s">
        <v>4826</v>
      </c>
      <c r="C667" s="20" t="s">
        <v>7077</v>
      </c>
      <c r="D667" s="17">
        <v>4793</v>
      </c>
      <c r="E667" s="20"/>
      <c r="F667" s="17" t="s">
        <v>9048</v>
      </c>
      <c r="G667" s="17"/>
      <c r="H667" s="17" t="s">
        <v>3297</v>
      </c>
      <c r="I667" s="17" t="s">
        <v>7078</v>
      </c>
      <c r="J667" s="17" t="s">
        <v>7079</v>
      </c>
      <c r="K667" s="17" t="s">
        <v>8720</v>
      </c>
      <c r="L667" s="233">
        <v>40066</v>
      </c>
      <c r="M667" s="18" t="s">
        <v>3386</v>
      </c>
      <c r="N667" s="215">
        <v>40067</v>
      </c>
      <c r="O667" s="225" t="s">
        <v>3298</v>
      </c>
      <c r="P667" s="151"/>
      <c r="Q667" s="52"/>
      <c r="R667" s="330"/>
    </row>
    <row r="668" spans="1:18" x14ac:dyDescent="0.25">
      <c r="A668" s="54">
        <v>40066</v>
      </c>
      <c r="B668" s="55" t="s">
        <v>1608</v>
      </c>
      <c r="C668" s="20" t="s">
        <v>5546</v>
      </c>
      <c r="D668" s="17">
        <v>4727</v>
      </c>
      <c r="E668" s="20"/>
      <c r="F668" s="17" t="s">
        <v>9334</v>
      </c>
      <c r="G668" s="17"/>
      <c r="H668" s="17" t="s">
        <v>3299</v>
      </c>
      <c r="I668" s="17" t="s">
        <v>829</v>
      </c>
      <c r="J668" s="17"/>
      <c r="K668" s="17" t="s">
        <v>830</v>
      </c>
      <c r="L668" s="233">
        <v>40066</v>
      </c>
      <c r="M668" s="18" t="s">
        <v>3386</v>
      </c>
      <c r="N668" s="215">
        <v>40070</v>
      </c>
      <c r="O668" s="225" t="s">
        <v>830</v>
      </c>
      <c r="P668" s="151"/>
      <c r="Q668" s="52"/>
      <c r="R668" s="330"/>
    </row>
    <row r="669" spans="1:18" x14ac:dyDescent="0.25">
      <c r="A669" s="54">
        <v>40066</v>
      </c>
      <c r="B669" s="55" t="s">
        <v>3327</v>
      </c>
      <c r="C669" s="21" t="s">
        <v>1154</v>
      </c>
      <c r="D669" s="17"/>
      <c r="E669" s="20"/>
      <c r="F669" s="17" t="s">
        <v>846</v>
      </c>
      <c r="G669" s="17"/>
      <c r="H669" s="17" t="s">
        <v>3328</v>
      </c>
      <c r="I669" s="17" t="s">
        <v>3329</v>
      </c>
      <c r="J669" s="17" t="s">
        <v>10729</v>
      </c>
      <c r="K669" s="17" t="s">
        <v>826</v>
      </c>
      <c r="L669" s="233">
        <v>40070</v>
      </c>
      <c r="M669" s="18" t="s">
        <v>3386</v>
      </c>
      <c r="N669" s="215">
        <v>40086</v>
      </c>
      <c r="O669" s="225"/>
      <c r="P669" s="151"/>
      <c r="Q669" s="52"/>
      <c r="R669" s="330"/>
    </row>
    <row r="670" spans="1:18" x14ac:dyDescent="0.25">
      <c r="A670" s="54">
        <v>40067</v>
      </c>
      <c r="B670" s="55" t="s">
        <v>2277</v>
      </c>
      <c r="C670" s="20" t="s">
        <v>8588</v>
      </c>
      <c r="D670" s="17">
        <v>4684</v>
      </c>
      <c r="E670" s="20"/>
      <c r="F670" s="17" t="s">
        <v>4323</v>
      </c>
      <c r="G670" s="21">
        <v>26</v>
      </c>
      <c r="H670" s="17" t="s">
        <v>1286</v>
      </c>
      <c r="I670" s="17" t="s">
        <v>2278</v>
      </c>
      <c r="J670" s="17"/>
      <c r="K670" s="17" t="s">
        <v>729</v>
      </c>
      <c r="L670" s="233">
        <v>40070</v>
      </c>
      <c r="M670" s="18" t="s">
        <v>3386</v>
      </c>
      <c r="N670" s="215">
        <v>40070</v>
      </c>
      <c r="O670" s="225" t="s">
        <v>729</v>
      </c>
      <c r="P670" s="151"/>
      <c r="Q670" s="52"/>
      <c r="R670" s="330"/>
    </row>
    <row r="671" spans="1:18" x14ac:dyDescent="0.25">
      <c r="A671" s="54">
        <v>40067</v>
      </c>
      <c r="B671" s="55" t="s">
        <v>2530</v>
      </c>
      <c r="C671" s="20" t="s">
        <v>1999</v>
      </c>
      <c r="D671" s="17">
        <v>4791</v>
      </c>
      <c r="E671" s="20"/>
      <c r="F671" s="17" t="s">
        <v>4323</v>
      </c>
      <c r="G671" s="21">
        <v>26</v>
      </c>
      <c r="H671" s="17" t="s">
        <v>5577</v>
      </c>
      <c r="I671" s="17" t="s">
        <v>3915</v>
      </c>
      <c r="J671" s="17"/>
      <c r="K671" s="17" t="s">
        <v>8877</v>
      </c>
      <c r="L671" s="233">
        <v>40070</v>
      </c>
      <c r="M671" s="18" t="s">
        <v>3386</v>
      </c>
      <c r="N671" s="215">
        <v>40070</v>
      </c>
      <c r="O671" s="225" t="s">
        <v>8877</v>
      </c>
      <c r="P671" s="151"/>
      <c r="Q671" s="52"/>
      <c r="R671" s="330"/>
    </row>
    <row r="672" spans="1:18" x14ac:dyDescent="0.25">
      <c r="A672" s="54">
        <v>40067</v>
      </c>
      <c r="B672" s="55" t="s">
        <v>8928</v>
      </c>
      <c r="C672" s="20" t="s">
        <v>5546</v>
      </c>
      <c r="D672" s="17">
        <v>4727</v>
      </c>
      <c r="E672" s="20"/>
      <c r="F672" s="17" t="s">
        <v>9334</v>
      </c>
      <c r="G672" s="17"/>
      <c r="H672" s="17" t="s">
        <v>3299</v>
      </c>
      <c r="I672" s="17" t="s">
        <v>829</v>
      </c>
      <c r="J672" s="17"/>
      <c r="K672" s="17" t="s">
        <v>830</v>
      </c>
      <c r="L672" s="233">
        <v>40067</v>
      </c>
      <c r="M672" s="18" t="s">
        <v>3386</v>
      </c>
      <c r="N672" s="215">
        <v>40070</v>
      </c>
      <c r="O672" s="225" t="s">
        <v>830</v>
      </c>
      <c r="P672" s="151"/>
      <c r="Q672" s="52"/>
      <c r="R672" s="330"/>
    </row>
    <row r="673" spans="1:18" x14ac:dyDescent="0.25">
      <c r="A673" s="54">
        <v>40067</v>
      </c>
      <c r="B673" s="55" t="s">
        <v>9057</v>
      </c>
      <c r="C673" s="20" t="s">
        <v>5546</v>
      </c>
      <c r="D673" s="17">
        <v>4727</v>
      </c>
      <c r="E673" s="20"/>
      <c r="F673" s="17" t="s">
        <v>1697</v>
      </c>
      <c r="G673" s="17"/>
      <c r="H673" s="17" t="s">
        <v>2495</v>
      </c>
      <c r="I673" s="17"/>
      <c r="J673" s="17"/>
      <c r="K673" s="17" t="s">
        <v>830</v>
      </c>
      <c r="L673" s="233">
        <v>40072</v>
      </c>
      <c r="M673" s="18"/>
      <c r="N673" s="215">
        <v>40073</v>
      </c>
      <c r="O673" s="225" t="s">
        <v>830</v>
      </c>
      <c r="P673" s="151"/>
      <c r="Q673" s="52"/>
      <c r="R673" s="330"/>
    </row>
    <row r="674" spans="1:18" x14ac:dyDescent="0.25">
      <c r="A674" s="54">
        <v>40067</v>
      </c>
      <c r="B674" s="55" t="s">
        <v>6453</v>
      </c>
      <c r="C674" s="20" t="s">
        <v>1540</v>
      </c>
      <c r="D674" s="17">
        <v>4589</v>
      </c>
      <c r="E674" s="20"/>
      <c r="F674" s="17" t="s">
        <v>7661</v>
      </c>
      <c r="G674" s="17"/>
      <c r="H674" s="17" t="s">
        <v>3299</v>
      </c>
      <c r="I674" s="17" t="s">
        <v>4742</v>
      </c>
      <c r="J674" s="17" t="s">
        <v>1727</v>
      </c>
      <c r="K674" s="17" t="s">
        <v>3479</v>
      </c>
      <c r="L674" s="233">
        <v>40071</v>
      </c>
      <c r="M674" s="18" t="s">
        <v>3356</v>
      </c>
      <c r="N674" s="215">
        <v>40085</v>
      </c>
      <c r="O674" s="225" t="s">
        <v>4743</v>
      </c>
      <c r="P674" s="151"/>
      <c r="Q674" s="52"/>
      <c r="R674" s="330"/>
    </row>
    <row r="675" spans="1:18" x14ac:dyDescent="0.25">
      <c r="A675" s="54">
        <v>40070</v>
      </c>
      <c r="B675" s="55" t="s">
        <v>831</v>
      </c>
      <c r="C675" s="20" t="s">
        <v>7984</v>
      </c>
      <c r="D675" s="17">
        <v>4671</v>
      </c>
      <c r="E675" s="20"/>
      <c r="F675" s="21" t="s">
        <v>2826</v>
      </c>
      <c r="G675" s="17"/>
      <c r="H675" s="17" t="s">
        <v>6500</v>
      </c>
      <c r="I675" s="17"/>
      <c r="J675" s="17"/>
      <c r="K675" s="17" t="s">
        <v>6934</v>
      </c>
      <c r="L675" s="233">
        <v>40070</v>
      </c>
      <c r="M675" s="18" t="s">
        <v>3386</v>
      </c>
      <c r="N675" s="215">
        <v>40070</v>
      </c>
      <c r="O675" s="225" t="s">
        <v>6934</v>
      </c>
      <c r="P675" s="151"/>
      <c r="Q675" s="52"/>
      <c r="R675" s="330"/>
    </row>
    <row r="676" spans="1:18" x14ac:dyDescent="0.25">
      <c r="A676" s="54">
        <v>40070</v>
      </c>
      <c r="B676" s="55" t="s">
        <v>9058</v>
      </c>
      <c r="C676" s="20" t="s">
        <v>7492</v>
      </c>
      <c r="D676" s="17">
        <v>4590</v>
      </c>
      <c r="E676" s="20"/>
      <c r="F676" s="17" t="s">
        <v>4323</v>
      </c>
      <c r="G676" s="21">
        <v>26</v>
      </c>
      <c r="H676" s="17" t="s">
        <v>4943</v>
      </c>
      <c r="I676" s="17" t="s">
        <v>9059</v>
      </c>
      <c r="J676" s="17"/>
      <c r="K676" s="17" t="s">
        <v>1372</v>
      </c>
      <c r="L676" s="233">
        <v>40070</v>
      </c>
      <c r="M676" s="18" t="s">
        <v>3386</v>
      </c>
      <c r="N676" s="215">
        <v>40073</v>
      </c>
      <c r="O676" s="225" t="s">
        <v>1372</v>
      </c>
      <c r="P676" s="151"/>
      <c r="Q676" s="52"/>
      <c r="R676" s="330"/>
    </row>
    <row r="677" spans="1:18" x14ac:dyDescent="0.25">
      <c r="A677" s="54">
        <v>40070</v>
      </c>
      <c r="B677" s="55" t="s">
        <v>9060</v>
      </c>
      <c r="C677" s="20" t="s">
        <v>8868</v>
      </c>
      <c r="D677" s="17">
        <v>4771</v>
      </c>
      <c r="E677" s="20"/>
      <c r="F677" s="17" t="s">
        <v>4323</v>
      </c>
      <c r="G677" s="21">
        <v>26</v>
      </c>
      <c r="H677" s="17" t="s">
        <v>5577</v>
      </c>
      <c r="I677" s="17" t="s">
        <v>9059</v>
      </c>
      <c r="J677" s="17"/>
      <c r="K677" s="17" t="s">
        <v>655</v>
      </c>
      <c r="L677" s="233">
        <v>40071</v>
      </c>
      <c r="M677" s="18"/>
      <c r="N677" s="215">
        <v>40073</v>
      </c>
      <c r="O677" s="225" t="s">
        <v>656</v>
      </c>
      <c r="P677" s="151"/>
      <c r="Q677" s="52"/>
      <c r="R677" s="330"/>
    </row>
    <row r="678" spans="1:18" x14ac:dyDescent="0.25">
      <c r="A678" s="54">
        <v>40070</v>
      </c>
      <c r="B678" s="55" t="s">
        <v>7441</v>
      </c>
      <c r="C678" s="20" t="s">
        <v>7963</v>
      </c>
      <c r="D678" s="17">
        <v>4619</v>
      </c>
      <c r="E678" s="20"/>
      <c r="F678" s="17" t="s">
        <v>2865</v>
      </c>
      <c r="G678" s="17"/>
      <c r="H678" s="17" t="s">
        <v>6112</v>
      </c>
      <c r="I678" s="17" t="s">
        <v>5815</v>
      </c>
      <c r="J678" s="17" t="s">
        <v>7813</v>
      </c>
      <c r="K678" s="17" t="s">
        <v>9409</v>
      </c>
      <c r="L678" s="233">
        <v>40071</v>
      </c>
      <c r="M678" s="18"/>
      <c r="N678" s="215">
        <v>40074</v>
      </c>
      <c r="O678" s="225" t="s">
        <v>3601</v>
      </c>
      <c r="P678" s="151"/>
      <c r="Q678" s="52"/>
      <c r="R678" s="330"/>
    </row>
    <row r="679" spans="1:18" x14ac:dyDescent="0.25">
      <c r="A679" s="54">
        <v>40070</v>
      </c>
      <c r="B679" s="55" t="s">
        <v>7441</v>
      </c>
      <c r="C679" s="20" t="s">
        <v>7963</v>
      </c>
      <c r="D679" s="17">
        <v>4619</v>
      </c>
      <c r="E679" s="20"/>
      <c r="F679" s="17" t="s">
        <v>2865</v>
      </c>
      <c r="G679" s="17"/>
      <c r="H679" s="17" t="s">
        <v>6353</v>
      </c>
      <c r="I679" s="17" t="s">
        <v>6354</v>
      </c>
      <c r="J679" s="17" t="s">
        <v>7813</v>
      </c>
      <c r="K679" s="17" t="s">
        <v>6355</v>
      </c>
      <c r="L679" s="233">
        <v>40071</v>
      </c>
      <c r="M679" s="18"/>
      <c r="N679" s="215">
        <v>40086</v>
      </c>
      <c r="O679" s="225"/>
      <c r="P679" s="151"/>
      <c r="Q679" s="52"/>
      <c r="R679" s="330"/>
    </row>
    <row r="680" spans="1:18" x14ac:dyDescent="0.25">
      <c r="A680" s="54">
        <v>40070</v>
      </c>
      <c r="B680" s="55" t="s">
        <v>7441</v>
      </c>
      <c r="C680" s="20" t="s">
        <v>7963</v>
      </c>
      <c r="D680" s="17">
        <v>4619</v>
      </c>
      <c r="E680" s="20"/>
      <c r="F680" s="17" t="s">
        <v>2865</v>
      </c>
      <c r="G680" s="17"/>
      <c r="H680" s="17" t="s">
        <v>6356</v>
      </c>
      <c r="I680" s="17" t="s">
        <v>10358</v>
      </c>
      <c r="J680" s="17" t="s">
        <v>7813</v>
      </c>
      <c r="K680" s="17" t="s">
        <v>9409</v>
      </c>
      <c r="L680" s="233">
        <v>40071</v>
      </c>
      <c r="M680" s="18"/>
      <c r="N680" s="215">
        <v>40086</v>
      </c>
      <c r="O680" s="225"/>
      <c r="P680" s="151"/>
      <c r="Q680" s="52"/>
      <c r="R680" s="330"/>
    </row>
    <row r="681" spans="1:18" x14ac:dyDescent="0.25">
      <c r="A681" s="54">
        <v>40070</v>
      </c>
      <c r="B681" s="55" t="s">
        <v>7441</v>
      </c>
      <c r="C681" s="20" t="s">
        <v>7963</v>
      </c>
      <c r="D681" s="17">
        <v>4619</v>
      </c>
      <c r="E681" s="20"/>
      <c r="F681" s="17" t="s">
        <v>2865</v>
      </c>
      <c r="G681" s="17"/>
      <c r="H681" s="17" t="s">
        <v>6353</v>
      </c>
      <c r="I681" s="17" t="s">
        <v>10358</v>
      </c>
      <c r="J681" s="17" t="s">
        <v>7813</v>
      </c>
      <c r="K681" s="17" t="s">
        <v>6355</v>
      </c>
      <c r="L681" s="233">
        <v>40071</v>
      </c>
      <c r="M681" s="18"/>
      <c r="N681" s="215">
        <v>40086</v>
      </c>
      <c r="O681" s="225"/>
      <c r="P681" s="151"/>
      <c r="Q681" s="52"/>
      <c r="R681" s="330"/>
    </row>
    <row r="682" spans="1:18" x14ac:dyDescent="0.25">
      <c r="A682" s="54">
        <v>40070</v>
      </c>
      <c r="B682" s="55" t="s">
        <v>7441</v>
      </c>
      <c r="C682" s="20" t="s">
        <v>7963</v>
      </c>
      <c r="D682" s="17">
        <v>4619</v>
      </c>
      <c r="E682" s="20"/>
      <c r="F682" s="17" t="s">
        <v>2865</v>
      </c>
      <c r="G682" s="17"/>
      <c r="H682" s="17" t="s">
        <v>10359</v>
      </c>
      <c r="I682" s="17" t="s">
        <v>7813</v>
      </c>
      <c r="J682" s="17" t="s">
        <v>7813</v>
      </c>
      <c r="K682" s="17" t="s">
        <v>10360</v>
      </c>
      <c r="L682" s="233">
        <v>40071</v>
      </c>
      <c r="M682" s="18"/>
      <c r="N682" s="215">
        <v>40086</v>
      </c>
      <c r="O682" s="225"/>
      <c r="P682" s="151"/>
      <c r="Q682" s="52"/>
      <c r="R682" s="330"/>
    </row>
    <row r="683" spans="1:18" x14ac:dyDescent="0.25">
      <c r="A683" s="54">
        <v>40070</v>
      </c>
      <c r="B683" s="55" t="s">
        <v>7441</v>
      </c>
      <c r="C683" s="20" t="s">
        <v>7963</v>
      </c>
      <c r="D683" s="17">
        <v>4619</v>
      </c>
      <c r="E683" s="20"/>
      <c r="F683" s="17" t="s">
        <v>2865</v>
      </c>
      <c r="G683" s="17"/>
      <c r="H683" s="17" t="s">
        <v>5127</v>
      </c>
      <c r="I683" s="17" t="s">
        <v>5128</v>
      </c>
      <c r="J683" s="17" t="s">
        <v>7813</v>
      </c>
      <c r="K683" s="17" t="s">
        <v>10360</v>
      </c>
      <c r="L683" s="233">
        <v>40071</v>
      </c>
      <c r="M683" s="18"/>
      <c r="N683" s="215">
        <v>40086</v>
      </c>
      <c r="O683" s="225"/>
      <c r="P683" s="151"/>
      <c r="Q683" s="52"/>
      <c r="R683" s="330"/>
    </row>
    <row r="684" spans="1:18" x14ac:dyDescent="0.25">
      <c r="A684" s="54">
        <v>40070</v>
      </c>
      <c r="B684" s="55" t="s">
        <v>211</v>
      </c>
      <c r="C684" s="20" t="s">
        <v>7963</v>
      </c>
      <c r="D684" s="17">
        <v>4619</v>
      </c>
      <c r="E684" s="20"/>
      <c r="F684" s="17" t="s">
        <v>8863</v>
      </c>
      <c r="G684" s="17"/>
      <c r="H684" s="17" t="s">
        <v>6973</v>
      </c>
      <c r="I684" s="17" t="s">
        <v>7300</v>
      </c>
      <c r="J684" s="17" t="s">
        <v>7237</v>
      </c>
      <c r="K684" s="17" t="s">
        <v>5130</v>
      </c>
      <c r="L684" s="233">
        <v>40071</v>
      </c>
      <c r="M684" s="18"/>
      <c r="N684" s="215">
        <v>40086</v>
      </c>
      <c r="O684" s="225"/>
      <c r="P684" s="151"/>
      <c r="Q684" s="52"/>
      <c r="R684" s="330"/>
    </row>
    <row r="685" spans="1:18" x14ac:dyDescent="0.25">
      <c r="A685" s="54">
        <v>40072</v>
      </c>
      <c r="B685" s="55" t="s">
        <v>4240</v>
      </c>
      <c r="C685" s="20" t="s">
        <v>8079</v>
      </c>
      <c r="D685" s="17">
        <v>4694</v>
      </c>
      <c r="E685" s="20"/>
      <c r="F685" s="17" t="s">
        <v>4241</v>
      </c>
      <c r="G685" s="17"/>
      <c r="H685" s="17" t="s">
        <v>2243</v>
      </c>
      <c r="I685" s="17" t="s">
        <v>10321</v>
      </c>
      <c r="J685" s="17"/>
      <c r="K685" s="17" t="s">
        <v>3952</v>
      </c>
      <c r="L685" s="233">
        <v>40074</v>
      </c>
      <c r="M685" s="18"/>
      <c r="N685" s="215">
        <v>40073</v>
      </c>
      <c r="O685" s="225" t="s">
        <v>3953</v>
      </c>
      <c r="P685" s="151"/>
      <c r="Q685" s="52"/>
      <c r="R685" s="330"/>
    </row>
    <row r="686" spans="1:18" x14ac:dyDescent="0.25">
      <c r="A686" s="54">
        <v>40072</v>
      </c>
      <c r="B686" s="55" t="s">
        <v>2298</v>
      </c>
      <c r="C686" s="20" t="s">
        <v>61</v>
      </c>
      <c r="D686" s="17"/>
      <c r="E686" s="20"/>
      <c r="F686" s="21" t="s">
        <v>4905</v>
      </c>
      <c r="G686" s="17"/>
      <c r="H686" s="17" t="s">
        <v>62</v>
      </c>
      <c r="I686" s="17" t="s">
        <v>63</v>
      </c>
      <c r="J686" s="17" t="s">
        <v>10366</v>
      </c>
      <c r="K686" s="17" t="s">
        <v>10656</v>
      </c>
      <c r="L686" s="233">
        <v>40079</v>
      </c>
      <c r="M686" s="18" t="s">
        <v>3386</v>
      </c>
      <c r="N686" s="215">
        <v>40088</v>
      </c>
      <c r="O686" s="225" t="s">
        <v>10656</v>
      </c>
      <c r="P686" s="151"/>
      <c r="Q686" s="52"/>
      <c r="R686" s="330"/>
    </row>
    <row r="687" spans="1:18" x14ac:dyDescent="0.25">
      <c r="A687" s="54">
        <v>40073</v>
      </c>
      <c r="B687" s="55" t="s">
        <v>10502</v>
      </c>
      <c r="C687" s="20" t="s">
        <v>7492</v>
      </c>
      <c r="D687" s="17">
        <v>4590</v>
      </c>
      <c r="E687" s="20"/>
      <c r="F687" s="21" t="s">
        <v>2826</v>
      </c>
      <c r="G687" s="17"/>
      <c r="H687" s="17" t="s">
        <v>10217</v>
      </c>
      <c r="I687" s="17" t="s">
        <v>674</v>
      </c>
      <c r="J687" s="17" t="s">
        <v>7813</v>
      </c>
      <c r="K687" s="17" t="s">
        <v>8426</v>
      </c>
      <c r="L687" s="233">
        <v>40074</v>
      </c>
      <c r="M687" s="18" t="s">
        <v>3386</v>
      </c>
      <c r="N687" s="215">
        <v>40086</v>
      </c>
      <c r="O687" s="225"/>
      <c r="P687" s="151"/>
      <c r="Q687" s="52"/>
      <c r="R687" s="330"/>
    </row>
    <row r="688" spans="1:18" x14ac:dyDescent="0.25">
      <c r="A688" s="54">
        <v>40074</v>
      </c>
      <c r="B688" s="55" t="s">
        <v>10839</v>
      </c>
      <c r="C688" s="20" t="s">
        <v>6000</v>
      </c>
      <c r="D688" s="17">
        <v>4742</v>
      </c>
      <c r="E688" s="20"/>
      <c r="F688" s="17" t="s">
        <v>9897</v>
      </c>
      <c r="G688" s="17" t="s">
        <v>7813</v>
      </c>
      <c r="H688" s="17" t="s">
        <v>3299</v>
      </c>
      <c r="I688" s="17" t="s">
        <v>4285</v>
      </c>
      <c r="J688" s="17" t="s">
        <v>7237</v>
      </c>
      <c r="K688" s="17" t="s">
        <v>9055</v>
      </c>
      <c r="L688" s="233">
        <v>40078</v>
      </c>
      <c r="M688" s="18"/>
      <c r="N688" s="215">
        <v>40078</v>
      </c>
      <c r="O688" s="225" t="s">
        <v>4286</v>
      </c>
      <c r="P688" s="151"/>
      <c r="Q688" s="52"/>
      <c r="R688" s="330"/>
    </row>
    <row r="689" spans="1:18" x14ac:dyDescent="0.25">
      <c r="A689" s="54">
        <v>40074</v>
      </c>
      <c r="B689" s="55" t="s">
        <v>10169</v>
      </c>
      <c r="C689" s="20" t="s">
        <v>8079</v>
      </c>
      <c r="D689" s="17">
        <v>4694</v>
      </c>
      <c r="E689" s="20"/>
      <c r="F689" s="17" t="s">
        <v>8863</v>
      </c>
      <c r="G689" s="17"/>
      <c r="H689" s="17" t="s">
        <v>3454</v>
      </c>
      <c r="I689" s="17" t="s">
        <v>9835</v>
      </c>
      <c r="J689" s="17" t="s">
        <v>10002</v>
      </c>
      <c r="K689" s="17" t="s">
        <v>9836</v>
      </c>
      <c r="L689" s="233">
        <v>40081</v>
      </c>
      <c r="M689" s="18"/>
      <c r="N689" s="215">
        <v>40084</v>
      </c>
      <c r="O689" s="225"/>
      <c r="P689" s="151"/>
      <c r="Q689" s="52"/>
      <c r="R689" s="330"/>
    </row>
    <row r="690" spans="1:18" x14ac:dyDescent="0.25">
      <c r="A690" s="54">
        <v>40077</v>
      </c>
      <c r="B690" s="55" t="s">
        <v>6576</v>
      </c>
      <c r="C690" s="20" t="s">
        <v>2215</v>
      </c>
      <c r="D690" s="17"/>
      <c r="E690" s="20"/>
      <c r="F690" s="17" t="s">
        <v>9334</v>
      </c>
      <c r="G690" s="17"/>
      <c r="H690" s="17" t="s">
        <v>8424</v>
      </c>
      <c r="I690" s="17"/>
      <c r="J690" s="17"/>
      <c r="K690" s="17" t="s">
        <v>4624</v>
      </c>
      <c r="L690" s="233">
        <v>40080</v>
      </c>
      <c r="M690" s="18"/>
      <c r="N690" s="215">
        <v>40077</v>
      </c>
      <c r="O690" s="225" t="s">
        <v>6577</v>
      </c>
      <c r="P690" s="151"/>
      <c r="Q690" s="52"/>
      <c r="R690" s="330"/>
    </row>
    <row r="691" spans="1:18" x14ac:dyDescent="0.25">
      <c r="A691" s="54">
        <v>40077</v>
      </c>
      <c r="B691" s="55" t="s">
        <v>4287</v>
      </c>
      <c r="C691" s="20" t="s">
        <v>6000</v>
      </c>
      <c r="D691" s="17">
        <v>4742</v>
      </c>
      <c r="E691" s="20"/>
      <c r="F691" s="17" t="s">
        <v>1697</v>
      </c>
      <c r="G691" s="17"/>
      <c r="H691" s="17" t="s">
        <v>4232</v>
      </c>
      <c r="I691" s="17"/>
      <c r="J691" s="17"/>
      <c r="K691" s="17" t="s">
        <v>4859</v>
      </c>
      <c r="L691" s="233">
        <v>40085</v>
      </c>
      <c r="M691" s="18"/>
      <c r="N691" s="215">
        <v>40079</v>
      </c>
      <c r="O691" s="225" t="s">
        <v>4859</v>
      </c>
      <c r="P691" s="151"/>
      <c r="Q691" s="52"/>
      <c r="R691" s="330"/>
    </row>
    <row r="692" spans="1:18" x14ac:dyDescent="0.25">
      <c r="A692" s="54">
        <v>40077</v>
      </c>
      <c r="B692" s="55"/>
      <c r="C692" s="21" t="s">
        <v>425</v>
      </c>
      <c r="D692" s="17" t="s">
        <v>7237</v>
      </c>
      <c r="E692" s="20"/>
      <c r="F692" s="17" t="s">
        <v>9837</v>
      </c>
      <c r="G692" s="17"/>
      <c r="H692" s="17" t="s">
        <v>9838</v>
      </c>
      <c r="I692" s="17"/>
      <c r="J692" s="17"/>
      <c r="K692" s="17" t="s">
        <v>9338</v>
      </c>
      <c r="L692" s="233">
        <v>40080</v>
      </c>
      <c r="M692" s="18"/>
      <c r="N692" s="215">
        <v>40084</v>
      </c>
      <c r="O692" s="225" t="s">
        <v>4162</v>
      </c>
      <c r="P692" s="151"/>
      <c r="Q692" s="52"/>
      <c r="R692" s="330"/>
    </row>
    <row r="693" spans="1:18" x14ac:dyDescent="0.25">
      <c r="A693" s="57">
        <v>40077</v>
      </c>
      <c r="B693" s="26" t="s">
        <v>7112</v>
      </c>
      <c r="C693" s="20" t="s">
        <v>9946</v>
      </c>
      <c r="D693" s="17">
        <v>4875</v>
      </c>
      <c r="E693" s="20"/>
      <c r="F693" s="17" t="s">
        <v>5382</v>
      </c>
      <c r="G693" s="17"/>
      <c r="H693" s="17" t="s">
        <v>3166</v>
      </c>
      <c r="I693" s="17"/>
      <c r="J693" s="17"/>
      <c r="K693" s="17" t="s">
        <v>8615</v>
      </c>
      <c r="L693" s="233"/>
      <c r="M693" s="18" t="s">
        <v>5937</v>
      </c>
      <c r="N693" s="215">
        <v>40126</v>
      </c>
      <c r="O693" s="225" t="s">
        <v>8616</v>
      </c>
      <c r="P693" s="151"/>
      <c r="Q693" s="52"/>
      <c r="R693" s="330"/>
    </row>
    <row r="694" spans="1:18" x14ac:dyDescent="0.25">
      <c r="A694" s="57">
        <v>40077</v>
      </c>
      <c r="B694" s="26" t="s">
        <v>7112</v>
      </c>
      <c r="C694" s="20" t="s">
        <v>9946</v>
      </c>
      <c r="D694" s="17">
        <v>4875</v>
      </c>
      <c r="E694" s="20"/>
      <c r="F694" s="17" t="s">
        <v>5382</v>
      </c>
      <c r="G694" s="17"/>
      <c r="H694" s="17" t="s">
        <v>6593</v>
      </c>
      <c r="I694" s="17" t="s">
        <v>8617</v>
      </c>
      <c r="J694" s="17" t="s">
        <v>4179</v>
      </c>
      <c r="K694" s="17" t="s">
        <v>1747</v>
      </c>
      <c r="L694" s="233"/>
      <c r="M694" s="18" t="s">
        <v>5937</v>
      </c>
      <c r="N694" s="215">
        <v>40126</v>
      </c>
      <c r="O694" s="225" t="s">
        <v>1191</v>
      </c>
      <c r="P694" s="151"/>
      <c r="Q694" s="52"/>
      <c r="R694" s="330"/>
    </row>
    <row r="695" spans="1:18" x14ac:dyDescent="0.25">
      <c r="A695" s="54">
        <v>40079</v>
      </c>
      <c r="B695" s="55" t="s">
        <v>4288</v>
      </c>
      <c r="C695" s="20" t="s">
        <v>7984</v>
      </c>
      <c r="D695" s="17">
        <v>4671</v>
      </c>
      <c r="E695" s="20"/>
      <c r="F695" s="17" t="s">
        <v>4323</v>
      </c>
      <c r="G695" s="17"/>
      <c r="H695" s="17" t="s">
        <v>1286</v>
      </c>
      <c r="I695" s="17" t="s">
        <v>9059</v>
      </c>
      <c r="J695" s="17"/>
      <c r="K695" s="17" t="s">
        <v>5983</v>
      </c>
      <c r="L695" s="233">
        <v>40079</v>
      </c>
      <c r="M695" s="18" t="s">
        <v>3386</v>
      </c>
      <c r="N695" s="215">
        <v>40084</v>
      </c>
      <c r="O695" s="225"/>
      <c r="P695" s="151"/>
      <c r="Q695" s="52"/>
      <c r="R695" s="330"/>
    </row>
    <row r="696" spans="1:18" x14ac:dyDescent="0.25">
      <c r="A696" s="54">
        <v>40079</v>
      </c>
      <c r="B696" s="55" t="s">
        <v>4288</v>
      </c>
      <c r="C696" s="20" t="s">
        <v>7984</v>
      </c>
      <c r="D696" s="17">
        <v>4671</v>
      </c>
      <c r="E696" s="20"/>
      <c r="F696" s="17" t="s">
        <v>4323</v>
      </c>
      <c r="G696" s="17"/>
      <c r="H696" s="17" t="s">
        <v>1286</v>
      </c>
      <c r="I696" s="17" t="s">
        <v>6197</v>
      </c>
      <c r="J696" s="17"/>
      <c r="K696" s="17" t="s">
        <v>5983</v>
      </c>
      <c r="L696" s="233">
        <v>40079</v>
      </c>
      <c r="M696" s="18" t="s">
        <v>3386</v>
      </c>
      <c r="N696" s="215">
        <v>40085</v>
      </c>
      <c r="O696" s="225" t="s">
        <v>6604</v>
      </c>
      <c r="P696" s="151"/>
      <c r="Q696" s="52"/>
      <c r="R696" s="330"/>
    </row>
    <row r="697" spans="1:18" x14ac:dyDescent="0.25">
      <c r="A697" s="54">
        <v>40084</v>
      </c>
      <c r="B697" s="55" t="s">
        <v>4289</v>
      </c>
      <c r="C697" s="20" t="s">
        <v>5531</v>
      </c>
      <c r="D697" s="17">
        <v>4731</v>
      </c>
      <c r="E697" s="20"/>
      <c r="F697" s="17" t="s">
        <v>4323</v>
      </c>
      <c r="G697" s="17"/>
      <c r="H697" s="17" t="s">
        <v>4290</v>
      </c>
      <c r="I697" s="17" t="s">
        <v>9059</v>
      </c>
      <c r="J697" s="17"/>
      <c r="K697" s="17" t="s">
        <v>7698</v>
      </c>
      <c r="L697" s="233">
        <v>40084</v>
      </c>
      <c r="M697" s="18" t="s">
        <v>3386</v>
      </c>
      <c r="N697" s="215">
        <v>40084</v>
      </c>
      <c r="O697" s="225" t="s">
        <v>10168</v>
      </c>
      <c r="P697" s="151"/>
      <c r="Q697" s="52"/>
      <c r="R697" s="330"/>
    </row>
    <row r="698" spans="1:18" x14ac:dyDescent="0.25">
      <c r="A698" s="57">
        <v>40084</v>
      </c>
      <c r="B698" s="26" t="s">
        <v>4587</v>
      </c>
      <c r="C698" s="20" t="s">
        <v>5644</v>
      </c>
      <c r="D698" s="17">
        <v>4805</v>
      </c>
      <c r="E698" s="20"/>
      <c r="F698" s="17" t="s">
        <v>2826</v>
      </c>
      <c r="G698" s="17" t="s">
        <v>321</v>
      </c>
      <c r="H698" s="17" t="s">
        <v>2902</v>
      </c>
      <c r="I698" s="17"/>
      <c r="J698" s="17" t="s">
        <v>1388</v>
      </c>
      <c r="K698" s="17" t="s">
        <v>3076</v>
      </c>
      <c r="L698" s="233">
        <v>40129</v>
      </c>
      <c r="M698" s="18" t="s">
        <v>5937</v>
      </c>
      <c r="N698" s="215">
        <v>40147</v>
      </c>
      <c r="O698" s="225" t="s">
        <v>3076</v>
      </c>
      <c r="P698" s="151"/>
      <c r="Q698" s="52"/>
      <c r="R698" s="330"/>
    </row>
    <row r="699" spans="1:18" x14ac:dyDescent="0.25">
      <c r="A699" s="54">
        <v>40085</v>
      </c>
      <c r="B699" s="55" t="s">
        <v>3047</v>
      </c>
      <c r="C699" s="20" t="s">
        <v>2215</v>
      </c>
      <c r="D699" s="17"/>
      <c r="E699" s="20"/>
      <c r="F699" s="17" t="s">
        <v>8810</v>
      </c>
      <c r="G699" s="17"/>
      <c r="H699" s="17" t="s">
        <v>7571</v>
      </c>
      <c r="I699" s="17" t="s">
        <v>7572</v>
      </c>
      <c r="J699" s="17"/>
      <c r="K699" s="17" t="s">
        <v>4096</v>
      </c>
      <c r="L699" s="233">
        <v>40085</v>
      </c>
      <c r="M699" s="18" t="s">
        <v>3386</v>
      </c>
      <c r="N699" s="215">
        <v>40085</v>
      </c>
      <c r="O699" s="225" t="s">
        <v>4096</v>
      </c>
      <c r="P699" s="151"/>
      <c r="Q699" s="52"/>
      <c r="R699" s="330"/>
    </row>
    <row r="700" spans="1:18" x14ac:dyDescent="0.25">
      <c r="A700" s="54">
        <v>40085</v>
      </c>
      <c r="B700" s="55" t="s">
        <v>7573</v>
      </c>
      <c r="C700" s="20" t="s">
        <v>1326</v>
      </c>
      <c r="D700" s="17">
        <v>4589</v>
      </c>
      <c r="E700" s="20"/>
      <c r="F700" s="17" t="s">
        <v>8863</v>
      </c>
      <c r="G700" s="17" t="s">
        <v>7574</v>
      </c>
      <c r="H700" s="17" t="s">
        <v>3689</v>
      </c>
      <c r="I700" s="17" t="s">
        <v>106</v>
      </c>
      <c r="J700" s="17" t="s">
        <v>7314</v>
      </c>
      <c r="K700" s="17" t="s">
        <v>7315</v>
      </c>
      <c r="L700" s="233">
        <v>40086</v>
      </c>
      <c r="M700" s="18"/>
      <c r="N700" s="215">
        <v>40086</v>
      </c>
      <c r="O700" s="225" t="s">
        <v>7315</v>
      </c>
      <c r="P700" s="151"/>
      <c r="Q700" s="52"/>
      <c r="R700" s="330"/>
    </row>
    <row r="701" spans="1:18" x14ac:dyDescent="0.25">
      <c r="A701" s="54">
        <v>40086</v>
      </c>
      <c r="B701" s="55" t="s">
        <v>10356</v>
      </c>
      <c r="C701" s="20" t="s">
        <v>10049</v>
      </c>
      <c r="D701" s="17">
        <v>4602</v>
      </c>
      <c r="E701" s="20"/>
      <c r="F701" s="17" t="s">
        <v>8863</v>
      </c>
      <c r="G701" s="17"/>
      <c r="H701" s="17" t="s">
        <v>873</v>
      </c>
      <c r="I701" s="17" t="s">
        <v>10616</v>
      </c>
      <c r="J701" s="17"/>
      <c r="K701" s="17" t="s">
        <v>874</v>
      </c>
      <c r="L701" s="233">
        <v>40087</v>
      </c>
      <c r="M701" s="18"/>
      <c r="N701" s="215">
        <v>40087</v>
      </c>
      <c r="O701" s="225" t="s">
        <v>7835</v>
      </c>
      <c r="P701" s="151" t="s">
        <v>2683</v>
      </c>
      <c r="Q701" s="52"/>
      <c r="R701" s="330"/>
    </row>
    <row r="702" spans="1:18" x14ac:dyDescent="0.25">
      <c r="A702" s="54">
        <v>40086</v>
      </c>
      <c r="B702" s="55" t="s">
        <v>10356</v>
      </c>
      <c r="C702" s="20" t="s">
        <v>10049</v>
      </c>
      <c r="D702" s="17">
        <v>4602</v>
      </c>
      <c r="E702" s="20"/>
      <c r="F702" s="17" t="s">
        <v>8863</v>
      </c>
      <c r="G702" s="17"/>
      <c r="H702" s="17" t="s">
        <v>64</v>
      </c>
      <c r="I702" s="17" t="s">
        <v>9171</v>
      </c>
      <c r="J702" s="17" t="s">
        <v>7564</v>
      </c>
      <c r="K702" s="17" t="s">
        <v>4887</v>
      </c>
      <c r="L702" s="233">
        <v>40087</v>
      </c>
      <c r="M702" s="18"/>
      <c r="N702" s="215">
        <v>40088</v>
      </c>
      <c r="O702" s="225" t="s">
        <v>1191</v>
      </c>
      <c r="P702" s="151"/>
      <c r="Q702" s="52"/>
      <c r="R702" s="330"/>
    </row>
    <row r="703" spans="1:18" x14ac:dyDescent="0.25">
      <c r="A703" s="54">
        <v>40086</v>
      </c>
      <c r="B703" s="55" t="s">
        <v>10356</v>
      </c>
      <c r="C703" s="20" t="s">
        <v>10049</v>
      </c>
      <c r="D703" s="17">
        <v>4602</v>
      </c>
      <c r="E703" s="20"/>
      <c r="F703" s="17" t="s">
        <v>8863</v>
      </c>
      <c r="G703" s="17"/>
      <c r="H703" s="17" t="s">
        <v>64</v>
      </c>
      <c r="I703" s="17" t="s">
        <v>5830</v>
      </c>
      <c r="J703" s="17" t="s">
        <v>10002</v>
      </c>
      <c r="K703" s="17" t="s">
        <v>4887</v>
      </c>
      <c r="L703" s="233">
        <v>40087</v>
      </c>
      <c r="M703" s="18"/>
      <c r="N703" s="215">
        <v>40088</v>
      </c>
      <c r="O703" s="225" t="s">
        <v>1191</v>
      </c>
      <c r="P703" s="151"/>
      <c r="Q703" s="52"/>
      <c r="R703" s="330"/>
    </row>
    <row r="704" spans="1:18" x14ac:dyDescent="0.25">
      <c r="A704" s="54">
        <v>40086</v>
      </c>
      <c r="B704" s="55" t="s">
        <v>10356</v>
      </c>
      <c r="C704" s="20" t="s">
        <v>10049</v>
      </c>
      <c r="D704" s="17">
        <v>4602</v>
      </c>
      <c r="E704" s="20"/>
      <c r="F704" s="17" t="s">
        <v>8863</v>
      </c>
      <c r="G704" s="17"/>
      <c r="H704" s="17" t="s">
        <v>64</v>
      </c>
      <c r="I704" s="17" t="s">
        <v>4888</v>
      </c>
      <c r="J704" s="17" t="s">
        <v>10002</v>
      </c>
      <c r="K704" s="17" t="s">
        <v>4889</v>
      </c>
      <c r="L704" s="233">
        <v>40087</v>
      </c>
      <c r="M704" s="18"/>
      <c r="N704" s="215">
        <v>40088</v>
      </c>
      <c r="O704" s="225" t="s">
        <v>1191</v>
      </c>
      <c r="P704" s="151"/>
      <c r="Q704" s="52"/>
      <c r="R704" s="330"/>
    </row>
    <row r="705" spans="1:18" x14ac:dyDescent="0.25">
      <c r="A705" s="54">
        <v>40086</v>
      </c>
      <c r="B705" s="55" t="s">
        <v>10356</v>
      </c>
      <c r="C705" s="20" t="s">
        <v>10049</v>
      </c>
      <c r="D705" s="17">
        <v>4602</v>
      </c>
      <c r="E705" s="20"/>
      <c r="F705" s="17" t="s">
        <v>8863</v>
      </c>
      <c r="G705" s="17"/>
      <c r="H705" s="17" t="s">
        <v>4890</v>
      </c>
      <c r="I705" s="17" t="s">
        <v>9835</v>
      </c>
      <c r="J705" s="17"/>
      <c r="K705" s="17" t="s">
        <v>4887</v>
      </c>
      <c r="L705" s="233">
        <v>40087</v>
      </c>
      <c r="M705" s="18"/>
      <c r="N705" s="215">
        <v>40088</v>
      </c>
      <c r="O705" s="225" t="s">
        <v>3397</v>
      </c>
      <c r="P705" s="151"/>
      <c r="Q705" s="52"/>
      <c r="R705" s="330"/>
    </row>
    <row r="706" spans="1:18" x14ac:dyDescent="0.25">
      <c r="A706" s="54">
        <v>40086</v>
      </c>
      <c r="B706" s="55" t="s">
        <v>10356</v>
      </c>
      <c r="C706" s="20" t="s">
        <v>10049</v>
      </c>
      <c r="D706" s="17">
        <v>4602</v>
      </c>
      <c r="E706" s="20"/>
      <c r="F706" s="17" t="s">
        <v>8863</v>
      </c>
      <c r="G706" s="17"/>
      <c r="H706" s="17" t="s">
        <v>3398</v>
      </c>
      <c r="I706" s="17" t="s">
        <v>9835</v>
      </c>
      <c r="J706" s="17"/>
      <c r="K706" s="17" t="s">
        <v>9928</v>
      </c>
      <c r="L706" s="233">
        <v>40087</v>
      </c>
      <c r="M706" s="18"/>
      <c r="N706" s="215">
        <v>40088</v>
      </c>
      <c r="O706" s="225">
        <v>2000</v>
      </c>
      <c r="P706" s="151"/>
      <c r="Q706" s="52"/>
      <c r="R706" s="330"/>
    </row>
    <row r="707" spans="1:18" x14ac:dyDescent="0.25">
      <c r="A707" s="54">
        <v>40086</v>
      </c>
      <c r="B707" s="55" t="s">
        <v>5969</v>
      </c>
      <c r="C707" s="20" t="s">
        <v>5546</v>
      </c>
      <c r="D707" s="17">
        <v>4727</v>
      </c>
      <c r="E707" s="20"/>
      <c r="F707" s="17" t="s">
        <v>1697</v>
      </c>
      <c r="G707" s="17"/>
      <c r="H707" s="17" t="s">
        <v>3420</v>
      </c>
      <c r="I707" s="17" t="s">
        <v>7300</v>
      </c>
      <c r="J707" s="17" t="s">
        <v>1698</v>
      </c>
      <c r="K707" s="17" t="s">
        <v>10642</v>
      </c>
      <c r="L707" s="233">
        <v>40087</v>
      </c>
      <c r="M707" s="18"/>
      <c r="N707" s="215">
        <v>40092</v>
      </c>
      <c r="O707" s="225" t="s">
        <v>10642</v>
      </c>
      <c r="P707" s="151"/>
      <c r="Q707" s="52"/>
      <c r="R707" s="330"/>
    </row>
    <row r="708" spans="1:18" x14ac:dyDescent="0.25">
      <c r="A708" s="57">
        <v>40086</v>
      </c>
      <c r="B708" s="26" t="s">
        <v>10382</v>
      </c>
      <c r="C708" s="20" t="s">
        <v>2215</v>
      </c>
      <c r="D708" s="17"/>
      <c r="E708" s="20"/>
      <c r="F708" s="17" t="s">
        <v>1697</v>
      </c>
      <c r="G708" s="17"/>
      <c r="H708" s="17" t="s">
        <v>1989</v>
      </c>
      <c r="I708" s="17"/>
      <c r="J708" s="17"/>
      <c r="K708" s="17" t="s">
        <v>1990</v>
      </c>
      <c r="L708" s="233">
        <v>40093</v>
      </c>
      <c r="M708" s="18"/>
      <c r="N708" s="215">
        <v>40093</v>
      </c>
      <c r="O708" s="225" t="s">
        <v>1990</v>
      </c>
      <c r="P708" s="151"/>
      <c r="Q708" s="52"/>
      <c r="R708" s="330"/>
    </row>
    <row r="709" spans="1:18" x14ac:dyDescent="0.25">
      <c r="A709" s="54">
        <v>40087</v>
      </c>
      <c r="B709" s="55" t="s">
        <v>9929</v>
      </c>
      <c r="C709" s="20" t="s">
        <v>277</v>
      </c>
      <c r="D709" s="17">
        <v>4739</v>
      </c>
      <c r="E709" s="20"/>
      <c r="F709" s="21" t="s">
        <v>4905</v>
      </c>
      <c r="G709" s="17"/>
      <c r="H709" s="17" t="s">
        <v>4359</v>
      </c>
      <c r="I709" s="17"/>
      <c r="J709" s="17" t="s">
        <v>3618</v>
      </c>
      <c r="K709" s="17" t="s">
        <v>921</v>
      </c>
      <c r="L709" s="233">
        <v>40088</v>
      </c>
      <c r="M709" s="18" t="s">
        <v>3386</v>
      </c>
      <c r="N709" s="215">
        <v>40088</v>
      </c>
      <c r="O709" s="225" t="s">
        <v>921</v>
      </c>
      <c r="P709" s="151"/>
      <c r="Q709" s="52"/>
      <c r="R709" s="330"/>
    </row>
    <row r="710" spans="1:18" x14ac:dyDescent="0.25">
      <c r="A710" s="54">
        <v>40087</v>
      </c>
      <c r="B710" s="55" t="s">
        <v>9930</v>
      </c>
      <c r="C710" s="20" t="s">
        <v>10120</v>
      </c>
      <c r="D710" s="17">
        <v>4659</v>
      </c>
      <c r="E710" s="20"/>
      <c r="F710" s="17" t="s">
        <v>5899</v>
      </c>
      <c r="G710" s="17"/>
      <c r="H710" s="17" t="s">
        <v>5966</v>
      </c>
      <c r="I710" s="17"/>
      <c r="J710" s="17"/>
      <c r="K710" s="17" t="s">
        <v>5967</v>
      </c>
      <c r="L710" s="233">
        <v>40088</v>
      </c>
      <c r="M710" s="18" t="s">
        <v>3386</v>
      </c>
      <c r="N710" s="215">
        <v>40088</v>
      </c>
      <c r="O710" s="225" t="s">
        <v>5968</v>
      </c>
      <c r="P710" s="151"/>
      <c r="Q710" s="52"/>
      <c r="R710" s="330"/>
    </row>
    <row r="711" spans="1:18" x14ac:dyDescent="0.25">
      <c r="A711" s="57">
        <v>40092</v>
      </c>
      <c r="B711" s="26" t="s">
        <v>4987</v>
      </c>
      <c r="C711" s="20"/>
      <c r="D711" s="17">
        <v>4768</v>
      </c>
      <c r="E711" s="20"/>
      <c r="F711" s="17" t="s">
        <v>4988</v>
      </c>
      <c r="G711" s="17"/>
      <c r="H711" s="17" t="s">
        <v>7382</v>
      </c>
      <c r="I711" s="17" t="s">
        <v>2541</v>
      </c>
      <c r="J711" s="17"/>
      <c r="K711" s="17" t="s">
        <v>4989</v>
      </c>
      <c r="L711" s="233">
        <v>40093</v>
      </c>
      <c r="M711" s="18" t="s">
        <v>3386</v>
      </c>
      <c r="N711" s="215">
        <v>40093</v>
      </c>
      <c r="O711" s="225">
        <v>21</v>
      </c>
      <c r="P711" s="151"/>
      <c r="Q711" s="52"/>
      <c r="R711" s="330"/>
    </row>
    <row r="712" spans="1:18" x14ac:dyDescent="0.25">
      <c r="A712" s="54">
        <v>40092</v>
      </c>
      <c r="B712" s="55" t="s">
        <v>6834</v>
      </c>
      <c r="C712" s="20" t="s">
        <v>10301</v>
      </c>
      <c r="D712" s="17">
        <v>4804</v>
      </c>
      <c r="E712" s="20"/>
      <c r="F712" s="17" t="s">
        <v>1697</v>
      </c>
      <c r="G712" s="17" t="s">
        <v>5431</v>
      </c>
      <c r="H712" s="17" t="s">
        <v>10928</v>
      </c>
      <c r="I712" s="17" t="s">
        <v>9135</v>
      </c>
      <c r="J712" s="17" t="s">
        <v>6974</v>
      </c>
      <c r="K712" s="17" t="s">
        <v>4586</v>
      </c>
      <c r="L712" s="233">
        <v>40102</v>
      </c>
      <c r="M712" s="18"/>
      <c r="N712" s="215">
        <v>40099</v>
      </c>
      <c r="O712" s="225" t="s">
        <v>4586</v>
      </c>
      <c r="P712" s="151" t="s">
        <v>9136</v>
      </c>
      <c r="Q712" s="52"/>
      <c r="R712" s="330"/>
    </row>
    <row r="713" spans="1:18" x14ac:dyDescent="0.25">
      <c r="A713" s="54">
        <v>40092</v>
      </c>
      <c r="B713" s="55" t="s">
        <v>6834</v>
      </c>
      <c r="C713" s="20" t="s">
        <v>10301</v>
      </c>
      <c r="D713" s="17">
        <v>4804</v>
      </c>
      <c r="E713" s="20"/>
      <c r="F713" s="17" t="s">
        <v>1697</v>
      </c>
      <c r="G713" s="17" t="s">
        <v>5431</v>
      </c>
      <c r="H713" s="17" t="s">
        <v>9137</v>
      </c>
      <c r="I713" s="17" t="s">
        <v>7269</v>
      </c>
      <c r="J713" s="17" t="s">
        <v>6974</v>
      </c>
      <c r="K713" s="17" t="s">
        <v>4118</v>
      </c>
      <c r="L713" s="233">
        <v>40102</v>
      </c>
      <c r="M713" s="18" t="s">
        <v>5937</v>
      </c>
      <c r="N713" s="215">
        <v>40099</v>
      </c>
      <c r="O713" s="225" t="s">
        <v>4118</v>
      </c>
      <c r="P713" s="151" t="s">
        <v>7270</v>
      </c>
      <c r="Q713" s="52"/>
      <c r="R713" s="330"/>
    </row>
    <row r="714" spans="1:18" x14ac:dyDescent="0.25">
      <c r="A714" s="54">
        <v>40092</v>
      </c>
      <c r="B714" s="55" t="s">
        <v>6834</v>
      </c>
      <c r="C714" s="20" t="s">
        <v>10301</v>
      </c>
      <c r="D714" s="17">
        <v>4804</v>
      </c>
      <c r="E714" s="20"/>
      <c r="F714" s="17" t="s">
        <v>1697</v>
      </c>
      <c r="G714" s="17" t="s">
        <v>8980</v>
      </c>
      <c r="H714" s="17" t="s">
        <v>7504</v>
      </c>
      <c r="I714" s="17" t="s">
        <v>9135</v>
      </c>
      <c r="J714" s="17" t="s">
        <v>6974</v>
      </c>
      <c r="K714" s="17" t="s">
        <v>4461</v>
      </c>
      <c r="L714" s="233">
        <v>40102</v>
      </c>
      <c r="M714" s="18"/>
      <c r="N714" s="215">
        <v>40102</v>
      </c>
      <c r="O714" s="225"/>
      <c r="P714" s="151"/>
      <c r="Q714" s="52"/>
      <c r="R714" s="330"/>
    </row>
    <row r="715" spans="1:18" x14ac:dyDescent="0.25">
      <c r="A715" s="57">
        <v>40092</v>
      </c>
      <c r="B715" s="26" t="s">
        <v>6834</v>
      </c>
      <c r="C715" s="20" t="s">
        <v>10301</v>
      </c>
      <c r="D715" s="17">
        <v>4804</v>
      </c>
      <c r="E715" s="20"/>
      <c r="F715" s="17" t="s">
        <v>1697</v>
      </c>
      <c r="G715" s="17"/>
      <c r="H715" s="17" t="s">
        <v>7505</v>
      </c>
      <c r="I715" s="17" t="s">
        <v>10616</v>
      </c>
      <c r="J715" s="17" t="s">
        <v>5774</v>
      </c>
      <c r="K715" s="17" t="s">
        <v>4247</v>
      </c>
      <c r="L715" s="233">
        <v>40102</v>
      </c>
      <c r="M715" s="18" t="s">
        <v>5937</v>
      </c>
      <c r="N715" s="215">
        <v>40102</v>
      </c>
      <c r="O715" s="225">
        <v>250</v>
      </c>
      <c r="P715" s="151"/>
      <c r="Q715" s="52"/>
      <c r="R715" s="330"/>
    </row>
    <row r="716" spans="1:18" x14ac:dyDescent="0.25">
      <c r="A716" s="54">
        <v>40092</v>
      </c>
      <c r="B716" s="55" t="s">
        <v>8391</v>
      </c>
      <c r="C716" s="20" t="s">
        <v>1589</v>
      </c>
      <c r="D716" s="17">
        <v>4806</v>
      </c>
      <c r="E716" s="20"/>
      <c r="F716" s="17" t="s">
        <v>1697</v>
      </c>
      <c r="G716" s="17"/>
      <c r="H716" s="17" t="s">
        <v>3420</v>
      </c>
      <c r="I716" s="17"/>
      <c r="J716" s="17" t="s">
        <v>1198</v>
      </c>
      <c r="K716" s="17" t="s">
        <v>4247</v>
      </c>
      <c r="L716" s="233">
        <v>40107</v>
      </c>
      <c r="M716" s="18"/>
      <c r="N716" s="215">
        <v>40106</v>
      </c>
      <c r="O716" s="225" t="s">
        <v>4247</v>
      </c>
      <c r="P716" s="151"/>
      <c r="Q716" s="52"/>
      <c r="R716" s="330"/>
    </row>
    <row r="717" spans="1:18" x14ac:dyDescent="0.25">
      <c r="A717" s="54">
        <v>40093</v>
      </c>
      <c r="B717" s="55" t="s">
        <v>10508</v>
      </c>
      <c r="C717" s="20" t="s">
        <v>7984</v>
      </c>
      <c r="D717" s="17">
        <v>4671</v>
      </c>
      <c r="E717" s="20"/>
      <c r="F717" s="21" t="s">
        <v>4905</v>
      </c>
      <c r="G717" s="17"/>
      <c r="H717" s="17" t="s">
        <v>7551</v>
      </c>
      <c r="I717" s="17" t="s">
        <v>321</v>
      </c>
      <c r="J717" s="17"/>
      <c r="K717" s="17" t="s">
        <v>6343</v>
      </c>
      <c r="L717" s="233">
        <v>40094</v>
      </c>
      <c r="M717" s="18" t="s">
        <v>3386</v>
      </c>
      <c r="N717" s="215">
        <v>40094</v>
      </c>
      <c r="O717" s="225" t="s">
        <v>6343</v>
      </c>
      <c r="P717" s="151" t="s">
        <v>321</v>
      </c>
      <c r="Q717" s="52"/>
      <c r="R717" s="330"/>
    </row>
    <row r="718" spans="1:18" x14ac:dyDescent="0.25">
      <c r="A718" s="54">
        <v>40094</v>
      </c>
      <c r="B718" s="55" t="s">
        <v>10761</v>
      </c>
      <c r="C718" s="20"/>
      <c r="D718" s="17"/>
      <c r="E718" s="20"/>
      <c r="F718" s="17" t="s">
        <v>9334</v>
      </c>
      <c r="G718" s="17"/>
      <c r="H718" s="17" t="s">
        <v>10762</v>
      </c>
      <c r="I718" s="17" t="s">
        <v>1103</v>
      </c>
      <c r="J718" s="17"/>
      <c r="K718" s="17" t="s">
        <v>9679</v>
      </c>
      <c r="L718" s="233">
        <v>40094</v>
      </c>
      <c r="M718" s="18" t="s">
        <v>3386</v>
      </c>
      <c r="N718" s="215">
        <v>40094</v>
      </c>
      <c r="O718" s="225">
        <v>48</v>
      </c>
      <c r="P718" s="151" t="s">
        <v>7301</v>
      </c>
      <c r="Q718" s="52"/>
      <c r="R718" s="330"/>
    </row>
    <row r="719" spans="1:18" x14ac:dyDescent="0.25">
      <c r="A719" s="54">
        <v>40094</v>
      </c>
      <c r="B719" s="55" t="s">
        <v>6612</v>
      </c>
      <c r="C719" s="20" t="s">
        <v>1589</v>
      </c>
      <c r="D719" s="17">
        <v>4806</v>
      </c>
      <c r="E719" s="20"/>
      <c r="F719" s="17" t="s">
        <v>5941</v>
      </c>
      <c r="G719" s="17" t="s">
        <v>4867</v>
      </c>
      <c r="H719" s="17" t="s">
        <v>6044</v>
      </c>
      <c r="I719" s="17" t="s">
        <v>10815</v>
      </c>
      <c r="J719" s="17"/>
      <c r="K719" s="17" t="s">
        <v>1517</v>
      </c>
      <c r="L719" s="233">
        <v>40098</v>
      </c>
      <c r="M719" s="18"/>
      <c r="N719" s="215">
        <v>40098</v>
      </c>
      <c r="O719" s="225" t="s">
        <v>1518</v>
      </c>
      <c r="P719" s="151" t="s">
        <v>7653</v>
      </c>
      <c r="Q719" s="52"/>
      <c r="R719" s="330"/>
    </row>
    <row r="720" spans="1:18" x14ac:dyDescent="0.25">
      <c r="A720" s="54">
        <v>40095</v>
      </c>
      <c r="B720" s="55" t="s">
        <v>9871</v>
      </c>
      <c r="C720" s="20" t="s">
        <v>10049</v>
      </c>
      <c r="D720" s="17">
        <v>4602</v>
      </c>
      <c r="E720" s="20"/>
      <c r="F720" s="17" t="s">
        <v>9334</v>
      </c>
      <c r="G720" s="17"/>
      <c r="H720" s="17" t="s">
        <v>3887</v>
      </c>
      <c r="I720" s="17" t="s">
        <v>7907</v>
      </c>
      <c r="J720" s="17"/>
      <c r="K720" s="17" t="s">
        <v>3888</v>
      </c>
      <c r="L720" s="233">
        <v>40095</v>
      </c>
      <c r="M720" s="18"/>
      <c r="N720" s="215">
        <v>40095</v>
      </c>
      <c r="O720" s="225" t="s">
        <v>6610</v>
      </c>
      <c r="P720" s="151"/>
      <c r="Q720" s="52"/>
      <c r="R720" s="330"/>
    </row>
    <row r="721" spans="1:18" x14ac:dyDescent="0.25">
      <c r="A721" s="54">
        <v>40095</v>
      </c>
      <c r="B721" s="55" t="s">
        <v>6611</v>
      </c>
      <c r="C721" s="20" t="s">
        <v>2215</v>
      </c>
      <c r="D721" s="17"/>
      <c r="E721" s="20"/>
      <c r="F721" s="17" t="s">
        <v>9334</v>
      </c>
      <c r="G721" s="17"/>
      <c r="H721" s="17" t="s">
        <v>557</v>
      </c>
      <c r="I721" s="17"/>
      <c r="J721" s="17"/>
      <c r="K721" s="17" t="s">
        <v>4624</v>
      </c>
      <c r="L721" s="233">
        <v>40095</v>
      </c>
      <c r="M721" s="18" t="s">
        <v>3386</v>
      </c>
      <c r="N721" s="215">
        <v>40095</v>
      </c>
      <c r="O721" s="225" t="s">
        <v>4018</v>
      </c>
      <c r="P721" s="151"/>
      <c r="Q721" s="52"/>
      <c r="R721" s="330"/>
    </row>
    <row r="722" spans="1:18" x14ac:dyDescent="0.25">
      <c r="A722" s="57">
        <v>40095</v>
      </c>
      <c r="B722" s="26" t="s">
        <v>7654</v>
      </c>
      <c r="C722" s="20" t="s">
        <v>10049</v>
      </c>
      <c r="D722" s="17">
        <v>4602</v>
      </c>
      <c r="E722" s="20"/>
      <c r="F722" s="17" t="s">
        <v>8863</v>
      </c>
      <c r="G722" s="17"/>
      <c r="H722" s="17" t="s">
        <v>10926</v>
      </c>
      <c r="I722" s="17"/>
      <c r="J722" s="17"/>
      <c r="K722" s="17" t="s">
        <v>5130</v>
      </c>
      <c r="L722" s="233">
        <v>40095</v>
      </c>
      <c r="M722" s="18"/>
      <c r="N722" s="215">
        <v>40098</v>
      </c>
      <c r="O722" s="225">
        <v>3000</v>
      </c>
      <c r="P722" s="151"/>
      <c r="Q722" s="52"/>
      <c r="R722" s="330"/>
    </row>
    <row r="723" spans="1:18" x14ac:dyDescent="0.25">
      <c r="A723" s="54">
        <v>40099</v>
      </c>
      <c r="B723" s="55" t="s">
        <v>7271</v>
      </c>
      <c r="C723" s="20" t="s">
        <v>5546</v>
      </c>
      <c r="D723" s="17">
        <v>4727</v>
      </c>
      <c r="E723" s="20"/>
      <c r="F723" s="17" t="s">
        <v>1697</v>
      </c>
      <c r="G723" s="17"/>
      <c r="H723" s="17" t="s">
        <v>3420</v>
      </c>
      <c r="I723" s="17" t="s">
        <v>7300</v>
      </c>
      <c r="J723" s="17" t="s">
        <v>1698</v>
      </c>
      <c r="K723" s="17" t="s">
        <v>10642</v>
      </c>
      <c r="L723" s="233">
        <v>40101</v>
      </c>
      <c r="M723" s="18"/>
      <c r="N723" s="215">
        <v>40101</v>
      </c>
      <c r="O723" s="225" t="s">
        <v>10642</v>
      </c>
      <c r="P723" s="151"/>
      <c r="Q723" s="52"/>
      <c r="R723" s="330"/>
    </row>
    <row r="724" spans="1:18" x14ac:dyDescent="0.25">
      <c r="A724" s="57">
        <v>40099</v>
      </c>
      <c r="B724" s="26" t="s">
        <v>2719</v>
      </c>
      <c r="C724" s="20" t="s">
        <v>1540</v>
      </c>
      <c r="D724" s="17">
        <v>4589</v>
      </c>
      <c r="E724" s="20"/>
      <c r="F724" s="17" t="s">
        <v>1697</v>
      </c>
      <c r="G724" s="17"/>
      <c r="H724" s="17" t="s">
        <v>2721</v>
      </c>
      <c r="I724" s="17"/>
      <c r="J724" s="17"/>
      <c r="K724" s="17" t="s">
        <v>3947</v>
      </c>
      <c r="L724" s="233">
        <v>40101</v>
      </c>
      <c r="M724" s="18" t="s">
        <v>3356</v>
      </c>
      <c r="N724" s="215">
        <v>40102</v>
      </c>
      <c r="O724" s="225" t="s">
        <v>4096</v>
      </c>
      <c r="P724" s="151"/>
      <c r="Q724" s="52"/>
      <c r="R724" s="330"/>
    </row>
    <row r="725" spans="1:18" x14ac:dyDescent="0.25">
      <c r="A725" s="54">
        <v>40099</v>
      </c>
      <c r="B725" s="55" t="s">
        <v>6696</v>
      </c>
      <c r="C725" s="20" t="s">
        <v>6583</v>
      </c>
      <c r="D725" s="17">
        <v>4781</v>
      </c>
      <c r="E725" s="20"/>
      <c r="F725" s="21" t="s">
        <v>4905</v>
      </c>
      <c r="G725" s="17"/>
      <c r="H725" s="17" t="s">
        <v>7373</v>
      </c>
      <c r="I725" s="17"/>
      <c r="J725" s="17"/>
      <c r="K725" s="17" t="s">
        <v>8426</v>
      </c>
      <c r="L725" s="233">
        <v>40113</v>
      </c>
      <c r="M725" s="18" t="s">
        <v>3386</v>
      </c>
      <c r="N725" s="215">
        <v>40114</v>
      </c>
      <c r="O725" s="225" t="s">
        <v>6697</v>
      </c>
      <c r="P725" s="151"/>
      <c r="Q725" s="52"/>
      <c r="R725" s="330"/>
    </row>
    <row r="726" spans="1:18" x14ac:dyDescent="0.25">
      <c r="A726" s="54">
        <v>40099</v>
      </c>
      <c r="B726" s="55" t="s">
        <v>3077</v>
      </c>
      <c r="C726" s="20" t="s">
        <v>5644</v>
      </c>
      <c r="D726" s="17">
        <v>4805</v>
      </c>
      <c r="E726" s="20"/>
      <c r="F726" s="17" t="s">
        <v>2826</v>
      </c>
      <c r="G726" s="17"/>
      <c r="H726" s="17" t="s">
        <v>3078</v>
      </c>
      <c r="I726" s="17"/>
      <c r="J726" s="17"/>
      <c r="K726" s="17" t="s">
        <v>3079</v>
      </c>
      <c r="L726" s="233">
        <v>40119</v>
      </c>
      <c r="M726" s="18"/>
      <c r="N726" s="215">
        <v>40147</v>
      </c>
      <c r="O726" s="225" t="s">
        <v>2741</v>
      </c>
      <c r="P726" s="151"/>
      <c r="Q726" s="52"/>
      <c r="R726" s="330"/>
    </row>
    <row r="727" spans="1:18" x14ac:dyDescent="0.25">
      <c r="A727" s="54">
        <v>40099</v>
      </c>
      <c r="B727" s="55" t="s">
        <v>3077</v>
      </c>
      <c r="C727" s="20" t="s">
        <v>5644</v>
      </c>
      <c r="D727" s="17">
        <v>4805</v>
      </c>
      <c r="E727" s="20"/>
      <c r="F727" s="17" t="s">
        <v>2826</v>
      </c>
      <c r="G727" s="17"/>
      <c r="H727" s="17" t="s">
        <v>2742</v>
      </c>
      <c r="I727" s="17"/>
      <c r="J727" s="17"/>
      <c r="K727" s="17" t="s">
        <v>4438</v>
      </c>
      <c r="L727" s="233">
        <v>40119</v>
      </c>
      <c r="M727" s="18"/>
      <c r="N727" s="215">
        <v>40147</v>
      </c>
      <c r="O727" s="225" t="s">
        <v>4438</v>
      </c>
      <c r="P727" s="151"/>
      <c r="Q727" s="52"/>
      <c r="R727" s="330"/>
    </row>
    <row r="728" spans="1:18" x14ac:dyDescent="0.25">
      <c r="A728" s="54">
        <v>40099</v>
      </c>
      <c r="B728" s="55" t="s">
        <v>3077</v>
      </c>
      <c r="C728" s="20" t="s">
        <v>5644</v>
      </c>
      <c r="D728" s="17">
        <v>4805</v>
      </c>
      <c r="E728" s="20"/>
      <c r="F728" s="17" t="s">
        <v>2826</v>
      </c>
      <c r="G728" s="17"/>
      <c r="H728" s="17" t="s">
        <v>7565</v>
      </c>
      <c r="I728" s="17"/>
      <c r="J728" s="17"/>
      <c r="K728" s="17" t="s">
        <v>7566</v>
      </c>
      <c r="L728" s="233">
        <v>40119</v>
      </c>
      <c r="M728" s="18"/>
      <c r="N728" s="215">
        <v>40147</v>
      </c>
      <c r="O728" s="225" t="s">
        <v>9865</v>
      </c>
      <c r="P728" s="151"/>
      <c r="Q728" s="52"/>
      <c r="R728" s="330"/>
    </row>
    <row r="729" spans="1:18" x14ac:dyDescent="0.25">
      <c r="A729" s="54">
        <v>40099</v>
      </c>
      <c r="B729" s="55" t="s">
        <v>3077</v>
      </c>
      <c r="C729" s="20" t="s">
        <v>5644</v>
      </c>
      <c r="D729" s="17">
        <v>4805</v>
      </c>
      <c r="E729" s="20"/>
      <c r="F729" s="17" t="s">
        <v>2826</v>
      </c>
      <c r="G729" s="17"/>
      <c r="H729" s="17" t="s">
        <v>1233</v>
      </c>
      <c r="I729" s="17"/>
      <c r="J729" s="17"/>
      <c r="K729" s="17" t="s">
        <v>5266</v>
      </c>
      <c r="L729" s="233">
        <v>40119</v>
      </c>
      <c r="M729" s="18"/>
      <c r="N729" s="215">
        <v>40147</v>
      </c>
      <c r="O729" s="225" t="s">
        <v>5266</v>
      </c>
      <c r="P729" s="151"/>
      <c r="Q729" s="52"/>
      <c r="R729" s="330"/>
    </row>
    <row r="730" spans="1:18" x14ac:dyDescent="0.25">
      <c r="A730" s="54">
        <v>40099</v>
      </c>
      <c r="B730" s="55" t="s">
        <v>3077</v>
      </c>
      <c r="C730" s="20" t="s">
        <v>5644</v>
      </c>
      <c r="D730" s="17">
        <v>4805</v>
      </c>
      <c r="E730" s="20"/>
      <c r="F730" s="17" t="s">
        <v>2826</v>
      </c>
      <c r="G730" s="17"/>
      <c r="H730" s="17" t="s">
        <v>4353</v>
      </c>
      <c r="I730" s="17"/>
      <c r="J730" s="17"/>
      <c r="K730" s="17" t="s">
        <v>4354</v>
      </c>
      <c r="L730" s="233">
        <v>40119</v>
      </c>
      <c r="M730" s="18"/>
      <c r="N730" s="215">
        <v>40147</v>
      </c>
      <c r="O730" s="225" t="s">
        <v>4354</v>
      </c>
      <c r="P730" s="151"/>
      <c r="Q730" s="52"/>
      <c r="R730" s="330"/>
    </row>
    <row r="731" spans="1:18" x14ac:dyDescent="0.25">
      <c r="A731" s="54">
        <v>40099</v>
      </c>
      <c r="B731" s="55" t="s">
        <v>3077</v>
      </c>
      <c r="C731" s="20" t="s">
        <v>5644</v>
      </c>
      <c r="D731" s="17">
        <v>4805</v>
      </c>
      <c r="E731" s="20"/>
      <c r="F731" s="17" t="s">
        <v>2826</v>
      </c>
      <c r="G731" s="17"/>
      <c r="H731" s="17" t="s">
        <v>4355</v>
      </c>
      <c r="I731" s="17"/>
      <c r="J731" s="17"/>
      <c r="K731" s="17" t="s">
        <v>3212</v>
      </c>
      <c r="L731" s="233">
        <v>40119</v>
      </c>
      <c r="M731" s="18"/>
      <c r="N731" s="215">
        <v>40147</v>
      </c>
      <c r="O731" s="225" t="s">
        <v>3479</v>
      </c>
      <c r="P731" s="151"/>
      <c r="Q731" s="52"/>
      <c r="R731" s="330"/>
    </row>
    <row r="732" spans="1:18" x14ac:dyDescent="0.25">
      <c r="A732" s="57">
        <v>40100</v>
      </c>
      <c r="B732" s="26" t="s">
        <v>2063</v>
      </c>
      <c r="C732" s="20" t="s">
        <v>10301</v>
      </c>
      <c r="D732" s="17">
        <v>4804</v>
      </c>
      <c r="E732" s="20"/>
      <c r="F732" s="17" t="s">
        <v>8863</v>
      </c>
      <c r="G732" s="17"/>
      <c r="H732" s="17" t="s">
        <v>776</v>
      </c>
      <c r="I732" s="17" t="s">
        <v>470</v>
      </c>
      <c r="J732" s="17"/>
      <c r="K732" s="17" t="s">
        <v>6160</v>
      </c>
      <c r="L732" s="233">
        <v>40102</v>
      </c>
      <c r="M732" s="18"/>
      <c r="N732" s="215">
        <v>40102</v>
      </c>
      <c r="O732" s="225" t="s">
        <v>6161</v>
      </c>
      <c r="P732" s="151"/>
      <c r="Q732" s="52"/>
      <c r="R732" s="330"/>
    </row>
    <row r="733" spans="1:18" x14ac:dyDescent="0.25">
      <c r="A733" s="54">
        <v>40101</v>
      </c>
      <c r="B733" s="55" t="s">
        <v>9898</v>
      </c>
      <c r="C733" s="20" t="s">
        <v>5546</v>
      </c>
      <c r="D733" s="17">
        <v>4727</v>
      </c>
      <c r="E733" s="20"/>
      <c r="F733" s="17" t="s">
        <v>9899</v>
      </c>
      <c r="G733" s="17"/>
      <c r="H733" s="17" t="s">
        <v>9900</v>
      </c>
      <c r="I733" s="17"/>
      <c r="J733" s="17"/>
      <c r="K733" s="17" t="s">
        <v>9901</v>
      </c>
      <c r="L733" s="233">
        <v>40109</v>
      </c>
      <c r="M733" s="18"/>
      <c r="N733" s="215">
        <v>40109</v>
      </c>
      <c r="O733" s="225" t="s">
        <v>9901</v>
      </c>
      <c r="P733" s="151"/>
      <c r="Q733" s="52"/>
      <c r="R733" s="330"/>
    </row>
    <row r="734" spans="1:18" x14ac:dyDescent="0.25">
      <c r="A734" s="64">
        <v>40101</v>
      </c>
      <c r="B734" s="55"/>
      <c r="C734" s="20" t="s">
        <v>1207</v>
      </c>
      <c r="D734" s="17">
        <v>4589</v>
      </c>
      <c r="E734" s="20"/>
      <c r="F734" s="17" t="s">
        <v>4880</v>
      </c>
      <c r="G734" s="17" t="s">
        <v>7813</v>
      </c>
      <c r="H734" s="17" t="s">
        <v>1208</v>
      </c>
      <c r="I734" s="17" t="s">
        <v>1209</v>
      </c>
      <c r="J734" s="17" t="s">
        <v>10366</v>
      </c>
      <c r="K734" s="17" t="s">
        <v>8677</v>
      </c>
      <c r="L734" s="233">
        <v>40115</v>
      </c>
      <c r="M734" s="18" t="s">
        <v>5937</v>
      </c>
      <c r="N734" s="215">
        <v>40115</v>
      </c>
      <c r="O734" s="225" t="s">
        <v>6535</v>
      </c>
      <c r="P734" s="151" t="s">
        <v>1209</v>
      </c>
      <c r="Q734" s="52"/>
      <c r="R734" s="330"/>
    </row>
    <row r="735" spans="1:18" x14ac:dyDescent="0.25">
      <c r="A735" s="54">
        <v>40105</v>
      </c>
      <c r="B735" s="55" t="s">
        <v>1684</v>
      </c>
      <c r="C735" s="20" t="s">
        <v>5546</v>
      </c>
      <c r="D735" s="17">
        <v>4727</v>
      </c>
      <c r="E735" s="20"/>
      <c r="F735" s="17" t="s">
        <v>8863</v>
      </c>
      <c r="G735" s="17" t="s">
        <v>1685</v>
      </c>
      <c r="H735" s="17" t="s">
        <v>7082</v>
      </c>
      <c r="I735" s="17"/>
      <c r="J735" s="17" t="s">
        <v>7950</v>
      </c>
      <c r="K735" s="17" t="s">
        <v>4319</v>
      </c>
      <c r="L735" s="233">
        <v>40106</v>
      </c>
      <c r="M735" s="18"/>
      <c r="N735" s="215">
        <v>40106</v>
      </c>
      <c r="O735" s="225" t="s">
        <v>7083</v>
      </c>
      <c r="P735" s="151"/>
      <c r="Q735" s="52"/>
      <c r="R735" s="330"/>
    </row>
    <row r="736" spans="1:18" x14ac:dyDescent="0.25">
      <c r="A736" s="54">
        <v>40106</v>
      </c>
      <c r="B736" s="55" t="s">
        <v>8049</v>
      </c>
      <c r="C736" s="20" t="s">
        <v>7525</v>
      </c>
      <c r="D736" s="17">
        <v>4752</v>
      </c>
      <c r="E736" s="20"/>
      <c r="F736" s="17" t="s">
        <v>9334</v>
      </c>
      <c r="G736" s="17"/>
      <c r="H736" s="17" t="s">
        <v>9399</v>
      </c>
      <c r="I736" s="17"/>
      <c r="J736" s="17"/>
      <c r="K736" s="17" t="s">
        <v>8426</v>
      </c>
      <c r="L736" s="233">
        <v>40106</v>
      </c>
      <c r="M736" s="18" t="s">
        <v>3386</v>
      </c>
      <c r="N736" s="215">
        <v>40106</v>
      </c>
      <c r="O736" s="225" t="s">
        <v>8426</v>
      </c>
      <c r="P736" s="151"/>
      <c r="Q736" s="52"/>
      <c r="R736" s="330"/>
    </row>
    <row r="737" spans="1:18" x14ac:dyDescent="0.25">
      <c r="A737" s="54">
        <v>40107</v>
      </c>
      <c r="B737" s="55" t="s">
        <v>2389</v>
      </c>
      <c r="C737" s="20" t="s">
        <v>7102</v>
      </c>
      <c r="D737" s="17" t="s">
        <v>1798</v>
      </c>
      <c r="E737" s="20"/>
      <c r="F737" s="17" t="s">
        <v>1697</v>
      </c>
      <c r="G737" s="17"/>
      <c r="H737" s="17" t="s">
        <v>1799</v>
      </c>
      <c r="I737" s="17"/>
      <c r="J737" s="17" t="s">
        <v>8417</v>
      </c>
      <c r="K737" s="17" t="s">
        <v>5477</v>
      </c>
      <c r="L737" s="233">
        <v>40114</v>
      </c>
      <c r="M737" s="18" t="s">
        <v>3386</v>
      </c>
      <c r="N737" s="215">
        <v>40114</v>
      </c>
      <c r="O737" s="225" t="s">
        <v>10642</v>
      </c>
      <c r="P737" s="151"/>
      <c r="Q737" s="52"/>
      <c r="R737" s="330"/>
    </row>
    <row r="738" spans="1:18" x14ac:dyDescent="0.25">
      <c r="A738" s="54">
        <v>40107</v>
      </c>
      <c r="B738" s="55" t="s">
        <v>2378</v>
      </c>
      <c r="C738" s="20" t="s">
        <v>9946</v>
      </c>
      <c r="D738" s="17">
        <v>4875</v>
      </c>
      <c r="E738" s="20"/>
      <c r="F738" s="17" t="s">
        <v>5382</v>
      </c>
      <c r="G738" s="17"/>
      <c r="H738" s="17" t="s">
        <v>6593</v>
      </c>
      <c r="I738" s="17" t="s">
        <v>8177</v>
      </c>
      <c r="J738" s="17" t="s">
        <v>4179</v>
      </c>
      <c r="K738" s="17" t="s">
        <v>7127</v>
      </c>
      <c r="L738" s="233">
        <v>40123</v>
      </c>
      <c r="M738" s="18"/>
      <c r="N738" s="215">
        <v>40123</v>
      </c>
      <c r="O738" s="225" t="s">
        <v>7127</v>
      </c>
      <c r="P738" s="151"/>
      <c r="Q738" s="52"/>
      <c r="R738" s="330"/>
    </row>
    <row r="739" spans="1:18" x14ac:dyDescent="0.25">
      <c r="A739" s="54">
        <v>40108</v>
      </c>
      <c r="B739" s="55" t="s">
        <v>9902</v>
      </c>
      <c r="C739" s="20" t="s">
        <v>1589</v>
      </c>
      <c r="D739" s="17">
        <v>4806</v>
      </c>
      <c r="E739" s="20"/>
      <c r="F739" s="17" t="s">
        <v>5941</v>
      </c>
      <c r="G739" s="17" t="s">
        <v>4867</v>
      </c>
      <c r="H739" s="17" t="s">
        <v>6044</v>
      </c>
      <c r="I739" s="17" t="s">
        <v>10815</v>
      </c>
      <c r="J739" s="17"/>
      <c r="K739" s="17" t="s">
        <v>865</v>
      </c>
      <c r="L739" s="233">
        <v>40109</v>
      </c>
      <c r="M739" s="18"/>
      <c r="N739" s="215">
        <v>40109</v>
      </c>
      <c r="O739" s="225" t="s">
        <v>7120</v>
      </c>
      <c r="P739" s="151"/>
      <c r="Q739" s="52"/>
      <c r="R739" s="330"/>
    </row>
    <row r="740" spans="1:18" x14ac:dyDescent="0.25">
      <c r="A740" s="54">
        <v>40108</v>
      </c>
      <c r="B740" s="55" t="s">
        <v>8771</v>
      </c>
      <c r="C740" s="20" t="s">
        <v>5644</v>
      </c>
      <c r="D740" s="17">
        <v>4805</v>
      </c>
      <c r="E740" s="20"/>
      <c r="F740" s="21" t="s">
        <v>4905</v>
      </c>
      <c r="G740" s="17"/>
      <c r="H740" s="17" t="s">
        <v>6305</v>
      </c>
      <c r="I740" s="17"/>
      <c r="J740" s="17" t="s">
        <v>1388</v>
      </c>
      <c r="K740" s="17" t="s">
        <v>10140</v>
      </c>
      <c r="L740" s="233">
        <v>40116</v>
      </c>
      <c r="M740" s="18"/>
      <c r="N740" s="215">
        <v>40116</v>
      </c>
      <c r="O740" s="225" t="s">
        <v>10140</v>
      </c>
      <c r="P740" s="151"/>
      <c r="Q740" s="52"/>
      <c r="R740" s="330"/>
    </row>
    <row r="741" spans="1:18" x14ac:dyDescent="0.25">
      <c r="A741" s="54">
        <v>40109</v>
      </c>
      <c r="B741" s="55" t="s">
        <v>7121</v>
      </c>
      <c r="C741" s="20" t="s">
        <v>5644</v>
      </c>
      <c r="D741" s="17">
        <v>4805</v>
      </c>
      <c r="E741" s="20"/>
      <c r="F741" s="17" t="s">
        <v>9334</v>
      </c>
      <c r="G741" s="17"/>
      <c r="H741" s="17" t="s">
        <v>8279</v>
      </c>
      <c r="I741" s="17"/>
      <c r="J741" s="17"/>
      <c r="K741" s="17" t="s">
        <v>6219</v>
      </c>
      <c r="L741" s="233">
        <v>40113</v>
      </c>
      <c r="M741" s="18"/>
      <c r="N741" s="215">
        <v>40113</v>
      </c>
      <c r="O741" s="225" t="s">
        <v>6219</v>
      </c>
      <c r="P741" s="151"/>
      <c r="Q741" s="52"/>
      <c r="R741" s="330"/>
    </row>
    <row r="742" spans="1:18" x14ac:dyDescent="0.25">
      <c r="A742" s="54">
        <v>40109</v>
      </c>
      <c r="B742" s="55" t="s">
        <v>7121</v>
      </c>
      <c r="C742" s="20" t="s">
        <v>5644</v>
      </c>
      <c r="D742" s="17">
        <v>4805</v>
      </c>
      <c r="E742" s="20"/>
      <c r="F742" s="17" t="s">
        <v>9334</v>
      </c>
      <c r="G742" s="17"/>
      <c r="H742" s="17" t="s">
        <v>8393</v>
      </c>
      <c r="I742" s="17"/>
      <c r="J742" s="17"/>
      <c r="K742" s="17" t="s">
        <v>8394</v>
      </c>
      <c r="L742" s="233">
        <v>40113</v>
      </c>
      <c r="M742" s="18"/>
      <c r="N742" s="215">
        <v>40113</v>
      </c>
      <c r="O742" s="225" t="s">
        <v>8395</v>
      </c>
      <c r="P742" s="151"/>
      <c r="Q742" s="52"/>
      <c r="R742" s="330"/>
    </row>
    <row r="743" spans="1:18" x14ac:dyDescent="0.25">
      <c r="A743" s="54">
        <v>40109</v>
      </c>
      <c r="B743" s="55" t="s">
        <v>7121</v>
      </c>
      <c r="C743" s="20" t="s">
        <v>5644</v>
      </c>
      <c r="D743" s="17">
        <v>4805</v>
      </c>
      <c r="E743" s="20"/>
      <c r="F743" s="17" t="s">
        <v>9334</v>
      </c>
      <c r="G743" s="17"/>
      <c r="H743" s="17" t="s">
        <v>8790</v>
      </c>
      <c r="I743" s="17" t="s">
        <v>3915</v>
      </c>
      <c r="J743" s="17"/>
      <c r="K743" s="17" t="s">
        <v>8396</v>
      </c>
      <c r="L743" s="233">
        <v>40113</v>
      </c>
      <c r="M743" s="18"/>
      <c r="N743" s="215">
        <v>40113</v>
      </c>
      <c r="O743" s="225" t="s">
        <v>9307</v>
      </c>
      <c r="P743" s="151"/>
      <c r="Q743" s="52"/>
      <c r="R743" s="330"/>
    </row>
    <row r="744" spans="1:18" x14ac:dyDescent="0.25">
      <c r="A744" s="54">
        <v>40109</v>
      </c>
      <c r="B744" s="55" t="s">
        <v>1800</v>
      </c>
      <c r="C744" s="20" t="s">
        <v>3364</v>
      </c>
      <c r="D744" s="17">
        <v>4624</v>
      </c>
      <c r="E744" s="20"/>
      <c r="F744" s="17" t="s">
        <v>8080</v>
      </c>
      <c r="G744" s="17"/>
      <c r="H744" s="17" t="s">
        <v>2142</v>
      </c>
      <c r="I744" s="17" t="s">
        <v>3915</v>
      </c>
      <c r="J744" s="17" t="s">
        <v>2143</v>
      </c>
      <c r="K744" s="17" t="s">
        <v>5251</v>
      </c>
      <c r="L744" s="233">
        <v>40114</v>
      </c>
      <c r="M744" s="18" t="s">
        <v>3386</v>
      </c>
      <c r="N744" s="215">
        <v>40114</v>
      </c>
      <c r="O744" s="225" t="s">
        <v>10368</v>
      </c>
      <c r="P744" s="151"/>
      <c r="Q744" s="52"/>
      <c r="R744" s="330"/>
    </row>
    <row r="745" spans="1:18" x14ac:dyDescent="0.25">
      <c r="A745" s="54">
        <v>40112</v>
      </c>
      <c r="B745" s="55" t="s">
        <v>177</v>
      </c>
      <c r="C745" s="21" t="s">
        <v>1154</v>
      </c>
      <c r="D745" s="17"/>
      <c r="E745" s="20"/>
      <c r="F745" s="17" t="s">
        <v>178</v>
      </c>
      <c r="G745" s="17"/>
      <c r="H745" s="17" t="s">
        <v>7465</v>
      </c>
      <c r="I745" s="17"/>
      <c r="J745" s="17"/>
      <c r="K745" s="17" t="s">
        <v>2107</v>
      </c>
      <c r="L745" s="233">
        <v>40116</v>
      </c>
      <c r="M745" s="18"/>
      <c r="N745" s="215">
        <v>40116</v>
      </c>
      <c r="O745" s="225" t="s">
        <v>2107</v>
      </c>
      <c r="P745" s="151"/>
      <c r="Q745" s="52"/>
      <c r="R745" s="330"/>
    </row>
    <row r="746" spans="1:18" x14ac:dyDescent="0.25">
      <c r="A746" s="54">
        <v>40113</v>
      </c>
      <c r="B746" s="55" t="s">
        <v>9308</v>
      </c>
      <c r="C746" s="20" t="s">
        <v>7984</v>
      </c>
      <c r="D746" s="17">
        <v>4671</v>
      </c>
      <c r="E746" s="20"/>
      <c r="F746" s="21" t="s">
        <v>4905</v>
      </c>
      <c r="G746" s="17"/>
      <c r="H746" s="17" t="s">
        <v>4099</v>
      </c>
      <c r="I746" s="17" t="s">
        <v>4100</v>
      </c>
      <c r="J746" s="17"/>
      <c r="K746" s="17" t="s">
        <v>4101</v>
      </c>
      <c r="L746" s="233">
        <v>40113</v>
      </c>
      <c r="M746" s="18" t="s">
        <v>3386</v>
      </c>
      <c r="N746" s="215">
        <v>40113</v>
      </c>
      <c r="O746" s="225" t="s">
        <v>4101</v>
      </c>
      <c r="P746" s="151"/>
      <c r="Q746" s="52"/>
      <c r="R746" s="330"/>
    </row>
    <row r="747" spans="1:18" x14ac:dyDescent="0.25">
      <c r="A747" s="54">
        <v>40113</v>
      </c>
      <c r="B747" s="55" t="s">
        <v>10369</v>
      </c>
      <c r="C747" s="20" t="s">
        <v>2215</v>
      </c>
      <c r="D747" s="17"/>
      <c r="E747" s="20"/>
      <c r="F747" s="17" t="s">
        <v>9334</v>
      </c>
      <c r="G747" s="17" t="s">
        <v>10616</v>
      </c>
      <c r="H747" s="17" t="s">
        <v>7265</v>
      </c>
      <c r="I747" s="17" t="s">
        <v>7301</v>
      </c>
      <c r="J747" s="17"/>
      <c r="K747" s="17" t="s">
        <v>6334</v>
      </c>
      <c r="L747" s="233">
        <v>40115</v>
      </c>
      <c r="M747" s="18"/>
      <c r="N747" s="215">
        <v>40114</v>
      </c>
      <c r="O747" s="225" t="s">
        <v>5412</v>
      </c>
      <c r="P747" s="151" t="s">
        <v>1103</v>
      </c>
      <c r="Q747" s="52"/>
      <c r="R747" s="330"/>
    </row>
    <row r="748" spans="1:18" x14ac:dyDescent="0.25">
      <c r="A748" s="54">
        <v>40113</v>
      </c>
      <c r="B748" s="55" t="s">
        <v>10369</v>
      </c>
      <c r="C748" s="20" t="s">
        <v>2215</v>
      </c>
      <c r="D748" s="17"/>
      <c r="E748" s="20"/>
      <c r="F748" s="17" t="s">
        <v>9334</v>
      </c>
      <c r="G748" s="17" t="s">
        <v>8177</v>
      </c>
      <c r="H748" s="17" t="s">
        <v>7265</v>
      </c>
      <c r="I748" s="17" t="s">
        <v>7266</v>
      </c>
      <c r="J748" s="17"/>
      <c r="K748" s="17" t="s">
        <v>10416</v>
      </c>
      <c r="L748" s="233">
        <v>40115</v>
      </c>
      <c r="M748" s="18"/>
      <c r="N748" s="215">
        <v>40114</v>
      </c>
      <c r="O748" s="225" t="s">
        <v>10417</v>
      </c>
      <c r="P748" s="151" t="s">
        <v>1103</v>
      </c>
      <c r="Q748" s="52"/>
      <c r="R748" s="330"/>
    </row>
    <row r="749" spans="1:18" x14ac:dyDescent="0.25">
      <c r="A749" s="54">
        <v>40113</v>
      </c>
      <c r="B749" s="55" t="s">
        <v>10418</v>
      </c>
      <c r="C749" s="20" t="s">
        <v>2215</v>
      </c>
      <c r="D749" s="17"/>
      <c r="E749" s="20"/>
      <c r="F749" s="17" t="s">
        <v>4609</v>
      </c>
      <c r="G749" s="17" t="s">
        <v>1830</v>
      </c>
      <c r="H749" s="17" t="s">
        <v>1831</v>
      </c>
      <c r="I749" s="17" t="s">
        <v>8177</v>
      </c>
      <c r="J749" s="17" t="s">
        <v>6974</v>
      </c>
      <c r="K749" s="17" t="s">
        <v>1832</v>
      </c>
      <c r="L749" s="233">
        <v>40113</v>
      </c>
      <c r="M749" s="18" t="s">
        <v>3386</v>
      </c>
      <c r="N749" s="215">
        <v>40115</v>
      </c>
      <c r="O749" s="225" t="s">
        <v>1832</v>
      </c>
      <c r="P749" s="151" t="s">
        <v>4963</v>
      </c>
      <c r="Q749" s="52"/>
      <c r="R749" s="330"/>
    </row>
    <row r="750" spans="1:18" x14ac:dyDescent="0.25">
      <c r="A750" s="54">
        <v>40113</v>
      </c>
      <c r="B750" s="55" t="s">
        <v>2676</v>
      </c>
      <c r="C750" s="20" t="s">
        <v>5644</v>
      </c>
      <c r="D750" s="17">
        <v>4805</v>
      </c>
      <c r="E750" s="20"/>
      <c r="F750" s="17" t="s">
        <v>5837</v>
      </c>
      <c r="G750" s="17" t="s">
        <v>6609</v>
      </c>
      <c r="H750" s="17" t="s">
        <v>6068</v>
      </c>
      <c r="I750" s="17" t="s">
        <v>2677</v>
      </c>
      <c r="J750" s="17"/>
      <c r="K750" s="17" t="s">
        <v>8482</v>
      </c>
      <c r="L750" s="233">
        <v>40119</v>
      </c>
      <c r="M750" s="18"/>
      <c r="N750" s="215">
        <v>40122</v>
      </c>
      <c r="O750" s="225" t="s">
        <v>8482</v>
      </c>
      <c r="P750" s="151"/>
      <c r="Q750" s="52"/>
      <c r="R750" s="330"/>
    </row>
    <row r="751" spans="1:18" x14ac:dyDescent="0.25">
      <c r="A751" s="54">
        <v>40116</v>
      </c>
      <c r="B751" s="55" t="s">
        <v>6272</v>
      </c>
      <c r="C751" s="20" t="s">
        <v>6583</v>
      </c>
      <c r="D751" s="17">
        <v>4781</v>
      </c>
      <c r="E751" s="20"/>
      <c r="F751" s="17" t="s">
        <v>9334</v>
      </c>
      <c r="G751" s="17"/>
      <c r="H751" s="17" t="s">
        <v>9828</v>
      </c>
      <c r="I751" s="17"/>
      <c r="J751" s="17"/>
      <c r="K751" s="17" t="s">
        <v>9003</v>
      </c>
      <c r="L751" s="233">
        <v>40119</v>
      </c>
      <c r="M751" s="18" t="s">
        <v>3386</v>
      </c>
      <c r="N751" s="215">
        <v>40120</v>
      </c>
      <c r="O751" s="225" t="s">
        <v>3224</v>
      </c>
      <c r="P751" s="151"/>
      <c r="Q751" s="52"/>
      <c r="R751" s="330"/>
    </row>
    <row r="752" spans="1:18" x14ac:dyDescent="0.25">
      <c r="A752" s="54">
        <v>40116</v>
      </c>
      <c r="B752" s="55" t="s">
        <v>5168</v>
      </c>
      <c r="C752" s="20"/>
      <c r="D752" s="17" t="s">
        <v>5169</v>
      </c>
      <c r="E752" s="20"/>
      <c r="F752" s="17" t="s">
        <v>1697</v>
      </c>
      <c r="G752" s="21">
        <v>24</v>
      </c>
      <c r="H752" s="17" t="s">
        <v>866</v>
      </c>
      <c r="I752" s="17" t="s">
        <v>867</v>
      </c>
      <c r="J752" s="17" t="s">
        <v>9753</v>
      </c>
      <c r="K752" s="17" t="s">
        <v>2232</v>
      </c>
      <c r="L752" s="233">
        <v>40128</v>
      </c>
      <c r="M752" s="18"/>
      <c r="N752" s="215">
        <v>40128</v>
      </c>
      <c r="O752" s="225" t="s">
        <v>620</v>
      </c>
      <c r="P752" s="151" t="s">
        <v>2233</v>
      </c>
      <c r="Q752" s="52"/>
      <c r="R752" s="330"/>
    </row>
    <row r="753" spans="1:18" x14ac:dyDescent="0.25">
      <c r="A753" s="54">
        <v>40119</v>
      </c>
      <c r="B753" s="55" t="s">
        <v>10873</v>
      </c>
      <c r="C753" s="20" t="s">
        <v>2215</v>
      </c>
      <c r="D753" s="17"/>
      <c r="E753" s="20"/>
      <c r="F753" s="17" t="s">
        <v>4609</v>
      </c>
      <c r="G753" s="21" t="s">
        <v>8606</v>
      </c>
      <c r="H753" s="17" t="s">
        <v>1831</v>
      </c>
      <c r="I753" s="17" t="s">
        <v>4854</v>
      </c>
      <c r="J753" s="17"/>
      <c r="K753" s="17" t="s">
        <v>4855</v>
      </c>
      <c r="L753" s="233">
        <v>40120</v>
      </c>
      <c r="M753" s="18" t="s">
        <v>3386</v>
      </c>
      <c r="N753" s="215">
        <v>40119</v>
      </c>
      <c r="O753" s="225">
        <v>1</v>
      </c>
      <c r="P753" s="151" t="s">
        <v>6271</v>
      </c>
      <c r="Q753" s="52"/>
      <c r="R753" s="330"/>
    </row>
    <row r="754" spans="1:18" x14ac:dyDescent="0.25">
      <c r="A754" s="54">
        <v>40119</v>
      </c>
      <c r="B754" s="55" t="s">
        <v>3225</v>
      </c>
      <c r="C754" s="20" t="s">
        <v>5644</v>
      </c>
      <c r="D754" s="17">
        <v>4805</v>
      </c>
      <c r="E754" s="20"/>
      <c r="F754" s="17" t="s">
        <v>9334</v>
      </c>
      <c r="G754" s="17"/>
      <c r="H754" s="17" t="s">
        <v>5123</v>
      </c>
      <c r="I754" s="17" t="s">
        <v>4684</v>
      </c>
      <c r="J754" s="17"/>
      <c r="K754" s="17" t="s">
        <v>7019</v>
      </c>
      <c r="L754" s="233">
        <v>40120</v>
      </c>
      <c r="M754" s="18" t="s">
        <v>3386</v>
      </c>
      <c r="N754" s="215">
        <v>40120</v>
      </c>
      <c r="O754" s="225" t="s">
        <v>4685</v>
      </c>
      <c r="P754" s="151" t="s">
        <v>4684</v>
      </c>
      <c r="Q754" s="52"/>
      <c r="R754" s="330"/>
    </row>
    <row r="755" spans="1:18" x14ac:dyDescent="0.25">
      <c r="A755" s="54">
        <v>40119</v>
      </c>
      <c r="B755" s="55" t="s">
        <v>2675</v>
      </c>
      <c r="C755" s="20" t="s">
        <v>1589</v>
      </c>
      <c r="D755" s="17">
        <v>4806</v>
      </c>
      <c r="E755" s="20"/>
      <c r="F755" s="17" t="s">
        <v>5941</v>
      </c>
      <c r="G755" s="17" t="s">
        <v>4867</v>
      </c>
      <c r="H755" s="17" t="s">
        <v>6044</v>
      </c>
      <c r="I755" s="17" t="s">
        <v>10815</v>
      </c>
      <c r="J755" s="17"/>
      <c r="K755" s="17" t="s">
        <v>4461</v>
      </c>
      <c r="L755" s="233">
        <v>40120</v>
      </c>
      <c r="M755" s="18"/>
      <c r="N755" s="215">
        <v>40121</v>
      </c>
      <c r="O755" s="225" t="s">
        <v>4461</v>
      </c>
      <c r="P755" s="151"/>
      <c r="Q755" s="52"/>
      <c r="R755" s="330"/>
    </row>
    <row r="756" spans="1:18" x14ac:dyDescent="0.25">
      <c r="A756" s="54">
        <v>40121</v>
      </c>
      <c r="B756" s="55" t="s">
        <v>9395</v>
      </c>
      <c r="C756" s="20" t="s">
        <v>10120</v>
      </c>
      <c r="D756" s="17">
        <v>4706</v>
      </c>
      <c r="E756" s="20"/>
      <c r="F756" s="17" t="s">
        <v>4323</v>
      </c>
      <c r="G756" s="17"/>
      <c r="H756" s="17" t="s">
        <v>9396</v>
      </c>
      <c r="I756" s="17" t="s">
        <v>6197</v>
      </c>
      <c r="J756" s="17"/>
      <c r="K756" s="17" t="s">
        <v>5866</v>
      </c>
      <c r="L756" s="233">
        <v>40121</v>
      </c>
      <c r="M756" s="18" t="s">
        <v>3386</v>
      </c>
      <c r="N756" s="215">
        <v>40123</v>
      </c>
      <c r="O756" s="225" t="s">
        <v>5866</v>
      </c>
      <c r="P756" s="225"/>
      <c r="Q756" s="52"/>
      <c r="R756" s="330"/>
    </row>
    <row r="757" spans="1:18" x14ac:dyDescent="0.25">
      <c r="A757" s="54">
        <v>40121</v>
      </c>
      <c r="B757" s="55" t="s">
        <v>4452</v>
      </c>
      <c r="C757" s="21" t="s">
        <v>425</v>
      </c>
      <c r="D757" s="17"/>
      <c r="E757" s="20"/>
      <c r="F757" s="17" t="s">
        <v>5941</v>
      </c>
      <c r="G757" s="21" t="s">
        <v>8606</v>
      </c>
      <c r="H757" s="17" t="s">
        <v>7802</v>
      </c>
      <c r="I757" s="17" t="s">
        <v>4754</v>
      </c>
      <c r="J757" s="17"/>
      <c r="K757" s="17" t="s">
        <v>4118</v>
      </c>
      <c r="L757" s="233">
        <v>40122</v>
      </c>
      <c r="M757" s="18"/>
      <c r="N757" s="215">
        <v>40123</v>
      </c>
      <c r="O757" s="225" t="s">
        <v>4118</v>
      </c>
      <c r="P757" s="151"/>
      <c r="Q757" s="52"/>
      <c r="R757" s="330"/>
    </row>
    <row r="758" spans="1:18" x14ac:dyDescent="0.25">
      <c r="A758" s="54">
        <v>40121</v>
      </c>
      <c r="B758" s="55" t="s">
        <v>4452</v>
      </c>
      <c r="C758" s="21" t="s">
        <v>425</v>
      </c>
      <c r="D758" s="17"/>
      <c r="E758" s="20"/>
      <c r="F758" s="17" t="s">
        <v>5941</v>
      </c>
      <c r="G758" s="17" t="s">
        <v>5830</v>
      </c>
      <c r="H758" s="17" t="s">
        <v>850</v>
      </c>
      <c r="I758" s="17" t="s">
        <v>851</v>
      </c>
      <c r="J758" s="17"/>
      <c r="K758" s="17" t="s">
        <v>4118</v>
      </c>
      <c r="L758" s="233">
        <v>40122</v>
      </c>
      <c r="M758" s="18"/>
      <c r="N758" s="215">
        <v>40123</v>
      </c>
      <c r="O758" s="225" t="s">
        <v>4118</v>
      </c>
      <c r="P758" s="151"/>
      <c r="Q758" s="52"/>
      <c r="R758" s="330"/>
    </row>
    <row r="759" spans="1:18" x14ac:dyDescent="0.25">
      <c r="A759" s="54">
        <v>40121</v>
      </c>
      <c r="B759" s="55" t="s">
        <v>4452</v>
      </c>
      <c r="C759" s="21" t="s">
        <v>425</v>
      </c>
      <c r="D759" s="17"/>
      <c r="E759" s="20"/>
      <c r="F759" s="17" t="s">
        <v>5941</v>
      </c>
      <c r="G759" s="17"/>
      <c r="H759" s="17" t="s">
        <v>10846</v>
      </c>
      <c r="I759" s="17" t="s">
        <v>5137</v>
      </c>
      <c r="J759" s="17"/>
      <c r="K759" s="17" t="s">
        <v>4096</v>
      </c>
      <c r="L759" s="233">
        <v>40122</v>
      </c>
      <c r="M759" s="18"/>
      <c r="N759" s="215">
        <v>40123</v>
      </c>
      <c r="O759" s="225" t="s">
        <v>4096</v>
      </c>
      <c r="P759" s="151"/>
      <c r="Q759" s="52"/>
      <c r="R759" s="330"/>
    </row>
    <row r="760" spans="1:18" x14ac:dyDescent="0.25">
      <c r="A760" s="54">
        <v>40121</v>
      </c>
      <c r="B760" s="55" t="s">
        <v>4452</v>
      </c>
      <c r="C760" s="21" t="s">
        <v>425</v>
      </c>
      <c r="D760" s="17"/>
      <c r="E760" s="20"/>
      <c r="F760" s="17" t="s">
        <v>5941</v>
      </c>
      <c r="G760" s="17" t="s">
        <v>1830</v>
      </c>
      <c r="H760" s="17" t="s">
        <v>10681</v>
      </c>
      <c r="I760" s="17" t="s">
        <v>7078</v>
      </c>
      <c r="J760" s="17"/>
      <c r="K760" s="17" t="s">
        <v>4096</v>
      </c>
      <c r="L760" s="233">
        <v>40122</v>
      </c>
      <c r="M760" s="18"/>
      <c r="N760" s="215">
        <v>40123</v>
      </c>
      <c r="O760" s="225" t="s">
        <v>4096</v>
      </c>
      <c r="P760" s="151"/>
      <c r="Q760" s="52"/>
      <c r="R760" s="330"/>
    </row>
    <row r="761" spans="1:18" x14ac:dyDescent="0.25">
      <c r="A761" s="54">
        <v>40121</v>
      </c>
      <c r="B761" s="55" t="s">
        <v>8164</v>
      </c>
      <c r="C761" s="20" t="s">
        <v>7492</v>
      </c>
      <c r="D761" s="17">
        <v>4590</v>
      </c>
      <c r="E761" s="20"/>
      <c r="F761" s="17" t="s">
        <v>7521</v>
      </c>
      <c r="G761" s="17" t="s">
        <v>313</v>
      </c>
      <c r="H761" s="17" t="s">
        <v>930</v>
      </c>
      <c r="I761" s="17" t="s">
        <v>313</v>
      </c>
      <c r="J761" s="17" t="s">
        <v>5167</v>
      </c>
      <c r="K761" s="17" t="s">
        <v>874</v>
      </c>
      <c r="L761" s="233">
        <v>40124</v>
      </c>
      <c r="M761" s="18" t="s">
        <v>3356</v>
      </c>
      <c r="N761" s="215">
        <v>40127</v>
      </c>
      <c r="O761" s="225">
        <v>5000</v>
      </c>
      <c r="P761" s="151"/>
      <c r="Q761" s="52"/>
      <c r="R761" s="330"/>
    </row>
    <row r="762" spans="1:18" x14ac:dyDescent="0.25">
      <c r="A762" s="54">
        <v>40121</v>
      </c>
      <c r="B762" s="55" t="s">
        <v>9789</v>
      </c>
      <c r="C762" s="20" t="s">
        <v>5644</v>
      </c>
      <c r="D762" s="17">
        <v>4805</v>
      </c>
      <c r="E762" s="20"/>
      <c r="F762" s="17" t="s">
        <v>4880</v>
      </c>
      <c r="G762" s="17"/>
      <c r="H762" s="17" t="s">
        <v>9790</v>
      </c>
      <c r="I762" s="17"/>
      <c r="J762" s="17"/>
      <c r="K762" s="17" t="s">
        <v>6204</v>
      </c>
      <c r="L762" s="233">
        <v>40134</v>
      </c>
      <c r="M762" s="18"/>
      <c r="N762" s="215">
        <v>40133</v>
      </c>
      <c r="O762" s="225" t="s">
        <v>4096</v>
      </c>
      <c r="P762" s="151"/>
      <c r="Q762" s="52"/>
      <c r="R762" s="330"/>
    </row>
    <row r="763" spans="1:18" x14ac:dyDescent="0.25">
      <c r="A763" s="54">
        <v>40122</v>
      </c>
      <c r="B763" s="55" t="s">
        <v>5138</v>
      </c>
      <c r="C763" s="20" t="s">
        <v>5644</v>
      </c>
      <c r="D763" s="17">
        <v>4805</v>
      </c>
      <c r="E763" s="20"/>
      <c r="F763" s="17" t="s">
        <v>9334</v>
      </c>
      <c r="G763" s="17" t="s">
        <v>5139</v>
      </c>
      <c r="H763" s="17" t="s">
        <v>8691</v>
      </c>
      <c r="I763" s="17" t="s">
        <v>7195</v>
      </c>
      <c r="J763" s="17"/>
      <c r="K763" s="17" t="s">
        <v>2377</v>
      </c>
      <c r="L763" s="233">
        <v>40123</v>
      </c>
      <c r="M763" s="18" t="s">
        <v>3386</v>
      </c>
      <c r="N763" s="215">
        <v>40123</v>
      </c>
      <c r="O763" s="225" t="s">
        <v>2377</v>
      </c>
      <c r="P763" s="151"/>
      <c r="Q763" s="52"/>
      <c r="R763" s="330"/>
    </row>
    <row r="764" spans="1:18" x14ac:dyDescent="0.25">
      <c r="A764" s="54">
        <v>40123</v>
      </c>
      <c r="B764" s="55" t="s">
        <v>4016</v>
      </c>
      <c r="C764" s="20" t="s">
        <v>10049</v>
      </c>
      <c r="D764" s="17">
        <v>4602</v>
      </c>
      <c r="E764" s="20"/>
      <c r="F764" s="17" t="s">
        <v>4323</v>
      </c>
      <c r="G764" s="17"/>
      <c r="H764" s="17" t="s">
        <v>4378</v>
      </c>
      <c r="I764" s="17" t="s">
        <v>4379</v>
      </c>
      <c r="J764" s="17"/>
      <c r="K764" s="17" t="s">
        <v>9343</v>
      </c>
      <c r="L764" s="233">
        <v>40129</v>
      </c>
      <c r="M764" s="18"/>
      <c r="N764" s="215">
        <v>40129</v>
      </c>
      <c r="O764" s="225" t="s">
        <v>9344</v>
      </c>
      <c r="P764" s="151"/>
      <c r="Q764" s="52"/>
      <c r="R764" s="330"/>
    </row>
    <row r="765" spans="1:18" x14ac:dyDescent="0.25">
      <c r="A765" s="54">
        <v>40123</v>
      </c>
      <c r="B765" s="55" t="s">
        <v>1051</v>
      </c>
      <c r="C765" s="20" t="s">
        <v>117</v>
      </c>
      <c r="D765" s="17">
        <v>4718</v>
      </c>
      <c r="E765" s="20"/>
      <c r="F765" s="17" t="s">
        <v>9334</v>
      </c>
      <c r="G765" s="17"/>
      <c r="H765" s="17" t="s">
        <v>1968</v>
      </c>
      <c r="I765" s="17" t="s">
        <v>8177</v>
      </c>
      <c r="J765" s="17"/>
      <c r="K765" s="17" t="s">
        <v>1969</v>
      </c>
      <c r="L765" s="233">
        <v>40170</v>
      </c>
      <c r="M765" s="18"/>
      <c r="N765" s="215">
        <v>40170</v>
      </c>
      <c r="O765" s="225" t="s">
        <v>1970</v>
      </c>
      <c r="P765" s="151"/>
      <c r="Q765" s="52"/>
      <c r="R765" s="330"/>
    </row>
    <row r="766" spans="1:18" x14ac:dyDescent="0.25">
      <c r="A766" s="54">
        <v>40123</v>
      </c>
      <c r="B766" s="55" t="s">
        <v>2417</v>
      </c>
      <c r="C766" s="20" t="s">
        <v>117</v>
      </c>
      <c r="D766" s="17">
        <v>4718</v>
      </c>
      <c r="E766" s="20"/>
      <c r="F766" s="17" t="s">
        <v>5382</v>
      </c>
      <c r="G766" s="17"/>
      <c r="H766" s="17" t="s">
        <v>10876</v>
      </c>
      <c r="I766" s="17"/>
      <c r="J766" s="17"/>
      <c r="K766" s="17" t="s">
        <v>7630</v>
      </c>
      <c r="L766" s="233">
        <v>40154</v>
      </c>
      <c r="M766" s="18" t="s">
        <v>5937</v>
      </c>
      <c r="N766" s="215">
        <v>40185</v>
      </c>
      <c r="O766" s="225" t="s">
        <v>7402</v>
      </c>
      <c r="P766" s="151"/>
      <c r="Q766" s="52"/>
      <c r="R766" s="330"/>
    </row>
    <row r="767" spans="1:18" x14ac:dyDescent="0.25">
      <c r="A767" s="54">
        <v>40123</v>
      </c>
      <c r="B767" s="55" t="s">
        <v>2417</v>
      </c>
      <c r="C767" s="20" t="s">
        <v>117</v>
      </c>
      <c r="D767" s="17">
        <v>4718</v>
      </c>
      <c r="E767" s="20"/>
      <c r="F767" s="17" t="s">
        <v>5382</v>
      </c>
      <c r="G767" s="17"/>
      <c r="H767" s="17" t="s">
        <v>5999</v>
      </c>
      <c r="I767" s="17" t="s">
        <v>10616</v>
      </c>
      <c r="J767" s="17" t="s">
        <v>7334</v>
      </c>
      <c r="K767" s="17" t="s">
        <v>7519</v>
      </c>
      <c r="L767" s="233">
        <v>40154</v>
      </c>
      <c r="M767" s="18" t="s">
        <v>5937</v>
      </c>
      <c r="N767" s="215">
        <v>40185</v>
      </c>
      <c r="O767" s="225" t="s">
        <v>7519</v>
      </c>
      <c r="P767" s="151"/>
      <c r="Q767" s="52"/>
      <c r="R767" s="330"/>
    </row>
    <row r="768" spans="1:18" x14ac:dyDescent="0.25">
      <c r="A768" s="54">
        <v>40126</v>
      </c>
      <c r="B768" s="55" t="s">
        <v>8925</v>
      </c>
      <c r="C768" s="20" t="s">
        <v>6583</v>
      </c>
      <c r="D768" s="17">
        <v>4781</v>
      </c>
      <c r="E768" s="20"/>
      <c r="F768" s="17" t="s">
        <v>9334</v>
      </c>
      <c r="G768" s="17"/>
      <c r="H768" s="17" t="s">
        <v>5607</v>
      </c>
      <c r="I768" s="17" t="s">
        <v>4684</v>
      </c>
      <c r="J768" s="17"/>
      <c r="K768" s="17" t="s">
        <v>6934</v>
      </c>
      <c r="L768" s="233">
        <v>40128</v>
      </c>
      <c r="M768" s="18"/>
      <c r="N768" s="215">
        <v>40128</v>
      </c>
      <c r="O768" s="225" t="s">
        <v>6934</v>
      </c>
      <c r="P768" s="151" t="s">
        <v>9570</v>
      </c>
      <c r="Q768" s="52"/>
      <c r="R768" s="330"/>
    </row>
    <row r="769" spans="1:18" x14ac:dyDescent="0.25">
      <c r="A769" s="54">
        <v>40126</v>
      </c>
      <c r="B769" s="55" t="s">
        <v>10605</v>
      </c>
      <c r="C769" s="20" t="s">
        <v>10049</v>
      </c>
      <c r="D769" s="17">
        <v>4602</v>
      </c>
      <c r="E769" s="20"/>
      <c r="F769" s="17" t="s">
        <v>8863</v>
      </c>
      <c r="G769" s="17"/>
      <c r="H769" s="17" t="s">
        <v>7221</v>
      </c>
      <c r="I769" s="17" t="s">
        <v>4014</v>
      </c>
      <c r="J769" s="17" t="s">
        <v>4533</v>
      </c>
      <c r="K769" s="17" t="s">
        <v>4015</v>
      </c>
      <c r="L769" s="233">
        <v>40128</v>
      </c>
      <c r="M769" s="18"/>
      <c r="N769" s="215">
        <v>40128</v>
      </c>
      <c r="O769" s="225" t="s">
        <v>6474</v>
      </c>
      <c r="P769" s="151"/>
      <c r="Q769" s="52"/>
      <c r="R769" s="330"/>
    </row>
    <row r="770" spans="1:18" x14ac:dyDescent="0.25">
      <c r="A770" s="54">
        <v>40126</v>
      </c>
      <c r="B770" s="55" t="s">
        <v>6181</v>
      </c>
      <c r="C770" s="20" t="s">
        <v>1746</v>
      </c>
      <c r="D770" s="17" t="s">
        <v>5750</v>
      </c>
      <c r="E770" s="20"/>
      <c r="F770" s="17" t="s">
        <v>1697</v>
      </c>
      <c r="G770" s="17"/>
      <c r="H770" s="17" t="s">
        <v>7221</v>
      </c>
      <c r="I770" s="17" t="s">
        <v>10616</v>
      </c>
      <c r="J770" s="17" t="s">
        <v>7950</v>
      </c>
      <c r="K770" s="17" t="s">
        <v>4247</v>
      </c>
      <c r="L770" s="233">
        <v>40135</v>
      </c>
      <c r="M770" s="18"/>
      <c r="N770" s="215">
        <v>40134</v>
      </c>
      <c r="O770" s="225" t="s">
        <v>7127</v>
      </c>
      <c r="P770" s="151"/>
      <c r="Q770" s="52"/>
      <c r="R770" s="330"/>
    </row>
    <row r="771" spans="1:18" x14ac:dyDescent="0.25">
      <c r="A771" s="54">
        <v>40127</v>
      </c>
      <c r="B771" s="55" t="s">
        <v>9571</v>
      </c>
      <c r="C771" s="20" t="s">
        <v>1589</v>
      </c>
      <c r="D771" s="17">
        <v>4806</v>
      </c>
      <c r="E771" s="20"/>
      <c r="F771" s="17" t="s">
        <v>6150</v>
      </c>
      <c r="G771" s="17"/>
      <c r="H771" s="17" t="s">
        <v>8292</v>
      </c>
      <c r="I771" s="17" t="s">
        <v>7195</v>
      </c>
      <c r="J771" s="17"/>
      <c r="K771" s="17" t="s">
        <v>9055</v>
      </c>
      <c r="L771" s="233">
        <v>40128</v>
      </c>
      <c r="M771" s="18"/>
      <c r="N771" s="215">
        <v>40128</v>
      </c>
      <c r="O771" s="225" t="s">
        <v>9055</v>
      </c>
      <c r="P771" s="151"/>
      <c r="Q771" s="52"/>
      <c r="R771" s="330"/>
    </row>
    <row r="772" spans="1:18" x14ac:dyDescent="0.25">
      <c r="A772" s="54">
        <v>40127</v>
      </c>
      <c r="B772" s="55" t="s">
        <v>9571</v>
      </c>
      <c r="C772" s="20" t="s">
        <v>1589</v>
      </c>
      <c r="D772" s="17">
        <v>4806</v>
      </c>
      <c r="E772" s="20"/>
      <c r="F772" s="17" t="s">
        <v>6150</v>
      </c>
      <c r="G772" s="17"/>
      <c r="H772" s="17" t="s">
        <v>8293</v>
      </c>
      <c r="I772" s="17"/>
      <c r="J772" s="17"/>
      <c r="K772" s="17" t="s">
        <v>9783</v>
      </c>
      <c r="L772" s="233">
        <v>40128</v>
      </c>
      <c r="M772" s="18"/>
      <c r="N772" s="215">
        <v>40128</v>
      </c>
      <c r="O772" s="225" t="s">
        <v>9783</v>
      </c>
      <c r="P772" s="151"/>
      <c r="Q772" s="52"/>
      <c r="R772" s="330"/>
    </row>
    <row r="773" spans="1:18" x14ac:dyDescent="0.25">
      <c r="A773" s="54">
        <v>40127</v>
      </c>
      <c r="B773" s="55" t="s">
        <v>8294</v>
      </c>
      <c r="C773" s="20" t="s">
        <v>5644</v>
      </c>
      <c r="D773" s="17">
        <v>4805</v>
      </c>
      <c r="E773" s="20"/>
      <c r="F773" s="17" t="s">
        <v>9334</v>
      </c>
      <c r="G773" s="17"/>
      <c r="H773" s="17" t="s">
        <v>8295</v>
      </c>
      <c r="I773" s="17"/>
      <c r="J773" s="17"/>
      <c r="K773" s="17" t="s">
        <v>1747</v>
      </c>
      <c r="L773" s="233">
        <v>40128</v>
      </c>
      <c r="M773" s="18" t="s">
        <v>3386</v>
      </c>
      <c r="N773" s="215">
        <v>40128</v>
      </c>
      <c r="O773" s="225" t="s">
        <v>6970</v>
      </c>
      <c r="P773" s="151"/>
      <c r="Q773" s="52"/>
      <c r="R773" s="330"/>
    </row>
    <row r="774" spans="1:18" x14ac:dyDescent="0.25">
      <c r="A774" s="54">
        <v>40127</v>
      </c>
      <c r="B774" s="55" t="s">
        <v>8296</v>
      </c>
      <c r="C774" s="20" t="s">
        <v>5644</v>
      </c>
      <c r="D774" s="17">
        <v>4805</v>
      </c>
      <c r="E774" s="20"/>
      <c r="F774" s="17" t="s">
        <v>6150</v>
      </c>
      <c r="G774" s="17"/>
      <c r="H774" s="17" t="s">
        <v>2101</v>
      </c>
      <c r="I774" s="17" t="s">
        <v>6912</v>
      </c>
      <c r="J774" s="17"/>
      <c r="K774" s="17" t="s">
        <v>1747</v>
      </c>
      <c r="L774" s="233">
        <v>40128</v>
      </c>
      <c r="M774" s="18"/>
      <c r="N774" s="215">
        <v>40128</v>
      </c>
      <c r="O774" s="225" t="s">
        <v>10602</v>
      </c>
      <c r="P774" s="151"/>
      <c r="Q774" s="52"/>
      <c r="R774" s="330"/>
    </row>
    <row r="775" spans="1:18" x14ac:dyDescent="0.25">
      <c r="A775" s="54">
        <v>40127</v>
      </c>
      <c r="B775" s="55" t="s">
        <v>9571</v>
      </c>
      <c r="C775" s="20" t="s">
        <v>1589</v>
      </c>
      <c r="D775" s="17">
        <v>4806</v>
      </c>
      <c r="E775" s="20"/>
      <c r="F775" s="17" t="s">
        <v>6150</v>
      </c>
      <c r="G775" s="17"/>
      <c r="H775" s="17" t="s">
        <v>10604</v>
      </c>
      <c r="I775" s="17"/>
      <c r="J775" s="17"/>
      <c r="K775" s="17" t="s">
        <v>4586</v>
      </c>
      <c r="L775" s="233">
        <v>40128</v>
      </c>
      <c r="M775" s="18"/>
      <c r="N775" s="215">
        <v>40128</v>
      </c>
      <c r="O775" s="225" t="s">
        <v>10316</v>
      </c>
      <c r="P775" s="151"/>
      <c r="Q775" s="52"/>
      <c r="R775" s="330"/>
    </row>
    <row r="776" spans="1:18" x14ac:dyDescent="0.25">
      <c r="A776" s="54">
        <v>40127</v>
      </c>
      <c r="B776" s="55" t="s">
        <v>7707</v>
      </c>
      <c r="C776" s="20" t="s">
        <v>5644</v>
      </c>
      <c r="D776" s="17">
        <v>4805</v>
      </c>
      <c r="E776" s="20"/>
      <c r="F776" s="17" t="s">
        <v>8863</v>
      </c>
      <c r="G776" s="17"/>
      <c r="H776" s="17" t="s">
        <v>9983</v>
      </c>
      <c r="I776" s="17" t="s">
        <v>4014</v>
      </c>
      <c r="J776" s="17"/>
      <c r="K776" s="17" t="s">
        <v>9984</v>
      </c>
      <c r="L776" s="233">
        <v>40130</v>
      </c>
      <c r="M776" s="18"/>
      <c r="N776" s="215">
        <v>40130</v>
      </c>
      <c r="O776" s="225" t="s">
        <v>9984</v>
      </c>
      <c r="P776" s="151"/>
      <c r="Q776" s="52"/>
      <c r="R776" s="330"/>
    </row>
    <row r="777" spans="1:18" x14ac:dyDescent="0.25">
      <c r="A777" s="54">
        <v>40127</v>
      </c>
      <c r="B777" s="55" t="s">
        <v>6205</v>
      </c>
      <c r="C777" s="20" t="s">
        <v>1589</v>
      </c>
      <c r="D777" s="17">
        <v>4806</v>
      </c>
      <c r="E777" s="20"/>
      <c r="F777" s="17" t="s">
        <v>8810</v>
      </c>
      <c r="G777" s="17"/>
      <c r="H777" s="17" t="s">
        <v>6206</v>
      </c>
      <c r="I777" s="17" t="s">
        <v>7195</v>
      </c>
      <c r="J777" s="17"/>
      <c r="K777" s="17" t="s">
        <v>4096</v>
      </c>
      <c r="L777" s="233">
        <v>40128</v>
      </c>
      <c r="M777" s="18" t="s">
        <v>3386</v>
      </c>
      <c r="N777" s="215">
        <v>40133</v>
      </c>
      <c r="O777" s="228" t="s">
        <v>6206</v>
      </c>
      <c r="P777" s="151"/>
      <c r="Q777" s="52"/>
      <c r="R777" s="330"/>
    </row>
    <row r="778" spans="1:18" x14ac:dyDescent="0.25">
      <c r="A778" s="54">
        <v>40127</v>
      </c>
      <c r="B778" s="55" t="s">
        <v>6205</v>
      </c>
      <c r="C778" s="20" t="s">
        <v>1589</v>
      </c>
      <c r="D778" s="17">
        <v>4806</v>
      </c>
      <c r="E778" s="20"/>
      <c r="F778" s="17" t="s">
        <v>8810</v>
      </c>
      <c r="G778" s="17"/>
      <c r="H778" s="17" t="s">
        <v>652</v>
      </c>
      <c r="I778" s="17" t="s">
        <v>7998</v>
      </c>
      <c r="J778" s="17"/>
      <c r="K778" s="17" t="s">
        <v>4096</v>
      </c>
      <c r="L778" s="233">
        <v>40128</v>
      </c>
      <c r="M778" s="18" t="s">
        <v>3386</v>
      </c>
      <c r="N778" s="215">
        <v>40133</v>
      </c>
      <c r="O778" s="227" t="s">
        <v>652</v>
      </c>
      <c r="P778" s="151"/>
      <c r="Q778" s="52"/>
      <c r="R778" s="330"/>
    </row>
    <row r="779" spans="1:18" x14ac:dyDescent="0.25">
      <c r="A779" s="54">
        <v>40128</v>
      </c>
      <c r="B779" s="55" t="s">
        <v>10603</v>
      </c>
      <c r="C779" s="20" t="s">
        <v>6583</v>
      </c>
      <c r="D779" s="17">
        <v>4781</v>
      </c>
      <c r="E779" s="20"/>
      <c r="F779" s="21" t="s">
        <v>4905</v>
      </c>
      <c r="G779" s="17"/>
      <c r="H779" s="17" t="s">
        <v>7373</v>
      </c>
      <c r="I779" s="17"/>
      <c r="J779" s="17"/>
      <c r="K779" s="17" t="s">
        <v>8426</v>
      </c>
      <c r="L779" s="233">
        <v>40128</v>
      </c>
      <c r="M779" s="18" t="s">
        <v>3386</v>
      </c>
      <c r="N779" s="215">
        <v>40128</v>
      </c>
      <c r="O779" s="151" t="s">
        <v>8426</v>
      </c>
      <c r="P779" s="151"/>
      <c r="Q779" s="52"/>
      <c r="R779" s="330"/>
    </row>
    <row r="780" spans="1:18" x14ac:dyDescent="0.25">
      <c r="A780" s="54">
        <v>40128</v>
      </c>
      <c r="B780" s="55" t="s">
        <v>2774</v>
      </c>
      <c r="C780" s="21" t="s">
        <v>425</v>
      </c>
      <c r="D780" s="17"/>
      <c r="E780" s="20"/>
      <c r="F780" s="17" t="s">
        <v>1991</v>
      </c>
      <c r="G780" s="17"/>
      <c r="H780" s="17" t="s">
        <v>1992</v>
      </c>
      <c r="I780" s="17" t="s">
        <v>7301</v>
      </c>
      <c r="J780" s="17"/>
      <c r="K780" s="17" t="s">
        <v>2807</v>
      </c>
      <c r="L780" s="233">
        <v>40128</v>
      </c>
      <c r="M780" s="18" t="s">
        <v>3386</v>
      </c>
      <c r="N780" s="215">
        <v>40129</v>
      </c>
      <c r="O780" s="225" t="s">
        <v>2807</v>
      </c>
      <c r="P780" s="151" t="s">
        <v>1993</v>
      </c>
      <c r="Q780" s="52"/>
      <c r="R780" s="330"/>
    </row>
    <row r="781" spans="1:18" x14ac:dyDescent="0.25">
      <c r="A781" s="54">
        <v>40129</v>
      </c>
      <c r="B781" s="55" t="s">
        <v>9985</v>
      </c>
      <c r="C781" s="20" t="s">
        <v>7963</v>
      </c>
      <c r="D781" s="17">
        <v>4619</v>
      </c>
      <c r="E781" s="20"/>
      <c r="F781" s="17" t="s">
        <v>4880</v>
      </c>
      <c r="G781" s="17" t="s">
        <v>7813</v>
      </c>
      <c r="H781" s="17" t="s">
        <v>3450</v>
      </c>
      <c r="I781" s="17" t="s">
        <v>7813</v>
      </c>
      <c r="J781" s="17" t="s">
        <v>7813</v>
      </c>
      <c r="K781" s="17" t="s">
        <v>3451</v>
      </c>
      <c r="L781" s="233">
        <v>40130</v>
      </c>
      <c r="M781" s="18"/>
      <c r="N781" s="215">
        <v>40130</v>
      </c>
      <c r="O781" s="225"/>
      <c r="P781" s="151"/>
      <c r="Q781" s="52"/>
      <c r="R781" s="330"/>
    </row>
    <row r="782" spans="1:18" x14ac:dyDescent="0.25">
      <c r="A782" s="54">
        <v>40129</v>
      </c>
      <c r="B782" s="55" t="s">
        <v>10253</v>
      </c>
      <c r="C782" s="20" t="s">
        <v>7963</v>
      </c>
      <c r="D782" s="17">
        <v>4619</v>
      </c>
      <c r="E782" s="20"/>
      <c r="F782" s="17" t="s">
        <v>2865</v>
      </c>
      <c r="G782" s="17" t="s">
        <v>7813</v>
      </c>
      <c r="H782" s="17" t="s">
        <v>4985</v>
      </c>
      <c r="I782" s="17" t="s">
        <v>7813</v>
      </c>
      <c r="J782" s="17" t="s">
        <v>7813</v>
      </c>
      <c r="K782" s="17" t="s">
        <v>4986</v>
      </c>
      <c r="L782" s="233">
        <v>40134</v>
      </c>
      <c r="M782" s="18"/>
      <c r="N782" s="215">
        <v>40136</v>
      </c>
      <c r="O782" s="225" t="s">
        <v>4096</v>
      </c>
      <c r="P782" s="151"/>
      <c r="Q782" s="52"/>
      <c r="R782" s="330"/>
    </row>
    <row r="783" spans="1:18" x14ac:dyDescent="0.25">
      <c r="A783" s="54">
        <v>40129</v>
      </c>
      <c r="B783" s="55" t="s">
        <v>6742</v>
      </c>
      <c r="C783" s="20" t="s">
        <v>5644</v>
      </c>
      <c r="D783" s="17">
        <v>4805</v>
      </c>
      <c r="E783" s="20"/>
      <c r="F783" s="17" t="s">
        <v>9334</v>
      </c>
      <c r="G783" s="17"/>
      <c r="H783" s="17" t="s">
        <v>6743</v>
      </c>
      <c r="I783" s="17" t="s">
        <v>5139</v>
      </c>
      <c r="J783" s="17"/>
      <c r="K783" s="17" t="s">
        <v>6744</v>
      </c>
      <c r="L783" s="233">
        <v>40130</v>
      </c>
      <c r="M783" s="18" t="s">
        <v>3386</v>
      </c>
      <c r="N783" s="215">
        <v>40140</v>
      </c>
      <c r="O783" s="225" t="s">
        <v>6744</v>
      </c>
      <c r="P783" s="151"/>
      <c r="Q783" s="52"/>
      <c r="R783" s="330"/>
    </row>
    <row r="784" spans="1:18" x14ac:dyDescent="0.25">
      <c r="A784" s="54">
        <v>40129</v>
      </c>
      <c r="B784" s="55" t="s">
        <v>9985</v>
      </c>
      <c r="C784" s="20" t="s">
        <v>7963</v>
      </c>
      <c r="D784" s="17">
        <v>4619</v>
      </c>
      <c r="E784" s="20"/>
      <c r="F784" s="17" t="s">
        <v>4880</v>
      </c>
      <c r="G784" s="17" t="s">
        <v>7813</v>
      </c>
      <c r="H784" s="17" t="s">
        <v>3450</v>
      </c>
      <c r="I784" s="17" t="s">
        <v>7813</v>
      </c>
      <c r="J784" s="17" t="s">
        <v>7813</v>
      </c>
      <c r="K784" s="17" t="s">
        <v>2765</v>
      </c>
      <c r="L784" s="233">
        <v>40142</v>
      </c>
      <c r="M784" s="18"/>
      <c r="N784" s="215">
        <v>40142</v>
      </c>
      <c r="O784" s="225" t="s">
        <v>4096</v>
      </c>
      <c r="P784" s="151"/>
      <c r="Q784" s="52"/>
      <c r="R784" s="330"/>
    </row>
    <row r="785" spans="1:18" x14ac:dyDescent="0.25">
      <c r="A785" s="54">
        <v>40130</v>
      </c>
      <c r="B785" s="55" t="s">
        <v>9316</v>
      </c>
      <c r="C785" s="20" t="s">
        <v>5644</v>
      </c>
      <c r="D785" s="17">
        <v>4805</v>
      </c>
      <c r="E785" s="20"/>
      <c r="F785" s="17" t="s">
        <v>6150</v>
      </c>
      <c r="G785" s="17" t="s">
        <v>1830</v>
      </c>
      <c r="H785" s="17" t="s">
        <v>5896</v>
      </c>
      <c r="I785" s="17" t="s">
        <v>6069</v>
      </c>
      <c r="J785" s="17"/>
      <c r="K785" s="17" t="s">
        <v>5751</v>
      </c>
      <c r="L785" s="233">
        <v>40134</v>
      </c>
      <c r="M785" s="18"/>
      <c r="N785" s="215">
        <v>40134</v>
      </c>
      <c r="O785" s="225" t="s">
        <v>6970</v>
      </c>
      <c r="P785" s="151"/>
      <c r="Q785" s="52" t="s">
        <v>3678</v>
      </c>
      <c r="R785" s="330"/>
    </row>
    <row r="786" spans="1:18" x14ac:dyDescent="0.25">
      <c r="A786" s="54">
        <v>40130</v>
      </c>
      <c r="B786" s="55" t="s">
        <v>7420</v>
      </c>
      <c r="C786" s="20" t="s">
        <v>5644</v>
      </c>
      <c r="D786" s="17">
        <v>4805</v>
      </c>
      <c r="E786" s="20"/>
      <c r="F786" s="17" t="s">
        <v>4880</v>
      </c>
      <c r="G786" s="17" t="s">
        <v>5139</v>
      </c>
      <c r="H786" s="17" t="s">
        <v>6743</v>
      </c>
      <c r="I786" s="17" t="s">
        <v>7195</v>
      </c>
      <c r="J786" s="17"/>
      <c r="K786" s="17" t="s">
        <v>7421</v>
      </c>
      <c r="L786" s="233">
        <v>40141</v>
      </c>
      <c r="M786" s="18"/>
      <c r="N786" s="215">
        <v>40147</v>
      </c>
      <c r="O786" s="225" t="s">
        <v>7421</v>
      </c>
      <c r="P786" s="151"/>
      <c r="Q786" s="52"/>
      <c r="R786" s="330"/>
    </row>
    <row r="787" spans="1:18" x14ac:dyDescent="0.25">
      <c r="A787" s="54">
        <v>40130</v>
      </c>
      <c r="B787" s="55" t="s">
        <v>7420</v>
      </c>
      <c r="C787" s="20" t="s">
        <v>5644</v>
      </c>
      <c r="D787" s="17">
        <v>4805</v>
      </c>
      <c r="E787" s="20"/>
      <c r="F787" s="17" t="s">
        <v>4880</v>
      </c>
      <c r="G787" s="17" t="s">
        <v>5139</v>
      </c>
      <c r="H787" s="17" t="s">
        <v>6743</v>
      </c>
      <c r="I787" s="17" t="s">
        <v>7195</v>
      </c>
      <c r="J787" s="17"/>
      <c r="K787" s="17" t="s">
        <v>5805</v>
      </c>
      <c r="L787" s="233">
        <v>40142</v>
      </c>
      <c r="M787" s="18"/>
      <c r="N787" s="215">
        <v>40147</v>
      </c>
      <c r="O787" s="225" t="s">
        <v>5805</v>
      </c>
      <c r="P787" s="151"/>
      <c r="Q787" s="52"/>
      <c r="R787" s="330"/>
    </row>
    <row r="788" spans="1:18" x14ac:dyDescent="0.25">
      <c r="A788" s="54">
        <v>40130</v>
      </c>
      <c r="B788" s="55" t="s">
        <v>6298</v>
      </c>
      <c r="C788" s="20" t="s">
        <v>7473</v>
      </c>
      <c r="D788" s="17">
        <v>4833</v>
      </c>
      <c r="E788" s="20"/>
      <c r="F788" s="17" t="s">
        <v>6628</v>
      </c>
      <c r="G788" s="21">
        <v>24</v>
      </c>
      <c r="H788" s="17" t="s">
        <v>7474</v>
      </c>
      <c r="I788" s="17" t="s">
        <v>485</v>
      </c>
      <c r="J788" s="17" t="s">
        <v>904</v>
      </c>
      <c r="K788" s="17" t="s">
        <v>486</v>
      </c>
      <c r="L788" s="233">
        <v>40154</v>
      </c>
      <c r="M788" s="18"/>
      <c r="N788" s="215">
        <v>40154</v>
      </c>
      <c r="O788" s="225" t="s">
        <v>487</v>
      </c>
      <c r="P788" s="151"/>
      <c r="Q788" s="52"/>
      <c r="R788" s="330"/>
    </row>
    <row r="789" spans="1:18" x14ac:dyDescent="0.25">
      <c r="A789" s="54">
        <v>40130</v>
      </c>
      <c r="B789" s="55" t="s">
        <v>6298</v>
      </c>
      <c r="C789" s="20" t="s">
        <v>7473</v>
      </c>
      <c r="D789" s="17">
        <v>4833</v>
      </c>
      <c r="E789" s="20"/>
      <c r="F789" s="17" t="s">
        <v>6628</v>
      </c>
      <c r="G789" s="17"/>
      <c r="H789" s="17" t="s">
        <v>488</v>
      </c>
      <c r="I789" s="17"/>
      <c r="J789" s="17"/>
      <c r="K789" s="17" t="s">
        <v>3076</v>
      </c>
      <c r="L789" s="233">
        <v>40154</v>
      </c>
      <c r="M789" s="18"/>
      <c r="N789" s="215">
        <v>40154</v>
      </c>
      <c r="O789" s="225" t="s">
        <v>3076</v>
      </c>
      <c r="P789" s="151"/>
      <c r="Q789" s="52"/>
      <c r="R789" s="330"/>
    </row>
    <row r="790" spans="1:18" x14ac:dyDescent="0.25">
      <c r="A790" s="54">
        <v>40133</v>
      </c>
      <c r="B790" s="55" t="s">
        <v>7999</v>
      </c>
      <c r="C790" s="20" t="s">
        <v>1589</v>
      </c>
      <c r="D790" s="17">
        <v>4806</v>
      </c>
      <c r="E790" s="20"/>
      <c r="F790" s="17" t="s">
        <v>8810</v>
      </c>
      <c r="G790" s="17"/>
      <c r="H790" s="17" t="s">
        <v>5749</v>
      </c>
      <c r="I790" s="17" t="s">
        <v>7195</v>
      </c>
      <c r="J790" s="17"/>
      <c r="K790" s="17" t="s">
        <v>3040</v>
      </c>
      <c r="L790" s="233">
        <v>40133</v>
      </c>
      <c r="M790" s="18" t="s">
        <v>3386</v>
      </c>
      <c r="N790" s="215">
        <v>40133</v>
      </c>
      <c r="O790" s="225" t="s">
        <v>4096</v>
      </c>
      <c r="P790" s="151"/>
      <c r="Q790" s="52"/>
      <c r="R790" s="330"/>
    </row>
    <row r="791" spans="1:18" x14ac:dyDescent="0.25">
      <c r="A791" s="54">
        <v>40133</v>
      </c>
      <c r="B791" s="55" t="s">
        <v>5752</v>
      </c>
      <c r="C791" s="20" t="s">
        <v>6467</v>
      </c>
      <c r="D791" s="17"/>
      <c r="E791" s="20"/>
      <c r="F791" s="17" t="s">
        <v>7521</v>
      </c>
      <c r="G791" s="17"/>
      <c r="H791" s="17" t="s">
        <v>710</v>
      </c>
      <c r="I791" s="17"/>
      <c r="J791" s="17"/>
      <c r="K791" s="17" t="s">
        <v>5204</v>
      </c>
      <c r="L791" s="233">
        <v>40134</v>
      </c>
      <c r="M791" s="18" t="s">
        <v>3386</v>
      </c>
      <c r="N791" s="215">
        <v>40135</v>
      </c>
      <c r="O791" s="225" t="s">
        <v>9461</v>
      </c>
      <c r="P791" s="151"/>
      <c r="Q791" s="52"/>
      <c r="R791" s="330"/>
    </row>
    <row r="792" spans="1:18" x14ac:dyDescent="0.25">
      <c r="A792" s="54">
        <v>40134</v>
      </c>
      <c r="B792" s="55" t="s">
        <v>2766</v>
      </c>
      <c r="C792" s="20" t="s">
        <v>5644</v>
      </c>
      <c r="D792" s="17">
        <v>4805</v>
      </c>
      <c r="E792" s="20"/>
      <c r="F792" s="17" t="s">
        <v>2826</v>
      </c>
      <c r="G792" s="17"/>
      <c r="H792" s="17" t="s">
        <v>2767</v>
      </c>
      <c r="I792" s="17"/>
      <c r="J792" s="17" t="s">
        <v>2768</v>
      </c>
      <c r="K792" s="17" t="s">
        <v>9556</v>
      </c>
      <c r="L792" s="233">
        <v>40135</v>
      </c>
      <c r="M792" s="18"/>
      <c r="N792" s="215">
        <v>40147</v>
      </c>
      <c r="O792" s="225" t="s">
        <v>9556</v>
      </c>
      <c r="P792" s="151"/>
      <c r="Q792" s="52"/>
      <c r="R792" s="330"/>
    </row>
    <row r="793" spans="1:18" x14ac:dyDescent="0.25">
      <c r="A793" s="54">
        <v>40134</v>
      </c>
      <c r="B793" s="55" t="s">
        <v>2766</v>
      </c>
      <c r="C793" s="20" t="s">
        <v>5644</v>
      </c>
      <c r="D793" s="17">
        <v>4805</v>
      </c>
      <c r="E793" s="20"/>
      <c r="F793" s="17" t="s">
        <v>2826</v>
      </c>
      <c r="G793" s="17"/>
      <c r="H793" s="17" t="s">
        <v>1060</v>
      </c>
      <c r="I793" s="17"/>
      <c r="J793" s="17" t="s">
        <v>2768</v>
      </c>
      <c r="K793" s="17" t="s">
        <v>1061</v>
      </c>
      <c r="L793" s="233">
        <v>40135</v>
      </c>
      <c r="M793" s="18"/>
      <c r="N793" s="215">
        <v>40147</v>
      </c>
      <c r="O793" s="225" t="s">
        <v>5712</v>
      </c>
      <c r="P793" s="151"/>
      <c r="Q793" s="52"/>
      <c r="R793" s="330"/>
    </row>
    <row r="794" spans="1:18" x14ac:dyDescent="0.25">
      <c r="A794" s="54">
        <v>40135</v>
      </c>
      <c r="B794" s="55" t="s">
        <v>8350</v>
      </c>
      <c r="C794" s="20" t="s">
        <v>5644</v>
      </c>
      <c r="D794" s="17">
        <v>4805</v>
      </c>
      <c r="E794" s="20"/>
      <c r="F794" s="17" t="s">
        <v>9334</v>
      </c>
      <c r="G794" s="17"/>
      <c r="H794" s="17" t="s">
        <v>1732</v>
      </c>
      <c r="I794" s="17" t="s">
        <v>1733</v>
      </c>
      <c r="J794" s="17"/>
      <c r="K794" s="17" t="s">
        <v>6934</v>
      </c>
      <c r="L794" s="233">
        <v>40136</v>
      </c>
      <c r="M794" s="18" t="s">
        <v>3386</v>
      </c>
      <c r="N794" s="215">
        <v>40137</v>
      </c>
      <c r="O794" s="225" t="s">
        <v>6934</v>
      </c>
      <c r="P794" s="151"/>
      <c r="Q794" s="52"/>
      <c r="R794" s="330"/>
    </row>
    <row r="795" spans="1:18" x14ac:dyDescent="0.25">
      <c r="A795" s="54">
        <v>40136</v>
      </c>
      <c r="B795" s="55" t="s">
        <v>9034</v>
      </c>
      <c r="C795" s="20" t="s">
        <v>10049</v>
      </c>
      <c r="D795" s="17">
        <v>4602</v>
      </c>
      <c r="E795" s="20"/>
      <c r="F795" s="17" t="s">
        <v>567</v>
      </c>
      <c r="G795" s="17"/>
      <c r="H795" s="17" t="s">
        <v>2730</v>
      </c>
      <c r="I795" s="17"/>
      <c r="J795" s="17" t="s">
        <v>7314</v>
      </c>
      <c r="K795" s="17" t="s">
        <v>2731</v>
      </c>
      <c r="L795" s="233">
        <v>40136</v>
      </c>
      <c r="M795" s="18" t="s">
        <v>3386</v>
      </c>
      <c r="N795" s="215">
        <v>40136</v>
      </c>
      <c r="O795" s="225" t="s">
        <v>2731</v>
      </c>
      <c r="P795" s="151"/>
      <c r="Q795" s="52"/>
      <c r="R795" s="330"/>
    </row>
    <row r="796" spans="1:18" x14ac:dyDescent="0.25">
      <c r="A796" s="54">
        <v>40136</v>
      </c>
      <c r="B796" s="55" t="s">
        <v>8781</v>
      </c>
      <c r="C796" s="20" t="s">
        <v>5644</v>
      </c>
      <c r="D796" s="17">
        <v>4805</v>
      </c>
      <c r="E796" s="20"/>
      <c r="F796" s="17" t="s">
        <v>6150</v>
      </c>
      <c r="G796" s="17"/>
      <c r="H796" s="17" t="s">
        <v>110</v>
      </c>
      <c r="I796" s="17" t="s">
        <v>10874</v>
      </c>
      <c r="J796" s="17" t="s">
        <v>7237</v>
      </c>
      <c r="K796" s="17" t="s">
        <v>10642</v>
      </c>
      <c r="L796" s="233">
        <v>40136</v>
      </c>
      <c r="M796" s="18"/>
      <c r="N796" s="215">
        <v>40136</v>
      </c>
      <c r="O796" s="225" t="s">
        <v>10642</v>
      </c>
      <c r="P796" s="151"/>
      <c r="Q796" s="52"/>
      <c r="R796" s="330"/>
    </row>
    <row r="797" spans="1:18" x14ac:dyDescent="0.25">
      <c r="A797" s="54">
        <v>40136</v>
      </c>
      <c r="B797" s="55" t="s">
        <v>8141</v>
      </c>
      <c r="C797" s="20" t="s">
        <v>6583</v>
      </c>
      <c r="D797" s="17">
        <v>4781</v>
      </c>
      <c r="E797" s="20"/>
      <c r="F797" s="17" t="s">
        <v>4905</v>
      </c>
      <c r="G797" s="17"/>
      <c r="H797" s="17" t="s">
        <v>7373</v>
      </c>
      <c r="I797" s="17"/>
      <c r="J797" s="17"/>
      <c r="K797" s="17" t="s">
        <v>6934</v>
      </c>
      <c r="L797" s="233">
        <v>40136</v>
      </c>
      <c r="M797" s="18" t="s">
        <v>3386</v>
      </c>
      <c r="N797" s="215">
        <v>40137</v>
      </c>
      <c r="O797" s="225" t="s">
        <v>6934</v>
      </c>
      <c r="P797" s="151"/>
      <c r="Q797" s="52"/>
      <c r="R797" s="330"/>
    </row>
    <row r="798" spans="1:18" x14ac:dyDescent="0.25">
      <c r="A798" s="54">
        <v>40136</v>
      </c>
      <c r="B798" s="55" t="s">
        <v>6739</v>
      </c>
      <c r="C798" s="20" t="s">
        <v>5644</v>
      </c>
      <c r="D798" s="17">
        <v>4805</v>
      </c>
      <c r="E798" s="20"/>
      <c r="F798" s="17" t="s">
        <v>9334</v>
      </c>
      <c r="G798" s="17" t="s">
        <v>6740</v>
      </c>
      <c r="H798" s="17" t="s">
        <v>6741</v>
      </c>
      <c r="I798" s="17" t="s">
        <v>10321</v>
      </c>
      <c r="J798" s="17"/>
      <c r="K798" s="17" t="s">
        <v>7019</v>
      </c>
      <c r="L798" s="233">
        <v>40137</v>
      </c>
      <c r="M798" s="18" t="s">
        <v>3386</v>
      </c>
      <c r="N798" s="215">
        <v>40137</v>
      </c>
      <c r="O798" s="225" t="s">
        <v>7019</v>
      </c>
      <c r="P798" s="151"/>
      <c r="Q798" s="52"/>
      <c r="R798" s="330"/>
    </row>
    <row r="799" spans="1:18" x14ac:dyDescent="0.25">
      <c r="A799" s="54">
        <v>40136</v>
      </c>
      <c r="B799" s="55" t="s">
        <v>6746</v>
      </c>
      <c r="C799" s="20" t="s">
        <v>5644</v>
      </c>
      <c r="D799" s="17">
        <v>4805</v>
      </c>
      <c r="E799" s="20"/>
      <c r="F799" s="17" t="s">
        <v>5837</v>
      </c>
      <c r="G799" s="17" t="s">
        <v>6609</v>
      </c>
      <c r="H799" s="17" t="s">
        <v>6068</v>
      </c>
      <c r="I799" s="17" t="s">
        <v>7085</v>
      </c>
      <c r="J799" s="17" t="s">
        <v>10242</v>
      </c>
      <c r="K799" s="17" t="s">
        <v>3937</v>
      </c>
      <c r="L799" s="233">
        <v>40142</v>
      </c>
      <c r="M799" s="18" t="s">
        <v>3386</v>
      </c>
      <c r="N799" s="215">
        <v>40142</v>
      </c>
      <c r="O799" s="225" t="s">
        <v>3937</v>
      </c>
      <c r="P799" s="151"/>
      <c r="Q799" s="52"/>
      <c r="R799" s="330"/>
    </row>
    <row r="800" spans="1:18" x14ac:dyDescent="0.25">
      <c r="A800" s="54">
        <v>40136</v>
      </c>
      <c r="B800" s="55" t="s">
        <v>1065</v>
      </c>
      <c r="C800" s="20" t="s">
        <v>5644</v>
      </c>
      <c r="D800" s="17">
        <v>4805</v>
      </c>
      <c r="E800" s="20"/>
      <c r="F800" s="17" t="s">
        <v>2865</v>
      </c>
      <c r="G800" s="17" t="s">
        <v>7769</v>
      </c>
      <c r="H800" s="17" t="s">
        <v>9258</v>
      </c>
      <c r="I800" s="17" t="s">
        <v>7390</v>
      </c>
      <c r="J800" s="17" t="s">
        <v>7391</v>
      </c>
      <c r="K800" s="17" t="s">
        <v>10656</v>
      </c>
      <c r="L800" s="233">
        <v>40137</v>
      </c>
      <c r="M800" s="18" t="s">
        <v>5937</v>
      </c>
      <c r="N800" s="215">
        <v>40147</v>
      </c>
      <c r="O800" s="225" t="s">
        <v>10656</v>
      </c>
      <c r="P800" s="151"/>
      <c r="Q800" s="52"/>
      <c r="R800" s="330"/>
    </row>
    <row r="801" spans="1:18" x14ac:dyDescent="0.25">
      <c r="A801" s="54">
        <v>40137</v>
      </c>
      <c r="B801" s="55" t="s">
        <v>9364</v>
      </c>
      <c r="C801" s="20" t="s">
        <v>5644</v>
      </c>
      <c r="D801" s="17">
        <v>4805</v>
      </c>
      <c r="E801" s="20"/>
      <c r="F801" s="17" t="s">
        <v>8863</v>
      </c>
      <c r="G801" s="17"/>
      <c r="H801" s="17" t="s">
        <v>9365</v>
      </c>
      <c r="I801" s="17"/>
      <c r="J801" s="17" t="s">
        <v>7237</v>
      </c>
      <c r="K801" s="17" t="s">
        <v>4319</v>
      </c>
      <c r="L801" s="233">
        <v>40140</v>
      </c>
      <c r="M801" s="18"/>
      <c r="N801" s="215">
        <v>40147</v>
      </c>
      <c r="O801" s="225" t="s">
        <v>4319</v>
      </c>
      <c r="P801" s="151"/>
      <c r="Q801" s="52"/>
      <c r="R801" s="330"/>
    </row>
    <row r="802" spans="1:18" x14ac:dyDescent="0.25">
      <c r="A802" s="54">
        <v>40140</v>
      </c>
      <c r="B802" s="55" t="s">
        <v>6745</v>
      </c>
      <c r="C802" s="20" t="s">
        <v>4190</v>
      </c>
      <c r="D802" s="17"/>
      <c r="E802" s="20"/>
      <c r="F802" s="17" t="s">
        <v>9334</v>
      </c>
      <c r="G802" s="17" t="s">
        <v>6740</v>
      </c>
      <c r="H802" s="17" t="s">
        <v>6741</v>
      </c>
      <c r="I802" s="17" t="s">
        <v>674</v>
      </c>
      <c r="J802" s="17"/>
      <c r="K802" s="17" t="s">
        <v>7019</v>
      </c>
      <c r="L802" s="233">
        <v>40140</v>
      </c>
      <c r="M802" s="18" t="s">
        <v>3386</v>
      </c>
      <c r="N802" s="215">
        <v>40140</v>
      </c>
      <c r="O802" s="225" t="s">
        <v>7019</v>
      </c>
      <c r="P802" s="151"/>
      <c r="Q802" s="52"/>
      <c r="R802" s="330"/>
    </row>
    <row r="803" spans="1:18" x14ac:dyDescent="0.25">
      <c r="A803" s="54">
        <v>40140</v>
      </c>
      <c r="B803" s="55" t="s">
        <v>10243</v>
      </c>
      <c r="C803" s="20" t="s">
        <v>7161</v>
      </c>
      <c r="D803" s="17">
        <v>4343</v>
      </c>
      <c r="E803" s="20"/>
      <c r="F803" s="21" t="s">
        <v>4323</v>
      </c>
      <c r="G803" s="17" t="s">
        <v>5830</v>
      </c>
      <c r="H803" s="17" t="s">
        <v>1791</v>
      </c>
      <c r="I803" s="17" t="s">
        <v>1792</v>
      </c>
      <c r="J803" s="17" t="s">
        <v>2834</v>
      </c>
      <c r="K803" s="17" t="s">
        <v>6934</v>
      </c>
      <c r="L803" s="233">
        <v>40142</v>
      </c>
      <c r="M803" s="18"/>
      <c r="N803" s="215">
        <v>40142</v>
      </c>
      <c r="O803" s="225" t="s">
        <v>6934</v>
      </c>
      <c r="P803" s="151"/>
      <c r="Q803" s="52"/>
      <c r="R803" s="330"/>
    </row>
    <row r="804" spans="1:18" x14ac:dyDescent="0.25">
      <c r="A804" s="54">
        <v>40140</v>
      </c>
      <c r="B804" s="55">
        <v>182050</v>
      </c>
      <c r="C804" s="20" t="s">
        <v>5644</v>
      </c>
      <c r="D804" s="17">
        <v>4805</v>
      </c>
      <c r="E804" s="20"/>
      <c r="F804" s="17" t="s">
        <v>6150</v>
      </c>
      <c r="G804" s="17"/>
      <c r="H804" s="17" t="s">
        <v>3215</v>
      </c>
      <c r="I804" s="17"/>
      <c r="J804" s="17" t="s">
        <v>7237</v>
      </c>
      <c r="K804" s="17" t="s">
        <v>10566</v>
      </c>
      <c r="L804" s="233">
        <v>40141</v>
      </c>
      <c r="M804" s="18"/>
      <c r="N804" s="215">
        <v>40148</v>
      </c>
      <c r="O804" s="225" t="s">
        <v>3216</v>
      </c>
      <c r="P804" s="151"/>
      <c r="Q804" s="52"/>
      <c r="R804" s="330"/>
    </row>
    <row r="805" spans="1:18" x14ac:dyDescent="0.25">
      <c r="A805" s="54">
        <v>40141</v>
      </c>
      <c r="B805" s="55" t="s">
        <v>3217</v>
      </c>
      <c r="C805" s="21" t="s">
        <v>1154</v>
      </c>
      <c r="D805" s="17"/>
      <c r="E805" s="20"/>
      <c r="F805" s="17" t="s">
        <v>6150</v>
      </c>
      <c r="G805" s="17"/>
      <c r="H805" s="17" t="s">
        <v>9831</v>
      </c>
      <c r="I805" s="17"/>
      <c r="J805" s="17"/>
      <c r="K805" s="17" t="s">
        <v>6592</v>
      </c>
      <c r="L805" s="233">
        <v>40150</v>
      </c>
      <c r="M805" s="18"/>
      <c r="N805" s="215">
        <v>40152</v>
      </c>
      <c r="O805" s="225" t="s">
        <v>7657</v>
      </c>
      <c r="P805" s="151"/>
      <c r="Q805" s="52"/>
      <c r="R805" s="330"/>
    </row>
    <row r="806" spans="1:18" x14ac:dyDescent="0.25">
      <c r="A806" s="64">
        <v>40142</v>
      </c>
      <c r="B806" s="55" t="s">
        <v>1634</v>
      </c>
      <c r="C806" s="20" t="s">
        <v>5661</v>
      </c>
      <c r="D806" s="17"/>
      <c r="E806" s="20"/>
      <c r="F806" s="17" t="s">
        <v>1697</v>
      </c>
      <c r="G806" s="17"/>
      <c r="H806" s="17" t="s">
        <v>2029</v>
      </c>
      <c r="I806" s="17"/>
      <c r="J806" s="17"/>
      <c r="K806" s="17" t="s">
        <v>2030</v>
      </c>
      <c r="L806" s="233">
        <v>40156</v>
      </c>
      <c r="M806" s="18"/>
      <c r="N806" s="215">
        <v>40156</v>
      </c>
      <c r="O806" s="225" t="s">
        <v>2031</v>
      </c>
      <c r="P806" s="151"/>
      <c r="Q806" s="52"/>
      <c r="R806" s="330"/>
    </row>
    <row r="807" spans="1:18" x14ac:dyDescent="0.25">
      <c r="A807" s="54">
        <v>40144</v>
      </c>
      <c r="B807" s="55" t="s">
        <v>2766</v>
      </c>
      <c r="C807" s="20" t="s">
        <v>5644</v>
      </c>
      <c r="D807" s="17">
        <v>4805</v>
      </c>
      <c r="E807" s="20"/>
      <c r="F807" s="17" t="s">
        <v>2826</v>
      </c>
      <c r="G807" s="17"/>
      <c r="H807" s="17" t="s">
        <v>9270</v>
      </c>
      <c r="I807" s="17"/>
      <c r="J807" s="17"/>
      <c r="K807" s="17" t="s">
        <v>7419</v>
      </c>
      <c r="L807" s="233">
        <v>40135</v>
      </c>
      <c r="M807" s="18"/>
      <c r="N807" s="215">
        <v>40147</v>
      </c>
      <c r="O807" s="225" t="s">
        <v>7419</v>
      </c>
      <c r="P807" s="151"/>
      <c r="Q807" s="52"/>
      <c r="R807" s="330"/>
    </row>
    <row r="808" spans="1:18" x14ac:dyDescent="0.25">
      <c r="A808" s="54">
        <v>40148</v>
      </c>
      <c r="B808" s="55" t="s">
        <v>3213</v>
      </c>
      <c r="C808" s="20" t="s">
        <v>6583</v>
      </c>
      <c r="D808" s="17">
        <v>4781</v>
      </c>
      <c r="E808" s="20"/>
      <c r="F808" s="17" t="s">
        <v>4905</v>
      </c>
      <c r="G808" s="17"/>
      <c r="H808" s="17" t="s">
        <v>3214</v>
      </c>
      <c r="I808" s="17"/>
      <c r="J808" s="17" t="s">
        <v>9018</v>
      </c>
      <c r="K808" s="17" t="s">
        <v>1672</v>
      </c>
      <c r="L808" s="233">
        <v>40148</v>
      </c>
      <c r="M808" s="18" t="s">
        <v>3386</v>
      </c>
      <c r="N808" s="215">
        <v>40148</v>
      </c>
      <c r="O808" s="225" t="s">
        <v>1672</v>
      </c>
      <c r="P808" s="151"/>
      <c r="Q808" s="52"/>
      <c r="R808" s="330"/>
    </row>
    <row r="809" spans="1:18" x14ac:dyDescent="0.25">
      <c r="A809" s="54">
        <v>40148</v>
      </c>
      <c r="B809" s="55" t="s">
        <v>3213</v>
      </c>
      <c r="C809" s="20" t="s">
        <v>6583</v>
      </c>
      <c r="D809" s="17">
        <v>4781</v>
      </c>
      <c r="E809" s="20"/>
      <c r="F809" s="17" t="s">
        <v>4905</v>
      </c>
      <c r="G809" s="17"/>
      <c r="H809" s="17" t="s">
        <v>3214</v>
      </c>
      <c r="I809" s="17"/>
      <c r="J809" s="17" t="s">
        <v>10366</v>
      </c>
      <c r="K809" s="17" t="s">
        <v>10140</v>
      </c>
      <c r="L809" s="233">
        <v>40148</v>
      </c>
      <c r="M809" s="18" t="s">
        <v>3386</v>
      </c>
      <c r="N809" s="215">
        <v>40148</v>
      </c>
      <c r="O809" s="225" t="s">
        <v>10140</v>
      </c>
      <c r="P809" s="151"/>
      <c r="Q809" s="52"/>
      <c r="R809" s="330"/>
    </row>
    <row r="810" spans="1:18" x14ac:dyDescent="0.25">
      <c r="A810" s="54">
        <v>40154</v>
      </c>
      <c r="B810" s="55" t="s">
        <v>489</v>
      </c>
      <c r="C810" s="20" t="s">
        <v>8128</v>
      </c>
      <c r="D810" s="17">
        <v>4799</v>
      </c>
      <c r="E810" s="20"/>
      <c r="F810" s="17" t="s">
        <v>4905</v>
      </c>
      <c r="G810" s="17"/>
      <c r="H810" s="17" t="s">
        <v>3214</v>
      </c>
      <c r="I810" s="17"/>
      <c r="J810" s="17" t="s">
        <v>10002</v>
      </c>
      <c r="K810" s="17" t="s">
        <v>1672</v>
      </c>
      <c r="L810" s="233">
        <v>40154</v>
      </c>
      <c r="M810" s="18" t="s">
        <v>3386</v>
      </c>
      <c r="N810" s="215">
        <v>40155</v>
      </c>
      <c r="O810" s="225" t="s">
        <v>1672</v>
      </c>
      <c r="P810" s="151"/>
      <c r="Q810" s="52"/>
      <c r="R810" s="330"/>
    </row>
    <row r="811" spans="1:18" x14ac:dyDescent="0.25">
      <c r="A811" s="54">
        <v>40154</v>
      </c>
      <c r="B811" s="55" t="s">
        <v>10</v>
      </c>
      <c r="C811" s="20" t="s">
        <v>117</v>
      </c>
      <c r="D811" s="17">
        <v>4718</v>
      </c>
      <c r="E811" s="20"/>
      <c r="F811" s="17" t="s">
        <v>1991</v>
      </c>
      <c r="G811" s="17" t="s">
        <v>8980</v>
      </c>
      <c r="H811" s="17" t="s">
        <v>7047</v>
      </c>
      <c r="I811" s="17" t="s">
        <v>6069</v>
      </c>
      <c r="J811" s="17"/>
      <c r="K811" s="17" t="s">
        <v>7048</v>
      </c>
      <c r="L811" s="233">
        <v>40162</v>
      </c>
      <c r="M811" s="18" t="s">
        <v>3386</v>
      </c>
      <c r="N811" s="215">
        <v>40164</v>
      </c>
      <c r="O811" s="225" t="s">
        <v>1526</v>
      </c>
      <c r="P811" s="151"/>
      <c r="Q811" s="52"/>
      <c r="R811" s="330"/>
    </row>
    <row r="812" spans="1:18" x14ac:dyDescent="0.25">
      <c r="A812" s="54">
        <v>40156</v>
      </c>
      <c r="B812" s="55" t="s">
        <v>2032</v>
      </c>
      <c r="C812" s="20" t="s">
        <v>1302</v>
      </c>
      <c r="D812" s="17">
        <v>4811</v>
      </c>
      <c r="E812" s="20"/>
      <c r="F812" s="17" t="s">
        <v>2826</v>
      </c>
      <c r="G812" s="17"/>
      <c r="H812" s="17" t="s">
        <v>6500</v>
      </c>
      <c r="I812" s="17"/>
      <c r="J812" s="17"/>
      <c r="K812" s="17" t="s">
        <v>7374</v>
      </c>
      <c r="L812" s="233">
        <v>40157</v>
      </c>
      <c r="M812" s="18" t="s">
        <v>3386</v>
      </c>
      <c r="N812" s="215">
        <v>40158</v>
      </c>
      <c r="O812" s="225" t="s">
        <v>7374</v>
      </c>
      <c r="P812" s="151"/>
      <c r="Q812" s="52"/>
      <c r="R812" s="330"/>
    </row>
    <row r="813" spans="1:18" x14ac:dyDescent="0.25">
      <c r="A813" s="54">
        <v>40156</v>
      </c>
      <c r="B813" s="55" t="s">
        <v>4350</v>
      </c>
      <c r="C813" s="20" t="s">
        <v>1302</v>
      </c>
      <c r="D813" s="17">
        <v>4811</v>
      </c>
      <c r="E813" s="20"/>
      <c r="F813" s="17" t="s">
        <v>6150</v>
      </c>
      <c r="G813" s="17"/>
      <c r="H813" s="17" t="s">
        <v>7414</v>
      </c>
      <c r="I813" s="17" t="s">
        <v>8177</v>
      </c>
      <c r="J813" s="17" t="s">
        <v>7314</v>
      </c>
      <c r="K813" s="17" t="s">
        <v>10602</v>
      </c>
      <c r="L813" s="233">
        <v>40157</v>
      </c>
      <c r="M813" s="18"/>
      <c r="N813" s="215">
        <v>40162</v>
      </c>
      <c r="O813" s="225" t="s">
        <v>1747</v>
      </c>
      <c r="P813" s="151"/>
      <c r="Q813" s="52"/>
      <c r="R813" s="330"/>
    </row>
    <row r="814" spans="1:18" x14ac:dyDescent="0.25">
      <c r="A814" s="54">
        <v>40156</v>
      </c>
      <c r="B814" s="55" t="s">
        <v>8633</v>
      </c>
      <c r="C814" s="20" t="s">
        <v>1540</v>
      </c>
      <c r="D814" s="17">
        <v>4589</v>
      </c>
      <c r="E814" s="20"/>
      <c r="F814" s="17" t="s">
        <v>567</v>
      </c>
      <c r="G814" s="17"/>
      <c r="H814" s="17" t="s">
        <v>8634</v>
      </c>
      <c r="I814" s="17"/>
      <c r="J814" s="17" t="s">
        <v>8382</v>
      </c>
      <c r="K814" s="17" t="s">
        <v>2791</v>
      </c>
      <c r="L814" s="233">
        <v>40161</v>
      </c>
      <c r="M814" s="18"/>
      <c r="N814" s="215">
        <v>40163</v>
      </c>
      <c r="O814" s="225" t="s">
        <v>2791</v>
      </c>
      <c r="P814" s="151"/>
      <c r="Q814" s="52"/>
      <c r="R814" s="330"/>
    </row>
    <row r="815" spans="1:18" x14ac:dyDescent="0.25">
      <c r="A815" s="54">
        <v>40156</v>
      </c>
      <c r="B815" s="55" t="s">
        <v>990</v>
      </c>
      <c r="C815" s="20" t="s">
        <v>6583</v>
      </c>
      <c r="D815" s="17">
        <v>4781</v>
      </c>
      <c r="E815" s="20"/>
      <c r="F815" s="17" t="s">
        <v>1697</v>
      </c>
      <c r="G815" s="17"/>
      <c r="H815" s="17" t="s">
        <v>991</v>
      </c>
      <c r="I815" s="17"/>
      <c r="J815" s="17"/>
      <c r="K815" s="17" t="s">
        <v>992</v>
      </c>
      <c r="L815" s="233">
        <v>40163</v>
      </c>
      <c r="M815" s="18"/>
      <c r="N815" s="215">
        <v>40163</v>
      </c>
      <c r="O815" s="225" t="s">
        <v>5552</v>
      </c>
      <c r="P815" s="151"/>
      <c r="Q815" s="52"/>
      <c r="R815" s="330"/>
    </row>
    <row r="816" spans="1:18" x14ac:dyDescent="0.25">
      <c r="A816" s="54">
        <v>40156</v>
      </c>
      <c r="B816" s="55" t="s">
        <v>1527</v>
      </c>
      <c r="C816" s="21" t="s">
        <v>1154</v>
      </c>
      <c r="D816" s="17"/>
      <c r="E816" s="20"/>
      <c r="F816" s="17" t="s">
        <v>1528</v>
      </c>
      <c r="G816" s="17"/>
      <c r="H816" s="17" t="s">
        <v>3598</v>
      </c>
      <c r="I816" s="17"/>
      <c r="J816" s="17"/>
      <c r="K816" s="17" t="s">
        <v>1049</v>
      </c>
      <c r="L816" s="233">
        <v>40164</v>
      </c>
      <c r="M816" s="18"/>
      <c r="N816" s="215">
        <v>40164</v>
      </c>
      <c r="O816" s="228" t="s">
        <v>1049</v>
      </c>
      <c r="P816" s="151" t="s">
        <v>791</v>
      </c>
      <c r="Q816" s="52"/>
      <c r="R816" s="330"/>
    </row>
    <row r="817" spans="1:18" x14ac:dyDescent="0.25">
      <c r="A817" s="54">
        <v>40157</v>
      </c>
      <c r="B817" s="55" t="s">
        <v>1303</v>
      </c>
      <c r="C817" s="20" t="s">
        <v>8128</v>
      </c>
      <c r="D817" s="17">
        <v>4799</v>
      </c>
      <c r="E817" s="20"/>
      <c r="F817" s="17" t="s">
        <v>4323</v>
      </c>
      <c r="G817" s="17"/>
      <c r="H817" s="17" t="s">
        <v>4349</v>
      </c>
      <c r="I817" s="17" t="s">
        <v>7195</v>
      </c>
      <c r="J817" s="17"/>
      <c r="K817" s="17" t="s">
        <v>4096</v>
      </c>
      <c r="L817" s="233">
        <v>40158</v>
      </c>
      <c r="M817" s="18" t="s">
        <v>3386</v>
      </c>
      <c r="N817" s="215">
        <v>40158</v>
      </c>
      <c r="O817" s="225" t="s">
        <v>4096</v>
      </c>
      <c r="P817" s="151"/>
      <c r="Q817" s="52"/>
      <c r="R817" s="330"/>
    </row>
    <row r="818" spans="1:18" x14ac:dyDescent="0.25">
      <c r="A818" s="54">
        <v>40161</v>
      </c>
      <c r="B818" s="55" t="s">
        <v>9938</v>
      </c>
      <c r="C818" s="20" t="s">
        <v>8128</v>
      </c>
      <c r="D818" s="17">
        <v>4799</v>
      </c>
      <c r="E818" s="20"/>
      <c r="F818" s="17" t="s">
        <v>4323</v>
      </c>
      <c r="G818" s="17"/>
      <c r="H818" s="17" t="s">
        <v>4349</v>
      </c>
      <c r="I818" s="17" t="s">
        <v>7195</v>
      </c>
      <c r="J818" s="17"/>
      <c r="K818" s="17" t="s">
        <v>8632</v>
      </c>
      <c r="L818" s="233">
        <v>40162</v>
      </c>
      <c r="M818" s="18" t="s">
        <v>3386</v>
      </c>
      <c r="N818" s="215">
        <v>40162</v>
      </c>
      <c r="O818" s="225" t="s">
        <v>8632</v>
      </c>
      <c r="P818" s="151"/>
      <c r="Q818" s="52"/>
      <c r="R818" s="330"/>
    </row>
    <row r="819" spans="1:18" x14ac:dyDescent="0.25">
      <c r="A819" s="54">
        <v>40162</v>
      </c>
      <c r="B819" s="55" t="s">
        <v>4977</v>
      </c>
      <c r="C819" s="20" t="s">
        <v>6583</v>
      </c>
      <c r="D819" s="17">
        <v>4781</v>
      </c>
      <c r="E819" s="20"/>
      <c r="F819" s="17" t="s">
        <v>6150</v>
      </c>
      <c r="G819" s="17"/>
      <c r="H819" s="17" t="s">
        <v>10842</v>
      </c>
      <c r="I819" s="17" t="s">
        <v>3915</v>
      </c>
      <c r="J819" s="17" t="s">
        <v>7314</v>
      </c>
      <c r="K819" s="17" t="s">
        <v>10843</v>
      </c>
      <c r="L819" s="233">
        <v>40163</v>
      </c>
      <c r="M819" s="18"/>
      <c r="N819" s="215">
        <v>40175</v>
      </c>
      <c r="O819" s="225" t="s">
        <v>10843</v>
      </c>
      <c r="P819" s="151"/>
      <c r="Q819" s="52"/>
      <c r="R819" s="330"/>
    </row>
    <row r="820" spans="1:18" x14ac:dyDescent="0.25">
      <c r="A820" s="54">
        <v>40162</v>
      </c>
      <c r="B820" s="55" t="s">
        <v>10167</v>
      </c>
      <c r="C820" s="20" t="s">
        <v>5644</v>
      </c>
      <c r="D820" s="17">
        <v>4805</v>
      </c>
      <c r="E820" s="20"/>
      <c r="F820" s="17" t="s">
        <v>9334</v>
      </c>
      <c r="G820" s="17"/>
      <c r="H820" s="17" t="s">
        <v>8790</v>
      </c>
      <c r="I820" s="17" t="s">
        <v>3915</v>
      </c>
      <c r="J820" s="17"/>
      <c r="K820" s="17" t="s">
        <v>4859</v>
      </c>
      <c r="L820" s="233">
        <v>40162</v>
      </c>
      <c r="M820" s="18" t="s">
        <v>3386</v>
      </c>
      <c r="N820" s="215">
        <v>40183</v>
      </c>
      <c r="O820" s="225" t="s">
        <v>4859</v>
      </c>
      <c r="P820" s="151"/>
      <c r="Q820" s="52"/>
      <c r="R820" s="330"/>
    </row>
    <row r="821" spans="1:18" x14ac:dyDescent="0.25">
      <c r="A821" s="54">
        <v>40164</v>
      </c>
      <c r="B821" s="55" t="s">
        <v>1050</v>
      </c>
      <c r="C821" s="20" t="s">
        <v>6583</v>
      </c>
      <c r="D821" s="17">
        <v>4781</v>
      </c>
      <c r="E821" s="20"/>
      <c r="F821" s="17" t="s">
        <v>1697</v>
      </c>
      <c r="G821" s="17"/>
      <c r="H821" s="17" t="s">
        <v>991</v>
      </c>
      <c r="I821" s="17"/>
      <c r="J821" s="17"/>
      <c r="K821" s="17" t="s">
        <v>992</v>
      </c>
      <c r="L821" s="233">
        <v>40165</v>
      </c>
      <c r="M821" s="18"/>
      <c r="N821" s="215">
        <v>40165</v>
      </c>
      <c r="O821" s="225" t="s">
        <v>5552</v>
      </c>
      <c r="P821" s="151"/>
      <c r="Q821" s="52"/>
      <c r="R821" s="330"/>
    </row>
    <row r="822" spans="1:18" x14ac:dyDescent="0.25">
      <c r="A822" s="54">
        <v>40164</v>
      </c>
      <c r="B822" s="55" t="s">
        <v>2762</v>
      </c>
      <c r="C822" s="20" t="s">
        <v>5644</v>
      </c>
      <c r="D822" s="17">
        <v>4805</v>
      </c>
      <c r="E822" s="20"/>
      <c r="F822" s="17" t="s">
        <v>2826</v>
      </c>
      <c r="G822" s="17"/>
      <c r="H822" s="17" t="s">
        <v>6898</v>
      </c>
      <c r="I822" s="17"/>
      <c r="J822" s="17" t="s">
        <v>1388</v>
      </c>
      <c r="K822" s="17" t="s">
        <v>10166</v>
      </c>
      <c r="L822" s="233">
        <v>40182</v>
      </c>
      <c r="M822" s="18"/>
      <c r="N822" s="215">
        <v>40182</v>
      </c>
      <c r="O822" s="225" t="s">
        <v>10166</v>
      </c>
      <c r="P822" s="151"/>
      <c r="Q822" s="52"/>
      <c r="R822" s="330"/>
    </row>
    <row r="823" spans="1:18" x14ac:dyDescent="0.25">
      <c r="A823" s="54">
        <v>40169</v>
      </c>
      <c r="B823" s="55" t="s">
        <v>6819</v>
      </c>
      <c r="C823" s="20" t="s">
        <v>5644</v>
      </c>
      <c r="D823" s="17">
        <v>4805</v>
      </c>
      <c r="E823" s="20"/>
      <c r="F823" s="17" t="s">
        <v>4905</v>
      </c>
      <c r="G823" s="17"/>
      <c r="H823" s="17" t="s">
        <v>8259</v>
      </c>
      <c r="I823" s="17"/>
      <c r="J823" s="17" t="s">
        <v>3523</v>
      </c>
      <c r="K823" s="17" t="s">
        <v>3883</v>
      </c>
      <c r="L823" s="233">
        <v>40169</v>
      </c>
      <c r="M823" s="18" t="s">
        <v>3386</v>
      </c>
      <c r="N823" s="215">
        <v>40170</v>
      </c>
      <c r="O823" s="225" t="s">
        <v>3883</v>
      </c>
      <c r="P823" s="151"/>
      <c r="Q823" s="52"/>
      <c r="R823" s="330"/>
    </row>
    <row r="824" spans="1:18" x14ac:dyDescent="0.25">
      <c r="A824" s="54">
        <v>40169</v>
      </c>
      <c r="B824" s="55" t="s">
        <v>3524</v>
      </c>
      <c r="C824" s="20" t="s">
        <v>5829</v>
      </c>
      <c r="D824" s="17">
        <v>4787</v>
      </c>
      <c r="E824" s="20"/>
      <c r="F824" s="17" t="s">
        <v>3022</v>
      </c>
      <c r="G824" s="17"/>
      <c r="H824" s="17" t="s">
        <v>3023</v>
      </c>
      <c r="I824" s="17" t="s">
        <v>3915</v>
      </c>
      <c r="J824" s="17"/>
      <c r="K824" s="17" t="s">
        <v>6934</v>
      </c>
      <c r="L824" s="233">
        <v>40170</v>
      </c>
      <c r="M824" s="18" t="s">
        <v>3386</v>
      </c>
      <c r="N824" s="215">
        <v>40170</v>
      </c>
      <c r="O824" s="225" t="s">
        <v>6934</v>
      </c>
      <c r="P824" s="151"/>
      <c r="Q824" s="52"/>
      <c r="R824" s="330"/>
    </row>
    <row r="825" spans="1:18" x14ac:dyDescent="0.25">
      <c r="A825" s="54">
        <v>40170</v>
      </c>
      <c r="B825" s="55" t="s">
        <v>3024</v>
      </c>
      <c r="C825" s="20" t="s">
        <v>2215</v>
      </c>
      <c r="D825" s="17"/>
      <c r="E825" s="20"/>
      <c r="F825" s="17" t="s">
        <v>1697</v>
      </c>
      <c r="G825" s="17"/>
      <c r="H825" s="17" t="s">
        <v>937</v>
      </c>
      <c r="I825" s="17"/>
      <c r="J825" s="17"/>
      <c r="K825" s="17" t="s">
        <v>1747</v>
      </c>
      <c r="L825" s="233">
        <v>40170</v>
      </c>
      <c r="M825" s="18" t="s">
        <v>3386</v>
      </c>
      <c r="N825" s="215">
        <v>40170</v>
      </c>
      <c r="O825" s="225" t="s">
        <v>1747</v>
      </c>
      <c r="P825" s="151"/>
      <c r="Q825" s="52"/>
      <c r="R825" s="330"/>
    </row>
    <row r="826" spans="1:18" x14ac:dyDescent="0.25">
      <c r="A826" s="54">
        <v>40170</v>
      </c>
      <c r="B826" s="55" t="s">
        <v>2858</v>
      </c>
      <c r="C826" s="20" t="s">
        <v>1461</v>
      </c>
      <c r="D826" s="17">
        <v>4820</v>
      </c>
      <c r="E826" s="20"/>
      <c r="F826" s="17" t="s">
        <v>1461</v>
      </c>
      <c r="G826" s="17"/>
      <c r="H826" s="17" t="s">
        <v>5884</v>
      </c>
      <c r="I826" s="17"/>
      <c r="J826" s="17" t="s">
        <v>7310</v>
      </c>
      <c r="K826" s="17" t="s">
        <v>4247</v>
      </c>
      <c r="L826" s="233">
        <v>40177</v>
      </c>
      <c r="M826" s="18"/>
      <c r="N826" s="215">
        <v>40177</v>
      </c>
      <c r="O826" s="225" t="s">
        <v>4247</v>
      </c>
      <c r="P826" s="151"/>
      <c r="Q826" s="52"/>
      <c r="R826" s="330"/>
    </row>
    <row r="827" spans="1:18" x14ac:dyDescent="0.25">
      <c r="A827" s="54">
        <v>40170</v>
      </c>
      <c r="B827" s="55" t="s">
        <v>2858</v>
      </c>
      <c r="C827" s="20" t="s">
        <v>3375</v>
      </c>
      <c r="D827" s="17">
        <v>4820</v>
      </c>
      <c r="E827" s="20"/>
      <c r="F827" s="17" t="s">
        <v>7521</v>
      </c>
      <c r="G827" s="17"/>
      <c r="H827" s="17" t="s">
        <v>7221</v>
      </c>
      <c r="I827" s="17"/>
      <c r="J827" s="17" t="s">
        <v>7310</v>
      </c>
      <c r="K827" s="17" t="s">
        <v>1747</v>
      </c>
      <c r="L827" s="233">
        <v>40182</v>
      </c>
      <c r="M827" s="18" t="s">
        <v>3386</v>
      </c>
      <c r="N827" s="215">
        <v>40182</v>
      </c>
      <c r="O827" s="225" t="s">
        <v>1747</v>
      </c>
      <c r="P827" s="151"/>
      <c r="Q827" s="52"/>
      <c r="R827" s="330"/>
    </row>
    <row r="828" spans="1:18" x14ac:dyDescent="0.25">
      <c r="A828" s="64">
        <v>40170</v>
      </c>
      <c r="B828" s="55" t="s">
        <v>4690</v>
      </c>
      <c r="C828" s="20" t="s">
        <v>1326</v>
      </c>
      <c r="D828" s="17"/>
      <c r="E828" s="20"/>
      <c r="F828" s="17" t="s">
        <v>4691</v>
      </c>
      <c r="G828" s="17"/>
      <c r="H828" s="17" t="s">
        <v>6375</v>
      </c>
      <c r="I828" s="17" t="s">
        <v>1300</v>
      </c>
      <c r="J828" s="17"/>
      <c r="K828" s="17" t="s">
        <v>1301</v>
      </c>
      <c r="L828" s="233">
        <v>40184</v>
      </c>
      <c r="M828" s="18"/>
      <c r="N828" s="215">
        <v>40184</v>
      </c>
      <c r="O828" s="225" t="s">
        <v>1301</v>
      </c>
      <c r="P828" s="151"/>
      <c r="Q828" s="52"/>
      <c r="R828" s="330"/>
    </row>
    <row r="829" spans="1:18" x14ac:dyDescent="0.25">
      <c r="A829" s="27">
        <v>40175</v>
      </c>
      <c r="B829" s="54" t="s">
        <v>2285</v>
      </c>
      <c r="C829" s="20" t="s">
        <v>7525</v>
      </c>
      <c r="D829" s="17">
        <v>4752</v>
      </c>
      <c r="E829" s="20"/>
      <c r="F829" s="17" t="s">
        <v>6588</v>
      </c>
      <c r="G829" s="17" t="s">
        <v>5830</v>
      </c>
      <c r="H829" s="17" t="s">
        <v>2856</v>
      </c>
      <c r="I829" s="17" t="s">
        <v>5185</v>
      </c>
      <c r="J829" s="17" t="s">
        <v>8607</v>
      </c>
      <c r="K829" s="17" t="s">
        <v>7841</v>
      </c>
      <c r="L829" s="233">
        <v>40176</v>
      </c>
      <c r="M829" s="18"/>
      <c r="N829" s="215">
        <v>40176</v>
      </c>
      <c r="O829" s="225" t="s">
        <v>2857</v>
      </c>
      <c r="P829" s="151"/>
      <c r="Q829" s="52"/>
      <c r="R829" s="330"/>
    </row>
    <row r="830" spans="1:18" x14ac:dyDescent="0.25">
      <c r="A830" s="54">
        <v>40175</v>
      </c>
      <c r="B830" s="55" t="s">
        <v>1429</v>
      </c>
      <c r="C830" s="20" t="s">
        <v>6638</v>
      </c>
      <c r="D830" s="17">
        <v>4757</v>
      </c>
      <c r="E830" s="20"/>
      <c r="F830" s="17" t="s">
        <v>9334</v>
      </c>
      <c r="G830" s="17"/>
      <c r="H830" s="17" t="s">
        <v>8672</v>
      </c>
      <c r="I830" s="17" t="s">
        <v>10616</v>
      </c>
      <c r="J830" s="17"/>
      <c r="K830" s="17" t="s">
        <v>8673</v>
      </c>
      <c r="L830" s="233">
        <v>40182</v>
      </c>
      <c r="M830" s="18" t="s">
        <v>3386</v>
      </c>
      <c r="N830" s="215">
        <v>40183</v>
      </c>
      <c r="O830" s="225" t="s">
        <v>2562</v>
      </c>
      <c r="P830" s="151"/>
      <c r="Q830" s="52"/>
      <c r="R830" s="330"/>
    </row>
    <row r="831" spans="1:18" x14ac:dyDescent="0.25">
      <c r="A831" s="54">
        <v>40175</v>
      </c>
      <c r="B831" s="55" t="s">
        <v>1429</v>
      </c>
      <c r="C831" s="20" t="s">
        <v>6638</v>
      </c>
      <c r="D831" s="17">
        <v>4757</v>
      </c>
      <c r="E831" s="20"/>
      <c r="F831" s="17" t="s">
        <v>9334</v>
      </c>
      <c r="G831" s="17"/>
      <c r="H831" s="17" t="s">
        <v>2384</v>
      </c>
      <c r="I831" s="17" t="s">
        <v>8177</v>
      </c>
      <c r="J831" s="17"/>
      <c r="K831" s="17" t="s">
        <v>2385</v>
      </c>
      <c r="L831" s="233">
        <v>40182</v>
      </c>
      <c r="M831" s="18" t="s">
        <v>3386</v>
      </c>
      <c r="N831" s="215">
        <v>40183</v>
      </c>
      <c r="O831" s="225" t="s">
        <v>826</v>
      </c>
      <c r="P831" s="151"/>
      <c r="Q831" s="52"/>
      <c r="R831" s="330"/>
    </row>
    <row r="832" spans="1:18" x14ac:dyDescent="0.25">
      <c r="A832" s="54">
        <v>40176</v>
      </c>
      <c r="B832" s="55" t="s">
        <v>5887</v>
      </c>
      <c r="C832" s="20" t="s">
        <v>2327</v>
      </c>
      <c r="D832" s="17">
        <v>4842</v>
      </c>
      <c r="E832" s="20"/>
      <c r="F832" s="17" t="s">
        <v>4905</v>
      </c>
      <c r="G832" s="17"/>
      <c r="H832" s="17" t="s">
        <v>3241</v>
      </c>
      <c r="I832" s="17"/>
      <c r="J832" s="17"/>
      <c r="K832" s="17" t="s">
        <v>921</v>
      </c>
      <c r="L832" s="233">
        <v>40177</v>
      </c>
      <c r="M832" s="18" t="s">
        <v>3386</v>
      </c>
      <c r="N832" s="215">
        <v>40177</v>
      </c>
      <c r="O832" s="225" t="s">
        <v>921</v>
      </c>
      <c r="P832" s="151"/>
      <c r="Q832" s="52"/>
      <c r="R832" s="330"/>
    </row>
    <row r="833" spans="1:18" x14ac:dyDescent="0.25">
      <c r="A833" s="54">
        <v>40176</v>
      </c>
      <c r="B833" s="55" t="s">
        <v>5887</v>
      </c>
      <c r="C833" s="20" t="s">
        <v>6638</v>
      </c>
      <c r="D833" s="17">
        <v>4757</v>
      </c>
      <c r="E833" s="20"/>
      <c r="F833" s="17" t="s">
        <v>4905</v>
      </c>
      <c r="G833" s="17"/>
      <c r="H833" s="17" t="s">
        <v>2761</v>
      </c>
      <c r="I833" s="17"/>
      <c r="J833" s="17" t="s">
        <v>9018</v>
      </c>
      <c r="K833" s="17" t="s">
        <v>921</v>
      </c>
      <c r="L833" s="233">
        <v>40177</v>
      </c>
      <c r="M833" s="18" t="s">
        <v>3386</v>
      </c>
      <c r="N833" s="215">
        <v>40177</v>
      </c>
      <c r="O833" s="225" t="s">
        <v>921</v>
      </c>
      <c r="P833" s="151"/>
      <c r="Q833" s="52"/>
      <c r="R833" s="330"/>
    </row>
    <row r="834" spans="1:18" x14ac:dyDescent="0.25">
      <c r="A834" s="54">
        <v>40176</v>
      </c>
      <c r="B834" s="55" t="s">
        <v>7378</v>
      </c>
      <c r="C834" s="20" t="s">
        <v>6638</v>
      </c>
      <c r="D834" s="17">
        <v>4757</v>
      </c>
      <c r="E834" s="20"/>
      <c r="F834" s="17" t="s">
        <v>9334</v>
      </c>
      <c r="G834" s="17"/>
      <c r="H834" s="17" t="s">
        <v>7099</v>
      </c>
      <c r="I834" s="17" t="s">
        <v>8425</v>
      </c>
      <c r="J834" s="17"/>
      <c r="K834" s="17" t="s">
        <v>8426</v>
      </c>
      <c r="L834" s="233">
        <v>40182</v>
      </c>
      <c r="M834" s="18" t="s">
        <v>3386</v>
      </c>
      <c r="N834" s="215">
        <v>40183</v>
      </c>
      <c r="O834" s="225" t="s">
        <v>8426</v>
      </c>
      <c r="P834" s="151"/>
      <c r="Q834" s="52"/>
      <c r="R834" s="330"/>
    </row>
    <row r="835" spans="1:18" x14ac:dyDescent="0.25">
      <c r="A835" s="54">
        <v>40176</v>
      </c>
      <c r="B835" s="55" t="s">
        <v>7378</v>
      </c>
      <c r="C835" s="20" t="s">
        <v>6638</v>
      </c>
      <c r="D835" s="17">
        <v>4757</v>
      </c>
      <c r="E835" s="20"/>
      <c r="F835" s="17" t="s">
        <v>9334</v>
      </c>
      <c r="G835" s="17"/>
      <c r="H835" s="17" t="s">
        <v>8691</v>
      </c>
      <c r="I835" s="17" t="s">
        <v>10321</v>
      </c>
      <c r="J835" s="17"/>
      <c r="K835" s="17" t="s">
        <v>6934</v>
      </c>
      <c r="L835" s="233">
        <v>40182</v>
      </c>
      <c r="M835" s="18" t="s">
        <v>3386</v>
      </c>
      <c r="N835" s="215">
        <v>40183</v>
      </c>
      <c r="O835" s="225" t="s">
        <v>6934</v>
      </c>
      <c r="P835" s="151"/>
      <c r="Q835" s="52"/>
      <c r="R835" s="330"/>
    </row>
    <row r="836" spans="1:18" x14ac:dyDescent="0.25">
      <c r="A836" s="54">
        <v>40182</v>
      </c>
      <c r="B836" s="55" t="s">
        <v>6998</v>
      </c>
      <c r="C836" s="20" t="s">
        <v>6583</v>
      </c>
      <c r="D836" s="17">
        <v>4781</v>
      </c>
      <c r="E836" s="20"/>
      <c r="F836" s="17" t="s">
        <v>9334</v>
      </c>
      <c r="G836" s="17"/>
      <c r="H836" s="17" t="s">
        <v>8169</v>
      </c>
      <c r="I836" s="17" t="s">
        <v>10616</v>
      </c>
      <c r="J836" s="17"/>
      <c r="K836" s="17" t="s">
        <v>8170</v>
      </c>
      <c r="L836" s="233">
        <v>40183</v>
      </c>
      <c r="M836" s="18" t="s">
        <v>3386</v>
      </c>
      <c r="N836" s="215">
        <v>40183</v>
      </c>
      <c r="O836" s="225" t="s">
        <v>4688</v>
      </c>
      <c r="P836" s="151"/>
      <c r="Q836" s="52"/>
      <c r="R836" s="330"/>
    </row>
    <row r="837" spans="1:18" x14ac:dyDescent="0.25">
      <c r="A837" s="54">
        <v>40183</v>
      </c>
      <c r="B837" s="55" t="s">
        <v>8171</v>
      </c>
      <c r="C837" s="20" t="s">
        <v>7525</v>
      </c>
      <c r="D837" s="17">
        <v>4752</v>
      </c>
      <c r="E837" s="20"/>
      <c r="F837" s="17" t="s">
        <v>4905</v>
      </c>
      <c r="G837" s="17"/>
      <c r="H837" s="17" t="s">
        <v>4359</v>
      </c>
      <c r="I837" s="17"/>
      <c r="J837" s="17" t="s">
        <v>9018</v>
      </c>
      <c r="K837" s="17" t="s">
        <v>8437</v>
      </c>
      <c r="L837" s="233">
        <v>40183</v>
      </c>
      <c r="M837" s="18"/>
      <c r="N837" s="215">
        <v>40184</v>
      </c>
      <c r="O837" s="151" t="s">
        <v>8437</v>
      </c>
      <c r="P837" s="151"/>
      <c r="Q837" s="52"/>
      <c r="R837" s="330"/>
    </row>
    <row r="838" spans="1:18" x14ac:dyDescent="0.25">
      <c r="A838" s="54">
        <v>40183</v>
      </c>
      <c r="B838" s="55" t="s">
        <v>8171</v>
      </c>
      <c r="C838" s="20" t="s">
        <v>7525</v>
      </c>
      <c r="D838" s="17">
        <v>4752</v>
      </c>
      <c r="E838" s="20"/>
      <c r="F838" s="17" t="s">
        <v>4905</v>
      </c>
      <c r="G838" s="17"/>
      <c r="H838" s="17" t="s">
        <v>7551</v>
      </c>
      <c r="I838" s="17" t="s">
        <v>7300</v>
      </c>
      <c r="J838" s="17"/>
      <c r="K838" s="17" t="s">
        <v>6343</v>
      </c>
      <c r="L838" s="233">
        <v>40183</v>
      </c>
      <c r="M838" s="18"/>
      <c r="N838" s="215">
        <v>40184</v>
      </c>
      <c r="O838" s="225" t="s">
        <v>6343</v>
      </c>
      <c r="P838" s="151"/>
      <c r="Q838" s="52"/>
      <c r="R838" s="330"/>
    </row>
    <row r="839" spans="1:18" x14ac:dyDescent="0.25">
      <c r="A839" s="54">
        <v>40183</v>
      </c>
      <c r="B839" s="55" t="s">
        <v>2699</v>
      </c>
      <c r="C839" s="20" t="s">
        <v>5661</v>
      </c>
      <c r="D839" s="17">
        <v>4653</v>
      </c>
      <c r="E839" s="20"/>
      <c r="F839" s="17" t="s">
        <v>1697</v>
      </c>
      <c r="G839" s="21">
        <v>24</v>
      </c>
      <c r="H839" s="17" t="s">
        <v>2210</v>
      </c>
      <c r="I839" s="17" t="s">
        <v>3346</v>
      </c>
      <c r="J839" s="17" t="s">
        <v>2211</v>
      </c>
      <c r="K839" s="17" t="s">
        <v>7808</v>
      </c>
      <c r="L839" s="233">
        <v>40193</v>
      </c>
      <c r="M839" s="18"/>
      <c r="N839" s="215">
        <v>40192</v>
      </c>
      <c r="O839" s="225" t="s">
        <v>5393</v>
      </c>
      <c r="P839" s="151"/>
      <c r="Q839" s="52"/>
      <c r="R839" s="330"/>
    </row>
    <row r="840" spans="1:18" x14ac:dyDescent="0.25">
      <c r="A840" s="54">
        <v>40184</v>
      </c>
      <c r="B840" s="55" t="s">
        <v>7955</v>
      </c>
      <c r="C840" s="20" t="s">
        <v>840</v>
      </c>
      <c r="D840" s="17">
        <v>4712</v>
      </c>
      <c r="E840" s="20"/>
      <c r="F840" s="17" t="s">
        <v>9334</v>
      </c>
      <c r="G840" s="17"/>
      <c r="H840" s="17" t="s">
        <v>7542</v>
      </c>
      <c r="I840" s="17" t="s">
        <v>7868</v>
      </c>
      <c r="J840" s="17"/>
      <c r="K840" s="17" t="s">
        <v>3852</v>
      </c>
      <c r="L840" s="233">
        <v>40191</v>
      </c>
      <c r="M840" s="18"/>
      <c r="N840" s="215">
        <v>40191</v>
      </c>
      <c r="O840" s="225" t="s">
        <v>3852</v>
      </c>
      <c r="P840" s="151"/>
      <c r="Q840" s="52"/>
      <c r="R840" s="330"/>
    </row>
    <row r="841" spans="1:18" x14ac:dyDescent="0.25">
      <c r="A841" s="54">
        <v>40184</v>
      </c>
      <c r="B841" s="55" t="s">
        <v>7955</v>
      </c>
      <c r="C841" s="20" t="s">
        <v>840</v>
      </c>
      <c r="D841" s="17">
        <v>4712</v>
      </c>
      <c r="E841" s="20"/>
      <c r="F841" s="17" t="s">
        <v>9334</v>
      </c>
      <c r="G841" s="17"/>
      <c r="H841" s="17" t="s">
        <v>7487</v>
      </c>
      <c r="I841" s="17" t="s">
        <v>6190</v>
      </c>
      <c r="J841" s="17"/>
      <c r="K841" s="17" t="s">
        <v>7903</v>
      </c>
      <c r="L841" s="233">
        <v>40191</v>
      </c>
      <c r="M841" s="18"/>
      <c r="N841" s="215">
        <v>40191</v>
      </c>
      <c r="O841" s="225" t="s">
        <v>7903</v>
      </c>
      <c r="P841" s="151"/>
      <c r="Q841" s="52"/>
      <c r="R841" s="330"/>
    </row>
    <row r="842" spans="1:18" x14ac:dyDescent="0.25">
      <c r="A842" s="54">
        <v>40184</v>
      </c>
      <c r="B842" s="55" t="s">
        <v>8199</v>
      </c>
      <c r="C842" s="20" t="s">
        <v>858</v>
      </c>
      <c r="D842" s="17">
        <v>4789</v>
      </c>
      <c r="E842" s="20"/>
      <c r="F842" s="17" t="s">
        <v>1697</v>
      </c>
      <c r="G842" s="17"/>
      <c r="H842" s="17" t="s">
        <v>228</v>
      </c>
      <c r="I842" s="17"/>
      <c r="J842" s="17" t="s">
        <v>4533</v>
      </c>
      <c r="K842" s="17" t="s">
        <v>4247</v>
      </c>
      <c r="L842" s="233">
        <v>40198</v>
      </c>
      <c r="M842" s="18"/>
      <c r="N842" s="215">
        <v>40198</v>
      </c>
      <c r="O842" s="225" t="s">
        <v>4247</v>
      </c>
      <c r="P842" s="151"/>
      <c r="Q842" s="52"/>
      <c r="R842" s="330"/>
    </row>
    <row r="843" spans="1:18" x14ac:dyDescent="0.25">
      <c r="A843" s="54">
        <v>40185</v>
      </c>
      <c r="B843" s="55" t="s">
        <v>3226</v>
      </c>
      <c r="C843" s="20" t="s">
        <v>1302</v>
      </c>
      <c r="D843" s="17">
        <v>4811</v>
      </c>
      <c r="E843" s="20"/>
      <c r="F843" s="17" t="s">
        <v>3022</v>
      </c>
      <c r="G843" s="17"/>
      <c r="H843" s="17" t="s">
        <v>9232</v>
      </c>
      <c r="I843" s="17"/>
      <c r="J843" s="17"/>
      <c r="K843" s="17" t="s">
        <v>6934</v>
      </c>
      <c r="L843" s="233">
        <v>40185</v>
      </c>
      <c r="M843" s="18" t="s">
        <v>3386</v>
      </c>
      <c r="N843" s="215">
        <v>40185</v>
      </c>
      <c r="O843" s="225" t="s">
        <v>6934</v>
      </c>
      <c r="P843" s="151"/>
      <c r="Q843" s="52"/>
      <c r="R843" s="330"/>
    </row>
    <row r="844" spans="1:18" x14ac:dyDescent="0.25">
      <c r="A844" s="54">
        <v>40185</v>
      </c>
      <c r="B844" s="55" t="s">
        <v>3226</v>
      </c>
      <c r="C844" s="20" t="s">
        <v>1302</v>
      </c>
      <c r="D844" s="17">
        <v>4811</v>
      </c>
      <c r="E844" s="20"/>
      <c r="F844" s="17" t="s">
        <v>3022</v>
      </c>
      <c r="G844" s="17"/>
      <c r="H844" s="17" t="s">
        <v>3023</v>
      </c>
      <c r="I844" s="17"/>
      <c r="J844" s="17"/>
      <c r="K844" s="17" t="s">
        <v>7374</v>
      </c>
      <c r="L844" s="233">
        <v>40185</v>
      </c>
      <c r="M844" s="18" t="s">
        <v>3386</v>
      </c>
      <c r="N844" s="215">
        <v>40185</v>
      </c>
      <c r="O844" s="225" t="s">
        <v>7374</v>
      </c>
      <c r="P844" s="151"/>
      <c r="Q844" s="52"/>
      <c r="R844" s="330"/>
    </row>
    <row r="845" spans="1:18" x14ac:dyDescent="0.25">
      <c r="A845" s="64">
        <v>40186</v>
      </c>
      <c r="B845" s="55" t="s">
        <v>8033</v>
      </c>
      <c r="C845" s="20" t="s">
        <v>6391</v>
      </c>
      <c r="D845" s="17">
        <v>4807</v>
      </c>
      <c r="E845" s="20"/>
      <c r="F845" s="17" t="s">
        <v>4880</v>
      </c>
      <c r="G845" s="17"/>
      <c r="H845" s="17" t="s">
        <v>8034</v>
      </c>
      <c r="I845" s="17"/>
      <c r="J845" s="17" t="s">
        <v>8035</v>
      </c>
      <c r="K845" s="17" t="s">
        <v>9679</v>
      </c>
      <c r="L845" s="233">
        <v>40200</v>
      </c>
      <c r="M845" s="18"/>
      <c r="N845" s="215">
        <v>40200</v>
      </c>
      <c r="O845" s="225">
        <v>48</v>
      </c>
      <c r="P845" s="151"/>
      <c r="Q845" s="52"/>
      <c r="R845" s="330"/>
    </row>
    <row r="846" spans="1:18" x14ac:dyDescent="0.25">
      <c r="A846" s="54">
        <v>40190</v>
      </c>
      <c r="B846" s="55" t="s">
        <v>4512</v>
      </c>
      <c r="C846" s="20" t="s">
        <v>3375</v>
      </c>
      <c r="D846" s="17">
        <v>4820</v>
      </c>
      <c r="E846" s="20"/>
      <c r="F846" s="17" t="s">
        <v>4905</v>
      </c>
      <c r="G846" s="17"/>
      <c r="H846" s="17" t="s">
        <v>4359</v>
      </c>
      <c r="I846" s="17"/>
      <c r="J846" s="17" t="s">
        <v>10366</v>
      </c>
      <c r="K846" s="17" t="s">
        <v>921</v>
      </c>
      <c r="L846" s="233">
        <v>40190</v>
      </c>
      <c r="M846" s="18"/>
      <c r="N846" s="215">
        <v>40190</v>
      </c>
      <c r="O846" s="225" t="s">
        <v>921</v>
      </c>
      <c r="P846" s="151"/>
      <c r="Q846" s="52"/>
      <c r="R846" s="330"/>
    </row>
    <row r="847" spans="1:18" x14ac:dyDescent="0.25">
      <c r="A847" s="54">
        <v>40190</v>
      </c>
      <c r="B847" s="55" t="s">
        <v>4512</v>
      </c>
      <c r="C847" s="20" t="s">
        <v>4513</v>
      </c>
      <c r="D847" s="17">
        <v>4779</v>
      </c>
      <c r="E847" s="20"/>
      <c r="F847" s="17" t="s">
        <v>4905</v>
      </c>
      <c r="G847" s="17"/>
      <c r="H847" s="17" t="s">
        <v>5569</v>
      </c>
      <c r="I847" s="17"/>
      <c r="J847" s="17"/>
      <c r="K847" s="17" t="s">
        <v>7761</v>
      </c>
      <c r="L847" s="233">
        <v>40190</v>
      </c>
      <c r="M847" s="18"/>
      <c r="N847" s="215">
        <v>40190</v>
      </c>
      <c r="O847" s="225" t="s">
        <v>7761</v>
      </c>
      <c r="P847" s="151"/>
      <c r="Q847" s="52"/>
      <c r="R847" s="330"/>
    </row>
    <row r="848" spans="1:18" x14ac:dyDescent="0.25">
      <c r="A848" s="54">
        <v>40190</v>
      </c>
      <c r="B848" s="55" t="s">
        <v>7809</v>
      </c>
      <c r="C848" s="20" t="s">
        <v>6391</v>
      </c>
      <c r="D848" s="17">
        <v>4807</v>
      </c>
      <c r="E848" s="20"/>
      <c r="F848" s="17" t="s">
        <v>3022</v>
      </c>
      <c r="G848" s="17"/>
      <c r="H848" s="17" t="s">
        <v>7810</v>
      </c>
      <c r="I848" s="17" t="s">
        <v>9961</v>
      </c>
      <c r="J848" s="17" t="s">
        <v>7811</v>
      </c>
      <c r="K848" s="17" t="s">
        <v>7019</v>
      </c>
      <c r="L848" s="233"/>
      <c r="M848" s="18" t="s">
        <v>3386</v>
      </c>
      <c r="N848" s="215">
        <v>40192</v>
      </c>
      <c r="O848" s="225" t="s">
        <v>7019</v>
      </c>
      <c r="P848" s="151"/>
      <c r="Q848" s="52"/>
      <c r="R848" s="330"/>
    </row>
    <row r="849" spans="1:18" x14ac:dyDescent="0.25">
      <c r="A849" s="54">
        <v>40190</v>
      </c>
      <c r="B849" s="55" t="s">
        <v>7809</v>
      </c>
      <c r="C849" s="20" t="s">
        <v>6391</v>
      </c>
      <c r="D849" s="17">
        <v>4807</v>
      </c>
      <c r="E849" s="20"/>
      <c r="F849" s="17" t="s">
        <v>3022</v>
      </c>
      <c r="G849" s="17"/>
      <c r="H849" s="17" t="s">
        <v>6943</v>
      </c>
      <c r="I849" s="17" t="s">
        <v>8177</v>
      </c>
      <c r="J849" s="17" t="s">
        <v>7811</v>
      </c>
      <c r="K849" s="17" t="s">
        <v>4901</v>
      </c>
      <c r="L849" s="233"/>
      <c r="M849" s="18" t="s">
        <v>3386</v>
      </c>
      <c r="N849" s="215">
        <v>40192</v>
      </c>
      <c r="O849" s="225" t="s">
        <v>4901</v>
      </c>
      <c r="P849" s="151"/>
      <c r="Q849" s="52"/>
      <c r="R849" s="330"/>
    </row>
    <row r="850" spans="1:18" x14ac:dyDescent="0.25">
      <c r="A850" s="54">
        <v>40190</v>
      </c>
      <c r="B850" s="55" t="s">
        <v>7186</v>
      </c>
      <c r="C850" s="20" t="s">
        <v>2215</v>
      </c>
      <c r="D850" s="17"/>
      <c r="E850" s="20"/>
      <c r="F850" s="17" t="s">
        <v>1697</v>
      </c>
      <c r="G850" s="17"/>
      <c r="H850" s="17" t="s">
        <v>8952</v>
      </c>
      <c r="I850" s="17"/>
      <c r="J850" s="17"/>
      <c r="K850" s="17" t="s">
        <v>1747</v>
      </c>
      <c r="L850" s="233">
        <v>40192</v>
      </c>
      <c r="M850" s="18"/>
      <c r="N850" s="215">
        <v>40192</v>
      </c>
      <c r="O850" s="225" t="s">
        <v>1747</v>
      </c>
      <c r="P850" s="151"/>
      <c r="Q850" s="52"/>
      <c r="R850" s="330"/>
    </row>
    <row r="851" spans="1:18" x14ac:dyDescent="0.25">
      <c r="A851" s="54">
        <v>40190</v>
      </c>
      <c r="B851" s="55" t="s">
        <v>10338</v>
      </c>
      <c r="C851" s="20" t="s">
        <v>7492</v>
      </c>
      <c r="D851" s="17">
        <v>4590</v>
      </c>
      <c r="E851" s="20"/>
      <c r="F851" s="17" t="s">
        <v>4691</v>
      </c>
      <c r="G851" s="17"/>
      <c r="H851" s="17" t="s">
        <v>6375</v>
      </c>
      <c r="I851" s="17" t="s">
        <v>1587</v>
      </c>
      <c r="J851" s="17" t="s">
        <v>10366</v>
      </c>
      <c r="K851" s="17" t="s">
        <v>10166</v>
      </c>
      <c r="L851" s="233">
        <v>40197</v>
      </c>
      <c r="M851" s="18" t="s">
        <v>3386</v>
      </c>
      <c r="N851" s="215">
        <v>40197</v>
      </c>
      <c r="O851" s="225" t="s">
        <v>10166</v>
      </c>
      <c r="P851" s="151"/>
      <c r="Q851" s="52"/>
      <c r="R851" s="330"/>
    </row>
    <row r="852" spans="1:18" x14ac:dyDescent="0.25">
      <c r="A852" s="54">
        <v>40190</v>
      </c>
      <c r="B852" s="55" t="s">
        <v>4512</v>
      </c>
      <c r="C852" s="20" t="s">
        <v>4513</v>
      </c>
      <c r="D852" s="17">
        <v>4779</v>
      </c>
      <c r="E852" s="20"/>
      <c r="F852" s="17" t="s">
        <v>4905</v>
      </c>
      <c r="G852" s="17"/>
      <c r="H852" s="17" t="s">
        <v>6543</v>
      </c>
      <c r="I852" s="17"/>
      <c r="J852" s="17"/>
      <c r="K852" s="17" t="s">
        <v>10656</v>
      </c>
      <c r="L852" s="233">
        <v>40190</v>
      </c>
      <c r="M852" s="18"/>
      <c r="N852" s="215">
        <v>40210</v>
      </c>
      <c r="O852" s="225" t="s">
        <v>10656</v>
      </c>
      <c r="P852" s="151"/>
      <c r="Q852" s="52"/>
      <c r="R852" s="330"/>
    </row>
    <row r="853" spans="1:18" x14ac:dyDescent="0.25">
      <c r="A853" s="54">
        <v>40190</v>
      </c>
      <c r="B853" s="55" t="s">
        <v>6047</v>
      </c>
      <c r="C853" s="20" t="s">
        <v>3375</v>
      </c>
      <c r="D853" s="17">
        <v>4820</v>
      </c>
      <c r="E853" s="20"/>
      <c r="F853" s="17" t="s">
        <v>4323</v>
      </c>
      <c r="G853" s="21">
        <v>26</v>
      </c>
      <c r="H853" s="17" t="s">
        <v>8311</v>
      </c>
      <c r="I853" s="17" t="s">
        <v>7907</v>
      </c>
      <c r="J853" s="17" t="s">
        <v>4186</v>
      </c>
      <c r="K853" s="17" t="s">
        <v>4586</v>
      </c>
      <c r="L853" s="233">
        <v>40211</v>
      </c>
      <c r="M853" s="18" t="s">
        <v>3386</v>
      </c>
      <c r="N853" s="215">
        <v>40211</v>
      </c>
      <c r="O853" s="225" t="s">
        <v>4586</v>
      </c>
      <c r="P853" s="151"/>
      <c r="Q853" s="52"/>
      <c r="R853" s="330"/>
    </row>
    <row r="854" spans="1:18" x14ac:dyDescent="0.25">
      <c r="A854" s="54">
        <v>40190</v>
      </c>
      <c r="B854" s="55" t="s">
        <v>6047</v>
      </c>
      <c r="C854" s="20" t="s">
        <v>3375</v>
      </c>
      <c r="D854" s="17">
        <v>4820</v>
      </c>
      <c r="E854" s="20"/>
      <c r="F854" s="17" t="s">
        <v>4323</v>
      </c>
      <c r="G854" s="21">
        <v>26</v>
      </c>
      <c r="H854" s="17" t="s">
        <v>4275</v>
      </c>
      <c r="I854" s="17"/>
      <c r="J854" s="17" t="s">
        <v>4186</v>
      </c>
      <c r="K854" s="17" t="s">
        <v>4276</v>
      </c>
      <c r="L854" s="233">
        <v>40211</v>
      </c>
      <c r="M854" s="18" t="s">
        <v>3386</v>
      </c>
      <c r="N854" s="215">
        <v>40211</v>
      </c>
      <c r="O854" s="225" t="s">
        <v>597</v>
      </c>
      <c r="P854" s="151"/>
      <c r="Q854" s="52"/>
      <c r="R854" s="330"/>
    </row>
    <row r="855" spans="1:18" x14ac:dyDescent="0.25">
      <c r="A855" s="54">
        <v>40190</v>
      </c>
      <c r="B855" s="55" t="s">
        <v>2871</v>
      </c>
      <c r="C855" s="20" t="s">
        <v>1141</v>
      </c>
      <c r="D855" s="17">
        <v>4726</v>
      </c>
      <c r="E855" s="20"/>
      <c r="F855" s="17" t="s">
        <v>1697</v>
      </c>
      <c r="G855" s="17"/>
      <c r="H855" s="17" t="s">
        <v>937</v>
      </c>
      <c r="I855" s="17"/>
      <c r="J855" s="17"/>
      <c r="K855" s="17" t="s">
        <v>5416</v>
      </c>
      <c r="L855" s="233">
        <v>40200</v>
      </c>
      <c r="M855" s="18" t="s">
        <v>5937</v>
      </c>
      <c r="N855" s="215">
        <v>40231</v>
      </c>
      <c r="O855" s="225" t="s">
        <v>5417</v>
      </c>
      <c r="P855" s="151"/>
      <c r="Q855" s="66"/>
      <c r="R855" s="330"/>
    </row>
    <row r="856" spans="1:18" x14ac:dyDescent="0.25">
      <c r="A856" s="54">
        <v>40190</v>
      </c>
      <c r="B856" s="55" t="s">
        <v>10335</v>
      </c>
      <c r="C856" s="20" t="s">
        <v>6560</v>
      </c>
      <c r="D856" s="17">
        <v>4767</v>
      </c>
      <c r="E856" s="20"/>
      <c r="F856" s="17" t="s">
        <v>4863</v>
      </c>
      <c r="G856" s="17"/>
      <c r="H856" s="17" t="s">
        <v>5699</v>
      </c>
      <c r="I856" s="17" t="s">
        <v>8233</v>
      </c>
      <c r="J856" s="17" t="s">
        <v>8234</v>
      </c>
      <c r="K856" s="17" t="s">
        <v>8235</v>
      </c>
      <c r="L856" s="233">
        <v>40242</v>
      </c>
      <c r="M856" s="18" t="s">
        <v>5937</v>
      </c>
      <c r="N856" s="215">
        <v>40242</v>
      </c>
      <c r="O856" s="225"/>
      <c r="P856" s="151"/>
      <c r="Q856" s="52"/>
      <c r="R856" s="330"/>
    </row>
    <row r="857" spans="1:18" x14ac:dyDescent="0.25">
      <c r="A857" s="54">
        <v>40191</v>
      </c>
      <c r="B857" s="55" t="s">
        <v>7185</v>
      </c>
      <c r="C857" s="20" t="s">
        <v>3375</v>
      </c>
      <c r="D857" s="17">
        <v>4820</v>
      </c>
      <c r="E857" s="20"/>
      <c r="F857" s="17" t="s">
        <v>7521</v>
      </c>
      <c r="G857" s="17"/>
      <c r="H857" s="17" t="s">
        <v>2698</v>
      </c>
      <c r="I857" s="17"/>
      <c r="J857" s="17"/>
      <c r="K857" s="17" t="s">
        <v>6343</v>
      </c>
      <c r="L857" s="233">
        <v>40191</v>
      </c>
      <c r="M857" s="18" t="s">
        <v>3386</v>
      </c>
      <c r="N857" s="215">
        <v>40191</v>
      </c>
      <c r="O857" s="225" t="s">
        <v>5552</v>
      </c>
      <c r="P857" s="151"/>
      <c r="Q857" s="52"/>
      <c r="R857" s="330"/>
    </row>
    <row r="858" spans="1:18" x14ac:dyDescent="0.25">
      <c r="A858" s="54">
        <v>40191</v>
      </c>
      <c r="B858" s="55" t="s">
        <v>8953</v>
      </c>
      <c r="C858" s="20" t="s">
        <v>7525</v>
      </c>
      <c r="D858" s="17">
        <v>4752</v>
      </c>
      <c r="E858" s="20"/>
      <c r="F858" s="17" t="s">
        <v>9334</v>
      </c>
      <c r="G858" s="17"/>
      <c r="H858" s="17" t="s">
        <v>8954</v>
      </c>
      <c r="I858" s="17"/>
      <c r="J858" s="17"/>
      <c r="K858" s="17" t="s">
        <v>9347</v>
      </c>
      <c r="L858" s="233">
        <v>40192</v>
      </c>
      <c r="M858" s="18"/>
      <c r="N858" s="215">
        <v>40192</v>
      </c>
      <c r="O858" s="225" t="s">
        <v>2377</v>
      </c>
      <c r="P858" s="151" t="s">
        <v>6924</v>
      </c>
      <c r="Q858" s="52"/>
      <c r="R858" s="330"/>
    </row>
    <row r="859" spans="1:18" x14ac:dyDescent="0.25">
      <c r="A859" s="54">
        <v>40191</v>
      </c>
      <c r="B859" s="55" t="s">
        <v>8953</v>
      </c>
      <c r="C859" s="20" t="s">
        <v>7525</v>
      </c>
      <c r="D859" s="17">
        <v>4752</v>
      </c>
      <c r="E859" s="20"/>
      <c r="F859" s="17" t="s">
        <v>9334</v>
      </c>
      <c r="G859" s="17"/>
      <c r="H859" s="17" t="s">
        <v>3197</v>
      </c>
      <c r="I859" s="17"/>
      <c r="J859" s="17"/>
      <c r="K859" s="17" t="s">
        <v>1672</v>
      </c>
      <c r="L859" s="233">
        <v>40192</v>
      </c>
      <c r="M859" s="18"/>
      <c r="N859" s="215">
        <v>40192</v>
      </c>
      <c r="O859" s="225" t="s">
        <v>1672</v>
      </c>
      <c r="P859" s="151"/>
      <c r="Q859" s="52"/>
      <c r="R859" s="330"/>
    </row>
    <row r="860" spans="1:18" x14ac:dyDescent="0.25">
      <c r="A860" s="54">
        <v>40192</v>
      </c>
      <c r="B860" s="55" t="s">
        <v>4544</v>
      </c>
      <c r="C860" s="20" t="s">
        <v>7867</v>
      </c>
      <c r="D860" s="17">
        <v>4618</v>
      </c>
      <c r="E860" s="20"/>
      <c r="F860" s="17" t="s">
        <v>5941</v>
      </c>
      <c r="G860" s="17" t="s">
        <v>7868</v>
      </c>
      <c r="H860" s="17" t="s">
        <v>7869</v>
      </c>
      <c r="I860" s="17" t="s">
        <v>4754</v>
      </c>
      <c r="J860" s="17" t="s">
        <v>3778</v>
      </c>
      <c r="K860" s="17" t="s">
        <v>3779</v>
      </c>
      <c r="L860" s="233">
        <v>40196</v>
      </c>
      <c r="M860" s="18"/>
      <c r="N860" s="215">
        <v>0</v>
      </c>
      <c r="O860" s="225" t="s">
        <v>3780</v>
      </c>
      <c r="P860" s="151"/>
      <c r="Q860" s="70"/>
      <c r="R860" s="330"/>
    </row>
    <row r="861" spans="1:18" x14ac:dyDescent="0.25">
      <c r="A861" s="54">
        <v>40192</v>
      </c>
      <c r="B861" s="55" t="s">
        <v>5893</v>
      </c>
      <c r="C861" s="20" t="s">
        <v>2215</v>
      </c>
      <c r="D861" s="17"/>
      <c r="E861" s="20"/>
      <c r="F861" s="17" t="s">
        <v>4609</v>
      </c>
      <c r="G861" s="17" t="s">
        <v>5830</v>
      </c>
      <c r="H861" s="17" t="s">
        <v>9927</v>
      </c>
      <c r="I861" s="17" t="s">
        <v>4754</v>
      </c>
      <c r="J861" s="17" t="s">
        <v>3778</v>
      </c>
      <c r="K861" s="17" t="s">
        <v>3051</v>
      </c>
      <c r="L861" s="233">
        <v>40193</v>
      </c>
      <c r="M861" s="18" t="s">
        <v>3386</v>
      </c>
      <c r="N861" s="215">
        <v>40193</v>
      </c>
      <c r="O861" s="225" t="s">
        <v>3051</v>
      </c>
      <c r="P861" s="151"/>
      <c r="Q861" s="52"/>
      <c r="R861" s="330"/>
    </row>
    <row r="862" spans="1:18" x14ac:dyDescent="0.25">
      <c r="A862" s="54">
        <v>40192</v>
      </c>
      <c r="B862" s="55" t="s">
        <v>8959</v>
      </c>
      <c r="C862" s="20" t="s">
        <v>6560</v>
      </c>
      <c r="D862" s="17">
        <v>4767</v>
      </c>
      <c r="E862" s="20"/>
      <c r="F862" s="17" t="s">
        <v>9334</v>
      </c>
      <c r="G862" s="204"/>
      <c r="H862" s="17" t="s">
        <v>5264</v>
      </c>
      <c r="I862" s="17" t="s">
        <v>10616</v>
      </c>
      <c r="J862" s="17"/>
      <c r="K862" s="17" t="s">
        <v>4636</v>
      </c>
      <c r="L862" s="233">
        <v>40198</v>
      </c>
      <c r="M862" s="18" t="s">
        <v>5937</v>
      </c>
      <c r="N862" s="215">
        <v>40198</v>
      </c>
      <c r="O862" s="225" t="s">
        <v>4636</v>
      </c>
      <c r="P862" s="151"/>
      <c r="Q862" s="52"/>
      <c r="R862" s="330"/>
    </row>
    <row r="863" spans="1:18" x14ac:dyDescent="0.25">
      <c r="A863" s="54">
        <v>40192</v>
      </c>
      <c r="B863" s="55" t="s">
        <v>8959</v>
      </c>
      <c r="C863" s="20" t="s">
        <v>6560</v>
      </c>
      <c r="D863" s="17">
        <v>4767</v>
      </c>
      <c r="E863" s="20"/>
      <c r="F863" s="17" t="s">
        <v>9334</v>
      </c>
      <c r="G863" s="204"/>
      <c r="H863" s="17" t="s">
        <v>5264</v>
      </c>
      <c r="I863" s="17" t="s">
        <v>4014</v>
      </c>
      <c r="J863" s="17"/>
      <c r="K863" s="17" t="s">
        <v>589</v>
      </c>
      <c r="L863" s="233">
        <v>40207</v>
      </c>
      <c r="M863" s="18" t="s">
        <v>5937</v>
      </c>
      <c r="N863" s="215">
        <v>40207</v>
      </c>
      <c r="O863" s="225" t="s">
        <v>589</v>
      </c>
      <c r="P863" s="151"/>
      <c r="Q863" s="52"/>
      <c r="R863" s="330"/>
    </row>
    <row r="864" spans="1:18" x14ac:dyDescent="0.25">
      <c r="A864" s="54">
        <v>40192</v>
      </c>
      <c r="B864" s="55" t="s">
        <v>8959</v>
      </c>
      <c r="C864" s="20" t="s">
        <v>6560</v>
      </c>
      <c r="D864" s="17">
        <v>4767</v>
      </c>
      <c r="E864" s="20"/>
      <c r="F864" s="17" t="s">
        <v>9334</v>
      </c>
      <c r="G864" s="204"/>
      <c r="H864" s="17" t="s">
        <v>5264</v>
      </c>
      <c r="I864" s="17" t="s">
        <v>3915</v>
      </c>
      <c r="J864" s="17"/>
      <c r="K864" s="17" t="s">
        <v>7529</v>
      </c>
      <c r="L864" s="233">
        <v>40207</v>
      </c>
      <c r="M864" s="18" t="s">
        <v>5937</v>
      </c>
      <c r="N864" s="215">
        <v>40207</v>
      </c>
      <c r="O864" s="225" t="s">
        <v>7529</v>
      </c>
      <c r="P864" s="151"/>
      <c r="Q864" s="52"/>
      <c r="R864" s="330"/>
    </row>
    <row r="865" spans="1:18" x14ac:dyDescent="0.25">
      <c r="A865" s="54">
        <v>40193</v>
      </c>
      <c r="B865" s="55" t="s">
        <v>5521</v>
      </c>
      <c r="C865" s="20" t="s">
        <v>5522</v>
      </c>
      <c r="D865" s="17">
        <v>4718</v>
      </c>
      <c r="E865" s="20"/>
      <c r="F865" s="17" t="s">
        <v>4880</v>
      </c>
      <c r="G865" s="17"/>
      <c r="H865" s="17" t="s">
        <v>2258</v>
      </c>
      <c r="I865" s="17"/>
      <c r="J865" s="17" t="s">
        <v>10366</v>
      </c>
      <c r="K865" s="17" t="s">
        <v>6343</v>
      </c>
      <c r="L865" s="233">
        <v>40196</v>
      </c>
      <c r="M865" s="18" t="s">
        <v>5937</v>
      </c>
      <c r="N865" s="215">
        <v>40196</v>
      </c>
      <c r="O865" s="225" t="s">
        <v>6343</v>
      </c>
      <c r="P865" s="151"/>
      <c r="Q865" s="52"/>
      <c r="R865" s="330"/>
    </row>
    <row r="866" spans="1:18" x14ac:dyDescent="0.25">
      <c r="A866" s="54">
        <v>40193</v>
      </c>
      <c r="B866" s="55" t="s">
        <v>10339</v>
      </c>
      <c r="C866" s="20" t="s">
        <v>1540</v>
      </c>
      <c r="D866" s="17">
        <v>4589</v>
      </c>
      <c r="E866" s="20"/>
      <c r="F866" s="17" t="s">
        <v>7521</v>
      </c>
      <c r="G866" s="17"/>
      <c r="H866" s="17" t="s">
        <v>4737</v>
      </c>
      <c r="I866" s="17"/>
      <c r="J866" s="17" t="s">
        <v>6404</v>
      </c>
      <c r="K866" s="17" t="s">
        <v>8262</v>
      </c>
      <c r="L866" s="233">
        <v>40198</v>
      </c>
      <c r="M866" s="18" t="s">
        <v>3356</v>
      </c>
      <c r="N866" s="215">
        <v>40197</v>
      </c>
      <c r="O866" s="225" t="s">
        <v>4738</v>
      </c>
      <c r="P866" s="151"/>
      <c r="Q866" s="52"/>
      <c r="R866" s="330"/>
    </row>
    <row r="867" spans="1:18" x14ac:dyDescent="0.25">
      <c r="A867" s="54">
        <v>40193</v>
      </c>
      <c r="B867" s="55" t="s">
        <v>4703</v>
      </c>
      <c r="C867" s="20" t="s">
        <v>5644</v>
      </c>
      <c r="D867" s="17">
        <v>4805</v>
      </c>
      <c r="E867" s="20"/>
      <c r="F867" s="17" t="s">
        <v>2826</v>
      </c>
      <c r="G867" s="17"/>
      <c r="H867" s="17" t="s">
        <v>6898</v>
      </c>
      <c r="I867" s="17"/>
      <c r="J867" s="17" t="s">
        <v>1388</v>
      </c>
      <c r="K867" s="17" t="s">
        <v>4586</v>
      </c>
      <c r="L867" s="233">
        <v>40211</v>
      </c>
      <c r="M867" s="18"/>
      <c r="N867" s="215">
        <v>40218</v>
      </c>
      <c r="O867" s="225" t="s">
        <v>4586</v>
      </c>
      <c r="P867" s="151"/>
      <c r="Q867" s="52"/>
      <c r="R867" s="330"/>
    </row>
    <row r="868" spans="1:18" x14ac:dyDescent="0.25">
      <c r="A868" s="64">
        <v>40193</v>
      </c>
      <c r="B868" s="55" t="s">
        <v>1822</v>
      </c>
      <c r="C868" s="20" t="s">
        <v>7963</v>
      </c>
      <c r="D868" s="17">
        <v>4619</v>
      </c>
      <c r="E868" s="20"/>
      <c r="F868" s="17" t="s">
        <v>4905</v>
      </c>
      <c r="G868" s="17"/>
      <c r="H868" s="17" t="s">
        <v>1823</v>
      </c>
      <c r="I868" s="17"/>
      <c r="J868" s="17" t="s">
        <v>10002</v>
      </c>
      <c r="K868" s="17" t="s">
        <v>9920</v>
      </c>
      <c r="L868" s="233"/>
      <c r="M868" s="18"/>
      <c r="N868" s="215">
        <v>40207</v>
      </c>
      <c r="O868" s="225" t="s">
        <v>1824</v>
      </c>
      <c r="P868" s="151"/>
      <c r="Q868" s="52"/>
      <c r="R868" s="330"/>
    </row>
    <row r="869" spans="1:18" x14ac:dyDescent="0.25">
      <c r="A869" s="54">
        <v>40196</v>
      </c>
      <c r="B869" s="55" t="s">
        <v>6451</v>
      </c>
      <c r="C869" s="20" t="s">
        <v>5644</v>
      </c>
      <c r="D869" s="17">
        <v>4805</v>
      </c>
      <c r="E869" s="20"/>
      <c r="F869" s="17" t="s">
        <v>9334</v>
      </c>
      <c r="G869" s="17" t="s">
        <v>5139</v>
      </c>
      <c r="H869" s="17" t="s">
        <v>6743</v>
      </c>
      <c r="I869" s="17" t="s">
        <v>2534</v>
      </c>
      <c r="J869" s="17"/>
      <c r="K869" s="17" t="s">
        <v>1672</v>
      </c>
      <c r="L869" s="233">
        <v>40196</v>
      </c>
      <c r="M869" s="18" t="s">
        <v>3386</v>
      </c>
      <c r="N869" s="215">
        <v>40197</v>
      </c>
      <c r="O869" s="225" t="s">
        <v>1672</v>
      </c>
      <c r="P869" s="151"/>
      <c r="Q869" s="52"/>
      <c r="R869" s="330"/>
    </row>
    <row r="870" spans="1:18" x14ac:dyDescent="0.25">
      <c r="A870" s="54">
        <v>40197</v>
      </c>
      <c r="B870" s="55" t="s">
        <v>4739</v>
      </c>
      <c r="C870" s="20" t="s">
        <v>8079</v>
      </c>
      <c r="D870" s="17">
        <v>4694</v>
      </c>
      <c r="E870" s="20"/>
      <c r="F870" s="17" t="s">
        <v>4740</v>
      </c>
      <c r="G870" s="17"/>
      <c r="H870" s="17" t="s">
        <v>226</v>
      </c>
      <c r="I870" s="17"/>
      <c r="J870" s="17" t="s">
        <v>227</v>
      </c>
      <c r="K870" s="17" t="s">
        <v>10642</v>
      </c>
      <c r="L870" s="233">
        <v>40197</v>
      </c>
      <c r="M870" s="18" t="s">
        <v>5937</v>
      </c>
      <c r="N870" s="215">
        <v>40197</v>
      </c>
      <c r="O870" s="225" t="s">
        <v>10642</v>
      </c>
      <c r="P870" s="151"/>
      <c r="Q870" s="52"/>
      <c r="R870" s="330"/>
    </row>
    <row r="871" spans="1:18" x14ac:dyDescent="0.25">
      <c r="A871" s="54">
        <v>40198</v>
      </c>
      <c r="B871" s="55" t="s">
        <v>2064</v>
      </c>
      <c r="C871" s="20" t="s">
        <v>117</v>
      </c>
      <c r="D871" s="17">
        <v>4718</v>
      </c>
      <c r="E871" s="20"/>
      <c r="F871" s="17" t="s">
        <v>9334</v>
      </c>
      <c r="G871" s="17" t="s">
        <v>2065</v>
      </c>
      <c r="H871" s="17" t="s">
        <v>84</v>
      </c>
      <c r="I871" s="17" t="s">
        <v>7195</v>
      </c>
      <c r="J871" s="17"/>
      <c r="K871" s="17" t="s">
        <v>6149</v>
      </c>
      <c r="L871" s="233">
        <v>40198</v>
      </c>
      <c r="M871" s="18"/>
      <c r="N871" s="215">
        <v>40198</v>
      </c>
      <c r="O871" s="225" t="s">
        <v>3657</v>
      </c>
      <c r="P871" s="151"/>
      <c r="Q871" s="52"/>
      <c r="R871" s="330"/>
    </row>
    <row r="872" spans="1:18" x14ac:dyDescent="0.25">
      <c r="A872" s="54">
        <v>40198</v>
      </c>
      <c r="B872" s="55" t="s">
        <v>2064</v>
      </c>
      <c r="C872" s="20" t="s">
        <v>117</v>
      </c>
      <c r="D872" s="17">
        <v>4718</v>
      </c>
      <c r="E872" s="20"/>
      <c r="F872" s="17" t="s">
        <v>9334</v>
      </c>
      <c r="G872" s="17"/>
      <c r="H872" s="17" t="s">
        <v>3658</v>
      </c>
      <c r="I872" s="17"/>
      <c r="J872" s="17"/>
      <c r="K872" s="17" t="s">
        <v>8958</v>
      </c>
      <c r="L872" s="233">
        <v>40198</v>
      </c>
      <c r="M872" s="18"/>
      <c r="N872" s="215">
        <v>40198</v>
      </c>
      <c r="O872" s="225" t="s">
        <v>9863</v>
      </c>
      <c r="P872" s="151"/>
      <c r="Q872" s="52"/>
      <c r="R872" s="330"/>
    </row>
    <row r="873" spans="1:18" x14ac:dyDescent="0.25">
      <c r="A873" s="54">
        <v>40198</v>
      </c>
      <c r="B873" s="55" t="s">
        <v>4534</v>
      </c>
      <c r="C873" s="20" t="s">
        <v>117</v>
      </c>
      <c r="D873" s="17">
        <v>4718</v>
      </c>
      <c r="E873" s="20"/>
      <c r="F873" s="17" t="s">
        <v>9334</v>
      </c>
      <c r="G873" s="17"/>
      <c r="H873" s="17" t="s">
        <v>8031</v>
      </c>
      <c r="I873" s="17"/>
      <c r="J873" s="17"/>
      <c r="K873" s="17" t="s">
        <v>8032</v>
      </c>
      <c r="L873" s="233">
        <v>40199</v>
      </c>
      <c r="M873" s="18" t="s">
        <v>3386</v>
      </c>
      <c r="N873" s="215">
        <v>40199</v>
      </c>
      <c r="O873" s="225" t="s">
        <v>921</v>
      </c>
      <c r="P873" s="151"/>
      <c r="Q873" s="52"/>
      <c r="R873" s="330"/>
    </row>
    <row r="874" spans="1:18" x14ac:dyDescent="0.25">
      <c r="A874" s="54">
        <v>40199</v>
      </c>
      <c r="B874" s="55" t="s">
        <v>8036</v>
      </c>
      <c r="C874" s="20" t="s">
        <v>6560</v>
      </c>
      <c r="D874" s="17">
        <v>4767</v>
      </c>
      <c r="E874" s="20"/>
      <c r="F874" s="17" t="s">
        <v>4740</v>
      </c>
      <c r="G874" s="17"/>
      <c r="H874" s="17" t="s">
        <v>8037</v>
      </c>
      <c r="I874" s="17" t="s">
        <v>8177</v>
      </c>
      <c r="J874" s="17"/>
      <c r="K874" s="17" t="s">
        <v>4859</v>
      </c>
      <c r="L874" s="233">
        <v>40203</v>
      </c>
      <c r="M874" s="18" t="s">
        <v>5937</v>
      </c>
      <c r="N874" s="215">
        <v>40203</v>
      </c>
      <c r="O874" s="225" t="s">
        <v>4859</v>
      </c>
      <c r="P874" s="151"/>
      <c r="Q874" s="52"/>
      <c r="R874" s="330"/>
    </row>
    <row r="875" spans="1:18" x14ac:dyDescent="0.25">
      <c r="A875" s="54">
        <v>40199</v>
      </c>
      <c r="B875" s="55" t="s">
        <v>8036</v>
      </c>
      <c r="C875" s="20" t="s">
        <v>6560</v>
      </c>
      <c r="D875" s="17">
        <v>4767</v>
      </c>
      <c r="E875" s="20"/>
      <c r="F875" s="17" t="s">
        <v>4740</v>
      </c>
      <c r="G875" s="17"/>
      <c r="H875" s="17" t="s">
        <v>8038</v>
      </c>
      <c r="I875" s="17" t="s">
        <v>8177</v>
      </c>
      <c r="J875" s="17"/>
      <c r="K875" s="17" t="s">
        <v>6343</v>
      </c>
      <c r="L875" s="233">
        <v>40203</v>
      </c>
      <c r="M875" s="18" t="s">
        <v>5937</v>
      </c>
      <c r="N875" s="215">
        <v>40203</v>
      </c>
      <c r="O875" s="225" t="s">
        <v>6343</v>
      </c>
      <c r="P875" s="151"/>
      <c r="Q875" s="52"/>
      <c r="R875" s="330"/>
    </row>
    <row r="876" spans="1:18" x14ac:dyDescent="0.25">
      <c r="A876" s="54">
        <v>40199</v>
      </c>
      <c r="B876" s="55" t="s">
        <v>6736</v>
      </c>
      <c r="C876" s="20" t="s">
        <v>7476</v>
      </c>
      <c r="D876" s="17"/>
      <c r="E876" s="20"/>
      <c r="F876" s="17" t="s">
        <v>1697</v>
      </c>
      <c r="G876" s="17"/>
      <c r="H876" s="17" t="s">
        <v>228</v>
      </c>
      <c r="I876" s="17" t="s">
        <v>6069</v>
      </c>
      <c r="J876" s="17" t="s">
        <v>1698</v>
      </c>
      <c r="K876" s="17" t="s">
        <v>7127</v>
      </c>
      <c r="L876" s="233">
        <v>40207</v>
      </c>
      <c r="M876" s="18"/>
      <c r="N876" s="215">
        <v>40205</v>
      </c>
      <c r="O876" s="225" t="s">
        <v>4247</v>
      </c>
      <c r="P876" s="151"/>
      <c r="Q876" s="52"/>
      <c r="R876" s="330"/>
    </row>
    <row r="877" spans="1:18" x14ac:dyDescent="0.25">
      <c r="A877" s="54">
        <v>40199</v>
      </c>
      <c r="B877" s="55" t="s">
        <v>6736</v>
      </c>
      <c r="C877" s="20" t="s">
        <v>7476</v>
      </c>
      <c r="D877" s="17"/>
      <c r="E877" s="20"/>
      <c r="F877" s="17" t="s">
        <v>1697</v>
      </c>
      <c r="G877" s="17"/>
      <c r="H877" s="17" t="s">
        <v>7221</v>
      </c>
      <c r="I877" s="17" t="s">
        <v>6912</v>
      </c>
      <c r="J877" s="17" t="s">
        <v>1698</v>
      </c>
      <c r="K877" s="17" t="s">
        <v>5477</v>
      </c>
      <c r="L877" s="233">
        <v>40207</v>
      </c>
      <c r="M877" s="18"/>
      <c r="N877" s="215">
        <v>40211</v>
      </c>
      <c r="O877" s="225" t="s">
        <v>5477</v>
      </c>
      <c r="P877" s="151"/>
      <c r="Q877" s="52"/>
      <c r="R877" s="330"/>
    </row>
    <row r="878" spans="1:18" x14ac:dyDescent="0.25">
      <c r="A878" s="54">
        <v>40199</v>
      </c>
      <c r="B878" s="26" t="s">
        <v>2319</v>
      </c>
      <c r="C878" s="20" t="s">
        <v>951</v>
      </c>
      <c r="D878" s="17">
        <v>4851</v>
      </c>
      <c r="E878" s="20"/>
      <c r="F878" s="17" t="s">
        <v>10771</v>
      </c>
      <c r="G878" s="17"/>
      <c r="H878" s="17" t="s">
        <v>1121</v>
      </c>
      <c r="I878" s="17" t="s">
        <v>10616</v>
      </c>
      <c r="J878" s="17" t="s">
        <v>8382</v>
      </c>
      <c r="K878" s="17" t="s">
        <v>4319</v>
      </c>
      <c r="L878" s="233">
        <v>40214</v>
      </c>
      <c r="M878" s="18"/>
      <c r="N878" s="215">
        <v>40214</v>
      </c>
      <c r="O878" s="225"/>
      <c r="P878" s="151"/>
      <c r="Q878" s="52"/>
      <c r="R878" s="330"/>
    </row>
    <row r="879" spans="1:18" x14ac:dyDescent="0.25">
      <c r="A879" s="54">
        <v>40199</v>
      </c>
      <c r="B879" s="26" t="s">
        <v>2319</v>
      </c>
      <c r="C879" s="20" t="s">
        <v>951</v>
      </c>
      <c r="D879" s="17">
        <v>4851</v>
      </c>
      <c r="E879" s="20"/>
      <c r="F879" s="17" t="s">
        <v>10771</v>
      </c>
      <c r="G879" s="17"/>
      <c r="H879" s="17" t="s">
        <v>1122</v>
      </c>
      <c r="I879" s="17" t="s">
        <v>4014</v>
      </c>
      <c r="J879" s="17" t="s">
        <v>8382</v>
      </c>
      <c r="K879" s="17" t="s">
        <v>4319</v>
      </c>
      <c r="L879" s="233">
        <v>40214</v>
      </c>
      <c r="M879" s="18"/>
      <c r="N879" s="215">
        <v>40214</v>
      </c>
      <c r="O879" s="225"/>
      <c r="P879" s="151"/>
      <c r="Q879" s="52"/>
      <c r="R879" s="330"/>
    </row>
    <row r="880" spans="1:18" x14ac:dyDescent="0.25">
      <c r="A880" s="54">
        <v>40203</v>
      </c>
      <c r="B880" s="55" t="s">
        <v>2005</v>
      </c>
      <c r="C880" s="20" t="s">
        <v>5644</v>
      </c>
      <c r="D880" s="17">
        <v>4805</v>
      </c>
      <c r="E880" s="20"/>
      <c r="F880" s="17" t="s">
        <v>4588</v>
      </c>
      <c r="G880" s="17"/>
      <c r="H880" s="17" t="s">
        <v>4316</v>
      </c>
      <c r="I880" s="17"/>
      <c r="J880" s="17"/>
      <c r="K880" s="17" t="s">
        <v>6387</v>
      </c>
      <c r="L880" s="233">
        <v>40224</v>
      </c>
      <c r="M880" s="18"/>
      <c r="N880" s="215">
        <v>40224</v>
      </c>
      <c r="O880" s="225" t="s">
        <v>3475</v>
      </c>
      <c r="P880" s="151"/>
      <c r="Q880" s="52"/>
      <c r="R880" s="330"/>
    </row>
    <row r="881" spans="1:18" x14ac:dyDescent="0.25">
      <c r="A881" s="54">
        <v>40205</v>
      </c>
      <c r="B881" s="55" t="s">
        <v>6544</v>
      </c>
      <c r="C881" s="21" t="s">
        <v>425</v>
      </c>
      <c r="D881" s="17"/>
      <c r="E881" s="20"/>
      <c r="F881" s="17" t="s">
        <v>1697</v>
      </c>
      <c r="G881" s="17"/>
      <c r="H881" s="17" t="s">
        <v>6046</v>
      </c>
      <c r="I881" s="17"/>
      <c r="J881" s="17"/>
      <c r="K881" s="17" t="s">
        <v>6343</v>
      </c>
      <c r="L881" s="233">
        <v>40210</v>
      </c>
      <c r="M881" s="18"/>
      <c r="N881" s="215">
        <v>40210</v>
      </c>
      <c r="O881" s="225" t="s">
        <v>6343</v>
      </c>
      <c r="P881" s="151"/>
      <c r="Q881" s="52"/>
      <c r="R881" s="330"/>
    </row>
    <row r="882" spans="1:18" x14ac:dyDescent="0.25">
      <c r="A882" s="54">
        <v>40207</v>
      </c>
      <c r="B882" s="55" t="s">
        <v>6765</v>
      </c>
      <c r="C882" s="20" t="s">
        <v>3375</v>
      </c>
      <c r="D882" s="17">
        <v>4820</v>
      </c>
      <c r="E882" s="20"/>
      <c r="F882" s="17" t="s">
        <v>4609</v>
      </c>
      <c r="G882" s="17"/>
      <c r="H882" s="17" t="s">
        <v>3236</v>
      </c>
      <c r="I882" s="17" t="s">
        <v>6541</v>
      </c>
      <c r="J882" s="17" t="s">
        <v>3778</v>
      </c>
      <c r="K882" s="17" t="s">
        <v>6542</v>
      </c>
      <c r="L882" s="233">
        <v>40207</v>
      </c>
      <c r="M882" s="18" t="s">
        <v>3386</v>
      </c>
      <c r="N882" s="215">
        <v>40210</v>
      </c>
      <c r="O882" s="226" t="s">
        <v>4656</v>
      </c>
      <c r="P882" s="151"/>
      <c r="Q882" s="52"/>
      <c r="R882" s="330"/>
    </row>
    <row r="883" spans="1:18" x14ac:dyDescent="0.25">
      <c r="A883" s="54">
        <v>40207</v>
      </c>
      <c r="B883" s="55" t="s">
        <v>3759</v>
      </c>
      <c r="C883" s="20" t="s">
        <v>5644</v>
      </c>
      <c r="D883" s="17">
        <v>4805</v>
      </c>
      <c r="E883" s="20"/>
      <c r="F883" s="17" t="s">
        <v>9334</v>
      </c>
      <c r="G883" s="17" t="s">
        <v>6740</v>
      </c>
      <c r="H883" s="17" t="s">
        <v>6743</v>
      </c>
      <c r="I883" s="17" t="s">
        <v>8425</v>
      </c>
      <c r="J883" s="17"/>
      <c r="K883" s="17" t="s">
        <v>6934</v>
      </c>
      <c r="L883" s="233">
        <v>40210</v>
      </c>
      <c r="M883" s="18" t="s">
        <v>3386</v>
      </c>
      <c r="N883" s="215">
        <v>40210</v>
      </c>
      <c r="O883" s="225" t="s">
        <v>6934</v>
      </c>
      <c r="P883" s="151"/>
      <c r="Q883" s="52"/>
      <c r="R883" s="330"/>
    </row>
    <row r="884" spans="1:18" x14ac:dyDescent="0.25">
      <c r="A884" s="54">
        <v>40207</v>
      </c>
      <c r="B884" s="55" t="s">
        <v>3759</v>
      </c>
      <c r="C884" s="20" t="s">
        <v>5644</v>
      </c>
      <c r="D884" s="17">
        <v>4805</v>
      </c>
      <c r="E884" s="20"/>
      <c r="F884" s="17" t="s">
        <v>9334</v>
      </c>
      <c r="G884" s="17" t="s">
        <v>6740</v>
      </c>
      <c r="H884" s="17" t="s">
        <v>6743</v>
      </c>
      <c r="I884" s="17" t="s">
        <v>2534</v>
      </c>
      <c r="J884" s="17"/>
      <c r="K884" s="17" t="s">
        <v>4901</v>
      </c>
      <c r="L884" s="233">
        <v>40210</v>
      </c>
      <c r="M884" s="18" t="s">
        <v>3386</v>
      </c>
      <c r="N884" s="215">
        <v>40210</v>
      </c>
      <c r="O884" s="225" t="s">
        <v>4901</v>
      </c>
      <c r="P884" s="151"/>
      <c r="Q884" s="52"/>
      <c r="R884" s="330"/>
    </row>
    <row r="885" spans="1:18" x14ac:dyDescent="0.25">
      <c r="A885" s="54">
        <v>40207</v>
      </c>
      <c r="B885" s="55" t="s">
        <v>3759</v>
      </c>
      <c r="C885" s="20" t="s">
        <v>5644</v>
      </c>
      <c r="D885" s="17">
        <v>4805</v>
      </c>
      <c r="E885" s="20"/>
      <c r="F885" s="17" t="s">
        <v>9334</v>
      </c>
      <c r="G885" s="17" t="s">
        <v>6740</v>
      </c>
      <c r="H885" s="17" t="s">
        <v>6743</v>
      </c>
      <c r="I885" s="17" t="s">
        <v>7195</v>
      </c>
      <c r="J885" s="17"/>
      <c r="K885" s="17" t="s">
        <v>3883</v>
      </c>
      <c r="L885" s="233">
        <v>40210</v>
      </c>
      <c r="M885" s="18" t="s">
        <v>3386</v>
      </c>
      <c r="N885" s="215">
        <v>40210</v>
      </c>
      <c r="O885" s="225" t="s">
        <v>3883</v>
      </c>
      <c r="P885" s="151"/>
      <c r="Q885" s="52"/>
      <c r="R885" s="330"/>
    </row>
    <row r="886" spans="1:18" x14ac:dyDescent="0.25">
      <c r="A886" s="54">
        <v>40207</v>
      </c>
      <c r="B886" s="55" t="s">
        <v>3759</v>
      </c>
      <c r="C886" s="20" t="s">
        <v>5644</v>
      </c>
      <c r="D886" s="17">
        <v>4805</v>
      </c>
      <c r="E886" s="20"/>
      <c r="F886" s="17" t="s">
        <v>9334</v>
      </c>
      <c r="G886" s="17" t="s">
        <v>6740</v>
      </c>
      <c r="H886" s="17" t="s">
        <v>6743</v>
      </c>
      <c r="I886" s="17" t="s">
        <v>1733</v>
      </c>
      <c r="J886" s="17"/>
      <c r="K886" s="17" t="s">
        <v>6934</v>
      </c>
      <c r="L886" s="233">
        <v>40210</v>
      </c>
      <c r="M886" s="18" t="s">
        <v>3386</v>
      </c>
      <c r="N886" s="215">
        <v>40219</v>
      </c>
      <c r="O886" s="225" t="s">
        <v>6934</v>
      </c>
      <c r="P886" s="151"/>
      <c r="Q886" s="52"/>
      <c r="R886" s="330"/>
    </row>
    <row r="887" spans="1:18" x14ac:dyDescent="0.25">
      <c r="A887" s="54">
        <v>40210</v>
      </c>
      <c r="B887" s="55" t="s">
        <v>1584</v>
      </c>
      <c r="C887" s="20" t="s">
        <v>5644</v>
      </c>
      <c r="D887" s="17">
        <v>4805</v>
      </c>
      <c r="E887" s="20"/>
      <c r="F887" s="17" t="s">
        <v>2826</v>
      </c>
      <c r="G887" s="17"/>
      <c r="H887" s="17" t="s">
        <v>7679</v>
      </c>
      <c r="I887" s="17"/>
      <c r="J887" s="17" t="s">
        <v>2768</v>
      </c>
      <c r="K887" s="17" t="s">
        <v>7680</v>
      </c>
      <c r="L887" s="233">
        <v>40217</v>
      </c>
      <c r="M887" s="18"/>
      <c r="N887" s="215">
        <v>40217</v>
      </c>
      <c r="O887" s="225" t="s">
        <v>5091</v>
      </c>
      <c r="P887" s="151"/>
      <c r="Q887" s="52"/>
      <c r="R887" s="330"/>
    </row>
    <row r="888" spans="1:18" x14ac:dyDescent="0.25">
      <c r="A888" s="54">
        <v>40211</v>
      </c>
      <c r="B888" s="55" t="s">
        <v>5637</v>
      </c>
      <c r="C888" s="20" t="s">
        <v>4277</v>
      </c>
      <c r="D888" s="17">
        <v>4825</v>
      </c>
      <c r="E888" s="20"/>
      <c r="F888" s="17" t="s">
        <v>4323</v>
      </c>
      <c r="G888" s="17"/>
      <c r="H888" s="17" t="s">
        <v>5577</v>
      </c>
      <c r="I888" s="17" t="s">
        <v>8177</v>
      </c>
      <c r="J888" s="17"/>
      <c r="K888" s="17" t="s">
        <v>5866</v>
      </c>
      <c r="L888" s="233">
        <v>40212</v>
      </c>
      <c r="M888" s="18" t="s">
        <v>3386</v>
      </c>
      <c r="N888" s="215">
        <v>40213</v>
      </c>
      <c r="O888" s="225" t="s">
        <v>5866</v>
      </c>
      <c r="P888" s="151"/>
      <c r="Q888" s="52"/>
      <c r="R888" s="330"/>
    </row>
    <row r="889" spans="1:18" x14ac:dyDescent="0.25">
      <c r="A889" s="54">
        <v>40211</v>
      </c>
      <c r="B889" s="55" t="s">
        <v>3936</v>
      </c>
      <c r="C889" s="20" t="s">
        <v>4722</v>
      </c>
      <c r="D889" s="17">
        <v>4774</v>
      </c>
      <c r="E889" s="20"/>
      <c r="F889" s="17" t="s">
        <v>1828</v>
      </c>
      <c r="G889" s="17"/>
      <c r="H889" s="17" t="s">
        <v>4697</v>
      </c>
      <c r="I889" s="17"/>
      <c r="J889" s="17" t="s">
        <v>4698</v>
      </c>
      <c r="K889" s="17" t="s">
        <v>874</v>
      </c>
      <c r="L889" s="233">
        <v>40238</v>
      </c>
      <c r="M889" s="18"/>
      <c r="N889" s="215">
        <v>40238</v>
      </c>
      <c r="O889" s="225"/>
      <c r="P889" s="151"/>
      <c r="Q889" s="52"/>
      <c r="R889" s="330"/>
    </row>
    <row r="890" spans="1:18" x14ac:dyDescent="0.25">
      <c r="A890" s="54">
        <v>40212</v>
      </c>
      <c r="B890" s="55" t="s">
        <v>931</v>
      </c>
      <c r="C890" s="20" t="s">
        <v>5546</v>
      </c>
      <c r="D890" s="17">
        <v>4727</v>
      </c>
      <c r="E890" s="20"/>
      <c r="F890" s="17" t="s">
        <v>9048</v>
      </c>
      <c r="G890" s="17"/>
      <c r="H890" s="17" t="s">
        <v>1235</v>
      </c>
      <c r="I890" s="17"/>
      <c r="J890" s="17" t="s">
        <v>1698</v>
      </c>
      <c r="K890" s="17" t="s">
        <v>10878</v>
      </c>
      <c r="L890" s="233">
        <v>40213</v>
      </c>
      <c r="M890" s="18" t="s">
        <v>3386</v>
      </c>
      <c r="N890" s="215">
        <v>40213</v>
      </c>
      <c r="O890" s="225" t="s">
        <v>10878</v>
      </c>
      <c r="P890" s="151"/>
      <c r="Q890" s="52"/>
      <c r="R890" s="330"/>
    </row>
    <row r="891" spans="1:18" x14ac:dyDescent="0.25">
      <c r="A891" s="54">
        <v>40212</v>
      </c>
      <c r="B891" s="55" t="s">
        <v>1673</v>
      </c>
      <c r="C891" s="20" t="s">
        <v>3375</v>
      </c>
      <c r="D891" s="17">
        <v>4820</v>
      </c>
      <c r="E891" s="20"/>
      <c r="F891" s="17" t="s">
        <v>9334</v>
      </c>
      <c r="G891" s="17" t="s">
        <v>6740</v>
      </c>
      <c r="H891" s="17" t="s">
        <v>8886</v>
      </c>
      <c r="I891" s="17" t="s">
        <v>8425</v>
      </c>
      <c r="J891" s="17"/>
      <c r="K891" s="17" t="s">
        <v>8426</v>
      </c>
      <c r="L891" s="233">
        <v>40213</v>
      </c>
      <c r="M891" s="18" t="s">
        <v>3386</v>
      </c>
      <c r="N891" s="215">
        <v>40219</v>
      </c>
      <c r="O891" s="225" t="s">
        <v>8426</v>
      </c>
      <c r="P891" s="151"/>
      <c r="Q891" s="52"/>
      <c r="R891" s="330"/>
    </row>
    <row r="892" spans="1:18" x14ac:dyDescent="0.25">
      <c r="A892" s="54">
        <v>40212</v>
      </c>
      <c r="B892" s="55" t="s">
        <v>1673</v>
      </c>
      <c r="C892" s="20" t="s">
        <v>3375</v>
      </c>
      <c r="D892" s="17">
        <v>4820</v>
      </c>
      <c r="E892" s="20"/>
      <c r="F892" s="17" t="s">
        <v>9334</v>
      </c>
      <c r="G892" s="17" t="s">
        <v>6740</v>
      </c>
      <c r="H892" s="17" t="s">
        <v>8886</v>
      </c>
      <c r="I892" s="17" t="s">
        <v>10321</v>
      </c>
      <c r="J892" s="17"/>
      <c r="K892" s="17" t="s">
        <v>8426</v>
      </c>
      <c r="L892" s="233">
        <v>40213</v>
      </c>
      <c r="M892" s="18" t="s">
        <v>3386</v>
      </c>
      <c r="N892" s="215">
        <v>40219</v>
      </c>
      <c r="O892" s="225" t="s">
        <v>8426</v>
      </c>
      <c r="P892" s="151"/>
      <c r="Q892" s="52"/>
      <c r="R892" s="330"/>
    </row>
    <row r="893" spans="1:18" x14ac:dyDescent="0.25">
      <c r="A893" s="54">
        <v>40212</v>
      </c>
      <c r="B893" s="55" t="s">
        <v>7143</v>
      </c>
      <c r="C893" s="21" t="s">
        <v>1154</v>
      </c>
      <c r="D893" s="17"/>
      <c r="E893" s="20"/>
      <c r="F893" s="17" t="s">
        <v>2758</v>
      </c>
      <c r="G893" s="17"/>
      <c r="H893" s="17" t="s">
        <v>3652</v>
      </c>
      <c r="I893" s="17" t="s">
        <v>2954</v>
      </c>
      <c r="J893" s="17"/>
      <c r="K893" s="17" t="s">
        <v>2955</v>
      </c>
      <c r="L893" s="233">
        <v>40218</v>
      </c>
      <c r="M893" s="18"/>
      <c r="N893" s="215">
        <v>40219</v>
      </c>
      <c r="O893" s="225" t="s">
        <v>1753</v>
      </c>
      <c r="P893" s="151"/>
      <c r="Q893" s="52"/>
      <c r="R893" s="330"/>
    </row>
    <row r="894" spans="1:18" x14ac:dyDescent="0.25">
      <c r="A894" s="54">
        <v>40213</v>
      </c>
      <c r="B894" s="55" t="s">
        <v>4278</v>
      </c>
      <c r="C894" s="20" t="s">
        <v>6560</v>
      </c>
      <c r="D894" s="17">
        <v>4767</v>
      </c>
      <c r="E894" s="20"/>
      <c r="F894" s="17" t="s">
        <v>2317</v>
      </c>
      <c r="G894" s="17" t="s">
        <v>7868</v>
      </c>
      <c r="H894" s="17" t="s">
        <v>2318</v>
      </c>
      <c r="I894" s="17" t="s">
        <v>1103</v>
      </c>
      <c r="J894" s="17"/>
      <c r="K894" s="17" t="s">
        <v>6381</v>
      </c>
      <c r="L894" s="233">
        <v>40213</v>
      </c>
      <c r="M894" s="18" t="s">
        <v>3386</v>
      </c>
      <c r="N894" s="215">
        <v>40213</v>
      </c>
      <c r="O894" s="225" t="s">
        <v>6381</v>
      </c>
      <c r="P894" s="151"/>
      <c r="Q894" s="52"/>
      <c r="R894" s="330"/>
    </row>
    <row r="895" spans="1:18" x14ac:dyDescent="0.25">
      <c r="A895" s="54">
        <v>40214</v>
      </c>
      <c r="B895" s="55" t="s">
        <v>6091</v>
      </c>
      <c r="C895" s="20" t="s">
        <v>5644</v>
      </c>
      <c r="D895" s="17">
        <v>4805</v>
      </c>
      <c r="E895" s="20"/>
      <c r="F895" s="17" t="s">
        <v>2826</v>
      </c>
      <c r="G895" s="17"/>
      <c r="H895" s="17" t="s">
        <v>1233</v>
      </c>
      <c r="I895" s="17"/>
      <c r="J895" s="17"/>
      <c r="K895" s="17" t="s">
        <v>3347</v>
      </c>
      <c r="L895" s="233">
        <v>40218</v>
      </c>
      <c r="M895" s="18"/>
      <c r="N895" s="215">
        <v>40218</v>
      </c>
      <c r="O895" s="225" t="s">
        <v>3347</v>
      </c>
      <c r="P895" s="151"/>
      <c r="Q895" s="52"/>
      <c r="R895" s="330"/>
    </row>
    <row r="896" spans="1:18" x14ac:dyDescent="0.25">
      <c r="A896" s="54">
        <v>40214</v>
      </c>
      <c r="B896" s="55" t="s">
        <v>6091</v>
      </c>
      <c r="C896" s="20" t="s">
        <v>5644</v>
      </c>
      <c r="D896" s="17">
        <v>4805</v>
      </c>
      <c r="E896" s="20"/>
      <c r="F896" s="17" t="s">
        <v>2826</v>
      </c>
      <c r="G896" s="17"/>
      <c r="H896" s="17" t="s">
        <v>1972</v>
      </c>
      <c r="I896" s="17"/>
      <c r="J896" s="17"/>
      <c r="K896" s="17" t="s">
        <v>2160</v>
      </c>
      <c r="L896" s="233">
        <v>40218</v>
      </c>
      <c r="M896" s="18"/>
      <c r="N896" s="215">
        <v>40218</v>
      </c>
      <c r="O896" s="225" t="s">
        <v>7455</v>
      </c>
      <c r="P896" s="151"/>
      <c r="Q896" s="52"/>
      <c r="R896" s="330"/>
    </row>
    <row r="897" spans="1:18" x14ac:dyDescent="0.25">
      <c r="A897" s="54">
        <v>40214</v>
      </c>
      <c r="B897" s="55" t="s">
        <v>6091</v>
      </c>
      <c r="C897" s="20" t="s">
        <v>5644</v>
      </c>
      <c r="D897" s="17">
        <v>4805</v>
      </c>
      <c r="E897" s="20"/>
      <c r="F897" s="17" t="s">
        <v>2826</v>
      </c>
      <c r="G897" s="17"/>
      <c r="H897" s="17" t="s">
        <v>7565</v>
      </c>
      <c r="I897" s="17"/>
      <c r="J897" s="17"/>
      <c r="K897" s="17" t="s">
        <v>7566</v>
      </c>
      <c r="L897" s="233">
        <v>40218</v>
      </c>
      <c r="M897" s="18"/>
      <c r="N897" s="215">
        <v>40218</v>
      </c>
      <c r="O897" s="225" t="s">
        <v>3076</v>
      </c>
      <c r="P897" s="151"/>
      <c r="Q897" s="52"/>
      <c r="R897" s="330"/>
    </row>
    <row r="898" spans="1:18" x14ac:dyDescent="0.25">
      <c r="A898" s="54">
        <v>40217</v>
      </c>
      <c r="B898" s="55" t="s">
        <v>10276</v>
      </c>
      <c r="C898" s="20" t="s">
        <v>5644</v>
      </c>
      <c r="D898" s="17">
        <v>4805</v>
      </c>
      <c r="E898" s="20"/>
      <c r="F898" s="17" t="s">
        <v>4905</v>
      </c>
      <c r="G898" s="17"/>
      <c r="H898" s="17" t="s">
        <v>6305</v>
      </c>
      <c r="I898" s="17"/>
      <c r="J898" s="17" t="s">
        <v>1388</v>
      </c>
      <c r="K898" s="17" t="s">
        <v>1672</v>
      </c>
      <c r="L898" s="233">
        <v>40224</v>
      </c>
      <c r="M898" s="18"/>
      <c r="N898" s="215">
        <v>40225</v>
      </c>
      <c r="O898" s="225" t="s">
        <v>3883</v>
      </c>
      <c r="P898" s="151"/>
      <c r="Q898" s="52"/>
      <c r="R898" s="330"/>
    </row>
    <row r="899" spans="1:18" x14ac:dyDescent="0.25">
      <c r="A899" s="54">
        <v>40218</v>
      </c>
      <c r="B899" s="55" t="s">
        <v>7887</v>
      </c>
      <c r="C899" s="20" t="s">
        <v>10049</v>
      </c>
      <c r="D899" s="17">
        <v>4602</v>
      </c>
      <c r="E899" s="20"/>
      <c r="F899" s="17" t="s">
        <v>4905</v>
      </c>
      <c r="G899" s="17"/>
      <c r="H899" s="17" t="s">
        <v>580</v>
      </c>
      <c r="I899" s="17"/>
      <c r="J899" s="17" t="s">
        <v>10002</v>
      </c>
      <c r="K899" s="17" t="s">
        <v>921</v>
      </c>
      <c r="L899" s="233">
        <v>40219</v>
      </c>
      <c r="M899" s="18" t="s">
        <v>3386</v>
      </c>
      <c r="N899" s="215">
        <v>40219</v>
      </c>
      <c r="O899" s="225" t="s">
        <v>921</v>
      </c>
      <c r="P899" s="151"/>
      <c r="Q899" s="52"/>
      <c r="R899" s="330"/>
    </row>
    <row r="900" spans="1:18" x14ac:dyDescent="0.25">
      <c r="A900" s="54">
        <v>40218</v>
      </c>
      <c r="B900" s="55" t="s">
        <v>1139</v>
      </c>
      <c r="C900" s="20" t="s">
        <v>117</v>
      </c>
      <c r="D900" s="17">
        <v>4718</v>
      </c>
      <c r="E900" s="20"/>
      <c r="F900" s="17" t="s">
        <v>4323</v>
      </c>
      <c r="G900" s="21">
        <v>24</v>
      </c>
      <c r="H900" s="17" t="s">
        <v>1140</v>
      </c>
      <c r="I900" s="17" t="s">
        <v>7907</v>
      </c>
      <c r="J900" s="17" t="s">
        <v>4186</v>
      </c>
      <c r="K900" s="17" t="s">
        <v>8632</v>
      </c>
      <c r="L900" s="233">
        <v>40224</v>
      </c>
      <c r="M900" s="18" t="s">
        <v>3386</v>
      </c>
      <c r="N900" s="215">
        <v>40225</v>
      </c>
      <c r="O900" s="225" t="s">
        <v>8632</v>
      </c>
      <c r="P900" s="151"/>
      <c r="Q900" s="66"/>
      <c r="R900" s="330"/>
    </row>
    <row r="901" spans="1:18" x14ac:dyDescent="0.25">
      <c r="A901" s="60">
        <v>40218</v>
      </c>
      <c r="B901" s="61" t="s">
        <v>4255</v>
      </c>
      <c r="C901" s="20" t="s">
        <v>613</v>
      </c>
      <c r="D901" s="17">
        <v>4801</v>
      </c>
      <c r="E901" s="20"/>
      <c r="F901" s="17" t="s">
        <v>9334</v>
      </c>
      <c r="G901" s="17"/>
      <c r="H901" s="17" t="s">
        <v>2130</v>
      </c>
      <c r="I901" s="17" t="s">
        <v>9835</v>
      </c>
      <c r="J901" s="17"/>
      <c r="K901" s="17" t="s">
        <v>2131</v>
      </c>
      <c r="L901" s="233">
        <v>40235</v>
      </c>
      <c r="M901" s="18" t="s">
        <v>3386</v>
      </c>
      <c r="N901" s="215">
        <v>40235</v>
      </c>
      <c r="O901" s="225"/>
      <c r="P901" s="151"/>
      <c r="Q901" s="52"/>
      <c r="R901" s="330"/>
    </row>
    <row r="902" spans="1:18" x14ac:dyDescent="0.25">
      <c r="A902" s="60">
        <v>40218</v>
      </c>
      <c r="B902" s="61" t="s">
        <v>4255</v>
      </c>
      <c r="C902" s="20" t="s">
        <v>613</v>
      </c>
      <c r="D902" s="17">
        <v>4801</v>
      </c>
      <c r="E902" s="20"/>
      <c r="F902" s="17" t="s">
        <v>9334</v>
      </c>
      <c r="G902" s="17"/>
      <c r="H902" s="17" t="s">
        <v>8580</v>
      </c>
      <c r="I902" s="17"/>
      <c r="J902" s="17"/>
      <c r="K902" s="17" t="s">
        <v>10656</v>
      </c>
      <c r="L902" s="233">
        <v>40235</v>
      </c>
      <c r="M902" s="18" t="s">
        <v>3386</v>
      </c>
      <c r="N902" s="215">
        <v>40235</v>
      </c>
      <c r="O902" s="225"/>
      <c r="P902" s="151"/>
      <c r="Q902" s="52"/>
      <c r="R902" s="330"/>
    </row>
    <row r="903" spans="1:18" x14ac:dyDescent="0.25">
      <c r="A903" s="60">
        <v>40218</v>
      </c>
      <c r="B903" s="61" t="s">
        <v>4255</v>
      </c>
      <c r="C903" s="20" t="s">
        <v>613</v>
      </c>
      <c r="D903" s="17">
        <v>4801</v>
      </c>
      <c r="E903" s="20"/>
      <c r="F903" s="17" t="s">
        <v>9334</v>
      </c>
      <c r="G903" s="17"/>
      <c r="H903" s="17" t="s">
        <v>2446</v>
      </c>
      <c r="I903" s="17"/>
      <c r="J903" s="17"/>
      <c r="K903" s="17" t="s">
        <v>6934</v>
      </c>
      <c r="L903" s="233">
        <v>40235</v>
      </c>
      <c r="M903" s="18" t="s">
        <v>3386</v>
      </c>
      <c r="N903" s="215">
        <v>40235</v>
      </c>
      <c r="O903" s="225"/>
      <c r="P903" s="151"/>
      <c r="Q903" s="52"/>
      <c r="R903" s="330"/>
    </row>
    <row r="904" spans="1:18" x14ac:dyDescent="0.25">
      <c r="A904" s="54">
        <v>40219</v>
      </c>
      <c r="B904" s="55" t="s">
        <v>9763</v>
      </c>
      <c r="C904" s="20" t="s">
        <v>3741</v>
      </c>
      <c r="D904" s="17">
        <v>4860</v>
      </c>
      <c r="E904" s="20"/>
      <c r="F904" s="17" t="s">
        <v>3123</v>
      </c>
      <c r="G904" s="17" t="s">
        <v>5830</v>
      </c>
      <c r="H904" s="17" t="s">
        <v>7244</v>
      </c>
      <c r="I904" s="17" t="s">
        <v>7085</v>
      </c>
      <c r="J904" s="17" t="s">
        <v>3505</v>
      </c>
      <c r="K904" s="17" t="s">
        <v>4096</v>
      </c>
      <c r="L904" s="233">
        <v>40219</v>
      </c>
      <c r="M904" s="18"/>
      <c r="N904" s="215">
        <v>40220</v>
      </c>
      <c r="O904" s="225" t="s">
        <v>4096</v>
      </c>
      <c r="P904" s="151"/>
      <c r="Q904" s="52"/>
      <c r="R904" s="330"/>
    </row>
    <row r="905" spans="1:18" x14ac:dyDescent="0.25">
      <c r="A905" s="54">
        <v>40219</v>
      </c>
      <c r="B905" s="55" t="s">
        <v>9763</v>
      </c>
      <c r="C905" s="20" t="s">
        <v>3741</v>
      </c>
      <c r="D905" s="17">
        <v>4860</v>
      </c>
      <c r="E905" s="20"/>
      <c r="F905" s="17" t="s">
        <v>3123</v>
      </c>
      <c r="G905" s="21">
        <v>0.125</v>
      </c>
      <c r="H905" s="17" t="s">
        <v>10817</v>
      </c>
      <c r="I905" s="17" t="s">
        <v>2004</v>
      </c>
      <c r="J905" s="17" t="s">
        <v>3505</v>
      </c>
      <c r="K905" s="17" t="s">
        <v>4586</v>
      </c>
      <c r="L905" s="233">
        <v>40220</v>
      </c>
      <c r="M905" s="18"/>
      <c r="N905" s="215">
        <v>40220</v>
      </c>
      <c r="O905" s="225" t="s">
        <v>4586</v>
      </c>
      <c r="P905" s="151"/>
      <c r="Q905" s="52"/>
      <c r="R905" s="330"/>
    </row>
    <row r="906" spans="1:18" x14ac:dyDescent="0.25">
      <c r="A906" s="54">
        <v>40220</v>
      </c>
      <c r="B906" s="55" t="s">
        <v>2874</v>
      </c>
      <c r="C906" s="20" t="s">
        <v>9851</v>
      </c>
      <c r="D906" s="17">
        <v>4864</v>
      </c>
      <c r="E906" s="20"/>
      <c r="F906" s="17" t="s">
        <v>1697</v>
      </c>
      <c r="G906" s="17"/>
      <c r="H906" s="17" t="s">
        <v>6593</v>
      </c>
      <c r="I906" s="17" t="s">
        <v>4014</v>
      </c>
      <c r="J906" s="17" t="s">
        <v>617</v>
      </c>
      <c r="K906" s="17" t="s">
        <v>7127</v>
      </c>
      <c r="L906" s="233">
        <v>40232</v>
      </c>
      <c r="M906" s="18"/>
      <c r="N906" s="215">
        <v>40232</v>
      </c>
      <c r="O906" s="225" t="s">
        <v>4247</v>
      </c>
      <c r="P906" s="151"/>
      <c r="Q906" s="66"/>
      <c r="R906" s="330"/>
    </row>
    <row r="907" spans="1:18" x14ac:dyDescent="0.25">
      <c r="A907" s="54">
        <v>40226</v>
      </c>
      <c r="B907" s="55" t="s">
        <v>2697</v>
      </c>
      <c r="C907" s="20" t="s">
        <v>3375</v>
      </c>
      <c r="D907" s="17">
        <v>4820</v>
      </c>
      <c r="E907" s="20"/>
      <c r="F907" s="17" t="s">
        <v>5382</v>
      </c>
      <c r="G907" s="17"/>
      <c r="H907" s="17" t="s">
        <v>6593</v>
      </c>
      <c r="I907" s="17" t="s">
        <v>10616</v>
      </c>
      <c r="J907" s="17" t="s">
        <v>6728</v>
      </c>
      <c r="K907" s="17" t="s">
        <v>6387</v>
      </c>
      <c r="L907" s="233">
        <v>40242</v>
      </c>
      <c r="M907" s="18"/>
      <c r="N907" s="215">
        <v>40242</v>
      </c>
      <c r="O907" s="225" t="s">
        <v>6387</v>
      </c>
      <c r="P907" s="151"/>
      <c r="Q907" s="52"/>
      <c r="R907" s="330"/>
    </row>
    <row r="908" spans="1:18" x14ac:dyDescent="0.25">
      <c r="A908" s="54">
        <v>40226</v>
      </c>
      <c r="B908" s="55" t="s">
        <v>2697</v>
      </c>
      <c r="C908" s="20" t="s">
        <v>3375</v>
      </c>
      <c r="D908" s="17">
        <v>4820</v>
      </c>
      <c r="E908" s="20"/>
      <c r="F908" s="17" t="s">
        <v>5382</v>
      </c>
      <c r="G908" s="17"/>
      <c r="H908" s="17" t="s">
        <v>7221</v>
      </c>
      <c r="I908" s="17" t="s">
        <v>6912</v>
      </c>
      <c r="J908" s="17" t="s">
        <v>6728</v>
      </c>
      <c r="K908" s="17" t="s">
        <v>10332</v>
      </c>
      <c r="L908" s="233">
        <v>40242</v>
      </c>
      <c r="M908" s="18"/>
      <c r="N908" s="215">
        <v>40242</v>
      </c>
      <c r="O908" s="225" t="s">
        <v>10332</v>
      </c>
      <c r="P908" s="151"/>
      <c r="Q908" s="52"/>
      <c r="R908" s="330"/>
    </row>
    <row r="909" spans="1:18" x14ac:dyDescent="0.25">
      <c r="A909" s="54">
        <v>40226</v>
      </c>
      <c r="B909" s="55" t="s">
        <v>2697</v>
      </c>
      <c r="C909" s="20" t="s">
        <v>3375</v>
      </c>
      <c r="D909" s="17">
        <v>4820</v>
      </c>
      <c r="E909" s="20"/>
      <c r="F909" s="17" t="s">
        <v>5382</v>
      </c>
      <c r="G909" s="17"/>
      <c r="H909" s="17" t="s">
        <v>10333</v>
      </c>
      <c r="I909" s="17"/>
      <c r="J909" s="17"/>
      <c r="K909" s="17" t="s">
        <v>9055</v>
      </c>
      <c r="L909" s="233">
        <v>40242</v>
      </c>
      <c r="M909" s="18"/>
      <c r="N909" s="215">
        <v>40242</v>
      </c>
      <c r="O909" s="225" t="s">
        <v>2443</v>
      </c>
      <c r="P909" s="151"/>
      <c r="Q909" s="52"/>
      <c r="R909" s="330"/>
    </row>
    <row r="910" spans="1:18" x14ac:dyDescent="0.25">
      <c r="A910" s="54">
        <v>40226</v>
      </c>
      <c r="B910" s="55" t="s">
        <v>843</v>
      </c>
      <c r="C910" s="20" t="s">
        <v>9737</v>
      </c>
      <c r="D910" s="17">
        <v>4824</v>
      </c>
      <c r="E910" s="20"/>
      <c r="F910" s="17" t="s">
        <v>1363</v>
      </c>
      <c r="G910" s="17" t="s">
        <v>7813</v>
      </c>
      <c r="H910" s="17" t="s">
        <v>1364</v>
      </c>
      <c r="I910" s="17" t="s">
        <v>8233</v>
      </c>
      <c r="J910" s="17" t="s">
        <v>8607</v>
      </c>
      <c r="K910" s="17" t="s">
        <v>10550</v>
      </c>
      <c r="L910" s="233">
        <v>40249</v>
      </c>
      <c r="M910" s="18" t="s">
        <v>4405</v>
      </c>
      <c r="N910" s="215">
        <v>40255</v>
      </c>
      <c r="O910" s="225" t="s">
        <v>1170</v>
      </c>
      <c r="P910" s="151"/>
      <c r="Q910" s="52"/>
      <c r="R910" s="330"/>
    </row>
    <row r="911" spans="1:18" x14ac:dyDescent="0.25">
      <c r="A911" s="54">
        <v>40227</v>
      </c>
      <c r="B911" s="55" t="s">
        <v>3160</v>
      </c>
      <c r="C911" s="20" t="s">
        <v>3741</v>
      </c>
      <c r="D911" s="17">
        <v>4860</v>
      </c>
      <c r="E911" s="20"/>
      <c r="F911" s="17" t="s">
        <v>3123</v>
      </c>
      <c r="G911" s="17" t="s">
        <v>4867</v>
      </c>
      <c r="H911" s="17" t="s">
        <v>4868</v>
      </c>
      <c r="I911" s="17" t="s">
        <v>4869</v>
      </c>
      <c r="J911" s="17" t="s">
        <v>3505</v>
      </c>
      <c r="K911" s="17" t="s">
        <v>10816</v>
      </c>
      <c r="L911" s="233">
        <v>40233</v>
      </c>
      <c r="M911" s="18"/>
      <c r="N911" s="215">
        <v>40233</v>
      </c>
      <c r="O911" s="225" t="s">
        <v>4586</v>
      </c>
      <c r="P911" s="151"/>
      <c r="Q911" s="52"/>
      <c r="R911" s="330"/>
    </row>
    <row r="912" spans="1:18" x14ac:dyDescent="0.25">
      <c r="A912" s="54">
        <v>40228</v>
      </c>
      <c r="B912" s="55" t="s">
        <v>704</v>
      </c>
      <c r="C912" s="20" t="s">
        <v>7525</v>
      </c>
      <c r="D912" s="17">
        <v>4752</v>
      </c>
      <c r="E912" s="20"/>
      <c r="F912" s="17" t="s">
        <v>9334</v>
      </c>
      <c r="G912" s="17" t="s">
        <v>8177</v>
      </c>
      <c r="H912" s="17" t="s">
        <v>4253</v>
      </c>
      <c r="I912" s="17" t="s">
        <v>7301</v>
      </c>
      <c r="J912" s="17"/>
      <c r="K912" s="17" t="s">
        <v>4254</v>
      </c>
      <c r="L912" s="233">
        <v>40232</v>
      </c>
      <c r="M912" s="18" t="s">
        <v>5937</v>
      </c>
      <c r="N912" s="215">
        <v>40234</v>
      </c>
      <c r="O912" s="225" t="s">
        <v>4254</v>
      </c>
      <c r="P912" s="151" t="s">
        <v>1829</v>
      </c>
      <c r="Q912" s="52"/>
      <c r="R912" s="330"/>
    </row>
    <row r="913" spans="1:18" x14ac:dyDescent="0.25">
      <c r="A913" s="54">
        <v>40231</v>
      </c>
      <c r="B913" s="55" t="s">
        <v>9362</v>
      </c>
      <c r="C913" s="20" t="s">
        <v>7525</v>
      </c>
      <c r="D913" s="17">
        <v>4752</v>
      </c>
      <c r="E913" s="20"/>
      <c r="F913" s="17" t="s">
        <v>9334</v>
      </c>
      <c r="G913" s="17" t="s">
        <v>5139</v>
      </c>
      <c r="H913" s="17" t="s">
        <v>9026</v>
      </c>
      <c r="I913" s="17" t="s">
        <v>8425</v>
      </c>
      <c r="J913" s="17"/>
      <c r="K913" s="17" t="s">
        <v>7019</v>
      </c>
      <c r="L913" s="233">
        <v>40232</v>
      </c>
      <c r="M913" s="18" t="s">
        <v>5937</v>
      </c>
      <c r="N913" s="215">
        <v>40232</v>
      </c>
      <c r="O913" s="225"/>
      <c r="P913" s="151"/>
      <c r="Q913" s="52"/>
      <c r="R913" s="330"/>
    </row>
    <row r="914" spans="1:18" x14ac:dyDescent="0.25">
      <c r="A914" s="54">
        <v>40231</v>
      </c>
      <c r="B914" s="55" t="s">
        <v>9362</v>
      </c>
      <c r="C914" s="20" t="s">
        <v>7525</v>
      </c>
      <c r="D914" s="17">
        <v>4752</v>
      </c>
      <c r="E914" s="20"/>
      <c r="F914" s="17" t="s">
        <v>9334</v>
      </c>
      <c r="G914" s="17" t="s">
        <v>5139</v>
      </c>
      <c r="H914" s="17" t="s">
        <v>5802</v>
      </c>
      <c r="I914" s="17" t="s">
        <v>8425</v>
      </c>
      <c r="J914" s="17"/>
      <c r="K914" s="17" t="s">
        <v>10222</v>
      </c>
      <c r="L914" s="233">
        <v>40232</v>
      </c>
      <c r="M914" s="18" t="s">
        <v>5937</v>
      </c>
      <c r="N914" s="215">
        <v>40232</v>
      </c>
      <c r="O914" s="225"/>
      <c r="P914" s="151"/>
      <c r="Q914" s="52"/>
      <c r="R914" s="330"/>
    </row>
    <row r="915" spans="1:18" x14ac:dyDescent="0.25">
      <c r="A915" s="54">
        <v>40231</v>
      </c>
      <c r="B915" s="55" t="s">
        <v>10223</v>
      </c>
      <c r="C915" s="20" t="s">
        <v>117</v>
      </c>
      <c r="D915" s="17">
        <v>4718</v>
      </c>
      <c r="E915" s="20"/>
      <c r="F915" s="17" t="s">
        <v>4880</v>
      </c>
      <c r="G915" s="17"/>
      <c r="H915" s="17" t="s">
        <v>2258</v>
      </c>
      <c r="I915" s="17"/>
      <c r="J915" s="17" t="s">
        <v>10366</v>
      </c>
      <c r="K915" s="17" t="s">
        <v>921</v>
      </c>
      <c r="L915" s="233">
        <v>40232</v>
      </c>
      <c r="M915" s="18" t="s">
        <v>5937</v>
      </c>
      <c r="N915" s="215">
        <v>40232</v>
      </c>
      <c r="O915" s="225"/>
      <c r="P915" s="151"/>
      <c r="Q915" s="52"/>
      <c r="R915" s="330"/>
    </row>
    <row r="916" spans="1:18" x14ac:dyDescent="0.25">
      <c r="A916" s="54">
        <v>40238</v>
      </c>
      <c r="B916" s="55" t="s">
        <v>8762</v>
      </c>
      <c r="C916" s="20" t="s">
        <v>5644</v>
      </c>
      <c r="D916" s="17">
        <v>4805</v>
      </c>
      <c r="E916" s="20"/>
      <c r="F916" s="17" t="s">
        <v>9334</v>
      </c>
      <c r="G916" s="17"/>
      <c r="H916" s="17" t="s">
        <v>9026</v>
      </c>
      <c r="I916" s="17" t="s">
        <v>8425</v>
      </c>
      <c r="J916" s="17"/>
      <c r="K916" s="17" t="s">
        <v>7196</v>
      </c>
      <c r="L916" s="233">
        <v>40238</v>
      </c>
      <c r="M916" s="18" t="s">
        <v>3386</v>
      </c>
      <c r="N916" s="215">
        <v>40238</v>
      </c>
      <c r="O916" s="225" t="s">
        <v>7196</v>
      </c>
      <c r="P916" s="151"/>
      <c r="Q916" s="52"/>
      <c r="R916" s="330"/>
    </row>
    <row r="917" spans="1:18" x14ac:dyDescent="0.25">
      <c r="A917" s="54">
        <v>40238</v>
      </c>
      <c r="B917" s="55" t="s">
        <v>3934</v>
      </c>
      <c r="C917" s="20" t="s">
        <v>7525</v>
      </c>
      <c r="D917" s="17">
        <v>4752</v>
      </c>
      <c r="E917" s="20"/>
      <c r="F917" s="17" t="s">
        <v>9334</v>
      </c>
      <c r="G917" s="17"/>
      <c r="H917" s="17" t="s">
        <v>1115</v>
      </c>
      <c r="I917" s="17"/>
      <c r="J917" s="17"/>
      <c r="K917" s="17" t="s">
        <v>4380</v>
      </c>
      <c r="L917" s="233">
        <v>40238</v>
      </c>
      <c r="M917" s="18" t="s">
        <v>3386</v>
      </c>
      <c r="N917" s="215">
        <v>40238</v>
      </c>
      <c r="O917" s="225" t="s">
        <v>3935</v>
      </c>
      <c r="P917" s="151"/>
      <c r="Q917" s="52"/>
      <c r="R917" s="330"/>
    </row>
    <row r="918" spans="1:18" x14ac:dyDescent="0.25">
      <c r="A918" s="54">
        <v>40238</v>
      </c>
      <c r="B918" s="55" t="s">
        <v>8139</v>
      </c>
      <c r="C918" s="20" t="s">
        <v>6560</v>
      </c>
      <c r="D918" s="17">
        <v>4767</v>
      </c>
      <c r="E918" s="20"/>
      <c r="F918" s="17" t="s">
        <v>567</v>
      </c>
      <c r="G918" s="17" t="s">
        <v>8140</v>
      </c>
      <c r="H918" s="17" t="s">
        <v>2024</v>
      </c>
      <c r="I918" s="17" t="s">
        <v>321</v>
      </c>
      <c r="J918" s="17"/>
      <c r="K918" s="17" t="s">
        <v>718</v>
      </c>
      <c r="L918" s="233">
        <v>40238</v>
      </c>
      <c r="M918" s="18"/>
      <c r="N918" s="215">
        <v>40239</v>
      </c>
      <c r="O918" s="225">
        <v>6000</v>
      </c>
      <c r="P918" s="151"/>
      <c r="Q918" s="52"/>
      <c r="R918" s="330"/>
    </row>
    <row r="919" spans="1:18" x14ac:dyDescent="0.25">
      <c r="A919" s="54">
        <v>40238</v>
      </c>
      <c r="B919" s="55" t="s">
        <v>10334</v>
      </c>
      <c r="C919" s="20" t="s">
        <v>5644</v>
      </c>
      <c r="D919" s="17">
        <v>4805</v>
      </c>
      <c r="E919" s="20"/>
      <c r="F919" s="17" t="s">
        <v>4905</v>
      </c>
      <c r="G919" s="17"/>
      <c r="H919" s="17" t="s">
        <v>6305</v>
      </c>
      <c r="I919" s="17"/>
      <c r="J919" s="17" t="s">
        <v>1388</v>
      </c>
      <c r="K919" s="17" t="s">
        <v>3883</v>
      </c>
      <c r="L919" s="233">
        <v>40242</v>
      </c>
      <c r="M919" s="18"/>
      <c r="N919" s="215">
        <v>40242</v>
      </c>
      <c r="O919" s="225" t="s">
        <v>438</v>
      </c>
      <c r="P919" s="151"/>
      <c r="Q919" s="52"/>
      <c r="R919" s="330"/>
    </row>
    <row r="920" spans="1:18" x14ac:dyDescent="0.25">
      <c r="A920" s="54">
        <v>40239</v>
      </c>
      <c r="B920" s="55" t="s">
        <v>8276</v>
      </c>
      <c r="C920" s="20" t="s">
        <v>7525</v>
      </c>
      <c r="D920" s="17">
        <v>4752</v>
      </c>
      <c r="E920" s="20"/>
      <c r="F920" s="17" t="s">
        <v>8277</v>
      </c>
      <c r="G920" s="17"/>
      <c r="H920" s="17" t="s">
        <v>4749</v>
      </c>
      <c r="I920" s="17"/>
      <c r="J920" s="17" t="s">
        <v>9779</v>
      </c>
      <c r="K920" s="17" t="s">
        <v>4247</v>
      </c>
      <c r="L920" s="233">
        <v>40248</v>
      </c>
      <c r="M920" s="18"/>
      <c r="N920" s="215">
        <v>40248</v>
      </c>
      <c r="O920" s="225" t="s">
        <v>4247</v>
      </c>
      <c r="P920" s="151"/>
      <c r="Q920" s="52"/>
      <c r="R920" s="330"/>
    </row>
    <row r="921" spans="1:18" x14ac:dyDescent="0.25">
      <c r="A921" s="54">
        <v>40239</v>
      </c>
      <c r="B921" s="55" t="s">
        <v>3209</v>
      </c>
      <c r="C921" s="20" t="s">
        <v>5644</v>
      </c>
      <c r="D921" s="17">
        <v>4805</v>
      </c>
      <c r="E921" s="20"/>
      <c r="F921" s="17" t="s">
        <v>1697</v>
      </c>
      <c r="G921" s="17"/>
      <c r="H921" s="17" t="s">
        <v>579</v>
      </c>
      <c r="I921" s="17"/>
      <c r="J921" s="17"/>
      <c r="K921" s="17" t="s">
        <v>4757</v>
      </c>
      <c r="L921" s="233">
        <v>40249</v>
      </c>
      <c r="M921" s="18"/>
      <c r="N921" s="215">
        <v>40249</v>
      </c>
      <c r="O921" s="225" t="s">
        <v>4757</v>
      </c>
      <c r="P921" s="151"/>
      <c r="Q921" s="52"/>
      <c r="R921" s="330"/>
    </row>
    <row r="922" spans="1:18" x14ac:dyDescent="0.25">
      <c r="A922" s="54">
        <v>40240</v>
      </c>
      <c r="B922" s="55" t="s">
        <v>719</v>
      </c>
      <c r="C922" s="20" t="s">
        <v>3614</v>
      </c>
      <c r="D922" s="17"/>
      <c r="E922" s="20"/>
      <c r="F922" s="17" t="s">
        <v>4905</v>
      </c>
      <c r="G922" s="17"/>
      <c r="H922" s="17" t="s">
        <v>7621</v>
      </c>
      <c r="I922" s="17"/>
      <c r="J922" s="17" t="s">
        <v>10366</v>
      </c>
      <c r="K922" s="17" t="s">
        <v>1672</v>
      </c>
      <c r="L922" s="233">
        <v>40240</v>
      </c>
      <c r="M922" s="18" t="s">
        <v>3386</v>
      </c>
      <c r="N922" s="215">
        <v>40240</v>
      </c>
      <c r="O922" s="225" t="s">
        <v>1672</v>
      </c>
      <c r="P922" s="151"/>
      <c r="Q922" s="52"/>
      <c r="R922" s="330"/>
    </row>
    <row r="923" spans="1:18" x14ac:dyDescent="0.25">
      <c r="A923" s="54">
        <v>40240</v>
      </c>
      <c r="B923" s="55" t="s">
        <v>719</v>
      </c>
      <c r="C923" s="20" t="s">
        <v>3614</v>
      </c>
      <c r="D923" s="17"/>
      <c r="E923" s="20"/>
      <c r="F923" s="17" t="s">
        <v>4905</v>
      </c>
      <c r="G923" s="17"/>
      <c r="H923" s="17" t="s">
        <v>7317</v>
      </c>
      <c r="I923" s="17"/>
      <c r="J923" s="17"/>
      <c r="K923" s="17" t="s">
        <v>9673</v>
      </c>
      <c r="L923" s="233">
        <v>40240</v>
      </c>
      <c r="M923" s="18" t="s">
        <v>3386</v>
      </c>
      <c r="N923" s="215">
        <v>40240</v>
      </c>
      <c r="O923" s="225" t="s">
        <v>9673</v>
      </c>
      <c r="P923" s="151"/>
      <c r="Q923" s="52"/>
      <c r="R923" s="330"/>
    </row>
    <row r="924" spans="1:18" x14ac:dyDescent="0.25">
      <c r="A924" s="64">
        <v>40240</v>
      </c>
      <c r="B924" s="55" t="s">
        <v>6217</v>
      </c>
      <c r="C924" s="20" t="s">
        <v>6560</v>
      </c>
      <c r="D924" s="17">
        <v>4767</v>
      </c>
      <c r="E924" s="20"/>
      <c r="F924" s="17" t="s">
        <v>1697</v>
      </c>
      <c r="G924" s="17"/>
      <c r="H924" s="17" t="s">
        <v>6046</v>
      </c>
      <c r="I924" s="17"/>
      <c r="J924" s="17"/>
      <c r="K924" s="17" t="s">
        <v>7885</v>
      </c>
      <c r="L924" s="233">
        <v>40254</v>
      </c>
      <c r="M924" s="18"/>
      <c r="N924" s="215">
        <v>40254</v>
      </c>
      <c r="O924" s="225" t="s">
        <v>7885</v>
      </c>
      <c r="P924" s="151"/>
      <c r="Q924" s="52"/>
      <c r="R924" s="330"/>
    </row>
    <row r="925" spans="1:18" x14ac:dyDescent="0.25">
      <c r="A925" s="64">
        <v>40240</v>
      </c>
      <c r="B925" s="55" t="s">
        <v>6217</v>
      </c>
      <c r="C925" s="20" t="s">
        <v>6560</v>
      </c>
      <c r="D925" s="17">
        <v>4767</v>
      </c>
      <c r="E925" s="20"/>
      <c r="F925" s="17" t="s">
        <v>1697</v>
      </c>
      <c r="G925" s="17"/>
      <c r="H925" s="17" t="s">
        <v>7886</v>
      </c>
      <c r="I925" s="17" t="s">
        <v>1255</v>
      </c>
      <c r="J925" s="17" t="s">
        <v>4318</v>
      </c>
      <c r="K925" s="17" t="s">
        <v>5212</v>
      </c>
      <c r="L925" s="233">
        <v>40254</v>
      </c>
      <c r="M925" s="18"/>
      <c r="N925" s="215">
        <v>40254</v>
      </c>
      <c r="O925" s="225" t="s">
        <v>5212</v>
      </c>
      <c r="P925" s="151"/>
      <c r="Q925" s="52"/>
      <c r="R925" s="330"/>
    </row>
    <row r="926" spans="1:18" x14ac:dyDescent="0.25">
      <c r="A926" s="54">
        <v>40241</v>
      </c>
      <c r="B926" s="55" t="s">
        <v>2094</v>
      </c>
      <c r="C926" s="20" t="s">
        <v>8079</v>
      </c>
      <c r="D926" s="17">
        <v>4694</v>
      </c>
      <c r="E926" s="20"/>
      <c r="F926" s="17" t="s">
        <v>4905</v>
      </c>
      <c r="G926" s="17"/>
      <c r="H926" s="17" t="s">
        <v>580</v>
      </c>
      <c r="I926" s="17"/>
      <c r="J926" s="17" t="s">
        <v>10002</v>
      </c>
      <c r="K926" s="17" t="s">
        <v>10331</v>
      </c>
      <c r="L926" s="233">
        <v>40241</v>
      </c>
      <c r="M926" s="18" t="s">
        <v>5937</v>
      </c>
      <c r="N926" s="215">
        <v>40241</v>
      </c>
      <c r="O926" s="225" t="s">
        <v>10331</v>
      </c>
      <c r="P926" s="151"/>
      <c r="Q926" s="52"/>
      <c r="R926" s="330"/>
    </row>
    <row r="927" spans="1:18" x14ac:dyDescent="0.25">
      <c r="A927" s="54">
        <v>40242</v>
      </c>
      <c r="B927" s="55" t="s">
        <v>2821</v>
      </c>
      <c r="C927" s="20" t="s">
        <v>10049</v>
      </c>
      <c r="D927" s="17">
        <v>4602</v>
      </c>
      <c r="E927" s="20"/>
      <c r="F927" s="17" t="s">
        <v>348</v>
      </c>
      <c r="G927" s="17"/>
      <c r="H927" s="17" t="s">
        <v>6308</v>
      </c>
      <c r="I927" s="17" t="s">
        <v>5978</v>
      </c>
      <c r="J927" s="17" t="s">
        <v>2768</v>
      </c>
      <c r="K927" s="17" t="s">
        <v>4096</v>
      </c>
      <c r="L927" s="233"/>
      <c r="M927" s="18" t="s">
        <v>5937</v>
      </c>
      <c r="N927" s="215">
        <v>40242</v>
      </c>
      <c r="O927" s="225"/>
      <c r="P927" s="151"/>
      <c r="Q927" s="52"/>
      <c r="R927" s="330"/>
    </row>
    <row r="928" spans="1:18" x14ac:dyDescent="0.25">
      <c r="A928" s="54">
        <v>40242</v>
      </c>
      <c r="B928" s="55" t="s">
        <v>8236</v>
      </c>
      <c r="C928" s="20" t="s">
        <v>6560</v>
      </c>
      <c r="D928" s="17">
        <v>4767</v>
      </c>
      <c r="E928" s="20"/>
      <c r="F928" s="17" t="s">
        <v>4609</v>
      </c>
      <c r="G928" s="17"/>
      <c r="H928" s="17" t="s">
        <v>9614</v>
      </c>
      <c r="I928" s="17" t="s">
        <v>8023</v>
      </c>
      <c r="J928" s="17"/>
      <c r="K928" s="17" t="s">
        <v>4461</v>
      </c>
      <c r="L928" s="233">
        <v>40242</v>
      </c>
      <c r="M928" s="18"/>
      <c r="N928" s="215">
        <v>40245</v>
      </c>
      <c r="O928" s="225" t="s">
        <v>4461</v>
      </c>
      <c r="P928" s="151"/>
      <c r="Q928" s="52"/>
      <c r="R928" s="330"/>
    </row>
    <row r="929" spans="1:18" x14ac:dyDescent="0.25">
      <c r="A929" s="54">
        <v>40242</v>
      </c>
      <c r="B929" s="55" t="s">
        <v>8236</v>
      </c>
      <c r="C929" s="20" t="s">
        <v>6560</v>
      </c>
      <c r="D929" s="17">
        <v>4767</v>
      </c>
      <c r="E929" s="20"/>
      <c r="F929" s="17" t="s">
        <v>4609</v>
      </c>
      <c r="G929" s="17" t="s">
        <v>1830</v>
      </c>
      <c r="H929" s="17" t="s">
        <v>7869</v>
      </c>
      <c r="I929" s="17" t="s">
        <v>8023</v>
      </c>
      <c r="J929" s="17"/>
      <c r="K929" s="17" t="s">
        <v>4096</v>
      </c>
      <c r="L929" s="233">
        <v>40242</v>
      </c>
      <c r="M929" s="18"/>
      <c r="N929" s="215">
        <v>40245</v>
      </c>
      <c r="O929" s="225" t="s">
        <v>4096</v>
      </c>
      <c r="P929" s="151"/>
      <c r="Q929" s="52"/>
      <c r="R929" s="330"/>
    </row>
    <row r="930" spans="1:18" x14ac:dyDescent="0.25">
      <c r="A930" s="54">
        <v>40242</v>
      </c>
      <c r="B930" s="55" t="s">
        <v>9615</v>
      </c>
      <c r="C930" s="20" t="s">
        <v>5644</v>
      </c>
      <c r="D930" s="17">
        <v>4805</v>
      </c>
      <c r="E930" s="20"/>
      <c r="F930" s="17" t="s">
        <v>1697</v>
      </c>
      <c r="G930" s="17"/>
      <c r="H930" s="17" t="s">
        <v>3299</v>
      </c>
      <c r="I930" s="17"/>
      <c r="J930" s="17" t="s">
        <v>5774</v>
      </c>
      <c r="K930" s="17" t="s">
        <v>4247</v>
      </c>
      <c r="L930" s="233">
        <v>40246</v>
      </c>
      <c r="M930" s="18"/>
      <c r="N930" s="215">
        <v>40246</v>
      </c>
      <c r="O930" s="225" t="s">
        <v>4247</v>
      </c>
      <c r="P930" s="151"/>
      <c r="Q930" s="52"/>
      <c r="R930" s="330"/>
    </row>
    <row r="931" spans="1:18" x14ac:dyDescent="0.25">
      <c r="A931" s="54">
        <v>40245</v>
      </c>
      <c r="B931" s="55" t="s">
        <v>6155</v>
      </c>
      <c r="C931" s="20" t="s">
        <v>6156</v>
      </c>
      <c r="D931" s="17">
        <v>4762</v>
      </c>
      <c r="E931" s="20"/>
      <c r="F931" s="17" t="s">
        <v>5382</v>
      </c>
      <c r="G931" s="17"/>
      <c r="H931" s="17" t="s">
        <v>6157</v>
      </c>
      <c r="I931" s="17" t="s">
        <v>8425</v>
      </c>
      <c r="J931" s="17" t="s">
        <v>7811</v>
      </c>
      <c r="K931" s="17" t="s">
        <v>8070</v>
      </c>
      <c r="L931" s="233">
        <v>40255</v>
      </c>
      <c r="M931" s="18"/>
      <c r="N931" s="215">
        <v>40255</v>
      </c>
      <c r="O931" s="225"/>
      <c r="P931" s="151"/>
      <c r="Q931" s="52"/>
      <c r="R931" s="330"/>
    </row>
    <row r="932" spans="1:18" x14ac:dyDescent="0.25">
      <c r="A932" s="54">
        <v>40245</v>
      </c>
      <c r="B932" s="55" t="s">
        <v>6155</v>
      </c>
      <c r="C932" s="20" t="s">
        <v>6156</v>
      </c>
      <c r="D932" s="17">
        <v>4762</v>
      </c>
      <c r="E932" s="20"/>
      <c r="F932" s="17" t="s">
        <v>5382</v>
      </c>
      <c r="G932" s="17"/>
      <c r="H932" s="17" t="s">
        <v>9207</v>
      </c>
      <c r="I932" s="17" t="s">
        <v>1587</v>
      </c>
      <c r="J932" s="17" t="s">
        <v>4445</v>
      </c>
      <c r="K932" s="17" t="s">
        <v>9208</v>
      </c>
      <c r="L932" s="233">
        <v>40255</v>
      </c>
      <c r="M932" s="18"/>
      <c r="N932" s="215">
        <v>40255</v>
      </c>
      <c r="O932" s="225"/>
      <c r="P932" s="151"/>
      <c r="Q932" s="52"/>
      <c r="R932" s="330"/>
    </row>
    <row r="933" spans="1:18" x14ac:dyDescent="0.25">
      <c r="A933" s="54">
        <v>40245</v>
      </c>
      <c r="B933" s="55" t="s">
        <v>6155</v>
      </c>
      <c r="C933" s="20" t="s">
        <v>6156</v>
      </c>
      <c r="D933" s="17">
        <v>4762</v>
      </c>
      <c r="E933" s="20"/>
      <c r="F933" s="17" t="s">
        <v>5382</v>
      </c>
      <c r="G933" s="17"/>
      <c r="H933" s="17" t="s">
        <v>582</v>
      </c>
      <c r="I933" s="17" t="s">
        <v>3346</v>
      </c>
      <c r="J933" s="17" t="s">
        <v>2834</v>
      </c>
      <c r="K933" s="17" t="s">
        <v>583</v>
      </c>
      <c r="L933" s="233">
        <v>40255</v>
      </c>
      <c r="M933" s="18"/>
      <c r="N933" s="215">
        <v>40255</v>
      </c>
      <c r="O933" s="225"/>
      <c r="P933" s="151"/>
      <c r="Q933" s="52"/>
      <c r="R933" s="330"/>
    </row>
    <row r="934" spans="1:18" x14ac:dyDescent="0.25">
      <c r="A934" s="54">
        <v>40246</v>
      </c>
      <c r="B934" s="55" t="s">
        <v>4833</v>
      </c>
      <c r="C934" s="20" t="s">
        <v>5644</v>
      </c>
      <c r="D934" s="17">
        <v>4805</v>
      </c>
      <c r="E934" s="20"/>
      <c r="F934" s="17" t="s">
        <v>9334</v>
      </c>
      <c r="G934" s="17"/>
      <c r="H934" s="17" t="s">
        <v>4834</v>
      </c>
      <c r="I934" s="17" t="s">
        <v>4835</v>
      </c>
      <c r="J934" s="17"/>
      <c r="K934" s="17" t="s">
        <v>5751</v>
      </c>
      <c r="L934" s="233">
        <v>40246</v>
      </c>
      <c r="M934" s="18" t="s">
        <v>3386</v>
      </c>
      <c r="N934" s="215">
        <v>40248</v>
      </c>
      <c r="O934" s="225" t="s">
        <v>6970</v>
      </c>
      <c r="P934" s="151"/>
      <c r="Q934" s="52"/>
      <c r="R934" s="330"/>
    </row>
    <row r="935" spans="1:18" x14ac:dyDescent="0.25">
      <c r="A935" s="54">
        <v>40246</v>
      </c>
      <c r="B935" s="55" t="s">
        <v>4833</v>
      </c>
      <c r="C935" s="20" t="s">
        <v>2215</v>
      </c>
      <c r="D935" s="17"/>
      <c r="E935" s="20"/>
      <c r="F935" s="17" t="s">
        <v>9334</v>
      </c>
      <c r="G935" s="17"/>
      <c r="H935" s="17" t="s">
        <v>557</v>
      </c>
      <c r="I935" s="17"/>
      <c r="J935" s="17"/>
      <c r="K935" s="17" t="s">
        <v>4624</v>
      </c>
      <c r="L935" s="233">
        <v>40246</v>
      </c>
      <c r="M935" s="18" t="s">
        <v>3386</v>
      </c>
      <c r="N935" s="215">
        <v>40248</v>
      </c>
      <c r="O935" s="225" t="s">
        <v>9348</v>
      </c>
      <c r="P935" s="151"/>
      <c r="Q935" s="52"/>
      <c r="R935" s="330"/>
    </row>
    <row r="936" spans="1:18" x14ac:dyDescent="0.25">
      <c r="A936" s="54">
        <v>40247</v>
      </c>
      <c r="B936" s="55" t="s">
        <v>9616</v>
      </c>
      <c r="C936" s="20" t="s">
        <v>6391</v>
      </c>
      <c r="D936" s="17">
        <v>4807</v>
      </c>
      <c r="E936" s="20"/>
      <c r="F936" s="17" t="s">
        <v>3022</v>
      </c>
      <c r="G936" s="17"/>
      <c r="H936" s="17" t="s">
        <v>3023</v>
      </c>
      <c r="I936" s="17" t="s">
        <v>8177</v>
      </c>
      <c r="J936" s="17" t="s">
        <v>10366</v>
      </c>
      <c r="K936" s="17" t="s">
        <v>4901</v>
      </c>
      <c r="L936" s="233">
        <v>40247</v>
      </c>
      <c r="M936" s="18"/>
      <c r="N936" s="215">
        <v>40247</v>
      </c>
      <c r="O936" s="225" t="s">
        <v>4901</v>
      </c>
      <c r="P936" s="151"/>
      <c r="Q936" s="52"/>
      <c r="R936" s="330"/>
    </row>
    <row r="937" spans="1:18" x14ac:dyDescent="0.25">
      <c r="A937" s="54">
        <v>40247</v>
      </c>
      <c r="B937" s="55" t="s">
        <v>1863</v>
      </c>
      <c r="C937" s="20" t="s">
        <v>6560</v>
      </c>
      <c r="D937" s="17">
        <v>4767</v>
      </c>
      <c r="E937" s="20"/>
      <c r="F937" s="17" t="s">
        <v>9334</v>
      </c>
      <c r="G937" s="17"/>
      <c r="H937" s="17" t="s">
        <v>6306</v>
      </c>
      <c r="I937" s="17" t="s">
        <v>542</v>
      </c>
      <c r="J937" s="17"/>
      <c r="K937" s="17" t="s">
        <v>2450</v>
      </c>
      <c r="L937" s="233">
        <v>40247</v>
      </c>
      <c r="M937" s="18" t="s">
        <v>3386</v>
      </c>
      <c r="N937" s="215">
        <v>40248</v>
      </c>
      <c r="O937" s="225" t="s">
        <v>2451</v>
      </c>
      <c r="P937" s="151"/>
      <c r="Q937" s="52"/>
      <c r="R937" s="330"/>
    </row>
    <row r="938" spans="1:18" x14ac:dyDescent="0.25">
      <c r="A938" s="54">
        <v>40247</v>
      </c>
      <c r="B938" s="55" t="s">
        <v>1966</v>
      </c>
      <c r="C938" s="20" t="s">
        <v>6560</v>
      </c>
      <c r="D938" s="17">
        <v>4767</v>
      </c>
      <c r="E938" s="20"/>
      <c r="F938" s="17" t="s">
        <v>9334</v>
      </c>
      <c r="G938" s="17"/>
      <c r="H938" s="17" t="s">
        <v>5802</v>
      </c>
      <c r="I938" s="17" t="s">
        <v>1967</v>
      </c>
      <c r="J938" s="17"/>
      <c r="K938" s="17" t="s">
        <v>1787</v>
      </c>
      <c r="L938" s="233">
        <v>40247</v>
      </c>
      <c r="M938" s="18" t="s">
        <v>3386</v>
      </c>
      <c r="N938" s="215">
        <v>40248</v>
      </c>
      <c r="O938" s="225" t="s">
        <v>4303</v>
      </c>
      <c r="P938" s="151"/>
      <c r="Q938" s="52"/>
      <c r="R938" s="330"/>
    </row>
    <row r="939" spans="1:18" x14ac:dyDescent="0.25">
      <c r="A939" s="54">
        <v>40247</v>
      </c>
      <c r="B939" s="55" t="s">
        <v>4304</v>
      </c>
      <c r="C939" s="20" t="s">
        <v>2215</v>
      </c>
      <c r="D939" s="17"/>
      <c r="E939" s="20"/>
      <c r="F939" s="17" t="s">
        <v>9334</v>
      </c>
      <c r="G939" s="17"/>
      <c r="H939" s="17" t="s">
        <v>1000</v>
      </c>
      <c r="I939" s="17"/>
      <c r="J939" s="17"/>
      <c r="K939" s="17" t="s">
        <v>4624</v>
      </c>
      <c r="L939" s="233">
        <v>40247</v>
      </c>
      <c r="M939" s="18" t="s">
        <v>3386</v>
      </c>
      <c r="N939" s="215">
        <v>40248</v>
      </c>
      <c r="O939" s="225" t="s">
        <v>9348</v>
      </c>
      <c r="P939" s="151"/>
      <c r="Q939" s="52"/>
      <c r="R939" s="330"/>
    </row>
    <row r="940" spans="1:18" x14ac:dyDescent="0.25">
      <c r="A940" s="54">
        <v>40247</v>
      </c>
      <c r="B940" s="55" t="s">
        <v>4304</v>
      </c>
      <c r="C940" s="20" t="s">
        <v>4513</v>
      </c>
      <c r="D940" s="17">
        <v>4779</v>
      </c>
      <c r="E940" s="20"/>
      <c r="F940" s="17" t="s">
        <v>9334</v>
      </c>
      <c r="G940" s="17"/>
      <c r="H940" s="17" t="s">
        <v>8424</v>
      </c>
      <c r="I940" s="17"/>
      <c r="J940" s="17"/>
      <c r="K940" s="17" t="s">
        <v>1443</v>
      </c>
      <c r="L940" s="233">
        <v>40247</v>
      </c>
      <c r="M940" s="18" t="s">
        <v>3386</v>
      </c>
      <c r="N940" s="215">
        <v>40248</v>
      </c>
      <c r="O940" s="225" t="s">
        <v>1443</v>
      </c>
      <c r="P940" s="151"/>
      <c r="Q940" s="52"/>
      <c r="R940" s="330"/>
    </row>
    <row r="941" spans="1:18" x14ac:dyDescent="0.25">
      <c r="A941" s="54">
        <v>40248</v>
      </c>
      <c r="B941" s="55" t="s">
        <v>8854</v>
      </c>
      <c r="C941" s="21" t="s">
        <v>1154</v>
      </c>
      <c r="D941" s="17" t="s">
        <v>7237</v>
      </c>
      <c r="E941" s="20"/>
      <c r="F941" s="17" t="s">
        <v>178</v>
      </c>
      <c r="G941" s="17"/>
      <c r="H941" s="17" t="s">
        <v>9192</v>
      </c>
      <c r="I941" s="17" t="s">
        <v>5830</v>
      </c>
      <c r="J941" s="17" t="s">
        <v>7237</v>
      </c>
      <c r="K941" s="17" t="s">
        <v>166</v>
      </c>
      <c r="L941" s="233">
        <v>40257</v>
      </c>
      <c r="M941" s="18"/>
      <c r="N941" s="215">
        <v>40260</v>
      </c>
      <c r="O941" s="225" t="s">
        <v>166</v>
      </c>
      <c r="P941" s="151"/>
      <c r="Q941" s="52"/>
      <c r="R941" s="330"/>
    </row>
    <row r="942" spans="1:18" x14ac:dyDescent="0.25">
      <c r="A942" s="54">
        <v>40249</v>
      </c>
      <c r="B942" s="55" t="s">
        <v>7209</v>
      </c>
      <c r="C942" s="21" t="s">
        <v>425</v>
      </c>
      <c r="D942" s="17"/>
      <c r="E942" s="20"/>
      <c r="F942" s="17" t="s">
        <v>4609</v>
      </c>
      <c r="G942" s="17"/>
      <c r="H942" s="17" t="s">
        <v>5198</v>
      </c>
      <c r="I942" s="17" t="s">
        <v>5199</v>
      </c>
      <c r="J942" s="17"/>
      <c r="K942" s="17" t="s">
        <v>4096</v>
      </c>
      <c r="L942" s="233">
        <v>40249</v>
      </c>
      <c r="M942" s="18" t="s">
        <v>3386</v>
      </c>
      <c r="N942" s="215">
        <v>40249</v>
      </c>
      <c r="O942" s="225" t="s">
        <v>4096</v>
      </c>
      <c r="P942" s="151"/>
      <c r="Q942" s="52"/>
      <c r="R942" s="330"/>
    </row>
    <row r="943" spans="1:18" x14ac:dyDescent="0.25">
      <c r="A943" s="54">
        <v>40249</v>
      </c>
      <c r="B943" s="55" t="s">
        <v>7209</v>
      </c>
      <c r="C943" s="21" t="s">
        <v>425</v>
      </c>
      <c r="D943" s="17"/>
      <c r="E943" s="20"/>
      <c r="F943" s="17" t="s">
        <v>4609</v>
      </c>
      <c r="G943" s="17"/>
      <c r="H943" s="17" t="s">
        <v>5200</v>
      </c>
      <c r="I943" s="17" t="s">
        <v>5201</v>
      </c>
      <c r="J943" s="17"/>
      <c r="K943" s="17" t="s">
        <v>4096</v>
      </c>
      <c r="L943" s="233">
        <v>40249</v>
      </c>
      <c r="M943" s="18" t="s">
        <v>3386</v>
      </c>
      <c r="N943" s="215">
        <v>40249</v>
      </c>
      <c r="O943" s="225" t="s">
        <v>4096</v>
      </c>
      <c r="P943" s="151"/>
      <c r="Q943" s="52"/>
      <c r="R943" s="330"/>
    </row>
    <row r="944" spans="1:18" x14ac:dyDescent="0.25">
      <c r="A944" s="54">
        <v>40249</v>
      </c>
      <c r="B944" s="55" t="s">
        <v>7209</v>
      </c>
      <c r="C944" s="21" t="s">
        <v>425</v>
      </c>
      <c r="D944" s="17"/>
      <c r="E944" s="20"/>
      <c r="F944" s="17" t="s">
        <v>4609</v>
      </c>
      <c r="G944" s="17"/>
      <c r="H944" s="17" t="s">
        <v>3396</v>
      </c>
      <c r="I944" s="17" t="s">
        <v>4014</v>
      </c>
      <c r="J944" s="17"/>
      <c r="K944" s="17" t="s">
        <v>4096</v>
      </c>
      <c r="L944" s="233">
        <v>40249</v>
      </c>
      <c r="M944" s="18" t="s">
        <v>3386</v>
      </c>
      <c r="N944" s="215">
        <v>40249</v>
      </c>
      <c r="O944" s="225" t="s">
        <v>4096</v>
      </c>
      <c r="P944" s="151"/>
      <c r="Q944" s="52"/>
      <c r="R944" s="330"/>
    </row>
    <row r="945" spans="1:18" x14ac:dyDescent="0.25">
      <c r="A945" s="54">
        <v>40252</v>
      </c>
      <c r="B945" s="55" t="s">
        <v>3151</v>
      </c>
      <c r="C945" s="20" t="s">
        <v>6638</v>
      </c>
      <c r="D945" s="17">
        <v>4757</v>
      </c>
      <c r="E945" s="20"/>
      <c r="F945" s="17" t="s">
        <v>5899</v>
      </c>
      <c r="G945" s="17" t="s">
        <v>3152</v>
      </c>
      <c r="H945" s="17" t="s">
        <v>7946</v>
      </c>
      <c r="I945" s="17" t="s">
        <v>7947</v>
      </c>
      <c r="J945" s="17"/>
      <c r="K945" s="17" t="s">
        <v>6045</v>
      </c>
      <c r="L945" s="233">
        <v>40253</v>
      </c>
      <c r="M945" s="18" t="s">
        <v>3386</v>
      </c>
      <c r="N945" s="215">
        <v>40252</v>
      </c>
      <c r="O945" s="225" t="s">
        <v>6045</v>
      </c>
      <c r="P945" s="151"/>
      <c r="Q945" s="52"/>
      <c r="R945" s="330"/>
    </row>
    <row r="946" spans="1:18" x14ac:dyDescent="0.25">
      <c r="A946" s="54">
        <v>40252</v>
      </c>
      <c r="B946" s="55" t="s">
        <v>3151</v>
      </c>
      <c r="C946" s="20" t="s">
        <v>6638</v>
      </c>
      <c r="D946" s="17">
        <v>4757</v>
      </c>
      <c r="E946" s="20"/>
      <c r="F946" s="17" t="s">
        <v>5899</v>
      </c>
      <c r="G946" s="17"/>
      <c r="H946" s="17" t="s">
        <v>3255</v>
      </c>
      <c r="I946" s="17" t="s">
        <v>3256</v>
      </c>
      <c r="J946" s="17"/>
      <c r="K946" s="17" t="s">
        <v>8544</v>
      </c>
      <c r="L946" s="233">
        <v>40253</v>
      </c>
      <c r="M946" s="18" t="s">
        <v>3386</v>
      </c>
      <c r="N946" s="215">
        <v>40252</v>
      </c>
      <c r="O946" s="225" t="s">
        <v>5773</v>
      </c>
      <c r="P946" s="151"/>
      <c r="Q946" s="52"/>
      <c r="R946" s="330"/>
    </row>
    <row r="947" spans="1:18" x14ac:dyDescent="0.25">
      <c r="A947" s="54">
        <v>40253</v>
      </c>
      <c r="B947" s="55" t="s">
        <v>1082</v>
      </c>
      <c r="C947" s="20" t="s">
        <v>613</v>
      </c>
      <c r="D947" s="17">
        <v>4801</v>
      </c>
      <c r="E947" s="20"/>
      <c r="F947" s="17" t="s">
        <v>4323</v>
      </c>
      <c r="G947" s="17"/>
      <c r="H947" s="17" t="s">
        <v>3922</v>
      </c>
      <c r="I947" s="17"/>
      <c r="J947" s="17" t="s">
        <v>2870</v>
      </c>
      <c r="K947" s="17" t="s">
        <v>5092</v>
      </c>
      <c r="L947" s="233">
        <v>40254</v>
      </c>
      <c r="M947" s="18" t="s">
        <v>3386</v>
      </c>
      <c r="N947" s="215">
        <v>40253</v>
      </c>
      <c r="O947" s="225" t="s">
        <v>5093</v>
      </c>
      <c r="P947" s="151"/>
      <c r="Q947" s="52"/>
      <c r="R947" s="330"/>
    </row>
    <row r="948" spans="1:18" x14ac:dyDescent="0.25">
      <c r="A948" s="54">
        <v>40260</v>
      </c>
      <c r="B948" s="55" t="s">
        <v>584</v>
      </c>
      <c r="C948" s="20" t="s">
        <v>7963</v>
      </c>
      <c r="D948" s="17">
        <v>4619</v>
      </c>
      <c r="E948" s="20"/>
      <c r="F948" s="17" t="s">
        <v>1304</v>
      </c>
      <c r="G948" s="17"/>
      <c r="H948" s="17" t="s">
        <v>1305</v>
      </c>
      <c r="I948" s="17"/>
      <c r="J948" s="17"/>
      <c r="K948" s="17" t="s">
        <v>6343</v>
      </c>
      <c r="L948" s="233">
        <v>40261</v>
      </c>
      <c r="M948" s="18"/>
      <c r="N948" s="215">
        <v>40261</v>
      </c>
      <c r="O948" s="225"/>
      <c r="P948" s="151"/>
      <c r="Q948" s="52"/>
      <c r="R948" s="330"/>
    </row>
    <row r="949" spans="1:18" x14ac:dyDescent="0.25">
      <c r="A949" s="54">
        <v>40262</v>
      </c>
      <c r="B949" s="55" t="s">
        <v>1306</v>
      </c>
      <c r="C949" s="20" t="s">
        <v>10049</v>
      </c>
      <c r="D949" s="17">
        <v>4602</v>
      </c>
      <c r="E949" s="20"/>
      <c r="F949" s="17" t="s">
        <v>4905</v>
      </c>
      <c r="G949" s="17"/>
      <c r="H949" s="17" t="s">
        <v>1307</v>
      </c>
      <c r="I949" s="17"/>
      <c r="J949" s="17" t="s">
        <v>10002</v>
      </c>
      <c r="K949" s="17" t="s">
        <v>8100</v>
      </c>
      <c r="L949" s="233">
        <v>40262</v>
      </c>
      <c r="M949" s="18" t="s">
        <v>3386</v>
      </c>
      <c r="N949" s="215">
        <v>40262</v>
      </c>
      <c r="O949" s="225"/>
      <c r="P949" s="151"/>
      <c r="Q949" s="52"/>
      <c r="R949" s="330"/>
    </row>
    <row r="950" spans="1:18" x14ac:dyDescent="0.25">
      <c r="A950" s="54">
        <v>40262</v>
      </c>
      <c r="B950" s="26" t="s">
        <v>457</v>
      </c>
      <c r="C950" s="20" t="s">
        <v>5644</v>
      </c>
      <c r="D950" s="17">
        <v>4805</v>
      </c>
      <c r="E950" s="20"/>
      <c r="F950" s="17" t="s">
        <v>9334</v>
      </c>
      <c r="G950" s="17"/>
      <c r="H950" s="17" t="s">
        <v>4834</v>
      </c>
      <c r="I950" s="17" t="s">
        <v>4835</v>
      </c>
      <c r="J950" s="17"/>
      <c r="K950" s="17" t="s">
        <v>1191</v>
      </c>
      <c r="L950" s="233">
        <v>40263</v>
      </c>
      <c r="M950" s="18" t="s">
        <v>3386</v>
      </c>
      <c r="N950" s="215">
        <v>40263</v>
      </c>
      <c r="O950" s="225" t="s">
        <v>1747</v>
      </c>
      <c r="P950" s="151"/>
      <c r="Q950" s="52"/>
      <c r="R950" s="330"/>
    </row>
    <row r="951" spans="1:18" x14ac:dyDescent="0.25">
      <c r="A951" s="54">
        <v>40262</v>
      </c>
      <c r="B951" s="55" t="s">
        <v>1308</v>
      </c>
      <c r="C951" s="21" t="s">
        <v>425</v>
      </c>
      <c r="D951" s="17"/>
      <c r="E951" s="20"/>
      <c r="F951" s="17" t="s">
        <v>4609</v>
      </c>
      <c r="G951" s="21" t="s">
        <v>8606</v>
      </c>
      <c r="H951" s="17" t="s">
        <v>7802</v>
      </c>
      <c r="I951" s="17" t="s">
        <v>4754</v>
      </c>
      <c r="J951" s="17"/>
      <c r="K951" s="17" t="s">
        <v>202</v>
      </c>
      <c r="L951" s="233">
        <v>40266</v>
      </c>
      <c r="M951" s="18"/>
      <c r="N951" s="215">
        <v>40266</v>
      </c>
      <c r="O951" s="225" t="s">
        <v>4118</v>
      </c>
      <c r="P951" s="151"/>
      <c r="Q951" s="52"/>
      <c r="R951" s="330"/>
    </row>
    <row r="952" spans="1:18" x14ac:dyDescent="0.25">
      <c r="A952" s="54">
        <v>40262</v>
      </c>
      <c r="B952" s="53" t="s">
        <v>1308</v>
      </c>
      <c r="C952" s="21" t="s">
        <v>425</v>
      </c>
      <c r="D952" s="17"/>
      <c r="E952" s="20"/>
      <c r="F952" s="17" t="s">
        <v>4609</v>
      </c>
      <c r="G952" s="21" t="s">
        <v>8606</v>
      </c>
      <c r="H952" s="17" t="s">
        <v>7802</v>
      </c>
      <c r="I952" s="17" t="s">
        <v>9142</v>
      </c>
      <c r="J952" s="17"/>
      <c r="K952" s="17" t="s">
        <v>9143</v>
      </c>
      <c r="L952" s="233">
        <v>40266</v>
      </c>
      <c r="M952" s="18"/>
      <c r="N952" s="215">
        <v>40266</v>
      </c>
      <c r="O952" s="225" t="s">
        <v>4461</v>
      </c>
      <c r="P952" s="151"/>
      <c r="Q952" s="52"/>
      <c r="R952" s="330"/>
    </row>
    <row r="953" spans="1:18" x14ac:dyDescent="0.25">
      <c r="A953" s="54">
        <v>40262</v>
      </c>
      <c r="B953" s="65" t="s">
        <v>4296</v>
      </c>
      <c r="C953" s="20" t="s">
        <v>4479</v>
      </c>
      <c r="D953" s="17" t="s">
        <v>4480</v>
      </c>
      <c r="E953" s="20"/>
      <c r="F953" s="17" t="s">
        <v>1552</v>
      </c>
      <c r="G953" s="17"/>
      <c r="H953" s="17" t="s">
        <v>2133</v>
      </c>
      <c r="I953" s="17" t="s">
        <v>8023</v>
      </c>
      <c r="J953" s="17"/>
      <c r="K953" s="17" t="s">
        <v>824</v>
      </c>
      <c r="L953" s="233">
        <v>40266</v>
      </c>
      <c r="M953" s="18"/>
      <c r="N953" s="215">
        <v>40266</v>
      </c>
      <c r="O953" s="225" t="s">
        <v>4096</v>
      </c>
      <c r="P953" s="151"/>
      <c r="Q953" s="52"/>
      <c r="R953" s="330"/>
    </row>
    <row r="954" spans="1:18" x14ac:dyDescent="0.25">
      <c r="A954" s="54">
        <v>40262</v>
      </c>
      <c r="B954" s="55" t="s">
        <v>10528</v>
      </c>
      <c r="C954" s="20" t="s">
        <v>5644</v>
      </c>
      <c r="D954" s="17">
        <v>4805</v>
      </c>
      <c r="E954" s="20"/>
      <c r="F954" s="17" t="s">
        <v>10791</v>
      </c>
      <c r="G954" s="17"/>
      <c r="H954" s="17" t="s">
        <v>1235</v>
      </c>
      <c r="I954" s="17"/>
      <c r="J954" s="17" t="s">
        <v>2132</v>
      </c>
      <c r="K954" s="17" t="s">
        <v>7761</v>
      </c>
      <c r="L954" s="233">
        <v>40266</v>
      </c>
      <c r="M954" s="18" t="s">
        <v>3386</v>
      </c>
      <c r="N954" s="215">
        <v>40269</v>
      </c>
      <c r="O954" s="225" t="s">
        <v>7761</v>
      </c>
      <c r="P954" s="151"/>
      <c r="Q954" s="52"/>
      <c r="R954" s="330"/>
    </row>
    <row r="955" spans="1:18" x14ac:dyDescent="0.25">
      <c r="A955" s="54">
        <v>40263</v>
      </c>
      <c r="B955" s="26" t="s">
        <v>458</v>
      </c>
      <c r="C955" s="20" t="s">
        <v>6638</v>
      </c>
      <c r="D955" s="17">
        <v>4757</v>
      </c>
      <c r="E955" s="20"/>
      <c r="F955" s="17" t="s">
        <v>4905</v>
      </c>
      <c r="G955" s="17"/>
      <c r="H955" s="17" t="s">
        <v>5614</v>
      </c>
      <c r="I955" s="17"/>
      <c r="J955" s="17" t="s">
        <v>9018</v>
      </c>
      <c r="K955" s="17" t="s">
        <v>8100</v>
      </c>
      <c r="L955" s="233">
        <v>40263</v>
      </c>
      <c r="M955" s="18"/>
      <c r="N955" s="215">
        <v>40263</v>
      </c>
      <c r="O955" s="225" t="s">
        <v>921</v>
      </c>
      <c r="P955" s="151"/>
      <c r="Q955" s="52"/>
      <c r="R955" s="330"/>
    </row>
    <row r="956" spans="1:18" x14ac:dyDescent="0.25">
      <c r="A956" s="54">
        <v>40263</v>
      </c>
      <c r="B956" s="26" t="s">
        <v>458</v>
      </c>
      <c r="C956" s="20" t="s">
        <v>6638</v>
      </c>
      <c r="D956" s="17">
        <v>4757</v>
      </c>
      <c r="E956" s="20"/>
      <c r="F956" s="17" t="s">
        <v>4905</v>
      </c>
      <c r="G956" s="17"/>
      <c r="H956" s="17" t="s">
        <v>9691</v>
      </c>
      <c r="I956" s="17"/>
      <c r="J956" s="17" t="s">
        <v>9018</v>
      </c>
      <c r="K956" s="17" t="s">
        <v>921</v>
      </c>
      <c r="L956" s="233">
        <v>40263</v>
      </c>
      <c r="M956" s="18"/>
      <c r="N956" s="215">
        <v>40263</v>
      </c>
      <c r="O956" s="225" t="s">
        <v>921</v>
      </c>
      <c r="P956" s="151"/>
      <c r="Q956" s="52"/>
      <c r="R956" s="330"/>
    </row>
    <row r="957" spans="1:18" x14ac:dyDescent="0.25">
      <c r="A957" s="54">
        <v>40263</v>
      </c>
      <c r="B957" s="26" t="s">
        <v>1073</v>
      </c>
      <c r="C957" s="20" t="s">
        <v>1074</v>
      </c>
      <c r="D957" s="17">
        <v>4710</v>
      </c>
      <c r="E957" s="20"/>
      <c r="F957" s="17" t="s">
        <v>4905</v>
      </c>
      <c r="G957" s="17"/>
      <c r="H957" s="17" t="s">
        <v>2302</v>
      </c>
      <c r="I957" s="17"/>
      <c r="J957" s="17" t="s">
        <v>9018</v>
      </c>
      <c r="K957" s="17" t="s">
        <v>921</v>
      </c>
      <c r="L957" s="233">
        <v>40263</v>
      </c>
      <c r="M957" s="18"/>
      <c r="N957" s="215">
        <v>40263</v>
      </c>
      <c r="O957" s="225" t="s">
        <v>8535</v>
      </c>
      <c r="P957" s="151"/>
      <c r="Q957" s="52"/>
      <c r="R957" s="330"/>
    </row>
    <row r="958" spans="1:18" x14ac:dyDescent="0.25">
      <c r="A958" s="54">
        <v>40263</v>
      </c>
      <c r="B958" s="26" t="s">
        <v>1073</v>
      </c>
      <c r="C958" s="20" t="s">
        <v>1074</v>
      </c>
      <c r="D958" s="17">
        <v>4710</v>
      </c>
      <c r="E958" s="20"/>
      <c r="F958" s="17" t="s">
        <v>4905</v>
      </c>
      <c r="G958" s="17"/>
      <c r="H958" s="17" t="s">
        <v>9691</v>
      </c>
      <c r="I958" s="17"/>
      <c r="J958" s="17" t="s">
        <v>10366</v>
      </c>
      <c r="K958" s="17" t="s">
        <v>921</v>
      </c>
      <c r="L958" s="233">
        <v>40263</v>
      </c>
      <c r="M958" s="18"/>
      <c r="N958" s="215">
        <v>40263</v>
      </c>
      <c r="O958" s="225" t="s">
        <v>8535</v>
      </c>
      <c r="P958" s="151"/>
      <c r="Q958" s="52"/>
      <c r="R958" s="330"/>
    </row>
    <row r="959" spans="1:18" x14ac:dyDescent="0.25">
      <c r="A959" s="54">
        <v>40263</v>
      </c>
      <c r="B959" s="26" t="s">
        <v>8536</v>
      </c>
      <c r="C959" s="20" t="s">
        <v>6638</v>
      </c>
      <c r="D959" s="17">
        <v>4757</v>
      </c>
      <c r="E959" s="20"/>
      <c r="F959" s="17" t="s">
        <v>4323</v>
      </c>
      <c r="G959" s="17"/>
      <c r="H959" s="17" t="s">
        <v>8537</v>
      </c>
      <c r="I959" s="17" t="s">
        <v>8177</v>
      </c>
      <c r="J959" s="17" t="s">
        <v>2834</v>
      </c>
      <c r="K959" s="17" t="s">
        <v>3161</v>
      </c>
      <c r="L959" s="233">
        <v>40263</v>
      </c>
      <c r="M959" s="18"/>
      <c r="N959" s="215">
        <v>40263</v>
      </c>
      <c r="O959" s="225" t="s">
        <v>3161</v>
      </c>
      <c r="P959" s="151"/>
      <c r="Q959" s="52"/>
      <c r="R959" s="330"/>
    </row>
    <row r="960" spans="1:18" x14ac:dyDescent="0.25">
      <c r="A960" s="54">
        <v>40263</v>
      </c>
      <c r="B960" s="26" t="s">
        <v>8536</v>
      </c>
      <c r="C960" s="20" t="s">
        <v>6391</v>
      </c>
      <c r="D960" s="17">
        <v>4807</v>
      </c>
      <c r="E960" s="20"/>
      <c r="F960" s="17" t="s">
        <v>4323</v>
      </c>
      <c r="G960" s="17"/>
      <c r="H960" s="17" t="s">
        <v>3162</v>
      </c>
      <c r="I960" s="17" t="s">
        <v>3915</v>
      </c>
      <c r="J960" s="17" t="s">
        <v>2834</v>
      </c>
      <c r="K960" s="17" t="s">
        <v>4273</v>
      </c>
      <c r="L960" s="233">
        <v>40263</v>
      </c>
      <c r="M960" s="18"/>
      <c r="N960" s="215">
        <v>40263</v>
      </c>
      <c r="O960" s="225" t="s">
        <v>1441</v>
      </c>
      <c r="P960" s="151"/>
      <c r="Q960" s="52"/>
      <c r="R960" s="330"/>
    </row>
    <row r="961" spans="1:18" x14ac:dyDescent="0.25">
      <c r="A961" s="54">
        <v>40264</v>
      </c>
      <c r="B961" s="55" t="s">
        <v>1367</v>
      </c>
      <c r="C961" s="21" t="s">
        <v>425</v>
      </c>
      <c r="D961" s="17" t="s">
        <v>7237</v>
      </c>
      <c r="E961" s="20"/>
      <c r="F961" s="17" t="s">
        <v>1368</v>
      </c>
      <c r="G961" s="17"/>
      <c r="H961" s="17" t="s">
        <v>2820</v>
      </c>
      <c r="I961" s="17"/>
      <c r="J961" s="17"/>
      <c r="K961" s="17" t="s">
        <v>1820</v>
      </c>
      <c r="L961" s="233">
        <v>40279</v>
      </c>
      <c r="M961" s="18"/>
      <c r="N961" s="215">
        <v>40276</v>
      </c>
      <c r="O961" s="225" t="s">
        <v>4461</v>
      </c>
      <c r="P961" s="151"/>
      <c r="Q961" s="52"/>
      <c r="R961" s="330"/>
    </row>
    <row r="962" spans="1:18" x14ac:dyDescent="0.25">
      <c r="A962" s="54">
        <v>40266</v>
      </c>
      <c r="B962" s="55" t="s">
        <v>1442</v>
      </c>
      <c r="C962" s="20" t="s">
        <v>3375</v>
      </c>
      <c r="D962" s="17">
        <v>4820</v>
      </c>
      <c r="E962" s="20"/>
      <c r="F962" s="17" t="s">
        <v>4323</v>
      </c>
      <c r="G962" s="17"/>
      <c r="H962" s="17" t="s">
        <v>8537</v>
      </c>
      <c r="I962" s="17" t="s">
        <v>2278</v>
      </c>
      <c r="J962" s="17" t="s">
        <v>2834</v>
      </c>
      <c r="K962" s="17" t="s">
        <v>8360</v>
      </c>
      <c r="L962" s="233">
        <v>40266</v>
      </c>
      <c r="M962" s="18" t="s">
        <v>3386</v>
      </c>
      <c r="N962" s="215">
        <v>40266</v>
      </c>
      <c r="O962" s="225" t="s">
        <v>8877</v>
      </c>
      <c r="P962" s="151"/>
      <c r="Q962" s="52"/>
      <c r="R962" s="330"/>
    </row>
    <row r="963" spans="1:18" x14ac:dyDescent="0.25">
      <c r="A963" s="54">
        <v>40266</v>
      </c>
      <c r="B963" s="55" t="s">
        <v>284</v>
      </c>
      <c r="C963" s="20" t="s">
        <v>6560</v>
      </c>
      <c r="D963" s="17">
        <v>4767</v>
      </c>
      <c r="E963" s="20"/>
      <c r="F963" s="17" t="s">
        <v>285</v>
      </c>
      <c r="G963" s="17"/>
      <c r="H963" s="17" t="s">
        <v>5420</v>
      </c>
      <c r="I963" s="17" t="s">
        <v>7868</v>
      </c>
      <c r="J963" s="17"/>
      <c r="K963" s="17" t="s">
        <v>3518</v>
      </c>
      <c r="L963" s="233">
        <v>40267</v>
      </c>
      <c r="M963" s="18" t="s">
        <v>3386</v>
      </c>
      <c r="N963" s="215">
        <v>40269</v>
      </c>
      <c r="O963" s="225" t="s">
        <v>3010</v>
      </c>
      <c r="P963" s="151"/>
      <c r="Q963" s="52"/>
      <c r="R963" s="330"/>
    </row>
    <row r="964" spans="1:18" x14ac:dyDescent="0.25">
      <c r="A964" s="54">
        <v>40266</v>
      </c>
      <c r="B964" s="55" t="s">
        <v>3011</v>
      </c>
      <c r="C964" s="20" t="s">
        <v>8079</v>
      </c>
      <c r="D964" s="17">
        <v>4694</v>
      </c>
      <c r="E964" s="20"/>
      <c r="F964" s="17" t="s">
        <v>4609</v>
      </c>
      <c r="G964" s="17" t="s">
        <v>5830</v>
      </c>
      <c r="H964" s="17" t="s">
        <v>9283</v>
      </c>
      <c r="I964" s="17" t="s">
        <v>9284</v>
      </c>
      <c r="J964" s="17" t="s">
        <v>5513</v>
      </c>
      <c r="K964" s="17" t="s">
        <v>4096</v>
      </c>
      <c r="L964" s="233">
        <v>40268</v>
      </c>
      <c r="M964" s="18"/>
      <c r="N964" s="215">
        <v>40269</v>
      </c>
      <c r="O964" s="225" t="s">
        <v>4515</v>
      </c>
      <c r="P964" s="151"/>
      <c r="Q964" s="52"/>
      <c r="R964" s="330"/>
    </row>
    <row r="965" spans="1:18" x14ac:dyDescent="0.25">
      <c r="A965" s="54">
        <v>40266</v>
      </c>
      <c r="B965" s="55" t="s">
        <v>8193</v>
      </c>
      <c r="C965" s="20" t="s">
        <v>3741</v>
      </c>
      <c r="D965" s="17">
        <v>4860</v>
      </c>
      <c r="E965" s="20"/>
      <c r="F965" s="17" t="s">
        <v>3123</v>
      </c>
      <c r="G965" s="17" t="s">
        <v>4867</v>
      </c>
      <c r="H965" s="17" t="s">
        <v>4868</v>
      </c>
      <c r="I965" s="17" t="s">
        <v>4869</v>
      </c>
      <c r="J965" s="17" t="s">
        <v>3505</v>
      </c>
      <c r="K965" s="17" t="s">
        <v>3779</v>
      </c>
      <c r="L965" s="233">
        <v>40273</v>
      </c>
      <c r="M965" s="18"/>
      <c r="N965" s="215">
        <v>40273</v>
      </c>
      <c r="O965" s="225" t="s">
        <v>4461</v>
      </c>
      <c r="P965" s="151"/>
      <c r="Q965" s="52"/>
      <c r="R965" s="330"/>
    </row>
    <row r="966" spans="1:18" x14ac:dyDescent="0.25">
      <c r="A966" s="54">
        <v>40266</v>
      </c>
      <c r="B966" s="55" t="s">
        <v>6496</v>
      </c>
      <c r="C966" s="20" t="s">
        <v>6497</v>
      </c>
      <c r="D966" s="17">
        <v>4870</v>
      </c>
      <c r="E966" s="20"/>
      <c r="F966" s="17" t="s">
        <v>6498</v>
      </c>
      <c r="G966" s="17"/>
      <c r="H966" s="17" t="s">
        <v>8181</v>
      </c>
      <c r="I966" s="17" t="s">
        <v>8182</v>
      </c>
      <c r="J966" s="17"/>
      <c r="K966" s="17" t="s">
        <v>4096</v>
      </c>
      <c r="L966" s="233">
        <v>40270</v>
      </c>
      <c r="M966" s="18"/>
      <c r="N966" s="215">
        <v>40274</v>
      </c>
      <c r="O966" s="225" t="s">
        <v>4096</v>
      </c>
      <c r="P966" s="151"/>
      <c r="Q966" s="52"/>
      <c r="R966" s="330"/>
    </row>
    <row r="967" spans="1:18" x14ac:dyDescent="0.25">
      <c r="A967" s="54">
        <v>40267</v>
      </c>
      <c r="B967" s="55" t="s">
        <v>9324</v>
      </c>
      <c r="C967" s="20" t="s">
        <v>772</v>
      </c>
      <c r="D967" s="17">
        <v>4856</v>
      </c>
      <c r="E967" s="20"/>
      <c r="F967" s="17" t="s">
        <v>2826</v>
      </c>
      <c r="G967" s="17"/>
      <c r="H967" s="17" t="s">
        <v>10177</v>
      </c>
      <c r="I967" s="17"/>
      <c r="J967" s="17"/>
      <c r="K967" s="17" t="s">
        <v>3883</v>
      </c>
      <c r="L967" s="233">
        <v>40268</v>
      </c>
      <c r="M967" s="18" t="s">
        <v>3386</v>
      </c>
      <c r="N967" s="215">
        <v>40273</v>
      </c>
      <c r="O967" s="225" t="s">
        <v>3883</v>
      </c>
      <c r="P967" s="151"/>
      <c r="Q967" s="52"/>
      <c r="R967" s="330"/>
    </row>
    <row r="968" spans="1:18" x14ac:dyDescent="0.25">
      <c r="A968" s="54">
        <v>40267</v>
      </c>
      <c r="B968" s="55" t="s">
        <v>4541</v>
      </c>
      <c r="C968" s="20" t="s">
        <v>3375</v>
      </c>
      <c r="D968" s="17">
        <v>4820</v>
      </c>
      <c r="E968" s="20"/>
      <c r="F968" s="17" t="s">
        <v>4905</v>
      </c>
      <c r="G968" s="17"/>
      <c r="H968" s="17" t="s">
        <v>4359</v>
      </c>
      <c r="I968" s="17"/>
      <c r="J968" s="17" t="s">
        <v>5633</v>
      </c>
      <c r="K968" s="17" t="s">
        <v>6302</v>
      </c>
      <c r="L968" s="233">
        <v>40281</v>
      </c>
      <c r="M968" s="18" t="s">
        <v>3386</v>
      </c>
      <c r="N968" s="215">
        <v>40280</v>
      </c>
      <c r="O968" s="225" t="s">
        <v>3518</v>
      </c>
      <c r="P968" s="151"/>
      <c r="Q968" s="52"/>
      <c r="R968" s="330"/>
    </row>
    <row r="969" spans="1:18" x14ac:dyDescent="0.25">
      <c r="A969" s="54">
        <v>40268</v>
      </c>
      <c r="B969" s="55" t="s">
        <v>4539</v>
      </c>
      <c r="C969" s="20" t="s">
        <v>7525</v>
      </c>
      <c r="D969" s="17">
        <v>4752</v>
      </c>
      <c r="E969" s="20"/>
      <c r="F969" s="17" t="s">
        <v>4905</v>
      </c>
      <c r="G969" s="17"/>
      <c r="H969" s="17" t="s">
        <v>4359</v>
      </c>
      <c r="I969" s="17"/>
      <c r="J969" s="17" t="s">
        <v>9018</v>
      </c>
      <c r="K969" s="17" t="s">
        <v>4540</v>
      </c>
      <c r="L969" s="233">
        <v>40269</v>
      </c>
      <c r="M969" s="18" t="s">
        <v>3386</v>
      </c>
      <c r="N969" s="215">
        <v>40269</v>
      </c>
      <c r="O969" s="225" t="s">
        <v>3883</v>
      </c>
      <c r="P969" s="151"/>
      <c r="Q969" s="52"/>
      <c r="R969" s="330"/>
    </row>
    <row r="970" spans="1:18" x14ac:dyDescent="0.25">
      <c r="A970" s="54">
        <v>40268</v>
      </c>
      <c r="B970" s="55" t="s">
        <v>10178</v>
      </c>
      <c r="C970" s="20" t="s">
        <v>6560</v>
      </c>
      <c r="D970" s="17">
        <v>4767</v>
      </c>
      <c r="E970" s="20"/>
      <c r="F970" s="17" t="s">
        <v>567</v>
      </c>
      <c r="G970" s="17"/>
      <c r="H970" s="17" t="s">
        <v>6495</v>
      </c>
      <c r="I970" s="17" t="s">
        <v>321</v>
      </c>
      <c r="J970" s="17" t="s">
        <v>7237</v>
      </c>
      <c r="K970" s="17" t="s">
        <v>830</v>
      </c>
      <c r="L970" s="233">
        <v>40270</v>
      </c>
      <c r="M970" s="18" t="s">
        <v>3356</v>
      </c>
      <c r="N970" s="215">
        <v>40270</v>
      </c>
      <c r="O970" s="225" t="s">
        <v>830</v>
      </c>
      <c r="P970" s="151"/>
      <c r="Q970" s="52"/>
      <c r="R970" s="330"/>
    </row>
    <row r="971" spans="1:18" x14ac:dyDescent="0.25">
      <c r="A971" s="54">
        <v>40268</v>
      </c>
      <c r="B971" s="55" t="s">
        <v>8183</v>
      </c>
      <c r="C971" s="20" t="s">
        <v>6156</v>
      </c>
      <c r="D971" s="17">
        <v>4762</v>
      </c>
      <c r="E971" s="20"/>
      <c r="F971" s="17" t="s">
        <v>1697</v>
      </c>
      <c r="G971" s="17" t="s">
        <v>5431</v>
      </c>
      <c r="H971" s="17" t="s">
        <v>8184</v>
      </c>
      <c r="I971" s="17"/>
      <c r="J971" s="17" t="s">
        <v>2834</v>
      </c>
      <c r="K971" s="17" t="s">
        <v>9056</v>
      </c>
      <c r="L971" s="233">
        <v>40273</v>
      </c>
      <c r="M971" s="18"/>
      <c r="N971" s="215">
        <v>40288</v>
      </c>
      <c r="O971" s="225" t="s">
        <v>9056</v>
      </c>
      <c r="P971" s="151"/>
      <c r="Q971" s="52"/>
      <c r="R971" s="330"/>
    </row>
    <row r="972" spans="1:18" x14ac:dyDescent="0.25">
      <c r="A972" s="54">
        <v>40270</v>
      </c>
      <c r="B972" s="55" t="s">
        <v>2985</v>
      </c>
      <c r="C972" s="20" t="s">
        <v>7963</v>
      </c>
      <c r="D972" s="17">
        <v>4619</v>
      </c>
      <c r="E972" s="20"/>
      <c r="F972" s="17" t="s">
        <v>2865</v>
      </c>
      <c r="G972" s="17"/>
      <c r="H972" s="17" t="s">
        <v>6112</v>
      </c>
      <c r="I972" s="17" t="s">
        <v>5815</v>
      </c>
      <c r="J972" s="17" t="s">
        <v>7813</v>
      </c>
      <c r="K972" s="17" t="s">
        <v>1719</v>
      </c>
      <c r="L972" s="233">
        <v>40273</v>
      </c>
      <c r="M972" s="18"/>
      <c r="N972" s="215">
        <v>40273</v>
      </c>
      <c r="O972" s="225">
        <v>1800</v>
      </c>
      <c r="P972" s="151"/>
      <c r="Q972" s="52"/>
      <c r="R972" s="330"/>
    </row>
    <row r="973" spans="1:18" x14ac:dyDescent="0.25">
      <c r="A973" s="54">
        <v>40270</v>
      </c>
      <c r="B973" s="55" t="s">
        <v>7747</v>
      </c>
      <c r="C973" s="20" t="s">
        <v>5237</v>
      </c>
      <c r="D973" s="17">
        <v>4766</v>
      </c>
      <c r="E973" s="20"/>
      <c r="F973" s="17" t="s">
        <v>5382</v>
      </c>
      <c r="G973" s="17"/>
      <c r="H973" s="17" t="s">
        <v>8357</v>
      </c>
      <c r="I973" s="17"/>
      <c r="J973" s="17"/>
      <c r="K973" s="17" t="s">
        <v>10682</v>
      </c>
      <c r="L973" s="233">
        <v>40322</v>
      </c>
      <c r="M973" s="18"/>
      <c r="N973" s="215">
        <v>40322</v>
      </c>
      <c r="O973" s="225" t="s">
        <v>3429</v>
      </c>
      <c r="P973" s="151"/>
      <c r="Q973" s="52"/>
      <c r="R973" s="330"/>
    </row>
    <row r="974" spans="1:18" x14ac:dyDescent="0.25">
      <c r="A974" s="54">
        <v>40273</v>
      </c>
      <c r="B974" s="55" t="s">
        <v>150</v>
      </c>
      <c r="C974" s="20" t="s">
        <v>5644</v>
      </c>
      <c r="D974" s="17">
        <v>4805</v>
      </c>
      <c r="E974" s="20"/>
      <c r="F974" s="17" t="s">
        <v>10791</v>
      </c>
      <c r="G974" s="17"/>
      <c r="H974" s="17" t="s">
        <v>1235</v>
      </c>
      <c r="I974" s="17"/>
      <c r="J974" s="17" t="s">
        <v>5774</v>
      </c>
      <c r="K974" s="17" t="s">
        <v>5690</v>
      </c>
      <c r="L974" s="233"/>
      <c r="M974" s="18" t="s">
        <v>3386</v>
      </c>
      <c r="N974" s="215">
        <v>40275</v>
      </c>
      <c r="O974" s="225" t="s">
        <v>4197</v>
      </c>
      <c r="P974" s="151"/>
      <c r="Q974" s="52"/>
      <c r="R974" s="330"/>
    </row>
    <row r="975" spans="1:18" x14ac:dyDescent="0.25">
      <c r="A975" s="54">
        <v>40274</v>
      </c>
      <c r="B975" s="55" t="s">
        <v>7392</v>
      </c>
      <c r="C975" s="20" t="s">
        <v>6560</v>
      </c>
      <c r="D975" s="17">
        <v>4767</v>
      </c>
      <c r="E975" s="20"/>
      <c r="F975" s="17" t="s">
        <v>9334</v>
      </c>
      <c r="G975" s="17"/>
      <c r="H975" s="17" t="s">
        <v>6741</v>
      </c>
      <c r="I975" s="17" t="s">
        <v>7195</v>
      </c>
      <c r="J975" s="17"/>
      <c r="K975" s="17" t="s">
        <v>1061</v>
      </c>
      <c r="L975" s="233">
        <v>40274</v>
      </c>
      <c r="M975" s="18" t="s">
        <v>3386</v>
      </c>
      <c r="N975" s="215">
        <v>40275</v>
      </c>
      <c r="O975" s="225" t="s">
        <v>786</v>
      </c>
      <c r="P975" s="151"/>
      <c r="Q975" s="52"/>
      <c r="R975" s="330"/>
    </row>
    <row r="976" spans="1:18" x14ac:dyDescent="0.25">
      <c r="A976" s="54">
        <v>40274</v>
      </c>
      <c r="B976" s="55" t="s">
        <v>1003</v>
      </c>
      <c r="C976" s="20" t="s">
        <v>6560</v>
      </c>
      <c r="D976" s="17">
        <v>4767</v>
      </c>
      <c r="E976" s="20"/>
      <c r="F976" s="17" t="s">
        <v>4905</v>
      </c>
      <c r="G976" s="17"/>
      <c r="H976" s="17" t="s">
        <v>4359</v>
      </c>
      <c r="I976" s="17"/>
      <c r="J976" s="17" t="s">
        <v>1004</v>
      </c>
      <c r="K976" s="17" t="s">
        <v>921</v>
      </c>
      <c r="L976" s="233">
        <v>40274</v>
      </c>
      <c r="M976" s="18" t="s">
        <v>3386</v>
      </c>
      <c r="N976" s="215">
        <v>40275</v>
      </c>
      <c r="O976" s="225" t="s">
        <v>921</v>
      </c>
      <c r="P976" s="151"/>
      <c r="Q976" s="52"/>
      <c r="R976" s="330"/>
    </row>
    <row r="977" spans="1:18" x14ac:dyDescent="0.25">
      <c r="A977" s="54">
        <v>40274</v>
      </c>
      <c r="B977" s="55" t="s">
        <v>1003</v>
      </c>
      <c r="C977" s="20" t="s">
        <v>6560</v>
      </c>
      <c r="D977" s="17">
        <v>4767</v>
      </c>
      <c r="E977" s="20"/>
      <c r="F977" s="17" t="s">
        <v>4905</v>
      </c>
      <c r="G977" s="17"/>
      <c r="H977" s="17" t="s">
        <v>4359</v>
      </c>
      <c r="I977" s="17"/>
      <c r="J977" s="17" t="s">
        <v>3618</v>
      </c>
      <c r="K977" s="17" t="s">
        <v>921</v>
      </c>
      <c r="L977" s="233">
        <v>40274</v>
      </c>
      <c r="M977" s="18" t="s">
        <v>3386</v>
      </c>
      <c r="N977" s="215">
        <v>40275</v>
      </c>
      <c r="O977" s="225" t="s">
        <v>921</v>
      </c>
      <c r="P977" s="151"/>
      <c r="Q977" s="52"/>
      <c r="R977" s="330"/>
    </row>
    <row r="978" spans="1:18" x14ac:dyDescent="0.25">
      <c r="A978" s="54">
        <v>40276</v>
      </c>
      <c r="B978" s="55" t="s">
        <v>2696</v>
      </c>
      <c r="C978" s="20" t="s">
        <v>8079</v>
      </c>
      <c r="D978" s="17">
        <v>4694</v>
      </c>
      <c r="E978" s="20"/>
      <c r="F978" s="17" t="s">
        <v>4905</v>
      </c>
      <c r="G978" s="17"/>
      <c r="H978" s="17" t="s">
        <v>10263</v>
      </c>
      <c r="I978" s="17"/>
      <c r="J978" s="17" t="s">
        <v>5759</v>
      </c>
      <c r="K978" s="17" t="s">
        <v>10140</v>
      </c>
      <c r="L978" s="233">
        <v>40276</v>
      </c>
      <c r="M978" s="18" t="s">
        <v>5937</v>
      </c>
      <c r="N978" s="215">
        <v>40276</v>
      </c>
      <c r="O978" s="225" t="s">
        <v>4258</v>
      </c>
      <c r="P978" s="151"/>
      <c r="Q978" s="52"/>
      <c r="R978" s="330"/>
    </row>
    <row r="979" spans="1:18" x14ac:dyDescent="0.25">
      <c r="A979" s="54">
        <v>40277</v>
      </c>
      <c r="B979" s="55" t="s">
        <v>1195</v>
      </c>
      <c r="C979" s="20" t="s">
        <v>8792</v>
      </c>
      <c r="D979" s="17">
        <v>4867</v>
      </c>
      <c r="E979" s="20"/>
      <c r="F979" s="17" t="s">
        <v>1697</v>
      </c>
      <c r="G979" s="17"/>
      <c r="H979" s="17" t="s">
        <v>228</v>
      </c>
      <c r="I979" s="17" t="s">
        <v>6069</v>
      </c>
      <c r="J979" s="17" t="s">
        <v>8417</v>
      </c>
      <c r="K979" s="17" t="s">
        <v>7127</v>
      </c>
      <c r="L979" s="233">
        <v>40288</v>
      </c>
      <c r="M979" s="18"/>
      <c r="N979" s="215">
        <v>40288</v>
      </c>
      <c r="O979" s="225" t="s">
        <v>4247</v>
      </c>
      <c r="P979" s="151"/>
      <c r="Q979" s="52"/>
      <c r="R979" s="330"/>
    </row>
    <row r="980" spans="1:18" x14ac:dyDescent="0.25">
      <c r="A980" s="54">
        <v>40277</v>
      </c>
      <c r="B980" s="55" t="s">
        <v>1195</v>
      </c>
      <c r="C980" s="20" t="s">
        <v>8792</v>
      </c>
      <c r="D980" s="17">
        <v>4867</v>
      </c>
      <c r="E980" s="20"/>
      <c r="F980" s="17" t="s">
        <v>1697</v>
      </c>
      <c r="G980" s="17"/>
      <c r="H980" s="17" t="s">
        <v>6501</v>
      </c>
      <c r="I980" s="17"/>
      <c r="J980" s="17"/>
      <c r="K980" s="17" t="s">
        <v>4291</v>
      </c>
      <c r="L980" s="233">
        <v>40288</v>
      </c>
      <c r="M980" s="18"/>
      <c r="N980" s="215">
        <v>40288</v>
      </c>
      <c r="O980" s="225" t="s">
        <v>3124</v>
      </c>
      <c r="P980" s="151"/>
      <c r="Q980" s="52"/>
      <c r="R980" s="330"/>
    </row>
    <row r="981" spans="1:18" x14ac:dyDescent="0.25">
      <c r="A981" s="54">
        <v>40277</v>
      </c>
      <c r="B981" s="55" t="s">
        <v>1195</v>
      </c>
      <c r="C981" s="20" t="s">
        <v>8792</v>
      </c>
      <c r="D981" s="17">
        <v>4867</v>
      </c>
      <c r="E981" s="20"/>
      <c r="F981" s="17" t="s">
        <v>1697</v>
      </c>
      <c r="G981" s="17"/>
      <c r="H981" s="17" t="s">
        <v>7221</v>
      </c>
      <c r="I981" s="17" t="s">
        <v>4014</v>
      </c>
      <c r="J981" s="17" t="s">
        <v>8417</v>
      </c>
      <c r="K981" s="17" t="s">
        <v>7127</v>
      </c>
      <c r="L981" s="233">
        <v>40288</v>
      </c>
      <c r="M981" s="18"/>
      <c r="N981" s="215">
        <v>40288</v>
      </c>
      <c r="O981" s="225" t="s">
        <v>7127</v>
      </c>
      <c r="P981" s="151"/>
      <c r="Q981" s="52"/>
      <c r="R981" s="330"/>
    </row>
    <row r="982" spans="1:18" x14ac:dyDescent="0.25">
      <c r="A982" s="54">
        <v>40280</v>
      </c>
      <c r="B982" s="55" t="s">
        <v>2266</v>
      </c>
      <c r="C982" s="20" t="s">
        <v>6560</v>
      </c>
      <c r="D982" s="17">
        <v>4767</v>
      </c>
      <c r="E982" s="20"/>
      <c r="F982" s="17" t="s">
        <v>4905</v>
      </c>
      <c r="G982" s="17"/>
      <c r="H982" s="17" t="s">
        <v>4359</v>
      </c>
      <c r="I982" s="17"/>
      <c r="J982" s="17" t="s">
        <v>3618</v>
      </c>
      <c r="K982" s="17" t="s">
        <v>921</v>
      </c>
      <c r="L982" s="233">
        <v>40280</v>
      </c>
      <c r="M982" s="18" t="s">
        <v>3386</v>
      </c>
      <c r="N982" s="215">
        <v>40280</v>
      </c>
      <c r="O982" s="225" t="s">
        <v>8929</v>
      </c>
      <c r="P982" s="151"/>
      <c r="Q982" s="52"/>
      <c r="R982" s="330"/>
    </row>
    <row r="983" spans="1:18" x14ac:dyDescent="0.25">
      <c r="A983" s="54">
        <v>40280</v>
      </c>
      <c r="B983" s="55" t="s">
        <v>2266</v>
      </c>
      <c r="C983" s="20" t="s">
        <v>6560</v>
      </c>
      <c r="D983" s="17">
        <v>4767</v>
      </c>
      <c r="E983" s="20"/>
      <c r="F983" s="17" t="s">
        <v>4905</v>
      </c>
      <c r="G983" s="17"/>
      <c r="H983" s="17" t="s">
        <v>4359</v>
      </c>
      <c r="I983" s="17"/>
      <c r="J983" s="17" t="s">
        <v>1004</v>
      </c>
      <c r="K983" s="17" t="s">
        <v>921</v>
      </c>
      <c r="L983" s="233">
        <v>40280</v>
      </c>
      <c r="M983" s="18" t="s">
        <v>3386</v>
      </c>
      <c r="N983" s="215">
        <v>40281</v>
      </c>
      <c r="O983" s="225" t="s">
        <v>9953</v>
      </c>
      <c r="P983" s="151"/>
      <c r="Q983" s="52"/>
      <c r="R983" s="330"/>
    </row>
    <row r="984" spans="1:18" x14ac:dyDescent="0.25">
      <c r="A984" s="54">
        <v>40282</v>
      </c>
      <c r="B984" s="55" t="s">
        <v>8252</v>
      </c>
      <c r="C984" s="20" t="s">
        <v>7525</v>
      </c>
      <c r="D984" s="17">
        <v>4752</v>
      </c>
      <c r="E984" s="20"/>
      <c r="F984" s="17" t="s">
        <v>4609</v>
      </c>
      <c r="G984" s="17" t="s">
        <v>1830</v>
      </c>
      <c r="H984" s="17" t="s">
        <v>10681</v>
      </c>
      <c r="I984" s="17" t="s">
        <v>9126</v>
      </c>
      <c r="J984" s="17"/>
      <c r="K984" s="17" t="s">
        <v>8253</v>
      </c>
      <c r="L984" s="233">
        <v>40284</v>
      </c>
      <c r="M984" s="18"/>
      <c r="N984" s="215">
        <v>40284</v>
      </c>
      <c r="O984" s="225" t="s">
        <v>4461</v>
      </c>
      <c r="P984" s="151"/>
      <c r="Q984" s="52"/>
      <c r="R984" s="330"/>
    </row>
    <row r="985" spans="1:18" x14ac:dyDescent="0.25">
      <c r="A985" s="54">
        <v>40282</v>
      </c>
      <c r="B985" s="55" t="s">
        <v>8252</v>
      </c>
      <c r="C985" s="21" t="s">
        <v>425</v>
      </c>
      <c r="D985" s="17"/>
      <c r="E985" s="20"/>
      <c r="F985" s="17" t="s">
        <v>4609</v>
      </c>
      <c r="G985" s="17"/>
      <c r="H985" s="17" t="s">
        <v>8846</v>
      </c>
      <c r="I985" s="17" t="s">
        <v>8847</v>
      </c>
      <c r="J985" s="17"/>
      <c r="K985" s="17" t="s">
        <v>3040</v>
      </c>
      <c r="L985" s="233">
        <v>40284</v>
      </c>
      <c r="M985" s="18"/>
      <c r="N985" s="215">
        <v>40284</v>
      </c>
      <c r="O985" s="225" t="s">
        <v>4096</v>
      </c>
      <c r="P985" s="151"/>
      <c r="Q985" s="52"/>
      <c r="R985" s="330"/>
    </row>
    <row r="986" spans="1:18" x14ac:dyDescent="0.25">
      <c r="A986" s="54">
        <v>40282</v>
      </c>
      <c r="B986" s="55" t="s">
        <v>8252</v>
      </c>
      <c r="C986" s="21" t="s">
        <v>425</v>
      </c>
      <c r="D986" s="17"/>
      <c r="E986" s="20"/>
      <c r="F986" s="17" t="s">
        <v>4609</v>
      </c>
      <c r="G986" s="17" t="s">
        <v>3152</v>
      </c>
      <c r="H986" s="17" t="s">
        <v>9127</v>
      </c>
      <c r="I986" s="17" t="s">
        <v>9128</v>
      </c>
      <c r="J986" s="17"/>
      <c r="K986" s="17" t="s">
        <v>3040</v>
      </c>
      <c r="L986" s="233">
        <v>40284</v>
      </c>
      <c r="M986" s="18"/>
      <c r="N986" s="215">
        <v>40284</v>
      </c>
      <c r="O986" s="225" t="s">
        <v>4096</v>
      </c>
      <c r="P986" s="151"/>
      <c r="Q986" s="52"/>
      <c r="R986" s="330"/>
    </row>
    <row r="987" spans="1:18" x14ac:dyDescent="0.25">
      <c r="A987" s="54">
        <v>40282</v>
      </c>
      <c r="B987" s="55" t="s">
        <v>8252</v>
      </c>
      <c r="C987" s="21" t="s">
        <v>425</v>
      </c>
      <c r="D987" s="17"/>
      <c r="E987" s="20"/>
      <c r="F987" s="17" t="s">
        <v>4609</v>
      </c>
      <c r="G987" s="21" t="s">
        <v>8606</v>
      </c>
      <c r="H987" s="17" t="s">
        <v>7802</v>
      </c>
      <c r="I987" s="17" t="s">
        <v>148</v>
      </c>
      <c r="J987" s="17"/>
      <c r="K987" s="17" t="s">
        <v>149</v>
      </c>
      <c r="L987" s="233">
        <v>40284</v>
      </c>
      <c r="M987" s="18"/>
      <c r="N987" s="215">
        <v>40284</v>
      </c>
      <c r="O987" s="225" t="s">
        <v>4586</v>
      </c>
      <c r="P987" s="151"/>
      <c r="Q987" s="52"/>
      <c r="R987" s="330"/>
    </row>
    <row r="988" spans="1:18" x14ac:dyDescent="0.25">
      <c r="A988" s="54">
        <v>40282</v>
      </c>
      <c r="B988" s="55" t="s">
        <v>6316</v>
      </c>
      <c r="C988" s="20" t="s">
        <v>6317</v>
      </c>
      <c r="D988" s="17">
        <v>4852</v>
      </c>
      <c r="E988" s="20"/>
      <c r="F988" s="17" t="s">
        <v>4905</v>
      </c>
      <c r="G988" s="17" t="s">
        <v>7813</v>
      </c>
      <c r="H988" s="17" t="s">
        <v>6318</v>
      </c>
      <c r="I988" s="17" t="s">
        <v>3680</v>
      </c>
      <c r="J988" s="17" t="s">
        <v>3618</v>
      </c>
      <c r="K988" s="17" t="s">
        <v>3681</v>
      </c>
      <c r="L988" s="233">
        <v>40284</v>
      </c>
      <c r="M988" s="18"/>
      <c r="N988" s="215">
        <v>40284</v>
      </c>
      <c r="O988" s="225" t="s">
        <v>9501</v>
      </c>
      <c r="P988" s="151"/>
      <c r="Q988" s="52"/>
      <c r="R988" s="330"/>
    </row>
    <row r="989" spans="1:18" x14ac:dyDescent="0.25">
      <c r="A989" s="54">
        <v>40287</v>
      </c>
      <c r="B989" s="55" t="s">
        <v>9311</v>
      </c>
      <c r="C989" s="20" t="s">
        <v>5237</v>
      </c>
      <c r="D989" s="17">
        <v>4766</v>
      </c>
      <c r="E989" s="20"/>
      <c r="F989" s="17" t="s">
        <v>4905</v>
      </c>
      <c r="G989" s="17"/>
      <c r="H989" s="17" t="s">
        <v>6318</v>
      </c>
      <c r="I989" s="17"/>
      <c r="J989" s="17" t="s">
        <v>8829</v>
      </c>
      <c r="K989" s="17" t="s">
        <v>1672</v>
      </c>
      <c r="L989" s="233">
        <v>40287</v>
      </c>
      <c r="M989" s="18" t="s">
        <v>3386</v>
      </c>
      <c r="N989" s="215">
        <v>40287</v>
      </c>
      <c r="O989" s="225" t="s">
        <v>1672</v>
      </c>
      <c r="P989" s="151"/>
      <c r="Q989" s="52"/>
      <c r="R989" s="330"/>
    </row>
    <row r="990" spans="1:18" x14ac:dyDescent="0.25">
      <c r="A990" s="54">
        <v>40287</v>
      </c>
      <c r="B990" s="55" t="s">
        <v>9311</v>
      </c>
      <c r="C990" s="20" t="s">
        <v>5237</v>
      </c>
      <c r="D990" s="17">
        <v>4766</v>
      </c>
      <c r="E990" s="20"/>
      <c r="F990" s="17" t="s">
        <v>4905</v>
      </c>
      <c r="G990" s="17"/>
      <c r="H990" s="17" t="s">
        <v>6318</v>
      </c>
      <c r="I990" s="17"/>
      <c r="J990" s="17" t="s">
        <v>10366</v>
      </c>
      <c r="K990" s="17" t="s">
        <v>921</v>
      </c>
      <c r="L990" s="233">
        <v>40287</v>
      </c>
      <c r="M990" s="18" t="s">
        <v>3386</v>
      </c>
      <c r="N990" s="215">
        <v>40287</v>
      </c>
      <c r="O990" s="225" t="s">
        <v>921</v>
      </c>
      <c r="P990" s="151"/>
      <c r="Q990" s="52"/>
      <c r="R990" s="330"/>
    </row>
    <row r="991" spans="1:18" x14ac:dyDescent="0.25">
      <c r="A991" s="54">
        <v>40287</v>
      </c>
      <c r="B991" s="55" t="s">
        <v>6225</v>
      </c>
      <c r="C991" s="20" t="s">
        <v>7963</v>
      </c>
      <c r="D991" s="17">
        <v>4619</v>
      </c>
      <c r="E991" s="20"/>
      <c r="F991" s="17" t="s">
        <v>4905</v>
      </c>
      <c r="G991" s="17"/>
      <c r="H991" s="17" t="s">
        <v>5406</v>
      </c>
      <c r="I991" s="17"/>
      <c r="J991" s="17" t="s">
        <v>10002</v>
      </c>
      <c r="K991" s="17" t="s">
        <v>10140</v>
      </c>
      <c r="L991" s="233">
        <v>40291</v>
      </c>
      <c r="M991" s="18" t="s">
        <v>3386</v>
      </c>
      <c r="N991" s="215">
        <v>40291</v>
      </c>
      <c r="O991" s="225" t="s">
        <v>10140</v>
      </c>
      <c r="P991" s="151"/>
      <c r="Q991" s="52"/>
      <c r="R991" s="330"/>
    </row>
    <row r="992" spans="1:18" x14ac:dyDescent="0.25">
      <c r="A992" s="54">
        <v>40288</v>
      </c>
      <c r="B992" s="55" t="s">
        <v>4591</v>
      </c>
      <c r="C992" s="20" t="s">
        <v>7963</v>
      </c>
      <c r="D992" s="17">
        <v>4619</v>
      </c>
      <c r="E992" s="20"/>
      <c r="F992" s="17" t="s">
        <v>2865</v>
      </c>
      <c r="G992" s="17"/>
      <c r="H992" s="17" t="s">
        <v>6112</v>
      </c>
      <c r="I992" s="17" t="s">
        <v>5815</v>
      </c>
      <c r="J992" s="17"/>
      <c r="K992" s="17" t="s">
        <v>2967</v>
      </c>
      <c r="L992" s="233">
        <v>40290</v>
      </c>
      <c r="M992" s="18"/>
      <c r="N992" s="215">
        <v>40291</v>
      </c>
      <c r="O992" s="225" t="s">
        <v>4044</v>
      </c>
      <c r="P992" s="151"/>
      <c r="Q992" s="52"/>
      <c r="R992" s="330"/>
    </row>
    <row r="993" spans="1:18" x14ac:dyDescent="0.25">
      <c r="A993" s="54">
        <v>40290</v>
      </c>
      <c r="B993" s="55" t="s">
        <v>8372</v>
      </c>
      <c r="C993" s="20" t="s">
        <v>7963</v>
      </c>
      <c r="D993" s="17">
        <v>4619</v>
      </c>
      <c r="E993" s="20"/>
      <c r="F993" s="17" t="s">
        <v>4609</v>
      </c>
      <c r="G993" s="17"/>
      <c r="H993" s="17" t="s">
        <v>9283</v>
      </c>
      <c r="I993" s="237" t="s">
        <v>8779</v>
      </c>
      <c r="J993" s="17"/>
      <c r="K993" s="17" t="s">
        <v>149</v>
      </c>
      <c r="L993" s="233">
        <v>40294</v>
      </c>
      <c r="M993" s="18" t="s">
        <v>3386</v>
      </c>
      <c r="N993" s="215">
        <v>40294</v>
      </c>
      <c r="O993" s="225" t="s">
        <v>4586</v>
      </c>
      <c r="P993" s="151"/>
      <c r="Q993" s="52"/>
      <c r="R993" s="330"/>
    </row>
    <row r="994" spans="1:18" x14ac:dyDescent="0.25">
      <c r="A994" s="54">
        <v>40290</v>
      </c>
      <c r="B994" s="55" t="s">
        <v>8372</v>
      </c>
      <c r="C994" s="21" t="s">
        <v>425</v>
      </c>
      <c r="D994" s="17"/>
      <c r="E994" s="20"/>
      <c r="F994" s="17" t="s">
        <v>4609</v>
      </c>
      <c r="G994" s="17"/>
      <c r="H994" s="17" t="s">
        <v>850</v>
      </c>
      <c r="I994" s="237" t="s">
        <v>8780</v>
      </c>
      <c r="J994" s="17"/>
      <c r="K994" s="17" t="s">
        <v>3040</v>
      </c>
      <c r="L994" s="233">
        <v>40294</v>
      </c>
      <c r="M994" s="18" t="s">
        <v>3386</v>
      </c>
      <c r="N994" s="215">
        <v>40294</v>
      </c>
      <c r="O994" s="225" t="s">
        <v>4096</v>
      </c>
      <c r="P994" s="151"/>
      <c r="Q994" s="52"/>
      <c r="R994" s="330"/>
    </row>
    <row r="995" spans="1:18" x14ac:dyDescent="0.25">
      <c r="A995" s="54">
        <v>40291</v>
      </c>
      <c r="B995" s="55" t="s">
        <v>3169</v>
      </c>
      <c r="C995" s="20" t="s">
        <v>7963</v>
      </c>
      <c r="D995" s="17">
        <v>4619</v>
      </c>
      <c r="E995" s="20"/>
      <c r="F995" s="17" t="s">
        <v>4905</v>
      </c>
      <c r="G995" s="17"/>
      <c r="H995" s="17" t="s">
        <v>3170</v>
      </c>
      <c r="I995" s="17" t="s">
        <v>1733</v>
      </c>
      <c r="J995" s="17"/>
      <c r="K995" s="17" t="s">
        <v>3171</v>
      </c>
      <c r="L995" s="233">
        <v>40294</v>
      </c>
      <c r="M995" s="18" t="s">
        <v>3386</v>
      </c>
      <c r="N995" s="215">
        <v>40291</v>
      </c>
      <c r="O995" s="225" t="s">
        <v>1144</v>
      </c>
      <c r="P995" s="151"/>
      <c r="Q995" s="52"/>
      <c r="R995" s="330"/>
    </row>
    <row r="996" spans="1:18" x14ac:dyDescent="0.25">
      <c r="A996" s="54">
        <v>40291</v>
      </c>
      <c r="B996" s="55" t="s">
        <v>9022</v>
      </c>
      <c r="C996" s="20" t="s">
        <v>858</v>
      </c>
      <c r="D996" s="17">
        <v>4789</v>
      </c>
      <c r="E996" s="20"/>
      <c r="F996" s="17" t="s">
        <v>9334</v>
      </c>
      <c r="G996" s="17" t="s">
        <v>6190</v>
      </c>
      <c r="H996" s="17" t="s">
        <v>9023</v>
      </c>
      <c r="I996" s="17" t="s">
        <v>7301</v>
      </c>
      <c r="J996" s="17"/>
      <c r="K996" s="17" t="s">
        <v>8977</v>
      </c>
      <c r="L996" s="233">
        <v>40294</v>
      </c>
      <c r="M996" s="18" t="s">
        <v>3386</v>
      </c>
      <c r="N996" s="215">
        <v>40294</v>
      </c>
      <c r="O996" s="225" t="s">
        <v>640</v>
      </c>
      <c r="P996" s="151"/>
      <c r="Q996" s="52"/>
      <c r="R996" s="330"/>
    </row>
    <row r="997" spans="1:18" x14ac:dyDescent="0.25">
      <c r="A997" s="54">
        <v>40291</v>
      </c>
      <c r="B997" s="55" t="s">
        <v>9022</v>
      </c>
      <c r="C997" s="20" t="s">
        <v>858</v>
      </c>
      <c r="D997" s="17">
        <v>4789</v>
      </c>
      <c r="E997" s="20"/>
      <c r="F997" s="17" t="s">
        <v>9334</v>
      </c>
      <c r="G997" s="17" t="s">
        <v>10616</v>
      </c>
      <c r="H997" s="17" t="s">
        <v>9024</v>
      </c>
      <c r="I997" s="17" t="s">
        <v>7301</v>
      </c>
      <c r="J997" s="17"/>
      <c r="K997" s="17" t="s">
        <v>2993</v>
      </c>
      <c r="L997" s="233">
        <v>40294</v>
      </c>
      <c r="M997" s="18" t="s">
        <v>3386</v>
      </c>
      <c r="N997" s="215">
        <v>40294</v>
      </c>
      <c r="O997" s="225" t="s">
        <v>7518</v>
      </c>
      <c r="P997" s="151"/>
      <c r="Q997" s="52"/>
      <c r="R997" s="330"/>
    </row>
    <row r="998" spans="1:18" x14ac:dyDescent="0.25">
      <c r="A998" s="54">
        <v>40291</v>
      </c>
      <c r="B998" s="55" t="s">
        <v>9022</v>
      </c>
      <c r="C998" s="20" t="s">
        <v>858</v>
      </c>
      <c r="D998" s="17">
        <v>4789</v>
      </c>
      <c r="E998" s="20"/>
      <c r="F998" s="17" t="s">
        <v>9334</v>
      </c>
      <c r="G998" s="17" t="s">
        <v>9025</v>
      </c>
      <c r="H998" s="17" t="s">
        <v>7542</v>
      </c>
      <c r="I998" s="17" t="s">
        <v>7301</v>
      </c>
      <c r="J998" s="17"/>
      <c r="K998" s="17" t="s">
        <v>6920</v>
      </c>
      <c r="L998" s="233">
        <v>40294</v>
      </c>
      <c r="M998" s="18" t="s">
        <v>3386</v>
      </c>
      <c r="N998" s="215">
        <v>40294</v>
      </c>
      <c r="O998" s="225" t="s">
        <v>4245</v>
      </c>
      <c r="P998" s="151"/>
      <c r="Q998" s="52"/>
      <c r="R998" s="330"/>
    </row>
    <row r="999" spans="1:18" x14ac:dyDescent="0.25">
      <c r="A999" s="54">
        <v>40291</v>
      </c>
      <c r="B999" s="55" t="s">
        <v>9022</v>
      </c>
      <c r="C999" s="20" t="s">
        <v>858</v>
      </c>
      <c r="D999" s="17">
        <v>4789</v>
      </c>
      <c r="E999" s="20"/>
      <c r="F999" s="17" t="s">
        <v>9334</v>
      </c>
      <c r="G999" s="17"/>
      <c r="H999" s="17" t="s">
        <v>8279</v>
      </c>
      <c r="I999" s="17"/>
      <c r="J999" s="17"/>
      <c r="K999" s="17" t="s">
        <v>10656</v>
      </c>
      <c r="L999" s="233">
        <v>40294</v>
      </c>
      <c r="M999" s="18" t="s">
        <v>3386</v>
      </c>
      <c r="N999" s="215">
        <v>40294</v>
      </c>
      <c r="O999" s="225" t="s">
        <v>10656</v>
      </c>
      <c r="P999" s="151"/>
      <c r="Q999" s="52"/>
      <c r="R999" s="330"/>
    </row>
    <row r="1000" spans="1:18" x14ac:dyDescent="0.25">
      <c r="A1000" s="54">
        <v>40291</v>
      </c>
      <c r="B1000" s="55" t="s">
        <v>9022</v>
      </c>
      <c r="C1000" s="20" t="s">
        <v>858</v>
      </c>
      <c r="D1000" s="17">
        <v>4789</v>
      </c>
      <c r="E1000" s="20"/>
      <c r="F1000" s="17" t="s">
        <v>9334</v>
      </c>
      <c r="G1000" s="17"/>
      <c r="H1000" s="17" t="s">
        <v>8424</v>
      </c>
      <c r="I1000" s="17"/>
      <c r="J1000" s="17"/>
      <c r="K1000" s="17" t="s">
        <v>10656</v>
      </c>
      <c r="L1000" s="233">
        <v>40294</v>
      </c>
      <c r="M1000" s="18" t="s">
        <v>3386</v>
      </c>
      <c r="N1000" s="215">
        <v>40294</v>
      </c>
      <c r="O1000" s="225" t="s">
        <v>10656</v>
      </c>
      <c r="P1000" s="151"/>
      <c r="Q1000" s="52"/>
      <c r="R1000" s="330"/>
    </row>
    <row r="1001" spans="1:18" x14ac:dyDescent="0.25">
      <c r="A1001" s="54">
        <v>40295</v>
      </c>
      <c r="B1001" s="55" t="s">
        <v>1801</v>
      </c>
      <c r="C1001" s="20" t="s">
        <v>772</v>
      </c>
      <c r="D1001" s="17">
        <v>4856</v>
      </c>
      <c r="E1001" s="20"/>
      <c r="F1001" s="17" t="s">
        <v>2826</v>
      </c>
      <c r="G1001" s="17"/>
      <c r="H1001" s="17" t="s">
        <v>10177</v>
      </c>
      <c r="I1001" s="17"/>
      <c r="J1001" s="17"/>
      <c r="K1001" s="17" t="s">
        <v>3883</v>
      </c>
      <c r="L1001" s="233">
        <v>40285</v>
      </c>
      <c r="M1001" s="18" t="s">
        <v>3386</v>
      </c>
      <c r="N1001" s="215">
        <v>40301</v>
      </c>
      <c r="O1001" s="225" t="s">
        <v>3883</v>
      </c>
      <c r="P1001" s="151"/>
      <c r="Q1001" s="52"/>
      <c r="R1001" s="330"/>
    </row>
    <row r="1002" spans="1:18" x14ac:dyDescent="0.25">
      <c r="A1002" s="54">
        <v>40295</v>
      </c>
      <c r="B1002" s="55" t="s">
        <v>5195</v>
      </c>
      <c r="C1002" s="20" t="s">
        <v>7963</v>
      </c>
      <c r="D1002" s="17">
        <v>4619</v>
      </c>
      <c r="E1002" s="20"/>
      <c r="F1002" s="17" t="s">
        <v>567</v>
      </c>
      <c r="G1002" s="17" t="s">
        <v>7813</v>
      </c>
      <c r="H1002" s="17" t="s">
        <v>4305</v>
      </c>
      <c r="I1002" s="17" t="s">
        <v>6190</v>
      </c>
      <c r="J1002" s="17" t="s">
        <v>3555</v>
      </c>
      <c r="K1002" s="17" t="s">
        <v>3326</v>
      </c>
      <c r="L1002" s="233">
        <v>40303</v>
      </c>
      <c r="M1002" s="18"/>
      <c r="N1002" s="215">
        <v>40358</v>
      </c>
      <c r="O1002" s="225"/>
      <c r="P1002" s="151"/>
      <c r="Q1002" s="52"/>
      <c r="R1002" s="330"/>
    </row>
    <row r="1003" spans="1:18" x14ac:dyDescent="0.25">
      <c r="A1003" s="54">
        <v>40296</v>
      </c>
      <c r="B1003" s="55" t="s">
        <v>1537</v>
      </c>
      <c r="C1003" s="20" t="s">
        <v>6156</v>
      </c>
      <c r="D1003" s="17">
        <v>4762</v>
      </c>
      <c r="E1003" s="20"/>
      <c r="F1003" s="17" t="s">
        <v>567</v>
      </c>
      <c r="G1003" s="17"/>
      <c r="H1003" s="17" t="s">
        <v>8634</v>
      </c>
      <c r="I1003" s="17"/>
      <c r="J1003" s="17" t="s">
        <v>7334</v>
      </c>
      <c r="K1003" s="17" t="s">
        <v>7840</v>
      </c>
      <c r="L1003" s="233">
        <v>40297</v>
      </c>
      <c r="M1003" s="18"/>
      <c r="N1003" s="215">
        <v>40297</v>
      </c>
      <c r="O1003" s="225" t="s">
        <v>2584</v>
      </c>
      <c r="P1003" s="151"/>
      <c r="Q1003" s="52"/>
      <c r="R1003" s="330"/>
    </row>
    <row r="1004" spans="1:18" x14ac:dyDescent="0.25">
      <c r="A1004" s="54">
        <v>40296</v>
      </c>
      <c r="B1004" s="55" t="s">
        <v>6182</v>
      </c>
      <c r="C1004" s="20" t="s">
        <v>6183</v>
      </c>
      <c r="D1004" s="17" t="s">
        <v>7624</v>
      </c>
      <c r="E1004" s="20" t="s">
        <v>3281</v>
      </c>
      <c r="F1004" s="17" t="s">
        <v>1469</v>
      </c>
      <c r="G1004" s="17"/>
      <c r="H1004" s="17" t="s">
        <v>1470</v>
      </c>
      <c r="I1004" s="17" t="s">
        <v>4713</v>
      </c>
      <c r="J1004" s="17"/>
      <c r="K1004" s="17" t="s">
        <v>874</v>
      </c>
      <c r="L1004" s="233">
        <v>40303</v>
      </c>
      <c r="M1004" s="18"/>
      <c r="N1004" s="215">
        <v>40358</v>
      </c>
      <c r="O1004" s="225"/>
      <c r="P1004" s="151"/>
      <c r="Q1004" s="52"/>
      <c r="R1004" s="330"/>
    </row>
    <row r="1005" spans="1:18" x14ac:dyDescent="0.25">
      <c r="A1005" s="54">
        <v>40297</v>
      </c>
      <c r="B1005" s="55" t="s">
        <v>10882</v>
      </c>
      <c r="C1005" s="20" t="s">
        <v>4513</v>
      </c>
      <c r="D1005" s="17">
        <v>4779</v>
      </c>
      <c r="E1005" s="20"/>
      <c r="F1005" s="17" t="s">
        <v>9334</v>
      </c>
      <c r="G1005" s="17"/>
      <c r="H1005" s="17" t="s">
        <v>10883</v>
      </c>
      <c r="I1005" s="17" t="s">
        <v>10576</v>
      </c>
      <c r="J1005" s="17"/>
      <c r="K1005" s="17" t="s">
        <v>3040</v>
      </c>
      <c r="L1005" s="233">
        <v>40297</v>
      </c>
      <c r="M1005" s="18" t="s">
        <v>3386</v>
      </c>
      <c r="N1005" s="215">
        <v>40358</v>
      </c>
      <c r="O1005" s="225"/>
      <c r="P1005" s="151"/>
      <c r="Q1005" s="52"/>
      <c r="R1005" s="330"/>
    </row>
    <row r="1006" spans="1:18" x14ac:dyDescent="0.25">
      <c r="A1006" s="54">
        <v>40298</v>
      </c>
      <c r="B1006" s="55" t="s">
        <v>6426</v>
      </c>
      <c r="C1006" s="21" t="s">
        <v>425</v>
      </c>
      <c r="D1006" s="17"/>
      <c r="E1006" s="20"/>
      <c r="F1006" s="17" t="s">
        <v>4609</v>
      </c>
      <c r="G1006" s="17"/>
      <c r="H1006" s="17" t="s">
        <v>1438</v>
      </c>
      <c r="I1006" s="17" t="s">
        <v>8847</v>
      </c>
      <c r="J1006" s="17"/>
      <c r="K1006" s="17" t="s">
        <v>4096</v>
      </c>
      <c r="L1006" s="233">
        <v>40301</v>
      </c>
      <c r="M1006" s="18" t="s">
        <v>3386</v>
      </c>
      <c r="N1006" s="215">
        <v>40301</v>
      </c>
      <c r="O1006" s="225" t="s">
        <v>4096</v>
      </c>
      <c r="P1006" s="151"/>
      <c r="Q1006" s="52"/>
      <c r="R1006" s="330"/>
    </row>
    <row r="1007" spans="1:18" x14ac:dyDescent="0.25">
      <c r="A1007" s="54">
        <v>40298</v>
      </c>
      <c r="B1007" s="55" t="s">
        <v>6075</v>
      </c>
      <c r="C1007" s="20" t="s">
        <v>7963</v>
      </c>
      <c r="D1007" s="17">
        <v>4619</v>
      </c>
      <c r="E1007" s="20"/>
      <c r="F1007" s="20" t="s">
        <v>5941</v>
      </c>
      <c r="G1007" s="21" t="s">
        <v>8606</v>
      </c>
      <c r="H1007" s="17" t="s">
        <v>7802</v>
      </c>
      <c r="I1007" s="17" t="s">
        <v>6076</v>
      </c>
      <c r="J1007" s="17" t="s">
        <v>8607</v>
      </c>
      <c r="K1007" s="17" t="s">
        <v>10566</v>
      </c>
      <c r="L1007" s="233">
        <v>40301</v>
      </c>
      <c r="M1007" s="18"/>
      <c r="N1007" s="215">
        <v>40301</v>
      </c>
      <c r="O1007" s="225" t="s">
        <v>3216</v>
      </c>
      <c r="P1007" s="151"/>
      <c r="Q1007" s="52"/>
      <c r="R1007" s="330"/>
    </row>
    <row r="1008" spans="1:18" x14ac:dyDescent="0.25">
      <c r="A1008" s="54">
        <v>40298</v>
      </c>
      <c r="B1008" s="55" t="s">
        <v>5050</v>
      </c>
      <c r="C1008" s="20" t="s">
        <v>7963</v>
      </c>
      <c r="D1008" s="17">
        <v>4619</v>
      </c>
      <c r="E1008" s="20"/>
      <c r="F1008" s="17" t="s">
        <v>10277</v>
      </c>
      <c r="G1008" s="17"/>
      <c r="H1008" s="17" t="s">
        <v>10278</v>
      </c>
      <c r="I1008" s="17"/>
      <c r="J1008" s="17"/>
      <c r="K1008" s="17"/>
      <c r="L1008" s="233">
        <v>40301</v>
      </c>
      <c r="M1008" s="18"/>
      <c r="N1008" s="215">
        <v>40301</v>
      </c>
      <c r="O1008" s="225" t="s">
        <v>9502</v>
      </c>
      <c r="P1008" s="151"/>
      <c r="Q1008" s="52"/>
      <c r="R1008" s="330"/>
    </row>
    <row r="1009" spans="1:18" x14ac:dyDescent="0.25">
      <c r="A1009" s="54">
        <v>40298</v>
      </c>
      <c r="B1009" s="55" t="s">
        <v>6426</v>
      </c>
      <c r="C1009" s="21" t="s">
        <v>425</v>
      </c>
      <c r="D1009" s="17"/>
      <c r="E1009" s="20"/>
      <c r="F1009" s="17" t="s">
        <v>4609</v>
      </c>
      <c r="G1009" s="17" t="s">
        <v>3152</v>
      </c>
      <c r="H1009" s="17" t="s">
        <v>7650</v>
      </c>
      <c r="I1009" s="17" t="s">
        <v>7651</v>
      </c>
      <c r="J1009" s="17"/>
      <c r="K1009" s="17" t="s">
        <v>4096</v>
      </c>
      <c r="L1009" s="233">
        <v>40301</v>
      </c>
      <c r="M1009" s="18" t="s">
        <v>3386</v>
      </c>
      <c r="N1009" s="215">
        <v>40302</v>
      </c>
      <c r="O1009" s="225" t="s">
        <v>4096</v>
      </c>
      <c r="P1009" s="151"/>
      <c r="Q1009" s="52"/>
      <c r="R1009" s="330"/>
    </row>
    <row r="1010" spans="1:18" x14ac:dyDescent="0.25">
      <c r="A1010" s="54">
        <v>40298</v>
      </c>
      <c r="B1010" s="55" t="s">
        <v>6426</v>
      </c>
      <c r="C1010" s="21" t="s">
        <v>425</v>
      </c>
      <c r="D1010" s="17"/>
      <c r="E1010" s="20"/>
      <c r="F1010" s="17" t="s">
        <v>4609</v>
      </c>
      <c r="G1010" s="17" t="s">
        <v>3152</v>
      </c>
      <c r="H1010" s="17" t="s">
        <v>7650</v>
      </c>
      <c r="I1010" s="17" t="s">
        <v>9128</v>
      </c>
      <c r="J1010" s="17"/>
      <c r="K1010" s="17" t="s">
        <v>4096</v>
      </c>
      <c r="L1010" s="233">
        <v>40301</v>
      </c>
      <c r="M1010" s="18" t="s">
        <v>3386</v>
      </c>
      <c r="N1010" s="215">
        <v>40302</v>
      </c>
      <c r="O1010" s="225" t="s">
        <v>4096</v>
      </c>
      <c r="P1010" s="151"/>
      <c r="Q1010" s="52"/>
      <c r="R1010" s="330"/>
    </row>
    <row r="1011" spans="1:18" x14ac:dyDescent="0.25">
      <c r="A1011" s="54">
        <v>40298</v>
      </c>
      <c r="B1011" s="55" t="s">
        <v>6426</v>
      </c>
      <c r="C1011" s="21" t="s">
        <v>425</v>
      </c>
      <c r="D1011" s="17"/>
      <c r="E1011" s="20"/>
      <c r="F1011" s="17" t="s">
        <v>4609</v>
      </c>
      <c r="G1011" s="21" t="s">
        <v>8606</v>
      </c>
      <c r="H1011" s="17" t="s">
        <v>7802</v>
      </c>
      <c r="I1011" s="17" t="s">
        <v>8592</v>
      </c>
      <c r="J1011" s="17"/>
      <c r="K1011" s="17" t="s">
        <v>8837</v>
      </c>
      <c r="L1011" s="233">
        <v>40301</v>
      </c>
      <c r="M1011" s="18" t="s">
        <v>3386</v>
      </c>
      <c r="N1011" s="215">
        <v>40302</v>
      </c>
      <c r="O1011" s="225" t="s">
        <v>8837</v>
      </c>
      <c r="P1011" s="151"/>
      <c r="Q1011" s="52"/>
      <c r="R1011" s="330"/>
    </row>
    <row r="1012" spans="1:18" x14ac:dyDescent="0.25">
      <c r="A1012" s="54">
        <v>40298</v>
      </c>
      <c r="B1012" s="55" t="s">
        <v>6703</v>
      </c>
      <c r="C1012" s="21" t="s">
        <v>425</v>
      </c>
      <c r="D1012" s="17" t="s">
        <v>7237</v>
      </c>
      <c r="E1012" s="20"/>
      <c r="F1012" s="17" t="s">
        <v>10364</v>
      </c>
      <c r="G1012" s="17"/>
      <c r="H1012" s="17" t="s">
        <v>1319</v>
      </c>
      <c r="I1012" s="17"/>
      <c r="J1012" s="17"/>
      <c r="K1012" s="17" t="s">
        <v>4461</v>
      </c>
      <c r="L1012" s="233">
        <v>40308</v>
      </c>
      <c r="M1012" s="18"/>
      <c r="N1012" s="215">
        <v>40308</v>
      </c>
      <c r="O1012" s="225" t="s">
        <v>5844</v>
      </c>
      <c r="P1012" s="151"/>
      <c r="Q1012" s="52"/>
      <c r="R1012" s="330"/>
    </row>
    <row r="1013" spans="1:18" x14ac:dyDescent="0.25">
      <c r="A1013" s="54">
        <v>40301</v>
      </c>
      <c r="B1013" s="55" t="s">
        <v>2869</v>
      </c>
      <c r="C1013" s="20" t="s">
        <v>7525</v>
      </c>
      <c r="D1013" s="17">
        <v>4752</v>
      </c>
      <c r="E1013" s="20"/>
      <c r="F1013" s="17" t="s">
        <v>4905</v>
      </c>
      <c r="G1013" s="17"/>
      <c r="H1013" s="17" t="s">
        <v>2868</v>
      </c>
      <c r="I1013" s="17"/>
      <c r="J1013" s="17" t="s">
        <v>9018</v>
      </c>
      <c r="K1013" s="17" t="s">
        <v>1672</v>
      </c>
      <c r="L1013" s="233">
        <v>40301</v>
      </c>
      <c r="M1013" s="18" t="s">
        <v>3386</v>
      </c>
      <c r="N1013" s="215">
        <v>40302</v>
      </c>
      <c r="O1013" s="225" t="s">
        <v>1672</v>
      </c>
      <c r="P1013" s="151"/>
      <c r="Q1013" s="52"/>
      <c r="R1013" s="330"/>
    </row>
    <row r="1014" spans="1:18" x14ac:dyDescent="0.25">
      <c r="A1014" s="54">
        <v>40301</v>
      </c>
      <c r="B1014" s="55" t="s">
        <v>507</v>
      </c>
      <c r="C1014" s="20" t="s">
        <v>508</v>
      </c>
      <c r="D1014" s="17">
        <v>4875</v>
      </c>
      <c r="E1014" s="20"/>
      <c r="F1014" s="17" t="s">
        <v>1697</v>
      </c>
      <c r="G1014" s="17"/>
      <c r="H1014" s="17" t="s">
        <v>3299</v>
      </c>
      <c r="I1014" s="17" t="s">
        <v>10616</v>
      </c>
      <c r="J1014" s="17" t="s">
        <v>593</v>
      </c>
      <c r="K1014" s="17" t="s">
        <v>6387</v>
      </c>
      <c r="L1014" s="233">
        <v>40312</v>
      </c>
      <c r="M1014" s="18"/>
      <c r="N1014" s="215">
        <v>40311</v>
      </c>
      <c r="O1014" s="225" t="s">
        <v>1747</v>
      </c>
      <c r="P1014" s="151"/>
      <c r="Q1014" s="52"/>
      <c r="R1014" s="330"/>
    </row>
    <row r="1015" spans="1:18" x14ac:dyDescent="0.25">
      <c r="A1015" s="54">
        <v>40301</v>
      </c>
      <c r="B1015" s="55" t="s">
        <v>507</v>
      </c>
      <c r="C1015" s="20" t="s">
        <v>508</v>
      </c>
      <c r="D1015" s="17">
        <v>4875</v>
      </c>
      <c r="E1015" s="20"/>
      <c r="F1015" s="17" t="s">
        <v>1697</v>
      </c>
      <c r="G1015" s="17"/>
      <c r="H1015" s="17" t="s">
        <v>2749</v>
      </c>
      <c r="I1015" s="17"/>
      <c r="J1015" s="17"/>
      <c r="K1015" s="17" t="s">
        <v>6476</v>
      </c>
      <c r="L1015" s="233">
        <v>40312</v>
      </c>
      <c r="M1015" s="18"/>
      <c r="N1015" s="215">
        <v>40311</v>
      </c>
      <c r="O1015" s="225" t="s">
        <v>1836</v>
      </c>
      <c r="P1015" s="151"/>
      <c r="Q1015" s="52"/>
      <c r="R1015" s="330"/>
    </row>
    <row r="1016" spans="1:18" x14ac:dyDescent="0.25">
      <c r="A1016" s="54">
        <v>40303</v>
      </c>
      <c r="B1016" s="55" t="s">
        <v>8688</v>
      </c>
      <c r="C1016" s="20" t="s">
        <v>2672</v>
      </c>
      <c r="D1016" s="17">
        <v>4865</v>
      </c>
      <c r="E1016" s="20"/>
      <c r="F1016" s="17" t="s">
        <v>9334</v>
      </c>
      <c r="G1016" s="17" t="s">
        <v>2674</v>
      </c>
      <c r="H1016" s="17" t="s">
        <v>2673</v>
      </c>
      <c r="I1016" s="17" t="s">
        <v>7301</v>
      </c>
      <c r="J1016" s="17"/>
      <c r="K1016" s="17" t="s">
        <v>4658</v>
      </c>
      <c r="L1016" s="233">
        <v>40304</v>
      </c>
      <c r="M1016" s="18" t="s">
        <v>3386</v>
      </c>
      <c r="N1016" s="215">
        <v>40304</v>
      </c>
      <c r="O1016" s="225" t="s">
        <v>1686</v>
      </c>
      <c r="P1016" s="151"/>
      <c r="Q1016" s="52"/>
      <c r="R1016" s="330"/>
    </row>
    <row r="1017" spans="1:18" x14ac:dyDescent="0.25">
      <c r="A1017" s="54">
        <v>40303</v>
      </c>
      <c r="B1017" s="55" t="s">
        <v>8688</v>
      </c>
      <c r="C1017" s="20" t="s">
        <v>2672</v>
      </c>
      <c r="D1017" s="17">
        <v>4865</v>
      </c>
      <c r="E1017" s="20"/>
      <c r="F1017" s="17" t="s">
        <v>9334</v>
      </c>
      <c r="G1017" s="17" t="s">
        <v>7868</v>
      </c>
      <c r="H1017" s="17" t="s">
        <v>7542</v>
      </c>
      <c r="I1017" s="17" t="s">
        <v>7301</v>
      </c>
      <c r="J1017" s="17"/>
      <c r="K1017" s="17" t="s">
        <v>4658</v>
      </c>
      <c r="L1017" s="233">
        <v>40304</v>
      </c>
      <c r="M1017" s="18" t="s">
        <v>3386</v>
      </c>
      <c r="N1017" s="215">
        <v>40304</v>
      </c>
      <c r="O1017" s="225" t="s">
        <v>1686</v>
      </c>
      <c r="P1017" s="151"/>
      <c r="Q1017" s="52"/>
      <c r="R1017" s="330"/>
    </row>
    <row r="1018" spans="1:18" x14ac:dyDescent="0.25">
      <c r="A1018" s="54">
        <v>40303</v>
      </c>
      <c r="B1018" s="55" t="s">
        <v>8688</v>
      </c>
      <c r="C1018" s="20" t="s">
        <v>2672</v>
      </c>
      <c r="D1018" s="17">
        <v>4865</v>
      </c>
      <c r="E1018" s="20"/>
      <c r="F1018" s="17" t="s">
        <v>9334</v>
      </c>
      <c r="G1018" s="17"/>
      <c r="H1018" s="17" t="s">
        <v>1000</v>
      </c>
      <c r="I1018" s="17"/>
      <c r="J1018" s="17"/>
      <c r="K1018" s="17" t="s">
        <v>8426</v>
      </c>
      <c r="L1018" s="233">
        <v>40304</v>
      </c>
      <c r="M1018" s="18" t="s">
        <v>3386</v>
      </c>
      <c r="N1018" s="215">
        <v>40304</v>
      </c>
      <c r="O1018" s="225" t="s">
        <v>8426</v>
      </c>
      <c r="P1018" s="151"/>
      <c r="Q1018" s="52"/>
      <c r="R1018" s="330"/>
    </row>
    <row r="1019" spans="1:18" x14ac:dyDescent="0.25">
      <c r="A1019" s="54">
        <v>40303</v>
      </c>
      <c r="B1019" s="55" t="s">
        <v>8688</v>
      </c>
      <c r="C1019" s="20" t="s">
        <v>2672</v>
      </c>
      <c r="D1019" s="17">
        <v>4865</v>
      </c>
      <c r="E1019" s="20"/>
      <c r="F1019" s="17" t="s">
        <v>9334</v>
      </c>
      <c r="G1019" s="17"/>
      <c r="H1019" s="17" t="s">
        <v>4834</v>
      </c>
      <c r="I1019" s="17" t="s">
        <v>10321</v>
      </c>
      <c r="J1019" s="17"/>
      <c r="K1019" s="17" t="s">
        <v>5477</v>
      </c>
      <c r="L1019" s="233">
        <v>40304</v>
      </c>
      <c r="M1019" s="18" t="s">
        <v>3386</v>
      </c>
      <c r="N1019" s="215">
        <v>40304</v>
      </c>
      <c r="O1019" s="225" t="s">
        <v>1747</v>
      </c>
      <c r="P1019" s="151"/>
      <c r="Q1019" s="52"/>
      <c r="R1019" s="330"/>
    </row>
    <row r="1020" spans="1:18" x14ac:dyDescent="0.25">
      <c r="A1020" s="54">
        <v>40303</v>
      </c>
      <c r="B1020" s="55" t="s">
        <v>5841</v>
      </c>
      <c r="C1020" s="20" t="s">
        <v>772</v>
      </c>
      <c r="D1020" s="17">
        <v>4856</v>
      </c>
      <c r="E1020" s="20"/>
      <c r="F1020" s="17" t="s">
        <v>2826</v>
      </c>
      <c r="G1020" s="17"/>
      <c r="H1020" s="17" t="s">
        <v>8998</v>
      </c>
      <c r="I1020" s="17" t="s">
        <v>4014</v>
      </c>
      <c r="J1020" s="17"/>
      <c r="K1020" s="17" t="s">
        <v>8447</v>
      </c>
      <c r="L1020" s="233">
        <v>40303</v>
      </c>
      <c r="M1020" s="18" t="s">
        <v>3386</v>
      </c>
      <c r="N1020" s="215">
        <v>40304</v>
      </c>
      <c r="O1020" s="225" t="s">
        <v>8447</v>
      </c>
      <c r="P1020" s="151"/>
      <c r="Q1020" s="52"/>
      <c r="R1020" s="330"/>
    </row>
    <row r="1021" spans="1:18" x14ac:dyDescent="0.25">
      <c r="A1021" s="54">
        <v>40303</v>
      </c>
      <c r="B1021" s="55" t="s">
        <v>10251</v>
      </c>
      <c r="C1021" s="20" t="s">
        <v>6638</v>
      </c>
      <c r="D1021" s="17">
        <v>4757</v>
      </c>
      <c r="E1021" s="20"/>
      <c r="F1021" s="17" t="s">
        <v>4323</v>
      </c>
      <c r="G1021" s="17"/>
      <c r="H1021" s="17" t="s">
        <v>9396</v>
      </c>
      <c r="I1021" s="17" t="s">
        <v>8177</v>
      </c>
      <c r="J1021" s="17"/>
      <c r="K1021" s="17" t="s">
        <v>131</v>
      </c>
      <c r="L1021" s="233">
        <v>40303</v>
      </c>
      <c r="M1021" s="18" t="s">
        <v>3386</v>
      </c>
      <c r="N1021" s="215">
        <v>40305</v>
      </c>
      <c r="O1021" s="225" t="s">
        <v>131</v>
      </c>
      <c r="P1021" s="151"/>
      <c r="Q1021" s="52"/>
      <c r="R1021" s="330"/>
    </row>
    <row r="1022" spans="1:18" x14ac:dyDescent="0.25">
      <c r="A1022" s="54">
        <v>40303</v>
      </c>
      <c r="B1022" s="55" t="s">
        <v>6196</v>
      </c>
      <c r="C1022" s="20" t="s">
        <v>4513</v>
      </c>
      <c r="D1022" s="17">
        <v>4779</v>
      </c>
      <c r="E1022" s="20"/>
      <c r="F1022" s="17" t="s">
        <v>9334</v>
      </c>
      <c r="G1022" s="17"/>
      <c r="H1022" s="17" t="s">
        <v>8424</v>
      </c>
      <c r="I1022" s="17"/>
      <c r="J1022" s="17"/>
      <c r="K1022" s="17" t="s">
        <v>10656</v>
      </c>
      <c r="L1022" s="233">
        <v>40303</v>
      </c>
      <c r="M1022" s="18" t="s">
        <v>3386</v>
      </c>
      <c r="N1022" s="215">
        <v>40358</v>
      </c>
      <c r="O1022" s="225"/>
      <c r="P1022" s="151"/>
      <c r="Q1022" s="52"/>
      <c r="R1022" s="330"/>
    </row>
    <row r="1023" spans="1:18" x14ac:dyDescent="0.25">
      <c r="A1023" s="54">
        <v>40305</v>
      </c>
      <c r="B1023" s="55" t="s">
        <v>1038</v>
      </c>
      <c r="C1023" s="20" t="s">
        <v>8079</v>
      </c>
      <c r="D1023" s="17">
        <v>4694</v>
      </c>
      <c r="E1023" s="20"/>
      <c r="F1023" s="17" t="s">
        <v>4323</v>
      </c>
      <c r="G1023" s="17"/>
      <c r="H1023" s="17" t="s">
        <v>6255</v>
      </c>
      <c r="I1023" s="17" t="s">
        <v>6256</v>
      </c>
      <c r="J1023" s="17"/>
      <c r="K1023" s="17" t="s">
        <v>6257</v>
      </c>
      <c r="L1023" s="233">
        <v>40310</v>
      </c>
      <c r="M1023" s="18" t="s">
        <v>3386</v>
      </c>
      <c r="N1023" s="215">
        <v>40311</v>
      </c>
      <c r="O1023" s="225" t="s">
        <v>4118</v>
      </c>
      <c r="P1023" s="151"/>
      <c r="Q1023" s="52"/>
      <c r="R1023" s="330"/>
    </row>
    <row r="1024" spans="1:18" x14ac:dyDescent="0.25">
      <c r="A1024" s="54">
        <v>40309</v>
      </c>
      <c r="B1024" s="55" t="s">
        <v>7709</v>
      </c>
      <c r="C1024" s="20" t="s">
        <v>2672</v>
      </c>
      <c r="D1024" s="17">
        <v>4865</v>
      </c>
      <c r="E1024" s="20"/>
      <c r="F1024" s="17" t="s">
        <v>1697</v>
      </c>
      <c r="G1024" s="17"/>
      <c r="H1024" s="17" t="s">
        <v>6593</v>
      </c>
      <c r="I1024" s="17" t="s">
        <v>10616</v>
      </c>
      <c r="J1024" s="17" t="s">
        <v>5115</v>
      </c>
      <c r="K1024" s="17" t="s">
        <v>6387</v>
      </c>
      <c r="L1024" s="233">
        <v>40319</v>
      </c>
      <c r="M1024" s="18" t="s">
        <v>5937</v>
      </c>
      <c r="N1024" s="215">
        <v>40319</v>
      </c>
      <c r="O1024" s="225" t="s">
        <v>1747</v>
      </c>
      <c r="P1024" s="151" t="s">
        <v>6593</v>
      </c>
      <c r="Q1024" s="52"/>
      <c r="R1024" s="330"/>
    </row>
    <row r="1025" spans="1:18" x14ac:dyDescent="0.25">
      <c r="A1025" s="54">
        <v>40309</v>
      </c>
      <c r="B1025" s="55" t="s">
        <v>9986</v>
      </c>
      <c r="C1025" s="20" t="s">
        <v>9987</v>
      </c>
      <c r="D1025" s="17" t="s">
        <v>8481</v>
      </c>
      <c r="E1025" s="20" t="s">
        <v>7467</v>
      </c>
      <c r="F1025" s="17" t="s">
        <v>6211</v>
      </c>
      <c r="G1025" s="17"/>
      <c r="H1025" s="17" t="s">
        <v>9936</v>
      </c>
      <c r="I1025" s="17" t="s">
        <v>7181</v>
      </c>
      <c r="J1025" s="17" t="s">
        <v>10514</v>
      </c>
      <c r="K1025" s="17" t="s">
        <v>10515</v>
      </c>
      <c r="L1025" s="233">
        <v>40315</v>
      </c>
      <c r="M1025" s="18" t="s">
        <v>3386</v>
      </c>
      <c r="N1025" s="215">
        <v>40323</v>
      </c>
      <c r="O1025" s="225" t="s">
        <v>4118</v>
      </c>
      <c r="P1025" s="151"/>
      <c r="Q1025" s="52"/>
      <c r="R1025" s="330"/>
    </row>
    <row r="1026" spans="1:18" x14ac:dyDescent="0.25">
      <c r="A1026" s="54">
        <v>40310</v>
      </c>
      <c r="B1026" s="55" t="s">
        <v>3427</v>
      </c>
      <c r="C1026" s="20" t="s">
        <v>5020</v>
      </c>
      <c r="D1026" s="17" t="s">
        <v>5021</v>
      </c>
      <c r="E1026" s="20"/>
      <c r="F1026" s="17" t="s">
        <v>567</v>
      </c>
      <c r="G1026" s="17"/>
      <c r="H1026" s="17" t="s">
        <v>5022</v>
      </c>
      <c r="I1026" s="17" t="s">
        <v>7877</v>
      </c>
      <c r="J1026" s="17" t="s">
        <v>1727</v>
      </c>
      <c r="K1026" s="17" t="s">
        <v>2443</v>
      </c>
      <c r="L1026" s="233">
        <v>40318</v>
      </c>
      <c r="M1026" s="18"/>
      <c r="N1026" s="215">
        <v>40317</v>
      </c>
      <c r="O1026" s="225" t="s">
        <v>4786</v>
      </c>
      <c r="P1026" s="151" t="s">
        <v>4742</v>
      </c>
      <c r="Q1026" s="52"/>
      <c r="R1026" s="330"/>
    </row>
    <row r="1027" spans="1:18" x14ac:dyDescent="0.25">
      <c r="A1027" s="54">
        <v>40310</v>
      </c>
      <c r="B1027" s="55" t="s">
        <v>3427</v>
      </c>
      <c r="C1027" s="20" t="s">
        <v>5020</v>
      </c>
      <c r="D1027" s="17" t="s">
        <v>5021</v>
      </c>
      <c r="E1027" s="20"/>
      <c r="F1027" s="17" t="s">
        <v>567</v>
      </c>
      <c r="G1027" s="17" t="s">
        <v>7813</v>
      </c>
      <c r="H1027" s="17" t="s">
        <v>8963</v>
      </c>
      <c r="I1027" s="17" t="s">
        <v>7813</v>
      </c>
      <c r="J1027" s="17" t="s">
        <v>7813</v>
      </c>
      <c r="K1027" s="17" t="s">
        <v>5210</v>
      </c>
      <c r="L1027" s="233">
        <v>40318</v>
      </c>
      <c r="M1027" s="18"/>
      <c r="N1027" s="215">
        <v>40317</v>
      </c>
      <c r="O1027" s="225" t="s">
        <v>6644</v>
      </c>
      <c r="P1027" s="151"/>
      <c r="Q1027" s="52"/>
      <c r="R1027" s="330"/>
    </row>
    <row r="1028" spans="1:18" x14ac:dyDescent="0.25">
      <c r="A1028" s="54">
        <v>40311</v>
      </c>
      <c r="B1028" s="55" t="s">
        <v>9389</v>
      </c>
      <c r="C1028" s="20" t="s">
        <v>508</v>
      </c>
      <c r="D1028" s="17">
        <v>4875</v>
      </c>
      <c r="E1028" s="20"/>
      <c r="F1028" s="17" t="s">
        <v>4905</v>
      </c>
      <c r="G1028" s="17"/>
      <c r="H1028" s="17" t="s">
        <v>8227</v>
      </c>
      <c r="I1028" s="17" t="s">
        <v>4096</v>
      </c>
      <c r="J1028" s="17" t="s">
        <v>9018</v>
      </c>
      <c r="K1028" s="17" t="s">
        <v>7156</v>
      </c>
      <c r="L1028" s="233">
        <v>40315</v>
      </c>
      <c r="M1028" s="18" t="s">
        <v>5937</v>
      </c>
      <c r="N1028" s="215">
        <v>40315</v>
      </c>
      <c r="O1028" s="225" t="s">
        <v>9018</v>
      </c>
      <c r="P1028" s="151" t="s">
        <v>7763</v>
      </c>
      <c r="Q1028" s="55"/>
      <c r="R1028" s="330"/>
    </row>
    <row r="1029" spans="1:18" x14ac:dyDescent="0.25">
      <c r="A1029" s="54">
        <v>40312</v>
      </c>
      <c r="B1029" s="55" t="s">
        <v>6734</v>
      </c>
      <c r="C1029" s="20" t="s">
        <v>7963</v>
      </c>
      <c r="D1029" s="17">
        <v>4619</v>
      </c>
      <c r="E1029" s="20"/>
      <c r="F1029" s="17" t="s">
        <v>6588</v>
      </c>
      <c r="G1029" s="17"/>
      <c r="H1029" s="17" t="s">
        <v>7802</v>
      </c>
      <c r="I1029" s="17" t="s">
        <v>4293</v>
      </c>
      <c r="J1029" s="17" t="s">
        <v>8607</v>
      </c>
      <c r="K1029" s="17" t="s">
        <v>3191</v>
      </c>
      <c r="L1029" s="233">
        <v>40317</v>
      </c>
      <c r="M1029" s="18"/>
      <c r="N1029" s="215">
        <v>40317</v>
      </c>
      <c r="O1029" s="225" t="s">
        <v>8398</v>
      </c>
      <c r="P1029" s="151" t="s">
        <v>4068</v>
      </c>
      <c r="Q1029" s="52"/>
      <c r="R1029" s="330"/>
    </row>
    <row r="1030" spans="1:18" x14ac:dyDescent="0.25">
      <c r="A1030" s="54">
        <v>40312</v>
      </c>
      <c r="B1030" s="55" t="s">
        <v>3508</v>
      </c>
      <c r="C1030" s="20" t="s">
        <v>5020</v>
      </c>
      <c r="D1030" s="17" t="s">
        <v>5021</v>
      </c>
      <c r="E1030" s="20"/>
      <c r="F1030" s="17" t="s">
        <v>4880</v>
      </c>
      <c r="G1030" s="17" t="s">
        <v>7813</v>
      </c>
      <c r="H1030" s="17" t="s">
        <v>3509</v>
      </c>
      <c r="I1030" s="17" t="s">
        <v>6843</v>
      </c>
      <c r="J1030" s="17" t="s">
        <v>6844</v>
      </c>
      <c r="K1030" s="17" t="s">
        <v>6845</v>
      </c>
      <c r="L1030" s="233">
        <v>40317</v>
      </c>
      <c r="M1030" s="18"/>
      <c r="N1030" s="215">
        <v>40317</v>
      </c>
      <c r="O1030" s="225" t="s">
        <v>7796</v>
      </c>
      <c r="P1030" s="151"/>
      <c r="Q1030" s="52"/>
      <c r="R1030" s="330"/>
    </row>
    <row r="1031" spans="1:18" x14ac:dyDescent="0.25">
      <c r="A1031" s="54">
        <v>40315</v>
      </c>
      <c r="B1031" s="55" t="s">
        <v>9389</v>
      </c>
      <c r="C1031" s="20" t="s">
        <v>508</v>
      </c>
      <c r="D1031" s="17">
        <v>4875</v>
      </c>
      <c r="E1031" s="20" t="s">
        <v>1255</v>
      </c>
      <c r="F1031" s="17" t="s">
        <v>4905</v>
      </c>
      <c r="G1031" s="17"/>
      <c r="H1031" s="17" t="s">
        <v>7155</v>
      </c>
      <c r="I1031" s="17" t="s">
        <v>10646</v>
      </c>
      <c r="J1031" s="17"/>
      <c r="K1031" s="17" t="s">
        <v>7154</v>
      </c>
      <c r="L1031" s="233">
        <v>40315</v>
      </c>
      <c r="M1031" s="18" t="s">
        <v>5937</v>
      </c>
      <c r="N1031" s="215">
        <v>40315</v>
      </c>
      <c r="O1031" s="225" t="s">
        <v>7551</v>
      </c>
      <c r="P1031" s="227" t="s">
        <v>10646</v>
      </c>
      <c r="Q1031" s="52"/>
      <c r="R1031" s="330"/>
    </row>
    <row r="1032" spans="1:18" x14ac:dyDescent="0.25">
      <c r="A1032" s="54">
        <v>40315</v>
      </c>
      <c r="B1032" s="55" t="s">
        <v>3561</v>
      </c>
      <c r="C1032" s="20" t="s">
        <v>3375</v>
      </c>
      <c r="D1032" s="17">
        <v>4768</v>
      </c>
      <c r="E1032" s="20" t="s">
        <v>7237</v>
      </c>
      <c r="F1032" s="17" t="s">
        <v>4905</v>
      </c>
      <c r="G1032" s="17"/>
      <c r="H1032" s="17" t="s">
        <v>9388</v>
      </c>
      <c r="I1032" s="17"/>
      <c r="J1032" s="17" t="s">
        <v>2078</v>
      </c>
      <c r="K1032" s="17" t="s">
        <v>921</v>
      </c>
      <c r="L1032" s="233">
        <v>40315</v>
      </c>
      <c r="M1032" s="18" t="s">
        <v>5937</v>
      </c>
      <c r="N1032" s="215">
        <v>40315</v>
      </c>
      <c r="O1032" s="225" t="s">
        <v>2078</v>
      </c>
      <c r="P1032" s="151" t="s">
        <v>7156</v>
      </c>
      <c r="Q1032" s="52"/>
      <c r="R1032" s="330"/>
    </row>
    <row r="1033" spans="1:18" x14ac:dyDescent="0.25">
      <c r="A1033" s="54">
        <v>40315</v>
      </c>
      <c r="B1033" s="55" t="s">
        <v>2147</v>
      </c>
      <c r="C1033" s="20" t="s">
        <v>613</v>
      </c>
      <c r="D1033" s="17">
        <v>4801</v>
      </c>
      <c r="E1033" s="20"/>
      <c r="F1033" s="17" t="s">
        <v>1697</v>
      </c>
      <c r="G1033" s="17"/>
      <c r="H1033" s="17" t="s">
        <v>6593</v>
      </c>
      <c r="I1033" s="17" t="s">
        <v>10616</v>
      </c>
      <c r="J1033" s="17" t="s">
        <v>261</v>
      </c>
      <c r="K1033" s="17" t="s">
        <v>5477</v>
      </c>
      <c r="L1033" s="233">
        <v>40316</v>
      </c>
      <c r="M1033" s="18" t="s">
        <v>3386</v>
      </c>
      <c r="N1033" s="215">
        <v>40316</v>
      </c>
      <c r="O1033" s="225" t="s">
        <v>10807</v>
      </c>
      <c r="P1033" s="151" t="s">
        <v>7191</v>
      </c>
      <c r="Q1033" s="52"/>
      <c r="R1033" s="330"/>
    </row>
    <row r="1034" spans="1:18" x14ac:dyDescent="0.25">
      <c r="A1034" s="54">
        <v>40315</v>
      </c>
      <c r="B1034" s="55" t="s">
        <v>8876</v>
      </c>
      <c r="C1034" s="20" t="s">
        <v>9737</v>
      </c>
      <c r="D1034" s="17">
        <v>4824</v>
      </c>
      <c r="E1034" s="20"/>
      <c r="F1034" s="17" t="s">
        <v>4880</v>
      </c>
      <c r="G1034" s="17" t="s">
        <v>7813</v>
      </c>
      <c r="H1034" s="17" t="s">
        <v>8875</v>
      </c>
      <c r="I1034" s="17" t="s">
        <v>6878</v>
      </c>
      <c r="J1034" s="17" t="s">
        <v>7237</v>
      </c>
      <c r="K1034" s="17" t="s">
        <v>6877</v>
      </c>
      <c r="L1034" s="233">
        <v>40317</v>
      </c>
      <c r="M1034" s="18"/>
      <c r="N1034" s="215">
        <v>40317</v>
      </c>
      <c r="O1034" s="225" t="s">
        <v>6860</v>
      </c>
      <c r="P1034" s="151"/>
      <c r="Q1034" s="2"/>
      <c r="R1034" s="330"/>
    </row>
    <row r="1035" spans="1:18" x14ac:dyDescent="0.25">
      <c r="A1035" s="54">
        <v>40315</v>
      </c>
      <c r="B1035" s="55" t="s">
        <v>5516</v>
      </c>
      <c r="C1035" s="20" t="s">
        <v>9737</v>
      </c>
      <c r="D1035" s="17">
        <v>4824</v>
      </c>
      <c r="E1035" s="20"/>
      <c r="F1035" s="17" t="s">
        <v>3022</v>
      </c>
      <c r="G1035" s="17"/>
      <c r="H1035" s="17" t="s">
        <v>9232</v>
      </c>
      <c r="I1035" s="17" t="s">
        <v>5517</v>
      </c>
      <c r="J1035" s="17" t="s">
        <v>6396</v>
      </c>
      <c r="K1035" s="17" t="s">
        <v>10229</v>
      </c>
      <c r="L1035" s="233">
        <v>40316</v>
      </c>
      <c r="M1035" s="18" t="s">
        <v>3386</v>
      </c>
      <c r="N1035" s="215">
        <v>40317</v>
      </c>
      <c r="O1035" s="225" t="s">
        <v>10229</v>
      </c>
      <c r="P1035" s="151"/>
      <c r="Q1035" s="52"/>
      <c r="R1035" s="330"/>
    </row>
    <row r="1036" spans="1:18" x14ac:dyDescent="0.25">
      <c r="A1036" s="54">
        <v>40315</v>
      </c>
      <c r="B1036" s="55" t="s">
        <v>5516</v>
      </c>
      <c r="C1036" s="20" t="s">
        <v>9737</v>
      </c>
      <c r="D1036" s="17">
        <v>4824</v>
      </c>
      <c r="E1036" s="20"/>
      <c r="F1036" s="17" t="s">
        <v>3022</v>
      </c>
      <c r="G1036" s="17"/>
      <c r="H1036" s="17" t="s">
        <v>3023</v>
      </c>
      <c r="I1036" s="17" t="s">
        <v>3915</v>
      </c>
      <c r="J1036" s="17" t="s">
        <v>10366</v>
      </c>
      <c r="K1036" s="17" t="s">
        <v>7126</v>
      </c>
      <c r="L1036" s="233">
        <v>40316</v>
      </c>
      <c r="M1036" s="18" t="s">
        <v>3386</v>
      </c>
      <c r="N1036" s="215">
        <v>40317</v>
      </c>
      <c r="O1036" s="225" t="s">
        <v>2911</v>
      </c>
      <c r="P1036" s="151"/>
      <c r="Q1036" s="52"/>
      <c r="R1036" s="330"/>
    </row>
    <row r="1037" spans="1:18" x14ac:dyDescent="0.25">
      <c r="A1037" s="54">
        <v>40315</v>
      </c>
      <c r="B1037" s="55" t="s">
        <v>5518</v>
      </c>
      <c r="C1037" s="20" t="s">
        <v>9737</v>
      </c>
      <c r="D1037" s="17">
        <v>4824</v>
      </c>
      <c r="E1037" s="20"/>
      <c r="F1037" s="17" t="s">
        <v>9334</v>
      </c>
      <c r="G1037" s="17"/>
      <c r="H1037" s="17" t="s">
        <v>5634</v>
      </c>
      <c r="I1037" s="17" t="s">
        <v>5635</v>
      </c>
      <c r="J1037" s="17" t="s">
        <v>7237</v>
      </c>
      <c r="K1037" s="17" t="s">
        <v>5636</v>
      </c>
      <c r="L1037" s="233">
        <v>40316</v>
      </c>
      <c r="M1037" s="18" t="s">
        <v>3386</v>
      </c>
      <c r="N1037" s="215">
        <v>40317</v>
      </c>
      <c r="O1037" s="225" t="s">
        <v>9748</v>
      </c>
      <c r="P1037" s="151"/>
      <c r="Q1037" s="52"/>
      <c r="R1037" s="330"/>
    </row>
    <row r="1038" spans="1:18" x14ac:dyDescent="0.25">
      <c r="A1038" s="54">
        <v>40315</v>
      </c>
      <c r="B1038" s="55" t="s">
        <v>5518</v>
      </c>
      <c r="C1038" s="20" t="s">
        <v>9737</v>
      </c>
      <c r="D1038" s="17">
        <v>4824</v>
      </c>
      <c r="E1038" s="20"/>
      <c r="F1038" s="17" t="s">
        <v>9334</v>
      </c>
      <c r="G1038" s="17"/>
      <c r="H1038" s="17" t="s">
        <v>9026</v>
      </c>
      <c r="I1038" s="17" t="s">
        <v>2658</v>
      </c>
      <c r="J1038" s="17" t="s">
        <v>7237</v>
      </c>
      <c r="K1038" s="17" t="s">
        <v>4901</v>
      </c>
      <c r="L1038" s="233">
        <v>40316</v>
      </c>
      <c r="M1038" s="18" t="s">
        <v>3386</v>
      </c>
      <c r="N1038" s="215">
        <v>40317</v>
      </c>
      <c r="O1038" s="225" t="s">
        <v>4901</v>
      </c>
      <c r="P1038" s="151"/>
      <c r="Q1038" s="52"/>
      <c r="R1038" s="330"/>
    </row>
    <row r="1039" spans="1:18" x14ac:dyDescent="0.25">
      <c r="A1039" s="54">
        <v>40315</v>
      </c>
      <c r="B1039" s="55" t="s">
        <v>5518</v>
      </c>
      <c r="C1039" s="20" t="s">
        <v>9737</v>
      </c>
      <c r="D1039" s="17">
        <v>4824</v>
      </c>
      <c r="E1039" s="20"/>
      <c r="F1039" s="17" t="s">
        <v>9334</v>
      </c>
      <c r="G1039" s="17"/>
      <c r="H1039" s="17" t="s">
        <v>8886</v>
      </c>
      <c r="I1039" s="17" t="s">
        <v>2659</v>
      </c>
      <c r="J1039" s="17" t="s">
        <v>7237</v>
      </c>
      <c r="K1039" s="17" t="s">
        <v>7421</v>
      </c>
      <c r="L1039" s="233">
        <v>40316</v>
      </c>
      <c r="M1039" s="18" t="s">
        <v>3386</v>
      </c>
      <c r="N1039" s="215">
        <v>40317</v>
      </c>
      <c r="O1039" s="225" t="s">
        <v>7421</v>
      </c>
      <c r="P1039" s="151"/>
      <c r="Q1039" s="52"/>
      <c r="R1039" s="330"/>
    </row>
    <row r="1040" spans="1:18" x14ac:dyDescent="0.25">
      <c r="A1040" s="54">
        <v>40315</v>
      </c>
      <c r="B1040" s="55" t="s">
        <v>5518</v>
      </c>
      <c r="C1040" s="20" t="s">
        <v>9737</v>
      </c>
      <c r="D1040" s="17">
        <v>4824</v>
      </c>
      <c r="E1040" s="20"/>
      <c r="F1040" s="17" t="s">
        <v>9334</v>
      </c>
      <c r="G1040" s="17"/>
      <c r="H1040" s="17" t="s">
        <v>1115</v>
      </c>
      <c r="I1040" s="17" t="s">
        <v>10576</v>
      </c>
      <c r="J1040" s="17" t="s">
        <v>7237</v>
      </c>
      <c r="K1040" s="17" t="s">
        <v>4276</v>
      </c>
      <c r="L1040" s="233">
        <v>40316</v>
      </c>
      <c r="M1040" s="18" t="s">
        <v>3386</v>
      </c>
      <c r="N1040" s="215">
        <v>40317</v>
      </c>
      <c r="O1040" s="225" t="s">
        <v>597</v>
      </c>
      <c r="P1040" s="151"/>
      <c r="Q1040" s="52"/>
      <c r="R1040" s="330"/>
    </row>
    <row r="1041" spans="1:18" x14ac:dyDescent="0.25">
      <c r="A1041" s="54">
        <v>40315</v>
      </c>
      <c r="B1041" s="55" t="s">
        <v>721</v>
      </c>
      <c r="C1041" s="20" t="s">
        <v>9737</v>
      </c>
      <c r="D1041" s="17">
        <v>4824</v>
      </c>
      <c r="E1041" s="20"/>
      <c r="F1041" s="17" t="s">
        <v>3009</v>
      </c>
      <c r="G1041" s="17" t="s">
        <v>6532</v>
      </c>
      <c r="H1041" s="17" t="s">
        <v>4280</v>
      </c>
      <c r="I1041" s="17" t="s">
        <v>7085</v>
      </c>
      <c r="J1041" s="17" t="s">
        <v>2834</v>
      </c>
      <c r="K1041" s="17" t="s">
        <v>5416</v>
      </c>
      <c r="L1041" s="233">
        <v>40325</v>
      </c>
      <c r="M1041" s="18" t="s">
        <v>3386</v>
      </c>
      <c r="N1041" s="215">
        <v>40325</v>
      </c>
      <c r="O1041" s="225" t="s">
        <v>8440</v>
      </c>
      <c r="P1041" s="151"/>
      <c r="Q1041" s="52"/>
      <c r="R1041" s="330"/>
    </row>
    <row r="1042" spans="1:18" x14ac:dyDescent="0.25">
      <c r="A1042" s="54">
        <v>40316</v>
      </c>
      <c r="B1042" s="55" t="s">
        <v>1994</v>
      </c>
      <c r="C1042" s="20" t="s">
        <v>8079</v>
      </c>
      <c r="D1042" s="17">
        <v>4694</v>
      </c>
      <c r="E1042" s="20"/>
      <c r="F1042" s="17" t="s">
        <v>4609</v>
      </c>
      <c r="G1042" s="17" t="s">
        <v>5830</v>
      </c>
      <c r="H1042" s="17" t="s">
        <v>9283</v>
      </c>
      <c r="I1042" s="17" t="s">
        <v>8986</v>
      </c>
      <c r="J1042" s="17" t="s">
        <v>6974</v>
      </c>
      <c r="K1042" s="17" t="s">
        <v>4096</v>
      </c>
      <c r="L1042" s="233">
        <v>40318</v>
      </c>
      <c r="M1042" s="18" t="s">
        <v>3386</v>
      </c>
      <c r="N1042" s="215">
        <v>40330</v>
      </c>
      <c r="O1042" s="225" t="s">
        <v>1295</v>
      </c>
      <c r="P1042" s="151" t="s">
        <v>10109</v>
      </c>
      <c r="Q1042" s="52"/>
      <c r="R1042" s="330"/>
    </row>
    <row r="1043" spans="1:18" x14ac:dyDescent="0.25">
      <c r="A1043" s="54">
        <v>40317</v>
      </c>
      <c r="B1043" s="55" t="s">
        <v>8496</v>
      </c>
      <c r="C1043" s="21" t="s">
        <v>425</v>
      </c>
      <c r="D1043" s="17"/>
      <c r="E1043" s="20"/>
      <c r="F1043" s="17" t="s">
        <v>100</v>
      </c>
      <c r="G1043" s="17" t="s">
        <v>7813</v>
      </c>
      <c r="H1043" s="17" t="s">
        <v>4346</v>
      </c>
      <c r="I1043" s="17" t="s">
        <v>3915</v>
      </c>
      <c r="J1043" s="17" t="s">
        <v>2164</v>
      </c>
      <c r="K1043" s="17" t="s">
        <v>4347</v>
      </c>
      <c r="L1043" s="233">
        <v>40317</v>
      </c>
      <c r="M1043" s="18" t="s">
        <v>3386</v>
      </c>
      <c r="N1043" s="215">
        <v>40317</v>
      </c>
      <c r="O1043" s="229">
        <v>2000</v>
      </c>
      <c r="P1043" s="151" t="s">
        <v>4348</v>
      </c>
      <c r="Q1043" s="52"/>
      <c r="R1043" s="330"/>
    </row>
    <row r="1044" spans="1:18" x14ac:dyDescent="0.25">
      <c r="A1044" s="54">
        <v>40318</v>
      </c>
      <c r="B1044" s="55" t="s">
        <v>5924</v>
      </c>
      <c r="C1044" s="20" t="s">
        <v>7963</v>
      </c>
      <c r="D1044" s="17">
        <v>4619</v>
      </c>
      <c r="E1044" s="20"/>
      <c r="F1044" s="17" t="s">
        <v>6588</v>
      </c>
      <c r="G1044" s="17" t="s">
        <v>4237</v>
      </c>
      <c r="H1044" s="17" t="s">
        <v>4238</v>
      </c>
      <c r="I1044" s="17" t="s">
        <v>4239</v>
      </c>
      <c r="J1044" s="17" t="s">
        <v>8607</v>
      </c>
      <c r="K1044" s="17" t="s">
        <v>6953</v>
      </c>
      <c r="L1044" s="233">
        <v>40303</v>
      </c>
      <c r="M1044" s="18" t="s">
        <v>3386</v>
      </c>
      <c r="N1044" s="215">
        <v>40322</v>
      </c>
      <c r="O1044" s="225" t="s">
        <v>9762</v>
      </c>
      <c r="P1044" s="151"/>
      <c r="Q1044" s="52"/>
      <c r="R1044" s="330"/>
    </row>
    <row r="1045" spans="1:18" x14ac:dyDescent="0.25">
      <c r="A1045" s="54">
        <v>40318</v>
      </c>
      <c r="B1045" s="55" t="s">
        <v>2878</v>
      </c>
      <c r="C1045" s="20" t="s">
        <v>6156</v>
      </c>
      <c r="D1045" s="17">
        <v>4762</v>
      </c>
      <c r="E1045" s="20"/>
      <c r="F1045" s="17" t="s">
        <v>4323</v>
      </c>
      <c r="G1045" s="21">
        <v>24</v>
      </c>
      <c r="H1045" s="17" t="s">
        <v>9396</v>
      </c>
      <c r="I1045" s="17" t="s">
        <v>2879</v>
      </c>
      <c r="J1045" s="17" t="s">
        <v>374</v>
      </c>
      <c r="K1045" s="17" t="s">
        <v>1119</v>
      </c>
      <c r="L1045" s="233">
        <v>40319</v>
      </c>
      <c r="M1045" s="18" t="s">
        <v>3386</v>
      </c>
      <c r="N1045" s="215">
        <v>40323</v>
      </c>
      <c r="O1045" s="225" t="s">
        <v>2090</v>
      </c>
      <c r="P1045" s="151"/>
      <c r="Q1045" s="52"/>
      <c r="R1045" s="330"/>
    </row>
    <row r="1046" spans="1:18" x14ac:dyDescent="0.25">
      <c r="A1046" s="54">
        <v>40318</v>
      </c>
      <c r="B1046" s="55" t="s">
        <v>6954</v>
      </c>
      <c r="C1046" s="20" t="s">
        <v>7963</v>
      </c>
      <c r="D1046" s="17">
        <v>4619</v>
      </c>
      <c r="E1046" s="20"/>
      <c r="F1046" s="17" t="s">
        <v>2865</v>
      </c>
      <c r="G1046" s="17"/>
      <c r="H1046" s="17" t="s">
        <v>6112</v>
      </c>
      <c r="I1046" s="17" t="s">
        <v>5815</v>
      </c>
      <c r="J1046" s="17"/>
      <c r="K1046" s="17" t="s">
        <v>4279</v>
      </c>
      <c r="L1046" s="233">
        <v>40323</v>
      </c>
      <c r="M1046" s="18"/>
      <c r="N1046" s="215">
        <v>40323</v>
      </c>
      <c r="O1046" s="225" t="s">
        <v>7376</v>
      </c>
      <c r="P1046" s="151" t="s">
        <v>7377</v>
      </c>
      <c r="Q1046" s="52"/>
      <c r="R1046" s="330"/>
    </row>
    <row r="1047" spans="1:18" x14ac:dyDescent="0.25">
      <c r="A1047" s="54">
        <v>40322</v>
      </c>
      <c r="B1047" s="55" t="s">
        <v>5641</v>
      </c>
      <c r="C1047" s="20" t="s">
        <v>5237</v>
      </c>
      <c r="D1047" s="17">
        <v>4766</v>
      </c>
      <c r="E1047" s="20"/>
      <c r="F1047" s="17" t="s">
        <v>4905</v>
      </c>
      <c r="G1047" s="17"/>
      <c r="H1047" s="17" t="s">
        <v>4359</v>
      </c>
      <c r="I1047" s="17"/>
      <c r="J1047" s="17" t="s">
        <v>8829</v>
      </c>
      <c r="K1047" s="17" t="s">
        <v>1672</v>
      </c>
      <c r="L1047" s="233">
        <v>40322</v>
      </c>
      <c r="M1047" s="18" t="s">
        <v>3386</v>
      </c>
      <c r="N1047" s="215">
        <v>40323</v>
      </c>
      <c r="O1047" s="225" t="s">
        <v>1672</v>
      </c>
      <c r="P1047" s="151"/>
      <c r="Q1047" s="52"/>
      <c r="R1047" s="330"/>
    </row>
    <row r="1048" spans="1:18" x14ac:dyDescent="0.25">
      <c r="A1048" s="54">
        <v>40323</v>
      </c>
      <c r="B1048" s="55" t="s">
        <v>2852</v>
      </c>
      <c r="C1048" s="20" t="s">
        <v>6638</v>
      </c>
      <c r="D1048" s="17">
        <v>4787</v>
      </c>
      <c r="E1048" s="20"/>
      <c r="F1048" s="17" t="s">
        <v>9672</v>
      </c>
      <c r="G1048" s="17"/>
      <c r="H1048" s="17" t="s">
        <v>3871</v>
      </c>
      <c r="I1048" s="17" t="s">
        <v>9673</v>
      </c>
      <c r="J1048" s="17" t="s">
        <v>7237</v>
      </c>
      <c r="K1048" s="17" t="s">
        <v>3947</v>
      </c>
      <c r="L1048" s="233">
        <v>40324</v>
      </c>
      <c r="M1048" s="18"/>
      <c r="N1048" s="215">
        <v>40324</v>
      </c>
      <c r="O1048" s="225" t="s">
        <v>9673</v>
      </c>
      <c r="P1048" s="151" t="s">
        <v>668</v>
      </c>
      <c r="Q1048" s="52"/>
      <c r="R1048" s="330"/>
    </row>
    <row r="1049" spans="1:18" x14ac:dyDescent="0.25">
      <c r="A1049" s="54">
        <v>40323</v>
      </c>
      <c r="B1049" s="55" t="s">
        <v>10224</v>
      </c>
      <c r="C1049" s="20" t="s">
        <v>6583</v>
      </c>
      <c r="D1049" s="17">
        <v>4781</v>
      </c>
      <c r="E1049" s="20"/>
      <c r="F1049" s="17" t="s">
        <v>2865</v>
      </c>
      <c r="G1049" s="17"/>
      <c r="H1049" s="17" t="s">
        <v>10225</v>
      </c>
      <c r="I1049" s="17"/>
      <c r="J1049" s="17" t="s">
        <v>227</v>
      </c>
      <c r="K1049" s="17" t="s">
        <v>10226</v>
      </c>
      <c r="L1049" s="233">
        <v>40331</v>
      </c>
      <c r="M1049" s="18"/>
      <c r="N1049" s="215">
        <v>40358</v>
      </c>
      <c r="O1049" s="225"/>
      <c r="P1049" s="151"/>
      <c r="Q1049" s="52"/>
      <c r="R1049" s="330"/>
    </row>
    <row r="1050" spans="1:18" x14ac:dyDescent="0.25">
      <c r="A1050" s="54">
        <v>40323</v>
      </c>
      <c r="B1050" s="55" t="s">
        <v>4599</v>
      </c>
      <c r="C1050" s="20" t="s">
        <v>9190</v>
      </c>
      <c r="D1050" s="17">
        <v>4859</v>
      </c>
      <c r="E1050" s="20"/>
      <c r="F1050" s="17" t="s">
        <v>4494</v>
      </c>
      <c r="G1050" s="17"/>
      <c r="H1050" s="17" t="s">
        <v>4359</v>
      </c>
      <c r="I1050" s="17" t="s">
        <v>5414</v>
      </c>
      <c r="J1050" s="17" t="s">
        <v>1004</v>
      </c>
      <c r="K1050" s="17" t="s">
        <v>10140</v>
      </c>
      <c r="L1050" s="233">
        <v>40477</v>
      </c>
      <c r="M1050" s="18" t="s">
        <v>3386</v>
      </c>
      <c r="N1050" s="215">
        <v>40477</v>
      </c>
      <c r="O1050" s="225" t="s">
        <v>10140</v>
      </c>
      <c r="P1050" s="151"/>
      <c r="Q1050" s="52"/>
      <c r="R1050" s="330"/>
    </row>
    <row r="1051" spans="1:18" x14ac:dyDescent="0.25">
      <c r="A1051" s="54">
        <v>40324</v>
      </c>
      <c r="B1051" s="55" t="s">
        <v>2519</v>
      </c>
      <c r="C1051" s="20" t="s">
        <v>6638</v>
      </c>
      <c r="D1051" s="17">
        <v>4787</v>
      </c>
      <c r="E1051" s="20"/>
      <c r="F1051" s="17" t="s">
        <v>4323</v>
      </c>
      <c r="G1051" s="17"/>
      <c r="H1051" s="17" t="s">
        <v>4943</v>
      </c>
      <c r="I1051" s="17" t="s">
        <v>3915</v>
      </c>
      <c r="J1051" s="17" t="s">
        <v>9859</v>
      </c>
      <c r="K1051" s="17" t="s">
        <v>5971</v>
      </c>
      <c r="L1051" s="233">
        <v>40324</v>
      </c>
      <c r="M1051" s="18" t="s">
        <v>3386</v>
      </c>
      <c r="N1051" s="215">
        <v>40326</v>
      </c>
      <c r="O1051" s="225" t="s">
        <v>5971</v>
      </c>
      <c r="P1051" s="151" t="s">
        <v>1962</v>
      </c>
      <c r="Q1051" s="52"/>
      <c r="R1051" s="330"/>
    </row>
    <row r="1052" spans="1:18" x14ac:dyDescent="0.25">
      <c r="A1052" s="54">
        <v>40326</v>
      </c>
      <c r="B1052" s="55" t="s">
        <v>6021</v>
      </c>
      <c r="C1052" s="20" t="s">
        <v>7963</v>
      </c>
      <c r="D1052" s="17">
        <v>4619</v>
      </c>
      <c r="E1052" s="20"/>
      <c r="F1052" s="17" t="s">
        <v>5941</v>
      </c>
      <c r="G1052" s="17"/>
      <c r="H1052" s="17" t="s">
        <v>9189</v>
      </c>
      <c r="I1052" s="17" t="s">
        <v>10648</v>
      </c>
      <c r="J1052" s="17"/>
      <c r="K1052" s="17" t="s">
        <v>6441</v>
      </c>
      <c r="L1052" s="233">
        <v>40326</v>
      </c>
      <c r="M1052" s="18"/>
      <c r="N1052" s="215">
        <v>40326</v>
      </c>
      <c r="O1052" s="225" t="s">
        <v>6441</v>
      </c>
      <c r="P1052" s="151" t="s">
        <v>266</v>
      </c>
      <c r="Q1052" s="52"/>
      <c r="R1052" s="330"/>
    </row>
    <row r="1053" spans="1:18" x14ac:dyDescent="0.25">
      <c r="A1053" s="54">
        <v>40326</v>
      </c>
      <c r="B1053" s="55" t="s">
        <v>2349</v>
      </c>
      <c r="C1053" s="20" t="s">
        <v>6638</v>
      </c>
      <c r="D1053" s="17">
        <v>4787</v>
      </c>
      <c r="E1053" s="20"/>
      <c r="F1053" s="17" t="s">
        <v>4905</v>
      </c>
      <c r="G1053" s="17" t="s">
        <v>7813</v>
      </c>
      <c r="H1053" s="17" t="s">
        <v>4764</v>
      </c>
      <c r="I1053" s="17"/>
      <c r="J1053" s="17" t="s">
        <v>9018</v>
      </c>
      <c r="K1053" s="17" t="s">
        <v>921</v>
      </c>
      <c r="L1053" s="233">
        <v>40330</v>
      </c>
      <c r="M1053" s="18" t="s">
        <v>5937</v>
      </c>
      <c r="N1053" s="215">
        <v>40330</v>
      </c>
      <c r="O1053" s="225" t="s">
        <v>7093</v>
      </c>
      <c r="P1053" s="151"/>
      <c r="Q1053" s="52"/>
      <c r="R1053" s="330"/>
    </row>
    <row r="1054" spans="1:18" x14ac:dyDescent="0.25">
      <c r="A1054" s="54">
        <v>40331</v>
      </c>
      <c r="B1054" s="55" t="s">
        <v>8400</v>
      </c>
      <c r="C1054" s="20" t="s">
        <v>1141</v>
      </c>
      <c r="D1054" s="17">
        <v>4830</v>
      </c>
      <c r="E1054" s="20"/>
      <c r="F1054" s="17" t="s">
        <v>9334</v>
      </c>
      <c r="G1054" s="17"/>
      <c r="H1054" s="17" t="s">
        <v>7393</v>
      </c>
      <c r="I1054" s="17"/>
      <c r="J1054" s="17"/>
      <c r="K1054" s="17" t="s">
        <v>1672</v>
      </c>
      <c r="L1054" s="233">
        <v>40332</v>
      </c>
      <c r="M1054" s="18" t="s">
        <v>3386</v>
      </c>
      <c r="N1054" s="215">
        <v>40332</v>
      </c>
      <c r="O1054" s="225" t="s">
        <v>1672</v>
      </c>
      <c r="P1054" s="151" t="s">
        <v>7117</v>
      </c>
      <c r="Q1054" s="52"/>
      <c r="R1054" s="330"/>
    </row>
    <row r="1055" spans="1:18" x14ac:dyDescent="0.25">
      <c r="A1055" s="54">
        <v>40331</v>
      </c>
      <c r="B1055" s="55" t="s">
        <v>4256</v>
      </c>
      <c r="C1055" s="20" t="s">
        <v>7963</v>
      </c>
      <c r="D1055" s="17">
        <v>4619</v>
      </c>
      <c r="E1055" s="20"/>
      <c r="F1055" s="17" t="s">
        <v>2960</v>
      </c>
      <c r="G1055" s="17"/>
      <c r="H1055" s="17" t="s">
        <v>1304</v>
      </c>
      <c r="I1055" s="17" t="s">
        <v>2961</v>
      </c>
      <c r="J1055" s="17"/>
      <c r="K1055" s="17" t="s">
        <v>2962</v>
      </c>
      <c r="L1055" s="233">
        <v>40333</v>
      </c>
      <c r="M1055" s="18" t="s">
        <v>5937</v>
      </c>
      <c r="N1055" s="215">
        <v>40333</v>
      </c>
      <c r="O1055" s="225">
        <v>4000</v>
      </c>
      <c r="P1055" s="151"/>
      <c r="Q1055" s="52"/>
      <c r="R1055" s="330"/>
    </row>
    <row r="1056" spans="1:18" x14ac:dyDescent="0.25">
      <c r="A1056" s="54">
        <v>40332</v>
      </c>
      <c r="B1056" s="55" t="s">
        <v>9791</v>
      </c>
      <c r="C1056" s="20" t="s">
        <v>6317</v>
      </c>
      <c r="D1056" s="17">
        <v>4852</v>
      </c>
      <c r="E1056" s="20"/>
      <c r="F1056" s="17" t="s">
        <v>4905</v>
      </c>
      <c r="G1056" s="17"/>
      <c r="H1056" s="17" t="s">
        <v>580</v>
      </c>
      <c r="I1056" s="17"/>
      <c r="J1056" s="17" t="s">
        <v>3618</v>
      </c>
      <c r="K1056" s="17" t="s">
        <v>7156</v>
      </c>
      <c r="L1056" s="233">
        <v>40332</v>
      </c>
      <c r="M1056" s="18" t="s">
        <v>3386</v>
      </c>
      <c r="N1056" s="215">
        <v>40332</v>
      </c>
      <c r="O1056" s="225" t="s">
        <v>7093</v>
      </c>
      <c r="P1056" s="151" t="s">
        <v>7237</v>
      </c>
      <c r="Q1056" s="52"/>
      <c r="R1056" s="330"/>
    </row>
    <row r="1057" spans="1:18" x14ac:dyDescent="0.25">
      <c r="A1057" s="54">
        <v>40332</v>
      </c>
      <c r="B1057" s="55" t="s">
        <v>4631</v>
      </c>
      <c r="C1057" s="20" t="s">
        <v>7774</v>
      </c>
      <c r="D1057" s="17">
        <v>4834</v>
      </c>
      <c r="E1057" s="20"/>
      <c r="F1057" s="17" t="s">
        <v>8863</v>
      </c>
      <c r="G1057" s="17"/>
      <c r="H1057" s="17" t="s">
        <v>53</v>
      </c>
      <c r="I1057" s="17" t="s">
        <v>4632</v>
      </c>
      <c r="J1057" s="17" t="s">
        <v>54</v>
      </c>
      <c r="K1057" s="17" t="s">
        <v>423</v>
      </c>
      <c r="L1057" s="233">
        <v>40346</v>
      </c>
      <c r="M1057" s="18"/>
      <c r="N1057" s="215">
        <v>40352</v>
      </c>
      <c r="O1057" s="225"/>
      <c r="P1057" s="151"/>
      <c r="Q1057" s="52"/>
      <c r="R1057" s="330"/>
    </row>
    <row r="1058" spans="1:18" x14ac:dyDescent="0.25">
      <c r="A1058" s="54">
        <v>40332</v>
      </c>
      <c r="B1058" s="55" t="s">
        <v>4631</v>
      </c>
      <c r="C1058" s="20" t="s">
        <v>7774</v>
      </c>
      <c r="D1058" s="17">
        <v>4834</v>
      </c>
      <c r="E1058" s="20"/>
      <c r="F1058" s="17" t="s">
        <v>8863</v>
      </c>
      <c r="G1058" s="17"/>
      <c r="H1058" s="17" t="s">
        <v>53</v>
      </c>
      <c r="I1058" s="17" t="s">
        <v>4632</v>
      </c>
      <c r="J1058" s="17" t="s">
        <v>1287</v>
      </c>
      <c r="K1058" s="17" t="s">
        <v>8960</v>
      </c>
      <c r="L1058" s="233">
        <v>40346</v>
      </c>
      <c r="M1058" s="18"/>
      <c r="N1058" s="215">
        <v>40352</v>
      </c>
      <c r="O1058" s="225" t="s">
        <v>8960</v>
      </c>
      <c r="P1058" s="151"/>
      <c r="Q1058" s="52"/>
      <c r="R1058" s="330"/>
    </row>
    <row r="1059" spans="1:18" x14ac:dyDescent="0.25">
      <c r="A1059" s="54">
        <v>40332</v>
      </c>
      <c r="B1059" s="55" t="s">
        <v>9256</v>
      </c>
      <c r="C1059" s="20" t="s">
        <v>3375</v>
      </c>
      <c r="D1059" s="17">
        <v>4820</v>
      </c>
      <c r="E1059" s="20"/>
      <c r="F1059" s="17" t="s">
        <v>10791</v>
      </c>
      <c r="G1059" s="17"/>
      <c r="H1059" s="17" t="s">
        <v>1235</v>
      </c>
      <c r="I1059" s="17"/>
      <c r="J1059" s="17" t="s">
        <v>6728</v>
      </c>
      <c r="K1059" s="17" t="s">
        <v>3040</v>
      </c>
      <c r="L1059" s="233">
        <v>40333</v>
      </c>
      <c r="M1059" s="18" t="s">
        <v>3386</v>
      </c>
      <c r="N1059" s="215">
        <v>40358</v>
      </c>
      <c r="O1059" s="225"/>
      <c r="P1059" s="151"/>
      <c r="Q1059" s="52"/>
      <c r="R1059" s="330"/>
    </row>
    <row r="1060" spans="1:18" x14ac:dyDescent="0.25">
      <c r="A1060" s="54">
        <v>40332</v>
      </c>
      <c r="B1060" s="55" t="s">
        <v>9257</v>
      </c>
      <c r="C1060" s="20" t="s">
        <v>3375</v>
      </c>
      <c r="D1060" s="17">
        <v>4820</v>
      </c>
      <c r="E1060" s="20"/>
      <c r="F1060" s="17" t="s">
        <v>5382</v>
      </c>
      <c r="G1060" s="17"/>
      <c r="H1060" s="17" t="s">
        <v>10333</v>
      </c>
      <c r="I1060" s="17"/>
      <c r="J1060" s="17"/>
      <c r="K1060" s="17" t="s">
        <v>8837</v>
      </c>
      <c r="L1060" s="233">
        <v>40336</v>
      </c>
      <c r="M1060" s="18"/>
      <c r="N1060" s="215">
        <v>40358</v>
      </c>
      <c r="O1060" s="225"/>
      <c r="P1060" s="151"/>
      <c r="Q1060" s="52"/>
      <c r="R1060" s="330"/>
    </row>
    <row r="1061" spans="1:18" x14ac:dyDescent="0.25">
      <c r="A1061" s="54">
        <v>40333</v>
      </c>
      <c r="B1061" s="55" t="s">
        <v>9139</v>
      </c>
      <c r="C1061" s="20" t="s">
        <v>7963</v>
      </c>
      <c r="D1061" s="17">
        <v>4619</v>
      </c>
      <c r="E1061" s="20"/>
      <c r="F1061" s="17" t="s">
        <v>4905</v>
      </c>
      <c r="G1061" s="17" t="s">
        <v>7813</v>
      </c>
      <c r="H1061" s="17" t="s">
        <v>2687</v>
      </c>
      <c r="I1061" s="17" t="s">
        <v>2688</v>
      </c>
      <c r="J1061" s="17" t="s">
        <v>2367</v>
      </c>
      <c r="K1061" s="17" t="s">
        <v>313</v>
      </c>
      <c r="L1061" s="233">
        <v>40336</v>
      </c>
      <c r="M1061" s="18" t="s">
        <v>3386</v>
      </c>
      <c r="N1061" s="215">
        <v>40344</v>
      </c>
      <c r="O1061" s="225" t="s">
        <v>10566</v>
      </c>
      <c r="P1061" s="151" t="s">
        <v>2688</v>
      </c>
      <c r="Q1061" s="52"/>
      <c r="R1061" s="330"/>
    </row>
    <row r="1062" spans="1:18" x14ac:dyDescent="0.25">
      <c r="A1062" s="54">
        <v>40336</v>
      </c>
      <c r="B1062" s="55" t="s">
        <v>9521</v>
      </c>
      <c r="C1062" s="20" t="s">
        <v>9896</v>
      </c>
      <c r="D1062" s="17">
        <v>4880</v>
      </c>
      <c r="E1062" s="20"/>
      <c r="F1062" s="17" t="s">
        <v>4905</v>
      </c>
      <c r="G1062" s="17"/>
      <c r="H1062" s="17" t="s">
        <v>8227</v>
      </c>
      <c r="I1062" s="17"/>
      <c r="J1062" s="17" t="s">
        <v>10002</v>
      </c>
      <c r="K1062" s="17" t="s">
        <v>4996</v>
      </c>
      <c r="L1062" s="233">
        <v>40336</v>
      </c>
      <c r="M1062" s="18" t="s">
        <v>3386</v>
      </c>
      <c r="N1062" s="215">
        <v>40336</v>
      </c>
      <c r="O1062" s="225" t="s">
        <v>5998</v>
      </c>
      <c r="P1062" s="151" t="s">
        <v>7888</v>
      </c>
      <c r="Q1062" s="52"/>
      <c r="R1062" s="330"/>
    </row>
    <row r="1063" spans="1:18" x14ac:dyDescent="0.25">
      <c r="A1063" s="54">
        <v>40336</v>
      </c>
      <c r="B1063" s="55" t="s">
        <v>740</v>
      </c>
      <c r="C1063" s="20" t="s">
        <v>6638</v>
      </c>
      <c r="D1063" s="17">
        <v>4787</v>
      </c>
      <c r="E1063" s="20"/>
      <c r="F1063" s="17" t="s">
        <v>2795</v>
      </c>
      <c r="G1063" s="17"/>
      <c r="H1063" s="17" t="s">
        <v>1304</v>
      </c>
      <c r="I1063" s="17"/>
      <c r="J1063" s="17" t="s">
        <v>227</v>
      </c>
      <c r="K1063" s="17" t="s">
        <v>6387</v>
      </c>
      <c r="L1063" s="233">
        <v>40338</v>
      </c>
      <c r="M1063" s="18"/>
      <c r="N1063" s="215">
        <v>40338</v>
      </c>
      <c r="O1063" s="225" t="s">
        <v>1191</v>
      </c>
      <c r="P1063" s="151"/>
      <c r="Q1063" s="52"/>
      <c r="R1063" s="330"/>
    </row>
    <row r="1064" spans="1:18" x14ac:dyDescent="0.25">
      <c r="A1064" s="54">
        <v>40338</v>
      </c>
      <c r="B1064" s="55" t="s">
        <v>7717</v>
      </c>
      <c r="C1064" s="20" t="s">
        <v>6583</v>
      </c>
      <c r="D1064" s="17">
        <v>4781</v>
      </c>
      <c r="E1064" s="20"/>
      <c r="F1064" s="17" t="s">
        <v>4905</v>
      </c>
      <c r="G1064" s="17"/>
      <c r="H1064" s="17" t="s">
        <v>9388</v>
      </c>
      <c r="I1064" s="17"/>
      <c r="J1064" s="17" t="s">
        <v>9018</v>
      </c>
      <c r="K1064" s="17" t="s">
        <v>1672</v>
      </c>
      <c r="L1064" s="233">
        <v>40338</v>
      </c>
      <c r="M1064" s="18" t="s">
        <v>3386</v>
      </c>
      <c r="N1064" s="215">
        <v>40338</v>
      </c>
      <c r="O1064" s="225" t="s">
        <v>3124</v>
      </c>
      <c r="P1064" s="151"/>
      <c r="Q1064" s="52"/>
      <c r="R1064" s="330"/>
    </row>
    <row r="1065" spans="1:18" x14ac:dyDescent="0.25">
      <c r="A1065" s="54">
        <v>40339</v>
      </c>
      <c r="B1065" s="55" t="s">
        <v>734</v>
      </c>
      <c r="C1065" s="21" t="s">
        <v>425</v>
      </c>
      <c r="D1065" s="17"/>
      <c r="E1065" s="20"/>
      <c r="F1065" s="17" t="s">
        <v>8810</v>
      </c>
      <c r="G1065" s="17"/>
      <c r="H1065" s="17" t="s">
        <v>735</v>
      </c>
      <c r="I1065" s="17" t="s">
        <v>7195</v>
      </c>
      <c r="J1065" s="17"/>
      <c r="K1065" s="17" t="s">
        <v>865</v>
      </c>
      <c r="L1065" s="233">
        <v>40339</v>
      </c>
      <c r="M1065" s="18" t="s">
        <v>3386</v>
      </c>
      <c r="N1065" s="215">
        <v>40339</v>
      </c>
      <c r="O1065" s="225" t="s">
        <v>3802</v>
      </c>
      <c r="P1065" s="151"/>
      <c r="Q1065" s="52"/>
      <c r="R1065" s="330"/>
    </row>
    <row r="1066" spans="1:18" x14ac:dyDescent="0.25">
      <c r="A1066" s="54">
        <v>40339</v>
      </c>
      <c r="B1066" s="55" t="s">
        <v>734</v>
      </c>
      <c r="C1066" s="21" t="s">
        <v>425</v>
      </c>
      <c r="D1066" s="17"/>
      <c r="E1066" s="20"/>
      <c r="F1066" s="17" t="s">
        <v>8810</v>
      </c>
      <c r="G1066" s="17"/>
      <c r="H1066" s="17" t="s">
        <v>5897</v>
      </c>
      <c r="I1066" s="17" t="s">
        <v>7195</v>
      </c>
      <c r="J1066" s="17"/>
      <c r="K1066" s="17" t="s">
        <v>4440</v>
      </c>
      <c r="L1066" s="233">
        <v>40339</v>
      </c>
      <c r="M1066" s="18" t="s">
        <v>3386</v>
      </c>
      <c r="N1066" s="215">
        <v>40339</v>
      </c>
      <c r="O1066" s="225" t="s">
        <v>3216</v>
      </c>
      <c r="P1066" s="151"/>
      <c r="Q1066" s="52"/>
      <c r="R1066" s="330"/>
    </row>
    <row r="1067" spans="1:18" x14ac:dyDescent="0.25">
      <c r="A1067" s="54">
        <v>40339</v>
      </c>
      <c r="B1067" s="55" t="s">
        <v>734</v>
      </c>
      <c r="C1067" s="21" t="s">
        <v>425</v>
      </c>
      <c r="D1067" s="17"/>
      <c r="E1067" s="20"/>
      <c r="F1067" s="17" t="s">
        <v>8810</v>
      </c>
      <c r="G1067" s="17"/>
      <c r="H1067" s="17" t="s">
        <v>9130</v>
      </c>
      <c r="I1067" s="17" t="s">
        <v>7195</v>
      </c>
      <c r="J1067" s="17"/>
      <c r="K1067" s="17" t="s">
        <v>10226</v>
      </c>
      <c r="L1067" s="233">
        <v>40339</v>
      </c>
      <c r="M1067" s="18" t="s">
        <v>3386</v>
      </c>
      <c r="N1067" s="215">
        <v>40339</v>
      </c>
      <c r="O1067" s="225" t="s">
        <v>9469</v>
      </c>
      <c r="P1067" s="151"/>
      <c r="Q1067" s="52"/>
      <c r="R1067" s="330"/>
    </row>
    <row r="1068" spans="1:18" x14ac:dyDescent="0.25">
      <c r="A1068" s="54">
        <v>40339</v>
      </c>
      <c r="B1068" s="55" t="s">
        <v>734</v>
      </c>
      <c r="C1068" s="21" t="s">
        <v>425</v>
      </c>
      <c r="D1068" s="17"/>
      <c r="E1068" s="20"/>
      <c r="F1068" s="17" t="s">
        <v>8810</v>
      </c>
      <c r="G1068" s="17"/>
      <c r="H1068" s="17" t="s">
        <v>501</v>
      </c>
      <c r="I1068" s="17" t="s">
        <v>7195</v>
      </c>
      <c r="J1068" s="17"/>
      <c r="K1068" s="17" t="s">
        <v>6257</v>
      </c>
      <c r="L1068" s="233">
        <v>40339</v>
      </c>
      <c r="M1068" s="18" t="s">
        <v>3386</v>
      </c>
      <c r="N1068" s="215">
        <v>40339</v>
      </c>
      <c r="O1068" s="225" t="s">
        <v>7840</v>
      </c>
      <c r="P1068" s="151"/>
      <c r="Q1068" s="52"/>
      <c r="R1068" s="330"/>
    </row>
    <row r="1069" spans="1:18" x14ac:dyDescent="0.25">
      <c r="A1069" s="54">
        <v>40340</v>
      </c>
      <c r="B1069" s="55" t="s">
        <v>1975</v>
      </c>
      <c r="C1069" s="20" t="s">
        <v>3375</v>
      </c>
      <c r="D1069" s="17">
        <v>4820</v>
      </c>
      <c r="E1069" s="20"/>
      <c r="F1069" s="17" t="s">
        <v>4905</v>
      </c>
      <c r="G1069" s="17"/>
      <c r="H1069" s="17" t="s">
        <v>4359</v>
      </c>
      <c r="I1069" s="17" t="s">
        <v>10098</v>
      </c>
      <c r="J1069" s="17" t="s">
        <v>10099</v>
      </c>
      <c r="K1069" s="17" t="s">
        <v>1672</v>
      </c>
      <c r="L1069" s="233">
        <v>40338</v>
      </c>
      <c r="M1069" s="18"/>
      <c r="N1069" s="215">
        <v>40339</v>
      </c>
      <c r="O1069" s="225" t="s">
        <v>1672</v>
      </c>
      <c r="P1069" s="151"/>
      <c r="Q1069" s="52"/>
      <c r="R1069" s="330"/>
    </row>
    <row r="1070" spans="1:18" x14ac:dyDescent="0.25">
      <c r="A1070" s="54">
        <v>40340</v>
      </c>
      <c r="B1070" s="55" t="s">
        <v>3273</v>
      </c>
      <c r="C1070" s="20" t="s">
        <v>6638</v>
      </c>
      <c r="D1070" s="17">
        <v>4787</v>
      </c>
      <c r="E1070" s="20"/>
      <c r="F1070" s="17" t="s">
        <v>2795</v>
      </c>
      <c r="G1070" s="17"/>
      <c r="H1070" s="17" t="s">
        <v>10320</v>
      </c>
      <c r="I1070" s="17"/>
      <c r="J1070" s="17" t="s">
        <v>227</v>
      </c>
      <c r="K1070" s="17" t="s">
        <v>5477</v>
      </c>
      <c r="L1070" s="233">
        <v>40345</v>
      </c>
      <c r="M1070" s="18"/>
      <c r="N1070" s="215">
        <v>40345</v>
      </c>
      <c r="O1070" s="225" t="s">
        <v>4319</v>
      </c>
      <c r="P1070" s="151"/>
      <c r="Q1070" s="52"/>
      <c r="R1070" s="330"/>
    </row>
    <row r="1071" spans="1:18" x14ac:dyDescent="0.25">
      <c r="A1071" s="54">
        <v>40340</v>
      </c>
      <c r="B1071" s="55"/>
      <c r="C1071" s="21" t="s">
        <v>425</v>
      </c>
      <c r="D1071" s="17"/>
      <c r="E1071" s="20" t="s">
        <v>7279</v>
      </c>
      <c r="F1071" s="17" t="s">
        <v>8777</v>
      </c>
      <c r="G1071" s="17" t="s">
        <v>7813</v>
      </c>
      <c r="H1071" s="17" t="s">
        <v>8778</v>
      </c>
      <c r="I1071" s="17" t="s">
        <v>7813</v>
      </c>
      <c r="J1071" s="17" t="s">
        <v>7813</v>
      </c>
      <c r="K1071" s="17" t="s">
        <v>1820</v>
      </c>
      <c r="L1071" s="233">
        <v>40349</v>
      </c>
      <c r="M1071" s="18"/>
      <c r="N1071" s="215">
        <v>40349</v>
      </c>
      <c r="O1071" s="225" t="s">
        <v>4461</v>
      </c>
      <c r="P1071" s="151"/>
      <c r="Q1071" s="52"/>
      <c r="R1071" s="330"/>
    </row>
    <row r="1072" spans="1:18" x14ac:dyDescent="0.25">
      <c r="A1072" s="54">
        <v>40343</v>
      </c>
      <c r="B1072" s="55" t="s">
        <v>5051</v>
      </c>
      <c r="C1072" s="20" t="s">
        <v>5052</v>
      </c>
      <c r="D1072" s="17">
        <v>4886</v>
      </c>
      <c r="E1072" s="20"/>
      <c r="F1072" s="17" t="s">
        <v>9334</v>
      </c>
      <c r="G1072" s="17"/>
      <c r="H1072" s="17" t="s">
        <v>5053</v>
      </c>
      <c r="I1072" s="17" t="s">
        <v>5054</v>
      </c>
      <c r="J1072" s="17"/>
      <c r="K1072" s="17" t="s">
        <v>4901</v>
      </c>
      <c r="L1072" s="233">
        <v>40343</v>
      </c>
      <c r="M1072" s="18" t="s">
        <v>3386</v>
      </c>
      <c r="N1072" s="215">
        <v>40343</v>
      </c>
      <c r="O1072" s="225" t="s">
        <v>4901</v>
      </c>
      <c r="P1072" s="151"/>
      <c r="Q1072" s="52"/>
      <c r="R1072" s="330"/>
    </row>
    <row r="1073" spans="1:18" x14ac:dyDescent="0.25">
      <c r="A1073" s="54">
        <v>40343</v>
      </c>
      <c r="B1073" s="55" t="s">
        <v>5051</v>
      </c>
      <c r="C1073" s="20" t="s">
        <v>5052</v>
      </c>
      <c r="D1073" s="17">
        <v>4886</v>
      </c>
      <c r="E1073" s="20"/>
      <c r="F1073" s="17" t="s">
        <v>9334</v>
      </c>
      <c r="G1073" s="17"/>
      <c r="H1073" s="17" t="s">
        <v>5055</v>
      </c>
      <c r="I1073" s="17" t="s">
        <v>9673</v>
      </c>
      <c r="J1073" s="17"/>
      <c r="K1073" s="17" t="s">
        <v>149</v>
      </c>
      <c r="L1073" s="233">
        <v>40343</v>
      </c>
      <c r="M1073" s="18" t="s">
        <v>3386</v>
      </c>
      <c r="N1073" s="215">
        <v>40343</v>
      </c>
      <c r="O1073" s="225" t="s">
        <v>4586</v>
      </c>
      <c r="P1073" s="151"/>
      <c r="Q1073" s="52"/>
      <c r="R1073" s="330"/>
    </row>
    <row r="1074" spans="1:18" x14ac:dyDescent="0.25">
      <c r="A1074" s="54">
        <v>40343</v>
      </c>
      <c r="B1074" s="55" t="s">
        <v>5051</v>
      </c>
      <c r="C1074" s="20" t="s">
        <v>5052</v>
      </c>
      <c r="D1074" s="17">
        <v>4886</v>
      </c>
      <c r="E1074" s="20"/>
      <c r="F1074" s="17" t="s">
        <v>9334</v>
      </c>
      <c r="G1074" s="17"/>
      <c r="H1074" s="17" t="s">
        <v>1394</v>
      </c>
      <c r="I1074" s="17" t="s">
        <v>1395</v>
      </c>
      <c r="J1074" s="17"/>
      <c r="K1074" s="17" t="s">
        <v>627</v>
      </c>
      <c r="L1074" s="233">
        <v>40343</v>
      </c>
      <c r="M1074" s="18" t="s">
        <v>3386</v>
      </c>
      <c r="N1074" s="215">
        <v>40343</v>
      </c>
      <c r="O1074" s="225" t="s">
        <v>627</v>
      </c>
      <c r="P1074" s="151"/>
      <c r="Q1074" s="52"/>
      <c r="R1074" s="330"/>
    </row>
    <row r="1075" spans="1:18" x14ac:dyDescent="0.25">
      <c r="A1075" s="54">
        <v>40343</v>
      </c>
      <c r="B1075" s="55" t="s">
        <v>6642</v>
      </c>
      <c r="C1075" s="20" t="s">
        <v>5052</v>
      </c>
      <c r="D1075" s="17">
        <v>4886</v>
      </c>
      <c r="E1075" s="20"/>
      <c r="F1075" s="17" t="s">
        <v>4905</v>
      </c>
      <c r="G1075" s="17"/>
      <c r="H1075" s="17" t="s">
        <v>4359</v>
      </c>
      <c r="I1075" s="17" t="s">
        <v>6843</v>
      </c>
      <c r="J1075" s="17" t="s">
        <v>10366</v>
      </c>
      <c r="K1075" s="17" t="s">
        <v>921</v>
      </c>
      <c r="L1075" s="233">
        <v>40343</v>
      </c>
      <c r="M1075" s="18" t="s">
        <v>3386</v>
      </c>
      <c r="N1075" s="215">
        <v>40343</v>
      </c>
      <c r="O1075" s="225" t="s">
        <v>4151</v>
      </c>
      <c r="P1075" s="151"/>
      <c r="Q1075" s="52"/>
      <c r="R1075" s="330"/>
    </row>
    <row r="1076" spans="1:18" x14ac:dyDescent="0.25">
      <c r="A1076" s="54">
        <v>40343</v>
      </c>
      <c r="B1076" s="55" t="s">
        <v>7768</v>
      </c>
      <c r="C1076" s="20" t="s">
        <v>5052</v>
      </c>
      <c r="D1076" s="17">
        <v>4886</v>
      </c>
      <c r="E1076" s="20"/>
      <c r="F1076" s="17" t="s">
        <v>9334</v>
      </c>
      <c r="G1076" s="17" t="s">
        <v>7769</v>
      </c>
      <c r="H1076" s="17" t="s">
        <v>9258</v>
      </c>
      <c r="I1076" s="17" t="s">
        <v>7770</v>
      </c>
      <c r="J1076" s="17" t="s">
        <v>9326</v>
      </c>
      <c r="K1076" s="17" t="s">
        <v>10656</v>
      </c>
      <c r="L1076" s="233">
        <v>40343</v>
      </c>
      <c r="M1076" s="18" t="s">
        <v>3386</v>
      </c>
      <c r="N1076" s="215">
        <v>40343</v>
      </c>
      <c r="O1076" s="225" t="s">
        <v>6052</v>
      </c>
      <c r="P1076" s="151" t="s">
        <v>6053</v>
      </c>
      <c r="Q1076" s="52"/>
      <c r="R1076" s="330"/>
    </row>
    <row r="1077" spans="1:18" x14ac:dyDescent="0.25">
      <c r="A1077" s="54">
        <v>40344</v>
      </c>
      <c r="B1077" s="55" t="s">
        <v>7780</v>
      </c>
      <c r="C1077" s="20" t="s">
        <v>5735</v>
      </c>
      <c r="D1077" s="17">
        <v>4628</v>
      </c>
      <c r="E1077" s="20" t="s">
        <v>9451</v>
      </c>
      <c r="F1077" s="17" t="s">
        <v>1069</v>
      </c>
      <c r="G1077" s="17"/>
      <c r="H1077" s="17" t="s">
        <v>4306</v>
      </c>
      <c r="I1077" s="17" t="s">
        <v>4309</v>
      </c>
      <c r="J1077" s="17" t="s">
        <v>1109</v>
      </c>
      <c r="K1077" s="17" t="s">
        <v>9469</v>
      </c>
      <c r="L1077" s="233">
        <v>40344</v>
      </c>
      <c r="M1077" s="18"/>
      <c r="N1077" s="215">
        <v>40344</v>
      </c>
      <c r="O1077" s="225" t="s">
        <v>9469</v>
      </c>
      <c r="P1077" s="151" t="s">
        <v>695</v>
      </c>
      <c r="Q1077" s="52"/>
      <c r="R1077" s="330"/>
    </row>
    <row r="1078" spans="1:18" x14ac:dyDescent="0.25">
      <c r="A1078" s="54">
        <v>40344</v>
      </c>
      <c r="B1078" s="55" t="s">
        <v>6705</v>
      </c>
      <c r="C1078" s="21" t="s">
        <v>425</v>
      </c>
      <c r="D1078" s="17"/>
      <c r="E1078" s="20"/>
      <c r="F1078" s="17" t="s">
        <v>8810</v>
      </c>
      <c r="G1078" s="17" t="s">
        <v>3152</v>
      </c>
      <c r="H1078" s="17" t="s">
        <v>10092</v>
      </c>
      <c r="I1078" s="17" t="s">
        <v>10093</v>
      </c>
      <c r="J1078" s="17"/>
      <c r="K1078" s="17" t="s">
        <v>3040</v>
      </c>
      <c r="L1078" s="233">
        <v>40345</v>
      </c>
      <c r="M1078" s="18"/>
      <c r="N1078" s="215">
        <v>40345</v>
      </c>
      <c r="O1078" s="225" t="s">
        <v>3947</v>
      </c>
      <c r="P1078" s="151" t="s">
        <v>5287</v>
      </c>
      <c r="Q1078" s="52"/>
      <c r="R1078" s="330"/>
    </row>
    <row r="1079" spans="1:18" x14ac:dyDescent="0.25">
      <c r="A1079" s="54">
        <v>40344</v>
      </c>
      <c r="B1079" s="55" t="s">
        <v>6705</v>
      </c>
      <c r="C1079" s="21" t="s">
        <v>425</v>
      </c>
      <c r="D1079" s="17"/>
      <c r="E1079" s="20"/>
      <c r="F1079" s="17" t="s">
        <v>8810</v>
      </c>
      <c r="G1079" s="17" t="s">
        <v>3152</v>
      </c>
      <c r="H1079" s="17" t="s">
        <v>10092</v>
      </c>
      <c r="I1079" s="17" t="s">
        <v>10094</v>
      </c>
      <c r="J1079" s="17"/>
      <c r="K1079" s="17" t="s">
        <v>3040</v>
      </c>
      <c r="L1079" s="233">
        <v>40346</v>
      </c>
      <c r="M1079" s="18"/>
      <c r="N1079" s="215">
        <v>40345</v>
      </c>
      <c r="O1079" s="225" t="s">
        <v>3947</v>
      </c>
      <c r="P1079" s="151" t="s">
        <v>555</v>
      </c>
      <c r="Q1079" s="52"/>
      <c r="R1079" s="330"/>
    </row>
    <row r="1080" spans="1:18" x14ac:dyDescent="0.25">
      <c r="A1080" s="54">
        <v>40344</v>
      </c>
      <c r="B1080" s="55" t="s">
        <v>6705</v>
      </c>
      <c r="C1080" s="21" t="s">
        <v>425</v>
      </c>
      <c r="D1080" s="17"/>
      <c r="E1080" s="20"/>
      <c r="F1080" s="17" t="s">
        <v>8810</v>
      </c>
      <c r="G1080" s="17" t="s">
        <v>3152</v>
      </c>
      <c r="H1080" s="17" t="s">
        <v>8028</v>
      </c>
      <c r="I1080" s="17" t="s">
        <v>7195</v>
      </c>
      <c r="J1080" s="17"/>
      <c r="K1080" s="17" t="s">
        <v>149</v>
      </c>
      <c r="L1080" s="233">
        <v>40347</v>
      </c>
      <c r="M1080" s="18"/>
      <c r="N1080" s="215">
        <v>40345</v>
      </c>
      <c r="O1080" s="225" t="s">
        <v>4586</v>
      </c>
      <c r="P1080" s="151" t="s">
        <v>7195</v>
      </c>
      <c r="Q1080" s="52"/>
      <c r="R1080" s="330"/>
    </row>
    <row r="1081" spans="1:18" x14ac:dyDescent="0.25">
      <c r="A1081" s="54">
        <v>40344</v>
      </c>
      <c r="B1081" s="55" t="s">
        <v>6705</v>
      </c>
      <c r="C1081" s="21" t="s">
        <v>425</v>
      </c>
      <c r="D1081" s="17"/>
      <c r="E1081" s="20"/>
      <c r="F1081" s="17" t="s">
        <v>8810</v>
      </c>
      <c r="G1081" s="17" t="s">
        <v>3152</v>
      </c>
      <c r="H1081" s="17" t="s">
        <v>8029</v>
      </c>
      <c r="I1081" s="17" t="s">
        <v>7195</v>
      </c>
      <c r="J1081" s="17"/>
      <c r="K1081" s="17" t="s">
        <v>3040</v>
      </c>
      <c r="L1081" s="233">
        <v>40348</v>
      </c>
      <c r="M1081" s="18"/>
      <c r="N1081" s="215">
        <v>40345</v>
      </c>
      <c r="O1081" s="225" t="s">
        <v>3947</v>
      </c>
      <c r="P1081" s="151" t="s">
        <v>7195</v>
      </c>
      <c r="Q1081" s="52"/>
      <c r="R1081" s="330"/>
    </row>
    <row r="1082" spans="1:18" x14ac:dyDescent="0.25">
      <c r="A1082" s="54">
        <v>40344</v>
      </c>
      <c r="B1082" s="55" t="s">
        <v>6705</v>
      </c>
      <c r="C1082" s="21" t="s">
        <v>425</v>
      </c>
      <c r="D1082" s="17"/>
      <c r="E1082" s="20"/>
      <c r="F1082" s="17" t="s">
        <v>8810</v>
      </c>
      <c r="G1082" s="17" t="s">
        <v>3152</v>
      </c>
      <c r="H1082" s="17" t="s">
        <v>568</v>
      </c>
      <c r="I1082" s="17" t="s">
        <v>7195</v>
      </c>
      <c r="J1082" s="17"/>
      <c r="K1082" s="17" t="s">
        <v>3040</v>
      </c>
      <c r="L1082" s="233">
        <v>40349</v>
      </c>
      <c r="M1082" s="18"/>
      <c r="N1082" s="215">
        <v>40345</v>
      </c>
      <c r="O1082" s="225" t="s">
        <v>3947</v>
      </c>
      <c r="P1082" s="151" t="s">
        <v>7195</v>
      </c>
      <c r="Q1082" s="52"/>
      <c r="R1082" s="330"/>
    </row>
    <row r="1083" spans="1:18" x14ac:dyDescent="0.25">
      <c r="A1083" s="54">
        <v>40344</v>
      </c>
      <c r="B1083" s="55" t="s">
        <v>6705</v>
      </c>
      <c r="C1083" s="21" t="s">
        <v>425</v>
      </c>
      <c r="D1083" s="17"/>
      <c r="E1083" s="20"/>
      <c r="F1083" s="17" t="s">
        <v>8810</v>
      </c>
      <c r="G1083" s="17" t="s">
        <v>3152</v>
      </c>
      <c r="H1083" s="17" t="s">
        <v>9913</v>
      </c>
      <c r="I1083" s="17" t="s">
        <v>7195</v>
      </c>
      <c r="J1083" s="17"/>
      <c r="K1083" s="17" t="s">
        <v>3040</v>
      </c>
      <c r="L1083" s="233">
        <v>40350</v>
      </c>
      <c r="M1083" s="18"/>
      <c r="N1083" s="215">
        <v>40345</v>
      </c>
      <c r="O1083" s="225" t="s">
        <v>3947</v>
      </c>
      <c r="P1083" s="151" t="s">
        <v>7195</v>
      </c>
      <c r="Q1083" s="52"/>
      <c r="R1083" s="330"/>
    </row>
    <row r="1084" spans="1:18" x14ac:dyDescent="0.25">
      <c r="A1084" s="54">
        <v>40344</v>
      </c>
      <c r="B1084" s="55" t="s">
        <v>6705</v>
      </c>
      <c r="C1084" s="21" t="s">
        <v>425</v>
      </c>
      <c r="D1084" s="17"/>
      <c r="E1084" s="20"/>
      <c r="F1084" s="17" t="s">
        <v>8810</v>
      </c>
      <c r="G1084" s="17" t="s">
        <v>3152</v>
      </c>
      <c r="H1084" s="17" t="s">
        <v>9183</v>
      </c>
      <c r="I1084" s="17" t="s">
        <v>7195</v>
      </c>
      <c r="J1084" s="17"/>
      <c r="K1084" s="17" t="s">
        <v>3040</v>
      </c>
      <c r="L1084" s="233">
        <v>40351</v>
      </c>
      <c r="M1084" s="18"/>
      <c r="N1084" s="215">
        <v>40345</v>
      </c>
      <c r="O1084" s="225" t="s">
        <v>3947</v>
      </c>
      <c r="P1084" s="151" t="s">
        <v>7195</v>
      </c>
      <c r="Q1084" s="52"/>
      <c r="R1084" s="330"/>
    </row>
    <row r="1085" spans="1:18" x14ac:dyDescent="0.25">
      <c r="A1085" s="54">
        <v>40344</v>
      </c>
      <c r="B1085" s="55" t="s">
        <v>6705</v>
      </c>
      <c r="C1085" s="21" t="s">
        <v>425</v>
      </c>
      <c r="D1085" s="17"/>
      <c r="E1085" s="20"/>
      <c r="F1085" s="17" t="s">
        <v>8810</v>
      </c>
      <c r="G1085" s="17" t="s">
        <v>3152</v>
      </c>
      <c r="H1085" s="17" t="s">
        <v>5897</v>
      </c>
      <c r="I1085" s="17" t="s">
        <v>7195</v>
      </c>
      <c r="J1085" s="17"/>
      <c r="K1085" s="17" t="s">
        <v>10226</v>
      </c>
      <c r="L1085" s="233">
        <v>40352</v>
      </c>
      <c r="M1085" s="18"/>
      <c r="N1085" s="215">
        <v>40345</v>
      </c>
      <c r="O1085" s="225" t="s">
        <v>9469</v>
      </c>
      <c r="P1085" s="151" t="s">
        <v>7195</v>
      </c>
      <c r="Q1085" s="52"/>
      <c r="R1085" s="330"/>
    </row>
    <row r="1086" spans="1:18" x14ac:dyDescent="0.25">
      <c r="A1086" s="54">
        <v>40345</v>
      </c>
      <c r="B1086" s="55" t="s">
        <v>3061</v>
      </c>
      <c r="C1086" s="20" t="s">
        <v>1141</v>
      </c>
      <c r="D1086" s="17">
        <v>4830</v>
      </c>
      <c r="E1086" s="20"/>
      <c r="F1086" s="17" t="s">
        <v>9334</v>
      </c>
      <c r="G1086" s="17"/>
      <c r="H1086" s="17" t="s">
        <v>7393</v>
      </c>
      <c r="I1086" s="17"/>
      <c r="J1086" s="17"/>
      <c r="K1086" s="17" t="s">
        <v>1672</v>
      </c>
      <c r="L1086" s="233">
        <v>40345</v>
      </c>
      <c r="M1086" s="18" t="s">
        <v>3386</v>
      </c>
      <c r="N1086" s="215">
        <v>40346</v>
      </c>
      <c r="O1086" s="225" t="s">
        <v>1672</v>
      </c>
      <c r="P1086" s="151" t="s">
        <v>7117</v>
      </c>
      <c r="Q1086" s="52"/>
      <c r="R1086" s="330"/>
    </row>
    <row r="1087" spans="1:18" x14ac:dyDescent="0.25">
      <c r="A1087" s="54">
        <v>40345</v>
      </c>
      <c r="B1087" s="55" t="s">
        <v>1573</v>
      </c>
      <c r="C1087" s="20" t="s">
        <v>1575</v>
      </c>
      <c r="D1087" s="17">
        <v>4893</v>
      </c>
      <c r="E1087" s="20"/>
      <c r="F1087" s="17" t="s">
        <v>9048</v>
      </c>
      <c r="G1087" s="17" t="s">
        <v>1576</v>
      </c>
      <c r="H1087" s="17" t="s">
        <v>5577</v>
      </c>
      <c r="I1087" s="17" t="s">
        <v>2278</v>
      </c>
      <c r="J1087" s="17" t="s">
        <v>7950</v>
      </c>
      <c r="K1087" s="17" t="s">
        <v>1577</v>
      </c>
      <c r="L1087" s="233">
        <v>40346</v>
      </c>
      <c r="M1087" s="18" t="s">
        <v>3386</v>
      </c>
      <c r="N1087" s="215">
        <v>40346</v>
      </c>
      <c r="O1087" s="225" t="s">
        <v>7752</v>
      </c>
      <c r="P1087" s="151"/>
      <c r="Q1087" s="52"/>
      <c r="R1087" s="330"/>
    </row>
    <row r="1088" spans="1:18" x14ac:dyDescent="0.25">
      <c r="A1088" s="54">
        <v>40346</v>
      </c>
      <c r="B1088" s="55" t="s">
        <v>3186</v>
      </c>
      <c r="C1088" s="20" t="s">
        <v>3756</v>
      </c>
      <c r="D1088" s="17">
        <v>4818</v>
      </c>
      <c r="E1088" s="20"/>
      <c r="F1088" s="17" t="s">
        <v>9048</v>
      </c>
      <c r="G1088" s="17" t="s">
        <v>2252</v>
      </c>
      <c r="H1088" s="17" t="s">
        <v>9396</v>
      </c>
      <c r="I1088" s="17" t="s">
        <v>7078</v>
      </c>
      <c r="J1088" s="17" t="s">
        <v>9096</v>
      </c>
      <c r="K1088" s="17" t="s">
        <v>1771</v>
      </c>
      <c r="L1088" s="233">
        <v>40347</v>
      </c>
      <c r="M1088" s="18" t="s">
        <v>3386</v>
      </c>
      <c r="N1088" s="215">
        <v>40352</v>
      </c>
      <c r="O1088" s="225" t="s">
        <v>1771</v>
      </c>
      <c r="P1088" s="151"/>
      <c r="Q1088" s="52"/>
      <c r="R1088" s="330"/>
    </row>
    <row r="1089" spans="1:18" x14ac:dyDescent="0.25">
      <c r="A1089" s="64">
        <v>40346</v>
      </c>
      <c r="B1089" s="55" t="s">
        <v>2429</v>
      </c>
      <c r="C1089" s="20" t="s">
        <v>6156</v>
      </c>
      <c r="D1089" s="17"/>
      <c r="E1089" s="20"/>
      <c r="F1089" s="17" t="s">
        <v>9334</v>
      </c>
      <c r="G1089" s="17"/>
      <c r="H1089" s="17" t="s">
        <v>3704</v>
      </c>
      <c r="I1089" s="17" t="s">
        <v>3705</v>
      </c>
      <c r="J1089" s="17"/>
      <c r="K1089" s="17" t="s">
        <v>10229</v>
      </c>
      <c r="L1089" s="233">
        <v>40360</v>
      </c>
      <c r="M1089" s="18"/>
      <c r="N1089" s="215">
        <v>40361</v>
      </c>
      <c r="O1089" s="225" t="s">
        <v>10229</v>
      </c>
      <c r="P1089" s="151"/>
      <c r="Q1089" s="52"/>
      <c r="R1089" s="330"/>
    </row>
    <row r="1090" spans="1:18" x14ac:dyDescent="0.25">
      <c r="A1090" s="54">
        <v>40347</v>
      </c>
      <c r="B1090" s="55" t="s">
        <v>7064</v>
      </c>
      <c r="C1090" s="21" t="s">
        <v>425</v>
      </c>
      <c r="D1090" s="17"/>
      <c r="E1090" s="20"/>
      <c r="F1090" s="17" t="s">
        <v>4609</v>
      </c>
      <c r="G1090" s="17" t="s">
        <v>3152</v>
      </c>
      <c r="H1090" s="17" t="s">
        <v>7065</v>
      </c>
      <c r="I1090" s="17" t="s">
        <v>10916</v>
      </c>
      <c r="J1090" s="17" t="s">
        <v>6974</v>
      </c>
      <c r="K1090" s="17" t="s">
        <v>10226</v>
      </c>
      <c r="L1090" s="233">
        <v>40347</v>
      </c>
      <c r="M1090" s="18" t="s">
        <v>3386</v>
      </c>
      <c r="N1090" s="215">
        <v>40352</v>
      </c>
      <c r="O1090" s="225" t="s">
        <v>4461</v>
      </c>
      <c r="P1090" s="151"/>
      <c r="Q1090" s="52"/>
      <c r="R1090" s="330"/>
    </row>
    <row r="1091" spans="1:18" x14ac:dyDescent="0.25">
      <c r="A1091" s="54">
        <v>40347</v>
      </c>
      <c r="B1091" s="55" t="s">
        <v>7064</v>
      </c>
      <c r="C1091" s="21" t="s">
        <v>425</v>
      </c>
      <c r="D1091" s="17"/>
      <c r="E1091" s="20"/>
      <c r="F1091" s="17" t="s">
        <v>4609</v>
      </c>
      <c r="G1091" s="17" t="s">
        <v>4867</v>
      </c>
      <c r="H1091" s="17" t="s">
        <v>6044</v>
      </c>
      <c r="I1091" s="17" t="s">
        <v>4010</v>
      </c>
      <c r="J1091" s="17" t="s">
        <v>6974</v>
      </c>
      <c r="K1091" s="17" t="s">
        <v>6257</v>
      </c>
      <c r="L1091" s="233">
        <v>40347</v>
      </c>
      <c r="M1091" s="18" t="s">
        <v>3386</v>
      </c>
      <c r="N1091" s="215">
        <v>40352</v>
      </c>
      <c r="O1091" s="225" t="s">
        <v>4118</v>
      </c>
      <c r="P1091" s="151"/>
      <c r="Q1091" s="52"/>
      <c r="R1091" s="330"/>
    </row>
    <row r="1092" spans="1:18" x14ac:dyDescent="0.25">
      <c r="A1092" s="54">
        <v>40347</v>
      </c>
      <c r="B1092" s="55" t="s">
        <v>7064</v>
      </c>
      <c r="C1092" s="21" t="s">
        <v>425</v>
      </c>
      <c r="D1092" s="17"/>
      <c r="E1092" s="20"/>
      <c r="F1092" s="17" t="s">
        <v>4609</v>
      </c>
      <c r="G1092" s="17"/>
      <c r="H1092" s="17" t="s">
        <v>5198</v>
      </c>
      <c r="I1092" s="17" t="s">
        <v>5724</v>
      </c>
      <c r="J1092" s="17" t="s">
        <v>6974</v>
      </c>
      <c r="K1092" s="17" t="s">
        <v>10226</v>
      </c>
      <c r="L1092" s="233">
        <v>40347</v>
      </c>
      <c r="M1092" s="18" t="s">
        <v>3386</v>
      </c>
      <c r="N1092" s="215">
        <v>40352</v>
      </c>
      <c r="O1092" s="225" t="s">
        <v>4461</v>
      </c>
      <c r="P1092" s="151"/>
      <c r="Q1092" s="52"/>
      <c r="R1092" s="330"/>
    </row>
    <row r="1093" spans="1:18" x14ac:dyDescent="0.25">
      <c r="A1093" s="54">
        <v>40347</v>
      </c>
      <c r="B1093" s="55" t="s">
        <v>7064</v>
      </c>
      <c r="C1093" s="21" t="s">
        <v>425</v>
      </c>
      <c r="D1093" s="17"/>
      <c r="E1093" s="20"/>
      <c r="F1093" s="17" t="s">
        <v>4609</v>
      </c>
      <c r="G1093" s="17"/>
      <c r="H1093" s="17" t="s">
        <v>5198</v>
      </c>
      <c r="I1093" s="17" t="s">
        <v>5723</v>
      </c>
      <c r="J1093" s="17" t="s">
        <v>6974</v>
      </c>
      <c r="K1093" s="17" t="s">
        <v>6257</v>
      </c>
      <c r="L1093" s="233">
        <v>40347</v>
      </c>
      <c r="M1093" s="18" t="s">
        <v>3386</v>
      </c>
      <c r="N1093" s="215">
        <v>40352</v>
      </c>
      <c r="O1093" s="225" t="s">
        <v>4118</v>
      </c>
      <c r="P1093" s="151"/>
      <c r="Q1093" s="52"/>
      <c r="R1093" s="330"/>
    </row>
    <row r="1094" spans="1:18" x14ac:dyDescent="0.25">
      <c r="A1094" s="54">
        <v>40347</v>
      </c>
      <c r="B1094" s="55" t="s">
        <v>4441</v>
      </c>
      <c r="C1094" s="20" t="s">
        <v>4722</v>
      </c>
      <c r="D1094" s="17">
        <v>4774</v>
      </c>
      <c r="E1094" s="20" t="s">
        <v>4442</v>
      </c>
      <c r="F1094" s="17" t="s">
        <v>7521</v>
      </c>
      <c r="G1094" s="17"/>
      <c r="H1094" s="17" t="s">
        <v>4442</v>
      </c>
      <c r="I1094" s="17" t="s">
        <v>10203</v>
      </c>
      <c r="J1094" s="17" t="s">
        <v>8327</v>
      </c>
      <c r="K1094" s="17" t="s">
        <v>10204</v>
      </c>
      <c r="L1094" s="233">
        <v>40354</v>
      </c>
      <c r="M1094" s="18" t="s">
        <v>3356</v>
      </c>
      <c r="N1094" s="215">
        <v>40354</v>
      </c>
      <c r="O1094" s="225" t="s">
        <v>10204</v>
      </c>
      <c r="P1094" s="151"/>
      <c r="Q1094" s="52"/>
      <c r="R1094" s="330"/>
    </row>
    <row r="1095" spans="1:18" x14ac:dyDescent="0.25">
      <c r="A1095" s="54">
        <v>40350</v>
      </c>
      <c r="B1095" s="55" t="s">
        <v>3638</v>
      </c>
      <c r="C1095" s="20" t="s">
        <v>9737</v>
      </c>
      <c r="D1095" s="17">
        <v>4824</v>
      </c>
      <c r="E1095" s="20"/>
      <c r="F1095" s="17" t="s">
        <v>3022</v>
      </c>
      <c r="G1095" s="17" t="s">
        <v>7813</v>
      </c>
      <c r="H1095" s="17" t="s">
        <v>3639</v>
      </c>
      <c r="I1095" s="17" t="s">
        <v>1085</v>
      </c>
      <c r="J1095" s="17"/>
      <c r="K1095" s="17" t="s">
        <v>9055</v>
      </c>
      <c r="L1095" s="233">
        <v>40351</v>
      </c>
      <c r="M1095" s="18" t="s">
        <v>3386</v>
      </c>
      <c r="N1095" s="215">
        <v>40352</v>
      </c>
      <c r="O1095" s="225" t="s">
        <v>9055</v>
      </c>
      <c r="P1095" s="151"/>
      <c r="Q1095" s="52"/>
      <c r="R1095" s="330"/>
    </row>
    <row r="1096" spans="1:18" x14ac:dyDescent="0.25">
      <c r="A1096" s="54">
        <v>40350</v>
      </c>
      <c r="B1096" s="55" t="s">
        <v>211</v>
      </c>
      <c r="C1096" s="20" t="s">
        <v>7963</v>
      </c>
      <c r="D1096" s="17">
        <v>4619</v>
      </c>
      <c r="E1096" s="20" t="s">
        <v>9341</v>
      </c>
      <c r="F1096" s="17" t="s">
        <v>10406</v>
      </c>
      <c r="G1096" s="17" t="s">
        <v>7813</v>
      </c>
      <c r="H1096" s="17" t="s">
        <v>7434</v>
      </c>
      <c r="I1096" s="17"/>
      <c r="J1096" s="17"/>
      <c r="K1096" s="17" t="s">
        <v>7471</v>
      </c>
      <c r="L1096" s="233">
        <v>40368</v>
      </c>
      <c r="M1096" s="18"/>
      <c r="N1096" s="215">
        <v>40368</v>
      </c>
      <c r="O1096" s="225" t="s">
        <v>7471</v>
      </c>
      <c r="P1096" s="151"/>
      <c r="Q1096" s="52"/>
      <c r="R1096" s="330"/>
    </row>
    <row r="1097" spans="1:18" x14ac:dyDescent="0.25">
      <c r="A1097" s="54">
        <v>40350</v>
      </c>
      <c r="B1097" s="55" t="s">
        <v>5164</v>
      </c>
      <c r="C1097" s="20" t="s">
        <v>7963</v>
      </c>
      <c r="D1097" s="17">
        <v>4619</v>
      </c>
      <c r="E1097" s="20"/>
      <c r="F1097" s="17" t="s">
        <v>2865</v>
      </c>
      <c r="G1097" s="17"/>
      <c r="H1097" s="17" t="s">
        <v>6112</v>
      </c>
      <c r="I1097" s="17" t="s">
        <v>5815</v>
      </c>
      <c r="J1097" s="17"/>
      <c r="K1097" s="17" t="s">
        <v>5165</v>
      </c>
      <c r="L1097" s="233">
        <v>40352</v>
      </c>
      <c r="M1097" s="18"/>
      <c r="N1097" s="215">
        <v>40382</v>
      </c>
      <c r="O1097" s="225" t="s">
        <v>2339</v>
      </c>
      <c r="P1097" s="151"/>
      <c r="Q1097" s="52"/>
      <c r="R1097" s="330"/>
    </row>
    <row r="1098" spans="1:18" x14ac:dyDescent="0.25">
      <c r="A1098" s="54">
        <v>40351</v>
      </c>
      <c r="B1098" s="55" t="s">
        <v>7116</v>
      </c>
      <c r="C1098" s="20" t="s">
        <v>5754</v>
      </c>
      <c r="D1098" s="17">
        <v>4874</v>
      </c>
      <c r="E1098" s="20"/>
      <c r="F1098" s="17" t="s">
        <v>4905</v>
      </c>
      <c r="G1098" s="17"/>
      <c r="H1098" s="17" t="s">
        <v>4359</v>
      </c>
      <c r="I1098" s="17"/>
      <c r="J1098" s="17" t="s">
        <v>3618</v>
      </c>
      <c r="K1098" s="17" t="s">
        <v>6469</v>
      </c>
      <c r="L1098" s="233">
        <v>40352</v>
      </c>
      <c r="M1098" s="18" t="s">
        <v>3386</v>
      </c>
      <c r="N1098" s="215">
        <v>40352</v>
      </c>
      <c r="O1098" s="225" t="s">
        <v>5796</v>
      </c>
      <c r="P1098" s="151"/>
      <c r="Q1098" s="52"/>
      <c r="R1098" s="330"/>
    </row>
    <row r="1099" spans="1:18" x14ac:dyDescent="0.25">
      <c r="A1099" s="54">
        <v>40352</v>
      </c>
      <c r="B1099" s="55" t="s">
        <v>7782</v>
      </c>
      <c r="C1099" s="20" t="s">
        <v>2665</v>
      </c>
      <c r="D1099" s="17">
        <v>4890</v>
      </c>
      <c r="E1099" s="20"/>
      <c r="F1099" s="17" t="s">
        <v>4588</v>
      </c>
      <c r="G1099" s="17"/>
      <c r="H1099" s="17" t="s">
        <v>6500</v>
      </c>
      <c r="I1099" s="17"/>
      <c r="J1099" s="17"/>
      <c r="K1099" s="17" t="s">
        <v>7196</v>
      </c>
      <c r="L1099" s="233">
        <v>40352</v>
      </c>
      <c r="M1099" s="18" t="s">
        <v>3386</v>
      </c>
      <c r="N1099" s="215">
        <v>40352</v>
      </c>
      <c r="O1099" s="225" t="s">
        <v>7196</v>
      </c>
      <c r="P1099" s="151"/>
      <c r="Q1099" s="52"/>
      <c r="R1099" s="330"/>
    </row>
    <row r="1100" spans="1:18" x14ac:dyDescent="0.25">
      <c r="A1100" s="54">
        <v>40352</v>
      </c>
      <c r="B1100" s="55" t="s">
        <v>7782</v>
      </c>
      <c r="C1100" s="20" t="s">
        <v>2665</v>
      </c>
      <c r="D1100" s="17">
        <v>4890</v>
      </c>
      <c r="E1100" s="20"/>
      <c r="F1100" s="17" t="s">
        <v>2826</v>
      </c>
      <c r="G1100" s="17"/>
      <c r="H1100" s="17" t="s">
        <v>7783</v>
      </c>
      <c r="I1100" s="17"/>
      <c r="J1100" s="17"/>
      <c r="K1100" s="17" t="s">
        <v>6934</v>
      </c>
      <c r="L1100" s="233">
        <v>40352</v>
      </c>
      <c r="M1100" s="18" t="s">
        <v>3386</v>
      </c>
      <c r="N1100" s="215">
        <v>40352</v>
      </c>
      <c r="O1100" s="225" t="s">
        <v>6934</v>
      </c>
      <c r="P1100" s="151"/>
      <c r="Q1100" s="52"/>
      <c r="R1100" s="330"/>
    </row>
    <row r="1101" spans="1:18" x14ac:dyDescent="0.25">
      <c r="A1101" s="54">
        <v>40352</v>
      </c>
      <c r="B1101" s="55" t="s">
        <v>7782</v>
      </c>
      <c r="C1101" s="20" t="s">
        <v>3756</v>
      </c>
      <c r="D1101" s="17">
        <v>4818</v>
      </c>
      <c r="E1101" s="20"/>
      <c r="F1101" s="17" t="s">
        <v>2826</v>
      </c>
      <c r="G1101" s="17"/>
      <c r="H1101" s="17" t="s">
        <v>7299</v>
      </c>
      <c r="I1101" s="17"/>
      <c r="J1101" s="17"/>
      <c r="K1101" s="17" t="s">
        <v>486</v>
      </c>
      <c r="L1101" s="233">
        <v>40357</v>
      </c>
      <c r="M1101" s="18" t="s">
        <v>3386</v>
      </c>
      <c r="N1101" s="215">
        <v>40357</v>
      </c>
      <c r="O1101" s="225" t="s">
        <v>7037</v>
      </c>
      <c r="P1101" s="151"/>
      <c r="Q1101" s="52"/>
      <c r="R1101" s="330"/>
    </row>
    <row r="1102" spans="1:18" x14ac:dyDescent="0.25">
      <c r="A1102" s="54">
        <v>40354</v>
      </c>
      <c r="B1102" s="55" t="s">
        <v>2632</v>
      </c>
      <c r="C1102" s="20" t="s">
        <v>9737</v>
      </c>
      <c r="D1102" s="17">
        <v>4824</v>
      </c>
      <c r="E1102" s="20" t="s">
        <v>2627</v>
      </c>
      <c r="F1102" s="17" t="s">
        <v>2960</v>
      </c>
      <c r="G1102" s="17" t="s">
        <v>7813</v>
      </c>
      <c r="H1102" s="17" t="s">
        <v>2631</v>
      </c>
      <c r="I1102" s="17" t="s">
        <v>2630</v>
      </c>
      <c r="J1102" s="17" t="s">
        <v>5330</v>
      </c>
      <c r="K1102" s="17" t="s">
        <v>2628</v>
      </c>
      <c r="L1102" s="233">
        <v>40354</v>
      </c>
      <c r="M1102" s="18" t="s">
        <v>5937</v>
      </c>
      <c r="N1102" s="215">
        <v>40354</v>
      </c>
      <c r="O1102" s="225" t="s">
        <v>1747</v>
      </c>
      <c r="P1102" s="151"/>
      <c r="Q1102" s="52"/>
      <c r="R1102" s="330"/>
    </row>
    <row r="1103" spans="1:18" x14ac:dyDescent="0.25">
      <c r="A1103" s="54">
        <v>40354</v>
      </c>
      <c r="B1103" s="55" t="s">
        <v>8872</v>
      </c>
      <c r="C1103" s="20" t="s">
        <v>2665</v>
      </c>
      <c r="D1103" s="17">
        <v>4890</v>
      </c>
      <c r="E1103" s="20"/>
      <c r="F1103" s="17" t="s">
        <v>2826</v>
      </c>
      <c r="G1103" s="17"/>
      <c r="H1103" s="17" t="s">
        <v>10177</v>
      </c>
      <c r="I1103" s="17" t="s">
        <v>6843</v>
      </c>
      <c r="J1103" s="17"/>
      <c r="K1103" s="17" t="s">
        <v>8873</v>
      </c>
      <c r="L1103" s="233">
        <v>40357</v>
      </c>
      <c r="M1103" s="18" t="s">
        <v>3386</v>
      </c>
      <c r="N1103" s="215">
        <v>40357</v>
      </c>
      <c r="O1103" s="225" t="s">
        <v>2853</v>
      </c>
      <c r="P1103" s="151"/>
      <c r="Q1103" s="52"/>
      <c r="R1103" s="330"/>
    </row>
    <row r="1104" spans="1:18" x14ac:dyDescent="0.25">
      <c r="A1104" s="54">
        <v>40354</v>
      </c>
      <c r="B1104" s="55" t="s">
        <v>2632</v>
      </c>
      <c r="C1104" s="20" t="s">
        <v>9737</v>
      </c>
      <c r="D1104" s="17">
        <v>4824</v>
      </c>
      <c r="E1104" s="20" t="s">
        <v>2626</v>
      </c>
      <c r="F1104" s="17" t="s">
        <v>2960</v>
      </c>
      <c r="G1104" s="17" t="s">
        <v>7813</v>
      </c>
      <c r="H1104" s="17" t="s">
        <v>2629</v>
      </c>
      <c r="I1104" s="17" t="s">
        <v>2630</v>
      </c>
      <c r="J1104" s="17" t="s">
        <v>5330</v>
      </c>
      <c r="K1104" s="17" t="s">
        <v>2038</v>
      </c>
      <c r="L1104" s="233">
        <v>40357</v>
      </c>
      <c r="M1104" s="18" t="s">
        <v>5937</v>
      </c>
      <c r="N1104" s="215">
        <v>40357</v>
      </c>
      <c r="O1104" s="225" t="s">
        <v>7038</v>
      </c>
      <c r="P1104" s="151"/>
      <c r="Q1104" s="52"/>
      <c r="R1104" s="330"/>
    </row>
    <row r="1105" spans="1:18" x14ac:dyDescent="0.25">
      <c r="A1105" s="54">
        <v>40357</v>
      </c>
      <c r="B1105" s="55" t="s">
        <v>10362</v>
      </c>
      <c r="C1105" s="20" t="s">
        <v>5754</v>
      </c>
      <c r="D1105" s="17">
        <v>4874</v>
      </c>
      <c r="E1105" s="20"/>
      <c r="F1105" s="17" t="s">
        <v>4905</v>
      </c>
      <c r="G1105" s="17"/>
      <c r="H1105" s="17" t="s">
        <v>4359</v>
      </c>
      <c r="I1105" s="17" t="s">
        <v>6843</v>
      </c>
      <c r="J1105" s="17" t="s">
        <v>3618</v>
      </c>
      <c r="K1105" s="17" t="s">
        <v>10140</v>
      </c>
      <c r="L1105" s="233">
        <v>40357</v>
      </c>
      <c r="M1105" s="18" t="s">
        <v>3386</v>
      </c>
      <c r="N1105" s="215">
        <v>40358</v>
      </c>
      <c r="O1105" s="225" t="s">
        <v>10140</v>
      </c>
      <c r="P1105" s="151"/>
      <c r="Q1105" s="52"/>
      <c r="R1105" s="330"/>
    </row>
    <row r="1106" spans="1:18" x14ac:dyDescent="0.25">
      <c r="A1106" s="54">
        <v>40357</v>
      </c>
      <c r="B1106" s="55" t="s">
        <v>1889</v>
      </c>
      <c r="C1106" s="20" t="s">
        <v>9737</v>
      </c>
      <c r="D1106" s="17">
        <v>4824</v>
      </c>
      <c r="E1106" s="20"/>
      <c r="F1106" s="17" t="s">
        <v>3022</v>
      </c>
      <c r="G1106" s="17"/>
      <c r="H1106" s="17" t="s">
        <v>3023</v>
      </c>
      <c r="I1106" s="17" t="s">
        <v>3915</v>
      </c>
      <c r="J1106" s="17" t="s">
        <v>1287</v>
      </c>
      <c r="K1106" s="17" t="s">
        <v>921</v>
      </c>
      <c r="L1106" s="233">
        <v>40357</v>
      </c>
      <c r="M1106" s="18" t="s">
        <v>3386</v>
      </c>
      <c r="N1106" s="215">
        <v>40358</v>
      </c>
      <c r="O1106" s="225" t="s">
        <v>921</v>
      </c>
      <c r="P1106" s="151"/>
      <c r="Q1106" s="52"/>
      <c r="R1106" s="330"/>
    </row>
    <row r="1107" spans="1:18" x14ac:dyDescent="0.25">
      <c r="A1107" s="54">
        <v>40357</v>
      </c>
      <c r="B1107" s="55" t="s">
        <v>1888</v>
      </c>
      <c r="C1107" s="20" t="s">
        <v>1890</v>
      </c>
      <c r="D1107" s="17">
        <v>4906</v>
      </c>
      <c r="E1107" s="20"/>
      <c r="F1107" s="17" t="s">
        <v>5382</v>
      </c>
      <c r="G1107" s="17"/>
      <c r="H1107" s="17" t="s">
        <v>6593</v>
      </c>
      <c r="I1107" s="17" t="s">
        <v>10616</v>
      </c>
      <c r="J1107" s="17" t="s">
        <v>1891</v>
      </c>
      <c r="K1107" s="17" t="s">
        <v>6387</v>
      </c>
      <c r="L1107" s="233">
        <v>40371</v>
      </c>
      <c r="M1107" s="18"/>
      <c r="N1107" s="215">
        <v>40371</v>
      </c>
      <c r="O1107" s="225" t="s">
        <v>6387</v>
      </c>
      <c r="P1107" s="151"/>
      <c r="Q1107" s="52"/>
      <c r="R1107" s="330"/>
    </row>
    <row r="1108" spans="1:18" x14ac:dyDescent="0.25">
      <c r="A1108" s="54">
        <v>40358</v>
      </c>
      <c r="B1108" s="55" t="s">
        <v>7956</v>
      </c>
      <c r="C1108" s="20" t="s">
        <v>9737</v>
      </c>
      <c r="D1108" s="17"/>
      <c r="E1108" s="20"/>
      <c r="F1108" s="17"/>
      <c r="G1108" s="17"/>
      <c r="H1108" s="17" t="s">
        <v>1335</v>
      </c>
      <c r="I1108" s="17" t="s">
        <v>6295</v>
      </c>
      <c r="J1108" s="17"/>
      <c r="K1108" s="17" t="s">
        <v>4118</v>
      </c>
      <c r="L1108" s="233">
        <v>40358</v>
      </c>
      <c r="M1108" s="18" t="s">
        <v>3386</v>
      </c>
      <c r="N1108" s="215">
        <v>40358</v>
      </c>
      <c r="O1108" s="225" t="s">
        <v>4118</v>
      </c>
      <c r="P1108" s="151"/>
      <c r="Q1108" s="52"/>
      <c r="R1108" s="330"/>
    </row>
    <row r="1109" spans="1:18" x14ac:dyDescent="0.25">
      <c r="A1109" s="54">
        <v>40360</v>
      </c>
      <c r="B1109" s="55" t="s">
        <v>6023</v>
      </c>
      <c r="C1109" s="20" t="s">
        <v>3095</v>
      </c>
      <c r="D1109" s="17">
        <v>4838</v>
      </c>
      <c r="E1109" s="20"/>
      <c r="F1109" s="17" t="s">
        <v>9377</v>
      </c>
      <c r="G1109" s="17"/>
      <c r="H1109" s="17" t="s">
        <v>8424</v>
      </c>
      <c r="I1109" s="17"/>
      <c r="J1109" s="17"/>
      <c r="K1109" s="17" t="s">
        <v>10229</v>
      </c>
      <c r="L1109" s="233">
        <v>40360</v>
      </c>
      <c r="M1109" s="18" t="s">
        <v>3386</v>
      </c>
      <c r="N1109" s="215">
        <v>40361</v>
      </c>
      <c r="O1109" s="225" t="s">
        <v>10229</v>
      </c>
      <c r="P1109" s="151"/>
      <c r="Q1109" s="52"/>
      <c r="R1109" s="330"/>
    </row>
    <row r="1110" spans="1:18" x14ac:dyDescent="0.25">
      <c r="A1110" s="54">
        <v>40360</v>
      </c>
      <c r="B1110" s="55" t="s">
        <v>2880</v>
      </c>
      <c r="C1110" s="20" t="s">
        <v>9737</v>
      </c>
      <c r="D1110" s="17">
        <v>4824</v>
      </c>
      <c r="E1110" s="20"/>
      <c r="F1110" s="17" t="s">
        <v>9334</v>
      </c>
      <c r="G1110" s="17" t="s">
        <v>7813</v>
      </c>
      <c r="H1110" s="17" t="s">
        <v>8691</v>
      </c>
      <c r="I1110" s="17" t="s">
        <v>2659</v>
      </c>
      <c r="J1110" s="17" t="s">
        <v>7813</v>
      </c>
      <c r="K1110" s="17" t="s">
        <v>7374</v>
      </c>
      <c r="L1110" s="233">
        <v>40361</v>
      </c>
      <c r="M1110" s="18" t="s">
        <v>3386</v>
      </c>
      <c r="N1110" s="215">
        <v>40361</v>
      </c>
      <c r="O1110" s="225" t="s">
        <v>7374</v>
      </c>
      <c r="P1110" s="151"/>
      <c r="Q1110" s="52"/>
      <c r="R1110" s="330"/>
    </row>
    <row r="1111" spans="1:18" x14ac:dyDescent="0.25">
      <c r="A1111" s="54">
        <v>40360</v>
      </c>
      <c r="B1111" s="55" t="s">
        <v>2880</v>
      </c>
      <c r="C1111" s="20" t="s">
        <v>9737</v>
      </c>
      <c r="D1111" s="17">
        <v>4824</v>
      </c>
      <c r="E1111" s="20"/>
      <c r="F1111" s="17" t="s">
        <v>9334</v>
      </c>
      <c r="G1111" s="17" t="s">
        <v>7813</v>
      </c>
      <c r="H1111" s="17" t="s">
        <v>8691</v>
      </c>
      <c r="I1111" s="17" t="s">
        <v>2881</v>
      </c>
      <c r="J1111" s="17" t="s">
        <v>7813</v>
      </c>
      <c r="K1111" s="17" t="s">
        <v>6934</v>
      </c>
      <c r="L1111" s="233">
        <v>40361</v>
      </c>
      <c r="M1111" s="18" t="s">
        <v>3386</v>
      </c>
      <c r="N1111" s="215">
        <v>40361</v>
      </c>
      <c r="O1111" s="225" t="s">
        <v>6934</v>
      </c>
      <c r="P1111" s="151"/>
      <c r="Q1111" s="52"/>
      <c r="R1111" s="330"/>
    </row>
    <row r="1112" spans="1:18" x14ac:dyDescent="0.25">
      <c r="A1112" s="54">
        <v>40360</v>
      </c>
      <c r="B1112" s="55" t="s">
        <v>3266</v>
      </c>
      <c r="C1112" s="20" t="s">
        <v>2665</v>
      </c>
      <c r="D1112" s="17" t="s">
        <v>9101</v>
      </c>
      <c r="E1112" s="20" t="s">
        <v>5411</v>
      </c>
      <c r="F1112" s="17" t="s">
        <v>1697</v>
      </c>
      <c r="G1112" s="21">
        <v>24</v>
      </c>
      <c r="H1112" s="17" t="s">
        <v>5411</v>
      </c>
      <c r="I1112" s="17" t="s">
        <v>7673</v>
      </c>
      <c r="J1112" s="17" t="s">
        <v>8572</v>
      </c>
      <c r="K1112" s="17" t="s">
        <v>6692</v>
      </c>
      <c r="L1112" s="233">
        <v>40368</v>
      </c>
      <c r="M1112" s="18"/>
      <c r="N1112" s="215">
        <v>40368</v>
      </c>
      <c r="O1112" s="225" t="s">
        <v>6692</v>
      </c>
      <c r="P1112" s="151"/>
      <c r="Q1112" s="52"/>
      <c r="R1112" s="330"/>
    </row>
    <row r="1113" spans="1:18" x14ac:dyDescent="0.25">
      <c r="A1113" s="54">
        <v>40360</v>
      </c>
      <c r="B1113" s="55" t="s">
        <v>3266</v>
      </c>
      <c r="C1113" s="20" t="s">
        <v>2665</v>
      </c>
      <c r="D1113" s="17" t="s">
        <v>9101</v>
      </c>
      <c r="E1113" s="20" t="s">
        <v>5411</v>
      </c>
      <c r="F1113" s="17" t="s">
        <v>1697</v>
      </c>
      <c r="G1113" s="21">
        <v>24</v>
      </c>
      <c r="H1113" s="17" t="s">
        <v>5411</v>
      </c>
      <c r="I1113" s="17" t="s">
        <v>7673</v>
      </c>
      <c r="J1113" s="17" t="s">
        <v>7950</v>
      </c>
      <c r="K1113" s="17" t="s">
        <v>4830</v>
      </c>
      <c r="L1113" s="233">
        <v>40368</v>
      </c>
      <c r="M1113" s="18"/>
      <c r="N1113" s="215">
        <v>40368</v>
      </c>
      <c r="O1113" s="225" t="s">
        <v>6692</v>
      </c>
      <c r="P1113" s="151"/>
      <c r="Q1113" s="52"/>
      <c r="R1113" s="330"/>
    </row>
    <row r="1114" spans="1:18" x14ac:dyDescent="0.25">
      <c r="A1114" s="54">
        <v>40361</v>
      </c>
      <c r="B1114" s="55" t="s">
        <v>2487</v>
      </c>
      <c r="C1114" s="20" t="s">
        <v>3095</v>
      </c>
      <c r="D1114" s="17">
        <v>4838</v>
      </c>
      <c r="E1114" s="20"/>
      <c r="F1114" s="17" t="s">
        <v>2826</v>
      </c>
      <c r="G1114" s="17"/>
      <c r="H1114" s="17" t="s">
        <v>2488</v>
      </c>
      <c r="I1114" s="17" t="s">
        <v>7301</v>
      </c>
      <c r="J1114" s="17"/>
      <c r="K1114" s="17" t="s">
        <v>8824</v>
      </c>
      <c r="L1114" s="233"/>
      <c r="M1114" s="18"/>
      <c r="N1114" s="215">
        <v>40374</v>
      </c>
      <c r="O1114" s="225" t="s">
        <v>7445</v>
      </c>
      <c r="P1114" s="151"/>
      <c r="Q1114" s="52"/>
      <c r="R1114" s="330"/>
    </row>
    <row r="1115" spans="1:18" x14ac:dyDescent="0.25">
      <c r="A1115" s="54">
        <v>40365</v>
      </c>
      <c r="B1115" s="55" t="s">
        <v>6210</v>
      </c>
      <c r="C1115" s="20" t="s">
        <v>6038</v>
      </c>
      <c r="D1115" s="17" t="s">
        <v>7237</v>
      </c>
      <c r="E1115" s="20" t="s">
        <v>2827</v>
      </c>
      <c r="F1115" s="17" t="s">
        <v>2828</v>
      </c>
      <c r="G1115" s="17"/>
      <c r="H1115" s="17" t="s">
        <v>2829</v>
      </c>
      <c r="I1115" s="17"/>
      <c r="J1115" s="17"/>
      <c r="K1115" s="17" t="s">
        <v>4461</v>
      </c>
      <c r="L1115" s="233">
        <v>40371</v>
      </c>
      <c r="M1115" s="18" t="s">
        <v>3386</v>
      </c>
      <c r="N1115" s="215">
        <v>40371</v>
      </c>
      <c r="O1115" s="225" t="s">
        <v>7632</v>
      </c>
      <c r="P1115" s="151"/>
      <c r="Q1115" s="52"/>
      <c r="R1115" s="330"/>
    </row>
    <row r="1116" spans="1:18" x14ac:dyDescent="0.25">
      <c r="A1116" s="54">
        <v>40365</v>
      </c>
      <c r="B1116" s="55" t="s">
        <v>2244</v>
      </c>
      <c r="C1116" s="20" t="s">
        <v>5052</v>
      </c>
      <c r="D1116" s="17">
        <v>4886</v>
      </c>
      <c r="E1116" s="20" t="s">
        <v>2347</v>
      </c>
      <c r="F1116" s="17" t="s">
        <v>567</v>
      </c>
      <c r="G1116" s="17"/>
      <c r="H1116" s="17" t="s">
        <v>3172</v>
      </c>
      <c r="I1116" s="17" t="s">
        <v>5830</v>
      </c>
      <c r="J1116" s="17" t="s">
        <v>7237</v>
      </c>
      <c r="K1116" s="17" t="s">
        <v>3173</v>
      </c>
      <c r="L1116" s="233">
        <v>40372</v>
      </c>
      <c r="M1116" s="18" t="s">
        <v>3356</v>
      </c>
      <c r="N1116" s="215">
        <v>40372</v>
      </c>
      <c r="O1116" s="229">
        <v>1000</v>
      </c>
      <c r="P1116" s="151"/>
      <c r="Q1116" s="52"/>
      <c r="R1116" s="330"/>
    </row>
    <row r="1117" spans="1:18" x14ac:dyDescent="0.25">
      <c r="A1117" s="54">
        <v>40366</v>
      </c>
      <c r="B1117" s="55" t="s">
        <v>1279</v>
      </c>
      <c r="C1117" s="21" t="s">
        <v>425</v>
      </c>
      <c r="D1117" s="17"/>
      <c r="E1117" s="20"/>
      <c r="F1117" s="17" t="s">
        <v>4609</v>
      </c>
      <c r="G1117" s="21">
        <v>0.125</v>
      </c>
      <c r="H1117" s="17" t="s">
        <v>6044</v>
      </c>
      <c r="I1117" s="17" t="s">
        <v>7387</v>
      </c>
      <c r="J1117" s="17"/>
      <c r="K1117" s="17" t="s">
        <v>7388</v>
      </c>
      <c r="L1117" s="233">
        <v>40366</v>
      </c>
      <c r="M1117" s="18" t="s">
        <v>3386</v>
      </c>
      <c r="N1117" s="215">
        <v>40365</v>
      </c>
      <c r="O1117" s="225" t="s">
        <v>7039</v>
      </c>
      <c r="P1117" s="151"/>
      <c r="Q1117" s="52"/>
      <c r="R1117" s="330"/>
    </row>
    <row r="1118" spans="1:18" x14ac:dyDescent="0.25">
      <c r="A1118" s="54">
        <v>40366</v>
      </c>
      <c r="B1118" s="55" t="s">
        <v>10551</v>
      </c>
      <c r="C1118" s="20" t="s">
        <v>5052</v>
      </c>
      <c r="D1118" s="17">
        <v>4886</v>
      </c>
      <c r="E1118" s="20"/>
      <c r="F1118" s="17" t="s">
        <v>9334</v>
      </c>
      <c r="G1118" s="17"/>
      <c r="H1118" s="17" t="s">
        <v>1394</v>
      </c>
      <c r="I1118" s="17"/>
      <c r="J1118" s="17" t="s">
        <v>10002</v>
      </c>
      <c r="K1118" s="17" t="s">
        <v>10552</v>
      </c>
      <c r="L1118" s="233">
        <v>40366</v>
      </c>
      <c r="M1118" s="18" t="s">
        <v>3386</v>
      </c>
      <c r="N1118" s="215">
        <v>40366</v>
      </c>
      <c r="O1118" s="225" t="s">
        <v>2791</v>
      </c>
      <c r="P1118" s="151"/>
      <c r="Q1118" s="52"/>
      <c r="R1118" s="330"/>
    </row>
    <row r="1119" spans="1:18" x14ac:dyDescent="0.25">
      <c r="A1119" s="54">
        <v>40366</v>
      </c>
      <c r="B1119" s="55" t="s">
        <v>9816</v>
      </c>
      <c r="C1119" s="20"/>
      <c r="D1119" s="17"/>
      <c r="E1119" s="20" t="s">
        <v>8563</v>
      </c>
      <c r="F1119" s="17" t="s">
        <v>2456</v>
      </c>
      <c r="G1119" s="17"/>
      <c r="H1119" s="17" t="s">
        <v>8563</v>
      </c>
      <c r="I1119" s="17" t="s">
        <v>7035</v>
      </c>
      <c r="J1119" s="17"/>
      <c r="K1119" s="17" t="s">
        <v>7036</v>
      </c>
      <c r="L1119" s="233">
        <v>40367</v>
      </c>
      <c r="M1119" s="18"/>
      <c r="N1119" s="215">
        <v>40367</v>
      </c>
      <c r="O1119" s="225" t="s">
        <v>692</v>
      </c>
      <c r="P1119" s="151"/>
      <c r="Q1119" s="52"/>
      <c r="R1119" s="330"/>
    </row>
    <row r="1120" spans="1:18" x14ac:dyDescent="0.25">
      <c r="A1120" s="54">
        <v>40367</v>
      </c>
      <c r="B1120" s="55" t="s">
        <v>3080</v>
      </c>
      <c r="C1120" s="20" t="s">
        <v>9737</v>
      </c>
      <c r="D1120" s="17">
        <v>4824</v>
      </c>
      <c r="E1120" s="20"/>
      <c r="F1120" s="17" t="s">
        <v>3022</v>
      </c>
      <c r="G1120" s="17"/>
      <c r="H1120" s="17" t="s">
        <v>9232</v>
      </c>
      <c r="I1120" s="17" t="s">
        <v>5517</v>
      </c>
      <c r="J1120" s="17" t="s">
        <v>6396</v>
      </c>
      <c r="K1120" s="17" t="s">
        <v>1443</v>
      </c>
      <c r="L1120" s="233">
        <v>40367</v>
      </c>
      <c r="M1120" s="18" t="s">
        <v>3386</v>
      </c>
      <c r="N1120" s="215">
        <v>40367</v>
      </c>
      <c r="O1120" s="225" t="s">
        <v>1443</v>
      </c>
      <c r="P1120" s="151"/>
      <c r="Q1120" s="52"/>
      <c r="R1120" s="330"/>
    </row>
    <row r="1121" spans="1:18" x14ac:dyDescent="0.25">
      <c r="A1121" s="54">
        <v>40367</v>
      </c>
      <c r="B1121" s="55" t="s">
        <v>3080</v>
      </c>
      <c r="C1121" s="20" t="s">
        <v>9737</v>
      </c>
      <c r="D1121" s="17">
        <v>4824</v>
      </c>
      <c r="E1121" s="20"/>
      <c r="F1121" s="17" t="s">
        <v>3022</v>
      </c>
      <c r="G1121" s="17"/>
      <c r="H1121" s="17" t="s">
        <v>1621</v>
      </c>
      <c r="I1121" s="17" t="s">
        <v>3915</v>
      </c>
      <c r="J1121" s="17" t="s">
        <v>1287</v>
      </c>
      <c r="K1121" s="17" t="s">
        <v>6343</v>
      </c>
      <c r="L1121" s="233">
        <v>40367</v>
      </c>
      <c r="M1121" s="18" t="s">
        <v>3386</v>
      </c>
      <c r="N1121" s="215">
        <v>40367</v>
      </c>
      <c r="O1121" s="225" t="s">
        <v>6343</v>
      </c>
      <c r="P1121" s="151"/>
      <c r="Q1121" s="52"/>
      <c r="R1121" s="330"/>
    </row>
    <row r="1122" spans="1:18" x14ac:dyDescent="0.25">
      <c r="A1122" s="54">
        <v>40368</v>
      </c>
      <c r="B1122" s="55" t="s">
        <v>3157</v>
      </c>
      <c r="C1122" s="20" t="s">
        <v>5754</v>
      </c>
      <c r="D1122" s="17">
        <v>4874</v>
      </c>
      <c r="E1122" s="20" t="s">
        <v>3158</v>
      </c>
      <c r="F1122" s="17" t="s">
        <v>9334</v>
      </c>
      <c r="G1122" s="17"/>
      <c r="H1122" s="17" t="s">
        <v>3345</v>
      </c>
      <c r="I1122" s="17" t="s">
        <v>4888</v>
      </c>
      <c r="J1122" s="17" t="s">
        <v>7237</v>
      </c>
      <c r="K1122" s="17" t="s">
        <v>754</v>
      </c>
      <c r="L1122" s="233">
        <v>40368</v>
      </c>
      <c r="M1122" s="18" t="s">
        <v>3386</v>
      </c>
      <c r="N1122" s="215">
        <v>40371</v>
      </c>
      <c r="O1122" s="225" t="s">
        <v>754</v>
      </c>
      <c r="P1122" s="151"/>
      <c r="Q1122" s="52"/>
      <c r="R1122" s="330"/>
    </row>
    <row r="1123" spans="1:18" x14ac:dyDescent="0.25">
      <c r="A1123" s="54">
        <v>40372</v>
      </c>
      <c r="B1123" s="55" t="s">
        <v>7456</v>
      </c>
      <c r="C1123" s="20" t="s">
        <v>7963</v>
      </c>
      <c r="D1123" s="17">
        <v>4619</v>
      </c>
      <c r="E1123" s="20"/>
      <c r="F1123" s="17" t="s">
        <v>4905</v>
      </c>
      <c r="G1123" s="17"/>
      <c r="H1123" s="17" t="s">
        <v>4087</v>
      </c>
      <c r="I1123" s="17" t="s">
        <v>9543</v>
      </c>
      <c r="J1123" s="17" t="s">
        <v>9544</v>
      </c>
      <c r="K1123" s="17" t="s">
        <v>9989</v>
      </c>
      <c r="L1123" s="233">
        <v>40372</v>
      </c>
      <c r="M1123" s="18" t="s">
        <v>3386</v>
      </c>
      <c r="N1123" s="215">
        <v>40372</v>
      </c>
      <c r="O1123" s="225" t="s">
        <v>4586</v>
      </c>
      <c r="P1123" s="151"/>
      <c r="Q1123" s="52"/>
      <c r="R1123" s="330"/>
    </row>
    <row r="1124" spans="1:18" x14ac:dyDescent="0.25">
      <c r="A1124" s="54">
        <v>40372</v>
      </c>
      <c r="B1124" s="55" t="s">
        <v>3393</v>
      </c>
      <c r="C1124" s="20" t="s">
        <v>2665</v>
      </c>
      <c r="D1124" s="17">
        <v>4890</v>
      </c>
      <c r="E1124" s="20"/>
      <c r="F1124" s="17" t="s">
        <v>9377</v>
      </c>
      <c r="G1124" s="17"/>
      <c r="H1124" s="17" t="s">
        <v>10177</v>
      </c>
      <c r="I1124" s="17" t="s">
        <v>3394</v>
      </c>
      <c r="J1124" s="17"/>
      <c r="K1124" s="17" t="s">
        <v>3951</v>
      </c>
      <c r="L1124" s="233">
        <v>40374</v>
      </c>
      <c r="M1124" s="18" t="s">
        <v>3386</v>
      </c>
      <c r="N1124" s="215">
        <v>40374</v>
      </c>
      <c r="O1124" s="225" t="s">
        <v>3951</v>
      </c>
      <c r="P1124" s="151"/>
      <c r="Q1124" s="52"/>
      <c r="R1124" s="330"/>
    </row>
    <row r="1125" spans="1:18" x14ac:dyDescent="0.25">
      <c r="A1125" s="54">
        <v>40372</v>
      </c>
      <c r="B1125" s="55" t="s">
        <v>4051</v>
      </c>
      <c r="C1125" s="20" t="s">
        <v>5754</v>
      </c>
      <c r="D1125" s="17">
        <v>4784</v>
      </c>
      <c r="E1125" s="20"/>
      <c r="F1125" s="17" t="s">
        <v>6588</v>
      </c>
      <c r="G1125" s="17" t="s">
        <v>5830</v>
      </c>
      <c r="H1125" s="17" t="s">
        <v>4052</v>
      </c>
      <c r="I1125" s="17" t="s">
        <v>4053</v>
      </c>
      <c r="J1125" s="17"/>
      <c r="K1125" s="17" t="s">
        <v>4054</v>
      </c>
      <c r="L1125" s="233">
        <v>40375</v>
      </c>
      <c r="M1125" s="18"/>
      <c r="N1125" s="215">
        <v>40375</v>
      </c>
      <c r="O1125" s="225" t="s">
        <v>5532</v>
      </c>
      <c r="P1125" s="151"/>
      <c r="Q1125" s="52"/>
      <c r="R1125" s="330"/>
    </row>
    <row r="1126" spans="1:18" x14ac:dyDescent="0.25">
      <c r="A1126" s="54">
        <v>40373</v>
      </c>
      <c r="B1126" s="55" t="s">
        <v>2620</v>
      </c>
      <c r="C1126" s="20" t="s">
        <v>2215</v>
      </c>
      <c r="D1126" s="17">
        <v>4824</v>
      </c>
      <c r="E1126" s="20" t="s">
        <v>10320</v>
      </c>
      <c r="F1126" s="17" t="s">
        <v>567</v>
      </c>
      <c r="G1126" s="17" t="s">
        <v>7813</v>
      </c>
      <c r="H1126" s="17" t="s">
        <v>2621</v>
      </c>
      <c r="I1126" s="17" t="s">
        <v>4937</v>
      </c>
      <c r="J1126" s="17" t="s">
        <v>7237</v>
      </c>
      <c r="K1126" s="17" t="s">
        <v>2952</v>
      </c>
      <c r="L1126" s="233">
        <v>40374</v>
      </c>
      <c r="M1126" s="18" t="s">
        <v>3356</v>
      </c>
      <c r="N1126" s="215">
        <v>40380</v>
      </c>
      <c r="O1126" s="225" t="s">
        <v>7798</v>
      </c>
      <c r="P1126" s="151"/>
      <c r="Q1126" s="52"/>
      <c r="R1126" s="330"/>
    </row>
    <row r="1127" spans="1:18" x14ac:dyDescent="0.25">
      <c r="A1127" s="54">
        <v>40373</v>
      </c>
      <c r="B1127" s="55"/>
      <c r="C1127" s="20" t="s">
        <v>5052</v>
      </c>
      <c r="D1127" s="17">
        <v>4886</v>
      </c>
      <c r="E1127" s="20"/>
      <c r="F1127" s="17" t="s">
        <v>7521</v>
      </c>
      <c r="G1127" s="17"/>
      <c r="H1127" s="17" t="s">
        <v>2698</v>
      </c>
      <c r="I1127" s="17"/>
      <c r="J1127" s="17"/>
      <c r="K1127" s="17" t="s">
        <v>1118</v>
      </c>
      <c r="L1127" s="233">
        <v>40379</v>
      </c>
      <c r="M1127" s="18" t="s">
        <v>3386</v>
      </c>
      <c r="N1127" s="215">
        <v>40382</v>
      </c>
      <c r="O1127" s="225" t="s">
        <v>3776</v>
      </c>
      <c r="P1127" s="151"/>
      <c r="Q1127" s="52"/>
      <c r="R1127" s="330"/>
    </row>
    <row r="1128" spans="1:18" x14ac:dyDescent="0.25">
      <c r="A1128" s="54">
        <v>40374</v>
      </c>
      <c r="B1128" s="55" t="s">
        <v>7710</v>
      </c>
      <c r="C1128" s="21" t="s">
        <v>1154</v>
      </c>
      <c r="D1128" s="17"/>
      <c r="E1128" s="20" t="s">
        <v>10805</v>
      </c>
      <c r="F1128" s="17" t="s">
        <v>178</v>
      </c>
      <c r="G1128" s="17"/>
      <c r="H1128" s="17" t="s">
        <v>6976</v>
      </c>
      <c r="I1128" s="17"/>
      <c r="J1128" s="17"/>
      <c r="K1128" s="17"/>
      <c r="L1128" s="233">
        <v>40379</v>
      </c>
      <c r="M1128" s="18"/>
      <c r="N1128" s="215">
        <v>40350</v>
      </c>
      <c r="O1128" s="225"/>
      <c r="P1128" s="151"/>
      <c r="Q1128" s="52"/>
      <c r="R1128" s="330"/>
    </row>
    <row r="1129" spans="1:18" x14ac:dyDescent="0.25">
      <c r="A1129" s="54">
        <v>40374</v>
      </c>
      <c r="B1129" s="55" t="s">
        <v>6977</v>
      </c>
      <c r="C1129" s="21" t="s">
        <v>1154</v>
      </c>
      <c r="D1129" s="17"/>
      <c r="E1129" s="20" t="s">
        <v>6978</v>
      </c>
      <c r="F1129" s="17" t="s">
        <v>846</v>
      </c>
      <c r="G1129" s="17"/>
      <c r="H1129" s="17" t="s">
        <v>6979</v>
      </c>
      <c r="I1129" s="17" t="s">
        <v>6980</v>
      </c>
      <c r="J1129" s="17"/>
      <c r="K1129" s="17" t="s">
        <v>6466</v>
      </c>
      <c r="L1129" s="233">
        <v>40375</v>
      </c>
      <c r="M1129" s="18" t="s">
        <v>3386</v>
      </c>
      <c r="N1129" s="215">
        <v>40375</v>
      </c>
      <c r="O1129" s="225" t="s">
        <v>6466</v>
      </c>
      <c r="P1129" s="151"/>
      <c r="Q1129" s="52"/>
      <c r="R1129" s="330"/>
    </row>
    <row r="1130" spans="1:18" x14ac:dyDescent="0.25">
      <c r="A1130" s="54">
        <v>40374</v>
      </c>
      <c r="B1130" s="55" t="s">
        <v>6981</v>
      </c>
      <c r="C1130" s="20" t="s">
        <v>3101</v>
      </c>
      <c r="D1130" s="17">
        <v>4901</v>
      </c>
      <c r="E1130" s="20"/>
      <c r="F1130" s="17" t="s">
        <v>1697</v>
      </c>
      <c r="G1130" s="21">
        <v>24</v>
      </c>
      <c r="H1130" s="17" t="s">
        <v>3102</v>
      </c>
      <c r="I1130" s="17" t="s">
        <v>5039</v>
      </c>
      <c r="J1130" s="17" t="s">
        <v>4179</v>
      </c>
      <c r="K1130" s="17" t="s">
        <v>945</v>
      </c>
      <c r="L1130" s="233">
        <v>40385</v>
      </c>
      <c r="M1130" s="18"/>
      <c r="N1130" s="215">
        <v>40387</v>
      </c>
      <c r="O1130" s="225" t="s">
        <v>8115</v>
      </c>
      <c r="P1130" s="151"/>
      <c r="Q1130" s="52"/>
      <c r="R1130" s="330"/>
    </row>
    <row r="1131" spans="1:18" x14ac:dyDescent="0.25">
      <c r="A1131" s="54">
        <v>40374</v>
      </c>
      <c r="B1131" s="55" t="s">
        <v>6981</v>
      </c>
      <c r="C1131" s="20" t="s">
        <v>3101</v>
      </c>
      <c r="D1131" s="17">
        <v>4901</v>
      </c>
      <c r="E1131" s="20"/>
      <c r="F1131" s="17" t="s">
        <v>1697</v>
      </c>
      <c r="G1131" s="17"/>
      <c r="H1131" s="17" t="s">
        <v>2299</v>
      </c>
      <c r="I1131" s="17"/>
      <c r="J1131" s="17"/>
      <c r="K1131" s="17" t="s">
        <v>2300</v>
      </c>
      <c r="L1131" s="233">
        <v>40385</v>
      </c>
      <c r="M1131" s="18"/>
      <c r="N1131" s="215">
        <v>40387</v>
      </c>
      <c r="O1131" s="225" t="s">
        <v>2300</v>
      </c>
      <c r="P1131" s="151"/>
      <c r="Q1131" s="157"/>
      <c r="R1131" s="330"/>
    </row>
    <row r="1132" spans="1:18" x14ac:dyDescent="0.25">
      <c r="A1132" s="54">
        <v>40375</v>
      </c>
      <c r="B1132" s="55" t="s">
        <v>2539</v>
      </c>
      <c r="C1132" s="20" t="s">
        <v>4722</v>
      </c>
      <c r="D1132" s="17">
        <v>4774</v>
      </c>
      <c r="E1132" s="20" t="s">
        <v>2917</v>
      </c>
      <c r="F1132" s="17" t="s">
        <v>8863</v>
      </c>
      <c r="G1132" s="17" t="s">
        <v>313</v>
      </c>
      <c r="H1132" s="17" t="s">
        <v>2918</v>
      </c>
      <c r="I1132" s="17" t="s">
        <v>7652</v>
      </c>
      <c r="J1132" s="17" t="s">
        <v>1727</v>
      </c>
      <c r="K1132" s="17" t="s">
        <v>1980</v>
      </c>
      <c r="L1132" s="233">
        <v>40379</v>
      </c>
      <c r="M1132" s="18"/>
      <c r="N1132" s="215">
        <v>40375</v>
      </c>
      <c r="O1132" s="225" t="s">
        <v>10204</v>
      </c>
      <c r="P1132" s="151"/>
      <c r="Q1132" s="52"/>
      <c r="R1132" s="330"/>
    </row>
    <row r="1133" spans="1:18" x14ac:dyDescent="0.25">
      <c r="A1133" s="54">
        <v>40379</v>
      </c>
      <c r="B1133" s="55" t="s">
        <v>5833</v>
      </c>
      <c r="C1133" s="20" t="s">
        <v>7963</v>
      </c>
      <c r="D1133" s="17">
        <v>4619</v>
      </c>
      <c r="E1133" s="20" t="s">
        <v>7813</v>
      </c>
      <c r="F1133" s="17" t="s">
        <v>5382</v>
      </c>
      <c r="G1133" s="17" t="s">
        <v>8990</v>
      </c>
      <c r="H1133" s="17" t="s">
        <v>1735</v>
      </c>
      <c r="I1133" s="17" t="s">
        <v>7813</v>
      </c>
      <c r="J1133" s="17" t="s">
        <v>7813</v>
      </c>
      <c r="K1133" s="17" t="s">
        <v>3262</v>
      </c>
      <c r="L1133" s="233">
        <v>40382</v>
      </c>
      <c r="M1133" s="18" t="s">
        <v>3356</v>
      </c>
      <c r="N1133" s="215">
        <v>40382</v>
      </c>
      <c r="O1133" s="225" t="s">
        <v>3316</v>
      </c>
      <c r="P1133" s="151"/>
      <c r="Q1133" s="52"/>
      <c r="R1133" s="330"/>
    </row>
    <row r="1134" spans="1:18" x14ac:dyDescent="0.25">
      <c r="A1134" s="54">
        <v>40380</v>
      </c>
      <c r="B1134" s="55" t="s">
        <v>5833</v>
      </c>
      <c r="C1134" s="20" t="s">
        <v>7963</v>
      </c>
      <c r="D1134" s="17">
        <v>4619</v>
      </c>
      <c r="E1134" s="20" t="s">
        <v>7813</v>
      </c>
      <c r="F1134" s="17" t="s">
        <v>5382</v>
      </c>
      <c r="G1134" s="17" t="s">
        <v>10914</v>
      </c>
      <c r="H1134" s="17" t="s">
        <v>1735</v>
      </c>
      <c r="I1134" s="17" t="s">
        <v>7813</v>
      </c>
      <c r="J1134" s="17" t="s">
        <v>7813</v>
      </c>
      <c r="K1134" s="17" t="s">
        <v>2566</v>
      </c>
      <c r="L1134" s="233">
        <v>40382</v>
      </c>
      <c r="M1134" s="18" t="s">
        <v>3356</v>
      </c>
      <c r="N1134" s="215">
        <v>40382</v>
      </c>
      <c r="O1134" s="225" t="s">
        <v>7449</v>
      </c>
      <c r="P1134" s="151"/>
      <c r="Q1134" s="52"/>
      <c r="R1134" s="330"/>
    </row>
    <row r="1135" spans="1:18" x14ac:dyDescent="0.25">
      <c r="A1135" s="54">
        <v>40381</v>
      </c>
      <c r="B1135" s="55" t="s">
        <v>8508</v>
      </c>
      <c r="C1135" s="20" t="s">
        <v>5052</v>
      </c>
      <c r="D1135" s="17">
        <v>4886</v>
      </c>
      <c r="E1135" s="20"/>
      <c r="F1135" s="17" t="s">
        <v>4905</v>
      </c>
      <c r="G1135" s="17"/>
      <c r="H1135" s="17" t="s">
        <v>4359</v>
      </c>
      <c r="I1135" s="17"/>
      <c r="J1135" s="17" t="s">
        <v>10366</v>
      </c>
      <c r="K1135" s="17" t="s">
        <v>4970</v>
      </c>
      <c r="L1135" s="233">
        <v>40381</v>
      </c>
      <c r="M1135" s="18" t="s">
        <v>3386</v>
      </c>
      <c r="N1135" s="215">
        <v>40381</v>
      </c>
      <c r="O1135" s="225" t="s">
        <v>921</v>
      </c>
      <c r="P1135" s="151"/>
      <c r="Q1135" s="52"/>
      <c r="R1135" s="330"/>
    </row>
    <row r="1136" spans="1:18" x14ac:dyDescent="0.25">
      <c r="A1136" s="54">
        <v>40381</v>
      </c>
      <c r="B1136" s="55" t="s">
        <v>507</v>
      </c>
      <c r="C1136" s="20" t="s">
        <v>2665</v>
      </c>
      <c r="D1136" s="17">
        <v>4890</v>
      </c>
      <c r="E1136" s="20"/>
      <c r="F1136" s="17" t="s">
        <v>9334</v>
      </c>
      <c r="G1136" s="17"/>
      <c r="H1136" s="17" t="s">
        <v>7783</v>
      </c>
      <c r="I1136" s="17"/>
      <c r="J1136" s="17"/>
      <c r="K1136" s="17" t="s">
        <v>6934</v>
      </c>
      <c r="L1136" s="233">
        <v>40381</v>
      </c>
      <c r="M1136" s="18" t="s">
        <v>3386</v>
      </c>
      <c r="N1136" s="215">
        <v>40381</v>
      </c>
      <c r="O1136" s="225" t="s">
        <v>6934</v>
      </c>
      <c r="P1136" s="151"/>
      <c r="Q1136" s="52"/>
      <c r="R1136" s="330"/>
    </row>
    <row r="1137" spans="1:18" x14ac:dyDescent="0.25">
      <c r="A1137" s="54">
        <v>40381</v>
      </c>
      <c r="B1137" s="55" t="s">
        <v>9394</v>
      </c>
      <c r="C1137" s="21" t="s">
        <v>425</v>
      </c>
      <c r="D1137" s="17"/>
      <c r="E1137" s="20"/>
      <c r="F1137" s="17" t="s">
        <v>9334</v>
      </c>
      <c r="G1137" s="17" t="s">
        <v>10616</v>
      </c>
      <c r="H1137" s="17" t="s">
        <v>2291</v>
      </c>
      <c r="I1137" s="17" t="s">
        <v>7301</v>
      </c>
      <c r="J1137" s="17"/>
      <c r="K1137" s="17" t="s">
        <v>2669</v>
      </c>
      <c r="L1137" s="233">
        <v>40381</v>
      </c>
      <c r="M1137" s="18" t="s">
        <v>3386</v>
      </c>
      <c r="N1137" s="215">
        <v>40381</v>
      </c>
      <c r="O1137" s="225" t="s">
        <v>1052</v>
      </c>
      <c r="P1137" s="151"/>
      <c r="Q1137" s="52"/>
      <c r="R1137" s="330"/>
    </row>
    <row r="1138" spans="1:18" x14ac:dyDescent="0.25">
      <c r="A1138" s="54">
        <v>40381</v>
      </c>
      <c r="B1138" s="55" t="s">
        <v>3060</v>
      </c>
      <c r="C1138" s="20" t="s">
        <v>2665</v>
      </c>
      <c r="D1138" s="17">
        <v>4890</v>
      </c>
      <c r="E1138" s="20"/>
      <c r="F1138" s="17" t="s">
        <v>3009</v>
      </c>
      <c r="G1138" s="17" t="s">
        <v>6532</v>
      </c>
      <c r="H1138" s="17" t="s">
        <v>4280</v>
      </c>
      <c r="I1138" s="17" t="s">
        <v>7085</v>
      </c>
      <c r="J1138" s="17" t="s">
        <v>2834</v>
      </c>
      <c r="K1138" s="17" t="s">
        <v>972</v>
      </c>
      <c r="L1138" s="233">
        <v>40381</v>
      </c>
      <c r="M1138" s="18" t="s">
        <v>3386</v>
      </c>
      <c r="N1138" s="215">
        <v>40382</v>
      </c>
      <c r="O1138" s="225" t="s">
        <v>5197</v>
      </c>
      <c r="P1138" s="151"/>
      <c r="Q1138" s="52"/>
      <c r="R1138" s="330"/>
    </row>
    <row r="1139" spans="1:18" x14ac:dyDescent="0.25">
      <c r="A1139" s="54">
        <v>40381</v>
      </c>
      <c r="B1139" s="55" t="s">
        <v>2567</v>
      </c>
      <c r="C1139" s="20" t="s">
        <v>7963</v>
      </c>
      <c r="D1139" s="17">
        <v>4619</v>
      </c>
      <c r="E1139" s="20" t="s">
        <v>2568</v>
      </c>
      <c r="F1139" s="17" t="s">
        <v>6588</v>
      </c>
      <c r="G1139" s="21" t="s">
        <v>8606</v>
      </c>
      <c r="H1139" s="17" t="s">
        <v>10681</v>
      </c>
      <c r="I1139" s="17" t="s">
        <v>2569</v>
      </c>
      <c r="J1139" s="17" t="s">
        <v>8607</v>
      </c>
      <c r="K1139" s="17" t="s">
        <v>2548</v>
      </c>
      <c r="L1139" s="233">
        <v>40385</v>
      </c>
      <c r="M1139" s="18" t="s">
        <v>4405</v>
      </c>
      <c r="N1139" s="215">
        <v>40385</v>
      </c>
      <c r="O1139" s="225">
        <v>18</v>
      </c>
      <c r="P1139" s="151"/>
      <c r="Q1139" s="52"/>
      <c r="R1139" s="330"/>
    </row>
    <row r="1140" spans="1:18" x14ac:dyDescent="0.25">
      <c r="A1140" s="54">
        <v>40385</v>
      </c>
      <c r="B1140" s="55" t="s">
        <v>4045</v>
      </c>
      <c r="C1140" s="21" t="s">
        <v>1154</v>
      </c>
      <c r="D1140" s="17" t="s">
        <v>7237</v>
      </c>
      <c r="E1140" s="20" t="s">
        <v>2455</v>
      </c>
      <c r="F1140" s="17" t="s">
        <v>2456</v>
      </c>
      <c r="G1140" s="17" t="s">
        <v>7813</v>
      </c>
      <c r="H1140" s="17" t="s">
        <v>2455</v>
      </c>
      <c r="I1140" s="17" t="s">
        <v>6912</v>
      </c>
      <c r="J1140" s="17" t="s">
        <v>7237</v>
      </c>
      <c r="K1140" s="17" t="s">
        <v>7126</v>
      </c>
      <c r="L1140" s="233">
        <v>40387</v>
      </c>
      <c r="M1140" s="18"/>
      <c r="N1140" s="215">
        <v>40387</v>
      </c>
      <c r="O1140" s="225" t="s">
        <v>7196</v>
      </c>
      <c r="P1140" s="151"/>
      <c r="Q1140" s="52"/>
      <c r="R1140" s="330"/>
    </row>
    <row r="1141" spans="1:18" x14ac:dyDescent="0.25">
      <c r="A1141" s="54">
        <v>40385</v>
      </c>
      <c r="B1141" s="55" t="s">
        <v>10251</v>
      </c>
      <c r="C1141" s="20" t="s">
        <v>9190</v>
      </c>
      <c r="D1141" s="17">
        <v>4859</v>
      </c>
      <c r="E1141" s="20"/>
      <c r="F1141" s="17" t="s">
        <v>1697</v>
      </c>
      <c r="G1141" s="17" t="s">
        <v>5376</v>
      </c>
      <c r="H1141" s="17" t="s">
        <v>9191</v>
      </c>
      <c r="I1141" s="17" t="s">
        <v>4014</v>
      </c>
      <c r="J1141" s="17" t="s">
        <v>4318</v>
      </c>
      <c r="K1141" s="17" t="s">
        <v>5377</v>
      </c>
      <c r="L1141" s="233">
        <v>40392</v>
      </c>
      <c r="M1141" s="18"/>
      <c r="N1141" s="215">
        <v>40387</v>
      </c>
      <c r="O1141" s="225" t="s">
        <v>1812</v>
      </c>
      <c r="P1141" s="151"/>
      <c r="Q1141" s="52"/>
      <c r="R1141" s="330"/>
    </row>
    <row r="1142" spans="1:18" x14ac:dyDescent="0.25">
      <c r="A1142" s="54">
        <v>40385</v>
      </c>
      <c r="B1142" s="55" t="s">
        <v>415</v>
      </c>
      <c r="C1142" s="20" t="s">
        <v>2665</v>
      </c>
      <c r="D1142" s="17">
        <v>4890</v>
      </c>
      <c r="E1142" s="20"/>
      <c r="F1142" s="17" t="s">
        <v>5899</v>
      </c>
      <c r="G1142" s="17"/>
      <c r="H1142" s="17" t="s">
        <v>1498</v>
      </c>
      <c r="I1142" s="17" t="s">
        <v>3915</v>
      </c>
      <c r="J1142" s="17"/>
      <c r="K1142" s="17" t="s">
        <v>5983</v>
      </c>
      <c r="L1142" s="233">
        <v>40385</v>
      </c>
      <c r="M1142" s="18" t="s">
        <v>3386</v>
      </c>
      <c r="N1142" s="215">
        <v>40388</v>
      </c>
      <c r="O1142" s="225" t="s">
        <v>9514</v>
      </c>
      <c r="P1142" s="151" t="s">
        <v>9552</v>
      </c>
      <c r="Q1142" s="52"/>
      <c r="R1142" s="330"/>
    </row>
    <row r="1143" spans="1:18" x14ac:dyDescent="0.25">
      <c r="A1143" s="54">
        <v>40385</v>
      </c>
      <c r="B1143" s="55" t="s">
        <v>3980</v>
      </c>
      <c r="C1143" s="21" t="s">
        <v>1154</v>
      </c>
      <c r="D1143" s="17" t="s">
        <v>7237</v>
      </c>
      <c r="E1143" s="20" t="s">
        <v>8991</v>
      </c>
      <c r="F1143" s="17" t="s">
        <v>178</v>
      </c>
      <c r="G1143" s="17"/>
      <c r="H1143" s="17" t="s">
        <v>4420</v>
      </c>
      <c r="I1143" s="17" t="s">
        <v>4421</v>
      </c>
      <c r="J1143" s="17" t="s">
        <v>7237</v>
      </c>
      <c r="K1143" s="17" t="s">
        <v>3179</v>
      </c>
      <c r="L1143" s="233">
        <v>40395</v>
      </c>
      <c r="M1143" s="18" t="s">
        <v>3386</v>
      </c>
      <c r="N1143" s="215">
        <v>40395</v>
      </c>
      <c r="O1143" s="225" t="s">
        <v>7189</v>
      </c>
      <c r="P1143" s="151"/>
      <c r="Q1143" s="52"/>
      <c r="R1143" s="330"/>
    </row>
    <row r="1144" spans="1:18" x14ac:dyDescent="0.25">
      <c r="A1144" s="54">
        <v>40387</v>
      </c>
      <c r="B1144" s="55" t="s">
        <v>5841</v>
      </c>
      <c r="C1144" s="20" t="s">
        <v>2665</v>
      </c>
      <c r="D1144" s="17">
        <v>4890</v>
      </c>
      <c r="E1144" s="20"/>
      <c r="F1144" s="17" t="s">
        <v>4323</v>
      </c>
      <c r="G1144" s="21">
        <v>24</v>
      </c>
      <c r="H1144" s="17" t="s">
        <v>9396</v>
      </c>
      <c r="I1144" s="17" t="s">
        <v>8177</v>
      </c>
      <c r="J1144" s="17" t="s">
        <v>374</v>
      </c>
      <c r="K1144" s="17" t="s">
        <v>7633</v>
      </c>
      <c r="L1144" s="233">
        <v>40387</v>
      </c>
      <c r="M1144" s="18" t="s">
        <v>3386</v>
      </c>
      <c r="N1144" s="215">
        <v>40388</v>
      </c>
      <c r="O1144" s="225" t="s">
        <v>188</v>
      </c>
      <c r="P1144" s="151"/>
      <c r="Q1144" s="52"/>
      <c r="R1144" s="330"/>
    </row>
    <row r="1145" spans="1:18" x14ac:dyDescent="0.25">
      <c r="A1145" s="54">
        <v>40387</v>
      </c>
      <c r="B1145" s="55" t="s">
        <v>5841</v>
      </c>
      <c r="C1145" s="20" t="s">
        <v>2665</v>
      </c>
      <c r="D1145" s="17">
        <v>4890</v>
      </c>
      <c r="E1145" s="20"/>
      <c r="F1145" s="17" t="s">
        <v>4323</v>
      </c>
      <c r="G1145" s="21">
        <v>24</v>
      </c>
      <c r="H1145" s="17" t="s">
        <v>9396</v>
      </c>
      <c r="I1145" s="17" t="s">
        <v>3915</v>
      </c>
      <c r="J1145" s="17" t="s">
        <v>374</v>
      </c>
      <c r="K1145" s="17" t="s">
        <v>5866</v>
      </c>
      <c r="L1145" s="233">
        <v>40387</v>
      </c>
      <c r="M1145" s="18" t="s">
        <v>3386</v>
      </c>
      <c r="N1145" s="215">
        <v>40388</v>
      </c>
      <c r="O1145" s="225" t="s">
        <v>5866</v>
      </c>
      <c r="P1145" s="151"/>
      <c r="Q1145" s="52"/>
      <c r="R1145" s="330"/>
    </row>
    <row r="1146" spans="1:18" x14ac:dyDescent="0.25">
      <c r="A1146" s="54">
        <v>40388</v>
      </c>
      <c r="B1146" s="55" t="s">
        <v>5575</v>
      </c>
      <c r="C1146" s="20" t="s">
        <v>6638</v>
      </c>
      <c r="D1146" s="17">
        <v>4787</v>
      </c>
      <c r="E1146" s="20"/>
      <c r="F1146" s="17" t="s">
        <v>6472</v>
      </c>
      <c r="G1146" s="17"/>
      <c r="H1146" s="17" t="s">
        <v>4349</v>
      </c>
      <c r="I1146" s="17" t="s">
        <v>3915</v>
      </c>
      <c r="J1146" s="17" t="s">
        <v>227</v>
      </c>
      <c r="K1146" s="17" t="s">
        <v>6473</v>
      </c>
      <c r="L1146" s="233">
        <v>40395</v>
      </c>
      <c r="M1146" s="18"/>
      <c r="N1146" s="215">
        <v>40395</v>
      </c>
      <c r="O1146" s="225" t="s">
        <v>6473</v>
      </c>
      <c r="P1146" s="151"/>
      <c r="Q1146" s="52"/>
      <c r="R1146" s="330"/>
    </row>
    <row r="1147" spans="1:18" x14ac:dyDescent="0.25">
      <c r="A1147" s="54">
        <v>40389</v>
      </c>
      <c r="B1147" s="55" t="s">
        <v>10337</v>
      </c>
      <c r="C1147" s="20" t="s">
        <v>7774</v>
      </c>
      <c r="D1147" s="17">
        <v>4834</v>
      </c>
      <c r="E1147" s="20" t="s">
        <v>8379</v>
      </c>
      <c r="F1147" s="17" t="s">
        <v>8863</v>
      </c>
      <c r="G1147" s="17"/>
      <c r="H1147" s="17" t="s">
        <v>1486</v>
      </c>
      <c r="I1147" s="17" t="s">
        <v>4632</v>
      </c>
      <c r="J1147" s="17" t="s">
        <v>54</v>
      </c>
      <c r="K1147" s="17" t="s">
        <v>771</v>
      </c>
      <c r="L1147" s="233">
        <v>40394</v>
      </c>
      <c r="M1147" s="18" t="s">
        <v>791</v>
      </c>
      <c r="N1147" s="215">
        <v>40394</v>
      </c>
      <c r="O1147" s="225" t="s">
        <v>4458</v>
      </c>
      <c r="P1147" s="151"/>
      <c r="Q1147" s="52"/>
      <c r="R1147" s="330"/>
    </row>
    <row r="1148" spans="1:18" x14ac:dyDescent="0.25">
      <c r="A1148" s="54">
        <v>40389</v>
      </c>
      <c r="B1148" s="55" t="s">
        <v>6385</v>
      </c>
      <c r="C1148" s="20" t="s">
        <v>6276</v>
      </c>
      <c r="D1148" s="17">
        <v>4866</v>
      </c>
      <c r="E1148" s="20"/>
      <c r="F1148" s="17" t="s">
        <v>2059</v>
      </c>
      <c r="G1148" s="21">
        <v>22</v>
      </c>
      <c r="H1148" s="17" t="s">
        <v>2060</v>
      </c>
      <c r="I1148" s="17" t="s">
        <v>2061</v>
      </c>
      <c r="J1148" s="17" t="s">
        <v>374</v>
      </c>
      <c r="K1148" s="17" t="s">
        <v>2062</v>
      </c>
      <c r="L1148" s="233">
        <v>40396</v>
      </c>
      <c r="M1148" s="18"/>
      <c r="N1148" s="215">
        <v>40399</v>
      </c>
      <c r="O1148" s="225" t="s">
        <v>3076</v>
      </c>
      <c r="P1148" s="151" t="s">
        <v>3586</v>
      </c>
      <c r="Q1148" s="52"/>
      <c r="R1148" s="330"/>
    </row>
    <row r="1149" spans="1:18" x14ac:dyDescent="0.25">
      <c r="A1149" s="54">
        <v>40389</v>
      </c>
      <c r="B1149" s="55" t="s">
        <v>3978</v>
      </c>
      <c r="C1149" s="20" t="s">
        <v>9190</v>
      </c>
      <c r="D1149" s="17">
        <v>4859</v>
      </c>
      <c r="E1149" s="20" t="s">
        <v>7384</v>
      </c>
      <c r="F1149" s="17" t="s">
        <v>567</v>
      </c>
      <c r="G1149" s="17" t="s">
        <v>7813</v>
      </c>
      <c r="H1149" s="17" t="s">
        <v>7385</v>
      </c>
      <c r="I1149" s="17" t="s">
        <v>2956</v>
      </c>
      <c r="J1149" s="17" t="s">
        <v>7237</v>
      </c>
      <c r="K1149" s="17" t="s">
        <v>2957</v>
      </c>
      <c r="L1149" s="233">
        <v>40396</v>
      </c>
      <c r="M1149" s="18" t="s">
        <v>3356</v>
      </c>
      <c r="N1149" s="215">
        <v>40399</v>
      </c>
      <c r="O1149" s="229">
        <v>6500</v>
      </c>
      <c r="P1149" s="151" t="s">
        <v>1252</v>
      </c>
      <c r="Q1149" s="52"/>
      <c r="R1149" s="330"/>
    </row>
    <row r="1150" spans="1:18" x14ac:dyDescent="0.25">
      <c r="A1150" s="54">
        <v>40389</v>
      </c>
      <c r="B1150" s="55"/>
      <c r="C1150" s="309" t="s">
        <v>6183</v>
      </c>
      <c r="D1150" s="17" t="s">
        <v>2215</v>
      </c>
      <c r="E1150" s="20" t="s">
        <v>3281</v>
      </c>
      <c r="F1150" s="17" t="s">
        <v>1469</v>
      </c>
      <c r="G1150" s="17"/>
      <c r="H1150" s="17" t="s">
        <v>1470</v>
      </c>
      <c r="I1150" s="17" t="s">
        <v>8465</v>
      </c>
      <c r="J1150" s="17"/>
      <c r="K1150" s="17" t="s">
        <v>7383</v>
      </c>
      <c r="L1150" s="233">
        <v>40403</v>
      </c>
      <c r="M1150" s="18"/>
      <c r="N1150" s="215">
        <v>40407</v>
      </c>
      <c r="O1150" s="229">
        <v>17500</v>
      </c>
      <c r="P1150" s="151"/>
      <c r="Q1150" s="52"/>
      <c r="R1150" s="330"/>
    </row>
    <row r="1151" spans="1:18" x14ac:dyDescent="0.25">
      <c r="A1151" s="54">
        <v>40392</v>
      </c>
      <c r="B1151" s="55" t="s">
        <v>366</v>
      </c>
      <c r="C1151" s="20" t="s">
        <v>9190</v>
      </c>
      <c r="D1151" s="17">
        <v>4859</v>
      </c>
      <c r="E1151" s="20"/>
      <c r="F1151" s="17" t="s">
        <v>9334</v>
      </c>
      <c r="G1151" s="17" t="s">
        <v>10616</v>
      </c>
      <c r="H1151" s="17" t="s">
        <v>9024</v>
      </c>
      <c r="I1151" s="17" t="s">
        <v>7266</v>
      </c>
      <c r="J1151" s="17"/>
      <c r="K1151" s="17" t="s">
        <v>3335</v>
      </c>
      <c r="L1151" s="233">
        <v>40401</v>
      </c>
      <c r="M1151" s="18"/>
      <c r="N1151" s="215">
        <v>40399</v>
      </c>
      <c r="O1151" s="225" t="s">
        <v>2764</v>
      </c>
      <c r="P1151" s="151"/>
      <c r="Q1151" s="52"/>
      <c r="R1151" s="330"/>
    </row>
    <row r="1152" spans="1:18" x14ac:dyDescent="0.25">
      <c r="A1152" s="54">
        <v>40392</v>
      </c>
      <c r="B1152" s="55" t="s">
        <v>366</v>
      </c>
      <c r="C1152" s="20" t="s">
        <v>9190</v>
      </c>
      <c r="D1152" s="17">
        <v>4859</v>
      </c>
      <c r="E1152" s="20"/>
      <c r="F1152" s="17" t="s">
        <v>9334</v>
      </c>
      <c r="G1152" s="17"/>
      <c r="H1152" s="17" t="s">
        <v>1177</v>
      </c>
      <c r="I1152" s="17" t="s">
        <v>6190</v>
      </c>
      <c r="J1152" s="17"/>
      <c r="K1152" s="17" t="s">
        <v>10788</v>
      </c>
      <c r="L1152" s="233">
        <v>40401</v>
      </c>
      <c r="M1152" s="18"/>
      <c r="N1152" s="215">
        <v>40399</v>
      </c>
      <c r="O1152" s="225" t="s">
        <v>7038</v>
      </c>
      <c r="P1152" s="151"/>
      <c r="Q1152" s="52"/>
      <c r="R1152" s="330"/>
    </row>
    <row r="1153" spans="1:18" x14ac:dyDescent="0.25">
      <c r="A1153" s="54">
        <v>40392</v>
      </c>
      <c r="B1153" s="55" t="s">
        <v>366</v>
      </c>
      <c r="C1153" s="20" t="s">
        <v>9190</v>
      </c>
      <c r="D1153" s="17">
        <v>4859</v>
      </c>
      <c r="E1153" s="20"/>
      <c r="F1153" s="17" t="s">
        <v>9334</v>
      </c>
      <c r="G1153" s="17" t="s">
        <v>10616</v>
      </c>
      <c r="H1153" s="17" t="s">
        <v>9024</v>
      </c>
      <c r="I1153" s="17" t="s">
        <v>7301</v>
      </c>
      <c r="J1153" s="17"/>
      <c r="K1153" s="17" t="s">
        <v>3336</v>
      </c>
      <c r="L1153" s="233">
        <v>40401</v>
      </c>
      <c r="M1153" s="18"/>
      <c r="N1153" s="215">
        <v>40400</v>
      </c>
      <c r="O1153" s="225" t="s">
        <v>9374</v>
      </c>
      <c r="P1153" s="151"/>
      <c r="Q1153" s="52"/>
      <c r="R1153" s="330"/>
    </row>
    <row r="1154" spans="1:18" x14ac:dyDescent="0.25">
      <c r="A1154" s="54">
        <v>40393</v>
      </c>
      <c r="B1154" s="55" t="s">
        <v>9792</v>
      </c>
      <c r="C1154" s="20" t="s">
        <v>6317</v>
      </c>
      <c r="D1154" s="17">
        <v>4852</v>
      </c>
      <c r="E1154" s="20"/>
      <c r="F1154" s="17" t="s">
        <v>9048</v>
      </c>
      <c r="G1154" s="17"/>
      <c r="H1154" s="17" t="s">
        <v>7872</v>
      </c>
      <c r="I1154" s="17" t="s">
        <v>3915</v>
      </c>
      <c r="J1154" s="17" t="s">
        <v>10314</v>
      </c>
      <c r="K1154" s="17" t="s">
        <v>7871</v>
      </c>
      <c r="L1154" s="233">
        <v>40395</v>
      </c>
      <c r="M1154" s="18" t="s">
        <v>4405</v>
      </c>
      <c r="N1154" s="215">
        <v>40395</v>
      </c>
      <c r="O1154" s="225" t="s">
        <v>7871</v>
      </c>
      <c r="P1154" s="151"/>
      <c r="Q1154" s="52"/>
      <c r="R1154" s="330"/>
    </row>
    <row r="1155" spans="1:18" x14ac:dyDescent="0.25">
      <c r="A1155" s="54">
        <v>40394</v>
      </c>
      <c r="B1155" s="55" t="s">
        <v>2878</v>
      </c>
      <c r="C1155" s="20" t="s">
        <v>2665</v>
      </c>
      <c r="D1155" s="17">
        <v>4890</v>
      </c>
      <c r="E1155" s="20"/>
      <c r="F1155" s="17" t="s">
        <v>4323</v>
      </c>
      <c r="G1155" s="21">
        <v>24</v>
      </c>
      <c r="H1155" s="17" t="s">
        <v>9396</v>
      </c>
      <c r="I1155" s="17" t="s">
        <v>8177</v>
      </c>
      <c r="J1155" s="17" t="s">
        <v>374</v>
      </c>
      <c r="K1155" s="17" t="s">
        <v>10037</v>
      </c>
      <c r="L1155" s="233">
        <v>40394</v>
      </c>
      <c r="M1155" s="18" t="s">
        <v>3386</v>
      </c>
      <c r="N1155" s="215">
        <v>40394</v>
      </c>
      <c r="O1155" s="225"/>
      <c r="P1155" s="151"/>
      <c r="Q1155" s="52"/>
      <c r="R1155" s="330"/>
    </row>
    <row r="1156" spans="1:18" x14ac:dyDescent="0.25">
      <c r="A1156" s="54">
        <v>40394</v>
      </c>
      <c r="B1156" s="55" t="s">
        <v>5641</v>
      </c>
      <c r="C1156" s="20" t="s">
        <v>3101</v>
      </c>
      <c r="D1156" s="17">
        <v>4901</v>
      </c>
      <c r="E1156" s="20"/>
      <c r="F1156" s="17" t="s">
        <v>5303</v>
      </c>
      <c r="G1156" s="17"/>
      <c r="H1156" s="17" t="s">
        <v>5304</v>
      </c>
      <c r="I1156" s="17"/>
      <c r="J1156" s="17"/>
      <c r="K1156" s="17" t="s">
        <v>8278</v>
      </c>
      <c r="L1156" s="233"/>
      <c r="M1156" s="18"/>
      <c r="N1156" s="215">
        <v>40400</v>
      </c>
      <c r="O1156" s="225"/>
      <c r="P1156" s="151"/>
      <c r="Q1156" s="52"/>
      <c r="R1156" s="330"/>
    </row>
    <row r="1157" spans="1:18" x14ac:dyDescent="0.25">
      <c r="A1157" s="54">
        <v>40395</v>
      </c>
      <c r="B1157" s="55" t="s">
        <v>3979</v>
      </c>
      <c r="C1157" s="20" t="s">
        <v>5754</v>
      </c>
      <c r="D1157" s="17">
        <v>4874</v>
      </c>
      <c r="E1157" s="20"/>
      <c r="F1157" s="17" t="s">
        <v>4905</v>
      </c>
      <c r="G1157" s="17"/>
      <c r="H1157" s="17" t="s">
        <v>9650</v>
      </c>
      <c r="I1157" s="17"/>
      <c r="J1157" s="17" t="s">
        <v>9651</v>
      </c>
      <c r="K1157" s="17" t="s">
        <v>2739</v>
      </c>
      <c r="L1157" s="233">
        <v>40395</v>
      </c>
      <c r="M1157" s="18" t="s">
        <v>3386</v>
      </c>
      <c r="N1157" s="215">
        <v>40395</v>
      </c>
      <c r="O1157" s="225" t="s">
        <v>8196</v>
      </c>
      <c r="P1157" s="151"/>
      <c r="Q1157" s="52"/>
      <c r="R1157" s="330"/>
    </row>
    <row r="1158" spans="1:18" x14ac:dyDescent="0.25">
      <c r="A1158" s="54">
        <v>40395</v>
      </c>
      <c r="B1158" s="55" t="s">
        <v>10224</v>
      </c>
      <c r="C1158" s="21" t="s">
        <v>425</v>
      </c>
      <c r="D1158" s="17"/>
      <c r="E1158" s="20"/>
      <c r="F1158" s="17" t="s">
        <v>4609</v>
      </c>
      <c r="G1158" s="21" t="s">
        <v>8606</v>
      </c>
      <c r="H1158" s="17" t="s">
        <v>7802</v>
      </c>
      <c r="I1158" s="17" t="s">
        <v>9903</v>
      </c>
      <c r="J1158" s="17"/>
      <c r="K1158" s="17" t="s">
        <v>149</v>
      </c>
      <c r="L1158" s="233">
        <v>40401</v>
      </c>
      <c r="M1158" s="18"/>
      <c r="N1158" s="215">
        <v>40401</v>
      </c>
      <c r="O1158" s="225" t="s">
        <v>4586</v>
      </c>
      <c r="P1158" s="151"/>
      <c r="Q1158" s="52"/>
      <c r="R1158" s="330"/>
    </row>
    <row r="1159" spans="1:18" x14ac:dyDescent="0.25">
      <c r="A1159" s="54">
        <v>40399</v>
      </c>
      <c r="B1159" s="55" t="s">
        <v>3688</v>
      </c>
      <c r="C1159" s="20" t="s">
        <v>7689</v>
      </c>
      <c r="D1159" s="17">
        <v>4894</v>
      </c>
      <c r="E1159" s="20"/>
      <c r="F1159" s="17" t="s">
        <v>5899</v>
      </c>
      <c r="G1159" s="17" t="s">
        <v>3152</v>
      </c>
      <c r="H1159" s="17" t="s">
        <v>929</v>
      </c>
      <c r="I1159" s="17" t="s">
        <v>4638</v>
      </c>
      <c r="J1159" s="17"/>
      <c r="K1159" s="17" t="s">
        <v>4639</v>
      </c>
      <c r="L1159" s="233">
        <v>40400</v>
      </c>
      <c r="M1159" s="18" t="s">
        <v>3386</v>
      </c>
      <c r="N1159" s="215">
        <v>40400</v>
      </c>
      <c r="O1159" s="225" t="s">
        <v>4459</v>
      </c>
      <c r="P1159" s="151"/>
      <c r="Q1159" s="52"/>
      <c r="R1159" s="330"/>
    </row>
    <row r="1160" spans="1:18" x14ac:dyDescent="0.25">
      <c r="A1160" s="54">
        <v>40399</v>
      </c>
      <c r="B1160" s="55" t="s">
        <v>3688</v>
      </c>
      <c r="C1160" s="20" t="s">
        <v>7689</v>
      </c>
      <c r="D1160" s="17">
        <v>4894</v>
      </c>
      <c r="E1160" s="20"/>
      <c r="F1160" s="17" t="s">
        <v>5899</v>
      </c>
      <c r="G1160" s="17" t="s">
        <v>3152</v>
      </c>
      <c r="H1160" s="17" t="s">
        <v>5897</v>
      </c>
      <c r="I1160" s="17" t="s">
        <v>7195</v>
      </c>
      <c r="J1160" s="17"/>
      <c r="K1160" s="17" t="s">
        <v>4640</v>
      </c>
      <c r="L1160" s="233">
        <v>40400</v>
      </c>
      <c r="M1160" s="18" t="s">
        <v>3386</v>
      </c>
      <c r="N1160" s="215">
        <v>40400</v>
      </c>
      <c r="O1160" s="225" t="s">
        <v>2609</v>
      </c>
      <c r="P1160" s="151"/>
      <c r="Q1160" s="52"/>
      <c r="R1160" s="330"/>
    </row>
    <row r="1161" spans="1:18" x14ac:dyDescent="0.25">
      <c r="A1161" s="54">
        <v>40399</v>
      </c>
      <c r="B1161" s="55" t="s">
        <v>3688</v>
      </c>
      <c r="C1161" s="20" t="s">
        <v>7689</v>
      </c>
      <c r="D1161" s="17">
        <v>4894</v>
      </c>
      <c r="E1161" s="20"/>
      <c r="F1161" s="17" t="s">
        <v>5899</v>
      </c>
      <c r="G1161" s="17" t="s">
        <v>3152</v>
      </c>
      <c r="H1161" s="17" t="s">
        <v>501</v>
      </c>
      <c r="I1161" s="17" t="s">
        <v>7195</v>
      </c>
      <c r="J1161" s="17"/>
      <c r="K1161" s="17" t="s">
        <v>4996</v>
      </c>
      <c r="L1161" s="233">
        <v>40400</v>
      </c>
      <c r="M1161" s="18" t="s">
        <v>3386</v>
      </c>
      <c r="N1161" s="215">
        <v>40400</v>
      </c>
      <c r="O1161" s="225" t="s">
        <v>5971</v>
      </c>
      <c r="P1161" s="151"/>
      <c r="Q1161" s="52"/>
      <c r="R1161" s="330"/>
    </row>
    <row r="1162" spans="1:18" x14ac:dyDescent="0.25">
      <c r="A1162" s="54">
        <v>40399</v>
      </c>
      <c r="B1162" s="55" t="s">
        <v>3688</v>
      </c>
      <c r="C1162" s="20" t="s">
        <v>7689</v>
      </c>
      <c r="D1162" s="17">
        <v>4894</v>
      </c>
      <c r="E1162" s="20"/>
      <c r="F1162" s="17" t="s">
        <v>5899</v>
      </c>
      <c r="G1162" s="17"/>
      <c r="H1162" s="17" t="s">
        <v>4641</v>
      </c>
      <c r="I1162" s="17" t="s">
        <v>3256</v>
      </c>
      <c r="J1162" s="17"/>
      <c r="K1162" s="17" t="s">
        <v>7328</v>
      </c>
      <c r="L1162" s="233">
        <v>40400</v>
      </c>
      <c r="M1162" s="18" t="s">
        <v>3386</v>
      </c>
      <c r="N1162" s="215">
        <v>40400</v>
      </c>
      <c r="O1162" s="225" t="s">
        <v>2610</v>
      </c>
      <c r="P1162" s="151"/>
      <c r="Q1162" s="52"/>
      <c r="R1162" s="330"/>
    </row>
    <row r="1163" spans="1:18" x14ac:dyDescent="0.25">
      <c r="A1163" s="54">
        <v>40399</v>
      </c>
      <c r="B1163" s="55" t="s">
        <v>2519</v>
      </c>
      <c r="C1163" s="20" t="s">
        <v>2665</v>
      </c>
      <c r="D1163" s="17">
        <v>4890</v>
      </c>
      <c r="E1163" s="20"/>
      <c r="F1163" s="17" t="s">
        <v>8810</v>
      </c>
      <c r="G1163" s="17"/>
      <c r="H1163" s="17" t="s">
        <v>5897</v>
      </c>
      <c r="I1163" s="17" t="s">
        <v>3915</v>
      </c>
      <c r="J1163" s="17"/>
      <c r="K1163" s="17" t="s">
        <v>10226</v>
      </c>
      <c r="L1163" s="233">
        <v>40400</v>
      </c>
      <c r="M1163" s="18" t="s">
        <v>3386</v>
      </c>
      <c r="N1163" s="215">
        <v>40401</v>
      </c>
      <c r="O1163" s="225" t="s">
        <v>10226</v>
      </c>
      <c r="P1163" s="151"/>
      <c r="Q1163" s="52"/>
      <c r="R1163" s="330"/>
    </row>
    <row r="1164" spans="1:18" x14ac:dyDescent="0.25">
      <c r="A1164" s="54">
        <v>40399</v>
      </c>
      <c r="B1164" s="55" t="s">
        <v>2438</v>
      </c>
      <c r="C1164" s="20" t="s">
        <v>5085</v>
      </c>
      <c r="D1164" s="17">
        <v>4882</v>
      </c>
      <c r="E1164" s="20" t="s">
        <v>9451</v>
      </c>
      <c r="F1164" s="17" t="s">
        <v>1927</v>
      </c>
      <c r="G1164" s="17"/>
      <c r="H1164" s="17" t="s">
        <v>1928</v>
      </c>
      <c r="I1164" s="17" t="s">
        <v>4991</v>
      </c>
      <c r="J1164" s="17" t="s">
        <v>3641</v>
      </c>
      <c r="K1164" s="17" t="s">
        <v>4017</v>
      </c>
      <c r="L1164" s="233">
        <v>40483</v>
      </c>
      <c r="M1164" s="18" t="s">
        <v>5937</v>
      </c>
      <c r="N1164" s="215">
        <v>40487</v>
      </c>
      <c r="O1164" s="225"/>
      <c r="P1164" s="151"/>
      <c r="Q1164" s="52"/>
      <c r="R1164" s="330"/>
    </row>
    <row r="1165" spans="1:18" x14ac:dyDescent="0.25">
      <c r="A1165" s="54">
        <v>40399</v>
      </c>
      <c r="B1165" s="55" t="s">
        <v>2438</v>
      </c>
      <c r="C1165" s="20" t="s">
        <v>5085</v>
      </c>
      <c r="D1165" s="17">
        <v>4882</v>
      </c>
      <c r="E1165" s="20" t="s">
        <v>9451</v>
      </c>
      <c r="F1165" s="17" t="s">
        <v>1927</v>
      </c>
      <c r="G1165" s="17"/>
      <c r="H1165" s="17" t="s">
        <v>1928</v>
      </c>
      <c r="I1165" s="17" t="s">
        <v>1750</v>
      </c>
      <c r="J1165" s="17" t="s">
        <v>3641</v>
      </c>
      <c r="K1165" s="17" t="s">
        <v>720</v>
      </c>
      <c r="L1165" s="233">
        <v>40483</v>
      </c>
      <c r="M1165" s="18" t="s">
        <v>5937</v>
      </c>
      <c r="N1165" s="215">
        <v>40488</v>
      </c>
      <c r="O1165" s="225"/>
      <c r="P1165" s="151"/>
      <c r="Q1165" s="52"/>
      <c r="R1165" s="330"/>
    </row>
    <row r="1166" spans="1:18" x14ac:dyDescent="0.25">
      <c r="A1166" s="54">
        <v>40399</v>
      </c>
      <c r="B1166" s="55" t="s">
        <v>2438</v>
      </c>
      <c r="C1166" s="20" t="s">
        <v>5085</v>
      </c>
      <c r="D1166" s="17">
        <v>4882</v>
      </c>
      <c r="E1166" s="20" t="s">
        <v>9451</v>
      </c>
      <c r="F1166" s="17" t="s">
        <v>1927</v>
      </c>
      <c r="G1166" s="17"/>
      <c r="H1166" s="17" t="s">
        <v>1928</v>
      </c>
      <c r="I1166" s="17" t="s">
        <v>8830</v>
      </c>
      <c r="J1166" s="17" t="s">
        <v>3641</v>
      </c>
      <c r="K1166" s="17" t="s">
        <v>9312</v>
      </c>
      <c r="L1166" s="233">
        <v>40483</v>
      </c>
      <c r="M1166" s="18" t="s">
        <v>5937</v>
      </c>
      <c r="N1166" s="215">
        <v>40489</v>
      </c>
      <c r="O1166" s="225"/>
      <c r="P1166" s="151"/>
      <c r="Q1166" s="52"/>
      <c r="R1166" s="330"/>
    </row>
    <row r="1167" spans="1:18" x14ac:dyDescent="0.25">
      <c r="A1167" s="54">
        <v>40399</v>
      </c>
      <c r="B1167" s="55" t="s">
        <v>2438</v>
      </c>
      <c r="C1167" s="20" t="s">
        <v>5085</v>
      </c>
      <c r="D1167" s="17">
        <v>4882</v>
      </c>
      <c r="E1167" s="20" t="s">
        <v>9451</v>
      </c>
      <c r="F1167" s="17" t="s">
        <v>1927</v>
      </c>
      <c r="G1167" s="17"/>
      <c r="H1167" s="17" t="s">
        <v>1928</v>
      </c>
      <c r="I1167" s="17" t="s">
        <v>8831</v>
      </c>
      <c r="J1167" s="17" t="s">
        <v>3641</v>
      </c>
      <c r="K1167" s="17" t="s">
        <v>9313</v>
      </c>
      <c r="L1167" s="233">
        <v>40483</v>
      </c>
      <c r="M1167" s="18" t="s">
        <v>5937</v>
      </c>
      <c r="N1167" s="215">
        <v>40490</v>
      </c>
      <c r="O1167" s="225"/>
      <c r="P1167" s="151"/>
      <c r="Q1167" s="52"/>
      <c r="R1167" s="330"/>
    </row>
    <row r="1168" spans="1:18" x14ac:dyDescent="0.25">
      <c r="A1168" s="54">
        <v>40399</v>
      </c>
      <c r="B1168" s="55" t="s">
        <v>2438</v>
      </c>
      <c r="C1168" s="20" t="s">
        <v>5085</v>
      </c>
      <c r="D1168" s="17">
        <v>4882</v>
      </c>
      <c r="E1168" s="20" t="s">
        <v>9451</v>
      </c>
      <c r="F1168" s="17" t="s">
        <v>1927</v>
      </c>
      <c r="G1168" s="17"/>
      <c r="H1168" s="17" t="s">
        <v>1928</v>
      </c>
      <c r="I1168" s="17" t="s">
        <v>8832</v>
      </c>
      <c r="J1168" s="17" t="s">
        <v>3641</v>
      </c>
      <c r="K1168" s="17" t="s">
        <v>720</v>
      </c>
      <c r="L1168" s="233">
        <v>40483</v>
      </c>
      <c r="M1168" s="18" t="s">
        <v>5937</v>
      </c>
      <c r="N1168" s="215">
        <v>40491</v>
      </c>
      <c r="O1168" s="225"/>
      <c r="P1168" s="151"/>
      <c r="Q1168" s="52"/>
      <c r="R1168" s="330"/>
    </row>
    <row r="1169" spans="1:18" x14ac:dyDescent="0.25">
      <c r="A1169" s="54">
        <v>40399</v>
      </c>
      <c r="B1169" s="55" t="s">
        <v>5260</v>
      </c>
      <c r="C1169" s="20" t="s">
        <v>5085</v>
      </c>
      <c r="D1169" s="17">
        <v>4882</v>
      </c>
      <c r="E1169" s="20" t="s">
        <v>3299</v>
      </c>
      <c r="F1169" s="17" t="s">
        <v>468</v>
      </c>
      <c r="G1169" s="17" t="s">
        <v>7813</v>
      </c>
      <c r="H1169" s="17" t="s">
        <v>4263</v>
      </c>
      <c r="I1169" s="17" t="s">
        <v>4263</v>
      </c>
      <c r="J1169" s="17" t="s">
        <v>5261</v>
      </c>
      <c r="K1169" s="17" t="s">
        <v>4263</v>
      </c>
      <c r="L1169" s="233" t="s">
        <v>4263</v>
      </c>
      <c r="M1169" s="18"/>
      <c r="N1169" s="215">
        <v>40492</v>
      </c>
      <c r="O1169" s="225"/>
      <c r="P1169" s="151"/>
      <c r="Q1169" s="52"/>
      <c r="R1169" s="330"/>
    </row>
    <row r="1170" spans="1:18" x14ac:dyDescent="0.25">
      <c r="A1170" s="54">
        <v>40399</v>
      </c>
      <c r="B1170" s="55" t="s">
        <v>5260</v>
      </c>
      <c r="C1170" s="20" t="s">
        <v>5085</v>
      </c>
      <c r="D1170" s="17">
        <v>4882</v>
      </c>
      <c r="E1170" s="20" t="s">
        <v>1735</v>
      </c>
      <c r="F1170" s="17" t="s">
        <v>468</v>
      </c>
      <c r="G1170" s="17" t="s">
        <v>7813</v>
      </c>
      <c r="H1170" s="17" t="s">
        <v>9271</v>
      </c>
      <c r="I1170" s="17" t="s">
        <v>7813</v>
      </c>
      <c r="J1170" s="17" t="s">
        <v>7813</v>
      </c>
      <c r="K1170" s="17" t="s">
        <v>9272</v>
      </c>
      <c r="L1170" s="233" t="s">
        <v>4263</v>
      </c>
      <c r="M1170" s="18"/>
      <c r="N1170" s="215">
        <v>40493</v>
      </c>
      <c r="O1170" s="225"/>
      <c r="P1170" s="151"/>
      <c r="Q1170" s="52"/>
      <c r="R1170" s="330"/>
    </row>
    <row r="1171" spans="1:18" x14ac:dyDescent="0.25">
      <c r="A1171" s="54">
        <v>40400</v>
      </c>
      <c r="B1171" s="55" t="s">
        <v>6664</v>
      </c>
      <c r="C1171" s="20" t="s">
        <v>9737</v>
      </c>
      <c r="D1171" s="17">
        <v>4824</v>
      </c>
      <c r="E1171" s="20"/>
      <c r="F1171" s="17" t="s">
        <v>9334</v>
      </c>
      <c r="G1171" s="17" t="s">
        <v>8177</v>
      </c>
      <c r="H1171" s="17" t="s">
        <v>2056</v>
      </c>
      <c r="I1171" s="17" t="s">
        <v>7266</v>
      </c>
      <c r="J1171" s="17"/>
      <c r="K1171" s="17" t="s">
        <v>3576</v>
      </c>
      <c r="L1171" s="233">
        <v>40400</v>
      </c>
      <c r="M1171" s="18" t="s">
        <v>3386</v>
      </c>
      <c r="N1171" s="215">
        <v>40400</v>
      </c>
      <c r="O1171" s="225" t="s">
        <v>9440</v>
      </c>
      <c r="P1171" s="151"/>
      <c r="Q1171" s="52"/>
      <c r="R1171" s="330"/>
    </row>
    <row r="1172" spans="1:18" x14ac:dyDescent="0.25">
      <c r="A1172" s="54">
        <v>40401</v>
      </c>
      <c r="B1172" s="55" t="s">
        <v>8400</v>
      </c>
      <c r="C1172" s="20" t="s">
        <v>3756</v>
      </c>
      <c r="D1172" s="17">
        <v>4818</v>
      </c>
      <c r="E1172" s="20"/>
      <c r="F1172" s="17" t="s">
        <v>9048</v>
      </c>
      <c r="G1172" s="21">
        <v>24</v>
      </c>
      <c r="H1172" s="17" t="s">
        <v>9711</v>
      </c>
      <c r="I1172" s="17" t="s">
        <v>7078</v>
      </c>
      <c r="J1172" s="17" t="s">
        <v>1287</v>
      </c>
      <c r="K1172" s="17" t="s">
        <v>9712</v>
      </c>
      <c r="L1172" s="233">
        <v>40402</v>
      </c>
      <c r="M1172" s="18" t="s">
        <v>3386</v>
      </c>
      <c r="N1172" s="215">
        <v>40402</v>
      </c>
      <c r="O1172" s="225" t="s">
        <v>10861</v>
      </c>
      <c r="P1172" s="151"/>
      <c r="Q1172" s="52"/>
      <c r="R1172" s="330"/>
    </row>
    <row r="1173" spans="1:18" x14ac:dyDescent="0.25">
      <c r="A1173" s="54">
        <v>40401</v>
      </c>
      <c r="B1173" s="55" t="s">
        <v>3359</v>
      </c>
      <c r="C1173" s="20" t="s">
        <v>858</v>
      </c>
      <c r="D1173" s="17">
        <v>4789</v>
      </c>
      <c r="E1173" s="20"/>
      <c r="F1173" s="17" t="s">
        <v>4323</v>
      </c>
      <c r="G1173" s="21">
        <v>24</v>
      </c>
      <c r="H1173" s="17" t="s">
        <v>9396</v>
      </c>
      <c r="I1173" s="17" t="s">
        <v>6197</v>
      </c>
      <c r="J1173" s="17" t="s">
        <v>4186</v>
      </c>
      <c r="K1173" s="17" t="s">
        <v>3690</v>
      </c>
      <c r="L1173" s="233">
        <v>40415</v>
      </c>
      <c r="M1173" s="18" t="s">
        <v>3386</v>
      </c>
      <c r="N1173" s="215">
        <v>40420</v>
      </c>
      <c r="O1173" s="225" t="s">
        <v>8932</v>
      </c>
      <c r="P1173" s="151"/>
      <c r="Q1173" s="52"/>
      <c r="R1173" s="330"/>
    </row>
    <row r="1174" spans="1:18" x14ac:dyDescent="0.25">
      <c r="A1174" s="54">
        <v>40402</v>
      </c>
      <c r="B1174" s="55" t="s">
        <v>1902</v>
      </c>
      <c r="C1174" s="20" t="s">
        <v>2665</v>
      </c>
      <c r="D1174" s="17">
        <v>4890</v>
      </c>
      <c r="E1174" s="20"/>
      <c r="F1174" s="17" t="s">
        <v>9048</v>
      </c>
      <c r="G1174" s="21">
        <v>24</v>
      </c>
      <c r="H1174" s="17" t="s">
        <v>5577</v>
      </c>
      <c r="I1174" s="17" t="s">
        <v>7078</v>
      </c>
      <c r="J1174" s="17" t="s">
        <v>7950</v>
      </c>
      <c r="K1174" s="17" t="s">
        <v>10469</v>
      </c>
      <c r="L1174" s="233">
        <v>40403</v>
      </c>
      <c r="M1174" s="18" t="s">
        <v>3386</v>
      </c>
      <c r="N1174" s="215">
        <v>40403</v>
      </c>
      <c r="O1174" s="225" t="s">
        <v>10469</v>
      </c>
      <c r="P1174" s="151"/>
      <c r="Q1174" s="52"/>
      <c r="R1174" s="330"/>
    </row>
    <row r="1175" spans="1:18" x14ac:dyDescent="0.25">
      <c r="A1175" s="54">
        <v>40402</v>
      </c>
      <c r="B1175" s="55" t="s">
        <v>1902</v>
      </c>
      <c r="C1175" s="20" t="s">
        <v>2665</v>
      </c>
      <c r="D1175" s="17">
        <v>4890</v>
      </c>
      <c r="E1175" s="20"/>
      <c r="F1175" s="17" t="s">
        <v>9048</v>
      </c>
      <c r="G1175" s="21">
        <v>24</v>
      </c>
      <c r="H1175" s="17" t="s">
        <v>5577</v>
      </c>
      <c r="I1175" s="17" t="s">
        <v>7078</v>
      </c>
      <c r="J1175" s="17" t="s">
        <v>5774</v>
      </c>
      <c r="K1175" s="17" t="s">
        <v>5536</v>
      </c>
      <c r="L1175" s="233">
        <v>40403</v>
      </c>
      <c r="M1175" s="18" t="s">
        <v>3386</v>
      </c>
      <c r="N1175" s="215">
        <v>40403</v>
      </c>
      <c r="O1175" s="225" t="s">
        <v>7347</v>
      </c>
      <c r="P1175" s="151"/>
      <c r="Q1175" s="52"/>
      <c r="R1175" s="330"/>
    </row>
    <row r="1176" spans="1:18" x14ac:dyDescent="0.25">
      <c r="A1176" s="54">
        <v>40402</v>
      </c>
      <c r="B1176" s="55" t="s">
        <v>1902</v>
      </c>
      <c r="C1176" s="20" t="s">
        <v>2665</v>
      </c>
      <c r="D1176" s="17">
        <v>4890</v>
      </c>
      <c r="E1176" s="20"/>
      <c r="F1176" s="17" t="s">
        <v>9048</v>
      </c>
      <c r="G1176" s="21">
        <v>24</v>
      </c>
      <c r="H1176" s="17" t="s">
        <v>5577</v>
      </c>
      <c r="I1176" s="17" t="s">
        <v>10470</v>
      </c>
      <c r="J1176" s="17" t="s">
        <v>5774</v>
      </c>
      <c r="K1176" s="17" t="s">
        <v>5866</v>
      </c>
      <c r="L1176" s="233">
        <v>40403</v>
      </c>
      <c r="M1176" s="18" t="s">
        <v>3386</v>
      </c>
      <c r="N1176" s="215">
        <v>40403</v>
      </c>
      <c r="O1176" s="225" t="s">
        <v>5866</v>
      </c>
      <c r="P1176" s="151"/>
      <c r="Q1176" s="52"/>
      <c r="R1176" s="330"/>
    </row>
    <row r="1177" spans="1:18" x14ac:dyDescent="0.25">
      <c r="A1177" s="54">
        <v>40402</v>
      </c>
      <c r="B1177" s="55" t="s">
        <v>5124</v>
      </c>
      <c r="C1177" s="20" t="s">
        <v>4722</v>
      </c>
      <c r="D1177" s="17">
        <v>4774</v>
      </c>
      <c r="E1177" s="20" t="s">
        <v>5900</v>
      </c>
      <c r="F1177" s="17" t="s">
        <v>468</v>
      </c>
      <c r="G1177" s="17">
        <v>22</v>
      </c>
      <c r="H1177" s="17" t="s">
        <v>7406</v>
      </c>
      <c r="I1177" s="17" t="s">
        <v>5125</v>
      </c>
      <c r="J1177" s="17" t="s">
        <v>4186</v>
      </c>
      <c r="K1177" s="17" t="s">
        <v>7856</v>
      </c>
      <c r="L1177" s="233">
        <v>40421</v>
      </c>
      <c r="M1177" s="18"/>
      <c r="N1177" s="215">
        <v>40420</v>
      </c>
      <c r="O1177" s="225" t="s">
        <v>10161</v>
      </c>
      <c r="P1177" s="151" t="s">
        <v>2045</v>
      </c>
      <c r="Q1177" s="52"/>
      <c r="R1177" s="330"/>
    </row>
    <row r="1178" spans="1:18" x14ac:dyDescent="0.25">
      <c r="A1178" s="54">
        <v>40402</v>
      </c>
      <c r="B1178" s="55" t="s">
        <v>9521</v>
      </c>
      <c r="C1178" s="20" t="s">
        <v>9775</v>
      </c>
      <c r="D1178" s="17">
        <v>4905</v>
      </c>
      <c r="E1178" s="20"/>
      <c r="F1178" s="17" t="s">
        <v>4905</v>
      </c>
      <c r="G1178" s="17"/>
      <c r="H1178" s="17" t="s">
        <v>4359</v>
      </c>
      <c r="I1178" s="17"/>
      <c r="J1178" s="17" t="s">
        <v>8829</v>
      </c>
      <c r="K1178" s="17" t="s">
        <v>921</v>
      </c>
      <c r="L1178" s="233" t="s">
        <v>4263</v>
      </c>
      <c r="M1178" s="18" t="s">
        <v>3386</v>
      </c>
      <c r="N1178" s="215">
        <v>40422</v>
      </c>
      <c r="O1178" s="225" t="s">
        <v>921</v>
      </c>
      <c r="P1178" s="151"/>
      <c r="Q1178" s="52"/>
      <c r="R1178" s="330"/>
    </row>
    <row r="1179" spans="1:18" x14ac:dyDescent="0.25">
      <c r="A1179" s="54">
        <v>40402</v>
      </c>
      <c r="B1179" s="55" t="s">
        <v>9521</v>
      </c>
      <c r="C1179" s="20" t="s">
        <v>9775</v>
      </c>
      <c r="D1179" s="17">
        <v>4905</v>
      </c>
      <c r="E1179" s="20"/>
      <c r="F1179" s="17" t="s">
        <v>4905</v>
      </c>
      <c r="G1179" s="17"/>
      <c r="H1179" s="17" t="s">
        <v>4359</v>
      </c>
      <c r="I1179" s="17"/>
      <c r="J1179" s="17" t="s">
        <v>5489</v>
      </c>
      <c r="K1179" s="17" t="s">
        <v>921</v>
      </c>
      <c r="L1179" s="233" t="s">
        <v>4263</v>
      </c>
      <c r="M1179" s="18" t="s">
        <v>3386</v>
      </c>
      <c r="N1179" s="215">
        <v>40422</v>
      </c>
      <c r="O1179" s="225" t="s">
        <v>921</v>
      </c>
      <c r="P1179" s="151"/>
      <c r="Q1179" s="52"/>
      <c r="R1179" s="330"/>
    </row>
    <row r="1180" spans="1:18" x14ac:dyDescent="0.25">
      <c r="A1180" s="54">
        <v>40402</v>
      </c>
      <c r="B1180" s="55" t="s">
        <v>9521</v>
      </c>
      <c r="C1180" s="20" t="s">
        <v>9775</v>
      </c>
      <c r="D1180" s="17">
        <v>4905</v>
      </c>
      <c r="E1180" s="20"/>
      <c r="F1180" s="17" t="s">
        <v>4905</v>
      </c>
      <c r="G1180" s="17"/>
      <c r="H1180" s="17" t="s">
        <v>5029</v>
      </c>
      <c r="I1180" s="17" t="s">
        <v>5030</v>
      </c>
      <c r="J1180" s="17" t="s">
        <v>8829</v>
      </c>
      <c r="K1180" s="17" t="s">
        <v>7196</v>
      </c>
      <c r="L1180" s="233">
        <v>40421</v>
      </c>
      <c r="M1180" s="18"/>
      <c r="N1180" s="215">
        <v>40422</v>
      </c>
      <c r="O1180" s="225" t="s">
        <v>7196</v>
      </c>
      <c r="P1180" s="151" t="s">
        <v>4294</v>
      </c>
      <c r="Q1180" s="52"/>
      <c r="R1180" s="330"/>
    </row>
    <row r="1181" spans="1:18" x14ac:dyDescent="0.25">
      <c r="A1181" s="54">
        <v>40402</v>
      </c>
      <c r="B1181" s="55" t="s">
        <v>9521</v>
      </c>
      <c r="C1181" s="20" t="s">
        <v>9775</v>
      </c>
      <c r="D1181" s="17">
        <v>4905</v>
      </c>
      <c r="E1181" s="20"/>
      <c r="F1181" s="17" t="s">
        <v>4905</v>
      </c>
      <c r="G1181" s="17"/>
      <c r="H1181" s="17" t="s">
        <v>5029</v>
      </c>
      <c r="I1181" s="17" t="s">
        <v>5030</v>
      </c>
      <c r="J1181" s="17" t="s">
        <v>5489</v>
      </c>
      <c r="K1181" s="17" t="s">
        <v>10229</v>
      </c>
      <c r="L1181" s="233" t="s">
        <v>4263</v>
      </c>
      <c r="M1181" s="18" t="s">
        <v>3386</v>
      </c>
      <c r="N1181" s="215">
        <v>40435</v>
      </c>
      <c r="O1181" s="225" t="s">
        <v>10229</v>
      </c>
      <c r="P1181" s="151"/>
      <c r="Q1181" s="52"/>
      <c r="R1181" s="330"/>
    </row>
    <row r="1182" spans="1:18" x14ac:dyDescent="0.25">
      <c r="A1182" s="54">
        <v>40403</v>
      </c>
      <c r="B1182" s="55" t="s">
        <v>5379</v>
      </c>
      <c r="C1182" s="20" t="s">
        <v>2215</v>
      </c>
      <c r="D1182" s="17"/>
      <c r="E1182" s="20"/>
      <c r="F1182" s="17" t="s">
        <v>9334</v>
      </c>
      <c r="G1182" s="17"/>
      <c r="H1182" s="17" t="s">
        <v>1000</v>
      </c>
      <c r="I1182" s="17"/>
      <c r="J1182" s="17"/>
      <c r="K1182" s="17" t="s">
        <v>4624</v>
      </c>
      <c r="L1182" s="233">
        <v>40403</v>
      </c>
      <c r="M1182" s="18" t="s">
        <v>3386</v>
      </c>
      <c r="N1182" s="215">
        <v>40403</v>
      </c>
      <c r="O1182" s="225" t="s">
        <v>4624</v>
      </c>
      <c r="P1182" s="151"/>
      <c r="Q1182" s="52"/>
      <c r="R1182" s="330"/>
    </row>
    <row r="1183" spans="1:18" x14ac:dyDescent="0.25">
      <c r="A1183" s="54">
        <v>40403</v>
      </c>
      <c r="B1183" s="55" t="s">
        <v>10726</v>
      </c>
      <c r="C1183" s="20" t="s">
        <v>7963</v>
      </c>
      <c r="D1183" s="17">
        <v>4619</v>
      </c>
      <c r="E1183" s="20" t="s">
        <v>3299</v>
      </c>
      <c r="F1183" s="17" t="s">
        <v>567</v>
      </c>
      <c r="G1183" s="17" t="s">
        <v>7813</v>
      </c>
      <c r="H1183" s="17" t="s">
        <v>10727</v>
      </c>
      <c r="I1183" s="17" t="s">
        <v>6107</v>
      </c>
      <c r="J1183" s="17" t="s">
        <v>1727</v>
      </c>
      <c r="K1183" s="17" t="s">
        <v>6108</v>
      </c>
      <c r="L1183" s="233">
        <v>40406</v>
      </c>
      <c r="M1183" s="18" t="s">
        <v>3356</v>
      </c>
      <c r="N1183" s="215">
        <v>40406</v>
      </c>
      <c r="O1183" s="225">
        <v>700</v>
      </c>
      <c r="P1183" s="151"/>
      <c r="Q1183" s="52"/>
      <c r="R1183" s="330"/>
    </row>
    <row r="1184" spans="1:18" x14ac:dyDescent="0.25">
      <c r="A1184" s="54">
        <v>40403</v>
      </c>
      <c r="B1184" s="55" t="s">
        <v>8137</v>
      </c>
      <c r="C1184" s="20" t="s">
        <v>9648</v>
      </c>
      <c r="D1184" s="17">
        <v>4922</v>
      </c>
      <c r="E1184" s="20"/>
      <c r="F1184" s="17" t="s">
        <v>2826</v>
      </c>
      <c r="G1184" s="17"/>
      <c r="H1184" s="17" t="s">
        <v>9649</v>
      </c>
      <c r="I1184" s="17"/>
      <c r="J1184" s="17"/>
      <c r="K1184" s="17" t="s">
        <v>7196</v>
      </c>
      <c r="L1184" s="233">
        <v>40406</v>
      </c>
      <c r="M1184" s="18" t="s">
        <v>3386</v>
      </c>
      <c r="N1184" s="215">
        <v>40406</v>
      </c>
      <c r="O1184" s="225" t="s">
        <v>7196</v>
      </c>
      <c r="P1184" s="151"/>
      <c r="Q1184" s="52"/>
      <c r="R1184" s="330"/>
    </row>
    <row r="1185" spans="1:18" x14ac:dyDescent="0.25">
      <c r="A1185" s="54">
        <v>40403</v>
      </c>
      <c r="B1185" s="55" t="s">
        <v>6779</v>
      </c>
      <c r="C1185" s="20" t="s">
        <v>10862</v>
      </c>
      <c r="D1185" s="17"/>
      <c r="E1185" s="20" t="s">
        <v>10863</v>
      </c>
      <c r="F1185" s="17" t="s">
        <v>1069</v>
      </c>
      <c r="G1185" s="17" t="s">
        <v>7813</v>
      </c>
      <c r="H1185" s="17" t="s">
        <v>1070</v>
      </c>
      <c r="I1185" s="17"/>
      <c r="J1185" s="17" t="s">
        <v>1071</v>
      </c>
      <c r="K1185" s="17" t="s">
        <v>824</v>
      </c>
      <c r="L1185" s="233">
        <v>40406</v>
      </c>
      <c r="M1185" s="18" t="s">
        <v>3386</v>
      </c>
      <c r="N1185" s="215">
        <v>40406</v>
      </c>
      <c r="O1185" s="225" t="s">
        <v>8347</v>
      </c>
      <c r="P1185" s="151"/>
      <c r="Q1185" s="52"/>
      <c r="R1185" s="330"/>
    </row>
    <row r="1186" spans="1:18" x14ac:dyDescent="0.25">
      <c r="A1186" s="54">
        <v>40403</v>
      </c>
      <c r="B1186" s="55" t="s">
        <v>5995</v>
      </c>
      <c r="C1186" s="20" t="s">
        <v>8749</v>
      </c>
      <c r="D1186" s="17" t="s">
        <v>4093</v>
      </c>
      <c r="E1186" s="20" t="s">
        <v>8750</v>
      </c>
      <c r="F1186" s="17" t="s">
        <v>4880</v>
      </c>
      <c r="G1186" s="17" t="s">
        <v>7813</v>
      </c>
      <c r="H1186" s="17" t="s">
        <v>8751</v>
      </c>
      <c r="I1186" s="17" t="s">
        <v>3988</v>
      </c>
      <c r="J1186" s="17" t="s">
        <v>10002</v>
      </c>
      <c r="K1186" s="17" t="s">
        <v>10065</v>
      </c>
      <c r="L1186" s="233">
        <v>40407</v>
      </c>
      <c r="M1186" s="18"/>
      <c r="N1186" s="215">
        <v>40407</v>
      </c>
      <c r="O1186" s="225"/>
      <c r="P1186" s="151"/>
      <c r="Q1186" s="52"/>
      <c r="R1186" s="330"/>
    </row>
    <row r="1187" spans="1:18" x14ac:dyDescent="0.25">
      <c r="A1187" s="54">
        <v>40403</v>
      </c>
      <c r="B1187" s="55" t="s">
        <v>4446</v>
      </c>
      <c r="C1187" s="20" t="s">
        <v>9994</v>
      </c>
      <c r="D1187" s="17">
        <v>4921</v>
      </c>
      <c r="E1187" s="20" t="s">
        <v>3299</v>
      </c>
      <c r="F1187" s="17" t="s">
        <v>7521</v>
      </c>
      <c r="G1187" s="17" t="s">
        <v>7813</v>
      </c>
      <c r="H1187" s="17" t="s">
        <v>9995</v>
      </c>
      <c r="I1187" s="17" t="s">
        <v>6341</v>
      </c>
      <c r="J1187" s="17" t="s">
        <v>6342</v>
      </c>
      <c r="K1187" s="17" t="s">
        <v>7127</v>
      </c>
      <c r="L1187" s="233">
        <v>40408</v>
      </c>
      <c r="M1187" s="18" t="s">
        <v>3356</v>
      </c>
      <c r="N1187" s="215">
        <v>40407</v>
      </c>
      <c r="O1187" s="225"/>
      <c r="P1187" s="151"/>
      <c r="Q1187" s="52"/>
      <c r="R1187" s="330"/>
    </row>
    <row r="1188" spans="1:18" x14ac:dyDescent="0.25">
      <c r="A1188" s="54">
        <v>40403</v>
      </c>
      <c r="B1188" s="55" t="s">
        <v>9039</v>
      </c>
      <c r="C1188" s="20" t="s">
        <v>9190</v>
      </c>
      <c r="D1188" s="17">
        <v>4859</v>
      </c>
      <c r="E1188" s="20"/>
      <c r="F1188" s="17" t="s">
        <v>936</v>
      </c>
      <c r="G1188" s="21">
        <v>24</v>
      </c>
      <c r="H1188" s="17" t="s">
        <v>2057</v>
      </c>
      <c r="I1188" s="17" t="s">
        <v>287</v>
      </c>
      <c r="J1188" s="17" t="s">
        <v>4318</v>
      </c>
      <c r="K1188" s="17" t="s">
        <v>6955</v>
      </c>
      <c r="L1188" s="233">
        <v>40417</v>
      </c>
      <c r="M1188" s="18"/>
      <c r="N1188" s="215">
        <v>40422</v>
      </c>
      <c r="O1188" s="225" t="s">
        <v>2255</v>
      </c>
      <c r="P1188" s="151"/>
      <c r="Q1188" s="52"/>
      <c r="R1188" s="330"/>
    </row>
    <row r="1189" spans="1:18" x14ac:dyDescent="0.25">
      <c r="A1189" s="54">
        <v>40403</v>
      </c>
      <c r="B1189" s="55" t="s">
        <v>9039</v>
      </c>
      <c r="C1189" s="20" t="s">
        <v>9190</v>
      </c>
      <c r="D1189" s="17">
        <v>4859</v>
      </c>
      <c r="E1189" s="20"/>
      <c r="F1189" s="17" t="s">
        <v>936</v>
      </c>
      <c r="G1189" s="17"/>
      <c r="H1189" s="17" t="s">
        <v>2299</v>
      </c>
      <c r="I1189" s="17" t="s">
        <v>10316</v>
      </c>
      <c r="J1189" s="17"/>
      <c r="K1189" s="17" t="s">
        <v>288</v>
      </c>
      <c r="L1189" s="233">
        <v>40417</v>
      </c>
      <c r="M1189" s="18"/>
      <c r="N1189" s="215">
        <v>40422</v>
      </c>
      <c r="O1189" s="225" t="s">
        <v>10590</v>
      </c>
      <c r="P1189" s="151"/>
      <c r="Q1189" s="52"/>
      <c r="R1189" s="330"/>
    </row>
    <row r="1190" spans="1:18" x14ac:dyDescent="0.25">
      <c r="A1190" s="54">
        <v>40403</v>
      </c>
      <c r="B1190" s="55" t="s">
        <v>9039</v>
      </c>
      <c r="C1190" s="20" t="s">
        <v>9190</v>
      </c>
      <c r="D1190" s="17">
        <v>4859</v>
      </c>
      <c r="E1190" s="20"/>
      <c r="F1190" s="17" t="s">
        <v>936</v>
      </c>
      <c r="G1190" s="17"/>
      <c r="H1190" s="17" t="s">
        <v>289</v>
      </c>
      <c r="I1190" s="237" t="s">
        <v>290</v>
      </c>
      <c r="J1190" s="17"/>
      <c r="K1190" s="17" t="s">
        <v>7127</v>
      </c>
      <c r="L1190" s="233">
        <v>40417</v>
      </c>
      <c r="M1190" s="18"/>
      <c r="N1190" s="215">
        <v>40422</v>
      </c>
      <c r="O1190" s="225" t="s">
        <v>4366</v>
      </c>
      <c r="P1190" s="151"/>
      <c r="Q1190" s="52"/>
      <c r="R1190" s="330"/>
    </row>
    <row r="1191" spans="1:18" x14ac:dyDescent="0.25">
      <c r="A1191" s="54">
        <v>40403</v>
      </c>
      <c r="B1191" s="55" t="s">
        <v>9039</v>
      </c>
      <c r="C1191" s="20" t="s">
        <v>9190</v>
      </c>
      <c r="D1191" s="17">
        <v>4859</v>
      </c>
      <c r="E1191" s="20"/>
      <c r="F1191" s="17" t="s">
        <v>936</v>
      </c>
      <c r="G1191" s="21">
        <v>24</v>
      </c>
      <c r="H1191" s="17" t="s">
        <v>2057</v>
      </c>
      <c r="I1191" s="17" t="s">
        <v>287</v>
      </c>
      <c r="J1191" s="17" t="s">
        <v>4318</v>
      </c>
      <c r="K1191" s="17" t="s">
        <v>10932</v>
      </c>
      <c r="L1191" s="233">
        <v>40429</v>
      </c>
      <c r="M1191" s="18"/>
      <c r="N1191" s="215">
        <v>40428</v>
      </c>
      <c r="O1191" s="225" t="s">
        <v>9911</v>
      </c>
      <c r="P1191" s="151"/>
      <c r="Q1191" s="52"/>
      <c r="R1191" s="330"/>
    </row>
    <row r="1192" spans="1:18" x14ac:dyDescent="0.25">
      <c r="A1192" s="54">
        <v>40403</v>
      </c>
      <c r="B1192" s="55" t="s">
        <v>5254</v>
      </c>
      <c r="C1192" s="20" t="s">
        <v>5085</v>
      </c>
      <c r="D1192" s="17">
        <v>4882</v>
      </c>
      <c r="E1192" s="20" t="s">
        <v>1229</v>
      </c>
      <c r="F1192" s="17" t="s">
        <v>468</v>
      </c>
      <c r="G1192" s="17" t="s">
        <v>7813</v>
      </c>
      <c r="H1192" s="17" t="s">
        <v>1228</v>
      </c>
      <c r="I1192" s="17" t="s">
        <v>2541</v>
      </c>
      <c r="J1192" s="17" t="s">
        <v>7813</v>
      </c>
      <c r="K1192" s="17" t="s">
        <v>1227</v>
      </c>
      <c r="L1192" s="233" t="s">
        <v>4263</v>
      </c>
      <c r="M1192" s="18"/>
      <c r="N1192" s="215">
        <v>40453</v>
      </c>
      <c r="O1192" s="225"/>
      <c r="P1192" s="151"/>
      <c r="Q1192" s="52"/>
      <c r="R1192" s="330"/>
    </row>
    <row r="1193" spans="1:18" x14ac:dyDescent="0.25">
      <c r="A1193" s="54">
        <v>40406</v>
      </c>
      <c r="B1193" s="55" t="s">
        <v>7718</v>
      </c>
      <c r="C1193" s="20" t="s">
        <v>3375</v>
      </c>
      <c r="D1193" s="17">
        <v>4820</v>
      </c>
      <c r="E1193" s="20"/>
      <c r="F1193" s="17" t="s">
        <v>4893</v>
      </c>
      <c r="G1193" s="21">
        <v>0.125</v>
      </c>
      <c r="H1193" s="17" t="s">
        <v>5155</v>
      </c>
      <c r="I1193" s="17" t="s">
        <v>5156</v>
      </c>
      <c r="J1193" s="17"/>
      <c r="K1193" s="17" t="s">
        <v>3040</v>
      </c>
      <c r="L1193" s="233">
        <v>40413</v>
      </c>
      <c r="M1193" s="18"/>
      <c r="N1193" s="215">
        <v>40410</v>
      </c>
      <c r="O1193" s="225" t="s">
        <v>2274</v>
      </c>
      <c r="P1193" s="151" t="s">
        <v>6065</v>
      </c>
      <c r="Q1193" s="52"/>
      <c r="R1193" s="330"/>
    </row>
    <row r="1194" spans="1:18" ht="30" x14ac:dyDescent="0.25">
      <c r="A1194" s="27">
        <v>40407</v>
      </c>
      <c r="B1194" s="25" t="s">
        <v>10545</v>
      </c>
      <c r="C1194" s="20" t="s">
        <v>6221</v>
      </c>
      <c r="D1194" s="204"/>
      <c r="E1194" s="205" t="s">
        <v>5481</v>
      </c>
      <c r="F1194" s="204" t="s">
        <v>9334</v>
      </c>
      <c r="G1194" s="17" t="s">
        <v>7813</v>
      </c>
      <c r="H1194" s="204" t="s">
        <v>1115</v>
      </c>
      <c r="I1194" s="204" t="s">
        <v>8981</v>
      </c>
      <c r="J1194" s="204" t="s">
        <v>7237</v>
      </c>
      <c r="K1194" s="204" t="s">
        <v>3947</v>
      </c>
      <c r="L1194" s="238">
        <v>40407</v>
      </c>
      <c r="M1194" s="18" t="s">
        <v>3386</v>
      </c>
      <c r="N1194" s="230">
        <v>40407</v>
      </c>
      <c r="O1194" s="213" t="s">
        <v>3947</v>
      </c>
      <c r="P1194" s="214"/>
      <c r="Q1194" s="52"/>
      <c r="R1194" s="330"/>
    </row>
    <row r="1195" spans="1:18" x14ac:dyDescent="0.25">
      <c r="A1195" s="54">
        <v>40408</v>
      </c>
      <c r="B1195" s="55" t="s">
        <v>7470</v>
      </c>
      <c r="C1195" s="20" t="s">
        <v>7677</v>
      </c>
      <c r="D1195" s="17">
        <v>4838</v>
      </c>
      <c r="E1195" s="20"/>
      <c r="F1195" s="17" t="s">
        <v>6150</v>
      </c>
      <c r="G1195" s="17"/>
      <c r="H1195" s="17" t="s">
        <v>10898</v>
      </c>
      <c r="I1195" s="17" t="s">
        <v>6912</v>
      </c>
      <c r="J1195" s="17"/>
      <c r="K1195" s="17" t="s">
        <v>943</v>
      </c>
      <c r="L1195" s="233">
        <v>40409</v>
      </c>
      <c r="M1195" s="18"/>
      <c r="N1195" s="215">
        <v>40409</v>
      </c>
      <c r="O1195" s="225" t="s">
        <v>10388</v>
      </c>
      <c r="P1195" s="151"/>
      <c r="Q1195" s="52"/>
      <c r="R1195" s="330"/>
    </row>
    <row r="1196" spans="1:18" x14ac:dyDescent="0.25">
      <c r="A1196" s="54">
        <v>40409</v>
      </c>
      <c r="B1196" s="55" t="s">
        <v>3341</v>
      </c>
      <c r="C1196" s="21" t="s">
        <v>425</v>
      </c>
      <c r="D1196" s="17"/>
      <c r="E1196" s="20"/>
      <c r="F1196" s="17" t="s">
        <v>9334</v>
      </c>
      <c r="G1196" s="17" t="s">
        <v>10616</v>
      </c>
      <c r="H1196" s="17" t="s">
        <v>3476</v>
      </c>
      <c r="I1196" s="17"/>
      <c r="J1196" s="17"/>
      <c r="K1196" s="17" t="s">
        <v>10417</v>
      </c>
      <c r="L1196" s="233">
        <v>40409</v>
      </c>
      <c r="M1196" s="18" t="s">
        <v>3386</v>
      </c>
      <c r="N1196" s="215">
        <v>40409</v>
      </c>
      <c r="O1196" s="225" t="s">
        <v>10417</v>
      </c>
      <c r="P1196" s="151" t="s">
        <v>8189</v>
      </c>
      <c r="Q1196" s="52"/>
      <c r="R1196" s="330"/>
    </row>
    <row r="1197" spans="1:18" x14ac:dyDescent="0.25">
      <c r="A1197" s="54">
        <v>40409</v>
      </c>
      <c r="B1197" s="55" t="s">
        <v>6067</v>
      </c>
      <c r="C1197" s="20" t="s">
        <v>6221</v>
      </c>
      <c r="D1197" s="17">
        <v>4898</v>
      </c>
      <c r="E1197" s="20" t="s">
        <v>7284</v>
      </c>
      <c r="F1197" s="17" t="s">
        <v>4905</v>
      </c>
      <c r="G1197" s="17" t="s">
        <v>7813</v>
      </c>
      <c r="H1197" s="17" t="s">
        <v>9650</v>
      </c>
      <c r="I1197" s="17"/>
      <c r="J1197" s="17" t="s">
        <v>9018</v>
      </c>
      <c r="K1197" s="17" t="s">
        <v>921</v>
      </c>
      <c r="L1197" s="233">
        <v>40408</v>
      </c>
      <c r="M1197" s="18" t="s">
        <v>5937</v>
      </c>
      <c r="N1197" s="215">
        <v>40413</v>
      </c>
      <c r="O1197" s="225" t="s">
        <v>921</v>
      </c>
      <c r="P1197" s="151"/>
      <c r="Q1197" s="52"/>
      <c r="R1197" s="330"/>
    </row>
    <row r="1198" spans="1:18" x14ac:dyDescent="0.25">
      <c r="A1198" s="54">
        <v>40409</v>
      </c>
      <c r="B1198" s="55" t="s">
        <v>8048</v>
      </c>
      <c r="C1198" s="20" t="s">
        <v>5085</v>
      </c>
      <c r="D1198" s="17">
        <v>4882</v>
      </c>
      <c r="E1198" s="20" t="s">
        <v>545</v>
      </c>
      <c r="F1198" s="17" t="s">
        <v>5643</v>
      </c>
      <c r="G1198" s="17" t="s">
        <v>7813</v>
      </c>
      <c r="H1198" s="17" t="s">
        <v>546</v>
      </c>
      <c r="I1198" s="17" t="s">
        <v>547</v>
      </c>
      <c r="J1198" s="17" t="s">
        <v>8607</v>
      </c>
      <c r="K1198" s="17" t="s">
        <v>2372</v>
      </c>
      <c r="L1198" s="233">
        <v>40445</v>
      </c>
      <c r="M1198" s="18" t="s">
        <v>4405</v>
      </c>
      <c r="N1198" s="215">
        <v>40435</v>
      </c>
      <c r="O1198" s="225">
        <v>104</v>
      </c>
      <c r="P1198" s="151" t="s">
        <v>7931</v>
      </c>
      <c r="Q1198" s="52"/>
      <c r="R1198" s="330"/>
    </row>
    <row r="1199" spans="1:18" x14ac:dyDescent="0.25">
      <c r="A1199" s="54">
        <v>40410</v>
      </c>
      <c r="B1199" s="55" t="s">
        <v>1079</v>
      </c>
      <c r="C1199" s="20" t="s">
        <v>6221</v>
      </c>
      <c r="D1199" s="17">
        <v>4898</v>
      </c>
      <c r="E1199" s="20" t="s">
        <v>4359</v>
      </c>
      <c r="F1199" s="17" t="s">
        <v>4905</v>
      </c>
      <c r="G1199" s="17" t="s">
        <v>7813</v>
      </c>
      <c r="H1199" s="17" t="s">
        <v>4359</v>
      </c>
      <c r="I1199" s="17" t="s">
        <v>1080</v>
      </c>
      <c r="J1199" s="17" t="s">
        <v>5525</v>
      </c>
      <c r="K1199" s="17" t="s">
        <v>3883</v>
      </c>
      <c r="L1199" s="233">
        <v>40431</v>
      </c>
      <c r="M1199" s="18"/>
      <c r="N1199" s="215">
        <v>40431</v>
      </c>
      <c r="O1199" s="225" t="s">
        <v>3883</v>
      </c>
      <c r="P1199" s="151"/>
      <c r="Q1199" s="52"/>
      <c r="R1199" s="330"/>
    </row>
    <row r="1200" spans="1:18" x14ac:dyDescent="0.25">
      <c r="A1200" s="54">
        <v>40413</v>
      </c>
      <c r="B1200" s="55" t="s">
        <v>1424</v>
      </c>
      <c r="C1200" s="20" t="s">
        <v>2611</v>
      </c>
      <c r="D1200" s="17"/>
      <c r="E1200" s="20"/>
      <c r="F1200" s="17" t="s">
        <v>2613</v>
      </c>
      <c r="G1200" s="21">
        <v>24</v>
      </c>
      <c r="H1200" s="17" t="s">
        <v>2612</v>
      </c>
      <c r="I1200" s="17"/>
      <c r="J1200" s="17"/>
      <c r="K1200" s="17" t="s">
        <v>10273</v>
      </c>
      <c r="L1200" s="233">
        <v>40413</v>
      </c>
      <c r="M1200" s="18" t="s">
        <v>3386</v>
      </c>
      <c r="N1200" s="215">
        <v>40413</v>
      </c>
      <c r="O1200" s="225">
        <v>250</v>
      </c>
      <c r="P1200" s="151"/>
      <c r="Q1200" s="52"/>
      <c r="R1200" s="330"/>
    </row>
    <row r="1201" spans="1:18" x14ac:dyDescent="0.25">
      <c r="A1201" s="54">
        <v>40413</v>
      </c>
      <c r="B1201" s="55" t="s">
        <v>6028</v>
      </c>
      <c r="C1201" s="20" t="s">
        <v>6029</v>
      </c>
      <c r="D1201" s="17">
        <v>4907</v>
      </c>
      <c r="E1201" s="20"/>
      <c r="F1201" s="17" t="s">
        <v>1461</v>
      </c>
      <c r="G1201" s="17"/>
      <c r="H1201" s="17" t="s">
        <v>6593</v>
      </c>
      <c r="I1201" s="17" t="s">
        <v>10616</v>
      </c>
      <c r="J1201" s="17" t="s">
        <v>6063</v>
      </c>
      <c r="K1201" s="17" t="s">
        <v>5477</v>
      </c>
      <c r="L1201" s="233">
        <v>40417</v>
      </c>
      <c r="M1201" s="18"/>
      <c r="N1201" s="215">
        <v>40417</v>
      </c>
      <c r="O1201" s="225" t="s">
        <v>4319</v>
      </c>
      <c r="P1201" s="151"/>
      <c r="Q1201" s="52"/>
      <c r="R1201" s="330"/>
    </row>
    <row r="1202" spans="1:18" x14ac:dyDescent="0.25">
      <c r="A1202" s="54">
        <v>40413</v>
      </c>
      <c r="B1202" s="55" t="s">
        <v>1424</v>
      </c>
      <c r="C1202" s="20" t="s">
        <v>2611</v>
      </c>
      <c r="D1202" s="17"/>
      <c r="E1202" s="20"/>
      <c r="F1202" s="17" t="s">
        <v>2613</v>
      </c>
      <c r="G1202" s="21">
        <v>24</v>
      </c>
      <c r="H1202" s="17" t="s">
        <v>2612</v>
      </c>
      <c r="I1202" s="17"/>
      <c r="J1202" s="17"/>
      <c r="K1202" s="17" t="s">
        <v>2614</v>
      </c>
      <c r="L1202" s="233">
        <v>40420</v>
      </c>
      <c r="M1202" s="18" t="s">
        <v>6533</v>
      </c>
      <c r="N1202" s="215">
        <v>40420</v>
      </c>
      <c r="O1202" s="225" t="s">
        <v>2614</v>
      </c>
      <c r="P1202" s="151"/>
      <c r="Q1202" s="52"/>
      <c r="R1202" s="330"/>
    </row>
    <row r="1203" spans="1:18" x14ac:dyDescent="0.25">
      <c r="A1203" s="54">
        <v>40413</v>
      </c>
      <c r="B1203" s="55" t="s">
        <v>2075</v>
      </c>
      <c r="C1203" s="20" t="s">
        <v>6221</v>
      </c>
      <c r="D1203" s="17">
        <v>4898</v>
      </c>
      <c r="E1203" s="20"/>
      <c r="F1203" s="17" t="s">
        <v>4323</v>
      </c>
      <c r="G1203" s="21">
        <v>24</v>
      </c>
      <c r="H1203" s="17" t="s">
        <v>2076</v>
      </c>
      <c r="I1203" s="17" t="s">
        <v>2879</v>
      </c>
      <c r="J1203" s="17" t="s">
        <v>9859</v>
      </c>
      <c r="K1203" s="17" t="s">
        <v>2077</v>
      </c>
      <c r="L1203" s="233">
        <v>40420</v>
      </c>
      <c r="M1203" s="18" t="s">
        <v>3386</v>
      </c>
      <c r="N1203" s="215">
        <v>40420</v>
      </c>
      <c r="O1203" s="228" t="s">
        <v>2077</v>
      </c>
      <c r="P1203" s="151"/>
      <c r="Q1203" s="52"/>
      <c r="R1203" s="330"/>
    </row>
    <row r="1204" spans="1:18" x14ac:dyDescent="0.25">
      <c r="A1204" s="54">
        <v>40415</v>
      </c>
      <c r="B1204" s="55" t="s">
        <v>9273</v>
      </c>
      <c r="C1204" s="20" t="s">
        <v>7963</v>
      </c>
      <c r="D1204" s="17">
        <v>4619</v>
      </c>
      <c r="E1204" s="20" t="s">
        <v>9274</v>
      </c>
      <c r="F1204" s="17" t="s">
        <v>4905</v>
      </c>
      <c r="G1204" s="17" t="s">
        <v>7813</v>
      </c>
      <c r="H1204" s="17" t="s">
        <v>4359</v>
      </c>
      <c r="I1204" s="17" t="s">
        <v>9275</v>
      </c>
      <c r="J1204" s="17" t="s">
        <v>10366</v>
      </c>
      <c r="K1204" s="17" t="s">
        <v>9276</v>
      </c>
      <c r="L1204" s="233">
        <v>40415</v>
      </c>
      <c r="M1204" s="18"/>
      <c r="N1204" s="215">
        <v>40415</v>
      </c>
      <c r="O1204" s="225">
        <v>24</v>
      </c>
      <c r="P1204" s="151"/>
      <c r="Q1204" s="52"/>
      <c r="R1204" s="330"/>
    </row>
    <row r="1205" spans="1:18" x14ac:dyDescent="0.25">
      <c r="A1205" s="54">
        <v>40415</v>
      </c>
      <c r="B1205" s="55" t="s">
        <v>9273</v>
      </c>
      <c r="C1205" s="20" t="s">
        <v>7963</v>
      </c>
      <c r="D1205" s="17">
        <v>4619</v>
      </c>
      <c r="E1205" s="20" t="s">
        <v>10543</v>
      </c>
      <c r="F1205" s="17" t="s">
        <v>4905</v>
      </c>
      <c r="G1205" s="17" t="s">
        <v>7813</v>
      </c>
      <c r="H1205" s="17" t="s">
        <v>9278</v>
      </c>
      <c r="I1205" s="17" t="s">
        <v>7813</v>
      </c>
      <c r="J1205" s="17" t="s">
        <v>7813</v>
      </c>
      <c r="K1205" s="17" t="s">
        <v>9277</v>
      </c>
      <c r="L1205" s="233">
        <v>40415</v>
      </c>
      <c r="M1205" s="18"/>
      <c r="N1205" s="215">
        <v>40415</v>
      </c>
      <c r="O1205" s="225">
        <v>2</v>
      </c>
      <c r="P1205" s="151"/>
      <c r="Q1205" s="52"/>
      <c r="R1205" s="330"/>
    </row>
    <row r="1206" spans="1:18" x14ac:dyDescent="0.25">
      <c r="A1206" s="54">
        <v>40415</v>
      </c>
      <c r="B1206" s="55" t="s">
        <v>10546</v>
      </c>
      <c r="C1206" s="20" t="s">
        <v>4722</v>
      </c>
      <c r="D1206" s="17">
        <v>4774</v>
      </c>
      <c r="E1206" s="20" t="s">
        <v>7505</v>
      </c>
      <c r="F1206" s="17" t="s">
        <v>7521</v>
      </c>
      <c r="G1206" s="17"/>
      <c r="H1206" s="17" t="s">
        <v>4442</v>
      </c>
      <c r="I1206" s="17" t="s">
        <v>6776</v>
      </c>
      <c r="J1206" s="17" t="s">
        <v>8327</v>
      </c>
      <c r="K1206" s="17" t="s">
        <v>9928</v>
      </c>
      <c r="L1206" s="233">
        <v>40421</v>
      </c>
      <c r="M1206" s="18" t="s">
        <v>3356</v>
      </c>
      <c r="N1206" s="215">
        <v>40417</v>
      </c>
      <c r="O1206" s="229">
        <v>2000</v>
      </c>
      <c r="P1206" s="151" t="s">
        <v>2646</v>
      </c>
      <c r="Q1206" s="52"/>
      <c r="R1206" s="330"/>
    </row>
    <row r="1207" spans="1:18" x14ac:dyDescent="0.25">
      <c r="A1207" s="54">
        <v>40416</v>
      </c>
      <c r="B1207" s="55" t="s">
        <v>6526</v>
      </c>
      <c r="C1207" s="20" t="s">
        <v>6221</v>
      </c>
      <c r="D1207" s="17">
        <v>4898</v>
      </c>
      <c r="E1207" s="20"/>
      <c r="F1207" s="17" t="s">
        <v>936</v>
      </c>
      <c r="G1207" s="17"/>
      <c r="H1207" s="17" t="s">
        <v>2749</v>
      </c>
      <c r="I1207" s="17"/>
      <c r="J1207" s="17"/>
      <c r="K1207" s="17" t="s">
        <v>8447</v>
      </c>
      <c r="L1207" s="233">
        <v>40416</v>
      </c>
      <c r="M1207" s="18" t="s">
        <v>3386</v>
      </c>
      <c r="N1207" s="215">
        <v>40416</v>
      </c>
      <c r="O1207" s="225" t="s">
        <v>8447</v>
      </c>
      <c r="P1207" s="151"/>
      <c r="Q1207" s="52"/>
      <c r="R1207" s="330"/>
    </row>
    <row r="1208" spans="1:18" x14ac:dyDescent="0.25">
      <c r="A1208" s="54">
        <v>40416</v>
      </c>
      <c r="B1208" s="55" t="s">
        <v>3909</v>
      </c>
      <c r="C1208" s="20" t="s">
        <v>2665</v>
      </c>
      <c r="D1208" s="17">
        <v>4890</v>
      </c>
      <c r="E1208" s="20"/>
      <c r="F1208" s="17" t="s">
        <v>4323</v>
      </c>
      <c r="G1208" s="17"/>
      <c r="H1208" s="17" t="s">
        <v>4349</v>
      </c>
      <c r="I1208" s="17" t="s">
        <v>3910</v>
      </c>
      <c r="J1208" s="17" t="s">
        <v>374</v>
      </c>
      <c r="K1208" s="17" t="s">
        <v>6476</v>
      </c>
      <c r="L1208" s="233">
        <v>40416</v>
      </c>
      <c r="M1208" s="18" t="s">
        <v>3386</v>
      </c>
      <c r="N1208" s="215">
        <v>40417</v>
      </c>
      <c r="O1208" s="225" t="s">
        <v>1836</v>
      </c>
      <c r="P1208" s="151"/>
      <c r="Q1208" s="52"/>
      <c r="R1208" s="330"/>
    </row>
    <row r="1209" spans="1:18" x14ac:dyDescent="0.25">
      <c r="A1209" s="54">
        <v>40416</v>
      </c>
      <c r="B1209" s="55" t="s">
        <v>10649</v>
      </c>
      <c r="C1209" s="20" t="s">
        <v>6221</v>
      </c>
      <c r="D1209" s="17">
        <v>4898</v>
      </c>
      <c r="E1209" s="20"/>
      <c r="F1209" s="17" t="s">
        <v>4905</v>
      </c>
      <c r="G1209" s="17"/>
      <c r="H1209" s="17" t="s">
        <v>4359</v>
      </c>
      <c r="I1209" s="17" t="s">
        <v>1080</v>
      </c>
      <c r="J1209" s="17" t="s">
        <v>9018</v>
      </c>
      <c r="K1209" s="17" t="s">
        <v>1672</v>
      </c>
      <c r="L1209" s="233">
        <v>40416</v>
      </c>
      <c r="M1209" s="18" t="s">
        <v>3386</v>
      </c>
      <c r="N1209" s="215">
        <v>40417</v>
      </c>
      <c r="O1209" s="225" t="s">
        <v>1672</v>
      </c>
      <c r="P1209" s="151"/>
      <c r="Q1209" s="52"/>
      <c r="R1209" s="330"/>
    </row>
    <row r="1210" spans="1:18" x14ac:dyDescent="0.25">
      <c r="A1210" s="54">
        <v>40416</v>
      </c>
      <c r="B1210" s="55" t="s">
        <v>981</v>
      </c>
      <c r="C1210" s="20" t="s">
        <v>9190</v>
      </c>
      <c r="D1210" s="17">
        <v>4859</v>
      </c>
      <c r="E1210" s="20"/>
      <c r="F1210" s="17" t="s">
        <v>567</v>
      </c>
      <c r="G1210" s="17"/>
      <c r="H1210" s="17" t="s">
        <v>9520</v>
      </c>
      <c r="I1210" s="17" t="s">
        <v>8177</v>
      </c>
      <c r="J1210" s="17"/>
      <c r="K1210" s="17" t="s">
        <v>4755</v>
      </c>
      <c r="L1210" s="233">
        <v>40416</v>
      </c>
      <c r="M1210" s="18" t="s">
        <v>3386</v>
      </c>
      <c r="N1210" s="215">
        <v>40417</v>
      </c>
      <c r="O1210" s="225" t="s">
        <v>2193</v>
      </c>
      <c r="P1210" s="151" t="s">
        <v>1963</v>
      </c>
      <c r="Q1210" s="52"/>
      <c r="R1210" s="330"/>
    </row>
    <row r="1211" spans="1:18" x14ac:dyDescent="0.25">
      <c r="A1211" s="54">
        <v>40416</v>
      </c>
      <c r="B1211" s="55" t="s">
        <v>5391</v>
      </c>
      <c r="C1211" s="20" t="s">
        <v>3095</v>
      </c>
      <c r="D1211" s="17">
        <v>4838</v>
      </c>
      <c r="E1211" s="20"/>
      <c r="F1211" s="17" t="s">
        <v>10771</v>
      </c>
      <c r="G1211" s="17"/>
      <c r="H1211" s="17" t="s">
        <v>5392</v>
      </c>
      <c r="I1211" s="17"/>
      <c r="J1211" s="17" t="s">
        <v>227</v>
      </c>
      <c r="K1211" s="17" t="s">
        <v>5416</v>
      </c>
      <c r="L1211" s="233">
        <v>40421</v>
      </c>
      <c r="M1211" s="18"/>
      <c r="N1211" s="215">
        <v>40422</v>
      </c>
      <c r="O1211" s="225" t="s">
        <v>7681</v>
      </c>
      <c r="P1211" s="151"/>
      <c r="Q1211" s="52"/>
      <c r="R1211" s="330"/>
    </row>
    <row r="1212" spans="1:18" x14ac:dyDescent="0.25">
      <c r="A1212" s="54">
        <v>40416</v>
      </c>
      <c r="B1212" s="55" t="s">
        <v>981</v>
      </c>
      <c r="C1212" s="20" t="s">
        <v>9190</v>
      </c>
      <c r="D1212" s="17">
        <v>4859</v>
      </c>
      <c r="E1212" s="20"/>
      <c r="F1212" s="17" t="s">
        <v>567</v>
      </c>
      <c r="G1212" s="17"/>
      <c r="H1212" s="17" t="s">
        <v>9520</v>
      </c>
      <c r="I1212" s="17" t="s">
        <v>8177</v>
      </c>
      <c r="J1212" s="17"/>
      <c r="K1212" s="17" t="s">
        <v>943</v>
      </c>
      <c r="L1212" s="233">
        <v>40428</v>
      </c>
      <c r="M1212" s="18" t="s">
        <v>3386</v>
      </c>
      <c r="N1212" s="215">
        <v>40428</v>
      </c>
      <c r="O1212" s="225" t="s">
        <v>10587</v>
      </c>
      <c r="P1212" s="151"/>
      <c r="Q1212" s="52"/>
      <c r="R1212" s="330"/>
    </row>
    <row r="1213" spans="1:18" x14ac:dyDescent="0.25">
      <c r="A1213" s="54">
        <v>40417</v>
      </c>
      <c r="B1213" s="55" t="s">
        <v>7960</v>
      </c>
      <c r="C1213" s="20" t="s">
        <v>9737</v>
      </c>
      <c r="D1213" s="17">
        <v>4824</v>
      </c>
      <c r="E1213" s="20"/>
      <c r="F1213" s="17" t="s">
        <v>3009</v>
      </c>
      <c r="G1213" s="17" t="s">
        <v>6532</v>
      </c>
      <c r="H1213" s="17" t="s">
        <v>4280</v>
      </c>
      <c r="I1213" s="17" t="s">
        <v>7085</v>
      </c>
      <c r="J1213" s="17" t="s">
        <v>2834</v>
      </c>
      <c r="K1213" s="17" t="s">
        <v>7346</v>
      </c>
      <c r="L1213" s="233">
        <v>40420</v>
      </c>
      <c r="M1213" s="18" t="s">
        <v>3386</v>
      </c>
      <c r="N1213" s="215">
        <v>40420</v>
      </c>
      <c r="O1213" s="225" t="s">
        <v>5145</v>
      </c>
      <c r="P1213" s="151"/>
      <c r="Q1213" s="52"/>
      <c r="R1213" s="330"/>
    </row>
    <row r="1214" spans="1:18" x14ac:dyDescent="0.25">
      <c r="A1214" s="54">
        <v>40420</v>
      </c>
      <c r="B1214" s="55" t="s">
        <v>91</v>
      </c>
      <c r="C1214" s="20" t="s">
        <v>7677</v>
      </c>
      <c r="D1214" s="17">
        <v>4838</v>
      </c>
      <c r="E1214" s="20"/>
      <c r="F1214" s="17" t="s">
        <v>4880</v>
      </c>
      <c r="G1214" s="17"/>
      <c r="H1214" s="17" t="s">
        <v>92</v>
      </c>
      <c r="I1214" s="17" t="s">
        <v>10098</v>
      </c>
      <c r="J1214" s="17" t="s">
        <v>10366</v>
      </c>
      <c r="K1214" s="17" t="s">
        <v>1672</v>
      </c>
      <c r="L1214" s="233">
        <v>40420</v>
      </c>
      <c r="M1214" s="18"/>
      <c r="N1214" s="215">
        <v>40420</v>
      </c>
      <c r="O1214" s="225" t="s">
        <v>1672</v>
      </c>
      <c r="P1214" s="151"/>
      <c r="Q1214" s="52"/>
      <c r="R1214" s="330"/>
    </row>
    <row r="1215" spans="1:18" x14ac:dyDescent="0.25">
      <c r="A1215" s="54">
        <v>40420</v>
      </c>
      <c r="B1215" s="55" t="s">
        <v>9295</v>
      </c>
      <c r="C1215" s="20" t="s">
        <v>6221</v>
      </c>
      <c r="D1215" s="17">
        <v>4898</v>
      </c>
      <c r="E1215" s="20"/>
      <c r="F1215" s="17" t="s">
        <v>936</v>
      </c>
      <c r="G1215" s="17"/>
      <c r="H1215" s="17" t="s">
        <v>9191</v>
      </c>
      <c r="I1215" s="17" t="s">
        <v>4014</v>
      </c>
      <c r="J1215" s="17" t="s">
        <v>1698</v>
      </c>
      <c r="K1215" s="17" t="s">
        <v>6387</v>
      </c>
      <c r="L1215" s="233">
        <v>40422</v>
      </c>
      <c r="M1215" s="18"/>
      <c r="N1215" s="215">
        <v>40422</v>
      </c>
      <c r="O1215" s="225" t="s">
        <v>1191</v>
      </c>
      <c r="P1215" s="151" t="s">
        <v>5214</v>
      </c>
      <c r="Q1215" s="52"/>
      <c r="R1215" s="330"/>
    </row>
    <row r="1216" spans="1:18" x14ac:dyDescent="0.25">
      <c r="A1216" s="54">
        <v>40422</v>
      </c>
      <c r="B1216" s="55" t="s">
        <v>211</v>
      </c>
      <c r="C1216" s="20" t="s">
        <v>7963</v>
      </c>
      <c r="D1216" s="17">
        <v>4619</v>
      </c>
      <c r="E1216" s="20"/>
      <c r="F1216" s="17" t="s">
        <v>10406</v>
      </c>
      <c r="G1216" s="17" t="s">
        <v>7813</v>
      </c>
      <c r="H1216" s="17" t="s">
        <v>5554</v>
      </c>
      <c r="I1216" s="17" t="s">
        <v>7813</v>
      </c>
      <c r="J1216" s="17" t="s">
        <v>7237</v>
      </c>
      <c r="K1216" s="17" t="s">
        <v>3989</v>
      </c>
      <c r="L1216" s="233">
        <v>40429</v>
      </c>
      <c r="M1216" s="18" t="s">
        <v>3356</v>
      </c>
      <c r="N1216" s="215">
        <v>40429</v>
      </c>
      <c r="O1216" s="225" t="s">
        <v>4295</v>
      </c>
      <c r="P1216" s="151"/>
      <c r="Q1216" s="52"/>
      <c r="R1216" s="330"/>
    </row>
    <row r="1217" spans="1:18" x14ac:dyDescent="0.25">
      <c r="A1217" s="54">
        <v>40422</v>
      </c>
      <c r="B1217" s="55" t="s">
        <v>3426</v>
      </c>
      <c r="C1217" s="20" t="s">
        <v>8180</v>
      </c>
      <c r="D1217" s="17">
        <v>4915</v>
      </c>
      <c r="E1217" s="20"/>
      <c r="F1217" s="17" t="s">
        <v>1461</v>
      </c>
      <c r="G1217" s="17"/>
      <c r="H1217" s="17" t="s">
        <v>3420</v>
      </c>
      <c r="I1217" s="17"/>
      <c r="J1217" s="17" t="s">
        <v>3864</v>
      </c>
      <c r="K1217" s="17" t="s">
        <v>7127</v>
      </c>
      <c r="L1217" s="233">
        <v>40438</v>
      </c>
      <c r="M1217" s="18"/>
      <c r="N1217" s="215">
        <v>40435</v>
      </c>
      <c r="O1217" s="225" t="s">
        <v>7127</v>
      </c>
      <c r="P1217" s="151"/>
      <c r="Q1217" s="52"/>
      <c r="R1217" s="330"/>
    </row>
    <row r="1218" spans="1:18" x14ac:dyDescent="0.25">
      <c r="A1218" s="54">
        <v>40422</v>
      </c>
      <c r="B1218" s="55" t="s">
        <v>3426</v>
      </c>
      <c r="C1218" s="20" t="s">
        <v>8180</v>
      </c>
      <c r="D1218" s="17">
        <v>4915</v>
      </c>
      <c r="E1218" s="20"/>
      <c r="F1218" s="17" t="s">
        <v>1461</v>
      </c>
      <c r="G1218" s="17"/>
      <c r="H1218" s="17" t="s">
        <v>4858</v>
      </c>
      <c r="I1218" s="17"/>
      <c r="J1218" s="17"/>
      <c r="K1218" s="17" t="s">
        <v>1883</v>
      </c>
      <c r="L1218" s="233">
        <v>40457</v>
      </c>
      <c r="M1218" s="18"/>
      <c r="N1218" s="215">
        <v>40456</v>
      </c>
      <c r="O1218" s="225"/>
      <c r="P1218" s="151"/>
      <c r="Q1218" s="52"/>
      <c r="R1218" s="330"/>
    </row>
    <row r="1219" spans="1:18" x14ac:dyDescent="0.25">
      <c r="A1219" s="54">
        <v>40424</v>
      </c>
      <c r="B1219" s="55" t="s">
        <v>211</v>
      </c>
      <c r="C1219" s="20" t="s">
        <v>7963</v>
      </c>
      <c r="D1219" s="17">
        <v>4619</v>
      </c>
      <c r="E1219" s="20"/>
      <c r="F1219" s="17" t="s">
        <v>10406</v>
      </c>
      <c r="G1219" s="17" t="s">
        <v>7813</v>
      </c>
      <c r="H1219" s="17" t="s">
        <v>10680</v>
      </c>
      <c r="I1219" s="17" t="s">
        <v>7813</v>
      </c>
      <c r="J1219" s="17" t="s">
        <v>6835</v>
      </c>
      <c r="K1219" s="17" t="s">
        <v>3991</v>
      </c>
      <c r="L1219" s="233">
        <v>40429</v>
      </c>
      <c r="M1219" s="18" t="s">
        <v>3356</v>
      </c>
      <c r="N1219" s="215">
        <v>40429</v>
      </c>
      <c r="O1219" s="225" t="s">
        <v>10590</v>
      </c>
      <c r="P1219" s="151"/>
      <c r="Q1219" s="52"/>
      <c r="R1219" s="330"/>
    </row>
    <row r="1220" spans="1:18" x14ac:dyDescent="0.25">
      <c r="A1220" s="54">
        <v>40424</v>
      </c>
      <c r="B1220" s="55" t="s">
        <v>211</v>
      </c>
      <c r="C1220" s="20" t="s">
        <v>7963</v>
      </c>
      <c r="D1220" s="17">
        <v>4619</v>
      </c>
      <c r="E1220" s="20"/>
      <c r="F1220" s="17" t="s">
        <v>10406</v>
      </c>
      <c r="G1220" s="17" t="s">
        <v>7813</v>
      </c>
      <c r="H1220" s="17" t="s">
        <v>10680</v>
      </c>
      <c r="I1220" s="17" t="s">
        <v>7813</v>
      </c>
      <c r="J1220" s="17" t="s">
        <v>5553</v>
      </c>
      <c r="K1220" s="17" t="s">
        <v>3990</v>
      </c>
      <c r="L1220" s="233">
        <v>40429</v>
      </c>
      <c r="M1220" s="18" t="s">
        <v>3356</v>
      </c>
      <c r="N1220" s="215">
        <v>40429</v>
      </c>
      <c r="O1220" s="225" t="s">
        <v>4319</v>
      </c>
      <c r="P1220" s="151"/>
      <c r="Q1220" s="52"/>
      <c r="R1220" s="330"/>
    </row>
    <row r="1221" spans="1:18" x14ac:dyDescent="0.25">
      <c r="A1221" s="54">
        <v>40428</v>
      </c>
      <c r="B1221" s="55" t="s">
        <v>7740</v>
      </c>
      <c r="C1221" s="20" t="s">
        <v>5754</v>
      </c>
      <c r="D1221" s="17">
        <v>4874</v>
      </c>
      <c r="E1221" s="20" t="s">
        <v>1735</v>
      </c>
      <c r="F1221" s="17" t="s">
        <v>7741</v>
      </c>
      <c r="G1221" s="17"/>
      <c r="H1221" s="17"/>
      <c r="I1221" s="17"/>
      <c r="J1221" s="17"/>
      <c r="K1221" s="17" t="s">
        <v>3076</v>
      </c>
      <c r="L1221" s="233">
        <v>40432</v>
      </c>
      <c r="M1221" s="18" t="s">
        <v>3356</v>
      </c>
      <c r="N1221" s="215">
        <v>40434</v>
      </c>
      <c r="O1221" s="225" t="s">
        <v>3076</v>
      </c>
      <c r="P1221" s="151"/>
      <c r="Q1221" s="52"/>
      <c r="R1221" s="330"/>
    </row>
    <row r="1222" spans="1:18" x14ac:dyDescent="0.25">
      <c r="A1222" s="54">
        <v>40429</v>
      </c>
      <c r="B1222" s="55" t="s">
        <v>5687</v>
      </c>
      <c r="C1222" s="20" t="s">
        <v>5735</v>
      </c>
      <c r="D1222" s="17">
        <v>4737</v>
      </c>
      <c r="E1222" s="20"/>
      <c r="F1222" s="17" t="s">
        <v>4494</v>
      </c>
      <c r="G1222" s="17"/>
      <c r="H1222" s="17" t="s">
        <v>5406</v>
      </c>
      <c r="I1222" s="17" t="s">
        <v>5414</v>
      </c>
      <c r="J1222" s="17" t="s">
        <v>8829</v>
      </c>
      <c r="K1222" s="17" t="s">
        <v>1672</v>
      </c>
      <c r="L1222" s="233">
        <v>40429</v>
      </c>
      <c r="M1222" s="18" t="s">
        <v>3386</v>
      </c>
      <c r="N1222" s="215">
        <v>40429</v>
      </c>
      <c r="O1222" s="225" t="s">
        <v>1672</v>
      </c>
      <c r="P1222" s="151"/>
      <c r="Q1222" s="52"/>
      <c r="R1222" s="330"/>
    </row>
    <row r="1223" spans="1:18" x14ac:dyDescent="0.25">
      <c r="A1223" s="54">
        <v>40429</v>
      </c>
      <c r="B1223" s="55" t="s">
        <v>6761</v>
      </c>
      <c r="C1223" s="20" t="s">
        <v>7677</v>
      </c>
      <c r="D1223" s="17">
        <v>4838</v>
      </c>
      <c r="E1223" s="20"/>
      <c r="F1223" s="17" t="s">
        <v>4880</v>
      </c>
      <c r="G1223" s="17"/>
      <c r="H1223" s="17" t="s">
        <v>92</v>
      </c>
      <c r="I1223" s="17" t="s">
        <v>10098</v>
      </c>
      <c r="J1223" s="17" t="s">
        <v>10366</v>
      </c>
      <c r="K1223" s="17" t="s">
        <v>10331</v>
      </c>
      <c r="L1223" s="233">
        <v>40429</v>
      </c>
      <c r="M1223" s="18" t="s">
        <v>10252</v>
      </c>
      <c r="N1223" s="215">
        <v>40429</v>
      </c>
      <c r="O1223" s="225" t="s">
        <v>10331</v>
      </c>
      <c r="P1223" s="151"/>
      <c r="Q1223" s="52"/>
      <c r="R1223" s="330"/>
    </row>
    <row r="1224" spans="1:18" x14ac:dyDescent="0.25">
      <c r="A1224" s="54">
        <v>40429</v>
      </c>
      <c r="B1224" s="55" t="s">
        <v>3729</v>
      </c>
      <c r="C1224" s="20" t="s">
        <v>3993</v>
      </c>
      <c r="D1224" s="17">
        <v>4885</v>
      </c>
      <c r="E1224" s="20"/>
      <c r="F1224" s="17" t="s">
        <v>4494</v>
      </c>
      <c r="G1224" s="17"/>
      <c r="H1224" s="17" t="s">
        <v>4359</v>
      </c>
      <c r="I1224" s="17" t="s">
        <v>5414</v>
      </c>
      <c r="J1224" s="17" t="s">
        <v>3193</v>
      </c>
      <c r="K1224" s="17" t="s">
        <v>1672</v>
      </c>
      <c r="L1224" s="233">
        <v>40431</v>
      </c>
      <c r="M1224" s="18" t="s">
        <v>3386</v>
      </c>
      <c r="N1224" s="215">
        <v>40430</v>
      </c>
      <c r="O1224" s="225" t="s">
        <v>1672</v>
      </c>
      <c r="P1224" s="151"/>
      <c r="Q1224" s="52"/>
      <c r="R1224" s="330"/>
    </row>
    <row r="1225" spans="1:18" x14ac:dyDescent="0.25">
      <c r="A1225" s="54">
        <v>40429</v>
      </c>
      <c r="B1225" s="55" t="s">
        <v>3730</v>
      </c>
      <c r="C1225" s="20" t="s">
        <v>9775</v>
      </c>
      <c r="D1225" s="17">
        <v>4905</v>
      </c>
      <c r="E1225" s="20"/>
      <c r="F1225" s="17" t="s">
        <v>4323</v>
      </c>
      <c r="G1225" s="17"/>
      <c r="H1225" s="17" t="s">
        <v>9396</v>
      </c>
      <c r="I1225" s="17" t="s">
        <v>3915</v>
      </c>
      <c r="J1225" s="17" t="s">
        <v>4186</v>
      </c>
      <c r="K1225" s="17" t="s">
        <v>3731</v>
      </c>
      <c r="L1225" s="233">
        <v>40431</v>
      </c>
      <c r="M1225" s="18" t="s">
        <v>3386</v>
      </c>
      <c r="N1225" s="215">
        <v>40434</v>
      </c>
      <c r="O1225" s="225" t="s">
        <v>3731</v>
      </c>
      <c r="P1225" s="151"/>
      <c r="Q1225" s="52"/>
      <c r="R1225" s="330"/>
    </row>
    <row r="1226" spans="1:18" x14ac:dyDescent="0.25">
      <c r="A1226" s="54">
        <v>40430</v>
      </c>
      <c r="B1226" s="55" t="s">
        <v>2066</v>
      </c>
      <c r="C1226" s="20" t="s">
        <v>9190</v>
      </c>
      <c r="D1226" s="17">
        <v>4859</v>
      </c>
      <c r="E1226" s="20"/>
      <c r="F1226" s="17" t="s">
        <v>4494</v>
      </c>
      <c r="G1226" s="17"/>
      <c r="H1226" s="17" t="s">
        <v>4359</v>
      </c>
      <c r="I1226" s="17" t="s">
        <v>1080</v>
      </c>
      <c r="J1226" s="17" t="s">
        <v>9018</v>
      </c>
      <c r="K1226" s="17" t="s">
        <v>1672</v>
      </c>
      <c r="L1226" s="233">
        <v>40430</v>
      </c>
      <c r="M1226" s="18" t="s">
        <v>3386</v>
      </c>
      <c r="N1226" s="215">
        <v>40430</v>
      </c>
      <c r="O1226" s="225" t="s">
        <v>1672</v>
      </c>
      <c r="P1226" s="151"/>
      <c r="Q1226" s="52"/>
      <c r="R1226" s="330"/>
    </row>
    <row r="1227" spans="1:18" x14ac:dyDescent="0.25">
      <c r="A1227" s="54">
        <v>40430</v>
      </c>
      <c r="B1227" s="55" t="s">
        <v>2439</v>
      </c>
      <c r="C1227" s="20" t="s">
        <v>2809</v>
      </c>
      <c r="D1227" s="17">
        <v>4549</v>
      </c>
      <c r="E1227" s="20"/>
      <c r="F1227" s="17" t="s">
        <v>3123</v>
      </c>
      <c r="G1227" s="21" t="s">
        <v>8606</v>
      </c>
      <c r="H1227" s="17" t="s">
        <v>6044</v>
      </c>
      <c r="I1227" s="17" t="s">
        <v>7803</v>
      </c>
      <c r="J1227" s="17"/>
      <c r="K1227" s="17" t="s">
        <v>5975</v>
      </c>
      <c r="L1227" s="233">
        <v>40437</v>
      </c>
      <c r="M1227" s="18"/>
      <c r="N1227" s="215">
        <v>40441</v>
      </c>
      <c r="O1227" s="225" t="s">
        <v>10816</v>
      </c>
      <c r="P1227" s="151"/>
      <c r="Q1227" s="52"/>
      <c r="R1227" s="330"/>
    </row>
    <row r="1228" spans="1:18" x14ac:dyDescent="0.25">
      <c r="A1228" s="54">
        <v>40431</v>
      </c>
      <c r="B1228" s="55" t="s">
        <v>4159</v>
      </c>
      <c r="C1228" s="20" t="s">
        <v>3993</v>
      </c>
      <c r="D1228" s="17">
        <v>4885</v>
      </c>
      <c r="E1228" s="20"/>
      <c r="F1228" s="17" t="s">
        <v>936</v>
      </c>
      <c r="G1228" s="17"/>
      <c r="H1228" s="17" t="s">
        <v>2299</v>
      </c>
      <c r="I1228" s="17"/>
      <c r="J1228" s="17" t="s">
        <v>7314</v>
      </c>
      <c r="K1228" s="17" t="s">
        <v>8212</v>
      </c>
      <c r="L1228" s="233">
        <v>40438</v>
      </c>
      <c r="M1228" s="18"/>
      <c r="N1228" s="215">
        <v>40442</v>
      </c>
      <c r="O1228" s="225" t="s">
        <v>2546</v>
      </c>
      <c r="P1228" s="151"/>
      <c r="Q1228" s="52"/>
      <c r="R1228" s="330"/>
    </row>
    <row r="1229" spans="1:18" x14ac:dyDescent="0.25">
      <c r="A1229" s="54">
        <v>40431</v>
      </c>
      <c r="B1229" s="55" t="s">
        <v>4159</v>
      </c>
      <c r="C1229" s="20" t="s">
        <v>3993</v>
      </c>
      <c r="D1229" s="17">
        <v>4885</v>
      </c>
      <c r="E1229" s="20"/>
      <c r="F1229" s="17" t="s">
        <v>936</v>
      </c>
      <c r="G1229" s="17" t="s">
        <v>6803</v>
      </c>
      <c r="H1229" s="17" t="s">
        <v>2057</v>
      </c>
      <c r="I1229" s="17" t="s">
        <v>1255</v>
      </c>
      <c r="J1229" s="17" t="s">
        <v>659</v>
      </c>
      <c r="K1229" s="17" t="s">
        <v>9560</v>
      </c>
      <c r="L1229" s="233">
        <v>40450</v>
      </c>
      <c r="M1229" s="18"/>
      <c r="N1229" s="215">
        <v>40450</v>
      </c>
      <c r="O1229" s="225" t="s">
        <v>7588</v>
      </c>
      <c r="P1229" s="151"/>
      <c r="Q1229" s="52"/>
      <c r="R1229" s="330"/>
    </row>
    <row r="1230" spans="1:18" x14ac:dyDescent="0.25">
      <c r="A1230" s="54">
        <v>40434</v>
      </c>
      <c r="B1230" s="55" t="s">
        <v>9744</v>
      </c>
      <c r="C1230" s="20" t="s">
        <v>9745</v>
      </c>
      <c r="D1230" s="17">
        <v>4904</v>
      </c>
      <c r="E1230" s="20"/>
      <c r="F1230" s="17" t="s">
        <v>936</v>
      </c>
      <c r="G1230" s="17"/>
      <c r="H1230" s="17" t="s">
        <v>2749</v>
      </c>
      <c r="I1230" s="17"/>
      <c r="J1230" s="17"/>
      <c r="K1230" s="17" t="s">
        <v>945</v>
      </c>
      <c r="L1230" s="233">
        <v>40445</v>
      </c>
      <c r="M1230" s="18"/>
      <c r="N1230" s="215">
        <v>40445</v>
      </c>
      <c r="O1230" s="225" t="s">
        <v>9783</v>
      </c>
      <c r="P1230" s="151"/>
      <c r="Q1230" s="52"/>
      <c r="R1230" s="330"/>
    </row>
    <row r="1231" spans="1:18" x14ac:dyDescent="0.25">
      <c r="A1231" s="54">
        <v>40434</v>
      </c>
      <c r="B1231" s="55" t="s">
        <v>9744</v>
      </c>
      <c r="C1231" s="20" t="s">
        <v>9745</v>
      </c>
      <c r="D1231" s="17">
        <v>4904</v>
      </c>
      <c r="E1231" s="20"/>
      <c r="F1231" s="17" t="s">
        <v>936</v>
      </c>
      <c r="G1231" s="17"/>
      <c r="H1231" s="17" t="s">
        <v>4442</v>
      </c>
      <c r="I1231" s="17" t="s">
        <v>10616</v>
      </c>
      <c r="J1231" s="17" t="s">
        <v>1891</v>
      </c>
      <c r="K1231" s="17" t="s">
        <v>5377</v>
      </c>
      <c r="L1231" s="233">
        <v>40445</v>
      </c>
      <c r="M1231" s="18"/>
      <c r="N1231" s="215">
        <v>40445</v>
      </c>
      <c r="O1231" s="225" t="s">
        <v>3044</v>
      </c>
      <c r="P1231" s="151"/>
      <c r="Q1231" s="52"/>
      <c r="R1231" s="330"/>
    </row>
    <row r="1232" spans="1:18" x14ac:dyDescent="0.25">
      <c r="A1232" s="54">
        <v>40434</v>
      </c>
      <c r="B1232" s="55" t="s">
        <v>9744</v>
      </c>
      <c r="C1232" s="20" t="s">
        <v>9745</v>
      </c>
      <c r="D1232" s="17">
        <v>4904</v>
      </c>
      <c r="E1232" s="20"/>
      <c r="F1232" s="17" t="s">
        <v>936</v>
      </c>
      <c r="G1232" s="17"/>
      <c r="H1232" s="17" t="s">
        <v>228</v>
      </c>
      <c r="I1232" s="17" t="s">
        <v>6069</v>
      </c>
      <c r="J1232" s="17" t="s">
        <v>10768</v>
      </c>
      <c r="K1232" s="17" t="s">
        <v>7127</v>
      </c>
      <c r="L1232" s="233">
        <v>40445</v>
      </c>
      <c r="M1232" s="18"/>
      <c r="N1232" s="215">
        <v>40445</v>
      </c>
      <c r="O1232" s="225" t="s">
        <v>4247</v>
      </c>
      <c r="P1232" s="151"/>
      <c r="Q1232" s="52"/>
      <c r="R1232" s="330"/>
    </row>
    <row r="1233" spans="1:18" x14ac:dyDescent="0.25">
      <c r="A1233" s="54">
        <v>40435</v>
      </c>
      <c r="B1233" s="55" t="s">
        <v>1835</v>
      </c>
      <c r="C1233" s="20" t="s">
        <v>6221</v>
      </c>
      <c r="D1233" s="17">
        <v>4898</v>
      </c>
      <c r="E1233" s="20"/>
      <c r="F1233" s="17" t="s">
        <v>4494</v>
      </c>
      <c r="G1233" s="17" t="s">
        <v>7813</v>
      </c>
      <c r="H1233" s="17" t="s">
        <v>8227</v>
      </c>
      <c r="I1233" s="17"/>
      <c r="J1233" s="17" t="s">
        <v>9018</v>
      </c>
      <c r="K1233" s="17" t="s">
        <v>921</v>
      </c>
      <c r="L1233" s="233">
        <v>40436</v>
      </c>
      <c r="M1233" s="18" t="s">
        <v>3386</v>
      </c>
      <c r="N1233" s="215">
        <v>40436</v>
      </c>
      <c r="O1233" s="225" t="s">
        <v>10582</v>
      </c>
      <c r="P1233" s="151"/>
      <c r="Q1233" s="52"/>
      <c r="R1233" s="330"/>
    </row>
    <row r="1234" spans="1:18" x14ac:dyDescent="0.25">
      <c r="A1234" s="54">
        <v>40435</v>
      </c>
      <c r="B1234" s="55" t="s">
        <v>1718</v>
      </c>
      <c r="C1234" s="20" t="s">
        <v>6221</v>
      </c>
      <c r="D1234" s="17">
        <v>4898</v>
      </c>
      <c r="E1234" s="20"/>
      <c r="F1234" s="17" t="s">
        <v>936</v>
      </c>
      <c r="G1234" s="17"/>
      <c r="H1234" s="17" t="s">
        <v>9191</v>
      </c>
      <c r="I1234" s="17" t="s">
        <v>4713</v>
      </c>
      <c r="J1234" s="17" t="s">
        <v>1698</v>
      </c>
      <c r="K1234" s="17" t="s">
        <v>7127</v>
      </c>
      <c r="L1234" s="233">
        <v>40447</v>
      </c>
      <c r="M1234" s="18"/>
      <c r="N1234" s="215">
        <v>40446</v>
      </c>
      <c r="O1234" s="225">
        <v>250</v>
      </c>
      <c r="P1234" s="151"/>
      <c r="Q1234" s="52"/>
      <c r="R1234" s="330"/>
    </row>
    <row r="1235" spans="1:18" x14ac:dyDescent="0.25">
      <c r="A1235" s="54">
        <v>40435</v>
      </c>
      <c r="B1235" s="55" t="s">
        <v>1038</v>
      </c>
      <c r="C1235" s="20" t="s">
        <v>3993</v>
      </c>
      <c r="D1235" s="17">
        <v>4885</v>
      </c>
      <c r="E1235" s="20"/>
      <c r="F1235" s="17" t="s">
        <v>5382</v>
      </c>
      <c r="G1235" s="17"/>
      <c r="H1235" s="17" t="s">
        <v>4384</v>
      </c>
      <c r="I1235" s="17"/>
      <c r="J1235" s="17"/>
      <c r="K1235" s="17" t="s">
        <v>4385</v>
      </c>
      <c r="L1235" s="233">
        <v>40448</v>
      </c>
      <c r="M1235" s="18"/>
      <c r="N1235" s="215">
        <v>40448</v>
      </c>
      <c r="O1235" s="225" t="s">
        <v>4385</v>
      </c>
      <c r="P1235" s="151"/>
      <c r="Q1235" s="52"/>
      <c r="R1235" s="330"/>
    </row>
    <row r="1236" spans="1:18" x14ac:dyDescent="0.25">
      <c r="A1236" s="54">
        <v>40435</v>
      </c>
      <c r="B1236" s="55" t="s">
        <v>2585</v>
      </c>
      <c r="C1236" s="20" t="s">
        <v>5085</v>
      </c>
      <c r="D1236" s="17">
        <v>4882</v>
      </c>
      <c r="E1236" s="20"/>
      <c r="F1236" s="17" t="s">
        <v>4880</v>
      </c>
      <c r="G1236" s="17" t="s">
        <v>4888</v>
      </c>
      <c r="H1236" s="17" t="s">
        <v>7118</v>
      </c>
      <c r="I1236" s="17" t="s">
        <v>7119</v>
      </c>
      <c r="J1236" s="17" t="s">
        <v>7813</v>
      </c>
      <c r="K1236" s="17" t="s">
        <v>9998</v>
      </c>
      <c r="L1236" s="233">
        <v>40448</v>
      </c>
      <c r="M1236" s="18"/>
      <c r="N1236" s="215">
        <v>40462</v>
      </c>
      <c r="O1236" s="228" t="s">
        <v>9998</v>
      </c>
      <c r="P1236" s="151"/>
      <c r="Q1236" s="52"/>
      <c r="R1236" s="330"/>
    </row>
    <row r="1237" spans="1:18" x14ac:dyDescent="0.25">
      <c r="A1237" s="54">
        <v>40435</v>
      </c>
      <c r="B1237" s="55" t="s">
        <v>2071</v>
      </c>
      <c r="C1237" s="20" t="s">
        <v>2072</v>
      </c>
      <c r="D1237" s="17">
        <v>4931</v>
      </c>
      <c r="E1237" s="20"/>
      <c r="F1237" s="17" t="s">
        <v>1069</v>
      </c>
      <c r="G1237" s="17"/>
      <c r="H1237" s="17" t="s">
        <v>6308</v>
      </c>
      <c r="I1237" s="17" t="s">
        <v>2074</v>
      </c>
      <c r="J1237" s="17" t="s">
        <v>2073</v>
      </c>
      <c r="K1237" s="17" t="s">
        <v>3040</v>
      </c>
      <c r="L1237" s="233">
        <v>40464</v>
      </c>
      <c r="M1237" s="18"/>
      <c r="N1237" s="215">
        <v>40462</v>
      </c>
      <c r="O1237" s="225" t="s">
        <v>4096</v>
      </c>
      <c r="P1237" s="151"/>
      <c r="Q1237" s="52"/>
      <c r="R1237" s="330"/>
    </row>
    <row r="1238" spans="1:18" x14ac:dyDescent="0.25">
      <c r="A1238" s="54">
        <v>40436</v>
      </c>
      <c r="B1238" s="55" t="s">
        <v>7219</v>
      </c>
      <c r="C1238" s="20" t="s">
        <v>7220</v>
      </c>
      <c r="D1238" s="17">
        <v>4900</v>
      </c>
      <c r="E1238" s="20" t="s">
        <v>4359</v>
      </c>
      <c r="F1238" s="17" t="s">
        <v>4494</v>
      </c>
      <c r="G1238" s="17"/>
      <c r="H1238" s="17" t="s">
        <v>9388</v>
      </c>
      <c r="I1238" s="17" t="s">
        <v>7237</v>
      </c>
      <c r="J1238" s="17" t="s">
        <v>3618</v>
      </c>
      <c r="K1238" s="17" t="s">
        <v>5796</v>
      </c>
      <c r="L1238" s="233">
        <v>40437</v>
      </c>
      <c r="M1238" s="18" t="s">
        <v>3386</v>
      </c>
      <c r="N1238" s="215">
        <v>40437</v>
      </c>
      <c r="O1238" s="225" t="s">
        <v>5401</v>
      </c>
      <c r="P1238" s="151"/>
      <c r="Q1238" s="52"/>
      <c r="R1238" s="330"/>
    </row>
    <row r="1239" spans="1:18" x14ac:dyDescent="0.25">
      <c r="A1239" s="54">
        <v>40436</v>
      </c>
      <c r="B1239" s="55" t="s">
        <v>1585</v>
      </c>
      <c r="C1239" s="20" t="s">
        <v>3993</v>
      </c>
      <c r="D1239" s="17">
        <v>4885</v>
      </c>
      <c r="E1239" s="20"/>
      <c r="F1239" s="17" t="s">
        <v>7521</v>
      </c>
      <c r="G1239" s="17"/>
      <c r="H1239" s="17" t="s">
        <v>9191</v>
      </c>
      <c r="I1239" s="17" t="s">
        <v>8177</v>
      </c>
      <c r="J1239" s="17" t="s">
        <v>1586</v>
      </c>
      <c r="K1239" s="17" t="s">
        <v>5751</v>
      </c>
      <c r="L1239" s="233">
        <v>40443</v>
      </c>
      <c r="M1239" s="18"/>
      <c r="N1239" s="215">
        <v>40443</v>
      </c>
      <c r="O1239" s="151" t="s">
        <v>2473</v>
      </c>
      <c r="P1239" s="151"/>
      <c r="Q1239" s="52"/>
      <c r="R1239" s="330"/>
    </row>
    <row r="1240" spans="1:18" x14ac:dyDescent="0.25">
      <c r="A1240" s="54">
        <v>40437</v>
      </c>
      <c r="B1240" s="55" t="s">
        <v>8855</v>
      </c>
      <c r="C1240" s="20" t="s">
        <v>8180</v>
      </c>
      <c r="D1240" s="17">
        <v>4915</v>
      </c>
      <c r="E1240" s="20"/>
      <c r="F1240" s="17" t="s">
        <v>9334</v>
      </c>
      <c r="G1240" s="17"/>
      <c r="H1240" s="17" t="s">
        <v>557</v>
      </c>
      <c r="I1240" s="17"/>
      <c r="J1240" s="17"/>
      <c r="K1240" s="17" t="s">
        <v>6934</v>
      </c>
      <c r="L1240" s="233">
        <v>40438</v>
      </c>
      <c r="M1240" s="18" t="s">
        <v>3386</v>
      </c>
      <c r="N1240" s="215">
        <v>40438</v>
      </c>
      <c r="O1240" s="225" t="s">
        <v>6934</v>
      </c>
      <c r="P1240" s="151"/>
      <c r="Q1240" s="52"/>
      <c r="R1240" s="330"/>
    </row>
    <row r="1241" spans="1:18" x14ac:dyDescent="0.25">
      <c r="A1241" s="54">
        <v>40437</v>
      </c>
      <c r="B1241" s="55" t="s">
        <v>8855</v>
      </c>
      <c r="C1241" s="20" t="s">
        <v>8180</v>
      </c>
      <c r="D1241" s="17">
        <v>4915</v>
      </c>
      <c r="E1241" s="20"/>
      <c r="F1241" s="17" t="s">
        <v>9334</v>
      </c>
      <c r="G1241" s="17"/>
      <c r="H1241" s="17" t="s">
        <v>8856</v>
      </c>
      <c r="I1241" s="17"/>
      <c r="J1241" s="17"/>
      <c r="K1241" s="17" t="s">
        <v>8426</v>
      </c>
      <c r="L1241" s="233">
        <v>40438</v>
      </c>
      <c r="M1241" s="18" t="s">
        <v>3386</v>
      </c>
      <c r="N1241" s="215">
        <v>40438</v>
      </c>
      <c r="O1241" s="225" t="s">
        <v>8426</v>
      </c>
      <c r="P1241" s="151"/>
      <c r="Q1241" s="52"/>
      <c r="R1241" s="330"/>
    </row>
    <row r="1242" spans="1:18" x14ac:dyDescent="0.25">
      <c r="A1242" s="54">
        <v>40437</v>
      </c>
      <c r="B1242" s="55" t="s">
        <v>4626</v>
      </c>
      <c r="C1242" s="20" t="s">
        <v>7220</v>
      </c>
      <c r="D1242" s="17">
        <v>4900</v>
      </c>
      <c r="E1242" s="20" t="s">
        <v>9481</v>
      </c>
      <c r="F1242" s="17" t="s">
        <v>567</v>
      </c>
      <c r="G1242" s="17" t="s">
        <v>7237</v>
      </c>
      <c r="H1242" s="17" t="s">
        <v>10320</v>
      </c>
      <c r="I1242" s="17" t="s">
        <v>1255</v>
      </c>
      <c r="J1242" s="17" t="s">
        <v>1255</v>
      </c>
      <c r="K1242" s="17" t="s">
        <v>1255</v>
      </c>
      <c r="L1242" s="233"/>
      <c r="M1242" s="18"/>
      <c r="N1242" s="215">
        <v>40483</v>
      </c>
      <c r="O1242" s="151"/>
      <c r="P1242" s="151"/>
      <c r="Q1242" s="52"/>
      <c r="R1242" s="330"/>
    </row>
    <row r="1243" spans="1:18" x14ac:dyDescent="0.25">
      <c r="A1243" s="54">
        <v>40441</v>
      </c>
      <c r="B1243" s="55" t="s">
        <v>3006</v>
      </c>
      <c r="C1243" s="20" t="s">
        <v>9190</v>
      </c>
      <c r="D1243" s="17">
        <v>4859</v>
      </c>
      <c r="E1243" s="20"/>
      <c r="F1243" s="17" t="s">
        <v>4494</v>
      </c>
      <c r="G1243" s="17"/>
      <c r="H1243" s="17" t="s">
        <v>4359</v>
      </c>
      <c r="I1243" s="17" t="s">
        <v>1080</v>
      </c>
      <c r="J1243" s="17" t="s">
        <v>1004</v>
      </c>
      <c r="K1243" s="17" t="s">
        <v>10140</v>
      </c>
      <c r="L1243" s="233">
        <v>40441</v>
      </c>
      <c r="M1243" s="18" t="s">
        <v>3386</v>
      </c>
      <c r="N1243" s="215">
        <v>40441</v>
      </c>
      <c r="O1243" s="225" t="s">
        <v>10140</v>
      </c>
      <c r="P1243" s="151"/>
      <c r="Q1243" s="52"/>
      <c r="R1243" s="330"/>
    </row>
    <row r="1244" spans="1:18" x14ac:dyDescent="0.25">
      <c r="A1244" s="54">
        <v>40442</v>
      </c>
      <c r="B1244" s="55" t="s">
        <v>5813</v>
      </c>
      <c r="C1244" s="20" t="s">
        <v>9190</v>
      </c>
      <c r="D1244" s="17">
        <v>4859</v>
      </c>
      <c r="E1244" s="20"/>
      <c r="F1244" s="17" t="s">
        <v>936</v>
      </c>
      <c r="G1244" s="17"/>
      <c r="H1244" s="17" t="s">
        <v>2299</v>
      </c>
      <c r="I1244" s="17"/>
      <c r="J1244" s="17" t="s">
        <v>374</v>
      </c>
      <c r="K1244" s="17" t="s">
        <v>288</v>
      </c>
      <c r="L1244" s="233">
        <v>40445</v>
      </c>
      <c r="M1244" s="18"/>
      <c r="N1244" s="215">
        <v>40446</v>
      </c>
      <c r="O1244" s="225">
        <v>5000</v>
      </c>
      <c r="P1244" s="151"/>
      <c r="Q1244" s="52"/>
      <c r="R1244" s="330"/>
    </row>
    <row r="1245" spans="1:18" x14ac:dyDescent="0.25">
      <c r="A1245" s="54">
        <v>40443</v>
      </c>
      <c r="B1245" s="55" t="s">
        <v>5812</v>
      </c>
      <c r="C1245" s="20" t="s">
        <v>3993</v>
      </c>
      <c r="D1245" s="17">
        <v>4885</v>
      </c>
      <c r="E1245" s="20"/>
      <c r="F1245" s="17" t="s">
        <v>4494</v>
      </c>
      <c r="G1245" s="17"/>
      <c r="H1245" s="17" t="s">
        <v>4359</v>
      </c>
      <c r="I1245" s="17" t="s">
        <v>1080</v>
      </c>
      <c r="J1245" s="17" t="s">
        <v>3618</v>
      </c>
      <c r="K1245" s="17" t="s">
        <v>1672</v>
      </c>
      <c r="L1245" s="233">
        <v>40443</v>
      </c>
      <c r="M1245" s="18" t="s">
        <v>3386</v>
      </c>
      <c r="N1245" s="215">
        <v>40444</v>
      </c>
      <c r="O1245" s="225" t="s">
        <v>1672</v>
      </c>
      <c r="P1245" s="151"/>
      <c r="Q1245" s="52"/>
      <c r="R1245" s="330"/>
    </row>
    <row r="1246" spans="1:18" x14ac:dyDescent="0.25">
      <c r="A1246" s="54">
        <v>40443</v>
      </c>
      <c r="B1246" s="55" t="s">
        <v>2472</v>
      </c>
      <c r="C1246" s="20" t="s">
        <v>2215</v>
      </c>
      <c r="D1246" s="17"/>
      <c r="E1246" s="20"/>
      <c r="F1246" s="17" t="s">
        <v>4494</v>
      </c>
      <c r="G1246" s="17"/>
      <c r="H1246" s="17" t="s">
        <v>4359</v>
      </c>
      <c r="I1246" s="17" t="s">
        <v>1080</v>
      </c>
      <c r="J1246" s="17" t="s">
        <v>1004</v>
      </c>
      <c r="K1246" s="17" t="s">
        <v>921</v>
      </c>
      <c r="L1246" s="233">
        <v>40443</v>
      </c>
      <c r="M1246" s="18" t="s">
        <v>3386</v>
      </c>
      <c r="N1246" s="215">
        <v>40444</v>
      </c>
      <c r="O1246" s="225" t="s">
        <v>921</v>
      </c>
      <c r="P1246" s="151"/>
      <c r="Q1246" s="52"/>
      <c r="R1246" s="330"/>
    </row>
    <row r="1247" spans="1:18" x14ac:dyDescent="0.25">
      <c r="A1247" s="54">
        <v>40444</v>
      </c>
      <c r="B1247" s="55" t="s">
        <v>6678</v>
      </c>
      <c r="C1247" s="20" t="s">
        <v>7220</v>
      </c>
      <c r="D1247" s="17">
        <v>4900</v>
      </c>
      <c r="E1247" s="20" t="s">
        <v>8378</v>
      </c>
      <c r="F1247" s="17" t="s">
        <v>1697</v>
      </c>
      <c r="G1247" s="17"/>
      <c r="H1247" s="17" t="s">
        <v>7130</v>
      </c>
      <c r="I1247" s="17" t="s">
        <v>7131</v>
      </c>
      <c r="J1247" s="17"/>
      <c r="K1247" s="17" t="s">
        <v>9926</v>
      </c>
      <c r="L1247" s="233">
        <v>40445</v>
      </c>
      <c r="M1247" s="18" t="s">
        <v>3356</v>
      </c>
      <c r="N1247" s="215">
        <v>40444</v>
      </c>
      <c r="O1247" s="225" t="s">
        <v>7681</v>
      </c>
      <c r="P1247" s="151"/>
      <c r="Q1247" s="52"/>
      <c r="R1247" s="330"/>
    </row>
    <row r="1248" spans="1:18" x14ac:dyDescent="0.25">
      <c r="A1248" s="54">
        <v>40444</v>
      </c>
      <c r="B1248" s="55" t="s">
        <v>9038</v>
      </c>
      <c r="C1248" s="20" t="s">
        <v>2215</v>
      </c>
      <c r="D1248" s="17"/>
      <c r="E1248" s="20"/>
      <c r="F1248" s="17" t="s">
        <v>9334</v>
      </c>
      <c r="G1248" s="17"/>
      <c r="H1248" s="17" t="s">
        <v>1000</v>
      </c>
      <c r="I1248" s="17"/>
      <c r="J1248" s="17"/>
      <c r="K1248" s="17" t="s">
        <v>4624</v>
      </c>
      <c r="L1248" s="233">
        <v>40444</v>
      </c>
      <c r="M1248" s="18" t="s">
        <v>3386</v>
      </c>
      <c r="N1248" s="215">
        <v>40444</v>
      </c>
      <c r="O1248" s="225" t="s">
        <v>4624</v>
      </c>
      <c r="P1248" s="151"/>
      <c r="Q1248" s="52"/>
      <c r="R1248" s="330"/>
    </row>
    <row r="1249" spans="1:18" x14ac:dyDescent="0.25">
      <c r="A1249" s="54">
        <v>40444</v>
      </c>
      <c r="B1249" s="55" t="s">
        <v>8756</v>
      </c>
      <c r="C1249" s="20" t="s">
        <v>9190</v>
      </c>
      <c r="D1249" s="17">
        <v>4859</v>
      </c>
      <c r="E1249" s="20"/>
      <c r="F1249" s="17" t="s">
        <v>936</v>
      </c>
      <c r="G1249" s="17"/>
      <c r="H1249" s="17" t="s">
        <v>9191</v>
      </c>
      <c r="I1249" s="17" t="s">
        <v>4014</v>
      </c>
      <c r="J1249" s="17" t="s">
        <v>4318</v>
      </c>
      <c r="K1249" s="17" t="s">
        <v>7127</v>
      </c>
      <c r="L1249" s="233">
        <v>40448</v>
      </c>
      <c r="M1249" s="18"/>
      <c r="N1249" s="215">
        <v>40448</v>
      </c>
      <c r="O1249" s="225" t="s">
        <v>7127</v>
      </c>
      <c r="P1249" s="151"/>
      <c r="Q1249" s="52"/>
      <c r="R1249" s="330"/>
    </row>
    <row r="1250" spans="1:18" x14ac:dyDescent="0.25">
      <c r="A1250" s="54">
        <v>40444</v>
      </c>
      <c r="B1250" s="55" t="s">
        <v>8755</v>
      </c>
      <c r="C1250" s="20" t="s">
        <v>9190</v>
      </c>
      <c r="D1250" s="17">
        <v>4859</v>
      </c>
      <c r="E1250" s="20"/>
      <c r="F1250" s="17" t="s">
        <v>7521</v>
      </c>
      <c r="G1250" s="17"/>
      <c r="H1250" s="17" t="s">
        <v>9191</v>
      </c>
      <c r="I1250" s="17" t="s">
        <v>4014</v>
      </c>
      <c r="J1250" s="17" t="s">
        <v>286</v>
      </c>
      <c r="K1250" s="17" t="s">
        <v>6387</v>
      </c>
      <c r="L1250" s="233">
        <v>40451</v>
      </c>
      <c r="M1250" s="18"/>
      <c r="N1250" s="215">
        <v>40451</v>
      </c>
      <c r="O1250" s="225" t="s">
        <v>6387</v>
      </c>
      <c r="P1250" s="151"/>
      <c r="Q1250" s="52"/>
      <c r="R1250" s="330"/>
    </row>
    <row r="1251" spans="1:18" x14ac:dyDescent="0.25">
      <c r="A1251" s="54">
        <v>40448</v>
      </c>
      <c r="B1251" s="55" t="s">
        <v>2380</v>
      </c>
      <c r="C1251" s="20" t="s">
        <v>2381</v>
      </c>
      <c r="D1251" s="17" t="s">
        <v>7813</v>
      </c>
      <c r="E1251" s="20" t="s">
        <v>2213</v>
      </c>
      <c r="F1251" s="17" t="s">
        <v>9573</v>
      </c>
      <c r="G1251" s="17"/>
      <c r="H1251" s="17" t="s">
        <v>9574</v>
      </c>
      <c r="I1251" s="17" t="s">
        <v>6069</v>
      </c>
      <c r="J1251" s="17" t="s">
        <v>7811</v>
      </c>
      <c r="K1251" s="17" t="s">
        <v>5477</v>
      </c>
      <c r="L1251" s="233">
        <v>40470</v>
      </c>
      <c r="M1251" s="18" t="s">
        <v>3356</v>
      </c>
      <c r="N1251" s="215">
        <v>40470</v>
      </c>
      <c r="O1251" s="225"/>
      <c r="P1251" s="151"/>
      <c r="Q1251" s="52"/>
      <c r="R1251" s="330"/>
    </row>
    <row r="1252" spans="1:18" x14ac:dyDescent="0.25">
      <c r="A1252" s="54">
        <v>40449</v>
      </c>
      <c r="B1252" s="55" t="s">
        <v>10570</v>
      </c>
      <c r="C1252" s="20" t="s">
        <v>4925</v>
      </c>
      <c r="D1252" s="17" t="s">
        <v>7237</v>
      </c>
      <c r="E1252" s="20" t="s">
        <v>6251</v>
      </c>
      <c r="F1252" s="17" t="s">
        <v>567</v>
      </c>
      <c r="G1252" s="17" t="s">
        <v>7237</v>
      </c>
      <c r="H1252" s="17" t="s">
        <v>10571</v>
      </c>
      <c r="I1252" s="17" t="s">
        <v>10572</v>
      </c>
      <c r="J1252" s="17" t="s">
        <v>1727</v>
      </c>
      <c r="K1252" s="17" t="s">
        <v>10573</v>
      </c>
      <c r="L1252" s="233">
        <v>40448</v>
      </c>
      <c r="M1252" s="18" t="s">
        <v>3356</v>
      </c>
      <c r="N1252" s="215">
        <v>40449</v>
      </c>
      <c r="O1252" s="225" t="s">
        <v>2731</v>
      </c>
      <c r="P1252" s="151"/>
      <c r="Q1252" s="52"/>
      <c r="R1252" s="330"/>
    </row>
    <row r="1253" spans="1:18" x14ac:dyDescent="0.25">
      <c r="A1253" s="54">
        <v>40449</v>
      </c>
      <c r="B1253" s="55" t="s">
        <v>6820</v>
      </c>
      <c r="C1253" s="20" t="s">
        <v>9190</v>
      </c>
      <c r="D1253" s="17">
        <v>4859</v>
      </c>
      <c r="E1253" s="20"/>
      <c r="F1253" s="17" t="s">
        <v>936</v>
      </c>
      <c r="G1253" s="17"/>
      <c r="H1253" s="17" t="s">
        <v>9191</v>
      </c>
      <c r="I1253" s="17" t="s">
        <v>4014</v>
      </c>
      <c r="J1253" s="17" t="s">
        <v>4318</v>
      </c>
      <c r="K1253" s="17" t="s">
        <v>7127</v>
      </c>
      <c r="L1253" s="233"/>
      <c r="M1253" s="18"/>
      <c r="N1253" s="215">
        <v>40483</v>
      </c>
      <c r="O1253" s="225"/>
      <c r="P1253" s="151"/>
      <c r="Q1253" s="52"/>
      <c r="R1253" s="330"/>
    </row>
    <row r="1254" spans="1:18" x14ac:dyDescent="0.25">
      <c r="A1254" s="54">
        <v>40451</v>
      </c>
      <c r="B1254" s="55" t="s">
        <v>3857</v>
      </c>
      <c r="C1254" s="20" t="s">
        <v>6029</v>
      </c>
      <c r="D1254" s="17">
        <v>4907</v>
      </c>
      <c r="E1254" s="20"/>
      <c r="F1254" s="17" t="s">
        <v>1461</v>
      </c>
      <c r="G1254" s="17"/>
      <c r="H1254" s="17" t="s">
        <v>6593</v>
      </c>
      <c r="I1254" s="17" t="s">
        <v>10616</v>
      </c>
      <c r="J1254" s="17" t="s">
        <v>6063</v>
      </c>
      <c r="K1254" s="17" t="s">
        <v>7127</v>
      </c>
      <c r="L1254" s="233"/>
      <c r="M1254" s="18"/>
      <c r="N1254" s="215">
        <v>40459</v>
      </c>
      <c r="O1254" s="225">
        <v>250</v>
      </c>
      <c r="P1254" s="151"/>
      <c r="Q1254" s="52"/>
      <c r="R1254" s="330"/>
    </row>
    <row r="1255" spans="1:18" x14ac:dyDescent="0.25">
      <c r="A1255" s="54">
        <v>40451</v>
      </c>
      <c r="B1255" s="55" t="s">
        <v>3859</v>
      </c>
      <c r="C1255" s="20" t="s">
        <v>9648</v>
      </c>
      <c r="D1255" s="17">
        <v>4922</v>
      </c>
      <c r="E1255" s="20"/>
      <c r="F1255" s="17" t="s">
        <v>1461</v>
      </c>
      <c r="G1255" s="17"/>
      <c r="H1255" s="17" t="s">
        <v>6593</v>
      </c>
      <c r="I1255" s="17" t="s">
        <v>10616</v>
      </c>
      <c r="J1255" s="17" t="s">
        <v>3862</v>
      </c>
      <c r="K1255" s="17" t="s">
        <v>943</v>
      </c>
      <c r="L1255" s="233">
        <v>40469</v>
      </c>
      <c r="M1255" s="18"/>
      <c r="N1255" s="215">
        <v>40471</v>
      </c>
      <c r="O1255" s="225" t="s">
        <v>943</v>
      </c>
      <c r="P1255" s="151"/>
      <c r="Q1255" s="52"/>
      <c r="R1255" s="330"/>
    </row>
    <row r="1256" spans="1:18" x14ac:dyDescent="0.25">
      <c r="A1256" s="54">
        <v>40452</v>
      </c>
      <c r="B1256" s="55" t="s">
        <v>4568</v>
      </c>
      <c r="C1256" s="20" t="s">
        <v>4569</v>
      </c>
      <c r="D1256" s="17"/>
      <c r="E1256" s="20"/>
      <c r="F1256" s="17" t="s">
        <v>7521</v>
      </c>
      <c r="G1256" s="17"/>
      <c r="H1256" s="17" t="s">
        <v>6593</v>
      </c>
      <c r="I1256" s="17" t="s">
        <v>6069</v>
      </c>
      <c r="J1256" s="17" t="s">
        <v>9462</v>
      </c>
      <c r="K1256" s="17" t="s">
        <v>7127</v>
      </c>
      <c r="L1256" s="233">
        <v>40458</v>
      </c>
      <c r="M1256" s="18"/>
      <c r="N1256" s="215">
        <v>40453</v>
      </c>
      <c r="O1256" s="225"/>
      <c r="P1256" s="151"/>
      <c r="Q1256" s="52"/>
      <c r="R1256" s="330"/>
    </row>
    <row r="1257" spans="1:18" x14ac:dyDescent="0.25">
      <c r="A1257" s="54">
        <v>40455</v>
      </c>
      <c r="B1257" s="55" t="s">
        <v>596</v>
      </c>
      <c r="C1257" s="20" t="s">
        <v>2212</v>
      </c>
      <c r="D1257" s="17">
        <v>4602</v>
      </c>
      <c r="E1257" s="20" t="s">
        <v>5720</v>
      </c>
      <c r="F1257" s="17" t="s">
        <v>567</v>
      </c>
      <c r="G1257" s="17"/>
      <c r="H1257" s="17" t="s">
        <v>5721</v>
      </c>
      <c r="I1257" s="17" t="s">
        <v>5722</v>
      </c>
      <c r="J1257" s="17"/>
      <c r="K1257" s="17" t="s">
        <v>9055</v>
      </c>
      <c r="L1257" s="233">
        <v>40458</v>
      </c>
      <c r="M1257" s="18" t="s">
        <v>8356</v>
      </c>
      <c r="N1257" s="231">
        <v>40456</v>
      </c>
      <c r="O1257" s="227" t="s">
        <v>8447</v>
      </c>
      <c r="P1257" s="151"/>
      <c r="Q1257" s="52"/>
      <c r="R1257" s="330"/>
    </row>
    <row r="1258" spans="1:18" x14ac:dyDescent="0.25">
      <c r="A1258" s="54">
        <v>40455</v>
      </c>
      <c r="B1258" s="55" t="s">
        <v>3305</v>
      </c>
      <c r="C1258" s="20" t="s">
        <v>7963</v>
      </c>
      <c r="D1258" s="17">
        <v>4619</v>
      </c>
      <c r="E1258" s="20" t="s">
        <v>3306</v>
      </c>
      <c r="F1258" s="17" t="s">
        <v>3307</v>
      </c>
      <c r="G1258" s="17"/>
      <c r="H1258" s="17" t="s">
        <v>3308</v>
      </c>
      <c r="I1258" s="17" t="s">
        <v>3309</v>
      </c>
      <c r="J1258" s="17"/>
      <c r="K1258" s="17" t="s">
        <v>8447</v>
      </c>
      <c r="L1258" s="233">
        <v>40456</v>
      </c>
      <c r="M1258" s="18"/>
      <c r="N1258" s="230">
        <v>40456</v>
      </c>
      <c r="O1258" s="213"/>
      <c r="P1258" s="151"/>
      <c r="Q1258" s="52"/>
      <c r="R1258" s="330"/>
    </row>
    <row r="1259" spans="1:18" x14ac:dyDescent="0.25">
      <c r="A1259" s="54">
        <v>40458</v>
      </c>
      <c r="B1259" s="55" t="s">
        <v>10110</v>
      </c>
      <c r="C1259" s="20" t="s">
        <v>2611</v>
      </c>
      <c r="D1259" s="17">
        <v>4928</v>
      </c>
      <c r="E1259" s="20"/>
      <c r="F1259" s="17" t="s">
        <v>2613</v>
      </c>
      <c r="G1259" s="17"/>
      <c r="H1259" s="17" t="s">
        <v>10111</v>
      </c>
      <c r="I1259" s="17"/>
      <c r="J1259" s="17" t="s">
        <v>227</v>
      </c>
      <c r="K1259" s="17" t="s">
        <v>10112</v>
      </c>
      <c r="L1259" s="233">
        <v>40459</v>
      </c>
      <c r="M1259" s="18" t="s">
        <v>3386</v>
      </c>
      <c r="N1259" s="215">
        <v>40459</v>
      </c>
      <c r="O1259" s="225" t="s">
        <v>10112</v>
      </c>
      <c r="P1259" s="151"/>
      <c r="Q1259" s="52"/>
      <c r="R1259" s="330"/>
    </row>
    <row r="1260" spans="1:18" x14ac:dyDescent="0.25">
      <c r="A1260" s="54">
        <v>40458</v>
      </c>
      <c r="B1260" s="55" t="s">
        <v>1681</v>
      </c>
      <c r="C1260" s="20" t="s">
        <v>2611</v>
      </c>
      <c r="D1260" s="17">
        <v>4928</v>
      </c>
      <c r="E1260" s="20"/>
      <c r="F1260" s="17" t="s">
        <v>4494</v>
      </c>
      <c r="G1260" s="17"/>
      <c r="H1260" s="17" t="s">
        <v>10217</v>
      </c>
      <c r="I1260" s="17" t="s">
        <v>1682</v>
      </c>
      <c r="J1260" s="17"/>
      <c r="K1260" s="17" t="s">
        <v>7019</v>
      </c>
      <c r="L1260" s="233">
        <v>40459</v>
      </c>
      <c r="M1260" s="18" t="s">
        <v>3386</v>
      </c>
      <c r="N1260" s="215">
        <v>40459</v>
      </c>
      <c r="O1260" s="225"/>
      <c r="P1260" s="151"/>
      <c r="Q1260" s="52"/>
      <c r="R1260" s="330"/>
    </row>
    <row r="1261" spans="1:18" x14ac:dyDescent="0.25">
      <c r="A1261" s="54">
        <v>40458</v>
      </c>
      <c r="B1261" s="55" t="s">
        <v>2012</v>
      </c>
      <c r="C1261" s="20" t="s">
        <v>7525</v>
      </c>
      <c r="D1261" s="17">
        <v>4752</v>
      </c>
      <c r="E1261" s="20" t="s">
        <v>7163</v>
      </c>
      <c r="F1261" s="17" t="s">
        <v>9334</v>
      </c>
      <c r="G1261" s="17"/>
      <c r="H1261" s="17" t="s">
        <v>3167</v>
      </c>
      <c r="I1261" s="17" t="s">
        <v>3705</v>
      </c>
      <c r="J1261" s="17"/>
      <c r="K1261" s="17" t="s">
        <v>824</v>
      </c>
      <c r="L1261" s="233">
        <v>40459</v>
      </c>
      <c r="M1261" s="18" t="s">
        <v>3386</v>
      </c>
      <c r="N1261" s="215">
        <v>40459</v>
      </c>
      <c r="O1261" s="225"/>
      <c r="P1261" s="151"/>
      <c r="Q1261" s="52"/>
      <c r="R1261" s="330"/>
    </row>
    <row r="1262" spans="1:18" x14ac:dyDescent="0.25">
      <c r="A1262" s="54">
        <v>40458</v>
      </c>
      <c r="B1262" s="55" t="s">
        <v>10110</v>
      </c>
      <c r="C1262" s="20" t="s">
        <v>2611</v>
      </c>
      <c r="D1262" s="17">
        <v>4928</v>
      </c>
      <c r="E1262" s="20"/>
      <c r="F1262" s="17" t="s">
        <v>2613</v>
      </c>
      <c r="G1262" s="17"/>
      <c r="H1262" s="17" t="s">
        <v>10111</v>
      </c>
      <c r="I1262" s="17"/>
      <c r="J1262" s="17" t="s">
        <v>227</v>
      </c>
      <c r="K1262" s="17" t="s">
        <v>4158</v>
      </c>
      <c r="L1262" s="233">
        <v>40473</v>
      </c>
      <c r="M1262" s="18" t="s">
        <v>3386</v>
      </c>
      <c r="N1262" s="215">
        <v>40464</v>
      </c>
      <c r="O1262" s="225" t="s">
        <v>4158</v>
      </c>
      <c r="P1262" s="151"/>
      <c r="Q1262" s="52"/>
      <c r="R1262" s="330"/>
    </row>
    <row r="1263" spans="1:18" x14ac:dyDescent="0.25">
      <c r="A1263" s="54">
        <v>40459</v>
      </c>
      <c r="B1263" s="55" t="s">
        <v>5771</v>
      </c>
      <c r="C1263" s="20" t="s">
        <v>3993</v>
      </c>
      <c r="D1263" s="17">
        <v>4885</v>
      </c>
      <c r="E1263" s="20"/>
      <c r="F1263" s="17" t="s">
        <v>4494</v>
      </c>
      <c r="G1263" s="17"/>
      <c r="H1263" s="17" t="s">
        <v>4359</v>
      </c>
      <c r="I1263" s="17" t="s">
        <v>1080</v>
      </c>
      <c r="J1263" s="17" t="s">
        <v>3618</v>
      </c>
      <c r="K1263" s="17" t="s">
        <v>921</v>
      </c>
      <c r="L1263" s="233">
        <v>40459</v>
      </c>
      <c r="M1263" s="18" t="s">
        <v>6533</v>
      </c>
      <c r="N1263" s="215">
        <v>40462</v>
      </c>
      <c r="O1263" s="225" t="s">
        <v>921</v>
      </c>
      <c r="P1263" s="151"/>
      <c r="Q1263" s="52"/>
      <c r="R1263" s="330"/>
    </row>
    <row r="1264" spans="1:18" x14ac:dyDescent="0.25">
      <c r="A1264" s="54">
        <v>40459</v>
      </c>
      <c r="B1264" s="55" t="s">
        <v>521</v>
      </c>
      <c r="C1264" s="20" t="s">
        <v>7220</v>
      </c>
      <c r="D1264" s="17">
        <v>4900</v>
      </c>
      <c r="E1264" s="20" t="s">
        <v>784</v>
      </c>
      <c r="F1264" s="17" t="s">
        <v>6389</v>
      </c>
      <c r="G1264" s="17"/>
      <c r="H1264" s="17" t="s">
        <v>5042</v>
      </c>
      <c r="I1264" s="17"/>
      <c r="J1264" s="17"/>
      <c r="K1264" s="17" t="s">
        <v>4131</v>
      </c>
      <c r="L1264" s="233">
        <v>40466</v>
      </c>
      <c r="M1264" s="18"/>
      <c r="N1264" s="215">
        <v>40463</v>
      </c>
      <c r="O1264" s="225" t="s">
        <v>4131</v>
      </c>
      <c r="P1264" s="151"/>
      <c r="Q1264" s="52"/>
      <c r="R1264" s="330"/>
    </row>
    <row r="1265" spans="1:18" x14ac:dyDescent="0.25">
      <c r="A1265" s="54">
        <v>40459</v>
      </c>
      <c r="B1265" s="55" t="s">
        <v>2678</v>
      </c>
      <c r="C1265" s="20" t="s">
        <v>5085</v>
      </c>
      <c r="D1265" s="17">
        <v>4882</v>
      </c>
      <c r="E1265" s="20" t="s">
        <v>2680</v>
      </c>
      <c r="F1265" s="17" t="s">
        <v>7372</v>
      </c>
      <c r="G1265" s="17"/>
      <c r="H1265" s="17" t="s">
        <v>2679</v>
      </c>
      <c r="I1265" s="17" t="s">
        <v>2681</v>
      </c>
      <c r="J1265" s="17"/>
      <c r="K1265" s="17" t="s">
        <v>892</v>
      </c>
      <c r="L1265" s="233">
        <v>40462</v>
      </c>
      <c r="M1265" s="193" t="s">
        <v>6533</v>
      </c>
      <c r="N1265" s="215">
        <v>40463</v>
      </c>
      <c r="O1265" s="225"/>
      <c r="P1265" s="151"/>
      <c r="Q1265" s="52"/>
      <c r="R1265" s="330"/>
    </row>
    <row r="1266" spans="1:18" x14ac:dyDescent="0.25">
      <c r="A1266" s="54">
        <v>40459</v>
      </c>
      <c r="B1266" s="55" t="s">
        <v>2678</v>
      </c>
      <c r="C1266" s="20" t="s">
        <v>5085</v>
      </c>
      <c r="D1266" s="17">
        <v>4882</v>
      </c>
      <c r="E1266" s="20" t="s">
        <v>6024</v>
      </c>
      <c r="F1266" s="17" t="s">
        <v>7372</v>
      </c>
      <c r="G1266" s="17"/>
      <c r="H1266" s="17" t="s">
        <v>5803</v>
      </c>
      <c r="I1266" s="17" t="s">
        <v>5804</v>
      </c>
      <c r="J1266" s="17"/>
      <c r="K1266" s="17" t="s">
        <v>1820</v>
      </c>
      <c r="L1266" s="233">
        <v>40462</v>
      </c>
      <c r="M1266" s="18"/>
      <c r="N1266" s="215">
        <v>40463</v>
      </c>
      <c r="O1266" s="225"/>
      <c r="P1266" s="151"/>
      <c r="Q1266" s="52"/>
      <c r="R1266" s="330"/>
    </row>
    <row r="1267" spans="1:18" x14ac:dyDescent="0.25">
      <c r="A1267" s="54">
        <v>40459</v>
      </c>
      <c r="B1267" s="55" t="s">
        <v>2678</v>
      </c>
      <c r="C1267" s="20"/>
      <c r="D1267" s="17"/>
      <c r="E1267" s="20"/>
      <c r="F1267" s="17" t="s">
        <v>4494</v>
      </c>
      <c r="G1267" s="17"/>
      <c r="H1267" s="17" t="s">
        <v>4359</v>
      </c>
      <c r="I1267" s="17" t="s">
        <v>1080</v>
      </c>
      <c r="J1267" s="17" t="s">
        <v>4511</v>
      </c>
      <c r="K1267" s="17" t="s">
        <v>5796</v>
      </c>
      <c r="L1267" s="239">
        <v>40462</v>
      </c>
      <c r="M1267" s="192"/>
      <c r="N1267" s="232">
        <v>40463</v>
      </c>
      <c r="O1267" s="225"/>
      <c r="P1267" s="151"/>
      <c r="Q1267" s="52"/>
      <c r="R1267" s="330"/>
    </row>
    <row r="1268" spans="1:18" x14ac:dyDescent="0.25">
      <c r="A1268" s="54">
        <v>40459</v>
      </c>
      <c r="B1268" s="55">
        <v>363454</v>
      </c>
      <c r="C1268" s="20" t="s">
        <v>7963</v>
      </c>
      <c r="D1268" s="17">
        <v>4619</v>
      </c>
      <c r="E1268" s="20" t="s">
        <v>2203</v>
      </c>
      <c r="F1268" s="17" t="s">
        <v>10791</v>
      </c>
      <c r="G1268" s="17"/>
      <c r="H1268" s="17"/>
      <c r="I1268" s="17"/>
      <c r="J1268" s="17" t="s">
        <v>4941</v>
      </c>
      <c r="K1268" s="17" t="s">
        <v>6595</v>
      </c>
      <c r="L1268" s="233">
        <v>40463</v>
      </c>
      <c r="M1268" s="18" t="s">
        <v>3386</v>
      </c>
      <c r="N1268" s="215">
        <v>40463</v>
      </c>
      <c r="O1268" s="225"/>
      <c r="P1268" s="151"/>
      <c r="Q1268" s="52"/>
      <c r="R1268" s="330"/>
    </row>
    <row r="1269" spans="1:18" x14ac:dyDescent="0.25">
      <c r="A1269" s="54">
        <v>40459</v>
      </c>
      <c r="B1269" s="55" t="s">
        <v>10018</v>
      </c>
      <c r="C1269" s="20" t="s">
        <v>3993</v>
      </c>
      <c r="D1269" s="17">
        <v>4885</v>
      </c>
      <c r="E1269" s="20"/>
      <c r="F1269" s="17" t="s">
        <v>936</v>
      </c>
      <c r="G1269" s="17"/>
      <c r="H1269" s="17" t="s">
        <v>2299</v>
      </c>
      <c r="I1269" s="17"/>
      <c r="J1269" s="17" t="s">
        <v>227</v>
      </c>
      <c r="K1269" s="17" t="s">
        <v>5772</v>
      </c>
      <c r="L1269" s="233">
        <v>40466</v>
      </c>
      <c r="M1269" s="18"/>
      <c r="N1269" s="215">
        <v>40466</v>
      </c>
      <c r="O1269" s="225" t="s">
        <v>5417</v>
      </c>
      <c r="P1269" s="151"/>
      <c r="Q1269" s="52"/>
      <c r="R1269" s="330"/>
    </row>
    <row r="1270" spans="1:18" x14ac:dyDescent="0.25">
      <c r="A1270" s="54">
        <v>40459</v>
      </c>
      <c r="B1270" s="55" t="s">
        <v>517</v>
      </c>
      <c r="C1270" s="20" t="s">
        <v>7220</v>
      </c>
      <c r="D1270" s="17">
        <v>4900</v>
      </c>
      <c r="E1270" s="20" t="s">
        <v>518</v>
      </c>
      <c r="F1270" s="17" t="s">
        <v>519</v>
      </c>
      <c r="G1270" s="17"/>
      <c r="H1270" s="17" t="s">
        <v>520</v>
      </c>
      <c r="I1270" s="17"/>
      <c r="J1270" s="17" t="s">
        <v>10366</v>
      </c>
      <c r="K1270" s="17" t="s">
        <v>820</v>
      </c>
      <c r="L1270" s="233">
        <v>40462</v>
      </c>
      <c r="M1270" s="18" t="s">
        <v>3386</v>
      </c>
      <c r="N1270" s="215">
        <v>40466</v>
      </c>
      <c r="O1270" s="225" t="s">
        <v>820</v>
      </c>
      <c r="P1270" s="151" t="s">
        <v>7732</v>
      </c>
      <c r="Q1270" s="52"/>
      <c r="R1270" s="330"/>
    </row>
    <row r="1271" spans="1:18" x14ac:dyDescent="0.25">
      <c r="A1271" s="54">
        <v>40464</v>
      </c>
      <c r="B1271" s="55" t="s">
        <v>9572</v>
      </c>
      <c r="C1271" s="20" t="s">
        <v>6317</v>
      </c>
      <c r="D1271" s="17">
        <v>4852</v>
      </c>
      <c r="E1271" s="20"/>
      <c r="F1271" s="17" t="s">
        <v>4494</v>
      </c>
      <c r="G1271" s="17"/>
      <c r="H1271" s="17" t="s">
        <v>4359</v>
      </c>
      <c r="I1271" s="17" t="s">
        <v>1080</v>
      </c>
      <c r="J1271" s="17" t="s">
        <v>3618</v>
      </c>
      <c r="K1271" s="17" t="s">
        <v>1672</v>
      </c>
      <c r="L1271" s="233">
        <v>40464</v>
      </c>
      <c r="M1271" s="18" t="s">
        <v>3386</v>
      </c>
      <c r="N1271" s="215">
        <v>40464</v>
      </c>
      <c r="O1271" s="225" t="s">
        <v>1672</v>
      </c>
      <c r="P1271" s="151"/>
      <c r="Q1271" s="52"/>
      <c r="R1271" s="330"/>
    </row>
    <row r="1272" spans="1:18" x14ac:dyDescent="0.25">
      <c r="A1272" s="54">
        <v>40464</v>
      </c>
      <c r="B1272" s="55" t="s">
        <v>3826</v>
      </c>
      <c r="C1272" s="20" t="s">
        <v>7220</v>
      </c>
      <c r="D1272" s="17">
        <v>4900</v>
      </c>
      <c r="E1272" s="20" t="s">
        <v>3827</v>
      </c>
      <c r="F1272" s="17" t="s">
        <v>4494</v>
      </c>
      <c r="G1272" s="17"/>
      <c r="H1272" s="17" t="s">
        <v>4359</v>
      </c>
      <c r="I1272" s="17" t="s">
        <v>1080</v>
      </c>
      <c r="J1272" s="17" t="s">
        <v>9996</v>
      </c>
      <c r="K1272" s="17" t="s">
        <v>4044</v>
      </c>
      <c r="L1272" s="233">
        <v>40465</v>
      </c>
      <c r="M1272" s="18" t="s">
        <v>3386</v>
      </c>
      <c r="N1272" s="215">
        <v>40465</v>
      </c>
      <c r="O1272" s="225" t="s">
        <v>4044</v>
      </c>
      <c r="P1272" s="151"/>
      <c r="Q1272" s="52"/>
      <c r="R1272" s="330"/>
    </row>
    <row r="1273" spans="1:18" x14ac:dyDescent="0.25">
      <c r="A1273" s="54">
        <v>40465</v>
      </c>
      <c r="B1273" s="55" t="s">
        <v>9220</v>
      </c>
      <c r="C1273" s="20" t="s">
        <v>5085</v>
      </c>
      <c r="D1273" s="17">
        <v>4882</v>
      </c>
      <c r="E1273" s="20"/>
      <c r="F1273" s="17" t="s">
        <v>567</v>
      </c>
      <c r="G1273" s="17"/>
      <c r="H1273" s="17" t="s">
        <v>10320</v>
      </c>
      <c r="I1273" s="204" t="s">
        <v>9221</v>
      </c>
      <c r="J1273" s="17" t="s">
        <v>5864</v>
      </c>
      <c r="K1273" s="17" t="s">
        <v>3044</v>
      </c>
      <c r="L1273" s="233"/>
      <c r="M1273" s="18"/>
      <c r="N1273" s="215">
        <v>40465</v>
      </c>
      <c r="O1273" s="151">
        <v>1250</v>
      </c>
      <c r="P1273" s="151"/>
      <c r="Q1273" s="52"/>
      <c r="R1273" s="330"/>
    </row>
    <row r="1274" spans="1:18" x14ac:dyDescent="0.25">
      <c r="A1274" s="54">
        <v>40466</v>
      </c>
      <c r="B1274" s="55" t="s">
        <v>10702</v>
      </c>
      <c r="C1274" s="20" t="s">
        <v>10694</v>
      </c>
      <c r="D1274" s="17">
        <v>4914</v>
      </c>
      <c r="E1274" s="20"/>
      <c r="F1274" s="17" t="s">
        <v>1461</v>
      </c>
      <c r="G1274" s="17"/>
      <c r="H1274" s="17" t="s">
        <v>2484</v>
      </c>
      <c r="I1274" s="17"/>
      <c r="J1274" s="17"/>
      <c r="K1274" s="17" t="s">
        <v>10229</v>
      </c>
      <c r="L1274" s="233"/>
      <c r="M1274" s="18"/>
      <c r="N1274" s="215">
        <v>40461</v>
      </c>
      <c r="O1274" s="225" t="s">
        <v>10229</v>
      </c>
      <c r="P1274" s="151"/>
      <c r="Q1274" s="52"/>
      <c r="R1274" s="330"/>
    </row>
    <row r="1275" spans="1:18" x14ac:dyDescent="0.25">
      <c r="A1275" s="54">
        <v>40466</v>
      </c>
      <c r="B1275" s="55"/>
      <c r="C1275" s="20" t="s">
        <v>9190</v>
      </c>
      <c r="D1275" s="17">
        <v>4859</v>
      </c>
      <c r="E1275" s="20"/>
      <c r="F1275" s="17" t="s">
        <v>8340</v>
      </c>
      <c r="G1275" s="17"/>
      <c r="H1275" s="17" t="s">
        <v>6879</v>
      </c>
      <c r="I1275" s="17"/>
      <c r="J1275" s="17"/>
      <c r="K1275" s="17" t="s">
        <v>8591</v>
      </c>
      <c r="L1275" s="233">
        <v>40471</v>
      </c>
      <c r="M1275" s="18"/>
      <c r="N1275" s="215">
        <v>40481</v>
      </c>
      <c r="O1275" s="225"/>
      <c r="P1275" s="151"/>
      <c r="Q1275" s="52"/>
      <c r="R1275" s="330"/>
    </row>
    <row r="1276" spans="1:18" x14ac:dyDescent="0.25">
      <c r="A1276" s="54">
        <v>40466</v>
      </c>
      <c r="B1276" s="55" t="s">
        <v>10702</v>
      </c>
      <c r="C1276" s="20" t="s">
        <v>10694</v>
      </c>
      <c r="D1276" s="17">
        <v>4914</v>
      </c>
      <c r="E1276" s="20"/>
      <c r="F1276" s="17" t="s">
        <v>1461</v>
      </c>
      <c r="G1276" s="17"/>
      <c r="H1276" s="17" t="s">
        <v>4442</v>
      </c>
      <c r="I1276" s="17" t="s">
        <v>4014</v>
      </c>
      <c r="J1276" s="17" t="s">
        <v>3588</v>
      </c>
      <c r="K1276" s="17" t="s">
        <v>5477</v>
      </c>
      <c r="L1276" s="233">
        <v>40494</v>
      </c>
      <c r="M1276" s="18"/>
      <c r="N1276" s="215">
        <v>40494</v>
      </c>
      <c r="O1276" s="225" t="s">
        <v>5477</v>
      </c>
      <c r="P1276" s="151"/>
      <c r="Q1276" s="52"/>
      <c r="R1276" s="330"/>
    </row>
    <row r="1277" spans="1:18" x14ac:dyDescent="0.25">
      <c r="A1277" s="54">
        <v>40466</v>
      </c>
      <c r="B1277" s="55" t="s">
        <v>10702</v>
      </c>
      <c r="C1277" s="20" t="s">
        <v>10694</v>
      </c>
      <c r="D1277" s="17">
        <v>4914</v>
      </c>
      <c r="E1277" s="20"/>
      <c r="F1277" s="17" t="s">
        <v>1461</v>
      </c>
      <c r="G1277" s="17"/>
      <c r="H1277" s="17" t="s">
        <v>4047</v>
      </c>
      <c r="I1277" s="17" t="s">
        <v>4014</v>
      </c>
      <c r="J1277" s="17" t="s">
        <v>10768</v>
      </c>
      <c r="K1277" s="17" t="s">
        <v>4755</v>
      </c>
      <c r="L1277" s="233">
        <v>40494</v>
      </c>
      <c r="M1277" s="18"/>
      <c r="N1277" s="215">
        <v>40494</v>
      </c>
      <c r="O1277" s="225" t="s">
        <v>4755</v>
      </c>
      <c r="P1277" s="151"/>
      <c r="Q1277" s="52"/>
      <c r="R1277" s="330"/>
    </row>
    <row r="1278" spans="1:18" x14ac:dyDescent="0.25">
      <c r="A1278" s="54">
        <v>40466</v>
      </c>
      <c r="B1278" s="55" t="s">
        <v>10702</v>
      </c>
      <c r="C1278" s="20" t="s">
        <v>10694</v>
      </c>
      <c r="D1278" s="17">
        <v>4914</v>
      </c>
      <c r="E1278" s="20"/>
      <c r="F1278" s="17" t="s">
        <v>1461</v>
      </c>
      <c r="G1278" s="17"/>
      <c r="H1278" s="17" t="s">
        <v>7883</v>
      </c>
      <c r="I1278" s="17"/>
      <c r="J1278" s="17"/>
      <c r="K1278" s="17" t="s">
        <v>2062</v>
      </c>
      <c r="L1278" s="233">
        <v>40494</v>
      </c>
      <c r="M1278" s="18"/>
      <c r="N1278" s="215">
        <v>40497</v>
      </c>
      <c r="O1278" s="225" t="s">
        <v>3076</v>
      </c>
      <c r="P1278" s="151"/>
      <c r="Q1278" s="52" t="s">
        <v>10064</v>
      </c>
      <c r="R1278" s="330"/>
    </row>
    <row r="1279" spans="1:18" x14ac:dyDescent="0.25">
      <c r="A1279" s="54">
        <v>40466</v>
      </c>
      <c r="B1279" s="55" t="s">
        <v>10702</v>
      </c>
      <c r="C1279" s="20" t="s">
        <v>10694</v>
      </c>
      <c r="D1279" s="17">
        <v>4914</v>
      </c>
      <c r="E1279" s="20"/>
      <c r="F1279" s="17" t="s">
        <v>1461</v>
      </c>
      <c r="G1279" s="17"/>
      <c r="H1279" s="17" t="s">
        <v>4046</v>
      </c>
      <c r="I1279" s="17"/>
      <c r="J1279" s="17"/>
      <c r="K1279" s="17" t="s">
        <v>945</v>
      </c>
      <c r="L1279" s="233"/>
      <c r="M1279" s="18"/>
      <c r="N1279" s="215">
        <v>40497</v>
      </c>
      <c r="O1279" s="225" t="s">
        <v>3076</v>
      </c>
      <c r="P1279" s="151"/>
      <c r="Q1279" s="52"/>
      <c r="R1279" s="330"/>
    </row>
    <row r="1280" spans="1:18" x14ac:dyDescent="0.25">
      <c r="A1280" s="54">
        <v>40466</v>
      </c>
      <c r="B1280" s="55" t="s">
        <v>10702</v>
      </c>
      <c r="C1280" s="20" t="s">
        <v>10694</v>
      </c>
      <c r="D1280" s="17">
        <v>4914</v>
      </c>
      <c r="E1280" s="20"/>
      <c r="F1280" s="17" t="s">
        <v>1461</v>
      </c>
      <c r="G1280" s="17"/>
      <c r="H1280" s="17" t="s">
        <v>228</v>
      </c>
      <c r="I1280" s="17" t="s">
        <v>6069</v>
      </c>
      <c r="J1280" s="17" t="s">
        <v>3588</v>
      </c>
      <c r="K1280" s="17" t="s">
        <v>7127</v>
      </c>
      <c r="L1280" s="233">
        <v>40494</v>
      </c>
      <c r="M1280" s="18"/>
      <c r="N1280" s="215">
        <v>40497</v>
      </c>
      <c r="O1280" s="225" t="s">
        <v>4247</v>
      </c>
      <c r="P1280" s="151"/>
      <c r="Q1280" s="52"/>
      <c r="R1280" s="330"/>
    </row>
    <row r="1281" spans="1:18" x14ac:dyDescent="0.25">
      <c r="A1281" s="54">
        <v>40466</v>
      </c>
      <c r="B1281" s="55" t="s">
        <v>10702</v>
      </c>
      <c r="C1281" s="20" t="s">
        <v>10694</v>
      </c>
      <c r="D1281" s="17">
        <v>4914</v>
      </c>
      <c r="E1281" s="20"/>
      <c r="F1281" s="17" t="s">
        <v>1461</v>
      </c>
      <c r="G1281" s="17"/>
      <c r="H1281" s="17" t="s">
        <v>9191</v>
      </c>
      <c r="I1281" s="17" t="s">
        <v>10616</v>
      </c>
      <c r="J1281" s="17" t="s">
        <v>3588</v>
      </c>
      <c r="K1281" s="17" t="s">
        <v>7127</v>
      </c>
      <c r="L1281" s="233">
        <v>40494</v>
      </c>
      <c r="M1281" s="18"/>
      <c r="N1281" s="215">
        <v>40497</v>
      </c>
      <c r="O1281" s="225" t="s">
        <v>4247</v>
      </c>
      <c r="P1281" s="151"/>
      <c r="Q1281" s="52"/>
      <c r="R1281" s="330"/>
    </row>
    <row r="1282" spans="1:18" x14ac:dyDescent="0.25">
      <c r="A1282" s="54">
        <v>40466</v>
      </c>
      <c r="B1282" s="55" t="s">
        <v>10702</v>
      </c>
      <c r="C1282" s="20" t="s">
        <v>10694</v>
      </c>
      <c r="D1282" s="17">
        <v>4914</v>
      </c>
      <c r="E1282" s="20"/>
      <c r="F1282" s="17" t="s">
        <v>1461</v>
      </c>
      <c r="G1282" s="17"/>
      <c r="H1282" s="17" t="s">
        <v>228</v>
      </c>
      <c r="I1282" s="17" t="s">
        <v>6069</v>
      </c>
      <c r="J1282" s="17" t="s">
        <v>10768</v>
      </c>
      <c r="K1282" s="17" t="s">
        <v>5477</v>
      </c>
      <c r="L1282" s="233"/>
      <c r="M1282" s="18"/>
      <c r="N1282" s="215">
        <v>40497</v>
      </c>
      <c r="O1282" s="225" t="s">
        <v>10642</v>
      </c>
      <c r="P1282" s="151"/>
      <c r="Q1282" s="52"/>
      <c r="R1282" s="330"/>
    </row>
    <row r="1283" spans="1:18" x14ac:dyDescent="0.25">
      <c r="A1283" s="54">
        <v>40466</v>
      </c>
      <c r="B1283" s="55" t="s">
        <v>10702</v>
      </c>
      <c r="C1283" s="20" t="s">
        <v>10694</v>
      </c>
      <c r="D1283" s="17">
        <v>4914</v>
      </c>
      <c r="E1283" s="20"/>
      <c r="F1283" s="17" t="s">
        <v>1461</v>
      </c>
      <c r="G1283" s="17"/>
      <c r="H1283" s="17" t="s">
        <v>9191</v>
      </c>
      <c r="I1283" s="17" t="s">
        <v>10616</v>
      </c>
      <c r="J1283" s="17" t="s">
        <v>10768</v>
      </c>
      <c r="K1283" s="17" t="s">
        <v>7127</v>
      </c>
      <c r="L1283" s="233"/>
      <c r="M1283" s="18"/>
      <c r="N1283" s="215">
        <v>40497</v>
      </c>
      <c r="O1283" s="225" t="s">
        <v>4247</v>
      </c>
      <c r="P1283" s="151"/>
      <c r="Q1283" s="52"/>
      <c r="R1283" s="330"/>
    </row>
    <row r="1284" spans="1:18" x14ac:dyDescent="0.25">
      <c r="A1284" s="54">
        <v>40466</v>
      </c>
      <c r="B1284" s="55" t="s">
        <v>10702</v>
      </c>
      <c r="C1284" s="20" t="s">
        <v>10694</v>
      </c>
      <c r="D1284" s="17">
        <v>4914</v>
      </c>
      <c r="E1284" s="20"/>
      <c r="F1284" s="17" t="s">
        <v>1461</v>
      </c>
      <c r="G1284" s="17"/>
      <c r="H1284" s="17" t="s">
        <v>4442</v>
      </c>
      <c r="I1284" s="17" t="s">
        <v>4014</v>
      </c>
      <c r="J1284" s="17" t="s">
        <v>10768</v>
      </c>
      <c r="K1284" s="17" t="s">
        <v>6387</v>
      </c>
      <c r="L1284" s="233"/>
      <c r="M1284" s="18"/>
      <c r="N1284" s="215">
        <v>40497</v>
      </c>
      <c r="O1284" s="225" t="s">
        <v>1747</v>
      </c>
      <c r="P1284" s="151"/>
      <c r="Q1284" s="52"/>
      <c r="R1284" s="330"/>
    </row>
    <row r="1285" spans="1:18" x14ac:dyDescent="0.25">
      <c r="A1285" s="54">
        <v>40466</v>
      </c>
      <c r="B1285" s="55" t="s">
        <v>7733</v>
      </c>
      <c r="C1285" s="20" t="s">
        <v>10694</v>
      </c>
      <c r="D1285" s="17">
        <v>4914</v>
      </c>
      <c r="E1285" s="20"/>
      <c r="F1285" s="17" t="s">
        <v>9334</v>
      </c>
      <c r="G1285" s="17" t="s">
        <v>5830</v>
      </c>
      <c r="H1285" s="17" t="s">
        <v>7542</v>
      </c>
      <c r="I1285" s="17" t="s">
        <v>7301</v>
      </c>
      <c r="J1285" s="17"/>
      <c r="K1285" s="17" t="s">
        <v>10695</v>
      </c>
      <c r="L1285" s="233"/>
      <c r="M1285" s="18" t="s">
        <v>3386</v>
      </c>
      <c r="N1285" s="215">
        <v>40501</v>
      </c>
      <c r="O1285" s="225" t="s">
        <v>2471</v>
      </c>
      <c r="P1285" s="151"/>
      <c r="Q1285" s="52"/>
      <c r="R1285" s="330"/>
    </row>
    <row r="1286" spans="1:18" x14ac:dyDescent="0.25">
      <c r="A1286" s="54">
        <v>40466</v>
      </c>
      <c r="B1286" s="55" t="s">
        <v>10702</v>
      </c>
      <c r="C1286" s="20" t="s">
        <v>10694</v>
      </c>
      <c r="D1286" s="17">
        <v>4914</v>
      </c>
      <c r="E1286" s="20"/>
      <c r="F1286" s="17" t="s">
        <v>1461</v>
      </c>
      <c r="G1286" s="17"/>
      <c r="H1286" s="17" t="s">
        <v>4047</v>
      </c>
      <c r="I1286" s="17" t="s">
        <v>3915</v>
      </c>
      <c r="J1286" s="17" t="s">
        <v>3588</v>
      </c>
      <c r="K1286" s="17" t="s">
        <v>5477</v>
      </c>
      <c r="L1286" s="233"/>
      <c r="M1286" s="18"/>
      <c r="N1286" s="215">
        <v>40515</v>
      </c>
      <c r="O1286" s="225" t="s">
        <v>5477</v>
      </c>
      <c r="P1286" s="151"/>
      <c r="Q1286" s="52"/>
      <c r="R1286" s="330"/>
    </row>
    <row r="1287" spans="1:18" x14ac:dyDescent="0.25">
      <c r="A1287" s="54">
        <v>40470</v>
      </c>
      <c r="B1287" s="55" t="s">
        <v>2899</v>
      </c>
      <c r="C1287" s="20" t="s">
        <v>3993</v>
      </c>
      <c r="D1287" s="17">
        <v>4885</v>
      </c>
      <c r="E1287" s="20"/>
      <c r="F1287" s="17" t="s">
        <v>7521</v>
      </c>
      <c r="G1287" s="17"/>
      <c r="H1287" s="17" t="s">
        <v>9191</v>
      </c>
      <c r="I1287" s="17" t="s">
        <v>8177</v>
      </c>
      <c r="J1287" s="17" t="s">
        <v>1586</v>
      </c>
      <c r="K1287" s="17" t="s">
        <v>7706</v>
      </c>
      <c r="L1287" s="233">
        <v>40477</v>
      </c>
      <c r="M1287" s="18"/>
      <c r="N1287" s="215">
        <v>40478</v>
      </c>
      <c r="O1287" s="225" t="s">
        <v>7706</v>
      </c>
      <c r="P1287" s="151"/>
      <c r="Q1287" s="52"/>
      <c r="R1287" s="330"/>
    </row>
    <row r="1288" spans="1:18" x14ac:dyDescent="0.25">
      <c r="A1288" s="54">
        <v>40470</v>
      </c>
      <c r="B1288" s="55" t="s">
        <v>8039</v>
      </c>
      <c r="C1288" s="20" t="s">
        <v>5963</v>
      </c>
      <c r="D1288" s="17">
        <v>4937</v>
      </c>
      <c r="E1288" s="20"/>
      <c r="F1288" s="17" t="s">
        <v>936</v>
      </c>
      <c r="G1288" s="17"/>
      <c r="H1288" s="17" t="s">
        <v>6501</v>
      </c>
      <c r="I1288" s="17"/>
      <c r="J1288" s="17"/>
      <c r="K1288" s="17" t="s">
        <v>10022</v>
      </c>
      <c r="L1288" s="233">
        <v>40480</v>
      </c>
      <c r="M1288" s="18"/>
      <c r="N1288" s="215">
        <v>40480</v>
      </c>
      <c r="O1288" s="225" t="s">
        <v>3156</v>
      </c>
      <c r="P1288" s="151"/>
      <c r="Q1288" s="52"/>
      <c r="R1288" s="330"/>
    </row>
    <row r="1289" spans="1:18" x14ac:dyDescent="0.25">
      <c r="A1289" s="54">
        <v>40470</v>
      </c>
      <c r="B1289" s="55" t="s">
        <v>8039</v>
      </c>
      <c r="C1289" s="20" t="s">
        <v>5963</v>
      </c>
      <c r="D1289" s="17">
        <v>4937</v>
      </c>
      <c r="E1289" s="20"/>
      <c r="F1289" s="17" t="s">
        <v>936</v>
      </c>
      <c r="G1289" s="17"/>
      <c r="H1289" s="17" t="s">
        <v>228</v>
      </c>
      <c r="I1289" s="17" t="s">
        <v>6069</v>
      </c>
      <c r="J1289" s="17" t="s">
        <v>617</v>
      </c>
      <c r="K1289" s="17" t="s">
        <v>7825</v>
      </c>
      <c r="L1289" s="233">
        <v>40480</v>
      </c>
      <c r="M1289" s="18"/>
      <c r="N1289" s="215">
        <v>40480</v>
      </c>
      <c r="O1289" s="225" t="s">
        <v>8087</v>
      </c>
      <c r="P1289" s="151"/>
      <c r="Q1289" s="52"/>
      <c r="R1289" s="330"/>
    </row>
    <row r="1290" spans="1:18" x14ac:dyDescent="0.25">
      <c r="A1290" s="54">
        <v>40472</v>
      </c>
      <c r="B1290" s="55" t="s">
        <v>5838</v>
      </c>
      <c r="C1290" s="20" t="s">
        <v>7220</v>
      </c>
      <c r="D1290" s="17">
        <v>4900</v>
      </c>
      <c r="E1290" s="20" t="s">
        <v>3299</v>
      </c>
      <c r="F1290" s="17" t="s">
        <v>567</v>
      </c>
      <c r="G1290" s="17" t="s">
        <v>313</v>
      </c>
      <c r="H1290" s="17" t="s">
        <v>10137</v>
      </c>
      <c r="I1290" s="17"/>
      <c r="J1290" s="17" t="s">
        <v>1727</v>
      </c>
      <c r="K1290" s="17" t="s">
        <v>1377</v>
      </c>
      <c r="L1290" s="233">
        <v>40473</v>
      </c>
      <c r="M1290" s="18" t="s">
        <v>6533</v>
      </c>
      <c r="N1290" s="215">
        <v>40473</v>
      </c>
      <c r="O1290" s="225" t="s">
        <v>9398</v>
      </c>
      <c r="P1290" s="151"/>
      <c r="Q1290" s="52"/>
      <c r="R1290" s="330"/>
    </row>
    <row r="1291" spans="1:18" x14ac:dyDescent="0.25">
      <c r="A1291" s="54">
        <v>40472</v>
      </c>
      <c r="B1291" s="55" t="s">
        <v>1381</v>
      </c>
      <c r="C1291" s="20" t="s">
        <v>7220</v>
      </c>
      <c r="D1291" s="17">
        <v>4900</v>
      </c>
      <c r="E1291" s="20" t="s">
        <v>6769</v>
      </c>
      <c r="F1291" s="17" t="s">
        <v>1697</v>
      </c>
      <c r="G1291" s="17" t="s">
        <v>1587</v>
      </c>
      <c r="H1291" s="17" t="s">
        <v>579</v>
      </c>
      <c r="I1291" s="17" t="s">
        <v>1587</v>
      </c>
      <c r="J1291" s="17" t="s">
        <v>1446</v>
      </c>
      <c r="K1291" s="17" t="s">
        <v>6770</v>
      </c>
      <c r="L1291" s="233">
        <v>40473</v>
      </c>
      <c r="M1291" s="18" t="s">
        <v>6533</v>
      </c>
      <c r="N1291" s="215">
        <v>40473</v>
      </c>
      <c r="O1291" s="225" t="s">
        <v>2404</v>
      </c>
      <c r="P1291" s="151"/>
      <c r="Q1291" s="52"/>
      <c r="R1291" s="330"/>
    </row>
    <row r="1292" spans="1:18" x14ac:dyDescent="0.25">
      <c r="A1292" s="54">
        <v>40472</v>
      </c>
      <c r="B1292" s="55" t="s">
        <v>1378</v>
      </c>
      <c r="C1292" s="20" t="s">
        <v>7220</v>
      </c>
      <c r="D1292" s="17">
        <v>4900</v>
      </c>
      <c r="E1292" s="20" t="s">
        <v>6024</v>
      </c>
      <c r="F1292" s="17" t="s">
        <v>9334</v>
      </c>
      <c r="G1292" s="17" t="s">
        <v>1587</v>
      </c>
      <c r="H1292" s="17" t="s">
        <v>1379</v>
      </c>
      <c r="I1292" s="17" t="s">
        <v>1380</v>
      </c>
      <c r="J1292" s="17" t="s">
        <v>1587</v>
      </c>
      <c r="K1292" s="17" t="s">
        <v>824</v>
      </c>
      <c r="L1292" s="233">
        <v>40476</v>
      </c>
      <c r="M1292" s="18" t="s">
        <v>6533</v>
      </c>
      <c r="N1292" s="215">
        <v>40477</v>
      </c>
      <c r="O1292" s="225" t="s">
        <v>5205</v>
      </c>
      <c r="P1292" s="151"/>
      <c r="Q1292" s="52"/>
      <c r="R1292" s="330"/>
    </row>
    <row r="1293" spans="1:18" x14ac:dyDescent="0.25">
      <c r="A1293" s="54">
        <v>40472</v>
      </c>
      <c r="B1293" s="55" t="s">
        <v>1378</v>
      </c>
      <c r="C1293" s="20" t="s">
        <v>7220</v>
      </c>
      <c r="D1293" s="17">
        <v>4900</v>
      </c>
      <c r="E1293" s="20" t="s">
        <v>6024</v>
      </c>
      <c r="F1293" s="17" t="s">
        <v>9334</v>
      </c>
      <c r="G1293" s="17" t="s">
        <v>1587</v>
      </c>
      <c r="H1293" s="17" t="s">
        <v>9947</v>
      </c>
      <c r="I1293" s="17" t="s">
        <v>2278</v>
      </c>
      <c r="J1293" s="17" t="s">
        <v>1446</v>
      </c>
      <c r="K1293" s="17" t="s">
        <v>5130</v>
      </c>
      <c r="L1293" s="233">
        <v>40476</v>
      </c>
      <c r="M1293" s="18" t="s">
        <v>6533</v>
      </c>
      <c r="N1293" s="215">
        <v>40477</v>
      </c>
      <c r="O1293" s="225" t="s">
        <v>6474</v>
      </c>
      <c r="P1293" s="151"/>
      <c r="Q1293" s="52"/>
      <c r="R1293" s="330"/>
    </row>
    <row r="1294" spans="1:18" x14ac:dyDescent="0.25">
      <c r="A1294" s="54">
        <v>40473</v>
      </c>
      <c r="B1294" s="55" t="s">
        <v>3056</v>
      </c>
      <c r="C1294" s="20" t="s">
        <v>7774</v>
      </c>
      <c r="D1294" s="17">
        <v>4834</v>
      </c>
      <c r="E1294" s="20" t="s">
        <v>2917</v>
      </c>
      <c r="F1294" s="17" t="s">
        <v>8863</v>
      </c>
      <c r="G1294" s="17" t="s">
        <v>6609</v>
      </c>
      <c r="H1294" s="17"/>
      <c r="I1294" s="17" t="s">
        <v>3057</v>
      </c>
      <c r="J1294" s="17" t="s">
        <v>1727</v>
      </c>
      <c r="K1294" s="17" t="s">
        <v>7831</v>
      </c>
      <c r="L1294" s="233">
        <v>40476</v>
      </c>
      <c r="M1294" s="18"/>
      <c r="N1294" s="215">
        <v>40476</v>
      </c>
      <c r="O1294" s="225">
        <v>7500</v>
      </c>
      <c r="P1294" s="151"/>
      <c r="Q1294" s="52"/>
      <c r="R1294" s="330"/>
    </row>
    <row r="1295" spans="1:18" x14ac:dyDescent="0.25">
      <c r="A1295" s="54">
        <v>40478</v>
      </c>
      <c r="B1295" s="55" t="s">
        <v>41</v>
      </c>
      <c r="C1295" s="20" t="s">
        <v>9190</v>
      </c>
      <c r="D1295" s="17">
        <v>4859</v>
      </c>
      <c r="E1295" s="20"/>
      <c r="F1295" s="17" t="s">
        <v>4880</v>
      </c>
      <c r="G1295" s="17"/>
      <c r="H1295" s="17" t="s">
        <v>64</v>
      </c>
      <c r="I1295" s="17" t="s">
        <v>9171</v>
      </c>
      <c r="J1295" s="17"/>
      <c r="K1295" s="17" t="s">
        <v>6343</v>
      </c>
      <c r="L1295" s="233">
        <v>40479</v>
      </c>
      <c r="M1295" s="18" t="s">
        <v>3386</v>
      </c>
      <c r="N1295" s="215">
        <v>40479</v>
      </c>
      <c r="O1295" s="225" t="s">
        <v>6343</v>
      </c>
      <c r="P1295" s="151"/>
      <c r="Q1295" s="52"/>
      <c r="R1295" s="330"/>
    </row>
    <row r="1296" spans="1:18" x14ac:dyDescent="0.25">
      <c r="A1296" s="54">
        <v>40478</v>
      </c>
      <c r="B1296" s="55" t="s">
        <v>6254</v>
      </c>
      <c r="C1296" s="20" t="s">
        <v>9190</v>
      </c>
      <c r="D1296" s="17">
        <v>4859</v>
      </c>
      <c r="E1296" s="20"/>
      <c r="F1296" s="17" t="s">
        <v>936</v>
      </c>
      <c r="G1296" s="17"/>
      <c r="H1296" s="17" t="s">
        <v>3419</v>
      </c>
      <c r="I1296" s="17" t="s">
        <v>10616</v>
      </c>
      <c r="J1296" s="17"/>
      <c r="K1296" s="17" t="s">
        <v>9928</v>
      </c>
      <c r="L1296" s="233">
        <v>40480</v>
      </c>
      <c r="M1296" s="18"/>
      <c r="N1296" s="215">
        <v>40480</v>
      </c>
      <c r="O1296" s="225" t="s">
        <v>5751</v>
      </c>
      <c r="P1296" s="151"/>
      <c r="Q1296" s="52"/>
      <c r="R1296" s="330"/>
    </row>
    <row r="1297" spans="1:18" x14ac:dyDescent="0.25">
      <c r="A1297" s="54">
        <v>40479</v>
      </c>
      <c r="B1297" s="55" t="s">
        <v>2528</v>
      </c>
      <c r="C1297" s="20" t="s">
        <v>9190</v>
      </c>
      <c r="D1297" s="17">
        <v>4859</v>
      </c>
      <c r="E1297" s="20"/>
      <c r="F1297" s="17" t="s">
        <v>10791</v>
      </c>
      <c r="G1297" s="17"/>
      <c r="H1297" s="17" t="s">
        <v>1235</v>
      </c>
      <c r="I1297" s="17"/>
      <c r="J1297" s="17" t="s">
        <v>4318</v>
      </c>
      <c r="K1297" s="17" t="s">
        <v>3040</v>
      </c>
      <c r="L1297" s="233"/>
      <c r="M1297" s="18"/>
      <c r="N1297" s="215">
        <v>40484</v>
      </c>
      <c r="O1297" s="225" t="s">
        <v>4096</v>
      </c>
      <c r="P1297" s="151"/>
      <c r="Q1297" s="52"/>
      <c r="R1297" s="330"/>
    </row>
    <row r="1298" spans="1:18" x14ac:dyDescent="0.25">
      <c r="A1298" s="54">
        <v>40479</v>
      </c>
      <c r="B1298" s="55" t="s">
        <v>7514</v>
      </c>
      <c r="C1298" s="20" t="s">
        <v>9190</v>
      </c>
      <c r="D1298" s="17">
        <v>4859</v>
      </c>
      <c r="E1298" s="20"/>
      <c r="F1298" s="17" t="s">
        <v>936</v>
      </c>
      <c r="G1298" s="17" t="s">
        <v>5602</v>
      </c>
      <c r="H1298" s="17" t="s">
        <v>2057</v>
      </c>
      <c r="I1298" s="17" t="s">
        <v>7515</v>
      </c>
      <c r="J1298" s="17" t="s">
        <v>4318</v>
      </c>
      <c r="K1298" s="17" t="s">
        <v>7516</v>
      </c>
      <c r="L1298" s="233">
        <v>40463</v>
      </c>
      <c r="M1298" s="18"/>
      <c r="N1298" s="215">
        <v>40494</v>
      </c>
      <c r="O1298" s="225" t="s">
        <v>8217</v>
      </c>
      <c r="P1298" s="151"/>
      <c r="Q1298" s="52"/>
      <c r="R1298" s="330"/>
    </row>
    <row r="1299" spans="1:18" x14ac:dyDescent="0.25">
      <c r="A1299" s="54">
        <v>40483</v>
      </c>
      <c r="B1299" s="55" t="s">
        <v>9035</v>
      </c>
      <c r="C1299" s="20" t="s">
        <v>9190</v>
      </c>
      <c r="D1299" s="17">
        <v>4859</v>
      </c>
      <c r="E1299" s="20"/>
      <c r="F1299" s="17" t="s">
        <v>4880</v>
      </c>
      <c r="G1299" s="17"/>
      <c r="H1299" s="17" t="s">
        <v>64</v>
      </c>
      <c r="I1299" s="17" t="s">
        <v>9171</v>
      </c>
      <c r="J1299" s="17"/>
      <c r="K1299" s="17" t="s">
        <v>5751</v>
      </c>
      <c r="L1299" s="233">
        <v>40483</v>
      </c>
      <c r="M1299" s="18"/>
      <c r="N1299" s="215">
        <v>40484</v>
      </c>
      <c r="O1299" s="225" t="s">
        <v>6970</v>
      </c>
      <c r="P1299" s="151"/>
      <c r="Q1299" s="52"/>
      <c r="R1299" s="330"/>
    </row>
    <row r="1300" spans="1:18" x14ac:dyDescent="0.25">
      <c r="A1300" s="54">
        <v>40483</v>
      </c>
      <c r="B1300" s="55" t="s">
        <v>6516</v>
      </c>
      <c r="C1300" s="20" t="s">
        <v>9190</v>
      </c>
      <c r="D1300" s="17">
        <v>4859</v>
      </c>
      <c r="E1300" s="20"/>
      <c r="F1300" s="17" t="s">
        <v>936</v>
      </c>
      <c r="G1300" s="17"/>
      <c r="H1300" s="17" t="s">
        <v>3419</v>
      </c>
      <c r="I1300" s="17" t="s">
        <v>10616</v>
      </c>
      <c r="J1300" s="17"/>
      <c r="K1300" s="17" t="s">
        <v>10788</v>
      </c>
      <c r="L1300" s="233">
        <v>40485</v>
      </c>
      <c r="M1300" s="18"/>
      <c r="N1300" s="215">
        <v>40485</v>
      </c>
      <c r="O1300" s="225" t="s">
        <v>7038</v>
      </c>
      <c r="P1300" s="151"/>
      <c r="Q1300" s="52"/>
      <c r="R1300" s="330"/>
    </row>
    <row r="1301" spans="1:18" x14ac:dyDescent="0.25">
      <c r="A1301" s="54">
        <v>40483</v>
      </c>
      <c r="B1301" s="26" t="s">
        <v>10451</v>
      </c>
      <c r="C1301" s="20" t="s">
        <v>9648</v>
      </c>
      <c r="D1301" s="17">
        <v>4922</v>
      </c>
      <c r="E1301" s="20"/>
      <c r="F1301" s="17" t="s">
        <v>1461</v>
      </c>
      <c r="G1301" s="17"/>
      <c r="H1301" s="17" t="s">
        <v>4442</v>
      </c>
      <c r="I1301" s="17" t="s">
        <v>10616</v>
      </c>
      <c r="J1301" s="17" t="s">
        <v>3862</v>
      </c>
      <c r="K1301" s="17" t="s">
        <v>7127</v>
      </c>
      <c r="L1301" s="233"/>
      <c r="M1301" s="18"/>
      <c r="N1301" s="215">
        <v>40492</v>
      </c>
      <c r="O1301" s="225"/>
      <c r="P1301" s="151"/>
      <c r="Q1301" s="52"/>
      <c r="R1301" s="330"/>
    </row>
    <row r="1302" spans="1:18" x14ac:dyDescent="0.25">
      <c r="A1302" s="54">
        <v>40484</v>
      </c>
      <c r="B1302" s="55" t="s">
        <v>4846</v>
      </c>
      <c r="C1302" s="20" t="s">
        <v>7220</v>
      </c>
      <c r="D1302" s="17">
        <v>4900</v>
      </c>
      <c r="E1302" s="20" t="s">
        <v>4847</v>
      </c>
      <c r="F1302" s="17" t="s">
        <v>4905</v>
      </c>
      <c r="G1302" s="17"/>
      <c r="H1302" s="17" t="s">
        <v>4359</v>
      </c>
      <c r="I1302" s="17" t="s">
        <v>4848</v>
      </c>
      <c r="J1302" s="17" t="s">
        <v>4849</v>
      </c>
      <c r="K1302" s="17" t="s">
        <v>10140</v>
      </c>
      <c r="L1302" s="233" t="s">
        <v>1587</v>
      </c>
      <c r="M1302" s="18" t="s">
        <v>3386</v>
      </c>
      <c r="N1302" s="215">
        <v>40485</v>
      </c>
      <c r="O1302" s="225" t="s">
        <v>10140</v>
      </c>
      <c r="P1302" s="151"/>
      <c r="Q1302" s="52"/>
      <c r="R1302" s="330"/>
    </row>
    <row r="1303" spans="1:18" x14ac:dyDescent="0.25">
      <c r="A1303" s="54">
        <v>40484</v>
      </c>
      <c r="B1303" s="26" t="s">
        <v>1369</v>
      </c>
      <c r="C1303" s="20" t="s">
        <v>9190</v>
      </c>
      <c r="D1303" s="17">
        <v>4859</v>
      </c>
      <c r="E1303" s="20"/>
      <c r="F1303" s="17" t="s">
        <v>3022</v>
      </c>
      <c r="G1303" s="17"/>
      <c r="H1303" s="17" t="s">
        <v>1370</v>
      </c>
      <c r="I1303" s="17"/>
      <c r="J1303" s="17" t="s">
        <v>10002</v>
      </c>
      <c r="K1303" s="17" t="s">
        <v>10656</v>
      </c>
      <c r="L1303" s="233">
        <v>40485</v>
      </c>
      <c r="M1303" s="18" t="s">
        <v>3386</v>
      </c>
      <c r="N1303" s="215">
        <v>40487</v>
      </c>
      <c r="O1303" s="225" t="s">
        <v>10656</v>
      </c>
      <c r="P1303" s="151"/>
      <c r="Q1303" s="52"/>
      <c r="R1303" s="330"/>
    </row>
    <row r="1304" spans="1:18" x14ac:dyDescent="0.25">
      <c r="A1304" s="54">
        <v>40484</v>
      </c>
      <c r="B1304" s="26" t="s">
        <v>1369</v>
      </c>
      <c r="C1304" s="20" t="s">
        <v>9190</v>
      </c>
      <c r="D1304" s="17">
        <v>4859</v>
      </c>
      <c r="E1304" s="20"/>
      <c r="F1304" s="17" t="s">
        <v>3022</v>
      </c>
      <c r="G1304" s="17"/>
      <c r="H1304" s="17" t="s">
        <v>3023</v>
      </c>
      <c r="I1304" s="17"/>
      <c r="J1304" s="17" t="s">
        <v>7811</v>
      </c>
      <c r="K1304" s="17" t="s">
        <v>6934</v>
      </c>
      <c r="L1304" s="233">
        <v>40485</v>
      </c>
      <c r="M1304" s="18" t="s">
        <v>3386</v>
      </c>
      <c r="N1304" s="215">
        <v>40487</v>
      </c>
      <c r="O1304" s="225" t="s">
        <v>6934</v>
      </c>
      <c r="P1304" s="151"/>
      <c r="Q1304" s="52"/>
      <c r="R1304" s="330"/>
    </row>
    <row r="1305" spans="1:18" x14ac:dyDescent="0.25">
      <c r="A1305" s="54">
        <v>40485</v>
      </c>
      <c r="B1305" s="55" t="s">
        <v>7478</v>
      </c>
      <c r="C1305" s="20" t="s">
        <v>7479</v>
      </c>
      <c r="D1305" s="17"/>
      <c r="E1305" s="20" t="s">
        <v>7483</v>
      </c>
      <c r="F1305" s="17" t="s">
        <v>7480</v>
      </c>
      <c r="G1305" s="17"/>
      <c r="H1305" s="17" t="s">
        <v>7481</v>
      </c>
      <c r="I1305" s="17"/>
      <c r="J1305" s="17" t="s">
        <v>7482</v>
      </c>
      <c r="K1305" s="17" t="s">
        <v>1672</v>
      </c>
      <c r="L1305" s="233">
        <v>40486</v>
      </c>
      <c r="M1305" s="18"/>
      <c r="N1305" s="215">
        <v>40486</v>
      </c>
      <c r="O1305" s="225">
        <v>2</v>
      </c>
      <c r="P1305" s="151"/>
      <c r="Q1305" s="52"/>
      <c r="R1305" s="330"/>
    </row>
    <row r="1306" spans="1:18" x14ac:dyDescent="0.25">
      <c r="A1306" s="54">
        <v>40485</v>
      </c>
      <c r="B1306" s="55" t="s">
        <v>7478</v>
      </c>
      <c r="C1306" s="20" t="s">
        <v>7479</v>
      </c>
      <c r="D1306" s="17"/>
      <c r="E1306" s="20" t="s">
        <v>7483</v>
      </c>
      <c r="F1306" s="17" t="s">
        <v>7480</v>
      </c>
      <c r="G1306" s="17"/>
      <c r="H1306" s="17" t="s">
        <v>7481</v>
      </c>
      <c r="I1306" s="17"/>
      <c r="J1306" s="17" t="s">
        <v>10366</v>
      </c>
      <c r="K1306" s="17" t="s">
        <v>9989</v>
      </c>
      <c r="L1306" s="233">
        <v>40486</v>
      </c>
      <c r="M1306" s="18"/>
      <c r="N1306" s="215">
        <v>40486</v>
      </c>
      <c r="O1306" s="225" t="s">
        <v>3883</v>
      </c>
      <c r="P1306" s="151"/>
      <c r="Q1306" s="52"/>
      <c r="R1306" s="330"/>
    </row>
    <row r="1307" spans="1:18" x14ac:dyDescent="0.25">
      <c r="A1307" s="54">
        <v>40485</v>
      </c>
      <c r="B1307" s="55" t="s">
        <v>7478</v>
      </c>
      <c r="C1307" s="20" t="s">
        <v>7479</v>
      </c>
      <c r="D1307" s="17"/>
      <c r="E1307" s="20" t="s">
        <v>7484</v>
      </c>
      <c r="F1307" s="17" t="s">
        <v>7485</v>
      </c>
      <c r="G1307" s="17"/>
      <c r="H1307" s="17"/>
      <c r="I1307" s="17"/>
      <c r="J1307" s="17"/>
      <c r="K1307" s="17" t="s">
        <v>2581</v>
      </c>
      <c r="L1307" s="233">
        <v>40486</v>
      </c>
      <c r="M1307" s="18"/>
      <c r="N1307" s="215">
        <v>40486</v>
      </c>
      <c r="O1307" s="225">
        <v>10</v>
      </c>
      <c r="P1307" s="151"/>
      <c r="Q1307" s="52"/>
      <c r="R1307" s="330"/>
    </row>
    <row r="1308" spans="1:18" x14ac:dyDescent="0.25">
      <c r="A1308" s="54">
        <v>40485</v>
      </c>
      <c r="B1308" s="55" t="s">
        <v>7478</v>
      </c>
      <c r="C1308" s="20" t="s">
        <v>7479</v>
      </c>
      <c r="D1308" s="17"/>
      <c r="E1308" s="20" t="s">
        <v>10063</v>
      </c>
      <c r="F1308" s="17" t="s">
        <v>7485</v>
      </c>
      <c r="G1308" s="17"/>
      <c r="H1308" s="17"/>
      <c r="I1308" s="17"/>
      <c r="J1308" s="17"/>
      <c r="K1308" s="17" t="s">
        <v>2581</v>
      </c>
      <c r="L1308" s="233">
        <v>40486</v>
      </c>
      <c r="M1308" s="18"/>
      <c r="N1308" s="215">
        <v>40486</v>
      </c>
      <c r="O1308" s="225">
        <v>1</v>
      </c>
      <c r="P1308" s="151"/>
      <c r="Q1308" s="52"/>
      <c r="R1308" s="330"/>
    </row>
    <row r="1309" spans="1:18" x14ac:dyDescent="0.25">
      <c r="A1309" s="54">
        <v>40485</v>
      </c>
      <c r="B1309" s="26" t="s">
        <v>8449</v>
      </c>
      <c r="C1309" s="20" t="s">
        <v>3993</v>
      </c>
      <c r="D1309" s="17">
        <v>4885</v>
      </c>
      <c r="E1309" s="20"/>
      <c r="F1309" s="17" t="s">
        <v>567</v>
      </c>
      <c r="G1309" s="17"/>
      <c r="H1309" s="17" t="s">
        <v>9191</v>
      </c>
      <c r="I1309" s="17" t="s">
        <v>10616</v>
      </c>
      <c r="J1309" s="17" t="s">
        <v>227</v>
      </c>
      <c r="K1309" s="17" t="s">
        <v>5477</v>
      </c>
      <c r="L1309" s="233">
        <v>40486</v>
      </c>
      <c r="M1309" s="18" t="s">
        <v>3386</v>
      </c>
      <c r="N1309" s="215">
        <v>40486</v>
      </c>
      <c r="O1309" s="225"/>
      <c r="P1309" s="151"/>
      <c r="Q1309" s="52"/>
      <c r="R1309" s="330"/>
    </row>
    <row r="1310" spans="1:18" x14ac:dyDescent="0.25">
      <c r="A1310" s="54">
        <v>40485</v>
      </c>
      <c r="B1310" s="26" t="s">
        <v>4166</v>
      </c>
      <c r="C1310" s="20" t="s">
        <v>4167</v>
      </c>
      <c r="D1310" s="17"/>
      <c r="E1310" s="20" t="s">
        <v>4168</v>
      </c>
      <c r="F1310" s="17" t="s">
        <v>1333</v>
      </c>
      <c r="G1310" s="17"/>
      <c r="H1310" s="17"/>
      <c r="I1310" s="17"/>
      <c r="J1310" s="17"/>
      <c r="K1310" s="17" t="s">
        <v>9836</v>
      </c>
      <c r="L1310" s="233">
        <v>40490</v>
      </c>
      <c r="M1310" s="18"/>
      <c r="N1310" s="215">
        <v>40490</v>
      </c>
      <c r="O1310" s="225"/>
      <c r="P1310" s="151"/>
      <c r="Q1310" s="52"/>
      <c r="R1310" s="330"/>
    </row>
    <row r="1311" spans="1:18" x14ac:dyDescent="0.25">
      <c r="A1311" s="54">
        <v>40485</v>
      </c>
      <c r="B1311" s="26" t="s">
        <v>8290</v>
      </c>
      <c r="C1311" s="20" t="s">
        <v>9190</v>
      </c>
      <c r="D1311" s="17">
        <v>4859</v>
      </c>
      <c r="E1311" s="20"/>
      <c r="F1311" s="17" t="s">
        <v>8291</v>
      </c>
      <c r="G1311" s="17"/>
      <c r="H1311" s="17" t="s">
        <v>5292</v>
      </c>
      <c r="I1311" s="17" t="s">
        <v>3915</v>
      </c>
      <c r="J1311" s="17" t="s">
        <v>10002</v>
      </c>
      <c r="K1311" s="17" t="s">
        <v>5293</v>
      </c>
      <c r="L1311" s="233"/>
      <c r="M1311" s="18"/>
      <c r="N1311" s="215">
        <v>40498</v>
      </c>
      <c r="O1311" s="225" t="s">
        <v>3593</v>
      </c>
      <c r="P1311" s="151"/>
      <c r="Q1311" s="52"/>
      <c r="R1311" s="330"/>
    </row>
    <row r="1312" spans="1:18" x14ac:dyDescent="0.25">
      <c r="A1312" s="54">
        <v>40486</v>
      </c>
      <c r="B1312" s="26" t="s">
        <v>4169</v>
      </c>
      <c r="C1312" s="20"/>
      <c r="D1312" s="17">
        <v>4882</v>
      </c>
      <c r="E1312" s="20"/>
      <c r="F1312" s="17" t="s">
        <v>9334</v>
      </c>
      <c r="G1312" s="17"/>
      <c r="H1312" s="17" t="s">
        <v>4170</v>
      </c>
      <c r="I1312" s="17"/>
      <c r="J1312" s="17"/>
      <c r="K1312" s="17" t="s">
        <v>363</v>
      </c>
      <c r="L1312" s="233">
        <v>40486</v>
      </c>
      <c r="M1312" s="18" t="s">
        <v>3386</v>
      </c>
      <c r="N1312" s="215">
        <v>40486</v>
      </c>
      <c r="O1312" s="225"/>
      <c r="P1312" s="151"/>
      <c r="Q1312" s="52"/>
      <c r="R1312" s="330"/>
    </row>
    <row r="1313" spans="1:18" x14ac:dyDescent="0.25">
      <c r="A1313" s="54">
        <v>40487</v>
      </c>
      <c r="B1313" s="26" t="s">
        <v>9405</v>
      </c>
      <c r="C1313" s="20" t="s">
        <v>2893</v>
      </c>
      <c r="D1313" s="17">
        <v>4948</v>
      </c>
      <c r="E1313" s="20"/>
      <c r="F1313" s="17" t="s">
        <v>10791</v>
      </c>
      <c r="G1313" s="17"/>
      <c r="H1313" s="17" t="s">
        <v>6249</v>
      </c>
      <c r="I1313" s="17"/>
      <c r="J1313" s="17" t="s">
        <v>7334</v>
      </c>
      <c r="K1313" s="17" t="s">
        <v>9673</v>
      </c>
      <c r="L1313" s="233"/>
      <c r="M1313" s="18" t="s">
        <v>3386</v>
      </c>
      <c r="N1313" s="215">
        <v>40504</v>
      </c>
      <c r="O1313" s="225"/>
      <c r="P1313" s="151"/>
      <c r="Q1313" s="52"/>
      <c r="R1313" s="330"/>
    </row>
    <row r="1314" spans="1:18" x14ac:dyDescent="0.25">
      <c r="A1314" s="54">
        <v>40490</v>
      </c>
      <c r="B1314" s="26" t="s">
        <v>6779</v>
      </c>
      <c r="C1314" s="20" t="s">
        <v>9382</v>
      </c>
      <c r="D1314" s="17">
        <v>4869</v>
      </c>
      <c r="E1314" s="20" t="s">
        <v>10863</v>
      </c>
      <c r="F1314" s="17" t="s">
        <v>1069</v>
      </c>
      <c r="G1314" s="17"/>
      <c r="H1314" s="17" t="s">
        <v>10863</v>
      </c>
      <c r="I1314" s="17"/>
      <c r="J1314" s="17" t="s">
        <v>4186</v>
      </c>
      <c r="K1314" s="17" t="s">
        <v>3947</v>
      </c>
      <c r="L1314" s="233">
        <v>40492</v>
      </c>
      <c r="M1314" s="18" t="s">
        <v>3386</v>
      </c>
      <c r="N1314" s="215">
        <v>40491</v>
      </c>
      <c r="O1314" s="225" t="s">
        <v>4096</v>
      </c>
      <c r="P1314" s="151"/>
      <c r="Q1314" s="52"/>
      <c r="R1314" s="330"/>
    </row>
    <row r="1315" spans="1:18" x14ac:dyDescent="0.25">
      <c r="A1315" s="54">
        <v>40490</v>
      </c>
      <c r="B1315" s="26" t="s">
        <v>9674</v>
      </c>
      <c r="C1315" s="20" t="s">
        <v>7220</v>
      </c>
      <c r="D1315" s="17">
        <v>4900</v>
      </c>
      <c r="E1315" s="20" t="s">
        <v>5481</v>
      </c>
      <c r="F1315" s="17" t="s">
        <v>9334</v>
      </c>
      <c r="G1315" s="17" t="s">
        <v>9675</v>
      </c>
      <c r="H1315" s="17" t="s">
        <v>9676</v>
      </c>
      <c r="I1315" s="17" t="s">
        <v>9677</v>
      </c>
      <c r="J1315" s="17"/>
      <c r="K1315" s="17" t="s">
        <v>9678</v>
      </c>
      <c r="L1315" s="233">
        <v>40491</v>
      </c>
      <c r="M1315" s="18" t="s">
        <v>3386</v>
      </c>
      <c r="N1315" s="215">
        <v>40491</v>
      </c>
      <c r="O1315" s="225" t="s">
        <v>5796</v>
      </c>
      <c r="P1315" s="151"/>
      <c r="Q1315" s="52"/>
      <c r="R1315" s="330"/>
    </row>
    <row r="1316" spans="1:18" x14ac:dyDescent="0.25">
      <c r="A1316" s="54">
        <v>40490</v>
      </c>
      <c r="B1316" s="26" t="s">
        <v>1765</v>
      </c>
      <c r="C1316" s="20" t="s">
        <v>4077</v>
      </c>
      <c r="D1316" s="17" t="s">
        <v>7813</v>
      </c>
      <c r="E1316" s="20" t="s">
        <v>4078</v>
      </c>
      <c r="F1316" s="17" t="s">
        <v>4079</v>
      </c>
      <c r="G1316" s="17"/>
      <c r="H1316" s="17" t="s">
        <v>4078</v>
      </c>
      <c r="I1316" s="17" t="s">
        <v>7907</v>
      </c>
      <c r="J1316" s="17"/>
      <c r="K1316" s="17" t="s">
        <v>10656</v>
      </c>
      <c r="L1316" s="233">
        <v>40491</v>
      </c>
      <c r="M1316" s="18" t="s">
        <v>3386</v>
      </c>
      <c r="N1316" s="215">
        <v>40491</v>
      </c>
      <c r="O1316" s="225"/>
      <c r="P1316" s="151"/>
      <c r="Q1316" s="52"/>
      <c r="R1316" s="330"/>
    </row>
    <row r="1317" spans="1:18" x14ac:dyDescent="0.25">
      <c r="A1317" s="54">
        <v>40491</v>
      </c>
      <c r="B1317" s="26" t="s">
        <v>4627</v>
      </c>
      <c r="C1317" s="20" t="s">
        <v>3993</v>
      </c>
      <c r="D1317" s="17">
        <v>4885</v>
      </c>
      <c r="E1317" s="20"/>
      <c r="F1317" s="17" t="s">
        <v>4494</v>
      </c>
      <c r="G1317" s="17"/>
      <c r="H1317" s="17" t="s">
        <v>4359</v>
      </c>
      <c r="I1317" s="17"/>
      <c r="J1317" s="17" t="s">
        <v>3618</v>
      </c>
      <c r="K1317" s="17" t="s">
        <v>921</v>
      </c>
      <c r="L1317" s="233">
        <v>40492</v>
      </c>
      <c r="M1317" s="18" t="s">
        <v>3386</v>
      </c>
      <c r="N1317" s="215">
        <v>40492</v>
      </c>
      <c r="O1317" s="225" t="s">
        <v>921</v>
      </c>
      <c r="P1317" s="151"/>
      <c r="Q1317" s="52"/>
      <c r="R1317" s="330"/>
    </row>
    <row r="1318" spans="1:18" x14ac:dyDescent="0.25">
      <c r="A1318" s="54">
        <v>40493</v>
      </c>
      <c r="B1318" s="26" t="s">
        <v>4628</v>
      </c>
      <c r="C1318" s="20" t="s">
        <v>7220</v>
      </c>
      <c r="D1318" s="17">
        <v>4900</v>
      </c>
      <c r="E1318" s="20" t="s">
        <v>7483</v>
      </c>
      <c r="F1318" s="17" t="s">
        <v>4880</v>
      </c>
      <c r="G1318" s="17"/>
      <c r="H1318" s="17" t="s">
        <v>4629</v>
      </c>
      <c r="I1318" s="17" t="s">
        <v>4848</v>
      </c>
      <c r="J1318" s="17" t="s">
        <v>10366</v>
      </c>
      <c r="K1318" s="17" t="s">
        <v>10340</v>
      </c>
      <c r="L1318" s="233">
        <v>40494</v>
      </c>
      <c r="M1318" s="18"/>
      <c r="N1318" s="215">
        <v>40494</v>
      </c>
      <c r="O1318" s="225"/>
      <c r="P1318" s="151"/>
      <c r="Q1318" s="52"/>
      <c r="R1318" s="330"/>
    </row>
    <row r="1319" spans="1:18" x14ac:dyDescent="0.25">
      <c r="A1319" s="54">
        <v>40499</v>
      </c>
      <c r="B1319" s="55" t="s">
        <v>7538</v>
      </c>
      <c r="C1319" s="20" t="s">
        <v>5085</v>
      </c>
      <c r="D1319" s="17">
        <v>4885</v>
      </c>
      <c r="E1319" s="20"/>
      <c r="F1319" s="17" t="s">
        <v>7521</v>
      </c>
      <c r="G1319" s="17" t="s">
        <v>7539</v>
      </c>
      <c r="H1319" s="17" t="s">
        <v>9191</v>
      </c>
      <c r="I1319" s="17" t="s">
        <v>7300</v>
      </c>
      <c r="J1319" s="17" t="s">
        <v>3641</v>
      </c>
      <c r="K1319" s="17" t="s">
        <v>943</v>
      </c>
      <c r="L1319" s="233">
        <v>40504</v>
      </c>
      <c r="M1319" s="18"/>
      <c r="N1319" s="215">
        <v>40515</v>
      </c>
      <c r="O1319" s="225" t="s">
        <v>943</v>
      </c>
      <c r="P1319" s="151"/>
      <c r="Q1319" s="52"/>
      <c r="R1319" s="330"/>
    </row>
    <row r="1320" spans="1:18" x14ac:dyDescent="0.25">
      <c r="A1320" s="54">
        <v>40501</v>
      </c>
      <c r="B1320" s="55" t="s">
        <v>1974</v>
      </c>
      <c r="C1320" s="20" t="s">
        <v>5754</v>
      </c>
      <c r="D1320" s="17"/>
      <c r="E1320" s="20" t="s">
        <v>6429</v>
      </c>
      <c r="F1320" s="17"/>
      <c r="G1320" s="17"/>
      <c r="H1320" s="17"/>
      <c r="I1320" s="17"/>
      <c r="J1320" s="17"/>
      <c r="K1320" s="17" t="s">
        <v>7242</v>
      </c>
      <c r="L1320" s="233"/>
      <c r="M1320" s="18"/>
      <c r="N1320" s="215">
        <v>40518</v>
      </c>
      <c r="O1320" s="225" t="s">
        <v>3076</v>
      </c>
      <c r="P1320" s="151"/>
      <c r="Q1320" s="52"/>
      <c r="R1320" s="330"/>
    </row>
    <row r="1321" spans="1:18" x14ac:dyDescent="0.25">
      <c r="A1321" s="54">
        <v>40504</v>
      </c>
      <c r="B1321" s="55" t="s">
        <v>2995</v>
      </c>
      <c r="C1321" s="20" t="s">
        <v>6259</v>
      </c>
      <c r="D1321" s="17"/>
      <c r="E1321" s="20" t="s">
        <v>6260</v>
      </c>
      <c r="F1321" s="17" t="s">
        <v>2068</v>
      </c>
      <c r="G1321" s="17"/>
      <c r="H1321" s="17" t="s">
        <v>6260</v>
      </c>
      <c r="I1321" s="17"/>
      <c r="J1321" s="17"/>
      <c r="K1321" s="17"/>
      <c r="L1321" s="233">
        <v>40513</v>
      </c>
      <c r="M1321" s="18"/>
      <c r="N1321" s="215">
        <v>40513</v>
      </c>
      <c r="O1321" s="225"/>
      <c r="P1321" s="151"/>
      <c r="Q1321" s="52"/>
      <c r="R1321" s="330"/>
    </row>
    <row r="1322" spans="1:18" x14ac:dyDescent="0.25">
      <c r="A1322" s="54">
        <v>40505</v>
      </c>
      <c r="B1322" s="55" t="s">
        <v>3498</v>
      </c>
      <c r="C1322" s="20" t="s">
        <v>9190</v>
      </c>
      <c r="D1322" s="17">
        <v>4859</v>
      </c>
      <c r="E1322" s="20"/>
      <c r="F1322" s="17" t="s">
        <v>936</v>
      </c>
      <c r="G1322" s="17"/>
      <c r="H1322" s="17" t="s">
        <v>1716</v>
      </c>
      <c r="I1322" s="17"/>
      <c r="J1322" s="17"/>
      <c r="K1322" s="17" t="s">
        <v>2750</v>
      </c>
      <c r="L1322" s="233">
        <v>40515</v>
      </c>
      <c r="M1322" s="18"/>
      <c r="N1322" s="215">
        <v>40513</v>
      </c>
      <c r="O1322" s="225" t="s">
        <v>849</v>
      </c>
      <c r="P1322" s="151"/>
      <c r="Q1322" s="52"/>
      <c r="R1322" s="330"/>
    </row>
    <row r="1323" spans="1:18" x14ac:dyDescent="0.25">
      <c r="A1323" s="54">
        <v>40511</v>
      </c>
      <c r="B1323" s="55" t="s">
        <v>4923</v>
      </c>
      <c r="C1323" s="20" t="s">
        <v>9190</v>
      </c>
      <c r="D1323" s="17">
        <v>4859</v>
      </c>
      <c r="E1323" s="20"/>
      <c r="F1323" s="17" t="s">
        <v>7521</v>
      </c>
      <c r="G1323" s="17"/>
      <c r="H1323" s="17" t="s">
        <v>6593</v>
      </c>
      <c r="I1323" s="17" t="s">
        <v>7300</v>
      </c>
      <c r="J1323" s="17" t="s">
        <v>286</v>
      </c>
      <c r="K1323" s="17" t="s">
        <v>6387</v>
      </c>
      <c r="L1323" s="233">
        <v>40485</v>
      </c>
      <c r="M1323" s="18"/>
      <c r="N1323" s="215">
        <v>40513</v>
      </c>
      <c r="O1323" s="225" t="s">
        <v>6387</v>
      </c>
      <c r="P1323" s="151"/>
      <c r="Q1323" s="52"/>
      <c r="R1323" s="330"/>
    </row>
    <row r="1324" spans="1:18" x14ac:dyDescent="0.25">
      <c r="A1324" s="54">
        <v>40511</v>
      </c>
      <c r="B1324" s="55" t="s">
        <v>7494</v>
      </c>
      <c r="C1324" s="20" t="s">
        <v>6677</v>
      </c>
      <c r="D1324" s="17">
        <v>4930</v>
      </c>
      <c r="E1324" s="20"/>
      <c r="F1324" s="17" t="s">
        <v>4494</v>
      </c>
      <c r="G1324" s="17"/>
      <c r="H1324" s="17" t="s">
        <v>7495</v>
      </c>
      <c r="I1324" s="17" t="s">
        <v>10098</v>
      </c>
      <c r="J1324" s="17"/>
      <c r="K1324" s="17" t="s">
        <v>10086</v>
      </c>
      <c r="L1324" s="233">
        <v>40513</v>
      </c>
      <c r="M1324" s="18" t="s">
        <v>3386</v>
      </c>
      <c r="N1324" s="215">
        <v>40513</v>
      </c>
      <c r="O1324" s="225" t="s">
        <v>4449</v>
      </c>
      <c r="P1324" s="151"/>
      <c r="Q1324" s="52"/>
      <c r="R1324" s="330"/>
    </row>
    <row r="1325" spans="1:18" x14ac:dyDescent="0.25">
      <c r="A1325" s="54">
        <v>40511</v>
      </c>
      <c r="B1325" s="55" t="s">
        <v>7494</v>
      </c>
      <c r="C1325" s="20" t="s">
        <v>6677</v>
      </c>
      <c r="D1325" s="17">
        <v>4930</v>
      </c>
      <c r="E1325" s="20"/>
      <c r="F1325" s="17" t="s">
        <v>4494</v>
      </c>
      <c r="G1325" s="17"/>
      <c r="H1325" s="17" t="s">
        <v>10088</v>
      </c>
      <c r="I1325" s="17"/>
      <c r="J1325" s="17"/>
      <c r="K1325" s="17" t="s">
        <v>10226</v>
      </c>
      <c r="L1325" s="233">
        <v>40513</v>
      </c>
      <c r="M1325" s="18" t="s">
        <v>3386</v>
      </c>
      <c r="N1325" s="215">
        <v>40513</v>
      </c>
      <c r="O1325" s="225" t="s">
        <v>4450</v>
      </c>
      <c r="P1325" s="151"/>
      <c r="Q1325" s="52"/>
      <c r="R1325" s="330"/>
    </row>
    <row r="1326" spans="1:18" x14ac:dyDescent="0.25">
      <c r="A1326" s="54">
        <v>40511</v>
      </c>
      <c r="B1326" s="55" t="s">
        <v>7494</v>
      </c>
      <c r="C1326" s="20" t="s">
        <v>6677</v>
      </c>
      <c r="D1326" s="17">
        <v>4930</v>
      </c>
      <c r="E1326" s="20"/>
      <c r="F1326" s="17" t="s">
        <v>4494</v>
      </c>
      <c r="G1326" s="17"/>
      <c r="H1326" s="17" t="s">
        <v>10089</v>
      </c>
      <c r="I1326" s="17" t="s">
        <v>10090</v>
      </c>
      <c r="J1326" s="17"/>
      <c r="K1326" s="17" t="s">
        <v>3040</v>
      </c>
      <c r="L1326" s="233">
        <v>40513</v>
      </c>
      <c r="M1326" s="18" t="s">
        <v>3386</v>
      </c>
      <c r="N1326" s="215">
        <v>40513</v>
      </c>
      <c r="O1326" s="225" t="s">
        <v>4096</v>
      </c>
      <c r="P1326" s="151"/>
      <c r="Q1326" s="52"/>
      <c r="R1326" s="330"/>
    </row>
    <row r="1327" spans="1:18" x14ac:dyDescent="0.25">
      <c r="A1327" s="54">
        <v>40511</v>
      </c>
      <c r="B1327" s="55" t="s">
        <v>7494</v>
      </c>
      <c r="C1327" s="20" t="s">
        <v>6677</v>
      </c>
      <c r="D1327" s="17">
        <v>4930</v>
      </c>
      <c r="E1327" s="20"/>
      <c r="F1327" s="17" t="s">
        <v>4494</v>
      </c>
      <c r="G1327" s="17"/>
      <c r="H1327" s="17" t="s">
        <v>10087</v>
      </c>
      <c r="I1327" s="17"/>
      <c r="J1327" s="17"/>
      <c r="K1327" s="17" t="s">
        <v>3040</v>
      </c>
      <c r="L1327" s="233">
        <v>40513</v>
      </c>
      <c r="M1327" s="18" t="s">
        <v>3386</v>
      </c>
      <c r="N1327" s="215">
        <v>40514</v>
      </c>
      <c r="O1327" s="225" t="s">
        <v>4096</v>
      </c>
      <c r="P1327" s="151"/>
      <c r="Q1327" s="52"/>
      <c r="R1327" s="330"/>
    </row>
    <row r="1328" spans="1:18" x14ac:dyDescent="0.25">
      <c r="A1328" s="54">
        <v>40511</v>
      </c>
      <c r="B1328" s="55" t="s">
        <v>10091</v>
      </c>
      <c r="C1328" s="20" t="s">
        <v>4914</v>
      </c>
      <c r="D1328" s="17">
        <v>4949</v>
      </c>
      <c r="E1328" s="20"/>
      <c r="F1328" s="17" t="s">
        <v>936</v>
      </c>
      <c r="G1328" s="17"/>
      <c r="H1328" s="17" t="s">
        <v>4047</v>
      </c>
      <c r="I1328" s="17" t="s">
        <v>10616</v>
      </c>
      <c r="J1328" s="17" t="s">
        <v>660</v>
      </c>
      <c r="K1328" s="17" t="s">
        <v>5477</v>
      </c>
      <c r="L1328" s="233">
        <v>40515</v>
      </c>
      <c r="M1328" s="18"/>
      <c r="N1328" s="215">
        <v>40515</v>
      </c>
      <c r="O1328" s="225" t="s">
        <v>5477</v>
      </c>
      <c r="P1328" s="151"/>
      <c r="Q1328" s="52"/>
      <c r="R1328" s="330"/>
    </row>
    <row r="1329" spans="1:18" x14ac:dyDescent="0.25">
      <c r="A1329" s="54">
        <v>40511</v>
      </c>
      <c r="B1329" s="55" t="s">
        <v>6931</v>
      </c>
      <c r="C1329" s="20" t="s">
        <v>9382</v>
      </c>
      <c r="D1329" s="17">
        <v>4869</v>
      </c>
      <c r="E1329" s="20" t="s">
        <v>6932</v>
      </c>
      <c r="F1329" s="17" t="s">
        <v>2826</v>
      </c>
      <c r="G1329" s="17"/>
      <c r="H1329" s="17" t="s">
        <v>6933</v>
      </c>
      <c r="I1329" s="17" t="s">
        <v>8981</v>
      </c>
      <c r="J1329" s="17"/>
      <c r="K1329" s="17" t="s">
        <v>149</v>
      </c>
      <c r="L1329" s="233">
        <v>40513</v>
      </c>
      <c r="M1329" s="18"/>
      <c r="N1329" s="215">
        <v>40515</v>
      </c>
      <c r="O1329" s="225" t="s">
        <v>4586</v>
      </c>
      <c r="P1329" s="151"/>
      <c r="Q1329" s="52"/>
      <c r="R1329" s="330"/>
    </row>
    <row r="1330" spans="1:18" x14ac:dyDescent="0.25">
      <c r="A1330" s="54">
        <v>40511</v>
      </c>
      <c r="B1330" s="55" t="s">
        <v>7687</v>
      </c>
      <c r="C1330" s="20" t="s">
        <v>7220</v>
      </c>
      <c r="D1330" s="17">
        <v>4900</v>
      </c>
      <c r="E1330" s="20" t="s">
        <v>7688</v>
      </c>
      <c r="F1330" s="17" t="s">
        <v>4880</v>
      </c>
      <c r="G1330" s="17"/>
      <c r="H1330" s="17" t="s">
        <v>5023</v>
      </c>
      <c r="I1330" s="17" t="s">
        <v>10098</v>
      </c>
      <c r="J1330" s="17" t="s">
        <v>5024</v>
      </c>
      <c r="K1330" s="17" t="s">
        <v>5025</v>
      </c>
      <c r="L1330" s="233">
        <v>40518</v>
      </c>
      <c r="M1330" s="18"/>
      <c r="N1330" s="215">
        <v>40518</v>
      </c>
      <c r="O1330" s="225" t="s">
        <v>1672</v>
      </c>
      <c r="P1330" s="151"/>
      <c r="Q1330" s="52"/>
      <c r="R1330" s="330"/>
    </row>
    <row r="1331" spans="1:18" x14ac:dyDescent="0.25">
      <c r="A1331" s="54">
        <v>40511</v>
      </c>
      <c r="B1331" s="55" t="s">
        <v>10091</v>
      </c>
      <c r="C1331" s="20" t="s">
        <v>4914</v>
      </c>
      <c r="D1331" s="17">
        <v>4949</v>
      </c>
      <c r="E1331" s="20"/>
      <c r="F1331" s="17" t="s">
        <v>936</v>
      </c>
      <c r="G1331" s="17"/>
      <c r="H1331" s="17" t="s">
        <v>4442</v>
      </c>
      <c r="I1331" s="17" t="s">
        <v>10616</v>
      </c>
      <c r="J1331" s="17" t="s">
        <v>660</v>
      </c>
      <c r="K1331" s="17" t="s">
        <v>7127</v>
      </c>
      <c r="L1331" s="233">
        <v>40520</v>
      </c>
      <c r="M1331" s="18"/>
      <c r="N1331" s="215">
        <v>40522</v>
      </c>
      <c r="O1331" s="225" t="s">
        <v>4247</v>
      </c>
      <c r="P1331" s="151"/>
      <c r="Q1331" s="52"/>
      <c r="R1331" s="330"/>
    </row>
    <row r="1332" spans="1:18" x14ac:dyDescent="0.25">
      <c r="A1332" s="54">
        <v>40512</v>
      </c>
      <c r="B1332" s="55" t="s">
        <v>6708</v>
      </c>
      <c r="C1332" s="20" t="s">
        <v>6677</v>
      </c>
      <c r="D1332" s="17">
        <v>4930</v>
      </c>
      <c r="E1332" s="20"/>
      <c r="F1332" s="17" t="s">
        <v>4494</v>
      </c>
      <c r="G1332" s="17"/>
      <c r="H1332" s="17" t="s">
        <v>6709</v>
      </c>
      <c r="I1332" s="17" t="s">
        <v>10098</v>
      </c>
      <c r="J1332" s="17" t="s">
        <v>1287</v>
      </c>
      <c r="K1332" s="17" t="s">
        <v>921</v>
      </c>
      <c r="L1332" s="233">
        <v>40513</v>
      </c>
      <c r="M1332" s="18" t="s">
        <v>3386</v>
      </c>
      <c r="N1332" s="215">
        <v>40513</v>
      </c>
      <c r="O1332" s="225" t="s">
        <v>921</v>
      </c>
      <c r="P1332" s="151"/>
      <c r="Q1332" s="52"/>
      <c r="R1332" s="330"/>
    </row>
    <row r="1333" spans="1:18" x14ac:dyDescent="0.25">
      <c r="A1333" s="54">
        <v>40512</v>
      </c>
      <c r="B1333" s="55" t="s">
        <v>8946</v>
      </c>
      <c r="C1333" s="20" t="s">
        <v>10694</v>
      </c>
      <c r="D1333" s="17">
        <v>4914</v>
      </c>
      <c r="E1333" s="20"/>
      <c r="F1333" s="17" t="s">
        <v>2826</v>
      </c>
      <c r="G1333" s="17"/>
      <c r="H1333" s="17" t="s">
        <v>518</v>
      </c>
      <c r="I1333" s="17" t="s">
        <v>8947</v>
      </c>
      <c r="J1333" s="17"/>
      <c r="K1333" s="17" t="s">
        <v>10226</v>
      </c>
      <c r="L1333" s="233">
        <v>40512</v>
      </c>
      <c r="M1333" s="18" t="s">
        <v>3386</v>
      </c>
      <c r="N1333" s="215">
        <v>40513</v>
      </c>
      <c r="O1333" s="225" t="s">
        <v>4461</v>
      </c>
      <c r="P1333" s="151"/>
      <c r="Q1333" s="52"/>
      <c r="R1333" s="330"/>
    </row>
    <row r="1334" spans="1:18" x14ac:dyDescent="0.25">
      <c r="A1334" s="54">
        <v>40512</v>
      </c>
      <c r="B1334" s="55" t="s">
        <v>6710</v>
      </c>
      <c r="C1334" s="20" t="s">
        <v>10694</v>
      </c>
      <c r="D1334" s="17">
        <v>4914</v>
      </c>
      <c r="E1334" s="20"/>
      <c r="F1334" s="17" t="s">
        <v>1461</v>
      </c>
      <c r="G1334" s="17"/>
      <c r="H1334" s="17" t="s">
        <v>3420</v>
      </c>
      <c r="I1334" s="17" t="s">
        <v>6069</v>
      </c>
      <c r="J1334" s="17" t="s">
        <v>10768</v>
      </c>
      <c r="K1334" s="17" t="s">
        <v>5477</v>
      </c>
      <c r="L1334" s="233">
        <v>40515</v>
      </c>
      <c r="M1334" s="18"/>
      <c r="N1334" s="215">
        <v>40515</v>
      </c>
      <c r="O1334" s="225" t="s">
        <v>4319</v>
      </c>
      <c r="P1334" s="151"/>
      <c r="Q1334" s="52"/>
      <c r="R1334" s="330"/>
    </row>
    <row r="1335" spans="1:18" x14ac:dyDescent="0.25">
      <c r="A1335" s="54">
        <v>40513</v>
      </c>
      <c r="B1335" s="55" t="s">
        <v>687</v>
      </c>
      <c r="C1335" s="20" t="s">
        <v>5085</v>
      </c>
      <c r="D1335" s="17">
        <v>4882</v>
      </c>
      <c r="E1335" s="20" t="s">
        <v>688</v>
      </c>
      <c r="F1335" s="17" t="s">
        <v>689</v>
      </c>
      <c r="G1335" s="17"/>
      <c r="H1335" s="17"/>
      <c r="I1335" s="17"/>
      <c r="J1335" s="17"/>
      <c r="K1335" s="17" t="s">
        <v>9989</v>
      </c>
      <c r="L1335" s="233">
        <v>40513</v>
      </c>
      <c r="M1335" s="18" t="s">
        <v>3386</v>
      </c>
      <c r="N1335" s="215">
        <v>40494</v>
      </c>
      <c r="O1335" s="225"/>
      <c r="P1335" s="151"/>
      <c r="Q1335" s="52"/>
      <c r="R1335" s="330"/>
    </row>
    <row r="1336" spans="1:18" x14ac:dyDescent="0.25">
      <c r="A1336" s="54">
        <v>40513</v>
      </c>
      <c r="B1336" s="55" t="s">
        <v>1553</v>
      </c>
      <c r="C1336" s="20" t="s">
        <v>5085</v>
      </c>
      <c r="D1336" s="17">
        <v>4882</v>
      </c>
      <c r="E1336" s="20" t="s">
        <v>9451</v>
      </c>
      <c r="F1336" s="17" t="s">
        <v>1927</v>
      </c>
      <c r="G1336" s="17"/>
      <c r="H1336" s="17" t="s">
        <v>1554</v>
      </c>
      <c r="I1336" s="17" t="s">
        <v>1556</v>
      </c>
      <c r="J1336" s="17" t="s">
        <v>3641</v>
      </c>
      <c r="K1336" s="17" t="s">
        <v>1820</v>
      </c>
      <c r="L1336" s="233">
        <v>40541</v>
      </c>
      <c r="M1336" s="18" t="s">
        <v>1555</v>
      </c>
      <c r="N1336" s="215">
        <v>40495</v>
      </c>
      <c r="O1336" s="225"/>
      <c r="P1336" s="151"/>
      <c r="Q1336" s="52"/>
      <c r="R1336" s="330"/>
    </row>
    <row r="1337" spans="1:18" x14ac:dyDescent="0.25">
      <c r="A1337" s="54">
        <v>40513</v>
      </c>
      <c r="B1337" s="55" t="s">
        <v>4495</v>
      </c>
      <c r="C1337" s="20" t="s">
        <v>9190</v>
      </c>
      <c r="D1337" s="17">
        <v>4859</v>
      </c>
      <c r="E1337" s="20"/>
      <c r="F1337" s="17" t="s">
        <v>7521</v>
      </c>
      <c r="G1337" s="17"/>
      <c r="H1337" s="17" t="s">
        <v>9191</v>
      </c>
      <c r="I1337" s="17" t="s">
        <v>3915</v>
      </c>
      <c r="J1337" s="17" t="s">
        <v>4318</v>
      </c>
      <c r="K1337" s="17" t="s">
        <v>5377</v>
      </c>
      <c r="L1337" s="233">
        <v>40515</v>
      </c>
      <c r="M1337" s="18"/>
      <c r="N1337" s="215">
        <v>40519</v>
      </c>
      <c r="O1337" s="225" t="s">
        <v>3850</v>
      </c>
      <c r="P1337" s="151"/>
      <c r="Q1337" s="52"/>
      <c r="R1337" s="330"/>
    </row>
    <row r="1338" spans="1:18" x14ac:dyDescent="0.25">
      <c r="A1338" s="54">
        <v>40513</v>
      </c>
      <c r="B1338" s="55" t="s">
        <v>3229</v>
      </c>
      <c r="C1338" s="20" t="s">
        <v>7220</v>
      </c>
      <c r="D1338" s="17">
        <v>4900</v>
      </c>
      <c r="E1338" s="20" t="s">
        <v>2939</v>
      </c>
      <c r="F1338" s="17" t="s">
        <v>3015</v>
      </c>
      <c r="G1338" s="17"/>
      <c r="H1338" s="17" t="s">
        <v>3016</v>
      </c>
      <c r="I1338" s="17"/>
      <c r="J1338" s="17" t="s">
        <v>2509</v>
      </c>
      <c r="K1338" s="17" t="s">
        <v>10360</v>
      </c>
      <c r="L1338" s="233">
        <v>40519</v>
      </c>
      <c r="M1338" s="18"/>
      <c r="N1338" s="215">
        <v>40547</v>
      </c>
      <c r="O1338" s="225" t="s">
        <v>2791</v>
      </c>
      <c r="P1338" s="151"/>
      <c r="Q1338" s="52"/>
      <c r="R1338" s="330"/>
    </row>
    <row r="1339" spans="1:18" x14ac:dyDescent="0.25">
      <c r="A1339" s="54">
        <v>40514</v>
      </c>
      <c r="B1339" s="55" t="s">
        <v>10900</v>
      </c>
      <c r="C1339" s="20" t="s">
        <v>5085</v>
      </c>
      <c r="D1339" s="17">
        <v>4882</v>
      </c>
      <c r="E1339" s="20" t="s">
        <v>9451</v>
      </c>
      <c r="F1339" s="17" t="s">
        <v>1927</v>
      </c>
      <c r="G1339" s="17"/>
      <c r="H1339" s="17" t="s">
        <v>1554</v>
      </c>
      <c r="I1339" s="17"/>
      <c r="J1339" s="17" t="s">
        <v>3641</v>
      </c>
      <c r="K1339" s="17" t="s">
        <v>6365</v>
      </c>
      <c r="L1339" s="233">
        <v>40496</v>
      </c>
      <c r="M1339" s="18" t="s">
        <v>5937</v>
      </c>
      <c r="N1339" s="215">
        <v>40496</v>
      </c>
      <c r="O1339" s="225"/>
      <c r="P1339" s="151"/>
      <c r="Q1339" s="52"/>
      <c r="R1339" s="330"/>
    </row>
    <row r="1340" spans="1:18" x14ac:dyDescent="0.25">
      <c r="A1340" s="54">
        <v>40514</v>
      </c>
      <c r="B1340" s="55" t="s">
        <v>3067</v>
      </c>
      <c r="C1340" s="20" t="s">
        <v>5085</v>
      </c>
      <c r="D1340" s="17">
        <v>4882</v>
      </c>
      <c r="E1340" s="20"/>
      <c r="F1340" s="17" t="s">
        <v>7521</v>
      </c>
      <c r="G1340" s="17"/>
      <c r="H1340" s="17" t="s">
        <v>9191</v>
      </c>
      <c r="I1340" s="17" t="s">
        <v>7300</v>
      </c>
      <c r="J1340" s="17" t="s">
        <v>10626</v>
      </c>
      <c r="K1340" s="17" t="s">
        <v>943</v>
      </c>
      <c r="L1340" s="233">
        <v>40515</v>
      </c>
      <c r="M1340" s="18"/>
      <c r="N1340" s="215">
        <v>40520</v>
      </c>
      <c r="O1340" s="225" t="s">
        <v>943</v>
      </c>
      <c r="P1340" s="151"/>
      <c r="Q1340" s="52"/>
      <c r="R1340" s="330"/>
    </row>
    <row r="1341" spans="1:18" x14ac:dyDescent="0.25">
      <c r="A1341" s="54">
        <v>40514</v>
      </c>
      <c r="B1341" s="55" t="s">
        <v>10378</v>
      </c>
      <c r="C1341" s="20" t="s">
        <v>3615</v>
      </c>
      <c r="D1341" s="17">
        <v>4962</v>
      </c>
      <c r="E1341" s="20"/>
      <c r="F1341" s="17" t="s">
        <v>1461</v>
      </c>
      <c r="G1341" s="17"/>
      <c r="H1341" s="17" t="s">
        <v>9191</v>
      </c>
      <c r="I1341" s="17" t="s">
        <v>10616</v>
      </c>
      <c r="J1341" s="17" t="s">
        <v>6063</v>
      </c>
      <c r="K1341" s="17" t="s">
        <v>5477</v>
      </c>
      <c r="L1341" s="233">
        <v>40520</v>
      </c>
      <c r="M1341" s="18"/>
      <c r="N1341" s="215">
        <v>40520</v>
      </c>
      <c r="O1341" s="225" t="s">
        <v>10642</v>
      </c>
      <c r="P1341" s="151"/>
      <c r="Q1341" s="52"/>
      <c r="R1341" s="330"/>
    </row>
    <row r="1342" spans="1:18" x14ac:dyDescent="0.25">
      <c r="A1342" s="54">
        <v>40514</v>
      </c>
      <c r="B1342" s="55" t="s">
        <v>10378</v>
      </c>
      <c r="C1342" s="20" t="s">
        <v>3615</v>
      </c>
      <c r="D1342" s="17">
        <v>4962</v>
      </c>
      <c r="E1342" s="20"/>
      <c r="F1342" s="17" t="s">
        <v>1461</v>
      </c>
      <c r="G1342" s="17"/>
      <c r="H1342" s="17" t="s">
        <v>3420</v>
      </c>
      <c r="I1342" s="17" t="s">
        <v>6069</v>
      </c>
      <c r="J1342" s="17" t="s">
        <v>6063</v>
      </c>
      <c r="K1342" s="17" t="s">
        <v>7127</v>
      </c>
      <c r="L1342" s="233">
        <v>40520</v>
      </c>
      <c r="M1342" s="18"/>
      <c r="N1342" s="215">
        <v>40520</v>
      </c>
      <c r="O1342" s="225" t="s">
        <v>4247</v>
      </c>
      <c r="P1342" s="151"/>
      <c r="Q1342" s="52"/>
      <c r="R1342" s="330"/>
    </row>
    <row r="1343" spans="1:18" ht="45" x14ac:dyDescent="0.25">
      <c r="A1343" s="27">
        <v>40518</v>
      </c>
      <c r="B1343" s="25" t="s">
        <v>5691</v>
      </c>
      <c r="C1343" s="205" t="s">
        <v>6677</v>
      </c>
      <c r="D1343" s="17">
        <v>4930</v>
      </c>
      <c r="E1343" s="20"/>
      <c r="F1343" s="17" t="s">
        <v>4494</v>
      </c>
      <c r="G1343" s="17"/>
      <c r="H1343" s="17" t="s">
        <v>7495</v>
      </c>
      <c r="I1343" s="17" t="s">
        <v>10098</v>
      </c>
      <c r="J1343" s="17"/>
      <c r="K1343" s="17" t="s">
        <v>5692</v>
      </c>
      <c r="L1343" s="233">
        <v>40518</v>
      </c>
      <c r="M1343" s="18" t="s">
        <v>3386</v>
      </c>
      <c r="N1343" s="215">
        <v>40518</v>
      </c>
      <c r="O1343" s="225" t="s">
        <v>1276</v>
      </c>
      <c r="P1343" s="151"/>
      <c r="Q1343" s="52"/>
      <c r="R1343" s="330"/>
    </row>
    <row r="1344" spans="1:18" x14ac:dyDescent="0.25">
      <c r="A1344" s="54">
        <v>40518</v>
      </c>
      <c r="B1344" s="55" t="s">
        <v>5691</v>
      </c>
      <c r="C1344" s="20" t="s">
        <v>6677</v>
      </c>
      <c r="D1344" s="17">
        <v>4930</v>
      </c>
      <c r="E1344" s="20"/>
      <c r="F1344" s="17" t="s">
        <v>4494</v>
      </c>
      <c r="G1344" s="17"/>
      <c r="H1344" s="17" t="s">
        <v>10088</v>
      </c>
      <c r="I1344" s="17"/>
      <c r="J1344" s="17"/>
      <c r="K1344" s="17" t="s">
        <v>3040</v>
      </c>
      <c r="L1344" s="233">
        <v>40518</v>
      </c>
      <c r="M1344" s="18" t="s">
        <v>3386</v>
      </c>
      <c r="N1344" s="215">
        <v>40518</v>
      </c>
      <c r="O1344" s="225" t="s">
        <v>5693</v>
      </c>
      <c r="P1344" s="151"/>
      <c r="Q1344" s="52"/>
      <c r="R1344" s="330"/>
    </row>
    <row r="1345" spans="1:18" x14ac:dyDescent="0.25">
      <c r="A1345" s="54">
        <v>40519</v>
      </c>
      <c r="B1345" s="55" t="s">
        <v>10924</v>
      </c>
      <c r="C1345" s="20" t="s">
        <v>9190</v>
      </c>
      <c r="D1345" s="17">
        <v>4859</v>
      </c>
      <c r="E1345" s="20"/>
      <c r="F1345" s="17" t="s">
        <v>7521</v>
      </c>
      <c r="G1345" s="17"/>
      <c r="H1345" s="17" t="s">
        <v>6593</v>
      </c>
      <c r="I1345" s="17" t="s">
        <v>7300</v>
      </c>
      <c r="J1345" s="17" t="s">
        <v>286</v>
      </c>
      <c r="K1345" s="17" t="s">
        <v>943</v>
      </c>
      <c r="L1345" s="233">
        <v>40525</v>
      </c>
      <c r="M1345" s="18"/>
      <c r="N1345" s="215">
        <v>40525</v>
      </c>
      <c r="O1345" s="225" t="s">
        <v>943</v>
      </c>
      <c r="P1345" s="151"/>
      <c r="Q1345" s="52"/>
      <c r="R1345" s="330"/>
    </row>
    <row r="1346" spans="1:18" x14ac:dyDescent="0.25">
      <c r="A1346" s="54">
        <v>40519</v>
      </c>
      <c r="B1346" s="55" t="s">
        <v>3713</v>
      </c>
      <c r="C1346" s="20" t="s">
        <v>10694</v>
      </c>
      <c r="D1346" s="17">
        <v>4914</v>
      </c>
      <c r="E1346" s="20"/>
      <c r="F1346" s="17" t="s">
        <v>4323</v>
      </c>
      <c r="G1346" s="17"/>
      <c r="H1346" s="17" t="s">
        <v>4943</v>
      </c>
      <c r="I1346" s="17" t="s">
        <v>10921</v>
      </c>
      <c r="J1346" s="17" t="s">
        <v>9859</v>
      </c>
      <c r="K1346" s="17" t="s">
        <v>3714</v>
      </c>
      <c r="L1346" s="233">
        <v>40525</v>
      </c>
      <c r="M1346" s="18" t="s">
        <v>3386</v>
      </c>
      <c r="N1346" s="231">
        <v>40526</v>
      </c>
      <c r="O1346" s="225" t="s">
        <v>2030</v>
      </c>
      <c r="P1346" s="151"/>
      <c r="Q1346" s="52"/>
      <c r="R1346" s="330"/>
    </row>
    <row r="1347" spans="1:18" x14ac:dyDescent="0.25">
      <c r="A1347" s="54">
        <v>40519</v>
      </c>
      <c r="B1347" s="55" t="s">
        <v>3713</v>
      </c>
      <c r="C1347" s="20" t="s">
        <v>10694</v>
      </c>
      <c r="D1347" s="17">
        <v>4914</v>
      </c>
      <c r="E1347" s="20"/>
      <c r="F1347" s="17" t="s">
        <v>4323</v>
      </c>
      <c r="G1347" s="17"/>
      <c r="H1347" s="17" t="s">
        <v>3715</v>
      </c>
      <c r="I1347" s="17" t="s">
        <v>10921</v>
      </c>
      <c r="J1347" s="17" t="s">
        <v>9859</v>
      </c>
      <c r="K1347" s="17" t="s">
        <v>6257</v>
      </c>
      <c r="L1347" s="233">
        <v>40525</v>
      </c>
      <c r="M1347" s="18" t="s">
        <v>3386</v>
      </c>
      <c r="N1347" s="231">
        <v>40526</v>
      </c>
      <c r="O1347" s="225" t="s">
        <v>4118</v>
      </c>
      <c r="P1347" s="151"/>
      <c r="Q1347" s="52"/>
      <c r="R1347" s="330"/>
    </row>
    <row r="1348" spans="1:18" x14ac:dyDescent="0.25">
      <c r="A1348" s="54">
        <v>40519</v>
      </c>
      <c r="B1348" s="55" t="s">
        <v>3713</v>
      </c>
      <c r="C1348" s="20" t="s">
        <v>10694</v>
      </c>
      <c r="D1348" s="17">
        <v>4914</v>
      </c>
      <c r="E1348" s="20"/>
      <c r="F1348" s="17" t="s">
        <v>4323</v>
      </c>
      <c r="G1348" s="17"/>
      <c r="H1348" s="17" t="s">
        <v>3297</v>
      </c>
      <c r="I1348" s="17" t="s">
        <v>10921</v>
      </c>
      <c r="J1348" s="17" t="s">
        <v>9859</v>
      </c>
      <c r="K1348" s="17" t="s">
        <v>10922</v>
      </c>
      <c r="L1348" s="233">
        <v>40525</v>
      </c>
      <c r="M1348" s="18" t="s">
        <v>3386</v>
      </c>
      <c r="N1348" s="215">
        <v>40526</v>
      </c>
      <c r="O1348" s="225" t="s">
        <v>3001</v>
      </c>
      <c r="P1348" s="151"/>
      <c r="Q1348" s="52"/>
      <c r="R1348" s="330"/>
    </row>
    <row r="1349" spans="1:18" x14ac:dyDescent="0.25">
      <c r="A1349" s="54">
        <v>40520</v>
      </c>
      <c r="B1349" s="55" t="s">
        <v>5424</v>
      </c>
      <c r="C1349" s="20" t="s">
        <v>5085</v>
      </c>
      <c r="D1349" s="17">
        <v>4882</v>
      </c>
      <c r="E1349" s="20" t="s">
        <v>7163</v>
      </c>
      <c r="F1349" s="17" t="s">
        <v>4905</v>
      </c>
      <c r="G1349" s="17"/>
      <c r="H1349" s="17" t="s">
        <v>6500</v>
      </c>
      <c r="I1349" s="17"/>
      <c r="J1349" s="17"/>
      <c r="K1349" s="17" t="s">
        <v>10656</v>
      </c>
      <c r="L1349" s="233">
        <v>40520</v>
      </c>
      <c r="M1349" s="18" t="s">
        <v>6533</v>
      </c>
      <c r="N1349" s="215">
        <v>40520</v>
      </c>
      <c r="O1349" s="225" t="s">
        <v>10656</v>
      </c>
      <c r="P1349" s="151"/>
      <c r="Q1349" s="52"/>
      <c r="R1349" s="330"/>
    </row>
    <row r="1350" spans="1:18" x14ac:dyDescent="0.25">
      <c r="A1350" s="54">
        <v>40520</v>
      </c>
      <c r="B1350" s="55" t="s">
        <v>5034</v>
      </c>
      <c r="C1350" s="20" t="s">
        <v>4914</v>
      </c>
      <c r="D1350" s="17">
        <v>4949</v>
      </c>
      <c r="E1350" s="20"/>
      <c r="F1350" s="17" t="s">
        <v>9334</v>
      </c>
      <c r="G1350" s="17" t="s">
        <v>6190</v>
      </c>
      <c r="H1350" s="17" t="s">
        <v>7487</v>
      </c>
      <c r="I1350" s="17" t="s">
        <v>7301</v>
      </c>
      <c r="J1350" s="17"/>
      <c r="K1350" s="17" t="s">
        <v>8977</v>
      </c>
      <c r="L1350" s="233">
        <v>40521</v>
      </c>
      <c r="M1350" s="18" t="s">
        <v>6533</v>
      </c>
      <c r="N1350" s="215">
        <v>40526</v>
      </c>
      <c r="O1350" s="225" t="s">
        <v>2081</v>
      </c>
      <c r="P1350" s="151"/>
      <c r="Q1350" s="52"/>
      <c r="R1350" s="330"/>
    </row>
    <row r="1351" spans="1:18" x14ac:dyDescent="0.25">
      <c r="A1351" s="54">
        <v>40520</v>
      </c>
      <c r="B1351" s="55" t="s">
        <v>5034</v>
      </c>
      <c r="C1351" s="20" t="s">
        <v>4914</v>
      </c>
      <c r="D1351" s="17">
        <v>4949</v>
      </c>
      <c r="E1351" s="20"/>
      <c r="F1351" s="17" t="s">
        <v>9334</v>
      </c>
      <c r="G1351" s="17"/>
      <c r="H1351" s="17" t="s">
        <v>8279</v>
      </c>
      <c r="I1351" s="17"/>
      <c r="J1351" s="17"/>
      <c r="K1351" s="17" t="s">
        <v>10656</v>
      </c>
      <c r="L1351" s="233">
        <v>40521</v>
      </c>
      <c r="M1351" s="18" t="s">
        <v>6533</v>
      </c>
      <c r="N1351" s="215">
        <v>40526</v>
      </c>
      <c r="O1351" s="225" t="s">
        <v>10656</v>
      </c>
      <c r="P1351" s="151"/>
      <c r="Q1351" s="52"/>
      <c r="R1351" s="330"/>
    </row>
    <row r="1352" spans="1:18" x14ac:dyDescent="0.25">
      <c r="A1352" s="54">
        <v>40522</v>
      </c>
      <c r="B1352" s="55" t="s">
        <v>176</v>
      </c>
      <c r="C1352" s="20" t="s">
        <v>9190</v>
      </c>
      <c r="D1352" s="17">
        <v>4859</v>
      </c>
      <c r="E1352" s="20"/>
      <c r="F1352" s="17" t="s">
        <v>7521</v>
      </c>
      <c r="G1352" s="17"/>
      <c r="H1352" s="17" t="s">
        <v>9191</v>
      </c>
      <c r="I1352" s="17" t="s">
        <v>3915</v>
      </c>
      <c r="J1352" s="17" t="s">
        <v>286</v>
      </c>
      <c r="K1352" s="17" t="s">
        <v>7127</v>
      </c>
      <c r="L1352" s="233">
        <v>40527</v>
      </c>
      <c r="M1352" s="18"/>
      <c r="N1352" s="215">
        <v>40527</v>
      </c>
      <c r="O1352" s="225" t="s">
        <v>4366</v>
      </c>
      <c r="P1352" s="151"/>
      <c r="Q1352" s="52"/>
      <c r="R1352" s="330"/>
    </row>
    <row r="1353" spans="1:18" x14ac:dyDescent="0.25">
      <c r="A1353" s="54">
        <v>40525</v>
      </c>
      <c r="B1353" s="55" t="s">
        <v>10066</v>
      </c>
      <c r="C1353" s="20" t="s">
        <v>9382</v>
      </c>
      <c r="D1353" s="17">
        <v>4869</v>
      </c>
      <c r="E1353" s="20"/>
      <c r="F1353" s="17" t="s">
        <v>6192</v>
      </c>
      <c r="G1353" s="17"/>
      <c r="H1353" s="17" t="s">
        <v>2259</v>
      </c>
      <c r="I1353" s="17" t="s">
        <v>8177</v>
      </c>
      <c r="J1353" s="17"/>
      <c r="K1353" s="17" t="s">
        <v>2746</v>
      </c>
      <c r="L1353" s="233">
        <v>40466</v>
      </c>
      <c r="M1353" s="18"/>
      <c r="N1353" s="215">
        <v>40466</v>
      </c>
      <c r="O1353" s="228" t="s">
        <v>7315</v>
      </c>
      <c r="P1353" s="151"/>
      <c r="Q1353" s="52" t="s">
        <v>5454</v>
      </c>
      <c r="R1353" s="330"/>
    </row>
    <row r="1354" spans="1:18" x14ac:dyDescent="0.25">
      <c r="A1354" s="54">
        <v>40526</v>
      </c>
      <c r="B1354" s="55" t="s">
        <v>9829</v>
      </c>
      <c r="C1354" s="20" t="s">
        <v>6677</v>
      </c>
      <c r="D1354" s="17">
        <v>4930</v>
      </c>
      <c r="E1354" s="20"/>
      <c r="F1354" s="17" t="s">
        <v>4494</v>
      </c>
      <c r="G1354" s="17"/>
      <c r="H1354" s="17" t="s">
        <v>7495</v>
      </c>
      <c r="I1354" s="17" t="s">
        <v>10098</v>
      </c>
      <c r="J1354" s="17"/>
      <c r="K1354" s="17" t="s">
        <v>7794</v>
      </c>
      <c r="L1354" s="233">
        <v>40527</v>
      </c>
      <c r="M1354" s="18" t="s">
        <v>6533</v>
      </c>
      <c r="N1354" s="215">
        <v>40527</v>
      </c>
      <c r="O1354" s="225" t="s">
        <v>8631</v>
      </c>
      <c r="P1354" s="151"/>
      <c r="Q1354" s="52"/>
      <c r="R1354" s="330"/>
    </row>
    <row r="1355" spans="1:18" x14ac:dyDescent="0.25">
      <c r="A1355" s="54">
        <v>40526</v>
      </c>
      <c r="B1355" s="55" t="s">
        <v>9829</v>
      </c>
      <c r="C1355" s="20" t="s">
        <v>6677</v>
      </c>
      <c r="D1355" s="17">
        <v>4930</v>
      </c>
      <c r="E1355" s="20"/>
      <c r="F1355" s="17" t="s">
        <v>4494</v>
      </c>
      <c r="G1355" s="17"/>
      <c r="H1355" s="17" t="s">
        <v>10087</v>
      </c>
      <c r="I1355" s="17"/>
      <c r="J1355" s="17"/>
      <c r="K1355" s="17" t="s">
        <v>3040</v>
      </c>
      <c r="L1355" s="233">
        <v>40527</v>
      </c>
      <c r="M1355" s="18" t="s">
        <v>3386</v>
      </c>
      <c r="N1355" s="215">
        <v>40527</v>
      </c>
      <c r="O1355" s="225">
        <v>1</v>
      </c>
      <c r="P1355" s="151"/>
      <c r="Q1355" s="52"/>
      <c r="R1355" s="330"/>
    </row>
    <row r="1356" spans="1:18" x14ac:dyDescent="0.25">
      <c r="A1356" s="54">
        <v>40526</v>
      </c>
      <c r="B1356" s="55" t="s">
        <v>9829</v>
      </c>
      <c r="C1356" s="20" t="s">
        <v>6677</v>
      </c>
      <c r="D1356" s="17">
        <v>4930</v>
      </c>
      <c r="E1356" s="20"/>
      <c r="F1356" s="17" t="s">
        <v>4494</v>
      </c>
      <c r="G1356" s="17"/>
      <c r="H1356" s="17" t="s">
        <v>10088</v>
      </c>
      <c r="I1356" s="17"/>
      <c r="J1356" s="17"/>
      <c r="K1356" s="17" t="s">
        <v>3040</v>
      </c>
      <c r="L1356" s="233">
        <v>40527</v>
      </c>
      <c r="M1356" s="18" t="s">
        <v>3386</v>
      </c>
      <c r="N1356" s="215">
        <v>40527</v>
      </c>
      <c r="O1356" s="225">
        <v>1</v>
      </c>
      <c r="P1356" s="151"/>
      <c r="Q1356" s="52"/>
      <c r="R1356" s="330"/>
    </row>
    <row r="1357" spans="1:18" ht="30" x14ac:dyDescent="0.25">
      <c r="A1357" s="54">
        <v>40529</v>
      </c>
      <c r="B1357" s="55" t="s">
        <v>7591</v>
      </c>
      <c r="C1357" s="205" t="s">
        <v>10694</v>
      </c>
      <c r="D1357" s="17">
        <v>4914</v>
      </c>
      <c r="E1357" s="20"/>
      <c r="F1357" s="17" t="s">
        <v>4880</v>
      </c>
      <c r="G1357" s="17"/>
      <c r="H1357" s="17" t="s">
        <v>92</v>
      </c>
      <c r="I1357" s="17" t="s">
        <v>1587</v>
      </c>
      <c r="J1357" s="17" t="s">
        <v>8829</v>
      </c>
      <c r="K1357" s="17" t="s">
        <v>921</v>
      </c>
      <c r="L1357" s="233">
        <v>40532</v>
      </c>
      <c r="M1357" s="18"/>
      <c r="N1357" s="215">
        <v>40532</v>
      </c>
      <c r="O1357" s="225" t="s">
        <v>921</v>
      </c>
      <c r="P1357" s="151"/>
      <c r="Q1357" s="52"/>
      <c r="R1357" s="330"/>
    </row>
    <row r="1358" spans="1:18" x14ac:dyDescent="0.25">
      <c r="A1358" s="54">
        <v>40529</v>
      </c>
      <c r="B1358" s="55" t="s">
        <v>7742</v>
      </c>
      <c r="C1358" s="20" t="s">
        <v>7220</v>
      </c>
      <c r="D1358" s="17">
        <v>4900</v>
      </c>
      <c r="E1358" s="20" t="s">
        <v>6879</v>
      </c>
      <c r="F1358" s="17" t="s">
        <v>3009</v>
      </c>
      <c r="G1358" s="17" t="s">
        <v>6532</v>
      </c>
      <c r="H1358" s="17" t="s">
        <v>7743</v>
      </c>
      <c r="I1358" s="17" t="s">
        <v>8362</v>
      </c>
      <c r="J1358" s="17" t="s">
        <v>1446</v>
      </c>
      <c r="K1358" s="17" t="s">
        <v>8363</v>
      </c>
      <c r="L1358" s="233">
        <v>40533</v>
      </c>
      <c r="M1358" s="18"/>
      <c r="N1358" s="215">
        <v>40533</v>
      </c>
      <c r="O1358" s="225" t="s">
        <v>6903</v>
      </c>
      <c r="P1358" s="151"/>
      <c r="Q1358" s="52"/>
      <c r="R1358" s="330"/>
    </row>
    <row r="1359" spans="1:18" x14ac:dyDescent="0.25">
      <c r="A1359" s="54">
        <v>40532</v>
      </c>
      <c r="B1359" s="55" t="s">
        <v>7295</v>
      </c>
      <c r="C1359" s="20" t="s">
        <v>5735</v>
      </c>
      <c r="D1359" s="17">
        <v>4628</v>
      </c>
      <c r="E1359" s="20" t="s">
        <v>6240</v>
      </c>
      <c r="F1359" s="17" t="s">
        <v>8863</v>
      </c>
      <c r="G1359" s="17"/>
      <c r="H1359" s="17" t="s">
        <v>6241</v>
      </c>
      <c r="I1359" s="17" t="s">
        <v>6242</v>
      </c>
      <c r="J1359" s="17" t="s">
        <v>6243</v>
      </c>
      <c r="K1359" s="17" t="s">
        <v>5412</v>
      </c>
      <c r="L1359" s="233">
        <v>40533</v>
      </c>
      <c r="M1359" s="18"/>
      <c r="N1359" s="215">
        <v>40533</v>
      </c>
      <c r="O1359" s="225"/>
      <c r="P1359" s="151"/>
      <c r="Q1359" s="52"/>
      <c r="R1359" s="330"/>
    </row>
    <row r="1360" spans="1:18" x14ac:dyDescent="0.25">
      <c r="A1360" s="54">
        <v>40541</v>
      </c>
      <c r="B1360" s="55" t="s">
        <v>8091</v>
      </c>
      <c r="C1360" s="20" t="s">
        <v>9190</v>
      </c>
      <c r="D1360" s="17">
        <v>4859</v>
      </c>
      <c r="E1360" s="20"/>
      <c r="F1360" s="17" t="s">
        <v>4880</v>
      </c>
      <c r="G1360" s="17"/>
      <c r="H1360" s="17" t="s">
        <v>8092</v>
      </c>
      <c r="I1360" s="17" t="s">
        <v>8962</v>
      </c>
      <c r="J1360" s="17" t="s">
        <v>10002</v>
      </c>
      <c r="K1360" s="17" t="s">
        <v>7411</v>
      </c>
      <c r="L1360" s="233">
        <v>40542</v>
      </c>
      <c r="M1360" s="18"/>
      <c r="N1360" s="215">
        <v>40542</v>
      </c>
      <c r="O1360" s="225" t="s">
        <v>7411</v>
      </c>
      <c r="P1360" s="151"/>
      <c r="Q1360" s="52"/>
      <c r="R1360" s="330"/>
    </row>
    <row r="1361" spans="1:18" x14ac:dyDescent="0.25">
      <c r="A1361" s="54">
        <v>40546</v>
      </c>
      <c r="B1361" s="55" t="s">
        <v>963</v>
      </c>
      <c r="C1361" s="20" t="s">
        <v>6677</v>
      </c>
      <c r="D1361" s="17">
        <v>4930</v>
      </c>
      <c r="E1361" s="20"/>
      <c r="F1361" s="17" t="s">
        <v>4494</v>
      </c>
      <c r="G1361" s="17"/>
      <c r="H1361" s="17" t="s">
        <v>6709</v>
      </c>
      <c r="I1361" s="17" t="s">
        <v>5414</v>
      </c>
      <c r="J1361" s="17" t="s">
        <v>1287</v>
      </c>
      <c r="K1361" s="17" t="s">
        <v>10331</v>
      </c>
      <c r="L1361" s="233">
        <v>40546</v>
      </c>
      <c r="M1361" s="18" t="s">
        <v>3386</v>
      </c>
      <c r="N1361" s="215">
        <v>40546</v>
      </c>
      <c r="O1361" s="225" t="s">
        <v>10331</v>
      </c>
      <c r="P1361" s="151"/>
      <c r="Q1361" s="52"/>
      <c r="R1361" s="330"/>
    </row>
    <row r="1362" spans="1:18" x14ac:dyDescent="0.25">
      <c r="A1362" s="54">
        <v>40547</v>
      </c>
      <c r="B1362" s="55" t="s">
        <v>6515</v>
      </c>
      <c r="C1362" s="20" t="s">
        <v>6677</v>
      </c>
      <c r="D1362" s="17">
        <v>4930</v>
      </c>
      <c r="E1362" s="20"/>
      <c r="F1362" s="17" t="s">
        <v>4494</v>
      </c>
      <c r="G1362" s="17"/>
      <c r="H1362" s="17" t="s">
        <v>6709</v>
      </c>
      <c r="I1362" s="17" t="s">
        <v>5414</v>
      </c>
      <c r="J1362" s="17"/>
      <c r="K1362" s="17" t="s">
        <v>5796</v>
      </c>
      <c r="L1362" s="233">
        <v>40547</v>
      </c>
      <c r="M1362" s="18" t="s">
        <v>3386</v>
      </c>
      <c r="N1362" s="215">
        <v>40547</v>
      </c>
      <c r="O1362" s="225" t="s">
        <v>5796</v>
      </c>
      <c r="P1362" s="151"/>
      <c r="Q1362" s="52"/>
      <c r="R1362" s="330"/>
    </row>
    <row r="1363" spans="1:18" x14ac:dyDescent="0.25">
      <c r="A1363" s="54">
        <v>40547</v>
      </c>
      <c r="B1363" s="55" t="s">
        <v>3530</v>
      </c>
      <c r="C1363" s="20" t="s">
        <v>3531</v>
      </c>
      <c r="D1363" s="17">
        <v>4967</v>
      </c>
      <c r="E1363" s="20"/>
      <c r="F1363" s="17" t="s">
        <v>936</v>
      </c>
      <c r="G1363" s="17"/>
      <c r="H1363" s="17" t="s">
        <v>6593</v>
      </c>
      <c r="I1363" s="17" t="s">
        <v>10616</v>
      </c>
      <c r="J1363" s="17" t="s">
        <v>660</v>
      </c>
      <c r="K1363" s="17" t="s">
        <v>6387</v>
      </c>
      <c r="L1363" s="233">
        <v>40561</v>
      </c>
      <c r="M1363" s="18"/>
      <c r="N1363" s="215">
        <v>40562</v>
      </c>
      <c r="O1363" s="225" t="s">
        <v>1747</v>
      </c>
      <c r="P1363" s="151"/>
      <c r="Q1363" s="52"/>
      <c r="R1363" s="330"/>
    </row>
    <row r="1364" spans="1:18" x14ac:dyDescent="0.25">
      <c r="A1364" s="54">
        <v>40549</v>
      </c>
      <c r="B1364" s="55" t="s">
        <v>4702</v>
      </c>
      <c r="C1364" s="20" t="s">
        <v>2158</v>
      </c>
      <c r="D1364" s="17">
        <v>4969</v>
      </c>
      <c r="E1364" s="20"/>
      <c r="F1364" s="17" t="s">
        <v>936</v>
      </c>
      <c r="G1364" s="17"/>
      <c r="H1364" s="17" t="s">
        <v>4232</v>
      </c>
      <c r="I1364" s="17"/>
      <c r="J1364" s="17"/>
      <c r="K1364" s="17" t="s">
        <v>2159</v>
      </c>
      <c r="L1364" s="233">
        <v>40557</v>
      </c>
      <c r="M1364" s="18"/>
      <c r="N1364" s="215">
        <v>40557</v>
      </c>
      <c r="O1364" s="225" t="s">
        <v>10166</v>
      </c>
      <c r="P1364" s="151"/>
      <c r="Q1364" s="52"/>
      <c r="R1364" s="330"/>
    </row>
    <row r="1365" spans="1:18" x14ac:dyDescent="0.25">
      <c r="A1365" s="54">
        <v>40554</v>
      </c>
      <c r="B1365" s="55" t="s">
        <v>1857</v>
      </c>
      <c r="C1365" s="20" t="s">
        <v>2215</v>
      </c>
      <c r="D1365" s="17"/>
      <c r="E1365" s="20"/>
      <c r="F1365" s="17" t="s">
        <v>3009</v>
      </c>
      <c r="G1365" s="17" t="s">
        <v>8041</v>
      </c>
      <c r="H1365" s="17" t="s">
        <v>6879</v>
      </c>
      <c r="I1365" s="17" t="s">
        <v>8362</v>
      </c>
      <c r="J1365" s="17"/>
      <c r="K1365" s="17" t="s">
        <v>10695</v>
      </c>
      <c r="L1365" s="233"/>
      <c r="M1365" s="18" t="s">
        <v>6533</v>
      </c>
      <c r="N1365" s="215">
        <v>40570</v>
      </c>
      <c r="O1365" s="225" t="s">
        <v>166</v>
      </c>
      <c r="P1365" s="151"/>
      <c r="Q1365" s="52"/>
      <c r="R1365" s="330"/>
    </row>
    <row r="1366" spans="1:18" x14ac:dyDescent="0.25">
      <c r="A1366" s="54">
        <v>40554</v>
      </c>
      <c r="B1366" s="55" t="s">
        <v>1857</v>
      </c>
      <c r="C1366" s="20" t="s">
        <v>2215</v>
      </c>
      <c r="D1366" s="17"/>
      <c r="E1366" s="20"/>
      <c r="F1366" s="17" t="s">
        <v>3009</v>
      </c>
      <c r="G1366" s="17" t="s">
        <v>8041</v>
      </c>
      <c r="H1366" s="17" t="s">
        <v>6879</v>
      </c>
      <c r="I1366" s="17" t="s">
        <v>1858</v>
      </c>
      <c r="J1366" s="17"/>
      <c r="K1366" s="17" t="s">
        <v>3576</v>
      </c>
      <c r="L1366" s="233"/>
      <c r="M1366" s="18" t="s">
        <v>6533</v>
      </c>
      <c r="N1366" s="215">
        <v>40570</v>
      </c>
      <c r="O1366" s="225" t="s">
        <v>8837</v>
      </c>
      <c r="P1366" s="151"/>
      <c r="Q1366" s="52"/>
      <c r="R1366" s="330"/>
    </row>
    <row r="1367" spans="1:18" x14ac:dyDescent="0.25">
      <c r="A1367" s="54">
        <v>40556</v>
      </c>
      <c r="B1367" s="55" t="s">
        <v>3917</v>
      </c>
      <c r="C1367" s="55" t="s">
        <v>9190</v>
      </c>
      <c r="D1367" s="23">
        <v>4859</v>
      </c>
      <c r="E1367" s="55"/>
      <c r="F1367" s="23" t="s">
        <v>8863</v>
      </c>
      <c r="G1367" s="23"/>
      <c r="H1367" s="23" t="s">
        <v>2428</v>
      </c>
      <c r="I1367" s="23" t="s">
        <v>10098</v>
      </c>
      <c r="J1367" s="23"/>
      <c r="K1367" s="23" t="s">
        <v>921</v>
      </c>
      <c r="L1367" s="54"/>
      <c r="M1367" s="18"/>
      <c r="N1367" s="215" t="s">
        <v>921</v>
      </c>
      <c r="O1367" s="240">
        <v>40589</v>
      </c>
      <c r="P1367" s="151"/>
      <c r="Q1367" s="52"/>
      <c r="R1367" s="330"/>
    </row>
    <row r="1368" spans="1:18" x14ac:dyDescent="0.25">
      <c r="A1368" s="54">
        <v>40557</v>
      </c>
      <c r="B1368" s="55" t="s">
        <v>9335</v>
      </c>
      <c r="C1368" s="20" t="s">
        <v>7308</v>
      </c>
      <c r="D1368" s="17">
        <v>4960</v>
      </c>
      <c r="E1368" s="20"/>
      <c r="F1368" s="17" t="s">
        <v>567</v>
      </c>
      <c r="G1368" s="17"/>
      <c r="H1368" s="17" t="s">
        <v>5252</v>
      </c>
      <c r="I1368" s="17" t="s">
        <v>7195</v>
      </c>
      <c r="J1368" s="17"/>
      <c r="K1368" s="17" t="s">
        <v>945</v>
      </c>
      <c r="L1368" s="233">
        <v>40561</v>
      </c>
      <c r="M1368" s="18" t="s">
        <v>6533</v>
      </c>
      <c r="N1368" s="215">
        <v>40562</v>
      </c>
      <c r="O1368" s="225" t="s">
        <v>9783</v>
      </c>
      <c r="P1368" s="151"/>
      <c r="Q1368" s="52"/>
      <c r="R1368" s="330"/>
    </row>
    <row r="1369" spans="1:18" x14ac:dyDescent="0.25">
      <c r="A1369" s="54">
        <v>40557</v>
      </c>
      <c r="B1369" s="55" t="s">
        <v>9335</v>
      </c>
      <c r="C1369" s="20" t="s">
        <v>7308</v>
      </c>
      <c r="D1369" s="17">
        <v>4960</v>
      </c>
      <c r="E1369" s="20"/>
      <c r="F1369" s="17" t="s">
        <v>567</v>
      </c>
      <c r="G1369" s="17"/>
      <c r="H1369" s="17" t="s">
        <v>5252</v>
      </c>
      <c r="I1369" s="17" t="s">
        <v>10321</v>
      </c>
      <c r="J1369" s="17"/>
      <c r="K1369" s="17" t="s">
        <v>945</v>
      </c>
      <c r="L1369" s="233">
        <v>40561</v>
      </c>
      <c r="M1369" s="18" t="s">
        <v>6533</v>
      </c>
      <c r="N1369" s="215">
        <v>40562</v>
      </c>
      <c r="O1369" s="225" t="s">
        <v>9783</v>
      </c>
      <c r="P1369" s="151"/>
      <c r="Q1369" s="52"/>
      <c r="R1369" s="330"/>
    </row>
    <row r="1370" spans="1:18" x14ac:dyDescent="0.25">
      <c r="A1370" s="54">
        <v>40557</v>
      </c>
      <c r="B1370" s="55" t="s">
        <v>9335</v>
      </c>
      <c r="C1370" s="20" t="s">
        <v>7308</v>
      </c>
      <c r="D1370" s="17">
        <v>4960</v>
      </c>
      <c r="E1370" s="20"/>
      <c r="F1370" s="17" t="s">
        <v>567</v>
      </c>
      <c r="G1370" s="17"/>
      <c r="H1370" s="17" t="s">
        <v>6593</v>
      </c>
      <c r="I1370" s="17" t="s">
        <v>7195</v>
      </c>
      <c r="J1370" s="17"/>
      <c r="K1370" s="17" t="s">
        <v>4440</v>
      </c>
      <c r="L1370" s="233">
        <v>40561</v>
      </c>
      <c r="M1370" s="18" t="s">
        <v>6533</v>
      </c>
      <c r="N1370" s="215">
        <v>40562</v>
      </c>
      <c r="O1370" s="225" t="s">
        <v>3216</v>
      </c>
      <c r="P1370" s="151"/>
      <c r="Q1370" s="52"/>
      <c r="R1370" s="330"/>
    </row>
    <row r="1371" spans="1:18" x14ac:dyDescent="0.25">
      <c r="A1371" s="54">
        <v>40557</v>
      </c>
      <c r="B1371" s="55" t="s">
        <v>9335</v>
      </c>
      <c r="C1371" s="20" t="s">
        <v>7308</v>
      </c>
      <c r="D1371" s="17">
        <v>4960</v>
      </c>
      <c r="E1371" s="20"/>
      <c r="F1371" s="17" t="s">
        <v>567</v>
      </c>
      <c r="G1371" s="17"/>
      <c r="H1371" s="17" t="s">
        <v>6593</v>
      </c>
      <c r="I1371" s="17" t="s">
        <v>10321</v>
      </c>
      <c r="J1371" s="17"/>
      <c r="K1371" s="17" t="s">
        <v>4440</v>
      </c>
      <c r="L1371" s="233">
        <v>40561</v>
      </c>
      <c r="M1371" s="18" t="s">
        <v>6533</v>
      </c>
      <c r="N1371" s="215">
        <v>40562</v>
      </c>
      <c r="O1371" s="225" t="s">
        <v>3216</v>
      </c>
      <c r="P1371" s="151"/>
      <c r="Q1371" s="52"/>
      <c r="R1371" s="330"/>
    </row>
    <row r="1372" spans="1:18" x14ac:dyDescent="0.25">
      <c r="A1372" s="54">
        <v>40560</v>
      </c>
      <c r="B1372" s="55" t="s">
        <v>680</v>
      </c>
      <c r="C1372" s="20" t="s">
        <v>7308</v>
      </c>
      <c r="D1372" s="17">
        <v>4960</v>
      </c>
      <c r="E1372" s="20"/>
      <c r="F1372" s="17" t="s">
        <v>4494</v>
      </c>
      <c r="G1372" s="17"/>
      <c r="H1372" s="17" t="s">
        <v>681</v>
      </c>
      <c r="I1372" s="17" t="s">
        <v>5414</v>
      </c>
      <c r="J1372" s="17" t="s">
        <v>682</v>
      </c>
      <c r="K1372" s="17" t="s">
        <v>921</v>
      </c>
      <c r="L1372" s="233">
        <v>40561</v>
      </c>
      <c r="M1372" s="18" t="s">
        <v>3386</v>
      </c>
      <c r="N1372" s="215">
        <v>40562</v>
      </c>
      <c r="O1372" s="225" t="s">
        <v>921</v>
      </c>
      <c r="P1372" s="151"/>
      <c r="Q1372" s="52"/>
      <c r="R1372" s="330"/>
    </row>
    <row r="1373" spans="1:18" x14ac:dyDescent="0.25">
      <c r="A1373" s="54">
        <v>40561</v>
      </c>
      <c r="B1373" s="55" t="s">
        <v>4763</v>
      </c>
      <c r="C1373" s="20" t="s">
        <v>5587</v>
      </c>
      <c r="D1373" s="17">
        <v>4973</v>
      </c>
      <c r="E1373" s="20"/>
      <c r="F1373" s="17" t="s">
        <v>936</v>
      </c>
      <c r="G1373" s="17"/>
      <c r="H1373" s="17" t="s">
        <v>4232</v>
      </c>
      <c r="I1373" s="17"/>
      <c r="J1373" s="17"/>
      <c r="K1373" s="17" t="s">
        <v>5588</v>
      </c>
      <c r="L1373" s="233">
        <v>40567</v>
      </c>
      <c r="M1373" s="18"/>
      <c r="N1373" s="215">
        <v>40562</v>
      </c>
      <c r="O1373" s="225" t="s">
        <v>1489</v>
      </c>
      <c r="P1373" s="151"/>
      <c r="Q1373" s="52"/>
      <c r="R1373" s="330"/>
    </row>
    <row r="1374" spans="1:18" x14ac:dyDescent="0.25">
      <c r="A1374" s="54">
        <v>40562</v>
      </c>
      <c r="B1374" s="55"/>
      <c r="C1374" s="20" t="s">
        <v>9190</v>
      </c>
      <c r="D1374" s="17">
        <v>4859</v>
      </c>
      <c r="E1374" s="20"/>
      <c r="F1374" s="17" t="s">
        <v>8340</v>
      </c>
      <c r="G1374" s="17"/>
      <c r="H1374" s="17" t="s">
        <v>7757</v>
      </c>
      <c r="I1374" s="17"/>
      <c r="J1374" s="17" t="s">
        <v>10405</v>
      </c>
      <c r="K1374" s="17" t="s">
        <v>7758</v>
      </c>
      <c r="L1374" s="233">
        <v>40564</v>
      </c>
      <c r="M1374" s="18"/>
      <c r="N1374" s="215">
        <v>40569</v>
      </c>
      <c r="O1374" s="225">
        <v>229</v>
      </c>
      <c r="P1374" s="151"/>
      <c r="Q1374" s="52"/>
      <c r="R1374" s="330"/>
    </row>
    <row r="1375" spans="1:18" x14ac:dyDescent="0.25">
      <c r="A1375" s="54">
        <v>40568</v>
      </c>
      <c r="B1375" s="55" t="s">
        <v>5342</v>
      </c>
      <c r="C1375" s="20" t="s">
        <v>9190</v>
      </c>
      <c r="D1375" s="17">
        <v>4859</v>
      </c>
      <c r="E1375" s="20"/>
      <c r="F1375" s="17" t="s">
        <v>936</v>
      </c>
      <c r="G1375" s="17"/>
      <c r="H1375" s="17" t="s">
        <v>1716</v>
      </c>
      <c r="I1375" s="17" t="s">
        <v>5343</v>
      </c>
      <c r="J1375" s="17"/>
      <c r="K1375" s="17" t="s">
        <v>4440</v>
      </c>
      <c r="L1375" s="233">
        <v>40569</v>
      </c>
      <c r="M1375" s="18"/>
      <c r="N1375" s="215">
        <v>40569</v>
      </c>
      <c r="O1375" s="225" t="s">
        <v>4440</v>
      </c>
      <c r="P1375" s="151"/>
      <c r="Q1375" s="52"/>
      <c r="R1375" s="330"/>
    </row>
    <row r="1376" spans="1:18" x14ac:dyDescent="0.25">
      <c r="A1376" s="54">
        <v>40568</v>
      </c>
      <c r="B1376" s="55" t="s">
        <v>5717</v>
      </c>
      <c r="C1376" s="20" t="s">
        <v>9382</v>
      </c>
      <c r="D1376" s="17">
        <v>4869</v>
      </c>
      <c r="E1376" s="20" t="s">
        <v>3299</v>
      </c>
      <c r="F1376" s="17" t="s">
        <v>8863</v>
      </c>
      <c r="G1376" s="17"/>
      <c r="H1376" s="17" t="s">
        <v>5718</v>
      </c>
      <c r="I1376" s="17"/>
      <c r="J1376" s="17" t="s">
        <v>6243</v>
      </c>
      <c r="K1376" s="17" t="s">
        <v>5719</v>
      </c>
      <c r="L1376" s="233">
        <v>40569</v>
      </c>
      <c r="M1376" s="18"/>
      <c r="N1376" s="215">
        <v>40574</v>
      </c>
      <c r="O1376" s="225">
        <v>3500</v>
      </c>
      <c r="P1376" s="151"/>
      <c r="Q1376" s="52"/>
      <c r="R1376" s="330"/>
    </row>
    <row r="1377" spans="1:18" x14ac:dyDescent="0.25">
      <c r="A1377" s="54">
        <v>40570</v>
      </c>
      <c r="B1377" s="55" t="s">
        <v>907</v>
      </c>
      <c r="C1377" s="20" t="s">
        <v>402</v>
      </c>
      <c r="D1377" s="17"/>
      <c r="E1377" s="20"/>
      <c r="F1377" s="17" t="s">
        <v>5941</v>
      </c>
      <c r="G1377" s="17" t="s">
        <v>9171</v>
      </c>
      <c r="H1377" s="17" t="s">
        <v>403</v>
      </c>
      <c r="I1377" s="17" t="s">
        <v>4754</v>
      </c>
      <c r="J1377" s="17"/>
      <c r="K1377" s="17" t="s">
        <v>2293</v>
      </c>
      <c r="L1377" s="233">
        <v>40574</v>
      </c>
      <c r="M1377" s="18"/>
      <c r="N1377" s="215">
        <v>40571</v>
      </c>
      <c r="O1377" s="225" t="s">
        <v>2303</v>
      </c>
      <c r="P1377" s="151"/>
      <c r="Q1377" s="52"/>
      <c r="R1377" s="330"/>
    </row>
    <row r="1378" spans="1:18" x14ac:dyDescent="0.25">
      <c r="A1378" s="54">
        <v>40570</v>
      </c>
      <c r="B1378" s="55" t="s">
        <v>1189</v>
      </c>
      <c r="C1378" s="20" t="s">
        <v>402</v>
      </c>
      <c r="D1378" s="17"/>
      <c r="E1378" s="20"/>
      <c r="F1378" s="17" t="s">
        <v>4609</v>
      </c>
      <c r="G1378" s="17" t="s">
        <v>9171</v>
      </c>
      <c r="H1378" s="17" t="s">
        <v>403</v>
      </c>
      <c r="I1378" s="17" t="s">
        <v>4754</v>
      </c>
      <c r="J1378" s="17"/>
      <c r="K1378" s="17" t="s">
        <v>5975</v>
      </c>
      <c r="L1378" s="233">
        <v>40570</v>
      </c>
      <c r="M1378" s="18" t="s">
        <v>3386</v>
      </c>
      <c r="N1378" s="215">
        <v>40574</v>
      </c>
      <c r="O1378" s="225" t="s">
        <v>5248</v>
      </c>
      <c r="P1378" s="151"/>
      <c r="Q1378" s="52"/>
      <c r="R1378" s="330"/>
    </row>
    <row r="1379" spans="1:18" x14ac:dyDescent="0.25">
      <c r="A1379" s="54">
        <v>40571</v>
      </c>
      <c r="B1379" s="55" t="s">
        <v>8272</v>
      </c>
      <c r="C1379" s="20" t="s">
        <v>7308</v>
      </c>
      <c r="D1379" s="17">
        <v>4960</v>
      </c>
      <c r="E1379" s="20"/>
      <c r="F1379" s="17" t="s">
        <v>567</v>
      </c>
      <c r="G1379" s="17"/>
      <c r="H1379" s="17" t="s">
        <v>5252</v>
      </c>
      <c r="I1379" s="17" t="s">
        <v>10321</v>
      </c>
      <c r="J1379" s="17"/>
      <c r="K1379" s="17" t="s">
        <v>5477</v>
      </c>
      <c r="L1379" s="233">
        <v>40578</v>
      </c>
      <c r="M1379" s="18"/>
      <c r="N1379" s="215">
        <v>40578</v>
      </c>
      <c r="O1379" s="225" t="s">
        <v>5477</v>
      </c>
      <c r="P1379" s="151"/>
      <c r="Q1379" s="52"/>
      <c r="R1379" s="330"/>
    </row>
    <row r="1380" spans="1:18" x14ac:dyDescent="0.25">
      <c r="A1380" s="54">
        <v>40571</v>
      </c>
      <c r="B1380" s="55" t="s">
        <v>8272</v>
      </c>
      <c r="C1380" s="20" t="s">
        <v>3615</v>
      </c>
      <c r="D1380" s="17">
        <v>4962</v>
      </c>
      <c r="E1380" s="20"/>
      <c r="F1380" s="17" t="s">
        <v>567</v>
      </c>
      <c r="G1380" s="17"/>
      <c r="H1380" s="17" t="s">
        <v>8273</v>
      </c>
      <c r="I1380" s="17"/>
      <c r="J1380" s="17"/>
      <c r="K1380" s="17" t="s">
        <v>8274</v>
      </c>
      <c r="L1380" s="233">
        <v>40578</v>
      </c>
      <c r="M1380" s="18"/>
      <c r="N1380" s="215">
        <v>40578</v>
      </c>
      <c r="O1380" s="225" t="s">
        <v>2443</v>
      </c>
      <c r="P1380" s="151"/>
      <c r="Q1380" s="52"/>
      <c r="R1380" s="330"/>
    </row>
    <row r="1381" spans="1:18" x14ac:dyDescent="0.25">
      <c r="A1381" s="54">
        <v>40571</v>
      </c>
      <c r="B1381" s="55" t="s">
        <v>7296</v>
      </c>
      <c r="C1381" s="20" t="s">
        <v>402</v>
      </c>
      <c r="D1381" s="17"/>
      <c r="E1381" s="20"/>
      <c r="F1381" s="17" t="s">
        <v>3002</v>
      </c>
      <c r="G1381" s="17"/>
      <c r="H1381" s="17" t="s">
        <v>3003</v>
      </c>
      <c r="I1381" s="17" t="s">
        <v>6625</v>
      </c>
      <c r="J1381" s="17"/>
      <c r="K1381" s="17" t="s">
        <v>6626</v>
      </c>
      <c r="L1381" s="233">
        <v>40571</v>
      </c>
      <c r="M1381" s="18" t="s">
        <v>3386</v>
      </c>
      <c r="N1381" s="215">
        <v>40875</v>
      </c>
      <c r="O1381" s="225" t="s">
        <v>310</v>
      </c>
      <c r="P1381" s="151"/>
      <c r="Q1381" s="52"/>
      <c r="R1381" s="330"/>
    </row>
    <row r="1382" spans="1:18" x14ac:dyDescent="0.25">
      <c r="A1382" s="54">
        <v>40571</v>
      </c>
      <c r="B1382" s="55" t="s">
        <v>9585</v>
      </c>
      <c r="C1382" s="20" t="s">
        <v>2215</v>
      </c>
      <c r="D1382" s="17"/>
      <c r="E1382" s="20"/>
      <c r="F1382" s="17" t="s">
        <v>9334</v>
      </c>
      <c r="G1382" s="17"/>
      <c r="H1382" s="17" t="s">
        <v>1000</v>
      </c>
      <c r="I1382" s="17"/>
      <c r="J1382" s="17"/>
      <c r="K1382" s="17" t="s">
        <v>4624</v>
      </c>
      <c r="L1382" s="233">
        <v>40571</v>
      </c>
      <c r="M1382" s="18"/>
      <c r="N1382" s="215" t="s">
        <v>4624</v>
      </c>
      <c r="O1382" s="225"/>
      <c r="P1382" s="151"/>
      <c r="Q1382" s="52"/>
      <c r="R1382" s="330"/>
    </row>
    <row r="1383" spans="1:18" x14ac:dyDescent="0.25">
      <c r="A1383" s="54">
        <v>40574</v>
      </c>
      <c r="B1383" s="55" t="s">
        <v>4766</v>
      </c>
      <c r="C1383" s="20" t="s">
        <v>7308</v>
      </c>
      <c r="D1383" s="17">
        <v>4960</v>
      </c>
      <c r="E1383" s="20"/>
      <c r="F1383" s="17" t="s">
        <v>567</v>
      </c>
      <c r="G1383" s="17"/>
      <c r="H1383" s="17" t="s">
        <v>6593</v>
      </c>
      <c r="I1383" s="17" t="s">
        <v>10321</v>
      </c>
      <c r="J1383" s="17"/>
      <c r="K1383" s="17" t="s">
        <v>4767</v>
      </c>
      <c r="L1383" s="233">
        <v>40575</v>
      </c>
      <c r="M1383" s="18" t="s">
        <v>3386</v>
      </c>
      <c r="N1383" s="215">
        <v>40575</v>
      </c>
      <c r="O1383" s="225" t="s">
        <v>8866</v>
      </c>
      <c r="P1383" s="151"/>
      <c r="Q1383" s="52"/>
      <c r="R1383" s="330"/>
    </row>
    <row r="1384" spans="1:18" x14ac:dyDescent="0.25">
      <c r="A1384" s="54">
        <v>40574</v>
      </c>
      <c r="B1384" s="55" t="s">
        <v>7312</v>
      </c>
      <c r="C1384" s="20" t="s">
        <v>9190</v>
      </c>
      <c r="D1384" s="17">
        <v>4859</v>
      </c>
      <c r="E1384" s="20"/>
      <c r="F1384" s="17" t="s">
        <v>10791</v>
      </c>
      <c r="G1384" s="17"/>
      <c r="H1384" s="17" t="s">
        <v>1235</v>
      </c>
      <c r="I1384" s="17"/>
      <c r="J1384" s="17" t="s">
        <v>4318</v>
      </c>
      <c r="K1384" s="17" t="s">
        <v>7761</v>
      </c>
      <c r="L1384" s="233"/>
      <c r="M1384" s="18"/>
      <c r="N1384" s="215">
        <v>40576</v>
      </c>
      <c r="O1384" s="225" t="s">
        <v>4197</v>
      </c>
      <c r="P1384" s="151"/>
      <c r="Q1384" s="52"/>
      <c r="R1384" s="330"/>
    </row>
    <row r="1385" spans="1:18" x14ac:dyDescent="0.25">
      <c r="A1385" s="54">
        <v>40576</v>
      </c>
      <c r="B1385" s="55" t="s">
        <v>6926</v>
      </c>
      <c r="C1385" s="20" t="s">
        <v>5085</v>
      </c>
      <c r="D1385" s="17">
        <v>4882</v>
      </c>
      <c r="E1385" s="20"/>
      <c r="F1385" s="17" t="s">
        <v>4494</v>
      </c>
      <c r="G1385" s="17"/>
      <c r="H1385" s="17" t="s">
        <v>7621</v>
      </c>
      <c r="I1385" s="17"/>
      <c r="J1385" s="17" t="s">
        <v>3193</v>
      </c>
      <c r="K1385" s="17" t="s">
        <v>921</v>
      </c>
      <c r="L1385" s="233">
        <v>40577</v>
      </c>
      <c r="M1385" s="18"/>
      <c r="N1385" s="215">
        <v>40577</v>
      </c>
      <c r="O1385" s="225" t="s">
        <v>921</v>
      </c>
      <c r="P1385" s="151"/>
      <c r="Q1385" s="52"/>
      <c r="R1385" s="330"/>
    </row>
    <row r="1386" spans="1:18" x14ac:dyDescent="0.25">
      <c r="A1386" s="54">
        <v>40576</v>
      </c>
      <c r="B1386" s="55" t="s">
        <v>7089</v>
      </c>
      <c r="C1386" s="20" t="s">
        <v>5085</v>
      </c>
      <c r="D1386" s="17">
        <v>4885</v>
      </c>
      <c r="E1386" s="20"/>
      <c r="F1386" s="17" t="s">
        <v>4323</v>
      </c>
      <c r="G1386" s="17"/>
      <c r="H1386" s="17" t="s">
        <v>9396</v>
      </c>
      <c r="I1386" s="17" t="s">
        <v>8177</v>
      </c>
      <c r="J1386" s="17" t="s">
        <v>4186</v>
      </c>
      <c r="K1386" s="17" t="s">
        <v>8877</v>
      </c>
      <c r="L1386" s="233">
        <v>40581</v>
      </c>
      <c r="M1386" s="18" t="s">
        <v>3386</v>
      </c>
      <c r="N1386" s="215">
        <v>40584</v>
      </c>
      <c r="O1386" s="225" t="s">
        <v>8877</v>
      </c>
      <c r="P1386" s="151"/>
      <c r="Q1386" s="52"/>
      <c r="R1386" s="330"/>
    </row>
    <row r="1387" spans="1:18" x14ac:dyDescent="0.25">
      <c r="A1387" s="54">
        <v>40578</v>
      </c>
      <c r="B1387" s="55" t="s">
        <v>10610</v>
      </c>
      <c r="C1387" s="20" t="s">
        <v>9190</v>
      </c>
      <c r="D1387" s="17">
        <v>4859</v>
      </c>
      <c r="E1387" s="20"/>
      <c r="F1387" s="17" t="s">
        <v>10611</v>
      </c>
      <c r="G1387" s="17"/>
      <c r="H1387" s="17" t="s">
        <v>2428</v>
      </c>
      <c r="I1387" s="17" t="s">
        <v>5414</v>
      </c>
      <c r="J1387" s="17"/>
      <c r="K1387" s="17" t="s">
        <v>921</v>
      </c>
      <c r="L1387" s="233">
        <v>40578</v>
      </c>
      <c r="M1387" s="18" t="s">
        <v>3386</v>
      </c>
      <c r="N1387" s="215">
        <v>40582</v>
      </c>
      <c r="O1387" s="225" t="s">
        <v>921</v>
      </c>
      <c r="P1387" s="151"/>
      <c r="Q1387" s="52"/>
      <c r="R1387" s="330"/>
    </row>
    <row r="1388" spans="1:18" x14ac:dyDescent="0.25">
      <c r="A1388" s="54">
        <v>40581</v>
      </c>
      <c r="B1388" s="55" t="s">
        <v>911</v>
      </c>
      <c r="C1388" s="20" t="s">
        <v>10519</v>
      </c>
      <c r="D1388" s="17">
        <v>4954</v>
      </c>
      <c r="E1388" s="20"/>
      <c r="F1388" s="17" t="s">
        <v>4323</v>
      </c>
      <c r="G1388" s="17" t="s">
        <v>3651</v>
      </c>
      <c r="H1388" s="17" t="s">
        <v>912</v>
      </c>
      <c r="I1388" s="17" t="s">
        <v>2507</v>
      </c>
      <c r="J1388" s="17" t="s">
        <v>374</v>
      </c>
      <c r="K1388" s="17" t="s">
        <v>2508</v>
      </c>
      <c r="L1388" s="233">
        <v>40588</v>
      </c>
      <c r="M1388" s="18" t="s">
        <v>3386</v>
      </c>
      <c r="N1388" s="215">
        <v>40584</v>
      </c>
      <c r="O1388" s="225" t="s">
        <v>597</v>
      </c>
      <c r="P1388" s="151"/>
      <c r="Q1388" s="52"/>
      <c r="R1388" s="330"/>
    </row>
    <row r="1389" spans="1:18" x14ac:dyDescent="0.25">
      <c r="A1389" s="54">
        <v>40590</v>
      </c>
      <c r="B1389" s="55" t="s">
        <v>3403</v>
      </c>
      <c r="C1389" s="55" t="s">
        <v>9190</v>
      </c>
      <c r="D1389" s="23">
        <v>4859</v>
      </c>
      <c r="E1389" s="55"/>
      <c r="F1389" s="23" t="s">
        <v>4880</v>
      </c>
      <c r="G1389" s="23"/>
      <c r="H1389" s="23" t="s">
        <v>7551</v>
      </c>
      <c r="I1389" s="23" t="s">
        <v>6912</v>
      </c>
      <c r="J1389" s="23"/>
      <c r="K1389" s="23" t="s">
        <v>10193</v>
      </c>
      <c r="L1389" s="54">
        <v>40590</v>
      </c>
      <c r="M1389" s="18"/>
      <c r="N1389" s="215">
        <v>40590</v>
      </c>
      <c r="O1389" s="225"/>
      <c r="P1389" s="151"/>
      <c r="Q1389" s="52"/>
      <c r="R1389" s="330"/>
    </row>
    <row r="1390" spans="1:18" x14ac:dyDescent="0.25">
      <c r="A1390" s="54">
        <v>40590</v>
      </c>
      <c r="B1390" s="55" t="s">
        <v>4127</v>
      </c>
      <c r="C1390" s="20" t="s">
        <v>9190</v>
      </c>
      <c r="D1390" s="17">
        <v>4859</v>
      </c>
      <c r="E1390" s="20"/>
      <c r="F1390" s="17" t="s">
        <v>4494</v>
      </c>
      <c r="G1390" s="17"/>
      <c r="H1390" s="17" t="s">
        <v>4359</v>
      </c>
      <c r="I1390" s="17" t="s">
        <v>5414</v>
      </c>
      <c r="J1390" s="17" t="s">
        <v>10366</v>
      </c>
      <c r="K1390" s="17" t="s">
        <v>1672</v>
      </c>
      <c r="L1390" s="233">
        <v>40590</v>
      </c>
      <c r="M1390" s="18" t="s">
        <v>3386</v>
      </c>
      <c r="N1390" s="215">
        <v>40592</v>
      </c>
      <c r="O1390" s="225" t="s">
        <v>1672</v>
      </c>
      <c r="P1390" s="151"/>
      <c r="Q1390" s="52"/>
      <c r="R1390" s="330"/>
    </row>
    <row r="1391" spans="1:18" x14ac:dyDescent="0.25">
      <c r="A1391" s="54">
        <v>40595</v>
      </c>
      <c r="B1391" s="55" t="s">
        <v>670</v>
      </c>
      <c r="C1391" s="20" t="s">
        <v>10293</v>
      </c>
      <c r="D1391" s="17">
        <v>4972</v>
      </c>
      <c r="E1391" s="20"/>
      <c r="F1391" s="17" t="s">
        <v>3002</v>
      </c>
      <c r="G1391" s="17" t="s">
        <v>7300</v>
      </c>
      <c r="H1391" s="17" t="s">
        <v>671</v>
      </c>
      <c r="I1391" s="17" t="s">
        <v>7301</v>
      </c>
      <c r="J1391" s="17"/>
      <c r="K1391" s="17" t="s">
        <v>9424</v>
      </c>
      <c r="L1391" s="233">
        <v>40596</v>
      </c>
      <c r="M1391" s="18" t="s">
        <v>3386</v>
      </c>
      <c r="N1391" s="215">
        <v>40596</v>
      </c>
      <c r="O1391" s="225" t="s">
        <v>9424</v>
      </c>
      <c r="P1391" s="151"/>
      <c r="Q1391" s="52"/>
      <c r="R1391" s="330"/>
    </row>
    <row r="1392" spans="1:18" x14ac:dyDescent="0.25">
      <c r="A1392" s="54">
        <v>40595</v>
      </c>
      <c r="B1392" s="55" t="s">
        <v>670</v>
      </c>
      <c r="C1392" s="20" t="s">
        <v>10293</v>
      </c>
      <c r="D1392" s="17">
        <v>4972</v>
      </c>
      <c r="E1392" s="20"/>
      <c r="F1392" s="17" t="s">
        <v>3002</v>
      </c>
      <c r="G1392" s="17" t="s">
        <v>7300</v>
      </c>
      <c r="H1392" s="17" t="s">
        <v>671</v>
      </c>
      <c r="I1392" s="17" t="s">
        <v>7301</v>
      </c>
      <c r="J1392" s="17"/>
      <c r="K1392" s="17" t="s">
        <v>3411</v>
      </c>
      <c r="L1392" s="233">
        <v>40602</v>
      </c>
      <c r="M1392" s="18" t="s">
        <v>3386</v>
      </c>
      <c r="N1392" s="215">
        <v>40603</v>
      </c>
      <c r="O1392" s="225" t="s">
        <v>3411</v>
      </c>
      <c r="P1392" s="151"/>
      <c r="Q1392" s="52"/>
      <c r="R1392" s="330"/>
    </row>
    <row r="1393" spans="1:18" x14ac:dyDescent="0.25">
      <c r="A1393" s="54">
        <v>40595</v>
      </c>
      <c r="B1393" s="55" t="s">
        <v>672</v>
      </c>
      <c r="C1393" s="20" t="s">
        <v>5085</v>
      </c>
      <c r="D1393" s="17">
        <v>4882</v>
      </c>
      <c r="E1393" s="20"/>
      <c r="F1393" s="17" t="s">
        <v>4323</v>
      </c>
      <c r="G1393" s="17"/>
      <c r="H1393" s="17" t="s">
        <v>3297</v>
      </c>
      <c r="I1393" s="17" t="s">
        <v>6197</v>
      </c>
      <c r="J1393" s="17"/>
      <c r="K1393" s="17" t="s">
        <v>10226</v>
      </c>
      <c r="L1393" s="233">
        <v>40602</v>
      </c>
      <c r="M1393" s="18" t="s">
        <v>3386</v>
      </c>
      <c r="N1393" s="215">
        <v>40603</v>
      </c>
      <c r="O1393" s="225" t="s">
        <v>4461</v>
      </c>
      <c r="P1393" s="151"/>
      <c r="Q1393" s="52"/>
      <c r="R1393" s="330"/>
    </row>
    <row r="1394" spans="1:18" x14ac:dyDescent="0.25">
      <c r="A1394" s="54">
        <v>40599</v>
      </c>
      <c r="B1394" s="55" t="s">
        <v>265</v>
      </c>
      <c r="C1394" s="20" t="s">
        <v>9190</v>
      </c>
      <c r="D1394" s="17">
        <v>4859</v>
      </c>
      <c r="E1394" s="20"/>
      <c r="F1394" s="17" t="s">
        <v>4494</v>
      </c>
      <c r="G1394" s="17"/>
      <c r="H1394" s="17" t="s">
        <v>4359</v>
      </c>
      <c r="I1394" s="17" t="s">
        <v>5414</v>
      </c>
      <c r="J1394" s="17" t="s">
        <v>9018</v>
      </c>
      <c r="K1394" s="17" t="s">
        <v>1672</v>
      </c>
      <c r="L1394" s="233">
        <v>40599</v>
      </c>
      <c r="M1394" s="18" t="s">
        <v>3386</v>
      </c>
      <c r="N1394" s="215">
        <v>40599</v>
      </c>
      <c r="O1394" s="225" t="s">
        <v>1672</v>
      </c>
      <c r="P1394" s="151"/>
      <c r="Q1394" s="52"/>
      <c r="R1394" s="330"/>
    </row>
    <row r="1395" spans="1:18" x14ac:dyDescent="0.25">
      <c r="A1395" s="54">
        <v>40606</v>
      </c>
      <c r="B1395" s="55" t="s">
        <v>1628</v>
      </c>
      <c r="C1395" s="20" t="s">
        <v>5085</v>
      </c>
      <c r="D1395" s="17">
        <v>4882</v>
      </c>
      <c r="E1395" s="20"/>
      <c r="F1395" s="17" t="s">
        <v>4323</v>
      </c>
      <c r="G1395" s="17"/>
      <c r="H1395" s="17" t="s">
        <v>9396</v>
      </c>
      <c r="I1395" s="17" t="s">
        <v>6197</v>
      </c>
      <c r="J1395" s="17" t="s">
        <v>374</v>
      </c>
      <c r="K1395" s="17" t="s">
        <v>655</v>
      </c>
      <c r="L1395" s="233">
        <v>40609</v>
      </c>
      <c r="M1395" s="18" t="s">
        <v>3386</v>
      </c>
      <c r="N1395" s="215">
        <v>40610</v>
      </c>
      <c r="O1395" s="225" t="s">
        <v>655</v>
      </c>
      <c r="P1395" s="151"/>
      <c r="Q1395" s="52"/>
      <c r="R1395" s="330"/>
    </row>
    <row r="1396" spans="1:18" x14ac:dyDescent="0.25">
      <c r="A1396" s="54">
        <v>40609</v>
      </c>
      <c r="B1396" s="55" t="s">
        <v>6073</v>
      </c>
      <c r="C1396" s="20" t="s">
        <v>5735</v>
      </c>
      <c r="D1396" s="17">
        <v>4628</v>
      </c>
      <c r="E1396" s="20"/>
      <c r="F1396" s="17" t="s">
        <v>9048</v>
      </c>
      <c r="G1396" s="17"/>
      <c r="H1396" s="17" t="s">
        <v>3297</v>
      </c>
      <c r="I1396" s="17" t="s">
        <v>9059</v>
      </c>
      <c r="J1396" s="17" t="s">
        <v>8382</v>
      </c>
      <c r="K1396" s="17" t="s">
        <v>6257</v>
      </c>
      <c r="L1396" s="233">
        <v>40609</v>
      </c>
      <c r="M1396" s="18" t="s">
        <v>3386</v>
      </c>
      <c r="N1396" s="215">
        <v>40609</v>
      </c>
      <c r="O1396" s="225"/>
      <c r="P1396" s="151"/>
      <c r="Q1396" s="52"/>
      <c r="R1396" s="330"/>
    </row>
    <row r="1397" spans="1:18" x14ac:dyDescent="0.25">
      <c r="A1397" s="54">
        <v>40609</v>
      </c>
      <c r="B1397" s="55" t="s">
        <v>6070</v>
      </c>
      <c r="C1397" s="20" t="s">
        <v>5045</v>
      </c>
      <c r="D1397" s="17">
        <v>4946</v>
      </c>
      <c r="E1397" s="20"/>
      <c r="F1397" s="17" t="s">
        <v>4323</v>
      </c>
      <c r="G1397" s="17"/>
      <c r="H1397" s="17" t="s">
        <v>6071</v>
      </c>
      <c r="I1397" s="17" t="s">
        <v>6072</v>
      </c>
      <c r="J1397" s="17" t="s">
        <v>374</v>
      </c>
      <c r="K1397" s="17" t="s">
        <v>6476</v>
      </c>
      <c r="L1397" s="233"/>
      <c r="M1397" s="18"/>
      <c r="N1397" s="215">
        <v>40618</v>
      </c>
      <c r="O1397" s="225" t="s">
        <v>1836</v>
      </c>
      <c r="P1397" s="151"/>
      <c r="Q1397" s="52"/>
      <c r="R1397" s="330"/>
    </row>
    <row r="1398" spans="1:18" x14ac:dyDescent="0.25">
      <c r="A1398" s="54">
        <v>40613</v>
      </c>
      <c r="B1398" s="55" t="s">
        <v>4672</v>
      </c>
      <c r="C1398" s="20" t="s">
        <v>9190</v>
      </c>
      <c r="D1398" s="17">
        <v>4859</v>
      </c>
      <c r="E1398" s="20"/>
      <c r="F1398" s="17" t="s">
        <v>4494</v>
      </c>
      <c r="G1398" s="17"/>
      <c r="H1398" s="17" t="s">
        <v>4673</v>
      </c>
      <c r="I1398" s="17" t="s">
        <v>7300</v>
      </c>
      <c r="J1398" s="17"/>
      <c r="K1398" s="17" t="s">
        <v>1430</v>
      </c>
      <c r="L1398" s="233">
        <v>40613</v>
      </c>
      <c r="M1398" s="18" t="s">
        <v>3386</v>
      </c>
      <c r="N1398" s="215">
        <v>40613</v>
      </c>
      <c r="O1398" s="225"/>
      <c r="P1398" s="151"/>
      <c r="Q1398" s="52"/>
      <c r="R1398" s="330"/>
    </row>
    <row r="1399" spans="1:18" x14ac:dyDescent="0.25">
      <c r="A1399" s="54">
        <v>40624</v>
      </c>
      <c r="B1399" s="55" t="s">
        <v>7016</v>
      </c>
      <c r="C1399" s="20" t="s">
        <v>9105</v>
      </c>
      <c r="D1399" s="17"/>
      <c r="E1399" s="20"/>
      <c r="F1399" s="17" t="s">
        <v>936</v>
      </c>
      <c r="G1399" s="17"/>
      <c r="H1399" s="17" t="s">
        <v>5970</v>
      </c>
      <c r="I1399" s="17"/>
      <c r="J1399" s="17"/>
      <c r="K1399" s="17" t="s">
        <v>4440</v>
      </c>
      <c r="L1399" s="233">
        <v>40627</v>
      </c>
      <c r="M1399" s="18"/>
      <c r="N1399" s="215">
        <v>40627</v>
      </c>
      <c r="O1399" s="225"/>
      <c r="P1399" s="151"/>
      <c r="Q1399" s="52"/>
      <c r="R1399" s="330"/>
    </row>
    <row r="1400" spans="1:18" x14ac:dyDescent="0.25">
      <c r="A1400" s="54">
        <v>40630</v>
      </c>
      <c r="B1400" s="55" t="s">
        <v>9923</v>
      </c>
      <c r="C1400" s="20" t="s">
        <v>7308</v>
      </c>
      <c r="D1400" s="17">
        <v>4960</v>
      </c>
      <c r="E1400" s="20"/>
      <c r="F1400" s="17" t="s">
        <v>4494</v>
      </c>
      <c r="G1400" s="17"/>
      <c r="H1400" s="17" t="s">
        <v>681</v>
      </c>
      <c r="I1400" s="17" t="s">
        <v>5414</v>
      </c>
      <c r="J1400" s="17" t="s">
        <v>682</v>
      </c>
      <c r="K1400" s="17" t="s">
        <v>921</v>
      </c>
      <c r="L1400" s="233">
        <v>40630</v>
      </c>
      <c r="M1400" s="18" t="s">
        <v>3386</v>
      </c>
      <c r="N1400" s="215">
        <v>40631</v>
      </c>
      <c r="O1400" s="225" t="s">
        <v>921</v>
      </c>
      <c r="P1400" s="151"/>
      <c r="Q1400" s="52"/>
      <c r="R1400" s="330"/>
    </row>
    <row r="1401" spans="1:18" x14ac:dyDescent="0.25">
      <c r="A1401" s="54">
        <v>40630</v>
      </c>
      <c r="B1401" s="55" t="s">
        <v>2341</v>
      </c>
      <c r="C1401" s="20" t="s">
        <v>2215</v>
      </c>
      <c r="D1401" s="17"/>
      <c r="E1401" s="20"/>
      <c r="F1401" s="17" t="s">
        <v>3009</v>
      </c>
      <c r="G1401" s="17" t="s">
        <v>8041</v>
      </c>
      <c r="H1401" s="17" t="s">
        <v>6879</v>
      </c>
      <c r="I1401" s="17" t="s">
        <v>1858</v>
      </c>
      <c r="J1401" s="17" t="s">
        <v>374</v>
      </c>
      <c r="K1401" s="17" t="s">
        <v>3576</v>
      </c>
      <c r="L1401" s="233">
        <v>40637</v>
      </c>
      <c r="M1401" s="18" t="s">
        <v>3386</v>
      </c>
      <c r="N1401" s="215">
        <v>40640</v>
      </c>
      <c r="O1401" s="225" t="s">
        <v>9440</v>
      </c>
      <c r="P1401" s="151"/>
      <c r="Q1401" s="52"/>
      <c r="R1401" s="330"/>
    </row>
    <row r="1402" spans="1:18" x14ac:dyDescent="0.25">
      <c r="A1402" s="54">
        <v>40637</v>
      </c>
      <c r="B1402" s="55" t="s">
        <v>6632</v>
      </c>
      <c r="C1402" s="20" t="s">
        <v>9230</v>
      </c>
      <c r="D1402" s="17">
        <v>4963</v>
      </c>
      <c r="E1402" s="20"/>
      <c r="F1402" s="17" t="s">
        <v>567</v>
      </c>
      <c r="G1402" s="17" t="s">
        <v>5376</v>
      </c>
      <c r="H1402" s="17" t="s">
        <v>8174</v>
      </c>
      <c r="I1402" s="17" t="s">
        <v>6912</v>
      </c>
      <c r="J1402" s="17" t="s">
        <v>227</v>
      </c>
      <c r="K1402" s="17" t="s">
        <v>5477</v>
      </c>
      <c r="L1402" s="233">
        <v>40641</v>
      </c>
      <c r="M1402" s="18"/>
      <c r="N1402" s="215">
        <v>40641</v>
      </c>
      <c r="O1402" s="225"/>
      <c r="P1402" s="151"/>
      <c r="Q1402" s="52"/>
      <c r="R1402" s="330"/>
    </row>
    <row r="1403" spans="1:18" x14ac:dyDescent="0.25">
      <c r="A1403" s="54">
        <v>40637</v>
      </c>
      <c r="B1403" s="55" t="s">
        <v>6632</v>
      </c>
      <c r="C1403" s="20" t="s">
        <v>9230</v>
      </c>
      <c r="D1403" s="17">
        <v>4963</v>
      </c>
      <c r="E1403" s="20"/>
      <c r="F1403" s="17" t="s">
        <v>567</v>
      </c>
      <c r="G1403" s="17" t="s">
        <v>5376</v>
      </c>
      <c r="H1403" s="17" t="s">
        <v>8174</v>
      </c>
      <c r="I1403" s="17" t="s">
        <v>8177</v>
      </c>
      <c r="J1403" s="17" t="s">
        <v>227</v>
      </c>
      <c r="K1403" s="17" t="s">
        <v>8175</v>
      </c>
      <c r="L1403" s="233">
        <v>40641</v>
      </c>
      <c r="M1403" s="18"/>
      <c r="N1403" s="215">
        <v>40641</v>
      </c>
      <c r="O1403" s="225"/>
      <c r="P1403" s="151"/>
      <c r="Q1403" s="52"/>
      <c r="R1403" s="330"/>
    </row>
    <row r="1404" spans="1:18" x14ac:dyDescent="0.25">
      <c r="A1404" s="54">
        <v>40638</v>
      </c>
      <c r="B1404" s="55" t="s">
        <v>2855</v>
      </c>
      <c r="C1404" s="20" t="s">
        <v>7308</v>
      </c>
      <c r="D1404" s="17">
        <v>4960</v>
      </c>
      <c r="E1404" s="20"/>
      <c r="F1404" s="17" t="s">
        <v>4494</v>
      </c>
      <c r="G1404" s="17"/>
      <c r="H1404" s="17" t="s">
        <v>681</v>
      </c>
      <c r="I1404" s="17" t="s">
        <v>5414</v>
      </c>
      <c r="J1404" s="17" t="s">
        <v>682</v>
      </c>
      <c r="K1404" s="17" t="s">
        <v>921</v>
      </c>
      <c r="L1404" s="233">
        <v>40639</v>
      </c>
      <c r="M1404" s="18" t="s">
        <v>3386</v>
      </c>
      <c r="N1404" s="215">
        <v>40639</v>
      </c>
      <c r="O1404" s="225" t="s">
        <v>921</v>
      </c>
      <c r="P1404" s="151"/>
      <c r="Q1404" s="52"/>
      <c r="R1404" s="330"/>
    </row>
    <row r="1405" spans="1:18" x14ac:dyDescent="0.25">
      <c r="A1405" s="54">
        <v>40639</v>
      </c>
      <c r="B1405" s="55" t="s">
        <v>4955</v>
      </c>
      <c r="C1405" s="20" t="s">
        <v>9230</v>
      </c>
      <c r="D1405" s="17">
        <v>4963</v>
      </c>
      <c r="E1405" s="20"/>
      <c r="F1405" s="17" t="s">
        <v>3009</v>
      </c>
      <c r="G1405" s="17" t="s">
        <v>8041</v>
      </c>
      <c r="H1405" s="17" t="s">
        <v>6879</v>
      </c>
      <c r="I1405" s="17" t="s">
        <v>8362</v>
      </c>
      <c r="J1405" s="17" t="s">
        <v>374</v>
      </c>
      <c r="K1405" s="17" t="s">
        <v>887</v>
      </c>
      <c r="L1405" s="233">
        <v>40639</v>
      </c>
      <c r="M1405" s="18" t="s">
        <v>3386</v>
      </c>
      <c r="N1405" s="215">
        <v>40640</v>
      </c>
      <c r="O1405" s="151" t="s">
        <v>6598</v>
      </c>
      <c r="P1405" s="151"/>
      <c r="Q1405" s="52"/>
      <c r="R1405" s="330"/>
    </row>
    <row r="1406" spans="1:18" x14ac:dyDescent="0.25">
      <c r="A1406" s="54">
        <v>40639</v>
      </c>
      <c r="B1406" s="55" t="s">
        <v>8622</v>
      </c>
      <c r="C1406" s="20" t="s">
        <v>3717</v>
      </c>
      <c r="D1406" s="17">
        <v>4971</v>
      </c>
      <c r="E1406" s="20"/>
      <c r="F1406" s="17" t="s">
        <v>936</v>
      </c>
      <c r="G1406" s="17"/>
      <c r="H1406" s="17" t="s">
        <v>4232</v>
      </c>
      <c r="I1406" s="17"/>
      <c r="J1406" s="17"/>
      <c r="K1406" s="17" t="s">
        <v>6473</v>
      </c>
      <c r="L1406" s="233">
        <v>40648</v>
      </c>
      <c r="M1406" s="18"/>
      <c r="N1406" s="215">
        <v>40648</v>
      </c>
      <c r="O1406" s="23" t="s">
        <v>6473</v>
      </c>
      <c r="P1406" s="151"/>
      <c r="Q1406" s="52"/>
      <c r="R1406" s="330"/>
    </row>
    <row r="1407" spans="1:18" x14ac:dyDescent="0.25">
      <c r="A1407" s="54">
        <v>40639</v>
      </c>
      <c r="B1407" s="55" t="s">
        <v>8622</v>
      </c>
      <c r="C1407" s="20" t="s">
        <v>3717</v>
      </c>
      <c r="D1407" s="17">
        <v>4971</v>
      </c>
      <c r="E1407" s="20"/>
      <c r="F1407" s="17" t="s">
        <v>936</v>
      </c>
      <c r="G1407" s="17"/>
      <c r="H1407" s="17" t="s">
        <v>228</v>
      </c>
      <c r="I1407" s="17" t="s">
        <v>6069</v>
      </c>
      <c r="J1407" s="17" t="s">
        <v>4179</v>
      </c>
      <c r="K1407" s="17" t="s">
        <v>7127</v>
      </c>
      <c r="L1407" s="233">
        <v>40648</v>
      </c>
      <c r="M1407" s="18"/>
      <c r="N1407" s="215">
        <v>40648</v>
      </c>
      <c r="O1407" s="23" t="s">
        <v>7127</v>
      </c>
      <c r="P1407" s="151"/>
      <c r="Q1407" s="52"/>
      <c r="R1407" s="330"/>
    </row>
    <row r="1408" spans="1:18" x14ac:dyDescent="0.25">
      <c r="A1408" s="54">
        <v>40639</v>
      </c>
      <c r="B1408" s="55" t="s">
        <v>8622</v>
      </c>
      <c r="C1408" s="20" t="s">
        <v>3717</v>
      </c>
      <c r="D1408" s="17">
        <v>4971</v>
      </c>
      <c r="E1408" s="20"/>
      <c r="F1408" s="17" t="s">
        <v>936</v>
      </c>
      <c r="G1408" s="17"/>
      <c r="H1408" s="17" t="s">
        <v>7385</v>
      </c>
      <c r="I1408" s="17" t="s">
        <v>10616</v>
      </c>
      <c r="J1408" s="17" t="s">
        <v>4179</v>
      </c>
      <c r="K1408" s="17" t="s">
        <v>5477</v>
      </c>
      <c r="L1408" s="233">
        <v>40648</v>
      </c>
      <c r="M1408" s="18"/>
      <c r="N1408" s="215">
        <v>40648</v>
      </c>
      <c r="O1408" s="252" t="s">
        <v>5477</v>
      </c>
      <c r="P1408" s="151"/>
      <c r="Q1408" s="52"/>
      <c r="R1408" s="330"/>
    </row>
    <row r="1409" spans="1:18" x14ac:dyDescent="0.25">
      <c r="A1409" s="54">
        <v>40639</v>
      </c>
      <c r="B1409" s="55" t="s">
        <v>888</v>
      </c>
      <c r="C1409" s="20" t="s">
        <v>9230</v>
      </c>
      <c r="D1409" s="17">
        <v>4963</v>
      </c>
      <c r="E1409" s="20"/>
      <c r="F1409" s="17" t="s">
        <v>936</v>
      </c>
      <c r="G1409" s="17"/>
      <c r="H1409" s="17" t="s">
        <v>4232</v>
      </c>
      <c r="I1409" s="17"/>
      <c r="J1409" s="17"/>
      <c r="K1409" s="17" t="s">
        <v>10022</v>
      </c>
      <c r="L1409" s="233">
        <v>40648</v>
      </c>
      <c r="M1409" s="18" t="s">
        <v>5937</v>
      </c>
      <c r="N1409" s="215">
        <v>40770</v>
      </c>
      <c r="O1409" s="225" t="s">
        <v>10022</v>
      </c>
      <c r="P1409" s="151"/>
      <c r="Q1409" s="52"/>
      <c r="R1409" s="330"/>
    </row>
    <row r="1410" spans="1:18" x14ac:dyDescent="0.25">
      <c r="A1410" s="54">
        <v>40639</v>
      </c>
      <c r="B1410" s="55" t="s">
        <v>888</v>
      </c>
      <c r="C1410" s="20" t="s">
        <v>9230</v>
      </c>
      <c r="D1410" s="17">
        <v>4963</v>
      </c>
      <c r="E1410" s="20"/>
      <c r="F1410" s="17" t="s">
        <v>936</v>
      </c>
      <c r="G1410" s="17"/>
      <c r="H1410" s="17" t="s">
        <v>228</v>
      </c>
      <c r="I1410" s="17" t="s">
        <v>889</v>
      </c>
      <c r="J1410" s="17" t="s">
        <v>1891</v>
      </c>
      <c r="K1410" s="17" t="s">
        <v>4755</v>
      </c>
      <c r="L1410" s="233">
        <v>40648</v>
      </c>
      <c r="M1410" s="18" t="s">
        <v>5937</v>
      </c>
      <c r="N1410" s="215">
        <v>40770</v>
      </c>
      <c r="O1410" s="225" t="s">
        <v>4755</v>
      </c>
      <c r="P1410" s="151"/>
      <c r="Q1410" s="52"/>
      <c r="R1410" s="330"/>
    </row>
    <row r="1411" spans="1:18" x14ac:dyDescent="0.25">
      <c r="A1411" s="54">
        <v>40640</v>
      </c>
      <c r="B1411" s="55" t="s">
        <v>8661</v>
      </c>
      <c r="C1411" s="20" t="s">
        <v>9230</v>
      </c>
      <c r="D1411" s="17">
        <v>4963</v>
      </c>
      <c r="E1411" s="20"/>
      <c r="F1411" s="17" t="s">
        <v>4494</v>
      </c>
      <c r="G1411" s="17"/>
      <c r="H1411" s="17" t="s">
        <v>7577</v>
      </c>
      <c r="I1411" s="17" t="s">
        <v>7578</v>
      </c>
      <c r="J1411" s="17"/>
      <c r="K1411" s="17" t="s">
        <v>2377</v>
      </c>
      <c r="L1411" s="233">
        <v>40644</v>
      </c>
      <c r="M1411" s="18" t="s">
        <v>3386</v>
      </c>
      <c r="N1411" s="215">
        <v>40645</v>
      </c>
      <c r="O1411" s="225" t="s">
        <v>2377</v>
      </c>
      <c r="P1411" s="151"/>
      <c r="Q1411" s="52"/>
      <c r="R1411" s="330"/>
    </row>
    <row r="1412" spans="1:18" x14ac:dyDescent="0.25">
      <c r="A1412" s="54">
        <v>40640</v>
      </c>
      <c r="B1412" s="55" t="s">
        <v>8661</v>
      </c>
      <c r="C1412" s="20" t="s">
        <v>9230</v>
      </c>
      <c r="D1412" s="17">
        <v>4963</v>
      </c>
      <c r="E1412" s="20"/>
      <c r="F1412" s="17" t="s">
        <v>4494</v>
      </c>
      <c r="G1412" s="17"/>
      <c r="H1412" s="17" t="s">
        <v>7579</v>
      </c>
      <c r="I1412" s="17" t="s">
        <v>7580</v>
      </c>
      <c r="J1412" s="17"/>
      <c r="K1412" s="17" t="s">
        <v>1144</v>
      </c>
      <c r="L1412" s="233">
        <v>40644</v>
      </c>
      <c r="M1412" s="18" t="s">
        <v>3386</v>
      </c>
      <c r="N1412" s="215">
        <v>40645</v>
      </c>
      <c r="O1412" s="225" t="s">
        <v>10799</v>
      </c>
      <c r="P1412" s="151"/>
      <c r="Q1412" s="52"/>
      <c r="R1412" s="330"/>
    </row>
    <row r="1413" spans="1:18" x14ac:dyDescent="0.25">
      <c r="A1413" s="54">
        <v>40644</v>
      </c>
      <c r="B1413" s="55" t="s">
        <v>10698</v>
      </c>
      <c r="C1413" s="20" t="s">
        <v>9190</v>
      </c>
      <c r="D1413" s="17">
        <v>4859</v>
      </c>
      <c r="E1413" s="20"/>
      <c r="F1413" s="17" t="s">
        <v>4494</v>
      </c>
      <c r="G1413" s="17"/>
      <c r="H1413" s="17" t="s">
        <v>4359</v>
      </c>
      <c r="I1413" s="17" t="s">
        <v>10098</v>
      </c>
      <c r="J1413" s="17" t="s">
        <v>9018</v>
      </c>
      <c r="K1413" s="17" t="s">
        <v>1672</v>
      </c>
      <c r="L1413" s="233">
        <v>40645</v>
      </c>
      <c r="M1413" s="18" t="s">
        <v>3386</v>
      </c>
      <c r="N1413" s="215">
        <v>40645</v>
      </c>
      <c r="O1413" s="225" t="s">
        <v>1672</v>
      </c>
      <c r="P1413" s="151"/>
      <c r="Q1413" s="52"/>
      <c r="R1413" s="330"/>
    </row>
    <row r="1414" spans="1:18" x14ac:dyDescent="0.25">
      <c r="A1414" s="54">
        <v>40644</v>
      </c>
      <c r="B1414" s="55" t="s">
        <v>10698</v>
      </c>
      <c r="C1414" s="20" t="s">
        <v>9190</v>
      </c>
      <c r="D1414" s="17">
        <v>4859</v>
      </c>
      <c r="E1414" s="20"/>
      <c r="F1414" s="17" t="s">
        <v>4494</v>
      </c>
      <c r="G1414" s="17"/>
      <c r="H1414" s="17" t="s">
        <v>4673</v>
      </c>
      <c r="I1414" s="17" t="s">
        <v>4888</v>
      </c>
      <c r="J1414" s="17"/>
      <c r="K1414" s="17" t="s">
        <v>6343</v>
      </c>
      <c r="L1414" s="233">
        <v>40645</v>
      </c>
      <c r="M1414" s="18" t="s">
        <v>3386</v>
      </c>
      <c r="N1414" s="215">
        <v>40645</v>
      </c>
      <c r="O1414" s="225" t="s">
        <v>6343</v>
      </c>
      <c r="P1414" s="151"/>
      <c r="Q1414" s="52"/>
      <c r="R1414" s="330"/>
    </row>
    <row r="1415" spans="1:18" x14ac:dyDescent="0.25">
      <c r="A1415" s="54">
        <v>40648</v>
      </c>
      <c r="B1415" s="55" t="s">
        <v>4979</v>
      </c>
      <c r="C1415" s="20" t="s">
        <v>9230</v>
      </c>
      <c r="D1415" s="17">
        <v>4963</v>
      </c>
      <c r="E1415" s="20"/>
      <c r="F1415" s="17" t="s">
        <v>4494</v>
      </c>
      <c r="G1415" s="17"/>
      <c r="H1415" s="17" t="s">
        <v>6989</v>
      </c>
      <c r="I1415" s="17"/>
      <c r="J1415" s="17"/>
      <c r="K1415" s="17" t="s">
        <v>4859</v>
      </c>
      <c r="L1415" s="233">
        <v>40649</v>
      </c>
      <c r="M1415" s="18" t="s">
        <v>3386</v>
      </c>
      <c r="N1415" s="215">
        <v>40621</v>
      </c>
      <c r="O1415" s="225" t="s">
        <v>4859</v>
      </c>
      <c r="P1415" s="151"/>
      <c r="Q1415" s="52"/>
      <c r="R1415" s="330"/>
    </row>
    <row r="1416" spans="1:18" x14ac:dyDescent="0.25">
      <c r="A1416" s="54">
        <v>40654</v>
      </c>
      <c r="B1416" s="55">
        <v>4869</v>
      </c>
      <c r="C1416" s="20" t="s">
        <v>9382</v>
      </c>
      <c r="D1416" s="17">
        <v>4869</v>
      </c>
      <c r="E1416" s="20" t="s">
        <v>7297</v>
      </c>
      <c r="F1416" s="17" t="s">
        <v>3485</v>
      </c>
      <c r="G1416" s="17"/>
      <c r="H1416" s="17" t="s">
        <v>3486</v>
      </c>
      <c r="I1416" s="17" t="s">
        <v>3487</v>
      </c>
      <c r="J1416" s="17"/>
      <c r="K1416" s="17" t="s">
        <v>9372</v>
      </c>
      <c r="L1416" s="233">
        <v>40655</v>
      </c>
      <c r="M1416" s="18" t="s">
        <v>3488</v>
      </c>
      <c r="N1416" s="215">
        <v>40658</v>
      </c>
      <c r="O1416" s="225" t="s">
        <v>9372</v>
      </c>
      <c r="P1416" s="151"/>
      <c r="Q1416" s="52"/>
      <c r="R1416" s="330"/>
    </row>
    <row r="1417" spans="1:18" x14ac:dyDescent="0.25">
      <c r="A1417" s="54">
        <v>40654</v>
      </c>
      <c r="B1417" s="55">
        <v>4869</v>
      </c>
      <c r="C1417" s="20" t="s">
        <v>9382</v>
      </c>
      <c r="D1417" s="17">
        <v>4869</v>
      </c>
      <c r="E1417" s="20" t="s">
        <v>7517</v>
      </c>
      <c r="F1417" s="17" t="s">
        <v>2826</v>
      </c>
      <c r="G1417" s="17"/>
      <c r="H1417" s="17"/>
      <c r="I1417" s="17" t="s">
        <v>7301</v>
      </c>
      <c r="J1417" s="17"/>
      <c r="K1417" s="17" t="s">
        <v>5960</v>
      </c>
      <c r="L1417" s="233">
        <v>40655</v>
      </c>
      <c r="M1417" s="18" t="s">
        <v>3386</v>
      </c>
      <c r="N1417" s="215">
        <v>40659</v>
      </c>
      <c r="O1417" s="225" t="s">
        <v>1631</v>
      </c>
      <c r="P1417" s="151" t="s">
        <v>1103</v>
      </c>
      <c r="Q1417" s="52"/>
      <c r="R1417" s="330"/>
    </row>
    <row r="1418" spans="1:18" x14ac:dyDescent="0.25">
      <c r="A1418" s="54">
        <v>40658</v>
      </c>
      <c r="B1418" s="55" t="s">
        <v>10858</v>
      </c>
      <c r="C1418" s="20" t="s">
        <v>6713</v>
      </c>
      <c r="D1418" s="17">
        <v>5007</v>
      </c>
      <c r="E1418" s="20"/>
      <c r="F1418" s="17" t="s">
        <v>9334</v>
      </c>
      <c r="G1418" s="17" t="s">
        <v>7868</v>
      </c>
      <c r="H1418" s="17" t="s">
        <v>7542</v>
      </c>
      <c r="I1418" s="17" t="s">
        <v>7301</v>
      </c>
      <c r="J1418" s="17"/>
      <c r="K1418" s="17" t="s">
        <v>10859</v>
      </c>
      <c r="L1418" s="233">
        <v>40658</v>
      </c>
      <c r="M1418" s="18" t="s">
        <v>3386</v>
      </c>
      <c r="N1418" s="215">
        <v>40682</v>
      </c>
      <c r="O1418" s="225" t="s">
        <v>10859</v>
      </c>
      <c r="P1418" s="151"/>
      <c r="Q1418" s="52"/>
      <c r="R1418" s="330"/>
    </row>
    <row r="1419" spans="1:18" x14ac:dyDescent="0.25">
      <c r="A1419" s="54">
        <v>40659</v>
      </c>
      <c r="B1419" s="55" t="s">
        <v>2965</v>
      </c>
      <c r="C1419" s="20" t="s">
        <v>6713</v>
      </c>
      <c r="D1419" s="17">
        <v>5007</v>
      </c>
      <c r="E1419" s="20"/>
      <c r="F1419" s="17" t="s">
        <v>936</v>
      </c>
      <c r="G1419" s="17"/>
      <c r="H1419" s="17" t="s">
        <v>9191</v>
      </c>
      <c r="I1419" s="17" t="s">
        <v>8177</v>
      </c>
      <c r="J1419" s="17" t="s">
        <v>10133</v>
      </c>
      <c r="K1419" s="17" t="s">
        <v>5377</v>
      </c>
      <c r="L1419" s="233">
        <v>40673</v>
      </c>
      <c r="M1419" s="18"/>
      <c r="N1419" s="215">
        <v>40674</v>
      </c>
      <c r="O1419" s="225"/>
      <c r="P1419" s="151"/>
      <c r="Q1419" s="52"/>
      <c r="R1419" s="330"/>
    </row>
    <row r="1420" spans="1:18" x14ac:dyDescent="0.25">
      <c r="A1420" s="54">
        <v>40660</v>
      </c>
      <c r="B1420" s="55" t="s">
        <v>7136</v>
      </c>
      <c r="C1420" s="20" t="s">
        <v>7137</v>
      </c>
      <c r="D1420" s="17">
        <v>4977</v>
      </c>
      <c r="E1420" s="20"/>
      <c r="F1420" s="17" t="s">
        <v>3009</v>
      </c>
      <c r="G1420" s="17" t="s">
        <v>8041</v>
      </c>
      <c r="H1420" s="17" t="s">
        <v>6879</v>
      </c>
      <c r="I1420" s="17" t="s">
        <v>8362</v>
      </c>
      <c r="J1420" s="17" t="s">
        <v>374</v>
      </c>
      <c r="K1420" s="17" t="s">
        <v>8353</v>
      </c>
      <c r="L1420" s="233">
        <v>40660</v>
      </c>
      <c r="M1420" s="18" t="s">
        <v>3386</v>
      </c>
      <c r="N1420" s="215">
        <v>40666</v>
      </c>
      <c r="O1420" s="225" t="s">
        <v>5547</v>
      </c>
      <c r="P1420" s="151"/>
      <c r="Q1420" s="52"/>
      <c r="R1420" s="330"/>
    </row>
    <row r="1421" spans="1:18" x14ac:dyDescent="0.25">
      <c r="A1421" s="54">
        <v>40661</v>
      </c>
      <c r="B1421" s="55" t="s">
        <v>7855</v>
      </c>
      <c r="C1421" s="20" t="s">
        <v>7071</v>
      </c>
      <c r="D1421" s="17">
        <v>4991</v>
      </c>
      <c r="E1421" s="20"/>
      <c r="F1421" s="17" t="s">
        <v>9334</v>
      </c>
      <c r="G1421" s="17"/>
      <c r="H1421" s="17" t="s">
        <v>8279</v>
      </c>
      <c r="I1421" s="17" t="s">
        <v>7072</v>
      </c>
      <c r="J1421" s="17"/>
      <c r="K1421" s="17" t="s">
        <v>8426</v>
      </c>
      <c r="L1421" s="233">
        <v>40661</v>
      </c>
      <c r="M1421" s="18" t="s">
        <v>3386</v>
      </c>
      <c r="N1421" s="215">
        <v>40666</v>
      </c>
      <c r="O1421" s="225" t="s">
        <v>8426</v>
      </c>
      <c r="P1421" s="151"/>
      <c r="Q1421" s="52"/>
      <c r="R1421" s="330"/>
    </row>
    <row r="1422" spans="1:18" x14ac:dyDescent="0.25">
      <c r="A1422" s="54">
        <v>40661</v>
      </c>
      <c r="B1422" s="55" t="s">
        <v>7073</v>
      </c>
      <c r="C1422" s="20" t="s">
        <v>7071</v>
      </c>
      <c r="D1422" s="17">
        <v>4991</v>
      </c>
      <c r="E1422" s="20"/>
      <c r="F1422" s="17" t="s">
        <v>3009</v>
      </c>
      <c r="G1422" s="17" t="s">
        <v>8041</v>
      </c>
      <c r="H1422" s="17" t="s">
        <v>6879</v>
      </c>
      <c r="I1422" s="17" t="s">
        <v>8362</v>
      </c>
      <c r="J1422" s="17" t="s">
        <v>374</v>
      </c>
      <c r="K1422" s="17" t="s">
        <v>6334</v>
      </c>
      <c r="L1422" s="233">
        <v>40661</v>
      </c>
      <c r="M1422" s="18" t="s">
        <v>3386</v>
      </c>
      <c r="N1422" s="215">
        <v>40666</v>
      </c>
      <c r="O1422" s="225" t="s">
        <v>5412</v>
      </c>
      <c r="P1422" s="151"/>
      <c r="Q1422" s="52"/>
      <c r="R1422" s="330"/>
    </row>
    <row r="1423" spans="1:18" x14ac:dyDescent="0.25">
      <c r="A1423" s="54">
        <v>40665</v>
      </c>
      <c r="B1423" s="55" t="s">
        <v>10384</v>
      </c>
      <c r="C1423" s="20" t="s">
        <v>9230</v>
      </c>
      <c r="D1423" s="17">
        <v>4963</v>
      </c>
      <c r="E1423" s="20"/>
      <c r="F1423" s="17" t="s">
        <v>4494</v>
      </c>
      <c r="G1423" s="17"/>
      <c r="H1423" s="17" t="s">
        <v>4359</v>
      </c>
      <c r="I1423" s="17" t="s">
        <v>5414</v>
      </c>
      <c r="J1423" s="17" t="s">
        <v>10366</v>
      </c>
      <c r="K1423" s="17" t="s">
        <v>4924</v>
      </c>
      <c r="L1423" s="233">
        <v>40665</v>
      </c>
      <c r="M1423" s="18" t="s">
        <v>3386</v>
      </c>
      <c r="N1423" s="215">
        <v>40666</v>
      </c>
      <c r="O1423" s="225" t="s">
        <v>4924</v>
      </c>
      <c r="P1423" s="151"/>
      <c r="Q1423" s="52"/>
      <c r="R1423" s="330"/>
    </row>
    <row r="1424" spans="1:18" x14ac:dyDescent="0.25">
      <c r="A1424" s="54">
        <v>40666</v>
      </c>
      <c r="B1424" s="55" t="s">
        <v>7145</v>
      </c>
      <c r="C1424" s="20" t="s">
        <v>7146</v>
      </c>
      <c r="D1424" s="17">
        <v>4956</v>
      </c>
      <c r="E1424" s="20"/>
      <c r="F1424" s="17" t="s">
        <v>4494</v>
      </c>
      <c r="G1424" s="17"/>
      <c r="H1424" s="17" t="s">
        <v>6709</v>
      </c>
      <c r="I1424" s="17" t="s">
        <v>5414</v>
      </c>
      <c r="J1424" s="17" t="s">
        <v>10366</v>
      </c>
      <c r="K1424" s="17" t="s">
        <v>1672</v>
      </c>
      <c r="L1424" s="233">
        <v>40666</v>
      </c>
      <c r="M1424" s="18" t="s">
        <v>3386</v>
      </c>
      <c r="N1424" s="215">
        <v>40668</v>
      </c>
      <c r="O1424" s="225" t="s">
        <v>1672</v>
      </c>
      <c r="P1424" s="151"/>
      <c r="Q1424" s="52"/>
      <c r="R1424" s="330"/>
    </row>
    <row r="1425" spans="1:18" x14ac:dyDescent="0.25">
      <c r="A1425" s="54">
        <v>40666</v>
      </c>
      <c r="B1425" s="55" t="s">
        <v>9028</v>
      </c>
      <c r="C1425" s="20" t="s">
        <v>6276</v>
      </c>
      <c r="D1425" s="17">
        <v>4866</v>
      </c>
      <c r="E1425" s="20"/>
      <c r="F1425" s="17" t="s">
        <v>9029</v>
      </c>
      <c r="G1425" s="17"/>
      <c r="H1425" s="17" t="s">
        <v>9030</v>
      </c>
      <c r="I1425" s="17"/>
      <c r="J1425" s="17" t="s">
        <v>374</v>
      </c>
      <c r="K1425" s="17" t="s">
        <v>7411</v>
      </c>
      <c r="L1425" s="233">
        <v>40669</v>
      </c>
      <c r="M1425" s="18"/>
      <c r="N1425" s="215">
        <v>40687</v>
      </c>
      <c r="O1425" s="225"/>
      <c r="P1425" s="151"/>
      <c r="Q1425" s="52"/>
      <c r="R1425" s="330"/>
    </row>
    <row r="1426" spans="1:18" x14ac:dyDescent="0.25">
      <c r="A1426" s="54">
        <v>40669</v>
      </c>
      <c r="B1426" s="55" t="s">
        <v>7409</v>
      </c>
      <c r="C1426" s="20" t="s">
        <v>7410</v>
      </c>
      <c r="D1426" s="17">
        <v>5001</v>
      </c>
      <c r="E1426" s="20"/>
      <c r="F1426" s="17" t="s">
        <v>936</v>
      </c>
      <c r="G1426" s="17"/>
      <c r="H1426" s="17" t="s">
        <v>6593</v>
      </c>
      <c r="I1426" s="17" t="s">
        <v>4014</v>
      </c>
      <c r="J1426" s="17" t="s">
        <v>4533</v>
      </c>
      <c r="K1426" s="17" t="s">
        <v>5477</v>
      </c>
      <c r="L1426" s="233">
        <v>40681</v>
      </c>
      <c r="M1426" s="18"/>
      <c r="N1426" s="215">
        <v>40681</v>
      </c>
      <c r="O1426" s="225" t="s">
        <v>10642</v>
      </c>
      <c r="P1426" s="151"/>
      <c r="Q1426" s="52"/>
      <c r="R1426" s="330"/>
    </row>
    <row r="1427" spans="1:18" x14ac:dyDescent="0.25">
      <c r="A1427" s="54">
        <v>40673</v>
      </c>
      <c r="B1427" s="55" t="s">
        <v>2399</v>
      </c>
      <c r="C1427" s="20" t="s">
        <v>6713</v>
      </c>
      <c r="D1427" s="17">
        <v>5007</v>
      </c>
      <c r="E1427" s="20"/>
      <c r="F1427" s="17" t="s">
        <v>567</v>
      </c>
      <c r="G1427" s="17"/>
      <c r="H1427" s="17" t="s">
        <v>6593</v>
      </c>
      <c r="I1427" s="17" t="s">
        <v>8177</v>
      </c>
      <c r="J1427" s="17"/>
      <c r="K1427" s="17" t="s">
        <v>6387</v>
      </c>
      <c r="L1427" s="233">
        <v>40674</v>
      </c>
      <c r="M1427" s="18" t="s">
        <v>3386</v>
      </c>
      <c r="N1427" s="215">
        <v>40674</v>
      </c>
      <c r="O1427" s="225" t="s">
        <v>1747</v>
      </c>
      <c r="P1427" s="151"/>
      <c r="Q1427" s="52"/>
      <c r="R1427" s="330"/>
    </row>
    <row r="1428" spans="1:18" x14ac:dyDescent="0.25">
      <c r="A1428" s="54">
        <v>40673</v>
      </c>
      <c r="B1428" s="55" t="s">
        <v>2399</v>
      </c>
      <c r="C1428" s="20" t="s">
        <v>6713</v>
      </c>
      <c r="D1428" s="17">
        <v>5007</v>
      </c>
      <c r="E1428" s="20"/>
      <c r="F1428" s="17" t="s">
        <v>567</v>
      </c>
      <c r="G1428" s="17"/>
      <c r="H1428" s="17" t="s">
        <v>6593</v>
      </c>
      <c r="I1428" s="17" t="s">
        <v>3915</v>
      </c>
      <c r="J1428" s="17"/>
      <c r="K1428" s="17" t="s">
        <v>6387</v>
      </c>
      <c r="L1428" s="233">
        <v>40674</v>
      </c>
      <c r="M1428" s="18" t="s">
        <v>3386</v>
      </c>
      <c r="N1428" s="215">
        <v>40674</v>
      </c>
      <c r="O1428" s="225" t="s">
        <v>1747</v>
      </c>
      <c r="P1428" s="151"/>
      <c r="Q1428" s="52"/>
      <c r="R1428" s="330"/>
    </row>
    <row r="1429" spans="1:18" x14ac:dyDescent="0.25">
      <c r="A1429" s="54">
        <v>40673</v>
      </c>
      <c r="B1429" s="55" t="s">
        <v>2399</v>
      </c>
      <c r="C1429" s="20" t="s">
        <v>6713</v>
      </c>
      <c r="D1429" s="17">
        <v>5007</v>
      </c>
      <c r="E1429" s="20"/>
      <c r="F1429" s="17" t="s">
        <v>567</v>
      </c>
      <c r="G1429" s="17"/>
      <c r="H1429" s="17" t="s">
        <v>6824</v>
      </c>
      <c r="I1429" s="17" t="s">
        <v>4336</v>
      </c>
      <c r="J1429" s="17"/>
      <c r="K1429" s="17" t="s">
        <v>7825</v>
      </c>
      <c r="L1429" s="233">
        <v>40674</v>
      </c>
      <c r="M1429" s="18" t="s">
        <v>3386</v>
      </c>
      <c r="N1429" s="215">
        <v>40674</v>
      </c>
      <c r="O1429" s="225" t="s">
        <v>8087</v>
      </c>
      <c r="P1429" s="151"/>
      <c r="Q1429" s="52"/>
      <c r="R1429" s="330"/>
    </row>
    <row r="1430" spans="1:18" x14ac:dyDescent="0.25">
      <c r="A1430" s="54">
        <v>40675</v>
      </c>
      <c r="B1430" s="55" t="s">
        <v>7771</v>
      </c>
      <c r="C1430" s="20" t="s">
        <v>2134</v>
      </c>
      <c r="D1430" s="17">
        <v>4975</v>
      </c>
      <c r="E1430" s="20"/>
      <c r="F1430" s="17" t="s">
        <v>936</v>
      </c>
      <c r="G1430" s="17"/>
      <c r="H1430" s="17" t="s">
        <v>6593</v>
      </c>
      <c r="I1430" s="17" t="s">
        <v>10616</v>
      </c>
      <c r="J1430" s="17" t="s">
        <v>7950</v>
      </c>
      <c r="K1430" s="17" t="s">
        <v>6387</v>
      </c>
      <c r="L1430" s="233">
        <v>40687</v>
      </c>
      <c r="M1430" s="18"/>
      <c r="N1430" s="215">
        <v>40686</v>
      </c>
      <c r="O1430" s="23" t="s">
        <v>6387</v>
      </c>
      <c r="P1430" s="151"/>
      <c r="Q1430" s="52"/>
      <c r="R1430" s="330"/>
    </row>
    <row r="1431" spans="1:18" x14ac:dyDescent="0.25">
      <c r="A1431" s="54">
        <v>40675</v>
      </c>
      <c r="B1431" s="55" t="s">
        <v>7771</v>
      </c>
      <c r="C1431" s="20" t="s">
        <v>2134</v>
      </c>
      <c r="D1431" s="17">
        <v>4975</v>
      </c>
      <c r="E1431" s="20"/>
      <c r="F1431" s="17" t="s">
        <v>936</v>
      </c>
      <c r="G1431" s="17"/>
      <c r="H1431" s="17" t="s">
        <v>228</v>
      </c>
      <c r="I1431" s="17" t="s">
        <v>2135</v>
      </c>
      <c r="J1431" s="17" t="s">
        <v>7950</v>
      </c>
      <c r="K1431" s="17" t="s">
        <v>7127</v>
      </c>
      <c r="L1431" s="233">
        <v>40687</v>
      </c>
      <c r="M1431" s="18"/>
      <c r="N1431" s="215">
        <v>40687</v>
      </c>
      <c r="O1431" s="23" t="s">
        <v>7127</v>
      </c>
      <c r="P1431" s="151"/>
      <c r="Q1431" s="52"/>
      <c r="R1431" s="330"/>
    </row>
    <row r="1432" spans="1:18" x14ac:dyDescent="0.25">
      <c r="A1432" s="54">
        <v>40675</v>
      </c>
      <c r="B1432" s="55" t="s">
        <v>7771</v>
      </c>
      <c r="C1432" s="20" t="s">
        <v>2134</v>
      </c>
      <c r="D1432" s="17">
        <v>4975</v>
      </c>
      <c r="E1432" s="20"/>
      <c r="F1432" s="17" t="s">
        <v>936</v>
      </c>
      <c r="G1432" s="17"/>
      <c r="H1432" s="17" t="s">
        <v>5970</v>
      </c>
      <c r="I1432" s="17"/>
      <c r="J1432" s="17"/>
      <c r="K1432" s="17" t="s">
        <v>945</v>
      </c>
      <c r="L1432" s="233">
        <v>40687</v>
      </c>
      <c r="M1432" s="18"/>
      <c r="N1432" s="215">
        <v>40688</v>
      </c>
      <c r="O1432" s="23" t="s">
        <v>945</v>
      </c>
      <c r="P1432" s="151"/>
      <c r="Q1432" s="52"/>
      <c r="R1432" s="330"/>
    </row>
    <row r="1433" spans="1:18" x14ac:dyDescent="0.25">
      <c r="A1433" s="54">
        <v>40676</v>
      </c>
      <c r="B1433" s="55" t="s">
        <v>5034</v>
      </c>
      <c r="C1433" s="20" t="s">
        <v>6753</v>
      </c>
      <c r="D1433" s="17">
        <v>5012</v>
      </c>
      <c r="E1433" s="20"/>
      <c r="F1433" s="17" t="s">
        <v>936</v>
      </c>
      <c r="G1433" s="17"/>
      <c r="H1433" s="17" t="s">
        <v>9191</v>
      </c>
      <c r="I1433" s="17" t="s">
        <v>8177</v>
      </c>
      <c r="J1433" s="17" t="s">
        <v>5774</v>
      </c>
      <c r="K1433" s="17" t="s">
        <v>943</v>
      </c>
      <c r="L1433" s="233">
        <v>40683</v>
      </c>
      <c r="M1433" s="18"/>
      <c r="N1433" s="215">
        <v>40683</v>
      </c>
      <c r="O1433" s="225"/>
      <c r="P1433" s="151"/>
      <c r="Q1433" s="52"/>
      <c r="R1433" s="330"/>
    </row>
    <row r="1434" spans="1:18" x14ac:dyDescent="0.25">
      <c r="A1434" s="54">
        <v>40676</v>
      </c>
      <c r="B1434" s="55" t="s">
        <v>5034</v>
      </c>
      <c r="C1434" s="20" t="s">
        <v>6753</v>
      </c>
      <c r="D1434" s="17">
        <v>5012</v>
      </c>
      <c r="E1434" s="20"/>
      <c r="F1434" s="17" t="s">
        <v>936</v>
      </c>
      <c r="G1434" s="17"/>
      <c r="H1434" s="17" t="s">
        <v>228</v>
      </c>
      <c r="I1434" s="17" t="s">
        <v>6069</v>
      </c>
      <c r="J1434" s="17" t="s">
        <v>5774</v>
      </c>
      <c r="K1434" s="17" t="s">
        <v>5477</v>
      </c>
      <c r="L1434" s="233">
        <v>40687</v>
      </c>
      <c r="M1434" s="18" t="s">
        <v>5937</v>
      </c>
      <c r="N1434" s="215">
        <v>40683</v>
      </c>
      <c r="O1434" s="225"/>
      <c r="P1434" s="151"/>
      <c r="Q1434" s="52"/>
      <c r="R1434" s="330"/>
    </row>
    <row r="1435" spans="1:18" x14ac:dyDescent="0.25">
      <c r="A1435" s="54">
        <v>40681</v>
      </c>
      <c r="B1435" s="55" t="s">
        <v>4910</v>
      </c>
      <c r="C1435" s="20" t="s">
        <v>6753</v>
      </c>
      <c r="D1435" s="17">
        <v>5012</v>
      </c>
      <c r="E1435" s="20"/>
      <c r="F1435" s="17" t="s">
        <v>9334</v>
      </c>
      <c r="G1435" s="17"/>
      <c r="H1435" s="17" t="s">
        <v>8279</v>
      </c>
      <c r="I1435" s="17"/>
      <c r="J1435" s="17"/>
      <c r="K1435" s="17" t="s">
        <v>7129</v>
      </c>
      <c r="L1435" s="233">
        <v>40683</v>
      </c>
      <c r="M1435" s="18" t="s">
        <v>3386</v>
      </c>
      <c r="N1435" s="215">
        <v>40682</v>
      </c>
      <c r="O1435" s="225" t="s">
        <v>4901</v>
      </c>
      <c r="P1435" s="151"/>
      <c r="Q1435" s="52"/>
      <c r="R1435" s="330"/>
    </row>
    <row r="1436" spans="1:18" x14ac:dyDescent="0.25">
      <c r="A1436" s="54">
        <v>40682</v>
      </c>
      <c r="B1436" s="55" t="s">
        <v>176</v>
      </c>
      <c r="C1436" s="20" t="s">
        <v>9230</v>
      </c>
      <c r="D1436" s="17">
        <v>4963</v>
      </c>
      <c r="E1436" s="20"/>
      <c r="F1436" s="17" t="s">
        <v>4494</v>
      </c>
      <c r="G1436" s="17"/>
      <c r="H1436" s="17" t="s">
        <v>7577</v>
      </c>
      <c r="I1436" s="17"/>
      <c r="J1436" s="17"/>
      <c r="K1436" s="243" t="s">
        <v>6934</v>
      </c>
      <c r="L1436" s="233">
        <v>40686</v>
      </c>
      <c r="M1436" s="18" t="s">
        <v>3386</v>
      </c>
      <c r="N1436" s="215">
        <v>40686</v>
      </c>
      <c r="O1436" s="225" t="s">
        <v>6934</v>
      </c>
      <c r="P1436" s="151"/>
      <c r="Q1436" s="52"/>
      <c r="R1436" s="330"/>
    </row>
    <row r="1437" spans="1:18" x14ac:dyDescent="0.25">
      <c r="A1437" s="54">
        <v>40682</v>
      </c>
      <c r="B1437" s="55" t="s">
        <v>176</v>
      </c>
      <c r="C1437" s="20" t="s">
        <v>9230</v>
      </c>
      <c r="D1437" s="17">
        <v>4963</v>
      </c>
      <c r="E1437" s="20"/>
      <c r="F1437" s="17" t="s">
        <v>4494</v>
      </c>
      <c r="G1437" s="17"/>
      <c r="H1437" s="17" t="s">
        <v>7579</v>
      </c>
      <c r="I1437" s="17"/>
      <c r="J1437" s="17"/>
      <c r="K1437" s="17" t="s">
        <v>7019</v>
      </c>
      <c r="L1437" s="233">
        <v>40686</v>
      </c>
      <c r="M1437" s="18" t="s">
        <v>3386</v>
      </c>
      <c r="N1437" s="215">
        <v>40686</v>
      </c>
      <c r="O1437" s="225" t="s">
        <v>7019</v>
      </c>
      <c r="P1437" s="151"/>
      <c r="Q1437" s="52"/>
      <c r="R1437" s="330"/>
    </row>
    <row r="1438" spans="1:18" x14ac:dyDescent="0.25">
      <c r="A1438" s="54">
        <v>40694</v>
      </c>
      <c r="B1438" s="55" t="s">
        <v>6607</v>
      </c>
      <c r="C1438" s="20" t="s">
        <v>7071</v>
      </c>
      <c r="D1438" s="17">
        <v>4991</v>
      </c>
      <c r="E1438" s="20"/>
      <c r="F1438" s="17" t="s">
        <v>3009</v>
      </c>
      <c r="G1438" s="17"/>
      <c r="H1438" s="17" t="s">
        <v>6879</v>
      </c>
      <c r="I1438" s="17" t="s">
        <v>8362</v>
      </c>
      <c r="J1438" s="17" t="s">
        <v>374</v>
      </c>
      <c r="K1438" s="17" t="s">
        <v>8824</v>
      </c>
      <c r="L1438" s="233">
        <v>40694</v>
      </c>
      <c r="M1438" s="18" t="s">
        <v>3386</v>
      </c>
      <c r="N1438" s="215">
        <v>40694</v>
      </c>
      <c r="O1438" s="225" t="s">
        <v>7856</v>
      </c>
      <c r="P1438" s="151"/>
      <c r="Q1438" s="52"/>
      <c r="R1438" s="330"/>
    </row>
    <row r="1439" spans="1:18" x14ac:dyDescent="0.25">
      <c r="A1439" s="54">
        <v>40694</v>
      </c>
      <c r="B1439" s="55" t="s">
        <v>397</v>
      </c>
      <c r="C1439" s="20" t="s">
        <v>6753</v>
      </c>
      <c r="D1439" s="17">
        <v>5012</v>
      </c>
      <c r="E1439" s="20"/>
      <c r="F1439" s="17" t="s">
        <v>567</v>
      </c>
      <c r="G1439" s="17"/>
      <c r="H1439" s="17" t="s">
        <v>5972</v>
      </c>
      <c r="I1439" s="17" t="s">
        <v>8177</v>
      </c>
      <c r="J1439" s="17"/>
      <c r="K1439" s="17" t="s">
        <v>7825</v>
      </c>
      <c r="L1439" s="233">
        <v>40695</v>
      </c>
      <c r="M1439" s="18" t="s">
        <v>6533</v>
      </c>
      <c r="N1439" s="215">
        <v>40695</v>
      </c>
      <c r="O1439" s="225" t="s">
        <v>8087</v>
      </c>
      <c r="P1439" s="151"/>
      <c r="Q1439" s="52"/>
      <c r="R1439" s="330"/>
    </row>
    <row r="1440" spans="1:18" x14ac:dyDescent="0.25">
      <c r="A1440" s="54">
        <v>40694</v>
      </c>
      <c r="B1440" s="55" t="s">
        <v>9604</v>
      </c>
      <c r="C1440" s="20" t="s">
        <v>6753</v>
      </c>
      <c r="D1440" s="17">
        <v>5012</v>
      </c>
      <c r="E1440" s="20"/>
      <c r="F1440" s="17" t="s">
        <v>936</v>
      </c>
      <c r="G1440" s="17"/>
      <c r="H1440" s="17" t="s">
        <v>228</v>
      </c>
      <c r="I1440" s="17" t="s">
        <v>6069</v>
      </c>
      <c r="J1440" s="17" t="s">
        <v>5774</v>
      </c>
      <c r="K1440" s="17" t="s">
        <v>7825</v>
      </c>
      <c r="L1440" s="233">
        <v>40696</v>
      </c>
      <c r="M1440" s="18"/>
      <c r="N1440" s="215">
        <v>40696</v>
      </c>
      <c r="O1440" s="225"/>
      <c r="P1440" s="151"/>
      <c r="Q1440" s="52"/>
      <c r="R1440" s="330"/>
    </row>
    <row r="1441" spans="1:18" x14ac:dyDescent="0.25">
      <c r="A1441" s="54">
        <v>40695</v>
      </c>
      <c r="B1441" s="55" t="s">
        <v>4666</v>
      </c>
      <c r="C1441" s="20" t="s">
        <v>6753</v>
      </c>
      <c r="D1441" s="17">
        <v>5012</v>
      </c>
      <c r="E1441" s="20"/>
      <c r="F1441" s="17" t="s">
        <v>4494</v>
      </c>
      <c r="G1441" s="17"/>
      <c r="H1441" s="17" t="s">
        <v>6500</v>
      </c>
      <c r="I1441" s="17"/>
      <c r="J1441" s="17"/>
      <c r="K1441" s="17" t="s">
        <v>6934</v>
      </c>
      <c r="L1441" s="233">
        <v>40695</v>
      </c>
      <c r="M1441" s="18" t="s">
        <v>6533</v>
      </c>
      <c r="N1441" s="215">
        <v>40696</v>
      </c>
      <c r="O1441" s="225" t="s">
        <v>6934</v>
      </c>
      <c r="P1441" s="151"/>
      <c r="Q1441" s="52"/>
      <c r="R1441" s="330"/>
    </row>
    <row r="1442" spans="1:18" x14ac:dyDescent="0.25">
      <c r="A1442" s="54">
        <v>40695</v>
      </c>
      <c r="B1442" s="55" t="s">
        <v>5746</v>
      </c>
      <c r="C1442" s="20" t="s">
        <v>5045</v>
      </c>
      <c r="D1442" s="17">
        <v>4946</v>
      </c>
      <c r="E1442" s="20"/>
      <c r="F1442" s="17" t="s">
        <v>4323</v>
      </c>
      <c r="G1442" s="17" t="s">
        <v>3651</v>
      </c>
      <c r="H1442" s="17" t="s">
        <v>6071</v>
      </c>
      <c r="I1442" s="17" t="s">
        <v>5868</v>
      </c>
      <c r="J1442" s="17"/>
      <c r="K1442" s="17" t="s">
        <v>2159</v>
      </c>
      <c r="L1442" s="233"/>
      <c r="M1442" s="18" t="s">
        <v>6533</v>
      </c>
      <c r="N1442" s="215">
        <v>40708</v>
      </c>
      <c r="O1442" s="225" t="s">
        <v>10166</v>
      </c>
      <c r="P1442" s="151"/>
      <c r="Q1442" s="52"/>
      <c r="R1442" s="330"/>
    </row>
    <row r="1443" spans="1:18" x14ac:dyDescent="0.25">
      <c r="A1443" s="54">
        <v>40697</v>
      </c>
      <c r="B1443" s="55" t="s">
        <v>3530</v>
      </c>
      <c r="C1443" s="20" t="s">
        <v>5294</v>
      </c>
      <c r="D1443" s="17">
        <v>5009</v>
      </c>
      <c r="E1443" s="20"/>
      <c r="F1443" s="17" t="s">
        <v>7521</v>
      </c>
      <c r="G1443" s="17"/>
      <c r="H1443" s="17" t="s">
        <v>4047</v>
      </c>
      <c r="I1443" s="17" t="s">
        <v>6912</v>
      </c>
      <c r="J1443" s="17" t="s">
        <v>5295</v>
      </c>
      <c r="K1443" s="17" t="s">
        <v>7127</v>
      </c>
      <c r="L1443" s="233">
        <v>40701</v>
      </c>
      <c r="M1443" s="18" t="s">
        <v>6533</v>
      </c>
      <c r="N1443" s="215">
        <v>40701</v>
      </c>
      <c r="O1443" s="225" t="s">
        <v>7127</v>
      </c>
      <c r="P1443" s="151"/>
      <c r="Q1443" s="52"/>
      <c r="R1443" s="330"/>
    </row>
    <row r="1444" spans="1:18" x14ac:dyDescent="0.25">
      <c r="A1444" s="54">
        <v>40697</v>
      </c>
      <c r="B1444" s="55" t="s">
        <v>4700</v>
      </c>
      <c r="C1444" s="20" t="s">
        <v>6713</v>
      </c>
      <c r="D1444" s="17">
        <v>5007</v>
      </c>
      <c r="E1444" s="20"/>
      <c r="F1444" s="17" t="s">
        <v>936</v>
      </c>
      <c r="G1444" s="17"/>
      <c r="H1444" s="17" t="s">
        <v>845</v>
      </c>
      <c r="I1444" s="17"/>
      <c r="J1444" s="17" t="s">
        <v>10133</v>
      </c>
      <c r="K1444" s="17" t="s">
        <v>10226</v>
      </c>
      <c r="L1444" s="233">
        <v>40701</v>
      </c>
      <c r="M1444" s="18"/>
      <c r="N1444" s="215">
        <v>40701</v>
      </c>
      <c r="O1444" s="225" t="s">
        <v>8439</v>
      </c>
      <c r="P1444" s="151"/>
      <c r="Q1444" s="52"/>
      <c r="R1444" s="330"/>
    </row>
    <row r="1445" spans="1:18" x14ac:dyDescent="0.25">
      <c r="A1445" s="54">
        <v>40697</v>
      </c>
      <c r="B1445" s="55" t="s">
        <v>8996</v>
      </c>
      <c r="C1445" s="20" t="s">
        <v>8481</v>
      </c>
      <c r="D1445" s="17"/>
      <c r="E1445" s="20"/>
      <c r="F1445" s="17" t="s">
        <v>4609</v>
      </c>
      <c r="G1445" s="17"/>
      <c r="H1445" s="17" t="s">
        <v>8329</v>
      </c>
      <c r="I1445" s="17" t="s">
        <v>10616</v>
      </c>
      <c r="J1445" s="17"/>
      <c r="K1445" s="17" t="s">
        <v>1665</v>
      </c>
      <c r="L1445" s="233">
        <v>40700</v>
      </c>
      <c r="M1445" s="18" t="s">
        <v>6533</v>
      </c>
      <c r="N1445" s="215">
        <v>40702</v>
      </c>
      <c r="O1445" s="225">
        <v>2</v>
      </c>
      <c r="P1445" s="151"/>
      <c r="Q1445" s="52"/>
      <c r="R1445" s="330"/>
    </row>
    <row r="1446" spans="1:18" x14ac:dyDescent="0.25">
      <c r="A1446" s="54">
        <v>40697</v>
      </c>
      <c r="B1446" s="55" t="s">
        <v>963</v>
      </c>
      <c r="C1446" s="20" t="s">
        <v>10385</v>
      </c>
      <c r="D1446" s="17">
        <v>4993</v>
      </c>
      <c r="E1446" s="20"/>
      <c r="F1446" s="17" t="s">
        <v>936</v>
      </c>
      <c r="G1446" s="17"/>
      <c r="H1446" s="17" t="s">
        <v>228</v>
      </c>
      <c r="I1446" s="17" t="s">
        <v>6069</v>
      </c>
      <c r="J1446" s="17" t="s">
        <v>660</v>
      </c>
      <c r="K1446" s="17" t="s">
        <v>7127</v>
      </c>
      <c r="L1446" s="233">
        <v>40711</v>
      </c>
      <c r="M1446" s="18"/>
      <c r="N1446" s="215">
        <v>40711</v>
      </c>
      <c r="O1446" s="225" t="s">
        <v>4366</v>
      </c>
      <c r="P1446" s="151"/>
      <c r="Q1446" s="52"/>
      <c r="R1446" s="330"/>
    </row>
    <row r="1447" spans="1:18" x14ac:dyDescent="0.25">
      <c r="A1447" s="54">
        <v>40697</v>
      </c>
      <c r="B1447" s="55" t="s">
        <v>6515</v>
      </c>
      <c r="C1447" s="20" t="s">
        <v>5294</v>
      </c>
      <c r="D1447" s="17">
        <v>5009</v>
      </c>
      <c r="E1447" s="20"/>
      <c r="F1447" s="17" t="s">
        <v>936</v>
      </c>
      <c r="G1447" s="17"/>
      <c r="H1447" s="17" t="s">
        <v>228</v>
      </c>
      <c r="I1447" s="17" t="s">
        <v>6069</v>
      </c>
      <c r="J1447" s="17" t="s">
        <v>1698</v>
      </c>
      <c r="K1447" s="17" t="s">
        <v>7127</v>
      </c>
      <c r="L1447" s="233">
        <v>40701</v>
      </c>
      <c r="M1447" s="18"/>
      <c r="N1447" s="215">
        <v>40732</v>
      </c>
      <c r="O1447" s="225" t="s">
        <v>7127</v>
      </c>
      <c r="P1447" s="151"/>
      <c r="Q1447" s="52"/>
      <c r="R1447" s="330"/>
    </row>
    <row r="1448" spans="1:18" x14ac:dyDescent="0.25">
      <c r="A1448" s="54">
        <v>40700</v>
      </c>
      <c r="B1448" s="55" t="s">
        <v>3917</v>
      </c>
      <c r="C1448" s="20" t="s">
        <v>2134</v>
      </c>
      <c r="D1448" s="17">
        <v>4975</v>
      </c>
      <c r="E1448" s="20"/>
      <c r="F1448" s="17" t="s">
        <v>3009</v>
      </c>
      <c r="G1448" s="17" t="s">
        <v>8041</v>
      </c>
      <c r="H1448" s="17" t="s">
        <v>6879</v>
      </c>
      <c r="I1448" s="17" t="s">
        <v>8362</v>
      </c>
      <c r="J1448" s="17" t="s">
        <v>374</v>
      </c>
      <c r="K1448" s="17" t="s">
        <v>4254</v>
      </c>
      <c r="L1448" s="233">
        <v>40700</v>
      </c>
      <c r="M1448" s="18" t="s">
        <v>3386</v>
      </c>
      <c r="N1448" s="215">
        <v>40700</v>
      </c>
      <c r="O1448" s="225" t="s">
        <v>9372</v>
      </c>
      <c r="P1448" s="151"/>
      <c r="Q1448" s="52"/>
      <c r="R1448" s="330"/>
    </row>
    <row r="1449" spans="1:18" x14ac:dyDescent="0.25">
      <c r="A1449" s="54">
        <v>40700</v>
      </c>
      <c r="B1449" s="55" t="s">
        <v>8996</v>
      </c>
      <c r="C1449" s="20" t="s">
        <v>8481</v>
      </c>
      <c r="D1449" s="17"/>
      <c r="E1449" s="20"/>
      <c r="F1449" s="17" t="s">
        <v>4609</v>
      </c>
      <c r="G1449" s="17" t="s">
        <v>2948</v>
      </c>
      <c r="H1449" s="17" t="s">
        <v>1392</v>
      </c>
      <c r="I1449" s="17" t="s">
        <v>2947</v>
      </c>
      <c r="J1449" s="17"/>
      <c r="K1449" s="17" t="s">
        <v>1665</v>
      </c>
      <c r="L1449" s="233">
        <v>40702</v>
      </c>
      <c r="M1449" s="18" t="s">
        <v>3386</v>
      </c>
      <c r="N1449" s="215">
        <v>40702</v>
      </c>
      <c r="O1449" s="225">
        <v>2</v>
      </c>
      <c r="P1449" s="151"/>
      <c r="Q1449" s="52"/>
      <c r="R1449" s="330"/>
    </row>
    <row r="1450" spans="1:18" x14ac:dyDescent="0.25">
      <c r="A1450" s="54">
        <v>40701</v>
      </c>
      <c r="B1450" s="55" t="s">
        <v>7287</v>
      </c>
      <c r="C1450" s="20" t="s">
        <v>4616</v>
      </c>
      <c r="D1450" s="17">
        <v>5024</v>
      </c>
      <c r="E1450" s="20"/>
      <c r="F1450" s="17" t="s">
        <v>4494</v>
      </c>
      <c r="G1450" s="17"/>
      <c r="H1450" s="17" t="s">
        <v>4359</v>
      </c>
      <c r="I1450" s="17"/>
      <c r="J1450" s="17" t="s">
        <v>3618</v>
      </c>
      <c r="K1450" s="17" t="s">
        <v>921</v>
      </c>
      <c r="L1450" s="233">
        <v>40701</v>
      </c>
      <c r="M1450" s="18" t="s">
        <v>3386</v>
      </c>
      <c r="N1450" s="215">
        <v>40702</v>
      </c>
      <c r="O1450" s="225" t="s">
        <v>921</v>
      </c>
      <c r="P1450" s="151"/>
      <c r="Q1450" s="52"/>
      <c r="R1450" s="330"/>
    </row>
    <row r="1451" spans="1:18" x14ac:dyDescent="0.25">
      <c r="A1451" s="54">
        <v>40702</v>
      </c>
      <c r="B1451" s="55" t="s">
        <v>9335</v>
      </c>
      <c r="C1451" s="20" t="s">
        <v>8405</v>
      </c>
      <c r="D1451" s="17">
        <v>4911</v>
      </c>
      <c r="E1451" s="20"/>
      <c r="F1451" s="17" t="s">
        <v>4323</v>
      </c>
      <c r="G1451" s="17"/>
      <c r="H1451" s="17" t="s">
        <v>9396</v>
      </c>
      <c r="I1451" s="17" t="s">
        <v>851</v>
      </c>
      <c r="J1451" s="17" t="s">
        <v>9859</v>
      </c>
      <c r="K1451" s="17" t="s">
        <v>10494</v>
      </c>
      <c r="L1451" s="233">
        <v>40707</v>
      </c>
      <c r="M1451" s="18" t="s">
        <v>6533</v>
      </c>
      <c r="N1451" s="215">
        <v>40707</v>
      </c>
      <c r="O1451" s="225" t="s">
        <v>10494</v>
      </c>
      <c r="P1451" s="151"/>
      <c r="Q1451" s="52"/>
      <c r="R1451" s="330"/>
    </row>
    <row r="1452" spans="1:18" x14ac:dyDescent="0.25">
      <c r="A1452" s="54">
        <v>40711</v>
      </c>
      <c r="B1452" s="55" t="s">
        <v>7296</v>
      </c>
      <c r="C1452" s="20" t="s">
        <v>2134</v>
      </c>
      <c r="D1452" s="17">
        <v>4975</v>
      </c>
      <c r="E1452" s="20"/>
      <c r="F1452" s="17" t="s">
        <v>4323</v>
      </c>
      <c r="G1452" s="17"/>
      <c r="H1452" s="17" t="s">
        <v>6071</v>
      </c>
      <c r="I1452" s="17" t="s">
        <v>3391</v>
      </c>
      <c r="J1452" s="17" t="s">
        <v>374</v>
      </c>
      <c r="K1452" s="17" t="s">
        <v>2159</v>
      </c>
      <c r="L1452" s="233"/>
      <c r="M1452" s="18" t="s">
        <v>6533</v>
      </c>
      <c r="N1452" s="215">
        <v>40721</v>
      </c>
      <c r="O1452" s="225" t="s">
        <v>10166</v>
      </c>
      <c r="P1452" s="151"/>
      <c r="Q1452" s="52"/>
      <c r="R1452" s="330"/>
    </row>
    <row r="1453" spans="1:18" x14ac:dyDescent="0.25">
      <c r="A1453" s="54">
        <v>40714</v>
      </c>
      <c r="B1453" s="55" t="s">
        <v>6601</v>
      </c>
      <c r="C1453" s="20" t="s">
        <v>6602</v>
      </c>
      <c r="D1453" s="17">
        <v>5034</v>
      </c>
      <c r="E1453" s="20"/>
      <c r="F1453" s="17" t="s">
        <v>4494</v>
      </c>
      <c r="G1453" s="17"/>
      <c r="H1453" s="17" t="s">
        <v>4359</v>
      </c>
      <c r="I1453" s="17" t="s">
        <v>5414</v>
      </c>
      <c r="J1453" s="17" t="s">
        <v>3193</v>
      </c>
      <c r="K1453" s="17" t="s">
        <v>921</v>
      </c>
      <c r="L1453" s="233">
        <v>40714</v>
      </c>
      <c r="M1453" s="18" t="s">
        <v>6533</v>
      </c>
      <c r="N1453" s="215">
        <v>40715</v>
      </c>
      <c r="O1453" s="225" t="s">
        <v>921</v>
      </c>
      <c r="P1453" s="151"/>
      <c r="Q1453" s="52"/>
      <c r="R1453" s="330"/>
    </row>
    <row r="1454" spans="1:18" x14ac:dyDescent="0.25">
      <c r="A1454" s="54">
        <v>40716</v>
      </c>
      <c r="B1454" s="55" t="s">
        <v>7089</v>
      </c>
      <c r="C1454" s="20" t="s">
        <v>10697</v>
      </c>
      <c r="D1454" s="17">
        <v>4996</v>
      </c>
      <c r="E1454" s="20"/>
      <c r="F1454" s="17" t="s">
        <v>3009</v>
      </c>
      <c r="G1454" s="17" t="s">
        <v>8041</v>
      </c>
      <c r="H1454" s="17" t="s">
        <v>6879</v>
      </c>
      <c r="I1454" s="17" t="s">
        <v>8362</v>
      </c>
      <c r="J1454" s="17" t="s">
        <v>374</v>
      </c>
      <c r="K1454" s="17" t="s">
        <v>6045</v>
      </c>
      <c r="L1454" s="233">
        <v>40716</v>
      </c>
      <c r="M1454" s="18" t="s">
        <v>3386</v>
      </c>
      <c r="N1454" s="215">
        <v>40717</v>
      </c>
      <c r="O1454" s="225" t="s">
        <v>59</v>
      </c>
      <c r="P1454" s="151"/>
      <c r="Q1454" s="52"/>
      <c r="R1454" s="330"/>
    </row>
    <row r="1455" spans="1:18" x14ac:dyDescent="0.25">
      <c r="A1455" s="54">
        <v>40716</v>
      </c>
      <c r="B1455" s="55" t="s">
        <v>8801</v>
      </c>
      <c r="C1455" s="20" t="s">
        <v>1433</v>
      </c>
      <c r="D1455" s="17">
        <v>5015</v>
      </c>
      <c r="E1455" s="20"/>
      <c r="F1455" s="17" t="s">
        <v>285</v>
      </c>
      <c r="G1455" s="17"/>
      <c r="H1455" s="17" t="s">
        <v>1434</v>
      </c>
      <c r="I1455" s="17" t="s">
        <v>8617</v>
      </c>
      <c r="J1455" s="17"/>
      <c r="K1455" s="17" t="s">
        <v>1435</v>
      </c>
      <c r="L1455" s="233">
        <v>40716</v>
      </c>
      <c r="M1455" s="18" t="s">
        <v>6533</v>
      </c>
      <c r="N1455" s="215">
        <v>40718</v>
      </c>
      <c r="O1455" s="225" t="s">
        <v>4319</v>
      </c>
      <c r="P1455" s="151"/>
      <c r="Q1455" s="52"/>
      <c r="R1455" s="330"/>
    </row>
    <row r="1456" spans="1:18" x14ac:dyDescent="0.25">
      <c r="A1456" s="54">
        <v>40723</v>
      </c>
      <c r="B1456" s="55" t="s">
        <v>9231</v>
      </c>
      <c r="C1456" s="20" t="s">
        <v>2611</v>
      </c>
      <c r="D1456" s="17">
        <v>4928</v>
      </c>
      <c r="E1456" s="20"/>
      <c r="F1456" s="17" t="s">
        <v>4494</v>
      </c>
      <c r="G1456" s="17"/>
      <c r="H1456" s="17" t="s">
        <v>4359</v>
      </c>
      <c r="I1456" s="17" t="s">
        <v>5414</v>
      </c>
      <c r="J1456" s="17" t="s">
        <v>10366</v>
      </c>
      <c r="K1456" s="17" t="s">
        <v>3883</v>
      </c>
      <c r="L1456" s="233">
        <v>40723</v>
      </c>
      <c r="M1456" s="18" t="s">
        <v>3386</v>
      </c>
      <c r="N1456" s="215">
        <v>40725</v>
      </c>
      <c r="O1456" s="225" t="s">
        <v>3883</v>
      </c>
      <c r="P1456" s="151"/>
      <c r="Q1456" s="52"/>
      <c r="R1456" s="330"/>
    </row>
    <row r="1457" spans="1:18" x14ac:dyDescent="0.25">
      <c r="A1457" s="54">
        <v>40729</v>
      </c>
      <c r="B1457" s="55" t="s">
        <v>2855</v>
      </c>
      <c r="C1457" s="20" t="s">
        <v>2215</v>
      </c>
      <c r="D1457" s="17"/>
      <c r="E1457" s="20"/>
      <c r="F1457" s="17" t="s">
        <v>4880</v>
      </c>
      <c r="G1457" s="17"/>
      <c r="H1457" s="17" t="s">
        <v>5113</v>
      </c>
      <c r="I1457" s="17" t="s">
        <v>5114</v>
      </c>
      <c r="J1457" s="17" t="s">
        <v>10366</v>
      </c>
      <c r="K1457" s="17" t="s">
        <v>1672</v>
      </c>
      <c r="L1457" s="233">
        <v>40730</v>
      </c>
      <c r="M1457" s="18"/>
      <c r="N1457" s="215" t="s">
        <v>1672</v>
      </c>
      <c r="O1457" s="240">
        <v>40732</v>
      </c>
      <c r="P1457" s="151"/>
      <c r="Q1457" s="52"/>
      <c r="R1457" s="330"/>
    </row>
    <row r="1458" spans="1:18" x14ac:dyDescent="0.25">
      <c r="A1458" s="54">
        <v>40730</v>
      </c>
      <c r="B1458" s="55" t="s">
        <v>888</v>
      </c>
      <c r="C1458" s="20" t="s">
        <v>5506</v>
      </c>
      <c r="D1458" s="17">
        <v>5036</v>
      </c>
      <c r="E1458" s="20"/>
      <c r="F1458" s="17" t="s">
        <v>9334</v>
      </c>
      <c r="G1458" s="17"/>
      <c r="H1458" s="17" t="s">
        <v>1000</v>
      </c>
      <c r="I1458" s="17"/>
      <c r="J1458" s="17"/>
      <c r="K1458" s="17" t="s">
        <v>6934</v>
      </c>
      <c r="L1458" s="233"/>
      <c r="M1458" s="18" t="s">
        <v>3386</v>
      </c>
      <c r="N1458" s="215">
        <v>40732</v>
      </c>
      <c r="O1458" s="225" t="s">
        <v>6934</v>
      </c>
      <c r="P1458" s="151"/>
      <c r="Q1458" s="52"/>
      <c r="R1458" s="330"/>
    </row>
    <row r="1459" spans="1:18" x14ac:dyDescent="0.25">
      <c r="A1459" s="54">
        <v>40730</v>
      </c>
      <c r="B1459" s="55" t="s">
        <v>888</v>
      </c>
      <c r="C1459" s="20" t="s">
        <v>5506</v>
      </c>
      <c r="D1459" s="17">
        <v>5036</v>
      </c>
      <c r="E1459" s="20"/>
      <c r="F1459" s="17" t="s">
        <v>9334</v>
      </c>
      <c r="G1459" s="17"/>
      <c r="H1459" s="17" t="s">
        <v>5507</v>
      </c>
      <c r="I1459" s="17"/>
      <c r="J1459" s="17"/>
      <c r="K1459" s="17" t="s">
        <v>5508</v>
      </c>
      <c r="L1459" s="233"/>
      <c r="M1459" s="18" t="s">
        <v>3386</v>
      </c>
      <c r="N1459" s="59">
        <v>40732</v>
      </c>
      <c r="O1459" s="19" t="s">
        <v>1971</v>
      </c>
      <c r="P1459" s="22"/>
      <c r="Q1459" s="52"/>
      <c r="R1459" s="330"/>
    </row>
    <row r="1460" spans="1:18" x14ac:dyDescent="0.25">
      <c r="A1460" s="54">
        <v>40730</v>
      </c>
      <c r="B1460" s="55" t="s">
        <v>4955</v>
      </c>
      <c r="C1460" s="20" t="s">
        <v>5506</v>
      </c>
      <c r="D1460" s="17">
        <v>5036</v>
      </c>
      <c r="E1460" s="20"/>
      <c r="F1460" s="17" t="s">
        <v>8810</v>
      </c>
      <c r="G1460" s="17"/>
      <c r="H1460" s="17" t="s">
        <v>518</v>
      </c>
      <c r="I1460" s="17"/>
      <c r="J1460" s="17"/>
      <c r="K1460" s="17" t="s">
        <v>486</v>
      </c>
      <c r="L1460" s="233">
        <v>40735</v>
      </c>
      <c r="M1460" s="18" t="s">
        <v>3386</v>
      </c>
      <c r="N1460" s="59">
        <v>40736</v>
      </c>
      <c r="O1460" s="19" t="s">
        <v>7037</v>
      </c>
      <c r="P1460" s="22"/>
      <c r="Q1460" s="52"/>
      <c r="R1460" s="330"/>
    </row>
    <row r="1461" spans="1:18" x14ac:dyDescent="0.25">
      <c r="A1461" s="54">
        <v>40731</v>
      </c>
      <c r="B1461" s="55" t="s">
        <v>8661</v>
      </c>
      <c r="C1461" s="20" t="s">
        <v>2134</v>
      </c>
      <c r="D1461" s="17">
        <v>4975</v>
      </c>
      <c r="E1461" s="20"/>
      <c r="F1461" s="17" t="s">
        <v>936</v>
      </c>
      <c r="G1461" s="17"/>
      <c r="H1461" s="17" t="s">
        <v>3303</v>
      </c>
      <c r="I1461" s="17"/>
      <c r="J1461" s="17"/>
      <c r="K1461" s="17" t="s">
        <v>6343</v>
      </c>
      <c r="L1461" s="233"/>
      <c r="M1461" s="18"/>
      <c r="N1461" s="59">
        <v>40732</v>
      </c>
      <c r="O1461" s="19" t="s">
        <v>6343</v>
      </c>
      <c r="P1461" s="22"/>
      <c r="Q1461" s="52"/>
      <c r="R1461" s="330"/>
    </row>
    <row r="1462" spans="1:18" x14ac:dyDescent="0.25">
      <c r="A1462" s="54">
        <v>40732</v>
      </c>
      <c r="B1462" s="55" t="s">
        <v>5584</v>
      </c>
      <c r="C1462" s="20" t="s">
        <v>4616</v>
      </c>
      <c r="D1462" s="17">
        <v>5024</v>
      </c>
      <c r="E1462" s="20"/>
      <c r="F1462" s="17" t="s">
        <v>2826</v>
      </c>
      <c r="G1462" s="17" t="s">
        <v>7868</v>
      </c>
      <c r="H1462" s="17" t="s">
        <v>6098</v>
      </c>
      <c r="I1462" s="17" t="s">
        <v>7301</v>
      </c>
      <c r="J1462" s="17"/>
      <c r="K1462" s="17" t="s">
        <v>2993</v>
      </c>
      <c r="L1462" s="233">
        <v>40732</v>
      </c>
      <c r="M1462" s="18" t="s">
        <v>3386</v>
      </c>
      <c r="N1462" s="59">
        <v>40732</v>
      </c>
      <c r="O1462" s="19" t="s">
        <v>7518</v>
      </c>
      <c r="P1462" s="22"/>
      <c r="Q1462" s="52"/>
      <c r="R1462" s="330"/>
    </row>
    <row r="1463" spans="1:18" x14ac:dyDescent="0.25">
      <c r="A1463" s="54">
        <v>40735</v>
      </c>
      <c r="B1463" s="55" t="s">
        <v>5585</v>
      </c>
      <c r="C1463" s="20" t="s">
        <v>9230</v>
      </c>
      <c r="D1463" s="17">
        <v>4963</v>
      </c>
      <c r="E1463" s="20"/>
      <c r="F1463" s="17" t="s">
        <v>4494</v>
      </c>
      <c r="G1463" s="17"/>
      <c r="H1463" s="17" t="s">
        <v>7577</v>
      </c>
      <c r="I1463" s="17"/>
      <c r="J1463" s="17"/>
      <c r="K1463" s="17" t="s">
        <v>10656</v>
      </c>
      <c r="L1463" s="233">
        <v>40736</v>
      </c>
      <c r="M1463" s="18" t="s">
        <v>6533</v>
      </c>
      <c r="N1463" s="59">
        <v>40736</v>
      </c>
      <c r="O1463" s="19" t="s">
        <v>10656</v>
      </c>
      <c r="P1463" s="22"/>
      <c r="Q1463" s="52"/>
      <c r="R1463" s="330"/>
    </row>
    <row r="1464" spans="1:18" x14ac:dyDescent="0.25">
      <c r="A1464" s="54">
        <v>40735</v>
      </c>
      <c r="B1464" s="55" t="s">
        <v>5585</v>
      </c>
      <c r="C1464" s="20" t="s">
        <v>9230</v>
      </c>
      <c r="D1464" s="17">
        <v>4963</v>
      </c>
      <c r="E1464" s="20"/>
      <c r="F1464" s="17" t="s">
        <v>4494</v>
      </c>
      <c r="G1464" s="17"/>
      <c r="H1464" s="17" t="s">
        <v>444</v>
      </c>
      <c r="I1464" s="17"/>
      <c r="J1464" s="17"/>
      <c r="K1464" s="17" t="s">
        <v>10656</v>
      </c>
      <c r="L1464" s="233">
        <v>40736</v>
      </c>
      <c r="M1464" s="18" t="s">
        <v>6533</v>
      </c>
      <c r="N1464" s="59">
        <v>40736</v>
      </c>
      <c r="O1464" s="19" t="s">
        <v>10656</v>
      </c>
      <c r="P1464" s="22"/>
      <c r="Q1464" s="52"/>
      <c r="R1464" s="330"/>
    </row>
    <row r="1465" spans="1:18" x14ac:dyDescent="0.25">
      <c r="A1465" s="54">
        <v>40737</v>
      </c>
      <c r="B1465" s="55" t="s">
        <v>5586</v>
      </c>
      <c r="C1465" s="20" t="s">
        <v>443</v>
      </c>
      <c r="D1465" s="17">
        <v>4977</v>
      </c>
      <c r="E1465" s="20"/>
      <c r="F1465" s="17" t="s">
        <v>936</v>
      </c>
      <c r="G1465" s="17"/>
      <c r="H1465" s="17" t="s">
        <v>6593</v>
      </c>
      <c r="I1465" s="17" t="s">
        <v>6069</v>
      </c>
      <c r="J1465" s="17" t="s">
        <v>1075</v>
      </c>
      <c r="K1465" s="17" t="s">
        <v>6387</v>
      </c>
      <c r="L1465" s="233">
        <v>40737</v>
      </c>
      <c r="M1465" s="18" t="s">
        <v>6533</v>
      </c>
      <c r="N1465" s="59">
        <v>40737</v>
      </c>
      <c r="O1465" s="19" t="s">
        <v>6387</v>
      </c>
      <c r="P1465" s="22"/>
      <c r="Q1465" s="52"/>
      <c r="R1465" s="330"/>
    </row>
    <row r="1466" spans="1:18" x14ac:dyDescent="0.25">
      <c r="A1466" s="54">
        <v>40737</v>
      </c>
      <c r="B1466" s="55" t="s">
        <v>5586</v>
      </c>
      <c r="C1466" s="20" t="s">
        <v>443</v>
      </c>
      <c r="D1466" s="17">
        <v>4977</v>
      </c>
      <c r="E1466" s="20"/>
      <c r="F1466" s="17" t="s">
        <v>936</v>
      </c>
      <c r="G1466" s="17"/>
      <c r="H1466" s="17" t="s">
        <v>4232</v>
      </c>
      <c r="I1466" s="17"/>
      <c r="J1466" s="17"/>
      <c r="K1466" s="17" t="s">
        <v>6343</v>
      </c>
      <c r="L1466" s="233">
        <v>40737</v>
      </c>
      <c r="M1466" s="18" t="s">
        <v>6533</v>
      </c>
      <c r="N1466" s="59">
        <v>40737</v>
      </c>
      <c r="O1466" s="19" t="s">
        <v>6343</v>
      </c>
      <c r="P1466" s="22"/>
      <c r="Q1466" s="52"/>
      <c r="R1466" s="330"/>
    </row>
    <row r="1467" spans="1:18" x14ac:dyDescent="0.25">
      <c r="A1467" s="54">
        <v>40738</v>
      </c>
      <c r="B1467" s="55" t="s">
        <v>442</v>
      </c>
      <c r="C1467" s="20" t="s">
        <v>443</v>
      </c>
      <c r="D1467" s="17">
        <v>4977</v>
      </c>
      <c r="E1467" s="20"/>
      <c r="F1467" s="17" t="s">
        <v>3009</v>
      </c>
      <c r="G1467" s="17" t="s">
        <v>8041</v>
      </c>
      <c r="H1467" s="17" t="s">
        <v>6879</v>
      </c>
      <c r="I1467" s="17" t="s">
        <v>8362</v>
      </c>
      <c r="J1467" s="17" t="s">
        <v>374</v>
      </c>
      <c r="K1467" s="17" t="s">
        <v>8824</v>
      </c>
      <c r="L1467" s="233">
        <v>40738</v>
      </c>
      <c r="M1467" s="18" t="s">
        <v>6533</v>
      </c>
      <c r="N1467" s="59">
        <v>40738</v>
      </c>
      <c r="O1467" s="19" t="s">
        <v>7856</v>
      </c>
      <c r="P1467" s="22"/>
      <c r="Q1467" s="52"/>
      <c r="R1467" s="330"/>
    </row>
    <row r="1468" spans="1:18" x14ac:dyDescent="0.25">
      <c r="A1468" s="54">
        <v>40743</v>
      </c>
      <c r="B1468" s="55" t="s">
        <v>2013</v>
      </c>
      <c r="C1468" s="20" t="s">
        <v>3104</v>
      </c>
      <c r="D1468" s="17">
        <v>5019</v>
      </c>
      <c r="E1468" s="20"/>
      <c r="F1468" s="17" t="s">
        <v>936</v>
      </c>
      <c r="G1468" s="17"/>
      <c r="H1468" s="17" t="s">
        <v>9191</v>
      </c>
      <c r="I1468" s="17" t="s">
        <v>4014</v>
      </c>
      <c r="J1468" s="17" t="s">
        <v>5774</v>
      </c>
      <c r="K1468" s="17" t="s">
        <v>7127</v>
      </c>
      <c r="L1468" s="233">
        <v>40753</v>
      </c>
      <c r="M1468" s="18"/>
      <c r="N1468" s="59">
        <v>40753</v>
      </c>
      <c r="O1468" s="19" t="s">
        <v>4247</v>
      </c>
      <c r="P1468" s="22"/>
      <c r="Q1468" s="52"/>
      <c r="R1468" s="330"/>
    </row>
    <row r="1469" spans="1:18" x14ac:dyDescent="0.25">
      <c r="A1469" s="54">
        <v>40743</v>
      </c>
      <c r="B1469" s="55" t="s">
        <v>2013</v>
      </c>
      <c r="C1469" s="20" t="s">
        <v>3104</v>
      </c>
      <c r="D1469" s="17">
        <v>5019</v>
      </c>
      <c r="E1469" s="20"/>
      <c r="F1469" s="17" t="s">
        <v>936</v>
      </c>
      <c r="G1469" s="17"/>
      <c r="H1469" s="17" t="s">
        <v>228</v>
      </c>
      <c r="I1469" s="17"/>
      <c r="J1469" s="17" t="s">
        <v>5774</v>
      </c>
      <c r="K1469" s="17" t="s">
        <v>7127</v>
      </c>
      <c r="L1469" s="233">
        <v>40753</v>
      </c>
      <c r="M1469" s="18"/>
      <c r="N1469" s="59">
        <v>40753</v>
      </c>
      <c r="O1469" s="19" t="s">
        <v>4247</v>
      </c>
      <c r="P1469" s="22"/>
      <c r="Q1469" s="52"/>
      <c r="R1469" s="330"/>
    </row>
    <row r="1470" spans="1:18" x14ac:dyDescent="0.25">
      <c r="A1470" s="54">
        <v>40743</v>
      </c>
      <c r="B1470" s="55" t="s">
        <v>2013</v>
      </c>
      <c r="C1470" s="20" t="s">
        <v>3104</v>
      </c>
      <c r="D1470" s="17">
        <v>5019</v>
      </c>
      <c r="E1470" s="20"/>
      <c r="F1470" s="17" t="s">
        <v>936</v>
      </c>
      <c r="G1470" s="17"/>
      <c r="H1470" s="17" t="s">
        <v>4232</v>
      </c>
      <c r="I1470" s="17"/>
      <c r="J1470" s="17"/>
      <c r="K1470" s="17" t="s">
        <v>2750</v>
      </c>
      <c r="L1470" s="233">
        <v>40753</v>
      </c>
      <c r="M1470" s="18"/>
      <c r="N1470" s="59">
        <v>40753</v>
      </c>
      <c r="O1470" s="19" t="s">
        <v>849</v>
      </c>
      <c r="P1470" s="22"/>
      <c r="Q1470" s="52"/>
      <c r="R1470" s="330"/>
    </row>
    <row r="1471" spans="1:18" x14ac:dyDescent="0.25">
      <c r="A1471" s="54">
        <v>40746</v>
      </c>
      <c r="B1471" s="55" t="s">
        <v>4345</v>
      </c>
      <c r="C1471" s="20" t="s">
        <v>443</v>
      </c>
      <c r="D1471" s="17">
        <v>4977</v>
      </c>
      <c r="E1471" s="20"/>
      <c r="F1471" s="17" t="s">
        <v>936</v>
      </c>
      <c r="G1471" s="17"/>
      <c r="H1471" s="17" t="s">
        <v>6593</v>
      </c>
      <c r="I1471" s="17" t="s">
        <v>6069</v>
      </c>
      <c r="J1471" s="17" t="s">
        <v>1075</v>
      </c>
      <c r="K1471" s="17" t="s">
        <v>6387</v>
      </c>
      <c r="L1471" s="233">
        <v>40749</v>
      </c>
      <c r="M1471" s="18"/>
      <c r="N1471" s="59">
        <v>40749</v>
      </c>
      <c r="O1471" s="19" t="s">
        <v>1747</v>
      </c>
      <c r="P1471" s="22"/>
      <c r="Q1471" s="52"/>
      <c r="R1471" s="330"/>
    </row>
    <row r="1472" spans="1:18" x14ac:dyDescent="0.25">
      <c r="A1472" s="54">
        <v>40746</v>
      </c>
      <c r="B1472" s="55" t="s">
        <v>4964</v>
      </c>
      <c r="C1472" s="20" t="s">
        <v>2215</v>
      </c>
      <c r="D1472" s="17"/>
      <c r="E1472" s="20"/>
      <c r="F1472" s="17" t="s">
        <v>9334</v>
      </c>
      <c r="G1472" s="17"/>
      <c r="H1472" s="17" t="s">
        <v>1000</v>
      </c>
      <c r="I1472" s="17"/>
      <c r="J1472" s="17"/>
      <c r="K1472" s="17" t="s">
        <v>4624</v>
      </c>
      <c r="L1472" s="233">
        <v>40749</v>
      </c>
      <c r="M1472" s="18" t="s">
        <v>6533</v>
      </c>
      <c r="N1472" s="59">
        <v>40749</v>
      </c>
      <c r="O1472" s="19" t="s">
        <v>9348</v>
      </c>
      <c r="P1472" s="22"/>
      <c r="Q1472" s="52"/>
      <c r="R1472" s="330"/>
    </row>
    <row r="1473" spans="1:18" x14ac:dyDescent="0.25">
      <c r="A1473" s="54">
        <v>40750</v>
      </c>
      <c r="B1473" s="55" t="s">
        <v>3584</v>
      </c>
      <c r="C1473" s="20" t="s">
        <v>7071</v>
      </c>
      <c r="D1473" s="17">
        <v>4991</v>
      </c>
      <c r="E1473" s="20"/>
      <c r="F1473" s="17" t="s">
        <v>3431</v>
      </c>
      <c r="G1473" s="17"/>
      <c r="H1473" s="17" t="s">
        <v>9030</v>
      </c>
      <c r="I1473" s="17"/>
      <c r="J1473" s="17"/>
      <c r="K1473" s="17" t="s">
        <v>7148</v>
      </c>
      <c r="L1473" s="233">
        <v>40753</v>
      </c>
      <c r="M1473" s="18"/>
      <c r="N1473" s="59">
        <v>40753</v>
      </c>
      <c r="O1473" s="19" t="s">
        <v>7148</v>
      </c>
      <c r="P1473" s="22"/>
      <c r="Q1473" s="52"/>
      <c r="R1473" s="330"/>
    </row>
    <row r="1474" spans="1:18" x14ac:dyDescent="0.25">
      <c r="A1474" s="54">
        <v>40751</v>
      </c>
      <c r="B1474" s="55" t="s">
        <v>5850</v>
      </c>
      <c r="C1474" s="20" t="s">
        <v>5851</v>
      </c>
      <c r="D1474" s="17">
        <v>4992</v>
      </c>
      <c r="E1474" s="20"/>
      <c r="F1474" s="17" t="s">
        <v>4494</v>
      </c>
      <c r="G1474" s="17"/>
      <c r="H1474" s="17" t="s">
        <v>580</v>
      </c>
      <c r="I1474" s="17" t="s">
        <v>4848</v>
      </c>
      <c r="J1474" s="17" t="s">
        <v>1287</v>
      </c>
      <c r="K1474" s="17" t="s">
        <v>5383</v>
      </c>
      <c r="L1474" s="233"/>
      <c r="M1474" s="18" t="s">
        <v>3386</v>
      </c>
      <c r="N1474" s="59">
        <v>40751</v>
      </c>
      <c r="O1474" s="19" t="s">
        <v>3124</v>
      </c>
      <c r="P1474" s="22"/>
      <c r="Q1474" s="52"/>
      <c r="R1474" s="330"/>
    </row>
    <row r="1475" spans="1:18" x14ac:dyDescent="0.25">
      <c r="A1475" s="54">
        <v>40751</v>
      </c>
      <c r="B1475" s="55" t="s">
        <v>5850</v>
      </c>
      <c r="C1475" s="20" t="s">
        <v>5851</v>
      </c>
      <c r="D1475" s="17">
        <v>4992</v>
      </c>
      <c r="E1475" s="20"/>
      <c r="F1475" s="17" t="s">
        <v>4494</v>
      </c>
      <c r="G1475" s="17"/>
      <c r="H1475" s="17" t="s">
        <v>580</v>
      </c>
      <c r="I1475" s="17" t="s">
        <v>4848</v>
      </c>
      <c r="J1475" s="17" t="s">
        <v>10366</v>
      </c>
      <c r="K1475" s="17" t="s">
        <v>313</v>
      </c>
      <c r="L1475" s="233"/>
      <c r="M1475" s="18" t="s">
        <v>3386</v>
      </c>
      <c r="N1475" s="59">
        <v>40751</v>
      </c>
      <c r="O1475" s="19" t="s">
        <v>3216</v>
      </c>
      <c r="P1475" s="22"/>
      <c r="Q1475" s="52"/>
      <c r="R1475" s="330"/>
    </row>
    <row r="1476" spans="1:18" x14ac:dyDescent="0.25">
      <c r="A1476" s="54">
        <v>40751</v>
      </c>
      <c r="B1476" s="55" t="s">
        <v>7855</v>
      </c>
      <c r="C1476" s="55" t="s">
        <v>7174</v>
      </c>
      <c r="D1476" s="23">
        <v>5005</v>
      </c>
      <c r="E1476" s="55"/>
      <c r="F1476" s="23" t="s">
        <v>1223</v>
      </c>
      <c r="G1476" s="23"/>
      <c r="H1476" s="23" t="s">
        <v>6593</v>
      </c>
      <c r="I1476" s="23" t="s">
        <v>6069</v>
      </c>
      <c r="J1476" s="23" t="s">
        <v>1419</v>
      </c>
      <c r="K1476" s="23" t="s">
        <v>7566</v>
      </c>
      <c r="L1476" s="54">
        <v>40784</v>
      </c>
      <c r="M1476" s="18" t="s">
        <v>5937</v>
      </c>
      <c r="N1476" s="59">
        <v>40784</v>
      </c>
      <c r="O1476" s="19"/>
      <c r="P1476" s="22"/>
      <c r="Q1476" s="52"/>
      <c r="R1476" s="330"/>
    </row>
    <row r="1477" spans="1:18" x14ac:dyDescent="0.25">
      <c r="A1477" s="54">
        <v>40751</v>
      </c>
      <c r="B1477" s="55" t="s">
        <v>7855</v>
      </c>
      <c r="C1477" s="55" t="s">
        <v>7174</v>
      </c>
      <c r="D1477" s="23">
        <v>5005</v>
      </c>
      <c r="E1477" s="55"/>
      <c r="F1477" s="23" t="s">
        <v>1223</v>
      </c>
      <c r="G1477" s="23"/>
      <c r="H1477" s="23" t="s">
        <v>2259</v>
      </c>
      <c r="I1477" s="23"/>
      <c r="J1477" s="23"/>
      <c r="K1477" s="23" t="s">
        <v>5417</v>
      </c>
      <c r="L1477" s="54">
        <v>40784</v>
      </c>
      <c r="M1477" s="18" t="s">
        <v>5937</v>
      </c>
      <c r="N1477" s="59">
        <v>40784</v>
      </c>
      <c r="O1477" s="19"/>
      <c r="P1477" s="22"/>
      <c r="Q1477" s="52"/>
      <c r="R1477" s="330"/>
    </row>
    <row r="1478" spans="1:18" x14ac:dyDescent="0.25">
      <c r="A1478" s="54">
        <v>40756</v>
      </c>
      <c r="B1478" s="55" t="s">
        <v>708</v>
      </c>
      <c r="C1478" s="20" t="s">
        <v>5851</v>
      </c>
      <c r="D1478" s="17">
        <v>4992</v>
      </c>
      <c r="E1478" s="20"/>
      <c r="F1478" s="17" t="s">
        <v>9334</v>
      </c>
      <c r="G1478" s="17" t="s">
        <v>5139</v>
      </c>
      <c r="H1478" s="17" t="s">
        <v>10578</v>
      </c>
      <c r="I1478" s="17" t="s">
        <v>10579</v>
      </c>
      <c r="J1478" s="17"/>
      <c r="K1478" s="17" t="s">
        <v>9347</v>
      </c>
      <c r="L1478" s="233">
        <v>40759</v>
      </c>
      <c r="M1478" s="18"/>
      <c r="N1478" s="59">
        <v>40758</v>
      </c>
      <c r="O1478" s="19" t="s">
        <v>9347</v>
      </c>
      <c r="P1478" s="22"/>
      <c r="Q1478" s="52"/>
      <c r="R1478" s="330"/>
    </row>
    <row r="1479" spans="1:18" x14ac:dyDescent="0.25">
      <c r="A1479" s="54">
        <v>40757</v>
      </c>
      <c r="B1479" s="55" t="s">
        <v>7223</v>
      </c>
      <c r="C1479" s="20" t="s">
        <v>621</v>
      </c>
      <c r="D1479" s="17">
        <v>5021</v>
      </c>
      <c r="E1479" s="20"/>
      <c r="F1479" s="17" t="s">
        <v>7521</v>
      </c>
      <c r="G1479" s="17"/>
      <c r="H1479" s="17" t="s">
        <v>622</v>
      </c>
      <c r="I1479" s="17" t="s">
        <v>623</v>
      </c>
      <c r="J1479" s="17"/>
      <c r="K1479" s="17" t="s">
        <v>6476</v>
      </c>
      <c r="L1479" s="233"/>
      <c r="M1479" s="18" t="s">
        <v>3386</v>
      </c>
      <c r="N1479" s="59">
        <v>40759</v>
      </c>
      <c r="O1479" s="19" t="s">
        <v>1836</v>
      </c>
      <c r="P1479" s="22"/>
      <c r="Q1479" s="52"/>
      <c r="R1479" s="330"/>
    </row>
    <row r="1480" spans="1:18" x14ac:dyDescent="0.25">
      <c r="A1480" s="54">
        <v>40757</v>
      </c>
      <c r="B1480" s="55" t="s">
        <v>7223</v>
      </c>
      <c r="C1480" s="20" t="s">
        <v>621</v>
      </c>
      <c r="D1480" s="17">
        <v>5021</v>
      </c>
      <c r="E1480" s="20"/>
      <c r="F1480" s="17" t="s">
        <v>7521</v>
      </c>
      <c r="G1480" s="17"/>
      <c r="H1480" s="17" t="s">
        <v>624</v>
      </c>
      <c r="I1480" s="17"/>
      <c r="J1480" s="17"/>
      <c r="K1480" s="17" t="s">
        <v>625</v>
      </c>
      <c r="L1480" s="233"/>
      <c r="M1480" s="18" t="s">
        <v>3386</v>
      </c>
      <c r="N1480" s="59">
        <v>40759</v>
      </c>
      <c r="O1480" s="19" t="s">
        <v>3043</v>
      </c>
      <c r="P1480" s="22"/>
      <c r="Q1480" s="52"/>
      <c r="R1480" s="330"/>
    </row>
    <row r="1481" spans="1:18" x14ac:dyDescent="0.25">
      <c r="A1481" s="54">
        <v>40757</v>
      </c>
      <c r="B1481" s="55" t="s">
        <v>7223</v>
      </c>
      <c r="C1481" s="20" t="s">
        <v>621</v>
      </c>
      <c r="D1481" s="17">
        <v>5021</v>
      </c>
      <c r="E1481" s="20"/>
      <c r="F1481" s="17" t="s">
        <v>7521</v>
      </c>
      <c r="G1481" s="17"/>
      <c r="H1481" s="17" t="s">
        <v>626</v>
      </c>
      <c r="I1481" s="17"/>
      <c r="J1481" s="17"/>
      <c r="K1481" s="17" t="s">
        <v>625</v>
      </c>
      <c r="L1481" s="233"/>
      <c r="M1481" s="18" t="s">
        <v>3386</v>
      </c>
      <c r="N1481" s="59">
        <v>40759</v>
      </c>
      <c r="O1481" s="19" t="s">
        <v>3043</v>
      </c>
      <c r="P1481" s="22"/>
      <c r="Q1481" s="52"/>
      <c r="R1481" s="330"/>
    </row>
    <row r="1482" spans="1:18" x14ac:dyDescent="0.25">
      <c r="A1482" s="54">
        <v>40757</v>
      </c>
      <c r="B1482" s="55" t="s">
        <v>7223</v>
      </c>
      <c r="C1482" s="20" t="s">
        <v>621</v>
      </c>
      <c r="D1482" s="17">
        <v>5021</v>
      </c>
      <c r="E1482" s="20"/>
      <c r="F1482" s="17" t="s">
        <v>7521</v>
      </c>
      <c r="G1482" s="17"/>
      <c r="H1482" s="17" t="s">
        <v>6309</v>
      </c>
      <c r="I1482" s="17"/>
      <c r="J1482" s="17"/>
      <c r="K1482" s="17" t="s">
        <v>6179</v>
      </c>
      <c r="L1482" s="233"/>
      <c r="M1482" s="18" t="s">
        <v>3386</v>
      </c>
      <c r="N1482" s="59">
        <v>40759</v>
      </c>
      <c r="O1482" s="19" t="s">
        <v>4327</v>
      </c>
      <c r="P1482" s="22"/>
      <c r="Q1482" s="52"/>
      <c r="R1482" s="330"/>
    </row>
    <row r="1483" spans="1:18" x14ac:dyDescent="0.25">
      <c r="A1483" s="54">
        <v>40758</v>
      </c>
      <c r="B1483" s="55" t="s">
        <v>7878</v>
      </c>
      <c r="C1483" s="20" t="s">
        <v>5836</v>
      </c>
      <c r="D1483" s="17">
        <v>4878</v>
      </c>
      <c r="E1483" s="20"/>
      <c r="F1483" s="17" t="s">
        <v>4494</v>
      </c>
      <c r="G1483" s="17"/>
      <c r="H1483" s="17" t="s">
        <v>4359</v>
      </c>
      <c r="I1483" s="17" t="s">
        <v>10098</v>
      </c>
      <c r="J1483" s="17" t="s">
        <v>10366</v>
      </c>
      <c r="K1483" s="17" t="s">
        <v>1672</v>
      </c>
      <c r="L1483" s="233">
        <v>40758</v>
      </c>
      <c r="M1483" s="18" t="s">
        <v>3386</v>
      </c>
      <c r="N1483" s="59">
        <v>40759</v>
      </c>
      <c r="O1483" s="19" t="s">
        <v>1672</v>
      </c>
      <c r="P1483" s="22"/>
      <c r="Q1483" s="52"/>
      <c r="R1483" s="330"/>
    </row>
    <row r="1484" spans="1:18" x14ac:dyDescent="0.25">
      <c r="A1484" s="54">
        <v>40766</v>
      </c>
      <c r="B1484" s="55" t="s">
        <v>10659</v>
      </c>
      <c r="C1484" s="20" t="s">
        <v>5506</v>
      </c>
      <c r="D1484" s="17">
        <v>5036</v>
      </c>
      <c r="E1484" s="20"/>
      <c r="F1484" s="17" t="s">
        <v>4494</v>
      </c>
      <c r="G1484" s="17"/>
      <c r="H1484" s="17" t="s">
        <v>4359</v>
      </c>
      <c r="I1484" s="17" t="s">
        <v>10098</v>
      </c>
      <c r="J1484" s="17" t="s">
        <v>10366</v>
      </c>
      <c r="K1484" s="17" t="s">
        <v>921</v>
      </c>
      <c r="L1484" s="233">
        <v>40766</v>
      </c>
      <c r="M1484" s="18" t="s">
        <v>3386</v>
      </c>
      <c r="N1484" s="59">
        <v>40771</v>
      </c>
      <c r="O1484" s="19" t="s">
        <v>921</v>
      </c>
      <c r="P1484" s="22"/>
      <c r="Q1484" s="52"/>
      <c r="R1484" s="330"/>
    </row>
    <row r="1485" spans="1:18" x14ac:dyDescent="0.25">
      <c r="A1485" s="54">
        <v>40766</v>
      </c>
      <c r="B1485" s="55" t="s">
        <v>7409</v>
      </c>
      <c r="C1485" s="20" t="s">
        <v>3483</v>
      </c>
      <c r="D1485" s="17">
        <v>5013</v>
      </c>
      <c r="E1485" s="20"/>
      <c r="F1485" s="17" t="s">
        <v>868</v>
      </c>
      <c r="G1485" s="17" t="s">
        <v>5544</v>
      </c>
      <c r="H1485" s="17" t="s">
        <v>929</v>
      </c>
      <c r="I1485" s="17" t="s">
        <v>5545</v>
      </c>
      <c r="J1485" s="17"/>
      <c r="K1485" s="17" t="s">
        <v>10226</v>
      </c>
      <c r="L1485" s="233">
        <v>40767</v>
      </c>
      <c r="M1485" s="18" t="s">
        <v>3386</v>
      </c>
      <c r="N1485" s="59">
        <v>40771</v>
      </c>
      <c r="O1485" s="19" t="s">
        <v>4461</v>
      </c>
      <c r="P1485" s="22"/>
      <c r="Q1485" s="52"/>
      <c r="R1485" s="330"/>
    </row>
    <row r="1486" spans="1:18" x14ac:dyDescent="0.25">
      <c r="A1486" s="54">
        <v>40766</v>
      </c>
      <c r="B1486" s="55" t="s">
        <v>7409</v>
      </c>
      <c r="C1486" s="20" t="s">
        <v>3483</v>
      </c>
      <c r="D1486" s="17">
        <v>5013</v>
      </c>
      <c r="E1486" s="20"/>
      <c r="F1486" s="17" t="s">
        <v>868</v>
      </c>
      <c r="G1486" s="17" t="s">
        <v>5544</v>
      </c>
      <c r="H1486" s="17" t="s">
        <v>5897</v>
      </c>
      <c r="I1486" s="17" t="s">
        <v>3915</v>
      </c>
      <c r="J1486" s="17"/>
      <c r="K1486" s="17" t="s">
        <v>2508</v>
      </c>
      <c r="L1486" s="233">
        <v>40767</v>
      </c>
      <c r="M1486" s="18" t="s">
        <v>3386</v>
      </c>
      <c r="N1486" s="59">
        <v>40771</v>
      </c>
      <c r="O1486" s="19" t="s">
        <v>597</v>
      </c>
      <c r="P1486" s="22"/>
      <c r="Q1486" s="52"/>
      <c r="R1486" s="330"/>
    </row>
    <row r="1487" spans="1:18" x14ac:dyDescent="0.25">
      <c r="A1487" s="54">
        <v>40766</v>
      </c>
      <c r="B1487" s="55" t="s">
        <v>7409</v>
      </c>
      <c r="C1487" s="20" t="s">
        <v>2215</v>
      </c>
      <c r="D1487" s="17"/>
      <c r="E1487" s="20"/>
      <c r="F1487" s="17" t="s">
        <v>868</v>
      </c>
      <c r="G1487" s="17"/>
      <c r="H1487" s="17" t="s">
        <v>1626</v>
      </c>
      <c r="I1487" s="17" t="s">
        <v>3256</v>
      </c>
      <c r="J1487" s="17"/>
      <c r="K1487" s="17" t="s">
        <v>3040</v>
      </c>
      <c r="L1487" s="233">
        <v>40767</v>
      </c>
      <c r="M1487" s="18" t="s">
        <v>3386</v>
      </c>
      <c r="N1487" s="59">
        <v>40771</v>
      </c>
      <c r="O1487" s="19" t="s">
        <v>4096</v>
      </c>
      <c r="P1487" s="22"/>
      <c r="Q1487" s="52"/>
      <c r="R1487" s="330"/>
    </row>
    <row r="1488" spans="1:18" x14ac:dyDescent="0.25">
      <c r="A1488" s="54">
        <v>40766</v>
      </c>
      <c r="B1488" s="55" t="s">
        <v>7409</v>
      </c>
      <c r="C1488" s="20" t="s">
        <v>2215</v>
      </c>
      <c r="D1488" s="17"/>
      <c r="E1488" s="20"/>
      <c r="F1488" s="17" t="s">
        <v>868</v>
      </c>
      <c r="G1488" s="17"/>
      <c r="H1488" s="17" t="s">
        <v>7571</v>
      </c>
      <c r="I1488" s="17" t="s">
        <v>3256</v>
      </c>
      <c r="J1488" s="17"/>
      <c r="K1488" s="17" t="s">
        <v>3040</v>
      </c>
      <c r="L1488" s="233">
        <v>40767</v>
      </c>
      <c r="M1488" s="18" t="s">
        <v>3386</v>
      </c>
      <c r="N1488" s="59">
        <v>40771</v>
      </c>
      <c r="O1488" s="19" t="s">
        <v>4096</v>
      </c>
      <c r="P1488" s="22"/>
      <c r="Q1488" s="52"/>
      <c r="R1488" s="330"/>
    </row>
    <row r="1489" spans="1:18" x14ac:dyDescent="0.25">
      <c r="A1489" s="54">
        <v>40770</v>
      </c>
      <c r="B1489" s="55"/>
      <c r="C1489" s="20" t="s">
        <v>5735</v>
      </c>
      <c r="D1489" s="17">
        <v>4628</v>
      </c>
      <c r="E1489" s="20"/>
      <c r="F1489" s="17" t="s">
        <v>6079</v>
      </c>
      <c r="G1489" s="17"/>
      <c r="H1489" s="17" t="s">
        <v>9451</v>
      </c>
      <c r="I1489" s="17" t="s">
        <v>1255</v>
      </c>
      <c r="J1489" s="17" t="s">
        <v>10768</v>
      </c>
      <c r="K1489" s="17" t="s">
        <v>381</v>
      </c>
      <c r="L1489" s="233">
        <v>40792</v>
      </c>
      <c r="M1489" s="18"/>
      <c r="N1489" s="59">
        <v>40792</v>
      </c>
      <c r="O1489" s="19" t="s">
        <v>5459</v>
      </c>
      <c r="P1489" s="22"/>
      <c r="Q1489" s="52"/>
      <c r="R1489" s="330"/>
    </row>
    <row r="1490" spans="1:18" x14ac:dyDescent="0.25">
      <c r="A1490" s="54">
        <v>40771</v>
      </c>
      <c r="B1490" s="55" t="s">
        <v>7977</v>
      </c>
      <c r="C1490" s="20" t="s">
        <v>5506</v>
      </c>
      <c r="D1490" s="17">
        <v>5036</v>
      </c>
      <c r="E1490" s="20"/>
      <c r="F1490" s="17" t="s">
        <v>8810</v>
      </c>
      <c r="G1490" s="17"/>
      <c r="H1490" s="17" t="s">
        <v>518</v>
      </c>
      <c r="I1490" s="17"/>
      <c r="J1490" s="17"/>
      <c r="K1490" s="17" t="s">
        <v>3040</v>
      </c>
      <c r="L1490" s="233">
        <v>40773</v>
      </c>
      <c r="M1490" s="18" t="s">
        <v>3386</v>
      </c>
      <c r="N1490" s="59">
        <v>40773</v>
      </c>
      <c r="O1490" s="19" t="s">
        <v>4096</v>
      </c>
      <c r="P1490" s="22"/>
      <c r="Q1490" s="52"/>
      <c r="R1490" s="330"/>
    </row>
    <row r="1491" spans="1:18" x14ac:dyDescent="0.25">
      <c r="A1491" s="54">
        <v>40773</v>
      </c>
      <c r="B1491" s="55" t="s">
        <v>9153</v>
      </c>
      <c r="C1491" s="55" t="s">
        <v>40</v>
      </c>
      <c r="D1491" s="23">
        <v>5004</v>
      </c>
      <c r="E1491" s="55"/>
      <c r="F1491" s="23" t="s">
        <v>936</v>
      </c>
      <c r="G1491" s="23"/>
      <c r="H1491" s="23" t="s">
        <v>4442</v>
      </c>
      <c r="I1491" s="23" t="s">
        <v>4014</v>
      </c>
      <c r="J1491" s="23" t="s">
        <v>660</v>
      </c>
      <c r="K1491" s="23" t="s">
        <v>7825</v>
      </c>
      <c r="L1491" s="54">
        <v>40792</v>
      </c>
      <c r="M1491" s="18"/>
      <c r="N1491" s="59">
        <v>40792</v>
      </c>
      <c r="O1491" s="19"/>
      <c r="P1491" s="22"/>
      <c r="Q1491" s="52"/>
      <c r="R1491" s="330"/>
    </row>
    <row r="1492" spans="1:18" x14ac:dyDescent="0.25">
      <c r="A1492" s="54">
        <v>40773</v>
      </c>
      <c r="B1492" s="55" t="s">
        <v>9153</v>
      </c>
      <c r="C1492" s="55" t="s">
        <v>40</v>
      </c>
      <c r="D1492" s="23">
        <v>5004</v>
      </c>
      <c r="E1492" s="55"/>
      <c r="F1492" s="23" t="s">
        <v>936</v>
      </c>
      <c r="G1492" s="23"/>
      <c r="H1492" s="23" t="s">
        <v>3420</v>
      </c>
      <c r="I1492" s="23" t="s">
        <v>6069</v>
      </c>
      <c r="J1492" s="23" t="s">
        <v>660</v>
      </c>
      <c r="K1492" s="23" t="s">
        <v>7127</v>
      </c>
      <c r="L1492" s="54">
        <v>40792</v>
      </c>
      <c r="M1492" s="18"/>
      <c r="N1492" s="59">
        <v>40792</v>
      </c>
      <c r="O1492" s="19"/>
      <c r="P1492" s="22"/>
      <c r="Q1492" s="52"/>
      <c r="R1492" s="330"/>
    </row>
    <row r="1493" spans="1:18" x14ac:dyDescent="0.25">
      <c r="A1493" s="54">
        <v>40774</v>
      </c>
      <c r="B1493" s="55"/>
      <c r="C1493" s="55" t="s">
        <v>5989</v>
      </c>
      <c r="D1493" s="23">
        <v>5040</v>
      </c>
      <c r="E1493" s="55"/>
      <c r="F1493" s="23" t="s">
        <v>5990</v>
      </c>
      <c r="G1493" s="23"/>
      <c r="H1493" s="23" t="s">
        <v>5991</v>
      </c>
      <c r="I1493" s="23"/>
      <c r="J1493" s="23" t="s">
        <v>5992</v>
      </c>
      <c r="K1493" s="23" t="s">
        <v>5477</v>
      </c>
      <c r="L1493" s="54">
        <v>40785</v>
      </c>
      <c r="M1493" s="18"/>
      <c r="N1493" s="59">
        <v>40785</v>
      </c>
      <c r="O1493" s="19"/>
      <c r="P1493" s="22"/>
      <c r="Q1493" s="52"/>
      <c r="R1493" s="330"/>
    </row>
    <row r="1494" spans="1:18" x14ac:dyDescent="0.25">
      <c r="A1494" s="54">
        <v>40774</v>
      </c>
      <c r="B1494" s="55" t="s">
        <v>6130</v>
      </c>
      <c r="C1494" s="55" t="s">
        <v>7174</v>
      </c>
      <c r="D1494" s="23">
        <v>5005</v>
      </c>
      <c r="E1494" s="55"/>
      <c r="F1494" s="23" t="s">
        <v>1223</v>
      </c>
      <c r="G1494" s="23"/>
      <c r="H1494" s="23" t="s">
        <v>6593</v>
      </c>
      <c r="I1494" s="23" t="s">
        <v>6069</v>
      </c>
      <c r="J1494" s="23" t="s">
        <v>1419</v>
      </c>
      <c r="K1494" s="23" t="s">
        <v>2443</v>
      </c>
      <c r="L1494" s="54"/>
      <c r="M1494" s="18"/>
      <c r="N1494" s="59">
        <v>40786</v>
      </c>
      <c r="O1494" s="19"/>
      <c r="P1494" s="22"/>
      <c r="Q1494" s="52"/>
      <c r="R1494" s="330"/>
    </row>
    <row r="1495" spans="1:18" x14ac:dyDescent="0.25">
      <c r="A1495" s="54">
        <v>40774</v>
      </c>
      <c r="B1495" s="55" t="s">
        <v>6130</v>
      </c>
      <c r="C1495" s="55" t="s">
        <v>7174</v>
      </c>
      <c r="D1495" s="23">
        <v>5005</v>
      </c>
      <c r="E1495" s="55"/>
      <c r="F1495" s="23" t="s">
        <v>1223</v>
      </c>
      <c r="G1495" s="23"/>
      <c r="H1495" s="23" t="s">
        <v>2259</v>
      </c>
      <c r="I1495" s="23"/>
      <c r="J1495" s="23"/>
      <c r="K1495" s="23" t="s">
        <v>6131</v>
      </c>
      <c r="L1495" s="54"/>
      <c r="M1495" s="18"/>
      <c r="N1495" s="59">
        <v>40786</v>
      </c>
      <c r="O1495" s="19"/>
      <c r="P1495" s="22"/>
      <c r="Q1495" s="52"/>
      <c r="R1495" s="330"/>
    </row>
    <row r="1496" spans="1:18" x14ac:dyDescent="0.25">
      <c r="A1496" s="54">
        <v>40778</v>
      </c>
      <c r="B1496" s="55" t="s">
        <v>23</v>
      </c>
      <c r="C1496" s="55" t="s">
        <v>5836</v>
      </c>
      <c r="D1496" s="23">
        <v>4878</v>
      </c>
      <c r="E1496" s="55"/>
      <c r="F1496" s="23" t="s">
        <v>4494</v>
      </c>
      <c r="G1496" s="23"/>
      <c r="H1496" s="23" t="s">
        <v>4359</v>
      </c>
      <c r="I1496" s="23" t="s">
        <v>10098</v>
      </c>
      <c r="J1496" s="23" t="s">
        <v>10366</v>
      </c>
      <c r="K1496" s="23" t="s">
        <v>10140</v>
      </c>
      <c r="L1496" s="54">
        <v>40779</v>
      </c>
      <c r="M1496" s="18" t="s">
        <v>3386</v>
      </c>
      <c r="N1496" s="59">
        <v>40780</v>
      </c>
      <c r="O1496" s="19" t="s">
        <v>10140</v>
      </c>
      <c r="P1496" s="22"/>
      <c r="Q1496" s="52"/>
      <c r="R1496" s="330"/>
    </row>
    <row r="1497" spans="1:18" x14ac:dyDescent="0.25">
      <c r="A1497" s="54">
        <v>40778</v>
      </c>
      <c r="B1497" s="55" t="s">
        <v>5100</v>
      </c>
      <c r="C1497" s="55" t="s">
        <v>7870</v>
      </c>
      <c r="D1497" s="23">
        <v>5055</v>
      </c>
      <c r="E1497" s="55"/>
      <c r="F1497" s="23" t="s">
        <v>936</v>
      </c>
      <c r="G1497" s="23"/>
      <c r="H1497" s="23" t="s">
        <v>5101</v>
      </c>
      <c r="I1497" s="23"/>
      <c r="J1497" s="23"/>
      <c r="K1497" s="23" t="s">
        <v>5102</v>
      </c>
      <c r="L1497" s="54">
        <v>40793</v>
      </c>
      <c r="M1497" s="18"/>
      <c r="N1497" s="59">
        <v>40793</v>
      </c>
      <c r="O1497" s="19"/>
      <c r="P1497" s="22"/>
      <c r="Q1497" s="52"/>
      <c r="R1497" s="330"/>
    </row>
    <row r="1498" spans="1:18" x14ac:dyDescent="0.25">
      <c r="A1498" s="54">
        <v>40780</v>
      </c>
      <c r="B1498" s="55" t="s">
        <v>3453</v>
      </c>
      <c r="C1498" s="55" t="s">
        <v>2477</v>
      </c>
      <c r="D1498" s="23">
        <v>4976</v>
      </c>
      <c r="E1498" s="55"/>
      <c r="F1498" s="23" t="s">
        <v>9334</v>
      </c>
      <c r="G1498" s="23" t="s">
        <v>6190</v>
      </c>
      <c r="H1498" s="23" t="s">
        <v>7487</v>
      </c>
      <c r="I1498" s="23" t="s">
        <v>7301</v>
      </c>
      <c r="J1498" s="23"/>
      <c r="K1498" s="23" t="s">
        <v>5503</v>
      </c>
      <c r="L1498" s="54">
        <v>40781</v>
      </c>
      <c r="M1498" s="18" t="s">
        <v>3386</v>
      </c>
      <c r="N1498" s="59">
        <v>40781</v>
      </c>
      <c r="O1498" s="19"/>
      <c r="P1498" s="22"/>
      <c r="Q1498" s="52"/>
      <c r="R1498" s="330"/>
    </row>
    <row r="1499" spans="1:18" x14ac:dyDescent="0.25">
      <c r="A1499" s="54">
        <v>40780</v>
      </c>
      <c r="B1499" s="55" t="s">
        <v>3453</v>
      </c>
      <c r="C1499" s="55" t="s">
        <v>2477</v>
      </c>
      <c r="D1499" s="23">
        <v>4976</v>
      </c>
      <c r="E1499" s="55"/>
      <c r="F1499" s="23" t="s">
        <v>9334</v>
      </c>
      <c r="G1499" s="23" t="s">
        <v>10616</v>
      </c>
      <c r="H1499" s="23" t="s">
        <v>7487</v>
      </c>
      <c r="I1499" s="23" t="s">
        <v>7301</v>
      </c>
      <c r="J1499" s="23"/>
      <c r="K1499" s="23" t="s">
        <v>3576</v>
      </c>
      <c r="L1499" s="54">
        <v>40781</v>
      </c>
      <c r="M1499" s="18" t="s">
        <v>3386</v>
      </c>
      <c r="N1499" s="59">
        <v>40781</v>
      </c>
      <c r="O1499" s="19"/>
      <c r="P1499" s="22"/>
      <c r="Q1499" s="52"/>
      <c r="R1499" s="330"/>
    </row>
    <row r="1500" spans="1:18" x14ac:dyDescent="0.25">
      <c r="A1500" s="54">
        <v>40781</v>
      </c>
      <c r="B1500" s="55" t="s">
        <v>3025</v>
      </c>
      <c r="C1500" s="20" t="s">
        <v>3028</v>
      </c>
      <c r="D1500" s="17">
        <v>4602</v>
      </c>
      <c r="E1500" s="20"/>
      <c r="F1500" s="17" t="s">
        <v>4609</v>
      </c>
      <c r="G1500" s="17" t="s">
        <v>7335</v>
      </c>
      <c r="H1500" s="17" t="s">
        <v>403</v>
      </c>
      <c r="I1500" s="17" t="s">
        <v>3026</v>
      </c>
      <c r="J1500" s="17"/>
      <c r="K1500" s="17" t="s">
        <v>3027</v>
      </c>
      <c r="L1500" s="233">
        <v>40787</v>
      </c>
      <c r="M1500" s="18"/>
      <c r="N1500" s="59">
        <v>40794</v>
      </c>
      <c r="O1500" s="19" t="s">
        <v>7212</v>
      </c>
      <c r="P1500" s="22"/>
      <c r="Q1500" s="52"/>
      <c r="R1500" s="330"/>
    </row>
    <row r="1501" spans="1:18" x14ac:dyDescent="0.25">
      <c r="A1501" s="54">
        <v>40781</v>
      </c>
      <c r="B1501" s="55" t="s">
        <v>3025</v>
      </c>
      <c r="C1501" s="20" t="s">
        <v>3028</v>
      </c>
      <c r="D1501" s="17">
        <v>4602</v>
      </c>
      <c r="E1501" s="20"/>
      <c r="F1501" s="17" t="s">
        <v>4609</v>
      </c>
      <c r="G1501" s="17" t="s">
        <v>7335</v>
      </c>
      <c r="H1501" s="17" t="s">
        <v>403</v>
      </c>
      <c r="I1501" s="17" t="s">
        <v>3026</v>
      </c>
      <c r="J1501" s="17"/>
      <c r="K1501" s="17" t="s">
        <v>3029</v>
      </c>
      <c r="L1501" s="233">
        <v>40787</v>
      </c>
      <c r="M1501" s="18"/>
      <c r="N1501" s="59">
        <v>40794</v>
      </c>
      <c r="O1501" s="19" t="s">
        <v>7211</v>
      </c>
      <c r="P1501" s="22"/>
      <c r="Q1501" s="52"/>
      <c r="R1501" s="330"/>
    </row>
    <row r="1502" spans="1:18" x14ac:dyDescent="0.25">
      <c r="A1502" s="54">
        <v>40781</v>
      </c>
      <c r="B1502" s="55" t="s">
        <v>3025</v>
      </c>
      <c r="C1502" s="20" t="s">
        <v>3028</v>
      </c>
      <c r="D1502" s="17">
        <v>4602</v>
      </c>
      <c r="E1502" s="20"/>
      <c r="F1502" s="17" t="s">
        <v>4609</v>
      </c>
      <c r="G1502" s="17" t="s">
        <v>3030</v>
      </c>
      <c r="H1502" s="17" t="s">
        <v>4604</v>
      </c>
      <c r="I1502" s="17" t="s">
        <v>4605</v>
      </c>
      <c r="J1502" s="17"/>
      <c r="K1502" s="17" t="s">
        <v>4606</v>
      </c>
      <c r="L1502" s="233">
        <v>40787</v>
      </c>
      <c r="M1502" s="18"/>
      <c r="N1502" s="59">
        <v>40794</v>
      </c>
      <c r="O1502" s="19" t="s">
        <v>4606</v>
      </c>
      <c r="P1502" s="22"/>
      <c r="Q1502" s="52"/>
      <c r="R1502" s="330"/>
    </row>
    <row r="1503" spans="1:18" x14ac:dyDescent="0.25">
      <c r="A1503" s="54">
        <v>40781</v>
      </c>
      <c r="B1503" s="55" t="s">
        <v>3025</v>
      </c>
      <c r="C1503" s="20" t="s">
        <v>3028</v>
      </c>
      <c r="D1503" s="17">
        <v>4602</v>
      </c>
      <c r="E1503" s="20"/>
      <c r="F1503" s="17" t="s">
        <v>4609</v>
      </c>
      <c r="G1503" s="17" t="s">
        <v>7868</v>
      </c>
      <c r="H1503" s="17" t="s">
        <v>4608</v>
      </c>
      <c r="I1503" s="17" t="s">
        <v>4607</v>
      </c>
      <c r="J1503" s="17"/>
      <c r="K1503" s="17" t="s">
        <v>945</v>
      </c>
      <c r="L1503" s="233">
        <v>40787</v>
      </c>
      <c r="M1503" s="18"/>
      <c r="N1503" s="59">
        <v>40794</v>
      </c>
      <c r="O1503" s="19" t="s">
        <v>9783</v>
      </c>
      <c r="P1503" s="22"/>
      <c r="Q1503" s="52"/>
      <c r="R1503" s="330"/>
    </row>
    <row r="1504" spans="1:18" x14ac:dyDescent="0.25">
      <c r="A1504" s="54">
        <v>40781</v>
      </c>
      <c r="B1504" s="55" t="s">
        <v>3025</v>
      </c>
      <c r="C1504" s="20" t="s">
        <v>3028</v>
      </c>
      <c r="D1504" s="17">
        <v>4602</v>
      </c>
      <c r="E1504" s="20"/>
      <c r="F1504" s="17" t="s">
        <v>4609</v>
      </c>
      <c r="G1504" s="17" t="s">
        <v>6912</v>
      </c>
      <c r="H1504" s="17" t="s">
        <v>4608</v>
      </c>
      <c r="I1504" s="17" t="s">
        <v>1359</v>
      </c>
      <c r="J1504" s="17"/>
      <c r="K1504" s="17" t="s">
        <v>4996</v>
      </c>
      <c r="L1504" s="233">
        <v>40787</v>
      </c>
      <c r="M1504" s="18"/>
      <c r="N1504" s="59">
        <v>40794</v>
      </c>
      <c r="O1504" s="19" t="s">
        <v>2791</v>
      </c>
      <c r="P1504" s="22"/>
      <c r="Q1504" s="52"/>
      <c r="R1504" s="330"/>
    </row>
    <row r="1505" spans="1:18" x14ac:dyDescent="0.25">
      <c r="A1505" s="54">
        <v>40781</v>
      </c>
      <c r="B1505" s="55" t="s">
        <v>3025</v>
      </c>
      <c r="C1505" s="20" t="s">
        <v>3028</v>
      </c>
      <c r="D1505" s="17">
        <v>4602</v>
      </c>
      <c r="E1505" s="20"/>
      <c r="F1505" s="17" t="s">
        <v>4609</v>
      </c>
      <c r="G1505" s="17" t="s">
        <v>4888</v>
      </c>
      <c r="H1505" s="17" t="s">
        <v>1360</v>
      </c>
      <c r="I1505" s="17" t="s">
        <v>1361</v>
      </c>
      <c r="J1505" s="17"/>
      <c r="K1505" s="17" t="s">
        <v>1362</v>
      </c>
      <c r="L1505" s="233">
        <v>40787</v>
      </c>
      <c r="M1505" s="18"/>
      <c r="N1505" s="59">
        <v>40794</v>
      </c>
      <c r="O1505" s="19" t="s">
        <v>7210</v>
      </c>
      <c r="P1505" s="22"/>
      <c r="Q1505" s="52"/>
      <c r="R1505" s="330"/>
    </row>
    <row r="1506" spans="1:18" x14ac:dyDescent="0.25">
      <c r="A1506" s="54">
        <v>40781</v>
      </c>
      <c r="B1506" s="55" t="s">
        <v>3025</v>
      </c>
      <c r="C1506" s="20" t="s">
        <v>3028</v>
      </c>
      <c r="D1506" s="17">
        <v>4602</v>
      </c>
      <c r="E1506" s="20"/>
      <c r="F1506" s="17" t="s">
        <v>4609</v>
      </c>
      <c r="G1506" s="17" t="s">
        <v>4888</v>
      </c>
      <c r="H1506" s="17" t="s">
        <v>1360</v>
      </c>
      <c r="I1506" s="17" t="s">
        <v>3026</v>
      </c>
      <c r="J1506" s="17"/>
      <c r="K1506" s="17" t="s">
        <v>4440</v>
      </c>
      <c r="L1506" s="233">
        <v>40787</v>
      </c>
      <c r="M1506" s="18"/>
      <c r="N1506" s="59">
        <v>40794</v>
      </c>
      <c r="O1506" s="19" t="s">
        <v>3216</v>
      </c>
      <c r="P1506" s="22"/>
      <c r="Q1506" s="52"/>
      <c r="R1506" s="330"/>
    </row>
    <row r="1507" spans="1:18" x14ac:dyDescent="0.25">
      <c r="A1507" s="54">
        <v>40781</v>
      </c>
      <c r="B1507" s="55" t="s">
        <v>3025</v>
      </c>
      <c r="C1507" s="20" t="s">
        <v>3028</v>
      </c>
      <c r="D1507" s="17">
        <v>4602</v>
      </c>
      <c r="E1507" s="20"/>
      <c r="F1507" s="17" t="s">
        <v>4609</v>
      </c>
      <c r="G1507" s="17" t="s">
        <v>5830</v>
      </c>
      <c r="H1507" s="17" t="s">
        <v>9283</v>
      </c>
      <c r="I1507" s="17" t="s">
        <v>4754</v>
      </c>
      <c r="J1507" s="17"/>
      <c r="K1507" s="17" t="s">
        <v>3230</v>
      </c>
      <c r="L1507" s="233">
        <v>40787</v>
      </c>
      <c r="M1507" s="18"/>
      <c r="N1507" s="59">
        <v>40794</v>
      </c>
      <c r="O1507" s="19" t="s">
        <v>3230</v>
      </c>
      <c r="P1507" s="22"/>
      <c r="Q1507" s="52"/>
      <c r="R1507" s="330"/>
    </row>
    <row r="1508" spans="1:18" x14ac:dyDescent="0.25">
      <c r="A1508" s="54">
        <v>40784</v>
      </c>
      <c r="B1508" s="55" t="s">
        <v>6885</v>
      </c>
      <c r="C1508" s="55" t="s">
        <v>6886</v>
      </c>
      <c r="D1508" s="23">
        <v>5069</v>
      </c>
      <c r="E1508" s="55"/>
      <c r="F1508" s="23" t="s">
        <v>6887</v>
      </c>
      <c r="G1508" s="23" t="s">
        <v>6532</v>
      </c>
      <c r="H1508" s="23" t="s">
        <v>6888</v>
      </c>
      <c r="I1508" s="23" t="s">
        <v>6889</v>
      </c>
      <c r="J1508" s="23" t="s">
        <v>6890</v>
      </c>
      <c r="K1508" s="23" t="s">
        <v>5130</v>
      </c>
      <c r="L1508" s="54">
        <v>40786</v>
      </c>
      <c r="M1508" s="18"/>
      <c r="N1508" s="59">
        <v>40784</v>
      </c>
      <c r="O1508" s="19" t="s">
        <v>2516</v>
      </c>
      <c r="P1508" s="22" t="s">
        <v>7085</v>
      </c>
      <c r="Q1508" s="52"/>
      <c r="R1508" s="330"/>
    </row>
    <row r="1509" spans="1:18" x14ac:dyDescent="0.25">
      <c r="A1509" s="54">
        <v>40784</v>
      </c>
      <c r="B1509" s="55" t="s">
        <v>6892</v>
      </c>
      <c r="C1509" s="55" t="s">
        <v>6893</v>
      </c>
      <c r="D1509" s="23">
        <v>5029</v>
      </c>
      <c r="E1509" s="55"/>
      <c r="F1509" s="23" t="s">
        <v>936</v>
      </c>
      <c r="G1509" s="23"/>
      <c r="H1509" s="23" t="s">
        <v>579</v>
      </c>
      <c r="I1509" s="23"/>
      <c r="J1509" s="23"/>
      <c r="K1509" s="23" t="s">
        <v>6895</v>
      </c>
      <c r="L1509" s="54">
        <v>40795</v>
      </c>
      <c r="M1509" s="18" t="s">
        <v>5937</v>
      </c>
      <c r="N1509" s="59">
        <v>40795</v>
      </c>
      <c r="O1509" s="19"/>
      <c r="P1509" s="22"/>
      <c r="Q1509" s="52"/>
      <c r="R1509" s="330"/>
    </row>
    <row r="1510" spans="1:18" x14ac:dyDescent="0.25">
      <c r="A1510" s="54">
        <v>40785</v>
      </c>
      <c r="B1510" s="55" t="s">
        <v>1879</v>
      </c>
      <c r="C1510" s="55" t="s">
        <v>2477</v>
      </c>
      <c r="D1510" s="23">
        <v>4976</v>
      </c>
      <c r="E1510" s="55"/>
      <c r="F1510" s="23" t="s">
        <v>285</v>
      </c>
      <c r="G1510" s="23"/>
      <c r="H1510" s="23" t="s">
        <v>1880</v>
      </c>
      <c r="I1510" s="23"/>
      <c r="J1510" s="23"/>
      <c r="K1510" s="23" t="s">
        <v>5477</v>
      </c>
      <c r="L1510" s="54">
        <v>40786</v>
      </c>
      <c r="M1510" s="18" t="s">
        <v>3386</v>
      </c>
      <c r="N1510" s="59">
        <v>40784</v>
      </c>
      <c r="O1510" s="19"/>
      <c r="P1510" s="22"/>
      <c r="Q1510" s="52"/>
      <c r="R1510" s="330"/>
    </row>
    <row r="1511" spans="1:18" x14ac:dyDescent="0.25">
      <c r="A1511" s="54">
        <v>40785</v>
      </c>
      <c r="B1511" s="55" t="s">
        <v>1881</v>
      </c>
      <c r="C1511" s="55" t="s">
        <v>1979</v>
      </c>
      <c r="D1511" s="23">
        <v>5047</v>
      </c>
      <c r="E1511" s="55"/>
      <c r="F1511" s="23" t="s">
        <v>4494</v>
      </c>
      <c r="G1511" s="23"/>
      <c r="H1511" s="23" t="s">
        <v>4359</v>
      </c>
      <c r="I1511" s="23" t="s">
        <v>5414</v>
      </c>
      <c r="J1511" s="23" t="s">
        <v>10366</v>
      </c>
      <c r="K1511" s="23" t="s">
        <v>1672</v>
      </c>
      <c r="L1511" s="54">
        <v>40786</v>
      </c>
      <c r="M1511" s="18" t="s">
        <v>3386</v>
      </c>
      <c r="N1511" s="59">
        <v>40784</v>
      </c>
      <c r="O1511" s="19"/>
      <c r="P1511" s="22"/>
      <c r="Q1511" s="52"/>
      <c r="R1511" s="330"/>
    </row>
    <row r="1512" spans="1:18" x14ac:dyDescent="0.25">
      <c r="A1512" s="54">
        <v>40787</v>
      </c>
      <c r="B1512" s="55" t="s">
        <v>4635</v>
      </c>
      <c r="C1512" s="20" t="s">
        <v>2215</v>
      </c>
      <c r="D1512" s="17"/>
      <c r="E1512" s="20"/>
      <c r="F1512" s="17" t="s">
        <v>10611</v>
      </c>
      <c r="G1512" s="17"/>
      <c r="H1512" s="17" t="s">
        <v>5113</v>
      </c>
      <c r="I1512" s="17" t="s">
        <v>1209</v>
      </c>
      <c r="J1512" s="17"/>
      <c r="K1512" s="17" t="s">
        <v>1672</v>
      </c>
      <c r="L1512" s="233">
        <v>40788</v>
      </c>
      <c r="M1512" s="18" t="s">
        <v>3386</v>
      </c>
      <c r="N1512" s="59">
        <v>40792</v>
      </c>
      <c r="O1512" s="19" t="s">
        <v>1672</v>
      </c>
      <c r="P1512" s="22"/>
      <c r="Q1512" s="52"/>
      <c r="R1512" s="330"/>
    </row>
    <row r="1513" spans="1:18" x14ac:dyDescent="0.25">
      <c r="A1513" s="54">
        <v>40793</v>
      </c>
      <c r="B1513" s="55" t="s">
        <v>130</v>
      </c>
      <c r="C1513" s="20" t="s">
        <v>1979</v>
      </c>
      <c r="D1513" s="17">
        <v>5047</v>
      </c>
      <c r="E1513" s="20"/>
      <c r="F1513" s="17" t="s">
        <v>9334</v>
      </c>
      <c r="G1513" s="17"/>
      <c r="H1513" s="17" t="s">
        <v>1000</v>
      </c>
      <c r="I1513" s="17"/>
      <c r="J1513" s="17"/>
      <c r="K1513" s="17" t="s">
        <v>7196</v>
      </c>
      <c r="L1513" s="233">
        <v>40793</v>
      </c>
      <c r="M1513" s="18" t="s">
        <v>3386</v>
      </c>
      <c r="N1513" s="59">
        <v>40793</v>
      </c>
      <c r="O1513" s="19" t="s">
        <v>7196</v>
      </c>
      <c r="P1513" s="22"/>
      <c r="Q1513" s="52"/>
      <c r="R1513" s="330"/>
    </row>
    <row r="1514" spans="1:18" x14ac:dyDescent="0.25">
      <c r="A1514" s="54">
        <v>40793</v>
      </c>
      <c r="B1514" s="55" t="s">
        <v>3198</v>
      </c>
      <c r="C1514" s="20" t="s">
        <v>3199</v>
      </c>
      <c r="D1514" s="17">
        <v>5053</v>
      </c>
      <c r="E1514" s="20"/>
      <c r="F1514" s="17" t="s">
        <v>4494</v>
      </c>
      <c r="G1514" s="17"/>
      <c r="H1514" s="17" t="s">
        <v>4359</v>
      </c>
      <c r="I1514" s="17" t="s">
        <v>5414</v>
      </c>
      <c r="J1514" s="17" t="s">
        <v>10366</v>
      </c>
      <c r="K1514" s="17" t="s">
        <v>3883</v>
      </c>
      <c r="L1514" s="233">
        <v>40793</v>
      </c>
      <c r="M1514" s="18" t="s">
        <v>3386</v>
      </c>
      <c r="N1514" s="59">
        <v>40793</v>
      </c>
      <c r="O1514" s="19" t="s">
        <v>3883</v>
      </c>
      <c r="P1514" s="22"/>
      <c r="Q1514" s="52"/>
      <c r="R1514" s="330"/>
    </row>
    <row r="1515" spans="1:18" x14ac:dyDescent="0.25">
      <c r="A1515" s="54">
        <v>40794</v>
      </c>
      <c r="B1515" s="55" t="s">
        <v>6026</v>
      </c>
      <c r="C1515" s="20" t="s">
        <v>5357</v>
      </c>
      <c r="D1515" s="17">
        <v>5048</v>
      </c>
      <c r="E1515" s="20"/>
      <c r="F1515" s="17" t="s">
        <v>9334</v>
      </c>
      <c r="G1515" s="17"/>
      <c r="H1515" s="17" t="s">
        <v>1000</v>
      </c>
      <c r="I1515" s="17"/>
      <c r="J1515" s="17"/>
      <c r="K1515" s="17" t="s">
        <v>7196</v>
      </c>
      <c r="L1515" s="233">
        <v>40794</v>
      </c>
      <c r="M1515" s="18" t="s">
        <v>3386</v>
      </c>
      <c r="N1515" s="59">
        <v>40795</v>
      </c>
      <c r="O1515" s="19" t="s">
        <v>7196</v>
      </c>
      <c r="P1515" s="22"/>
      <c r="Q1515" s="52"/>
      <c r="R1515" s="330"/>
    </row>
    <row r="1516" spans="1:18" x14ac:dyDescent="0.25">
      <c r="A1516" s="54">
        <v>40795</v>
      </c>
      <c r="B1516" s="55" t="s">
        <v>5143</v>
      </c>
      <c r="C1516" s="20" t="s">
        <v>5357</v>
      </c>
      <c r="D1516" s="17">
        <v>5048</v>
      </c>
      <c r="E1516" s="20"/>
      <c r="F1516" s="17" t="s">
        <v>4494</v>
      </c>
      <c r="G1516" s="17"/>
      <c r="H1516" s="17" t="s">
        <v>7577</v>
      </c>
      <c r="I1516" s="17" t="s">
        <v>7578</v>
      </c>
      <c r="J1516" s="17"/>
      <c r="K1516" s="17" t="s">
        <v>8426</v>
      </c>
      <c r="L1516" s="233">
        <v>40799</v>
      </c>
      <c r="M1516" s="18" t="s">
        <v>3386</v>
      </c>
      <c r="N1516" s="59">
        <v>40799</v>
      </c>
      <c r="O1516" s="19" t="s">
        <v>8426</v>
      </c>
      <c r="P1516" s="22"/>
      <c r="Q1516" s="52"/>
      <c r="R1516" s="330"/>
    </row>
    <row r="1517" spans="1:18" x14ac:dyDescent="0.25">
      <c r="A1517" s="54">
        <v>40795</v>
      </c>
      <c r="B1517" s="55" t="s">
        <v>5143</v>
      </c>
      <c r="C1517" s="20" t="s">
        <v>5357</v>
      </c>
      <c r="D1517" s="17">
        <v>5048</v>
      </c>
      <c r="E1517" s="20"/>
      <c r="F1517" s="17" t="s">
        <v>4494</v>
      </c>
      <c r="G1517" s="17"/>
      <c r="H1517" s="17" t="s">
        <v>7579</v>
      </c>
      <c r="I1517" s="17" t="s">
        <v>7580</v>
      </c>
      <c r="J1517" s="17"/>
      <c r="K1517" s="17" t="s">
        <v>7374</v>
      </c>
      <c r="L1517" s="233">
        <v>40799</v>
      </c>
      <c r="M1517" s="18" t="s">
        <v>3386</v>
      </c>
      <c r="N1517" s="59">
        <v>40799</v>
      </c>
      <c r="O1517" s="19" t="s">
        <v>7374</v>
      </c>
      <c r="P1517" s="22"/>
      <c r="Q1517" s="52"/>
      <c r="R1517" s="330"/>
    </row>
    <row r="1518" spans="1:18" x14ac:dyDescent="0.25">
      <c r="A1518" s="54">
        <v>40795</v>
      </c>
      <c r="B1518" s="55" t="s">
        <v>5143</v>
      </c>
      <c r="C1518" s="20" t="s">
        <v>5357</v>
      </c>
      <c r="D1518" s="17">
        <v>5048</v>
      </c>
      <c r="E1518" s="20"/>
      <c r="F1518" s="17" t="s">
        <v>4494</v>
      </c>
      <c r="G1518" s="17"/>
      <c r="H1518" s="17" t="s">
        <v>6989</v>
      </c>
      <c r="I1518" s="17"/>
      <c r="J1518" s="17"/>
      <c r="K1518" s="17" t="s">
        <v>6343</v>
      </c>
      <c r="L1518" s="233">
        <v>40799</v>
      </c>
      <c r="M1518" s="18" t="s">
        <v>3386</v>
      </c>
      <c r="N1518" s="59">
        <v>40799</v>
      </c>
      <c r="O1518" s="19" t="s">
        <v>6343</v>
      </c>
      <c r="P1518" s="22"/>
      <c r="Q1518" s="52"/>
      <c r="R1518" s="330"/>
    </row>
    <row r="1519" spans="1:18" x14ac:dyDescent="0.25">
      <c r="A1519" s="54">
        <v>40795</v>
      </c>
      <c r="B1519" s="55" t="s">
        <v>5143</v>
      </c>
      <c r="C1519" s="20" t="s">
        <v>5357</v>
      </c>
      <c r="D1519" s="17">
        <v>5048</v>
      </c>
      <c r="E1519" s="20"/>
      <c r="F1519" s="17" t="s">
        <v>4494</v>
      </c>
      <c r="G1519" s="17"/>
      <c r="H1519" s="17" t="s">
        <v>5144</v>
      </c>
      <c r="I1519" s="17" t="s">
        <v>5414</v>
      </c>
      <c r="J1519" s="17" t="s">
        <v>10002</v>
      </c>
      <c r="K1519" s="17" t="s">
        <v>921</v>
      </c>
      <c r="L1519" s="233">
        <v>40799</v>
      </c>
      <c r="M1519" s="18" t="s">
        <v>3386</v>
      </c>
      <c r="N1519" s="59">
        <v>40799</v>
      </c>
      <c r="O1519" s="19" t="s">
        <v>921</v>
      </c>
      <c r="P1519" s="22"/>
      <c r="Q1519" s="52"/>
      <c r="R1519" s="330"/>
    </row>
    <row r="1520" spans="1:18" x14ac:dyDescent="0.25">
      <c r="A1520" s="54">
        <v>40795</v>
      </c>
      <c r="B1520" s="55" t="s">
        <v>5143</v>
      </c>
      <c r="C1520" s="20" t="s">
        <v>5357</v>
      </c>
      <c r="D1520" s="17">
        <v>5048</v>
      </c>
      <c r="E1520" s="20"/>
      <c r="F1520" s="17" t="s">
        <v>4494</v>
      </c>
      <c r="G1520" s="17"/>
      <c r="H1520" s="17" t="s">
        <v>5144</v>
      </c>
      <c r="I1520" s="17" t="s">
        <v>5414</v>
      </c>
      <c r="J1520" s="17" t="s">
        <v>3618</v>
      </c>
      <c r="K1520" s="17" t="s">
        <v>921</v>
      </c>
      <c r="L1520" s="233">
        <v>40799</v>
      </c>
      <c r="M1520" s="18" t="s">
        <v>3386</v>
      </c>
      <c r="N1520" s="59">
        <v>40799</v>
      </c>
      <c r="O1520" s="19" t="s">
        <v>921</v>
      </c>
      <c r="P1520" s="22"/>
      <c r="Q1520" s="52"/>
      <c r="R1520" s="330"/>
    </row>
    <row r="1521" spans="1:18" x14ac:dyDescent="0.25">
      <c r="A1521" s="54">
        <v>40795</v>
      </c>
      <c r="B1521" s="55" t="s">
        <v>5143</v>
      </c>
      <c r="C1521" s="20" t="s">
        <v>5357</v>
      </c>
      <c r="D1521" s="17">
        <v>5048</v>
      </c>
      <c r="E1521" s="20"/>
      <c r="F1521" s="17" t="s">
        <v>4494</v>
      </c>
      <c r="G1521" s="17"/>
      <c r="H1521" s="17" t="s">
        <v>5144</v>
      </c>
      <c r="I1521" s="17" t="s">
        <v>5414</v>
      </c>
      <c r="J1521" s="17" t="s">
        <v>3193</v>
      </c>
      <c r="K1521" s="17" t="s">
        <v>921</v>
      </c>
      <c r="L1521" s="233">
        <v>40799</v>
      </c>
      <c r="M1521" s="18" t="s">
        <v>3386</v>
      </c>
      <c r="N1521" s="59">
        <v>40799</v>
      </c>
      <c r="O1521" s="19" t="s">
        <v>921</v>
      </c>
      <c r="P1521" s="22"/>
      <c r="Q1521" s="52"/>
      <c r="R1521" s="330"/>
    </row>
    <row r="1522" spans="1:18" x14ac:dyDescent="0.25">
      <c r="A1522" s="54">
        <v>40798</v>
      </c>
      <c r="B1522" s="55" t="s">
        <v>5788</v>
      </c>
      <c r="C1522" s="20" t="s">
        <v>5789</v>
      </c>
      <c r="D1522" s="17">
        <v>5032</v>
      </c>
      <c r="E1522" s="20"/>
      <c r="F1522" s="17" t="s">
        <v>567</v>
      </c>
      <c r="G1522" s="17"/>
      <c r="H1522" s="17" t="s">
        <v>9191</v>
      </c>
      <c r="I1522" s="17" t="s">
        <v>7300</v>
      </c>
      <c r="J1522" s="17" t="s">
        <v>1287</v>
      </c>
      <c r="K1522" s="17" t="s">
        <v>6387</v>
      </c>
      <c r="L1522" s="233">
        <v>40798</v>
      </c>
      <c r="M1522" s="18" t="s">
        <v>3386</v>
      </c>
      <c r="N1522" s="59">
        <v>40798</v>
      </c>
      <c r="O1522" s="19" t="s">
        <v>1747</v>
      </c>
      <c r="P1522" s="22"/>
      <c r="Q1522" s="52"/>
      <c r="R1522" s="330"/>
    </row>
    <row r="1523" spans="1:18" x14ac:dyDescent="0.25">
      <c r="A1523" s="54">
        <v>40798</v>
      </c>
      <c r="B1523" s="55" t="s">
        <v>5126</v>
      </c>
      <c r="C1523" s="20" t="s">
        <v>6893</v>
      </c>
      <c r="D1523" s="17">
        <v>5029</v>
      </c>
      <c r="E1523" s="20"/>
      <c r="F1523" s="17" t="s">
        <v>4494</v>
      </c>
      <c r="G1523" s="17"/>
      <c r="H1523" s="17" t="s">
        <v>4359</v>
      </c>
      <c r="I1523" s="17" t="s">
        <v>10098</v>
      </c>
      <c r="J1523" s="17" t="s">
        <v>10366</v>
      </c>
      <c r="K1523" s="17" t="s">
        <v>921</v>
      </c>
      <c r="L1523" s="233">
        <v>40798</v>
      </c>
      <c r="M1523" s="18" t="s">
        <v>3386</v>
      </c>
      <c r="N1523" s="59">
        <v>40798</v>
      </c>
      <c r="O1523" s="19" t="s">
        <v>921</v>
      </c>
      <c r="P1523" s="22"/>
      <c r="Q1523" s="52"/>
      <c r="R1523" s="330"/>
    </row>
    <row r="1524" spans="1:18" x14ac:dyDescent="0.25">
      <c r="A1524" s="54">
        <v>40798</v>
      </c>
      <c r="B1524" s="55" t="s">
        <v>4795</v>
      </c>
      <c r="C1524" s="20" t="s">
        <v>3199</v>
      </c>
      <c r="D1524" s="17">
        <v>5053</v>
      </c>
      <c r="E1524" s="20"/>
      <c r="F1524" s="17" t="s">
        <v>4494</v>
      </c>
      <c r="G1524" s="17"/>
      <c r="H1524" s="17" t="s">
        <v>4359</v>
      </c>
      <c r="I1524" s="17" t="s">
        <v>5414</v>
      </c>
      <c r="J1524" s="17" t="s">
        <v>10366</v>
      </c>
      <c r="K1524" s="17" t="s">
        <v>3883</v>
      </c>
      <c r="L1524" s="233">
        <v>40798</v>
      </c>
      <c r="M1524" s="18" t="s">
        <v>3386</v>
      </c>
      <c r="N1524" s="59">
        <v>40799</v>
      </c>
      <c r="O1524" s="19" t="s">
        <v>3883</v>
      </c>
      <c r="P1524" s="22"/>
      <c r="Q1524" s="52"/>
      <c r="R1524" s="330"/>
    </row>
    <row r="1525" spans="1:18" x14ac:dyDescent="0.25">
      <c r="A1525" s="54">
        <v>40798</v>
      </c>
      <c r="B1525" s="55" t="s">
        <v>2251</v>
      </c>
      <c r="C1525" s="20" t="s">
        <v>9044</v>
      </c>
      <c r="D1525" s="17"/>
      <c r="E1525" s="20"/>
      <c r="F1525" s="17" t="s">
        <v>4609</v>
      </c>
      <c r="G1525" s="17"/>
      <c r="H1525" s="17" t="s">
        <v>10260</v>
      </c>
      <c r="I1525" s="17" t="s">
        <v>7659</v>
      </c>
      <c r="J1525" s="17"/>
      <c r="K1525" s="17" t="s">
        <v>10226</v>
      </c>
      <c r="L1525" s="233">
        <v>40798</v>
      </c>
      <c r="M1525" s="18" t="s">
        <v>3386</v>
      </c>
      <c r="N1525" s="59">
        <v>40799</v>
      </c>
      <c r="O1525" s="19" t="s">
        <v>4461</v>
      </c>
      <c r="P1525" s="22"/>
      <c r="Q1525" s="52"/>
      <c r="R1525" s="330"/>
    </row>
    <row r="1526" spans="1:18" x14ac:dyDescent="0.25">
      <c r="A1526" s="54">
        <v>40798</v>
      </c>
      <c r="B1526" s="55" t="s">
        <v>5096</v>
      </c>
      <c r="C1526" s="20" t="s">
        <v>6893</v>
      </c>
      <c r="D1526" s="17">
        <v>5029</v>
      </c>
      <c r="E1526" s="20"/>
      <c r="F1526" s="17" t="s">
        <v>868</v>
      </c>
      <c r="G1526" s="17"/>
      <c r="H1526" s="17" t="s">
        <v>1498</v>
      </c>
      <c r="I1526" s="17" t="s">
        <v>3915</v>
      </c>
      <c r="J1526" s="17"/>
      <c r="K1526" s="17" t="s">
        <v>5983</v>
      </c>
      <c r="L1526" s="233">
        <v>40798</v>
      </c>
      <c r="M1526" s="18" t="s">
        <v>3386</v>
      </c>
      <c r="N1526" s="59">
        <v>40799</v>
      </c>
      <c r="O1526" s="19" t="s">
        <v>5983</v>
      </c>
      <c r="P1526" s="22"/>
      <c r="Q1526" s="52"/>
      <c r="R1526" s="330"/>
    </row>
    <row r="1527" spans="1:18" x14ac:dyDescent="0.25">
      <c r="A1527" s="54">
        <v>40798</v>
      </c>
      <c r="B1527" s="55" t="s">
        <v>5096</v>
      </c>
      <c r="C1527" s="20" t="s">
        <v>6893</v>
      </c>
      <c r="D1527" s="17">
        <v>5029</v>
      </c>
      <c r="E1527" s="20"/>
      <c r="F1527" s="17" t="s">
        <v>868</v>
      </c>
      <c r="G1527" s="17"/>
      <c r="H1527" s="17" t="s">
        <v>5097</v>
      </c>
      <c r="I1527" s="17" t="s">
        <v>10090</v>
      </c>
      <c r="J1527" s="17"/>
      <c r="K1527" s="17" t="s">
        <v>5098</v>
      </c>
      <c r="L1527" s="233">
        <v>40798</v>
      </c>
      <c r="M1527" s="18" t="s">
        <v>3386</v>
      </c>
      <c r="N1527" s="59">
        <v>40799</v>
      </c>
      <c r="O1527" s="19" t="s">
        <v>1400</v>
      </c>
      <c r="P1527" s="22"/>
      <c r="Q1527" s="52"/>
      <c r="R1527" s="330"/>
    </row>
    <row r="1528" spans="1:18" x14ac:dyDescent="0.25">
      <c r="A1528" s="54">
        <v>40798</v>
      </c>
      <c r="B1528" s="55" t="s">
        <v>4796</v>
      </c>
      <c r="C1528" s="55" t="s">
        <v>3199</v>
      </c>
      <c r="D1528" s="23">
        <v>5053</v>
      </c>
      <c r="E1528" s="55"/>
      <c r="F1528" s="23" t="s">
        <v>10611</v>
      </c>
      <c r="G1528" s="23"/>
      <c r="H1528" s="23" t="s">
        <v>5113</v>
      </c>
      <c r="I1528" s="23" t="s">
        <v>1209</v>
      </c>
      <c r="J1528" s="23"/>
      <c r="K1528" s="23" t="s">
        <v>921</v>
      </c>
      <c r="L1528" s="54">
        <v>40799</v>
      </c>
      <c r="M1528" s="18"/>
      <c r="N1528" s="59">
        <v>40799</v>
      </c>
      <c r="O1528" s="19"/>
      <c r="P1528" s="22"/>
      <c r="Q1528" s="52"/>
      <c r="R1528" s="330"/>
    </row>
    <row r="1529" spans="1:18" x14ac:dyDescent="0.25">
      <c r="A1529" s="54">
        <v>40798</v>
      </c>
      <c r="B1529" s="55" t="s">
        <v>1565</v>
      </c>
      <c r="C1529" s="20" t="s">
        <v>3028</v>
      </c>
      <c r="D1529" s="17">
        <v>4602</v>
      </c>
      <c r="E1529" s="20"/>
      <c r="F1529" s="17" t="s">
        <v>567</v>
      </c>
      <c r="G1529" s="17"/>
      <c r="H1529" s="17" t="s">
        <v>1566</v>
      </c>
      <c r="I1529" s="17" t="s">
        <v>1567</v>
      </c>
      <c r="J1529" s="17"/>
      <c r="K1529" s="17" t="s">
        <v>7127</v>
      </c>
      <c r="L1529" s="233">
        <v>40802</v>
      </c>
      <c r="M1529" s="18" t="s">
        <v>6533</v>
      </c>
      <c r="N1529" s="59">
        <v>40802</v>
      </c>
      <c r="O1529" s="19" t="s">
        <v>4247</v>
      </c>
      <c r="P1529" s="22"/>
      <c r="Q1529" s="52"/>
      <c r="R1529" s="330"/>
    </row>
    <row r="1530" spans="1:18" x14ac:dyDescent="0.25">
      <c r="A1530" s="54">
        <v>40798</v>
      </c>
      <c r="B1530" s="55" t="s">
        <v>1565</v>
      </c>
      <c r="C1530" s="20" t="s">
        <v>3028</v>
      </c>
      <c r="D1530" s="17">
        <v>4602</v>
      </c>
      <c r="E1530" s="20"/>
      <c r="F1530" s="17" t="s">
        <v>567</v>
      </c>
      <c r="G1530" s="17"/>
      <c r="H1530" s="17" t="s">
        <v>1568</v>
      </c>
      <c r="I1530" s="17"/>
      <c r="J1530" s="17"/>
      <c r="K1530" s="17" t="s">
        <v>7127</v>
      </c>
      <c r="L1530" s="233">
        <v>40802</v>
      </c>
      <c r="M1530" s="18" t="s">
        <v>6533</v>
      </c>
      <c r="N1530" s="59">
        <v>40802</v>
      </c>
      <c r="O1530" s="19" t="s">
        <v>4247</v>
      </c>
      <c r="P1530" s="22"/>
      <c r="Q1530" s="52"/>
      <c r="R1530" s="330"/>
    </row>
    <row r="1531" spans="1:18" x14ac:dyDescent="0.25">
      <c r="A1531" s="54">
        <v>40798</v>
      </c>
      <c r="B1531" s="55" t="s">
        <v>1565</v>
      </c>
      <c r="C1531" s="20" t="s">
        <v>3028</v>
      </c>
      <c r="D1531" s="17">
        <v>4602</v>
      </c>
      <c r="E1531" s="20"/>
      <c r="F1531" s="17" t="s">
        <v>567</v>
      </c>
      <c r="G1531" s="17"/>
      <c r="H1531" s="17" t="s">
        <v>8293</v>
      </c>
      <c r="I1531" s="17"/>
      <c r="J1531" s="17"/>
      <c r="K1531" s="17" t="s">
        <v>5477</v>
      </c>
      <c r="L1531" s="233">
        <v>40802</v>
      </c>
      <c r="M1531" s="18" t="s">
        <v>3386</v>
      </c>
      <c r="N1531" s="59">
        <v>40802</v>
      </c>
      <c r="O1531" s="19" t="s">
        <v>10642</v>
      </c>
      <c r="P1531" s="22"/>
      <c r="Q1531" s="52"/>
      <c r="R1531" s="330"/>
    </row>
    <row r="1532" spans="1:18" x14ac:dyDescent="0.25">
      <c r="A1532" s="54">
        <v>40798</v>
      </c>
      <c r="B1532" s="55" t="s">
        <v>1565</v>
      </c>
      <c r="C1532" s="20" t="s">
        <v>3028</v>
      </c>
      <c r="D1532" s="17">
        <v>4602</v>
      </c>
      <c r="E1532" s="20"/>
      <c r="F1532" s="17" t="s">
        <v>567</v>
      </c>
      <c r="G1532" s="17"/>
      <c r="H1532" s="17" t="s">
        <v>10320</v>
      </c>
      <c r="I1532" s="17" t="s">
        <v>10616</v>
      </c>
      <c r="J1532" s="17"/>
      <c r="K1532" s="17" t="s">
        <v>943</v>
      </c>
      <c r="L1532" s="233">
        <v>40802</v>
      </c>
      <c r="M1532" s="18" t="s">
        <v>3386</v>
      </c>
      <c r="N1532" s="59">
        <v>40802</v>
      </c>
      <c r="O1532" s="19" t="s">
        <v>3187</v>
      </c>
      <c r="P1532" s="22"/>
      <c r="Q1532" s="52"/>
      <c r="R1532" s="330"/>
    </row>
    <row r="1533" spans="1:18" x14ac:dyDescent="0.25">
      <c r="A1533" s="54">
        <v>40799</v>
      </c>
      <c r="B1533" s="55" t="s">
        <v>8769</v>
      </c>
      <c r="C1533" s="20" t="s">
        <v>5357</v>
      </c>
      <c r="D1533" s="17">
        <v>5048</v>
      </c>
      <c r="E1533" s="20"/>
      <c r="F1533" s="17" t="s">
        <v>4494</v>
      </c>
      <c r="G1533" s="17"/>
      <c r="H1533" s="17" t="s">
        <v>8770</v>
      </c>
      <c r="I1533" s="17" t="s">
        <v>2881</v>
      </c>
      <c r="J1533" s="17"/>
      <c r="K1533" s="17" t="s">
        <v>7374</v>
      </c>
      <c r="L1533" s="233">
        <v>40799</v>
      </c>
      <c r="M1533" s="18" t="s">
        <v>3386</v>
      </c>
      <c r="N1533" s="59">
        <v>40800</v>
      </c>
      <c r="O1533" s="19" t="s">
        <v>7374</v>
      </c>
      <c r="P1533" s="22"/>
      <c r="Q1533" s="52"/>
      <c r="R1533" s="330"/>
    </row>
    <row r="1534" spans="1:18" x14ac:dyDescent="0.25">
      <c r="A1534" s="54">
        <v>40799</v>
      </c>
      <c r="B1534" s="55" t="s">
        <v>8769</v>
      </c>
      <c r="C1534" s="20" t="s">
        <v>5357</v>
      </c>
      <c r="D1534" s="17">
        <v>5048</v>
      </c>
      <c r="E1534" s="20"/>
      <c r="F1534" s="17" t="s">
        <v>4494</v>
      </c>
      <c r="G1534" s="17"/>
      <c r="H1534" s="17" t="s">
        <v>4571</v>
      </c>
      <c r="I1534" s="17"/>
      <c r="J1534" s="17"/>
      <c r="K1534" s="17" t="s">
        <v>4572</v>
      </c>
      <c r="L1534" s="233">
        <v>40799</v>
      </c>
      <c r="M1534" s="18" t="s">
        <v>3386</v>
      </c>
      <c r="N1534" s="59">
        <v>40800</v>
      </c>
      <c r="O1534" s="19" t="s">
        <v>752</v>
      </c>
      <c r="P1534" s="22"/>
      <c r="Q1534" s="52"/>
      <c r="R1534" s="330"/>
    </row>
    <row r="1535" spans="1:18" x14ac:dyDescent="0.25">
      <c r="A1535" s="54">
        <v>40799</v>
      </c>
      <c r="B1535" s="55" t="s">
        <v>10323</v>
      </c>
      <c r="C1535" s="20" t="s">
        <v>3028</v>
      </c>
      <c r="D1535" s="17">
        <v>4602</v>
      </c>
      <c r="E1535" s="20"/>
      <c r="F1535" s="17" t="s">
        <v>1481</v>
      </c>
      <c r="G1535" s="17"/>
      <c r="H1535" s="17" t="s">
        <v>10324</v>
      </c>
      <c r="I1535" s="17" t="s">
        <v>10325</v>
      </c>
      <c r="J1535" s="17"/>
      <c r="K1535" s="17" t="s">
        <v>10326</v>
      </c>
      <c r="L1535" s="233">
        <v>40800</v>
      </c>
      <c r="M1535" s="18" t="s">
        <v>3386</v>
      </c>
      <c r="N1535" s="59">
        <v>40801</v>
      </c>
      <c r="O1535" s="19" t="s">
        <v>10326</v>
      </c>
      <c r="P1535" s="22"/>
      <c r="Q1535" s="52"/>
      <c r="R1535" s="330"/>
    </row>
    <row r="1536" spans="1:18" x14ac:dyDescent="0.25">
      <c r="A1536" s="54">
        <v>40799</v>
      </c>
      <c r="B1536" s="55" t="s">
        <v>10323</v>
      </c>
      <c r="C1536" s="20" t="s">
        <v>3028</v>
      </c>
      <c r="D1536" s="17">
        <v>4602</v>
      </c>
      <c r="E1536" s="20"/>
      <c r="F1536" s="17" t="s">
        <v>1481</v>
      </c>
      <c r="G1536" s="17"/>
      <c r="H1536" s="17" t="s">
        <v>10327</v>
      </c>
      <c r="I1536" s="17"/>
      <c r="J1536" s="17"/>
      <c r="K1536" s="17" t="s">
        <v>10328</v>
      </c>
      <c r="L1536" s="233">
        <v>40800</v>
      </c>
      <c r="M1536" s="18" t="s">
        <v>3386</v>
      </c>
      <c r="N1536" s="59">
        <v>40801</v>
      </c>
      <c r="O1536" s="19" t="s">
        <v>6990</v>
      </c>
      <c r="P1536" s="22"/>
      <c r="Q1536" s="52"/>
      <c r="R1536" s="330"/>
    </row>
    <row r="1537" spans="1:18" x14ac:dyDescent="0.25">
      <c r="A1537" s="54">
        <v>40799</v>
      </c>
      <c r="B1537" s="55" t="s">
        <v>10323</v>
      </c>
      <c r="C1537" s="20" t="s">
        <v>3028</v>
      </c>
      <c r="D1537" s="17">
        <v>4602</v>
      </c>
      <c r="E1537" s="20"/>
      <c r="F1537" s="17" t="s">
        <v>1481</v>
      </c>
      <c r="G1537" s="17"/>
      <c r="H1537" s="17" t="s">
        <v>10329</v>
      </c>
      <c r="I1537" s="17"/>
      <c r="J1537" s="17"/>
      <c r="K1537" s="17" t="s">
        <v>3040</v>
      </c>
      <c r="L1537" s="233">
        <v>40800</v>
      </c>
      <c r="M1537" s="18" t="s">
        <v>3386</v>
      </c>
      <c r="N1537" s="59">
        <v>40801</v>
      </c>
      <c r="O1537" s="19" t="s">
        <v>4096</v>
      </c>
      <c r="P1537" s="22"/>
      <c r="Q1537" s="52"/>
      <c r="R1537" s="330"/>
    </row>
    <row r="1538" spans="1:18" x14ac:dyDescent="0.25">
      <c r="A1538" s="54">
        <v>40800</v>
      </c>
      <c r="B1538" s="55" t="s">
        <v>9965</v>
      </c>
      <c r="C1538" s="20"/>
      <c r="D1538" s="17" t="s">
        <v>9966</v>
      </c>
      <c r="E1538" s="20"/>
      <c r="F1538" s="17" t="s">
        <v>1333</v>
      </c>
      <c r="G1538" s="17" t="s">
        <v>5383</v>
      </c>
      <c r="H1538" s="17" t="s">
        <v>4791</v>
      </c>
      <c r="I1538" s="17" t="s">
        <v>9967</v>
      </c>
      <c r="J1538" s="17" t="s">
        <v>1257</v>
      </c>
      <c r="K1538" s="17" t="s">
        <v>1258</v>
      </c>
      <c r="L1538" s="233">
        <v>40814</v>
      </c>
      <c r="M1538" s="18"/>
      <c r="N1538" s="59">
        <v>40813</v>
      </c>
      <c r="O1538" s="19" t="s">
        <v>10845</v>
      </c>
      <c r="P1538" s="22"/>
      <c r="Q1538" s="52"/>
      <c r="R1538" s="330"/>
    </row>
    <row r="1539" spans="1:18" x14ac:dyDescent="0.25">
      <c r="A1539" s="54">
        <v>40800</v>
      </c>
      <c r="B1539" s="55" t="s">
        <v>3033</v>
      </c>
      <c r="C1539" s="55" t="s">
        <v>5357</v>
      </c>
      <c r="D1539" s="23">
        <v>5048</v>
      </c>
      <c r="E1539" s="55"/>
      <c r="F1539" s="23" t="s">
        <v>936</v>
      </c>
      <c r="G1539" s="23"/>
      <c r="H1539" s="23" t="s">
        <v>937</v>
      </c>
      <c r="I1539" s="23"/>
      <c r="J1539" s="23"/>
      <c r="K1539" s="23" t="s">
        <v>5477</v>
      </c>
      <c r="L1539" s="54">
        <v>40814</v>
      </c>
      <c r="M1539" s="18" t="s">
        <v>5937</v>
      </c>
      <c r="N1539" s="59">
        <v>40814</v>
      </c>
      <c r="O1539" s="19"/>
      <c r="P1539" s="22"/>
      <c r="Q1539" s="52"/>
      <c r="R1539" s="330"/>
    </row>
    <row r="1540" spans="1:18" x14ac:dyDescent="0.25">
      <c r="A1540" s="54">
        <v>40800</v>
      </c>
      <c r="B1540" s="55" t="s">
        <v>3033</v>
      </c>
      <c r="C1540" s="55" t="s">
        <v>5357</v>
      </c>
      <c r="D1540" s="23">
        <v>5048</v>
      </c>
      <c r="E1540" s="55"/>
      <c r="F1540" s="23" t="s">
        <v>936</v>
      </c>
      <c r="G1540" s="23"/>
      <c r="H1540" s="23" t="s">
        <v>228</v>
      </c>
      <c r="I1540" s="23" t="s">
        <v>6069</v>
      </c>
      <c r="J1540" s="23" t="s">
        <v>4318</v>
      </c>
      <c r="K1540" s="23" t="s">
        <v>5477</v>
      </c>
      <c r="L1540" s="54">
        <v>40814</v>
      </c>
      <c r="M1540" s="18" t="s">
        <v>5937</v>
      </c>
      <c r="N1540" s="59">
        <v>40814</v>
      </c>
      <c r="O1540" s="19"/>
      <c r="P1540" s="22"/>
      <c r="Q1540" s="52"/>
      <c r="R1540" s="330"/>
    </row>
    <row r="1541" spans="1:18" x14ac:dyDescent="0.25">
      <c r="A1541" s="54">
        <v>40800</v>
      </c>
      <c r="B1541" s="55" t="s">
        <v>3033</v>
      </c>
      <c r="C1541" s="55" t="s">
        <v>5357</v>
      </c>
      <c r="D1541" s="23">
        <v>5048</v>
      </c>
      <c r="E1541" s="55"/>
      <c r="F1541" s="23" t="s">
        <v>936</v>
      </c>
      <c r="G1541" s="23"/>
      <c r="H1541" s="23" t="s">
        <v>228</v>
      </c>
      <c r="I1541" s="23" t="s">
        <v>6069</v>
      </c>
      <c r="J1541" s="23" t="s">
        <v>10768</v>
      </c>
      <c r="K1541" s="23" t="s">
        <v>5751</v>
      </c>
      <c r="L1541" s="54">
        <v>40814</v>
      </c>
      <c r="M1541" s="18" t="s">
        <v>5937</v>
      </c>
      <c r="N1541" s="59">
        <v>40814</v>
      </c>
      <c r="O1541" s="19"/>
      <c r="P1541" s="22"/>
      <c r="Q1541" s="52"/>
      <c r="R1541" s="330"/>
    </row>
    <row r="1542" spans="1:18" x14ac:dyDescent="0.25">
      <c r="A1542" s="54">
        <v>40801</v>
      </c>
      <c r="B1542" s="55" t="s">
        <v>7140</v>
      </c>
      <c r="C1542" s="20" t="s">
        <v>5789</v>
      </c>
      <c r="D1542" s="17">
        <v>5032</v>
      </c>
      <c r="E1542" s="20"/>
      <c r="F1542" s="17" t="s">
        <v>567</v>
      </c>
      <c r="G1542" s="17"/>
      <c r="H1542" s="17" t="s">
        <v>9191</v>
      </c>
      <c r="I1542" s="17" t="s">
        <v>7300</v>
      </c>
      <c r="J1542" s="17" t="s">
        <v>1287</v>
      </c>
      <c r="K1542" s="17" t="s">
        <v>6387</v>
      </c>
      <c r="L1542" s="233"/>
      <c r="M1542" s="18"/>
      <c r="N1542" s="59">
        <v>40799</v>
      </c>
      <c r="O1542" s="19" t="s">
        <v>1747</v>
      </c>
      <c r="P1542" s="22"/>
      <c r="Q1542" s="52"/>
      <c r="R1542" s="330"/>
    </row>
    <row r="1543" spans="1:18" x14ac:dyDescent="0.25">
      <c r="A1543" s="54">
        <v>40801</v>
      </c>
      <c r="B1543" s="55" t="s">
        <v>1569</v>
      </c>
      <c r="C1543" s="20" t="s">
        <v>3028</v>
      </c>
      <c r="D1543" s="17">
        <v>4602</v>
      </c>
      <c r="E1543" s="20"/>
      <c r="F1543" s="17" t="s">
        <v>4609</v>
      </c>
      <c r="G1543" s="17" t="s">
        <v>5830</v>
      </c>
      <c r="H1543" s="17" t="s">
        <v>4604</v>
      </c>
      <c r="I1543" s="17" t="s">
        <v>1570</v>
      </c>
      <c r="J1543" s="17"/>
      <c r="K1543" s="17" t="s">
        <v>3040</v>
      </c>
      <c r="L1543" s="233">
        <v>40805</v>
      </c>
      <c r="M1543" s="18"/>
      <c r="N1543" s="59">
        <v>40805</v>
      </c>
      <c r="O1543" s="19" t="s">
        <v>4096</v>
      </c>
      <c r="P1543" s="22"/>
      <c r="Q1543" s="52"/>
      <c r="R1543" s="330"/>
    </row>
    <row r="1544" spans="1:18" x14ac:dyDescent="0.25">
      <c r="A1544" s="54">
        <v>40801</v>
      </c>
      <c r="B1544" s="55" t="s">
        <v>1569</v>
      </c>
      <c r="C1544" s="20" t="s">
        <v>3028</v>
      </c>
      <c r="D1544" s="17">
        <v>4602</v>
      </c>
      <c r="E1544" s="20"/>
      <c r="F1544" s="17" t="s">
        <v>4609</v>
      </c>
      <c r="G1544" s="17" t="s">
        <v>7868</v>
      </c>
      <c r="H1544" s="17" t="s">
        <v>4608</v>
      </c>
      <c r="I1544" s="17" t="s">
        <v>1571</v>
      </c>
      <c r="J1544" s="17"/>
      <c r="K1544" s="17" t="s">
        <v>2508</v>
      </c>
      <c r="L1544" s="233">
        <v>40805</v>
      </c>
      <c r="M1544" s="18"/>
      <c r="N1544" s="59">
        <v>40805</v>
      </c>
      <c r="O1544" s="19" t="s">
        <v>597</v>
      </c>
      <c r="P1544" s="22"/>
      <c r="Q1544" s="52"/>
      <c r="R1544" s="330"/>
    </row>
    <row r="1545" spans="1:18" x14ac:dyDescent="0.25">
      <c r="A1545" s="54">
        <v>40802</v>
      </c>
      <c r="B1545" s="55" t="s">
        <v>31</v>
      </c>
      <c r="C1545" s="20" t="s">
        <v>1433</v>
      </c>
      <c r="D1545" s="17">
        <v>5015</v>
      </c>
      <c r="E1545" s="20"/>
      <c r="F1545" s="17" t="s">
        <v>567</v>
      </c>
      <c r="G1545" s="17"/>
      <c r="H1545" s="17" t="s">
        <v>1434</v>
      </c>
      <c r="I1545" s="17" t="s">
        <v>8617</v>
      </c>
      <c r="J1545" s="17"/>
      <c r="K1545" s="17" t="s">
        <v>7566</v>
      </c>
      <c r="L1545" s="233">
        <v>40805</v>
      </c>
      <c r="M1545" s="18" t="s">
        <v>6533</v>
      </c>
      <c r="N1545" s="59">
        <v>40802</v>
      </c>
      <c r="O1545" s="19" t="s">
        <v>7527</v>
      </c>
      <c r="P1545" s="22"/>
      <c r="Q1545" s="52"/>
      <c r="R1545" s="330"/>
    </row>
    <row r="1546" spans="1:18" x14ac:dyDescent="0.25">
      <c r="A1546" s="54">
        <v>40802</v>
      </c>
      <c r="B1546" s="55" t="s">
        <v>3819</v>
      </c>
      <c r="C1546" s="20" t="s">
        <v>3820</v>
      </c>
      <c r="D1546" s="17">
        <v>5072</v>
      </c>
      <c r="E1546" s="20"/>
      <c r="F1546" s="17" t="s">
        <v>936</v>
      </c>
      <c r="G1546" s="17"/>
      <c r="H1546" s="17" t="s">
        <v>228</v>
      </c>
      <c r="I1546" s="17" t="s">
        <v>6069</v>
      </c>
      <c r="J1546" s="17" t="s">
        <v>5774</v>
      </c>
      <c r="K1546" s="17" t="s">
        <v>7825</v>
      </c>
      <c r="L1546" s="233">
        <v>40812</v>
      </c>
      <c r="M1546" s="18"/>
      <c r="N1546" s="59">
        <v>40813</v>
      </c>
      <c r="O1546" s="19" t="s">
        <v>8087</v>
      </c>
      <c r="P1546" s="22"/>
      <c r="Q1546" s="52"/>
      <c r="R1546" s="330"/>
    </row>
    <row r="1547" spans="1:18" x14ac:dyDescent="0.25">
      <c r="A1547" s="54">
        <v>40805</v>
      </c>
      <c r="B1547" s="55" t="s">
        <v>1202</v>
      </c>
      <c r="C1547" s="20" t="s">
        <v>3028</v>
      </c>
      <c r="D1547" s="17">
        <v>4602</v>
      </c>
      <c r="E1547" s="20"/>
      <c r="F1547" s="17" t="s">
        <v>567</v>
      </c>
      <c r="G1547" s="17"/>
      <c r="H1547" s="17" t="s">
        <v>1204</v>
      </c>
      <c r="I1547" s="17" t="s">
        <v>1203</v>
      </c>
      <c r="J1547" s="17"/>
      <c r="K1547" s="17" t="s">
        <v>1435</v>
      </c>
      <c r="L1547" s="233">
        <v>40805</v>
      </c>
      <c r="M1547" s="18" t="s">
        <v>3386</v>
      </c>
      <c r="N1547" s="59">
        <v>40805</v>
      </c>
      <c r="O1547" s="19" t="s">
        <v>4562</v>
      </c>
      <c r="P1547" s="22"/>
      <c r="Q1547" s="52"/>
      <c r="R1547" s="330"/>
    </row>
    <row r="1548" spans="1:18" x14ac:dyDescent="0.25">
      <c r="A1548" s="54">
        <v>40805</v>
      </c>
      <c r="B1548" s="55" t="s">
        <v>1202</v>
      </c>
      <c r="C1548" s="20" t="s">
        <v>3028</v>
      </c>
      <c r="D1548" s="17">
        <v>4602</v>
      </c>
      <c r="E1548" s="20"/>
      <c r="F1548" s="17" t="s">
        <v>567</v>
      </c>
      <c r="G1548" s="17"/>
      <c r="H1548" s="17" t="s">
        <v>8293</v>
      </c>
      <c r="I1548" s="17"/>
      <c r="J1548" s="17"/>
      <c r="K1548" s="17" t="s">
        <v>1205</v>
      </c>
      <c r="L1548" s="233">
        <v>40805</v>
      </c>
      <c r="M1548" s="18" t="s">
        <v>6533</v>
      </c>
      <c r="N1548" s="59">
        <v>40805</v>
      </c>
      <c r="O1548" s="19" t="s">
        <v>4563</v>
      </c>
      <c r="P1548" s="22"/>
      <c r="Q1548" s="52"/>
      <c r="R1548" s="330"/>
    </row>
    <row r="1549" spans="1:18" x14ac:dyDescent="0.25">
      <c r="A1549" s="54">
        <v>40805</v>
      </c>
      <c r="B1549" s="55" t="s">
        <v>4773</v>
      </c>
      <c r="C1549" s="20" t="s">
        <v>4774</v>
      </c>
      <c r="D1549" s="17"/>
      <c r="E1549" s="20"/>
      <c r="F1549" s="17" t="s">
        <v>1552</v>
      </c>
      <c r="G1549" s="17" t="s">
        <v>4527</v>
      </c>
      <c r="H1549" s="17" t="s">
        <v>3521</v>
      </c>
      <c r="I1549" s="17" t="s">
        <v>429</v>
      </c>
      <c r="J1549" s="17"/>
      <c r="K1549" s="17" t="s">
        <v>9338</v>
      </c>
      <c r="L1549" s="233">
        <v>40806</v>
      </c>
      <c r="M1549" s="18"/>
      <c r="N1549" s="59">
        <v>40806</v>
      </c>
      <c r="O1549" s="19" t="s">
        <v>2081</v>
      </c>
      <c r="P1549" s="22" t="s">
        <v>9535</v>
      </c>
      <c r="Q1549" s="52"/>
      <c r="R1549" s="330"/>
    </row>
    <row r="1550" spans="1:18" x14ac:dyDescent="0.25">
      <c r="A1550" s="54">
        <v>40805</v>
      </c>
      <c r="B1550" s="55" t="s">
        <v>1739</v>
      </c>
      <c r="C1550" s="20" t="s">
        <v>2215</v>
      </c>
      <c r="D1550" s="17"/>
      <c r="E1550" s="20"/>
      <c r="F1550" s="17" t="s">
        <v>3009</v>
      </c>
      <c r="G1550" s="17" t="s">
        <v>8041</v>
      </c>
      <c r="H1550" s="17" t="s">
        <v>6879</v>
      </c>
      <c r="I1550" s="17" t="s">
        <v>8362</v>
      </c>
      <c r="J1550" s="17" t="s">
        <v>374</v>
      </c>
      <c r="K1550" s="17" t="s">
        <v>6334</v>
      </c>
      <c r="L1550" s="233">
        <v>40805</v>
      </c>
      <c r="M1550" s="18" t="s">
        <v>3386</v>
      </c>
      <c r="N1550" s="59">
        <v>40807</v>
      </c>
      <c r="O1550" s="19" t="s">
        <v>5412</v>
      </c>
      <c r="P1550" s="22"/>
      <c r="Q1550" s="52"/>
      <c r="R1550" s="330"/>
    </row>
    <row r="1551" spans="1:18" x14ac:dyDescent="0.25">
      <c r="A1551" s="54">
        <v>40805</v>
      </c>
      <c r="B1551" s="55" t="s">
        <v>2772</v>
      </c>
      <c r="C1551" s="20" t="s">
        <v>9190</v>
      </c>
      <c r="D1551" s="17">
        <v>4859</v>
      </c>
      <c r="E1551" s="20"/>
      <c r="F1551" s="17" t="s">
        <v>936</v>
      </c>
      <c r="G1551" s="17"/>
      <c r="H1551" s="17" t="s">
        <v>2057</v>
      </c>
      <c r="I1551" s="17" t="s">
        <v>7907</v>
      </c>
      <c r="J1551" s="17" t="s">
        <v>4318</v>
      </c>
      <c r="K1551" s="17" t="s">
        <v>2773</v>
      </c>
      <c r="L1551" s="233">
        <v>40814</v>
      </c>
      <c r="M1551" s="18"/>
      <c r="N1551" s="59">
        <v>40814</v>
      </c>
      <c r="O1551" s="19" t="s">
        <v>8837</v>
      </c>
      <c r="P1551" s="22" t="s">
        <v>7907</v>
      </c>
      <c r="Q1551" s="52"/>
      <c r="R1551" s="330"/>
    </row>
    <row r="1552" spans="1:18" x14ac:dyDescent="0.25">
      <c r="A1552" s="54">
        <v>40805</v>
      </c>
      <c r="B1552" s="55" t="s">
        <v>7849</v>
      </c>
      <c r="C1552" s="20" t="s">
        <v>10159</v>
      </c>
      <c r="D1552" s="17">
        <v>5050</v>
      </c>
      <c r="E1552" s="20"/>
      <c r="F1552" s="17" t="s">
        <v>936</v>
      </c>
      <c r="G1552" s="17"/>
      <c r="H1552" s="17" t="s">
        <v>6501</v>
      </c>
      <c r="I1552" s="17"/>
      <c r="J1552" s="17"/>
      <c r="K1552" s="17" t="s">
        <v>7850</v>
      </c>
      <c r="L1552" s="233"/>
      <c r="M1552" s="18"/>
      <c r="N1552" s="59">
        <v>40814</v>
      </c>
      <c r="O1552" s="19" t="s">
        <v>3124</v>
      </c>
      <c r="P1552" s="22"/>
      <c r="Q1552" s="52"/>
      <c r="R1552" s="330"/>
    </row>
    <row r="1553" spans="1:18" x14ac:dyDescent="0.25">
      <c r="A1553" s="54">
        <v>40806</v>
      </c>
      <c r="B1553" s="55" t="s">
        <v>1336</v>
      </c>
      <c r="C1553" s="20" t="s">
        <v>621</v>
      </c>
      <c r="D1553" s="17">
        <v>5021</v>
      </c>
      <c r="E1553" s="20"/>
      <c r="F1553" s="17" t="s">
        <v>4609</v>
      </c>
      <c r="G1553" s="17" t="s">
        <v>5544</v>
      </c>
      <c r="H1553" s="17" t="s">
        <v>9773</v>
      </c>
      <c r="I1553" s="17" t="s">
        <v>9774</v>
      </c>
      <c r="J1553" s="17" t="s">
        <v>374</v>
      </c>
      <c r="K1553" s="17" t="s">
        <v>5975</v>
      </c>
      <c r="L1553" s="233">
        <v>40807</v>
      </c>
      <c r="M1553" s="18"/>
      <c r="N1553" s="59">
        <v>40808</v>
      </c>
      <c r="O1553" s="19" t="s">
        <v>5975</v>
      </c>
      <c r="P1553" s="22" t="s">
        <v>9774</v>
      </c>
      <c r="Q1553" s="52"/>
      <c r="R1553" s="330"/>
    </row>
    <row r="1554" spans="1:18" x14ac:dyDescent="0.25">
      <c r="A1554" s="54">
        <v>40806</v>
      </c>
      <c r="B1554" s="55" t="s">
        <v>6480</v>
      </c>
      <c r="C1554" s="20" t="s">
        <v>3028</v>
      </c>
      <c r="D1554" s="17">
        <v>4602</v>
      </c>
      <c r="E1554" s="20"/>
      <c r="F1554" s="17" t="s">
        <v>4609</v>
      </c>
      <c r="G1554" s="17" t="s">
        <v>3030</v>
      </c>
      <c r="H1554" s="17" t="s">
        <v>4604</v>
      </c>
      <c r="I1554" s="17" t="s">
        <v>4605</v>
      </c>
      <c r="J1554" s="17"/>
      <c r="K1554" s="17" t="s">
        <v>9762</v>
      </c>
      <c r="L1554" s="233">
        <v>40807</v>
      </c>
      <c r="M1554" s="18" t="s">
        <v>3386</v>
      </c>
      <c r="N1554" s="59">
        <v>40808</v>
      </c>
      <c r="O1554" s="19" t="s">
        <v>6441</v>
      </c>
      <c r="P1554" s="22"/>
      <c r="Q1554" s="52"/>
      <c r="R1554" s="330"/>
    </row>
    <row r="1555" spans="1:18" x14ac:dyDescent="0.25">
      <c r="A1555" s="54">
        <v>40812</v>
      </c>
      <c r="B1555" s="55" t="s">
        <v>7090</v>
      </c>
      <c r="C1555" s="20" t="s">
        <v>7091</v>
      </c>
      <c r="D1555" s="17">
        <v>5071</v>
      </c>
      <c r="E1555" s="20"/>
      <c r="F1555" s="17" t="s">
        <v>1461</v>
      </c>
      <c r="G1555" s="17"/>
      <c r="H1555" s="17" t="s">
        <v>4442</v>
      </c>
      <c r="I1555" s="17" t="s">
        <v>4014</v>
      </c>
      <c r="J1555" s="17" t="s">
        <v>8044</v>
      </c>
      <c r="K1555" s="17" t="s">
        <v>5477</v>
      </c>
      <c r="L1555" s="233">
        <v>40816</v>
      </c>
      <c r="M1555" s="18"/>
      <c r="N1555" s="59">
        <v>40815</v>
      </c>
      <c r="O1555" s="19" t="s">
        <v>10642</v>
      </c>
      <c r="P1555" s="22"/>
      <c r="Q1555" s="52"/>
      <c r="R1555" s="330"/>
    </row>
    <row r="1556" spans="1:18" x14ac:dyDescent="0.25">
      <c r="A1556" s="54">
        <v>40814</v>
      </c>
      <c r="B1556" s="55" t="s">
        <v>1500</v>
      </c>
      <c r="C1556" s="20" t="s">
        <v>3028</v>
      </c>
      <c r="D1556" s="17">
        <v>4602</v>
      </c>
      <c r="E1556" s="20"/>
      <c r="F1556" s="17" t="s">
        <v>567</v>
      </c>
      <c r="G1556" s="17"/>
      <c r="H1556" s="17" t="s">
        <v>1566</v>
      </c>
      <c r="I1556" s="17" t="s">
        <v>1567</v>
      </c>
      <c r="J1556" s="17"/>
      <c r="K1556" s="17" t="s">
        <v>2297</v>
      </c>
      <c r="L1556" s="233">
        <v>40815</v>
      </c>
      <c r="M1556" s="18" t="s">
        <v>3386</v>
      </c>
      <c r="N1556" s="59">
        <v>40815</v>
      </c>
      <c r="O1556" s="19" t="s">
        <v>6860</v>
      </c>
      <c r="P1556" s="22"/>
      <c r="Q1556" s="52"/>
      <c r="R1556" s="330"/>
    </row>
    <row r="1557" spans="1:18" x14ac:dyDescent="0.25">
      <c r="A1557" s="54">
        <v>40814</v>
      </c>
      <c r="B1557" s="55" t="s">
        <v>1500</v>
      </c>
      <c r="C1557" s="20" t="s">
        <v>3028</v>
      </c>
      <c r="D1557" s="17">
        <v>4602</v>
      </c>
      <c r="E1557" s="20"/>
      <c r="F1557" s="17" t="s">
        <v>567</v>
      </c>
      <c r="G1557" s="17"/>
      <c r="H1557" s="17" t="s">
        <v>1568</v>
      </c>
      <c r="I1557" s="17"/>
      <c r="J1557" s="17"/>
      <c r="K1557" s="17" t="s">
        <v>2297</v>
      </c>
      <c r="L1557" s="233">
        <v>40815</v>
      </c>
      <c r="M1557" s="18" t="s">
        <v>6533</v>
      </c>
      <c r="N1557" s="59">
        <v>40815</v>
      </c>
      <c r="O1557" s="19" t="s">
        <v>6860</v>
      </c>
      <c r="P1557" s="22"/>
      <c r="Q1557" s="52"/>
      <c r="R1557" s="330"/>
    </row>
    <row r="1558" spans="1:18" x14ac:dyDescent="0.25">
      <c r="A1558" s="54">
        <v>40814</v>
      </c>
      <c r="B1558" s="55" t="s">
        <v>1500</v>
      </c>
      <c r="C1558" s="20" t="s">
        <v>3028</v>
      </c>
      <c r="D1558" s="17">
        <v>4602</v>
      </c>
      <c r="E1558" s="20"/>
      <c r="F1558" s="17" t="s">
        <v>567</v>
      </c>
      <c r="G1558" s="17"/>
      <c r="H1558" s="17" t="s">
        <v>8293</v>
      </c>
      <c r="I1558" s="17"/>
      <c r="J1558" s="17"/>
      <c r="K1558" s="17" t="s">
        <v>945</v>
      </c>
      <c r="L1558" s="233">
        <v>40815</v>
      </c>
      <c r="M1558" s="18" t="s">
        <v>6533</v>
      </c>
      <c r="N1558" s="59">
        <v>40815</v>
      </c>
      <c r="O1558" s="19" t="s">
        <v>9783</v>
      </c>
      <c r="P1558" s="22"/>
      <c r="Q1558" s="52"/>
      <c r="R1558" s="330"/>
    </row>
    <row r="1559" spans="1:18" x14ac:dyDescent="0.25">
      <c r="A1559" s="54">
        <v>40815</v>
      </c>
      <c r="B1559" s="55" t="s">
        <v>5161</v>
      </c>
      <c r="C1559" s="20" t="s">
        <v>2215</v>
      </c>
      <c r="D1559" s="17"/>
      <c r="E1559" s="20"/>
      <c r="F1559" s="17" t="s">
        <v>10611</v>
      </c>
      <c r="G1559" s="17"/>
      <c r="H1559" s="17" t="s">
        <v>5113</v>
      </c>
      <c r="I1559" s="17" t="s">
        <v>1209</v>
      </c>
      <c r="J1559" s="17"/>
      <c r="K1559" s="17" t="s">
        <v>3883</v>
      </c>
      <c r="L1559" s="233">
        <v>40815</v>
      </c>
      <c r="M1559" s="18" t="s">
        <v>6533</v>
      </c>
      <c r="N1559" s="59">
        <v>40815</v>
      </c>
      <c r="O1559" s="19" t="s">
        <v>3883</v>
      </c>
      <c r="P1559" s="22"/>
      <c r="Q1559" s="52"/>
      <c r="R1559" s="330"/>
    </row>
    <row r="1560" spans="1:18" x14ac:dyDescent="0.25">
      <c r="A1560" s="54">
        <v>40815</v>
      </c>
      <c r="B1560" s="55" t="s">
        <v>8647</v>
      </c>
      <c r="C1560" s="20" t="s">
        <v>3820</v>
      </c>
      <c r="D1560" s="17">
        <v>5072</v>
      </c>
      <c r="E1560" s="20"/>
      <c r="F1560" s="17" t="s">
        <v>285</v>
      </c>
      <c r="G1560" s="17"/>
      <c r="H1560" s="17" t="s">
        <v>6593</v>
      </c>
      <c r="I1560" s="17" t="s">
        <v>7195</v>
      </c>
      <c r="J1560" s="17"/>
      <c r="K1560" s="17" t="s">
        <v>5588</v>
      </c>
      <c r="L1560" s="233">
        <v>40815</v>
      </c>
      <c r="M1560" s="18" t="s">
        <v>6533</v>
      </c>
      <c r="N1560" s="59">
        <v>40816</v>
      </c>
      <c r="O1560" s="19" t="s">
        <v>8217</v>
      </c>
      <c r="P1560" s="22"/>
      <c r="Q1560" s="52"/>
      <c r="R1560" s="330"/>
    </row>
    <row r="1561" spans="1:18" x14ac:dyDescent="0.25">
      <c r="A1561" s="54">
        <v>40815</v>
      </c>
      <c r="B1561" s="55" t="s">
        <v>8648</v>
      </c>
      <c r="C1561" s="20" t="s">
        <v>3820</v>
      </c>
      <c r="D1561" s="17">
        <v>5072</v>
      </c>
      <c r="E1561" s="20"/>
      <c r="F1561" s="17" t="s">
        <v>2826</v>
      </c>
      <c r="G1561" s="17"/>
      <c r="H1561" s="17" t="s">
        <v>6500</v>
      </c>
      <c r="I1561" s="17"/>
      <c r="J1561" s="17"/>
      <c r="K1561" s="17" t="s">
        <v>10656</v>
      </c>
      <c r="L1561" s="233">
        <v>40815</v>
      </c>
      <c r="M1561" s="18" t="s">
        <v>6533</v>
      </c>
      <c r="N1561" s="59">
        <v>40816</v>
      </c>
      <c r="O1561" s="19" t="s">
        <v>10656</v>
      </c>
      <c r="P1561" s="22"/>
      <c r="Q1561" s="52"/>
      <c r="R1561" s="330"/>
    </row>
    <row r="1562" spans="1:18" x14ac:dyDescent="0.25">
      <c r="A1562" s="54">
        <v>40815</v>
      </c>
      <c r="B1562" s="55" t="s">
        <v>2670</v>
      </c>
      <c r="C1562" s="20" t="s">
        <v>621</v>
      </c>
      <c r="D1562" s="17">
        <v>5021</v>
      </c>
      <c r="E1562" s="20"/>
      <c r="F1562" s="17" t="s">
        <v>4880</v>
      </c>
      <c r="G1562" s="17"/>
      <c r="H1562" s="17" t="s">
        <v>5113</v>
      </c>
      <c r="I1562" s="17" t="s">
        <v>2671</v>
      </c>
      <c r="J1562" s="17"/>
      <c r="K1562" s="17" t="s">
        <v>10229</v>
      </c>
      <c r="L1562" s="233">
        <v>40815</v>
      </c>
      <c r="M1562" s="18" t="s">
        <v>6533</v>
      </c>
      <c r="N1562" s="59">
        <v>40816</v>
      </c>
      <c r="O1562" s="19" t="s">
        <v>10229</v>
      </c>
      <c r="P1562" s="22"/>
      <c r="Q1562" s="52"/>
      <c r="R1562" s="330"/>
    </row>
    <row r="1563" spans="1:18" x14ac:dyDescent="0.25">
      <c r="A1563" s="54">
        <v>40815</v>
      </c>
      <c r="B1563" s="55" t="s">
        <v>6766</v>
      </c>
      <c r="C1563" s="20" t="s">
        <v>6767</v>
      </c>
      <c r="D1563" s="17">
        <v>5063</v>
      </c>
      <c r="E1563" s="20"/>
      <c r="F1563" s="17" t="s">
        <v>8810</v>
      </c>
      <c r="G1563" s="17"/>
      <c r="H1563" s="17" t="s">
        <v>518</v>
      </c>
      <c r="I1563" s="17" t="s">
        <v>1255</v>
      </c>
      <c r="J1563" s="17"/>
      <c r="K1563" s="17" t="s">
        <v>6768</v>
      </c>
      <c r="L1563" s="233">
        <v>40823</v>
      </c>
      <c r="M1563" s="18" t="s">
        <v>6533</v>
      </c>
      <c r="N1563" s="59">
        <v>40826</v>
      </c>
      <c r="O1563" s="19" t="s">
        <v>9141</v>
      </c>
      <c r="P1563" s="22"/>
      <c r="Q1563" s="52"/>
      <c r="R1563" s="330"/>
    </row>
    <row r="1564" spans="1:18" x14ac:dyDescent="0.25">
      <c r="A1564" s="54">
        <v>40816</v>
      </c>
      <c r="B1564" s="55" t="s">
        <v>85</v>
      </c>
      <c r="C1564" s="20" t="s">
        <v>3820</v>
      </c>
      <c r="D1564" s="17">
        <v>5072</v>
      </c>
      <c r="E1564" s="20"/>
      <c r="F1564" s="17" t="s">
        <v>285</v>
      </c>
      <c r="G1564" s="17"/>
      <c r="H1564" s="17" t="s">
        <v>6593</v>
      </c>
      <c r="I1564" s="17" t="s">
        <v>7195</v>
      </c>
      <c r="J1564" s="17"/>
      <c r="K1564" s="17" t="s">
        <v>4572</v>
      </c>
      <c r="L1564" s="233">
        <v>40819</v>
      </c>
      <c r="M1564" s="18" t="s">
        <v>3386</v>
      </c>
      <c r="N1564" s="59">
        <v>40819</v>
      </c>
      <c r="O1564" s="19" t="s">
        <v>752</v>
      </c>
      <c r="P1564" s="22"/>
      <c r="Q1564" s="52"/>
      <c r="R1564" s="330"/>
    </row>
    <row r="1565" spans="1:18" x14ac:dyDescent="0.25">
      <c r="A1565" s="54">
        <v>40819</v>
      </c>
      <c r="B1565" s="55" t="s">
        <v>10851</v>
      </c>
      <c r="C1565" s="55" t="s">
        <v>10852</v>
      </c>
      <c r="D1565" s="23">
        <v>5065</v>
      </c>
      <c r="E1565" s="55"/>
      <c r="F1565" s="23" t="s">
        <v>936</v>
      </c>
      <c r="G1565" s="23"/>
      <c r="H1565" s="23" t="s">
        <v>228</v>
      </c>
      <c r="I1565" s="23" t="s">
        <v>6069</v>
      </c>
      <c r="J1565" s="23" t="s">
        <v>5774</v>
      </c>
      <c r="K1565" s="23" t="s">
        <v>7825</v>
      </c>
      <c r="L1565" s="54">
        <v>40821</v>
      </c>
      <c r="M1565" s="18"/>
      <c r="N1565" s="59">
        <v>40821</v>
      </c>
      <c r="O1565" s="19"/>
      <c r="P1565" s="22"/>
      <c r="Q1565" s="52"/>
      <c r="R1565" s="330"/>
    </row>
    <row r="1566" spans="1:18" x14ac:dyDescent="0.25">
      <c r="A1566" s="54">
        <v>40821</v>
      </c>
      <c r="B1566" s="55" t="s">
        <v>524</v>
      </c>
      <c r="C1566" s="20" t="s">
        <v>9382</v>
      </c>
      <c r="D1566" s="17">
        <v>4869</v>
      </c>
      <c r="E1566" s="20"/>
      <c r="F1566" s="17" t="s">
        <v>1552</v>
      </c>
      <c r="G1566" s="17" t="s">
        <v>5431</v>
      </c>
      <c r="H1566" s="17" t="s">
        <v>525</v>
      </c>
      <c r="I1566" s="17" t="s">
        <v>6444</v>
      </c>
      <c r="J1566" s="17" t="s">
        <v>2823</v>
      </c>
      <c r="K1566" s="17" t="s">
        <v>826</v>
      </c>
      <c r="L1566" s="233">
        <v>40821</v>
      </c>
      <c r="M1566" s="18"/>
      <c r="N1566" s="59">
        <v>40821</v>
      </c>
      <c r="O1566" s="19" t="s">
        <v>826</v>
      </c>
      <c r="P1566" s="22" t="s">
        <v>9535</v>
      </c>
      <c r="Q1566" s="52"/>
      <c r="R1566" s="330"/>
    </row>
    <row r="1567" spans="1:18" x14ac:dyDescent="0.25">
      <c r="A1567" s="54">
        <v>40821</v>
      </c>
      <c r="B1567" s="55" t="s">
        <v>524</v>
      </c>
      <c r="C1567" s="20" t="s">
        <v>9382</v>
      </c>
      <c r="D1567" s="17">
        <v>4869</v>
      </c>
      <c r="E1567" s="20"/>
      <c r="F1567" s="17" t="s">
        <v>1552</v>
      </c>
      <c r="G1567" s="17" t="s">
        <v>5431</v>
      </c>
      <c r="H1567" s="17" t="s">
        <v>525</v>
      </c>
      <c r="I1567" s="17" t="s">
        <v>5497</v>
      </c>
      <c r="J1567" s="17" t="s">
        <v>2823</v>
      </c>
      <c r="K1567" s="17" t="s">
        <v>6381</v>
      </c>
      <c r="L1567" s="233">
        <v>40821</v>
      </c>
      <c r="M1567" s="18"/>
      <c r="N1567" s="59">
        <v>40821</v>
      </c>
      <c r="O1567" s="19" t="s">
        <v>6381</v>
      </c>
      <c r="P1567" s="22" t="s">
        <v>5876</v>
      </c>
      <c r="Q1567" s="52"/>
      <c r="R1567" s="330"/>
    </row>
    <row r="1568" spans="1:18" x14ac:dyDescent="0.25">
      <c r="A1568" s="54">
        <v>40821</v>
      </c>
      <c r="B1568" s="55" t="s">
        <v>67</v>
      </c>
      <c r="C1568" s="20" t="s">
        <v>5357</v>
      </c>
      <c r="D1568" s="17">
        <v>5048</v>
      </c>
      <c r="E1568" s="20"/>
      <c r="F1568" s="17" t="s">
        <v>4494</v>
      </c>
      <c r="G1568" s="17"/>
      <c r="H1568" s="17" t="s">
        <v>7579</v>
      </c>
      <c r="I1568" s="17" t="s">
        <v>3915</v>
      </c>
      <c r="J1568" s="17"/>
      <c r="K1568" s="17" t="s">
        <v>10229</v>
      </c>
      <c r="L1568" s="233">
        <v>40821</v>
      </c>
      <c r="M1568" s="18" t="s">
        <v>3386</v>
      </c>
      <c r="N1568" s="59">
        <v>40822</v>
      </c>
      <c r="O1568" s="19" t="s">
        <v>10229</v>
      </c>
      <c r="P1568" s="22"/>
      <c r="Q1568" s="52"/>
      <c r="R1568" s="330"/>
    </row>
    <row r="1569" spans="1:18" x14ac:dyDescent="0.25">
      <c r="A1569" s="54">
        <v>40821</v>
      </c>
      <c r="B1569" s="55" t="s">
        <v>6151</v>
      </c>
      <c r="C1569" s="20" t="s">
        <v>5735</v>
      </c>
      <c r="D1569" s="17">
        <v>4628</v>
      </c>
      <c r="E1569" s="20"/>
      <c r="F1569" s="17" t="s">
        <v>4323</v>
      </c>
      <c r="G1569" s="17"/>
      <c r="H1569" s="17" t="s">
        <v>9396</v>
      </c>
      <c r="I1569" s="17" t="s">
        <v>3915</v>
      </c>
      <c r="J1569" s="17" t="s">
        <v>374</v>
      </c>
      <c r="K1569" s="17" t="s">
        <v>6152</v>
      </c>
      <c r="L1569" s="233">
        <v>40821</v>
      </c>
      <c r="M1569" s="18" t="s">
        <v>3386</v>
      </c>
      <c r="N1569" s="59">
        <v>40822</v>
      </c>
      <c r="O1569" s="19" t="s">
        <v>450</v>
      </c>
      <c r="P1569" s="22"/>
      <c r="Q1569" s="52"/>
      <c r="R1569" s="330"/>
    </row>
    <row r="1570" spans="1:18" x14ac:dyDescent="0.25">
      <c r="A1570" s="54">
        <v>40821</v>
      </c>
      <c r="B1570" s="55" t="s">
        <v>7213</v>
      </c>
      <c r="C1570" s="20" t="s">
        <v>7214</v>
      </c>
      <c r="D1570" s="17">
        <v>4985</v>
      </c>
      <c r="E1570" s="20"/>
      <c r="F1570" s="17" t="s">
        <v>2826</v>
      </c>
      <c r="G1570" s="17"/>
      <c r="H1570" s="17" t="s">
        <v>7215</v>
      </c>
      <c r="I1570" s="17" t="s">
        <v>4080</v>
      </c>
      <c r="J1570" s="17"/>
      <c r="K1570" s="17" t="s">
        <v>7216</v>
      </c>
      <c r="L1570" s="233">
        <v>40822</v>
      </c>
      <c r="M1570" s="18"/>
      <c r="N1570" s="59">
        <v>40827</v>
      </c>
      <c r="O1570" s="19" t="s">
        <v>834</v>
      </c>
      <c r="P1570" s="22" t="s">
        <v>835</v>
      </c>
      <c r="Q1570" s="52"/>
      <c r="R1570" s="330"/>
    </row>
    <row r="1571" spans="1:18" x14ac:dyDescent="0.25">
      <c r="A1571" s="54">
        <v>40822</v>
      </c>
      <c r="B1571" s="55" t="s">
        <v>1321</v>
      </c>
      <c r="C1571" s="20" t="s">
        <v>8270</v>
      </c>
      <c r="D1571" s="17">
        <v>5061</v>
      </c>
      <c r="E1571" s="20"/>
      <c r="F1571" s="17" t="s">
        <v>3009</v>
      </c>
      <c r="G1571" s="17" t="s">
        <v>8041</v>
      </c>
      <c r="H1571" s="17" t="s">
        <v>6888</v>
      </c>
      <c r="I1571" s="17" t="s">
        <v>8362</v>
      </c>
      <c r="J1571" s="17" t="s">
        <v>374</v>
      </c>
      <c r="K1571" s="17" t="s">
        <v>4231</v>
      </c>
      <c r="L1571" s="233">
        <v>40822</v>
      </c>
      <c r="M1571" s="18" t="s">
        <v>3386</v>
      </c>
      <c r="N1571" s="59">
        <v>40823</v>
      </c>
      <c r="O1571" s="19" t="s">
        <v>3091</v>
      </c>
      <c r="P1571" s="22"/>
      <c r="Q1571" s="52"/>
      <c r="R1571" s="330"/>
    </row>
    <row r="1572" spans="1:18" x14ac:dyDescent="0.25">
      <c r="A1572" s="54">
        <v>40823</v>
      </c>
      <c r="B1572" s="55" t="s">
        <v>4653</v>
      </c>
      <c r="C1572" s="20" t="s">
        <v>5836</v>
      </c>
      <c r="D1572" s="17">
        <v>4878</v>
      </c>
      <c r="E1572" s="20"/>
      <c r="F1572" s="17" t="s">
        <v>567</v>
      </c>
      <c r="G1572" s="17"/>
      <c r="H1572" s="17" t="s">
        <v>1434</v>
      </c>
      <c r="I1572" s="17" t="s">
        <v>8177</v>
      </c>
      <c r="J1572" s="17" t="s">
        <v>227</v>
      </c>
      <c r="K1572" s="17" t="s">
        <v>2062</v>
      </c>
      <c r="L1572" s="233">
        <v>40823</v>
      </c>
      <c r="M1572" s="18" t="s">
        <v>3386</v>
      </c>
      <c r="N1572" s="59">
        <v>40826</v>
      </c>
      <c r="O1572" s="19" t="s">
        <v>3076</v>
      </c>
      <c r="P1572" s="22"/>
      <c r="Q1572" s="52"/>
      <c r="R1572" s="330"/>
    </row>
    <row r="1573" spans="1:18" x14ac:dyDescent="0.25">
      <c r="A1573" s="54">
        <v>40827</v>
      </c>
      <c r="B1573" s="55" t="s">
        <v>5100</v>
      </c>
      <c r="C1573" s="20" t="s">
        <v>5836</v>
      </c>
      <c r="D1573" s="17">
        <v>4878</v>
      </c>
      <c r="E1573" s="20"/>
      <c r="F1573" s="17" t="s">
        <v>567</v>
      </c>
      <c r="G1573" s="17"/>
      <c r="H1573" s="17" t="s">
        <v>6593</v>
      </c>
      <c r="I1573" s="17" t="s">
        <v>8177</v>
      </c>
      <c r="J1573" s="17" t="s">
        <v>227</v>
      </c>
      <c r="K1573" s="17" t="s">
        <v>4147</v>
      </c>
      <c r="L1573" s="233">
        <v>40827</v>
      </c>
      <c r="M1573" s="18" t="s">
        <v>3386</v>
      </c>
      <c r="N1573" s="59">
        <v>40828</v>
      </c>
      <c r="O1573" s="19" t="s">
        <v>8757</v>
      </c>
      <c r="P1573" s="22"/>
      <c r="Q1573" s="52"/>
      <c r="R1573" s="330"/>
    </row>
    <row r="1574" spans="1:18" x14ac:dyDescent="0.25">
      <c r="A1574" s="54">
        <v>40827</v>
      </c>
      <c r="B1574" s="55" t="s">
        <v>3557</v>
      </c>
      <c r="C1574" s="20" t="s">
        <v>7912</v>
      </c>
      <c r="D1574" s="17" t="s">
        <v>10026</v>
      </c>
      <c r="E1574" s="20"/>
      <c r="F1574" s="17" t="s">
        <v>6588</v>
      </c>
      <c r="G1574" s="17"/>
      <c r="H1574" s="17" t="s">
        <v>4604</v>
      </c>
      <c r="I1574" s="17"/>
      <c r="J1574" s="17"/>
      <c r="K1574" s="17" t="s">
        <v>149</v>
      </c>
      <c r="L1574" s="233">
        <v>40828</v>
      </c>
      <c r="M1574" s="18"/>
      <c r="N1574" s="59">
        <v>40828</v>
      </c>
      <c r="O1574" s="19" t="s">
        <v>4586</v>
      </c>
      <c r="P1574" s="22"/>
      <c r="Q1574" s="52"/>
      <c r="R1574" s="330"/>
    </row>
    <row r="1575" spans="1:18" x14ac:dyDescent="0.25">
      <c r="A1575" s="54">
        <v>40830</v>
      </c>
      <c r="B1575" s="55" t="s">
        <v>9107</v>
      </c>
      <c r="C1575" s="20" t="s">
        <v>621</v>
      </c>
      <c r="D1575" s="17">
        <v>5021</v>
      </c>
      <c r="E1575" s="20"/>
      <c r="F1575" s="17" t="s">
        <v>7521</v>
      </c>
      <c r="G1575" s="17"/>
      <c r="H1575" s="17" t="s">
        <v>624</v>
      </c>
      <c r="I1575" s="17"/>
      <c r="J1575" s="17"/>
      <c r="K1575" s="17" t="s">
        <v>6473</v>
      </c>
      <c r="L1575" s="233">
        <v>40830</v>
      </c>
      <c r="M1575" s="18" t="s">
        <v>3386</v>
      </c>
      <c r="N1575" s="59">
        <v>40833</v>
      </c>
      <c r="O1575" s="19" t="s">
        <v>8515</v>
      </c>
      <c r="P1575" s="22"/>
      <c r="Q1575" s="52"/>
      <c r="R1575" s="330"/>
    </row>
    <row r="1576" spans="1:18" x14ac:dyDescent="0.25">
      <c r="A1576" s="54">
        <v>40830</v>
      </c>
      <c r="B1576" s="55" t="s">
        <v>9107</v>
      </c>
      <c r="C1576" s="20" t="s">
        <v>621</v>
      </c>
      <c r="D1576" s="17">
        <v>5021</v>
      </c>
      <c r="E1576" s="20"/>
      <c r="F1576" s="17" t="s">
        <v>7521</v>
      </c>
      <c r="G1576" s="17"/>
      <c r="H1576" s="17" t="s">
        <v>626</v>
      </c>
      <c r="I1576" s="17"/>
      <c r="J1576" s="17"/>
      <c r="K1576" s="17" t="s">
        <v>10925</v>
      </c>
      <c r="L1576" s="233">
        <v>40830</v>
      </c>
      <c r="M1576" s="18" t="s">
        <v>3386</v>
      </c>
      <c r="N1576" s="59">
        <v>40833</v>
      </c>
      <c r="O1576" s="19" t="s">
        <v>8516</v>
      </c>
      <c r="P1576" s="22"/>
      <c r="Q1576" s="52"/>
      <c r="R1576" s="330"/>
    </row>
    <row r="1577" spans="1:18" x14ac:dyDescent="0.25">
      <c r="A1577" s="54">
        <v>40843</v>
      </c>
      <c r="B1577" s="55" t="s">
        <v>8063</v>
      </c>
      <c r="C1577" s="20" t="s">
        <v>2215</v>
      </c>
      <c r="D1577" s="17"/>
      <c r="E1577" s="20"/>
      <c r="F1577" s="17" t="s">
        <v>10611</v>
      </c>
      <c r="G1577" s="17"/>
      <c r="H1577" s="17" t="s">
        <v>5113</v>
      </c>
      <c r="I1577" s="17" t="s">
        <v>1209</v>
      </c>
      <c r="J1577" s="17"/>
      <c r="K1577" s="17" t="s">
        <v>1672</v>
      </c>
      <c r="L1577" s="233">
        <v>40843</v>
      </c>
      <c r="M1577" s="18" t="s">
        <v>3386</v>
      </c>
      <c r="N1577" s="59">
        <v>40843</v>
      </c>
      <c r="O1577" s="19" t="s">
        <v>1672</v>
      </c>
      <c r="P1577" s="22"/>
      <c r="Q1577" s="52"/>
      <c r="R1577" s="330"/>
    </row>
    <row r="1578" spans="1:18" x14ac:dyDescent="0.25">
      <c r="A1578" s="54">
        <v>40849</v>
      </c>
      <c r="B1578" s="55" t="s">
        <v>10657</v>
      </c>
      <c r="C1578" s="20" t="s">
        <v>4187</v>
      </c>
      <c r="D1578" s="17">
        <v>5093</v>
      </c>
      <c r="E1578" s="20"/>
      <c r="F1578" s="17" t="s">
        <v>7521</v>
      </c>
      <c r="G1578" s="17"/>
      <c r="H1578" s="17" t="s">
        <v>624</v>
      </c>
      <c r="I1578" s="17"/>
      <c r="J1578" s="17"/>
      <c r="K1578" s="17" t="s">
        <v>4188</v>
      </c>
      <c r="L1578" s="233">
        <v>40849</v>
      </c>
      <c r="M1578" s="18" t="s">
        <v>3386</v>
      </c>
      <c r="N1578" s="59">
        <v>40850</v>
      </c>
      <c r="O1578" s="19" t="s">
        <v>8412</v>
      </c>
      <c r="P1578" s="22"/>
      <c r="Q1578" s="52"/>
      <c r="R1578" s="330"/>
    </row>
    <row r="1579" spans="1:18" x14ac:dyDescent="0.25">
      <c r="A1579" s="54">
        <v>40849</v>
      </c>
      <c r="B1579" s="55" t="s">
        <v>10657</v>
      </c>
      <c r="C1579" s="20" t="s">
        <v>4187</v>
      </c>
      <c r="D1579" s="17">
        <v>5093</v>
      </c>
      <c r="E1579" s="20"/>
      <c r="F1579" s="17" t="s">
        <v>7521</v>
      </c>
      <c r="G1579" s="17"/>
      <c r="H1579" s="17" t="s">
        <v>626</v>
      </c>
      <c r="I1579" s="17"/>
      <c r="J1579" s="17"/>
      <c r="K1579" s="17" t="s">
        <v>4188</v>
      </c>
      <c r="L1579" s="233">
        <v>40849</v>
      </c>
      <c r="M1579" s="18" t="s">
        <v>3386</v>
      </c>
      <c r="N1579" s="59">
        <v>40850</v>
      </c>
      <c r="O1579" s="19" t="s">
        <v>8412</v>
      </c>
      <c r="P1579" s="22"/>
      <c r="Q1579" s="52"/>
      <c r="R1579" s="330"/>
    </row>
    <row r="1580" spans="1:18" x14ac:dyDescent="0.25">
      <c r="A1580" s="54">
        <v>40849</v>
      </c>
      <c r="B1580" s="55" t="s">
        <v>10657</v>
      </c>
      <c r="C1580" s="20" t="s">
        <v>4187</v>
      </c>
      <c r="D1580" s="17">
        <v>5093</v>
      </c>
      <c r="E1580" s="20"/>
      <c r="F1580" s="17" t="s">
        <v>7521</v>
      </c>
      <c r="G1580" s="17"/>
      <c r="H1580" s="17" t="s">
        <v>622</v>
      </c>
      <c r="I1580" s="17"/>
      <c r="J1580" s="17"/>
      <c r="K1580" s="17" t="s">
        <v>4416</v>
      </c>
      <c r="L1580" s="233">
        <v>40849</v>
      </c>
      <c r="M1580" s="18" t="s">
        <v>3386</v>
      </c>
      <c r="N1580" s="59">
        <v>40850</v>
      </c>
      <c r="O1580" s="19" t="s">
        <v>166</v>
      </c>
      <c r="P1580" s="22"/>
      <c r="Q1580" s="52"/>
      <c r="R1580" s="330"/>
    </row>
    <row r="1581" spans="1:18" x14ac:dyDescent="0.25">
      <c r="A1581" s="54">
        <v>40849</v>
      </c>
      <c r="B1581" s="55" t="s">
        <v>10657</v>
      </c>
      <c r="C1581" s="20" t="s">
        <v>4187</v>
      </c>
      <c r="D1581" s="17">
        <v>5093</v>
      </c>
      <c r="E1581" s="20"/>
      <c r="F1581" s="17" t="s">
        <v>7521</v>
      </c>
      <c r="G1581" s="17"/>
      <c r="H1581" s="17" t="s">
        <v>6309</v>
      </c>
      <c r="I1581" s="17"/>
      <c r="J1581" s="17"/>
      <c r="K1581" s="17" t="s">
        <v>10326</v>
      </c>
      <c r="L1581" s="233">
        <v>40849</v>
      </c>
      <c r="M1581" s="18" t="s">
        <v>3386</v>
      </c>
      <c r="N1581" s="59">
        <v>40850</v>
      </c>
      <c r="O1581" s="19" t="s">
        <v>8413</v>
      </c>
      <c r="P1581" s="22"/>
      <c r="Q1581" s="52"/>
      <c r="R1581" s="330"/>
    </row>
    <row r="1582" spans="1:18" x14ac:dyDescent="0.25">
      <c r="A1582" s="54">
        <v>40850</v>
      </c>
      <c r="B1582" s="55" t="s">
        <v>9562</v>
      </c>
      <c r="C1582" s="20" t="s">
        <v>4274</v>
      </c>
      <c r="D1582" s="17">
        <v>5070</v>
      </c>
      <c r="E1582" s="20"/>
      <c r="F1582" s="17" t="s">
        <v>3022</v>
      </c>
      <c r="G1582" s="17"/>
      <c r="H1582" s="17" t="s">
        <v>3023</v>
      </c>
      <c r="I1582" s="17"/>
      <c r="J1582" s="17"/>
      <c r="K1582" s="17" t="s">
        <v>921</v>
      </c>
      <c r="L1582" s="233">
        <v>40851</v>
      </c>
      <c r="M1582" s="18" t="s">
        <v>3386</v>
      </c>
      <c r="N1582" s="59">
        <v>40851</v>
      </c>
      <c r="O1582" s="19" t="s">
        <v>921</v>
      </c>
      <c r="P1582" s="22"/>
      <c r="Q1582" s="52"/>
      <c r="R1582" s="330"/>
    </row>
    <row r="1583" spans="1:18" x14ac:dyDescent="0.25">
      <c r="A1583" s="54">
        <v>40854</v>
      </c>
      <c r="B1583" s="55" t="s">
        <v>4982</v>
      </c>
      <c r="C1583" s="20" t="s">
        <v>4274</v>
      </c>
      <c r="D1583" s="17">
        <v>5070</v>
      </c>
      <c r="E1583" s="20"/>
      <c r="F1583" s="17" t="s">
        <v>3022</v>
      </c>
      <c r="G1583" s="17"/>
      <c r="H1583" s="17" t="s">
        <v>3023</v>
      </c>
      <c r="I1583" s="17"/>
      <c r="J1583" s="17"/>
      <c r="K1583" s="17" t="s">
        <v>1672</v>
      </c>
      <c r="L1583" s="233">
        <v>40855</v>
      </c>
      <c r="M1583" s="18" t="s">
        <v>3386</v>
      </c>
      <c r="N1583" s="59">
        <v>40855</v>
      </c>
      <c r="O1583" s="19" t="s">
        <v>1672</v>
      </c>
      <c r="P1583" s="22"/>
      <c r="Q1583" s="52"/>
      <c r="R1583" s="330"/>
    </row>
    <row r="1584" spans="1:18" x14ac:dyDescent="0.25">
      <c r="A1584" s="54">
        <v>40854</v>
      </c>
      <c r="B1584" s="55" t="s">
        <v>3198</v>
      </c>
      <c r="C1584" s="20" t="s">
        <v>4358</v>
      </c>
      <c r="D1584" s="17">
        <v>5068</v>
      </c>
      <c r="E1584" s="20"/>
      <c r="F1584" s="17" t="s">
        <v>936</v>
      </c>
      <c r="G1584" s="17"/>
      <c r="H1584" s="17" t="s">
        <v>9191</v>
      </c>
      <c r="I1584" s="17" t="s">
        <v>4014</v>
      </c>
      <c r="J1584" s="17" t="s">
        <v>5774</v>
      </c>
      <c r="K1584" s="17" t="s">
        <v>7825</v>
      </c>
      <c r="L1584" s="233"/>
      <c r="M1584" s="18"/>
      <c r="N1584" s="59">
        <v>40856</v>
      </c>
      <c r="O1584" s="19" t="s">
        <v>8087</v>
      </c>
      <c r="P1584" s="22"/>
      <c r="Q1584" s="52"/>
      <c r="R1584" s="330"/>
    </row>
    <row r="1585" spans="1:18" x14ac:dyDescent="0.25">
      <c r="A1585" s="54">
        <v>40860</v>
      </c>
      <c r="B1585" s="55" t="s">
        <v>5409</v>
      </c>
      <c r="C1585" s="20" t="s">
        <v>2617</v>
      </c>
      <c r="D1585" s="17">
        <v>5056</v>
      </c>
      <c r="E1585" s="20"/>
      <c r="F1585" s="17" t="s">
        <v>936</v>
      </c>
      <c r="G1585" s="17"/>
      <c r="H1585" s="17" t="s">
        <v>228</v>
      </c>
      <c r="I1585" s="17" t="s">
        <v>6069</v>
      </c>
      <c r="J1585" s="17" t="s">
        <v>617</v>
      </c>
      <c r="K1585" s="17" t="s">
        <v>5477</v>
      </c>
      <c r="L1585" s="233">
        <v>40837</v>
      </c>
      <c r="M1585" s="18"/>
      <c r="N1585" s="59">
        <v>40837</v>
      </c>
      <c r="O1585" s="19" t="s">
        <v>10642</v>
      </c>
      <c r="P1585" s="22"/>
      <c r="Q1585" s="52"/>
      <c r="R1585" s="330"/>
    </row>
    <row r="1586" spans="1:18" x14ac:dyDescent="0.25">
      <c r="A1586" s="54">
        <v>40861</v>
      </c>
      <c r="B1586" s="55" t="s">
        <v>5788</v>
      </c>
      <c r="C1586" s="20" t="s">
        <v>2215</v>
      </c>
      <c r="D1586" s="17"/>
      <c r="E1586" s="20"/>
      <c r="F1586" s="17" t="s">
        <v>936</v>
      </c>
      <c r="G1586" s="17"/>
      <c r="H1586" s="17" t="s">
        <v>6501</v>
      </c>
      <c r="I1586" s="17"/>
      <c r="J1586" s="17"/>
      <c r="K1586" s="17" t="s">
        <v>6343</v>
      </c>
      <c r="L1586" s="233">
        <v>40862</v>
      </c>
      <c r="M1586" s="18"/>
      <c r="N1586" s="59">
        <v>40862</v>
      </c>
      <c r="O1586" s="19" t="s">
        <v>6343</v>
      </c>
      <c r="P1586" s="22"/>
      <c r="Q1586" s="52"/>
      <c r="R1586" s="330"/>
    </row>
    <row r="1587" spans="1:18" x14ac:dyDescent="0.25">
      <c r="A1587" s="54">
        <v>40862</v>
      </c>
      <c r="B1587" s="55" t="s">
        <v>5126</v>
      </c>
      <c r="C1587" s="20" t="s">
        <v>7214</v>
      </c>
      <c r="D1587" s="17">
        <v>4985</v>
      </c>
      <c r="E1587" s="20"/>
      <c r="F1587" s="17" t="s">
        <v>4494</v>
      </c>
      <c r="G1587" s="17"/>
      <c r="H1587" s="17" t="s">
        <v>1045</v>
      </c>
      <c r="I1587" s="17" t="s">
        <v>10098</v>
      </c>
      <c r="J1587" s="17"/>
      <c r="K1587" s="17" t="s">
        <v>1672</v>
      </c>
      <c r="L1587" s="233">
        <v>40862</v>
      </c>
      <c r="M1587" s="18" t="s">
        <v>3386</v>
      </c>
      <c r="N1587" s="59">
        <v>40862</v>
      </c>
      <c r="O1587" s="19" t="s">
        <v>1672</v>
      </c>
      <c r="P1587" s="22"/>
      <c r="Q1587" s="52"/>
      <c r="R1587" s="330"/>
    </row>
    <row r="1588" spans="1:18" x14ac:dyDescent="0.25">
      <c r="A1588" s="54">
        <v>40865</v>
      </c>
      <c r="B1588" s="55" t="s">
        <v>10323</v>
      </c>
      <c r="C1588" s="20" t="s">
        <v>10697</v>
      </c>
      <c r="D1588" s="17">
        <v>4996</v>
      </c>
      <c r="E1588" s="20"/>
      <c r="F1588" s="17" t="s">
        <v>3009</v>
      </c>
      <c r="G1588" s="17" t="s">
        <v>8041</v>
      </c>
      <c r="H1588" s="17" t="s">
        <v>6879</v>
      </c>
      <c r="I1588" s="17" t="s">
        <v>8362</v>
      </c>
      <c r="J1588" s="17" t="s">
        <v>374</v>
      </c>
      <c r="K1588" s="17" t="s">
        <v>4803</v>
      </c>
      <c r="L1588" s="233">
        <v>40868</v>
      </c>
      <c r="M1588" s="18" t="s">
        <v>3386</v>
      </c>
      <c r="N1588" s="59">
        <v>40868</v>
      </c>
      <c r="O1588" s="19" t="s">
        <v>9926</v>
      </c>
      <c r="P1588" s="22"/>
      <c r="Q1588" s="52"/>
      <c r="R1588" s="330"/>
    </row>
    <row r="1589" spans="1:18" x14ac:dyDescent="0.25">
      <c r="A1589" s="54">
        <v>40868</v>
      </c>
      <c r="B1589" s="55" t="s">
        <v>38</v>
      </c>
      <c r="C1589" s="55" t="s">
        <v>39</v>
      </c>
      <c r="D1589" s="23">
        <v>5090</v>
      </c>
      <c r="E1589" s="55"/>
      <c r="F1589" s="23" t="s">
        <v>936</v>
      </c>
      <c r="G1589" s="23"/>
      <c r="H1589" s="23" t="s">
        <v>228</v>
      </c>
      <c r="I1589" s="23" t="s">
        <v>6069</v>
      </c>
      <c r="J1589" s="23" t="s">
        <v>617</v>
      </c>
      <c r="K1589" s="23" t="s">
        <v>7127</v>
      </c>
      <c r="L1589" s="54">
        <v>40886</v>
      </c>
      <c r="M1589" s="18"/>
      <c r="N1589" s="59">
        <v>41252</v>
      </c>
      <c r="O1589" s="19" t="s">
        <v>4366</v>
      </c>
      <c r="P1589" s="22"/>
      <c r="Q1589" s="52"/>
      <c r="R1589" s="330"/>
    </row>
    <row r="1590" spans="1:18" x14ac:dyDescent="0.25">
      <c r="A1590" s="54">
        <v>40870</v>
      </c>
      <c r="B1590" s="55" t="s">
        <v>1614</v>
      </c>
      <c r="C1590" s="20" t="s">
        <v>1615</v>
      </c>
      <c r="D1590" s="17">
        <v>5078</v>
      </c>
      <c r="E1590" s="20"/>
      <c r="F1590" s="17" t="s">
        <v>936</v>
      </c>
      <c r="G1590" s="17"/>
      <c r="H1590" s="17" t="s">
        <v>4047</v>
      </c>
      <c r="I1590" s="17" t="s">
        <v>6912</v>
      </c>
      <c r="J1590" s="17" t="s">
        <v>593</v>
      </c>
      <c r="K1590" s="17" t="s">
        <v>7825</v>
      </c>
      <c r="L1590" s="233">
        <v>40886</v>
      </c>
      <c r="M1590" s="18"/>
      <c r="N1590" s="59">
        <v>40886</v>
      </c>
      <c r="O1590" s="19" t="s">
        <v>8087</v>
      </c>
      <c r="P1590" s="22"/>
      <c r="Q1590" s="52"/>
      <c r="R1590" s="330"/>
    </row>
    <row r="1591" spans="1:18" x14ac:dyDescent="0.25">
      <c r="A1591" s="54">
        <v>40870</v>
      </c>
      <c r="B1591" s="55" t="s">
        <v>1614</v>
      </c>
      <c r="C1591" s="20" t="s">
        <v>1615</v>
      </c>
      <c r="D1591" s="17">
        <v>5078</v>
      </c>
      <c r="E1591" s="20"/>
      <c r="F1591" s="17" t="s">
        <v>936</v>
      </c>
      <c r="G1591" s="17"/>
      <c r="H1591" s="17" t="s">
        <v>228</v>
      </c>
      <c r="I1591" s="17" t="s">
        <v>6069</v>
      </c>
      <c r="J1591" s="17" t="s">
        <v>593</v>
      </c>
      <c r="K1591" s="17" t="s">
        <v>7127</v>
      </c>
      <c r="L1591" s="233">
        <v>40886</v>
      </c>
      <c r="M1591" s="18"/>
      <c r="N1591" s="59">
        <v>40886</v>
      </c>
      <c r="O1591" s="19" t="s">
        <v>4247</v>
      </c>
      <c r="P1591" s="22"/>
      <c r="Q1591" s="52"/>
      <c r="R1591" s="330"/>
    </row>
    <row r="1592" spans="1:18" x14ac:dyDescent="0.25">
      <c r="A1592" s="54">
        <v>40876</v>
      </c>
      <c r="B1592" s="55" t="s">
        <v>10017</v>
      </c>
      <c r="C1592" s="20" t="s">
        <v>9563</v>
      </c>
      <c r="D1592" s="17">
        <v>5014</v>
      </c>
      <c r="E1592" s="20"/>
      <c r="F1592" s="17" t="s">
        <v>4323</v>
      </c>
      <c r="G1592" s="17"/>
      <c r="H1592" s="17" t="s">
        <v>9396</v>
      </c>
      <c r="I1592" s="17" t="s">
        <v>2879</v>
      </c>
      <c r="J1592" s="17" t="s">
        <v>374</v>
      </c>
      <c r="K1592" s="17" t="s">
        <v>8877</v>
      </c>
      <c r="L1592" s="233">
        <v>40876</v>
      </c>
      <c r="M1592" s="18" t="s">
        <v>3386</v>
      </c>
      <c r="N1592" s="59">
        <v>40877</v>
      </c>
      <c r="O1592" s="19" t="s">
        <v>8877</v>
      </c>
      <c r="P1592" s="22"/>
      <c r="Q1592" s="52"/>
      <c r="R1592" s="330"/>
    </row>
    <row r="1593" spans="1:18" x14ac:dyDescent="0.25">
      <c r="A1593" s="54">
        <v>40876</v>
      </c>
      <c r="B1593" s="55" t="s">
        <v>7246</v>
      </c>
      <c r="C1593" s="20" t="s">
        <v>3717</v>
      </c>
      <c r="D1593" s="17">
        <v>4971</v>
      </c>
      <c r="E1593" s="20"/>
      <c r="F1593" s="17" t="s">
        <v>3431</v>
      </c>
      <c r="G1593" s="17"/>
      <c r="H1593" s="17" t="s">
        <v>7304</v>
      </c>
      <c r="I1593" s="17"/>
      <c r="J1593" s="17"/>
      <c r="K1593" s="17" t="s">
        <v>5508</v>
      </c>
      <c r="L1593" s="233">
        <v>40879</v>
      </c>
      <c r="M1593" s="18"/>
      <c r="N1593" s="59">
        <v>40879</v>
      </c>
      <c r="O1593" s="19"/>
      <c r="P1593" s="22"/>
      <c r="Q1593" s="52"/>
      <c r="R1593" s="330"/>
    </row>
    <row r="1594" spans="1:18" x14ac:dyDescent="0.25">
      <c r="A1594" s="54">
        <v>40877</v>
      </c>
      <c r="B1594" s="55" t="s">
        <v>6368</v>
      </c>
      <c r="C1594" s="20" t="s">
        <v>2215</v>
      </c>
      <c r="D1594" s="17"/>
      <c r="E1594" s="20"/>
      <c r="F1594" s="17" t="s">
        <v>4880</v>
      </c>
      <c r="G1594" s="17"/>
      <c r="H1594" s="17" t="s">
        <v>92</v>
      </c>
      <c r="I1594" s="17"/>
      <c r="J1594" s="17" t="s">
        <v>5231</v>
      </c>
      <c r="K1594" s="17" t="s">
        <v>3883</v>
      </c>
      <c r="L1594" s="233">
        <v>40877</v>
      </c>
      <c r="M1594" s="18" t="s">
        <v>3386</v>
      </c>
      <c r="N1594" s="59">
        <v>40877</v>
      </c>
      <c r="O1594" s="19"/>
      <c r="P1594" s="22"/>
      <c r="Q1594" s="52"/>
      <c r="R1594" s="330"/>
    </row>
    <row r="1595" spans="1:18" x14ac:dyDescent="0.25">
      <c r="A1595" s="54">
        <v>40879</v>
      </c>
      <c r="B1595" s="55" t="s">
        <v>10716</v>
      </c>
      <c r="C1595" s="20" t="s">
        <v>10717</v>
      </c>
      <c r="D1595" s="17">
        <v>5066</v>
      </c>
      <c r="E1595" s="20"/>
      <c r="F1595" s="17" t="s">
        <v>4494</v>
      </c>
      <c r="G1595" s="17"/>
      <c r="H1595" s="17" t="s">
        <v>681</v>
      </c>
      <c r="I1595" s="17" t="s">
        <v>5414</v>
      </c>
      <c r="J1595" s="17" t="s">
        <v>904</v>
      </c>
      <c r="K1595" s="17" t="s">
        <v>1672</v>
      </c>
      <c r="L1595" s="233">
        <v>40889</v>
      </c>
      <c r="M1595" s="18" t="s">
        <v>3386</v>
      </c>
      <c r="N1595" s="59">
        <v>40891</v>
      </c>
      <c r="O1595" s="19" t="s">
        <v>1672</v>
      </c>
      <c r="P1595" s="22"/>
      <c r="Q1595" s="52"/>
      <c r="R1595" s="330"/>
    </row>
    <row r="1596" spans="1:18" x14ac:dyDescent="0.25">
      <c r="A1596" s="54">
        <v>40890</v>
      </c>
      <c r="B1596" s="55" t="s">
        <v>8053</v>
      </c>
      <c r="C1596" s="20" t="s">
        <v>7214</v>
      </c>
      <c r="D1596" s="17">
        <v>4985</v>
      </c>
      <c r="E1596" s="20"/>
      <c r="F1596" s="17" t="s">
        <v>567</v>
      </c>
      <c r="G1596" s="17"/>
      <c r="H1596" s="17" t="s">
        <v>4442</v>
      </c>
      <c r="I1596" s="17" t="s">
        <v>10616</v>
      </c>
      <c r="J1596" s="17"/>
      <c r="K1596" s="17" t="s">
        <v>288</v>
      </c>
      <c r="L1596" s="233">
        <v>40890</v>
      </c>
      <c r="M1596" s="18" t="s">
        <v>3386</v>
      </c>
      <c r="N1596" s="59">
        <v>40891</v>
      </c>
      <c r="O1596" s="19" t="s">
        <v>9984</v>
      </c>
      <c r="P1596" s="22"/>
      <c r="Q1596" s="52"/>
      <c r="R1596" s="330"/>
    </row>
    <row r="1597" spans="1:18" x14ac:dyDescent="0.25">
      <c r="A1597" s="54">
        <v>40890</v>
      </c>
      <c r="B1597" s="55" t="s">
        <v>10638</v>
      </c>
      <c r="C1597" s="20" t="s">
        <v>10639</v>
      </c>
      <c r="D1597" s="17">
        <v>5102</v>
      </c>
      <c r="E1597" s="20"/>
      <c r="F1597" s="17" t="s">
        <v>4323</v>
      </c>
      <c r="G1597" s="17"/>
      <c r="H1597" s="17" t="s">
        <v>6071</v>
      </c>
      <c r="I1597" s="17" t="s">
        <v>10640</v>
      </c>
      <c r="J1597" s="17" t="s">
        <v>374</v>
      </c>
      <c r="K1597" s="17" t="s">
        <v>4996</v>
      </c>
      <c r="L1597" s="233"/>
      <c r="M1597" s="18"/>
      <c r="N1597" s="59">
        <v>40897</v>
      </c>
      <c r="O1597" s="19"/>
      <c r="P1597" s="22"/>
      <c r="Q1597" s="52"/>
      <c r="R1597" s="330"/>
    </row>
    <row r="1598" spans="1:18" x14ac:dyDescent="0.25">
      <c r="A1598" s="54">
        <v>40891</v>
      </c>
      <c r="B1598" s="55" t="s">
        <v>2838</v>
      </c>
      <c r="C1598" s="20" t="s">
        <v>1615</v>
      </c>
      <c r="D1598" s="17">
        <v>5078</v>
      </c>
      <c r="E1598" s="20"/>
      <c r="F1598" s="17" t="s">
        <v>4494</v>
      </c>
      <c r="G1598" s="17"/>
      <c r="H1598" s="17" t="s">
        <v>4359</v>
      </c>
      <c r="I1598" s="17" t="s">
        <v>5414</v>
      </c>
      <c r="J1598" s="17" t="s">
        <v>10366</v>
      </c>
      <c r="K1598" s="17" t="s">
        <v>1672</v>
      </c>
      <c r="L1598" s="233">
        <v>40891</v>
      </c>
      <c r="M1598" s="18" t="s">
        <v>3386</v>
      </c>
      <c r="N1598" s="59">
        <v>40891</v>
      </c>
      <c r="O1598" s="19" t="s">
        <v>1672</v>
      </c>
      <c r="P1598" s="22"/>
      <c r="Q1598" s="52"/>
      <c r="R1598" s="330"/>
    </row>
    <row r="1599" spans="1:18" x14ac:dyDescent="0.25">
      <c r="A1599" s="54">
        <v>40892</v>
      </c>
      <c r="B1599" s="55" t="s">
        <v>10481</v>
      </c>
      <c r="C1599" s="20" t="s">
        <v>2430</v>
      </c>
      <c r="D1599" s="17">
        <v>5017</v>
      </c>
      <c r="E1599" s="20"/>
      <c r="F1599" s="17" t="s">
        <v>4609</v>
      </c>
      <c r="G1599" s="17" t="s">
        <v>1618</v>
      </c>
      <c r="H1599" s="17" t="s">
        <v>403</v>
      </c>
      <c r="I1599" s="17" t="s">
        <v>2004</v>
      </c>
      <c r="J1599" s="17"/>
      <c r="K1599" s="17" t="s">
        <v>2431</v>
      </c>
      <c r="L1599" s="233">
        <v>40896</v>
      </c>
      <c r="M1599" s="18" t="s">
        <v>3386</v>
      </c>
      <c r="N1599" s="59">
        <v>40897</v>
      </c>
      <c r="O1599" s="19" t="s">
        <v>8837</v>
      </c>
      <c r="P1599" s="22"/>
      <c r="Q1599" s="52"/>
      <c r="R1599" s="330"/>
    </row>
    <row r="1600" spans="1:18" x14ac:dyDescent="0.25">
      <c r="A1600" s="54">
        <v>40892</v>
      </c>
      <c r="B1600" s="55" t="s">
        <v>2432</v>
      </c>
      <c r="C1600" s="20" t="s">
        <v>2437</v>
      </c>
      <c r="D1600" s="17">
        <v>5088</v>
      </c>
      <c r="E1600" s="20"/>
      <c r="F1600" s="17" t="s">
        <v>936</v>
      </c>
      <c r="G1600" s="17"/>
      <c r="H1600" s="17" t="s">
        <v>228</v>
      </c>
      <c r="I1600" s="17" t="s">
        <v>6069</v>
      </c>
      <c r="J1600" s="17" t="s">
        <v>7260</v>
      </c>
      <c r="K1600" s="17" t="s">
        <v>7127</v>
      </c>
      <c r="L1600" s="233"/>
      <c r="M1600" s="18"/>
      <c r="N1600" s="59">
        <v>40897</v>
      </c>
      <c r="O1600" s="19" t="s">
        <v>4247</v>
      </c>
      <c r="P1600" s="22"/>
      <c r="Q1600" s="52"/>
      <c r="R1600" s="330"/>
    </row>
    <row r="1601" spans="1:18" x14ac:dyDescent="0.25">
      <c r="A1601" s="54">
        <v>40892</v>
      </c>
      <c r="B1601" s="55" t="s">
        <v>2432</v>
      </c>
      <c r="C1601" s="20" t="s">
        <v>2437</v>
      </c>
      <c r="D1601" s="17">
        <v>5088</v>
      </c>
      <c r="E1601" s="20"/>
      <c r="F1601" s="17" t="s">
        <v>936</v>
      </c>
      <c r="G1601" s="17"/>
      <c r="H1601" s="17" t="s">
        <v>6501</v>
      </c>
      <c r="I1601" s="17"/>
      <c r="J1601" s="17"/>
      <c r="K1601" s="17" t="s">
        <v>4416</v>
      </c>
      <c r="L1601" s="233"/>
      <c r="M1601" s="18"/>
      <c r="N1601" s="59">
        <v>40897</v>
      </c>
      <c r="O1601" s="19" t="s">
        <v>166</v>
      </c>
      <c r="P1601" s="22"/>
      <c r="Q1601" s="52"/>
      <c r="R1601" s="330"/>
    </row>
    <row r="1602" spans="1:18" x14ac:dyDescent="0.25">
      <c r="A1602" s="54">
        <v>40897</v>
      </c>
      <c r="B1602" s="55" t="s">
        <v>5817</v>
      </c>
      <c r="C1602" s="20" t="s">
        <v>2430</v>
      </c>
      <c r="D1602" s="17">
        <v>5017</v>
      </c>
      <c r="E1602" s="20"/>
      <c r="F1602" s="17" t="s">
        <v>4609</v>
      </c>
      <c r="G1602" s="17"/>
      <c r="H1602" s="17" t="s">
        <v>850</v>
      </c>
      <c r="I1602" s="17" t="s">
        <v>5818</v>
      </c>
      <c r="J1602" s="17"/>
      <c r="K1602" s="17" t="s">
        <v>5819</v>
      </c>
      <c r="L1602" s="233">
        <v>40897</v>
      </c>
      <c r="M1602" s="18" t="s">
        <v>3386</v>
      </c>
      <c r="N1602" s="59">
        <v>40897</v>
      </c>
      <c r="O1602" s="19" t="s">
        <v>10166</v>
      </c>
      <c r="P1602" s="22"/>
      <c r="Q1602" s="52"/>
      <c r="R1602" s="330"/>
    </row>
    <row r="1603" spans="1:18" x14ac:dyDescent="0.25">
      <c r="A1603" s="54">
        <v>40898</v>
      </c>
      <c r="B1603" s="55" t="s">
        <v>6123</v>
      </c>
      <c r="C1603" s="20" t="s">
        <v>7438</v>
      </c>
      <c r="D1603" s="17">
        <v>5067</v>
      </c>
      <c r="E1603" s="20"/>
      <c r="F1603" s="17" t="s">
        <v>4880</v>
      </c>
      <c r="G1603" s="17"/>
      <c r="H1603" s="17" t="s">
        <v>92</v>
      </c>
      <c r="I1603" s="17" t="s">
        <v>10098</v>
      </c>
      <c r="J1603" s="17" t="s">
        <v>10366</v>
      </c>
      <c r="K1603" s="17" t="s">
        <v>1672</v>
      </c>
      <c r="L1603" s="233">
        <v>40899</v>
      </c>
      <c r="M1603" s="18" t="s">
        <v>3386</v>
      </c>
      <c r="N1603" s="59">
        <v>40898</v>
      </c>
      <c r="O1603" s="19"/>
      <c r="P1603" s="22"/>
      <c r="Q1603" s="52"/>
      <c r="R1603" s="330"/>
    </row>
    <row r="1604" spans="1:18" x14ac:dyDescent="0.25">
      <c r="A1604" s="54">
        <v>40898</v>
      </c>
      <c r="B1604" s="55" t="s">
        <v>7439</v>
      </c>
      <c r="C1604" s="20" t="s">
        <v>7438</v>
      </c>
      <c r="D1604" s="17">
        <v>5067</v>
      </c>
      <c r="E1604" s="20"/>
      <c r="F1604" s="17" t="s">
        <v>4494</v>
      </c>
      <c r="G1604" s="17"/>
      <c r="H1604" s="17" t="s">
        <v>2156</v>
      </c>
      <c r="I1604" s="17"/>
      <c r="J1604" s="17"/>
      <c r="K1604" s="17" t="s">
        <v>4101</v>
      </c>
      <c r="L1604" s="233">
        <v>40899</v>
      </c>
      <c r="M1604" s="18" t="s">
        <v>3386</v>
      </c>
      <c r="N1604" s="59">
        <v>40898</v>
      </c>
      <c r="O1604" s="19"/>
      <c r="P1604" s="22"/>
      <c r="Q1604" s="52"/>
      <c r="R1604" s="330"/>
    </row>
    <row r="1605" spans="1:18" x14ac:dyDescent="0.25">
      <c r="A1605" s="54">
        <v>40898</v>
      </c>
      <c r="B1605" s="55" t="s">
        <v>7439</v>
      </c>
      <c r="C1605" s="20" t="s">
        <v>7438</v>
      </c>
      <c r="D1605" s="17">
        <v>5067</v>
      </c>
      <c r="E1605" s="20"/>
      <c r="F1605" s="17" t="s">
        <v>4494</v>
      </c>
      <c r="G1605" s="17"/>
      <c r="H1605" s="17" t="s">
        <v>2157</v>
      </c>
      <c r="I1605" s="17"/>
      <c r="J1605" s="17"/>
      <c r="K1605" s="17" t="s">
        <v>3040</v>
      </c>
      <c r="L1605" s="233">
        <v>40899</v>
      </c>
      <c r="M1605" s="18" t="s">
        <v>3386</v>
      </c>
      <c r="N1605" s="59">
        <v>40898</v>
      </c>
      <c r="O1605" s="19"/>
      <c r="P1605" s="22"/>
      <c r="Q1605" s="52"/>
      <c r="R1605" s="330"/>
    </row>
    <row r="1606" spans="1:18" x14ac:dyDescent="0.25">
      <c r="A1606" s="54">
        <v>40904</v>
      </c>
      <c r="B1606" s="55" t="s">
        <v>8065</v>
      </c>
      <c r="C1606" s="20" t="s">
        <v>2430</v>
      </c>
      <c r="D1606" s="17">
        <v>5017</v>
      </c>
      <c r="E1606" s="20"/>
      <c r="F1606" s="17" t="s">
        <v>4609</v>
      </c>
      <c r="G1606" s="17"/>
      <c r="H1606" s="17" t="s">
        <v>5198</v>
      </c>
      <c r="I1606" s="17" t="s">
        <v>8066</v>
      </c>
      <c r="J1606" s="17"/>
      <c r="K1606" s="17" t="s">
        <v>1665</v>
      </c>
      <c r="L1606" s="233">
        <v>40905</v>
      </c>
      <c r="M1606" s="18"/>
      <c r="N1606" s="59">
        <v>40905</v>
      </c>
      <c r="O1606" s="19"/>
      <c r="P1606" s="22"/>
      <c r="Q1606" s="52"/>
      <c r="R1606" s="330"/>
    </row>
    <row r="1607" spans="1:18" x14ac:dyDescent="0.25">
      <c r="A1607" s="54">
        <v>40904</v>
      </c>
      <c r="B1607" s="55" t="s">
        <v>8065</v>
      </c>
      <c r="C1607" s="20" t="s">
        <v>2430</v>
      </c>
      <c r="D1607" s="17">
        <v>5017</v>
      </c>
      <c r="E1607" s="20"/>
      <c r="F1607" s="17" t="s">
        <v>4609</v>
      </c>
      <c r="G1607" s="17" t="s">
        <v>8067</v>
      </c>
      <c r="H1607" s="17" t="s">
        <v>6044</v>
      </c>
      <c r="I1607" s="17" t="s">
        <v>9142</v>
      </c>
      <c r="J1607" s="17"/>
      <c r="K1607" s="17" t="s">
        <v>8068</v>
      </c>
      <c r="L1607" s="233">
        <v>40905</v>
      </c>
      <c r="M1607" s="18"/>
      <c r="N1607" s="59">
        <v>40905</v>
      </c>
      <c r="O1607" s="19"/>
      <c r="P1607" s="22"/>
      <c r="Q1607" s="52"/>
      <c r="R1607" s="330"/>
    </row>
    <row r="1608" spans="1:18" x14ac:dyDescent="0.25">
      <c r="A1608" s="54">
        <v>40906</v>
      </c>
      <c r="B1608" s="55" t="s">
        <v>376</v>
      </c>
      <c r="C1608" s="20" t="s">
        <v>10717</v>
      </c>
      <c r="D1608" s="17">
        <v>5066</v>
      </c>
      <c r="E1608" s="20"/>
      <c r="F1608" s="17" t="s">
        <v>4494</v>
      </c>
      <c r="G1608" s="17"/>
      <c r="H1608" s="17" t="s">
        <v>681</v>
      </c>
      <c r="I1608" s="17" t="s">
        <v>5414</v>
      </c>
      <c r="J1608" s="17" t="s">
        <v>904</v>
      </c>
      <c r="K1608" s="17" t="s">
        <v>921</v>
      </c>
      <c r="L1608" s="233">
        <v>40906</v>
      </c>
      <c r="M1608" s="18" t="s">
        <v>3386</v>
      </c>
      <c r="N1608" s="59">
        <v>40907</v>
      </c>
      <c r="O1608" s="19" t="s">
        <v>921</v>
      </c>
      <c r="P1608" s="22"/>
      <c r="Q1608" s="52"/>
      <c r="R1608" s="330"/>
    </row>
    <row r="1609" spans="1:18" x14ac:dyDescent="0.25">
      <c r="A1609" s="54">
        <v>40906</v>
      </c>
      <c r="B1609" s="55" t="s">
        <v>5110</v>
      </c>
      <c r="C1609" s="20" t="s">
        <v>2215</v>
      </c>
      <c r="D1609" s="17"/>
      <c r="E1609" s="20"/>
      <c r="F1609" s="17" t="s">
        <v>8810</v>
      </c>
      <c r="G1609" s="17"/>
      <c r="H1609" s="17" t="s">
        <v>518</v>
      </c>
      <c r="I1609" s="17" t="s">
        <v>5111</v>
      </c>
      <c r="J1609" s="17"/>
      <c r="K1609" s="17" t="s">
        <v>2773</v>
      </c>
      <c r="L1609" s="233">
        <v>40546</v>
      </c>
      <c r="M1609" s="18" t="s">
        <v>3386</v>
      </c>
      <c r="N1609" s="59">
        <v>40911</v>
      </c>
      <c r="O1609" s="19" t="s">
        <v>8837</v>
      </c>
      <c r="P1609" s="22"/>
      <c r="Q1609" s="52"/>
      <c r="R1609" s="330"/>
    </row>
    <row r="1610" spans="1:18" x14ac:dyDescent="0.25">
      <c r="A1610" s="54">
        <v>40921</v>
      </c>
      <c r="B1610" s="55" t="s">
        <v>160</v>
      </c>
      <c r="C1610" s="55" t="s">
        <v>6767</v>
      </c>
      <c r="D1610" s="23">
        <v>5063</v>
      </c>
      <c r="E1610" s="55"/>
      <c r="F1610" s="23" t="s">
        <v>9048</v>
      </c>
      <c r="G1610" s="23"/>
      <c r="H1610" s="23" t="s">
        <v>9396</v>
      </c>
      <c r="I1610" s="23" t="s">
        <v>3915</v>
      </c>
      <c r="J1610" s="23" t="s">
        <v>5774</v>
      </c>
      <c r="K1610" s="23" t="s">
        <v>161</v>
      </c>
      <c r="L1610" s="54">
        <v>40921</v>
      </c>
      <c r="M1610" s="18" t="s">
        <v>3386</v>
      </c>
      <c r="N1610" s="59">
        <v>40921</v>
      </c>
      <c r="O1610" s="19"/>
      <c r="P1610" s="22"/>
      <c r="Q1610" s="52"/>
      <c r="R1610" s="330"/>
    </row>
    <row r="1611" spans="1:18" x14ac:dyDescent="0.25">
      <c r="A1611" s="54">
        <v>40921</v>
      </c>
      <c r="B1611" s="55" t="s">
        <v>569</v>
      </c>
      <c r="C1611" s="55" t="s">
        <v>6893</v>
      </c>
      <c r="D1611" s="23">
        <v>5029</v>
      </c>
      <c r="E1611" s="55"/>
      <c r="F1611" s="23" t="s">
        <v>936</v>
      </c>
      <c r="G1611" s="23"/>
      <c r="H1611" s="23" t="s">
        <v>579</v>
      </c>
      <c r="I1611" s="23"/>
      <c r="J1611" s="23"/>
      <c r="K1611" s="23" t="s">
        <v>7127</v>
      </c>
      <c r="L1611" s="54">
        <v>40932</v>
      </c>
      <c r="M1611" s="18" t="s">
        <v>5937</v>
      </c>
      <c r="N1611" s="59">
        <v>40932</v>
      </c>
      <c r="O1611" s="19"/>
      <c r="P1611" s="22"/>
      <c r="Q1611" s="52"/>
      <c r="R1611" s="330"/>
    </row>
    <row r="1612" spans="1:18" x14ac:dyDescent="0.25">
      <c r="A1612" s="54">
        <v>40924</v>
      </c>
      <c r="B1612" s="55" t="s">
        <v>11033</v>
      </c>
      <c r="C1612" s="316" t="s">
        <v>8145</v>
      </c>
      <c r="D1612" s="317">
        <v>5153</v>
      </c>
      <c r="E1612" s="316" t="s">
        <v>11048</v>
      </c>
      <c r="F1612" s="317" t="s">
        <v>11038</v>
      </c>
      <c r="G1612" s="317"/>
      <c r="H1612" s="317" t="s">
        <v>11039</v>
      </c>
      <c r="I1612" s="317" t="s">
        <v>11049</v>
      </c>
      <c r="J1612" s="317" t="s">
        <v>10366</v>
      </c>
      <c r="K1612" s="317" t="s">
        <v>7019</v>
      </c>
      <c r="L1612" s="54">
        <v>41291</v>
      </c>
      <c r="M1612" s="18"/>
      <c r="N1612" s="59">
        <v>41304</v>
      </c>
      <c r="O1612" s="19" t="s">
        <v>11124</v>
      </c>
      <c r="P1612" s="22"/>
      <c r="Q1612" s="52"/>
      <c r="R1612" s="330"/>
    </row>
    <row r="1613" spans="1:18" x14ac:dyDescent="0.25">
      <c r="A1613" s="54">
        <v>40924</v>
      </c>
      <c r="B1613" s="55" t="s">
        <v>11033</v>
      </c>
      <c r="C1613" s="316" t="s">
        <v>8145</v>
      </c>
      <c r="D1613" s="317">
        <v>5153</v>
      </c>
      <c r="E1613" s="316" t="s">
        <v>11048</v>
      </c>
      <c r="F1613" s="317" t="s">
        <v>11038</v>
      </c>
      <c r="G1613" s="317"/>
      <c r="H1613" s="317" t="s">
        <v>10964</v>
      </c>
      <c r="I1613" s="317" t="s">
        <v>9677</v>
      </c>
      <c r="J1613" s="317" t="s">
        <v>10366</v>
      </c>
      <c r="K1613" s="317" t="s">
        <v>11050</v>
      </c>
      <c r="L1613" s="54">
        <v>41305</v>
      </c>
      <c r="M1613" s="340"/>
      <c r="N1613" s="59">
        <v>41319</v>
      </c>
      <c r="O1613" s="19"/>
      <c r="P1613" s="22"/>
      <c r="Q1613" s="52"/>
      <c r="R1613" s="330"/>
    </row>
    <row r="1614" spans="1:18" x14ac:dyDescent="0.25">
      <c r="A1614" s="54">
        <v>40924</v>
      </c>
      <c r="B1614" s="55" t="s">
        <v>11033</v>
      </c>
      <c r="C1614" s="61" t="s">
        <v>8145</v>
      </c>
      <c r="D1614" s="341">
        <v>5153</v>
      </c>
      <c r="E1614" s="61" t="s">
        <v>11048</v>
      </c>
      <c r="F1614" s="341" t="s">
        <v>11038</v>
      </c>
      <c r="G1614" s="341"/>
      <c r="H1614" s="341" t="s">
        <v>11051</v>
      </c>
      <c r="I1614" s="341" t="s">
        <v>9677</v>
      </c>
      <c r="J1614" s="341" t="s">
        <v>10366</v>
      </c>
      <c r="K1614" s="341" t="s">
        <v>2911</v>
      </c>
      <c r="L1614" s="54">
        <v>41305</v>
      </c>
      <c r="M1614" s="18"/>
      <c r="N1614" s="59">
        <v>41319</v>
      </c>
      <c r="O1614" s="19" t="s">
        <v>11213</v>
      </c>
      <c r="P1614" s="22"/>
      <c r="Q1614" s="52"/>
      <c r="R1614" s="330"/>
    </row>
    <row r="1615" spans="1:18" x14ac:dyDescent="0.25">
      <c r="A1615" s="54">
        <v>40932</v>
      </c>
      <c r="B1615" s="55" t="s">
        <v>7351</v>
      </c>
      <c r="C1615" s="20" t="s">
        <v>8270</v>
      </c>
      <c r="D1615" s="17">
        <v>5061</v>
      </c>
      <c r="E1615" s="20"/>
      <c r="F1615" s="17" t="s">
        <v>7352</v>
      </c>
      <c r="G1615" s="17" t="s">
        <v>7300</v>
      </c>
      <c r="H1615" s="17" t="s">
        <v>1008</v>
      </c>
      <c r="I1615" s="17" t="s">
        <v>7301</v>
      </c>
      <c r="J1615" s="17"/>
      <c r="K1615" s="17" t="s">
        <v>2079</v>
      </c>
      <c r="L1615" s="233">
        <v>40933</v>
      </c>
      <c r="M1615" s="18" t="s">
        <v>3386</v>
      </c>
      <c r="N1615" s="59">
        <v>40938</v>
      </c>
      <c r="O1615" s="19" t="s">
        <v>2079</v>
      </c>
      <c r="P1615" s="22"/>
      <c r="Q1615" s="52"/>
      <c r="R1615" s="330"/>
    </row>
    <row r="1616" spans="1:18" x14ac:dyDescent="0.25">
      <c r="A1616" s="54">
        <v>40932</v>
      </c>
      <c r="B1616" s="55" t="s">
        <v>7351</v>
      </c>
      <c r="C1616" s="20" t="s">
        <v>8270</v>
      </c>
      <c r="D1616" s="17">
        <v>5061</v>
      </c>
      <c r="E1616" s="20"/>
      <c r="F1616" s="17" t="s">
        <v>7352</v>
      </c>
      <c r="G1616" s="17" t="s">
        <v>7300</v>
      </c>
      <c r="H1616" s="17" t="s">
        <v>1008</v>
      </c>
      <c r="I1616" s="17" t="s">
        <v>7301</v>
      </c>
      <c r="J1616" s="17"/>
      <c r="K1616" s="17" t="s">
        <v>2079</v>
      </c>
      <c r="L1616" s="233">
        <v>40939</v>
      </c>
      <c r="M1616" s="18" t="s">
        <v>3386</v>
      </c>
      <c r="N1616" s="59">
        <v>40938</v>
      </c>
      <c r="O1616" s="19" t="s">
        <v>2079</v>
      </c>
      <c r="P1616" s="22"/>
      <c r="Q1616" s="52"/>
      <c r="R1616" s="330"/>
    </row>
    <row r="1617" spans="1:18" x14ac:dyDescent="0.25">
      <c r="A1617" s="54">
        <v>40933</v>
      </c>
      <c r="B1617" s="55" t="s">
        <v>4619</v>
      </c>
      <c r="C1617" s="55" t="s">
        <v>10654</v>
      </c>
      <c r="D1617" s="23">
        <v>5073</v>
      </c>
      <c r="E1617" s="55"/>
      <c r="F1617" s="23" t="s">
        <v>4323</v>
      </c>
      <c r="G1617" s="23"/>
      <c r="H1617" s="23" t="s">
        <v>9396</v>
      </c>
      <c r="I1617" s="23" t="s">
        <v>3915</v>
      </c>
      <c r="J1617" s="23" t="s">
        <v>374</v>
      </c>
      <c r="K1617" s="23" t="s">
        <v>4620</v>
      </c>
      <c r="L1617" s="54">
        <v>40934</v>
      </c>
      <c r="M1617" s="18" t="s">
        <v>3386</v>
      </c>
      <c r="N1617" s="59">
        <v>40934</v>
      </c>
      <c r="O1617" s="19"/>
      <c r="P1617" s="22"/>
      <c r="Q1617" s="52"/>
      <c r="R1617" s="330"/>
    </row>
    <row r="1618" spans="1:18" x14ac:dyDescent="0.25">
      <c r="A1618" s="54">
        <v>40935</v>
      </c>
      <c r="B1618" s="55" t="s">
        <v>1009</v>
      </c>
      <c r="C1618" s="20" t="s">
        <v>6893</v>
      </c>
      <c r="D1618" s="17">
        <v>5029</v>
      </c>
      <c r="E1618" s="20"/>
      <c r="F1618" s="17" t="s">
        <v>4494</v>
      </c>
      <c r="G1618" s="17"/>
      <c r="H1618" s="17" t="s">
        <v>4359</v>
      </c>
      <c r="I1618" s="17" t="s">
        <v>5414</v>
      </c>
      <c r="J1618" s="17" t="s">
        <v>10366</v>
      </c>
      <c r="K1618" s="17" t="s">
        <v>921</v>
      </c>
      <c r="L1618" s="233">
        <v>40935</v>
      </c>
      <c r="M1618" s="18" t="s">
        <v>3386</v>
      </c>
      <c r="N1618" s="59">
        <v>40938</v>
      </c>
      <c r="O1618" s="19" t="s">
        <v>921</v>
      </c>
      <c r="P1618" s="22"/>
      <c r="Q1618" s="52"/>
      <c r="R1618" s="330"/>
    </row>
    <row r="1619" spans="1:18" x14ac:dyDescent="0.25">
      <c r="A1619" s="54">
        <v>40935</v>
      </c>
      <c r="B1619" s="55" t="s">
        <v>1010</v>
      </c>
      <c r="C1619" s="20" t="s">
        <v>6893</v>
      </c>
      <c r="D1619" s="17">
        <v>5029</v>
      </c>
      <c r="E1619" s="20"/>
      <c r="F1619" s="17" t="s">
        <v>8810</v>
      </c>
      <c r="G1619" s="17" t="s">
        <v>5544</v>
      </c>
      <c r="H1619" s="17" t="s">
        <v>1498</v>
      </c>
      <c r="I1619" s="17" t="s">
        <v>3915</v>
      </c>
      <c r="J1619" s="17"/>
      <c r="K1619" s="17" t="s">
        <v>10037</v>
      </c>
      <c r="L1619" s="233">
        <v>40935</v>
      </c>
      <c r="M1619" s="18" t="s">
        <v>3386</v>
      </c>
      <c r="N1619" s="59">
        <v>40938</v>
      </c>
      <c r="O1619" s="19" t="s">
        <v>450</v>
      </c>
      <c r="P1619" s="22"/>
      <c r="Q1619" s="52"/>
      <c r="R1619" s="330"/>
    </row>
    <row r="1620" spans="1:18" x14ac:dyDescent="0.25">
      <c r="A1620" s="54">
        <v>40935</v>
      </c>
      <c r="B1620" s="55" t="s">
        <v>1010</v>
      </c>
      <c r="C1620" s="20" t="s">
        <v>6893</v>
      </c>
      <c r="D1620" s="17">
        <v>5029</v>
      </c>
      <c r="E1620" s="20"/>
      <c r="F1620" s="17" t="s">
        <v>8810</v>
      </c>
      <c r="G1620" s="17"/>
      <c r="H1620" s="17" t="s">
        <v>4916</v>
      </c>
      <c r="I1620" s="17" t="s">
        <v>3256</v>
      </c>
      <c r="J1620" s="254" t="s">
        <v>4917</v>
      </c>
      <c r="K1620" s="17" t="s">
        <v>4918</v>
      </c>
      <c r="L1620" s="233">
        <v>40935</v>
      </c>
      <c r="M1620" s="18" t="s">
        <v>3386</v>
      </c>
      <c r="N1620" s="59">
        <v>40938</v>
      </c>
      <c r="O1620" s="19" t="s">
        <v>2313</v>
      </c>
      <c r="P1620" s="22"/>
      <c r="Q1620" s="52"/>
      <c r="R1620" s="330"/>
    </row>
    <row r="1621" spans="1:18" x14ac:dyDescent="0.25">
      <c r="A1621" s="54">
        <v>40942</v>
      </c>
      <c r="B1621" s="55" t="s">
        <v>9224</v>
      </c>
      <c r="C1621" s="20" t="s">
        <v>151</v>
      </c>
      <c r="D1621" s="17"/>
      <c r="E1621" s="20"/>
      <c r="F1621" s="17" t="s">
        <v>9225</v>
      </c>
      <c r="G1621" s="17"/>
      <c r="H1621" s="17" t="s">
        <v>9226</v>
      </c>
      <c r="I1621" s="17"/>
      <c r="J1621" s="17"/>
      <c r="K1621" s="17" t="s">
        <v>2920</v>
      </c>
      <c r="L1621" s="233">
        <v>40945</v>
      </c>
      <c r="M1621" s="18"/>
      <c r="N1621" s="59">
        <v>40945</v>
      </c>
      <c r="O1621" s="19" t="s">
        <v>2920</v>
      </c>
      <c r="P1621" s="22"/>
      <c r="Q1621" s="52"/>
      <c r="R1621" s="330"/>
    </row>
    <row r="1622" spans="1:18" x14ac:dyDescent="0.25">
      <c r="A1622" s="54">
        <v>40945</v>
      </c>
      <c r="B1622" s="55" t="s">
        <v>7366</v>
      </c>
      <c r="C1622" s="55" t="s">
        <v>8270</v>
      </c>
      <c r="D1622" s="23">
        <v>5061</v>
      </c>
      <c r="E1622" s="55"/>
      <c r="F1622" s="23" t="s">
        <v>3009</v>
      </c>
      <c r="G1622" s="23" t="s">
        <v>8041</v>
      </c>
      <c r="H1622" s="23" t="s">
        <v>6879</v>
      </c>
      <c r="I1622" s="23" t="s">
        <v>8362</v>
      </c>
      <c r="J1622" s="23" t="s">
        <v>374</v>
      </c>
      <c r="K1622" s="23" t="s">
        <v>7367</v>
      </c>
      <c r="L1622" s="54">
        <v>40945</v>
      </c>
      <c r="M1622" s="18" t="s">
        <v>3386</v>
      </c>
      <c r="N1622" s="59">
        <v>40945</v>
      </c>
      <c r="O1622" s="19"/>
      <c r="P1622" s="22"/>
      <c r="Q1622" s="52"/>
      <c r="R1622" s="330"/>
    </row>
    <row r="1623" spans="1:18" x14ac:dyDescent="0.25">
      <c r="A1623" s="54">
        <v>40946</v>
      </c>
      <c r="B1623" s="55" t="s">
        <v>9250</v>
      </c>
      <c r="C1623" s="20" t="s">
        <v>8270</v>
      </c>
      <c r="D1623" s="17">
        <v>5061</v>
      </c>
      <c r="E1623" s="20"/>
      <c r="F1623" s="17" t="s">
        <v>9251</v>
      </c>
      <c r="G1623" s="17"/>
      <c r="H1623" s="17" t="s">
        <v>9252</v>
      </c>
      <c r="I1623" s="17" t="s">
        <v>9253</v>
      </c>
      <c r="J1623" s="17"/>
      <c r="K1623" s="17" t="s">
        <v>3394</v>
      </c>
      <c r="L1623" s="233">
        <v>40947</v>
      </c>
      <c r="M1623" s="18" t="s">
        <v>3386</v>
      </c>
      <c r="N1623" s="59">
        <v>40947</v>
      </c>
      <c r="O1623" s="19" t="s">
        <v>3394</v>
      </c>
      <c r="P1623" s="22"/>
      <c r="Q1623" s="52"/>
      <c r="R1623" s="330"/>
    </row>
    <row r="1624" spans="1:18" x14ac:dyDescent="0.25">
      <c r="A1624" s="54">
        <v>40956</v>
      </c>
      <c r="B1624" s="55" t="s">
        <v>4400</v>
      </c>
      <c r="C1624" s="55" t="s">
        <v>4401</v>
      </c>
      <c r="D1624" s="23">
        <v>5080</v>
      </c>
      <c r="E1624" s="55"/>
      <c r="F1624" s="23" t="s">
        <v>5382</v>
      </c>
      <c r="G1624" s="23"/>
      <c r="H1624" s="23" t="s">
        <v>6593</v>
      </c>
      <c r="I1624" s="23" t="s">
        <v>6069</v>
      </c>
      <c r="J1624" s="23" t="s">
        <v>2078</v>
      </c>
      <c r="K1624" s="23" t="s">
        <v>6387</v>
      </c>
      <c r="L1624" s="54">
        <v>40970</v>
      </c>
      <c r="M1624" s="18"/>
      <c r="N1624" s="59">
        <v>40970</v>
      </c>
      <c r="O1624" s="19"/>
      <c r="P1624" s="22"/>
      <c r="Q1624" s="52"/>
      <c r="R1624" s="330"/>
    </row>
    <row r="1625" spans="1:18" x14ac:dyDescent="0.25">
      <c r="A1625" s="54">
        <v>40962</v>
      </c>
      <c r="B1625" s="55" t="s">
        <v>8487</v>
      </c>
      <c r="C1625" s="55" t="s">
        <v>8488</v>
      </c>
      <c r="D1625" s="23">
        <v>5011</v>
      </c>
      <c r="E1625" s="55"/>
      <c r="F1625" s="23" t="s">
        <v>4323</v>
      </c>
      <c r="G1625" s="23"/>
      <c r="H1625" s="23" t="s">
        <v>9396</v>
      </c>
      <c r="I1625" s="23" t="s">
        <v>8177</v>
      </c>
      <c r="J1625" s="23" t="s">
        <v>9859</v>
      </c>
      <c r="K1625" s="23" t="s">
        <v>5866</v>
      </c>
      <c r="L1625" s="54">
        <v>40966</v>
      </c>
      <c r="M1625" s="18" t="s">
        <v>3386</v>
      </c>
      <c r="N1625" s="59">
        <v>40973</v>
      </c>
      <c r="O1625" s="19"/>
      <c r="P1625" s="22"/>
      <c r="Q1625" s="52"/>
      <c r="R1625" s="330"/>
    </row>
    <row r="1626" spans="1:18" x14ac:dyDescent="0.25">
      <c r="A1626" s="54">
        <v>40973</v>
      </c>
      <c r="B1626" s="55" t="s">
        <v>6174</v>
      </c>
      <c r="C1626" s="55" t="s">
        <v>10654</v>
      </c>
      <c r="D1626" s="23">
        <v>5073</v>
      </c>
      <c r="E1626" s="55"/>
      <c r="F1626" s="23" t="s">
        <v>8810</v>
      </c>
      <c r="G1626" s="23"/>
      <c r="H1626" s="23" t="s">
        <v>6175</v>
      </c>
      <c r="I1626" s="23" t="s">
        <v>7195</v>
      </c>
      <c r="J1626" s="23"/>
      <c r="K1626" s="23" t="s">
        <v>10226</v>
      </c>
      <c r="L1626" s="54">
        <v>40973</v>
      </c>
      <c r="M1626" s="18" t="s">
        <v>3386</v>
      </c>
      <c r="N1626" s="59">
        <v>40974</v>
      </c>
      <c r="O1626" s="19"/>
      <c r="P1626" s="22"/>
      <c r="Q1626" s="52"/>
      <c r="R1626" s="330"/>
    </row>
    <row r="1627" spans="1:18" x14ac:dyDescent="0.25">
      <c r="A1627" s="54">
        <v>40974</v>
      </c>
      <c r="B1627" s="55" t="s">
        <v>10427</v>
      </c>
      <c r="C1627" s="55" t="s">
        <v>4401</v>
      </c>
      <c r="D1627" s="23">
        <v>5080</v>
      </c>
      <c r="E1627" s="55"/>
      <c r="F1627" s="23" t="s">
        <v>3009</v>
      </c>
      <c r="G1627" s="23" t="s">
        <v>8041</v>
      </c>
      <c r="H1627" s="23" t="s">
        <v>6879</v>
      </c>
      <c r="I1627" s="23" t="s">
        <v>8362</v>
      </c>
      <c r="J1627" s="23" t="s">
        <v>374</v>
      </c>
      <c r="K1627" s="23" t="s">
        <v>6334</v>
      </c>
      <c r="L1627" s="54">
        <v>40974</v>
      </c>
      <c r="M1627" s="18" t="s">
        <v>3386</v>
      </c>
      <c r="N1627" s="59">
        <v>40974</v>
      </c>
      <c r="O1627" s="19"/>
      <c r="P1627" s="22"/>
      <c r="Q1627" s="52"/>
      <c r="R1627" s="330"/>
    </row>
    <row r="1628" spans="1:18" x14ac:dyDescent="0.25">
      <c r="A1628" s="54">
        <v>40982</v>
      </c>
      <c r="B1628" s="55" t="s">
        <v>10534</v>
      </c>
      <c r="C1628" s="55" t="s">
        <v>10535</v>
      </c>
      <c r="D1628" s="23">
        <v>5104</v>
      </c>
      <c r="E1628" s="55"/>
      <c r="F1628" s="23" t="s">
        <v>4609</v>
      </c>
      <c r="G1628" s="23" t="s">
        <v>5830</v>
      </c>
      <c r="H1628" s="23" t="s">
        <v>7802</v>
      </c>
      <c r="I1628" s="23" t="s">
        <v>10536</v>
      </c>
      <c r="J1628" s="23" t="s">
        <v>5513</v>
      </c>
      <c r="K1628" s="23" t="s">
        <v>2159</v>
      </c>
      <c r="L1628" s="54">
        <v>40987</v>
      </c>
      <c r="M1628" s="18"/>
      <c r="N1628" s="59">
        <v>40987</v>
      </c>
      <c r="O1628" s="19"/>
      <c r="P1628" s="22"/>
      <c r="Q1628" s="52"/>
      <c r="R1628" s="330"/>
    </row>
    <row r="1629" spans="1:18" x14ac:dyDescent="0.25">
      <c r="A1629" s="54">
        <v>40982</v>
      </c>
      <c r="B1629" s="55" t="s">
        <v>10534</v>
      </c>
      <c r="C1629" s="55" t="s">
        <v>10535</v>
      </c>
      <c r="D1629" s="23">
        <v>5104</v>
      </c>
      <c r="E1629" s="55"/>
      <c r="F1629" s="23" t="s">
        <v>4609</v>
      </c>
      <c r="G1629" s="23" t="s">
        <v>4888</v>
      </c>
      <c r="H1629" s="23" t="s">
        <v>10537</v>
      </c>
      <c r="I1629" s="23" t="s">
        <v>10538</v>
      </c>
      <c r="J1629" s="23" t="s">
        <v>5513</v>
      </c>
      <c r="K1629" s="23" t="s">
        <v>2773</v>
      </c>
      <c r="L1629" s="54">
        <v>40987</v>
      </c>
      <c r="M1629" s="18"/>
      <c r="N1629" s="59">
        <v>40987</v>
      </c>
      <c r="O1629" s="19"/>
      <c r="P1629" s="22"/>
      <c r="Q1629" s="52"/>
      <c r="R1629" s="330"/>
    </row>
    <row r="1630" spans="1:18" x14ac:dyDescent="0.25">
      <c r="A1630" s="54">
        <v>40982</v>
      </c>
      <c r="B1630" s="55" t="s">
        <v>10534</v>
      </c>
      <c r="C1630" s="55" t="s">
        <v>10535</v>
      </c>
      <c r="D1630" s="23">
        <v>5104</v>
      </c>
      <c r="E1630" s="55"/>
      <c r="F1630" s="23" t="s">
        <v>4609</v>
      </c>
      <c r="G1630" s="23" t="s">
        <v>4888</v>
      </c>
      <c r="H1630" s="23" t="s">
        <v>2316</v>
      </c>
      <c r="I1630" s="23" t="s">
        <v>10539</v>
      </c>
      <c r="J1630" s="23" t="s">
        <v>5513</v>
      </c>
      <c r="K1630" s="23" t="s">
        <v>4416</v>
      </c>
      <c r="L1630" s="54">
        <v>40987</v>
      </c>
      <c r="M1630" s="18"/>
      <c r="N1630" s="59">
        <v>40987</v>
      </c>
      <c r="O1630" s="19"/>
      <c r="P1630" s="22"/>
      <c r="Q1630" s="52"/>
      <c r="R1630" s="330"/>
    </row>
    <row r="1631" spans="1:18" x14ac:dyDescent="0.25">
      <c r="A1631" s="54">
        <v>40983</v>
      </c>
      <c r="B1631" s="55" t="s">
        <v>9770</v>
      </c>
      <c r="C1631" s="55" t="s">
        <v>9771</v>
      </c>
      <c r="D1631" s="23">
        <v>5120</v>
      </c>
      <c r="E1631" s="55"/>
      <c r="F1631" s="23" t="s">
        <v>9772</v>
      </c>
      <c r="G1631" s="23"/>
      <c r="H1631" s="23" t="s">
        <v>9451</v>
      </c>
      <c r="I1631" s="23"/>
      <c r="J1631" s="23" t="s">
        <v>5513</v>
      </c>
      <c r="K1631" s="23" t="s">
        <v>10226</v>
      </c>
      <c r="L1631" s="54">
        <v>41005</v>
      </c>
      <c r="M1631" s="18"/>
      <c r="N1631" s="59">
        <v>41005</v>
      </c>
      <c r="O1631" s="19"/>
      <c r="P1631" s="22"/>
      <c r="Q1631" s="52"/>
      <c r="R1631" s="330"/>
    </row>
    <row r="1632" spans="1:18" x14ac:dyDescent="0.25">
      <c r="A1632" s="54">
        <v>40987</v>
      </c>
      <c r="B1632" s="55" t="s">
        <v>8503</v>
      </c>
      <c r="C1632" s="55" t="s">
        <v>8504</v>
      </c>
      <c r="D1632" s="23">
        <v>5005</v>
      </c>
      <c r="E1632" s="55"/>
      <c r="F1632" s="23" t="s">
        <v>4494</v>
      </c>
      <c r="G1632" s="23"/>
      <c r="H1632" s="23" t="s">
        <v>4359</v>
      </c>
      <c r="I1632" s="23" t="s">
        <v>10098</v>
      </c>
      <c r="J1632" s="23" t="s">
        <v>1287</v>
      </c>
      <c r="K1632" s="23" t="s">
        <v>3883</v>
      </c>
      <c r="L1632" s="54">
        <v>40987</v>
      </c>
      <c r="M1632" s="18" t="s">
        <v>3386</v>
      </c>
      <c r="N1632" s="59">
        <v>40987</v>
      </c>
      <c r="O1632" s="19"/>
      <c r="P1632" s="22"/>
      <c r="Q1632" s="52"/>
      <c r="R1632" s="330"/>
    </row>
    <row r="1633" spans="1:18" x14ac:dyDescent="0.25">
      <c r="A1633" s="54">
        <v>40990</v>
      </c>
      <c r="B1633" s="55" t="s">
        <v>5889</v>
      </c>
      <c r="C1633" s="55" t="s">
        <v>5890</v>
      </c>
      <c r="D1633" s="23">
        <v>5126</v>
      </c>
      <c r="E1633" s="55"/>
      <c r="F1633" s="23" t="s">
        <v>9048</v>
      </c>
      <c r="G1633" s="23"/>
      <c r="H1633" s="23" t="s">
        <v>9396</v>
      </c>
      <c r="I1633" s="23" t="s">
        <v>2278</v>
      </c>
      <c r="J1633" s="23" t="s">
        <v>88</v>
      </c>
      <c r="K1633" s="23" t="s">
        <v>5866</v>
      </c>
      <c r="L1633" s="54">
        <v>40991</v>
      </c>
      <c r="M1633" s="18" t="s">
        <v>3386</v>
      </c>
      <c r="N1633" s="59">
        <v>40994</v>
      </c>
      <c r="O1633" s="19"/>
      <c r="P1633" s="22"/>
      <c r="Q1633" s="52"/>
      <c r="R1633" s="330"/>
    </row>
    <row r="1634" spans="1:18" x14ac:dyDescent="0.25">
      <c r="A1634" s="54">
        <v>40997</v>
      </c>
      <c r="B1634" s="55" t="s">
        <v>6114</v>
      </c>
      <c r="C1634" s="55" t="s">
        <v>8270</v>
      </c>
      <c r="D1634" s="23">
        <v>5061</v>
      </c>
      <c r="E1634" s="55"/>
      <c r="F1634" s="23" t="s">
        <v>6115</v>
      </c>
      <c r="G1634" s="23"/>
      <c r="H1634" s="23" t="s">
        <v>6116</v>
      </c>
      <c r="I1634" s="23" t="s">
        <v>6117</v>
      </c>
      <c r="J1634" s="23" t="s">
        <v>10002</v>
      </c>
      <c r="K1634" s="23" t="s">
        <v>6118</v>
      </c>
      <c r="L1634" s="54">
        <v>40998</v>
      </c>
      <c r="M1634" s="18" t="s">
        <v>3386</v>
      </c>
      <c r="N1634" s="59">
        <v>40998</v>
      </c>
      <c r="O1634" s="19" t="s">
        <v>6934</v>
      </c>
      <c r="P1634" s="22"/>
      <c r="Q1634" s="52"/>
      <c r="R1634" s="330"/>
    </row>
    <row r="1635" spans="1:18" x14ac:dyDescent="0.25">
      <c r="A1635" s="54">
        <v>41004</v>
      </c>
      <c r="B1635" s="55" t="s">
        <v>3418</v>
      </c>
      <c r="C1635" s="55" t="s">
        <v>6438</v>
      </c>
      <c r="D1635" s="23">
        <v>5085</v>
      </c>
      <c r="E1635" s="55"/>
      <c r="F1635" s="23" t="s">
        <v>4609</v>
      </c>
      <c r="G1635" s="23" t="s">
        <v>5830</v>
      </c>
      <c r="H1635" s="23" t="s">
        <v>74</v>
      </c>
      <c r="I1635" s="23" t="s">
        <v>75</v>
      </c>
      <c r="J1635" s="23" t="s">
        <v>374</v>
      </c>
      <c r="K1635" s="23" t="s">
        <v>2508</v>
      </c>
      <c r="L1635" s="54">
        <v>41008</v>
      </c>
      <c r="M1635" s="18"/>
      <c r="N1635" s="59">
        <v>41008</v>
      </c>
      <c r="O1635" s="19"/>
      <c r="P1635" s="22"/>
      <c r="Q1635" s="52"/>
      <c r="R1635" s="330"/>
    </row>
    <row r="1636" spans="1:18" x14ac:dyDescent="0.25">
      <c r="A1636" s="54">
        <v>41010</v>
      </c>
      <c r="B1636" s="55" t="s">
        <v>7534</v>
      </c>
      <c r="C1636" s="55" t="s">
        <v>3972</v>
      </c>
      <c r="D1636" s="23">
        <v>5117</v>
      </c>
      <c r="E1636" s="55"/>
      <c r="F1636" s="23" t="s">
        <v>7521</v>
      </c>
      <c r="G1636" s="23"/>
      <c r="H1636" s="23" t="s">
        <v>6593</v>
      </c>
      <c r="I1636" s="23" t="s">
        <v>8177</v>
      </c>
      <c r="J1636" s="23" t="s">
        <v>7535</v>
      </c>
      <c r="K1636" s="23" t="s">
        <v>7127</v>
      </c>
      <c r="L1636" s="54">
        <v>41023</v>
      </c>
      <c r="M1636" s="18" t="s">
        <v>3386</v>
      </c>
      <c r="N1636" s="59">
        <v>41023</v>
      </c>
      <c r="O1636" s="19" t="s">
        <v>7127</v>
      </c>
      <c r="P1636" s="22"/>
      <c r="Q1636" s="52"/>
      <c r="R1636" s="330"/>
    </row>
    <row r="1637" spans="1:18" x14ac:dyDescent="0.25">
      <c r="A1637" s="54">
        <v>41010</v>
      </c>
      <c r="B1637" s="55" t="s">
        <v>7534</v>
      </c>
      <c r="C1637" s="55" t="s">
        <v>3972</v>
      </c>
      <c r="D1637" s="23">
        <v>5117</v>
      </c>
      <c r="E1637" s="55"/>
      <c r="F1637" s="23" t="s">
        <v>7521</v>
      </c>
      <c r="G1637" s="23"/>
      <c r="H1637" s="23" t="s">
        <v>7536</v>
      </c>
      <c r="I1637" s="23"/>
      <c r="J1637" s="23" t="s">
        <v>7535</v>
      </c>
      <c r="K1637" s="23" t="s">
        <v>6387</v>
      </c>
      <c r="L1637" s="54">
        <v>41023</v>
      </c>
      <c r="M1637" s="18" t="s">
        <v>3386</v>
      </c>
      <c r="N1637" s="59">
        <v>41023</v>
      </c>
      <c r="O1637" s="19" t="s">
        <v>6387</v>
      </c>
      <c r="P1637" s="22"/>
      <c r="Q1637" s="52"/>
      <c r="R1637" s="330"/>
    </row>
    <row r="1638" spans="1:18" x14ac:dyDescent="0.25">
      <c r="A1638" s="54">
        <v>41019</v>
      </c>
      <c r="B1638" s="55" t="s">
        <v>4882</v>
      </c>
      <c r="C1638" s="55" t="s">
        <v>3972</v>
      </c>
      <c r="D1638" s="23">
        <v>5117</v>
      </c>
      <c r="E1638" s="55"/>
      <c r="F1638" s="23" t="s">
        <v>567</v>
      </c>
      <c r="G1638" s="23" t="s">
        <v>8140</v>
      </c>
      <c r="H1638" s="23" t="s">
        <v>4883</v>
      </c>
      <c r="I1638" s="23" t="s">
        <v>7300</v>
      </c>
      <c r="J1638" s="23"/>
      <c r="K1638" s="23" t="s">
        <v>4884</v>
      </c>
      <c r="L1638" s="54">
        <v>41019</v>
      </c>
      <c r="M1638" s="18" t="s">
        <v>6533</v>
      </c>
      <c r="N1638" s="59">
        <v>41019</v>
      </c>
      <c r="O1638" s="19"/>
      <c r="P1638" s="22"/>
      <c r="Q1638" s="52"/>
      <c r="R1638" s="330"/>
    </row>
    <row r="1639" spans="1:18" x14ac:dyDescent="0.25">
      <c r="A1639" s="54">
        <v>41019</v>
      </c>
      <c r="B1639" s="55" t="s">
        <v>4882</v>
      </c>
      <c r="C1639" s="55" t="s">
        <v>3972</v>
      </c>
      <c r="D1639" s="23">
        <v>5117</v>
      </c>
      <c r="E1639" s="55"/>
      <c r="F1639" s="23" t="s">
        <v>567</v>
      </c>
      <c r="G1639" s="23" t="s">
        <v>8140</v>
      </c>
      <c r="H1639" s="23" t="s">
        <v>4883</v>
      </c>
      <c r="I1639" s="23" t="s">
        <v>7300</v>
      </c>
      <c r="J1639" s="23"/>
      <c r="K1639" s="23" t="s">
        <v>3212</v>
      </c>
      <c r="L1639" s="54">
        <v>41023</v>
      </c>
      <c r="M1639" s="18" t="s">
        <v>6533</v>
      </c>
      <c r="N1639" s="59">
        <v>41023</v>
      </c>
      <c r="O1639" s="19"/>
      <c r="P1639" s="22"/>
      <c r="Q1639" s="52"/>
      <c r="R1639" s="330"/>
    </row>
    <row r="1640" spans="1:18" x14ac:dyDescent="0.25">
      <c r="A1640" s="54">
        <v>41022</v>
      </c>
      <c r="B1640" s="55" t="s">
        <v>8428</v>
      </c>
      <c r="C1640" s="55" t="s">
        <v>8712</v>
      </c>
      <c r="D1640" s="23">
        <v>5110</v>
      </c>
      <c r="E1640" s="55"/>
      <c r="F1640" s="23" t="s">
        <v>936</v>
      </c>
      <c r="G1640" s="23"/>
      <c r="H1640" s="23" t="s">
        <v>228</v>
      </c>
      <c r="I1640" s="23" t="s">
        <v>6069</v>
      </c>
      <c r="J1640" s="23" t="s">
        <v>1075</v>
      </c>
      <c r="K1640" s="23" t="s">
        <v>288</v>
      </c>
      <c r="L1640" s="54">
        <v>41040</v>
      </c>
      <c r="M1640" s="18"/>
      <c r="N1640" s="59" t="s">
        <v>12585</v>
      </c>
      <c r="O1640" s="19"/>
      <c r="P1640" s="22"/>
      <c r="Q1640" s="52"/>
      <c r="R1640" s="330"/>
    </row>
    <row r="1641" spans="1:18" x14ac:dyDescent="0.25">
      <c r="A1641" s="54">
        <v>41022</v>
      </c>
      <c r="B1641" s="55" t="s">
        <v>8428</v>
      </c>
      <c r="C1641" s="55" t="s">
        <v>8712</v>
      </c>
      <c r="D1641" s="23">
        <v>5110</v>
      </c>
      <c r="E1641" s="55"/>
      <c r="F1641" s="23" t="s">
        <v>936</v>
      </c>
      <c r="G1641" s="23"/>
      <c r="H1641" s="23" t="s">
        <v>4232</v>
      </c>
      <c r="I1641" s="23"/>
      <c r="J1641" s="23"/>
      <c r="K1641" s="23" t="s">
        <v>7566</v>
      </c>
      <c r="L1641" s="54">
        <v>41040</v>
      </c>
      <c r="M1641" s="18"/>
      <c r="N1641" s="59" t="s">
        <v>12585</v>
      </c>
      <c r="O1641" s="19"/>
      <c r="P1641" s="22"/>
      <c r="Q1641" s="52"/>
      <c r="R1641" s="330"/>
    </row>
    <row r="1642" spans="1:18" x14ac:dyDescent="0.25">
      <c r="A1642" s="54">
        <v>41023</v>
      </c>
      <c r="B1642" s="55" t="s">
        <v>1756</v>
      </c>
      <c r="C1642" s="55" t="s">
        <v>1757</v>
      </c>
      <c r="D1642" s="23">
        <v>51314</v>
      </c>
      <c r="E1642" s="55"/>
      <c r="F1642" s="23" t="s">
        <v>8291</v>
      </c>
      <c r="G1642" s="23"/>
      <c r="H1642" s="23" t="s">
        <v>1758</v>
      </c>
      <c r="I1642" s="23" t="s">
        <v>7195</v>
      </c>
      <c r="J1642" s="23" t="s">
        <v>1759</v>
      </c>
      <c r="K1642" s="23" t="s">
        <v>1760</v>
      </c>
      <c r="L1642" s="54"/>
      <c r="M1642" s="18"/>
      <c r="N1642" s="59">
        <v>41038</v>
      </c>
      <c r="O1642" s="19" t="s">
        <v>1760</v>
      </c>
      <c r="P1642" s="22"/>
      <c r="Q1642" s="52"/>
      <c r="R1642" s="330"/>
    </row>
    <row r="1643" spans="1:18" x14ac:dyDescent="0.25">
      <c r="A1643" s="54">
        <v>41030</v>
      </c>
      <c r="B1643" s="55" t="s">
        <v>3867</v>
      </c>
      <c r="C1643" s="55" t="s">
        <v>3972</v>
      </c>
      <c r="D1643" s="23">
        <v>5117</v>
      </c>
      <c r="E1643" s="55"/>
      <c r="F1643" s="23" t="s">
        <v>7521</v>
      </c>
      <c r="G1643" s="23"/>
      <c r="H1643" s="23" t="s">
        <v>7536</v>
      </c>
      <c r="I1643" s="23"/>
      <c r="J1643" s="23" t="s">
        <v>7535</v>
      </c>
      <c r="K1643" s="23" t="s">
        <v>5751</v>
      </c>
      <c r="L1643" s="54">
        <v>41030</v>
      </c>
      <c r="M1643" s="18" t="s">
        <v>6533</v>
      </c>
      <c r="N1643" s="59">
        <v>41030</v>
      </c>
      <c r="O1643" s="19"/>
      <c r="P1643" s="22"/>
      <c r="Q1643" s="52"/>
      <c r="R1643" s="330"/>
    </row>
    <row r="1644" spans="1:18" x14ac:dyDescent="0.25">
      <c r="A1644" s="54">
        <v>41030</v>
      </c>
      <c r="B1644" s="55" t="s">
        <v>1619</v>
      </c>
      <c r="C1644" s="55" t="s">
        <v>10697</v>
      </c>
      <c r="D1644" s="23">
        <v>4996</v>
      </c>
      <c r="E1644" s="55"/>
      <c r="F1644" s="23" t="s">
        <v>4494</v>
      </c>
      <c r="G1644" s="23"/>
      <c r="H1644" s="23" t="s">
        <v>1620</v>
      </c>
      <c r="I1644" s="23"/>
      <c r="J1644" s="23"/>
      <c r="K1644" s="23" t="s">
        <v>8426</v>
      </c>
      <c r="L1644" s="54">
        <v>41033</v>
      </c>
      <c r="M1644" s="18" t="s">
        <v>6533</v>
      </c>
      <c r="N1644" s="59">
        <v>41033</v>
      </c>
      <c r="O1644" s="19"/>
      <c r="P1644" s="22"/>
      <c r="Q1644" s="52"/>
      <c r="R1644" s="330"/>
    </row>
    <row r="1645" spans="1:18" x14ac:dyDescent="0.25">
      <c r="A1645" s="54">
        <v>41037</v>
      </c>
      <c r="B1645" s="55"/>
      <c r="C1645" s="55" t="s">
        <v>6539</v>
      </c>
      <c r="D1645" s="23">
        <v>5079</v>
      </c>
      <c r="E1645" s="55"/>
      <c r="F1645" s="23" t="s">
        <v>7788</v>
      </c>
      <c r="G1645" s="23"/>
      <c r="H1645" s="23" t="s">
        <v>7789</v>
      </c>
      <c r="I1645" s="23"/>
      <c r="J1645" s="23"/>
      <c r="K1645" s="23"/>
      <c r="L1645" s="54">
        <v>41043</v>
      </c>
      <c r="M1645" s="18" t="s">
        <v>3386</v>
      </c>
      <c r="N1645" s="59" t="s">
        <v>12585</v>
      </c>
      <c r="O1645" s="19"/>
      <c r="P1645" s="22"/>
      <c r="Q1645" s="52"/>
      <c r="R1645" s="330"/>
    </row>
    <row r="1646" spans="1:18" x14ac:dyDescent="0.25">
      <c r="A1646" s="54">
        <v>41038</v>
      </c>
      <c r="B1646" s="55" t="s">
        <v>7401</v>
      </c>
      <c r="C1646" s="55" t="s">
        <v>3972</v>
      </c>
      <c r="D1646" s="23">
        <v>5117</v>
      </c>
      <c r="E1646" s="55"/>
      <c r="F1646" s="23" t="s">
        <v>7521</v>
      </c>
      <c r="G1646" s="23"/>
      <c r="H1646" s="23" t="s">
        <v>7536</v>
      </c>
      <c r="I1646" s="23"/>
      <c r="J1646" s="23" t="s">
        <v>7535</v>
      </c>
      <c r="K1646" s="23" t="s">
        <v>5751</v>
      </c>
      <c r="L1646" s="54"/>
      <c r="M1646" s="18" t="s">
        <v>3386</v>
      </c>
      <c r="N1646" s="59" t="s">
        <v>12585</v>
      </c>
      <c r="O1646" s="19"/>
      <c r="P1646" s="22"/>
      <c r="Q1646" s="52"/>
      <c r="R1646" s="330"/>
    </row>
    <row r="1647" spans="1:18" x14ac:dyDescent="0.25">
      <c r="A1647" s="54">
        <v>41045</v>
      </c>
      <c r="B1647" s="55" t="s">
        <v>9935</v>
      </c>
      <c r="C1647" s="55" t="s">
        <v>8712</v>
      </c>
      <c r="D1647" s="23">
        <v>5110</v>
      </c>
      <c r="E1647" s="55"/>
      <c r="F1647" s="23" t="s">
        <v>936</v>
      </c>
      <c r="G1647" s="23"/>
      <c r="H1647" s="23" t="s">
        <v>9191</v>
      </c>
      <c r="I1647" s="23" t="s">
        <v>10616</v>
      </c>
      <c r="J1647" s="23" t="s">
        <v>1075</v>
      </c>
      <c r="K1647" s="23" t="s">
        <v>7825</v>
      </c>
      <c r="L1647" s="54"/>
      <c r="M1647" s="18"/>
      <c r="N1647" s="59" t="s">
        <v>12585</v>
      </c>
      <c r="O1647" s="19"/>
      <c r="P1647" s="22"/>
      <c r="Q1647" s="52">
        <v>0.39500000000000002</v>
      </c>
      <c r="R1647" s="330" t="s">
        <v>10982</v>
      </c>
    </row>
    <row r="1648" spans="1:18" x14ac:dyDescent="0.25">
      <c r="A1648" s="54">
        <v>41053</v>
      </c>
      <c r="B1648" s="55" t="s">
        <v>3695</v>
      </c>
      <c r="C1648" s="55" t="s">
        <v>8712</v>
      </c>
      <c r="D1648" s="23">
        <v>5110</v>
      </c>
      <c r="E1648" s="55"/>
      <c r="F1648" s="23" t="s">
        <v>3696</v>
      </c>
      <c r="G1648" s="23"/>
      <c r="H1648" s="23" t="s">
        <v>3697</v>
      </c>
      <c r="I1648" s="23" t="s">
        <v>3698</v>
      </c>
      <c r="J1648" s="23" t="s">
        <v>3699</v>
      </c>
      <c r="K1648" s="23" t="s">
        <v>943</v>
      </c>
      <c r="L1648" s="54"/>
      <c r="M1648" s="18"/>
      <c r="N1648" s="59" t="s">
        <v>12585</v>
      </c>
      <c r="O1648" s="19"/>
      <c r="P1648" s="22"/>
      <c r="Q1648" s="52"/>
      <c r="R1648" s="330"/>
    </row>
    <row r="1649" spans="1:18" x14ac:dyDescent="0.25">
      <c r="A1649" s="54">
        <v>41064</v>
      </c>
      <c r="B1649" s="55" t="s">
        <v>4655</v>
      </c>
      <c r="C1649" s="55" t="s">
        <v>8712</v>
      </c>
      <c r="D1649" s="23">
        <v>5110</v>
      </c>
      <c r="E1649" s="55"/>
      <c r="F1649" s="23" t="s">
        <v>4494</v>
      </c>
      <c r="G1649" s="23"/>
      <c r="H1649" s="23" t="s">
        <v>4359</v>
      </c>
      <c r="I1649" s="23" t="s">
        <v>5414</v>
      </c>
      <c r="J1649" s="23" t="s">
        <v>3618</v>
      </c>
      <c r="K1649" s="23" t="s">
        <v>1672</v>
      </c>
      <c r="L1649" s="54"/>
      <c r="M1649" s="18" t="s">
        <v>6533</v>
      </c>
      <c r="N1649" s="59" t="s">
        <v>12585</v>
      </c>
      <c r="O1649" s="19"/>
      <c r="P1649" s="22"/>
      <c r="Q1649" s="52">
        <v>25.92</v>
      </c>
      <c r="R1649" s="330" t="s">
        <v>10980</v>
      </c>
    </row>
    <row r="1650" spans="1:18" x14ac:dyDescent="0.25">
      <c r="A1650" s="54">
        <v>41064</v>
      </c>
      <c r="B1650" s="55" t="s">
        <v>8024</v>
      </c>
      <c r="C1650" s="55" t="s">
        <v>2215</v>
      </c>
      <c r="D1650" s="23"/>
      <c r="E1650" s="55"/>
      <c r="F1650" s="23" t="s">
        <v>9334</v>
      </c>
      <c r="G1650" s="23"/>
      <c r="H1650" s="23" t="s">
        <v>8025</v>
      </c>
      <c r="I1650" s="23"/>
      <c r="J1650" s="23"/>
      <c r="K1650" s="23" t="s">
        <v>2911</v>
      </c>
      <c r="L1650" s="54"/>
      <c r="M1650" s="18" t="s">
        <v>6533</v>
      </c>
      <c r="N1650" s="59" t="s">
        <v>12585</v>
      </c>
      <c r="O1650" s="19"/>
      <c r="P1650" s="22"/>
      <c r="Q1650" s="52"/>
      <c r="R1650" s="330"/>
    </row>
    <row r="1651" spans="1:18" x14ac:dyDescent="0.25">
      <c r="A1651" s="54">
        <v>41065</v>
      </c>
      <c r="B1651" s="55" t="s">
        <v>257</v>
      </c>
      <c r="C1651" s="55" t="s">
        <v>3972</v>
      </c>
      <c r="D1651" s="23">
        <v>5117</v>
      </c>
      <c r="E1651" s="55"/>
      <c r="F1651" s="23" t="s">
        <v>936</v>
      </c>
      <c r="G1651" s="23"/>
      <c r="H1651" s="23" t="s">
        <v>258</v>
      </c>
      <c r="I1651" s="23"/>
      <c r="J1651" s="23" t="s">
        <v>7950</v>
      </c>
      <c r="K1651" s="23" t="s">
        <v>10226</v>
      </c>
      <c r="L1651" s="54"/>
      <c r="M1651" s="18"/>
      <c r="N1651" s="59" t="s">
        <v>12585</v>
      </c>
      <c r="O1651" s="19"/>
      <c r="P1651" s="22"/>
      <c r="Q1651" s="52">
        <v>14.42</v>
      </c>
      <c r="R1651" s="330" t="s">
        <v>10981</v>
      </c>
    </row>
    <row r="1652" spans="1:18" x14ac:dyDescent="0.25">
      <c r="A1652" s="60">
        <v>41066</v>
      </c>
      <c r="B1652" s="61" t="s">
        <v>3748</v>
      </c>
      <c r="C1652" s="20" t="s">
        <v>3972</v>
      </c>
      <c r="D1652" s="17">
        <v>5117</v>
      </c>
      <c r="E1652" s="20"/>
      <c r="F1652" s="17" t="s">
        <v>3749</v>
      </c>
      <c r="G1652" s="17" t="s">
        <v>5830</v>
      </c>
      <c r="H1652" s="17" t="s">
        <v>74</v>
      </c>
      <c r="I1652" s="17" t="s">
        <v>1255</v>
      </c>
      <c r="J1652" s="17"/>
      <c r="K1652" s="17" t="s">
        <v>3750</v>
      </c>
      <c r="L1652" s="233">
        <v>41085</v>
      </c>
      <c r="M1652" s="18"/>
      <c r="N1652" s="59">
        <v>41089</v>
      </c>
      <c r="O1652" s="19">
        <v>51</v>
      </c>
      <c r="P1652" s="22" t="s">
        <v>1255</v>
      </c>
      <c r="Q1652" s="52"/>
      <c r="R1652" s="330"/>
    </row>
    <row r="1653" spans="1:18" x14ac:dyDescent="0.25">
      <c r="A1653" s="54">
        <v>41066</v>
      </c>
      <c r="B1653" s="55" t="s">
        <v>3747</v>
      </c>
      <c r="C1653" s="55" t="s">
        <v>7214</v>
      </c>
      <c r="D1653" s="23">
        <v>4985</v>
      </c>
      <c r="E1653" s="55"/>
      <c r="F1653" s="23" t="s">
        <v>4609</v>
      </c>
      <c r="G1653" s="23"/>
      <c r="H1653" s="23" t="s">
        <v>6044</v>
      </c>
      <c r="I1653" s="23" t="s">
        <v>6912</v>
      </c>
      <c r="J1653" s="23" t="s">
        <v>374</v>
      </c>
      <c r="K1653" s="23" t="s">
        <v>3040</v>
      </c>
      <c r="L1653" s="54">
        <v>41066</v>
      </c>
      <c r="M1653" s="18" t="s">
        <v>3386</v>
      </c>
      <c r="N1653" s="59" t="s">
        <v>12585</v>
      </c>
      <c r="O1653" s="19"/>
      <c r="P1653" s="22"/>
      <c r="Q1653" s="52"/>
      <c r="R1653" s="330"/>
    </row>
    <row r="1654" spans="1:18" x14ac:dyDescent="0.25">
      <c r="A1654" s="54">
        <v>41067</v>
      </c>
      <c r="B1654" s="55" t="s">
        <v>10126</v>
      </c>
      <c r="C1654" s="55" t="s">
        <v>10127</v>
      </c>
      <c r="D1654" s="23">
        <v>5132</v>
      </c>
      <c r="E1654" s="55"/>
      <c r="F1654" s="23" t="s">
        <v>2590</v>
      </c>
      <c r="G1654" s="23"/>
      <c r="H1654" s="23" t="s">
        <v>2591</v>
      </c>
      <c r="I1654" s="23" t="s">
        <v>9253</v>
      </c>
      <c r="J1654" s="23"/>
      <c r="K1654" s="23" t="s">
        <v>2592</v>
      </c>
      <c r="L1654" s="54">
        <v>41067</v>
      </c>
      <c r="M1654" s="18" t="s">
        <v>3386</v>
      </c>
      <c r="N1654" s="59" t="s">
        <v>12585</v>
      </c>
      <c r="O1654" s="19"/>
      <c r="P1654" s="22"/>
      <c r="Q1654" s="52"/>
      <c r="R1654" s="330"/>
    </row>
    <row r="1655" spans="1:18" x14ac:dyDescent="0.25">
      <c r="A1655" s="54">
        <v>41067</v>
      </c>
      <c r="B1655" s="55" t="s">
        <v>10126</v>
      </c>
      <c r="C1655" s="55" t="s">
        <v>10127</v>
      </c>
      <c r="D1655" s="23">
        <v>5132</v>
      </c>
      <c r="E1655" s="55"/>
      <c r="F1655" s="23" t="s">
        <v>2590</v>
      </c>
      <c r="G1655" s="23"/>
      <c r="H1655" s="23" t="s">
        <v>2593</v>
      </c>
      <c r="I1655" s="23" t="s">
        <v>2594</v>
      </c>
      <c r="J1655" s="23"/>
      <c r="K1655" s="23" t="s">
        <v>10656</v>
      </c>
      <c r="L1655" s="54">
        <v>41067</v>
      </c>
      <c r="M1655" s="18" t="s">
        <v>3386</v>
      </c>
      <c r="N1655" s="59" t="s">
        <v>12585</v>
      </c>
      <c r="O1655" s="19"/>
      <c r="P1655" s="22"/>
      <c r="Q1655" s="52"/>
      <c r="R1655" s="330"/>
    </row>
    <row r="1656" spans="1:18" x14ac:dyDescent="0.25">
      <c r="A1656" s="54">
        <v>41067</v>
      </c>
      <c r="B1656" s="55" t="s">
        <v>10126</v>
      </c>
      <c r="C1656" s="55" t="s">
        <v>10127</v>
      </c>
      <c r="D1656" s="23">
        <v>5132</v>
      </c>
      <c r="E1656" s="55"/>
      <c r="F1656" s="23" t="s">
        <v>2590</v>
      </c>
      <c r="G1656" s="23"/>
      <c r="H1656" s="23" t="s">
        <v>2593</v>
      </c>
      <c r="I1656" s="23" t="s">
        <v>2595</v>
      </c>
      <c r="J1656" s="23"/>
      <c r="K1656" s="23" t="s">
        <v>10656</v>
      </c>
      <c r="L1656" s="54">
        <v>41067</v>
      </c>
      <c r="M1656" s="18" t="s">
        <v>3386</v>
      </c>
      <c r="N1656" s="59" t="s">
        <v>12585</v>
      </c>
      <c r="O1656" s="19"/>
      <c r="P1656" s="22"/>
      <c r="Q1656" s="52"/>
      <c r="R1656" s="330"/>
    </row>
    <row r="1657" spans="1:18" x14ac:dyDescent="0.25">
      <c r="A1657" s="54">
        <v>41067</v>
      </c>
      <c r="B1657" s="55" t="s">
        <v>10126</v>
      </c>
      <c r="C1657" s="55" t="s">
        <v>10127</v>
      </c>
      <c r="D1657" s="23">
        <v>5132</v>
      </c>
      <c r="E1657" s="55"/>
      <c r="F1657" s="23" t="s">
        <v>2590</v>
      </c>
      <c r="G1657" s="23"/>
      <c r="H1657" s="23" t="s">
        <v>2596</v>
      </c>
      <c r="I1657" s="23" t="s">
        <v>9253</v>
      </c>
      <c r="J1657" s="23"/>
      <c r="K1657" s="23" t="s">
        <v>2597</v>
      </c>
      <c r="L1657" s="54">
        <v>41067</v>
      </c>
      <c r="M1657" s="18" t="s">
        <v>6533</v>
      </c>
      <c r="N1657" s="59" t="s">
        <v>12585</v>
      </c>
      <c r="O1657" s="19"/>
      <c r="P1657" s="22"/>
      <c r="Q1657" s="52"/>
      <c r="R1657" s="330"/>
    </row>
    <row r="1658" spans="1:18" x14ac:dyDescent="0.25">
      <c r="A1658" s="54">
        <v>41067</v>
      </c>
      <c r="B1658" s="55" t="s">
        <v>10126</v>
      </c>
      <c r="C1658" s="55" t="s">
        <v>10127</v>
      </c>
      <c r="D1658" s="23">
        <v>5132</v>
      </c>
      <c r="E1658" s="55"/>
      <c r="F1658" s="23" t="s">
        <v>2590</v>
      </c>
      <c r="G1658" s="23"/>
      <c r="H1658" s="23" t="s">
        <v>2598</v>
      </c>
      <c r="I1658" s="23" t="s">
        <v>5414</v>
      </c>
      <c r="J1658" s="23"/>
      <c r="K1658" s="23" t="s">
        <v>2599</v>
      </c>
      <c r="L1658" s="54">
        <v>41067</v>
      </c>
      <c r="M1658" s="18" t="s">
        <v>6533</v>
      </c>
      <c r="N1658" s="59" t="s">
        <v>12585</v>
      </c>
      <c r="O1658" s="19"/>
      <c r="P1658" s="22"/>
      <c r="Q1658" s="52"/>
      <c r="R1658" s="330"/>
    </row>
    <row r="1659" spans="1:18" x14ac:dyDescent="0.25">
      <c r="A1659" s="54">
        <v>41067</v>
      </c>
      <c r="B1659" s="55" t="s">
        <v>10126</v>
      </c>
      <c r="C1659" s="55" t="s">
        <v>10127</v>
      </c>
      <c r="D1659" s="23">
        <v>5132</v>
      </c>
      <c r="E1659" s="55"/>
      <c r="F1659" s="23" t="s">
        <v>2590</v>
      </c>
      <c r="G1659" s="23"/>
      <c r="H1659" s="23" t="s">
        <v>2600</v>
      </c>
      <c r="I1659" s="23" t="s">
        <v>2601</v>
      </c>
      <c r="J1659" s="23"/>
      <c r="K1659" s="23" t="s">
        <v>2602</v>
      </c>
      <c r="L1659" s="54">
        <v>41067</v>
      </c>
      <c r="M1659" s="18" t="s">
        <v>6533</v>
      </c>
      <c r="N1659" s="59" t="s">
        <v>12585</v>
      </c>
      <c r="O1659" s="19"/>
      <c r="P1659" s="22"/>
      <c r="Q1659" s="52"/>
      <c r="R1659" s="330"/>
    </row>
    <row r="1660" spans="1:18" x14ac:dyDescent="0.25">
      <c r="A1660" s="54">
        <v>41067</v>
      </c>
      <c r="B1660" s="55" t="s">
        <v>2603</v>
      </c>
      <c r="C1660" s="55" t="s">
        <v>10127</v>
      </c>
      <c r="D1660" s="23">
        <v>5132</v>
      </c>
      <c r="E1660" s="55"/>
      <c r="F1660" s="23" t="s">
        <v>2826</v>
      </c>
      <c r="G1660" s="23"/>
      <c r="H1660" s="23" t="s">
        <v>3591</v>
      </c>
      <c r="I1660" s="23" t="s">
        <v>2534</v>
      </c>
      <c r="J1660" s="23"/>
      <c r="K1660" s="23" t="s">
        <v>2602</v>
      </c>
      <c r="L1660" s="54">
        <v>41067</v>
      </c>
      <c r="M1660" s="18" t="s">
        <v>6533</v>
      </c>
      <c r="N1660" s="59" t="s">
        <v>12585</v>
      </c>
      <c r="O1660" s="19"/>
      <c r="P1660" s="22"/>
      <c r="Q1660" s="52"/>
      <c r="R1660" s="330"/>
    </row>
    <row r="1661" spans="1:18" x14ac:dyDescent="0.25">
      <c r="A1661" s="54">
        <v>41067</v>
      </c>
      <c r="B1661" s="55" t="s">
        <v>2603</v>
      </c>
      <c r="C1661" s="55" t="s">
        <v>10127</v>
      </c>
      <c r="D1661" s="23">
        <v>5132</v>
      </c>
      <c r="E1661" s="55"/>
      <c r="F1661" s="23" t="s">
        <v>2826</v>
      </c>
      <c r="G1661" s="23"/>
      <c r="H1661" s="23" t="s">
        <v>3591</v>
      </c>
      <c r="I1661" s="23" t="s">
        <v>674</v>
      </c>
      <c r="J1661" s="23"/>
      <c r="K1661" s="23" t="s">
        <v>10656</v>
      </c>
      <c r="L1661" s="54">
        <v>41067</v>
      </c>
      <c r="M1661" s="18" t="s">
        <v>6533</v>
      </c>
      <c r="N1661" s="59" t="s">
        <v>12585</v>
      </c>
      <c r="O1661" s="19"/>
      <c r="P1661" s="22"/>
      <c r="Q1661" s="52"/>
      <c r="R1661" s="330"/>
    </row>
    <row r="1662" spans="1:18" x14ac:dyDescent="0.25">
      <c r="A1662" s="54">
        <v>41067</v>
      </c>
      <c r="B1662" s="55" t="s">
        <v>2603</v>
      </c>
      <c r="C1662" s="55" t="s">
        <v>10127</v>
      </c>
      <c r="D1662" s="23">
        <v>5132</v>
      </c>
      <c r="E1662" s="55"/>
      <c r="F1662" s="23" t="s">
        <v>2826</v>
      </c>
      <c r="G1662" s="23"/>
      <c r="H1662" s="23" t="s">
        <v>3591</v>
      </c>
      <c r="I1662" s="23" t="s">
        <v>10321</v>
      </c>
      <c r="J1662" s="23"/>
      <c r="K1662" s="23" t="s">
        <v>10656</v>
      </c>
      <c r="L1662" s="54">
        <v>41067</v>
      </c>
      <c r="M1662" s="18" t="s">
        <v>6533</v>
      </c>
      <c r="N1662" s="59" t="s">
        <v>12585</v>
      </c>
      <c r="O1662" s="19"/>
      <c r="P1662" s="22"/>
      <c r="Q1662" s="52"/>
      <c r="R1662" s="330"/>
    </row>
    <row r="1663" spans="1:18" x14ac:dyDescent="0.25">
      <c r="A1663" s="54">
        <v>41067</v>
      </c>
      <c r="B1663" s="55" t="s">
        <v>7282</v>
      </c>
      <c r="C1663" s="55" t="s">
        <v>10822</v>
      </c>
      <c r="D1663" s="23">
        <v>5089</v>
      </c>
      <c r="E1663" s="55"/>
      <c r="F1663" s="23" t="s">
        <v>1461</v>
      </c>
      <c r="G1663" s="23"/>
      <c r="H1663" s="23" t="s">
        <v>6593</v>
      </c>
      <c r="I1663" s="23" t="s">
        <v>10616</v>
      </c>
      <c r="J1663" s="23" t="s">
        <v>1365</v>
      </c>
      <c r="K1663" s="23" t="s">
        <v>943</v>
      </c>
      <c r="L1663" s="54">
        <v>41086</v>
      </c>
      <c r="M1663" s="18"/>
      <c r="N1663" s="59" t="s">
        <v>12585</v>
      </c>
      <c r="O1663" s="19"/>
      <c r="P1663" s="22"/>
      <c r="Q1663" s="52"/>
      <c r="R1663" s="330"/>
    </row>
    <row r="1664" spans="1:18" x14ac:dyDescent="0.25">
      <c r="A1664" s="54">
        <v>41068</v>
      </c>
      <c r="B1664" s="55" t="s">
        <v>9345</v>
      </c>
      <c r="C1664" s="55" t="s">
        <v>3972</v>
      </c>
      <c r="D1664" s="23">
        <v>5117</v>
      </c>
      <c r="E1664" s="55"/>
      <c r="F1664" s="23" t="s">
        <v>7521</v>
      </c>
      <c r="G1664" s="23"/>
      <c r="H1664" s="23" t="s">
        <v>4047</v>
      </c>
      <c r="I1664" s="23" t="s">
        <v>7195</v>
      </c>
      <c r="J1664" s="23" t="s">
        <v>7950</v>
      </c>
      <c r="K1664" s="23" t="s">
        <v>5751</v>
      </c>
      <c r="L1664" s="54"/>
      <c r="M1664" s="18"/>
      <c r="N1664" s="59" t="s">
        <v>12585</v>
      </c>
      <c r="O1664" s="19"/>
      <c r="P1664" s="22"/>
      <c r="Q1664" s="52"/>
      <c r="R1664" s="330"/>
    </row>
    <row r="1665" spans="1:18" x14ac:dyDescent="0.25">
      <c r="A1665" s="54">
        <v>41071</v>
      </c>
      <c r="B1665" s="55" t="s">
        <v>5369</v>
      </c>
      <c r="C1665" s="20" t="s">
        <v>5370</v>
      </c>
      <c r="D1665" s="17">
        <v>5139</v>
      </c>
      <c r="E1665" s="20"/>
      <c r="F1665" s="17" t="s">
        <v>936</v>
      </c>
      <c r="G1665" s="17"/>
      <c r="H1665" s="17" t="s">
        <v>6963</v>
      </c>
      <c r="I1665" s="17"/>
      <c r="J1665" s="17"/>
      <c r="K1665" s="17" t="s">
        <v>7516</v>
      </c>
      <c r="L1665" s="233">
        <v>41085</v>
      </c>
      <c r="M1665" s="18"/>
      <c r="N1665" s="59">
        <v>41085</v>
      </c>
      <c r="O1665" s="19">
        <v>30</v>
      </c>
      <c r="P1665" s="22"/>
      <c r="Q1665" s="52"/>
      <c r="R1665" s="330"/>
    </row>
    <row r="1666" spans="1:18" x14ac:dyDescent="0.25">
      <c r="A1666" s="54">
        <v>41071</v>
      </c>
      <c r="B1666" s="55" t="s">
        <v>5369</v>
      </c>
      <c r="C1666" s="20" t="s">
        <v>5370</v>
      </c>
      <c r="D1666" s="17">
        <v>5139</v>
      </c>
      <c r="E1666" s="20"/>
      <c r="F1666" s="17" t="s">
        <v>936</v>
      </c>
      <c r="G1666" s="17"/>
      <c r="H1666" s="17" t="s">
        <v>6964</v>
      </c>
      <c r="I1666" s="17"/>
      <c r="J1666" s="17"/>
      <c r="K1666" s="17" t="s">
        <v>6965</v>
      </c>
      <c r="L1666" s="233">
        <v>41085</v>
      </c>
      <c r="M1666" s="18"/>
      <c r="N1666" s="59">
        <v>41085</v>
      </c>
      <c r="O1666" s="19" t="s">
        <v>6965</v>
      </c>
      <c r="P1666" s="22"/>
      <c r="Q1666" s="52"/>
      <c r="R1666" s="330"/>
    </row>
    <row r="1667" spans="1:18" x14ac:dyDescent="0.25">
      <c r="A1667" s="54">
        <v>41071</v>
      </c>
      <c r="B1667" s="55" t="s">
        <v>5369</v>
      </c>
      <c r="C1667" s="20" t="s">
        <v>5370</v>
      </c>
      <c r="D1667" s="17">
        <v>5139</v>
      </c>
      <c r="E1667" s="20"/>
      <c r="F1667" s="17" t="s">
        <v>936</v>
      </c>
      <c r="G1667" s="17"/>
      <c r="H1667" s="17" t="s">
        <v>6966</v>
      </c>
      <c r="I1667" s="17"/>
      <c r="J1667" s="17"/>
      <c r="K1667" s="17" t="s">
        <v>6967</v>
      </c>
      <c r="L1667" s="233">
        <v>41085</v>
      </c>
      <c r="M1667" s="18"/>
      <c r="N1667" s="59">
        <v>41085</v>
      </c>
      <c r="O1667" s="19" t="s">
        <v>6967</v>
      </c>
      <c r="P1667" s="22"/>
      <c r="Q1667" s="52"/>
      <c r="R1667" s="330"/>
    </row>
    <row r="1668" spans="1:18" x14ac:dyDescent="0.25">
      <c r="A1668" s="54">
        <v>41071</v>
      </c>
      <c r="B1668" s="55" t="s">
        <v>5369</v>
      </c>
      <c r="C1668" s="20" t="s">
        <v>5370</v>
      </c>
      <c r="D1668" s="17">
        <v>5139</v>
      </c>
      <c r="E1668" s="20"/>
      <c r="F1668" s="17" t="s">
        <v>936</v>
      </c>
      <c r="G1668" s="17"/>
      <c r="H1668" s="17" t="s">
        <v>9191</v>
      </c>
      <c r="I1668" s="17" t="s">
        <v>10616</v>
      </c>
      <c r="J1668" s="17" t="s">
        <v>3588</v>
      </c>
      <c r="K1668" s="17" t="s">
        <v>7127</v>
      </c>
      <c r="L1668" s="233">
        <v>41085</v>
      </c>
      <c r="M1668" s="18"/>
      <c r="N1668" s="59">
        <v>41085</v>
      </c>
      <c r="O1668" s="19">
        <v>250</v>
      </c>
      <c r="P1668" s="22" t="s">
        <v>10616</v>
      </c>
      <c r="Q1668" s="52"/>
      <c r="R1668" s="330"/>
    </row>
    <row r="1669" spans="1:18" x14ac:dyDescent="0.25">
      <c r="A1669" s="54">
        <v>41071</v>
      </c>
      <c r="B1669" s="55" t="s">
        <v>5369</v>
      </c>
      <c r="C1669" s="20" t="s">
        <v>5370</v>
      </c>
      <c r="D1669" s="17">
        <v>5139</v>
      </c>
      <c r="E1669" s="20"/>
      <c r="F1669" s="17" t="s">
        <v>936</v>
      </c>
      <c r="G1669" s="17"/>
      <c r="H1669" s="17" t="s">
        <v>228</v>
      </c>
      <c r="I1669" s="17" t="s">
        <v>6069</v>
      </c>
      <c r="J1669" s="17" t="s">
        <v>3588</v>
      </c>
      <c r="K1669" s="17" t="s">
        <v>7127</v>
      </c>
      <c r="L1669" s="233">
        <v>41085</v>
      </c>
      <c r="M1669" s="18"/>
      <c r="N1669" s="272">
        <v>41085</v>
      </c>
      <c r="O1669" s="19">
        <v>250</v>
      </c>
      <c r="P1669" s="22" t="s">
        <v>6069</v>
      </c>
      <c r="Q1669" s="52"/>
      <c r="R1669" s="330"/>
    </row>
    <row r="1670" spans="1:18" x14ac:dyDescent="0.25">
      <c r="A1670" s="54">
        <v>41071</v>
      </c>
      <c r="B1670" s="55" t="s">
        <v>5369</v>
      </c>
      <c r="C1670" s="20" t="s">
        <v>5370</v>
      </c>
      <c r="D1670" s="17">
        <v>5139</v>
      </c>
      <c r="E1670" s="20"/>
      <c r="F1670" s="17" t="s">
        <v>936</v>
      </c>
      <c r="G1670" s="17"/>
      <c r="H1670" s="17" t="s">
        <v>228</v>
      </c>
      <c r="I1670" s="17" t="s">
        <v>6069</v>
      </c>
      <c r="J1670" s="17" t="s">
        <v>7950</v>
      </c>
      <c r="K1670" s="17" t="s">
        <v>7127</v>
      </c>
      <c r="L1670" s="233">
        <v>41085</v>
      </c>
      <c r="M1670" s="18"/>
      <c r="N1670" s="59">
        <v>41085</v>
      </c>
      <c r="O1670" s="19">
        <v>250</v>
      </c>
      <c r="P1670" s="22" t="s">
        <v>6069</v>
      </c>
      <c r="Q1670" s="52"/>
      <c r="R1670" s="330"/>
    </row>
    <row r="1671" spans="1:18" x14ac:dyDescent="0.25">
      <c r="A1671" s="54">
        <v>41071</v>
      </c>
      <c r="B1671" s="55" t="s">
        <v>8577</v>
      </c>
      <c r="C1671" s="55" t="s">
        <v>8578</v>
      </c>
      <c r="D1671" s="23">
        <v>5133</v>
      </c>
      <c r="E1671" s="55"/>
      <c r="F1671" s="23" t="s">
        <v>936</v>
      </c>
      <c r="G1671" s="23"/>
      <c r="H1671" s="23" t="s">
        <v>228</v>
      </c>
      <c r="I1671" s="23" t="s">
        <v>6069</v>
      </c>
      <c r="J1671" s="23" t="s">
        <v>660</v>
      </c>
      <c r="K1671" s="23" t="s">
        <v>7127</v>
      </c>
      <c r="L1671" s="54">
        <v>41082</v>
      </c>
      <c r="M1671" s="18"/>
      <c r="N1671" s="59" t="s">
        <v>12585</v>
      </c>
      <c r="O1671" s="19"/>
      <c r="P1671" s="22"/>
      <c r="Q1671" s="52"/>
      <c r="R1671" s="330"/>
    </row>
    <row r="1672" spans="1:18" x14ac:dyDescent="0.25">
      <c r="A1672" s="54">
        <v>41071</v>
      </c>
      <c r="B1672" s="55" t="s">
        <v>8577</v>
      </c>
      <c r="C1672" s="55" t="s">
        <v>8578</v>
      </c>
      <c r="D1672" s="23">
        <v>5133</v>
      </c>
      <c r="E1672" s="55"/>
      <c r="F1672" s="23" t="s">
        <v>936</v>
      </c>
      <c r="G1672" s="23"/>
      <c r="H1672" s="23" t="s">
        <v>4047</v>
      </c>
      <c r="I1672" s="23" t="s">
        <v>6912</v>
      </c>
      <c r="J1672" s="23" t="s">
        <v>660</v>
      </c>
      <c r="K1672" s="23" t="s">
        <v>7127</v>
      </c>
      <c r="L1672" s="54"/>
      <c r="M1672" s="18"/>
      <c r="N1672" s="59" t="s">
        <v>12585</v>
      </c>
      <c r="O1672" s="19"/>
      <c r="P1672" s="22"/>
      <c r="Q1672" s="52"/>
      <c r="R1672" s="330"/>
    </row>
    <row r="1673" spans="1:18" x14ac:dyDescent="0.25">
      <c r="A1673" s="54">
        <v>41072</v>
      </c>
      <c r="B1673" s="55" t="s">
        <v>8604</v>
      </c>
      <c r="C1673" s="55" t="s">
        <v>10127</v>
      </c>
      <c r="D1673" s="23">
        <v>5132</v>
      </c>
      <c r="E1673" s="55"/>
      <c r="F1673" s="23" t="s">
        <v>738</v>
      </c>
      <c r="G1673" s="23"/>
      <c r="H1673" s="23" t="s">
        <v>9191</v>
      </c>
      <c r="I1673" s="23" t="s">
        <v>4014</v>
      </c>
      <c r="J1673" s="23" t="s">
        <v>9777</v>
      </c>
      <c r="K1673" s="23" t="s">
        <v>5477</v>
      </c>
      <c r="L1673" s="54"/>
      <c r="M1673" s="18"/>
      <c r="N1673" s="59" t="s">
        <v>12585</v>
      </c>
      <c r="O1673" s="19"/>
      <c r="P1673" s="22"/>
      <c r="Q1673" s="52"/>
      <c r="R1673" s="330"/>
    </row>
    <row r="1674" spans="1:18" x14ac:dyDescent="0.25">
      <c r="A1674" s="54">
        <v>41072</v>
      </c>
      <c r="B1674" s="55" t="s">
        <v>7488</v>
      </c>
      <c r="C1674" s="55" t="s">
        <v>8270</v>
      </c>
      <c r="D1674" s="23">
        <v>5061</v>
      </c>
      <c r="E1674" s="55"/>
      <c r="F1674" s="23" t="s">
        <v>7352</v>
      </c>
      <c r="G1674" s="23" t="s">
        <v>7868</v>
      </c>
      <c r="H1674" s="23" t="s">
        <v>1008</v>
      </c>
      <c r="I1674" s="23" t="s">
        <v>7301</v>
      </c>
      <c r="J1674" s="23"/>
      <c r="K1674" s="23" t="s">
        <v>6466</v>
      </c>
      <c r="L1674" s="54"/>
      <c r="M1674" s="18" t="s">
        <v>3386</v>
      </c>
      <c r="N1674" s="59" t="s">
        <v>12585</v>
      </c>
      <c r="O1674" s="19"/>
      <c r="P1674" s="22"/>
      <c r="Q1674" s="52"/>
      <c r="R1674" s="330"/>
    </row>
    <row r="1675" spans="1:18" x14ac:dyDescent="0.25">
      <c r="A1675" s="54">
        <v>41082</v>
      </c>
      <c r="B1675" s="55" t="s">
        <v>414</v>
      </c>
      <c r="C1675" s="55" t="s">
        <v>5370</v>
      </c>
      <c r="D1675" s="23">
        <v>5139</v>
      </c>
      <c r="E1675" s="55"/>
      <c r="F1675" s="23" t="s">
        <v>8810</v>
      </c>
      <c r="G1675" s="23"/>
      <c r="H1675" s="23" t="s">
        <v>518</v>
      </c>
      <c r="I1675" s="23"/>
      <c r="J1675" s="23"/>
      <c r="K1675" s="23" t="s">
        <v>10226</v>
      </c>
      <c r="L1675" s="54">
        <v>41086</v>
      </c>
      <c r="M1675" s="18" t="s">
        <v>3386</v>
      </c>
      <c r="N1675" s="59" t="s">
        <v>12585</v>
      </c>
      <c r="O1675" s="19"/>
      <c r="P1675" s="22"/>
      <c r="Q1675" s="52"/>
      <c r="R1675" s="330"/>
    </row>
    <row r="1676" spans="1:18" x14ac:dyDescent="0.25">
      <c r="A1676" s="54">
        <v>41092</v>
      </c>
      <c r="B1676" s="55" t="s">
        <v>5600</v>
      </c>
      <c r="C1676" s="55" t="s">
        <v>10127</v>
      </c>
      <c r="D1676" s="23">
        <v>5132</v>
      </c>
      <c r="E1676" s="55"/>
      <c r="F1676" s="23" t="s">
        <v>4494</v>
      </c>
      <c r="G1676" s="23"/>
      <c r="H1676" s="23" t="s">
        <v>4359</v>
      </c>
      <c r="I1676" s="23" t="s">
        <v>5414</v>
      </c>
      <c r="J1676" s="23" t="s">
        <v>10002</v>
      </c>
      <c r="K1676" s="23" t="s">
        <v>921</v>
      </c>
      <c r="L1676" s="54"/>
      <c r="M1676" s="18" t="s">
        <v>3386</v>
      </c>
      <c r="N1676" s="59" t="s">
        <v>12585</v>
      </c>
      <c r="O1676" s="19"/>
      <c r="P1676" s="22"/>
      <c r="Q1676" s="52"/>
      <c r="R1676" s="330"/>
    </row>
    <row r="1677" spans="1:18" x14ac:dyDescent="0.25">
      <c r="A1677" s="54">
        <v>41093</v>
      </c>
      <c r="B1677" s="55" t="s">
        <v>10257</v>
      </c>
      <c r="C1677" s="55" t="s">
        <v>10127</v>
      </c>
      <c r="D1677" s="23">
        <v>5132</v>
      </c>
      <c r="E1677" s="55"/>
      <c r="F1677" s="23" t="s">
        <v>2826</v>
      </c>
      <c r="G1677" s="23"/>
      <c r="H1677" s="23" t="s">
        <v>3591</v>
      </c>
      <c r="I1677" s="23" t="s">
        <v>2534</v>
      </c>
      <c r="J1677" s="23"/>
      <c r="K1677" s="23" t="s">
        <v>7019</v>
      </c>
      <c r="L1677" s="54"/>
      <c r="M1677" s="18" t="s">
        <v>3386</v>
      </c>
      <c r="N1677" s="59" t="s">
        <v>12585</v>
      </c>
      <c r="O1677" s="19"/>
      <c r="P1677" s="22"/>
      <c r="Q1677" s="52"/>
      <c r="R1677" s="330"/>
    </row>
    <row r="1678" spans="1:18" x14ac:dyDescent="0.25">
      <c r="A1678" s="54">
        <v>41093</v>
      </c>
      <c r="B1678" s="55" t="s">
        <v>10259</v>
      </c>
      <c r="C1678" s="55" t="s">
        <v>10127</v>
      </c>
      <c r="D1678" s="23">
        <v>5132</v>
      </c>
      <c r="E1678" s="55"/>
      <c r="F1678" s="23" t="s">
        <v>2590</v>
      </c>
      <c r="G1678" s="23"/>
      <c r="H1678" s="23" t="s">
        <v>2598</v>
      </c>
      <c r="I1678" s="23" t="s">
        <v>5414</v>
      </c>
      <c r="J1678" s="23"/>
      <c r="K1678" s="23" t="s">
        <v>10258</v>
      </c>
      <c r="L1678" s="54"/>
      <c r="M1678" s="18" t="s">
        <v>3386</v>
      </c>
      <c r="N1678" s="59" t="s">
        <v>12585</v>
      </c>
      <c r="O1678" s="19"/>
      <c r="P1678" s="22"/>
      <c r="Q1678" s="52"/>
      <c r="R1678" s="330"/>
    </row>
    <row r="1679" spans="1:18" x14ac:dyDescent="0.25">
      <c r="A1679" s="54">
        <v>41093</v>
      </c>
      <c r="B1679" s="55" t="s">
        <v>10259</v>
      </c>
      <c r="C1679" s="55" t="s">
        <v>10127</v>
      </c>
      <c r="D1679" s="23">
        <v>5132</v>
      </c>
      <c r="E1679" s="55"/>
      <c r="F1679" s="23" t="s">
        <v>2590</v>
      </c>
      <c r="G1679" s="23"/>
      <c r="H1679" s="23" t="s">
        <v>2593</v>
      </c>
      <c r="I1679" s="23" t="s">
        <v>2594</v>
      </c>
      <c r="J1679" s="23"/>
      <c r="K1679" s="23" t="s">
        <v>10656</v>
      </c>
      <c r="L1679" s="54"/>
      <c r="M1679" s="18" t="s">
        <v>3386</v>
      </c>
      <c r="N1679" s="59" t="s">
        <v>12585</v>
      </c>
      <c r="O1679" s="19"/>
      <c r="P1679" s="22"/>
      <c r="Q1679" s="52"/>
      <c r="R1679" s="330"/>
    </row>
    <row r="1680" spans="1:18" x14ac:dyDescent="0.25">
      <c r="A1680" s="54">
        <v>41093</v>
      </c>
      <c r="B1680" s="55" t="s">
        <v>10259</v>
      </c>
      <c r="C1680" s="55" t="s">
        <v>10127</v>
      </c>
      <c r="D1680" s="23">
        <v>5132</v>
      </c>
      <c r="E1680" s="55"/>
      <c r="F1680" s="23" t="s">
        <v>2590</v>
      </c>
      <c r="G1680" s="23"/>
      <c r="H1680" s="23" t="s">
        <v>2593</v>
      </c>
      <c r="I1680" s="23" t="s">
        <v>2595</v>
      </c>
      <c r="J1680" s="23"/>
      <c r="K1680" s="23" t="s">
        <v>10656</v>
      </c>
      <c r="L1680" s="54"/>
      <c r="M1680" s="18" t="s">
        <v>3386</v>
      </c>
      <c r="N1680" s="59" t="s">
        <v>12585</v>
      </c>
      <c r="O1680" s="19"/>
      <c r="P1680" s="22"/>
      <c r="Q1680" s="52"/>
      <c r="R1680" s="330"/>
    </row>
    <row r="1681" spans="1:18" x14ac:dyDescent="0.25">
      <c r="A1681" s="54">
        <v>41093</v>
      </c>
      <c r="B1681" s="55" t="s">
        <v>10259</v>
      </c>
      <c r="C1681" s="55" t="s">
        <v>10127</v>
      </c>
      <c r="D1681" s="23">
        <v>5132</v>
      </c>
      <c r="E1681" s="55"/>
      <c r="F1681" s="23" t="s">
        <v>2590</v>
      </c>
      <c r="G1681" s="23"/>
      <c r="H1681" s="23" t="s">
        <v>2591</v>
      </c>
      <c r="I1681" s="23" t="s">
        <v>9253</v>
      </c>
      <c r="J1681" s="23"/>
      <c r="K1681" s="23" t="s">
        <v>2597</v>
      </c>
      <c r="L1681" s="54"/>
      <c r="M1681" s="18" t="s">
        <v>3386</v>
      </c>
      <c r="N1681" s="59" t="s">
        <v>12585</v>
      </c>
      <c r="O1681" s="19"/>
      <c r="P1681" s="22"/>
      <c r="Q1681" s="52"/>
      <c r="R1681" s="330"/>
    </row>
    <row r="1682" spans="1:18" x14ac:dyDescent="0.25">
      <c r="A1682" s="54">
        <v>41093</v>
      </c>
      <c r="B1682" s="55" t="s">
        <v>10259</v>
      </c>
      <c r="C1682" s="55" t="s">
        <v>10127</v>
      </c>
      <c r="D1682" s="23">
        <v>5132</v>
      </c>
      <c r="E1682" s="55"/>
      <c r="F1682" s="23" t="s">
        <v>2590</v>
      </c>
      <c r="G1682" s="23"/>
      <c r="H1682" s="23" t="s">
        <v>2596</v>
      </c>
      <c r="I1682" s="23" t="s">
        <v>9253</v>
      </c>
      <c r="J1682" s="23"/>
      <c r="K1682" s="23" t="s">
        <v>2597</v>
      </c>
      <c r="L1682" s="54"/>
      <c r="M1682" s="18" t="s">
        <v>3386</v>
      </c>
      <c r="N1682" s="59" t="s">
        <v>12585</v>
      </c>
      <c r="O1682" s="19"/>
      <c r="P1682" s="19"/>
      <c r="Q1682" s="52"/>
      <c r="R1682" s="330"/>
    </row>
    <row r="1683" spans="1:18" x14ac:dyDescent="0.25">
      <c r="A1683" s="60">
        <v>41100</v>
      </c>
      <c r="B1683" s="61" t="s">
        <v>876</v>
      </c>
      <c r="C1683" s="274" t="s">
        <v>8712</v>
      </c>
      <c r="D1683" s="275">
        <v>5110</v>
      </c>
      <c r="E1683" s="274"/>
      <c r="F1683" s="275" t="s">
        <v>4609</v>
      </c>
      <c r="G1683" s="275" t="s">
        <v>5544</v>
      </c>
      <c r="H1683" s="275" t="s">
        <v>7065</v>
      </c>
      <c r="I1683" s="275" t="s">
        <v>3915</v>
      </c>
      <c r="J1683" s="275" t="s">
        <v>877</v>
      </c>
      <c r="K1683" s="275" t="s">
        <v>3040</v>
      </c>
      <c r="L1683" s="273">
        <v>41108</v>
      </c>
      <c r="M1683" s="18"/>
      <c r="N1683" s="59">
        <v>41106</v>
      </c>
      <c r="O1683" s="19">
        <v>1</v>
      </c>
      <c r="P1683" s="19" t="s">
        <v>3915</v>
      </c>
      <c r="Q1683" s="52"/>
      <c r="R1683" s="330"/>
    </row>
    <row r="1684" spans="1:18" x14ac:dyDescent="0.25">
      <c r="A1684" s="54">
        <v>41100</v>
      </c>
      <c r="B1684" s="55" t="s">
        <v>7866</v>
      </c>
      <c r="C1684" s="274" t="s">
        <v>1930</v>
      </c>
      <c r="D1684" s="275">
        <v>5162</v>
      </c>
      <c r="E1684" s="274"/>
      <c r="F1684" s="275" t="s">
        <v>936</v>
      </c>
      <c r="G1684" s="275"/>
      <c r="H1684" s="275" t="s">
        <v>5970</v>
      </c>
      <c r="I1684" s="275"/>
      <c r="J1684" s="275"/>
      <c r="K1684" s="275" t="s">
        <v>7516</v>
      </c>
      <c r="L1684" s="273">
        <v>41113</v>
      </c>
      <c r="M1684" s="18"/>
      <c r="N1684" s="59">
        <v>41115</v>
      </c>
      <c r="O1684" s="277" t="s">
        <v>7036</v>
      </c>
      <c r="P1684" s="277" t="s">
        <v>9620</v>
      </c>
      <c r="Q1684" s="52"/>
      <c r="R1684" s="330"/>
    </row>
    <row r="1685" spans="1:18" x14ac:dyDescent="0.25">
      <c r="A1685" s="54">
        <v>41100</v>
      </c>
      <c r="B1685" s="55" t="s">
        <v>7866</v>
      </c>
      <c r="C1685" s="274" t="s">
        <v>1930</v>
      </c>
      <c r="D1685" s="275">
        <v>5162</v>
      </c>
      <c r="E1685" s="274"/>
      <c r="F1685" s="275" t="s">
        <v>936</v>
      </c>
      <c r="G1685" s="275"/>
      <c r="H1685" s="275" t="s">
        <v>3303</v>
      </c>
      <c r="I1685" s="275"/>
      <c r="J1685" s="275"/>
      <c r="K1685" s="275" t="s">
        <v>7516</v>
      </c>
      <c r="L1685" s="273">
        <v>41113</v>
      </c>
      <c r="M1685" s="18"/>
      <c r="N1685" s="59">
        <v>41115</v>
      </c>
      <c r="O1685" s="277" t="s">
        <v>7036</v>
      </c>
      <c r="P1685" s="388" t="s">
        <v>9621</v>
      </c>
      <c r="Q1685" s="52"/>
      <c r="R1685" s="330"/>
    </row>
    <row r="1686" spans="1:18" x14ac:dyDescent="0.25">
      <c r="A1686" s="54">
        <v>41100</v>
      </c>
      <c r="B1686" s="55" t="s">
        <v>7866</v>
      </c>
      <c r="C1686" s="274" t="s">
        <v>1930</v>
      </c>
      <c r="D1686" s="275">
        <v>5162</v>
      </c>
      <c r="E1686" s="274"/>
      <c r="F1686" s="275" t="s">
        <v>936</v>
      </c>
      <c r="G1686" s="275"/>
      <c r="H1686" s="275" t="s">
        <v>4442</v>
      </c>
      <c r="I1686" s="275" t="s">
        <v>6069</v>
      </c>
      <c r="J1686" s="275" t="s">
        <v>10768</v>
      </c>
      <c r="K1686" s="275" t="s">
        <v>5477</v>
      </c>
      <c r="L1686" s="273">
        <v>41113</v>
      </c>
      <c r="M1686" s="18"/>
      <c r="N1686" s="59">
        <v>41115</v>
      </c>
      <c r="O1686" s="22">
        <v>500</v>
      </c>
      <c r="P1686" s="22" t="s">
        <v>4442</v>
      </c>
      <c r="Q1686" s="52"/>
      <c r="R1686" s="330"/>
    </row>
    <row r="1687" spans="1:18" x14ac:dyDescent="0.25">
      <c r="A1687" s="54">
        <v>41100</v>
      </c>
      <c r="B1687" s="55" t="s">
        <v>6184</v>
      </c>
      <c r="C1687" s="55" t="s">
        <v>8712</v>
      </c>
      <c r="D1687" s="23">
        <v>5110</v>
      </c>
      <c r="E1687" s="55"/>
      <c r="F1687" s="23" t="s">
        <v>2826</v>
      </c>
      <c r="G1687" s="23"/>
      <c r="H1687" s="23" t="s">
        <v>6185</v>
      </c>
      <c r="I1687" s="23" t="s">
        <v>10098</v>
      </c>
      <c r="J1687" s="23"/>
      <c r="K1687" s="23" t="s">
        <v>4996</v>
      </c>
      <c r="L1687" s="54">
        <v>41100</v>
      </c>
      <c r="M1687" s="18" t="s">
        <v>3386</v>
      </c>
      <c r="N1687" s="59" t="s">
        <v>12585</v>
      </c>
      <c r="O1687" s="22"/>
      <c r="P1687" s="22"/>
      <c r="Q1687" s="52"/>
      <c r="R1687" s="330"/>
    </row>
    <row r="1688" spans="1:18" x14ac:dyDescent="0.25">
      <c r="A1688" s="54">
        <v>41109</v>
      </c>
      <c r="B1688" s="55" t="s">
        <v>4952</v>
      </c>
      <c r="C1688" s="55" t="s">
        <v>8712</v>
      </c>
      <c r="D1688" s="23">
        <v>5110</v>
      </c>
      <c r="E1688" s="55"/>
      <c r="F1688" s="23" t="s">
        <v>4494</v>
      </c>
      <c r="G1688" s="23"/>
      <c r="H1688" s="23" t="s">
        <v>4359</v>
      </c>
      <c r="I1688" s="23" t="s">
        <v>5414</v>
      </c>
      <c r="J1688" s="23" t="s">
        <v>3618</v>
      </c>
      <c r="K1688" s="23" t="s">
        <v>1672</v>
      </c>
      <c r="L1688" s="54">
        <v>41110</v>
      </c>
      <c r="M1688" s="18" t="s">
        <v>3386</v>
      </c>
      <c r="N1688" s="59" t="s">
        <v>12585</v>
      </c>
      <c r="O1688" s="19"/>
      <c r="P1688" s="22"/>
      <c r="Q1688" s="52"/>
      <c r="R1688" s="330"/>
    </row>
    <row r="1689" spans="1:18" x14ac:dyDescent="0.25">
      <c r="A1689" s="54">
        <v>41113</v>
      </c>
      <c r="B1689" s="55" t="s">
        <v>9625</v>
      </c>
      <c r="C1689" s="274" t="s">
        <v>3573</v>
      </c>
      <c r="D1689" s="275">
        <v>5154</v>
      </c>
      <c r="E1689" s="274"/>
      <c r="F1689" s="275" t="s">
        <v>936</v>
      </c>
      <c r="G1689" s="275"/>
      <c r="H1689" s="275" t="s">
        <v>6966</v>
      </c>
      <c r="I1689" s="275"/>
      <c r="J1689" s="275"/>
      <c r="K1689" s="275" t="s">
        <v>3574</v>
      </c>
      <c r="L1689" s="273">
        <v>41127</v>
      </c>
      <c r="M1689" s="18"/>
      <c r="N1689" s="59">
        <v>41128</v>
      </c>
      <c r="O1689" s="389" t="s">
        <v>3574</v>
      </c>
      <c r="P1689" s="22"/>
      <c r="Q1689" s="52"/>
      <c r="R1689" s="330"/>
    </row>
    <row r="1690" spans="1:18" x14ac:dyDescent="0.25">
      <c r="A1690" s="54">
        <v>41113</v>
      </c>
      <c r="B1690" s="55" t="s">
        <v>9625</v>
      </c>
      <c r="C1690" s="274" t="s">
        <v>3573</v>
      </c>
      <c r="D1690" s="275">
        <v>5154</v>
      </c>
      <c r="E1690" s="274"/>
      <c r="F1690" s="275" t="s">
        <v>936</v>
      </c>
      <c r="G1690" s="275"/>
      <c r="H1690" s="275" t="s">
        <v>228</v>
      </c>
      <c r="I1690" s="275" t="s">
        <v>6069</v>
      </c>
      <c r="J1690" s="275" t="s">
        <v>5774</v>
      </c>
      <c r="K1690" s="275" t="s">
        <v>7825</v>
      </c>
      <c r="L1690" s="273">
        <v>41127</v>
      </c>
      <c r="M1690" s="18"/>
      <c r="N1690" s="59">
        <v>41128</v>
      </c>
      <c r="O1690" s="389" t="s">
        <v>7825</v>
      </c>
      <c r="P1690" s="22"/>
      <c r="Q1690" s="52"/>
      <c r="R1690" s="330"/>
    </row>
    <row r="1691" spans="1:18" x14ac:dyDescent="0.25">
      <c r="A1691" s="54">
        <v>41115</v>
      </c>
      <c r="B1691" s="55" t="s">
        <v>755</v>
      </c>
      <c r="C1691" s="55" t="s">
        <v>7214</v>
      </c>
      <c r="D1691" s="23">
        <v>4985</v>
      </c>
      <c r="E1691" s="55"/>
      <c r="F1691" s="23" t="s">
        <v>567</v>
      </c>
      <c r="G1691" s="23"/>
      <c r="H1691" s="23" t="s">
        <v>2917</v>
      </c>
      <c r="I1691" s="23" t="s">
        <v>10616</v>
      </c>
      <c r="J1691" s="23" t="s">
        <v>1727</v>
      </c>
      <c r="K1691" s="23" t="s">
        <v>756</v>
      </c>
      <c r="L1691" s="54">
        <v>41116</v>
      </c>
      <c r="M1691" s="18" t="s">
        <v>9219</v>
      </c>
      <c r="N1691" s="59">
        <v>41116</v>
      </c>
      <c r="O1691" s="19">
        <v>500</v>
      </c>
      <c r="P1691" s="22"/>
      <c r="Q1691" s="52"/>
      <c r="R1691" s="330"/>
    </row>
    <row r="1692" spans="1:18" x14ac:dyDescent="0.25">
      <c r="A1692" s="54">
        <v>41116</v>
      </c>
      <c r="B1692" s="55" t="s">
        <v>2787</v>
      </c>
      <c r="C1692" s="55" t="s">
        <v>10127</v>
      </c>
      <c r="D1692" s="23">
        <v>5132</v>
      </c>
      <c r="E1692" s="55"/>
      <c r="F1692" s="23" t="s">
        <v>4494</v>
      </c>
      <c r="G1692" s="23"/>
      <c r="H1692" s="23" t="s">
        <v>4359</v>
      </c>
      <c r="I1692" s="23" t="s">
        <v>5414</v>
      </c>
      <c r="J1692" s="23" t="s">
        <v>10002</v>
      </c>
      <c r="K1692" s="23" t="s">
        <v>921</v>
      </c>
      <c r="L1692" s="54">
        <v>41116</v>
      </c>
      <c r="M1692" s="18" t="s">
        <v>3386</v>
      </c>
      <c r="N1692" s="59" t="s">
        <v>12585</v>
      </c>
      <c r="O1692" s="19"/>
      <c r="P1692" s="22"/>
      <c r="Q1692" s="52"/>
      <c r="R1692" s="330"/>
    </row>
    <row r="1693" spans="1:18" x14ac:dyDescent="0.25">
      <c r="A1693" s="54">
        <v>41116</v>
      </c>
      <c r="B1693" s="55" t="s">
        <v>2788</v>
      </c>
      <c r="C1693" s="55" t="s">
        <v>10127</v>
      </c>
      <c r="D1693" s="23">
        <v>5132</v>
      </c>
      <c r="E1693" s="55"/>
      <c r="F1693" s="23" t="s">
        <v>4494</v>
      </c>
      <c r="G1693" s="23"/>
      <c r="H1693" s="23" t="s">
        <v>4359</v>
      </c>
      <c r="I1693" s="23" t="s">
        <v>5414</v>
      </c>
      <c r="J1693" s="23" t="s">
        <v>3618</v>
      </c>
      <c r="K1693" s="23" t="s">
        <v>921</v>
      </c>
      <c r="L1693" s="54">
        <v>41116</v>
      </c>
      <c r="M1693" s="18" t="s">
        <v>3386</v>
      </c>
      <c r="N1693" s="59" t="s">
        <v>12585</v>
      </c>
      <c r="O1693" s="19"/>
      <c r="P1693" s="22"/>
      <c r="Q1693" s="52"/>
      <c r="R1693" s="330"/>
    </row>
    <row r="1694" spans="1:18" x14ac:dyDescent="0.25">
      <c r="A1694" s="54">
        <v>41116</v>
      </c>
      <c r="B1694" s="55" t="s">
        <v>2788</v>
      </c>
      <c r="C1694" s="55" t="s">
        <v>10127</v>
      </c>
      <c r="D1694" s="23">
        <v>5132</v>
      </c>
      <c r="E1694" s="55"/>
      <c r="F1694" s="23" t="s">
        <v>4494</v>
      </c>
      <c r="G1694" s="23"/>
      <c r="H1694" s="23" t="s">
        <v>4359</v>
      </c>
      <c r="I1694" s="23" t="s">
        <v>5414</v>
      </c>
      <c r="J1694" s="23" t="s">
        <v>10366</v>
      </c>
      <c r="K1694" s="23" t="s">
        <v>3883</v>
      </c>
      <c r="L1694" s="54">
        <v>41116</v>
      </c>
      <c r="M1694" s="18" t="s">
        <v>3386</v>
      </c>
      <c r="N1694" s="59" t="s">
        <v>12585</v>
      </c>
      <c r="O1694" s="19"/>
      <c r="P1694" s="22"/>
      <c r="Q1694" s="52"/>
      <c r="R1694" s="330"/>
    </row>
    <row r="1695" spans="1:18" x14ac:dyDescent="0.25">
      <c r="A1695" s="54">
        <v>41120</v>
      </c>
      <c r="B1695" s="55" t="s">
        <v>4155</v>
      </c>
      <c r="C1695" s="20" t="s">
        <v>4156</v>
      </c>
      <c r="D1695" s="17">
        <v>5148</v>
      </c>
      <c r="E1695" s="20"/>
      <c r="F1695" s="17" t="s">
        <v>2826</v>
      </c>
      <c r="G1695" s="17"/>
      <c r="H1695" s="17" t="s">
        <v>6500</v>
      </c>
      <c r="I1695" s="17"/>
      <c r="J1695" s="17"/>
      <c r="K1695" s="17" t="s">
        <v>7019</v>
      </c>
      <c r="L1695" s="233">
        <v>41120</v>
      </c>
      <c r="M1695" s="18" t="s">
        <v>3386</v>
      </c>
      <c r="N1695" s="59">
        <v>41121</v>
      </c>
      <c r="O1695" s="19" t="s">
        <v>7019</v>
      </c>
      <c r="P1695" s="22"/>
      <c r="Q1695" s="52"/>
      <c r="R1695" s="330"/>
    </row>
    <row r="1696" spans="1:18" x14ac:dyDescent="0.25">
      <c r="A1696" s="60">
        <v>41120</v>
      </c>
      <c r="B1696" s="61" t="s">
        <v>993</v>
      </c>
      <c r="C1696" s="20" t="s">
        <v>2215</v>
      </c>
      <c r="D1696" s="17"/>
      <c r="E1696" s="20"/>
      <c r="F1696" s="17" t="s">
        <v>6619</v>
      </c>
      <c r="G1696" s="17"/>
      <c r="H1696" s="17" t="s">
        <v>8279</v>
      </c>
      <c r="I1696" s="17"/>
      <c r="J1696" s="17"/>
      <c r="K1696" s="17" t="s">
        <v>2602</v>
      </c>
      <c r="L1696" s="233">
        <v>41121</v>
      </c>
      <c r="M1696" s="18" t="s">
        <v>3386</v>
      </c>
      <c r="N1696" s="59">
        <v>41121</v>
      </c>
      <c r="O1696" s="19" t="s">
        <v>6934</v>
      </c>
      <c r="P1696" s="22"/>
      <c r="Q1696" s="52"/>
      <c r="R1696" s="330"/>
    </row>
    <row r="1697" spans="1:18" x14ac:dyDescent="0.25">
      <c r="A1697" s="60">
        <v>41120</v>
      </c>
      <c r="B1697" s="61" t="s">
        <v>993</v>
      </c>
      <c r="C1697" s="20" t="s">
        <v>2215</v>
      </c>
      <c r="D1697" s="17"/>
      <c r="E1697" s="20"/>
      <c r="F1697" s="17" t="s">
        <v>6619</v>
      </c>
      <c r="G1697" s="17"/>
      <c r="H1697" s="17" t="s">
        <v>1000</v>
      </c>
      <c r="I1697" s="17"/>
      <c r="J1697" s="17"/>
      <c r="K1697" s="17" t="s">
        <v>10229</v>
      </c>
      <c r="L1697" s="233">
        <v>41121</v>
      </c>
      <c r="M1697" s="18" t="s">
        <v>3386</v>
      </c>
      <c r="N1697" s="59">
        <v>41121</v>
      </c>
      <c r="O1697" s="19" t="s">
        <v>10229</v>
      </c>
      <c r="P1697" s="22"/>
      <c r="Q1697" s="52"/>
      <c r="R1697" s="330"/>
    </row>
    <row r="1698" spans="1:18" x14ac:dyDescent="0.25">
      <c r="A1698" s="54">
        <v>41120</v>
      </c>
      <c r="B1698" s="55" t="s">
        <v>7061</v>
      </c>
      <c r="C1698" s="55" t="s">
        <v>10697</v>
      </c>
      <c r="D1698" s="23">
        <v>4996</v>
      </c>
      <c r="E1698" s="55"/>
      <c r="F1698" s="23" t="s">
        <v>8810</v>
      </c>
      <c r="G1698" s="23" t="s">
        <v>5544</v>
      </c>
      <c r="H1698" s="23" t="s">
        <v>7062</v>
      </c>
      <c r="I1698" s="23" t="s">
        <v>7195</v>
      </c>
      <c r="J1698" s="23"/>
      <c r="K1698" s="23" t="s">
        <v>7063</v>
      </c>
      <c r="L1698" s="54">
        <v>41122</v>
      </c>
      <c r="M1698" s="18" t="s">
        <v>3386</v>
      </c>
      <c r="N1698" s="59" t="s">
        <v>12585</v>
      </c>
      <c r="O1698" s="19"/>
      <c r="P1698" s="22"/>
      <c r="Q1698" s="52"/>
      <c r="R1698" s="330"/>
    </row>
    <row r="1699" spans="1:18" x14ac:dyDescent="0.25">
      <c r="A1699" s="54">
        <v>41128</v>
      </c>
      <c r="B1699" s="55" t="s">
        <v>686</v>
      </c>
      <c r="C1699" s="55" t="s">
        <v>8712</v>
      </c>
      <c r="D1699" s="23">
        <v>5110</v>
      </c>
      <c r="E1699" s="55"/>
      <c r="F1699" s="23" t="s">
        <v>4494</v>
      </c>
      <c r="G1699" s="23"/>
      <c r="H1699" s="23" t="s">
        <v>4359</v>
      </c>
      <c r="I1699" s="23" t="s">
        <v>5414</v>
      </c>
      <c r="J1699" s="23" t="s">
        <v>3618</v>
      </c>
      <c r="K1699" s="23" t="s">
        <v>1672</v>
      </c>
      <c r="L1699" s="54">
        <v>41129</v>
      </c>
      <c r="M1699" s="18" t="s">
        <v>3386</v>
      </c>
      <c r="N1699" s="59" t="s">
        <v>12585</v>
      </c>
      <c r="O1699" s="19"/>
      <c r="P1699" s="22"/>
      <c r="Q1699" s="52"/>
      <c r="R1699" s="330"/>
    </row>
    <row r="1700" spans="1:18" x14ac:dyDescent="0.25">
      <c r="A1700" s="54">
        <v>41129</v>
      </c>
      <c r="B1700" s="55" t="s">
        <v>6827</v>
      </c>
      <c r="C1700" s="55" t="s">
        <v>2215</v>
      </c>
      <c r="D1700" s="23"/>
      <c r="E1700" s="55"/>
      <c r="F1700" s="23" t="s">
        <v>9334</v>
      </c>
      <c r="G1700" s="23"/>
      <c r="H1700" s="23" t="s">
        <v>1000</v>
      </c>
      <c r="I1700" s="23"/>
      <c r="J1700" s="23"/>
      <c r="K1700" s="23" t="s">
        <v>2911</v>
      </c>
      <c r="L1700" s="54">
        <v>41130</v>
      </c>
      <c r="M1700" s="18" t="s">
        <v>3386</v>
      </c>
      <c r="N1700" s="59" t="s">
        <v>12585</v>
      </c>
      <c r="O1700" s="19"/>
      <c r="P1700" s="19"/>
      <c r="Q1700" s="52"/>
      <c r="R1700" s="330"/>
    </row>
    <row r="1701" spans="1:18" x14ac:dyDescent="0.25">
      <c r="A1701" s="54">
        <v>41129</v>
      </c>
      <c r="B1701" s="55" t="s">
        <v>5943</v>
      </c>
      <c r="C1701" s="55" t="s">
        <v>5944</v>
      </c>
      <c r="D1701" s="23">
        <v>5092</v>
      </c>
      <c r="E1701" s="55" t="s">
        <v>5948</v>
      </c>
      <c r="F1701" s="23" t="s">
        <v>8863</v>
      </c>
      <c r="G1701" s="23"/>
      <c r="H1701" s="23" t="s">
        <v>5945</v>
      </c>
      <c r="I1701" s="23"/>
      <c r="J1701" s="23" t="s">
        <v>5946</v>
      </c>
      <c r="K1701" s="23" t="s">
        <v>5947</v>
      </c>
      <c r="L1701" s="54"/>
      <c r="M1701" s="18"/>
      <c r="N1701" s="59" t="s">
        <v>12585</v>
      </c>
      <c r="O1701" s="19"/>
      <c r="P1701" s="22"/>
      <c r="Q1701" s="52"/>
      <c r="R1701" s="330"/>
    </row>
    <row r="1702" spans="1:18" x14ac:dyDescent="0.25">
      <c r="A1702" s="54">
        <v>41129</v>
      </c>
      <c r="B1702" s="55" t="s">
        <v>5943</v>
      </c>
      <c r="C1702" s="55" t="s">
        <v>5944</v>
      </c>
      <c r="D1702" s="23">
        <v>5092</v>
      </c>
      <c r="E1702" s="55" t="s">
        <v>5949</v>
      </c>
      <c r="F1702" s="23" t="s">
        <v>8863</v>
      </c>
      <c r="G1702" s="23"/>
      <c r="H1702" s="23" t="s">
        <v>5950</v>
      </c>
      <c r="I1702" s="23" t="s">
        <v>321</v>
      </c>
      <c r="J1702" s="23" t="s">
        <v>5946</v>
      </c>
      <c r="K1702" s="23" t="s">
        <v>2836</v>
      </c>
      <c r="L1702" s="54">
        <v>41130</v>
      </c>
      <c r="M1702" s="18"/>
      <c r="N1702" s="59" t="s">
        <v>12585</v>
      </c>
      <c r="O1702" s="19"/>
      <c r="P1702" s="22"/>
      <c r="Q1702" s="52"/>
      <c r="R1702" s="330"/>
    </row>
    <row r="1703" spans="1:18" x14ac:dyDescent="0.25">
      <c r="A1703" s="54">
        <v>41130</v>
      </c>
      <c r="B1703" s="55">
        <v>5092</v>
      </c>
      <c r="C1703" s="274" t="s">
        <v>5944</v>
      </c>
      <c r="D1703" s="275">
        <v>5092</v>
      </c>
      <c r="E1703" s="274" t="s">
        <v>5344</v>
      </c>
      <c r="F1703" s="275" t="s">
        <v>5941</v>
      </c>
      <c r="G1703" s="275" t="s">
        <v>4888</v>
      </c>
      <c r="H1703" s="275" t="s">
        <v>7869</v>
      </c>
      <c r="I1703" s="275" t="s">
        <v>8786</v>
      </c>
      <c r="J1703" s="275" t="s">
        <v>5513</v>
      </c>
      <c r="K1703" s="275" t="s">
        <v>5947</v>
      </c>
      <c r="L1703" s="273">
        <v>41131</v>
      </c>
      <c r="M1703" s="18"/>
      <c r="N1703" s="59">
        <v>41131</v>
      </c>
      <c r="O1703" s="19" t="s">
        <v>2574</v>
      </c>
      <c r="P1703" s="22" t="s">
        <v>8786</v>
      </c>
      <c r="Q1703" s="52"/>
      <c r="R1703" s="330"/>
    </row>
    <row r="1704" spans="1:18" x14ac:dyDescent="0.25">
      <c r="A1704" s="54">
        <v>41130</v>
      </c>
      <c r="B1704" s="55" t="s">
        <v>9066</v>
      </c>
      <c r="C1704" s="55" t="s">
        <v>9069</v>
      </c>
      <c r="D1704" s="23">
        <v>5138</v>
      </c>
      <c r="E1704" s="55"/>
      <c r="F1704" s="23" t="s">
        <v>10611</v>
      </c>
      <c r="G1704" s="23"/>
      <c r="H1704" s="23" t="s">
        <v>9070</v>
      </c>
      <c r="I1704" s="23" t="s">
        <v>9253</v>
      </c>
      <c r="J1704" s="23"/>
      <c r="K1704" s="23" t="s">
        <v>9071</v>
      </c>
      <c r="L1704" s="54">
        <v>41136</v>
      </c>
      <c r="M1704" s="18" t="s">
        <v>3386</v>
      </c>
      <c r="N1704" s="59">
        <v>41143</v>
      </c>
      <c r="O1704" s="16" t="s">
        <v>8268</v>
      </c>
      <c r="P1704" s="22"/>
      <c r="Q1704" s="52"/>
      <c r="R1704" s="330"/>
    </row>
    <row r="1705" spans="1:18" x14ac:dyDescent="0.25">
      <c r="A1705" s="54">
        <v>41130</v>
      </c>
      <c r="B1705" s="55" t="s">
        <v>9066</v>
      </c>
      <c r="C1705" s="55" t="s">
        <v>9069</v>
      </c>
      <c r="D1705" s="23">
        <v>5138</v>
      </c>
      <c r="E1705" s="55"/>
      <c r="F1705" s="23" t="s">
        <v>10611</v>
      </c>
      <c r="G1705" s="23"/>
      <c r="H1705" s="23" t="s">
        <v>9073</v>
      </c>
      <c r="I1705" s="23" t="s">
        <v>9253</v>
      </c>
      <c r="J1705" s="23"/>
      <c r="K1705" s="23" t="s">
        <v>9074</v>
      </c>
      <c r="L1705" s="54">
        <v>41152</v>
      </c>
      <c r="M1705" s="18"/>
      <c r="N1705" s="59">
        <v>41143</v>
      </c>
      <c r="O1705" s="19" t="s">
        <v>8267</v>
      </c>
      <c r="P1705" s="22"/>
      <c r="Q1705" s="52"/>
      <c r="R1705" s="330"/>
    </row>
    <row r="1706" spans="1:18" x14ac:dyDescent="0.25">
      <c r="A1706" s="54">
        <v>41130</v>
      </c>
      <c r="B1706" s="55" t="s">
        <v>9066</v>
      </c>
      <c r="C1706" s="55" t="s">
        <v>9069</v>
      </c>
      <c r="D1706" s="23">
        <v>5138</v>
      </c>
      <c r="E1706" s="55"/>
      <c r="F1706" s="23" t="s">
        <v>10611</v>
      </c>
      <c r="G1706" s="23"/>
      <c r="H1706" s="23" t="s">
        <v>9075</v>
      </c>
      <c r="I1706" s="23" t="s">
        <v>2881</v>
      </c>
      <c r="J1706" s="23"/>
      <c r="K1706" s="23" t="s">
        <v>9076</v>
      </c>
      <c r="L1706" s="54">
        <v>41152</v>
      </c>
      <c r="M1706" s="18"/>
      <c r="N1706" s="59">
        <v>41143</v>
      </c>
      <c r="O1706" s="19" t="s">
        <v>9348</v>
      </c>
      <c r="P1706" s="22"/>
      <c r="Q1706" s="52"/>
      <c r="R1706" s="330"/>
    </row>
    <row r="1707" spans="1:18" x14ac:dyDescent="0.25">
      <c r="A1707" s="54">
        <v>41130</v>
      </c>
      <c r="B1707" s="55" t="s">
        <v>9066</v>
      </c>
      <c r="C1707" s="55" t="s">
        <v>9069</v>
      </c>
      <c r="D1707" s="23">
        <v>5138</v>
      </c>
      <c r="E1707" s="55"/>
      <c r="F1707" s="23" t="s">
        <v>10611</v>
      </c>
      <c r="G1707" s="23"/>
      <c r="H1707" s="23" t="s">
        <v>9075</v>
      </c>
      <c r="I1707" s="23" t="s">
        <v>9677</v>
      </c>
      <c r="J1707" s="23"/>
      <c r="K1707" s="23" t="s">
        <v>9076</v>
      </c>
      <c r="L1707" s="54">
        <v>41152</v>
      </c>
      <c r="M1707" s="18"/>
      <c r="N1707" s="59">
        <v>41143</v>
      </c>
      <c r="O1707" s="19" t="s">
        <v>9348</v>
      </c>
      <c r="P1707" s="22"/>
      <c r="Q1707" s="52"/>
      <c r="R1707" s="330"/>
    </row>
    <row r="1708" spans="1:18" x14ac:dyDescent="0.25">
      <c r="A1708" s="54">
        <v>41130</v>
      </c>
      <c r="B1708" s="55" t="s">
        <v>9066</v>
      </c>
      <c r="C1708" s="55" t="s">
        <v>9069</v>
      </c>
      <c r="D1708" s="23">
        <v>5138</v>
      </c>
      <c r="E1708" s="55"/>
      <c r="F1708" s="23" t="s">
        <v>10611</v>
      </c>
      <c r="G1708" s="23"/>
      <c r="H1708" s="23" t="s">
        <v>9077</v>
      </c>
      <c r="I1708" s="23" t="s">
        <v>5414</v>
      </c>
      <c r="J1708" s="23"/>
      <c r="K1708" s="23" t="s">
        <v>1672</v>
      </c>
      <c r="L1708" s="54">
        <v>41152</v>
      </c>
      <c r="M1708" s="18"/>
      <c r="N1708" s="59">
        <v>41143</v>
      </c>
      <c r="O1708" s="296" t="s">
        <v>1672</v>
      </c>
      <c r="P1708" s="22"/>
      <c r="Q1708" s="52"/>
      <c r="R1708" s="330"/>
    </row>
    <row r="1709" spans="1:18" x14ac:dyDescent="0.25">
      <c r="A1709" s="54">
        <v>41130</v>
      </c>
      <c r="B1709" s="55" t="s">
        <v>9066</v>
      </c>
      <c r="C1709" s="55" t="s">
        <v>9069</v>
      </c>
      <c r="D1709" s="23">
        <v>5138</v>
      </c>
      <c r="E1709" s="55"/>
      <c r="F1709" s="23" t="s">
        <v>10611</v>
      </c>
      <c r="G1709" s="23"/>
      <c r="H1709" s="23" t="s">
        <v>9078</v>
      </c>
      <c r="I1709" s="23" t="s">
        <v>10098</v>
      </c>
      <c r="J1709" s="23"/>
      <c r="K1709" s="23" t="s">
        <v>1672</v>
      </c>
      <c r="L1709" s="54">
        <v>41152</v>
      </c>
      <c r="M1709" s="18"/>
      <c r="N1709" s="59">
        <v>41143</v>
      </c>
      <c r="O1709" s="296" t="s">
        <v>1672</v>
      </c>
      <c r="P1709" s="22"/>
      <c r="Q1709" s="52"/>
      <c r="R1709" s="330"/>
    </row>
    <row r="1710" spans="1:18" x14ac:dyDescent="0.25">
      <c r="A1710" s="54">
        <v>41130</v>
      </c>
      <c r="B1710" s="55" t="s">
        <v>9066</v>
      </c>
      <c r="C1710" s="55" t="s">
        <v>9069</v>
      </c>
      <c r="D1710" s="23">
        <v>5138</v>
      </c>
      <c r="E1710" s="55"/>
      <c r="F1710" s="23" t="s">
        <v>10611</v>
      </c>
      <c r="G1710" s="23"/>
      <c r="H1710" s="23" t="s">
        <v>9070</v>
      </c>
      <c r="I1710" s="23" t="s">
        <v>9253</v>
      </c>
      <c r="J1710" s="23"/>
      <c r="K1710" s="23" t="s">
        <v>9072</v>
      </c>
      <c r="L1710" s="54">
        <v>41152</v>
      </c>
      <c r="M1710" s="18"/>
      <c r="N1710" s="59" t="s">
        <v>12585</v>
      </c>
      <c r="O1710" s="19"/>
      <c r="P1710" s="22"/>
      <c r="Q1710" s="52"/>
      <c r="R1710" s="330"/>
    </row>
    <row r="1711" spans="1:18" x14ac:dyDescent="0.25">
      <c r="A1711" s="54">
        <v>41130</v>
      </c>
      <c r="B1711" s="55" t="s">
        <v>9066</v>
      </c>
      <c r="C1711" s="55" t="s">
        <v>9069</v>
      </c>
      <c r="D1711" s="23">
        <v>5138</v>
      </c>
      <c r="E1711" s="55"/>
      <c r="F1711" s="23" t="s">
        <v>10611</v>
      </c>
      <c r="G1711" s="23"/>
      <c r="H1711" s="23" t="s">
        <v>9080</v>
      </c>
      <c r="I1711" s="23" t="s">
        <v>9079</v>
      </c>
      <c r="J1711" s="23"/>
      <c r="K1711" s="23" t="s">
        <v>921</v>
      </c>
      <c r="L1711" s="54">
        <v>41152</v>
      </c>
      <c r="M1711" s="18"/>
      <c r="N1711" s="59" t="s">
        <v>12585</v>
      </c>
      <c r="O1711" s="19"/>
      <c r="P1711" s="22"/>
      <c r="Q1711" s="52"/>
      <c r="R1711" s="330"/>
    </row>
    <row r="1712" spans="1:18" x14ac:dyDescent="0.25">
      <c r="A1712" s="54">
        <v>41130</v>
      </c>
      <c r="B1712" s="55" t="s">
        <v>9066</v>
      </c>
      <c r="C1712" s="55" t="s">
        <v>9069</v>
      </c>
      <c r="D1712" s="23">
        <v>5138</v>
      </c>
      <c r="E1712" s="55"/>
      <c r="F1712" s="23" t="s">
        <v>10611</v>
      </c>
      <c r="G1712" s="23"/>
      <c r="H1712" s="23" t="s">
        <v>9081</v>
      </c>
      <c r="I1712" s="23" t="s">
        <v>5414</v>
      </c>
      <c r="J1712" s="23"/>
      <c r="K1712" s="23" t="s">
        <v>1672</v>
      </c>
      <c r="L1712" s="54">
        <v>41152</v>
      </c>
      <c r="M1712" s="18"/>
      <c r="N1712" s="59" t="s">
        <v>12585</v>
      </c>
      <c r="O1712" s="19"/>
      <c r="P1712" s="22"/>
      <c r="Q1712" s="52"/>
      <c r="R1712" s="330"/>
    </row>
    <row r="1713" spans="1:18" x14ac:dyDescent="0.25">
      <c r="A1713" s="54">
        <v>41134</v>
      </c>
      <c r="B1713" s="55" t="s">
        <v>1279</v>
      </c>
      <c r="C1713" s="55" t="s">
        <v>8712</v>
      </c>
      <c r="D1713" s="23">
        <v>5110</v>
      </c>
      <c r="E1713" s="55"/>
      <c r="F1713" s="23" t="s">
        <v>2826</v>
      </c>
      <c r="G1713" s="23"/>
      <c r="H1713" s="23" t="s">
        <v>6185</v>
      </c>
      <c r="I1713" s="23" t="s">
        <v>10098</v>
      </c>
      <c r="J1713" s="23"/>
      <c r="K1713" s="23" t="s">
        <v>8243</v>
      </c>
      <c r="L1713" s="54">
        <v>41134</v>
      </c>
      <c r="M1713" s="18" t="s">
        <v>3386</v>
      </c>
      <c r="N1713" s="59" t="s">
        <v>12585</v>
      </c>
      <c r="O1713" s="19"/>
      <c r="P1713" s="22"/>
      <c r="Q1713" s="52"/>
      <c r="R1713" s="330"/>
    </row>
    <row r="1714" spans="1:18" x14ac:dyDescent="0.25">
      <c r="A1714" s="54">
        <v>41134</v>
      </c>
      <c r="B1714" s="55" t="s">
        <v>8244</v>
      </c>
      <c r="C1714" s="55" t="s">
        <v>9069</v>
      </c>
      <c r="D1714" s="23">
        <v>5138</v>
      </c>
      <c r="E1714" s="55"/>
      <c r="F1714" s="23" t="s">
        <v>2826</v>
      </c>
      <c r="G1714" s="23"/>
      <c r="H1714" s="23" t="s">
        <v>3591</v>
      </c>
      <c r="I1714" s="23" t="s">
        <v>8245</v>
      </c>
      <c r="J1714" s="23"/>
      <c r="K1714" s="23" t="s">
        <v>7374</v>
      </c>
      <c r="L1714" s="54">
        <v>41134</v>
      </c>
      <c r="M1714" s="18" t="s">
        <v>3386</v>
      </c>
      <c r="N1714" s="59" t="s">
        <v>12585</v>
      </c>
      <c r="O1714" s="19"/>
      <c r="P1714" s="22"/>
      <c r="Q1714" s="52"/>
      <c r="R1714" s="330"/>
    </row>
    <row r="1715" spans="1:18" x14ac:dyDescent="0.25">
      <c r="A1715" s="54">
        <v>41135</v>
      </c>
      <c r="B1715" s="55" t="s">
        <v>6167</v>
      </c>
      <c r="C1715" s="274" t="s">
        <v>2215</v>
      </c>
      <c r="D1715" s="275"/>
      <c r="E1715" s="274"/>
      <c r="F1715" s="275" t="s">
        <v>936</v>
      </c>
      <c r="G1715" s="275"/>
      <c r="H1715" s="275" t="s">
        <v>579</v>
      </c>
      <c r="I1715" s="275"/>
      <c r="J1715" s="275"/>
      <c r="K1715" s="275" t="s">
        <v>7681</v>
      </c>
      <c r="L1715" s="273">
        <v>41138</v>
      </c>
      <c r="M1715" s="18"/>
      <c r="N1715" s="59" t="s">
        <v>12585</v>
      </c>
      <c r="O1715" s="19"/>
      <c r="P1715" s="22"/>
      <c r="Q1715" s="52"/>
      <c r="R1715" s="330"/>
    </row>
    <row r="1716" spans="1:18" x14ac:dyDescent="0.25">
      <c r="A1716" s="54">
        <v>41135</v>
      </c>
      <c r="B1716" s="55" t="s">
        <v>6992</v>
      </c>
      <c r="C1716" s="55" t="s">
        <v>10127</v>
      </c>
      <c r="D1716" s="23">
        <v>5132</v>
      </c>
      <c r="E1716" s="55"/>
      <c r="F1716" s="23" t="s">
        <v>2826</v>
      </c>
      <c r="G1716" s="23"/>
      <c r="H1716" s="23" t="s">
        <v>3591</v>
      </c>
      <c r="I1716" s="23" t="s">
        <v>8245</v>
      </c>
      <c r="J1716" s="23"/>
      <c r="K1716" s="23" t="s">
        <v>6934</v>
      </c>
      <c r="L1716" s="54">
        <v>41136</v>
      </c>
      <c r="M1716" s="18" t="s">
        <v>3386</v>
      </c>
      <c r="N1716" s="59" t="s">
        <v>12585</v>
      </c>
      <c r="O1716" s="19"/>
      <c r="P1716" s="22"/>
      <c r="Q1716" s="52"/>
      <c r="R1716" s="330"/>
    </row>
    <row r="1717" spans="1:18" x14ac:dyDescent="0.25">
      <c r="A1717" s="54">
        <v>41135</v>
      </c>
      <c r="B1717" s="55" t="s">
        <v>6995</v>
      </c>
      <c r="C1717" s="55" t="s">
        <v>6996</v>
      </c>
      <c r="D1717" s="23">
        <v>5053</v>
      </c>
      <c r="E1717" s="55"/>
      <c r="F1717" s="23" t="s">
        <v>4494</v>
      </c>
      <c r="G1717" s="23"/>
      <c r="H1717" s="23" t="s">
        <v>4359</v>
      </c>
      <c r="I1717" s="23"/>
      <c r="J1717" s="23" t="s">
        <v>2078</v>
      </c>
      <c r="K1717" s="23" t="s">
        <v>3883</v>
      </c>
      <c r="L1717" s="54">
        <v>41136</v>
      </c>
      <c r="M1717" s="18" t="s">
        <v>3386</v>
      </c>
      <c r="N1717" s="59" t="s">
        <v>12585</v>
      </c>
      <c r="O1717" s="19"/>
      <c r="P1717" s="22"/>
      <c r="Q1717" s="52"/>
      <c r="R1717" s="330"/>
    </row>
    <row r="1718" spans="1:18" x14ac:dyDescent="0.25">
      <c r="A1718" s="54">
        <v>41135</v>
      </c>
      <c r="B1718" s="55" t="s">
        <v>6997</v>
      </c>
      <c r="C1718" s="55" t="s">
        <v>2215</v>
      </c>
      <c r="D1718" s="23"/>
      <c r="E1718" s="55"/>
      <c r="F1718" s="23" t="s">
        <v>6619</v>
      </c>
      <c r="G1718" s="23"/>
      <c r="H1718" s="23" t="s">
        <v>1000</v>
      </c>
      <c r="I1718" s="23"/>
      <c r="J1718" s="23"/>
      <c r="K1718" s="23" t="s">
        <v>2911</v>
      </c>
      <c r="L1718" s="54">
        <v>41136</v>
      </c>
      <c r="M1718" s="18" t="s">
        <v>3386</v>
      </c>
      <c r="N1718" s="59" t="s">
        <v>12585</v>
      </c>
      <c r="O1718" s="19"/>
      <c r="P1718" s="22"/>
      <c r="Q1718" s="52"/>
      <c r="R1718" s="330"/>
    </row>
    <row r="1719" spans="1:18" x14ac:dyDescent="0.25">
      <c r="A1719" s="54">
        <v>41135</v>
      </c>
      <c r="B1719" s="55" t="s">
        <v>9330</v>
      </c>
      <c r="C1719" s="55" t="s">
        <v>2215</v>
      </c>
      <c r="D1719" s="23"/>
      <c r="E1719" s="55"/>
      <c r="F1719" s="23" t="s">
        <v>6619</v>
      </c>
      <c r="G1719" s="23"/>
      <c r="H1719" s="23" t="s">
        <v>8790</v>
      </c>
      <c r="I1719" s="23" t="s">
        <v>3915</v>
      </c>
      <c r="J1719" s="23"/>
      <c r="K1719" s="23" t="s">
        <v>7129</v>
      </c>
      <c r="L1719" s="54">
        <v>41136</v>
      </c>
      <c r="M1719" s="18" t="s">
        <v>3386</v>
      </c>
      <c r="N1719" s="59" t="s">
        <v>12585</v>
      </c>
      <c r="O1719" s="19"/>
      <c r="P1719" s="22"/>
      <c r="Q1719" s="52"/>
      <c r="R1719" s="330"/>
    </row>
    <row r="1720" spans="1:18" x14ac:dyDescent="0.25">
      <c r="A1720" s="54">
        <v>41142</v>
      </c>
      <c r="B1720" s="55" t="s">
        <v>3633</v>
      </c>
      <c r="C1720" s="55" t="s">
        <v>6996</v>
      </c>
      <c r="D1720" s="23">
        <v>5053</v>
      </c>
      <c r="E1720" s="55"/>
      <c r="F1720" s="23" t="s">
        <v>285</v>
      </c>
      <c r="G1720" s="23"/>
      <c r="H1720" s="23" t="s">
        <v>1434</v>
      </c>
      <c r="I1720" s="23" t="s">
        <v>6912</v>
      </c>
      <c r="J1720" s="23"/>
      <c r="K1720" s="23" t="s">
        <v>5477</v>
      </c>
      <c r="L1720" s="54">
        <v>41143</v>
      </c>
      <c r="M1720" s="18" t="s">
        <v>3386</v>
      </c>
      <c r="N1720" s="59" t="s">
        <v>12585</v>
      </c>
      <c r="O1720" s="19"/>
      <c r="P1720" s="22"/>
      <c r="Q1720" s="52"/>
      <c r="R1720" s="330"/>
    </row>
    <row r="1721" spans="1:18" x14ac:dyDescent="0.25">
      <c r="A1721" s="54">
        <v>41143</v>
      </c>
      <c r="B1721" s="55" t="s">
        <v>4411</v>
      </c>
      <c r="C1721" s="55" t="s">
        <v>9069</v>
      </c>
      <c r="D1721" s="23">
        <v>5138</v>
      </c>
      <c r="E1721" s="55"/>
      <c r="F1721" s="23" t="s">
        <v>4412</v>
      </c>
      <c r="G1721" s="23" t="s">
        <v>3915</v>
      </c>
      <c r="H1721" s="23" t="s">
        <v>4413</v>
      </c>
      <c r="I1721" s="23" t="s">
        <v>4414</v>
      </c>
      <c r="J1721" s="23"/>
      <c r="K1721" s="23" t="s">
        <v>4415</v>
      </c>
      <c r="L1721" s="54">
        <v>41166</v>
      </c>
      <c r="M1721" s="18"/>
      <c r="N1721" s="59" t="s">
        <v>12585</v>
      </c>
      <c r="O1721" s="19"/>
      <c r="P1721" s="22"/>
      <c r="Q1721" s="52"/>
      <c r="R1721" s="330"/>
    </row>
    <row r="1722" spans="1:18" x14ac:dyDescent="0.25">
      <c r="A1722" s="54">
        <v>41144</v>
      </c>
      <c r="B1722" s="55" t="s">
        <v>9869</v>
      </c>
      <c r="C1722" s="274" t="s">
        <v>9870</v>
      </c>
      <c r="D1722" s="275">
        <v>5164</v>
      </c>
      <c r="E1722" s="274"/>
      <c r="F1722" s="275" t="s">
        <v>4494</v>
      </c>
      <c r="G1722" s="275"/>
      <c r="H1722" s="275" t="s">
        <v>4359</v>
      </c>
      <c r="I1722" s="275"/>
      <c r="J1722" s="275" t="s">
        <v>9018</v>
      </c>
      <c r="K1722" s="275" t="s">
        <v>921</v>
      </c>
      <c r="L1722" s="54">
        <v>41145</v>
      </c>
      <c r="M1722" s="18" t="s">
        <v>3386</v>
      </c>
      <c r="N1722" s="59">
        <v>41204</v>
      </c>
      <c r="O1722" s="19" t="s">
        <v>921</v>
      </c>
      <c r="P1722" s="22"/>
      <c r="Q1722" s="52"/>
      <c r="R1722" s="330"/>
    </row>
    <row r="1723" spans="1:18" x14ac:dyDescent="0.25">
      <c r="A1723" s="54">
        <v>41144</v>
      </c>
      <c r="B1723" s="55" t="s">
        <v>9227</v>
      </c>
      <c r="C1723" s="55" t="s">
        <v>9228</v>
      </c>
      <c r="D1723" s="23">
        <v>5140</v>
      </c>
      <c r="E1723" s="55"/>
      <c r="F1723" s="23" t="s">
        <v>4609</v>
      </c>
      <c r="G1723" s="23" t="s">
        <v>5830</v>
      </c>
      <c r="H1723" s="23" t="s">
        <v>5198</v>
      </c>
      <c r="I1723" s="23" t="s">
        <v>9229</v>
      </c>
      <c r="J1723" s="23"/>
      <c r="K1723" s="23" t="s">
        <v>3040</v>
      </c>
      <c r="L1723" s="54">
        <v>41145</v>
      </c>
      <c r="M1723" s="18" t="s">
        <v>3386</v>
      </c>
      <c r="N1723" s="59" t="s">
        <v>12585</v>
      </c>
      <c r="O1723" s="19"/>
      <c r="P1723" s="22"/>
      <c r="Q1723" s="52"/>
      <c r="R1723" s="330"/>
    </row>
    <row r="1724" spans="1:18" x14ac:dyDescent="0.25">
      <c r="A1724" s="54">
        <v>41144</v>
      </c>
      <c r="B1724" s="55" t="s">
        <v>9227</v>
      </c>
      <c r="C1724" s="55" t="s">
        <v>9228</v>
      </c>
      <c r="D1724" s="23">
        <v>5140</v>
      </c>
      <c r="E1724" s="55"/>
      <c r="F1724" s="23" t="s">
        <v>4609</v>
      </c>
      <c r="G1724" s="23" t="s">
        <v>4888</v>
      </c>
      <c r="H1724" s="23" t="s">
        <v>5198</v>
      </c>
      <c r="I1724" s="23" t="s">
        <v>9229</v>
      </c>
      <c r="J1724" s="23"/>
      <c r="K1724" s="23" t="s">
        <v>3040</v>
      </c>
      <c r="L1724" s="54">
        <v>41145</v>
      </c>
      <c r="M1724" s="18" t="s">
        <v>3386</v>
      </c>
      <c r="N1724" s="59" t="s">
        <v>12585</v>
      </c>
      <c r="O1724" s="19"/>
      <c r="P1724" s="22"/>
      <c r="Q1724" s="52"/>
      <c r="R1724" s="330"/>
    </row>
    <row r="1725" spans="1:18" x14ac:dyDescent="0.25">
      <c r="A1725" s="54">
        <v>41144</v>
      </c>
      <c r="B1725" s="55" t="s">
        <v>9227</v>
      </c>
      <c r="C1725" s="55" t="s">
        <v>9228</v>
      </c>
      <c r="D1725" s="23">
        <v>5140</v>
      </c>
      <c r="E1725" s="55"/>
      <c r="F1725" s="23" t="s">
        <v>4609</v>
      </c>
      <c r="G1725" s="23" t="s">
        <v>5830</v>
      </c>
      <c r="H1725" s="23" t="s">
        <v>7869</v>
      </c>
      <c r="I1725" s="23" t="s">
        <v>9229</v>
      </c>
      <c r="J1725" s="23"/>
      <c r="K1725" s="23" t="s">
        <v>3040</v>
      </c>
      <c r="L1725" s="54">
        <v>41145</v>
      </c>
      <c r="M1725" s="18" t="s">
        <v>3386</v>
      </c>
      <c r="N1725" s="59" t="s">
        <v>12585</v>
      </c>
      <c r="O1725" s="19"/>
      <c r="P1725" s="22"/>
      <c r="Q1725" s="52"/>
      <c r="R1725" s="330"/>
    </row>
    <row r="1726" spans="1:18" x14ac:dyDescent="0.25">
      <c r="A1726" s="54">
        <v>41148</v>
      </c>
      <c r="B1726" s="55" t="s">
        <v>1922</v>
      </c>
      <c r="C1726" s="55" t="s">
        <v>8712</v>
      </c>
      <c r="D1726" s="23">
        <v>5110</v>
      </c>
      <c r="E1726" s="55"/>
      <c r="F1726" s="23" t="s">
        <v>9334</v>
      </c>
      <c r="G1726" s="23"/>
      <c r="H1726" s="23" t="s">
        <v>4170</v>
      </c>
      <c r="I1726" s="23"/>
      <c r="J1726" s="23"/>
      <c r="K1726" s="23" t="s">
        <v>1923</v>
      </c>
      <c r="L1726" s="54">
        <v>41149</v>
      </c>
      <c r="M1726" s="18" t="s">
        <v>3386</v>
      </c>
      <c r="N1726" s="59" t="s">
        <v>12585</v>
      </c>
      <c r="O1726" s="19"/>
      <c r="P1726" s="22"/>
      <c r="Q1726" s="52"/>
      <c r="R1726" s="330"/>
    </row>
    <row r="1727" spans="1:18" x14ac:dyDescent="0.25">
      <c r="A1727" s="54">
        <v>41150</v>
      </c>
      <c r="B1727" s="55" t="s">
        <v>8401</v>
      </c>
      <c r="C1727" s="55" t="s">
        <v>9870</v>
      </c>
      <c r="D1727" s="23">
        <v>5164</v>
      </c>
      <c r="E1727" s="55"/>
      <c r="F1727" s="23" t="s">
        <v>4609</v>
      </c>
      <c r="G1727" s="23" t="s">
        <v>5830</v>
      </c>
      <c r="H1727" s="23" t="s">
        <v>5198</v>
      </c>
      <c r="I1727" s="23" t="s">
        <v>8402</v>
      </c>
      <c r="J1727" s="23"/>
      <c r="K1727" s="23" t="s">
        <v>6920</v>
      </c>
      <c r="L1727" s="54">
        <v>41151</v>
      </c>
      <c r="M1727" s="18" t="s">
        <v>3386</v>
      </c>
      <c r="N1727" s="59" t="s">
        <v>12585</v>
      </c>
      <c r="O1727" s="19"/>
      <c r="P1727" s="22"/>
      <c r="Q1727" s="52"/>
      <c r="R1727" s="330"/>
    </row>
    <row r="1728" spans="1:18" x14ac:dyDescent="0.25">
      <c r="A1728" s="54">
        <v>41151</v>
      </c>
      <c r="B1728" s="55" t="s">
        <v>1313</v>
      </c>
      <c r="C1728" s="55" t="s">
        <v>9870</v>
      </c>
      <c r="D1728" s="23">
        <v>5164</v>
      </c>
      <c r="E1728" s="55"/>
      <c r="F1728" s="23" t="s">
        <v>868</v>
      </c>
      <c r="G1728" s="23" t="s">
        <v>5544</v>
      </c>
      <c r="H1728" s="23" t="s">
        <v>7065</v>
      </c>
      <c r="I1728" s="23" t="s">
        <v>10916</v>
      </c>
      <c r="J1728" s="23" t="s">
        <v>2834</v>
      </c>
      <c r="K1728" s="23" t="s">
        <v>1314</v>
      </c>
      <c r="L1728" s="54">
        <v>41151</v>
      </c>
      <c r="M1728" s="18" t="s">
        <v>3386</v>
      </c>
      <c r="N1728" s="59" t="s">
        <v>12585</v>
      </c>
      <c r="O1728" s="19"/>
      <c r="P1728" s="22"/>
      <c r="Q1728" s="52"/>
      <c r="R1728" s="330"/>
    </row>
    <row r="1729" spans="1:18" x14ac:dyDescent="0.25">
      <c r="A1729" s="54">
        <v>41156</v>
      </c>
      <c r="B1729" s="55" t="s">
        <v>5323</v>
      </c>
      <c r="C1729" s="55" t="s">
        <v>2215</v>
      </c>
      <c r="D1729" s="23"/>
      <c r="E1729" s="55"/>
      <c r="F1729" s="23" t="s">
        <v>5324</v>
      </c>
      <c r="G1729" s="23"/>
      <c r="H1729" s="23" t="s">
        <v>1000</v>
      </c>
      <c r="I1729" s="23"/>
      <c r="J1729" s="23"/>
      <c r="K1729" s="23" t="s">
        <v>2911</v>
      </c>
      <c r="L1729" s="54">
        <v>41156</v>
      </c>
      <c r="M1729" s="18" t="s">
        <v>3386</v>
      </c>
      <c r="N1729" s="59" t="s">
        <v>12585</v>
      </c>
      <c r="O1729" s="19"/>
      <c r="P1729" s="22"/>
      <c r="Q1729" s="52"/>
      <c r="R1729" s="330"/>
    </row>
    <row r="1730" spans="1:18" x14ac:dyDescent="0.25">
      <c r="A1730" s="54">
        <v>41156</v>
      </c>
      <c r="B1730" s="55" t="s">
        <v>9100</v>
      </c>
      <c r="C1730" s="55" t="s">
        <v>8481</v>
      </c>
      <c r="D1730" s="23"/>
      <c r="E1730" s="55"/>
      <c r="F1730" s="23" t="s">
        <v>4609</v>
      </c>
      <c r="G1730" s="23" t="s">
        <v>4888</v>
      </c>
      <c r="H1730" s="23" t="s">
        <v>850</v>
      </c>
      <c r="I1730" s="23" t="s">
        <v>5156</v>
      </c>
      <c r="J1730" s="23" t="s">
        <v>5513</v>
      </c>
      <c r="K1730" s="23" t="s">
        <v>3040</v>
      </c>
      <c r="L1730" s="54">
        <v>41157</v>
      </c>
      <c r="M1730" s="18" t="s">
        <v>3386</v>
      </c>
      <c r="N1730" s="59" t="s">
        <v>12585</v>
      </c>
      <c r="O1730" s="19"/>
      <c r="P1730" s="22"/>
      <c r="Q1730" s="52"/>
      <c r="R1730" s="330"/>
    </row>
    <row r="1731" spans="1:18" x14ac:dyDescent="0.25">
      <c r="A1731" s="54">
        <v>41159</v>
      </c>
      <c r="B1731" s="55" t="s">
        <v>6715</v>
      </c>
      <c r="C1731" s="274" t="s">
        <v>9228</v>
      </c>
      <c r="D1731" s="275">
        <v>5140</v>
      </c>
      <c r="E1731" s="274"/>
      <c r="F1731" s="275" t="s">
        <v>4494</v>
      </c>
      <c r="G1731" s="275"/>
      <c r="H1731" s="275" t="s">
        <v>4359</v>
      </c>
      <c r="I1731" s="275" t="s">
        <v>5414</v>
      </c>
      <c r="J1731" s="275" t="s">
        <v>10366</v>
      </c>
      <c r="K1731" s="275" t="s">
        <v>1672</v>
      </c>
      <c r="L1731" s="54">
        <v>41162</v>
      </c>
      <c r="M1731" s="18" t="s">
        <v>6533</v>
      </c>
      <c r="N1731" s="59">
        <v>41204</v>
      </c>
      <c r="O1731" s="19" t="s">
        <v>1672</v>
      </c>
      <c r="P1731" s="22"/>
      <c r="Q1731" s="52"/>
      <c r="R1731" s="330"/>
    </row>
    <row r="1732" spans="1:18" x14ac:dyDescent="0.25">
      <c r="A1732" s="54">
        <v>41159</v>
      </c>
      <c r="B1732" s="55" t="s">
        <v>6715</v>
      </c>
      <c r="C1732" s="274" t="s">
        <v>9228</v>
      </c>
      <c r="D1732" s="275">
        <v>5140</v>
      </c>
      <c r="E1732" s="274"/>
      <c r="F1732" s="275" t="s">
        <v>4494</v>
      </c>
      <c r="G1732" s="275"/>
      <c r="H1732" s="275" t="s">
        <v>4359</v>
      </c>
      <c r="I1732" s="275" t="s">
        <v>5414</v>
      </c>
      <c r="J1732" s="275" t="s">
        <v>9018</v>
      </c>
      <c r="K1732" s="275" t="s">
        <v>1672</v>
      </c>
      <c r="L1732" s="54">
        <v>41162</v>
      </c>
      <c r="M1732" s="18" t="s">
        <v>6533</v>
      </c>
      <c r="N1732" s="59">
        <v>41204</v>
      </c>
      <c r="O1732" s="19" t="s">
        <v>1672</v>
      </c>
      <c r="P1732" s="22"/>
      <c r="Q1732" s="52"/>
      <c r="R1732" s="330"/>
    </row>
    <row r="1733" spans="1:18" x14ac:dyDescent="0.25">
      <c r="A1733" s="54">
        <v>41162</v>
      </c>
      <c r="B1733" s="55" t="s">
        <v>4718</v>
      </c>
      <c r="C1733" s="55" t="s">
        <v>9069</v>
      </c>
      <c r="D1733" s="23">
        <v>5138</v>
      </c>
      <c r="E1733" s="55"/>
      <c r="F1733" s="23" t="s">
        <v>3009</v>
      </c>
      <c r="G1733" s="23" t="s">
        <v>7272</v>
      </c>
      <c r="H1733" s="23" t="s">
        <v>6879</v>
      </c>
      <c r="I1733" s="23" t="s">
        <v>7868</v>
      </c>
      <c r="J1733" s="23" t="s">
        <v>374</v>
      </c>
      <c r="K1733" s="23" t="s">
        <v>4719</v>
      </c>
      <c r="L1733" s="54">
        <v>41172</v>
      </c>
      <c r="M1733" s="18"/>
      <c r="N1733" s="59">
        <v>41172</v>
      </c>
      <c r="O1733" s="19" t="s">
        <v>4719</v>
      </c>
      <c r="P1733" s="22"/>
      <c r="Q1733" s="52"/>
      <c r="R1733" s="330"/>
    </row>
    <row r="1734" spans="1:18" x14ac:dyDescent="0.25">
      <c r="A1734" s="54">
        <v>41162</v>
      </c>
      <c r="B1734" s="55" t="s">
        <v>4720</v>
      </c>
      <c r="C1734" s="274" t="s">
        <v>4156</v>
      </c>
      <c r="D1734" s="275">
        <v>5148</v>
      </c>
      <c r="E1734" s="274"/>
      <c r="F1734" s="275" t="s">
        <v>936</v>
      </c>
      <c r="G1734" s="275"/>
      <c r="H1734" s="275" t="s">
        <v>6593</v>
      </c>
      <c r="I1734" s="275" t="s">
        <v>4014</v>
      </c>
      <c r="J1734" s="275" t="s">
        <v>593</v>
      </c>
      <c r="K1734" s="275" t="s">
        <v>7825</v>
      </c>
      <c r="L1734" s="273">
        <v>41173</v>
      </c>
      <c r="M1734" s="18"/>
      <c r="N1734" s="59">
        <v>41172</v>
      </c>
      <c r="O1734" s="19">
        <v>750</v>
      </c>
      <c r="P1734" s="22"/>
      <c r="Q1734" s="52"/>
      <c r="R1734" s="330"/>
    </row>
    <row r="1735" spans="1:18" x14ac:dyDescent="0.25">
      <c r="A1735" s="54">
        <v>41162</v>
      </c>
      <c r="B1735" s="55" t="s">
        <v>4720</v>
      </c>
      <c r="C1735" s="274" t="s">
        <v>4156</v>
      </c>
      <c r="D1735" s="275">
        <v>5148</v>
      </c>
      <c r="E1735" s="274"/>
      <c r="F1735" s="275" t="s">
        <v>936</v>
      </c>
      <c r="G1735" s="275"/>
      <c r="H1735" s="275" t="s">
        <v>228</v>
      </c>
      <c r="I1735" s="275" t="s">
        <v>6069</v>
      </c>
      <c r="J1735" s="275" t="s">
        <v>593</v>
      </c>
      <c r="K1735" s="275" t="s">
        <v>7127</v>
      </c>
      <c r="L1735" s="273">
        <v>41173</v>
      </c>
      <c r="M1735" s="18"/>
      <c r="N1735" s="59">
        <v>41172</v>
      </c>
      <c r="O1735" s="19">
        <v>250</v>
      </c>
      <c r="P1735" s="22"/>
      <c r="Q1735" s="52"/>
      <c r="R1735" s="330"/>
    </row>
    <row r="1736" spans="1:18" x14ac:dyDescent="0.25">
      <c r="A1736" s="54">
        <v>41163</v>
      </c>
      <c r="B1736" s="55" t="s">
        <v>3732</v>
      </c>
      <c r="C1736" s="55" t="s">
        <v>9870</v>
      </c>
      <c r="D1736" s="23">
        <v>5164</v>
      </c>
      <c r="E1736" s="55"/>
      <c r="F1736" s="23" t="s">
        <v>4494</v>
      </c>
      <c r="G1736" s="23"/>
      <c r="H1736" s="23" t="s">
        <v>4359</v>
      </c>
      <c r="I1736" s="23" t="s">
        <v>5414</v>
      </c>
      <c r="J1736" s="23" t="s">
        <v>3618</v>
      </c>
      <c r="K1736" s="23" t="s">
        <v>921</v>
      </c>
      <c r="L1736" s="54">
        <v>41163</v>
      </c>
      <c r="M1736" s="18" t="s">
        <v>6533</v>
      </c>
      <c r="N1736" s="59" t="s">
        <v>12585</v>
      </c>
      <c r="O1736" s="19"/>
      <c r="P1736" s="22"/>
      <c r="Q1736" s="52"/>
      <c r="R1736" s="330"/>
    </row>
    <row r="1737" spans="1:18" x14ac:dyDescent="0.25">
      <c r="A1737" s="54">
        <v>41164</v>
      </c>
      <c r="B1737" s="55" t="s">
        <v>7049</v>
      </c>
      <c r="C1737" s="55" t="s">
        <v>9069</v>
      </c>
      <c r="D1737" s="23">
        <v>5138</v>
      </c>
      <c r="E1737" s="55"/>
      <c r="F1737" s="23" t="s">
        <v>10611</v>
      </c>
      <c r="G1737" s="23"/>
      <c r="H1737" s="23" t="s">
        <v>9075</v>
      </c>
      <c r="I1737" s="23" t="s">
        <v>10321</v>
      </c>
      <c r="J1737" s="23"/>
      <c r="K1737" s="23" t="s">
        <v>786</v>
      </c>
      <c r="L1737" s="54"/>
      <c r="M1737" s="18" t="s">
        <v>6533</v>
      </c>
      <c r="N1737" s="59">
        <v>41165</v>
      </c>
      <c r="O1737" s="19" t="s">
        <v>786</v>
      </c>
      <c r="P1737" s="22"/>
      <c r="Q1737" s="52"/>
      <c r="R1737" s="330"/>
    </row>
    <row r="1738" spans="1:18" x14ac:dyDescent="0.25">
      <c r="A1738" s="54">
        <v>41164</v>
      </c>
      <c r="B1738" s="55" t="s">
        <v>7049</v>
      </c>
      <c r="C1738" s="55" t="s">
        <v>9069</v>
      </c>
      <c r="D1738" s="23">
        <v>5138</v>
      </c>
      <c r="E1738" s="55"/>
      <c r="F1738" s="23" t="s">
        <v>10611</v>
      </c>
      <c r="G1738" s="23"/>
      <c r="H1738" s="23" t="s">
        <v>6189</v>
      </c>
      <c r="I1738" s="23" t="s">
        <v>7050</v>
      </c>
      <c r="J1738" s="23"/>
      <c r="K1738" s="23" t="s">
        <v>10656</v>
      </c>
      <c r="L1738" s="54">
        <v>41165</v>
      </c>
      <c r="M1738" s="18" t="s">
        <v>3386</v>
      </c>
      <c r="N1738" s="59">
        <v>41165</v>
      </c>
      <c r="O1738" s="19" t="s">
        <v>10656</v>
      </c>
      <c r="P1738" s="22"/>
      <c r="Q1738" s="52"/>
      <c r="R1738" s="330"/>
    </row>
    <row r="1739" spans="1:18" x14ac:dyDescent="0.25">
      <c r="A1739" s="54">
        <v>41164</v>
      </c>
      <c r="B1739" s="55" t="s">
        <v>8220</v>
      </c>
      <c r="C1739" s="55" t="s">
        <v>8221</v>
      </c>
      <c r="D1739" s="23">
        <v>5175</v>
      </c>
      <c r="E1739" s="55"/>
      <c r="F1739" s="23" t="s">
        <v>7521</v>
      </c>
      <c r="G1739" s="23"/>
      <c r="H1739" s="23" t="s">
        <v>8225</v>
      </c>
      <c r="I1739" s="23"/>
      <c r="J1739" s="23"/>
      <c r="K1739" s="23" t="s">
        <v>8226</v>
      </c>
      <c r="L1739" s="54">
        <v>41162</v>
      </c>
      <c r="M1739" s="18" t="s">
        <v>5937</v>
      </c>
      <c r="N1739" s="59" t="s">
        <v>12585</v>
      </c>
      <c r="O1739" s="19"/>
      <c r="P1739" s="22"/>
      <c r="Q1739" s="52"/>
      <c r="R1739" s="330"/>
    </row>
    <row r="1740" spans="1:18" x14ac:dyDescent="0.25">
      <c r="A1740" s="54">
        <v>41171</v>
      </c>
      <c r="B1740" s="55" t="s">
        <v>1268</v>
      </c>
      <c r="C1740" s="274" t="s">
        <v>9069</v>
      </c>
      <c r="D1740" s="275">
        <v>5138</v>
      </c>
      <c r="E1740" s="274"/>
      <c r="F1740" s="275" t="s">
        <v>567</v>
      </c>
      <c r="G1740" s="275" t="s">
        <v>5830</v>
      </c>
      <c r="H1740" s="275" t="s">
        <v>1269</v>
      </c>
      <c r="I1740" s="275" t="s">
        <v>1270</v>
      </c>
      <c r="J1740" s="275"/>
      <c r="K1740" s="275" t="s">
        <v>5751</v>
      </c>
      <c r="L1740" s="273">
        <v>41171</v>
      </c>
      <c r="M1740" s="18" t="s">
        <v>3386</v>
      </c>
      <c r="N1740" s="59">
        <v>41176</v>
      </c>
      <c r="O1740" s="19">
        <v>2000</v>
      </c>
      <c r="P1740" s="22"/>
      <c r="Q1740" s="52"/>
      <c r="R1740" s="330"/>
    </row>
    <row r="1741" spans="1:18" x14ac:dyDescent="0.25">
      <c r="A1741" s="54">
        <v>41172</v>
      </c>
      <c r="B1741" s="55" t="s">
        <v>10777</v>
      </c>
      <c r="C1741" s="274" t="s">
        <v>10711</v>
      </c>
      <c r="D1741" s="275">
        <v>5177</v>
      </c>
      <c r="E1741" s="274"/>
      <c r="F1741" s="275" t="s">
        <v>6628</v>
      </c>
      <c r="G1741" s="275"/>
      <c r="H1741" s="275" t="s">
        <v>3420</v>
      </c>
      <c r="I1741" s="275" t="s">
        <v>6069</v>
      </c>
      <c r="J1741" s="275" t="s">
        <v>10780</v>
      </c>
      <c r="K1741" s="275" t="s">
        <v>6387</v>
      </c>
      <c r="L1741" s="273"/>
      <c r="M1741" s="18"/>
      <c r="N1741" s="59">
        <v>41205</v>
      </c>
      <c r="O1741" s="19">
        <v>1000</v>
      </c>
      <c r="P1741" s="22"/>
      <c r="Q1741" s="52"/>
      <c r="R1741" s="330"/>
    </row>
    <row r="1742" spans="1:18" x14ac:dyDescent="0.25">
      <c r="A1742" s="54">
        <v>41172</v>
      </c>
      <c r="B1742" s="55" t="s">
        <v>2224</v>
      </c>
      <c r="C1742" s="55" t="s">
        <v>8221</v>
      </c>
      <c r="D1742" s="23">
        <v>5175</v>
      </c>
      <c r="E1742" s="55"/>
      <c r="F1742" s="23" t="s">
        <v>7521</v>
      </c>
      <c r="G1742" s="23"/>
      <c r="H1742" s="23" t="s">
        <v>2225</v>
      </c>
      <c r="I1742" s="23"/>
      <c r="J1742" s="23"/>
      <c r="K1742" s="23" t="s">
        <v>6476</v>
      </c>
      <c r="L1742" s="54">
        <v>41190</v>
      </c>
      <c r="M1742" s="18" t="s">
        <v>5937</v>
      </c>
      <c r="N1742" s="59" t="s">
        <v>12585</v>
      </c>
      <c r="O1742" s="19"/>
      <c r="P1742" s="22"/>
      <c r="Q1742" s="52"/>
      <c r="R1742" s="330"/>
    </row>
    <row r="1743" spans="1:18" x14ac:dyDescent="0.25">
      <c r="A1743" s="54">
        <v>41172</v>
      </c>
      <c r="B1743" s="55" t="s">
        <v>2224</v>
      </c>
      <c r="C1743" s="55" t="s">
        <v>8221</v>
      </c>
      <c r="D1743" s="23">
        <v>5175</v>
      </c>
      <c r="E1743" s="55"/>
      <c r="F1743" s="23" t="s">
        <v>7521</v>
      </c>
      <c r="G1743" s="23"/>
      <c r="H1743" s="23" t="s">
        <v>2226</v>
      </c>
      <c r="I1743" s="23"/>
      <c r="J1743" s="23"/>
      <c r="K1743" s="23" t="s">
        <v>1883</v>
      </c>
      <c r="L1743" s="54">
        <v>41190</v>
      </c>
      <c r="M1743" s="18" t="s">
        <v>5937</v>
      </c>
      <c r="N1743" s="59" t="s">
        <v>12585</v>
      </c>
      <c r="O1743" s="19"/>
      <c r="P1743" s="22"/>
      <c r="Q1743" s="52"/>
      <c r="R1743" s="330"/>
    </row>
    <row r="1744" spans="1:18" x14ac:dyDescent="0.25">
      <c r="A1744" s="54">
        <v>41172</v>
      </c>
      <c r="B1744" s="55" t="s">
        <v>2224</v>
      </c>
      <c r="C1744" s="55" t="s">
        <v>8221</v>
      </c>
      <c r="D1744" s="23">
        <v>5175</v>
      </c>
      <c r="E1744" s="55"/>
      <c r="F1744" s="23" t="s">
        <v>7521</v>
      </c>
      <c r="G1744" s="23"/>
      <c r="H1744" s="23" t="s">
        <v>1472</v>
      </c>
      <c r="I1744" s="23"/>
      <c r="J1744" s="23"/>
      <c r="K1744" s="23" t="s">
        <v>1473</v>
      </c>
      <c r="L1744" s="54">
        <v>41190</v>
      </c>
      <c r="M1744" s="18" t="s">
        <v>5937</v>
      </c>
      <c r="N1744" s="59" t="s">
        <v>12585</v>
      </c>
      <c r="O1744" s="19"/>
      <c r="P1744" s="22"/>
      <c r="Q1744" s="52"/>
      <c r="R1744" s="330"/>
    </row>
    <row r="1745" spans="1:18" x14ac:dyDescent="0.25">
      <c r="A1745" s="54">
        <v>41172</v>
      </c>
      <c r="B1745" s="55" t="s">
        <v>2224</v>
      </c>
      <c r="C1745" s="55" t="s">
        <v>8221</v>
      </c>
      <c r="D1745" s="23">
        <v>5175</v>
      </c>
      <c r="E1745" s="55"/>
      <c r="F1745" s="23" t="s">
        <v>7521</v>
      </c>
      <c r="G1745" s="23"/>
      <c r="H1745" s="23" t="s">
        <v>1474</v>
      </c>
      <c r="I1745" s="23"/>
      <c r="J1745" s="23"/>
      <c r="K1745" s="23" t="s">
        <v>1475</v>
      </c>
      <c r="L1745" s="54">
        <v>41190</v>
      </c>
      <c r="M1745" s="18" t="s">
        <v>5937</v>
      </c>
      <c r="N1745" s="59" t="s">
        <v>12585</v>
      </c>
      <c r="O1745" s="19"/>
      <c r="P1745" s="22"/>
      <c r="Q1745" s="52"/>
      <c r="R1745" s="330"/>
    </row>
    <row r="1746" spans="1:18" x14ac:dyDescent="0.25">
      <c r="A1746" s="54">
        <v>41172</v>
      </c>
      <c r="B1746" s="55" t="s">
        <v>2224</v>
      </c>
      <c r="C1746" s="55" t="s">
        <v>8221</v>
      </c>
      <c r="D1746" s="23">
        <v>5175</v>
      </c>
      <c r="E1746" s="55"/>
      <c r="F1746" s="23" t="s">
        <v>7521</v>
      </c>
      <c r="G1746" s="23"/>
      <c r="H1746" s="23" t="s">
        <v>1476</v>
      </c>
      <c r="I1746" s="23"/>
      <c r="J1746" s="23"/>
      <c r="K1746" s="23" t="s">
        <v>7566</v>
      </c>
      <c r="L1746" s="54">
        <v>41190</v>
      </c>
      <c r="M1746" s="18" t="s">
        <v>5937</v>
      </c>
      <c r="N1746" s="59" t="s">
        <v>12585</v>
      </c>
      <c r="O1746" s="19"/>
      <c r="P1746" s="22"/>
      <c r="Q1746" s="52"/>
      <c r="R1746" s="330"/>
    </row>
    <row r="1747" spans="1:18" x14ac:dyDescent="0.25">
      <c r="A1747" s="54">
        <v>41173</v>
      </c>
      <c r="B1747" s="55" t="s">
        <v>2223</v>
      </c>
      <c r="C1747" s="55" t="s">
        <v>8221</v>
      </c>
      <c r="D1747" s="23">
        <v>5175</v>
      </c>
      <c r="E1747" s="55"/>
      <c r="F1747" s="23" t="s">
        <v>4494</v>
      </c>
      <c r="G1747" s="23"/>
      <c r="H1747" s="23" t="s">
        <v>4359</v>
      </c>
      <c r="I1747" s="23" t="s">
        <v>5414</v>
      </c>
      <c r="J1747" s="23" t="s">
        <v>3618</v>
      </c>
      <c r="K1747" s="23" t="s">
        <v>921</v>
      </c>
      <c r="L1747" s="54">
        <v>41173</v>
      </c>
      <c r="M1747" s="18" t="s">
        <v>3386</v>
      </c>
      <c r="N1747" s="59">
        <v>41185</v>
      </c>
      <c r="O1747" s="19" t="s">
        <v>921</v>
      </c>
      <c r="P1747" s="22"/>
      <c r="Q1747" s="52"/>
      <c r="R1747" s="330"/>
    </row>
    <row r="1748" spans="1:18" x14ac:dyDescent="0.25">
      <c r="A1748" s="54">
        <v>41173</v>
      </c>
      <c r="B1748" s="55" t="s">
        <v>2223</v>
      </c>
      <c r="C1748" s="55" t="s">
        <v>8221</v>
      </c>
      <c r="D1748" s="23">
        <v>5175</v>
      </c>
      <c r="E1748" s="55"/>
      <c r="F1748" s="23" t="s">
        <v>4494</v>
      </c>
      <c r="G1748" s="23"/>
      <c r="H1748" s="23" t="s">
        <v>4359</v>
      </c>
      <c r="I1748" s="23" t="s">
        <v>5414</v>
      </c>
      <c r="J1748" s="23" t="s">
        <v>3193</v>
      </c>
      <c r="K1748" s="23" t="s">
        <v>1672</v>
      </c>
      <c r="L1748" s="54">
        <v>41178</v>
      </c>
      <c r="M1748" s="18" t="s">
        <v>3386</v>
      </c>
      <c r="N1748" s="59">
        <v>41185</v>
      </c>
      <c r="O1748" s="19" t="s">
        <v>1672</v>
      </c>
      <c r="P1748" s="22"/>
      <c r="Q1748" s="52"/>
      <c r="R1748" s="330"/>
    </row>
    <row r="1749" spans="1:18" x14ac:dyDescent="0.25">
      <c r="A1749" s="54">
        <v>41173</v>
      </c>
      <c r="B1749" s="55" t="s">
        <v>5003</v>
      </c>
      <c r="C1749" s="274" t="s">
        <v>10711</v>
      </c>
      <c r="D1749" s="275">
        <v>5177</v>
      </c>
      <c r="E1749" s="274"/>
      <c r="F1749" s="275" t="s">
        <v>10611</v>
      </c>
      <c r="G1749" s="275"/>
      <c r="H1749" s="275" t="s">
        <v>9078</v>
      </c>
      <c r="I1749" s="275" t="s">
        <v>5414</v>
      </c>
      <c r="J1749" s="275" t="s">
        <v>6844</v>
      </c>
      <c r="K1749" s="275" t="s">
        <v>921</v>
      </c>
      <c r="L1749" s="273">
        <v>41173</v>
      </c>
      <c r="M1749" s="18" t="s">
        <v>3386</v>
      </c>
      <c r="N1749" s="59">
        <v>41185</v>
      </c>
      <c r="O1749" s="19" t="s">
        <v>921</v>
      </c>
      <c r="P1749" s="22"/>
      <c r="Q1749" s="52"/>
      <c r="R1749" s="330"/>
    </row>
    <row r="1750" spans="1:18" x14ac:dyDescent="0.25">
      <c r="A1750" s="54">
        <v>41173</v>
      </c>
      <c r="B1750" s="55" t="s">
        <v>9658</v>
      </c>
      <c r="C1750" s="55" t="s">
        <v>6087</v>
      </c>
      <c r="D1750" s="23">
        <v>5167</v>
      </c>
      <c r="E1750" s="55"/>
      <c r="F1750" s="23" t="s">
        <v>8810</v>
      </c>
      <c r="G1750" s="23"/>
      <c r="H1750" s="23" t="s">
        <v>929</v>
      </c>
      <c r="I1750" s="23" t="s">
        <v>3915</v>
      </c>
      <c r="J1750" s="23"/>
      <c r="K1750" s="23" t="s">
        <v>9659</v>
      </c>
      <c r="L1750" s="54">
        <v>41176</v>
      </c>
      <c r="M1750" s="18" t="s">
        <v>3386</v>
      </c>
      <c r="N1750" s="59" t="s">
        <v>12585</v>
      </c>
      <c r="O1750" s="19"/>
      <c r="P1750" s="22"/>
      <c r="Q1750" s="52"/>
      <c r="R1750" s="330"/>
    </row>
    <row r="1751" spans="1:18" x14ac:dyDescent="0.25">
      <c r="A1751" s="54">
        <v>41173</v>
      </c>
      <c r="B1751" s="55" t="s">
        <v>9658</v>
      </c>
      <c r="C1751" s="55" t="s">
        <v>8221</v>
      </c>
      <c r="D1751" s="23">
        <v>5175</v>
      </c>
      <c r="E1751" s="55"/>
      <c r="F1751" s="23" t="s">
        <v>8810</v>
      </c>
      <c r="G1751" s="23"/>
      <c r="H1751" s="23" t="s">
        <v>518</v>
      </c>
      <c r="I1751" s="23" t="s">
        <v>2823</v>
      </c>
      <c r="J1751" s="23"/>
      <c r="K1751" s="23" t="s">
        <v>9660</v>
      </c>
      <c r="L1751" s="54">
        <v>41176</v>
      </c>
      <c r="M1751" s="18" t="s">
        <v>3386</v>
      </c>
      <c r="N1751" s="59" t="s">
        <v>12585</v>
      </c>
      <c r="O1751" s="19"/>
      <c r="P1751" s="22"/>
      <c r="Q1751" s="52"/>
      <c r="R1751" s="330"/>
    </row>
    <row r="1752" spans="1:18" x14ac:dyDescent="0.25">
      <c r="A1752" s="54">
        <v>41173</v>
      </c>
      <c r="B1752" s="55" t="s">
        <v>2223</v>
      </c>
      <c r="C1752" s="55" t="s">
        <v>10127</v>
      </c>
      <c r="D1752" s="23">
        <v>5132</v>
      </c>
      <c r="E1752" s="55"/>
      <c r="F1752" s="23" t="s">
        <v>4494</v>
      </c>
      <c r="G1752" s="23"/>
      <c r="H1752" s="23" t="s">
        <v>4359</v>
      </c>
      <c r="I1752" s="23" t="s">
        <v>5414</v>
      </c>
      <c r="J1752" s="23" t="s">
        <v>10002</v>
      </c>
      <c r="K1752" s="23" t="s">
        <v>921</v>
      </c>
      <c r="L1752" s="54">
        <v>41173</v>
      </c>
      <c r="M1752" s="18" t="s">
        <v>3386</v>
      </c>
      <c r="N1752" s="59" t="s">
        <v>12585</v>
      </c>
      <c r="O1752" s="19"/>
      <c r="P1752" s="22"/>
      <c r="Q1752" s="52"/>
      <c r="R1752" s="330"/>
    </row>
    <row r="1753" spans="1:18" x14ac:dyDescent="0.25">
      <c r="A1753" s="54">
        <v>41173</v>
      </c>
      <c r="B1753" s="55" t="s">
        <v>2223</v>
      </c>
      <c r="C1753" s="55" t="s">
        <v>10127</v>
      </c>
      <c r="D1753" s="23">
        <v>5132</v>
      </c>
      <c r="E1753" s="55"/>
      <c r="F1753" s="23" t="s">
        <v>4494</v>
      </c>
      <c r="G1753" s="23"/>
      <c r="H1753" s="23" t="s">
        <v>4359</v>
      </c>
      <c r="I1753" s="23" t="s">
        <v>5414</v>
      </c>
      <c r="J1753" s="23" t="s">
        <v>10366</v>
      </c>
      <c r="K1753" s="23" t="s">
        <v>921</v>
      </c>
      <c r="L1753" s="54">
        <v>41173</v>
      </c>
      <c r="M1753" s="18" t="s">
        <v>3386</v>
      </c>
      <c r="N1753" s="59" t="s">
        <v>12585</v>
      </c>
      <c r="O1753" s="19"/>
      <c r="P1753" s="22"/>
      <c r="Q1753" s="52"/>
      <c r="R1753" s="330"/>
    </row>
    <row r="1754" spans="1:18" x14ac:dyDescent="0.25">
      <c r="A1754" s="54">
        <v>41173</v>
      </c>
      <c r="B1754" s="55" t="s">
        <v>2223</v>
      </c>
      <c r="C1754" s="55" t="s">
        <v>9069</v>
      </c>
      <c r="D1754" s="23">
        <v>5138</v>
      </c>
      <c r="E1754" s="55"/>
      <c r="F1754" s="23" t="s">
        <v>4494</v>
      </c>
      <c r="G1754" s="23"/>
      <c r="H1754" s="23" t="s">
        <v>4359</v>
      </c>
      <c r="I1754" s="23" t="s">
        <v>10098</v>
      </c>
      <c r="J1754" s="23" t="s">
        <v>3618</v>
      </c>
      <c r="K1754" s="23" t="s">
        <v>921</v>
      </c>
      <c r="L1754" s="54">
        <v>41173</v>
      </c>
      <c r="M1754" s="18" t="s">
        <v>3386</v>
      </c>
      <c r="N1754" s="59" t="s">
        <v>12585</v>
      </c>
      <c r="O1754" s="19"/>
      <c r="P1754" s="22"/>
      <c r="Q1754" s="52"/>
      <c r="R1754" s="330"/>
    </row>
    <row r="1755" spans="1:18" x14ac:dyDescent="0.25">
      <c r="A1755" s="54">
        <v>41173</v>
      </c>
      <c r="B1755" s="55" t="s">
        <v>2223</v>
      </c>
      <c r="C1755" s="55" t="s">
        <v>9069</v>
      </c>
      <c r="D1755" s="23">
        <v>5138</v>
      </c>
      <c r="E1755" s="55"/>
      <c r="F1755" s="23" t="s">
        <v>4494</v>
      </c>
      <c r="G1755" s="23"/>
      <c r="H1755" s="23" t="s">
        <v>4359</v>
      </c>
      <c r="I1755" s="23" t="s">
        <v>10098</v>
      </c>
      <c r="J1755" s="23" t="s">
        <v>9018</v>
      </c>
      <c r="K1755" s="23" t="s">
        <v>1672</v>
      </c>
      <c r="L1755" s="54">
        <v>41173</v>
      </c>
      <c r="M1755" s="18" t="s">
        <v>6533</v>
      </c>
      <c r="N1755" s="59" t="s">
        <v>12585</v>
      </c>
      <c r="O1755" s="19"/>
      <c r="P1755" s="22"/>
      <c r="Q1755" s="52"/>
      <c r="R1755" s="330"/>
    </row>
    <row r="1756" spans="1:18" x14ac:dyDescent="0.25">
      <c r="A1756" s="54">
        <v>41173</v>
      </c>
      <c r="B1756" s="55" t="s">
        <v>2223</v>
      </c>
      <c r="C1756" s="55" t="s">
        <v>9069</v>
      </c>
      <c r="D1756" s="23">
        <v>5138</v>
      </c>
      <c r="E1756" s="55"/>
      <c r="F1756" s="23" t="s">
        <v>4494</v>
      </c>
      <c r="G1756" s="23"/>
      <c r="H1756" s="23" t="s">
        <v>4359</v>
      </c>
      <c r="I1756" s="23" t="s">
        <v>10098</v>
      </c>
      <c r="J1756" s="23" t="s">
        <v>10366</v>
      </c>
      <c r="K1756" s="23" t="s">
        <v>1672</v>
      </c>
      <c r="L1756" s="54">
        <v>41173</v>
      </c>
      <c r="M1756" s="18" t="s">
        <v>6533</v>
      </c>
      <c r="N1756" s="59" t="s">
        <v>12585</v>
      </c>
      <c r="O1756" s="19"/>
      <c r="P1756" s="22"/>
      <c r="Q1756" s="52"/>
      <c r="R1756" s="330"/>
    </row>
    <row r="1757" spans="1:18" x14ac:dyDescent="0.25">
      <c r="A1757" s="54">
        <v>41177</v>
      </c>
      <c r="B1757" s="55" t="s">
        <v>10836</v>
      </c>
      <c r="C1757" s="274" t="s">
        <v>8221</v>
      </c>
      <c r="D1757" s="275">
        <v>5175</v>
      </c>
      <c r="E1757" s="274"/>
      <c r="F1757" s="275" t="s">
        <v>567</v>
      </c>
      <c r="G1757" s="275"/>
      <c r="H1757" s="275" t="s">
        <v>3419</v>
      </c>
      <c r="I1757" s="275" t="s">
        <v>10321</v>
      </c>
      <c r="J1757" s="275"/>
      <c r="K1757" s="275" t="s">
        <v>10837</v>
      </c>
      <c r="L1757" s="273">
        <v>41186</v>
      </c>
      <c r="M1757" s="18" t="s">
        <v>6533</v>
      </c>
      <c r="N1757" s="59">
        <v>41186</v>
      </c>
      <c r="O1757" s="19">
        <v>11000</v>
      </c>
      <c r="P1757" s="22"/>
      <c r="Q1757" s="52"/>
      <c r="R1757" s="330"/>
    </row>
    <row r="1758" spans="1:18" x14ac:dyDescent="0.25">
      <c r="A1758" s="54">
        <v>41177</v>
      </c>
      <c r="B1758" s="55" t="s">
        <v>10460</v>
      </c>
      <c r="C1758" s="55" t="s">
        <v>4401</v>
      </c>
      <c r="D1758" s="23">
        <v>5080</v>
      </c>
      <c r="E1758" s="55"/>
      <c r="F1758" s="23" t="s">
        <v>936</v>
      </c>
      <c r="G1758" s="23"/>
      <c r="H1758" s="23" t="s">
        <v>10465</v>
      </c>
      <c r="I1758" s="23"/>
      <c r="J1758" s="23"/>
      <c r="K1758" s="23" t="s">
        <v>10466</v>
      </c>
      <c r="L1758" s="54">
        <v>41192</v>
      </c>
      <c r="M1758" s="18" t="s">
        <v>5937</v>
      </c>
      <c r="N1758" s="59" t="s">
        <v>12585</v>
      </c>
      <c r="O1758" s="19"/>
      <c r="P1758" s="22"/>
      <c r="Q1758" s="52"/>
      <c r="R1758" s="330"/>
    </row>
    <row r="1759" spans="1:18" x14ac:dyDescent="0.25">
      <c r="A1759" s="54">
        <v>41177</v>
      </c>
      <c r="B1759" s="55" t="s">
        <v>10460</v>
      </c>
      <c r="C1759" s="55" t="s">
        <v>4401</v>
      </c>
      <c r="D1759" s="23">
        <v>5080</v>
      </c>
      <c r="E1759" s="55"/>
      <c r="F1759" s="23" t="s">
        <v>936</v>
      </c>
      <c r="G1759" s="23"/>
      <c r="H1759" s="23" t="s">
        <v>228</v>
      </c>
      <c r="I1759" s="23" t="s">
        <v>6069</v>
      </c>
      <c r="J1759" s="23" t="s">
        <v>10461</v>
      </c>
      <c r="K1759" s="23" t="s">
        <v>5477</v>
      </c>
      <c r="L1759" s="54">
        <v>41192</v>
      </c>
      <c r="M1759" s="18" t="s">
        <v>5937</v>
      </c>
      <c r="N1759" s="59" t="s">
        <v>12585</v>
      </c>
      <c r="O1759" s="19"/>
      <c r="P1759" s="22"/>
      <c r="Q1759" s="52"/>
      <c r="R1759" s="330"/>
    </row>
    <row r="1760" spans="1:18" x14ac:dyDescent="0.25">
      <c r="A1760" s="54">
        <v>41177</v>
      </c>
      <c r="B1760" s="55" t="s">
        <v>389</v>
      </c>
      <c r="C1760" s="274" t="s">
        <v>4401</v>
      </c>
      <c r="D1760" s="275">
        <v>5080</v>
      </c>
      <c r="E1760" s="274"/>
      <c r="F1760" s="275" t="s">
        <v>6619</v>
      </c>
      <c r="G1760" s="275" t="s">
        <v>7868</v>
      </c>
      <c r="H1760" s="275" t="s">
        <v>7542</v>
      </c>
      <c r="I1760" s="275" t="s">
        <v>7301</v>
      </c>
      <c r="J1760" s="275"/>
      <c r="K1760" s="275" t="s">
        <v>7627</v>
      </c>
      <c r="L1760" s="273">
        <v>41177</v>
      </c>
      <c r="M1760" s="18"/>
      <c r="N1760" s="59" t="s">
        <v>12585</v>
      </c>
      <c r="O1760" s="19"/>
      <c r="P1760" s="22"/>
      <c r="Q1760" s="52"/>
      <c r="R1760" s="330"/>
    </row>
    <row r="1761" spans="1:18" x14ac:dyDescent="0.25">
      <c r="A1761" s="54">
        <v>41177</v>
      </c>
      <c r="B1761" s="55" t="s">
        <v>389</v>
      </c>
      <c r="C1761" s="274" t="s">
        <v>4401</v>
      </c>
      <c r="D1761" s="275">
        <v>5080</v>
      </c>
      <c r="E1761" s="274"/>
      <c r="F1761" s="275" t="s">
        <v>6619</v>
      </c>
      <c r="G1761" s="275"/>
      <c r="H1761" s="275" t="s">
        <v>1000</v>
      </c>
      <c r="I1761" s="275"/>
      <c r="J1761" s="275"/>
      <c r="K1761" s="275" t="s">
        <v>7129</v>
      </c>
      <c r="L1761" s="273">
        <v>41177</v>
      </c>
      <c r="M1761" s="18"/>
      <c r="N1761" s="59" t="s">
        <v>12585</v>
      </c>
      <c r="O1761" s="19"/>
      <c r="P1761" s="22"/>
      <c r="Q1761" s="52"/>
      <c r="R1761" s="330"/>
    </row>
    <row r="1762" spans="1:18" x14ac:dyDescent="0.25">
      <c r="A1762" s="54">
        <v>41183</v>
      </c>
      <c r="B1762" s="55" t="s">
        <v>1911</v>
      </c>
      <c r="C1762" s="55" t="s">
        <v>10654</v>
      </c>
      <c r="D1762" s="23" t="s">
        <v>1912</v>
      </c>
      <c r="E1762" s="55"/>
      <c r="F1762" s="23" t="s">
        <v>8810</v>
      </c>
      <c r="G1762" s="23"/>
      <c r="H1762" s="23" t="s">
        <v>1913</v>
      </c>
      <c r="I1762" s="23" t="s">
        <v>1914</v>
      </c>
      <c r="J1762" s="23"/>
      <c r="K1762" s="23" t="s">
        <v>3040</v>
      </c>
      <c r="L1762" s="54">
        <v>41185</v>
      </c>
      <c r="M1762" s="18" t="s">
        <v>6533</v>
      </c>
      <c r="N1762" s="59" t="s">
        <v>12585</v>
      </c>
      <c r="O1762" s="19"/>
      <c r="P1762" s="22"/>
      <c r="Q1762" s="52"/>
      <c r="R1762" s="330"/>
    </row>
    <row r="1763" spans="1:18" x14ac:dyDescent="0.25">
      <c r="A1763" s="54">
        <v>41184</v>
      </c>
      <c r="B1763" s="55" t="s">
        <v>2558</v>
      </c>
      <c r="C1763" s="274" t="s">
        <v>3554</v>
      </c>
      <c r="D1763" s="275">
        <v>5166</v>
      </c>
      <c r="E1763" s="274"/>
      <c r="F1763" s="275" t="s">
        <v>6619</v>
      </c>
      <c r="G1763" s="275"/>
      <c r="H1763" s="275" t="s">
        <v>1000</v>
      </c>
      <c r="I1763" s="275"/>
      <c r="J1763" s="275"/>
      <c r="K1763" s="275" t="s">
        <v>2559</v>
      </c>
      <c r="L1763" s="273">
        <v>41184</v>
      </c>
      <c r="M1763" s="18" t="s">
        <v>6533</v>
      </c>
      <c r="N1763" s="59">
        <v>41184</v>
      </c>
      <c r="O1763" s="19"/>
      <c r="P1763" s="22"/>
      <c r="Q1763" s="52"/>
      <c r="R1763" s="330"/>
    </row>
    <row r="1764" spans="1:18" x14ac:dyDescent="0.25">
      <c r="A1764" s="54">
        <v>41184</v>
      </c>
      <c r="B1764" s="55" t="s">
        <v>4301</v>
      </c>
      <c r="C1764" s="55" t="s">
        <v>9069</v>
      </c>
      <c r="D1764" s="23">
        <v>5138</v>
      </c>
      <c r="E1764" s="55"/>
      <c r="F1764" s="23" t="s">
        <v>10611</v>
      </c>
      <c r="G1764" s="23"/>
      <c r="H1764" s="23" t="s">
        <v>9070</v>
      </c>
      <c r="I1764" s="23" t="s">
        <v>9253</v>
      </c>
      <c r="J1764" s="23"/>
      <c r="K1764" s="23" t="s">
        <v>1107</v>
      </c>
      <c r="L1764" s="54"/>
      <c r="M1764" s="18"/>
      <c r="N1764" s="59" t="s">
        <v>12585</v>
      </c>
      <c r="O1764" s="19"/>
      <c r="P1764" s="22"/>
      <c r="Q1764" s="52">
        <v>108.2</v>
      </c>
      <c r="R1764" s="332" t="s">
        <v>10981</v>
      </c>
    </row>
    <row r="1765" spans="1:18" x14ac:dyDescent="0.25">
      <c r="A1765" s="54">
        <v>41184</v>
      </c>
      <c r="B1765" s="55" t="s">
        <v>4301</v>
      </c>
      <c r="C1765" s="55" t="s">
        <v>9069</v>
      </c>
      <c r="D1765" s="23">
        <v>5138</v>
      </c>
      <c r="E1765" s="55"/>
      <c r="F1765" s="23" t="s">
        <v>10611</v>
      </c>
      <c r="G1765" s="23"/>
      <c r="H1765" s="23" t="s">
        <v>9075</v>
      </c>
      <c r="I1765" s="23" t="s">
        <v>2534</v>
      </c>
      <c r="J1765" s="23"/>
      <c r="K1765" s="23" t="s">
        <v>10229</v>
      </c>
      <c r="L1765" s="54"/>
      <c r="M1765" s="18"/>
      <c r="N1765" s="59" t="s">
        <v>12585</v>
      </c>
      <c r="O1765" s="19"/>
      <c r="P1765" s="22"/>
      <c r="Q1765" s="52"/>
      <c r="R1765" s="330"/>
    </row>
    <row r="1766" spans="1:18" x14ac:dyDescent="0.25">
      <c r="A1766" s="54">
        <v>41186</v>
      </c>
      <c r="B1766" s="55" t="s">
        <v>1047</v>
      </c>
      <c r="C1766" s="274" t="s">
        <v>9069</v>
      </c>
      <c r="D1766" s="275">
        <v>5138</v>
      </c>
      <c r="E1766" s="274"/>
      <c r="F1766" s="275" t="s">
        <v>567</v>
      </c>
      <c r="G1766" s="275" t="s">
        <v>7539</v>
      </c>
      <c r="H1766" s="275" t="s">
        <v>1048</v>
      </c>
      <c r="I1766" s="275" t="s">
        <v>8177</v>
      </c>
      <c r="J1766" s="275"/>
      <c r="K1766" s="275" t="s">
        <v>10788</v>
      </c>
      <c r="L1766" s="273">
        <v>41186</v>
      </c>
      <c r="M1766" s="18" t="s">
        <v>3386</v>
      </c>
      <c r="N1766" s="59">
        <v>41186</v>
      </c>
      <c r="O1766" s="19">
        <v>4000</v>
      </c>
      <c r="P1766" s="22"/>
      <c r="Q1766" s="52"/>
      <c r="R1766" s="330"/>
    </row>
    <row r="1767" spans="1:18" x14ac:dyDescent="0.25">
      <c r="A1767" s="54">
        <v>41186</v>
      </c>
      <c r="B1767" s="55" t="s">
        <v>9977</v>
      </c>
      <c r="C1767" s="274" t="s">
        <v>9978</v>
      </c>
      <c r="D1767" s="275" t="s">
        <v>5871</v>
      </c>
      <c r="E1767" s="274"/>
      <c r="F1767" s="275" t="s">
        <v>9979</v>
      </c>
      <c r="G1767" s="275" t="s">
        <v>7539</v>
      </c>
      <c r="H1767" s="275" t="s">
        <v>9980</v>
      </c>
      <c r="I1767" s="275" t="s">
        <v>7300</v>
      </c>
      <c r="J1767" s="275" t="s">
        <v>9981</v>
      </c>
      <c r="K1767" s="275" t="s">
        <v>874</v>
      </c>
      <c r="L1767" s="273">
        <v>41190</v>
      </c>
      <c r="M1767" s="18" t="s">
        <v>9219</v>
      </c>
      <c r="N1767" s="59">
        <v>41207</v>
      </c>
      <c r="O1767" s="19">
        <v>5000</v>
      </c>
      <c r="P1767" s="22"/>
      <c r="Q1767" s="52"/>
      <c r="R1767" s="330"/>
    </row>
    <row r="1768" spans="1:18" x14ac:dyDescent="0.25">
      <c r="A1768" s="54">
        <v>41186</v>
      </c>
      <c r="B1768" s="55" t="s">
        <v>9977</v>
      </c>
      <c r="C1768" s="274" t="s">
        <v>9978</v>
      </c>
      <c r="D1768" s="275" t="s">
        <v>5871</v>
      </c>
      <c r="E1768" s="274"/>
      <c r="F1768" s="275" t="s">
        <v>9979</v>
      </c>
      <c r="G1768" s="275" t="s">
        <v>7539</v>
      </c>
      <c r="H1768" s="275" t="s">
        <v>9980</v>
      </c>
      <c r="I1768" s="275" t="s">
        <v>7300</v>
      </c>
      <c r="J1768" s="275" t="s">
        <v>10002</v>
      </c>
      <c r="K1768" s="275" t="s">
        <v>9928</v>
      </c>
      <c r="L1768" s="273">
        <v>41190</v>
      </c>
      <c r="M1768" s="18" t="s">
        <v>9219</v>
      </c>
      <c r="N1768" s="59">
        <v>41208</v>
      </c>
      <c r="O1768" s="19">
        <v>2000</v>
      </c>
      <c r="P1768" s="22"/>
      <c r="Q1768" s="52"/>
      <c r="R1768" s="330"/>
    </row>
    <row r="1769" spans="1:18" x14ac:dyDescent="0.25">
      <c r="A1769" s="54">
        <v>41186</v>
      </c>
      <c r="B1769" s="55" t="s">
        <v>8938</v>
      </c>
      <c r="C1769" s="55" t="s">
        <v>9228</v>
      </c>
      <c r="D1769" s="23">
        <v>5140</v>
      </c>
      <c r="E1769" s="55"/>
      <c r="F1769" s="23" t="s">
        <v>2826</v>
      </c>
      <c r="G1769" s="23"/>
      <c r="H1769" s="23" t="s">
        <v>6500</v>
      </c>
      <c r="I1769" s="23"/>
      <c r="J1769" s="23"/>
      <c r="K1769" s="23" t="s">
        <v>10229</v>
      </c>
      <c r="L1769" s="54">
        <v>41186</v>
      </c>
      <c r="M1769" s="18" t="s">
        <v>3386</v>
      </c>
      <c r="N1769" s="59" t="s">
        <v>12585</v>
      </c>
      <c r="O1769" s="19"/>
      <c r="P1769" s="22"/>
      <c r="Q1769" s="52">
        <v>210</v>
      </c>
      <c r="R1769" s="332" t="s">
        <v>10981</v>
      </c>
    </row>
    <row r="1770" spans="1:18" x14ac:dyDescent="0.25">
      <c r="A1770" s="54">
        <v>41188</v>
      </c>
      <c r="B1770" s="55" t="s">
        <v>3589</v>
      </c>
      <c r="C1770" s="55" t="s">
        <v>3590</v>
      </c>
      <c r="D1770" s="23" t="s">
        <v>9591</v>
      </c>
      <c r="E1770" s="55" t="s">
        <v>10188</v>
      </c>
      <c r="F1770" s="23" t="s">
        <v>1661</v>
      </c>
      <c r="G1770" s="23"/>
      <c r="H1770" s="23"/>
      <c r="I1770" s="23" t="s">
        <v>9592</v>
      </c>
      <c r="J1770" s="23" t="s">
        <v>2367</v>
      </c>
      <c r="K1770" s="23" t="s">
        <v>9593</v>
      </c>
      <c r="L1770" s="54">
        <v>41222</v>
      </c>
      <c r="M1770" s="18"/>
      <c r="N1770" s="59" t="s">
        <v>12585</v>
      </c>
      <c r="O1770" s="19"/>
      <c r="P1770" s="22"/>
      <c r="Q1770" s="52"/>
      <c r="R1770" s="330"/>
    </row>
    <row r="1771" spans="1:18" x14ac:dyDescent="0.25">
      <c r="A1771" s="54">
        <v>41190</v>
      </c>
      <c r="B1771" s="55" t="s">
        <v>8202</v>
      </c>
      <c r="C1771" s="274" t="s">
        <v>10711</v>
      </c>
      <c r="D1771" s="275">
        <v>5177</v>
      </c>
      <c r="E1771" s="274"/>
      <c r="F1771" s="275" t="s">
        <v>6619</v>
      </c>
      <c r="G1771" s="275"/>
      <c r="H1771" s="275" t="s">
        <v>557</v>
      </c>
      <c r="I1771" s="275"/>
      <c r="J1771" s="275"/>
      <c r="K1771" s="275" t="s">
        <v>2559</v>
      </c>
      <c r="L1771" s="273">
        <v>41190</v>
      </c>
      <c r="M1771" s="18" t="s">
        <v>3386</v>
      </c>
      <c r="N1771" s="59">
        <v>41190</v>
      </c>
      <c r="O1771" s="19" t="s">
        <v>4198</v>
      </c>
      <c r="P1771" s="22"/>
      <c r="Q1771" s="52"/>
      <c r="R1771" s="330"/>
    </row>
    <row r="1772" spans="1:18" x14ac:dyDescent="0.25">
      <c r="A1772" s="54">
        <v>41190</v>
      </c>
      <c r="B1772" s="55" t="s">
        <v>6814</v>
      </c>
      <c r="C1772" s="274" t="s">
        <v>2215</v>
      </c>
      <c r="D1772" s="275"/>
      <c r="E1772" s="274"/>
      <c r="F1772" s="275" t="s">
        <v>6619</v>
      </c>
      <c r="G1772" s="275"/>
      <c r="H1772" s="275" t="s">
        <v>1000</v>
      </c>
      <c r="I1772" s="275"/>
      <c r="J1772" s="275"/>
      <c r="K1772" s="275" t="s">
        <v>4624</v>
      </c>
      <c r="L1772" s="273">
        <v>41190</v>
      </c>
      <c r="M1772" s="18" t="s">
        <v>3386</v>
      </c>
      <c r="N1772" s="59">
        <v>41190</v>
      </c>
      <c r="O1772" s="19" t="s">
        <v>4199</v>
      </c>
      <c r="P1772" s="22"/>
      <c r="Q1772" s="52"/>
      <c r="R1772" s="330"/>
    </row>
    <row r="1773" spans="1:18" x14ac:dyDescent="0.25">
      <c r="A1773" s="54">
        <v>41191</v>
      </c>
      <c r="B1773" s="55" t="s">
        <v>4208</v>
      </c>
      <c r="C1773" s="274" t="s">
        <v>4205</v>
      </c>
      <c r="D1773" s="275">
        <v>5123</v>
      </c>
      <c r="E1773" s="274"/>
      <c r="F1773" s="275" t="s">
        <v>7521</v>
      </c>
      <c r="G1773" s="275" t="s">
        <v>7539</v>
      </c>
      <c r="H1773" s="275" t="s">
        <v>4207</v>
      </c>
      <c r="I1773" s="275" t="s">
        <v>4014</v>
      </c>
      <c r="J1773" s="275" t="s">
        <v>10002</v>
      </c>
      <c r="K1773" s="275" t="s">
        <v>4206</v>
      </c>
      <c r="L1773" s="273">
        <v>41192</v>
      </c>
      <c r="M1773" s="18"/>
      <c r="N1773" s="59">
        <v>41192</v>
      </c>
      <c r="O1773" s="19">
        <v>250</v>
      </c>
      <c r="P1773" s="22"/>
      <c r="Q1773" s="52"/>
      <c r="R1773" s="330"/>
    </row>
    <row r="1774" spans="1:18" x14ac:dyDescent="0.25">
      <c r="A1774" s="54">
        <v>41192</v>
      </c>
      <c r="B1774" s="55" t="s">
        <v>3285</v>
      </c>
      <c r="C1774" s="274" t="s">
        <v>9228</v>
      </c>
      <c r="D1774" s="275">
        <v>5140</v>
      </c>
      <c r="E1774" s="274"/>
      <c r="F1774" s="275" t="s">
        <v>567</v>
      </c>
      <c r="G1774" s="275" t="s">
        <v>5376</v>
      </c>
      <c r="H1774" s="275" t="s">
        <v>3286</v>
      </c>
      <c r="I1774" s="275" t="s">
        <v>7195</v>
      </c>
      <c r="J1774" s="275"/>
      <c r="K1774" s="275" t="s">
        <v>3287</v>
      </c>
      <c r="L1774" s="273">
        <v>41197</v>
      </c>
      <c r="M1774" s="18"/>
      <c r="N1774" s="59">
        <v>41198</v>
      </c>
      <c r="O1774" s="19">
        <v>2600</v>
      </c>
      <c r="P1774" s="22"/>
      <c r="Q1774" s="52"/>
      <c r="R1774" s="330"/>
    </row>
    <row r="1775" spans="1:18" x14ac:dyDescent="0.25">
      <c r="A1775" s="54">
        <v>41192</v>
      </c>
      <c r="B1775" s="55" t="s">
        <v>3285</v>
      </c>
      <c r="C1775" s="274" t="s">
        <v>9228</v>
      </c>
      <c r="D1775" s="275">
        <v>5140</v>
      </c>
      <c r="E1775" s="274"/>
      <c r="F1775" s="275" t="s">
        <v>567</v>
      </c>
      <c r="G1775" s="275"/>
      <c r="H1775" s="275" t="s">
        <v>3288</v>
      </c>
      <c r="I1775" s="275" t="s">
        <v>3289</v>
      </c>
      <c r="J1775" s="275"/>
      <c r="K1775" s="275" t="s">
        <v>6387</v>
      </c>
      <c r="L1775" s="273">
        <v>41197</v>
      </c>
      <c r="M1775" s="18"/>
      <c r="N1775" s="59">
        <v>41199</v>
      </c>
      <c r="O1775" s="19">
        <v>1000</v>
      </c>
      <c r="P1775" s="22"/>
      <c r="Q1775" s="52"/>
      <c r="R1775" s="330"/>
    </row>
    <row r="1776" spans="1:18" x14ac:dyDescent="0.25">
      <c r="A1776" s="54">
        <v>41193</v>
      </c>
      <c r="B1776" s="55" t="s">
        <v>10740</v>
      </c>
      <c r="C1776" s="274" t="s">
        <v>10822</v>
      </c>
      <c r="D1776" s="275">
        <v>5077</v>
      </c>
      <c r="E1776" s="274"/>
      <c r="F1776" s="275" t="s">
        <v>10611</v>
      </c>
      <c r="G1776" s="275"/>
      <c r="H1776" s="275" t="s">
        <v>5113</v>
      </c>
      <c r="I1776" s="275" t="s">
        <v>1830</v>
      </c>
      <c r="J1776" s="275"/>
      <c r="K1776" s="275" t="s">
        <v>10741</v>
      </c>
      <c r="L1776" s="273"/>
      <c r="M1776" s="18" t="s">
        <v>3386</v>
      </c>
      <c r="N1776" s="59">
        <v>41200</v>
      </c>
      <c r="O1776" s="19" t="s">
        <v>9891</v>
      </c>
      <c r="P1776" s="22"/>
      <c r="Q1776" s="52"/>
      <c r="R1776" s="330"/>
    </row>
    <row r="1777" spans="1:18" x14ac:dyDescent="0.25">
      <c r="A1777" s="54">
        <v>41199</v>
      </c>
      <c r="B1777" s="55" t="s">
        <v>9812</v>
      </c>
      <c r="C1777" s="20" t="s">
        <v>2215</v>
      </c>
      <c r="D1777" s="17" t="s">
        <v>2215</v>
      </c>
      <c r="E1777" s="20"/>
      <c r="F1777" s="17" t="s">
        <v>3002</v>
      </c>
      <c r="G1777" s="17" t="s">
        <v>7813</v>
      </c>
      <c r="H1777" s="17" t="s">
        <v>9813</v>
      </c>
      <c r="I1777" s="17" t="s">
        <v>9814</v>
      </c>
      <c r="J1777" s="17" t="s">
        <v>7813</v>
      </c>
      <c r="K1777" s="17" t="s">
        <v>9890</v>
      </c>
      <c r="L1777" s="233">
        <v>41213</v>
      </c>
      <c r="M1777" s="18"/>
      <c r="N1777" s="215">
        <v>41211</v>
      </c>
      <c r="O1777" s="225">
        <v>360</v>
      </c>
      <c r="P1777" s="151"/>
      <c r="Q1777" s="52"/>
      <c r="R1777" s="330"/>
    </row>
    <row r="1778" spans="1:18" x14ac:dyDescent="0.25">
      <c r="A1778" s="54">
        <v>41200</v>
      </c>
      <c r="B1778" s="55" t="s">
        <v>9892</v>
      </c>
      <c r="C1778" s="274" t="s">
        <v>9893</v>
      </c>
      <c r="D1778" s="275"/>
      <c r="E1778" s="274"/>
      <c r="F1778" s="275" t="s">
        <v>6628</v>
      </c>
      <c r="G1778" s="275"/>
      <c r="H1778" s="275" t="s">
        <v>9894</v>
      </c>
      <c r="I1778" s="275"/>
      <c r="J1778" s="275"/>
      <c r="K1778" s="275" t="s">
        <v>6895</v>
      </c>
      <c r="L1778" s="273">
        <v>41204</v>
      </c>
      <c r="M1778" s="18"/>
      <c r="N1778" s="59">
        <v>41207</v>
      </c>
      <c r="O1778" s="19">
        <v>600</v>
      </c>
      <c r="P1778" s="22"/>
      <c r="Q1778" s="52"/>
      <c r="R1778" s="330"/>
    </row>
    <row r="1779" spans="1:18" x14ac:dyDescent="0.25">
      <c r="A1779" s="54">
        <v>41200</v>
      </c>
      <c r="B1779" s="55" t="s">
        <v>2173</v>
      </c>
      <c r="C1779" s="274" t="s">
        <v>9069</v>
      </c>
      <c r="D1779" s="275">
        <v>5138</v>
      </c>
      <c r="E1779" s="274"/>
      <c r="F1779" s="275" t="s">
        <v>7521</v>
      </c>
      <c r="G1779" s="275"/>
      <c r="H1779" s="275" t="s">
        <v>7536</v>
      </c>
      <c r="I1779" s="275"/>
      <c r="J1779" s="275" t="s">
        <v>9018</v>
      </c>
      <c r="K1779" s="275" t="s">
        <v>6387</v>
      </c>
      <c r="L1779" s="273"/>
      <c r="M1779" s="18"/>
      <c r="N1779" s="59" t="s">
        <v>12585</v>
      </c>
      <c r="O1779" s="19"/>
      <c r="P1779" s="22"/>
      <c r="Q1779" s="52"/>
      <c r="R1779" s="330"/>
    </row>
    <row r="1780" spans="1:18" x14ac:dyDescent="0.25">
      <c r="A1780" s="54">
        <v>41205</v>
      </c>
      <c r="B1780" s="55" t="s">
        <v>8466</v>
      </c>
      <c r="C1780" s="55" t="s">
        <v>6183</v>
      </c>
      <c r="D1780" s="23" t="s">
        <v>2215</v>
      </c>
      <c r="E1780" s="55" t="s">
        <v>3281</v>
      </c>
      <c r="F1780" s="23" t="s">
        <v>1469</v>
      </c>
      <c r="G1780" s="23"/>
      <c r="H1780" s="23" t="s">
        <v>1470</v>
      </c>
      <c r="I1780" s="23" t="s">
        <v>8465</v>
      </c>
      <c r="J1780" s="23" t="s">
        <v>7813</v>
      </c>
      <c r="K1780" s="23" t="s">
        <v>7383</v>
      </c>
      <c r="L1780" s="54">
        <v>41219</v>
      </c>
      <c r="M1780" s="18"/>
      <c r="N1780" s="59" t="s">
        <v>12585</v>
      </c>
      <c r="O1780" s="19"/>
      <c r="P1780" s="22"/>
      <c r="Q1780" s="52"/>
      <c r="R1780" s="330"/>
    </row>
    <row r="1781" spans="1:18" x14ac:dyDescent="0.25">
      <c r="A1781" s="54">
        <v>41206</v>
      </c>
      <c r="B1781" s="55" t="s">
        <v>3069</v>
      </c>
      <c r="C1781" s="274" t="s">
        <v>9228</v>
      </c>
      <c r="D1781" s="275">
        <v>5140</v>
      </c>
      <c r="E1781" s="274"/>
      <c r="F1781" s="275" t="s">
        <v>3070</v>
      </c>
      <c r="G1781" s="275"/>
      <c r="H1781" s="275" t="s">
        <v>3071</v>
      </c>
      <c r="I1781" s="275" t="s">
        <v>5185</v>
      </c>
      <c r="J1781" s="275"/>
      <c r="K1781" s="275" t="s">
        <v>3072</v>
      </c>
      <c r="L1781" s="273">
        <v>41211</v>
      </c>
      <c r="M1781" s="18" t="s">
        <v>3386</v>
      </c>
      <c r="N1781" s="59">
        <v>41211</v>
      </c>
      <c r="O1781" s="19">
        <v>44</v>
      </c>
      <c r="P1781" s="22"/>
      <c r="Q1781" s="52"/>
      <c r="R1781" s="330"/>
    </row>
    <row r="1782" spans="1:18" x14ac:dyDescent="0.25">
      <c r="A1782" s="54">
        <v>41211</v>
      </c>
      <c r="B1782" s="55" t="s">
        <v>6573</v>
      </c>
      <c r="C1782" s="274" t="s">
        <v>7252</v>
      </c>
      <c r="D1782" s="275">
        <v>5155</v>
      </c>
      <c r="E1782" s="274"/>
      <c r="F1782" s="275" t="s">
        <v>4494</v>
      </c>
      <c r="G1782" s="275"/>
      <c r="H1782" s="275" t="s">
        <v>4359</v>
      </c>
      <c r="I1782" s="275" t="s">
        <v>5414</v>
      </c>
      <c r="J1782" s="275" t="s">
        <v>1287</v>
      </c>
      <c r="K1782" s="275" t="s">
        <v>1672</v>
      </c>
      <c r="L1782" s="273">
        <v>41211</v>
      </c>
      <c r="M1782" s="18" t="s">
        <v>3386</v>
      </c>
      <c r="N1782" s="59">
        <v>41211</v>
      </c>
      <c r="O1782" s="19" t="s">
        <v>534</v>
      </c>
      <c r="P1782" s="22"/>
      <c r="Q1782" s="52"/>
      <c r="R1782" s="330"/>
    </row>
    <row r="1783" spans="1:18" x14ac:dyDescent="0.25">
      <c r="A1783" s="54">
        <v>41211</v>
      </c>
      <c r="B1783" s="55" t="s">
        <v>6573</v>
      </c>
      <c r="C1783" s="274" t="s">
        <v>7252</v>
      </c>
      <c r="D1783" s="275">
        <v>5155</v>
      </c>
      <c r="E1783" s="274"/>
      <c r="F1783" s="275" t="s">
        <v>4494</v>
      </c>
      <c r="G1783" s="275"/>
      <c r="H1783" s="275" t="s">
        <v>6574</v>
      </c>
      <c r="I1783" s="275" t="s">
        <v>1236</v>
      </c>
      <c r="J1783" s="275"/>
      <c r="K1783" s="275" t="s">
        <v>9181</v>
      </c>
      <c r="L1783" s="273">
        <v>41211</v>
      </c>
      <c r="M1783" s="18" t="s">
        <v>3386</v>
      </c>
      <c r="N1783" s="59">
        <v>41211</v>
      </c>
      <c r="O1783" s="19" t="s">
        <v>535</v>
      </c>
      <c r="P1783" s="22"/>
      <c r="Q1783" s="52"/>
      <c r="R1783" s="330"/>
    </row>
    <row r="1784" spans="1:18" x14ac:dyDescent="0.25">
      <c r="A1784" s="54">
        <v>41212</v>
      </c>
      <c r="B1784" s="55" t="s">
        <v>8668</v>
      </c>
      <c r="C1784" s="55" t="s">
        <v>8356</v>
      </c>
      <c r="D1784" s="23">
        <v>1</v>
      </c>
      <c r="E1784" s="55" t="s">
        <v>8669</v>
      </c>
      <c r="F1784" s="23" t="s">
        <v>178</v>
      </c>
      <c r="G1784" s="23"/>
      <c r="H1784" s="23" t="s">
        <v>8670</v>
      </c>
      <c r="I1784" s="23" t="s">
        <v>5830</v>
      </c>
      <c r="J1784" s="23"/>
      <c r="K1784" s="23" t="s">
        <v>3817</v>
      </c>
      <c r="L1784" s="54"/>
      <c r="M1784" s="18"/>
      <c r="N1784" s="59" t="s">
        <v>12585</v>
      </c>
      <c r="O1784" s="19"/>
      <c r="P1784" s="22"/>
      <c r="Q1784" s="52"/>
      <c r="R1784" s="330"/>
    </row>
    <row r="1785" spans="1:18" x14ac:dyDescent="0.25">
      <c r="A1785" s="54">
        <v>41214</v>
      </c>
      <c r="B1785" s="55" t="s">
        <v>3227</v>
      </c>
      <c r="C1785" s="274" t="s">
        <v>2215</v>
      </c>
      <c r="D1785" s="275"/>
      <c r="E1785" s="274"/>
      <c r="F1785" s="275" t="s">
        <v>3009</v>
      </c>
      <c r="G1785" s="275" t="s">
        <v>8041</v>
      </c>
      <c r="H1785" s="275" t="s">
        <v>6879</v>
      </c>
      <c r="I1785" s="275" t="s">
        <v>8362</v>
      </c>
      <c r="J1785" s="275" t="s">
        <v>374</v>
      </c>
      <c r="K1785" s="275" t="s">
        <v>3228</v>
      </c>
      <c r="L1785" s="54">
        <v>41214</v>
      </c>
      <c r="M1785" s="18" t="s">
        <v>3386</v>
      </c>
      <c r="N1785" s="59">
        <v>41215</v>
      </c>
      <c r="O1785" s="19">
        <v>335</v>
      </c>
      <c r="P1785" s="22"/>
      <c r="Q1785" s="52"/>
      <c r="R1785" s="330"/>
    </row>
    <row r="1786" spans="1:18" x14ac:dyDescent="0.25">
      <c r="A1786" s="54">
        <v>41214</v>
      </c>
      <c r="B1786" s="55" t="s">
        <v>5345</v>
      </c>
      <c r="C1786" s="55" t="s">
        <v>9069</v>
      </c>
      <c r="D1786" s="23">
        <v>5138</v>
      </c>
      <c r="E1786" s="55"/>
      <c r="F1786" s="23" t="s">
        <v>5382</v>
      </c>
      <c r="G1786" s="23"/>
      <c r="H1786" s="23" t="s">
        <v>5346</v>
      </c>
      <c r="I1786" s="23" t="s">
        <v>10282</v>
      </c>
      <c r="J1786" s="23"/>
      <c r="K1786" s="23" t="s">
        <v>10191</v>
      </c>
      <c r="L1786" s="54">
        <v>41220</v>
      </c>
      <c r="M1786" s="18"/>
      <c r="N1786" s="59" t="s">
        <v>12585</v>
      </c>
      <c r="O1786" s="19"/>
      <c r="P1786" s="22"/>
      <c r="Q1786" s="52"/>
      <c r="R1786" s="330"/>
    </row>
    <row r="1787" spans="1:18" x14ac:dyDescent="0.25">
      <c r="A1787" s="54">
        <v>41215</v>
      </c>
      <c r="B1787" s="55" t="s">
        <v>10185</v>
      </c>
      <c r="C1787" s="55" t="s">
        <v>10186</v>
      </c>
      <c r="D1787" s="23" t="s">
        <v>10187</v>
      </c>
      <c r="E1787" s="55" t="s">
        <v>10188</v>
      </c>
      <c r="F1787" s="23" t="s">
        <v>1661</v>
      </c>
      <c r="G1787" s="23"/>
      <c r="H1787" s="23"/>
      <c r="I1787" s="23"/>
      <c r="J1787" s="23"/>
      <c r="K1787" s="23" t="s">
        <v>1820</v>
      </c>
      <c r="L1787" s="54">
        <v>41220</v>
      </c>
      <c r="M1787" s="18"/>
      <c r="N1787" s="59" t="s">
        <v>12585</v>
      </c>
      <c r="O1787" s="19"/>
      <c r="P1787" s="22"/>
      <c r="Q1787" s="52"/>
      <c r="R1787" s="330"/>
    </row>
    <row r="1788" spans="1:18" x14ac:dyDescent="0.25">
      <c r="A1788" s="54">
        <v>41215</v>
      </c>
      <c r="B1788" s="55" t="s">
        <v>9594</v>
      </c>
      <c r="C1788" s="55" t="s">
        <v>8356</v>
      </c>
      <c r="D1788" s="23"/>
      <c r="E1788" s="55" t="s">
        <v>10189</v>
      </c>
      <c r="F1788" s="23" t="s">
        <v>10190</v>
      </c>
      <c r="G1788" s="23"/>
      <c r="H1788" s="23"/>
      <c r="I1788" s="23"/>
      <c r="J1788" s="23"/>
      <c r="K1788" s="23" t="s">
        <v>8837</v>
      </c>
      <c r="L1788" s="54" t="s">
        <v>2393</v>
      </c>
      <c r="M1788" s="18"/>
      <c r="N1788" s="59" t="s">
        <v>12585</v>
      </c>
      <c r="O1788" s="19"/>
      <c r="P1788" s="22"/>
      <c r="Q1788" s="52"/>
      <c r="R1788" s="330"/>
    </row>
    <row r="1789" spans="1:18" x14ac:dyDescent="0.25">
      <c r="A1789" s="54">
        <v>41219</v>
      </c>
      <c r="B1789" s="55" t="s">
        <v>5229</v>
      </c>
      <c r="C1789" s="274" t="s">
        <v>8221</v>
      </c>
      <c r="D1789" s="275">
        <v>5175</v>
      </c>
      <c r="E1789" s="274"/>
      <c r="F1789" s="275" t="s">
        <v>7521</v>
      </c>
      <c r="G1789" s="275"/>
      <c r="H1789" s="275" t="s">
        <v>3420</v>
      </c>
      <c r="I1789" s="275" t="s">
        <v>6069</v>
      </c>
      <c r="J1789" s="275" t="s">
        <v>1365</v>
      </c>
      <c r="K1789" s="275" t="s">
        <v>6387</v>
      </c>
      <c r="L1789" s="273">
        <v>41220</v>
      </c>
      <c r="M1789" s="18" t="s">
        <v>3386</v>
      </c>
      <c r="N1789" s="59">
        <v>41220</v>
      </c>
      <c r="O1789" s="19">
        <v>1000</v>
      </c>
      <c r="P1789" s="22"/>
      <c r="Q1789" s="52"/>
      <c r="R1789" s="330"/>
    </row>
    <row r="1790" spans="1:18" x14ac:dyDescent="0.25">
      <c r="A1790" s="54">
        <v>41219</v>
      </c>
      <c r="B1790" s="55" t="s">
        <v>6458</v>
      </c>
      <c r="C1790" s="274" t="s">
        <v>8221</v>
      </c>
      <c r="D1790" s="275">
        <v>5175</v>
      </c>
      <c r="E1790" s="274"/>
      <c r="F1790" s="275" t="s">
        <v>4494</v>
      </c>
      <c r="G1790" s="275"/>
      <c r="H1790" s="275" t="s">
        <v>4359</v>
      </c>
      <c r="I1790" s="275" t="s">
        <v>5414</v>
      </c>
      <c r="J1790" s="275" t="s">
        <v>3193</v>
      </c>
      <c r="K1790" s="275" t="s">
        <v>10140</v>
      </c>
      <c r="L1790" s="273">
        <v>41219</v>
      </c>
      <c r="M1790" s="18" t="s">
        <v>3386</v>
      </c>
      <c r="N1790" s="59">
        <v>41220</v>
      </c>
      <c r="O1790" s="19" t="s">
        <v>7166</v>
      </c>
      <c r="P1790" s="22"/>
      <c r="Q1790" s="52"/>
      <c r="R1790" s="330"/>
    </row>
    <row r="1791" spans="1:18" x14ac:dyDescent="0.25">
      <c r="A1791" s="54">
        <v>41220</v>
      </c>
      <c r="B1791" s="55" t="s">
        <v>2944</v>
      </c>
      <c r="C1791" s="274" t="s">
        <v>9228</v>
      </c>
      <c r="D1791" s="275">
        <v>5140</v>
      </c>
      <c r="E1791" s="274"/>
      <c r="F1791" s="275" t="s">
        <v>2826</v>
      </c>
      <c r="G1791" s="275"/>
      <c r="H1791" s="275" t="s">
        <v>6500</v>
      </c>
      <c r="I1791" s="275"/>
      <c r="J1791" s="275"/>
      <c r="K1791" s="275" t="s">
        <v>10229</v>
      </c>
      <c r="L1791" s="273">
        <v>41220</v>
      </c>
      <c r="M1791" s="18" t="s">
        <v>3386</v>
      </c>
      <c r="N1791" s="59">
        <v>41221</v>
      </c>
      <c r="O1791" s="19" t="s">
        <v>10389</v>
      </c>
      <c r="P1791" s="22"/>
      <c r="Q1791" s="52"/>
      <c r="R1791" s="330"/>
    </row>
    <row r="1792" spans="1:18" x14ac:dyDescent="0.25">
      <c r="A1792" s="54">
        <v>41220</v>
      </c>
      <c r="B1792" s="54" t="s">
        <v>1172</v>
      </c>
      <c r="C1792" s="55" t="s">
        <v>1173</v>
      </c>
      <c r="D1792" s="23">
        <v>5176</v>
      </c>
      <c r="E1792" s="55" t="s">
        <v>1174</v>
      </c>
      <c r="F1792" s="23" t="s">
        <v>1175</v>
      </c>
      <c r="G1792" s="23"/>
      <c r="H1792" s="23" t="s">
        <v>1176</v>
      </c>
      <c r="I1792" s="23"/>
      <c r="J1792" s="23"/>
      <c r="K1792" s="23"/>
      <c r="L1792" s="54">
        <v>41221</v>
      </c>
      <c r="M1792" s="18" t="s">
        <v>3386</v>
      </c>
      <c r="N1792" s="59" t="s">
        <v>12585</v>
      </c>
      <c r="O1792" s="19"/>
      <c r="P1792" s="22"/>
      <c r="Q1792" s="52"/>
      <c r="R1792" s="330"/>
    </row>
    <row r="1793" spans="1:18" x14ac:dyDescent="0.25">
      <c r="A1793" s="54">
        <v>41221</v>
      </c>
      <c r="B1793" s="55" t="s">
        <v>6146</v>
      </c>
      <c r="C1793" s="274" t="s">
        <v>9228</v>
      </c>
      <c r="D1793" s="275">
        <v>5140</v>
      </c>
      <c r="E1793" s="274"/>
      <c r="F1793" s="275" t="s">
        <v>567</v>
      </c>
      <c r="G1793" s="275"/>
      <c r="H1793" s="275" t="s">
        <v>6147</v>
      </c>
      <c r="I1793" s="275" t="s">
        <v>6190</v>
      </c>
      <c r="J1793" s="275"/>
      <c r="K1793" s="275" t="s">
        <v>6148</v>
      </c>
      <c r="L1793" s="273">
        <v>41164</v>
      </c>
      <c r="M1793" s="18" t="s">
        <v>3386</v>
      </c>
      <c r="N1793" s="59">
        <v>41226</v>
      </c>
      <c r="O1793" s="19">
        <v>1800</v>
      </c>
      <c r="P1793" s="22"/>
      <c r="Q1793" s="52"/>
      <c r="R1793" s="330"/>
    </row>
    <row r="1794" spans="1:18" x14ac:dyDescent="0.25">
      <c r="A1794" s="54">
        <v>41222</v>
      </c>
      <c r="B1794" s="55" t="s">
        <v>481</v>
      </c>
      <c r="C1794" s="274" t="s">
        <v>482</v>
      </c>
      <c r="D1794" s="275">
        <v>5201</v>
      </c>
      <c r="E1794" s="274"/>
      <c r="F1794" s="275" t="s">
        <v>4494</v>
      </c>
      <c r="G1794" s="275"/>
      <c r="H1794" s="275" t="s">
        <v>8259</v>
      </c>
      <c r="I1794" s="275" t="s">
        <v>5414</v>
      </c>
      <c r="J1794" s="275" t="s">
        <v>483</v>
      </c>
      <c r="K1794" s="275" t="s">
        <v>921</v>
      </c>
      <c r="L1794" s="273">
        <v>41222</v>
      </c>
      <c r="M1794" s="18" t="s">
        <v>3386</v>
      </c>
      <c r="N1794" s="59">
        <v>41225</v>
      </c>
      <c r="O1794" s="19"/>
      <c r="P1794" s="22"/>
      <c r="Q1794" s="52"/>
      <c r="R1794" s="330"/>
    </row>
    <row r="1795" spans="1:18" x14ac:dyDescent="0.25">
      <c r="A1795" s="54">
        <v>41222</v>
      </c>
      <c r="B1795" s="55" t="s">
        <v>7665</v>
      </c>
      <c r="C1795" s="274" t="s">
        <v>9228</v>
      </c>
      <c r="D1795" s="275">
        <v>5140</v>
      </c>
      <c r="E1795" s="274"/>
      <c r="F1795" s="275" t="s">
        <v>936</v>
      </c>
      <c r="G1795" s="275"/>
      <c r="H1795" s="275" t="s">
        <v>228</v>
      </c>
      <c r="I1795" s="275" t="s">
        <v>6069</v>
      </c>
      <c r="J1795" s="275" t="s">
        <v>86</v>
      </c>
      <c r="K1795" s="275" t="s">
        <v>6387</v>
      </c>
      <c r="L1795" s="273"/>
      <c r="M1795" s="18"/>
      <c r="N1795" s="59">
        <v>41234</v>
      </c>
      <c r="O1795" s="19">
        <v>1000</v>
      </c>
      <c r="P1795" s="22"/>
      <c r="Q1795" s="52"/>
      <c r="R1795" s="330"/>
    </row>
    <row r="1796" spans="1:18" x14ac:dyDescent="0.25">
      <c r="A1796" s="54">
        <v>41222</v>
      </c>
      <c r="B1796" s="55" t="s">
        <v>7665</v>
      </c>
      <c r="C1796" s="274" t="s">
        <v>9228</v>
      </c>
      <c r="D1796" s="275">
        <v>5140</v>
      </c>
      <c r="E1796" s="274"/>
      <c r="F1796" s="275" t="s">
        <v>936</v>
      </c>
      <c r="G1796" s="275"/>
      <c r="H1796" s="275" t="s">
        <v>6593</v>
      </c>
      <c r="I1796" s="275" t="s">
        <v>4014</v>
      </c>
      <c r="J1796" s="275" t="s">
        <v>86</v>
      </c>
      <c r="K1796" s="275" t="s">
        <v>6387</v>
      </c>
      <c r="L1796" s="273"/>
      <c r="M1796" s="18"/>
      <c r="N1796" s="59">
        <v>41234</v>
      </c>
      <c r="O1796" s="19">
        <v>1000</v>
      </c>
      <c r="P1796" s="22"/>
      <c r="Q1796" s="52"/>
      <c r="R1796" s="330"/>
    </row>
    <row r="1797" spans="1:18" x14ac:dyDescent="0.25">
      <c r="A1797" s="54">
        <v>41222</v>
      </c>
      <c r="B1797" s="55" t="s">
        <v>10390</v>
      </c>
      <c r="C1797" s="55" t="s">
        <v>10391</v>
      </c>
      <c r="D1797" s="23" t="s">
        <v>10152</v>
      </c>
      <c r="E1797" s="55" t="s">
        <v>10188</v>
      </c>
      <c r="F1797" s="23" t="s">
        <v>1661</v>
      </c>
      <c r="G1797" s="23"/>
      <c r="H1797" s="23" t="s">
        <v>10188</v>
      </c>
      <c r="I1797" s="23" t="s">
        <v>10392</v>
      </c>
      <c r="J1797" s="23"/>
      <c r="K1797" s="23" t="s">
        <v>10393</v>
      </c>
      <c r="L1797" s="54">
        <v>41227</v>
      </c>
      <c r="M1797" s="18"/>
      <c r="N1797" s="59" t="s">
        <v>12585</v>
      </c>
      <c r="O1797" s="19"/>
      <c r="P1797" s="22"/>
      <c r="Q1797" s="52"/>
      <c r="R1797" s="330"/>
    </row>
    <row r="1798" spans="1:18" x14ac:dyDescent="0.25">
      <c r="A1798" s="54">
        <v>41225</v>
      </c>
      <c r="B1798" s="55" t="s">
        <v>5738</v>
      </c>
      <c r="C1798" s="274" t="s">
        <v>5739</v>
      </c>
      <c r="D1798" s="275">
        <v>5196</v>
      </c>
      <c r="E1798" s="274"/>
      <c r="F1798" s="275" t="s">
        <v>868</v>
      </c>
      <c r="G1798" s="275" t="s">
        <v>5544</v>
      </c>
      <c r="H1798" s="275" t="s">
        <v>929</v>
      </c>
      <c r="I1798" s="275" t="s">
        <v>5740</v>
      </c>
      <c r="J1798" s="275"/>
      <c r="K1798" s="275" t="s">
        <v>10226</v>
      </c>
      <c r="L1798" s="273">
        <v>41226</v>
      </c>
      <c r="M1798" s="18" t="s">
        <v>3386</v>
      </c>
      <c r="N1798" s="59">
        <v>41225</v>
      </c>
      <c r="O1798" s="19"/>
      <c r="P1798" s="22"/>
      <c r="Q1798" s="52"/>
      <c r="R1798" s="330"/>
    </row>
    <row r="1799" spans="1:18" x14ac:dyDescent="0.25">
      <c r="A1799" s="54">
        <v>41226</v>
      </c>
      <c r="B1799" s="55" t="s">
        <v>8570</v>
      </c>
      <c r="C1799" s="274" t="s">
        <v>10711</v>
      </c>
      <c r="D1799" s="275">
        <v>5177</v>
      </c>
      <c r="E1799" s="274"/>
      <c r="F1799" s="275" t="s">
        <v>7352</v>
      </c>
      <c r="G1799" s="275" t="s">
        <v>7868</v>
      </c>
      <c r="H1799" s="275" t="s">
        <v>8571</v>
      </c>
      <c r="I1799" s="275" t="s">
        <v>7353</v>
      </c>
      <c r="J1799" s="275"/>
      <c r="K1799" s="275" t="s">
        <v>6466</v>
      </c>
      <c r="L1799" s="273">
        <v>41226</v>
      </c>
      <c r="M1799" s="18" t="s">
        <v>3386</v>
      </c>
      <c r="N1799" s="59">
        <v>41226</v>
      </c>
      <c r="O1799" s="19">
        <v>10</v>
      </c>
      <c r="P1799" s="22"/>
      <c r="Q1799" s="52"/>
      <c r="R1799" s="330"/>
    </row>
    <row r="1800" spans="1:18" x14ac:dyDescent="0.25">
      <c r="A1800" s="54">
        <v>41226</v>
      </c>
      <c r="B1800" s="55" t="s">
        <v>9627</v>
      </c>
      <c r="C1800" s="274" t="s">
        <v>9628</v>
      </c>
      <c r="D1800" s="275">
        <v>5174</v>
      </c>
      <c r="E1800" s="274"/>
      <c r="F1800" s="275" t="s">
        <v>936</v>
      </c>
      <c r="G1800" s="275"/>
      <c r="H1800" s="275" t="s">
        <v>4047</v>
      </c>
      <c r="I1800" s="275" t="s">
        <v>6912</v>
      </c>
      <c r="J1800" s="275" t="s">
        <v>9629</v>
      </c>
      <c r="K1800" s="275" t="s">
        <v>943</v>
      </c>
      <c r="L1800" s="273"/>
      <c r="M1800" s="18"/>
      <c r="N1800" s="59">
        <v>41242</v>
      </c>
      <c r="O1800" s="19">
        <v>1500</v>
      </c>
      <c r="P1800" s="22"/>
      <c r="Q1800" s="52"/>
      <c r="R1800" s="330"/>
    </row>
    <row r="1801" spans="1:18" x14ac:dyDescent="0.25">
      <c r="A1801" s="54">
        <v>41226</v>
      </c>
      <c r="B1801" s="55" t="s">
        <v>9627</v>
      </c>
      <c r="C1801" s="55" t="s">
        <v>9628</v>
      </c>
      <c r="D1801" s="23">
        <v>5174</v>
      </c>
      <c r="E1801" s="55"/>
      <c r="F1801" s="23" t="s">
        <v>936</v>
      </c>
      <c r="G1801" s="23"/>
      <c r="H1801" s="23" t="s">
        <v>6501</v>
      </c>
      <c r="I1801" s="23"/>
      <c r="J1801" s="23"/>
      <c r="K1801" s="23" t="s">
        <v>2062</v>
      </c>
      <c r="L1801" s="54"/>
      <c r="M1801" s="18"/>
      <c r="N1801" s="59" t="s">
        <v>12585</v>
      </c>
      <c r="O1801" s="19"/>
      <c r="P1801" s="22"/>
      <c r="Q1801" s="52"/>
      <c r="R1801" s="330"/>
    </row>
    <row r="1802" spans="1:18" x14ac:dyDescent="0.25">
      <c r="A1802" s="54">
        <v>41226</v>
      </c>
      <c r="B1802" s="55" t="s">
        <v>1641</v>
      </c>
      <c r="C1802" s="55" t="s">
        <v>10391</v>
      </c>
      <c r="D1802" s="23" t="s">
        <v>10152</v>
      </c>
      <c r="E1802" s="55" t="s">
        <v>1642</v>
      </c>
      <c r="F1802" s="23" t="s">
        <v>1661</v>
      </c>
      <c r="G1802" s="23"/>
      <c r="H1802" s="23"/>
      <c r="I1802" s="23" t="s">
        <v>1643</v>
      </c>
      <c r="J1802" s="23"/>
      <c r="K1802" s="23" t="s">
        <v>824</v>
      </c>
      <c r="L1802" s="54">
        <v>41227</v>
      </c>
      <c r="M1802" s="18"/>
      <c r="N1802" s="59" t="s">
        <v>12585</v>
      </c>
      <c r="O1802" s="19"/>
      <c r="P1802" s="22"/>
      <c r="Q1802" s="52"/>
      <c r="R1802" s="330"/>
    </row>
    <row r="1803" spans="1:18" x14ac:dyDescent="0.25">
      <c r="A1803" s="54">
        <v>41226</v>
      </c>
      <c r="B1803" s="55" t="s">
        <v>1648</v>
      </c>
      <c r="C1803" s="55" t="s">
        <v>1649</v>
      </c>
      <c r="D1803" s="23" t="s">
        <v>8935</v>
      </c>
      <c r="E1803" s="55" t="s">
        <v>1650</v>
      </c>
      <c r="F1803" s="23" t="s">
        <v>1651</v>
      </c>
      <c r="G1803" s="23"/>
      <c r="H1803" s="23"/>
      <c r="I1803" s="23" t="s">
        <v>4122</v>
      </c>
      <c r="J1803" s="23"/>
      <c r="K1803" s="23"/>
      <c r="L1803" s="54"/>
      <c r="M1803" s="18"/>
      <c r="N1803" s="59" t="s">
        <v>12585</v>
      </c>
      <c r="O1803" s="19"/>
      <c r="P1803" s="22"/>
      <c r="Q1803" s="52"/>
      <c r="R1803" s="330"/>
    </row>
    <row r="1804" spans="1:18" x14ac:dyDescent="0.25">
      <c r="A1804" s="54">
        <v>41227</v>
      </c>
      <c r="B1804" s="55" t="s">
        <v>6822</v>
      </c>
      <c r="C1804" s="274" t="s">
        <v>9228</v>
      </c>
      <c r="D1804" s="275">
        <v>5140</v>
      </c>
      <c r="E1804" s="274"/>
      <c r="F1804" s="275" t="s">
        <v>936</v>
      </c>
      <c r="G1804" s="275"/>
      <c r="H1804" s="275" t="s">
        <v>2749</v>
      </c>
      <c r="I1804" s="275"/>
      <c r="J1804" s="275"/>
      <c r="K1804" s="275" t="s">
        <v>7566</v>
      </c>
      <c r="L1804" s="273"/>
      <c r="M1804" s="18" t="s">
        <v>3863</v>
      </c>
      <c r="N1804" s="59">
        <v>41246</v>
      </c>
      <c r="O1804" s="19">
        <v>300</v>
      </c>
      <c r="P1804" s="22"/>
      <c r="Q1804" s="52"/>
      <c r="R1804" s="330"/>
    </row>
    <row r="1805" spans="1:18" x14ac:dyDescent="0.25">
      <c r="A1805" s="54">
        <v>41227</v>
      </c>
      <c r="B1805" s="55" t="s">
        <v>6822</v>
      </c>
      <c r="C1805" s="274" t="s">
        <v>9228</v>
      </c>
      <c r="D1805" s="275">
        <v>5140</v>
      </c>
      <c r="E1805" s="274"/>
      <c r="F1805" s="275" t="s">
        <v>936</v>
      </c>
      <c r="G1805" s="275"/>
      <c r="H1805" s="275" t="s">
        <v>228</v>
      </c>
      <c r="I1805" s="275" t="s">
        <v>6069</v>
      </c>
      <c r="J1805" s="275" t="s">
        <v>86</v>
      </c>
      <c r="K1805" s="275" t="s">
        <v>3079</v>
      </c>
      <c r="L1805" s="273"/>
      <c r="M1805" s="18" t="s">
        <v>3863</v>
      </c>
      <c r="N1805" s="59">
        <v>41246</v>
      </c>
      <c r="O1805" s="19">
        <v>7000</v>
      </c>
      <c r="P1805" s="22"/>
      <c r="Q1805" s="52"/>
      <c r="R1805" s="330"/>
    </row>
    <row r="1806" spans="1:18" x14ac:dyDescent="0.25">
      <c r="A1806" s="54">
        <v>41227</v>
      </c>
      <c r="B1806" s="55" t="s">
        <v>1644</v>
      </c>
      <c r="C1806" s="55" t="s">
        <v>1645</v>
      </c>
      <c r="D1806" s="23" t="s">
        <v>1646</v>
      </c>
      <c r="E1806" s="55" t="s">
        <v>10188</v>
      </c>
      <c r="F1806" s="23" t="s">
        <v>1661</v>
      </c>
      <c r="G1806" s="23"/>
      <c r="H1806" s="23"/>
      <c r="I1806" s="23" t="s">
        <v>1647</v>
      </c>
      <c r="J1806" s="23"/>
      <c r="K1806" s="23" t="s">
        <v>9593</v>
      </c>
      <c r="L1806" s="54"/>
      <c r="M1806" s="18"/>
      <c r="N1806" s="59" t="s">
        <v>12585</v>
      </c>
      <c r="O1806" s="19"/>
      <c r="P1806" s="22"/>
      <c r="Q1806" s="52">
        <v>280.44</v>
      </c>
      <c r="R1806" s="332" t="s">
        <v>11891</v>
      </c>
    </row>
    <row r="1807" spans="1:18" x14ac:dyDescent="0.25">
      <c r="A1807" s="54">
        <v>41228</v>
      </c>
      <c r="B1807" s="55" t="s">
        <v>8451</v>
      </c>
      <c r="C1807" s="55" t="s">
        <v>8356</v>
      </c>
      <c r="D1807" s="23"/>
      <c r="E1807" s="55" t="s">
        <v>8452</v>
      </c>
      <c r="F1807" s="23" t="s">
        <v>1651</v>
      </c>
      <c r="G1807" s="23"/>
      <c r="H1807" s="23" t="s">
        <v>8452</v>
      </c>
      <c r="I1807" s="23"/>
      <c r="J1807" s="23"/>
      <c r="K1807" s="23" t="s">
        <v>824</v>
      </c>
      <c r="L1807" s="54"/>
      <c r="M1807" s="18"/>
      <c r="N1807" s="59" t="s">
        <v>12585</v>
      </c>
      <c r="O1807" s="19"/>
      <c r="P1807" s="22"/>
      <c r="Q1807" s="52"/>
      <c r="R1807" s="330"/>
    </row>
    <row r="1808" spans="1:18" x14ac:dyDescent="0.25">
      <c r="A1808" s="54">
        <v>41230</v>
      </c>
      <c r="B1808" s="55" t="s">
        <v>1021</v>
      </c>
      <c r="C1808" s="274" t="s">
        <v>1029</v>
      </c>
      <c r="D1808" s="275" t="s">
        <v>1030</v>
      </c>
      <c r="E1808" s="274" t="s">
        <v>1024</v>
      </c>
      <c r="F1808" s="275" t="s">
        <v>1661</v>
      </c>
      <c r="G1808" s="275"/>
      <c r="H1808" s="275"/>
      <c r="I1808" s="275"/>
      <c r="J1808" s="275"/>
      <c r="K1808" s="275" t="s">
        <v>1031</v>
      </c>
      <c r="L1808" s="273">
        <v>41242</v>
      </c>
      <c r="M1808" s="18"/>
      <c r="N1808" s="59">
        <v>40938</v>
      </c>
      <c r="O1808" s="19">
        <v>1</v>
      </c>
      <c r="P1808" s="22"/>
      <c r="Q1808" s="52"/>
      <c r="R1808" s="330"/>
    </row>
    <row r="1809" spans="1:18" x14ac:dyDescent="0.25">
      <c r="A1809" s="54">
        <v>41230</v>
      </c>
      <c r="B1809" s="55" t="s">
        <v>1021</v>
      </c>
      <c r="C1809" s="274" t="s">
        <v>1649</v>
      </c>
      <c r="D1809" s="275" t="s">
        <v>8935</v>
      </c>
      <c r="E1809" s="274" t="s">
        <v>1024</v>
      </c>
      <c r="F1809" s="275" t="s">
        <v>1661</v>
      </c>
      <c r="G1809" s="275"/>
      <c r="H1809" s="275"/>
      <c r="I1809" s="275"/>
      <c r="J1809" s="275"/>
      <c r="K1809" s="275" t="s">
        <v>1026</v>
      </c>
      <c r="L1809" s="273">
        <v>41242</v>
      </c>
      <c r="M1809" s="18"/>
      <c r="N1809" s="59">
        <v>41234</v>
      </c>
      <c r="O1809" s="19">
        <v>6</v>
      </c>
      <c r="P1809" s="22"/>
      <c r="Q1809" s="52"/>
      <c r="R1809" s="330"/>
    </row>
    <row r="1810" spans="1:18" x14ac:dyDescent="0.25">
      <c r="A1810" s="54">
        <v>41230</v>
      </c>
      <c r="B1810" s="55" t="s">
        <v>1021</v>
      </c>
      <c r="C1810" s="20" t="s">
        <v>1027</v>
      </c>
      <c r="D1810" s="17">
        <v>5130</v>
      </c>
      <c r="E1810" s="20" t="s">
        <v>1024</v>
      </c>
      <c r="F1810" s="17" t="s">
        <v>1661</v>
      </c>
      <c r="G1810" s="17"/>
      <c r="H1810" s="17"/>
      <c r="I1810" s="17"/>
      <c r="J1810" s="17"/>
      <c r="K1810" s="17" t="s">
        <v>1028</v>
      </c>
      <c r="L1810" s="233">
        <v>41239</v>
      </c>
      <c r="M1810" s="18"/>
      <c r="N1810" s="59">
        <v>41239</v>
      </c>
      <c r="O1810" s="19">
        <v>5</v>
      </c>
      <c r="P1810" s="22"/>
      <c r="Q1810" s="52"/>
      <c r="R1810" s="330"/>
    </row>
    <row r="1811" spans="1:18" x14ac:dyDescent="0.25">
      <c r="A1811" s="54">
        <v>41230</v>
      </c>
      <c r="B1811" s="55" t="s">
        <v>1021</v>
      </c>
      <c r="C1811" s="274" t="s">
        <v>1022</v>
      </c>
      <c r="D1811" s="275" t="s">
        <v>1023</v>
      </c>
      <c r="E1811" s="274" t="s">
        <v>1024</v>
      </c>
      <c r="F1811" s="275" t="s">
        <v>1661</v>
      </c>
      <c r="G1811" s="275"/>
      <c r="H1811" s="275"/>
      <c r="I1811" s="275"/>
      <c r="J1811" s="275"/>
      <c r="K1811" s="275" t="s">
        <v>1025</v>
      </c>
      <c r="L1811" s="273">
        <v>41239</v>
      </c>
      <c r="M1811" s="18"/>
      <c r="N1811" s="59">
        <v>41243</v>
      </c>
      <c r="O1811" s="19">
        <v>14</v>
      </c>
      <c r="P1811" s="22"/>
      <c r="Q1811" s="52"/>
      <c r="R1811" s="330"/>
    </row>
    <row r="1812" spans="1:18" x14ac:dyDescent="0.25">
      <c r="A1812" s="54">
        <v>41233</v>
      </c>
      <c r="B1812" s="55" t="s">
        <v>7613</v>
      </c>
      <c r="C1812" s="274" t="s">
        <v>8481</v>
      </c>
      <c r="D1812" s="275"/>
      <c r="E1812" s="274"/>
      <c r="F1812" s="275" t="s">
        <v>4609</v>
      </c>
      <c r="G1812" s="275" t="s">
        <v>7614</v>
      </c>
      <c r="H1812" s="275" t="s">
        <v>7615</v>
      </c>
      <c r="I1812" s="275" t="s">
        <v>7616</v>
      </c>
      <c r="J1812" s="275"/>
      <c r="K1812" s="275" t="s">
        <v>10226</v>
      </c>
      <c r="L1812" s="273">
        <v>41233</v>
      </c>
      <c r="M1812" s="18" t="s">
        <v>3386</v>
      </c>
      <c r="N1812" s="59">
        <v>41234</v>
      </c>
      <c r="O1812" s="19">
        <v>2</v>
      </c>
      <c r="P1812" s="22"/>
      <c r="Q1812" s="52"/>
      <c r="R1812" s="330"/>
    </row>
    <row r="1813" spans="1:18" x14ac:dyDescent="0.25">
      <c r="A1813" s="54">
        <v>41233</v>
      </c>
      <c r="B1813" s="55" t="s">
        <v>7613</v>
      </c>
      <c r="C1813" s="274" t="s">
        <v>8481</v>
      </c>
      <c r="D1813" s="275"/>
      <c r="E1813" s="274"/>
      <c r="F1813" s="275" t="s">
        <v>4609</v>
      </c>
      <c r="G1813" s="275" t="s">
        <v>7617</v>
      </c>
      <c r="H1813" s="275" t="s">
        <v>7615</v>
      </c>
      <c r="I1813" s="275" t="s">
        <v>9128</v>
      </c>
      <c r="J1813" s="275"/>
      <c r="K1813" s="275" t="s">
        <v>3040</v>
      </c>
      <c r="L1813" s="273">
        <v>41233</v>
      </c>
      <c r="M1813" s="18" t="s">
        <v>3386</v>
      </c>
      <c r="N1813" s="59">
        <v>41234</v>
      </c>
      <c r="O1813" s="19">
        <v>1</v>
      </c>
      <c r="P1813" s="22"/>
      <c r="Q1813" s="52"/>
      <c r="R1813" s="330"/>
    </row>
    <row r="1814" spans="1:18" x14ac:dyDescent="0.25">
      <c r="A1814" s="54">
        <v>41239</v>
      </c>
      <c r="B1814" s="55" t="s">
        <v>7508</v>
      </c>
      <c r="C1814" s="274" t="s">
        <v>1649</v>
      </c>
      <c r="D1814" s="275" t="s">
        <v>8935</v>
      </c>
      <c r="E1814" s="274"/>
      <c r="F1814" s="275" t="s">
        <v>1661</v>
      </c>
      <c r="G1814" s="275"/>
      <c r="H1814" s="275" t="s">
        <v>10188</v>
      </c>
      <c r="I1814" s="275"/>
      <c r="J1814" s="275"/>
      <c r="K1814" s="275" t="s">
        <v>7509</v>
      </c>
      <c r="L1814" s="273">
        <v>41241</v>
      </c>
      <c r="M1814" s="18"/>
      <c r="N1814" s="59">
        <v>41241</v>
      </c>
      <c r="O1814" s="19">
        <v>6</v>
      </c>
      <c r="P1814" s="22"/>
      <c r="Q1814" s="52"/>
      <c r="R1814" s="330"/>
    </row>
    <row r="1815" spans="1:18" x14ac:dyDescent="0.25">
      <c r="A1815" s="54">
        <v>41240</v>
      </c>
      <c r="B1815" s="55" t="s">
        <v>7508</v>
      </c>
      <c r="C1815" s="274" t="s">
        <v>1027</v>
      </c>
      <c r="D1815" s="275">
        <v>5130</v>
      </c>
      <c r="E1815" s="274"/>
      <c r="F1815" s="275" t="s">
        <v>1661</v>
      </c>
      <c r="G1815" s="275"/>
      <c r="H1815" s="275" t="s">
        <v>10188</v>
      </c>
      <c r="I1815" s="275"/>
      <c r="J1815" s="275"/>
      <c r="K1815" s="275" t="s">
        <v>7510</v>
      </c>
      <c r="L1815" s="273">
        <v>41243</v>
      </c>
      <c r="M1815" s="18"/>
      <c r="N1815" s="59">
        <v>41242</v>
      </c>
      <c r="O1815" s="19">
        <v>8</v>
      </c>
      <c r="P1815" s="22"/>
      <c r="Q1815" s="52"/>
      <c r="R1815" s="330"/>
    </row>
    <row r="1816" spans="1:18" x14ac:dyDescent="0.25">
      <c r="A1816" s="54">
        <v>41241</v>
      </c>
      <c r="B1816" s="55" t="s">
        <v>7727</v>
      </c>
      <c r="C1816" s="55" t="s">
        <v>7728</v>
      </c>
      <c r="D1816" s="23">
        <v>5193</v>
      </c>
      <c r="E1816" s="55"/>
      <c r="F1816" s="23" t="s">
        <v>2826</v>
      </c>
      <c r="G1816" s="23"/>
      <c r="H1816" s="23" t="s">
        <v>7729</v>
      </c>
      <c r="I1816" s="23"/>
      <c r="J1816" s="23"/>
      <c r="K1816" s="23" t="s">
        <v>10656</v>
      </c>
      <c r="L1816" s="54">
        <v>41241</v>
      </c>
      <c r="M1816" s="18" t="s">
        <v>3386</v>
      </c>
      <c r="N1816" s="59" t="s">
        <v>12585</v>
      </c>
      <c r="O1816" s="19"/>
      <c r="P1816" s="22"/>
      <c r="Q1816" s="52"/>
      <c r="R1816" s="330"/>
    </row>
    <row r="1817" spans="1:18" x14ac:dyDescent="0.25">
      <c r="A1817" s="54">
        <v>41242</v>
      </c>
      <c r="B1817" s="55" t="s">
        <v>2729</v>
      </c>
      <c r="C1817" s="274" t="s">
        <v>9228</v>
      </c>
      <c r="D1817" s="275">
        <v>5140</v>
      </c>
      <c r="E1817" s="274"/>
      <c r="F1817" s="275" t="s">
        <v>2826</v>
      </c>
      <c r="G1817" s="275"/>
      <c r="H1817" s="275" t="s">
        <v>6500</v>
      </c>
      <c r="I1817" s="275"/>
      <c r="J1817" s="275"/>
      <c r="K1817" s="275" t="s">
        <v>8426</v>
      </c>
      <c r="L1817" s="273">
        <v>41242</v>
      </c>
      <c r="M1817" s="18" t="s">
        <v>3386</v>
      </c>
      <c r="N1817" s="59">
        <v>41246</v>
      </c>
      <c r="O1817" s="19" t="s">
        <v>9242</v>
      </c>
      <c r="P1817" s="22" t="s">
        <v>2604</v>
      </c>
      <c r="Q1817" s="52"/>
      <c r="R1817" s="330"/>
    </row>
    <row r="1818" spans="1:18" x14ac:dyDescent="0.25">
      <c r="A1818" s="54">
        <v>41243</v>
      </c>
      <c r="B1818" s="55" t="s">
        <v>10067</v>
      </c>
      <c r="C1818" s="274" t="s">
        <v>9237</v>
      </c>
      <c r="D1818" s="275">
        <v>5141</v>
      </c>
      <c r="E1818" s="274" t="s">
        <v>10068</v>
      </c>
      <c r="F1818" s="275" t="s">
        <v>10069</v>
      </c>
      <c r="G1818" s="275"/>
      <c r="H1818" s="275"/>
      <c r="I1818" s="275"/>
      <c r="J1818" s="275"/>
      <c r="K1818" s="275" t="s">
        <v>10070</v>
      </c>
      <c r="L1818" s="273" t="s">
        <v>10071</v>
      </c>
      <c r="M1818" s="18"/>
      <c r="N1818" s="59">
        <v>41262</v>
      </c>
      <c r="O1818" s="19">
        <v>4</v>
      </c>
      <c r="P1818" s="22"/>
      <c r="Q1818" s="52"/>
      <c r="R1818" s="330"/>
    </row>
    <row r="1819" spans="1:18" x14ac:dyDescent="0.25">
      <c r="A1819" s="54">
        <v>41246</v>
      </c>
      <c r="B1819" s="55" t="s">
        <v>9243</v>
      </c>
      <c r="C1819" s="274" t="s">
        <v>9069</v>
      </c>
      <c r="D1819" s="275">
        <v>5138</v>
      </c>
      <c r="E1819" s="274"/>
      <c r="F1819" s="275" t="s">
        <v>7521</v>
      </c>
      <c r="G1819" s="275"/>
      <c r="H1819" s="275" t="s">
        <v>7536</v>
      </c>
      <c r="I1819" s="275"/>
      <c r="J1819" s="275" t="s">
        <v>9018</v>
      </c>
      <c r="K1819" s="275" t="s">
        <v>6387</v>
      </c>
      <c r="L1819" s="273"/>
      <c r="M1819" s="18" t="s">
        <v>6533</v>
      </c>
      <c r="N1819" s="59">
        <v>1000</v>
      </c>
      <c r="O1819" s="296">
        <v>41249</v>
      </c>
      <c r="P1819" s="22"/>
      <c r="Q1819" s="70"/>
      <c r="R1819" s="330"/>
    </row>
    <row r="1820" spans="1:18" x14ac:dyDescent="0.25">
      <c r="A1820" s="54">
        <v>41246</v>
      </c>
      <c r="B1820" s="55" t="s">
        <v>9234</v>
      </c>
      <c r="C1820" s="316" t="s">
        <v>10391</v>
      </c>
      <c r="D1820" s="317" t="s">
        <v>9235</v>
      </c>
      <c r="E1820" s="316" t="s">
        <v>10188</v>
      </c>
      <c r="F1820" s="317" t="s">
        <v>1661</v>
      </c>
      <c r="G1820" s="317"/>
      <c r="H1820" s="317"/>
      <c r="I1820" s="317" t="s">
        <v>9236</v>
      </c>
      <c r="J1820" s="317"/>
      <c r="K1820" s="317" t="s">
        <v>4096</v>
      </c>
      <c r="L1820" s="319"/>
      <c r="M1820" s="18"/>
      <c r="N1820" s="59" t="s">
        <v>12585</v>
      </c>
      <c r="O1820" s="19"/>
      <c r="P1820" s="22"/>
      <c r="Q1820" s="52"/>
      <c r="R1820" s="330"/>
    </row>
    <row r="1821" spans="1:18" x14ac:dyDescent="0.25">
      <c r="A1821" s="54">
        <v>41248</v>
      </c>
      <c r="B1821" s="55" t="s">
        <v>10072</v>
      </c>
      <c r="C1821" s="274" t="s">
        <v>1022</v>
      </c>
      <c r="D1821" s="275" t="s">
        <v>1023</v>
      </c>
      <c r="E1821" s="274" t="s">
        <v>10188</v>
      </c>
      <c r="F1821" s="275" t="s">
        <v>1661</v>
      </c>
      <c r="G1821" s="275"/>
      <c r="H1821" s="275"/>
      <c r="I1821" s="275" t="s">
        <v>10073</v>
      </c>
      <c r="J1821" s="275"/>
      <c r="K1821" s="275" t="s">
        <v>9989</v>
      </c>
      <c r="L1821" s="54" t="s">
        <v>10074</v>
      </c>
      <c r="M1821" s="18"/>
      <c r="N1821" s="59">
        <v>41254</v>
      </c>
      <c r="O1821" s="19">
        <v>3</v>
      </c>
      <c r="P1821" s="22"/>
      <c r="Q1821" s="52"/>
      <c r="R1821" s="330"/>
    </row>
    <row r="1822" spans="1:18" x14ac:dyDescent="0.25">
      <c r="A1822" s="54">
        <v>41250</v>
      </c>
      <c r="B1822" s="55" t="s">
        <v>183</v>
      </c>
      <c r="C1822" s="55" t="s">
        <v>184</v>
      </c>
      <c r="D1822" s="23">
        <v>5188</v>
      </c>
      <c r="E1822" s="55"/>
      <c r="F1822" s="23" t="s">
        <v>2826</v>
      </c>
      <c r="G1822" s="23"/>
      <c r="H1822" s="23" t="s">
        <v>6500</v>
      </c>
      <c r="I1822" s="23"/>
      <c r="J1822" s="23"/>
      <c r="K1822" s="23" t="s">
        <v>8426</v>
      </c>
      <c r="L1822" s="54">
        <v>41253</v>
      </c>
      <c r="M1822" s="18" t="s">
        <v>3386</v>
      </c>
      <c r="N1822" s="59" t="s">
        <v>12585</v>
      </c>
      <c r="O1822" s="19"/>
      <c r="P1822" s="22"/>
      <c r="Q1822" s="52"/>
      <c r="R1822" s="330"/>
    </row>
    <row r="1823" spans="1:18" x14ac:dyDescent="0.25">
      <c r="A1823" s="54">
        <v>41253</v>
      </c>
      <c r="B1823" s="55" t="s">
        <v>9877</v>
      </c>
      <c r="C1823" s="274" t="s">
        <v>1645</v>
      </c>
      <c r="D1823" s="275" t="s">
        <v>9878</v>
      </c>
      <c r="E1823" s="274" t="s">
        <v>4857</v>
      </c>
      <c r="F1823" s="275" t="s">
        <v>1661</v>
      </c>
      <c r="G1823" s="275"/>
      <c r="H1823" s="275" t="s">
        <v>4857</v>
      </c>
      <c r="I1823" s="275" t="s">
        <v>9879</v>
      </c>
      <c r="J1823" s="275"/>
      <c r="K1823" s="275" t="s">
        <v>824</v>
      </c>
      <c r="L1823" s="54">
        <v>41255</v>
      </c>
      <c r="M1823" s="18"/>
      <c r="N1823" s="59">
        <v>41255</v>
      </c>
      <c r="O1823" s="19">
        <v>1</v>
      </c>
      <c r="P1823" s="22"/>
      <c r="Q1823" s="52"/>
      <c r="R1823" s="330"/>
    </row>
    <row r="1824" spans="1:18" x14ac:dyDescent="0.25">
      <c r="A1824" s="54">
        <v>41256</v>
      </c>
      <c r="B1824" s="55" t="s">
        <v>1655</v>
      </c>
      <c r="C1824" s="274" t="s">
        <v>2010</v>
      </c>
      <c r="D1824" s="275"/>
      <c r="E1824" s="274" t="s">
        <v>1656</v>
      </c>
      <c r="F1824" s="275" t="s">
        <v>1661</v>
      </c>
      <c r="G1824" s="275"/>
      <c r="H1824" s="275"/>
      <c r="I1824" s="275" t="s">
        <v>1657</v>
      </c>
      <c r="J1824" s="275"/>
      <c r="K1824" s="275"/>
      <c r="L1824" s="54"/>
      <c r="M1824" s="18"/>
      <c r="N1824" s="59">
        <v>41262</v>
      </c>
      <c r="O1824" s="19">
        <v>10</v>
      </c>
      <c r="P1824" s="22"/>
      <c r="Q1824" s="52"/>
      <c r="R1824" s="330"/>
    </row>
    <row r="1825" spans="1:18" x14ac:dyDescent="0.25">
      <c r="A1825" s="54">
        <v>41263</v>
      </c>
      <c r="B1825" s="55" t="s">
        <v>8153</v>
      </c>
      <c r="C1825" s="316" t="s">
        <v>9885</v>
      </c>
      <c r="D1825" s="317">
        <v>5184</v>
      </c>
      <c r="E1825" s="316" t="s">
        <v>8152</v>
      </c>
      <c r="F1825" s="317" t="s">
        <v>8151</v>
      </c>
      <c r="G1825" s="317" t="s">
        <v>9886</v>
      </c>
      <c r="H1825" s="317" t="s">
        <v>8155</v>
      </c>
      <c r="I1825" s="317" t="s">
        <v>8148</v>
      </c>
      <c r="J1825" s="317" t="s">
        <v>8150</v>
      </c>
      <c r="K1825" s="317" t="s">
        <v>8149</v>
      </c>
      <c r="L1825" s="54">
        <v>41264</v>
      </c>
      <c r="M1825" s="18"/>
      <c r="N1825" s="59" t="s">
        <v>12585</v>
      </c>
      <c r="O1825" s="19"/>
      <c r="P1825" s="22"/>
      <c r="Q1825" s="52"/>
      <c r="R1825" s="330"/>
    </row>
    <row r="1826" spans="1:18" x14ac:dyDescent="0.25">
      <c r="A1826" s="54">
        <v>41263</v>
      </c>
      <c r="B1826" s="55" t="s">
        <v>8153</v>
      </c>
      <c r="C1826" s="316" t="s">
        <v>9885</v>
      </c>
      <c r="D1826" s="317">
        <v>5184</v>
      </c>
      <c r="E1826" s="316" t="s">
        <v>8152</v>
      </c>
      <c r="F1826" s="317" t="s">
        <v>8151</v>
      </c>
      <c r="G1826" s="317" t="s">
        <v>9886</v>
      </c>
      <c r="H1826" s="317" t="s">
        <v>8154</v>
      </c>
      <c r="I1826" s="317" t="s">
        <v>1587</v>
      </c>
      <c r="J1826" s="317" t="s">
        <v>8150</v>
      </c>
      <c r="K1826" s="317" t="s">
        <v>9440</v>
      </c>
      <c r="L1826" s="54">
        <v>41264</v>
      </c>
      <c r="M1826" s="18"/>
      <c r="N1826" s="59" t="s">
        <v>12585</v>
      </c>
      <c r="O1826" s="19"/>
      <c r="P1826" s="22"/>
      <c r="Q1826" s="52"/>
      <c r="R1826" s="330"/>
    </row>
    <row r="1827" spans="1:18" x14ac:dyDescent="0.25">
      <c r="A1827" s="54">
        <v>41263</v>
      </c>
      <c r="B1827" s="55" t="s">
        <v>8153</v>
      </c>
      <c r="C1827" s="316" t="s">
        <v>9885</v>
      </c>
      <c r="D1827" s="317">
        <v>5184</v>
      </c>
      <c r="E1827" s="316" t="s">
        <v>8152</v>
      </c>
      <c r="F1827" s="317" t="s">
        <v>8151</v>
      </c>
      <c r="G1827" s="317" t="s">
        <v>9886</v>
      </c>
      <c r="H1827" s="317" t="s">
        <v>8156</v>
      </c>
      <c r="I1827" s="317" t="s">
        <v>1587</v>
      </c>
      <c r="J1827" s="317" t="s">
        <v>8150</v>
      </c>
      <c r="K1827" s="317" t="s">
        <v>7856</v>
      </c>
      <c r="L1827" s="54">
        <v>41264</v>
      </c>
      <c r="M1827" s="18"/>
      <c r="N1827" s="59" t="s">
        <v>12585</v>
      </c>
      <c r="O1827" s="19"/>
      <c r="P1827" s="22"/>
      <c r="Q1827" s="52"/>
      <c r="R1827" s="330"/>
    </row>
    <row r="1828" spans="1:18" x14ac:dyDescent="0.25">
      <c r="A1828" s="54">
        <v>41263</v>
      </c>
      <c r="B1828" s="55" t="s">
        <v>8153</v>
      </c>
      <c r="C1828" s="316" t="s">
        <v>9885</v>
      </c>
      <c r="D1828" s="317">
        <v>5184</v>
      </c>
      <c r="E1828" s="316" t="s">
        <v>8152</v>
      </c>
      <c r="F1828" s="317" t="s">
        <v>8151</v>
      </c>
      <c r="G1828" s="317" t="s">
        <v>9886</v>
      </c>
      <c r="H1828" s="317" t="s">
        <v>8157</v>
      </c>
      <c r="I1828" s="317" t="s">
        <v>1587</v>
      </c>
      <c r="J1828" s="317" t="s">
        <v>8150</v>
      </c>
      <c r="K1828" s="317" t="s">
        <v>2471</v>
      </c>
      <c r="L1828" s="54">
        <v>41264</v>
      </c>
      <c r="M1828" s="18"/>
      <c r="N1828" s="59" t="s">
        <v>12585</v>
      </c>
      <c r="O1828" s="19"/>
      <c r="P1828" s="22"/>
      <c r="Q1828" s="52"/>
      <c r="R1828" s="330"/>
    </row>
    <row r="1829" spans="1:18" x14ac:dyDescent="0.25">
      <c r="A1829" s="54">
        <v>41263</v>
      </c>
      <c r="B1829" s="55" t="s">
        <v>8153</v>
      </c>
      <c r="C1829" s="316" t="s">
        <v>9885</v>
      </c>
      <c r="D1829" s="317">
        <v>5184</v>
      </c>
      <c r="E1829" s="316" t="s">
        <v>8152</v>
      </c>
      <c r="F1829" s="317" t="s">
        <v>8151</v>
      </c>
      <c r="G1829" s="317" t="s">
        <v>9886</v>
      </c>
      <c r="H1829" s="317" t="s">
        <v>8158</v>
      </c>
      <c r="I1829" s="317" t="s">
        <v>1587</v>
      </c>
      <c r="J1829" s="317" t="s">
        <v>8150</v>
      </c>
      <c r="K1829" s="317" t="s">
        <v>640</v>
      </c>
      <c r="L1829" s="54">
        <v>41264</v>
      </c>
      <c r="M1829" s="18"/>
      <c r="N1829" s="59" t="s">
        <v>12585</v>
      </c>
      <c r="O1829" s="19"/>
      <c r="P1829" s="22"/>
      <c r="Q1829" s="52">
        <v>109.5</v>
      </c>
      <c r="R1829" s="330" t="s">
        <v>10981</v>
      </c>
    </row>
    <row r="1830" spans="1:18" x14ac:dyDescent="0.25">
      <c r="A1830" s="54">
        <v>41264</v>
      </c>
      <c r="B1830" s="55" t="s">
        <v>9550</v>
      </c>
      <c r="C1830" s="316" t="s">
        <v>4124</v>
      </c>
      <c r="D1830" s="317">
        <v>5173</v>
      </c>
      <c r="E1830" s="316"/>
      <c r="F1830" s="317" t="s">
        <v>738</v>
      </c>
      <c r="G1830" s="317"/>
      <c r="H1830" s="317" t="s">
        <v>9551</v>
      </c>
      <c r="I1830" s="317"/>
      <c r="J1830" s="317"/>
      <c r="K1830" s="317" t="s">
        <v>2062</v>
      </c>
      <c r="L1830" s="54">
        <v>41276</v>
      </c>
      <c r="M1830" s="18"/>
      <c r="N1830" s="59">
        <v>41277</v>
      </c>
      <c r="O1830" s="19">
        <v>200</v>
      </c>
      <c r="P1830" s="22"/>
      <c r="Q1830" s="52"/>
      <c r="R1830" s="330"/>
    </row>
    <row r="1831" spans="1:18" x14ac:dyDescent="0.25">
      <c r="A1831" s="54">
        <v>41264</v>
      </c>
      <c r="B1831" s="55" t="s">
        <v>9550</v>
      </c>
      <c r="C1831" s="316" t="s">
        <v>4124</v>
      </c>
      <c r="D1831" s="317">
        <v>5173</v>
      </c>
      <c r="E1831" s="316"/>
      <c r="F1831" s="317" t="s">
        <v>738</v>
      </c>
      <c r="G1831" s="317"/>
      <c r="H1831" s="317" t="s">
        <v>6593</v>
      </c>
      <c r="I1831" s="317" t="s">
        <v>6069</v>
      </c>
      <c r="J1831" s="317" t="s">
        <v>4318</v>
      </c>
      <c r="K1831" s="317" t="s">
        <v>6387</v>
      </c>
      <c r="L1831" s="54">
        <v>41276</v>
      </c>
      <c r="M1831" s="18"/>
      <c r="N1831" s="59">
        <v>41277</v>
      </c>
      <c r="O1831" s="19">
        <v>1000</v>
      </c>
      <c r="P1831" s="22"/>
      <c r="Q1831" s="52"/>
      <c r="R1831" s="330"/>
    </row>
    <row r="1832" spans="1:18" x14ac:dyDescent="0.25">
      <c r="A1832" s="54">
        <v>41269</v>
      </c>
      <c r="B1832" s="55" t="s">
        <v>1242</v>
      </c>
      <c r="C1832" s="316" t="s">
        <v>8145</v>
      </c>
      <c r="D1832" s="317">
        <v>5153</v>
      </c>
      <c r="E1832" s="316" t="s">
        <v>10239</v>
      </c>
      <c r="F1832" s="317" t="s">
        <v>4412</v>
      </c>
      <c r="G1832" s="317" t="s">
        <v>8177</v>
      </c>
      <c r="H1832" s="317" t="s">
        <v>1243</v>
      </c>
      <c r="I1832" s="317"/>
      <c r="J1832" s="317"/>
      <c r="K1832" s="317" t="s">
        <v>1244</v>
      </c>
      <c r="L1832" s="54">
        <v>41289</v>
      </c>
      <c r="M1832" s="18"/>
      <c r="N1832" s="59">
        <v>41296</v>
      </c>
      <c r="O1832" s="19" t="s">
        <v>11064</v>
      </c>
      <c r="P1832" s="22"/>
      <c r="Q1832" s="52"/>
      <c r="R1832" s="330"/>
    </row>
    <row r="1833" spans="1:18" x14ac:dyDescent="0.25">
      <c r="A1833" s="54">
        <v>41269</v>
      </c>
      <c r="B1833" s="55" t="s">
        <v>10238</v>
      </c>
      <c r="C1833" s="55" t="s">
        <v>5944</v>
      </c>
      <c r="D1833" s="23">
        <v>5092</v>
      </c>
      <c r="E1833" s="55" t="s">
        <v>10239</v>
      </c>
      <c r="F1833" s="23" t="s">
        <v>6619</v>
      </c>
      <c r="G1833" s="23" t="s">
        <v>2674</v>
      </c>
      <c r="H1833" s="23" t="s">
        <v>1243</v>
      </c>
      <c r="I1833" s="23"/>
      <c r="J1833" s="23"/>
      <c r="K1833" s="23" t="s">
        <v>10240</v>
      </c>
      <c r="L1833" s="54">
        <v>41284</v>
      </c>
      <c r="M1833" s="18"/>
      <c r="N1833" s="59" t="s">
        <v>12585</v>
      </c>
      <c r="O1833" s="19"/>
      <c r="P1833" s="22"/>
      <c r="Q1833" s="52"/>
      <c r="R1833" s="330"/>
    </row>
    <row r="1834" spans="1:18" x14ac:dyDescent="0.25">
      <c r="A1834" s="54">
        <v>41274</v>
      </c>
      <c r="B1834" s="55" t="s">
        <v>10941</v>
      </c>
      <c r="C1834" s="316" t="s">
        <v>10942</v>
      </c>
      <c r="D1834" s="317" t="s">
        <v>10943</v>
      </c>
      <c r="E1834" s="316" t="s">
        <v>10188</v>
      </c>
      <c r="F1834" s="317" t="s">
        <v>1661</v>
      </c>
      <c r="G1834" s="317"/>
      <c r="H1834" s="317" t="s">
        <v>10188</v>
      </c>
      <c r="I1834" s="317" t="s">
        <v>10944</v>
      </c>
      <c r="J1834" s="317"/>
      <c r="K1834" s="317"/>
      <c r="L1834" s="54"/>
      <c r="M1834" s="18"/>
      <c r="N1834" s="59">
        <v>41277</v>
      </c>
      <c r="O1834" s="19"/>
      <c r="P1834" s="22"/>
      <c r="Q1834" s="52"/>
      <c r="R1834" s="330"/>
    </row>
    <row r="1835" spans="1:18" x14ac:dyDescent="0.25">
      <c r="A1835" s="54">
        <v>41276</v>
      </c>
      <c r="B1835" s="55" t="s">
        <v>10949</v>
      </c>
      <c r="C1835" s="55" t="s">
        <v>9069</v>
      </c>
      <c r="D1835" s="23">
        <v>5138</v>
      </c>
      <c r="E1835" s="55"/>
      <c r="F1835" s="23" t="s">
        <v>7521</v>
      </c>
      <c r="G1835" s="23"/>
      <c r="H1835" s="23" t="s">
        <v>7536</v>
      </c>
      <c r="I1835" s="23"/>
      <c r="J1835" s="23" t="s">
        <v>9018</v>
      </c>
      <c r="K1835" s="23" t="s">
        <v>6387</v>
      </c>
      <c r="L1835" s="54"/>
      <c r="M1835" s="18" t="s">
        <v>6533</v>
      </c>
      <c r="N1835" s="59" t="s">
        <v>12585</v>
      </c>
      <c r="O1835" s="19"/>
      <c r="P1835" s="22"/>
      <c r="Q1835" s="52"/>
      <c r="R1835" s="330"/>
    </row>
    <row r="1836" spans="1:18" x14ac:dyDescent="0.25">
      <c r="A1836" s="54">
        <v>41276</v>
      </c>
      <c r="B1836" s="55" t="s">
        <v>10950</v>
      </c>
      <c r="C1836" s="316" t="s">
        <v>9228</v>
      </c>
      <c r="D1836" s="317">
        <v>5140</v>
      </c>
      <c r="E1836" s="316"/>
      <c r="F1836" s="317" t="s">
        <v>936</v>
      </c>
      <c r="G1836" s="317"/>
      <c r="H1836" s="317" t="s">
        <v>6593</v>
      </c>
      <c r="I1836" s="317" t="s">
        <v>4014</v>
      </c>
      <c r="J1836" s="317" t="s">
        <v>4533</v>
      </c>
      <c r="K1836" s="317" t="s">
        <v>5477</v>
      </c>
      <c r="L1836" s="54">
        <v>41278</v>
      </c>
      <c r="M1836" s="18"/>
      <c r="N1836" s="59" t="s">
        <v>12585</v>
      </c>
      <c r="O1836" s="19"/>
      <c r="P1836" s="22"/>
      <c r="Q1836" s="52"/>
      <c r="R1836" s="330"/>
    </row>
    <row r="1837" spans="1:18" x14ac:dyDescent="0.25">
      <c r="A1837" s="54">
        <v>41277</v>
      </c>
      <c r="B1837" s="55" t="s">
        <v>10961</v>
      </c>
      <c r="C1837" s="316" t="s">
        <v>10962</v>
      </c>
      <c r="D1837" s="317">
        <v>5153</v>
      </c>
      <c r="E1837" s="316" t="s">
        <v>10963</v>
      </c>
      <c r="F1837" s="317" t="s">
        <v>10965</v>
      </c>
      <c r="G1837" s="317" t="s">
        <v>674</v>
      </c>
      <c r="H1837" s="317" t="s">
        <v>10964</v>
      </c>
      <c r="I1837" s="317" t="s">
        <v>2659</v>
      </c>
      <c r="J1837" s="317" t="s">
        <v>10366</v>
      </c>
      <c r="K1837" s="317" t="s">
        <v>7374</v>
      </c>
      <c r="L1837" s="54">
        <v>41281</v>
      </c>
      <c r="M1837" s="18"/>
      <c r="N1837" s="59">
        <v>41278</v>
      </c>
      <c r="O1837" s="19" t="s">
        <v>10967</v>
      </c>
      <c r="P1837" s="22"/>
      <c r="Q1837" s="52"/>
      <c r="R1837" s="330"/>
    </row>
    <row r="1838" spans="1:18" ht="25.5" x14ac:dyDescent="0.25">
      <c r="A1838" s="266">
        <v>41277</v>
      </c>
      <c r="B1838" s="288" t="s">
        <v>10997</v>
      </c>
      <c r="C1838" s="267"/>
      <c r="D1838" s="423" t="s">
        <v>10998</v>
      </c>
      <c r="E1838" s="267"/>
      <c r="F1838" s="288" t="s">
        <v>10999</v>
      </c>
      <c r="G1838" s="267"/>
      <c r="H1838" s="267"/>
      <c r="I1838" s="267"/>
      <c r="J1838" s="282"/>
      <c r="K1838" s="297" t="s">
        <v>7019</v>
      </c>
      <c r="L1838" s="386" t="s">
        <v>11000</v>
      </c>
      <c r="M1838" s="256"/>
      <c r="N1838" s="59">
        <v>41285</v>
      </c>
      <c r="O1838" s="19"/>
      <c r="P1838" s="22"/>
      <c r="Q1838" s="52"/>
      <c r="R1838" s="330"/>
    </row>
    <row r="1839" spans="1:18" x14ac:dyDescent="0.25">
      <c r="A1839" s="54">
        <v>41277</v>
      </c>
      <c r="B1839" s="55" t="s">
        <v>10951</v>
      </c>
      <c r="C1839" s="316" t="s">
        <v>10186</v>
      </c>
      <c r="D1839" s="317" t="s">
        <v>10187</v>
      </c>
      <c r="E1839" s="316" t="s">
        <v>10188</v>
      </c>
      <c r="F1839" s="317" t="s">
        <v>1661</v>
      </c>
      <c r="G1839" s="317"/>
      <c r="H1839" s="317" t="s">
        <v>10188</v>
      </c>
      <c r="I1839" s="317" t="s">
        <v>10952</v>
      </c>
      <c r="J1839" s="317" t="s">
        <v>1587</v>
      </c>
      <c r="K1839" s="317"/>
      <c r="L1839" s="54"/>
      <c r="M1839" s="18"/>
      <c r="N1839" s="59" t="s">
        <v>12585</v>
      </c>
      <c r="O1839" s="19"/>
      <c r="P1839" s="22"/>
      <c r="Q1839" s="52"/>
      <c r="R1839" s="330"/>
    </row>
    <row r="1840" spans="1:18" x14ac:dyDescent="0.25">
      <c r="A1840" s="54">
        <v>41277</v>
      </c>
      <c r="B1840" s="55" t="s">
        <v>10955</v>
      </c>
      <c r="C1840" s="55" t="s">
        <v>10956</v>
      </c>
      <c r="D1840" s="23">
        <v>5152</v>
      </c>
      <c r="E1840" s="55" t="s">
        <v>10957</v>
      </c>
      <c r="F1840" s="23" t="s">
        <v>6619</v>
      </c>
      <c r="G1840" s="23" t="s">
        <v>8177</v>
      </c>
      <c r="H1840" s="23" t="s">
        <v>10958</v>
      </c>
      <c r="I1840" s="23" t="s">
        <v>10959</v>
      </c>
      <c r="J1840" s="23" t="s">
        <v>8105</v>
      </c>
      <c r="K1840" s="23" t="s">
        <v>10960</v>
      </c>
      <c r="L1840" s="54">
        <v>41291</v>
      </c>
      <c r="M1840" s="18"/>
      <c r="N1840" s="59" t="s">
        <v>12585</v>
      </c>
      <c r="O1840" s="19"/>
      <c r="P1840" s="22"/>
      <c r="Q1840" s="52"/>
      <c r="R1840" s="330"/>
    </row>
    <row r="1841" spans="1:18" x14ac:dyDescent="0.25">
      <c r="A1841" s="54">
        <v>41278</v>
      </c>
      <c r="B1841" s="55"/>
      <c r="C1841" s="55"/>
      <c r="D1841" s="23"/>
      <c r="E1841" s="55"/>
      <c r="F1841" s="23"/>
      <c r="G1841" s="23"/>
      <c r="H1841" s="23"/>
      <c r="I1841" s="23"/>
      <c r="J1841" s="23"/>
      <c r="K1841" s="23"/>
      <c r="L1841" s="54"/>
      <c r="M1841" s="18"/>
      <c r="N1841" s="59" t="s">
        <v>12585</v>
      </c>
      <c r="O1841" s="19"/>
      <c r="P1841" s="22"/>
      <c r="Q1841" s="52"/>
      <c r="R1841" s="330"/>
    </row>
    <row r="1842" spans="1:18" x14ac:dyDescent="0.25">
      <c r="A1842" s="54">
        <v>41281</v>
      </c>
      <c r="B1842" s="55" t="s">
        <v>10970</v>
      </c>
      <c r="C1842" s="316" t="s">
        <v>2215</v>
      </c>
      <c r="D1842" s="317"/>
      <c r="E1842" s="316"/>
      <c r="F1842" s="317" t="s">
        <v>10971</v>
      </c>
      <c r="G1842" s="317"/>
      <c r="H1842" s="317" t="s">
        <v>8790</v>
      </c>
      <c r="I1842" s="317" t="s">
        <v>3915</v>
      </c>
      <c r="J1842" s="317"/>
      <c r="K1842" s="317" t="s">
        <v>7644</v>
      </c>
      <c r="L1842" s="54"/>
      <c r="M1842" s="18" t="s">
        <v>6533</v>
      </c>
      <c r="N1842" s="59">
        <v>41284</v>
      </c>
      <c r="O1842" s="19" t="s">
        <v>11027</v>
      </c>
      <c r="P1842" s="22"/>
      <c r="Q1842" s="52"/>
      <c r="R1842" s="330"/>
    </row>
    <row r="1843" spans="1:18" x14ac:dyDescent="0.25">
      <c r="A1843" s="54">
        <v>41281</v>
      </c>
      <c r="B1843" s="55" t="s">
        <v>10970</v>
      </c>
      <c r="C1843" s="316" t="s">
        <v>2215</v>
      </c>
      <c r="D1843" s="317"/>
      <c r="E1843" s="316"/>
      <c r="F1843" s="317" t="s">
        <v>10971</v>
      </c>
      <c r="G1843" s="317"/>
      <c r="H1843" s="317" t="s">
        <v>10972</v>
      </c>
      <c r="I1843" s="317"/>
      <c r="J1843" s="317"/>
      <c r="K1843" s="317" t="s">
        <v>6343</v>
      </c>
      <c r="L1843" s="54"/>
      <c r="M1843" s="18" t="s">
        <v>6533</v>
      </c>
      <c r="N1843" s="59">
        <v>41284</v>
      </c>
      <c r="O1843" s="19" t="s">
        <v>11028</v>
      </c>
      <c r="P1843" s="22"/>
      <c r="Q1843" s="52"/>
      <c r="R1843" s="330"/>
    </row>
    <row r="1844" spans="1:18" x14ac:dyDescent="0.25">
      <c r="A1844" s="54">
        <v>41284</v>
      </c>
      <c r="B1844" s="55" t="s">
        <v>11001</v>
      </c>
      <c r="C1844" s="316" t="s">
        <v>8270</v>
      </c>
      <c r="D1844" s="317">
        <v>5061</v>
      </c>
      <c r="E1844" s="316"/>
      <c r="F1844" s="317" t="s">
        <v>9251</v>
      </c>
      <c r="G1844" s="317"/>
      <c r="H1844" s="317" t="s">
        <v>11002</v>
      </c>
      <c r="I1844" s="317" t="s">
        <v>11003</v>
      </c>
      <c r="J1844" s="317" t="s">
        <v>11004</v>
      </c>
      <c r="K1844" s="317" t="s">
        <v>11005</v>
      </c>
      <c r="L1844" s="54">
        <v>41284</v>
      </c>
      <c r="M1844" s="18" t="s">
        <v>6533</v>
      </c>
      <c r="N1844" s="59">
        <v>41284</v>
      </c>
      <c r="O1844" s="19" t="s">
        <v>11025</v>
      </c>
      <c r="P1844" s="22"/>
      <c r="Q1844" s="52"/>
      <c r="R1844" s="330"/>
    </row>
    <row r="1845" spans="1:18" x14ac:dyDescent="0.25">
      <c r="A1845" s="54">
        <v>41284</v>
      </c>
      <c r="B1845" s="55" t="s">
        <v>11006</v>
      </c>
      <c r="C1845" s="316" t="s">
        <v>11007</v>
      </c>
      <c r="D1845" s="317">
        <v>5183</v>
      </c>
      <c r="E1845" s="316"/>
      <c r="F1845" s="317" t="s">
        <v>4323</v>
      </c>
      <c r="G1845" s="317" t="s">
        <v>5602</v>
      </c>
      <c r="H1845" s="317" t="s">
        <v>7872</v>
      </c>
      <c r="I1845" s="317" t="s">
        <v>11008</v>
      </c>
      <c r="J1845" s="317" t="s">
        <v>374</v>
      </c>
      <c r="K1845" s="317" t="s">
        <v>10226</v>
      </c>
      <c r="L1845" s="54">
        <v>41284</v>
      </c>
      <c r="M1845" s="18" t="s">
        <v>6533</v>
      </c>
      <c r="N1845" s="59">
        <v>41284</v>
      </c>
      <c r="O1845" s="19" t="s">
        <v>11026</v>
      </c>
      <c r="P1845" s="22"/>
      <c r="Q1845" s="52"/>
      <c r="R1845" s="330"/>
    </row>
    <row r="1846" spans="1:18" x14ac:dyDescent="0.25">
      <c r="A1846" s="54">
        <v>41284</v>
      </c>
      <c r="B1846" s="55" t="s">
        <v>11009</v>
      </c>
      <c r="C1846" s="316" t="s">
        <v>4401</v>
      </c>
      <c r="D1846" s="317">
        <v>5080</v>
      </c>
      <c r="E1846" s="316"/>
      <c r="F1846" s="317" t="s">
        <v>8810</v>
      </c>
      <c r="G1846" s="317"/>
      <c r="H1846" s="317" t="s">
        <v>11010</v>
      </c>
      <c r="I1846" s="317" t="s">
        <v>1914</v>
      </c>
      <c r="J1846" s="317"/>
      <c r="K1846" s="317" t="s">
        <v>6257</v>
      </c>
      <c r="L1846" s="411">
        <v>41288</v>
      </c>
      <c r="M1846" s="18" t="s">
        <v>6533</v>
      </c>
      <c r="N1846" s="59">
        <v>41289</v>
      </c>
      <c r="O1846" s="19">
        <v>4</v>
      </c>
      <c r="P1846" s="22"/>
      <c r="Q1846" s="52"/>
      <c r="R1846" s="330"/>
    </row>
    <row r="1847" spans="1:18" x14ac:dyDescent="0.25">
      <c r="A1847" s="54">
        <v>41284</v>
      </c>
      <c r="B1847" s="55" t="s">
        <v>11009</v>
      </c>
      <c r="C1847" s="316" t="s">
        <v>4401</v>
      </c>
      <c r="D1847" s="317">
        <v>5080</v>
      </c>
      <c r="E1847" s="316"/>
      <c r="F1847" s="317" t="s">
        <v>8810</v>
      </c>
      <c r="G1847" s="317"/>
      <c r="H1847" s="317" t="s">
        <v>11010</v>
      </c>
      <c r="I1847" s="317" t="s">
        <v>11011</v>
      </c>
      <c r="J1847" s="317"/>
      <c r="K1847" s="317" t="s">
        <v>149</v>
      </c>
      <c r="L1847" s="54">
        <v>41288</v>
      </c>
      <c r="M1847" s="18" t="s">
        <v>6533</v>
      </c>
      <c r="N1847" s="59">
        <v>41289</v>
      </c>
      <c r="O1847" s="19">
        <v>3</v>
      </c>
      <c r="P1847" s="22"/>
      <c r="Q1847" s="52"/>
      <c r="R1847" s="330"/>
    </row>
    <row r="1848" spans="1:18" x14ac:dyDescent="0.25">
      <c r="A1848" s="54">
        <v>41285</v>
      </c>
      <c r="B1848" s="55" t="s">
        <v>11033</v>
      </c>
      <c r="C1848" s="55" t="s">
        <v>8145</v>
      </c>
      <c r="D1848" s="23">
        <v>5153</v>
      </c>
      <c r="E1848" s="55" t="s">
        <v>11034</v>
      </c>
      <c r="F1848" s="23" t="s">
        <v>11038</v>
      </c>
      <c r="G1848" s="23"/>
      <c r="H1848" s="23" t="s">
        <v>11039</v>
      </c>
      <c r="I1848" s="23" t="s">
        <v>11040</v>
      </c>
      <c r="J1848" s="23"/>
      <c r="K1848" s="23" t="s">
        <v>11041</v>
      </c>
      <c r="L1848" s="54">
        <v>41299</v>
      </c>
      <c r="M1848" s="18"/>
      <c r="N1848" s="59" t="s">
        <v>12585</v>
      </c>
      <c r="O1848" s="19"/>
      <c r="P1848" s="22"/>
      <c r="Q1848" s="52"/>
      <c r="R1848" s="330"/>
    </row>
    <row r="1849" spans="1:18" x14ac:dyDescent="0.25">
      <c r="A1849" s="54">
        <v>41285</v>
      </c>
      <c r="B1849" s="55" t="s">
        <v>11033</v>
      </c>
      <c r="C1849" s="55" t="s">
        <v>8145</v>
      </c>
      <c r="D1849" s="23">
        <v>5153</v>
      </c>
      <c r="E1849" s="55" t="s">
        <v>11034</v>
      </c>
      <c r="F1849" s="23" t="s">
        <v>11038</v>
      </c>
      <c r="G1849" s="23"/>
      <c r="H1849" s="23" t="s">
        <v>11042</v>
      </c>
      <c r="I1849" s="23" t="s">
        <v>11043</v>
      </c>
      <c r="J1849" s="23"/>
      <c r="K1849" s="23" t="s">
        <v>1850</v>
      </c>
      <c r="L1849" s="54">
        <v>41299</v>
      </c>
      <c r="M1849" s="18"/>
      <c r="N1849" s="59" t="s">
        <v>12585</v>
      </c>
      <c r="O1849" s="19"/>
      <c r="P1849" s="22"/>
      <c r="Q1849" s="52"/>
      <c r="R1849" s="330"/>
    </row>
    <row r="1850" spans="1:18" x14ac:dyDescent="0.25">
      <c r="A1850" s="54">
        <v>41291</v>
      </c>
      <c r="B1850" s="55" t="s">
        <v>11053</v>
      </c>
      <c r="C1850" s="55" t="s">
        <v>9228</v>
      </c>
      <c r="D1850" s="23">
        <v>5140</v>
      </c>
      <c r="E1850" s="55"/>
      <c r="F1850" s="23" t="s">
        <v>1223</v>
      </c>
      <c r="G1850" s="23"/>
      <c r="H1850" s="23" t="s">
        <v>11055</v>
      </c>
      <c r="I1850" s="23"/>
      <c r="J1850" s="23" t="s">
        <v>10366</v>
      </c>
      <c r="K1850" s="23" t="s">
        <v>11054</v>
      </c>
      <c r="L1850" s="54"/>
      <c r="M1850" s="18"/>
      <c r="N1850" s="59" t="s">
        <v>12585</v>
      </c>
      <c r="O1850" s="19"/>
      <c r="P1850" s="22"/>
      <c r="Q1850" s="52"/>
      <c r="R1850" s="330"/>
    </row>
    <row r="1851" spans="1:18" x14ac:dyDescent="0.25">
      <c r="A1851" s="54">
        <v>41294</v>
      </c>
      <c r="B1851" s="55" t="s">
        <v>8144</v>
      </c>
      <c r="C1851" s="55" t="s">
        <v>8145</v>
      </c>
      <c r="D1851" s="23">
        <v>5153</v>
      </c>
      <c r="E1851" s="55" t="s">
        <v>7781</v>
      </c>
      <c r="F1851" s="23" t="s">
        <v>11166</v>
      </c>
      <c r="G1851" s="23" t="s">
        <v>9327</v>
      </c>
      <c r="H1851" s="23" t="s">
        <v>9664</v>
      </c>
      <c r="I1851" s="23" t="s">
        <v>9916</v>
      </c>
      <c r="J1851" s="23" t="s">
        <v>11167</v>
      </c>
      <c r="K1851" s="23" t="s">
        <v>9484</v>
      </c>
      <c r="L1851" s="54">
        <v>41316</v>
      </c>
      <c r="M1851" s="18"/>
      <c r="N1851" s="59" t="s">
        <v>12585</v>
      </c>
      <c r="O1851" s="19"/>
      <c r="P1851" s="22"/>
      <c r="Q1851" s="52"/>
      <c r="R1851" s="330"/>
    </row>
    <row r="1852" spans="1:18" x14ac:dyDescent="0.25">
      <c r="A1852" s="54">
        <v>41295</v>
      </c>
      <c r="B1852" s="55" t="s">
        <v>11062</v>
      </c>
      <c r="C1852" s="316" t="s">
        <v>10186</v>
      </c>
      <c r="D1852" s="317" t="s">
        <v>10187</v>
      </c>
      <c r="E1852" s="316" t="s">
        <v>4857</v>
      </c>
      <c r="F1852" s="317" t="s">
        <v>1661</v>
      </c>
      <c r="G1852" s="317"/>
      <c r="H1852" s="317" t="s">
        <v>4857</v>
      </c>
      <c r="I1852" s="317" t="s">
        <v>11063</v>
      </c>
      <c r="J1852" s="317"/>
      <c r="K1852" s="317"/>
      <c r="L1852" s="54">
        <v>41297</v>
      </c>
      <c r="M1852" s="18"/>
      <c r="N1852" s="59">
        <v>41297</v>
      </c>
      <c r="O1852" s="19">
        <v>1</v>
      </c>
      <c r="P1852" s="22"/>
      <c r="Q1852" s="52"/>
      <c r="R1852" s="330"/>
    </row>
    <row r="1853" spans="1:18" x14ac:dyDescent="0.25">
      <c r="A1853" s="54">
        <v>41302</v>
      </c>
      <c r="B1853" s="55" t="s">
        <v>11087</v>
      </c>
      <c r="C1853" s="316" t="s">
        <v>11088</v>
      </c>
      <c r="D1853" s="317">
        <v>5195</v>
      </c>
      <c r="E1853" s="316"/>
      <c r="F1853" s="317" t="s">
        <v>567</v>
      </c>
      <c r="G1853" s="317" t="s">
        <v>5376</v>
      </c>
      <c r="H1853" s="317" t="s">
        <v>11089</v>
      </c>
      <c r="I1853" s="317" t="s">
        <v>7195</v>
      </c>
      <c r="J1853" s="317"/>
      <c r="K1853" s="317" t="s">
        <v>6387</v>
      </c>
      <c r="L1853" s="54">
        <v>41302</v>
      </c>
      <c r="M1853" s="18" t="s">
        <v>3386</v>
      </c>
      <c r="N1853" s="59">
        <v>41302</v>
      </c>
      <c r="O1853" s="19">
        <v>1000</v>
      </c>
      <c r="P1853" s="22"/>
      <c r="Q1853" s="52"/>
      <c r="R1853" s="330"/>
    </row>
    <row r="1854" spans="1:18" x14ac:dyDescent="0.25">
      <c r="A1854" s="54">
        <v>41303</v>
      </c>
      <c r="B1854" s="55" t="s">
        <v>11095</v>
      </c>
      <c r="C1854" s="316" t="s">
        <v>9885</v>
      </c>
      <c r="D1854" s="317">
        <v>5184</v>
      </c>
      <c r="E1854" s="316" t="s">
        <v>11096</v>
      </c>
      <c r="F1854" s="317" t="s">
        <v>9048</v>
      </c>
      <c r="G1854" s="317" t="s">
        <v>6803</v>
      </c>
      <c r="H1854" s="317" t="s">
        <v>11097</v>
      </c>
      <c r="I1854" s="317" t="s">
        <v>11098</v>
      </c>
      <c r="J1854" s="317" t="s">
        <v>11099</v>
      </c>
      <c r="K1854" s="317" t="s">
        <v>59</v>
      </c>
      <c r="L1854" s="54"/>
      <c r="M1854" s="18"/>
      <c r="N1854" s="59">
        <v>41304</v>
      </c>
      <c r="O1854" s="19">
        <v>15</v>
      </c>
      <c r="P1854" s="22"/>
      <c r="Q1854" s="52"/>
      <c r="R1854" s="330"/>
    </row>
    <row r="1855" spans="1:18" x14ac:dyDescent="0.25">
      <c r="A1855" s="54">
        <v>41303</v>
      </c>
      <c r="B1855" s="55" t="s">
        <v>11095</v>
      </c>
      <c r="C1855" s="316" t="s">
        <v>9885</v>
      </c>
      <c r="D1855" s="317">
        <v>5184</v>
      </c>
      <c r="E1855" s="316" t="s">
        <v>11096</v>
      </c>
      <c r="F1855" s="317" t="s">
        <v>9048</v>
      </c>
      <c r="G1855" s="317" t="s">
        <v>6803</v>
      </c>
      <c r="H1855" s="317" t="s">
        <v>11100</v>
      </c>
      <c r="I1855" s="317" t="s">
        <v>11101</v>
      </c>
      <c r="J1855" s="317" t="s">
        <v>11099</v>
      </c>
      <c r="K1855" s="317" t="s">
        <v>9374</v>
      </c>
      <c r="L1855" s="54"/>
      <c r="M1855" s="18"/>
      <c r="N1855" s="59">
        <v>41304</v>
      </c>
      <c r="O1855" s="19">
        <v>36</v>
      </c>
      <c r="P1855" s="22"/>
      <c r="Q1855" s="52"/>
      <c r="R1855" s="330"/>
    </row>
    <row r="1856" spans="1:18" x14ac:dyDescent="0.25">
      <c r="A1856" s="54">
        <v>41303</v>
      </c>
      <c r="B1856" s="55" t="s">
        <v>11095</v>
      </c>
      <c r="C1856" s="55" t="s">
        <v>9885</v>
      </c>
      <c r="D1856" s="23">
        <v>5184</v>
      </c>
      <c r="E1856" s="55" t="s">
        <v>11096</v>
      </c>
      <c r="F1856" s="23" t="s">
        <v>9048</v>
      </c>
      <c r="G1856" s="23" t="s">
        <v>6803</v>
      </c>
      <c r="H1856" s="23" t="s">
        <v>11102</v>
      </c>
      <c r="I1856" s="23" t="s">
        <v>11103</v>
      </c>
      <c r="J1856" s="23" t="s">
        <v>11099</v>
      </c>
      <c r="K1856" s="23" t="s">
        <v>5197</v>
      </c>
      <c r="L1856" s="54">
        <v>41306</v>
      </c>
      <c r="M1856" s="18"/>
      <c r="N1856" s="59">
        <v>41312</v>
      </c>
      <c r="O1856" s="19">
        <v>18</v>
      </c>
      <c r="P1856" s="22"/>
      <c r="Q1856" s="52"/>
      <c r="R1856" s="330"/>
    </row>
    <row r="1857" spans="1:18" x14ac:dyDescent="0.25">
      <c r="A1857" s="54">
        <v>41303</v>
      </c>
      <c r="B1857" s="55" t="s">
        <v>11095</v>
      </c>
      <c r="C1857" s="55" t="s">
        <v>9885</v>
      </c>
      <c r="D1857" s="23">
        <v>5184</v>
      </c>
      <c r="E1857" s="55" t="s">
        <v>11096</v>
      </c>
      <c r="F1857" s="23" t="s">
        <v>9048</v>
      </c>
      <c r="G1857" s="23" t="s">
        <v>6803</v>
      </c>
      <c r="H1857" s="23" t="s">
        <v>11104</v>
      </c>
      <c r="I1857" s="23" t="s">
        <v>11103</v>
      </c>
      <c r="J1857" s="23" t="s">
        <v>11099</v>
      </c>
      <c r="K1857" s="23" t="s">
        <v>9372</v>
      </c>
      <c r="L1857" s="54">
        <v>41306</v>
      </c>
      <c r="M1857" s="18"/>
      <c r="N1857" s="59">
        <v>41312</v>
      </c>
      <c r="O1857" s="19">
        <v>40</v>
      </c>
      <c r="P1857" s="22"/>
      <c r="Q1857" s="52"/>
      <c r="R1857" s="330"/>
    </row>
    <row r="1858" spans="1:18" x14ac:dyDescent="0.25">
      <c r="A1858" s="54">
        <v>41304</v>
      </c>
      <c r="B1858" s="54" t="s">
        <v>11115</v>
      </c>
      <c r="C1858" s="316" t="s">
        <v>9237</v>
      </c>
      <c r="D1858" s="317">
        <v>5099</v>
      </c>
      <c r="E1858" s="316" t="s">
        <v>11116</v>
      </c>
      <c r="F1858" s="317" t="s">
        <v>4494</v>
      </c>
      <c r="G1858" s="317"/>
      <c r="H1858" s="317" t="s">
        <v>4359</v>
      </c>
      <c r="I1858" s="317"/>
      <c r="J1858" s="317" t="s">
        <v>11118</v>
      </c>
      <c r="K1858" s="317" t="s">
        <v>11117</v>
      </c>
      <c r="L1858" s="54">
        <v>41304</v>
      </c>
      <c r="M1858" s="18" t="s">
        <v>6533</v>
      </c>
      <c r="N1858" s="59">
        <v>41304</v>
      </c>
      <c r="O1858" s="19">
        <f>36+32</f>
        <v>68</v>
      </c>
      <c r="P1858" s="22"/>
      <c r="Q1858" s="52"/>
      <c r="R1858" s="330"/>
    </row>
    <row r="1859" spans="1:18" x14ac:dyDescent="0.25">
      <c r="A1859" s="54">
        <v>41304</v>
      </c>
      <c r="B1859" s="55" t="s">
        <v>11110</v>
      </c>
      <c r="C1859" s="316" t="s">
        <v>9978</v>
      </c>
      <c r="D1859" s="317" t="s">
        <v>5871</v>
      </c>
      <c r="E1859" s="316" t="s">
        <v>10188</v>
      </c>
      <c r="F1859" s="317" t="s">
        <v>1661</v>
      </c>
      <c r="G1859" s="317"/>
      <c r="H1859" s="317" t="s">
        <v>4857</v>
      </c>
      <c r="I1859" s="317" t="s">
        <v>11111</v>
      </c>
      <c r="J1859" s="317"/>
      <c r="K1859" s="317"/>
      <c r="L1859" s="54"/>
      <c r="M1859" s="18"/>
      <c r="N1859" s="59">
        <v>41305</v>
      </c>
      <c r="O1859" s="19">
        <v>1</v>
      </c>
      <c r="P1859" s="22"/>
      <c r="Q1859" s="52"/>
      <c r="R1859" s="330"/>
    </row>
    <row r="1860" spans="1:18" x14ac:dyDescent="0.25">
      <c r="A1860" s="54">
        <v>41304</v>
      </c>
      <c r="B1860" s="55" t="s">
        <v>11125</v>
      </c>
      <c r="C1860" s="316" t="s">
        <v>10822</v>
      </c>
      <c r="D1860" s="317">
        <v>5089</v>
      </c>
      <c r="E1860" s="316"/>
      <c r="F1860" s="317" t="s">
        <v>8810</v>
      </c>
      <c r="G1860" s="317"/>
      <c r="H1860" s="317" t="s">
        <v>11126</v>
      </c>
      <c r="I1860" s="317" t="s">
        <v>1255</v>
      </c>
      <c r="J1860" s="317"/>
      <c r="K1860" s="317" t="s">
        <v>11127</v>
      </c>
      <c r="L1860" s="54">
        <v>41306</v>
      </c>
      <c r="M1860" s="18" t="s">
        <v>3386</v>
      </c>
      <c r="N1860" s="59">
        <v>41306</v>
      </c>
      <c r="O1860" s="19">
        <f>28+14+2</f>
        <v>44</v>
      </c>
      <c r="P1860" s="22"/>
      <c r="Q1860" s="52"/>
      <c r="R1860" s="330"/>
    </row>
    <row r="1861" spans="1:18" x14ac:dyDescent="0.25">
      <c r="A1861" s="54">
        <v>41304</v>
      </c>
      <c r="B1861" s="55" t="s">
        <v>11119</v>
      </c>
      <c r="C1861" s="316" t="s">
        <v>11059</v>
      </c>
      <c r="D1861" s="317" t="s">
        <v>11060</v>
      </c>
      <c r="E1861" s="316" t="s">
        <v>10188</v>
      </c>
      <c r="F1861" s="317" t="s">
        <v>1661</v>
      </c>
      <c r="G1861" s="317"/>
      <c r="H1861" s="317" t="s">
        <v>10188</v>
      </c>
      <c r="I1861" s="317" t="s">
        <v>11120</v>
      </c>
      <c r="J1861" s="317" t="s">
        <v>1587</v>
      </c>
      <c r="K1861" s="317" t="s">
        <v>11121</v>
      </c>
      <c r="L1861" s="54">
        <v>41310</v>
      </c>
      <c r="M1861" s="18"/>
      <c r="N1861" s="59">
        <v>41309</v>
      </c>
      <c r="O1861" s="19">
        <v>11</v>
      </c>
      <c r="P1861" s="22"/>
      <c r="Q1861" s="52"/>
      <c r="R1861" s="330"/>
    </row>
    <row r="1862" spans="1:18" x14ac:dyDescent="0.25">
      <c r="A1862" s="54">
        <v>41304</v>
      </c>
      <c r="B1862" s="55" t="s">
        <v>11122</v>
      </c>
      <c r="C1862" s="338" t="s">
        <v>3086</v>
      </c>
      <c r="D1862" s="339" t="s">
        <v>7606</v>
      </c>
      <c r="E1862" s="338" t="s">
        <v>10188</v>
      </c>
      <c r="F1862" s="339" t="s">
        <v>1661</v>
      </c>
      <c r="G1862" s="339"/>
      <c r="H1862" s="339" t="s">
        <v>10188</v>
      </c>
      <c r="I1862" s="339" t="s">
        <v>11123</v>
      </c>
      <c r="J1862" s="339" t="s">
        <v>1587</v>
      </c>
      <c r="K1862" s="339" t="s">
        <v>8708</v>
      </c>
      <c r="L1862" s="54">
        <v>41313</v>
      </c>
      <c r="M1862" s="18"/>
      <c r="N1862" s="59">
        <v>41323</v>
      </c>
      <c r="O1862" s="19">
        <v>30</v>
      </c>
      <c r="P1862" s="22"/>
      <c r="Q1862" s="52"/>
      <c r="R1862" s="330"/>
    </row>
    <row r="1863" spans="1:18" x14ac:dyDescent="0.25">
      <c r="A1863" s="54">
        <v>41304</v>
      </c>
      <c r="B1863" s="55" t="s">
        <v>11110</v>
      </c>
      <c r="C1863" s="55" t="s">
        <v>2010</v>
      </c>
      <c r="D1863" s="23"/>
      <c r="E1863" s="55" t="s">
        <v>11112</v>
      </c>
      <c r="F1863" s="23" t="s">
        <v>1661</v>
      </c>
      <c r="G1863" s="23"/>
      <c r="H1863" s="23"/>
      <c r="I1863" s="23" t="s">
        <v>11113</v>
      </c>
      <c r="J1863" s="23"/>
      <c r="K1863" s="23" t="s">
        <v>11114</v>
      </c>
      <c r="L1863" s="54"/>
      <c r="M1863" s="18"/>
      <c r="N1863" s="59" t="s">
        <v>12585</v>
      </c>
      <c r="O1863" s="19"/>
      <c r="P1863" s="22"/>
      <c r="Q1863" s="52"/>
      <c r="R1863" s="330"/>
    </row>
    <row r="1864" spans="1:18" x14ac:dyDescent="0.25">
      <c r="A1864" s="54">
        <v>41305</v>
      </c>
      <c r="B1864" s="55" t="s">
        <v>11129</v>
      </c>
      <c r="C1864" s="316" t="s">
        <v>9885</v>
      </c>
      <c r="D1864" s="317">
        <v>5184</v>
      </c>
      <c r="E1864" s="316" t="s">
        <v>11130</v>
      </c>
      <c r="F1864" s="317" t="s">
        <v>11131</v>
      </c>
      <c r="G1864" s="317" t="s">
        <v>5383</v>
      </c>
      <c r="H1864" s="317" t="s">
        <v>11132</v>
      </c>
      <c r="I1864" s="317" t="s">
        <v>11133</v>
      </c>
      <c r="J1864" s="317" t="s">
        <v>7568</v>
      </c>
      <c r="K1864" s="317" t="s">
        <v>5197</v>
      </c>
      <c r="L1864" s="54">
        <v>41313</v>
      </c>
      <c r="M1864" s="18"/>
      <c r="N1864" s="59">
        <v>41313</v>
      </c>
      <c r="O1864" s="19"/>
      <c r="P1864" s="22"/>
      <c r="Q1864" s="52"/>
      <c r="R1864" s="330"/>
    </row>
    <row r="1865" spans="1:18" x14ac:dyDescent="0.25">
      <c r="A1865" s="54">
        <v>41309</v>
      </c>
      <c r="B1865" s="55" t="s">
        <v>11155</v>
      </c>
      <c r="C1865" s="316" t="s">
        <v>11156</v>
      </c>
      <c r="D1865" s="317"/>
      <c r="E1865" s="316" t="s">
        <v>11160</v>
      </c>
      <c r="F1865" s="317" t="s">
        <v>11157</v>
      </c>
      <c r="G1865" s="317"/>
      <c r="H1865" s="317"/>
      <c r="I1865" s="317"/>
      <c r="J1865" s="317"/>
      <c r="K1865" s="317"/>
      <c r="L1865" s="54">
        <v>41311</v>
      </c>
      <c r="M1865" s="18"/>
      <c r="N1865" s="59">
        <v>41312</v>
      </c>
      <c r="O1865" s="19"/>
      <c r="P1865" s="22"/>
      <c r="Q1865" s="52"/>
      <c r="R1865" s="330"/>
    </row>
    <row r="1866" spans="1:18" x14ac:dyDescent="0.25">
      <c r="A1866" s="54">
        <v>41309</v>
      </c>
      <c r="B1866" s="55" t="s">
        <v>11158</v>
      </c>
      <c r="C1866" s="316" t="s">
        <v>11156</v>
      </c>
      <c r="D1866" s="317"/>
      <c r="E1866" s="316" t="s">
        <v>11161</v>
      </c>
      <c r="F1866" s="317" t="s">
        <v>11159</v>
      </c>
      <c r="G1866" s="317"/>
      <c r="H1866" s="317"/>
      <c r="I1866" s="317"/>
      <c r="J1866" s="317"/>
      <c r="K1866" s="317"/>
      <c r="L1866" s="54"/>
      <c r="M1866" s="18"/>
      <c r="N1866" s="59">
        <v>41333</v>
      </c>
      <c r="O1866" s="19"/>
      <c r="P1866" s="22"/>
      <c r="Q1866" s="52"/>
      <c r="R1866" s="330"/>
    </row>
    <row r="1867" spans="1:18" x14ac:dyDescent="0.25">
      <c r="A1867" s="54">
        <v>41309</v>
      </c>
      <c r="B1867" s="55" t="s">
        <v>11153</v>
      </c>
      <c r="C1867" s="55" t="s">
        <v>9228</v>
      </c>
      <c r="D1867" s="23">
        <v>5140</v>
      </c>
      <c r="E1867" s="55"/>
      <c r="F1867" s="23" t="s">
        <v>7521</v>
      </c>
      <c r="G1867" s="23" t="s">
        <v>7539</v>
      </c>
      <c r="H1867" s="23" t="s">
        <v>4047</v>
      </c>
      <c r="I1867" s="23" t="s">
        <v>4014</v>
      </c>
      <c r="J1867" s="23" t="s">
        <v>4445</v>
      </c>
      <c r="K1867" s="23" t="s">
        <v>7127</v>
      </c>
      <c r="L1867" s="54">
        <v>41311</v>
      </c>
      <c r="M1867" s="18" t="s">
        <v>3386</v>
      </c>
      <c r="N1867" s="59" t="s">
        <v>12585</v>
      </c>
      <c r="O1867" s="19"/>
      <c r="P1867" s="22"/>
      <c r="Q1867" s="52"/>
      <c r="R1867" s="330"/>
    </row>
    <row r="1868" spans="1:18" x14ac:dyDescent="0.25">
      <c r="A1868" s="54">
        <v>41309</v>
      </c>
      <c r="B1868" s="55"/>
      <c r="C1868" s="55" t="s">
        <v>9237</v>
      </c>
      <c r="D1868" s="23"/>
      <c r="E1868" s="55" t="s">
        <v>11162</v>
      </c>
      <c r="F1868" s="23" t="s">
        <v>11163</v>
      </c>
      <c r="G1868" s="23"/>
      <c r="H1868" s="23" t="s">
        <v>11162</v>
      </c>
      <c r="I1868" s="23"/>
      <c r="J1868" s="23"/>
      <c r="K1868" s="23" t="s">
        <v>8070</v>
      </c>
      <c r="L1868" s="54"/>
      <c r="M1868" s="18"/>
      <c r="N1868" s="59" t="s">
        <v>12585</v>
      </c>
      <c r="O1868" s="19"/>
      <c r="P1868" s="22"/>
      <c r="Q1868" s="52"/>
      <c r="R1868" s="330"/>
    </row>
    <row r="1869" spans="1:18" x14ac:dyDescent="0.25">
      <c r="A1869" s="54">
        <v>41310</v>
      </c>
      <c r="B1869" s="55" t="s">
        <v>11147</v>
      </c>
      <c r="C1869" s="55" t="s">
        <v>11148</v>
      </c>
      <c r="D1869" s="23"/>
      <c r="E1869" s="55" t="s">
        <v>11149</v>
      </c>
      <c r="F1869" s="23" t="s">
        <v>11149</v>
      </c>
      <c r="G1869" s="23"/>
      <c r="H1869" s="23" t="s">
        <v>11150</v>
      </c>
      <c r="I1869" s="23"/>
      <c r="J1869" s="23"/>
      <c r="K1869" s="23" t="s">
        <v>11151</v>
      </c>
      <c r="L1869" s="54"/>
      <c r="M1869" s="18"/>
      <c r="N1869" s="59" t="s">
        <v>12585</v>
      </c>
      <c r="O1869" s="19"/>
      <c r="P1869" s="22"/>
      <c r="Q1869" s="52"/>
      <c r="R1869" s="330"/>
    </row>
    <row r="1870" spans="1:18" x14ac:dyDescent="0.25">
      <c r="A1870" s="54">
        <v>41312</v>
      </c>
      <c r="B1870" s="55" t="s">
        <v>11165</v>
      </c>
      <c r="C1870" s="316" t="s">
        <v>8145</v>
      </c>
      <c r="D1870" s="317">
        <v>5153</v>
      </c>
      <c r="E1870" s="316"/>
      <c r="F1870" s="317"/>
      <c r="G1870" s="317"/>
      <c r="H1870" s="317" t="s">
        <v>9664</v>
      </c>
      <c r="I1870" s="317" t="s">
        <v>6444</v>
      </c>
      <c r="J1870" s="317" t="s">
        <v>4318</v>
      </c>
      <c r="K1870" s="317" t="s">
        <v>7938</v>
      </c>
      <c r="L1870" s="54">
        <v>41316</v>
      </c>
      <c r="M1870" s="18"/>
      <c r="N1870" s="59" t="s">
        <v>12585</v>
      </c>
      <c r="O1870" s="19"/>
      <c r="P1870" s="22"/>
      <c r="Q1870" s="52">
        <v>18.5</v>
      </c>
      <c r="R1870" s="332" t="s">
        <v>12172</v>
      </c>
    </row>
    <row r="1871" spans="1:18" x14ac:dyDescent="0.25">
      <c r="A1871" s="54">
        <v>41316</v>
      </c>
      <c r="B1871" s="55" t="s">
        <v>11175</v>
      </c>
      <c r="C1871" s="316" t="s">
        <v>10822</v>
      </c>
      <c r="D1871" s="317">
        <v>5089</v>
      </c>
      <c r="E1871" s="316"/>
      <c r="F1871" s="317" t="s">
        <v>4494</v>
      </c>
      <c r="G1871" s="317"/>
      <c r="H1871" s="317" t="s">
        <v>4359</v>
      </c>
      <c r="I1871" s="317" t="s">
        <v>10098</v>
      </c>
      <c r="J1871" s="317" t="s">
        <v>3193</v>
      </c>
      <c r="K1871" s="23" t="s">
        <v>921</v>
      </c>
      <c r="L1871" s="54">
        <v>41316</v>
      </c>
      <c r="M1871" s="18" t="s">
        <v>3386</v>
      </c>
      <c r="N1871" s="59">
        <v>41318</v>
      </c>
      <c r="O1871" s="19">
        <v>32</v>
      </c>
      <c r="P1871" s="22"/>
      <c r="Q1871" s="52"/>
      <c r="R1871" s="330"/>
    </row>
    <row r="1872" spans="1:18" x14ac:dyDescent="0.25">
      <c r="A1872" s="54">
        <v>41317</v>
      </c>
      <c r="B1872" s="55" t="s">
        <v>11182</v>
      </c>
      <c r="C1872" s="316" t="s">
        <v>1029</v>
      </c>
      <c r="D1872" s="317" t="s">
        <v>1030</v>
      </c>
      <c r="E1872" s="316" t="s">
        <v>10188</v>
      </c>
      <c r="F1872" s="317" t="s">
        <v>1661</v>
      </c>
      <c r="G1872" s="317"/>
      <c r="H1872" s="317" t="s">
        <v>10188</v>
      </c>
      <c r="I1872" s="317" t="s">
        <v>11190</v>
      </c>
      <c r="J1872" s="317"/>
      <c r="K1872" s="23" t="s">
        <v>824</v>
      </c>
      <c r="L1872" s="54"/>
      <c r="M1872" s="18"/>
      <c r="N1872" s="59">
        <v>41320</v>
      </c>
      <c r="O1872" s="19">
        <v>1</v>
      </c>
      <c r="P1872" s="22"/>
      <c r="Q1872" s="52"/>
      <c r="R1872" s="330"/>
    </row>
    <row r="1873" spans="1:18" x14ac:dyDescent="0.25">
      <c r="A1873" s="54">
        <v>41317</v>
      </c>
      <c r="B1873" s="55" t="s">
        <v>11182</v>
      </c>
      <c r="C1873" s="316" t="s">
        <v>11183</v>
      </c>
      <c r="D1873" s="317" t="s">
        <v>11186</v>
      </c>
      <c r="E1873" s="316" t="s">
        <v>10188</v>
      </c>
      <c r="F1873" s="317" t="s">
        <v>1661</v>
      </c>
      <c r="G1873" s="317"/>
      <c r="H1873" s="317" t="s">
        <v>10188</v>
      </c>
      <c r="I1873" s="317" t="s">
        <v>11189</v>
      </c>
      <c r="J1873" s="317"/>
      <c r="K1873" s="23" t="s">
        <v>6365</v>
      </c>
      <c r="L1873" s="54"/>
      <c r="M1873" s="18"/>
      <c r="N1873" s="59">
        <v>41330</v>
      </c>
      <c r="O1873" s="19">
        <v>4</v>
      </c>
      <c r="P1873" s="22"/>
      <c r="Q1873" s="52"/>
      <c r="R1873" s="330"/>
    </row>
    <row r="1874" spans="1:18" x14ac:dyDescent="0.25">
      <c r="A1874" s="54">
        <v>41317</v>
      </c>
      <c r="B1874" s="55" t="s">
        <v>11182</v>
      </c>
      <c r="C1874" s="316" t="s">
        <v>11184</v>
      </c>
      <c r="D1874" s="317" t="s">
        <v>11187</v>
      </c>
      <c r="E1874" s="316" t="s">
        <v>10188</v>
      </c>
      <c r="F1874" s="317" t="s">
        <v>1661</v>
      </c>
      <c r="G1874" s="317"/>
      <c r="H1874" s="317" t="s">
        <v>10188</v>
      </c>
      <c r="I1874" s="317" t="s">
        <v>11191</v>
      </c>
      <c r="J1874" s="317"/>
      <c r="K1874" s="23" t="s">
        <v>824</v>
      </c>
      <c r="L1874" s="54"/>
      <c r="M1874" s="18"/>
      <c r="N1874" s="59">
        <v>41330</v>
      </c>
      <c r="O1874" s="19">
        <v>1</v>
      </c>
      <c r="P1874" s="22"/>
      <c r="Q1874" s="52"/>
      <c r="R1874" s="330"/>
    </row>
    <row r="1875" spans="1:18" x14ac:dyDescent="0.25">
      <c r="A1875" s="54">
        <v>41317</v>
      </c>
      <c r="B1875" s="55" t="s">
        <v>11182</v>
      </c>
      <c r="C1875" s="316" t="s">
        <v>11185</v>
      </c>
      <c r="D1875" s="317" t="s">
        <v>11188</v>
      </c>
      <c r="E1875" s="316" t="s">
        <v>10188</v>
      </c>
      <c r="F1875" s="317" t="s">
        <v>1661</v>
      </c>
      <c r="G1875" s="317"/>
      <c r="H1875" s="317" t="s">
        <v>10188</v>
      </c>
      <c r="I1875" s="317" t="s">
        <v>11192</v>
      </c>
      <c r="J1875" s="317"/>
      <c r="K1875" s="23" t="s">
        <v>824</v>
      </c>
      <c r="L1875" s="54"/>
      <c r="M1875" s="18"/>
      <c r="N1875" s="59">
        <v>41330</v>
      </c>
      <c r="O1875" s="19">
        <v>1</v>
      </c>
      <c r="P1875" s="22"/>
      <c r="Q1875" s="52"/>
      <c r="R1875" s="330"/>
    </row>
    <row r="1876" spans="1:18" x14ac:dyDescent="0.25">
      <c r="A1876" s="54">
        <v>41318</v>
      </c>
      <c r="B1876" s="55" t="s">
        <v>11215</v>
      </c>
      <c r="C1876" s="316" t="s">
        <v>1615</v>
      </c>
      <c r="D1876" s="317">
        <v>5230</v>
      </c>
      <c r="E1876" s="316"/>
      <c r="F1876" s="317" t="s">
        <v>936</v>
      </c>
      <c r="G1876" s="317"/>
      <c r="H1876" s="317" t="s">
        <v>228</v>
      </c>
      <c r="I1876" s="317" t="s">
        <v>6069</v>
      </c>
      <c r="J1876" s="317" t="s">
        <v>593</v>
      </c>
      <c r="K1876" s="23" t="s">
        <v>5477</v>
      </c>
      <c r="L1876" s="54">
        <v>41331</v>
      </c>
      <c r="M1876" s="18"/>
      <c r="N1876" s="59">
        <v>41331</v>
      </c>
      <c r="O1876" s="19">
        <v>500</v>
      </c>
      <c r="P1876" s="22"/>
      <c r="Q1876" s="52"/>
      <c r="R1876" s="330"/>
    </row>
    <row r="1877" spans="1:18" x14ac:dyDescent="0.25">
      <c r="A1877" s="54">
        <v>41318</v>
      </c>
      <c r="B1877" s="55" t="s">
        <v>11208</v>
      </c>
      <c r="C1877" s="55" t="s">
        <v>9228</v>
      </c>
      <c r="D1877" s="23">
        <v>5140</v>
      </c>
      <c r="E1877" s="55"/>
      <c r="F1877" s="23" t="s">
        <v>8863</v>
      </c>
      <c r="G1877" s="23"/>
      <c r="H1877" s="23" t="s">
        <v>7536</v>
      </c>
      <c r="I1877" s="23"/>
      <c r="J1877" s="23"/>
      <c r="K1877" s="23" t="s">
        <v>5477</v>
      </c>
      <c r="L1877" s="54">
        <v>41318</v>
      </c>
      <c r="M1877" s="18" t="s">
        <v>3386</v>
      </c>
      <c r="N1877" s="59" t="s">
        <v>12585</v>
      </c>
      <c r="O1877" s="19"/>
      <c r="P1877" s="22"/>
      <c r="Q1877" s="52"/>
      <c r="R1877" s="330"/>
    </row>
    <row r="1878" spans="1:18" x14ac:dyDescent="0.25">
      <c r="A1878" s="54">
        <v>41318</v>
      </c>
      <c r="B1878" s="55" t="s">
        <v>11215</v>
      </c>
      <c r="C1878" s="55" t="s">
        <v>1615</v>
      </c>
      <c r="D1878" s="23">
        <v>5230</v>
      </c>
      <c r="E1878" s="55"/>
      <c r="F1878" s="23" t="s">
        <v>936</v>
      </c>
      <c r="G1878" s="23"/>
      <c r="H1878" s="23" t="s">
        <v>4047</v>
      </c>
      <c r="I1878" s="23" t="s">
        <v>4014</v>
      </c>
      <c r="J1878" s="23" t="s">
        <v>593</v>
      </c>
      <c r="K1878" s="23" t="s">
        <v>6387</v>
      </c>
      <c r="L1878" s="54">
        <v>41325</v>
      </c>
      <c r="M1878" s="18"/>
      <c r="N1878" s="59" t="s">
        <v>12585</v>
      </c>
      <c r="O1878" s="19"/>
      <c r="P1878" s="22"/>
      <c r="Q1878" s="52"/>
      <c r="R1878" s="330"/>
    </row>
    <row r="1879" spans="1:18" x14ac:dyDescent="0.25">
      <c r="A1879" s="54">
        <v>41319</v>
      </c>
      <c r="B1879" s="316" t="s">
        <v>11379</v>
      </c>
      <c r="C1879" s="316" t="s">
        <v>11223</v>
      </c>
      <c r="D1879" s="317">
        <v>5018</v>
      </c>
      <c r="E1879" s="316"/>
      <c r="F1879" s="317" t="s">
        <v>936</v>
      </c>
      <c r="G1879" s="317"/>
      <c r="H1879" s="317" t="s">
        <v>6963</v>
      </c>
      <c r="I1879" s="317"/>
      <c r="J1879" s="317"/>
      <c r="K1879" s="317" t="s">
        <v>7127</v>
      </c>
      <c r="L1879" s="54">
        <v>41361</v>
      </c>
      <c r="M1879" s="18"/>
      <c r="N1879" s="59">
        <v>41362</v>
      </c>
      <c r="O1879" s="19">
        <v>250</v>
      </c>
      <c r="P1879" s="22"/>
      <c r="Q1879" s="52"/>
      <c r="R1879" s="330"/>
    </row>
    <row r="1880" spans="1:18" x14ac:dyDescent="0.25">
      <c r="A1880" s="54">
        <v>41319</v>
      </c>
      <c r="B1880" s="316" t="s">
        <v>11379</v>
      </c>
      <c r="C1880" s="316" t="s">
        <v>11223</v>
      </c>
      <c r="D1880" s="317">
        <v>5018</v>
      </c>
      <c r="E1880" s="316"/>
      <c r="F1880" s="317" t="s">
        <v>936</v>
      </c>
      <c r="G1880" s="317"/>
      <c r="H1880" s="317" t="s">
        <v>228</v>
      </c>
      <c r="I1880" s="317"/>
      <c r="J1880" s="317" t="s">
        <v>3954</v>
      </c>
      <c r="K1880" s="317" t="s">
        <v>5477</v>
      </c>
      <c r="L1880" s="54">
        <v>41361</v>
      </c>
      <c r="M1880" s="18"/>
      <c r="N1880" s="59">
        <v>41362</v>
      </c>
      <c r="O1880" s="19">
        <v>500</v>
      </c>
      <c r="P1880" s="22"/>
      <c r="Q1880" s="52"/>
      <c r="R1880" s="330"/>
    </row>
    <row r="1881" spans="1:18" x14ac:dyDescent="0.25">
      <c r="A1881" s="54">
        <v>41320</v>
      </c>
      <c r="B1881" s="316" t="s">
        <v>11224</v>
      </c>
      <c r="C1881" s="316" t="s">
        <v>11223</v>
      </c>
      <c r="D1881" s="317">
        <v>5018</v>
      </c>
      <c r="E1881" s="316"/>
      <c r="F1881" s="317" t="s">
        <v>2826</v>
      </c>
      <c r="G1881" s="317"/>
      <c r="H1881" s="317" t="s">
        <v>11225</v>
      </c>
      <c r="I1881" s="317"/>
      <c r="J1881" s="317"/>
      <c r="K1881" s="317" t="s">
        <v>10229</v>
      </c>
      <c r="L1881" s="54">
        <v>41323</v>
      </c>
      <c r="M1881" s="18" t="s">
        <v>3386</v>
      </c>
      <c r="N1881" s="59">
        <v>41323</v>
      </c>
      <c r="O1881" s="19" t="s">
        <v>10229</v>
      </c>
      <c r="P1881" s="22"/>
      <c r="Q1881" s="52"/>
      <c r="R1881" s="330"/>
    </row>
    <row r="1882" spans="1:18" x14ac:dyDescent="0.25">
      <c r="A1882" s="54">
        <v>41320</v>
      </c>
      <c r="B1882" s="316" t="s">
        <v>11218</v>
      </c>
      <c r="C1882" s="316" t="s">
        <v>11088</v>
      </c>
      <c r="D1882" s="317">
        <v>5195</v>
      </c>
      <c r="E1882" s="316"/>
      <c r="F1882" s="317" t="s">
        <v>8810</v>
      </c>
      <c r="G1882" s="317" t="s">
        <v>11219</v>
      </c>
      <c r="H1882" s="317" t="s">
        <v>929</v>
      </c>
      <c r="I1882" s="317" t="s">
        <v>4638</v>
      </c>
      <c r="J1882" s="317"/>
      <c r="K1882" s="317" t="s">
        <v>11220</v>
      </c>
      <c r="L1882" s="54">
        <v>41323</v>
      </c>
      <c r="M1882" s="18"/>
      <c r="N1882" s="59">
        <v>41324</v>
      </c>
      <c r="O1882" s="19">
        <v>75</v>
      </c>
      <c r="P1882" s="22"/>
      <c r="Q1882" s="52"/>
      <c r="R1882" s="330"/>
    </row>
    <row r="1883" spans="1:18" x14ac:dyDescent="0.25">
      <c r="A1883" s="54">
        <v>41320</v>
      </c>
      <c r="B1883" s="316" t="s">
        <v>11218</v>
      </c>
      <c r="C1883" s="316" t="s">
        <v>11088</v>
      </c>
      <c r="D1883" s="317">
        <v>5195</v>
      </c>
      <c r="E1883" s="316"/>
      <c r="F1883" s="317" t="s">
        <v>8810</v>
      </c>
      <c r="G1883" s="317" t="s">
        <v>11219</v>
      </c>
      <c r="H1883" s="317" t="s">
        <v>5897</v>
      </c>
      <c r="I1883" s="317" t="s">
        <v>7195</v>
      </c>
      <c r="J1883" s="317"/>
      <c r="K1883" s="317" t="s">
        <v>11221</v>
      </c>
      <c r="L1883" s="54">
        <v>41323</v>
      </c>
      <c r="M1883" s="18"/>
      <c r="N1883" s="59">
        <v>41324</v>
      </c>
      <c r="O1883" s="19">
        <v>132</v>
      </c>
      <c r="P1883" s="22"/>
      <c r="Q1883" s="52"/>
      <c r="R1883" s="330"/>
    </row>
    <row r="1884" spans="1:18" x14ac:dyDescent="0.25">
      <c r="A1884" s="54">
        <v>41320</v>
      </c>
      <c r="B1884" s="316" t="s">
        <v>11218</v>
      </c>
      <c r="C1884" s="316" t="s">
        <v>11088</v>
      </c>
      <c r="D1884" s="317">
        <v>5195</v>
      </c>
      <c r="E1884" s="316"/>
      <c r="F1884" s="317" t="s">
        <v>8810</v>
      </c>
      <c r="G1884" s="317" t="s">
        <v>11219</v>
      </c>
      <c r="H1884" s="317" t="s">
        <v>501</v>
      </c>
      <c r="I1884" s="317" t="s">
        <v>7195</v>
      </c>
      <c r="J1884" s="317"/>
      <c r="K1884" s="317" t="s">
        <v>2750</v>
      </c>
      <c r="L1884" s="54">
        <v>41323</v>
      </c>
      <c r="M1884" s="18"/>
      <c r="N1884" s="59">
        <v>41324</v>
      </c>
      <c r="O1884" s="19">
        <v>40</v>
      </c>
      <c r="P1884" s="22"/>
      <c r="Q1884" s="52"/>
      <c r="R1884" s="330"/>
    </row>
    <row r="1885" spans="1:18" x14ac:dyDescent="0.25">
      <c r="A1885" s="54">
        <v>41320</v>
      </c>
      <c r="B1885" s="316" t="s">
        <v>11218</v>
      </c>
      <c r="C1885" s="316" t="s">
        <v>11088</v>
      </c>
      <c r="D1885" s="317">
        <v>5195</v>
      </c>
      <c r="E1885" s="316"/>
      <c r="F1885" s="317" t="s">
        <v>8810</v>
      </c>
      <c r="G1885" s="317"/>
      <c r="H1885" s="317" t="s">
        <v>4916</v>
      </c>
      <c r="I1885" s="317" t="s">
        <v>3256</v>
      </c>
      <c r="J1885" s="317"/>
      <c r="K1885" s="317" t="s">
        <v>6257</v>
      </c>
      <c r="L1885" s="54">
        <v>41323</v>
      </c>
      <c r="M1885" s="18"/>
      <c r="N1885" s="59">
        <v>41324</v>
      </c>
      <c r="O1885" s="19">
        <v>4</v>
      </c>
      <c r="P1885" s="22"/>
      <c r="Q1885" s="52"/>
      <c r="R1885" s="330"/>
    </row>
    <row r="1886" spans="1:18" x14ac:dyDescent="0.25">
      <c r="A1886" s="54">
        <v>41320</v>
      </c>
      <c r="B1886" s="55" t="s">
        <v>11216</v>
      </c>
      <c r="C1886" s="55" t="s">
        <v>11088</v>
      </c>
      <c r="D1886" s="23">
        <v>5195</v>
      </c>
      <c r="E1886" s="55"/>
      <c r="F1886" s="23" t="s">
        <v>6472</v>
      </c>
      <c r="G1886" s="23"/>
      <c r="H1886" s="23" t="s">
        <v>11217</v>
      </c>
      <c r="I1886" s="23" t="s">
        <v>7195</v>
      </c>
      <c r="J1886" s="23" t="s">
        <v>7314</v>
      </c>
      <c r="K1886" s="23" t="s">
        <v>10022</v>
      </c>
      <c r="L1886" s="54">
        <v>41326</v>
      </c>
      <c r="M1886" s="18"/>
      <c r="N1886" s="59">
        <v>41326</v>
      </c>
      <c r="O1886" s="19">
        <v>60</v>
      </c>
      <c r="P1886" s="22"/>
      <c r="Q1886" s="52"/>
      <c r="R1886" s="330"/>
    </row>
    <row r="1887" spans="1:18" x14ac:dyDescent="0.25">
      <c r="A1887" s="54">
        <v>41323</v>
      </c>
      <c r="B1887" s="316" t="s">
        <v>11222</v>
      </c>
      <c r="C1887" s="316" t="s">
        <v>11223</v>
      </c>
      <c r="D1887" s="317">
        <v>5018</v>
      </c>
      <c r="E1887" s="316"/>
      <c r="F1887" s="317" t="s">
        <v>11226</v>
      </c>
      <c r="G1887" s="317"/>
      <c r="H1887" s="317" t="s">
        <v>11227</v>
      </c>
      <c r="I1887" s="408" t="s">
        <v>5414</v>
      </c>
      <c r="J1887" s="317" t="s">
        <v>11228</v>
      </c>
      <c r="K1887" s="317" t="s">
        <v>921</v>
      </c>
      <c r="L1887" s="54">
        <v>41324</v>
      </c>
      <c r="M1887" s="18"/>
      <c r="N1887" s="59">
        <v>41324</v>
      </c>
      <c r="O1887" s="19" t="s">
        <v>11237</v>
      </c>
      <c r="P1887" s="22"/>
      <c r="Q1887" s="52"/>
      <c r="R1887" s="330"/>
    </row>
    <row r="1888" spans="1:18" x14ac:dyDescent="0.25">
      <c r="A1888" s="54">
        <v>41323</v>
      </c>
      <c r="B1888" s="316" t="s">
        <v>11222</v>
      </c>
      <c r="C1888" s="316" t="s">
        <v>11223</v>
      </c>
      <c r="D1888" s="317">
        <v>5018</v>
      </c>
      <c r="E1888" s="316"/>
      <c r="F1888" s="317" t="s">
        <v>11226</v>
      </c>
      <c r="G1888" s="317"/>
      <c r="H1888" s="317" t="s">
        <v>11227</v>
      </c>
      <c r="I1888" s="317" t="s">
        <v>5414</v>
      </c>
      <c r="J1888" s="317" t="s">
        <v>3618</v>
      </c>
      <c r="K1888" s="317" t="s">
        <v>921</v>
      </c>
      <c r="L1888" s="54">
        <v>41324</v>
      </c>
      <c r="M1888" s="18"/>
      <c r="N1888" s="59">
        <v>41324</v>
      </c>
      <c r="O1888" s="19" t="s">
        <v>11237</v>
      </c>
      <c r="P1888" s="22"/>
      <c r="Q1888" s="52"/>
      <c r="R1888" s="330"/>
    </row>
    <row r="1889" spans="1:18" x14ac:dyDescent="0.25">
      <c r="A1889" s="54">
        <v>41323</v>
      </c>
      <c r="B1889" s="316" t="s">
        <v>11229</v>
      </c>
      <c r="C1889" s="316" t="s">
        <v>11210</v>
      </c>
      <c r="D1889" s="317" t="s">
        <v>11211</v>
      </c>
      <c r="E1889" s="316" t="s">
        <v>10188</v>
      </c>
      <c r="F1889" s="317" t="s">
        <v>1661</v>
      </c>
      <c r="G1889" s="317"/>
      <c r="H1889" s="317" t="s">
        <v>10188</v>
      </c>
      <c r="I1889" s="385" t="s">
        <v>11230</v>
      </c>
      <c r="J1889" s="317"/>
      <c r="K1889" s="317"/>
      <c r="L1889" s="54">
        <v>41327</v>
      </c>
      <c r="M1889" s="18"/>
      <c r="N1889" s="59">
        <v>41330</v>
      </c>
      <c r="O1889" s="19" t="s">
        <v>11256</v>
      </c>
      <c r="P1889" s="22"/>
      <c r="Q1889" s="52"/>
      <c r="R1889" s="330"/>
    </row>
    <row r="1890" spans="1:18" x14ac:dyDescent="0.25">
      <c r="A1890" s="54">
        <v>41324</v>
      </c>
      <c r="B1890" s="316" t="s">
        <v>11233</v>
      </c>
      <c r="C1890" s="316" t="s">
        <v>1029</v>
      </c>
      <c r="D1890" s="317" t="s">
        <v>1030</v>
      </c>
      <c r="E1890" s="316" t="s">
        <v>4857</v>
      </c>
      <c r="F1890" s="317" t="s">
        <v>1661</v>
      </c>
      <c r="G1890" s="317"/>
      <c r="H1890" s="317" t="s">
        <v>4857</v>
      </c>
      <c r="I1890" s="317" t="s">
        <v>11234</v>
      </c>
      <c r="J1890" s="317"/>
      <c r="K1890" s="317" t="s">
        <v>824</v>
      </c>
      <c r="L1890" s="54">
        <v>41325</v>
      </c>
      <c r="M1890" s="18"/>
      <c r="N1890" s="59">
        <v>41325</v>
      </c>
      <c r="O1890" s="19" t="s">
        <v>11238</v>
      </c>
      <c r="P1890" s="22"/>
      <c r="Q1890" s="52"/>
      <c r="R1890" s="330"/>
    </row>
    <row r="1891" spans="1:18" x14ac:dyDescent="0.25">
      <c r="A1891" s="54">
        <v>41327</v>
      </c>
      <c r="B1891" s="316" t="s">
        <v>11252</v>
      </c>
      <c r="C1891" s="316" t="s">
        <v>11253</v>
      </c>
      <c r="D1891" s="317" t="s">
        <v>11199</v>
      </c>
      <c r="E1891" s="316" t="s">
        <v>10188</v>
      </c>
      <c r="F1891" s="317" t="s">
        <v>1661</v>
      </c>
      <c r="G1891" s="317"/>
      <c r="H1891" s="317"/>
      <c r="I1891" s="317" t="s">
        <v>11254</v>
      </c>
      <c r="J1891" s="317"/>
      <c r="K1891" s="317" t="s">
        <v>824</v>
      </c>
      <c r="L1891" s="54">
        <v>41331</v>
      </c>
      <c r="M1891" s="18"/>
      <c r="N1891" s="59">
        <v>41331</v>
      </c>
      <c r="O1891" s="19" t="s">
        <v>11238</v>
      </c>
      <c r="P1891" s="22"/>
      <c r="Q1891" s="52"/>
      <c r="R1891" s="330"/>
    </row>
    <row r="1892" spans="1:18" x14ac:dyDescent="0.25">
      <c r="A1892" s="54">
        <v>41327</v>
      </c>
      <c r="B1892" s="316" t="s">
        <v>11094</v>
      </c>
      <c r="C1892" s="316" t="s">
        <v>11248</v>
      </c>
      <c r="D1892" s="317" t="s">
        <v>11094</v>
      </c>
      <c r="E1892" s="316" t="s">
        <v>11249</v>
      </c>
      <c r="F1892" s="317" t="s">
        <v>7776</v>
      </c>
      <c r="G1892" s="317" t="s">
        <v>4527</v>
      </c>
      <c r="H1892" s="317" t="s">
        <v>11250</v>
      </c>
      <c r="I1892" s="317" t="s">
        <v>11251</v>
      </c>
      <c r="J1892" s="317" t="s">
        <v>9215</v>
      </c>
      <c r="K1892" s="317" t="s">
        <v>1820</v>
      </c>
      <c r="L1892" s="54">
        <v>41330</v>
      </c>
      <c r="M1892" s="18"/>
      <c r="N1892" s="59" t="s">
        <v>12585</v>
      </c>
      <c r="O1892" s="19"/>
      <c r="P1892" s="22"/>
      <c r="Q1892" s="52"/>
      <c r="R1892" s="330"/>
    </row>
    <row r="1893" spans="1:18" x14ac:dyDescent="0.25">
      <c r="A1893" s="54">
        <v>41330</v>
      </c>
      <c r="B1893" s="316" t="s">
        <v>11257</v>
      </c>
      <c r="C1893" s="316" t="s">
        <v>8145</v>
      </c>
      <c r="D1893" s="317">
        <v>5153</v>
      </c>
      <c r="E1893" s="316"/>
      <c r="F1893" s="317" t="s">
        <v>567</v>
      </c>
      <c r="G1893" s="317" t="s">
        <v>6609</v>
      </c>
      <c r="H1893" s="317" t="s">
        <v>11258</v>
      </c>
      <c r="I1893" s="317" t="s">
        <v>11259</v>
      </c>
      <c r="J1893" s="317" t="s">
        <v>1727</v>
      </c>
      <c r="K1893" s="317" t="s">
        <v>11260</v>
      </c>
      <c r="L1893" s="54">
        <v>41331</v>
      </c>
      <c r="M1893" s="18"/>
      <c r="N1893" s="59">
        <v>41331</v>
      </c>
      <c r="O1893" s="19">
        <v>2500</v>
      </c>
      <c r="P1893" s="22"/>
      <c r="Q1893" s="52"/>
      <c r="R1893" s="330"/>
    </row>
    <row r="1894" spans="1:18" x14ac:dyDescent="0.25">
      <c r="A1894" s="54">
        <v>41330</v>
      </c>
      <c r="B1894" s="316" t="s">
        <v>11261</v>
      </c>
      <c r="C1894" s="316" t="s">
        <v>8145</v>
      </c>
      <c r="D1894" s="317">
        <v>5153</v>
      </c>
      <c r="E1894" s="316"/>
      <c r="F1894" s="317" t="s">
        <v>567</v>
      </c>
      <c r="G1894" s="317" t="s">
        <v>6609</v>
      </c>
      <c r="H1894" s="317" t="s">
        <v>11258</v>
      </c>
      <c r="I1894" s="317" t="s">
        <v>11259</v>
      </c>
      <c r="J1894" s="317" t="s">
        <v>10002</v>
      </c>
      <c r="K1894" s="317" t="s">
        <v>874</v>
      </c>
      <c r="L1894" s="54">
        <v>41333</v>
      </c>
      <c r="M1894" s="18"/>
      <c r="N1894" s="59">
        <v>41346</v>
      </c>
      <c r="O1894" s="19">
        <v>5000</v>
      </c>
      <c r="P1894" s="22"/>
      <c r="Q1894" s="52"/>
      <c r="R1894" s="330"/>
    </row>
    <row r="1895" spans="1:18" x14ac:dyDescent="0.25">
      <c r="A1895" s="54">
        <v>41333</v>
      </c>
      <c r="B1895" s="316" t="s">
        <v>11276</v>
      </c>
      <c r="C1895" s="316" t="s">
        <v>11088</v>
      </c>
      <c r="D1895" s="317">
        <v>5195</v>
      </c>
      <c r="E1895" s="316"/>
      <c r="F1895" s="317" t="s">
        <v>2826</v>
      </c>
      <c r="G1895" s="317"/>
      <c r="H1895" s="317" t="s">
        <v>6500</v>
      </c>
      <c r="I1895" s="317"/>
      <c r="J1895" s="317"/>
      <c r="K1895" s="317" t="s">
        <v>7196</v>
      </c>
      <c r="L1895" s="54">
        <v>41333</v>
      </c>
      <c r="M1895" s="18" t="s">
        <v>3386</v>
      </c>
      <c r="N1895" s="59">
        <v>41337</v>
      </c>
      <c r="O1895" s="19" t="s">
        <v>11296</v>
      </c>
      <c r="P1895" s="22"/>
      <c r="Q1895" s="52"/>
      <c r="R1895" s="330"/>
    </row>
    <row r="1896" spans="1:18" x14ac:dyDescent="0.25">
      <c r="A1896" s="54">
        <v>41334</v>
      </c>
      <c r="B1896" s="316" t="s">
        <v>11286</v>
      </c>
      <c r="C1896" s="316" t="s">
        <v>8145</v>
      </c>
      <c r="D1896" s="317">
        <v>5153</v>
      </c>
      <c r="E1896" s="316" t="s">
        <v>11287</v>
      </c>
      <c r="F1896" s="317" t="s">
        <v>11288</v>
      </c>
      <c r="G1896" s="317"/>
      <c r="H1896" s="317" t="s">
        <v>11289</v>
      </c>
      <c r="I1896" s="317" t="s">
        <v>11290</v>
      </c>
      <c r="J1896" s="317"/>
      <c r="K1896" s="317" t="s">
        <v>9469</v>
      </c>
      <c r="L1896" s="54">
        <v>41337</v>
      </c>
      <c r="M1896" s="18" t="s">
        <v>11291</v>
      </c>
      <c r="N1896" s="59">
        <v>41338</v>
      </c>
      <c r="O1896" s="19" t="s">
        <v>11026</v>
      </c>
      <c r="P1896" s="22"/>
      <c r="Q1896" s="52"/>
      <c r="R1896" s="330"/>
    </row>
    <row r="1897" spans="1:18" x14ac:dyDescent="0.25">
      <c r="A1897" s="54">
        <v>41337</v>
      </c>
      <c r="B1897" s="316" t="s">
        <v>11297</v>
      </c>
      <c r="C1897" s="316" t="s">
        <v>11298</v>
      </c>
      <c r="D1897" s="317">
        <v>5182</v>
      </c>
      <c r="E1897" s="316" t="s">
        <v>11299</v>
      </c>
      <c r="F1897" s="317" t="s">
        <v>9048</v>
      </c>
      <c r="G1897" s="317" t="s">
        <v>5383</v>
      </c>
      <c r="H1897" s="317"/>
      <c r="I1897" s="317" t="s">
        <v>1962</v>
      </c>
      <c r="J1897" s="317" t="s">
        <v>5231</v>
      </c>
      <c r="K1897" s="317" t="s">
        <v>11300</v>
      </c>
      <c r="L1897" s="54"/>
      <c r="M1897" s="18" t="s">
        <v>3386</v>
      </c>
      <c r="N1897" s="59">
        <v>41341</v>
      </c>
      <c r="O1897" s="19" t="s">
        <v>11341</v>
      </c>
      <c r="P1897" s="22"/>
      <c r="Q1897" s="52"/>
      <c r="R1897" s="330"/>
    </row>
    <row r="1898" spans="1:18" x14ac:dyDescent="0.25">
      <c r="A1898" s="54">
        <v>41337</v>
      </c>
      <c r="B1898" s="316" t="s">
        <v>11297</v>
      </c>
      <c r="C1898" s="316" t="s">
        <v>11298</v>
      </c>
      <c r="D1898" s="317">
        <v>5182</v>
      </c>
      <c r="E1898" s="316" t="s">
        <v>11100</v>
      </c>
      <c r="F1898" s="317" t="s">
        <v>9048</v>
      </c>
      <c r="G1898" s="317" t="s">
        <v>5383</v>
      </c>
      <c r="H1898" s="317"/>
      <c r="I1898" s="317" t="s">
        <v>2278</v>
      </c>
      <c r="J1898" s="317" t="s">
        <v>5231</v>
      </c>
      <c r="K1898" s="317" t="s">
        <v>11301</v>
      </c>
      <c r="L1898" s="54"/>
      <c r="M1898" s="18"/>
      <c r="N1898" s="59">
        <v>41341</v>
      </c>
      <c r="O1898" s="19" t="s">
        <v>11342</v>
      </c>
      <c r="P1898" s="22"/>
      <c r="Q1898" s="52"/>
      <c r="R1898" s="330"/>
    </row>
    <row r="1899" spans="1:18" x14ac:dyDescent="0.25">
      <c r="A1899" s="54">
        <v>41337</v>
      </c>
      <c r="B1899" s="316" t="s">
        <v>11295</v>
      </c>
      <c r="C1899" s="316" t="s">
        <v>184</v>
      </c>
      <c r="D1899" s="317">
        <v>5188</v>
      </c>
      <c r="E1899" s="316"/>
      <c r="F1899" s="317" t="s">
        <v>2826</v>
      </c>
      <c r="G1899" s="317"/>
      <c r="H1899" s="317" t="s">
        <v>6500</v>
      </c>
      <c r="I1899" s="317"/>
      <c r="J1899" s="317"/>
      <c r="K1899" s="317" t="s">
        <v>10656</v>
      </c>
      <c r="L1899" s="54">
        <v>41337</v>
      </c>
      <c r="M1899" s="18" t="s">
        <v>3386</v>
      </c>
      <c r="N1899" s="59">
        <v>41399</v>
      </c>
      <c r="O1899" s="19" t="s">
        <v>11307</v>
      </c>
      <c r="P1899" s="22"/>
      <c r="Q1899" s="52"/>
      <c r="R1899" s="330"/>
    </row>
    <row r="1900" spans="1:18" x14ac:dyDescent="0.25">
      <c r="A1900" s="54">
        <v>41339</v>
      </c>
      <c r="B1900" s="316" t="s">
        <v>11318</v>
      </c>
      <c r="C1900" s="316" t="s">
        <v>8145</v>
      </c>
      <c r="D1900" s="317">
        <v>5153</v>
      </c>
      <c r="E1900" s="316" t="s">
        <v>11319</v>
      </c>
      <c r="F1900" s="317" t="s">
        <v>11038</v>
      </c>
      <c r="G1900" s="317"/>
      <c r="H1900" s="317" t="s">
        <v>11319</v>
      </c>
      <c r="I1900" s="317" t="s">
        <v>63</v>
      </c>
      <c r="J1900" s="317" t="s">
        <v>10366</v>
      </c>
      <c r="K1900" s="317" t="s">
        <v>1850</v>
      </c>
      <c r="L1900" s="54">
        <v>41341</v>
      </c>
      <c r="M1900" s="18"/>
      <c r="N1900" s="59">
        <v>41339</v>
      </c>
      <c r="O1900" s="19" t="s">
        <v>11328</v>
      </c>
      <c r="P1900" s="22"/>
      <c r="Q1900" s="52"/>
      <c r="R1900" s="330"/>
    </row>
    <row r="1901" spans="1:18" x14ac:dyDescent="0.25">
      <c r="A1901" s="54">
        <v>41339</v>
      </c>
      <c r="B1901" s="316" t="s">
        <v>11314</v>
      </c>
      <c r="C1901" s="316" t="s">
        <v>9237</v>
      </c>
      <c r="D1901" s="317">
        <v>5099</v>
      </c>
      <c r="E1901" s="316" t="s">
        <v>8342</v>
      </c>
      <c r="F1901" s="317" t="s">
        <v>1697</v>
      </c>
      <c r="G1901" s="317"/>
      <c r="H1901" s="317" t="s">
        <v>11315</v>
      </c>
      <c r="I1901" s="317"/>
      <c r="J1901" s="317"/>
      <c r="K1901" s="317" t="s">
        <v>313</v>
      </c>
      <c r="L1901" s="319">
        <v>41339</v>
      </c>
      <c r="M1901" s="18"/>
      <c r="N1901" s="59" t="s">
        <v>12585</v>
      </c>
      <c r="O1901" s="19"/>
      <c r="P1901" s="22"/>
      <c r="Q1901" s="52"/>
      <c r="R1901" s="330"/>
    </row>
    <row r="1902" spans="1:18" x14ac:dyDescent="0.25">
      <c r="A1902" s="54">
        <v>41339</v>
      </c>
      <c r="B1902" s="55" t="s">
        <v>11329</v>
      </c>
      <c r="C1902" s="55" t="s">
        <v>11088</v>
      </c>
      <c r="D1902" s="23">
        <v>5195</v>
      </c>
      <c r="E1902" s="55"/>
      <c r="F1902" s="23" t="s">
        <v>936</v>
      </c>
      <c r="G1902" s="23"/>
      <c r="H1902" s="23" t="s">
        <v>4047</v>
      </c>
      <c r="I1902" s="23" t="s">
        <v>4014</v>
      </c>
      <c r="J1902" s="23" t="s">
        <v>3954</v>
      </c>
      <c r="K1902" s="23" t="s">
        <v>6387</v>
      </c>
      <c r="L1902" s="54"/>
      <c r="M1902" s="18"/>
      <c r="N1902" s="59" t="s">
        <v>12585</v>
      </c>
      <c r="O1902" s="19"/>
      <c r="P1902" s="22"/>
      <c r="Q1902" s="52"/>
      <c r="R1902" s="330"/>
    </row>
    <row r="1903" spans="1:18" x14ac:dyDescent="0.25">
      <c r="A1903" s="54">
        <v>41340</v>
      </c>
      <c r="B1903" s="316" t="s">
        <v>11332</v>
      </c>
      <c r="C1903" s="316" t="s">
        <v>2215</v>
      </c>
      <c r="D1903" s="317"/>
      <c r="E1903" s="316"/>
      <c r="F1903" s="317" t="s">
        <v>10611</v>
      </c>
      <c r="G1903" s="317"/>
      <c r="H1903" s="317" t="s">
        <v>11333</v>
      </c>
      <c r="I1903" s="317" t="s">
        <v>5414</v>
      </c>
      <c r="J1903" s="317"/>
      <c r="K1903" s="317" t="s">
        <v>3883</v>
      </c>
      <c r="L1903" s="54">
        <v>41340</v>
      </c>
      <c r="M1903" s="18" t="s">
        <v>3386</v>
      </c>
      <c r="N1903" s="59">
        <v>41344</v>
      </c>
      <c r="O1903" s="19">
        <v>90</v>
      </c>
      <c r="P1903" s="22"/>
      <c r="Q1903" s="52"/>
      <c r="R1903" s="330"/>
    </row>
    <row r="1904" spans="1:18" x14ac:dyDescent="0.25">
      <c r="A1904" s="54">
        <v>41340</v>
      </c>
      <c r="B1904" s="316" t="s">
        <v>11334</v>
      </c>
      <c r="C1904" s="316" t="s">
        <v>11088</v>
      </c>
      <c r="D1904" s="317">
        <v>5195</v>
      </c>
      <c r="E1904" s="316"/>
      <c r="F1904" s="317" t="s">
        <v>8810</v>
      </c>
      <c r="G1904" s="317" t="s">
        <v>11219</v>
      </c>
      <c r="H1904" s="317" t="s">
        <v>501</v>
      </c>
      <c r="I1904" s="317"/>
      <c r="J1904" s="317"/>
      <c r="K1904" s="317" t="s">
        <v>10022</v>
      </c>
      <c r="L1904" s="54">
        <v>41340</v>
      </c>
      <c r="M1904" s="18" t="s">
        <v>3386</v>
      </c>
      <c r="N1904" s="59">
        <v>41344</v>
      </c>
      <c r="O1904" s="19">
        <v>60</v>
      </c>
      <c r="P1904" s="22"/>
      <c r="Q1904" s="52"/>
      <c r="R1904" s="330"/>
    </row>
    <row r="1905" spans="1:18" x14ac:dyDescent="0.25">
      <c r="A1905" s="54">
        <v>41340</v>
      </c>
      <c r="B1905" s="55" t="s">
        <v>11335</v>
      </c>
      <c r="C1905" s="55" t="s">
        <v>11088</v>
      </c>
      <c r="D1905" s="23">
        <v>5195</v>
      </c>
      <c r="E1905" s="55"/>
      <c r="F1905" s="23" t="s">
        <v>936</v>
      </c>
      <c r="G1905" s="23"/>
      <c r="H1905" s="23" t="s">
        <v>6501</v>
      </c>
      <c r="I1905" s="23"/>
      <c r="J1905" s="23"/>
      <c r="K1905" s="23" t="s">
        <v>2750</v>
      </c>
      <c r="L1905" s="54">
        <v>41348</v>
      </c>
      <c r="M1905" s="18" t="s">
        <v>3863</v>
      </c>
      <c r="N1905" s="59" t="s">
        <v>12585</v>
      </c>
      <c r="O1905" s="19"/>
      <c r="P1905" s="22"/>
      <c r="Q1905" s="52"/>
      <c r="R1905" s="330"/>
    </row>
    <row r="1906" spans="1:18" x14ac:dyDescent="0.25">
      <c r="A1906" s="54">
        <v>41340</v>
      </c>
      <c r="B1906" s="55" t="s">
        <v>11335</v>
      </c>
      <c r="C1906" s="55" t="s">
        <v>11088</v>
      </c>
      <c r="D1906" s="23">
        <v>5195</v>
      </c>
      <c r="E1906" s="55"/>
      <c r="F1906" s="23" t="s">
        <v>936</v>
      </c>
      <c r="G1906" s="23"/>
      <c r="H1906" s="23" t="s">
        <v>228</v>
      </c>
      <c r="I1906" s="23" t="s">
        <v>6069</v>
      </c>
      <c r="J1906" s="23" t="s">
        <v>3954</v>
      </c>
      <c r="K1906" s="23" t="s">
        <v>7127</v>
      </c>
      <c r="L1906" s="54">
        <v>41348</v>
      </c>
      <c r="M1906" s="18" t="s">
        <v>3863</v>
      </c>
      <c r="N1906" s="59" t="s">
        <v>12585</v>
      </c>
      <c r="O1906" s="19"/>
      <c r="P1906" s="22"/>
      <c r="Q1906" s="52"/>
      <c r="R1906" s="330"/>
    </row>
    <row r="1907" spans="1:18" x14ac:dyDescent="0.25">
      <c r="A1907" s="54">
        <v>41340</v>
      </c>
      <c r="B1907" s="55" t="s">
        <v>11336</v>
      </c>
      <c r="C1907" s="55" t="s">
        <v>11088</v>
      </c>
      <c r="D1907" s="23">
        <v>5195</v>
      </c>
      <c r="E1907" s="55"/>
      <c r="F1907" s="23" t="s">
        <v>936</v>
      </c>
      <c r="G1907" s="23"/>
      <c r="H1907" s="23" t="s">
        <v>6501</v>
      </c>
      <c r="I1907" s="23"/>
      <c r="J1907" s="23"/>
      <c r="K1907" s="23" t="s">
        <v>2750</v>
      </c>
      <c r="L1907" s="54">
        <v>41348</v>
      </c>
      <c r="M1907" s="18" t="s">
        <v>3863</v>
      </c>
      <c r="N1907" s="59" t="s">
        <v>12585</v>
      </c>
      <c r="O1907" s="19"/>
      <c r="P1907" s="22"/>
      <c r="Q1907" s="52"/>
      <c r="R1907" s="330"/>
    </row>
    <row r="1908" spans="1:18" x14ac:dyDescent="0.25">
      <c r="A1908" s="54">
        <v>41340</v>
      </c>
      <c r="B1908" s="55" t="s">
        <v>11336</v>
      </c>
      <c r="C1908" s="55" t="s">
        <v>11088</v>
      </c>
      <c r="D1908" s="23">
        <v>5195</v>
      </c>
      <c r="E1908" s="55"/>
      <c r="F1908" s="23" t="s">
        <v>936</v>
      </c>
      <c r="G1908" s="23"/>
      <c r="H1908" s="23" t="s">
        <v>228</v>
      </c>
      <c r="I1908" s="23" t="s">
        <v>6069</v>
      </c>
      <c r="J1908" s="23" t="s">
        <v>3954</v>
      </c>
      <c r="K1908" s="23" t="s">
        <v>7127</v>
      </c>
      <c r="L1908" s="54">
        <v>41348</v>
      </c>
      <c r="M1908" s="18" t="s">
        <v>3863</v>
      </c>
      <c r="N1908" s="59" t="s">
        <v>12585</v>
      </c>
      <c r="O1908" s="19"/>
      <c r="P1908" s="22"/>
      <c r="Q1908" s="52"/>
      <c r="R1908" s="330"/>
    </row>
    <row r="1909" spans="1:18" x14ac:dyDescent="0.25">
      <c r="A1909" s="54">
        <v>41341</v>
      </c>
      <c r="B1909" s="55" t="s">
        <v>11338</v>
      </c>
      <c r="C1909" s="55" t="s">
        <v>8145</v>
      </c>
      <c r="D1909" s="23">
        <v>5153</v>
      </c>
      <c r="E1909" s="55" t="s">
        <v>11339</v>
      </c>
      <c r="F1909" s="23" t="s">
        <v>11340</v>
      </c>
      <c r="G1909" s="23"/>
      <c r="H1909" s="23" t="s">
        <v>5113</v>
      </c>
      <c r="I1909" s="23" t="s">
        <v>10321</v>
      </c>
      <c r="J1909" s="23" t="s">
        <v>10366</v>
      </c>
      <c r="K1909" s="23" t="s">
        <v>1672</v>
      </c>
      <c r="L1909" s="54">
        <v>41348</v>
      </c>
      <c r="M1909" s="18"/>
      <c r="N1909" s="59" t="s">
        <v>12585</v>
      </c>
      <c r="O1909" s="19"/>
      <c r="P1909" s="22"/>
      <c r="Q1909" s="52"/>
      <c r="R1909" s="330"/>
    </row>
    <row r="1910" spans="1:18" x14ac:dyDescent="0.25">
      <c r="A1910" s="54">
        <v>41344</v>
      </c>
      <c r="B1910" s="316" t="s">
        <v>11346</v>
      </c>
      <c r="C1910" s="316" t="s">
        <v>11088</v>
      </c>
      <c r="D1910" s="317">
        <v>5195</v>
      </c>
      <c r="E1910" s="316"/>
      <c r="F1910" s="317" t="s">
        <v>2826</v>
      </c>
      <c r="G1910" s="317"/>
      <c r="H1910" s="317" t="s">
        <v>11347</v>
      </c>
      <c r="I1910" s="317" t="s">
        <v>7998</v>
      </c>
      <c r="J1910" s="317" t="s">
        <v>10002</v>
      </c>
      <c r="K1910" s="317" t="s">
        <v>10416</v>
      </c>
      <c r="L1910" s="54">
        <v>41344</v>
      </c>
      <c r="M1910" s="18" t="s">
        <v>3386</v>
      </c>
      <c r="N1910" s="59">
        <v>41344</v>
      </c>
      <c r="O1910" s="19">
        <v>96</v>
      </c>
      <c r="P1910" s="22"/>
      <c r="Q1910" s="52"/>
      <c r="R1910" s="330"/>
    </row>
    <row r="1911" spans="1:18" x14ac:dyDescent="0.25">
      <c r="A1911" s="54">
        <v>41344</v>
      </c>
      <c r="B1911" s="316" t="s">
        <v>11350</v>
      </c>
      <c r="C1911" s="316" t="s">
        <v>10293</v>
      </c>
      <c r="D1911" s="317">
        <v>5231</v>
      </c>
      <c r="E1911" s="316" t="s">
        <v>11351</v>
      </c>
      <c r="F1911" s="317" t="s">
        <v>11352</v>
      </c>
      <c r="G1911" s="317" t="s">
        <v>11353</v>
      </c>
      <c r="H1911" s="317" t="s">
        <v>11354</v>
      </c>
      <c r="I1911" s="317" t="s">
        <v>11353</v>
      </c>
      <c r="J1911" s="317" t="s">
        <v>1727</v>
      </c>
      <c r="K1911" s="317" t="s">
        <v>9836</v>
      </c>
      <c r="L1911" s="60">
        <v>41344</v>
      </c>
      <c r="M1911" s="18" t="s">
        <v>3386</v>
      </c>
      <c r="N1911" s="59">
        <v>41344</v>
      </c>
      <c r="O1911" s="19"/>
      <c r="P1911" s="22"/>
      <c r="Q1911" s="52"/>
      <c r="R1911" s="330"/>
    </row>
    <row r="1912" spans="1:18" x14ac:dyDescent="0.25">
      <c r="A1912" s="54">
        <v>41344</v>
      </c>
      <c r="B1912" s="316" t="s">
        <v>11348</v>
      </c>
      <c r="C1912" s="316" t="s">
        <v>184</v>
      </c>
      <c r="D1912" s="317">
        <v>5188</v>
      </c>
      <c r="E1912" s="316"/>
      <c r="F1912" s="317" t="s">
        <v>8810</v>
      </c>
      <c r="G1912" s="317"/>
      <c r="H1912" s="317" t="s">
        <v>11349</v>
      </c>
      <c r="I1912" s="317" t="s">
        <v>8947</v>
      </c>
      <c r="J1912" s="317"/>
      <c r="K1912" s="317" t="s">
        <v>2508</v>
      </c>
      <c r="L1912" s="54">
        <v>41345</v>
      </c>
      <c r="M1912" s="18" t="s">
        <v>3386</v>
      </c>
      <c r="N1912" s="59">
        <v>41346</v>
      </c>
      <c r="O1912" s="19">
        <v>8</v>
      </c>
      <c r="P1912" s="22"/>
      <c r="Q1912" s="52"/>
      <c r="R1912" s="330"/>
    </row>
    <row r="1913" spans="1:18" x14ac:dyDescent="0.25">
      <c r="A1913" s="54">
        <v>41345</v>
      </c>
      <c r="B1913" s="316" t="s">
        <v>10955</v>
      </c>
      <c r="C1913" s="316" t="s">
        <v>10956</v>
      </c>
      <c r="D1913" s="317">
        <v>5152</v>
      </c>
      <c r="E1913" s="316" t="s">
        <v>11359</v>
      </c>
      <c r="F1913" s="317" t="s">
        <v>11360</v>
      </c>
      <c r="G1913" s="317" t="s">
        <v>8177</v>
      </c>
      <c r="H1913" s="317" t="s">
        <v>11361</v>
      </c>
      <c r="I1913" s="317" t="s">
        <v>7301</v>
      </c>
      <c r="J1913" s="317" t="s">
        <v>6384</v>
      </c>
      <c r="K1913" s="317" t="s">
        <v>11362</v>
      </c>
      <c r="L1913" s="54">
        <v>41346</v>
      </c>
      <c r="M1913" s="18"/>
      <c r="N1913" s="59">
        <v>41348</v>
      </c>
      <c r="O1913" s="19">
        <v>16000</v>
      </c>
      <c r="P1913" s="22"/>
      <c r="Q1913" s="52"/>
      <c r="R1913" s="330"/>
    </row>
    <row r="1914" spans="1:18" x14ac:dyDescent="0.25">
      <c r="A1914" s="54">
        <v>41345</v>
      </c>
      <c r="B1914" s="316" t="s">
        <v>11391</v>
      </c>
      <c r="C1914" s="316" t="s">
        <v>11059</v>
      </c>
      <c r="D1914" s="317" t="s">
        <v>11060</v>
      </c>
      <c r="E1914" s="316" t="s">
        <v>10188</v>
      </c>
      <c r="F1914" s="317" t="s">
        <v>1661</v>
      </c>
      <c r="G1914" s="317"/>
      <c r="H1914" s="317" t="s">
        <v>10188</v>
      </c>
      <c r="I1914" s="317" t="s">
        <v>11356</v>
      </c>
      <c r="J1914" s="317" t="s">
        <v>1587</v>
      </c>
      <c r="K1914" s="317" t="s">
        <v>6532</v>
      </c>
      <c r="L1914" s="54"/>
      <c r="M1914" s="18"/>
      <c r="N1914" s="59">
        <v>41355</v>
      </c>
      <c r="O1914" s="19">
        <f>16+9</f>
        <v>25</v>
      </c>
      <c r="P1914" s="22"/>
      <c r="Q1914" s="52"/>
      <c r="R1914" s="330"/>
    </row>
    <row r="1915" spans="1:18" x14ac:dyDescent="0.25">
      <c r="A1915" s="54">
        <v>41345</v>
      </c>
      <c r="B1915" s="316" t="s">
        <v>11350</v>
      </c>
      <c r="C1915" s="316" t="s">
        <v>8356</v>
      </c>
      <c r="D1915" s="317"/>
      <c r="E1915" s="316" t="s">
        <v>10188</v>
      </c>
      <c r="F1915" s="317" t="s">
        <v>1661</v>
      </c>
      <c r="G1915" s="317"/>
      <c r="H1915" s="317" t="s">
        <v>10188</v>
      </c>
      <c r="I1915" s="317" t="s">
        <v>11357</v>
      </c>
      <c r="J1915" s="317" t="s">
        <v>1587</v>
      </c>
      <c r="K1915" s="317" t="s">
        <v>9338</v>
      </c>
      <c r="L1915" s="54"/>
      <c r="M1915" s="18"/>
      <c r="N1915" s="59">
        <v>41355</v>
      </c>
      <c r="O1915" s="19">
        <v>5</v>
      </c>
      <c r="P1915" s="22"/>
      <c r="Q1915" s="52"/>
      <c r="R1915" s="330"/>
    </row>
    <row r="1916" spans="1:18" x14ac:dyDescent="0.25">
      <c r="A1916" s="54">
        <v>41347</v>
      </c>
      <c r="B1916" s="316" t="s">
        <v>11365</v>
      </c>
      <c r="C1916" s="316" t="s">
        <v>8356</v>
      </c>
      <c r="D1916" s="317"/>
      <c r="E1916" s="316" t="s">
        <v>10188</v>
      </c>
      <c r="F1916" s="317" t="s">
        <v>1661</v>
      </c>
      <c r="G1916" s="317"/>
      <c r="H1916" s="317" t="s">
        <v>10188</v>
      </c>
      <c r="I1916" s="317" t="s">
        <v>11366</v>
      </c>
      <c r="J1916" s="317"/>
      <c r="K1916" s="317" t="s">
        <v>2581</v>
      </c>
      <c r="L1916" s="54"/>
      <c r="M1916" s="18"/>
      <c r="N1916" s="59">
        <v>41351</v>
      </c>
      <c r="O1916" s="19">
        <v>10</v>
      </c>
      <c r="P1916" s="22"/>
      <c r="Q1916" s="52"/>
      <c r="R1916" s="330"/>
    </row>
    <row r="1917" spans="1:18" x14ac:dyDescent="0.25">
      <c r="A1917" s="54">
        <v>41348</v>
      </c>
      <c r="B1917" s="316" t="s">
        <v>11368</v>
      </c>
      <c r="C1917" s="316" t="s">
        <v>10956</v>
      </c>
      <c r="D1917" s="317">
        <v>5152</v>
      </c>
      <c r="E1917" s="316" t="s">
        <v>4442</v>
      </c>
      <c r="F1917" s="317" t="s">
        <v>11369</v>
      </c>
      <c r="G1917" s="317"/>
      <c r="H1917" s="317" t="s">
        <v>11370</v>
      </c>
      <c r="I1917" s="317" t="s">
        <v>7539</v>
      </c>
      <c r="J1917" s="317" t="s">
        <v>11371</v>
      </c>
      <c r="K1917" s="317" t="s">
        <v>11372</v>
      </c>
      <c r="L1917" s="54">
        <v>41351</v>
      </c>
      <c r="M1917" s="18" t="s">
        <v>6533</v>
      </c>
      <c r="N1917" s="59">
        <v>41352</v>
      </c>
      <c r="O1917" s="19">
        <v>18000</v>
      </c>
      <c r="P1917" s="22"/>
      <c r="Q1917" s="52"/>
      <c r="R1917" s="330"/>
    </row>
    <row r="1918" spans="1:18" x14ac:dyDescent="0.25">
      <c r="A1918" s="54">
        <v>41348</v>
      </c>
      <c r="B1918" s="316" t="s">
        <v>11368</v>
      </c>
      <c r="C1918" s="316" t="s">
        <v>10956</v>
      </c>
      <c r="D1918" s="317">
        <v>5152</v>
      </c>
      <c r="E1918" s="316" t="s">
        <v>4442</v>
      </c>
      <c r="F1918" s="317" t="s">
        <v>11369</v>
      </c>
      <c r="G1918" s="317"/>
      <c r="H1918" s="317" t="s">
        <v>11373</v>
      </c>
      <c r="I1918" s="317" t="s">
        <v>7539</v>
      </c>
      <c r="J1918" s="317" t="s">
        <v>11371</v>
      </c>
      <c r="K1918" s="317" t="s">
        <v>756</v>
      </c>
      <c r="L1918" s="54">
        <v>41351</v>
      </c>
      <c r="M1918" s="18" t="s">
        <v>6533</v>
      </c>
      <c r="N1918" s="59">
        <v>41352</v>
      </c>
      <c r="O1918" s="19">
        <v>500</v>
      </c>
      <c r="P1918" s="22"/>
      <c r="Q1918" s="52"/>
      <c r="R1918" s="330"/>
    </row>
    <row r="1919" spans="1:18" x14ac:dyDescent="0.25">
      <c r="A1919" s="54">
        <v>41348</v>
      </c>
      <c r="B1919" s="316" t="s">
        <v>11368</v>
      </c>
      <c r="C1919" s="316" t="s">
        <v>10956</v>
      </c>
      <c r="D1919" s="317">
        <v>5152</v>
      </c>
      <c r="E1919" s="316" t="s">
        <v>4442</v>
      </c>
      <c r="F1919" s="317" t="s">
        <v>11369</v>
      </c>
      <c r="G1919" s="317"/>
      <c r="H1919" s="317" t="s">
        <v>11370</v>
      </c>
      <c r="I1919" s="317" t="s">
        <v>7539</v>
      </c>
      <c r="J1919" s="317" t="s">
        <v>1891</v>
      </c>
      <c r="K1919" s="317" t="s">
        <v>11374</v>
      </c>
      <c r="L1919" s="54">
        <v>41351</v>
      </c>
      <c r="M1919" s="18" t="s">
        <v>6533</v>
      </c>
      <c r="N1919" s="59">
        <v>41352</v>
      </c>
      <c r="O1919" s="19">
        <v>8000</v>
      </c>
      <c r="P1919" s="22"/>
      <c r="Q1919" s="52"/>
      <c r="R1919" s="330"/>
    </row>
    <row r="1920" spans="1:18" x14ac:dyDescent="0.25">
      <c r="A1920" s="54">
        <v>41348</v>
      </c>
      <c r="B1920" s="316" t="s">
        <v>11368</v>
      </c>
      <c r="C1920" s="316" t="s">
        <v>10956</v>
      </c>
      <c r="D1920" s="317">
        <v>5152</v>
      </c>
      <c r="E1920" s="316" t="s">
        <v>4442</v>
      </c>
      <c r="F1920" s="317" t="s">
        <v>11369</v>
      </c>
      <c r="G1920" s="317"/>
      <c r="H1920" s="317" t="s">
        <v>11373</v>
      </c>
      <c r="I1920" s="317" t="s">
        <v>7539</v>
      </c>
      <c r="J1920" s="317" t="s">
        <v>1891</v>
      </c>
      <c r="K1920" s="317" t="s">
        <v>3316</v>
      </c>
      <c r="L1920" s="54">
        <v>41351</v>
      </c>
      <c r="M1920" s="18" t="s">
        <v>6533</v>
      </c>
      <c r="N1920" s="59">
        <v>41352</v>
      </c>
      <c r="O1920" s="19">
        <v>300</v>
      </c>
      <c r="P1920" s="22"/>
      <c r="Q1920" s="52"/>
      <c r="R1920" s="330"/>
    </row>
    <row r="1921" spans="1:18" x14ac:dyDescent="0.25">
      <c r="A1921" s="54">
        <v>41352</v>
      </c>
      <c r="B1921" s="316" t="s">
        <v>11381</v>
      </c>
      <c r="C1921" s="316" t="s">
        <v>11382</v>
      </c>
      <c r="D1921" s="317" t="s">
        <v>11383</v>
      </c>
      <c r="E1921" s="316" t="s">
        <v>10188</v>
      </c>
      <c r="F1921" s="317" t="s">
        <v>1661</v>
      </c>
      <c r="G1921" s="317"/>
      <c r="H1921" s="317" t="s">
        <v>10188</v>
      </c>
      <c r="I1921" s="317" t="s">
        <v>11384</v>
      </c>
      <c r="J1921" s="317"/>
      <c r="K1921" s="317" t="s">
        <v>2581</v>
      </c>
      <c r="L1921" s="54">
        <v>41354</v>
      </c>
      <c r="M1921" s="18"/>
      <c r="N1921" s="59">
        <v>41354</v>
      </c>
      <c r="O1921" s="19">
        <v>10</v>
      </c>
      <c r="P1921" s="22"/>
      <c r="Q1921" s="52"/>
      <c r="R1921" s="330"/>
    </row>
    <row r="1922" spans="1:18" x14ac:dyDescent="0.25">
      <c r="A1922" s="54">
        <v>41352</v>
      </c>
      <c r="B1922" s="55" t="s">
        <v>11381</v>
      </c>
      <c r="C1922" s="55" t="s">
        <v>11382</v>
      </c>
      <c r="D1922" s="23" t="s">
        <v>11383</v>
      </c>
      <c r="E1922" s="55" t="s">
        <v>10188</v>
      </c>
      <c r="F1922" s="23" t="s">
        <v>1661</v>
      </c>
      <c r="G1922" s="23"/>
      <c r="H1922" s="23" t="s">
        <v>10188</v>
      </c>
      <c r="I1922" s="23" t="s">
        <v>11385</v>
      </c>
      <c r="J1922" s="23"/>
      <c r="K1922" s="23" t="s">
        <v>1820</v>
      </c>
      <c r="L1922" s="54">
        <v>41358</v>
      </c>
      <c r="M1922" s="18"/>
      <c r="N1922" s="59" t="s">
        <v>12585</v>
      </c>
      <c r="O1922" s="19"/>
      <c r="P1922" s="22"/>
      <c r="Q1922" s="52"/>
      <c r="R1922" s="330"/>
    </row>
    <row r="1923" spans="1:18" x14ac:dyDescent="0.25">
      <c r="A1923" s="54">
        <v>41352</v>
      </c>
      <c r="B1923" s="55" t="s">
        <v>11386</v>
      </c>
      <c r="C1923" s="55" t="s">
        <v>11387</v>
      </c>
      <c r="D1923" s="23">
        <v>5204</v>
      </c>
      <c r="E1923" s="55"/>
      <c r="F1923" s="23" t="s">
        <v>9334</v>
      </c>
      <c r="G1923" s="23"/>
      <c r="H1923" s="23" t="s">
        <v>1000</v>
      </c>
      <c r="I1923" s="23"/>
      <c r="J1923" s="23"/>
      <c r="K1923" s="23" t="s">
        <v>11041</v>
      </c>
      <c r="L1923" s="54">
        <v>41353</v>
      </c>
      <c r="M1923" s="18"/>
      <c r="N1923" s="59" t="s">
        <v>12585</v>
      </c>
      <c r="O1923" s="19"/>
      <c r="P1923" s="22"/>
      <c r="Q1923" s="52"/>
      <c r="R1923" s="330"/>
    </row>
    <row r="1924" spans="1:18" x14ac:dyDescent="0.25">
      <c r="A1924" s="54">
        <v>41353</v>
      </c>
      <c r="B1924" s="316" t="s">
        <v>11390</v>
      </c>
      <c r="C1924" s="316" t="s">
        <v>8356</v>
      </c>
      <c r="D1924" s="317">
        <v>1</v>
      </c>
      <c r="E1924" s="316" t="s">
        <v>11388</v>
      </c>
      <c r="F1924" s="317" t="s">
        <v>1661</v>
      </c>
      <c r="G1924" s="317"/>
      <c r="H1924" s="317" t="s">
        <v>11388</v>
      </c>
      <c r="I1924" s="413" t="s">
        <v>11389</v>
      </c>
      <c r="J1924" s="317"/>
      <c r="K1924" s="317" t="s">
        <v>6532</v>
      </c>
      <c r="L1924" s="54"/>
      <c r="M1924" s="18"/>
      <c r="N1924" s="59">
        <v>41358</v>
      </c>
      <c r="O1924" s="19">
        <v>20</v>
      </c>
      <c r="P1924" s="22"/>
      <c r="Q1924" s="52"/>
      <c r="R1924" s="330"/>
    </row>
    <row r="1925" spans="1:18" x14ac:dyDescent="0.25">
      <c r="A1925" s="54">
        <v>41353</v>
      </c>
      <c r="B1925" s="316" t="s">
        <v>11392</v>
      </c>
      <c r="C1925" s="316" t="s">
        <v>11059</v>
      </c>
      <c r="D1925" s="317" t="s">
        <v>11060</v>
      </c>
      <c r="E1925" s="316" t="s">
        <v>10188</v>
      </c>
      <c r="F1925" s="317" t="s">
        <v>1661</v>
      </c>
      <c r="G1925" s="317"/>
      <c r="H1925" s="317" t="s">
        <v>10188</v>
      </c>
      <c r="I1925" s="317" t="s">
        <v>11356</v>
      </c>
      <c r="J1925" s="317" t="s">
        <v>1587</v>
      </c>
      <c r="K1925" s="349">
        <v>10</v>
      </c>
      <c r="L1925" s="60"/>
      <c r="M1925" s="18"/>
      <c r="N1925" s="59">
        <v>41360</v>
      </c>
      <c r="O1925" s="19">
        <v>10</v>
      </c>
      <c r="P1925" s="22"/>
      <c r="Q1925" s="52"/>
      <c r="R1925" s="330"/>
    </row>
    <row r="1926" spans="1:18" x14ac:dyDescent="0.25">
      <c r="A1926" s="54">
        <v>41354</v>
      </c>
      <c r="B1926" s="55" t="s">
        <v>11393</v>
      </c>
      <c r="C1926" s="55" t="s">
        <v>11059</v>
      </c>
      <c r="D1926" s="23" t="s">
        <v>11060</v>
      </c>
      <c r="E1926" s="55" t="s">
        <v>11394</v>
      </c>
      <c r="F1926" s="23" t="s">
        <v>11395</v>
      </c>
      <c r="G1926" s="23"/>
      <c r="H1926" s="23" t="s">
        <v>11149</v>
      </c>
      <c r="I1926" s="23" t="s">
        <v>1080</v>
      </c>
      <c r="J1926" s="23"/>
      <c r="K1926" s="23" t="s">
        <v>5796</v>
      </c>
      <c r="L1926" s="54"/>
      <c r="M1926" s="18"/>
      <c r="N1926" s="59" t="s">
        <v>12585</v>
      </c>
      <c r="O1926" s="19"/>
      <c r="P1926" s="22"/>
      <c r="Q1926" s="52"/>
      <c r="R1926" s="330"/>
    </row>
    <row r="1927" spans="1:18" x14ac:dyDescent="0.25">
      <c r="A1927" s="54">
        <v>41355</v>
      </c>
      <c r="B1927" s="316" t="s">
        <v>11403</v>
      </c>
      <c r="C1927" s="316" t="s">
        <v>11268</v>
      </c>
      <c r="D1927" s="317" t="s">
        <v>11269</v>
      </c>
      <c r="E1927" s="316" t="s">
        <v>4857</v>
      </c>
      <c r="F1927" s="317" t="s">
        <v>1661</v>
      </c>
      <c r="G1927" s="317"/>
      <c r="H1927" s="317" t="s">
        <v>4857</v>
      </c>
      <c r="I1927" s="317" t="s">
        <v>11405</v>
      </c>
      <c r="J1927" s="317"/>
      <c r="K1927" s="317" t="s">
        <v>824</v>
      </c>
      <c r="L1927" s="54"/>
      <c r="M1927" s="18"/>
      <c r="N1927" s="59">
        <v>41358</v>
      </c>
      <c r="O1927" s="19">
        <v>1</v>
      </c>
      <c r="P1927" s="22"/>
      <c r="Q1927" s="52"/>
      <c r="R1927" s="330"/>
    </row>
    <row r="1928" spans="1:18" x14ac:dyDescent="0.25">
      <c r="A1928" s="54">
        <v>41355</v>
      </c>
      <c r="B1928" s="316" t="s">
        <v>11403</v>
      </c>
      <c r="C1928" s="316" t="s">
        <v>3086</v>
      </c>
      <c r="D1928" s="317" t="s">
        <v>7606</v>
      </c>
      <c r="E1928" s="316" t="s">
        <v>10188</v>
      </c>
      <c r="F1928" s="317" t="s">
        <v>1661</v>
      </c>
      <c r="G1928" s="317"/>
      <c r="H1928" s="317" t="s">
        <v>10188</v>
      </c>
      <c r="I1928" s="317" t="s">
        <v>11404</v>
      </c>
      <c r="J1928" s="317"/>
      <c r="K1928" s="317" t="s">
        <v>8107</v>
      </c>
      <c r="L1928" s="54"/>
      <c r="M1928" s="18"/>
      <c r="N1928" s="59">
        <v>41362</v>
      </c>
      <c r="O1928" s="19">
        <v>11</v>
      </c>
      <c r="P1928" s="22"/>
      <c r="Q1928" s="52"/>
      <c r="R1928" s="330"/>
    </row>
    <row r="1929" spans="1:18" x14ac:dyDescent="0.25">
      <c r="A1929" s="54">
        <v>41358</v>
      </c>
      <c r="B1929" s="316" t="s">
        <v>11410</v>
      </c>
      <c r="C1929" s="316" t="s">
        <v>11076</v>
      </c>
      <c r="D1929" s="317">
        <v>5142</v>
      </c>
      <c r="E1929" s="316" t="s">
        <v>4857</v>
      </c>
      <c r="F1929" s="317" t="s">
        <v>1661</v>
      </c>
      <c r="G1929" s="317"/>
      <c r="H1929" s="317" t="s">
        <v>4857</v>
      </c>
      <c r="I1929" s="317" t="s">
        <v>11411</v>
      </c>
      <c r="J1929" s="317"/>
      <c r="K1929" s="317" t="s">
        <v>6365</v>
      </c>
      <c r="L1929" s="54"/>
      <c r="M1929" s="18"/>
      <c r="N1929" s="59">
        <v>41360</v>
      </c>
      <c r="O1929" s="19">
        <v>4</v>
      </c>
      <c r="P1929" s="22"/>
      <c r="Q1929" s="52"/>
      <c r="R1929" s="330"/>
    </row>
    <row r="1930" spans="1:18" x14ac:dyDescent="0.25">
      <c r="A1930" s="54">
        <v>41358</v>
      </c>
      <c r="B1930" s="316" t="s">
        <v>11410</v>
      </c>
      <c r="C1930" s="316" t="s">
        <v>11076</v>
      </c>
      <c r="D1930" s="317">
        <v>5142</v>
      </c>
      <c r="E1930" s="316" t="s">
        <v>4857</v>
      </c>
      <c r="F1930" s="317" t="s">
        <v>1661</v>
      </c>
      <c r="G1930" s="317"/>
      <c r="H1930" s="317" t="s">
        <v>4857</v>
      </c>
      <c r="I1930" s="317" t="s">
        <v>11412</v>
      </c>
      <c r="J1930" s="317"/>
      <c r="K1930" s="317" t="s">
        <v>824</v>
      </c>
      <c r="L1930" s="54"/>
      <c r="M1930" s="18"/>
      <c r="N1930" s="59">
        <v>41360</v>
      </c>
      <c r="O1930" s="19">
        <v>1</v>
      </c>
      <c r="P1930" s="22"/>
      <c r="Q1930" s="52"/>
      <c r="R1930" s="330"/>
    </row>
    <row r="1931" spans="1:18" x14ac:dyDescent="0.25">
      <c r="A1931" s="54">
        <v>41358</v>
      </c>
      <c r="B1931" s="316" t="s">
        <v>11410</v>
      </c>
      <c r="C1931" s="316" t="s">
        <v>11059</v>
      </c>
      <c r="D1931" s="317" t="s">
        <v>11060</v>
      </c>
      <c r="E1931" s="316" t="s">
        <v>4857</v>
      </c>
      <c r="F1931" s="317" t="s">
        <v>1661</v>
      </c>
      <c r="G1931" s="317"/>
      <c r="H1931" s="317" t="s">
        <v>4857</v>
      </c>
      <c r="I1931" s="317" t="s">
        <v>11413</v>
      </c>
      <c r="J1931" s="317"/>
      <c r="K1931" s="317" t="s">
        <v>824</v>
      </c>
      <c r="L1931" s="54"/>
      <c r="M1931" s="18"/>
      <c r="N1931" s="59">
        <v>41360</v>
      </c>
      <c r="O1931" s="19">
        <v>1</v>
      </c>
      <c r="P1931" s="22"/>
      <c r="Q1931" s="52"/>
      <c r="R1931" s="330"/>
    </row>
    <row r="1932" spans="1:18" x14ac:dyDescent="0.25">
      <c r="A1932" s="54">
        <v>41358</v>
      </c>
      <c r="B1932" s="316" t="s">
        <v>11414</v>
      </c>
      <c r="C1932" s="316" t="s">
        <v>11415</v>
      </c>
      <c r="D1932" s="317" t="s">
        <v>11416</v>
      </c>
      <c r="E1932" s="316" t="s">
        <v>4857</v>
      </c>
      <c r="F1932" s="317" t="s">
        <v>1661</v>
      </c>
      <c r="G1932" s="317"/>
      <c r="H1932" s="317" t="s">
        <v>4857</v>
      </c>
      <c r="I1932" s="317" t="s">
        <v>11417</v>
      </c>
      <c r="J1932" s="317"/>
      <c r="K1932" s="317" t="s">
        <v>824</v>
      </c>
      <c r="L1932" s="54"/>
      <c r="M1932" s="18"/>
      <c r="N1932" s="59">
        <v>41362</v>
      </c>
      <c r="O1932" s="19">
        <v>1</v>
      </c>
      <c r="P1932" s="22"/>
      <c r="Q1932" s="52"/>
      <c r="R1932" s="330"/>
    </row>
    <row r="1933" spans="1:18" x14ac:dyDescent="0.25">
      <c r="A1933" s="54">
        <v>41358</v>
      </c>
      <c r="B1933" s="316" t="s">
        <v>11414</v>
      </c>
      <c r="C1933" s="316" t="s">
        <v>11415</v>
      </c>
      <c r="D1933" s="317" t="s">
        <v>11416</v>
      </c>
      <c r="E1933" s="316" t="s">
        <v>4857</v>
      </c>
      <c r="F1933" s="317" t="s">
        <v>1661</v>
      </c>
      <c r="G1933" s="317"/>
      <c r="H1933" s="317" t="s">
        <v>4857</v>
      </c>
      <c r="I1933" s="317" t="s">
        <v>11418</v>
      </c>
      <c r="J1933" s="317"/>
      <c r="K1933" s="317" t="s">
        <v>313</v>
      </c>
      <c r="L1933" s="54"/>
      <c r="M1933" s="18"/>
      <c r="N1933" s="59">
        <v>41362</v>
      </c>
      <c r="O1933" s="19">
        <v>12</v>
      </c>
      <c r="P1933" s="22"/>
      <c r="Q1933" s="52"/>
      <c r="R1933" s="330"/>
    </row>
    <row r="1934" spans="1:18" x14ac:dyDescent="0.25">
      <c r="A1934" s="54">
        <v>41358</v>
      </c>
      <c r="B1934" s="316" t="s">
        <v>11414</v>
      </c>
      <c r="C1934" s="316" t="s">
        <v>11076</v>
      </c>
      <c r="D1934" s="317" t="s">
        <v>11060</v>
      </c>
      <c r="E1934" s="316" t="s">
        <v>4857</v>
      </c>
      <c r="F1934" s="317" t="s">
        <v>1661</v>
      </c>
      <c r="G1934" s="317"/>
      <c r="H1934" s="317" t="s">
        <v>4857</v>
      </c>
      <c r="I1934" s="317" t="s">
        <v>11419</v>
      </c>
      <c r="J1934" s="317"/>
      <c r="K1934" s="317" t="s">
        <v>1820</v>
      </c>
      <c r="L1934" s="54"/>
      <c r="M1934" s="18"/>
      <c r="N1934" s="59">
        <v>41362</v>
      </c>
      <c r="O1934" s="19">
        <v>2</v>
      </c>
      <c r="P1934" s="22"/>
      <c r="Q1934" s="52"/>
      <c r="R1934" s="330"/>
    </row>
    <row r="1935" spans="1:18" x14ac:dyDescent="0.25">
      <c r="A1935" s="54">
        <v>41358</v>
      </c>
      <c r="B1935" s="316" t="s">
        <v>11414</v>
      </c>
      <c r="C1935" s="316" t="s">
        <v>11076</v>
      </c>
      <c r="D1935" s="317" t="s">
        <v>11060</v>
      </c>
      <c r="E1935" s="316" t="s">
        <v>4857</v>
      </c>
      <c r="F1935" s="317" t="s">
        <v>1661</v>
      </c>
      <c r="G1935" s="317"/>
      <c r="H1935" s="317" t="s">
        <v>4857</v>
      </c>
      <c r="I1935" s="317" t="s">
        <v>11420</v>
      </c>
      <c r="J1935" s="317"/>
      <c r="K1935" s="317" t="s">
        <v>824</v>
      </c>
      <c r="L1935" s="54"/>
      <c r="M1935" s="18"/>
      <c r="N1935" s="59">
        <v>41362</v>
      </c>
      <c r="O1935" s="19">
        <v>1</v>
      </c>
      <c r="P1935" s="22"/>
      <c r="Q1935" s="52"/>
      <c r="R1935" s="330"/>
    </row>
    <row r="1936" spans="1:18" x14ac:dyDescent="0.25">
      <c r="A1936" s="54">
        <v>41358</v>
      </c>
      <c r="B1936" s="316" t="s">
        <v>11414</v>
      </c>
      <c r="C1936" s="316" t="s">
        <v>11076</v>
      </c>
      <c r="D1936" s="317">
        <v>5142</v>
      </c>
      <c r="E1936" s="316" t="s">
        <v>4857</v>
      </c>
      <c r="F1936" s="317" t="s">
        <v>1661</v>
      </c>
      <c r="G1936" s="317"/>
      <c r="H1936" s="317" t="s">
        <v>4857</v>
      </c>
      <c r="I1936" s="317" t="s">
        <v>11421</v>
      </c>
      <c r="J1936" s="317"/>
      <c r="K1936" s="317" t="s">
        <v>1820</v>
      </c>
      <c r="L1936" s="54"/>
      <c r="M1936" s="18"/>
      <c r="N1936" s="59">
        <v>41362</v>
      </c>
      <c r="O1936" s="19">
        <v>2</v>
      </c>
      <c r="P1936" s="22"/>
      <c r="Q1936" s="52"/>
      <c r="R1936" s="330"/>
    </row>
    <row r="1937" spans="1:18" x14ac:dyDescent="0.25">
      <c r="A1937" s="54">
        <v>41359</v>
      </c>
      <c r="B1937" s="316" t="s">
        <v>11432</v>
      </c>
      <c r="C1937" s="316" t="s">
        <v>11076</v>
      </c>
      <c r="D1937" s="317">
        <v>5142</v>
      </c>
      <c r="E1937" s="316"/>
      <c r="F1937" s="317" t="s">
        <v>11226</v>
      </c>
      <c r="G1937" s="317"/>
      <c r="H1937" s="317" t="s">
        <v>11433</v>
      </c>
      <c r="I1937" s="317" t="s">
        <v>5414</v>
      </c>
      <c r="J1937" s="317" t="s">
        <v>11434</v>
      </c>
      <c r="K1937" s="317" t="s">
        <v>921</v>
      </c>
      <c r="L1937" s="54">
        <v>41360</v>
      </c>
      <c r="M1937" s="18"/>
      <c r="N1937" s="59">
        <v>41360</v>
      </c>
      <c r="O1937" s="19">
        <v>1</v>
      </c>
      <c r="P1937" s="22"/>
      <c r="Q1937" s="52"/>
      <c r="R1937" s="330"/>
    </row>
    <row r="1938" spans="1:18" x14ac:dyDescent="0.25">
      <c r="A1938" s="54">
        <v>41359</v>
      </c>
      <c r="B1938" s="316" t="s">
        <v>11432</v>
      </c>
      <c r="C1938" s="316" t="s">
        <v>11076</v>
      </c>
      <c r="D1938" s="317">
        <v>5142</v>
      </c>
      <c r="E1938" s="316"/>
      <c r="F1938" s="317" t="s">
        <v>11226</v>
      </c>
      <c r="G1938" s="317"/>
      <c r="H1938" s="317" t="s">
        <v>11433</v>
      </c>
      <c r="I1938" s="317" t="s">
        <v>5414</v>
      </c>
      <c r="J1938" s="317" t="s">
        <v>11435</v>
      </c>
      <c r="K1938" s="317" t="s">
        <v>921</v>
      </c>
      <c r="L1938" s="54">
        <v>41360</v>
      </c>
      <c r="M1938" s="18"/>
      <c r="N1938" s="59">
        <v>41360</v>
      </c>
      <c r="O1938" s="19">
        <v>1</v>
      </c>
      <c r="P1938" s="22"/>
      <c r="Q1938" s="52"/>
      <c r="R1938" s="330"/>
    </row>
    <row r="1939" spans="1:18" x14ac:dyDescent="0.25">
      <c r="A1939" s="54">
        <v>41359</v>
      </c>
      <c r="B1939" s="316" t="s">
        <v>11432</v>
      </c>
      <c r="C1939" s="316" t="s">
        <v>11076</v>
      </c>
      <c r="D1939" s="317">
        <v>5142</v>
      </c>
      <c r="E1939" s="316"/>
      <c r="F1939" s="317" t="s">
        <v>11226</v>
      </c>
      <c r="G1939" s="317"/>
      <c r="H1939" s="317" t="s">
        <v>11433</v>
      </c>
      <c r="I1939" s="317" t="s">
        <v>5414</v>
      </c>
      <c r="J1939" s="317" t="s">
        <v>11436</v>
      </c>
      <c r="K1939" s="317" t="s">
        <v>921</v>
      </c>
      <c r="L1939" s="54">
        <v>41362</v>
      </c>
      <c r="M1939" s="18"/>
      <c r="N1939" s="59">
        <v>41360</v>
      </c>
      <c r="O1939" s="19">
        <v>1</v>
      </c>
      <c r="P1939" s="22"/>
      <c r="Q1939" s="52"/>
      <c r="R1939" s="330"/>
    </row>
    <row r="1940" spans="1:18" x14ac:dyDescent="0.25">
      <c r="A1940" s="54">
        <v>41359</v>
      </c>
      <c r="B1940" s="55" t="s">
        <v>11437</v>
      </c>
      <c r="C1940" s="55" t="s">
        <v>11076</v>
      </c>
      <c r="D1940" s="23">
        <v>5142</v>
      </c>
      <c r="E1940" s="55"/>
      <c r="F1940" s="23" t="s">
        <v>567</v>
      </c>
      <c r="G1940" s="23"/>
      <c r="H1940" s="23" t="s">
        <v>11438</v>
      </c>
      <c r="I1940" s="23" t="s">
        <v>4014</v>
      </c>
      <c r="J1940" s="23" t="s">
        <v>7314</v>
      </c>
      <c r="K1940" s="23" t="s">
        <v>4755</v>
      </c>
      <c r="L1940" s="54">
        <v>41362</v>
      </c>
      <c r="M1940" s="18"/>
      <c r="N1940" s="59" t="s">
        <v>12585</v>
      </c>
      <c r="O1940" s="19"/>
      <c r="P1940" s="22"/>
      <c r="Q1940" s="52"/>
      <c r="R1940" s="330"/>
    </row>
    <row r="1941" spans="1:18" x14ac:dyDescent="0.25">
      <c r="A1941" s="54">
        <v>41359</v>
      </c>
      <c r="B1941" s="55" t="s">
        <v>11446</v>
      </c>
      <c r="C1941" s="55" t="s">
        <v>8145</v>
      </c>
      <c r="D1941" s="23">
        <v>5153</v>
      </c>
      <c r="E1941" s="55" t="s">
        <v>11034</v>
      </c>
      <c r="F1941" s="23" t="s">
        <v>3022</v>
      </c>
      <c r="G1941" s="23"/>
      <c r="H1941" s="23" t="s">
        <v>3023</v>
      </c>
      <c r="I1941" s="23" t="s">
        <v>8177</v>
      </c>
      <c r="J1941" s="23" t="s">
        <v>10002</v>
      </c>
      <c r="K1941" s="23" t="s">
        <v>1850</v>
      </c>
      <c r="L1941" s="54">
        <v>41360</v>
      </c>
      <c r="M1941" s="18"/>
      <c r="N1941" s="59" t="s">
        <v>12585</v>
      </c>
      <c r="O1941" s="19"/>
      <c r="P1941" s="22"/>
      <c r="Q1941" s="52"/>
      <c r="R1941" s="330"/>
    </row>
    <row r="1942" spans="1:18" x14ac:dyDescent="0.25">
      <c r="A1942" s="54">
        <v>41360</v>
      </c>
      <c r="B1942" s="316" t="s">
        <v>11457</v>
      </c>
      <c r="C1942" s="316" t="s">
        <v>7252</v>
      </c>
      <c r="D1942" s="317">
        <v>5155</v>
      </c>
      <c r="E1942" s="316"/>
      <c r="F1942" s="317" t="s">
        <v>2826</v>
      </c>
      <c r="G1942" s="317"/>
      <c r="H1942" s="317" t="s">
        <v>3591</v>
      </c>
      <c r="I1942" s="317" t="s">
        <v>11458</v>
      </c>
      <c r="J1942" s="317"/>
      <c r="K1942" s="317" t="s">
        <v>7129</v>
      </c>
      <c r="L1942" s="54">
        <v>41360</v>
      </c>
      <c r="M1942" s="18" t="s">
        <v>6533</v>
      </c>
      <c r="N1942" s="59">
        <v>41361</v>
      </c>
      <c r="O1942" s="19">
        <v>12</v>
      </c>
      <c r="P1942" s="22"/>
      <c r="Q1942" s="52"/>
      <c r="R1942" s="330"/>
    </row>
    <row r="1943" spans="1:18" x14ac:dyDescent="0.25">
      <c r="A1943" s="54">
        <v>41360</v>
      </c>
      <c r="B1943" s="316" t="s">
        <v>11455</v>
      </c>
      <c r="C1943" s="316" t="s">
        <v>7252</v>
      </c>
      <c r="D1943" s="317">
        <v>5155</v>
      </c>
      <c r="E1943" s="316"/>
      <c r="F1943" s="317" t="s">
        <v>9334</v>
      </c>
      <c r="G1943" s="317"/>
      <c r="H1943" s="317" t="s">
        <v>11456</v>
      </c>
      <c r="I1943" s="317"/>
      <c r="J1943" s="317"/>
      <c r="K1943" s="317" t="s">
        <v>6934</v>
      </c>
      <c r="L1943" s="54">
        <v>41360</v>
      </c>
      <c r="M1943" s="18" t="s">
        <v>6533</v>
      </c>
      <c r="N1943" s="59" t="s">
        <v>12585</v>
      </c>
      <c r="O1943" s="19"/>
      <c r="P1943" s="22"/>
      <c r="Q1943" s="52"/>
      <c r="R1943" s="330"/>
    </row>
    <row r="1944" spans="1:18" x14ac:dyDescent="0.25">
      <c r="A1944" s="54">
        <v>41361</v>
      </c>
      <c r="B1944" s="316" t="s">
        <v>11464</v>
      </c>
      <c r="C1944" s="316" t="s">
        <v>8145</v>
      </c>
      <c r="D1944" s="317">
        <v>5153</v>
      </c>
      <c r="E1944" s="316" t="s">
        <v>9191</v>
      </c>
      <c r="F1944" s="317" t="s">
        <v>567</v>
      </c>
      <c r="G1944" s="317"/>
      <c r="H1944" s="317" t="s">
        <v>11465</v>
      </c>
      <c r="I1944" s="317"/>
      <c r="J1944" s="317"/>
      <c r="K1944" s="317" t="s">
        <v>11466</v>
      </c>
      <c r="L1944" s="54">
        <v>41361</v>
      </c>
      <c r="M1944" s="18" t="s">
        <v>3386</v>
      </c>
      <c r="N1944" s="59">
        <v>41362</v>
      </c>
      <c r="O1944" s="19">
        <v>1200</v>
      </c>
      <c r="P1944" s="22"/>
      <c r="Q1944" s="52"/>
      <c r="R1944" s="330"/>
    </row>
    <row r="1945" spans="1:18" x14ac:dyDescent="0.25">
      <c r="A1945" s="54">
        <v>41361</v>
      </c>
      <c r="B1945" s="316" t="s">
        <v>11459</v>
      </c>
      <c r="C1945" s="316" t="s">
        <v>8145</v>
      </c>
      <c r="D1945" s="317">
        <v>5153</v>
      </c>
      <c r="E1945" s="316" t="s">
        <v>11462</v>
      </c>
      <c r="F1945" s="317" t="s">
        <v>11460</v>
      </c>
      <c r="G1945" s="317"/>
      <c r="H1945" s="317" t="s">
        <v>11319</v>
      </c>
      <c r="I1945" s="317" t="s">
        <v>8177</v>
      </c>
      <c r="J1945" s="317" t="s">
        <v>10366</v>
      </c>
      <c r="K1945" s="317" t="s">
        <v>1850</v>
      </c>
      <c r="L1945" s="54"/>
      <c r="M1945" s="18"/>
      <c r="N1945" s="59">
        <v>41365</v>
      </c>
      <c r="O1945" s="19">
        <v>24</v>
      </c>
      <c r="P1945" s="22"/>
      <c r="Q1945" s="52"/>
      <c r="R1945" s="330"/>
    </row>
    <row r="1946" spans="1:18" x14ac:dyDescent="0.25">
      <c r="A1946" s="54">
        <v>41361</v>
      </c>
      <c r="B1946" s="316" t="s">
        <v>11257</v>
      </c>
      <c r="C1946" s="316" t="s">
        <v>8145</v>
      </c>
      <c r="D1946" s="317">
        <v>5153</v>
      </c>
      <c r="E1946" s="316" t="s">
        <v>9191</v>
      </c>
      <c r="F1946" s="317" t="s">
        <v>7521</v>
      </c>
      <c r="G1946" s="317"/>
      <c r="H1946" s="317" t="s">
        <v>11463</v>
      </c>
      <c r="I1946" s="317"/>
      <c r="J1946" s="317" t="s">
        <v>10002</v>
      </c>
      <c r="K1946" s="317" t="s">
        <v>3326</v>
      </c>
      <c r="L1946" s="54">
        <v>41362</v>
      </c>
      <c r="M1946" s="18" t="s">
        <v>3386</v>
      </c>
      <c r="N1946" s="59">
        <v>41366</v>
      </c>
      <c r="O1946" s="19">
        <v>5000</v>
      </c>
      <c r="P1946" s="22"/>
      <c r="Q1946" s="52"/>
      <c r="R1946" s="330"/>
    </row>
    <row r="1947" spans="1:18" x14ac:dyDescent="0.25">
      <c r="A1947" s="54">
        <v>41361</v>
      </c>
      <c r="B1947" s="55" t="s">
        <v>11459</v>
      </c>
      <c r="C1947" s="55" t="s">
        <v>8145</v>
      </c>
      <c r="D1947" s="23">
        <v>5153</v>
      </c>
      <c r="E1947" s="55" t="s">
        <v>11462</v>
      </c>
      <c r="F1947" s="23" t="s">
        <v>11460</v>
      </c>
      <c r="G1947" s="23"/>
      <c r="H1947" s="23" t="s">
        <v>11461</v>
      </c>
      <c r="I1947" s="23" t="s">
        <v>10321</v>
      </c>
      <c r="J1947" s="23"/>
      <c r="K1947" s="23" t="s">
        <v>7374</v>
      </c>
      <c r="L1947" s="54"/>
      <c r="M1947" s="18"/>
      <c r="N1947" s="59" t="s">
        <v>12585</v>
      </c>
      <c r="O1947" s="19"/>
      <c r="P1947" s="22"/>
      <c r="Q1947" s="52"/>
      <c r="R1947" s="330"/>
    </row>
    <row r="1948" spans="1:18" x14ac:dyDescent="0.25">
      <c r="A1948" s="54">
        <v>41362</v>
      </c>
      <c r="B1948" s="316" t="s">
        <v>11467</v>
      </c>
      <c r="C1948" s="316" t="s">
        <v>11468</v>
      </c>
      <c r="D1948" s="317">
        <v>5205</v>
      </c>
      <c r="E1948" s="316"/>
      <c r="F1948" s="317" t="s">
        <v>4323</v>
      </c>
      <c r="G1948" s="317"/>
      <c r="H1948" s="317" t="s">
        <v>11469</v>
      </c>
      <c r="I1948" s="317" t="s">
        <v>3915</v>
      </c>
      <c r="J1948" s="317"/>
      <c r="K1948" s="317" t="s">
        <v>11470</v>
      </c>
      <c r="L1948" s="54">
        <v>41367</v>
      </c>
      <c r="M1948" s="18" t="s">
        <v>3386</v>
      </c>
      <c r="N1948" s="59" t="s">
        <v>12585</v>
      </c>
      <c r="O1948" s="19"/>
      <c r="P1948" s="22"/>
      <c r="Q1948" s="52"/>
      <c r="R1948" s="330"/>
    </row>
    <row r="1949" spans="1:18" x14ac:dyDescent="0.25">
      <c r="A1949" s="54">
        <v>41365</v>
      </c>
      <c r="B1949" s="316"/>
      <c r="C1949" s="316" t="s">
        <v>10956</v>
      </c>
      <c r="D1949" s="317">
        <v>5152</v>
      </c>
      <c r="E1949" s="316" t="s">
        <v>6429</v>
      </c>
      <c r="F1949" s="317" t="s">
        <v>5382</v>
      </c>
      <c r="G1949" s="317"/>
      <c r="H1949" s="317" t="s">
        <v>8378</v>
      </c>
      <c r="I1949" s="317" t="s">
        <v>11493</v>
      </c>
      <c r="J1949" s="317" t="s">
        <v>10366</v>
      </c>
      <c r="K1949" s="317" t="s">
        <v>11494</v>
      </c>
      <c r="L1949" s="54">
        <v>41366</v>
      </c>
      <c r="M1949" s="18" t="s">
        <v>11291</v>
      </c>
      <c r="N1949" s="59">
        <v>41366</v>
      </c>
      <c r="O1949" s="19">
        <v>4</v>
      </c>
      <c r="P1949" s="22"/>
      <c r="Q1949" s="52"/>
      <c r="R1949" s="330"/>
    </row>
    <row r="1950" spans="1:18" x14ac:dyDescent="0.25">
      <c r="A1950" s="54">
        <v>41365</v>
      </c>
      <c r="B1950" s="316"/>
      <c r="C1950" s="316" t="s">
        <v>10956</v>
      </c>
      <c r="D1950" s="317">
        <v>5152</v>
      </c>
      <c r="E1950" s="316" t="s">
        <v>6429</v>
      </c>
      <c r="F1950" s="317" t="s">
        <v>5382</v>
      </c>
      <c r="G1950" s="317"/>
      <c r="H1950" s="317" t="s">
        <v>8378</v>
      </c>
      <c r="I1950" s="317" t="s">
        <v>11495</v>
      </c>
      <c r="J1950" s="317" t="s">
        <v>10366</v>
      </c>
      <c r="K1950" s="317" t="s">
        <v>5025</v>
      </c>
      <c r="L1950" s="54">
        <v>41366</v>
      </c>
      <c r="M1950" s="18" t="s">
        <v>11291</v>
      </c>
      <c r="N1950" s="59">
        <v>41366</v>
      </c>
      <c r="O1950" s="19">
        <v>2</v>
      </c>
      <c r="P1950" s="22"/>
      <c r="Q1950" s="52"/>
      <c r="R1950" s="330"/>
    </row>
    <row r="1951" spans="1:18" x14ac:dyDescent="0.25">
      <c r="A1951" s="357">
        <v>41365</v>
      </c>
      <c r="B1951" s="358" t="s">
        <v>11471</v>
      </c>
      <c r="C1951" s="358" t="s">
        <v>11472</v>
      </c>
      <c r="D1951" s="359">
        <v>5232</v>
      </c>
      <c r="E1951" s="358" t="s">
        <v>11473</v>
      </c>
      <c r="F1951" s="359" t="s">
        <v>11474</v>
      </c>
      <c r="G1951" s="359"/>
      <c r="H1951" s="359" t="s">
        <v>11475</v>
      </c>
      <c r="I1951" s="359"/>
      <c r="J1951" s="359"/>
      <c r="K1951" s="359" t="s">
        <v>11476</v>
      </c>
      <c r="L1951" s="357"/>
      <c r="M1951" s="18"/>
      <c r="N1951" s="59" t="s">
        <v>879</v>
      </c>
      <c r="O1951" s="19"/>
      <c r="P1951" s="22"/>
      <c r="Q1951" s="52"/>
      <c r="R1951" s="330"/>
    </row>
    <row r="1952" spans="1:18" x14ac:dyDescent="0.25">
      <c r="A1952" s="54">
        <v>41366</v>
      </c>
      <c r="B1952" s="316" t="s">
        <v>11501</v>
      </c>
      <c r="C1952" s="316" t="s">
        <v>10956</v>
      </c>
      <c r="D1952" s="317">
        <v>5152</v>
      </c>
      <c r="E1952" s="316" t="s">
        <v>11502</v>
      </c>
      <c r="F1952" s="317" t="s">
        <v>6588</v>
      </c>
      <c r="G1952" s="317"/>
      <c r="H1952" s="317" t="s">
        <v>9127</v>
      </c>
      <c r="I1952" s="317" t="s">
        <v>10321</v>
      </c>
      <c r="J1952" s="317"/>
      <c r="K1952" s="317" t="s">
        <v>11503</v>
      </c>
      <c r="L1952" s="54">
        <v>41369</v>
      </c>
      <c r="M1952" s="18"/>
      <c r="N1952" s="59">
        <v>41373</v>
      </c>
      <c r="O1952" s="19">
        <v>80</v>
      </c>
      <c r="P1952" s="22"/>
      <c r="Q1952" s="52"/>
      <c r="R1952" s="330"/>
    </row>
    <row r="1953" spans="1:18" x14ac:dyDescent="0.25">
      <c r="A1953" s="54">
        <v>41366</v>
      </c>
      <c r="B1953" s="316" t="s">
        <v>11501</v>
      </c>
      <c r="C1953" s="316" t="s">
        <v>10956</v>
      </c>
      <c r="D1953" s="317">
        <v>5153</v>
      </c>
      <c r="E1953" s="316" t="s">
        <v>11504</v>
      </c>
      <c r="F1953" s="317" t="s">
        <v>6588</v>
      </c>
      <c r="G1953" s="317"/>
      <c r="H1953" s="317" t="s">
        <v>9127</v>
      </c>
      <c r="I1953" s="317" t="s">
        <v>10321</v>
      </c>
      <c r="J1953" s="317"/>
      <c r="K1953" s="317" t="s">
        <v>1760</v>
      </c>
      <c r="L1953" s="54">
        <v>41369</v>
      </c>
      <c r="M1953" s="18"/>
      <c r="N1953" s="59">
        <v>41373</v>
      </c>
      <c r="O1953" s="19">
        <v>20</v>
      </c>
      <c r="P1953" s="22"/>
      <c r="Q1953" s="52"/>
      <c r="R1953" s="330"/>
    </row>
    <row r="1954" spans="1:18" x14ac:dyDescent="0.25">
      <c r="A1954" s="54">
        <v>41366</v>
      </c>
      <c r="B1954" s="316" t="s">
        <v>11501</v>
      </c>
      <c r="C1954" s="316" t="s">
        <v>10956</v>
      </c>
      <c r="D1954" s="317">
        <v>5154</v>
      </c>
      <c r="E1954" s="316" t="s">
        <v>11505</v>
      </c>
      <c r="F1954" s="317" t="s">
        <v>6588</v>
      </c>
      <c r="G1954" s="317"/>
      <c r="H1954" s="317" t="s">
        <v>9127</v>
      </c>
      <c r="I1954" s="317" t="s">
        <v>10321</v>
      </c>
      <c r="J1954" s="317"/>
      <c r="K1954" s="317" t="s">
        <v>10445</v>
      </c>
      <c r="L1954" s="54">
        <v>41369</v>
      </c>
      <c r="M1954" s="18"/>
      <c r="N1954" s="59">
        <v>41373</v>
      </c>
      <c r="O1954" s="19">
        <v>3</v>
      </c>
      <c r="P1954" s="22"/>
      <c r="Q1954" s="52"/>
      <c r="R1954" s="330"/>
    </row>
    <row r="1955" spans="1:18" x14ac:dyDescent="0.25">
      <c r="A1955" s="54">
        <v>41366</v>
      </c>
      <c r="B1955" s="316" t="s">
        <v>11491</v>
      </c>
      <c r="C1955" s="316" t="s">
        <v>4401</v>
      </c>
      <c r="D1955" s="317">
        <v>5080</v>
      </c>
      <c r="E1955" s="316"/>
      <c r="F1955" s="317" t="s">
        <v>7521</v>
      </c>
      <c r="G1955" s="317"/>
      <c r="H1955" s="317" t="s">
        <v>7299</v>
      </c>
      <c r="I1955" s="317" t="s">
        <v>11492</v>
      </c>
      <c r="J1955" s="317"/>
      <c r="K1955" s="317" t="s">
        <v>149</v>
      </c>
      <c r="L1955" s="54">
        <v>41366</v>
      </c>
      <c r="M1955" s="18" t="s">
        <v>3386</v>
      </c>
      <c r="N1955" s="59" t="s">
        <v>12585</v>
      </c>
      <c r="O1955" s="19"/>
      <c r="P1955" s="22"/>
      <c r="Q1955" s="52">
        <v>15.7</v>
      </c>
      <c r="R1955" s="330" t="s">
        <v>10981</v>
      </c>
    </row>
    <row r="1956" spans="1:18" x14ac:dyDescent="0.25">
      <c r="A1956" s="54">
        <v>41367</v>
      </c>
      <c r="B1956" s="55" t="s">
        <v>11508</v>
      </c>
      <c r="C1956" s="55" t="s">
        <v>11509</v>
      </c>
      <c r="D1956" s="23">
        <v>5163</v>
      </c>
      <c r="E1956" s="55"/>
      <c r="F1956" s="23" t="s">
        <v>4494</v>
      </c>
      <c r="G1956" s="23"/>
      <c r="H1956" s="23" t="s">
        <v>4359</v>
      </c>
      <c r="I1956" s="23" t="s">
        <v>5414</v>
      </c>
      <c r="J1956" s="23" t="s">
        <v>9018</v>
      </c>
      <c r="K1956" s="23" t="s">
        <v>921</v>
      </c>
      <c r="L1956" s="54">
        <v>41367</v>
      </c>
      <c r="M1956" s="18" t="s">
        <v>6533</v>
      </c>
      <c r="N1956" s="59" t="s">
        <v>12585</v>
      </c>
      <c r="O1956" s="19"/>
      <c r="P1956" s="22"/>
      <c r="Q1956" s="52"/>
      <c r="R1956" s="330"/>
    </row>
    <row r="1957" spans="1:18" x14ac:dyDescent="0.25">
      <c r="A1957" s="54">
        <v>41368</v>
      </c>
      <c r="B1957" s="316" t="s">
        <v>11379</v>
      </c>
      <c r="C1957" s="316" t="s">
        <v>11223</v>
      </c>
      <c r="D1957" s="317">
        <v>5018</v>
      </c>
      <c r="E1957" s="316"/>
      <c r="F1957" s="317" t="s">
        <v>936</v>
      </c>
      <c r="G1957" s="317"/>
      <c r="H1957" s="317" t="s">
        <v>228</v>
      </c>
      <c r="I1957" s="317" t="s">
        <v>6069</v>
      </c>
      <c r="J1957" s="317" t="s">
        <v>660</v>
      </c>
      <c r="K1957" s="317" t="s">
        <v>5477</v>
      </c>
      <c r="L1957" s="54">
        <v>41368</v>
      </c>
      <c r="M1957" s="18"/>
      <c r="N1957" s="59">
        <v>41369</v>
      </c>
      <c r="O1957" s="19">
        <v>500</v>
      </c>
      <c r="P1957" s="22"/>
      <c r="Q1957" s="52"/>
      <c r="R1957" s="330"/>
    </row>
    <row r="1958" spans="1:18" x14ac:dyDescent="0.25">
      <c r="A1958" s="54">
        <v>41368</v>
      </c>
      <c r="B1958" s="55" t="s">
        <v>11513</v>
      </c>
      <c r="C1958" s="55" t="s">
        <v>8145</v>
      </c>
      <c r="D1958" s="23">
        <v>5153</v>
      </c>
      <c r="E1958" s="55" t="s">
        <v>11514</v>
      </c>
      <c r="F1958" s="23" t="s">
        <v>3022</v>
      </c>
      <c r="G1958" s="23"/>
      <c r="H1958" s="23" t="s">
        <v>3023</v>
      </c>
      <c r="I1958" s="23" t="s">
        <v>8177</v>
      </c>
      <c r="J1958" s="23" t="s">
        <v>10002</v>
      </c>
      <c r="K1958" s="23" t="s">
        <v>11515</v>
      </c>
      <c r="L1958" s="54">
        <v>41369</v>
      </c>
      <c r="M1958" s="18"/>
      <c r="N1958" s="59" t="s">
        <v>12585</v>
      </c>
      <c r="O1958" s="19"/>
      <c r="P1958" s="22"/>
      <c r="Q1958" s="52"/>
      <c r="R1958" s="330"/>
    </row>
    <row r="1959" spans="1:18" x14ac:dyDescent="0.25">
      <c r="A1959" s="54">
        <v>41368</v>
      </c>
      <c r="B1959" s="55" t="s">
        <v>11516</v>
      </c>
      <c r="C1959" s="55" t="s">
        <v>11248</v>
      </c>
      <c r="D1959" s="23">
        <v>5152</v>
      </c>
      <c r="E1959" s="55" t="s">
        <v>9451</v>
      </c>
      <c r="F1959" s="23" t="s">
        <v>11517</v>
      </c>
      <c r="G1959" s="23"/>
      <c r="H1959" s="23" t="s">
        <v>11518</v>
      </c>
      <c r="I1959" s="23" t="s">
        <v>1255</v>
      </c>
      <c r="J1959" s="23" t="s">
        <v>10366</v>
      </c>
      <c r="K1959" s="23" t="s">
        <v>8837</v>
      </c>
      <c r="L1959" s="54">
        <v>41414</v>
      </c>
      <c r="M1959" s="18"/>
      <c r="N1959" s="59" t="s">
        <v>12585</v>
      </c>
      <c r="O1959" s="19"/>
      <c r="P1959" s="22"/>
      <c r="Q1959" s="52"/>
      <c r="R1959" s="330"/>
    </row>
    <row r="1960" spans="1:18" x14ac:dyDescent="0.25">
      <c r="A1960" s="54">
        <v>41372</v>
      </c>
      <c r="B1960" s="55" t="s">
        <v>11526</v>
      </c>
      <c r="C1960" s="55" t="s">
        <v>2215</v>
      </c>
      <c r="D1960" s="23"/>
      <c r="E1960" s="55"/>
      <c r="F1960" s="23" t="s">
        <v>2826</v>
      </c>
      <c r="G1960" s="23"/>
      <c r="H1960" s="23" t="s">
        <v>11527</v>
      </c>
      <c r="I1960" s="23"/>
      <c r="J1960" s="23"/>
      <c r="K1960" s="23" t="s">
        <v>4440</v>
      </c>
      <c r="L1960" s="54">
        <v>41372</v>
      </c>
      <c r="M1960" s="18" t="s">
        <v>6533</v>
      </c>
      <c r="N1960" s="59" t="s">
        <v>12585</v>
      </c>
      <c r="O1960" s="19"/>
      <c r="P1960" s="22"/>
      <c r="Q1960" s="52"/>
      <c r="R1960" s="330"/>
    </row>
    <row r="1961" spans="1:18" x14ac:dyDescent="0.25">
      <c r="A1961" s="54">
        <v>41373</v>
      </c>
      <c r="B1961" s="316" t="s">
        <v>11528</v>
      </c>
      <c r="C1961" s="316" t="s">
        <v>11529</v>
      </c>
      <c r="D1961" s="317">
        <v>5256</v>
      </c>
      <c r="E1961" s="316"/>
      <c r="F1961" s="317" t="s">
        <v>8810</v>
      </c>
      <c r="G1961" s="317" t="s">
        <v>11219</v>
      </c>
      <c r="H1961" s="317" t="s">
        <v>1498</v>
      </c>
      <c r="I1961" s="317" t="s">
        <v>2278</v>
      </c>
      <c r="J1961" s="317"/>
      <c r="K1961" s="317" t="s">
        <v>5866</v>
      </c>
      <c r="L1961" s="54">
        <v>41373</v>
      </c>
      <c r="M1961" s="18" t="s">
        <v>3386</v>
      </c>
      <c r="N1961" s="59">
        <v>41374</v>
      </c>
      <c r="O1961" s="19">
        <v>42</v>
      </c>
      <c r="P1961" s="22"/>
      <c r="Q1961" s="52"/>
      <c r="R1961" s="330"/>
    </row>
    <row r="1962" spans="1:18" ht="45" x14ac:dyDescent="0.25">
      <c r="A1962" s="27">
        <v>41374</v>
      </c>
      <c r="B1962" s="354" t="s">
        <v>11553</v>
      </c>
      <c r="C1962" s="354" t="s">
        <v>3086</v>
      </c>
      <c r="D1962" s="355" t="s">
        <v>7606</v>
      </c>
      <c r="E1962" s="354" t="s">
        <v>11554</v>
      </c>
      <c r="F1962" s="355" t="s">
        <v>1661</v>
      </c>
      <c r="G1962" s="355"/>
      <c r="H1962" s="355"/>
      <c r="I1962" s="355" t="s">
        <v>11556</v>
      </c>
      <c r="J1962" s="355"/>
      <c r="K1962" s="355" t="s">
        <v>7242</v>
      </c>
      <c r="L1962" s="27"/>
      <c r="M1962" s="18"/>
      <c r="N1962" s="59">
        <v>41375</v>
      </c>
      <c r="O1962" s="19">
        <v>200</v>
      </c>
      <c r="P1962" s="22"/>
      <c r="Q1962" s="52"/>
      <c r="R1962" s="330"/>
    </row>
    <row r="1963" spans="1:18" ht="45" x14ac:dyDescent="0.25">
      <c r="A1963" s="27">
        <v>41374</v>
      </c>
      <c r="B1963" s="354" t="s">
        <v>11553</v>
      </c>
      <c r="C1963" s="354" t="s">
        <v>8481</v>
      </c>
      <c r="D1963" s="355"/>
      <c r="E1963" s="354" t="s">
        <v>11555</v>
      </c>
      <c r="F1963" s="355" t="s">
        <v>1661</v>
      </c>
      <c r="G1963" s="355"/>
      <c r="H1963" s="355"/>
      <c r="I1963" s="355" t="s">
        <v>11556</v>
      </c>
      <c r="J1963" s="355"/>
      <c r="K1963" s="355" t="s">
        <v>8534</v>
      </c>
      <c r="L1963" s="27"/>
      <c r="M1963" s="18"/>
      <c r="N1963" s="79">
        <v>41375</v>
      </c>
      <c r="O1963" s="16">
        <v>100</v>
      </c>
      <c r="P1963" s="51"/>
      <c r="Q1963" s="52"/>
      <c r="R1963" s="330"/>
    </row>
    <row r="1964" spans="1:18" x14ac:dyDescent="0.25">
      <c r="A1964" s="54">
        <v>41374</v>
      </c>
      <c r="B1964" s="316" t="s">
        <v>11543</v>
      </c>
      <c r="C1964" s="316" t="s">
        <v>11268</v>
      </c>
      <c r="D1964" s="317" t="s">
        <v>11269</v>
      </c>
      <c r="E1964" s="316" t="s">
        <v>10188</v>
      </c>
      <c r="F1964" s="317" t="s">
        <v>1661</v>
      </c>
      <c r="G1964" s="317"/>
      <c r="H1964" s="317" t="s">
        <v>10188</v>
      </c>
      <c r="I1964" s="317" t="s">
        <v>11545</v>
      </c>
      <c r="J1964" s="317"/>
      <c r="K1964" s="317" t="s">
        <v>1820</v>
      </c>
      <c r="L1964" s="54"/>
      <c r="M1964" s="18"/>
      <c r="N1964" s="59">
        <v>41379</v>
      </c>
      <c r="O1964" s="19">
        <v>2</v>
      </c>
      <c r="P1964" s="22"/>
      <c r="Q1964" s="52"/>
      <c r="R1964" s="330"/>
    </row>
    <row r="1965" spans="1:18" x14ac:dyDescent="0.25">
      <c r="A1965" s="54">
        <v>41374</v>
      </c>
      <c r="B1965" s="316" t="s">
        <v>11543</v>
      </c>
      <c r="C1965" s="316" t="s">
        <v>11544</v>
      </c>
      <c r="D1965" s="317" t="s">
        <v>2500</v>
      </c>
      <c r="E1965" s="316" t="s">
        <v>10188</v>
      </c>
      <c r="F1965" s="317" t="s">
        <v>1661</v>
      </c>
      <c r="G1965" s="317"/>
      <c r="H1965" s="317" t="s">
        <v>10188</v>
      </c>
      <c r="I1965" s="317" t="s">
        <v>11546</v>
      </c>
      <c r="J1965" s="317"/>
      <c r="K1965" s="317" t="s">
        <v>10360</v>
      </c>
      <c r="L1965" s="54"/>
      <c r="M1965" s="18"/>
      <c r="N1965" s="59">
        <v>41379</v>
      </c>
      <c r="O1965" s="19">
        <v>6</v>
      </c>
      <c r="P1965" s="22"/>
      <c r="Q1965" s="52"/>
      <c r="R1965" s="330"/>
    </row>
    <row r="1966" spans="1:18" x14ac:dyDescent="0.25">
      <c r="A1966" s="54">
        <v>41374</v>
      </c>
      <c r="B1966" s="316" t="s">
        <v>11543</v>
      </c>
      <c r="C1966" s="316" t="s">
        <v>11059</v>
      </c>
      <c r="D1966" s="317" t="s">
        <v>11060</v>
      </c>
      <c r="E1966" s="316" t="s">
        <v>10188</v>
      </c>
      <c r="F1966" s="317" t="s">
        <v>1661</v>
      </c>
      <c r="G1966" s="317"/>
      <c r="H1966" s="317" t="s">
        <v>10188</v>
      </c>
      <c r="I1966" s="317" t="s">
        <v>11547</v>
      </c>
      <c r="J1966" s="317"/>
      <c r="K1966" s="317" t="s">
        <v>824</v>
      </c>
      <c r="L1966" s="54"/>
      <c r="M1966" s="18"/>
      <c r="N1966" s="59">
        <v>41379</v>
      </c>
      <c r="O1966" s="19">
        <v>1</v>
      </c>
      <c r="P1966" s="22"/>
      <c r="Q1966" s="52"/>
      <c r="R1966" s="330"/>
    </row>
    <row r="1967" spans="1:18" x14ac:dyDescent="0.25">
      <c r="A1967" s="54">
        <v>41374</v>
      </c>
      <c r="B1967" s="316" t="s">
        <v>11543</v>
      </c>
      <c r="C1967" s="316" t="s">
        <v>8356</v>
      </c>
      <c r="D1967" s="317"/>
      <c r="E1967" s="316" t="s">
        <v>10188</v>
      </c>
      <c r="F1967" s="317" t="s">
        <v>1661</v>
      </c>
      <c r="G1967" s="317"/>
      <c r="H1967" s="317" t="s">
        <v>10188</v>
      </c>
      <c r="I1967" s="317" t="s">
        <v>11548</v>
      </c>
      <c r="J1967" s="317"/>
      <c r="K1967" s="317" t="s">
        <v>9338</v>
      </c>
      <c r="L1967" s="54"/>
      <c r="M1967" s="18"/>
      <c r="N1967" s="59">
        <v>41379</v>
      </c>
      <c r="O1967" s="19">
        <v>5</v>
      </c>
      <c r="P1967" s="22"/>
      <c r="Q1967" s="52"/>
      <c r="R1967" s="330"/>
    </row>
    <row r="1968" spans="1:18" x14ac:dyDescent="0.25">
      <c r="A1968" s="54">
        <v>41374</v>
      </c>
      <c r="B1968" s="316" t="s">
        <v>11540</v>
      </c>
      <c r="C1968" s="316" t="s">
        <v>11529</v>
      </c>
      <c r="D1968" s="317">
        <v>5256</v>
      </c>
      <c r="E1968" s="316"/>
      <c r="F1968" s="317" t="s">
        <v>8863</v>
      </c>
      <c r="G1968" s="317" t="s">
        <v>5830</v>
      </c>
      <c r="H1968" s="317" t="s">
        <v>11541</v>
      </c>
      <c r="I1968" s="317" t="s">
        <v>3289</v>
      </c>
      <c r="J1968" s="317" t="s">
        <v>11542</v>
      </c>
      <c r="K1968" s="317" t="s">
        <v>2443</v>
      </c>
      <c r="L1968" s="54">
        <v>41379</v>
      </c>
      <c r="M1968" s="18" t="s">
        <v>3386</v>
      </c>
      <c r="N1968" s="59" t="s">
        <v>12585</v>
      </c>
      <c r="O1968" s="19"/>
      <c r="P1968" s="22"/>
      <c r="Q1968" s="52"/>
      <c r="R1968" s="330"/>
    </row>
    <row r="1969" spans="1:18" ht="30" x14ac:dyDescent="0.25">
      <c r="A1969" s="27">
        <v>41375</v>
      </c>
      <c r="B1969" s="354" t="s">
        <v>11560</v>
      </c>
      <c r="C1969" s="354" t="s">
        <v>8356</v>
      </c>
      <c r="D1969" s="355" t="s">
        <v>8356</v>
      </c>
      <c r="E1969" s="354" t="s">
        <v>11561</v>
      </c>
      <c r="F1969" s="355" t="s">
        <v>11562</v>
      </c>
      <c r="G1969" s="355"/>
      <c r="H1969" s="355" t="s">
        <v>11563</v>
      </c>
      <c r="I1969" s="355"/>
      <c r="J1969" s="355"/>
      <c r="K1969" s="355" t="s">
        <v>824</v>
      </c>
      <c r="L1969" s="356"/>
      <c r="M1969" s="18"/>
      <c r="N1969" s="59" t="s">
        <v>12585</v>
      </c>
      <c r="O1969" s="16"/>
      <c r="P1969" s="51"/>
      <c r="Q1969" s="52"/>
      <c r="R1969" s="330"/>
    </row>
    <row r="1970" spans="1:18" ht="30" x14ac:dyDescent="0.25">
      <c r="A1970" s="27">
        <v>41376</v>
      </c>
      <c r="B1970" s="354">
        <v>5092</v>
      </c>
      <c r="C1970" s="354" t="s">
        <v>5944</v>
      </c>
      <c r="D1970" s="355">
        <v>5092</v>
      </c>
      <c r="E1970" s="354" t="s">
        <v>7406</v>
      </c>
      <c r="F1970" s="355" t="s">
        <v>1461</v>
      </c>
      <c r="G1970" s="355" t="s">
        <v>6532</v>
      </c>
      <c r="H1970" s="355" t="s">
        <v>11577</v>
      </c>
      <c r="I1970" s="355" t="s">
        <v>2534</v>
      </c>
      <c r="J1970" s="355" t="s">
        <v>2834</v>
      </c>
      <c r="K1970" s="355" t="s">
        <v>10992</v>
      </c>
      <c r="L1970" s="27">
        <v>41376</v>
      </c>
      <c r="M1970" s="18"/>
      <c r="N1970" s="79">
        <v>41379</v>
      </c>
      <c r="O1970" s="16">
        <v>8</v>
      </c>
      <c r="P1970" s="51"/>
      <c r="Q1970" s="52"/>
      <c r="R1970" s="330"/>
    </row>
    <row r="1971" spans="1:18" ht="45" x14ac:dyDescent="0.25">
      <c r="A1971" s="27">
        <v>41376</v>
      </c>
      <c r="B1971" s="354" t="s">
        <v>11572</v>
      </c>
      <c r="C1971" s="354" t="s">
        <v>11569</v>
      </c>
      <c r="D1971" s="355">
        <v>5243</v>
      </c>
      <c r="E1971" s="354"/>
      <c r="F1971" s="355" t="s">
        <v>7521</v>
      </c>
      <c r="G1971" s="355"/>
      <c r="H1971" s="355" t="s">
        <v>4047</v>
      </c>
      <c r="I1971" s="355" t="s">
        <v>4014</v>
      </c>
      <c r="J1971" s="355" t="s">
        <v>11570</v>
      </c>
      <c r="K1971" s="355" t="s">
        <v>7127</v>
      </c>
      <c r="L1971" s="27"/>
      <c r="M1971" s="18"/>
      <c r="N1971" s="79">
        <v>41393</v>
      </c>
      <c r="O1971" s="16">
        <v>250</v>
      </c>
      <c r="P1971" s="51"/>
      <c r="Q1971" s="52"/>
      <c r="R1971" s="330"/>
    </row>
    <row r="1972" spans="1:18" ht="45" x14ac:dyDescent="0.25">
      <c r="A1972" s="27">
        <v>41376</v>
      </c>
      <c r="B1972" s="354" t="s">
        <v>11572</v>
      </c>
      <c r="C1972" s="354" t="s">
        <v>11569</v>
      </c>
      <c r="D1972" s="355">
        <v>5243</v>
      </c>
      <c r="E1972" s="354"/>
      <c r="F1972" s="355" t="s">
        <v>7521</v>
      </c>
      <c r="G1972" s="355"/>
      <c r="H1972" s="355" t="s">
        <v>4442</v>
      </c>
      <c r="I1972" s="355" t="s">
        <v>10616</v>
      </c>
      <c r="J1972" s="355" t="s">
        <v>11570</v>
      </c>
      <c r="K1972" s="355" t="s">
        <v>5477</v>
      </c>
      <c r="L1972" s="27"/>
      <c r="M1972" s="18"/>
      <c r="N1972" s="79">
        <v>41393</v>
      </c>
      <c r="O1972" s="16">
        <v>500</v>
      </c>
      <c r="P1972" s="51"/>
      <c r="Q1972" s="52"/>
      <c r="R1972" s="330"/>
    </row>
    <row r="1973" spans="1:18" ht="30" x14ac:dyDescent="0.25">
      <c r="A1973" s="27">
        <v>41376</v>
      </c>
      <c r="B1973" s="25" t="s">
        <v>11568</v>
      </c>
      <c r="C1973" s="25" t="s">
        <v>11569</v>
      </c>
      <c r="D1973" s="14">
        <v>5243</v>
      </c>
      <c r="E1973" s="25"/>
      <c r="F1973" s="14" t="s">
        <v>5382</v>
      </c>
      <c r="G1973" s="14"/>
      <c r="H1973" s="14" t="s">
        <v>11573</v>
      </c>
      <c r="I1973" s="14"/>
      <c r="J1973" s="14"/>
      <c r="K1973" s="14" t="s">
        <v>6895</v>
      </c>
      <c r="L1973" s="27"/>
      <c r="M1973" s="18"/>
      <c r="N1973" s="59" t="s">
        <v>12585</v>
      </c>
      <c r="O1973" s="16"/>
      <c r="P1973" s="51"/>
      <c r="Q1973" s="52"/>
      <c r="R1973" s="330"/>
    </row>
    <row r="1974" spans="1:18" ht="30" x14ac:dyDescent="0.25">
      <c r="A1974" s="27">
        <v>41376</v>
      </c>
      <c r="B1974" s="25" t="s">
        <v>11568</v>
      </c>
      <c r="C1974" s="25" t="s">
        <v>11569</v>
      </c>
      <c r="D1974" s="14">
        <v>5243</v>
      </c>
      <c r="E1974" s="25"/>
      <c r="F1974" s="14" t="s">
        <v>5382</v>
      </c>
      <c r="G1974" s="14"/>
      <c r="H1974" s="14" t="s">
        <v>5346</v>
      </c>
      <c r="I1974" s="14"/>
      <c r="J1974" s="14"/>
      <c r="K1974" s="14" t="s">
        <v>2443</v>
      </c>
      <c r="L1974" s="27"/>
      <c r="M1974" s="18"/>
      <c r="N1974" s="59" t="s">
        <v>12585</v>
      </c>
      <c r="O1974" s="16"/>
      <c r="P1974" s="51"/>
      <c r="Q1974" s="52"/>
      <c r="R1974" s="330"/>
    </row>
    <row r="1975" spans="1:18" ht="30" x14ac:dyDescent="0.25">
      <c r="A1975" s="27">
        <v>41376</v>
      </c>
      <c r="B1975" s="25" t="s">
        <v>11568</v>
      </c>
      <c r="C1975" s="25" t="s">
        <v>11569</v>
      </c>
      <c r="D1975" s="14">
        <v>5243</v>
      </c>
      <c r="E1975" s="25"/>
      <c r="F1975" s="14" t="s">
        <v>5382</v>
      </c>
      <c r="G1975" s="14"/>
      <c r="H1975" s="14" t="s">
        <v>11574</v>
      </c>
      <c r="I1975" s="14"/>
      <c r="J1975" s="14"/>
      <c r="K1975" s="14" t="s">
        <v>4416</v>
      </c>
      <c r="L1975" s="27"/>
      <c r="M1975" s="18"/>
      <c r="N1975" s="59" t="s">
        <v>12585</v>
      </c>
      <c r="O1975" s="16"/>
      <c r="P1975" s="51"/>
      <c r="Q1975" s="52"/>
      <c r="R1975" s="330"/>
    </row>
    <row r="1976" spans="1:18" ht="45" x14ac:dyDescent="0.25">
      <c r="A1976" s="27">
        <v>41379</v>
      </c>
      <c r="B1976" s="354" t="s">
        <v>11587</v>
      </c>
      <c r="C1976" s="354" t="s">
        <v>11569</v>
      </c>
      <c r="D1976" s="355">
        <v>5243</v>
      </c>
      <c r="E1976" s="354"/>
      <c r="F1976" s="355" t="s">
        <v>11588</v>
      </c>
      <c r="G1976" s="355" t="s">
        <v>10616</v>
      </c>
      <c r="H1976" s="355" t="s">
        <v>11589</v>
      </c>
      <c r="I1976" s="355" t="s">
        <v>11590</v>
      </c>
      <c r="J1976" s="355"/>
      <c r="K1976" s="355" t="s">
        <v>11591</v>
      </c>
      <c r="L1976" s="27">
        <v>41397</v>
      </c>
      <c r="M1976" s="18"/>
      <c r="N1976" s="79">
        <v>41397</v>
      </c>
      <c r="O1976" s="16">
        <v>1920</v>
      </c>
      <c r="P1976" s="51"/>
      <c r="Q1976" s="52"/>
      <c r="R1976" s="330"/>
    </row>
    <row r="1977" spans="1:18" ht="60" x14ac:dyDescent="0.25">
      <c r="A1977" s="27">
        <v>41379</v>
      </c>
      <c r="B1977" s="25" t="s">
        <v>11592</v>
      </c>
      <c r="C1977" s="25" t="s">
        <v>8356</v>
      </c>
      <c r="D1977" s="14"/>
      <c r="E1977" s="25" t="s">
        <v>11593</v>
      </c>
      <c r="F1977" s="14" t="s">
        <v>11594</v>
      </c>
      <c r="G1977" s="14"/>
      <c r="H1977" s="14" t="s">
        <v>11595</v>
      </c>
      <c r="I1977" s="14" t="s">
        <v>11596</v>
      </c>
      <c r="J1977" s="14"/>
      <c r="K1977" s="14" t="s">
        <v>11597</v>
      </c>
      <c r="L1977" s="27"/>
      <c r="M1977" s="18"/>
      <c r="N1977" s="59" t="s">
        <v>12585</v>
      </c>
      <c r="O1977" s="16"/>
      <c r="P1977" s="51"/>
      <c r="Q1977" s="52"/>
      <c r="R1977" s="330"/>
    </row>
    <row r="1978" spans="1:18" ht="45" x14ac:dyDescent="0.25">
      <c r="A1978" s="27">
        <v>41382</v>
      </c>
      <c r="B1978" s="354" t="s">
        <v>11606</v>
      </c>
      <c r="C1978" s="354" t="s">
        <v>11569</v>
      </c>
      <c r="D1978" s="355">
        <v>5243</v>
      </c>
      <c r="E1978" s="354"/>
      <c r="F1978" s="355" t="s">
        <v>10971</v>
      </c>
      <c r="G1978" s="355" t="s">
        <v>4713</v>
      </c>
      <c r="H1978" s="355" t="s">
        <v>11607</v>
      </c>
      <c r="I1978" s="355" t="s">
        <v>7301</v>
      </c>
      <c r="J1978" s="355"/>
      <c r="K1978" s="355" t="s">
        <v>11608</v>
      </c>
      <c r="L1978" s="27">
        <v>41390</v>
      </c>
      <c r="M1978" s="18"/>
      <c r="N1978" s="79">
        <v>41393</v>
      </c>
      <c r="O1978" s="16">
        <v>31</v>
      </c>
      <c r="P1978" s="51"/>
      <c r="Q1978" s="52"/>
      <c r="R1978" s="330"/>
    </row>
    <row r="1979" spans="1:18" ht="30" x14ac:dyDescent="0.25">
      <c r="A1979" s="27">
        <v>41382</v>
      </c>
      <c r="B1979" s="354" t="s">
        <v>11598</v>
      </c>
      <c r="C1979" s="354" t="s">
        <v>11076</v>
      </c>
      <c r="D1979" s="355">
        <v>5142</v>
      </c>
      <c r="E1979" s="354"/>
      <c r="F1979" s="355" t="s">
        <v>738</v>
      </c>
      <c r="G1979" s="355"/>
      <c r="H1979" s="355" t="s">
        <v>11618</v>
      </c>
      <c r="I1979" s="355" t="s">
        <v>11619</v>
      </c>
      <c r="J1979" s="355" t="s">
        <v>8382</v>
      </c>
      <c r="K1979" s="355" t="s">
        <v>10878</v>
      </c>
      <c r="L1979" s="27">
        <v>41390</v>
      </c>
      <c r="M1979" s="18"/>
      <c r="N1979" s="59" t="s">
        <v>12585</v>
      </c>
      <c r="O1979" s="16"/>
      <c r="P1979" s="51"/>
      <c r="Q1979" s="52"/>
      <c r="R1979" s="330"/>
    </row>
    <row r="1980" spans="1:18" ht="30" x14ac:dyDescent="0.25">
      <c r="A1980" s="27">
        <v>41387</v>
      </c>
      <c r="B1980" s="25" t="s">
        <v>11628</v>
      </c>
      <c r="C1980" s="25" t="s">
        <v>11629</v>
      </c>
      <c r="D1980" s="14">
        <v>5211</v>
      </c>
      <c r="E1980" s="25"/>
      <c r="F1980" s="14" t="s">
        <v>7521</v>
      </c>
      <c r="G1980" s="14"/>
      <c r="H1980" s="14" t="s">
        <v>11630</v>
      </c>
      <c r="I1980" s="14" t="s">
        <v>8947</v>
      </c>
      <c r="J1980" s="14"/>
      <c r="K1980" s="14" t="s">
        <v>3040</v>
      </c>
      <c r="L1980" s="27">
        <v>41387</v>
      </c>
      <c r="M1980" s="18" t="s">
        <v>3386</v>
      </c>
      <c r="N1980" s="59" t="s">
        <v>12585</v>
      </c>
      <c r="O1980" s="16"/>
      <c r="P1980" s="51"/>
      <c r="Q1980" s="52"/>
      <c r="R1980" s="330"/>
    </row>
    <row r="1981" spans="1:18" ht="30" x14ac:dyDescent="0.25">
      <c r="A1981" s="27">
        <v>41387</v>
      </c>
      <c r="B1981" s="25" t="s">
        <v>11633</v>
      </c>
      <c r="C1981" s="25" t="s">
        <v>8145</v>
      </c>
      <c r="D1981" s="14">
        <v>5153</v>
      </c>
      <c r="E1981" s="25" t="s">
        <v>11636</v>
      </c>
      <c r="F1981" s="14" t="s">
        <v>567</v>
      </c>
      <c r="G1981" s="14"/>
      <c r="H1981" s="14" t="s">
        <v>4442</v>
      </c>
      <c r="I1981" s="14" t="s">
        <v>4742</v>
      </c>
      <c r="J1981" s="14" t="s">
        <v>11634</v>
      </c>
      <c r="K1981" s="14" t="s">
        <v>11635</v>
      </c>
      <c r="L1981" s="27">
        <v>41408</v>
      </c>
      <c r="M1981" s="18"/>
      <c r="N1981" s="59" t="s">
        <v>12585</v>
      </c>
      <c r="O1981" s="16"/>
      <c r="P1981" s="51"/>
      <c r="Q1981" s="52"/>
      <c r="R1981" s="330"/>
    </row>
    <row r="1982" spans="1:18" ht="30" x14ac:dyDescent="0.25">
      <c r="A1982" s="27">
        <v>41387</v>
      </c>
      <c r="B1982" s="25" t="s">
        <v>11798</v>
      </c>
      <c r="C1982" s="25" t="s">
        <v>11569</v>
      </c>
      <c r="D1982" s="14">
        <v>5243</v>
      </c>
      <c r="E1982" s="25"/>
      <c r="F1982" s="14" t="s">
        <v>1223</v>
      </c>
      <c r="G1982" s="14"/>
      <c r="H1982" s="14" t="s">
        <v>11799</v>
      </c>
      <c r="I1982" s="14"/>
      <c r="J1982" s="14" t="s">
        <v>10002</v>
      </c>
      <c r="K1982" s="14" t="s">
        <v>11800</v>
      </c>
      <c r="L1982" s="27">
        <v>41416</v>
      </c>
      <c r="M1982" s="18"/>
      <c r="N1982" s="59" t="s">
        <v>12585</v>
      </c>
      <c r="O1982" s="16"/>
      <c r="P1982" s="51"/>
      <c r="Q1982" s="52"/>
      <c r="R1982" s="330"/>
    </row>
    <row r="1983" spans="1:18" ht="30" x14ac:dyDescent="0.25">
      <c r="A1983" s="27">
        <v>41387</v>
      </c>
      <c r="B1983" s="25" t="s">
        <v>11798</v>
      </c>
      <c r="C1983" s="25" t="s">
        <v>11569</v>
      </c>
      <c r="D1983" s="14">
        <v>5243</v>
      </c>
      <c r="E1983" s="25"/>
      <c r="F1983" s="14" t="s">
        <v>1223</v>
      </c>
      <c r="G1983" s="14"/>
      <c r="H1983" s="14" t="s">
        <v>11801</v>
      </c>
      <c r="I1983" s="14"/>
      <c r="J1983" s="14"/>
      <c r="K1983" s="14" t="s">
        <v>7516</v>
      </c>
      <c r="L1983" s="27">
        <v>41416</v>
      </c>
      <c r="M1983" s="18"/>
      <c r="N1983" s="59" t="s">
        <v>12585</v>
      </c>
      <c r="O1983" s="16"/>
      <c r="P1983" s="51"/>
      <c r="Q1983" s="52"/>
      <c r="R1983" s="330"/>
    </row>
    <row r="1984" spans="1:18" ht="30" x14ac:dyDescent="0.25">
      <c r="A1984" s="27">
        <v>41387</v>
      </c>
      <c r="B1984" s="25" t="s">
        <v>11802</v>
      </c>
      <c r="C1984" s="25" t="s">
        <v>11569</v>
      </c>
      <c r="D1984" s="14">
        <v>5243</v>
      </c>
      <c r="E1984" s="25"/>
      <c r="F1984" s="14" t="s">
        <v>1223</v>
      </c>
      <c r="G1984" s="14"/>
      <c r="H1984" s="14" t="s">
        <v>11803</v>
      </c>
      <c r="I1984" s="14"/>
      <c r="J1984" s="14"/>
      <c r="K1984" s="14" t="s">
        <v>11804</v>
      </c>
      <c r="L1984" s="27">
        <v>41416</v>
      </c>
      <c r="M1984" s="18"/>
      <c r="N1984" s="59" t="s">
        <v>12585</v>
      </c>
      <c r="O1984" s="16"/>
      <c r="P1984" s="51"/>
      <c r="Q1984" s="52"/>
      <c r="R1984" s="330"/>
    </row>
    <row r="1985" spans="1:18" ht="30" x14ac:dyDescent="0.25">
      <c r="A1985" s="27">
        <v>41388</v>
      </c>
      <c r="B1985" s="354" t="s">
        <v>11641</v>
      </c>
      <c r="C1985" s="354" t="s">
        <v>3086</v>
      </c>
      <c r="D1985" s="355" t="s">
        <v>7606</v>
      </c>
      <c r="E1985" s="354" t="s">
        <v>10188</v>
      </c>
      <c r="F1985" s="355" t="s">
        <v>1661</v>
      </c>
      <c r="G1985" s="355"/>
      <c r="H1985" s="355" t="s">
        <v>10188</v>
      </c>
      <c r="I1985" s="355" t="s">
        <v>11642</v>
      </c>
      <c r="J1985" s="355"/>
      <c r="K1985" s="355" t="s">
        <v>313</v>
      </c>
      <c r="L1985" s="356"/>
      <c r="M1985" s="18"/>
      <c r="N1985" s="79">
        <v>41389</v>
      </c>
      <c r="O1985" s="16">
        <v>12</v>
      </c>
      <c r="P1985" s="51"/>
      <c r="Q1985" s="52"/>
      <c r="R1985" s="330"/>
    </row>
    <row r="1986" spans="1:18" ht="45" x14ac:dyDescent="0.25">
      <c r="A1986" s="27">
        <v>41389</v>
      </c>
      <c r="B1986" s="25" t="s">
        <v>11663</v>
      </c>
      <c r="C1986" s="25" t="s">
        <v>11529</v>
      </c>
      <c r="D1986" s="14">
        <v>5251</v>
      </c>
      <c r="E1986" s="25"/>
      <c r="F1986" s="14" t="s">
        <v>11664</v>
      </c>
      <c r="G1986" s="14"/>
      <c r="H1986" s="14" t="s">
        <v>228</v>
      </c>
      <c r="I1986" s="14" t="s">
        <v>6069</v>
      </c>
      <c r="J1986" s="14" t="s">
        <v>7916</v>
      </c>
      <c r="K1986" s="14" t="s">
        <v>7127</v>
      </c>
      <c r="L1986" s="27">
        <v>41409</v>
      </c>
      <c r="M1986" s="18"/>
      <c r="N1986" s="59" t="s">
        <v>12585</v>
      </c>
      <c r="O1986" s="16"/>
      <c r="P1986" s="51"/>
      <c r="Q1986" s="52"/>
      <c r="R1986" s="330"/>
    </row>
    <row r="1987" spans="1:18" ht="30" x14ac:dyDescent="0.25">
      <c r="A1987" s="27">
        <v>41393</v>
      </c>
      <c r="B1987" s="25" t="s">
        <v>11704</v>
      </c>
      <c r="C1987" s="25" t="s">
        <v>11468</v>
      </c>
      <c r="D1987" s="14">
        <v>5205</v>
      </c>
      <c r="E1987" s="25"/>
      <c r="F1987" s="14" t="s">
        <v>7521</v>
      </c>
      <c r="G1987" s="14" t="s">
        <v>11705</v>
      </c>
      <c r="H1987" s="14" t="s">
        <v>9191</v>
      </c>
      <c r="I1987" s="14" t="s">
        <v>4014</v>
      </c>
      <c r="J1987" s="14" t="s">
        <v>11706</v>
      </c>
      <c r="K1987" s="14" t="s">
        <v>7127</v>
      </c>
      <c r="L1987" s="27"/>
      <c r="M1987" s="18" t="s">
        <v>6533</v>
      </c>
      <c r="N1987" s="59" t="s">
        <v>12585</v>
      </c>
      <c r="O1987" s="16"/>
      <c r="P1987" s="51"/>
      <c r="Q1987" s="52"/>
      <c r="R1987" s="330"/>
    </row>
    <row r="1988" spans="1:18" ht="30" x14ac:dyDescent="0.25">
      <c r="A1988" s="27">
        <v>41393</v>
      </c>
      <c r="B1988" s="25" t="s">
        <v>11704</v>
      </c>
      <c r="C1988" s="25" t="s">
        <v>11468</v>
      </c>
      <c r="D1988" s="14">
        <v>5205</v>
      </c>
      <c r="E1988" s="25"/>
      <c r="F1988" s="14" t="s">
        <v>7521</v>
      </c>
      <c r="G1988" s="14" t="s">
        <v>11705</v>
      </c>
      <c r="H1988" s="14" t="s">
        <v>9191</v>
      </c>
      <c r="I1988" s="14" t="s">
        <v>4014</v>
      </c>
      <c r="J1988" s="14" t="s">
        <v>11707</v>
      </c>
      <c r="K1988" s="14" t="s">
        <v>7127</v>
      </c>
      <c r="L1988" s="27"/>
      <c r="M1988" s="18" t="s">
        <v>6533</v>
      </c>
      <c r="N1988" s="59" t="s">
        <v>12585</v>
      </c>
      <c r="O1988" s="16"/>
      <c r="P1988" s="51"/>
      <c r="Q1988" s="52"/>
      <c r="R1988" s="330"/>
    </row>
    <row r="1989" spans="1:18" ht="30" x14ac:dyDescent="0.25">
      <c r="A1989" s="27">
        <v>41394</v>
      </c>
      <c r="B1989" s="354" t="s">
        <v>11669</v>
      </c>
      <c r="C1989" s="354" t="s">
        <v>11059</v>
      </c>
      <c r="D1989" s="355" t="s">
        <v>11060</v>
      </c>
      <c r="E1989" s="354" t="s">
        <v>1877</v>
      </c>
      <c r="F1989" s="355" t="s">
        <v>1661</v>
      </c>
      <c r="G1989" s="355"/>
      <c r="H1989" s="355" t="s">
        <v>10188</v>
      </c>
      <c r="I1989" s="355" t="s">
        <v>11672</v>
      </c>
      <c r="J1989" s="355"/>
      <c r="K1989" s="355" t="s">
        <v>824</v>
      </c>
      <c r="L1989" s="356"/>
      <c r="M1989" s="18"/>
      <c r="N1989" s="79">
        <v>41396</v>
      </c>
      <c r="O1989" s="16">
        <v>1</v>
      </c>
      <c r="P1989" s="51"/>
      <c r="Q1989" s="52"/>
      <c r="R1989" s="330"/>
    </row>
    <row r="1990" spans="1:18" ht="45" x14ac:dyDescent="0.25">
      <c r="A1990" s="27">
        <v>41394</v>
      </c>
      <c r="B1990" s="354" t="s">
        <v>11669</v>
      </c>
      <c r="C1990" s="354" t="s">
        <v>11609</v>
      </c>
      <c r="D1990" s="355" t="s">
        <v>11617</v>
      </c>
      <c r="E1990" s="354" t="s">
        <v>4857</v>
      </c>
      <c r="F1990" s="355" t="s">
        <v>1661</v>
      </c>
      <c r="G1990" s="355"/>
      <c r="H1990" s="355" t="s">
        <v>10188</v>
      </c>
      <c r="I1990" s="355" t="s">
        <v>11673</v>
      </c>
      <c r="J1990" s="355"/>
      <c r="K1990" s="355" t="s">
        <v>9338</v>
      </c>
      <c r="L1990" s="356"/>
      <c r="M1990" s="18"/>
      <c r="N1990" s="79">
        <v>41396</v>
      </c>
      <c r="O1990" s="16">
        <v>5</v>
      </c>
      <c r="P1990" s="51"/>
      <c r="Q1990" s="52"/>
      <c r="R1990" s="330"/>
    </row>
    <row r="1991" spans="1:18" ht="30" x14ac:dyDescent="0.25">
      <c r="A1991" s="27">
        <v>41394</v>
      </c>
      <c r="B1991" s="354" t="s">
        <v>11669</v>
      </c>
      <c r="C1991" s="354" t="s">
        <v>11268</v>
      </c>
      <c r="D1991" s="355" t="s">
        <v>11269</v>
      </c>
      <c r="E1991" s="354" t="s">
        <v>4857</v>
      </c>
      <c r="F1991" s="355" t="s">
        <v>1661</v>
      </c>
      <c r="G1991" s="355"/>
      <c r="H1991" s="355" t="s">
        <v>10188</v>
      </c>
      <c r="I1991" s="355" t="s">
        <v>11678</v>
      </c>
      <c r="J1991" s="355"/>
      <c r="K1991" s="355" t="s">
        <v>824</v>
      </c>
      <c r="L1991" s="356"/>
      <c r="M1991" s="18"/>
      <c r="N1991" s="79">
        <v>41396</v>
      </c>
      <c r="O1991" s="16">
        <v>1</v>
      </c>
      <c r="P1991" s="51"/>
      <c r="Q1991" s="52"/>
      <c r="R1991" s="330"/>
    </row>
    <row r="1992" spans="1:18" ht="30" x14ac:dyDescent="0.25">
      <c r="A1992" s="27">
        <v>41394</v>
      </c>
      <c r="B1992" s="354" t="s">
        <v>11669</v>
      </c>
      <c r="C1992" s="354" t="s">
        <v>11268</v>
      </c>
      <c r="D1992" s="355" t="s">
        <v>11269</v>
      </c>
      <c r="E1992" s="354" t="s">
        <v>4857</v>
      </c>
      <c r="F1992" s="355" t="s">
        <v>1661</v>
      </c>
      <c r="G1992" s="355"/>
      <c r="H1992" s="355" t="s">
        <v>10188</v>
      </c>
      <c r="I1992" s="355" t="s">
        <v>11679</v>
      </c>
      <c r="J1992" s="355"/>
      <c r="K1992" s="355" t="s">
        <v>824</v>
      </c>
      <c r="L1992" s="356"/>
      <c r="M1992" s="18"/>
      <c r="N1992" s="79">
        <v>41396</v>
      </c>
      <c r="O1992" s="16">
        <v>1</v>
      </c>
      <c r="P1992" s="51"/>
      <c r="Q1992" s="52"/>
      <c r="R1992" s="330"/>
    </row>
    <row r="1993" spans="1:18" ht="30" x14ac:dyDescent="0.25">
      <c r="A1993" s="27">
        <v>41394</v>
      </c>
      <c r="B1993" s="354" t="s">
        <v>11669</v>
      </c>
      <c r="C1993" s="354" t="s">
        <v>8481</v>
      </c>
      <c r="D1993" s="355"/>
      <c r="E1993" s="354" t="s">
        <v>4857</v>
      </c>
      <c r="F1993" s="355" t="s">
        <v>1661</v>
      </c>
      <c r="G1993" s="355"/>
      <c r="H1993" s="355" t="s">
        <v>11433</v>
      </c>
      <c r="I1993" s="355" t="s">
        <v>11674</v>
      </c>
      <c r="J1993" s="355"/>
      <c r="K1993" s="355" t="s">
        <v>9338</v>
      </c>
      <c r="L1993" s="27"/>
      <c r="M1993" s="18"/>
      <c r="N1993" s="79">
        <v>41400</v>
      </c>
      <c r="O1993" s="16">
        <v>5</v>
      </c>
      <c r="P1993" s="51"/>
      <c r="Q1993" s="52"/>
      <c r="R1993" s="330"/>
    </row>
    <row r="1994" spans="1:18" ht="30" x14ac:dyDescent="0.25">
      <c r="A1994" s="27">
        <v>41394</v>
      </c>
      <c r="B1994" s="354" t="s">
        <v>11669</v>
      </c>
      <c r="C1994" s="354" t="s">
        <v>8481</v>
      </c>
      <c r="D1994" s="355"/>
      <c r="E1994" s="354" t="s">
        <v>4857</v>
      </c>
      <c r="F1994" s="355" t="s">
        <v>1661</v>
      </c>
      <c r="G1994" s="355"/>
      <c r="H1994" s="355" t="s">
        <v>10188</v>
      </c>
      <c r="I1994" s="355" t="s">
        <v>11675</v>
      </c>
      <c r="J1994" s="355"/>
      <c r="K1994" s="355" t="s">
        <v>9989</v>
      </c>
      <c r="L1994" s="27"/>
      <c r="M1994" s="18"/>
      <c r="N1994" s="79">
        <v>41400</v>
      </c>
      <c r="O1994" s="16">
        <v>3</v>
      </c>
      <c r="P1994" s="51"/>
      <c r="Q1994" s="52"/>
      <c r="R1994" s="330"/>
    </row>
    <row r="1995" spans="1:18" ht="45" x14ac:dyDescent="0.25">
      <c r="A1995" s="27">
        <v>41394</v>
      </c>
      <c r="B1995" s="354" t="s">
        <v>11669</v>
      </c>
      <c r="C1995" s="354" t="s">
        <v>11670</v>
      </c>
      <c r="D1995" s="355" t="s">
        <v>11671</v>
      </c>
      <c r="E1995" s="354" t="s">
        <v>4857</v>
      </c>
      <c r="F1995" s="355" t="s">
        <v>1661</v>
      </c>
      <c r="G1995" s="355"/>
      <c r="H1995" s="355" t="s">
        <v>10188</v>
      </c>
      <c r="I1995" s="355" t="s">
        <v>11676</v>
      </c>
      <c r="J1995" s="355"/>
      <c r="K1995" s="355" t="s">
        <v>824</v>
      </c>
      <c r="L1995" s="27"/>
      <c r="M1995" s="18"/>
      <c r="N1995" s="79">
        <v>41400</v>
      </c>
      <c r="O1995" s="16">
        <v>1</v>
      </c>
      <c r="P1995" s="51"/>
      <c r="Q1995" s="52"/>
      <c r="R1995" s="330"/>
    </row>
    <row r="1996" spans="1:18" ht="45" x14ac:dyDescent="0.25">
      <c r="A1996" s="27">
        <v>41394</v>
      </c>
      <c r="B1996" s="354" t="s">
        <v>11669</v>
      </c>
      <c r="C1996" s="354" t="s">
        <v>11670</v>
      </c>
      <c r="D1996" s="355" t="s">
        <v>11671</v>
      </c>
      <c r="E1996" s="354" t="s">
        <v>4857</v>
      </c>
      <c r="F1996" s="355" t="s">
        <v>1661</v>
      </c>
      <c r="G1996" s="355"/>
      <c r="H1996" s="355" t="s">
        <v>10188</v>
      </c>
      <c r="I1996" s="355" t="s">
        <v>11677</v>
      </c>
      <c r="J1996" s="355"/>
      <c r="K1996" s="355" t="s">
        <v>824</v>
      </c>
      <c r="L1996" s="27"/>
      <c r="M1996" s="18"/>
      <c r="N1996" s="79">
        <v>41400</v>
      </c>
      <c r="O1996" s="16">
        <v>1</v>
      </c>
      <c r="P1996" s="51"/>
      <c r="Q1996" s="52"/>
      <c r="R1996" s="330"/>
    </row>
    <row r="1997" spans="1:18" ht="30" x14ac:dyDescent="0.25">
      <c r="A1997" s="27">
        <v>41394</v>
      </c>
      <c r="B1997" s="354" t="s">
        <v>11669</v>
      </c>
      <c r="C1997" s="354" t="s">
        <v>8481</v>
      </c>
      <c r="D1997" s="355"/>
      <c r="E1997" s="354" t="s">
        <v>4857</v>
      </c>
      <c r="F1997" s="355" t="s">
        <v>1661</v>
      </c>
      <c r="G1997" s="355"/>
      <c r="H1997" s="355" t="s">
        <v>10188</v>
      </c>
      <c r="I1997" s="355" t="s">
        <v>11730</v>
      </c>
      <c r="J1997" s="355"/>
      <c r="K1997" s="355" t="s">
        <v>9338</v>
      </c>
      <c r="L1997" s="27"/>
      <c r="M1997" s="18"/>
      <c r="N1997" s="79">
        <v>41401</v>
      </c>
      <c r="O1997" s="16">
        <v>5</v>
      </c>
      <c r="P1997" s="51"/>
      <c r="Q1997" s="52"/>
      <c r="R1997" s="330"/>
    </row>
    <row r="1998" spans="1:18" ht="30" x14ac:dyDescent="0.25">
      <c r="A1998" s="27">
        <v>41394</v>
      </c>
      <c r="B1998" s="354" t="s">
        <v>11681</v>
      </c>
      <c r="C1998" s="354" t="s">
        <v>11682</v>
      </c>
      <c r="D1998" s="355" t="s">
        <v>11683</v>
      </c>
      <c r="E1998" s="354" t="s">
        <v>10188</v>
      </c>
      <c r="F1998" s="355" t="s">
        <v>1661</v>
      </c>
      <c r="G1998" s="355"/>
      <c r="H1998" s="355" t="s">
        <v>10188</v>
      </c>
      <c r="I1998" s="355" t="s">
        <v>11684</v>
      </c>
      <c r="J1998" s="355"/>
      <c r="K1998" s="355" t="s">
        <v>11685</v>
      </c>
      <c r="L1998" s="27"/>
      <c r="M1998" s="18"/>
      <c r="N1998" s="79">
        <v>41414</v>
      </c>
      <c r="O1998" s="16">
        <f>45+15+20</f>
        <v>80</v>
      </c>
      <c r="P1998" s="51"/>
      <c r="Q1998" s="52"/>
      <c r="R1998" s="330"/>
    </row>
    <row r="1999" spans="1:18" ht="60" x14ac:dyDescent="0.25">
      <c r="A1999" s="27">
        <v>41394</v>
      </c>
      <c r="B1999" s="25" t="s">
        <v>11686</v>
      </c>
      <c r="C1999" s="25" t="s">
        <v>8356</v>
      </c>
      <c r="D1999" s="14"/>
      <c r="E1999" s="25" t="s">
        <v>11687</v>
      </c>
      <c r="F1999" s="14" t="s">
        <v>178</v>
      </c>
      <c r="G1999" s="14"/>
      <c r="H1999" s="14" t="s">
        <v>11688</v>
      </c>
      <c r="I1999" s="14" t="s">
        <v>11689</v>
      </c>
      <c r="J1999" s="14"/>
      <c r="K1999" s="14" t="s">
        <v>2581</v>
      </c>
      <c r="L1999" s="27"/>
      <c r="M1999" s="18"/>
      <c r="N1999" s="59" t="s">
        <v>12585</v>
      </c>
      <c r="O1999" s="16"/>
      <c r="P1999" s="51"/>
      <c r="Q1999" s="52"/>
      <c r="R1999" s="330"/>
    </row>
    <row r="2000" spans="1:18" ht="30" x14ac:dyDescent="0.25">
      <c r="A2000" s="27">
        <v>41395</v>
      </c>
      <c r="B2000" s="25" t="s">
        <v>11712</v>
      </c>
      <c r="C2000" s="25" t="s">
        <v>8145</v>
      </c>
      <c r="D2000" s="14">
        <v>5153</v>
      </c>
      <c r="E2000" s="25" t="s">
        <v>11713</v>
      </c>
      <c r="F2000" s="14" t="s">
        <v>11714</v>
      </c>
      <c r="G2000" s="14" t="s">
        <v>1587</v>
      </c>
      <c r="H2000" s="14" t="s">
        <v>11462</v>
      </c>
      <c r="I2000" s="14" t="s">
        <v>11719</v>
      </c>
      <c r="J2000" s="14" t="s">
        <v>10366</v>
      </c>
      <c r="K2000" s="14" t="s">
        <v>7374</v>
      </c>
      <c r="L2000" s="27">
        <v>41396</v>
      </c>
      <c r="M2000" s="18"/>
      <c r="N2000" s="79">
        <v>41396</v>
      </c>
      <c r="O2000" s="16"/>
      <c r="P2000" s="51"/>
      <c r="Q2000" s="52"/>
      <c r="R2000" s="330"/>
    </row>
    <row r="2001" spans="1:18" ht="30" x14ac:dyDescent="0.25">
      <c r="A2001" s="27">
        <v>41395</v>
      </c>
      <c r="B2001" s="354" t="s">
        <v>11708</v>
      </c>
      <c r="C2001" s="354" t="s">
        <v>1615</v>
      </c>
      <c r="D2001" s="355">
        <v>5230</v>
      </c>
      <c r="E2001" s="354"/>
      <c r="F2001" s="355" t="s">
        <v>4494</v>
      </c>
      <c r="G2001" s="355"/>
      <c r="H2001" s="355" t="s">
        <v>4359</v>
      </c>
      <c r="I2001" s="355" t="s">
        <v>5414</v>
      </c>
      <c r="J2001" s="355" t="s">
        <v>10366</v>
      </c>
      <c r="K2001" s="355" t="s">
        <v>921</v>
      </c>
      <c r="L2001" s="27">
        <v>41396</v>
      </c>
      <c r="M2001" s="18" t="s">
        <v>3386</v>
      </c>
      <c r="N2001" s="79">
        <v>41400</v>
      </c>
      <c r="O2001" s="16" t="s">
        <v>11237</v>
      </c>
      <c r="P2001" s="51"/>
      <c r="Q2001" s="52"/>
      <c r="R2001" s="330"/>
    </row>
    <row r="2002" spans="1:18" ht="45" x14ac:dyDescent="0.25">
      <c r="A2002" s="27">
        <v>41395</v>
      </c>
      <c r="B2002" s="354" t="s">
        <v>11708</v>
      </c>
      <c r="C2002" s="354" t="s">
        <v>1615</v>
      </c>
      <c r="D2002" s="355">
        <v>5230</v>
      </c>
      <c r="E2002" s="354"/>
      <c r="F2002" s="355" t="s">
        <v>4494</v>
      </c>
      <c r="G2002" s="355"/>
      <c r="H2002" s="355" t="s">
        <v>11709</v>
      </c>
      <c r="I2002" s="355" t="s">
        <v>11710</v>
      </c>
      <c r="J2002" s="355"/>
      <c r="K2002" s="355" t="s">
        <v>11711</v>
      </c>
      <c r="L2002" s="27">
        <v>41396</v>
      </c>
      <c r="M2002" s="18" t="s">
        <v>3386</v>
      </c>
      <c r="N2002" s="79">
        <v>41400</v>
      </c>
      <c r="O2002" s="16" t="s">
        <v>11726</v>
      </c>
      <c r="P2002" s="51"/>
      <c r="Q2002" s="52"/>
      <c r="R2002" s="330"/>
    </row>
    <row r="2003" spans="1:18" ht="30" x14ac:dyDescent="0.25">
      <c r="A2003" s="27">
        <v>41395</v>
      </c>
      <c r="B2003" s="25" t="s">
        <v>11701</v>
      </c>
      <c r="C2003" s="25" t="s">
        <v>9228</v>
      </c>
      <c r="D2003" s="14">
        <v>5140</v>
      </c>
      <c r="E2003" s="25"/>
      <c r="F2003" s="14" t="s">
        <v>1223</v>
      </c>
      <c r="G2003" s="14"/>
      <c r="H2003" s="14" t="s">
        <v>11618</v>
      </c>
      <c r="I2003" s="14" t="s">
        <v>11702</v>
      </c>
      <c r="J2003" s="14" t="s">
        <v>4445</v>
      </c>
      <c r="K2003" s="14" t="s">
        <v>11703</v>
      </c>
      <c r="L2003" s="27"/>
      <c r="M2003" s="18"/>
      <c r="N2003" s="59" t="s">
        <v>12585</v>
      </c>
      <c r="O2003" s="16"/>
      <c r="P2003" s="51"/>
      <c r="Q2003" s="52"/>
      <c r="R2003" s="330"/>
    </row>
    <row r="2004" spans="1:18" ht="30" x14ac:dyDescent="0.25">
      <c r="A2004" s="27">
        <v>41395</v>
      </c>
      <c r="B2004" s="25" t="s">
        <v>11718</v>
      </c>
      <c r="C2004" s="25" t="s">
        <v>8145</v>
      </c>
      <c r="D2004" s="14">
        <v>5153</v>
      </c>
      <c r="E2004" s="25" t="s">
        <v>11713</v>
      </c>
      <c r="F2004" s="14" t="s">
        <v>11714</v>
      </c>
      <c r="G2004" s="14" t="s">
        <v>11715</v>
      </c>
      <c r="H2004" s="14" t="s">
        <v>11716</v>
      </c>
      <c r="I2004" s="14" t="s">
        <v>11717</v>
      </c>
      <c r="J2004" s="14" t="s">
        <v>10366</v>
      </c>
      <c r="K2004" s="14" t="s">
        <v>7374</v>
      </c>
      <c r="L2004" s="27">
        <v>41397</v>
      </c>
      <c r="M2004" s="18"/>
      <c r="N2004" s="59" t="s">
        <v>12585</v>
      </c>
      <c r="O2004" s="16"/>
      <c r="P2004" s="51"/>
      <c r="Q2004" s="52"/>
      <c r="R2004" s="330"/>
    </row>
    <row r="2005" spans="1:18" ht="30" x14ac:dyDescent="0.25">
      <c r="A2005" s="27">
        <v>41397</v>
      </c>
      <c r="B2005" s="25" t="s">
        <v>11721</v>
      </c>
      <c r="C2005" s="25" t="s">
        <v>8145</v>
      </c>
      <c r="D2005" s="14">
        <v>5153</v>
      </c>
      <c r="E2005" s="25" t="s">
        <v>8342</v>
      </c>
      <c r="F2005" s="14" t="s">
        <v>1697</v>
      </c>
      <c r="G2005" s="14"/>
      <c r="H2005" s="14"/>
      <c r="I2005" s="14"/>
      <c r="J2005" s="14" t="s">
        <v>11722</v>
      </c>
      <c r="K2005" s="14" t="s">
        <v>420</v>
      </c>
      <c r="L2005" s="27">
        <v>41400</v>
      </c>
      <c r="M2005" s="18"/>
      <c r="N2005" s="79">
        <v>41400</v>
      </c>
      <c r="O2005" s="16">
        <v>20</v>
      </c>
      <c r="P2005" s="51"/>
      <c r="Q2005" s="52"/>
      <c r="R2005" s="330"/>
    </row>
    <row r="2006" spans="1:18" ht="30" x14ac:dyDescent="0.25">
      <c r="A2006" s="27">
        <v>41400</v>
      </c>
      <c r="B2006" s="354" t="s">
        <v>11727</v>
      </c>
      <c r="C2006" s="354" t="s">
        <v>11682</v>
      </c>
      <c r="D2006" s="355" t="s">
        <v>1030</v>
      </c>
      <c r="E2006" s="354" t="s">
        <v>11728</v>
      </c>
      <c r="F2006" s="355" t="s">
        <v>1661</v>
      </c>
      <c r="G2006" s="355"/>
      <c r="H2006" s="355" t="s">
        <v>10188</v>
      </c>
      <c r="I2006" s="355" t="s">
        <v>11729</v>
      </c>
      <c r="J2006" s="355"/>
      <c r="K2006" s="355" t="s">
        <v>6532</v>
      </c>
      <c r="L2006" s="27"/>
      <c r="M2006" s="18"/>
      <c r="N2006" s="79">
        <v>41403</v>
      </c>
      <c r="O2006" s="16">
        <v>20</v>
      </c>
      <c r="P2006" s="51"/>
      <c r="Q2006" s="52"/>
      <c r="R2006" s="330"/>
    </row>
    <row r="2007" spans="1:18" ht="45" x14ac:dyDescent="0.25">
      <c r="A2007" s="27">
        <v>41401</v>
      </c>
      <c r="B2007" s="25" t="s">
        <v>12092</v>
      </c>
      <c r="C2007" s="25" t="s">
        <v>8356</v>
      </c>
      <c r="D2007" s="14"/>
      <c r="E2007" s="25" t="s">
        <v>12093</v>
      </c>
      <c r="F2007" s="14" t="s">
        <v>178</v>
      </c>
      <c r="G2007" s="14"/>
      <c r="H2007" s="14" t="s">
        <v>12094</v>
      </c>
      <c r="I2007" s="14"/>
      <c r="J2007" s="14"/>
      <c r="K2007" s="14" t="s">
        <v>3817</v>
      </c>
      <c r="L2007" s="27"/>
      <c r="M2007" s="18"/>
      <c r="N2007" s="59" t="s">
        <v>12585</v>
      </c>
      <c r="O2007" s="16"/>
      <c r="P2007" s="51"/>
      <c r="Q2007" s="52"/>
      <c r="R2007" s="330"/>
    </row>
    <row r="2008" spans="1:18" ht="45" x14ac:dyDescent="0.25">
      <c r="A2008" s="27">
        <v>41401</v>
      </c>
      <c r="B2008" s="25" t="s">
        <v>12092</v>
      </c>
      <c r="C2008" s="25" t="s">
        <v>8356</v>
      </c>
      <c r="D2008" s="14"/>
      <c r="E2008" s="25" t="s">
        <v>12093</v>
      </c>
      <c r="F2008" s="14" t="s">
        <v>178</v>
      </c>
      <c r="G2008" s="14"/>
      <c r="H2008" s="14" t="s">
        <v>12095</v>
      </c>
      <c r="I2008" s="14"/>
      <c r="J2008" s="14"/>
      <c r="K2008" s="14" t="s">
        <v>3817</v>
      </c>
      <c r="L2008" s="27"/>
      <c r="M2008" s="18"/>
      <c r="N2008" s="59" t="s">
        <v>12585</v>
      </c>
      <c r="O2008" s="16"/>
      <c r="P2008" s="51"/>
      <c r="Q2008" s="52"/>
      <c r="R2008" s="330"/>
    </row>
    <row r="2009" spans="1:18" ht="45" x14ac:dyDescent="0.25">
      <c r="A2009" s="27">
        <v>41402</v>
      </c>
      <c r="B2009" s="354" t="s">
        <v>11748</v>
      </c>
      <c r="C2009" s="354" t="s">
        <v>11298</v>
      </c>
      <c r="D2009" s="355">
        <v>5182</v>
      </c>
      <c r="E2009" s="354" t="s">
        <v>11150</v>
      </c>
      <c r="F2009" s="355" t="s">
        <v>11749</v>
      </c>
      <c r="G2009" s="355"/>
      <c r="H2009" s="355" t="s">
        <v>11750</v>
      </c>
      <c r="I2009" s="355" t="s">
        <v>11751</v>
      </c>
      <c r="J2009" s="355"/>
      <c r="K2009" s="355" t="s">
        <v>11752</v>
      </c>
      <c r="L2009" s="27">
        <v>41407</v>
      </c>
      <c r="M2009" s="18"/>
      <c r="N2009" s="79">
        <v>41408</v>
      </c>
      <c r="O2009" s="16">
        <v>12</v>
      </c>
      <c r="P2009" s="51"/>
      <c r="Q2009" s="52">
        <v>332.1</v>
      </c>
      <c r="R2009" s="330" t="s">
        <v>10981</v>
      </c>
    </row>
    <row r="2010" spans="1:18" ht="30" x14ac:dyDescent="0.25">
      <c r="A2010" s="27">
        <v>41402</v>
      </c>
      <c r="B2010" s="354" t="s">
        <v>11748</v>
      </c>
      <c r="C2010" s="354" t="s">
        <v>11298</v>
      </c>
      <c r="D2010" s="355">
        <v>5182</v>
      </c>
      <c r="E2010" s="354" t="s">
        <v>11753</v>
      </c>
      <c r="F2010" s="355" t="s">
        <v>11749</v>
      </c>
      <c r="G2010" s="355"/>
      <c r="H2010" s="355" t="s">
        <v>1587</v>
      </c>
      <c r="I2010" s="355" t="s">
        <v>11755</v>
      </c>
      <c r="J2010" s="355"/>
      <c r="K2010" s="355" t="s">
        <v>3947</v>
      </c>
      <c r="L2010" s="27">
        <v>41407</v>
      </c>
      <c r="M2010" s="18"/>
      <c r="N2010" s="79">
        <v>41408</v>
      </c>
      <c r="O2010" s="16">
        <v>1</v>
      </c>
      <c r="P2010" s="51"/>
      <c r="Q2010" s="52">
        <v>22.75</v>
      </c>
      <c r="R2010" s="332" t="s">
        <v>10981</v>
      </c>
    </row>
    <row r="2011" spans="1:18" ht="30" x14ac:dyDescent="0.25">
      <c r="A2011" s="27">
        <v>41402</v>
      </c>
      <c r="B2011" s="354" t="s">
        <v>11748</v>
      </c>
      <c r="C2011" s="354" t="s">
        <v>11298</v>
      </c>
      <c r="D2011" s="355">
        <v>5182</v>
      </c>
      <c r="E2011" s="354" t="s">
        <v>11754</v>
      </c>
      <c r="F2011" s="355" t="s">
        <v>11749</v>
      </c>
      <c r="G2011" s="355"/>
      <c r="H2011" s="355" t="s">
        <v>1587</v>
      </c>
      <c r="I2011" s="355" t="s">
        <v>11756</v>
      </c>
      <c r="J2011" s="355"/>
      <c r="K2011" s="355" t="s">
        <v>3947</v>
      </c>
      <c r="L2011" s="27">
        <v>41407</v>
      </c>
      <c r="M2011" s="18"/>
      <c r="N2011" s="79">
        <v>41408</v>
      </c>
      <c r="O2011" s="16">
        <v>1</v>
      </c>
      <c r="P2011" s="51"/>
      <c r="Q2011" s="52">
        <v>14.33</v>
      </c>
      <c r="R2011" s="332" t="s">
        <v>10981</v>
      </c>
    </row>
    <row r="2012" spans="1:18" ht="45" x14ac:dyDescent="0.25">
      <c r="A2012" s="27">
        <v>41403</v>
      </c>
      <c r="B2012" s="354" t="s">
        <v>11739</v>
      </c>
      <c r="C2012" s="354" t="s">
        <v>7252</v>
      </c>
      <c r="D2012" s="355">
        <v>5155</v>
      </c>
      <c r="E2012" s="354"/>
      <c r="F2012" s="355" t="s">
        <v>10971</v>
      </c>
      <c r="G2012" s="355" t="s">
        <v>10616</v>
      </c>
      <c r="H2012" s="355" t="s">
        <v>11740</v>
      </c>
      <c r="I2012" s="355" t="s">
        <v>10616</v>
      </c>
      <c r="J2012" s="355"/>
      <c r="K2012" s="355" t="s">
        <v>2419</v>
      </c>
      <c r="L2012" s="27">
        <v>41403</v>
      </c>
      <c r="M2012" s="18" t="s">
        <v>3386</v>
      </c>
      <c r="N2012" s="79">
        <v>41403</v>
      </c>
      <c r="O2012" s="16">
        <v>25</v>
      </c>
      <c r="P2012" s="51"/>
      <c r="Q2012" s="52"/>
      <c r="R2012" s="330"/>
    </row>
    <row r="2013" spans="1:18" ht="30" x14ac:dyDescent="0.25">
      <c r="A2013" s="27">
        <v>41409</v>
      </c>
      <c r="B2013" s="354" t="s">
        <v>11768</v>
      </c>
      <c r="C2013" s="354" t="s">
        <v>7605</v>
      </c>
      <c r="D2013" s="355" t="s">
        <v>11769</v>
      </c>
      <c r="E2013" s="354" t="s">
        <v>10188</v>
      </c>
      <c r="F2013" s="355" t="s">
        <v>1661</v>
      </c>
      <c r="G2013" s="355"/>
      <c r="H2013" s="355" t="s">
        <v>10188</v>
      </c>
      <c r="I2013" s="355" t="s">
        <v>11770</v>
      </c>
      <c r="J2013" s="355"/>
      <c r="K2013" s="355" t="s">
        <v>9989</v>
      </c>
      <c r="L2013" s="27"/>
      <c r="M2013" s="18"/>
      <c r="N2013" s="79">
        <v>41411</v>
      </c>
      <c r="O2013" s="16">
        <v>1</v>
      </c>
      <c r="P2013" s="51"/>
      <c r="Q2013" s="52"/>
      <c r="R2013" s="330"/>
    </row>
    <row r="2014" spans="1:18" ht="30" x14ac:dyDescent="0.25">
      <c r="A2014" s="27">
        <v>41409</v>
      </c>
      <c r="B2014" s="354" t="s">
        <v>11768</v>
      </c>
      <c r="C2014" s="354" t="s">
        <v>11699</v>
      </c>
      <c r="D2014" s="355" t="s">
        <v>11700</v>
      </c>
      <c r="E2014" s="354" t="s">
        <v>10188</v>
      </c>
      <c r="F2014" s="355" t="s">
        <v>1661</v>
      </c>
      <c r="G2014" s="355"/>
      <c r="H2014" s="355" t="s">
        <v>10188</v>
      </c>
      <c r="I2014" s="355" t="s">
        <v>11772</v>
      </c>
      <c r="J2014" s="355"/>
      <c r="K2014" s="355" t="s">
        <v>11774</v>
      </c>
      <c r="L2014" s="27"/>
      <c r="M2014" s="18"/>
      <c r="N2014" s="79">
        <v>41411</v>
      </c>
      <c r="O2014" s="16">
        <v>8</v>
      </c>
      <c r="P2014" s="51"/>
      <c r="Q2014" s="52"/>
      <c r="R2014" s="330"/>
    </row>
    <row r="2015" spans="1:18" ht="30" x14ac:dyDescent="0.25">
      <c r="A2015" s="27">
        <v>41409</v>
      </c>
      <c r="B2015" s="354" t="s">
        <v>11768</v>
      </c>
      <c r="C2015" s="354" t="s">
        <v>7605</v>
      </c>
      <c r="D2015" s="355" t="s">
        <v>7606</v>
      </c>
      <c r="E2015" s="354" t="s">
        <v>10188</v>
      </c>
      <c r="F2015" s="355" t="s">
        <v>1661</v>
      </c>
      <c r="G2015" s="355"/>
      <c r="H2015" s="355" t="s">
        <v>10188</v>
      </c>
      <c r="I2015" s="355" t="s">
        <v>11674</v>
      </c>
      <c r="J2015" s="355"/>
      <c r="K2015" s="355" t="s">
        <v>9989</v>
      </c>
      <c r="L2015" s="27"/>
      <c r="M2015" s="18"/>
      <c r="N2015" s="79">
        <v>41415</v>
      </c>
      <c r="O2015" s="16">
        <v>3</v>
      </c>
      <c r="P2015" s="51"/>
      <c r="Q2015" s="52"/>
      <c r="R2015" s="330"/>
    </row>
    <row r="2016" spans="1:18" ht="30" x14ac:dyDescent="0.25">
      <c r="A2016" s="27">
        <v>41409</v>
      </c>
      <c r="B2016" s="354" t="s">
        <v>11768</v>
      </c>
      <c r="C2016" s="354" t="s">
        <v>11778</v>
      </c>
      <c r="D2016" s="355" t="s">
        <v>11511</v>
      </c>
      <c r="E2016" s="354" t="s">
        <v>10188</v>
      </c>
      <c r="F2016" s="355" t="s">
        <v>1661</v>
      </c>
      <c r="G2016" s="355"/>
      <c r="H2016" s="355" t="s">
        <v>10188</v>
      </c>
      <c r="I2016" s="355" t="s">
        <v>11771</v>
      </c>
      <c r="J2016" s="355"/>
      <c r="K2016" s="355" t="s">
        <v>9338</v>
      </c>
      <c r="L2016" s="27"/>
      <c r="M2016" s="18"/>
      <c r="N2016" s="79">
        <v>41415</v>
      </c>
      <c r="O2016" s="16">
        <v>5</v>
      </c>
      <c r="P2016" s="51"/>
      <c r="Q2016" s="52"/>
      <c r="R2016" s="330"/>
    </row>
    <row r="2017" spans="1:18" ht="30" x14ac:dyDescent="0.25">
      <c r="A2017" s="27">
        <v>41409</v>
      </c>
      <c r="B2017" s="354" t="s">
        <v>11768</v>
      </c>
      <c r="C2017" s="354" t="s">
        <v>11549</v>
      </c>
      <c r="D2017" s="355" t="s">
        <v>11550</v>
      </c>
      <c r="E2017" s="354" t="s">
        <v>10188</v>
      </c>
      <c r="F2017" s="355" t="s">
        <v>1661</v>
      </c>
      <c r="G2017" s="355"/>
      <c r="H2017" s="355" t="s">
        <v>10188</v>
      </c>
      <c r="I2017" s="355" t="s">
        <v>11773</v>
      </c>
      <c r="J2017" s="355"/>
      <c r="K2017" s="355" t="s">
        <v>1820</v>
      </c>
      <c r="L2017" s="27"/>
      <c r="M2017" s="18"/>
      <c r="N2017" s="79">
        <v>41415</v>
      </c>
      <c r="O2017" s="16">
        <v>2</v>
      </c>
      <c r="P2017" s="51"/>
      <c r="Q2017" s="52"/>
      <c r="R2017" s="330"/>
    </row>
    <row r="2018" spans="1:18" ht="30" x14ac:dyDescent="0.25">
      <c r="A2018" s="27">
        <v>41409</v>
      </c>
      <c r="B2018" s="354" t="s">
        <v>11768</v>
      </c>
      <c r="C2018" s="354" t="s">
        <v>11733</v>
      </c>
      <c r="D2018" s="355" t="s">
        <v>11734</v>
      </c>
      <c r="E2018" s="354" t="s">
        <v>10188</v>
      </c>
      <c r="F2018" s="355" t="s">
        <v>1661</v>
      </c>
      <c r="G2018" s="355"/>
      <c r="H2018" s="355" t="s">
        <v>10188</v>
      </c>
      <c r="I2018" s="355" t="s">
        <v>11779</v>
      </c>
      <c r="J2018" s="355"/>
      <c r="K2018" s="355" t="s">
        <v>824</v>
      </c>
      <c r="L2018" s="27"/>
      <c r="M2018" s="18"/>
      <c r="N2018" s="79">
        <v>41415</v>
      </c>
      <c r="O2018" s="16">
        <v>1</v>
      </c>
      <c r="P2018" s="51"/>
      <c r="Q2018" s="52">
        <v>3.25</v>
      </c>
      <c r="R2018" s="330" t="s">
        <v>10983</v>
      </c>
    </row>
    <row r="2019" spans="1:18" ht="30" x14ac:dyDescent="0.25">
      <c r="A2019" s="27">
        <v>41409</v>
      </c>
      <c r="B2019" s="25" t="s">
        <v>11768</v>
      </c>
      <c r="C2019" s="25" t="s">
        <v>8356</v>
      </c>
      <c r="D2019" s="14"/>
      <c r="E2019" s="25" t="s">
        <v>11388</v>
      </c>
      <c r="F2019" s="14" t="s">
        <v>1661</v>
      </c>
      <c r="G2019" s="14"/>
      <c r="H2019" s="14" t="s">
        <v>11775</v>
      </c>
      <c r="I2019" s="14" t="s">
        <v>9535</v>
      </c>
      <c r="J2019" s="14"/>
      <c r="K2019" s="14" t="s">
        <v>6532</v>
      </c>
      <c r="L2019" s="27"/>
      <c r="M2019" s="18"/>
      <c r="N2019" s="59" t="s">
        <v>12585</v>
      </c>
      <c r="O2019" s="16"/>
      <c r="P2019" s="51"/>
      <c r="Q2019" s="52"/>
      <c r="R2019" s="330"/>
    </row>
    <row r="2020" spans="1:18" ht="30" x14ac:dyDescent="0.25">
      <c r="A2020" s="27">
        <v>41409</v>
      </c>
      <c r="B2020" s="25" t="s">
        <v>11768</v>
      </c>
      <c r="C2020" s="25" t="s">
        <v>8356</v>
      </c>
      <c r="D2020" s="14"/>
      <c r="E2020" s="25" t="s">
        <v>11776</v>
      </c>
      <c r="F2020" s="14" t="s">
        <v>1661</v>
      </c>
      <c r="G2020" s="14"/>
      <c r="H2020" s="14" t="s">
        <v>11777</v>
      </c>
      <c r="I2020" s="14" t="s">
        <v>1829</v>
      </c>
      <c r="J2020" s="14"/>
      <c r="K2020" s="14" t="s">
        <v>8534</v>
      </c>
      <c r="L2020" s="27"/>
      <c r="M2020" s="18"/>
      <c r="N2020" s="59" t="s">
        <v>12585</v>
      </c>
      <c r="O2020" s="16"/>
      <c r="P2020" s="51"/>
      <c r="Q2020" s="52"/>
      <c r="R2020" s="330"/>
    </row>
    <row r="2021" spans="1:18" ht="45" x14ac:dyDescent="0.25">
      <c r="A2021" s="27">
        <v>41410</v>
      </c>
      <c r="B2021" s="354" t="s">
        <v>11780</v>
      </c>
      <c r="C2021" s="354" t="s">
        <v>8145</v>
      </c>
      <c r="D2021" s="355">
        <v>5153</v>
      </c>
      <c r="E2021" s="354" t="s">
        <v>4442</v>
      </c>
      <c r="F2021" s="355" t="s">
        <v>7521</v>
      </c>
      <c r="G2021" s="355"/>
      <c r="H2021" s="355" t="s">
        <v>11781</v>
      </c>
      <c r="I2021" s="355"/>
      <c r="J2021" s="355" t="s">
        <v>2834</v>
      </c>
      <c r="K2021" s="355" t="s">
        <v>11260</v>
      </c>
      <c r="L2021" s="27">
        <v>41411</v>
      </c>
      <c r="M2021" s="18"/>
      <c r="N2021" s="79">
        <v>41410</v>
      </c>
      <c r="O2021" s="16">
        <v>2500</v>
      </c>
      <c r="P2021" s="51"/>
      <c r="Q2021" s="52">
        <v>23.25</v>
      </c>
      <c r="R2021" s="332" t="s">
        <v>10981</v>
      </c>
    </row>
    <row r="2022" spans="1:18" ht="45" x14ac:dyDescent="0.25">
      <c r="A2022" s="27">
        <v>41415</v>
      </c>
      <c r="B2022" s="360">
        <v>41415</v>
      </c>
      <c r="C2022" s="25" t="s">
        <v>11529</v>
      </c>
      <c r="D2022" s="14">
        <v>5251</v>
      </c>
      <c r="E2022" s="25"/>
      <c r="F2022" s="14" t="s">
        <v>8810</v>
      </c>
      <c r="G2022" s="14" t="s">
        <v>11807</v>
      </c>
      <c r="H2022" s="14" t="s">
        <v>1498</v>
      </c>
      <c r="I2022" s="14"/>
      <c r="J2022" s="14" t="s">
        <v>10366</v>
      </c>
      <c r="K2022" s="14" t="s">
        <v>161</v>
      </c>
      <c r="L2022" s="27">
        <v>41415</v>
      </c>
      <c r="M2022" s="18" t="s">
        <v>6533</v>
      </c>
      <c r="N2022" s="59" t="s">
        <v>12585</v>
      </c>
      <c r="O2022" s="16"/>
      <c r="P2022" s="51"/>
      <c r="Q2022" s="52"/>
      <c r="R2022" s="330"/>
    </row>
    <row r="2023" spans="1:18" ht="45" x14ac:dyDescent="0.25">
      <c r="A2023" s="27">
        <v>41416</v>
      </c>
      <c r="B2023" s="354" t="s">
        <v>11810</v>
      </c>
      <c r="C2023" s="354" t="s">
        <v>9237</v>
      </c>
      <c r="D2023" s="355">
        <v>5099</v>
      </c>
      <c r="E2023" s="354"/>
      <c r="F2023" s="355" t="s">
        <v>936</v>
      </c>
      <c r="G2023" s="355"/>
      <c r="H2023" s="355" t="s">
        <v>6593</v>
      </c>
      <c r="I2023" s="355" t="s">
        <v>10616</v>
      </c>
      <c r="J2023" s="355" t="s">
        <v>1075</v>
      </c>
      <c r="K2023" s="355" t="s">
        <v>4755</v>
      </c>
      <c r="L2023" s="27"/>
      <c r="M2023" s="18"/>
      <c r="N2023" s="79">
        <v>41422</v>
      </c>
      <c r="O2023" s="16">
        <v>2500</v>
      </c>
      <c r="P2023" s="51"/>
      <c r="Q2023" s="52"/>
      <c r="R2023" s="330"/>
    </row>
    <row r="2024" spans="1:18" ht="30" x14ac:dyDescent="0.25">
      <c r="A2024" s="27">
        <v>41418</v>
      </c>
      <c r="B2024" s="354" t="s">
        <v>11826</v>
      </c>
      <c r="C2024" s="354" t="s">
        <v>11682</v>
      </c>
      <c r="D2024" s="355" t="s">
        <v>11683</v>
      </c>
      <c r="E2024" s="354" t="s">
        <v>10188</v>
      </c>
      <c r="F2024" s="355" t="s">
        <v>1661</v>
      </c>
      <c r="G2024" s="355"/>
      <c r="H2024" s="355" t="s">
        <v>10188</v>
      </c>
      <c r="I2024" s="355" t="s">
        <v>11684</v>
      </c>
      <c r="J2024" s="355"/>
      <c r="K2024" s="355" t="s">
        <v>6532</v>
      </c>
      <c r="L2024" s="27"/>
      <c r="M2024" s="18"/>
      <c r="N2024" s="79">
        <v>41423</v>
      </c>
      <c r="O2024" s="16">
        <v>20</v>
      </c>
      <c r="P2024" s="51"/>
      <c r="Q2024" s="52">
        <v>242.75</v>
      </c>
      <c r="R2024" s="330" t="s">
        <v>10984</v>
      </c>
    </row>
    <row r="2025" spans="1:18" ht="45" x14ac:dyDescent="0.25">
      <c r="A2025" s="27">
        <v>41418</v>
      </c>
      <c r="B2025" s="354" t="s">
        <v>11823</v>
      </c>
      <c r="C2025" s="354" t="s">
        <v>11824</v>
      </c>
      <c r="D2025" s="355">
        <v>5278</v>
      </c>
      <c r="E2025" s="354"/>
      <c r="F2025" s="355" t="s">
        <v>936</v>
      </c>
      <c r="G2025" s="355"/>
      <c r="H2025" s="355" t="s">
        <v>579</v>
      </c>
      <c r="I2025" s="355"/>
      <c r="J2025" s="355"/>
      <c r="K2025" s="355" t="s">
        <v>7516</v>
      </c>
      <c r="L2025" s="27"/>
      <c r="M2025" s="18"/>
      <c r="N2025" s="79">
        <v>41432</v>
      </c>
      <c r="O2025" s="16">
        <v>30</v>
      </c>
      <c r="P2025" s="51"/>
      <c r="Q2025" s="52"/>
      <c r="R2025" s="330"/>
    </row>
    <row r="2026" spans="1:18" ht="45" x14ac:dyDescent="0.25">
      <c r="A2026" s="27">
        <v>41418</v>
      </c>
      <c r="B2026" s="354" t="s">
        <v>11823</v>
      </c>
      <c r="C2026" s="354" t="s">
        <v>11824</v>
      </c>
      <c r="D2026" s="355">
        <v>5278</v>
      </c>
      <c r="E2026" s="354"/>
      <c r="F2026" s="355" t="s">
        <v>936</v>
      </c>
      <c r="G2026" s="355"/>
      <c r="H2026" s="355" t="s">
        <v>228</v>
      </c>
      <c r="I2026" s="355" t="s">
        <v>6069</v>
      </c>
      <c r="J2026" s="355" t="s">
        <v>3946</v>
      </c>
      <c r="K2026" s="355" t="s">
        <v>7127</v>
      </c>
      <c r="L2026" s="27"/>
      <c r="M2026" s="18"/>
      <c r="N2026" s="79">
        <v>41432</v>
      </c>
      <c r="O2026" s="16">
        <v>250</v>
      </c>
      <c r="P2026" s="51"/>
      <c r="Q2026" s="52"/>
      <c r="R2026" s="330"/>
    </row>
    <row r="2027" spans="1:18" ht="30" x14ac:dyDescent="0.25">
      <c r="A2027" s="27">
        <v>41423</v>
      </c>
      <c r="B2027" s="354" t="s">
        <v>11836</v>
      </c>
      <c r="C2027" s="354" t="s">
        <v>7252</v>
      </c>
      <c r="D2027" s="355">
        <v>5155</v>
      </c>
      <c r="E2027" s="354"/>
      <c r="F2027" s="355" t="s">
        <v>4494</v>
      </c>
      <c r="G2027" s="355"/>
      <c r="H2027" s="355" t="s">
        <v>4359</v>
      </c>
      <c r="I2027" s="355" t="s">
        <v>1080</v>
      </c>
      <c r="J2027" s="355" t="s">
        <v>1287</v>
      </c>
      <c r="K2027" s="355" t="s">
        <v>1672</v>
      </c>
      <c r="L2027" s="27">
        <v>41424</v>
      </c>
      <c r="M2027" s="18" t="s">
        <v>6533</v>
      </c>
      <c r="N2027" s="79">
        <v>41425</v>
      </c>
      <c r="O2027" s="16">
        <v>2</v>
      </c>
      <c r="P2027" s="51"/>
      <c r="Q2027" s="52"/>
      <c r="R2027" s="330"/>
    </row>
    <row r="2028" spans="1:18" ht="60" x14ac:dyDescent="0.25">
      <c r="A2028" s="27">
        <v>41423</v>
      </c>
      <c r="B2028" s="354" t="s">
        <v>11833</v>
      </c>
      <c r="C2028" s="354" t="s">
        <v>11076</v>
      </c>
      <c r="D2028" s="355">
        <v>5142</v>
      </c>
      <c r="E2028" s="354"/>
      <c r="F2028" s="355" t="s">
        <v>4323</v>
      </c>
      <c r="G2028" s="355"/>
      <c r="H2028" s="355" t="s">
        <v>9396</v>
      </c>
      <c r="I2028" s="355" t="s">
        <v>3915</v>
      </c>
      <c r="J2028" s="355" t="s">
        <v>10597</v>
      </c>
      <c r="K2028" s="355" t="s">
        <v>11840</v>
      </c>
      <c r="L2028" s="27">
        <v>41428</v>
      </c>
      <c r="M2028" s="18"/>
      <c r="N2028" s="79">
        <v>41429</v>
      </c>
      <c r="O2028" s="16">
        <f>13+7</f>
        <v>20</v>
      </c>
      <c r="P2028" s="51"/>
      <c r="Q2028" s="52"/>
      <c r="R2028" s="330"/>
    </row>
    <row r="2029" spans="1:18" ht="30" x14ac:dyDescent="0.25">
      <c r="A2029" s="27">
        <v>41429</v>
      </c>
      <c r="B2029" s="354" t="s">
        <v>11880</v>
      </c>
      <c r="C2029" s="354" t="s">
        <v>11549</v>
      </c>
      <c r="D2029" s="355" t="s">
        <v>11550</v>
      </c>
      <c r="E2029" s="354" t="s">
        <v>4857</v>
      </c>
      <c r="F2029" s="355" t="s">
        <v>1661</v>
      </c>
      <c r="G2029" s="355"/>
      <c r="H2029" s="355" t="s">
        <v>4857</v>
      </c>
      <c r="I2029" s="355" t="s">
        <v>11881</v>
      </c>
      <c r="J2029" s="355"/>
      <c r="K2029" s="355" t="s">
        <v>824</v>
      </c>
      <c r="L2029" s="27" t="s">
        <v>1587</v>
      </c>
      <c r="M2029" s="18"/>
      <c r="N2029" s="79">
        <v>41430</v>
      </c>
      <c r="O2029" s="16">
        <v>1</v>
      </c>
      <c r="P2029" s="51"/>
      <c r="Q2029" s="52"/>
      <c r="R2029" s="330"/>
    </row>
    <row r="2030" spans="1:18" ht="90" x14ac:dyDescent="0.25">
      <c r="A2030" s="27">
        <v>41431</v>
      </c>
      <c r="B2030" s="354" t="s">
        <v>11887</v>
      </c>
      <c r="C2030" s="354" t="s">
        <v>8356</v>
      </c>
      <c r="D2030" s="355"/>
      <c r="E2030" s="354" t="s">
        <v>11888</v>
      </c>
      <c r="F2030" s="355" t="s">
        <v>4494</v>
      </c>
      <c r="G2030" s="355"/>
      <c r="H2030" s="354" t="s">
        <v>11888</v>
      </c>
      <c r="I2030" s="355"/>
      <c r="J2030" s="355"/>
      <c r="K2030" s="355" t="s">
        <v>11889</v>
      </c>
      <c r="L2030" s="27">
        <v>41431</v>
      </c>
      <c r="M2030" s="18"/>
      <c r="N2030" s="79">
        <v>41431</v>
      </c>
      <c r="O2030" s="16" t="s">
        <v>11893</v>
      </c>
      <c r="P2030" s="51"/>
      <c r="Q2030" s="52"/>
      <c r="R2030" s="330"/>
    </row>
    <row r="2031" spans="1:18" ht="30" x14ac:dyDescent="0.25">
      <c r="A2031" s="27">
        <v>41435</v>
      </c>
      <c r="B2031" s="354" t="s">
        <v>11899</v>
      </c>
      <c r="C2031" s="354" t="s">
        <v>11900</v>
      </c>
      <c r="D2031" s="355">
        <v>5248</v>
      </c>
      <c r="E2031" s="354"/>
      <c r="F2031" s="355" t="s">
        <v>4494</v>
      </c>
      <c r="G2031" s="355"/>
      <c r="H2031" s="355" t="s">
        <v>4359</v>
      </c>
      <c r="I2031" s="355" t="s">
        <v>5414</v>
      </c>
      <c r="J2031" s="355" t="s">
        <v>9018</v>
      </c>
      <c r="K2031" s="355" t="s">
        <v>921</v>
      </c>
      <c r="L2031" s="27">
        <v>41435</v>
      </c>
      <c r="M2031" s="18" t="s">
        <v>6533</v>
      </c>
      <c r="N2031" s="79">
        <v>41436</v>
      </c>
      <c r="O2031" s="16" t="s">
        <v>921</v>
      </c>
      <c r="P2031" s="51"/>
      <c r="Q2031" s="52"/>
      <c r="R2031" s="330"/>
    </row>
    <row r="2032" spans="1:18" ht="30" x14ac:dyDescent="0.25">
      <c r="A2032" s="27">
        <v>41435</v>
      </c>
      <c r="B2032" s="354" t="s">
        <v>11899</v>
      </c>
      <c r="C2032" s="354" t="s">
        <v>11900</v>
      </c>
      <c r="D2032" s="355">
        <v>5248</v>
      </c>
      <c r="E2032" s="354"/>
      <c r="F2032" s="355" t="s">
        <v>4494</v>
      </c>
      <c r="G2032" s="355"/>
      <c r="H2032" s="355" t="s">
        <v>11901</v>
      </c>
      <c r="I2032" s="355" t="s">
        <v>6069</v>
      </c>
      <c r="J2032" s="355"/>
      <c r="K2032" s="355" t="s">
        <v>6343</v>
      </c>
      <c r="L2032" s="27">
        <v>41435</v>
      </c>
      <c r="M2032" s="18" t="s">
        <v>6533</v>
      </c>
      <c r="N2032" s="79">
        <v>41436</v>
      </c>
      <c r="O2032" s="16" t="s">
        <v>6343</v>
      </c>
      <c r="P2032" s="51"/>
      <c r="Q2032" s="52"/>
      <c r="R2032" s="330"/>
    </row>
    <row r="2033" spans="1:18" ht="30" x14ac:dyDescent="0.25">
      <c r="A2033" s="27">
        <v>41435</v>
      </c>
      <c r="B2033" s="354" t="s">
        <v>11896</v>
      </c>
      <c r="C2033" s="354" t="s">
        <v>11897</v>
      </c>
      <c r="D2033" s="355"/>
      <c r="E2033" s="354" t="s">
        <v>10188</v>
      </c>
      <c r="F2033" s="355" t="s">
        <v>1661</v>
      </c>
      <c r="G2033" s="355"/>
      <c r="H2033" s="355" t="s">
        <v>10188</v>
      </c>
      <c r="I2033" s="355" t="s">
        <v>11898</v>
      </c>
      <c r="J2033" s="355"/>
      <c r="K2033" s="355" t="s">
        <v>824</v>
      </c>
      <c r="L2033" s="27"/>
      <c r="M2033" s="18"/>
      <c r="N2033" s="79">
        <v>41437</v>
      </c>
      <c r="O2033" s="16">
        <v>1</v>
      </c>
      <c r="P2033" s="51"/>
      <c r="Q2033" s="52"/>
      <c r="R2033" s="330"/>
    </row>
    <row r="2034" spans="1:18" ht="45" x14ac:dyDescent="0.25">
      <c r="A2034" s="27">
        <v>41435</v>
      </c>
      <c r="B2034" s="354" t="s">
        <v>11896</v>
      </c>
      <c r="C2034" s="354" t="s">
        <v>8356</v>
      </c>
      <c r="D2034" s="355"/>
      <c r="E2034" s="354" t="s">
        <v>11555</v>
      </c>
      <c r="F2034" s="355" t="s">
        <v>1661</v>
      </c>
      <c r="G2034" s="355"/>
      <c r="H2034" s="355" t="s">
        <v>11112</v>
      </c>
      <c r="I2034" s="355" t="s">
        <v>1829</v>
      </c>
      <c r="J2034" s="355"/>
      <c r="K2034" s="355" t="s">
        <v>8534</v>
      </c>
      <c r="L2034" s="27"/>
      <c r="M2034" s="18"/>
      <c r="N2034" s="79">
        <v>41437</v>
      </c>
      <c r="O2034" s="16">
        <v>108</v>
      </c>
      <c r="P2034" s="51"/>
      <c r="Q2034" s="52"/>
      <c r="R2034" s="330"/>
    </row>
    <row r="2035" spans="1:18" ht="45" x14ac:dyDescent="0.25">
      <c r="A2035" s="27">
        <v>41435</v>
      </c>
      <c r="B2035" s="354" t="s">
        <v>11896</v>
      </c>
      <c r="C2035" s="354" t="s">
        <v>8356</v>
      </c>
      <c r="D2035" s="355"/>
      <c r="E2035" s="354" t="s">
        <v>11554</v>
      </c>
      <c r="F2035" s="355" t="s">
        <v>1661</v>
      </c>
      <c r="G2035" s="355"/>
      <c r="H2035" s="355" t="s">
        <v>11112</v>
      </c>
      <c r="I2035" s="355" t="s">
        <v>1829</v>
      </c>
      <c r="J2035" s="355"/>
      <c r="K2035" s="355" t="s">
        <v>8534</v>
      </c>
      <c r="L2035" s="27"/>
      <c r="M2035" s="18"/>
      <c r="N2035" s="79">
        <v>41437</v>
      </c>
      <c r="O2035" s="16">
        <v>108</v>
      </c>
      <c r="P2035" s="51"/>
      <c r="Q2035" s="52"/>
      <c r="R2035" s="330"/>
    </row>
    <row r="2036" spans="1:18" ht="30" x14ac:dyDescent="0.25">
      <c r="A2036" s="27">
        <v>41436</v>
      </c>
      <c r="B2036" s="354" t="s">
        <v>11902</v>
      </c>
      <c r="C2036" s="354" t="s">
        <v>11903</v>
      </c>
      <c r="D2036" s="355" t="s">
        <v>11649</v>
      </c>
      <c r="E2036" s="354"/>
      <c r="F2036" s="355" t="s">
        <v>1661</v>
      </c>
      <c r="G2036" s="355"/>
      <c r="H2036" s="355" t="s">
        <v>10188</v>
      </c>
      <c r="I2036" s="355" t="s">
        <v>11904</v>
      </c>
      <c r="J2036" s="355"/>
      <c r="K2036" s="355" t="s">
        <v>9989</v>
      </c>
      <c r="L2036" s="27"/>
      <c r="M2036" s="18"/>
      <c r="N2036" s="79">
        <v>41443</v>
      </c>
      <c r="O2036" s="16">
        <v>3</v>
      </c>
      <c r="P2036" s="51"/>
      <c r="Q2036" s="52"/>
      <c r="R2036" s="330"/>
    </row>
    <row r="2037" spans="1:18" ht="30" x14ac:dyDescent="0.25">
      <c r="A2037" s="27">
        <v>41436</v>
      </c>
      <c r="B2037" s="354" t="s">
        <v>11902</v>
      </c>
      <c r="C2037" s="354" t="s">
        <v>11903</v>
      </c>
      <c r="D2037" s="355" t="s">
        <v>11649</v>
      </c>
      <c r="E2037" s="354"/>
      <c r="F2037" s="355" t="s">
        <v>1661</v>
      </c>
      <c r="G2037" s="355"/>
      <c r="H2037" s="355" t="s">
        <v>10188</v>
      </c>
      <c r="I2037" s="355" t="s">
        <v>11905</v>
      </c>
      <c r="J2037" s="355"/>
      <c r="K2037" s="355" t="s">
        <v>10102</v>
      </c>
      <c r="L2037" s="27"/>
      <c r="M2037" s="18"/>
      <c r="N2037" s="79">
        <v>41443</v>
      </c>
      <c r="O2037" s="16">
        <v>13</v>
      </c>
      <c r="P2037" s="51"/>
      <c r="Q2037" s="52"/>
      <c r="R2037" s="330"/>
    </row>
    <row r="2038" spans="1:18" ht="30" x14ac:dyDescent="0.25">
      <c r="A2038" s="27">
        <v>41436</v>
      </c>
      <c r="B2038" s="354" t="s">
        <v>11902</v>
      </c>
      <c r="C2038" s="354" t="s">
        <v>11903</v>
      </c>
      <c r="D2038" s="355" t="s">
        <v>11649</v>
      </c>
      <c r="E2038" s="354"/>
      <c r="F2038" s="355" t="s">
        <v>1661</v>
      </c>
      <c r="G2038" s="355"/>
      <c r="H2038" s="355" t="s">
        <v>10188</v>
      </c>
      <c r="I2038" s="355" t="s">
        <v>11906</v>
      </c>
      <c r="J2038" s="355"/>
      <c r="K2038" s="355" t="s">
        <v>2581</v>
      </c>
      <c r="L2038" s="27"/>
      <c r="M2038" s="18"/>
      <c r="N2038" s="79">
        <v>41443</v>
      </c>
      <c r="O2038" s="16">
        <v>10</v>
      </c>
      <c r="P2038" s="51"/>
      <c r="Q2038" s="52"/>
      <c r="R2038" s="330"/>
    </row>
    <row r="2039" spans="1:18" ht="30" x14ac:dyDescent="0.25">
      <c r="A2039" s="27">
        <v>41436</v>
      </c>
      <c r="B2039" s="354" t="s">
        <v>11902</v>
      </c>
      <c r="C2039" s="354" t="s">
        <v>11903</v>
      </c>
      <c r="D2039" s="355" t="s">
        <v>11649</v>
      </c>
      <c r="E2039" s="354"/>
      <c r="F2039" s="355" t="s">
        <v>1661</v>
      </c>
      <c r="G2039" s="355"/>
      <c r="H2039" s="355" t="s">
        <v>10188</v>
      </c>
      <c r="I2039" s="355" t="s">
        <v>11907</v>
      </c>
      <c r="J2039" s="355"/>
      <c r="K2039" s="355" t="s">
        <v>2581</v>
      </c>
      <c r="L2039" s="27"/>
      <c r="M2039" s="18"/>
      <c r="N2039" s="79">
        <v>41443</v>
      </c>
      <c r="O2039" s="16">
        <v>10</v>
      </c>
      <c r="P2039" s="51"/>
      <c r="Q2039" s="52"/>
      <c r="R2039" s="330"/>
    </row>
    <row r="2040" spans="1:18" ht="30" x14ac:dyDescent="0.25">
      <c r="A2040" s="27">
        <v>41436</v>
      </c>
      <c r="B2040" s="354" t="s">
        <v>11914</v>
      </c>
      <c r="C2040" s="354" t="s">
        <v>11915</v>
      </c>
      <c r="D2040" s="355">
        <v>5273</v>
      </c>
      <c r="E2040" s="354"/>
      <c r="F2040" s="355" t="s">
        <v>936</v>
      </c>
      <c r="G2040" s="355"/>
      <c r="H2040" s="355" t="s">
        <v>937</v>
      </c>
      <c r="I2040" s="355"/>
      <c r="J2040" s="355"/>
      <c r="K2040" s="355" t="s">
        <v>11919</v>
      </c>
      <c r="L2040" s="27">
        <v>41453</v>
      </c>
      <c r="M2040" s="18"/>
      <c r="N2040" s="79">
        <v>41453</v>
      </c>
      <c r="O2040" s="16">
        <v>160</v>
      </c>
      <c r="P2040" s="51"/>
      <c r="Q2040" s="52">
        <v>11.76</v>
      </c>
      <c r="R2040" s="330" t="s">
        <v>10981</v>
      </c>
    </row>
    <row r="2041" spans="1:18" ht="45" x14ac:dyDescent="0.25">
      <c r="A2041" s="27">
        <v>41436</v>
      </c>
      <c r="B2041" s="354" t="s">
        <v>11914</v>
      </c>
      <c r="C2041" s="354" t="s">
        <v>11915</v>
      </c>
      <c r="D2041" s="355">
        <v>5273</v>
      </c>
      <c r="E2041" s="354"/>
      <c r="F2041" s="355" t="s">
        <v>936</v>
      </c>
      <c r="G2041" s="355"/>
      <c r="H2041" s="355" t="s">
        <v>228</v>
      </c>
      <c r="I2041" s="355" t="s">
        <v>6069</v>
      </c>
      <c r="J2041" s="355" t="s">
        <v>11916</v>
      </c>
      <c r="K2041" s="355" t="s">
        <v>5477</v>
      </c>
      <c r="L2041" s="27">
        <v>41453</v>
      </c>
      <c r="M2041" s="18"/>
      <c r="N2041" s="79">
        <v>41453</v>
      </c>
      <c r="O2041" s="16">
        <v>500</v>
      </c>
      <c r="P2041" s="51"/>
      <c r="Q2041" s="52">
        <v>46.14</v>
      </c>
      <c r="R2041" s="332" t="s">
        <v>10981</v>
      </c>
    </row>
    <row r="2042" spans="1:18" ht="75" x14ac:dyDescent="0.25">
      <c r="A2042" s="27">
        <v>41436</v>
      </c>
      <c r="B2042" s="25" t="s">
        <v>11908</v>
      </c>
      <c r="C2042" s="25" t="s">
        <v>8356</v>
      </c>
      <c r="D2042" s="14"/>
      <c r="E2042" s="25" t="s">
        <v>11909</v>
      </c>
      <c r="F2042" s="14" t="s">
        <v>178</v>
      </c>
      <c r="G2042" s="14"/>
      <c r="H2042" s="14"/>
      <c r="I2042" s="14" t="s">
        <v>5830</v>
      </c>
      <c r="J2042" s="14"/>
      <c r="K2042" s="14" t="s">
        <v>2581</v>
      </c>
      <c r="L2042" s="27"/>
      <c r="M2042" s="18"/>
      <c r="N2042" s="59" t="s">
        <v>12585</v>
      </c>
      <c r="O2042" s="16"/>
      <c r="P2042" s="51"/>
      <c r="Q2042" s="52"/>
      <c r="R2042" s="330"/>
    </row>
    <row r="2043" spans="1:18" ht="45" x14ac:dyDescent="0.25">
      <c r="A2043" s="27">
        <v>41436</v>
      </c>
      <c r="B2043" s="25" t="s">
        <v>11920</v>
      </c>
      <c r="C2043" s="25" t="s">
        <v>11921</v>
      </c>
      <c r="D2043" s="14">
        <v>5272</v>
      </c>
      <c r="E2043" s="25"/>
      <c r="F2043" s="14" t="s">
        <v>936</v>
      </c>
      <c r="G2043" s="14"/>
      <c r="H2043" s="14" t="s">
        <v>6501</v>
      </c>
      <c r="I2043" s="14"/>
      <c r="J2043" s="14"/>
      <c r="K2043" s="14" t="s">
        <v>11923</v>
      </c>
      <c r="L2043" s="27"/>
      <c r="M2043" s="18"/>
      <c r="N2043" s="59" t="s">
        <v>12585</v>
      </c>
      <c r="O2043" s="16"/>
      <c r="P2043" s="51"/>
      <c r="Q2043" s="52"/>
      <c r="R2043" s="330"/>
    </row>
    <row r="2044" spans="1:18" ht="60" x14ac:dyDescent="0.25">
      <c r="A2044" s="27">
        <v>41437</v>
      </c>
      <c r="B2044" s="354" t="s">
        <v>11930</v>
      </c>
      <c r="C2044" s="354" t="s">
        <v>11931</v>
      </c>
      <c r="D2044" s="355">
        <v>5227</v>
      </c>
      <c r="E2044" s="354"/>
      <c r="F2044" s="355" t="s">
        <v>4494</v>
      </c>
      <c r="G2044" s="355"/>
      <c r="H2044" s="355" t="s">
        <v>4359</v>
      </c>
      <c r="I2044" s="355" t="s">
        <v>5414</v>
      </c>
      <c r="J2044" s="355" t="s">
        <v>10366</v>
      </c>
      <c r="K2044" s="355" t="s">
        <v>921</v>
      </c>
      <c r="L2044" s="27">
        <v>41438</v>
      </c>
      <c r="M2044" s="18" t="s">
        <v>6533</v>
      </c>
      <c r="N2044" s="79">
        <v>41438</v>
      </c>
      <c r="O2044" s="16">
        <v>1</v>
      </c>
      <c r="P2044" s="51"/>
      <c r="Q2044" s="52"/>
      <c r="R2044" s="330"/>
    </row>
    <row r="2045" spans="1:18" ht="45" x14ac:dyDescent="0.25">
      <c r="A2045" s="27">
        <v>41437</v>
      </c>
      <c r="B2045" s="25" t="s">
        <v>11930</v>
      </c>
      <c r="C2045" s="25" t="s">
        <v>11921</v>
      </c>
      <c r="D2045" s="14">
        <v>5272</v>
      </c>
      <c r="E2045" s="25"/>
      <c r="F2045" s="14" t="s">
        <v>4494</v>
      </c>
      <c r="G2045" s="14"/>
      <c r="H2045" s="14" t="s">
        <v>4359</v>
      </c>
      <c r="I2045" s="14" t="s">
        <v>5414</v>
      </c>
      <c r="J2045" s="14" t="s">
        <v>10366</v>
      </c>
      <c r="K2045" s="14" t="s">
        <v>921</v>
      </c>
      <c r="L2045" s="27">
        <v>41438</v>
      </c>
      <c r="M2045" s="18" t="s">
        <v>6533</v>
      </c>
      <c r="N2045" s="59" t="s">
        <v>12585</v>
      </c>
      <c r="O2045" s="16"/>
      <c r="P2045" s="51"/>
      <c r="Q2045" s="52"/>
      <c r="R2045" s="330"/>
    </row>
    <row r="2046" spans="1:18" ht="30" x14ac:dyDescent="0.25">
      <c r="A2046" s="27">
        <v>41444</v>
      </c>
      <c r="B2046" s="354" t="s">
        <v>11940</v>
      </c>
      <c r="C2046" s="354" t="s">
        <v>11941</v>
      </c>
      <c r="D2046" s="355" t="s">
        <v>11858</v>
      </c>
      <c r="E2046" s="355" t="s">
        <v>10188</v>
      </c>
      <c r="F2046" s="355" t="s">
        <v>1661</v>
      </c>
      <c r="G2046" s="355"/>
      <c r="H2046" s="355" t="s">
        <v>10188</v>
      </c>
      <c r="I2046" s="355" t="s">
        <v>11946</v>
      </c>
      <c r="J2046" s="355"/>
      <c r="K2046" s="355" t="s">
        <v>1820</v>
      </c>
      <c r="L2046" s="27"/>
      <c r="M2046" s="18"/>
      <c r="N2046" s="79">
        <v>41449</v>
      </c>
      <c r="O2046" s="16">
        <v>2</v>
      </c>
      <c r="P2046" s="51"/>
      <c r="Q2046" s="52"/>
      <c r="R2046" s="330"/>
    </row>
    <row r="2047" spans="1:18" ht="30" x14ac:dyDescent="0.25">
      <c r="A2047" s="27">
        <v>41444</v>
      </c>
      <c r="B2047" s="354" t="s">
        <v>11940</v>
      </c>
      <c r="C2047" s="354" t="s">
        <v>3086</v>
      </c>
      <c r="D2047" s="355" t="s">
        <v>7606</v>
      </c>
      <c r="E2047" s="355" t="s">
        <v>10188</v>
      </c>
      <c r="F2047" s="355" t="s">
        <v>1661</v>
      </c>
      <c r="G2047" s="355"/>
      <c r="H2047" s="355" t="s">
        <v>10188</v>
      </c>
      <c r="I2047" s="355" t="s">
        <v>11949</v>
      </c>
      <c r="J2047" s="355"/>
      <c r="K2047" s="355" t="s">
        <v>6365</v>
      </c>
      <c r="L2047" s="27"/>
      <c r="M2047" s="18"/>
      <c r="N2047" s="79">
        <v>41449</v>
      </c>
      <c r="O2047" s="16">
        <v>4</v>
      </c>
      <c r="P2047" s="51"/>
      <c r="Q2047" s="52"/>
      <c r="R2047" s="330"/>
    </row>
    <row r="2048" spans="1:18" ht="30" x14ac:dyDescent="0.25">
      <c r="A2048" s="27">
        <v>41444</v>
      </c>
      <c r="B2048" s="354" t="s">
        <v>11940</v>
      </c>
      <c r="C2048" s="354" t="s">
        <v>8481</v>
      </c>
      <c r="D2048" s="355" t="s">
        <v>11943</v>
      </c>
      <c r="E2048" s="355" t="s">
        <v>10188</v>
      </c>
      <c r="F2048" s="355" t="s">
        <v>1661</v>
      </c>
      <c r="G2048" s="355"/>
      <c r="H2048" s="355" t="s">
        <v>10188</v>
      </c>
      <c r="I2048" s="355" t="s">
        <v>11947</v>
      </c>
      <c r="J2048" s="355"/>
      <c r="K2048" s="355" t="s">
        <v>9338</v>
      </c>
      <c r="L2048" s="27"/>
      <c r="M2048" s="18"/>
      <c r="N2048" s="79">
        <v>41450</v>
      </c>
      <c r="O2048" s="16">
        <v>5</v>
      </c>
      <c r="P2048" s="51"/>
      <c r="Q2048" s="52"/>
      <c r="R2048" s="330"/>
    </row>
    <row r="2049" spans="1:18" ht="30" x14ac:dyDescent="0.25">
      <c r="A2049" s="27">
        <v>41444</v>
      </c>
      <c r="B2049" s="354" t="s">
        <v>11940</v>
      </c>
      <c r="C2049" s="354" t="s">
        <v>8481</v>
      </c>
      <c r="D2049" s="355" t="s">
        <v>11943</v>
      </c>
      <c r="E2049" s="355" t="s">
        <v>10188</v>
      </c>
      <c r="F2049" s="355" t="s">
        <v>1661</v>
      </c>
      <c r="G2049" s="355"/>
      <c r="H2049" s="355" t="s">
        <v>10188</v>
      </c>
      <c r="I2049" s="355" t="s">
        <v>11674</v>
      </c>
      <c r="J2049" s="355"/>
      <c r="K2049" s="355" t="s">
        <v>9338</v>
      </c>
      <c r="L2049" s="27"/>
      <c r="M2049" s="18"/>
      <c r="N2049" s="79">
        <v>41450</v>
      </c>
      <c r="O2049" s="16">
        <v>5</v>
      </c>
      <c r="P2049" s="51"/>
      <c r="Q2049" s="52"/>
      <c r="R2049" s="330"/>
    </row>
    <row r="2050" spans="1:18" ht="30" x14ac:dyDescent="0.25">
      <c r="A2050" s="27">
        <v>41444</v>
      </c>
      <c r="B2050" s="354" t="s">
        <v>11940</v>
      </c>
      <c r="C2050" s="354" t="s">
        <v>11942</v>
      </c>
      <c r="D2050" s="355" t="s">
        <v>11944</v>
      </c>
      <c r="E2050" s="355" t="s">
        <v>10188</v>
      </c>
      <c r="F2050" s="355" t="s">
        <v>1661</v>
      </c>
      <c r="G2050" s="355"/>
      <c r="H2050" s="355" t="s">
        <v>10188</v>
      </c>
      <c r="I2050" s="355" t="s">
        <v>11948</v>
      </c>
      <c r="J2050" s="355"/>
      <c r="K2050" s="355" t="s">
        <v>11945</v>
      </c>
      <c r="L2050" s="27"/>
      <c r="M2050" s="18"/>
      <c r="N2050" s="79">
        <v>41450</v>
      </c>
      <c r="O2050" s="16">
        <v>9</v>
      </c>
      <c r="P2050" s="51"/>
      <c r="Q2050" s="52"/>
      <c r="R2050" s="330"/>
    </row>
    <row r="2051" spans="1:18" ht="45" x14ac:dyDescent="0.25">
      <c r="A2051" s="27">
        <v>41445</v>
      </c>
      <c r="B2051" s="354" t="s">
        <v>11971</v>
      </c>
      <c r="C2051" s="354" t="s">
        <v>11579</v>
      </c>
      <c r="D2051" s="355">
        <v>5212</v>
      </c>
      <c r="E2051" s="354" t="s">
        <v>11972</v>
      </c>
      <c r="F2051" s="355" t="s">
        <v>2866</v>
      </c>
      <c r="G2051" s="355" t="s">
        <v>11973</v>
      </c>
      <c r="H2051" s="355" t="s">
        <v>11974</v>
      </c>
      <c r="I2051" s="355" t="s">
        <v>1255</v>
      </c>
      <c r="J2051" s="355"/>
      <c r="K2051" s="355" t="s">
        <v>11975</v>
      </c>
      <c r="L2051" s="27">
        <v>41450</v>
      </c>
      <c r="M2051" s="18"/>
      <c r="N2051" s="79">
        <v>41453</v>
      </c>
      <c r="O2051" s="16">
        <v>19</v>
      </c>
      <c r="P2051" s="51"/>
      <c r="Q2051" s="52">
        <v>9.15</v>
      </c>
      <c r="R2051" s="332" t="s">
        <v>10981</v>
      </c>
    </row>
    <row r="2052" spans="1:18" ht="45" x14ac:dyDescent="0.25">
      <c r="A2052" s="27">
        <v>41445</v>
      </c>
      <c r="B2052" s="25" t="s">
        <v>11962</v>
      </c>
      <c r="C2052" s="25"/>
      <c r="D2052" s="14">
        <v>5294</v>
      </c>
      <c r="E2052" s="25" t="s">
        <v>11963</v>
      </c>
      <c r="F2052" s="14" t="s">
        <v>1651</v>
      </c>
      <c r="G2052" s="14"/>
      <c r="H2052" s="14" t="s">
        <v>11964</v>
      </c>
      <c r="I2052" s="14" t="s">
        <v>11965</v>
      </c>
      <c r="J2052" s="14"/>
      <c r="K2052" s="14" t="s">
        <v>11966</v>
      </c>
      <c r="L2052" s="27"/>
      <c r="M2052" s="18"/>
      <c r="N2052" s="59" t="s">
        <v>12585</v>
      </c>
      <c r="O2052" s="16"/>
      <c r="P2052" s="51"/>
      <c r="Q2052" s="52">
        <v>5</v>
      </c>
      <c r="R2052" s="330" t="s">
        <v>10981</v>
      </c>
    </row>
    <row r="2053" spans="1:18" ht="30" x14ac:dyDescent="0.25">
      <c r="A2053" s="27">
        <v>41445</v>
      </c>
      <c r="B2053" s="25" t="s">
        <v>11967</v>
      </c>
      <c r="C2053" s="25" t="s">
        <v>8145</v>
      </c>
      <c r="D2053" s="14">
        <v>5153</v>
      </c>
      <c r="E2053" s="25" t="s">
        <v>11636</v>
      </c>
      <c r="F2053" s="14" t="s">
        <v>567</v>
      </c>
      <c r="G2053" s="14"/>
      <c r="H2053" s="14" t="s">
        <v>1587</v>
      </c>
      <c r="I2053" s="14" t="s">
        <v>11968</v>
      </c>
      <c r="J2053" s="14" t="s">
        <v>1727</v>
      </c>
      <c r="K2053" s="14" t="s">
        <v>11969</v>
      </c>
      <c r="L2053" s="27">
        <v>41449</v>
      </c>
      <c r="M2053" s="18"/>
      <c r="N2053" s="59" t="s">
        <v>12585</v>
      </c>
      <c r="O2053" s="16"/>
      <c r="P2053" s="51"/>
      <c r="Q2053" s="52"/>
      <c r="R2053" s="330"/>
    </row>
    <row r="2054" spans="1:18" ht="30" x14ac:dyDescent="0.25">
      <c r="A2054" s="27">
        <v>41446</v>
      </c>
      <c r="B2054" s="354" t="s">
        <v>11977</v>
      </c>
      <c r="C2054" s="354" t="s">
        <v>11549</v>
      </c>
      <c r="D2054" s="355" t="s">
        <v>11978</v>
      </c>
      <c r="E2054" s="354" t="s">
        <v>10188</v>
      </c>
      <c r="F2054" s="355" t="s">
        <v>1661</v>
      </c>
      <c r="G2054" s="355"/>
      <c r="H2054" s="355" t="s">
        <v>10188</v>
      </c>
      <c r="I2054" s="355" t="s">
        <v>11980</v>
      </c>
      <c r="J2054" s="355"/>
      <c r="K2054" s="355" t="s">
        <v>824</v>
      </c>
      <c r="L2054" s="27"/>
      <c r="M2054" s="18"/>
      <c r="N2054" s="79">
        <v>41450</v>
      </c>
      <c r="O2054" s="16">
        <v>1</v>
      </c>
      <c r="P2054" s="51"/>
      <c r="Q2054" s="52"/>
      <c r="R2054" s="330"/>
    </row>
    <row r="2055" spans="1:18" ht="45" x14ac:dyDescent="0.25">
      <c r="A2055" s="27">
        <v>41446</v>
      </c>
      <c r="B2055" s="354" t="s">
        <v>11977</v>
      </c>
      <c r="C2055" s="354" t="s">
        <v>9978</v>
      </c>
      <c r="D2055" s="355" t="s">
        <v>5871</v>
      </c>
      <c r="E2055" s="354" t="s">
        <v>10188</v>
      </c>
      <c r="F2055" s="355" t="s">
        <v>1661</v>
      </c>
      <c r="G2055" s="355"/>
      <c r="H2055" s="355" t="s">
        <v>4857</v>
      </c>
      <c r="I2055" s="355" t="s">
        <v>11979</v>
      </c>
      <c r="J2055" s="355"/>
      <c r="K2055" s="355" t="s">
        <v>824</v>
      </c>
      <c r="L2055" s="27"/>
      <c r="M2055" s="18"/>
      <c r="N2055" s="79">
        <v>41450</v>
      </c>
      <c r="O2055" s="16">
        <v>1</v>
      </c>
      <c r="P2055" s="51"/>
      <c r="Q2055" s="52"/>
      <c r="R2055" s="330"/>
    </row>
    <row r="2056" spans="1:18" ht="60" x14ac:dyDescent="0.25">
      <c r="A2056" s="27">
        <v>41446</v>
      </c>
      <c r="B2056" s="354" t="s">
        <v>11994</v>
      </c>
      <c r="C2056" s="354" t="s">
        <v>11931</v>
      </c>
      <c r="D2056" s="355">
        <v>5227</v>
      </c>
      <c r="E2056" s="354"/>
      <c r="F2056" s="355" t="s">
        <v>6588</v>
      </c>
      <c r="G2056" s="355" t="s">
        <v>8729</v>
      </c>
      <c r="H2056" s="355" t="s">
        <v>11982</v>
      </c>
      <c r="I2056" s="355" t="s">
        <v>11995</v>
      </c>
      <c r="J2056" s="355" t="s">
        <v>4935</v>
      </c>
      <c r="K2056" s="355" t="s">
        <v>6595</v>
      </c>
      <c r="L2056" s="27">
        <v>41450</v>
      </c>
      <c r="M2056" s="18"/>
      <c r="N2056" s="79">
        <v>41450</v>
      </c>
      <c r="O2056" s="16">
        <v>1</v>
      </c>
      <c r="P2056" s="51"/>
      <c r="Q2056" s="52"/>
      <c r="R2056" s="330"/>
    </row>
    <row r="2057" spans="1:18" ht="60" x14ac:dyDescent="0.25">
      <c r="A2057" s="27">
        <v>41446</v>
      </c>
      <c r="B2057" s="25" t="s">
        <v>11981</v>
      </c>
      <c r="C2057" s="25" t="s">
        <v>11931</v>
      </c>
      <c r="D2057" s="14">
        <v>5227</v>
      </c>
      <c r="E2057" s="25"/>
      <c r="F2057" s="14" t="s">
        <v>5941</v>
      </c>
      <c r="G2057" s="14" t="s">
        <v>8729</v>
      </c>
      <c r="H2057" s="14" t="s">
        <v>11982</v>
      </c>
      <c r="I2057" s="14" t="s">
        <v>11983</v>
      </c>
      <c r="J2057" s="14" t="s">
        <v>4935</v>
      </c>
      <c r="K2057" s="14" t="s">
        <v>6595</v>
      </c>
      <c r="L2057" s="27">
        <v>41452</v>
      </c>
      <c r="M2057" s="18"/>
      <c r="N2057" s="59" t="s">
        <v>12585</v>
      </c>
      <c r="O2057" s="16"/>
      <c r="P2057" s="51"/>
      <c r="Q2057" s="52"/>
      <c r="R2057" s="330"/>
    </row>
    <row r="2058" spans="1:18" ht="30" x14ac:dyDescent="0.25">
      <c r="A2058" s="27">
        <v>41446</v>
      </c>
      <c r="B2058" s="25" t="s">
        <v>11967</v>
      </c>
      <c r="C2058" s="25" t="s">
        <v>8145</v>
      </c>
      <c r="D2058" s="14">
        <v>5153</v>
      </c>
      <c r="E2058" s="25"/>
      <c r="F2058" s="14" t="s">
        <v>567</v>
      </c>
      <c r="G2058" s="14"/>
      <c r="H2058" s="14" t="s">
        <v>11997</v>
      </c>
      <c r="I2058" s="14" t="s">
        <v>11968</v>
      </c>
      <c r="J2058" s="14" t="s">
        <v>1727</v>
      </c>
      <c r="K2058" s="14" t="s">
        <v>11969</v>
      </c>
      <c r="L2058" s="27">
        <v>41449</v>
      </c>
      <c r="M2058" s="18"/>
      <c r="N2058" s="59" t="s">
        <v>12585</v>
      </c>
      <c r="O2058" s="16"/>
      <c r="P2058" s="51"/>
      <c r="Q2058" s="52">
        <v>282.45</v>
      </c>
      <c r="R2058" s="330" t="s">
        <v>10981</v>
      </c>
    </row>
    <row r="2059" spans="1:18" ht="30" x14ac:dyDescent="0.25">
      <c r="A2059" s="27">
        <v>41446</v>
      </c>
      <c r="B2059" s="25">
        <v>5153</v>
      </c>
      <c r="C2059" s="25" t="s">
        <v>8145</v>
      </c>
      <c r="D2059" s="14">
        <v>5153</v>
      </c>
      <c r="E2059" s="25" t="s">
        <v>11998</v>
      </c>
      <c r="F2059" s="14" t="s">
        <v>11999</v>
      </c>
      <c r="G2059" s="14"/>
      <c r="H2059" s="14" t="s">
        <v>12000</v>
      </c>
      <c r="I2059" s="14" t="s">
        <v>12001</v>
      </c>
      <c r="J2059" s="14" t="s">
        <v>4318</v>
      </c>
      <c r="K2059" s="14" t="s">
        <v>12002</v>
      </c>
      <c r="L2059" s="27">
        <v>41449</v>
      </c>
      <c r="M2059" s="18"/>
      <c r="N2059" s="59" t="s">
        <v>12585</v>
      </c>
      <c r="O2059" s="16"/>
      <c r="P2059" s="51"/>
      <c r="Q2059" s="52">
        <v>45</v>
      </c>
      <c r="R2059" s="332" t="s">
        <v>10981</v>
      </c>
    </row>
    <row r="2060" spans="1:18" ht="30" x14ac:dyDescent="0.25">
      <c r="A2060" s="27">
        <v>41447</v>
      </c>
      <c r="B2060" s="25" t="s">
        <v>11989</v>
      </c>
      <c r="C2060" s="25" t="s">
        <v>8356</v>
      </c>
      <c r="D2060" s="14"/>
      <c r="E2060" s="25" t="s">
        <v>11990</v>
      </c>
      <c r="F2060" s="14" t="s">
        <v>11991</v>
      </c>
      <c r="G2060" s="14"/>
      <c r="H2060" s="14" t="s">
        <v>11992</v>
      </c>
      <c r="I2060" s="14" t="s">
        <v>11993</v>
      </c>
      <c r="J2060" s="14"/>
      <c r="K2060" s="14" t="s">
        <v>2581</v>
      </c>
      <c r="L2060" s="27">
        <v>41456</v>
      </c>
      <c r="M2060" s="18"/>
      <c r="N2060" s="59" t="s">
        <v>12585</v>
      </c>
      <c r="O2060" s="16"/>
      <c r="P2060" s="51"/>
      <c r="Q2060" s="52"/>
      <c r="R2060" s="330"/>
    </row>
    <row r="2061" spans="1:18" ht="45" x14ac:dyDescent="0.25">
      <c r="A2061" s="27">
        <v>41449</v>
      </c>
      <c r="B2061" s="354" t="s">
        <v>12008</v>
      </c>
      <c r="C2061" s="354" t="s">
        <v>11915</v>
      </c>
      <c r="D2061" s="355">
        <v>5273</v>
      </c>
      <c r="E2061" s="354"/>
      <c r="F2061" s="355" t="s">
        <v>4323</v>
      </c>
      <c r="G2061" s="355"/>
      <c r="H2061" s="355" t="s">
        <v>12009</v>
      </c>
      <c r="I2061" s="355" t="s">
        <v>3915</v>
      </c>
      <c r="J2061" s="355" t="s">
        <v>1287</v>
      </c>
      <c r="K2061" s="355" t="s">
        <v>12010</v>
      </c>
      <c r="L2061" s="27">
        <v>41450</v>
      </c>
      <c r="M2061" s="18" t="s">
        <v>6533</v>
      </c>
      <c r="N2061" s="79">
        <v>41450</v>
      </c>
      <c r="O2061" s="16" t="s">
        <v>12022</v>
      </c>
      <c r="P2061" s="51"/>
      <c r="Q2061" s="52"/>
      <c r="R2061" s="330"/>
    </row>
    <row r="2062" spans="1:18" ht="45" x14ac:dyDescent="0.25">
      <c r="A2062" s="27">
        <v>41449</v>
      </c>
      <c r="B2062" s="25" t="s">
        <v>11996</v>
      </c>
      <c r="C2062" s="25" t="s">
        <v>2504</v>
      </c>
      <c r="D2062" s="14">
        <v>5208</v>
      </c>
      <c r="E2062" s="25"/>
      <c r="F2062" s="14" t="s">
        <v>10971</v>
      </c>
      <c r="G2062" s="14" t="s">
        <v>10616</v>
      </c>
      <c r="H2062" s="14" t="s">
        <v>2056</v>
      </c>
      <c r="I2062" s="14" t="s">
        <v>7301</v>
      </c>
      <c r="J2062" s="14"/>
      <c r="K2062" s="14" t="s">
        <v>2081</v>
      </c>
      <c r="L2062" s="27">
        <v>41449</v>
      </c>
      <c r="M2062" s="18" t="s">
        <v>6533</v>
      </c>
      <c r="N2062" s="59" t="s">
        <v>12585</v>
      </c>
      <c r="O2062" s="16"/>
      <c r="P2062" s="51"/>
      <c r="Q2062" s="52"/>
      <c r="R2062" s="330"/>
    </row>
    <row r="2063" spans="1:18" ht="45" x14ac:dyDescent="0.25">
      <c r="A2063" s="27">
        <v>41450</v>
      </c>
      <c r="B2063" s="25" t="s">
        <v>12013</v>
      </c>
      <c r="C2063" s="25" t="s">
        <v>8481</v>
      </c>
      <c r="D2063" s="14"/>
      <c r="E2063" s="25"/>
      <c r="F2063" s="14" t="s">
        <v>12014</v>
      </c>
      <c r="G2063" s="14"/>
      <c r="H2063" s="14" t="s">
        <v>11527</v>
      </c>
      <c r="I2063" s="14"/>
      <c r="J2063" s="14"/>
      <c r="K2063" s="14" t="s">
        <v>4996</v>
      </c>
      <c r="L2063" s="27">
        <v>41450</v>
      </c>
      <c r="M2063" s="18" t="s">
        <v>6533</v>
      </c>
      <c r="N2063" s="59" t="s">
        <v>12585</v>
      </c>
      <c r="O2063" s="16"/>
      <c r="P2063" s="51"/>
      <c r="Q2063" s="52"/>
      <c r="R2063" s="330"/>
    </row>
    <row r="2064" spans="1:18" ht="30" x14ac:dyDescent="0.25">
      <c r="A2064" s="27">
        <v>41451</v>
      </c>
      <c r="B2064" s="354" t="s">
        <v>12035</v>
      </c>
      <c r="C2064" s="354" t="s">
        <v>9237</v>
      </c>
      <c r="D2064" s="355">
        <v>5099</v>
      </c>
      <c r="E2064" s="354"/>
      <c r="F2064" s="355" t="s">
        <v>4323</v>
      </c>
      <c r="G2064" s="355"/>
      <c r="H2064" s="355" t="s">
        <v>12036</v>
      </c>
      <c r="I2064" s="355" t="s">
        <v>12037</v>
      </c>
      <c r="J2064" s="355"/>
      <c r="K2064" s="355" t="s">
        <v>6934</v>
      </c>
      <c r="L2064" s="27">
        <v>41451</v>
      </c>
      <c r="M2064" s="18" t="s">
        <v>3386</v>
      </c>
      <c r="N2064" s="79">
        <v>41453</v>
      </c>
      <c r="O2064" s="16" t="s">
        <v>12059</v>
      </c>
      <c r="P2064" s="51"/>
      <c r="Q2064" s="52">
        <v>4.96</v>
      </c>
      <c r="R2064" s="332" t="s">
        <v>10981</v>
      </c>
    </row>
    <row r="2065" spans="1:18" ht="75" x14ac:dyDescent="0.25">
      <c r="A2065" s="27">
        <v>41451</v>
      </c>
      <c r="B2065" s="354" t="s">
        <v>12042</v>
      </c>
      <c r="C2065" s="354" t="s">
        <v>12041</v>
      </c>
      <c r="D2065" s="355"/>
      <c r="E2065" s="354"/>
      <c r="F2065" s="355" t="s">
        <v>5941</v>
      </c>
      <c r="G2065" s="355"/>
      <c r="H2065" s="355" t="s">
        <v>12043</v>
      </c>
      <c r="I2065" s="355"/>
      <c r="J2065" s="355"/>
      <c r="K2065" s="355" t="s">
        <v>3916</v>
      </c>
      <c r="L2065" s="27"/>
      <c r="M2065" s="18"/>
      <c r="N2065" s="79">
        <v>41453</v>
      </c>
      <c r="O2065" s="16">
        <v>5</v>
      </c>
      <c r="P2065" s="51"/>
      <c r="Q2065" s="52">
        <v>16.87</v>
      </c>
      <c r="R2065" s="332" t="s">
        <v>10981</v>
      </c>
    </row>
    <row r="2066" spans="1:18" ht="45" x14ac:dyDescent="0.25">
      <c r="A2066" s="27">
        <v>41451</v>
      </c>
      <c r="B2066" s="354"/>
      <c r="C2066" s="354" t="s">
        <v>12053</v>
      </c>
      <c r="D2066" s="355">
        <v>5285</v>
      </c>
      <c r="E2066" s="354"/>
      <c r="F2066" s="355" t="s">
        <v>5303</v>
      </c>
      <c r="G2066" s="355"/>
      <c r="H2066" s="355" t="s">
        <v>9900</v>
      </c>
      <c r="I2066" s="355"/>
      <c r="J2066" s="355"/>
      <c r="K2066" s="355" t="s">
        <v>12054</v>
      </c>
      <c r="L2066" s="27">
        <v>41472</v>
      </c>
      <c r="M2066" s="18"/>
      <c r="N2066" s="79">
        <v>41456</v>
      </c>
      <c r="O2066" s="16">
        <v>9</v>
      </c>
      <c r="P2066" s="51"/>
      <c r="Q2066" s="52">
        <v>27.3</v>
      </c>
      <c r="R2066" s="330" t="s">
        <v>10981</v>
      </c>
    </row>
    <row r="2067" spans="1:18" ht="45" x14ac:dyDescent="0.25">
      <c r="A2067" s="27">
        <v>41452</v>
      </c>
      <c r="B2067" s="25" t="s">
        <v>12048</v>
      </c>
      <c r="C2067" s="25" t="s">
        <v>12053</v>
      </c>
      <c r="D2067" s="14">
        <v>5285</v>
      </c>
      <c r="E2067" s="25"/>
      <c r="F2067" s="14" t="s">
        <v>936</v>
      </c>
      <c r="G2067" s="14"/>
      <c r="H2067" s="14" t="s">
        <v>579</v>
      </c>
      <c r="I2067" s="14"/>
      <c r="J2067" s="14"/>
      <c r="K2067" s="14" t="s">
        <v>4147</v>
      </c>
      <c r="L2067" s="27">
        <v>41472</v>
      </c>
      <c r="M2067" s="18"/>
      <c r="N2067" s="59" t="s">
        <v>12585</v>
      </c>
      <c r="O2067" s="16"/>
      <c r="P2067" s="51"/>
      <c r="Q2067" s="52"/>
      <c r="R2067" s="330"/>
    </row>
    <row r="2068" spans="1:18" ht="45" x14ac:dyDescent="0.25">
      <c r="A2068" s="27">
        <v>41452</v>
      </c>
      <c r="B2068" s="25" t="s">
        <v>12048</v>
      </c>
      <c r="C2068" s="25" t="s">
        <v>12053</v>
      </c>
      <c r="D2068" s="14">
        <v>5285</v>
      </c>
      <c r="E2068" s="25"/>
      <c r="F2068" s="14" t="s">
        <v>936</v>
      </c>
      <c r="G2068" s="14"/>
      <c r="H2068" s="14" t="s">
        <v>228</v>
      </c>
      <c r="I2068" s="14" t="s">
        <v>12055</v>
      </c>
      <c r="J2068" s="14" t="s">
        <v>10461</v>
      </c>
      <c r="K2068" s="14" t="s">
        <v>5477</v>
      </c>
      <c r="L2068" s="27">
        <v>41472</v>
      </c>
      <c r="M2068" s="18"/>
      <c r="N2068" s="59" t="s">
        <v>12585</v>
      </c>
      <c r="O2068" s="16"/>
      <c r="P2068" s="51"/>
      <c r="Q2068" s="52"/>
      <c r="R2068" s="330"/>
    </row>
    <row r="2069" spans="1:18" ht="30" x14ac:dyDescent="0.25">
      <c r="A2069" s="27">
        <v>41456</v>
      </c>
      <c r="B2069" s="354" t="s">
        <v>12060</v>
      </c>
      <c r="C2069" s="354" t="s">
        <v>11569</v>
      </c>
      <c r="D2069" s="355">
        <v>5243</v>
      </c>
      <c r="E2069" s="354"/>
      <c r="F2069" s="355" t="s">
        <v>4323</v>
      </c>
      <c r="G2069" s="355" t="s">
        <v>5602</v>
      </c>
      <c r="H2069" s="355" t="s">
        <v>9396</v>
      </c>
      <c r="I2069" s="355" t="s">
        <v>3915</v>
      </c>
      <c r="J2069" s="355"/>
      <c r="K2069" s="355" t="s">
        <v>10037</v>
      </c>
      <c r="L2069" s="27">
        <v>41458</v>
      </c>
      <c r="M2069" s="18" t="s">
        <v>3386</v>
      </c>
      <c r="N2069" s="79">
        <v>41458</v>
      </c>
      <c r="O2069" s="16" t="s">
        <v>12087</v>
      </c>
      <c r="P2069" s="51"/>
      <c r="Q2069" s="52"/>
      <c r="R2069" s="330"/>
    </row>
    <row r="2070" spans="1:18" ht="60" x14ac:dyDescent="0.25">
      <c r="A2070" s="27">
        <v>41456</v>
      </c>
      <c r="B2070" s="25" t="s">
        <v>12064</v>
      </c>
      <c r="C2070" s="25" t="s">
        <v>11248</v>
      </c>
      <c r="D2070" s="14">
        <v>5152</v>
      </c>
      <c r="E2070" s="25" t="s">
        <v>12065</v>
      </c>
      <c r="F2070" s="14" t="s">
        <v>11517</v>
      </c>
      <c r="G2070" s="14"/>
      <c r="H2070" s="14" t="s">
        <v>12066</v>
      </c>
      <c r="I2070" s="14" t="s">
        <v>12067</v>
      </c>
      <c r="J2070" s="14" t="s">
        <v>10597</v>
      </c>
      <c r="K2070" s="14" t="s">
        <v>12068</v>
      </c>
      <c r="L2070" s="27">
        <v>41460</v>
      </c>
      <c r="M2070" s="18"/>
      <c r="N2070" s="59" t="s">
        <v>12585</v>
      </c>
      <c r="O2070" s="16"/>
      <c r="P2070" s="51"/>
      <c r="Q2070" s="52"/>
      <c r="R2070" s="330"/>
    </row>
    <row r="2071" spans="1:18" ht="45" x14ac:dyDescent="0.25">
      <c r="A2071" s="27">
        <v>41457</v>
      </c>
      <c r="B2071" s="354" t="s">
        <v>12076</v>
      </c>
      <c r="C2071" s="354" t="s">
        <v>12053</v>
      </c>
      <c r="D2071" s="355">
        <v>5285</v>
      </c>
      <c r="E2071" s="354"/>
      <c r="F2071" s="355" t="s">
        <v>10971</v>
      </c>
      <c r="G2071" s="355" t="s">
        <v>3915</v>
      </c>
      <c r="H2071" s="355" t="s">
        <v>12077</v>
      </c>
      <c r="I2071" s="355" t="s">
        <v>7301</v>
      </c>
      <c r="J2071" s="355"/>
      <c r="K2071" s="355" t="s">
        <v>12078</v>
      </c>
      <c r="L2071" s="27">
        <v>41441</v>
      </c>
      <c r="M2071" s="18"/>
      <c r="N2071" s="79">
        <v>41471</v>
      </c>
      <c r="O2071" s="16" t="s">
        <v>2079</v>
      </c>
      <c r="P2071" s="51"/>
      <c r="Q2071" s="52"/>
      <c r="R2071" s="330"/>
    </row>
    <row r="2072" spans="1:18" ht="45" x14ac:dyDescent="0.25">
      <c r="A2072" s="27">
        <v>41457</v>
      </c>
      <c r="B2072" s="354" t="s">
        <v>12076</v>
      </c>
      <c r="C2072" s="354" t="s">
        <v>12053</v>
      </c>
      <c r="D2072" s="355">
        <v>5285</v>
      </c>
      <c r="E2072" s="354"/>
      <c r="F2072" s="355" t="s">
        <v>10971</v>
      </c>
      <c r="G2072" s="355" t="s">
        <v>5830</v>
      </c>
      <c r="H2072" s="355" t="s">
        <v>12079</v>
      </c>
      <c r="I2072" s="355" t="s">
        <v>7301</v>
      </c>
      <c r="J2072" s="355"/>
      <c r="K2072" s="355" t="s">
        <v>12078</v>
      </c>
      <c r="L2072" s="27">
        <v>41471</v>
      </c>
      <c r="M2072" s="18"/>
      <c r="N2072" s="79">
        <v>41471</v>
      </c>
      <c r="O2072" s="16" t="s">
        <v>2079</v>
      </c>
      <c r="P2072" s="51"/>
      <c r="Q2072" s="52"/>
      <c r="R2072" s="330"/>
    </row>
    <row r="2073" spans="1:18" ht="45" x14ac:dyDescent="0.25">
      <c r="A2073" s="27">
        <v>41457</v>
      </c>
      <c r="B2073" s="354" t="s">
        <v>12076</v>
      </c>
      <c r="C2073" s="354" t="s">
        <v>12053</v>
      </c>
      <c r="D2073" s="355">
        <v>5285</v>
      </c>
      <c r="E2073" s="354"/>
      <c r="F2073" s="355" t="s">
        <v>10971</v>
      </c>
      <c r="G2073" s="355"/>
      <c r="H2073" s="355" t="s">
        <v>6189</v>
      </c>
      <c r="I2073" s="355"/>
      <c r="J2073" s="355"/>
      <c r="K2073" s="355" t="s">
        <v>12078</v>
      </c>
      <c r="L2073" s="27">
        <v>41471</v>
      </c>
      <c r="M2073" s="18"/>
      <c r="N2073" s="79">
        <v>41471</v>
      </c>
      <c r="O2073" s="16" t="s">
        <v>12179</v>
      </c>
      <c r="P2073" s="51"/>
      <c r="Q2073" s="52"/>
      <c r="R2073" s="330"/>
    </row>
    <row r="2074" spans="1:18" ht="45" x14ac:dyDescent="0.25">
      <c r="A2074" s="27">
        <v>41457</v>
      </c>
      <c r="B2074" s="354" t="s">
        <v>12076</v>
      </c>
      <c r="C2074" s="354" t="s">
        <v>12053</v>
      </c>
      <c r="D2074" s="355">
        <v>5285</v>
      </c>
      <c r="E2074" s="354"/>
      <c r="F2074" s="355" t="s">
        <v>10971</v>
      </c>
      <c r="G2074" s="355"/>
      <c r="H2074" s="355" t="s">
        <v>8025</v>
      </c>
      <c r="I2074" s="355"/>
      <c r="J2074" s="355"/>
      <c r="K2074" s="355" t="s">
        <v>12078</v>
      </c>
      <c r="L2074" s="27">
        <v>41471</v>
      </c>
      <c r="M2074" s="18"/>
      <c r="N2074" s="79">
        <v>41471</v>
      </c>
      <c r="O2074" s="16" t="s">
        <v>11296</v>
      </c>
      <c r="P2074" s="51"/>
      <c r="Q2074" s="52"/>
      <c r="R2074" s="330"/>
    </row>
    <row r="2075" spans="1:18" ht="45" x14ac:dyDescent="0.25">
      <c r="A2075" s="27">
        <v>41458</v>
      </c>
      <c r="B2075" s="25" t="s">
        <v>12085</v>
      </c>
      <c r="C2075" s="354" t="s">
        <v>12083</v>
      </c>
      <c r="D2075" s="355">
        <v>5279</v>
      </c>
      <c r="E2075" s="354"/>
      <c r="F2075" s="355" t="s">
        <v>8810</v>
      </c>
      <c r="G2075" s="355" t="s">
        <v>11219</v>
      </c>
      <c r="H2075" s="355" t="s">
        <v>9396</v>
      </c>
      <c r="I2075" s="355" t="s">
        <v>3915</v>
      </c>
      <c r="J2075" s="355"/>
      <c r="K2075" s="355" t="s">
        <v>12086</v>
      </c>
      <c r="L2075" s="27">
        <v>41463</v>
      </c>
      <c r="M2075" s="18" t="s">
        <v>3386</v>
      </c>
      <c r="N2075" s="79">
        <v>41463</v>
      </c>
      <c r="O2075" s="16" t="s">
        <v>12122</v>
      </c>
      <c r="P2075" s="51"/>
      <c r="Q2075" s="52"/>
      <c r="R2075" s="330"/>
    </row>
    <row r="2076" spans="1:18" ht="45" x14ac:dyDescent="0.25">
      <c r="A2076" s="27">
        <v>41463</v>
      </c>
      <c r="B2076" s="25" t="s">
        <v>12106</v>
      </c>
      <c r="C2076" s="354" t="s">
        <v>2215</v>
      </c>
      <c r="D2076" s="355"/>
      <c r="E2076" s="354"/>
      <c r="F2076" s="355" t="s">
        <v>936</v>
      </c>
      <c r="G2076" s="355"/>
      <c r="H2076" s="355" t="s">
        <v>289</v>
      </c>
      <c r="I2076" s="355" t="s">
        <v>12107</v>
      </c>
      <c r="J2076" s="355"/>
      <c r="K2076" s="355" t="s">
        <v>6343</v>
      </c>
      <c r="L2076" s="27">
        <v>41465</v>
      </c>
      <c r="M2076" s="18"/>
      <c r="N2076" s="79">
        <v>41464</v>
      </c>
      <c r="O2076" s="16">
        <v>40</v>
      </c>
      <c r="P2076" s="51"/>
      <c r="Q2076" s="52"/>
      <c r="R2076" s="330"/>
    </row>
    <row r="2077" spans="1:18" ht="60" x14ac:dyDescent="0.25">
      <c r="A2077" s="27">
        <v>41463</v>
      </c>
      <c r="B2077" s="25" t="s">
        <v>12112</v>
      </c>
      <c r="C2077" s="354" t="s">
        <v>12113</v>
      </c>
      <c r="D2077" s="355">
        <v>5246</v>
      </c>
      <c r="E2077" s="354"/>
      <c r="F2077" s="355" t="s">
        <v>7521</v>
      </c>
      <c r="G2077" s="355"/>
      <c r="H2077" s="355" t="s">
        <v>12114</v>
      </c>
      <c r="I2077" s="355"/>
      <c r="J2077" s="355"/>
      <c r="K2077" s="355" t="s">
        <v>6934</v>
      </c>
      <c r="L2077" s="27">
        <v>41464</v>
      </c>
      <c r="M2077" s="18" t="s">
        <v>3386</v>
      </c>
      <c r="N2077" s="79" t="s">
        <v>6934</v>
      </c>
      <c r="O2077" s="16"/>
      <c r="P2077" s="51"/>
      <c r="Q2077" s="52"/>
      <c r="R2077" s="330"/>
    </row>
    <row r="2078" spans="1:18" ht="45" x14ac:dyDescent="0.25">
      <c r="A2078" s="27">
        <v>41464</v>
      </c>
      <c r="B2078" s="25" t="s">
        <v>12123</v>
      </c>
      <c r="C2078" s="25" t="s">
        <v>8481</v>
      </c>
      <c r="D2078" s="14">
        <v>1</v>
      </c>
      <c r="E2078" s="25" t="s">
        <v>12124</v>
      </c>
      <c r="F2078" s="14" t="s">
        <v>12125</v>
      </c>
      <c r="G2078" s="14"/>
      <c r="H2078" s="14" t="s">
        <v>12126</v>
      </c>
      <c r="I2078" s="14" t="s">
        <v>12127</v>
      </c>
      <c r="J2078" s="14"/>
      <c r="K2078" s="14" t="s">
        <v>2581</v>
      </c>
      <c r="L2078" s="27"/>
      <c r="M2078" s="18"/>
      <c r="N2078" s="59" t="s">
        <v>12585</v>
      </c>
      <c r="O2078" s="16"/>
      <c r="P2078" s="51"/>
      <c r="Q2078" s="52"/>
      <c r="R2078" s="330"/>
    </row>
    <row r="2079" spans="1:18" ht="45" x14ac:dyDescent="0.25">
      <c r="A2079" s="27">
        <v>41465</v>
      </c>
      <c r="B2079" s="25" t="s">
        <v>12136</v>
      </c>
      <c r="C2079" s="354" t="s">
        <v>12137</v>
      </c>
      <c r="D2079" s="355">
        <v>5258</v>
      </c>
      <c r="E2079" s="354"/>
      <c r="F2079" s="355" t="s">
        <v>11226</v>
      </c>
      <c r="G2079" s="355"/>
      <c r="H2079" s="355" t="s">
        <v>11227</v>
      </c>
      <c r="I2079" s="355" t="s">
        <v>5414</v>
      </c>
      <c r="J2079" s="355" t="s">
        <v>1287</v>
      </c>
      <c r="K2079" s="355" t="s">
        <v>921</v>
      </c>
      <c r="L2079" s="27"/>
      <c r="M2079" s="18"/>
      <c r="N2079" s="79">
        <v>41465</v>
      </c>
      <c r="O2079" s="16" t="s">
        <v>11237</v>
      </c>
      <c r="P2079" s="51"/>
      <c r="Q2079" s="52"/>
      <c r="R2079" s="330"/>
    </row>
    <row r="2080" spans="1:18" ht="30" x14ac:dyDescent="0.25">
      <c r="A2080" s="27">
        <v>41465</v>
      </c>
      <c r="B2080" s="25" t="s">
        <v>12140</v>
      </c>
      <c r="C2080" s="354" t="s">
        <v>12141</v>
      </c>
      <c r="D2080" s="355">
        <v>5291</v>
      </c>
      <c r="E2080" s="354"/>
      <c r="F2080" s="355" t="s">
        <v>4609</v>
      </c>
      <c r="G2080" s="355" t="s">
        <v>5830</v>
      </c>
      <c r="H2080" s="355" t="s">
        <v>3236</v>
      </c>
      <c r="I2080" s="355" t="s">
        <v>12142</v>
      </c>
      <c r="J2080" s="355"/>
      <c r="K2080" s="355" t="s">
        <v>3072</v>
      </c>
      <c r="L2080" s="27">
        <v>41466</v>
      </c>
      <c r="M2080" s="18"/>
      <c r="N2080" s="79">
        <v>41466</v>
      </c>
      <c r="O2080" s="16">
        <v>44</v>
      </c>
      <c r="P2080" s="51"/>
      <c r="Q2080" s="52"/>
      <c r="R2080" s="330"/>
    </row>
    <row r="2081" spans="1:18" ht="30" x14ac:dyDescent="0.25">
      <c r="A2081" s="27">
        <v>41465</v>
      </c>
      <c r="B2081" s="25" t="s">
        <v>12130</v>
      </c>
      <c r="C2081" s="354" t="s">
        <v>8356</v>
      </c>
      <c r="D2081" s="355"/>
      <c r="E2081" s="354" t="s">
        <v>12131</v>
      </c>
      <c r="F2081" s="355" t="s">
        <v>1661</v>
      </c>
      <c r="G2081" s="355"/>
      <c r="H2081" s="355" t="s">
        <v>10188</v>
      </c>
      <c r="I2081" s="355" t="s">
        <v>12132</v>
      </c>
      <c r="J2081" s="355"/>
      <c r="K2081" s="355" t="s">
        <v>6365</v>
      </c>
      <c r="L2081" s="27"/>
      <c r="M2081" s="18"/>
      <c r="N2081" s="79">
        <v>41467</v>
      </c>
      <c r="O2081" s="16">
        <v>4</v>
      </c>
      <c r="P2081" s="51"/>
      <c r="Q2081" s="52"/>
      <c r="R2081" s="330"/>
    </row>
    <row r="2082" spans="1:18" ht="30" x14ac:dyDescent="0.25">
      <c r="A2082" s="27">
        <v>41465</v>
      </c>
      <c r="B2082" s="25" t="s">
        <v>12130</v>
      </c>
      <c r="C2082" s="354" t="s">
        <v>8356</v>
      </c>
      <c r="D2082" s="355"/>
      <c r="E2082" s="354" t="s">
        <v>11112</v>
      </c>
      <c r="F2082" s="355" t="s">
        <v>1661</v>
      </c>
      <c r="G2082" s="355"/>
      <c r="H2082" s="355" t="s">
        <v>11112</v>
      </c>
      <c r="I2082" s="355" t="s">
        <v>1829</v>
      </c>
      <c r="J2082" s="355"/>
      <c r="K2082" s="355" t="s">
        <v>8534</v>
      </c>
      <c r="L2082" s="27"/>
      <c r="M2082" s="18"/>
      <c r="N2082" s="79">
        <v>41467</v>
      </c>
      <c r="O2082" s="16">
        <v>100</v>
      </c>
      <c r="P2082" s="51"/>
      <c r="Q2082" s="52"/>
      <c r="R2082" s="330"/>
    </row>
    <row r="2083" spans="1:18" ht="30" x14ac:dyDescent="0.25">
      <c r="A2083" s="27">
        <v>41465</v>
      </c>
      <c r="B2083" s="25" t="s">
        <v>12130</v>
      </c>
      <c r="C2083" s="354" t="s">
        <v>8356</v>
      </c>
      <c r="D2083" s="355"/>
      <c r="E2083" s="354" t="s">
        <v>11112</v>
      </c>
      <c r="F2083" s="355" t="s">
        <v>1661</v>
      </c>
      <c r="G2083" s="355"/>
      <c r="H2083" s="355" t="s">
        <v>11112</v>
      </c>
      <c r="I2083" s="355" t="s">
        <v>1829</v>
      </c>
      <c r="J2083" s="355"/>
      <c r="K2083" s="355" t="s">
        <v>8534</v>
      </c>
      <c r="L2083" s="27"/>
      <c r="M2083" s="18"/>
      <c r="N2083" s="79">
        <v>41467</v>
      </c>
      <c r="O2083" s="16">
        <v>100</v>
      </c>
      <c r="P2083" s="51"/>
      <c r="Q2083" s="52"/>
      <c r="R2083" s="330"/>
    </row>
    <row r="2084" spans="1:18" ht="45" x14ac:dyDescent="0.25">
      <c r="A2084" s="27">
        <v>41465</v>
      </c>
      <c r="B2084" s="25" t="s">
        <v>12147</v>
      </c>
      <c r="C2084" s="354" t="s">
        <v>12137</v>
      </c>
      <c r="D2084" s="355">
        <v>5258</v>
      </c>
      <c r="E2084" s="354"/>
      <c r="F2084" s="355" t="s">
        <v>285</v>
      </c>
      <c r="G2084" s="355" t="s">
        <v>5830</v>
      </c>
      <c r="H2084" s="355" t="s">
        <v>12148</v>
      </c>
      <c r="I2084" s="355" t="s">
        <v>12149</v>
      </c>
      <c r="J2084" s="355" t="s">
        <v>7314</v>
      </c>
      <c r="K2084" s="355" t="s">
        <v>12150</v>
      </c>
      <c r="L2084" s="27">
        <v>41465</v>
      </c>
      <c r="M2084" s="18" t="s">
        <v>6533</v>
      </c>
      <c r="N2084" s="79">
        <v>41467</v>
      </c>
      <c r="O2084" s="390" t="s">
        <v>12150</v>
      </c>
      <c r="P2084" s="51"/>
      <c r="Q2084" s="52">
        <v>246.7</v>
      </c>
      <c r="R2084" s="330" t="s">
        <v>10981</v>
      </c>
    </row>
    <row r="2085" spans="1:18" ht="30" x14ac:dyDescent="0.25">
      <c r="A2085" s="27">
        <v>41465</v>
      </c>
      <c r="B2085" s="25" t="s">
        <v>12147</v>
      </c>
      <c r="C2085" s="25" t="s">
        <v>12137</v>
      </c>
      <c r="D2085" s="14">
        <v>5258</v>
      </c>
      <c r="E2085" s="25"/>
      <c r="F2085" s="14" t="s">
        <v>285</v>
      </c>
      <c r="G2085" s="14" t="s">
        <v>4285</v>
      </c>
      <c r="H2085" s="14" t="s">
        <v>11992</v>
      </c>
      <c r="I2085" s="14"/>
      <c r="J2085" s="14"/>
      <c r="K2085" s="14" t="s">
        <v>10226</v>
      </c>
      <c r="L2085" s="27">
        <v>41465</v>
      </c>
      <c r="M2085" s="18" t="s">
        <v>6533</v>
      </c>
      <c r="N2085" s="59" t="s">
        <v>12585</v>
      </c>
      <c r="O2085" s="51"/>
      <c r="P2085" s="51"/>
      <c r="Q2085" s="52"/>
      <c r="R2085" s="330"/>
    </row>
    <row r="2086" spans="1:18" ht="45" x14ac:dyDescent="0.25">
      <c r="A2086" s="27">
        <v>41466</v>
      </c>
      <c r="B2086" s="25" t="s">
        <v>12151</v>
      </c>
      <c r="C2086" s="25" t="s">
        <v>8356</v>
      </c>
      <c r="D2086" s="14"/>
      <c r="E2086" s="25" t="s">
        <v>11963</v>
      </c>
      <c r="F2086" s="14" t="s">
        <v>1651</v>
      </c>
      <c r="G2086" s="14"/>
      <c r="H2086" s="14" t="s">
        <v>12152</v>
      </c>
      <c r="I2086" s="14"/>
      <c r="J2086" s="14"/>
      <c r="K2086" s="14"/>
      <c r="L2086" s="27"/>
      <c r="M2086" s="18"/>
      <c r="N2086" s="59" t="s">
        <v>12585</v>
      </c>
      <c r="O2086" s="16"/>
      <c r="P2086" s="51"/>
      <c r="Q2086" s="52"/>
      <c r="R2086" s="330"/>
    </row>
    <row r="2087" spans="1:18" ht="30" x14ac:dyDescent="0.25">
      <c r="A2087" s="27">
        <v>41466</v>
      </c>
      <c r="B2087" s="25" t="s">
        <v>12153</v>
      </c>
      <c r="C2087" s="25" t="s">
        <v>12154</v>
      </c>
      <c r="D2087" s="14"/>
      <c r="E2087" s="25" t="s">
        <v>12155</v>
      </c>
      <c r="F2087" s="14" t="s">
        <v>12156</v>
      </c>
      <c r="G2087" s="14"/>
      <c r="H2087" s="14" t="s">
        <v>12155</v>
      </c>
      <c r="I2087" s="14" t="s">
        <v>12157</v>
      </c>
      <c r="J2087" s="14"/>
      <c r="K2087" s="14" t="s">
        <v>8534</v>
      </c>
      <c r="L2087" s="27"/>
      <c r="M2087" s="18"/>
      <c r="N2087" s="59" t="s">
        <v>12585</v>
      </c>
      <c r="O2087" s="16"/>
      <c r="P2087" s="51"/>
      <c r="Q2087" s="52"/>
      <c r="R2087" s="330"/>
    </row>
    <row r="2088" spans="1:18" ht="30" x14ac:dyDescent="0.25">
      <c r="A2088" s="27">
        <v>41466</v>
      </c>
      <c r="B2088" s="25" t="s">
        <v>12153</v>
      </c>
      <c r="C2088" s="25" t="s">
        <v>12154</v>
      </c>
      <c r="D2088" s="14"/>
      <c r="E2088" s="25" t="s">
        <v>12155</v>
      </c>
      <c r="F2088" s="14" t="s">
        <v>12156</v>
      </c>
      <c r="G2088" s="14"/>
      <c r="H2088" s="14" t="s">
        <v>12155</v>
      </c>
      <c r="I2088" s="14" t="s">
        <v>12158</v>
      </c>
      <c r="J2088" s="14"/>
      <c r="K2088" s="14" t="s">
        <v>8534</v>
      </c>
      <c r="L2088" s="27"/>
      <c r="M2088" s="18"/>
      <c r="N2088" s="59" t="s">
        <v>12585</v>
      </c>
      <c r="O2088" s="16"/>
      <c r="P2088" s="51"/>
      <c r="Q2088" s="52"/>
      <c r="R2088" s="330"/>
    </row>
    <row r="2089" spans="1:18" ht="45" x14ac:dyDescent="0.25">
      <c r="A2089" s="27">
        <v>41467</v>
      </c>
      <c r="B2089" s="25" t="s">
        <v>12171</v>
      </c>
      <c r="C2089" s="354" t="s">
        <v>7252</v>
      </c>
      <c r="D2089" s="355">
        <v>5155</v>
      </c>
      <c r="E2089" s="354"/>
      <c r="F2089" s="355" t="s">
        <v>10971</v>
      </c>
      <c r="G2089" s="355" t="s">
        <v>7300</v>
      </c>
      <c r="H2089" s="355" t="s">
        <v>2056</v>
      </c>
      <c r="I2089" s="355" t="s">
        <v>7301</v>
      </c>
      <c r="J2089" s="355"/>
      <c r="K2089" s="355" t="s">
        <v>3576</v>
      </c>
      <c r="L2089" s="27"/>
      <c r="M2089" s="18"/>
      <c r="N2089" s="79">
        <v>41471</v>
      </c>
      <c r="O2089" s="16" t="s">
        <v>12180</v>
      </c>
      <c r="P2089" s="51"/>
      <c r="Q2089" s="52"/>
      <c r="R2089" s="330"/>
    </row>
    <row r="2090" spans="1:18" ht="30" x14ac:dyDescent="0.25">
      <c r="A2090" s="27">
        <v>41467</v>
      </c>
      <c r="B2090" s="25" t="s">
        <v>12167</v>
      </c>
      <c r="C2090" s="354" t="s">
        <v>12159</v>
      </c>
      <c r="D2090" s="355" t="s">
        <v>12160</v>
      </c>
      <c r="E2090" s="354" t="s">
        <v>10188</v>
      </c>
      <c r="F2090" s="355" t="s">
        <v>1661</v>
      </c>
      <c r="G2090" s="355"/>
      <c r="H2090" s="355" t="s">
        <v>10188</v>
      </c>
      <c r="I2090" s="355" t="s">
        <v>12168</v>
      </c>
      <c r="J2090" s="355"/>
      <c r="K2090" s="355" t="s">
        <v>824</v>
      </c>
      <c r="L2090" s="27"/>
      <c r="M2090" s="18"/>
      <c r="N2090" s="79">
        <v>41477</v>
      </c>
      <c r="O2090" s="16">
        <v>1</v>
      </c>
      <c r="P2090" s="51"/>
      <c r="Q2090" s="52"/>
      <c r="R2090" s="330"/>
    </row>
    <row r="2091" spans="1:18" ht="30" x14ac:dyDescent="0.25">
      <c r="A2091" s="27">
        <v>41467</v>
      </c>
      <c r="B2091" s="25" t="s">
        <v>12167</v>
      </c>
      <c r="C2091" s="354" t="s">
        <v>12159</v>
      </c>
      <c r="D2091" s="355" t="s">
        <v>12160</v>
      </c>
      <c r="E2091" s="354" t="s">
        <v>10188</v>
      </c>
      <c r="F2091" s="355" t="s">
        <v>1661</v>
      </c>
      <c r="G2091" s="355"/>
      <c r="H2091" s="355" t="s">
        <v>10188</v>
      </c>
      <c r="I2091" s="355" t="s">
        <v>12169</v>
      </c>
      <c r="J2091" s="355"/>
      <c r="K2091" s="355" t="s">
        <v>12170</v>
      </c>
      <c r="L2091" s="27"/>
      <c r="M2091" s="18"/>
      <c r="N2091" s="79">
        <v>41477</v>
      </c>
      <c r="O2091" s="16">
        <v>7</v>
      </c>
      <c r="P2091" s="51"/>
      <c r="Q2091" s="52"/>
      <c r="R2091" s="330"/>
    </row>
    <row r="2092" spans="1:18" ht="45" x14ac:dyDescent="0.25">
      <c r="A2092" s="27">
        <v>41467</v>
      </c>
      <c r="B2092" s="25" t="s">
        <v>12181</v>
      </c>
      <c r="C2092" s="354" t="s">
        <v>4187</v>
      </c>
      <c r="D2092" s="355">
        <v>5296</v>
      </c>
      <c r="E2092" s="354"/>
      <c r="F2092" s="355" t="s">
        <v>4323</v>
      </c>
      <c r="G2092" s="355" t="s">
        <v>5602</v>
      </c>
      <c r="H2092" s="355" t="s">
        <v>5577</v>
      </c>
      <c r="I2092" s="355" t="s">
        <v>10921</v>
      </c>
      <c r="J2092" s="355" t="s">
        <v>7314</v>
      </c>
      <c r="K2092" s="355" t="s">
        <v>667</v>
      </c>
      <c r="L2092" s="27">
        <v>41471</v>
      </c>
      <c r="M2092" s="18" t="s">
        <v>6533</v>
      </c>
      <c r="N2092" s="79">
        <v>41480</v>
      </c>
      <c r="O2092" s="16" t="s">
        <v>12238</v>
      </c>
      <c r="P2092" s="51"/>
      <c r="Q2092" s="52"/>
      <c r="R2092" s="330"/>
    </row>
    <row r="2093" spans="1:18" ht="45" x14ac:dyDescent="0.25">
      <c r="A2093" s="27">
        <v>41471</v>
      </c>
      <c r="B2093" s="25" t="s">
        <v>12182</v>
      </c>
      <c r="C2093" s="354" t="s">
        <v>12183</v>
      </c>
      <c r="D2093" s="355">
        <v>5284</v>
      </c>
      <c r="E2093" s="354"/>
      <c r="F2093" s="355" t="s">
        <v>10971</v>
      </c>
      <c r="G2093" s="355" t="s">
        <v>8177</v>
      </c>
      <c r="H2093" s="355" t="s">
        <v>9024</v>
      </c>
      <c r="I2093" s="355" t="s">
        <v>7301</v>
      </c>
      <c r="J2093" s="355"/>
      <c r="K2093" s="355" t="s">
        <v>10416</v>
      </c>
      <c r="L2093" s="27">
        <v>41481</v>
      </c>
      <c r="M2093" s="18"/>
      <c r="N2093" s="79">
        <v>41473</v>
      </c>
      <c r="O2093" s="16">
        <v>96</v>
      </c>
      <c r="P2093" s="51"/>
      <c r="Q2093" s="52"/>
      <c r="R2093" s="330"/>
    </row>
    <row r="2094" spans="1:18" ht="45" x14ac:dyDescent="0.25">
      <c r="A2094" s="27">
        <v>41471</v>
      </c>
      <c r="B2094" s="25" t="s">
        <v>12182</v>
      </c>
      <c r="C2094" s="354" t="s">
        <v>12183</v>
      </c>
      <c r="D2094" s="355">
        <v>5284</v>
      </c>
      <c r="E2094" s="354"/>
      <c r="F2094" s="355" t="s">
        <v>10971</v>
      </c>
      <c r="G2094" s="355"/>
      <c r="H2094" s="355" t="s">
        <v>8025</v>
      </c>
      <c r="I2094" s="355"/>
      <c r="J2094" s="355"/>
      <c r="K2094" s="355" t="s">
        <v>7196</v>
      </c>
      <c r="L2094" s="27">
        <v>41481</v>
      </c>
      <c r="M2094" s="18"/>
      <c r="N2094" s="79">
        <v>41473</v>
      </c>
      <c r="O2094" s="16">
        <v>8</v>
      </c>
      <c r="P2094" s="51"/>
      <c r="Q2094" s="52"/>
      <c r="R2094" s="330"/>
    </row>
    <row r="2095" spans="1:18" ht="45" x14ac:dyDescent="0.25">
      <c r="A2095" s="27">
        <v>41471</v>
      </c>
      <c r="B2095" s="25" t="s">
        <v>12185</v>
      </c>
      <c r="C2095" s="354" t="s">
        <v>12183</v>
      </c>
      <c r="D2095" s="355">
        <v>5284</v>
      </c>
      <c r="E2095" s="354"/>
      <c r="F2095" s="355" t="s">
        <v>3022</v>
      </c>
      <c r="G2095" s="355"/>
      <c r="H2095" s="355" t="s">
        <v>9232</v>
      </c>
      <c r="I2095" s="355" t="s">
        <v>12186</v>
      </c>
      <c r="J2095" s="355"/>
      <c r="K2095" s="355" t="s">
        <v>7019</v>
      </c>
      <c r="L2095" s="27">
        <v>41472</v>
      </c>
      <c r="M2095" s="18" t="s">
        <v>6533</v>
      </c>
      <c r="N2095" s="79">
        <v>41473</v>
      </c>
      <c r="O2095" s="16">
        <v>4</v>
      </c>
      <c r="P2095" s="51"/>
      <c r="Q2095" s="52"/>
      <c r="R2095" s="330"/>
    </row>
    <row r="2096" spans="1:18" ht="60" x14ac:dyDescent="0.25">
      <c r="A2096" s="27">
        <v>41471</v>
      </c>
      <c r="B2096" s="25" t="s">
        <v>12185</v>
      </c>
      <c r="C2096" s="354" t="s">
        <v>12183</v>
      </c>
      <c r="D2096" s="355">
        <v>5284</v>
      </c>
      <c r="E2096" s="354"/>
      <c r="F2096" s="355" t="s">
        <v>3022</v>
      </c>
      <c r="G2096" s="355"/>
      <c r="H2096" s="355" t="s">
        <v>12187</v>
      </c>
      <c r="I2096" s="355"/>
      <c r="J2096" s="355"/>
      <c r="K2096" s="355" t="s">
        <v>6343</v>
      </c>
      <c r="L2096" s="27">
        <v>41472</v>
      </c>
      <c r="M2096" s="18" t="s">
        <v>6533</v>
      </c>
      <c r="N2096" s="79">
        <v>41473</v>
      </c>
      <c r="O2096" s="16">
        <v>1</v>
      </c>
      <c r="P2096" s="51"/>
      <c r="Q2096" s="52">
        <v>4.96</v>
      </c>
      <c r="R2096" s="332" t="s">
        <v>10981</v>
      </c>
    </row>
    <row r="2097" spans="1:18" ht="30" x14ac:dyDescent="0.25">
      <c r="A2097" s="27">
        <v>41471</v>
      </c>
      <c r="B2097" s="25" t="s">
        <v>12188</v>
      </c>
      <c r="C2097" s="354" t="s">
        <v>12183</v>
      </c>
      <c r="D2097" s="355">
        <v>5284</v>
      </c>
      <c r="E2097" s="354"/>
      <c r="F2097" s="355" t="s">
        <v>4494</v>
      </c>
      <c r="G2097" s="355"/>
      <c r="H2097" s="355" t="s">
        <v>1045</v>
      </c>
      <c r="I2097" s="355" t="s">
        <v>10098</v>
      </c>
      <c r="J2097" s="355" t="s">
        <v>1287</v>
      </c>
      <c r="K2097" s="355" t="s">
        <v>921</v>
      </c>
      <c r="L2097" s="27">
        <v>41472</v>
      </c>
      <c r="M2097" s="18" t="s">
        <v>6533</v>
      </c>
      <c r="N2097" s="79">
        <v>41473</v>
      </c>
      <c r="O2097" s="16">
        <v>16</v>
      </c>
      <c r="P2097" s="51"/>
      <c r="Q2097" s="52"/>
      <c r="R2097" s="330"/>
    </row>
    <row r="2098" spans="1:18" ht="45" x14ac:dyDescent="0.25">
      <c r="A2098" s="27">
        <v>41472</v>
      </c>
      <c r="B2098" s="25" t="s">
        <v>12189</v>
      </c>
      <c r="C2098" s="354" t="s">
        <v>12190</v>
      </c>
      <c r="D2098" s="355">
        <v>5255</v>
      </c>
      <c r="E2098" s="354"/>
      <c r="F2098" s="355" t="s">
        <v>4323</v>
      </c>
      <c r="G2098" s="355" t="s">
        <v>5602</v>
      </c>
      <c r="H2098" s="355" t="s">
        <v>5577</v>
      </c>
      <c r="I2098" s="355" t="s">
        <v>10921</v>
      </c>
      <c r="J2098" s="355" t="s">
        <v>9859</v>
      </c>
      <c r="K2098" s="355" t="s">
        <v>12191</v>
      </c>
      <c r="L2098" s="27">
        <v>41477</v>
      </c>
      <c r="M2098" s="340"/>
      <c r="N2098" s="79">
        <v>41479</v>
      </c>
      <c r="O2098" s="16" t="s">
        <v>12229</v>
      </c>
      <c r="P2098" s="51"/>
      <c r="Q2098" s="52"/>
      <c r="R2098" s="330"/>
    </row>
    <row r="2099" spans="1:18" ht="90" x14ac:dyDescent="0.25">
      <c r="A2099" s="27">
        <v>41474</v>
      </c>
      <c r="B2099" s="25" t="s">
        <v>12195</v>
      </c>
      <c r="C2099" s="25" t="s">
        <v>8356</v>
      </c>
      <c r="D2099" s="14"/>
      <c r="E2099" s="25" t="s">
        <v>12196</v>
      </c>
      <c r="F2099" s="14" t="s">
        <v>12197</v>
      </c>
      <c r="G2099" s="14"/>
      <c r="H2099" s="14" t="s">
        <v>12198</v>
      </c>
      <c r="I2099" s="14" t="s">
        <v>12199</v>
      </c>
      <c r="J2099" s="14"/>
      <c r="K2099" s="14" t="s">
        <v>12200</v>
      </c>
      <c r="L2099" s="27"/>
      <c r="M2099" s="18"/>
      <c r="N2099" s="59" t="s">
        <v>12585</v>
      </c>
      <c r="O2099" s="16"/>
      <c r="P2099" s="51"/>
      <c r="Q2099" s="52"/>
      <c r="R2099" s="330"/>
    </row>
    <row r="2100" spans="1:18" ht="45" x14ac:dyDescent="0.25">
      <c r="A2100" s="27">
        <v>41477</v>
      </c>
      <c r="B2100" s="25" t="s">
        <v>12205</v>
      </c>
      <c r="C2100" s="354" t="s">
        <v>11579</v>
      </c>
      <c r="D2100" s="355">
        <v>5212</v>
      </c>
      <c r="E2100" s="354" t="s">
        <v>12206</v>
      </c>
      <c r="F2100" s="355" t="s">
        <v>2866</v>
      </c>
      <c r="G2100" s="355" t="s">
        <v>11973</v>
      </c>
      <c r="H2100" s="355" t="s">
        <v>12207</v>
      </c>
      <c r="I2100" s="355" t="s">
        <v>1255</v>
      </c>
      <c r="J2100" s="355" t="s">
        <v>2834</v>
      </c>
      <c r="K2100" s="355" t="s">
        <v>4459</v>
      </c>
      <c r="L2100" s="27">
        <v>41480</v>
      </c>
      <c r="M2100" s="18"/>
      <c r="N2100" s="79">
        <v>41486</v>
      </c>
      <c r="O2100" s="16">
        <v>5</v>
      </c>
      <c r="P2100" s="51"/>
      <c r="Q2100" s="52"/>
      <c r="R2100" s="330"/>
    </row>
    <row r="2101" spans="1:18" ht="30" x14ac:dyDescent="0.25">
      <c r="A2101" s="27">
        <v>41477</v>
      </c>
      <c r="B2101" s="25" t="s">
        <v>12210</v>
      </c>
      <c r="C2101" s="25" t="s">
        <v>12211</v>
      </c>
      <c r="D2101" s="14">
        <v>5247</v>
      </c>
      <c r="E2101" s="25" t="s">
        <v>6769</v>
      </c>
      <c r="F2101" s="14" t="s">
        <v>1697</v>
      </c>
      <c r="G2101" s="14" t="s">
        <v>1587</v>
      </c>
      <c r="H2101" s="14"/>
      <c r="I2101" s="14" t="s">
        <v>6769</v>
      </c>
      <c r="J2101" s="14" t="s">
        <v>2834</v>
      </c>
      <c r="K2101" s="14" t="s">
        <v>3316</v>
      </c>
      <c r="L2101" s="27">
        <v>41491</v>
      </c>
      <c r="M2101" s="18"/>
      <c r="N2101" s="59" t="s">
        <v>12585</v>
      </c>
      <c r="O2101" s="16"/>
      <c r="P2101" s="51"/>
      <c r="Q2101" s="52"/>
      <c r="R2101" s="330"/>
    </row>
    <row r="2102" spans="1:18" ht="45" x14ac:dyDescent="0.25">
      <c r="A2102" s="27">
        <v>41477</v>
      </c>
      <c r="B2102" s="25" t="s">
        <v>12210</v>
      </c>
      <c r="C2102" s="25" t="s">
        <v>12211</v>
      </c>
      <c r="D2102" s="14">
        <v>5247</v>
      </c>
      <c r="E2102" s="25" t="s">
        <v>12212</v>
      </c>
      <c r="F2102" s="14" t="s">
        <v>1697</v>
      </c>
      <c r="G2102" s="14"/>
      <c r="H2102" s="14"/>
      <c r="I2102" s="14" t="s">
        <v>12214</v>
      </c>
      <c r="J2102" s="14" t="s">
        <v>2834</v>
      </c>
      <c r="K2102" s="14" t="s">
        <v>12213</v>
      </c>
      <c r="L2102" s="27">
        <v>41491</v>
      </c>
      <c r="M2102" s="18"/>
      <c r="N2102" s="59" t="s">
        <v>12585</v>
      </c>
      <c r="O2102" s="16"/>
      <c r="P2102" s="51"/>
      <c r="Q2102" s="52"/>
      <c r="R2102" s="330"/>
    </row>
    <row r="2103" spans="1:18" ht="30" x14ac:dyDescent="0.25">
      <c r="A2103" s="27">
        <v>41478</v>
      </c>
      <c r="B2103" s="25" t="s">
        <v>12221</v>
      </c>
      <c r="C2103" s="403" t="s">
        <v>8481</v>
      </c>
      <c r="D2103" s="405" t="s">
        <v>11943</v>
      </c>
      <c r="E2103" s="405" t="s">
        <v>10188</v>
      </c>
      <c r="F2103" s="405" t="s">
        <v>1661</v>
      </c>
      <c r="G2103" s="405"/>
      <c r="H2103" s="405" t="s">
        <v>10188</v>
      </c>
      <c r="I2103" s="405" t="s">
        <v>11947</v>
      </c>
      <c r="J2103" s="355" t="s">
        <v>1587</v>
      </c>
      <c r="K2103" s="355" t="s">
        <v>9338</v>
      </c>
      <c r="L2103" s="27" t="s">
        <v>1587</v>
      </c>
      <c r="M2103" s="18"/>
      <c r="N2103" s="79">
        <v>41480</v>
      </c>
      <c r="O2103" s="16">
        <v>5</v>
      </c>
      <c r="P2103" s="51"/>
      <c r="Q2103" s="52">
        <v>4.45</v>
      </c>
      <c r="R2103" s="332" t="s">
        <v>10981</v>
      </c>
    </row>
    <row r="2104" spans="1:18" ht="30" x14ac:dyDescent="0.25">
      <c r="A2104" s="27">
        <v>41478</v>
      </c>
      <c r="B2104" s="69" t="s">
        <v>12221</v>
      </c>
      <c r="C2104" s="354" t="s">
        <v>8481</v>
      </c>
      <c r="D2104" s="355" t="s">
        <v>11943</v>
      </c>
      <c r="E2104" s="355" t="s">
        <v>10188</v>
      </c>
      <c r="F2104" s="355" t="s">
        <v>1661</v>
      </c>
      <c r="G2104" s="355"/>
      <c r="H2104" s="355" t="s">
        <v>10188</v>
      </c>
      <c r="I2104" s="355" t="s">
        <v>12222</v>
      </c>
      <c r="J2104" s="410"/>
      <c r="K2104" s="355" t="s">
        <v>9338</v>
      </c>
      <c r="L2104" s="27"/>
      <c r="M2104" s="18"/>
      <c r="N2104" s="79">
        <v>41481</v>
      </c>
      <c r="O2104" s="16">
        <v>5</v>
      </c>
      <c r="P2104" s="51"/>
      <c r="Q2104" s="52">
        <v>9.0399999999999991</v>
      </c>
      <c r="R2104" s="332" t="s">
        <v>10981</v>
      </c>
    </row>
    <row r="2105" spans="1:18" ht="30" x14ac:dyDescent="0.25">
      <c r="A2105" s="27">
        <v>41481</v>
      </c>
      <c r="B2105" s="69" t="s">
        <v>12242</v>
      </c>
      <c r="C2105" s="25" t="s">
        <v>12139</v>
      </c>
      <c r="D2105" s="14">
        <v>5292</v>
      </c>
      <c r="E2105" s="25"/>
      <c r="F2105" s="14" t="s">
        <v>738</v>
      </c>
      <c r="G2105" s="14"/>
      <c r="H2105" s="14" t="s">
        <v>11618</v>
      </c>
      <c r="I2105" s="14"/>
      <c r="J2105" s="414" t="s">
        <v>10693</v>
      </c>
      <c r="K2105" s="14" t="s">
        <v>10878</v>
      </c>
      <c r="L2105" s="27"/>
      <c r="M2105" s="18"/>
      <c r="N2105" s="59" t="s">
        <v>12585</v>
      </c>
      <c r="O2105" s="16"/>
      <c r="P2105" s="51"/>
      <c r="Q2105" s="52"/>
      <c r="R2105" s="330"/>
    </row>
    <row r="2106" spans="1:18" ht="45" x14ac:dyDescent="0.25">
      <c r="A2106" s="27">
        <v>41485</v>
      </c>
      <c r="B2106" s="25" t="s">
        <v>12255</v>
      </c>
      <c r="C2106" s="404" t="s">
        <v>12211</v>
      </c>
      <c r="D2106" s="406">
        <v>5247</v>
      </c>
      <c r="E2106" s="404" t="s">
        <v>4847</v>
      </c>
      <c r="F2106" s="406" t="s">
        <v>11226</v>
      </c>
      <c r="G2106" s="406"/>
      <c r="H2106" s="406" t="s">
        <v>12256</v>
      </c>
      <c r="I2106" s="406" t="s">
        <v>4848</v>
      </c>
      <c r="J2106" s="355"/>
      <c r="K2106" s="355" t="s">
        <v>8870</v>
      </c>
      <c r="L2106" s="27">
        <v>41487</v>
      </c>
      <c r="M2106" s="18"/>
      <c r="N2106" s="79">
        <v>41487</v>
      </c>
      <c r="O2106" s="16">
        <v>60</v>
      </c>
      <c r="P2106" s="51"/>
      <c r="Q2106" s="52"/>
      <c r="R2106" s="330"/>
    </row>
    <row r="2107" spans="1:18" ht="30" x14ac:dyDescent="0.25">
      <c r="A2107" s="27">
        <v>41485</v>
      </c>
      <c r="B2107" s="25" t="s">
        <v>12253</v>
      </c>
      <c r="C2107" s="25" t="s">
        <v>12211</v>
      </c>
      <c r="D2107" s="14">
        <v>5247</v>
      </c>
      <c r="E2107" s="25" t="s">
        <v>3299</v>
      </c>
      <c r="F2107" s="14" t="s">
        <v>1697</v>
      </c>
      <c r="G2107" s="14" t="s">
        <v>313</v>
      </c>
      <c r="H2107" s="14" t="s">
        <v>7505</v>
      </c>
      <c r="I2107" s="14" t="s">
        <v>12254</v>
      </c>
      <c r="J2107" s="14" t="s">
        <v>10768</v>
      </c>
      <c r="K2107" s="14" t="s">
        <v>756</v>
      </c>
      <c r="L2107" s="27">
        <v>41487</v>
      </c>
      <c r="M2107" s="18"/>
      <c r="N2107" s="59" t="s">
        <v>12585</v>
      </c>
      <c r="O2107" s="16"/>
      <c r="P2107" s="51"/>
      <c r="Q2107" s="52"/>
      <c r="R2107" s="330"/>
    </row>
    <row r="2108" spans="1:18" ht="45" x14ac:dyDescent="0.25">
      <c r="A2108" s="27">
        <v>41486</v>
      </c>
      <c r="B2108" s="25" t="s">
        <v>12265</v>
      </c>
      <c r="C2108" s="354" t="s">
        <v>12266</v>
      </c>
      <c r="D2108" s="355">
        <v>5225</v>
      </c>
      <c r="E2108" s="354"/>
      <c r="F2108" s="355" t="s">
        <v>2826</v>
      </c>
      <c r="G2108" s="355"/>
      <c r="H2108" s="355" t="s">
        <v>12267</v>
      </c>
      <c r="I2108" s="355"/>
      <c r="J2108" s="355"/>
      <c r="K2108" s="355" t="s">
        <v>12268</v>
      </c>
      <c r="L2108" s="27">
        <v>41487</v>
      </c>
      <c r="M2108" s="340">
        <v>41487</v>
      </c>
      <c r="N2108" s="79">
        <v>41487</v>
      </c>
      <c r="O2108" s="16">
        <v>4</v>
      </c>
      <c r="P2108" s="51"/>
      <c r="Q2108" s="52"/>
      <c r="R2108" s="330"/>
    </row>
    <row r="2109" spans="1:18" ht="30" x14ac:dyDescent="0.25">
      <c r="A2109" s="27">
        <v>41486</v>
      </c>
      <c r="B2109" s="25" t="s">
        <v>12257</v>
      </c>
      <c r="C2109" s="354" t="s">
        <v>12183</v>
      </c>
      <c r="D2109" s="355">
        <v>5284</v>
      </c>
      <c r="E2109" s="354"/>
      <c r="F2109" s="355" t="s">
        <v>936</v>
      </c>
      <c r="G2109" s="355"/>
      <c r="H2109" s="355" t="s">
        <v>228</v>
      </c>
      <c r="I2109" s="355"/>
      <c r="J2109" s="355" t="s">
        <v>9429</v>
      </c>
      <c r="K2109" s="355" t="s">
        <v>5751</v>
      </c>
      <c r="L2109" s="27">
        <v>41500</v>
      </c>
      <c r="M2109" s="18"/>
      <c r="N2109" s="79">
        <v>41500</v>
      </c>
      <c r="O2109" s="16">
        <v>2000</v>
      </c>
      <c r="P2109" s="51"/>
      <c r="Q2109" s="52"/>
      <c r="R2109" s="330"/>
    </row>
    <row r="2110" spans="1:18" ht="45" x14ac:dyDescent="0.25">
      <c r="A2110" s="27">
        <v>41486</v>
      </c>
      <c r="B2110" s="25" t="s">
        <v>12257</v>
      </c>
      <c r="C2110" s="354" t="s">
        <v>12183</v>
      </c>
      <c r="D2110" s="355">
        <v>5284</v>
      </c>
      <c r="E2110" s="354"/>
      <c r="F2110" s="355" t="s">
        <v>936</v>
      </c>
      <c r="G2110" s="355"/>
      <c r="H2110" s="355" t="s">
        <v>12258</v>
      </c>
      <c r="I2110" s="355"/>
      <c r="J2110" s="355"/>
      <c r="K2110" s="355" t="s">
        <v>2062</v>
      </c>
      <c r="L2110" s="27">
        <v>41500</v>
      </c>
      <c r="M2110" s="18"/>
      <c r="N2110" s="79">
        <v>41500</v>
      </c>
      <c r="O2110" s="16">
        <v>200</v>
      </c>
      <c r="P2110" s="51"/>
      <c r="Q2110" s="52"/>
      <c r="R2110" s="330"/>
    </row>
    <row r="2111" spans="1:18" ht="60" x14ac:dyDescent="0.25">
      <c r="A2111" s="27">
        <v>41486</v>
      </c>
      <c r="B2111" s="25" t="s">
        <v>12210</v>
      </c>
      <c r="C2111" s="25" t="s">
        <v>12211</v>
      </c>
      <c r="D2111" s="14">
        <v>5247</v>
      </c>
      <c r="E2111" s="25" t="s">
        <v>12259</v>
      </c>
      <c r="F2111" s="14" t="s">
        <v>12260</v>
      </c>
      <c r="G2111" s="14"/>
      <c r="H2111" s="14" t="s">
        <v>12261</v>
      </c>
      <c r="I2111" s="14"/>
      <c r="J2111" s="14"/>
      <c r="K2111" s="14" t="s">
        <v>3947</v>
      </c>
      <c r="L2111" s="27">
        <v>41489</v>
      </c>
      <c r="M2111" s="18"/>
      <c r="N2111" s="59" t="s">
        <v>12585</v>
      </c>
      <c r="O2111" s="16"/>
      <c r="P2111" s="51"/>
      <c r="Q2111" s="52"/>
      <c r="R2111" s="330"/>
    </row>
    <row r="2112" spans="1:18" ht="45" x14ac:dyDescent="0.25">
      <c r="A2112" s="27">
        <v>41488</v>
      </c>
      <c r="B2112" s="25" t="s">
        <v>12276</v>
      </c>
      <c r="C2112" s="354" t="s">
        <v>12277</v>
      </c>
      <c r="D2112" s="355">
        <v>5270</v>
      </c>
      <c r="E2112" s="354"/>
      <c r="F2112" s="355" t="s">
        <v>868</v>
      </c>
      <c r="G2112" s="355" t="s">
        <v>5544</v>
      </c>
      <c r="H2112" s="355" t="s">
        <v>1498</v>
      </c>
      <c r="I2112" s="355" t="s">
        <v>3915</v>
      </c>
      <c r="J2112" s="355"/>
      <c r="K2112" s="355" t="s">
        <v>12278</v>
      </c>
      <c r="L2112" s="27">
        <v>41488</v>
      </c>
      <c r="M2112" s="18" t="s">
        <v>6533</v>
      </c>
      <c r="N2112" s="79">
        <v>41493</v>
      </c>
      <c r="O2112" s="16" t="s">
        <v>12309</v>
      </c>
      <c r="P2112" s="51"/>
      <c r="Q2112" s="52"/>
      <c r="R2112" s="330"/>
    </row>
    <row r="2113" spans="1:18" ht="45" x14ac:dyDescent="0.25">
      <c r="A2113" s="27">
        <v>41488</v>
      </c>
      <c r="B2113" s="25" t="s">
        <v>12279</v>
      </c>
      <c r="C2113" s="354" t="s">
        <v>12277</v>
      </c>
      <c r="D2113" s="355">
        <v>5270</v>
      </c>
      <c r="E2113" s="354"/>
      <c r="F2113" s="355" t="s">
        <v>8810</v>
      </c>
      <c r="G2113" s="355"/>
      <c r="H2113" s="355" t="s">
        <v>6175</v>
      </c>
      <c r="I2113" s="355"/>
      <c r="J2113" s="355"/>
      <c r="K2113" s="355" t="s">
        <v>6257</v>
      </c>
      <c r="L2113" s="27">
        <v>41488</v>
      </c>
      <c r="M2113" s="18" t="s">
        <v>6533</v>
      </c>
      <c r="N2113" s="79">
        <v>41493</v>
      </c>
      <c r="O2113" s="16" t="s">
        <v>8235</v>
      </c>
      <c r="P2113" s="51"/>
      <c r="Q2113" s="52"/>
      <c r="R2113" s="330"/>
    </row>
    <row r="2114" spans="1:18" ht="45" x14ac:dyDescent="0.25">
      <c r="A2114" s="27">
        <v>41488</v>
      </c>
      <c r="B2114" s="25" t="s">
        <v>12279</v>
      </c>
      <c r="C2114" s="354" t="s">
        <v>12277</v>
      </c>
      <c r="D2114" s="355">
        <v>5270</v>
      </c>
      <c r="E2114" s="354"/>
      <c r="F2114" s="355" t="s">
        <v>8810</v>
      </c>
      <c r="G2114" s="355"/>
      <c r="H2114" s="355" t="s">
        <v>7571</v>
      </c>
      <c r="I2114" s="355" t="s">
        <v>3256</v>
      </c>
      <c r="J2114" s="355"/>
      <c r="K2114" s="355" t="s">
        <v>3040</v>
      </c>
      <c r="L2114" s="27">
        <v>41488</v>
      </c>
      <c r="M2114" s="18" t="s">
        <v>6533</v>
      </c>
      <c r="N2114" s="79">
        <v>41493</v>
      </c>
      <c r="O2114" s="16" t="s">
        <v>12308</v>
      </c>
      <c r="P2114" s="51"/>
      <c r="Q2114" s="52"/>
      <c r="R2114" s="330"/>
    </row>
    <row r="2115" spans="1:18" ht="60" x14ac:dyDescent="0.25">
      <c r="A2115" s="27">
        <v>41488</v>
      </c>
      <c r="B2115" s="25" t="s">
        <v>12287</v>
      </c>
      <c r="C2115" s="354" t="s">
        <v>12141</v>
      </c>
      <c r="D2115" s="355">
        <v>5291</v>
      </c>
      <c r="E2115" s="354"/>
      <c r="F2115" s="355" t="s">
        <v>8810</v>
      </c>
      <c r="G2115" s="355" t="s">
        <v>12288</v>
      </c>
      <c r="H2115" s="355" t="s">
        <v>12289</v>
      </c>
      <c r="I2115" s="355" t="s">
        <v>12290</v>
      </c>
      <c r="J2115" s="355"/>
      <c r="K2115" s="355" t="s">
        <v>12291</v>
      </c>
      <c r="L2115" s="27">
        <v>41488</v>
      </c>
      <c r="M2115" s="18" t="s">
        <v>6533</v>
      </c>
      <c r="N2115" s="79">
        <v>41493</v>
      </c>
      <c r="O2115" s="387" t="s">
        <v>12291</v>
      </c>
      <c r="P2115" s="51"/>
      <c r="Q2115" s="52"/>
      <c r="R2115" s="330"/>
    </row>
    <row r="2116" spans="1:18" ht="30" x14ac:dyDescent="0.25">
      <c r="A2116" s="27">
        <v>41488</v>
      </c>
      <c r="B2116" s="25" t="s">
        <v>12287</v>
      </c>
      <c r="C2116" s="354" t="s">
        <v>12141</v>
      </c>
      <c r="D2116" s="355">
        <v>5291</v>
      </c>
      <c r="E2116" s="354"/>
      <c r="F2116" s="355" t="s">
        <v>8810</v>
      </c>
      <c r="G2116" s="355"/>
      <c r="H2116" s="355" t="s">
        <v>7571</v>
      </c>
      <c r="I2116" s="355" t="s">
        <v>10090</v>
      </c>
      <c r="J2116" s="355"/>
      <c r="K2116" s="355" t="s">
        <v>3040</v>
      </c>
      <c r="L2116" s="27">
        <v>41488</v>
      </c>
      <c r="M2116" s="18"/>
      <c r="N2116" s="79">
        <v>41493</v>
      </c>
      <c r="O2116" s="387" t="s">
        <v>3040</v>
      </c>
      <c r="P2116" s="51"/>
      <c r="Q2116" s="52"/>
      <c r="R2116" s="330"/>
    </row>
    <row r="2117" spans="1:18" ht="45" x14ac:dyDescent="0.25">
      <c r="A2117" s="27">
        <v>41488</v>
      </c>
      <c r="B2117" s="25" t="s">
        <v>12269</v>
      </c>
      <c r="C2117" s="354" t="s">
        <v>9237</v>
      </c>
      <c r="D2117" s="355">
        <v>5099</v>
      </c>
      <c r="E2117" s="354" t="s">
        <v>12270</v>
      </c>
      <c r="F2117" s="355" t="s">
        <v>11226</v>
      </c>
      <c r="G2117" s="355"/>
      <c r="H2117" s="355" t="s">
        <v>11433</v>
      </c>
      <c r="I2117" s="355"/>
      <c r="J2117" s="355" t="s">
        <v>12271</v>
      </c>
      <c r="K2117" s="355" t="s">
        <v>12272</v>
      </c>
      <c r="L2117" s="27"/>
      <c r="M2117" s="18"/>
      <c r="N2117" s="59" t="s">
        <v>12585</v>
      </c>
      <c r="O2117" s="16"/>
      <c r="P2117" s="51"/>
      <c r="Q2117" s="52"/>
      <c r="R2117" s="330"/>
    </row>
    <row r="2118" spans="1:18" ht="165" x14ac:dyDescent="0.25">
      <c r="A2118" s="27">
        <v>41488</v>
      </c>
      <c r="B2118" s="25" t="s">
        <v>12273</v>
      </c>
      <c r="C2118" s="354" t="s">
        <v>8356</v>
      </c>
      <c r="D2118" s="355"/>
      <c r="E2118" s="354" t="s">
        <v>12274</v>
      </c>
      <c r="F2118" s="355" t="s">
        <v>10069</v>
      </c>
      <c r="G2118" s="355"/>
      <c r="H2118" s="355" t="s">
        <v>12275</v>
      </c>
      <c r="I2118" s="355"/>
      <c r="J2118" s="355"/>
      <c r="K2118" s="355" t="s">
        <v>10860</v>
      </c>
      <c r="L2118" s="27"/>
      <c r="M2118" s="18"/>
      <c r="N2118" s="59" t="s">
        <v>12585</v>
      </c>
      <c r="O2118" s="16"/>
      <c r="P2118" s="51"/>
      <c r="Q2118" s="52"/>
      <c r="R2118" s="330"/>
    </row>
    <row r="2119" spans="1:18" ht="75" x14ac:dyDescent="0.25">
      <c r="A2119" s="27">
        <v>41488</v>
      </c>
      <c r="B2119" s="25" t="s">
        <v>12282</v>
      </c>
      <c r="C2119" s="25" t="s">
        <v>8356</v>
      </c>
      <c r="D2119" s="14"/>
      <c r="E2119" s="25" t="s">
        <v>12283</v>
      </c>
      <c r="F2119" s="14" t="s">
        <v>12284</v>
      </c>
      <c r="G2119" s="14"/>
      <c r="H2119" s="14" t="s">
        <v>12285</v>
      </c>
      <c r="I2119" s="14"/>
      <c r="J2119" s="14"/>
      <c r="K2119" s="14" t="s">
        <v>12286</v>
      </c>
      <c r="L2119" s="27"/>
      <c r="M2119" s="18"/>
      <c r="N2119" s="59" t="s">
        <v>12585</v>
      </c>
      <c r="O2119" s="51"/>
      <c r="P2119" s="51"/>
      <c r="Q2119" s="52"/>
      <c r="R2119" s="330"/>
    </row>
    <row r="2120" spans="1:18" ht="45" x14ac:dyDescent="0.25">
      <c r="A2120" s="27">
        <v>41489</v>
      </c>
      <c r="B2120" s="25" t="s">
        <v>12294</v>
      </c>
      <c r="C2120" s="354" t="s">
        <v>12295</v>
      </c>
      <c r="D2120" s="355" t="s">
        <v>11694</v>
      </c>
      <c r="E2120" s="354" t="s">
        <v>10188</v>
      </c>
      <c r="F2120" s="355" t="s">
        <v>1661</v>
      </c>
      <c r="G2120" s="355"/>
      <c r="H2120" s="355" t="s">
        <v>10188</v>
      </c>
      <c r="I2120" s="355" t="s">
        <v>12296</v>
      </c>
      <c r="J2120" s="355"/>
      <c r="K2120" s="355" t="s">
        <v>9338</v>
      </c>
      <c r="L2120" s="27"/>
      <c r="M2120" s="18"/>
      <c r="N2120" s="79">
        <v>41493</v>
      </c>
      <c r="O2120" s="51">
        <v>5</v>
      </c>
      <c r="P2120" s="51"/>
      <c r="Q2120" s="52"/>
      <c r="R2120" s="330"/>
    </row>
    <row r="2121" spans="1:18" ht="60" x14ac:dyDescent="0.25">
      <c r="A2121" s="27">
        <v>41493</v>
      </c>
      <c r="B2121" s="25" t="s">
        <v>12311</v>
      </c>
      <c r="C2121" s="25" t="s">
        <v>12312</v>
      </c>
      <c r="D2121" s="14">
        <v>5310</v>
      </c>
      <c r="E2121" s="25"/>
      <c r="F2121" s="14" t="s">
        <v>936</v>
      </c>
      <c r="G2121" s="14"/>
      <c r="H2121" s="14" t="s">
        <v>228</v>
      </c>
      <c r="I2121" s="14" t="s">
        <v>6069</v>
      </c>
      <c r="J2121" s="14" t="s">
        <v>3954</v>
      </c>
      <c r="K2121" s="14" t="s">
        <v>5477</v>
      </c>
      <c r="L2121" s="27">
        <v>41507</v>
      </c>
      <c r="M2121" s="18"/>
      <c r="N2121" s="59" t="s">
        <v>12585</v>
      </c>
      <c r="O2121" s="16"/>
      <c r="P2121" s="51"/>
      <c r="Q2121" s="52"/>
      <c r="R2121" s="330"/>
    </row>
    <row r="2122" spans="1:18" ht="30" x14ac:dyDescent="0.25">
      <c r="A2122" s="27">
        <v>41493</v>
      </c>
      <c r="B2122" s="25" t="s">
        <v>12311</v>
      </c>
      <c r="C2122" s="25" t="s">
        <v>12312</v>
      </c>
      <c r="D2122" s="14">
        <v>5310</v>
      </c>
      <c r="E2122" s="25"/>
      <c r="F2122" s="14" t="s">
        <v>936</v>
      </c>
      <c r="G2122" s="14"/>
      <c r="H2122" s="14" t="s">
        <v>6501</v>
      </c>
      <c r="I2122" s="14"/>
      <c r="J2122" s="14"/>
      <c r="K2122" s="14" t="s">
        <v>945</v>
      </c>
      <c r="L2122" s="27">
        <v>41507</v>
      </c>
      <c r="M2122" s="18"/>
      <c r="N2122" s="59" t="s">
        <v>12585</v>
      </c>
      <c r="O2122" s="16"/>
      <c r="P2122" s="51"/>
      <c r="Q2122" s="52"/>
      <c r="R2122" s="330"/>
    </row>
    <row r="2123" spans="1:18" ht="30" x14ac:dyDescent="0.25">
      <c r="A2123" s="27">
        <v>41499</v>
      </c>
      <c r="B2123" s="25" t="s">
        <v>12330</v>
      </c>
      <c r="C2123" s="354" t="s">
        <v>11682</v>
      </c>
      <c r="D2123" s="355" t="s">
        <v>11683</v>
      </c>
      <c r="E2123" s="354" t="s">
        <v>10188</v>
      </c>
      <c r="F2123" s="355" t="s">
        <v>1661</v>
      </c>
      <c r="G2123" s="355"/>
      <c r="H2123" s="355" t="s">
        <v>10188</v>
      </c>
      <c r="I2123" s="355" t="s">
        <v>12332</v>
      </c>
      <c r="J2123" s="355"/>
      <c r="K2123" s="355" t="s">
        <v>11774</v>
      </c>
      <c r="L2123" s="27"/>
      <c r="M2123" s="18"/>
      <c r="N2123" s="79">
        <v>41501</v>
      </c>
      <c r="O2123" s="16">
        <v>8</v>
      </c>
      <c r="P2123" s="51"/>
      <c r="Q2123" s="52"/>
      <c r="R2123" s="330"/>
    </row>
    <row r="2124" spans="1:18" ht="45" x14ac:dyDescent="0.25">
      <c r="A2124" s="27">
        <v>41499</v>
      </c>
      <c r="B2124" s="25" t="s">
        <v>12334</v>
      </c>
      <c r="C2124" s="25" t="s">
        <v>11387</v>
      </c>
      <c r="D2124" s="14">
        <v>5204</v>
      </c>
      <c r="E2124" s="25" t="s">
        <v>12335</v>
      </c>
      <c r="F2124" s="14" t="s">
        <v>11360</v>
      </c>
      <c r="G2124" s="14" t="s">
        <v>11715</v>
      </c>
      <c r="H2124" s="14" t="s">
        <v>1000</v>
      </c>
      <c r="I2124" s="14" t="s">
        <v>12336</v>
      </c>
      <c r="J2124" s="14"/>
      <c r="K2124" s="14" t="s">
        <v>10214</v>
      </c>
      <c r="L2124" s="27">
        <v>41499</v>
      </c>
      <c r="M2124" s="18"/>
      <c r="N2124" s="59" t="s">
        <v>12585</v>
      </c>
      <c r="O2124" s="16"/>
      <c r="P2124" s="51"/>
      <c r="Q2124" s="52"/>
      <c r="R2124" s="330"/>
    </row>
    <row r="2125" spans="1:18" ht="45" x14ac:dyDescent="0.25">
      <c r="A2125" s="27">
        <v>41499</v>
      </c>
      <c r="B2125" s="25" t="s">
        <v>12347</v>
      </c>
      <c r="C2125" s="354" t="s">
        <v>12053</v>
      </c>
      <c r="D2125" s="355">
        <v>5285</v>
      </c>
      <c r="E2125" s="354"/>
      <c r="F2125" s="355" t="s">
        <v>936</v>
      </c>
      <c r="G2125" s="355"/>
      <c r="H2125" s="355" t="s">
        <v>228</v>
      </c>
      <c r="I2125" s="355" t="s">
        <v>6069</v>
      </c>
      <c r="J2125" s="355" t="s">
        <v>10461</v>
      </c>
      <c r="K2125" s="355" t="s">
        <v>5477</v>
      </c>
      <c r="L2125" s="27">
        <v>41500</v>
      </c>
      <c r="M2125" s="18"/>
      <c r="N2125" s="59" t="s">
        <v>12585</v>
      </c>
      <c r="O2125" s="16"/>
      <c r="P2125" s="51"/>
      <c r="Q2125" s="52"/>
      <c r="R2125" s="330"/>
    </row>
    <row r="2126" spans="1:18" ht="30" x14ac:dyDescent="0.25">
      <c r="A2126" s="27">
        <v>41500</v>
      </c>
      <c r="B2126" s="25" t="s">
        <v>12330</v>
      </c>
      <c r="C2126" s="354" t="s">
        <v>8481</v>
      </c>
      <c r="D2126" s="355" t="s">
        <v>11943</v>
      </c>
      <c r="E2126" s="354" t="s">
        <v>10188</v>
      </c>
      <c r="F2126" s="355" t="s">
        <v>1661</v>
      </c>
      <c r="G2126" s="355"/>
      <c r="H2126" s="355" t="s">
        <v>10188</v>
      </c>
      <c r="I2126" s="355" t="s">
        <v>11674</v>
      </c>
      <c r="J2126" s="355"/>
      <c r="K2126" s="355" t="s">
        <v>1820</v>
      </c>
      <c r="L2126" s="27"/>
      <c r="M2126" s="18"/>
      <c r="N2126" s="79">
        <v>41505</v>
      </c>
      <c r="O2126" s="16"/>
      <c r="P2126" s="51"/>
      <c r="Q2126" s="52"/>
      <c r="R2126" s="330"/>
    </row>
    <row r="2127" spans="1:18" ht="30" x14ac:dyDescent="0.25">
      <c r="A2127" s="27">
        <v>41501</v>
      </c>
      <c r="B2127" s="25" t="s">
        <v>12330</v>
      </c>
      <c r="C2127" s="354" t="s">
        <v>12262</v>
      </c>
      <c r="D2127" s="355" t="s">
        <v>12263</v>
      </c>
      <c r="E2127" s="354" t="s">
        <v>10188</v>
      </c>
      <c r="F2127" s="355" t="s">
        <v>1661</v>
      </c>
      <c r="G2127" s="355"/>
      <c r="H2127" s="355" t="s">
        <v>10188</v>
      </c>
      <c r="I2127" s="355" t="s">
        <v>11674</v>
      </c>
      <c r="J2127" s="355"/>
      <c r="K2127" s="355" t="s">
        <v>824</v>
      </c>
      <c r="L2127" s="27"/>
      <c r="M2127" s="18"/>
      <c r="N2127" s="79">
        <v>41499</v>
      </c>
      <c r="O2127" s="16">
        <v>1</v>
      </c>
      <c r="P2127" s="51"/>
      <c r="Q2127" s="52"/>
      <c r="R2127" s="330"/>
    </row>
    <row r="2128" spans="1:18" ht="30" x14ac:dyDescent="0.25">
      <c r="A2128" s="27">
        <v>41501</v>
      </c>
      <c r="B2128" s="25" t="s">
        <v>12349</v>
      </c>
      <c r="C2128" s="354" t="s">
        <v>8356</v>
      </c>
      <c r="D2128" s="355"/>
      <c r="E2128" s="354" t="s">
        <v>10188</v>
      </c>
      <c r="F2128" s="355" t="s">
        <v>1661</v>
      </c>
      <c r="G2128" s="355"/>
      <c r="H2128" s="355" t="s">
        <v>10188</v>
      </c>
      <c r="I2128" s="355" t="s">
        <v>12350</v>
      </c>
      <c r="J2128" s="355"/>
      <c r="K2128" s="355" t="s">
        <v>10360</v>
      </c>
      <c r="L2128" s="27"/>
      <c r="M2128" s="18"/>
      <c r="N2128" s="79">
        <v>41506</v>
      </c>
      <c r="O2128" s="16">
        <v>6</v>
      </c>
      <c r="P2128" s="51"/>
      <c r="Q2128" s="52"/>
      <c r="R2128" s="330"/>
    </row>
    <row r="2129" spans="1:18" ht="30" x14ac:dyDescent="0.25">
      <c r="A2129" s="27">
        <v>41502</v>
      </c>
      <c r="B2129" s="25" t="s">
        <v>12330</v>
      </c>
      <c r="C2129" s="354" t="s">
        <v>12331</v>
      </c>
      <c r="D2129" s="355" t="s">
        <v>11660</v>
      </c>
      <c r="E2129" s="354" t="s">
        <v>10188</v>
      </c>
      <c r="F2129" s="355" t="s">
        <v>1661</v>
      </c>
      <c r="G2129" s="355"/>
      <c r="H2129" s="355" t="s">
        <v>10188</v>
      </c>
      <c r="I2129" s="355" t="s">
        <v>12333</v>
      </c>
      <c r="J2129" s="355"/>
      <c r="K2129" s="355" t="s">
        <v>11774</v>
      </c>
      <c r="L2129" s="27"/>
      <c r="M2129" s="18"/>
      <c r="N2129" s="79">
        <v>41505</v>
      </c>
      <c r="O2129" s="16">
        <v>8</v>
      </c>
      <c r="P2129" s="51"/>
      <c r="Q2129" s="52"/>
      <c r="R2129" s="330"/>
    </row>
    <row r="2130" spans="1:18" ht="45" x14ac:dyDescent="0.25">
      <c r="A2130" s="27">
        <v>41502</v>
      </c>
      <c r="B2130" s="25" t="s">
        <v>12355</v>
      </c>
      <c r="C2130" s="354" t="s">
        <v>12053</v>
      </c>
      <c r="D2130" s="355">
        <v>5285</v>
      </c>
      <c r="E2130" s="354"/>
      <c r="F2130" s="355" t="s">
        <v>4494</v>
      </c>
      <c r="G2130" s="355"/>
      <c r="H2130" s="355" t="s">
        <v>4359</v>
      </c>
      <c r="I2130" s="355" t="s">
        <v>10098</v>
      </c>
      <c r="J2130" s="355" t="s">
        <v>2078</v>
      </c>
      <c r="K2130" s="355" t="s">
        <v>1672</v>
      </c>
      <c r="L2130" s="27">
        <v>41502</v>
      </c>
      <c r="M2130" s="18" t="s">
        <v>6533</v>
      </c>
      <c r="N2130" s="79">
        <v>41505</v>
      </c>
      <c r="O2130" s="16"/>
      <c r="P2130" s="51"/>
      <c r="Q2130" s="52"/>
      <c r="R2130" s="330"/>
    </row>
    <row r="2131" spans="1:18" ht="30" x14ac:dyDescent="0.25">
      <c r="A2131" s="27">
        <v>41502</v>
      </c>
      <c r="B2131" s="25" t="s">
        <v>12356</v>
      </c>
      <c r="C2131" s="354" t="s">
        <v>2215</v>
      </c>
      <c r="D2131" s="355"/>
      <c r="E2131" s="354"/>
      <c r="F2131" s="355" t="s">
        <v>9048</v>
      </c>
      <c r="G2131" s="355"/>
      <c r="H2131" s="355" t="s">
        <v>9396</v>
      </c>
      <c r="I2131" s="355" t="s">
        <v>10921</v>
      </c>
      <c r="J2131" s="355" t="s">
        <v>10133</v>
      </c>
      <c r="K2131" s="355" t="s">
        <v>10037</v>
      </c>
      <c r="L2131" s="27">
        <v>41505</v>
      </c>
      <c r="M2131" s="18" t="s">
        <v>6533</v>
      </c>
      <c r="N2131" s="79">
        <v>41505</v>
      </c>
      <c r="O2131" s="16">
        <v>24</v>
      </c>
      <c r="P2131" s="51"/>
      <c r="Q2131" s="52"/>
      <c r="R2131" s="330"/>
    </row>
    <row r="2132" spans="1:18" ht="45" x14ac:dyDescent="0.25">
      <c r="A2132" s="27">
        <v>41505</v>
      </c>
      <c r="B2132" s="286" t="s">
        <v>12358</v>
      </c>
      <c r="C2132" s="354" t="s">
        <v>12359</v>
      </c>
      <c r="D2132" s="355">
        <v>5212</v>
      </c>
      <c r="E2132" s="354" t="s">
        <v>3299</v>
      </c>
      <c r="F2132" s="355" t="s">
        <v>285</v>
      </c>
      <c r="G2132" s="355"/>
      <c r="H2132" s="355" t="s">
        <v>12360</v>
      </c>
      <c r="I2132" s="355" t="s">
        <v>12361</v>
      </c>
      <c r="J2132" s="355"/>
      <c r="K2132" s="355" t="s">
        <v>12362</v>
      </c>
      <c r="L2132" s="27">
        <v>41505</v>
      </c>
      <c r="M2132" s="18"/>
      <c r="N2132" s="79">
        <v>41505</v>
      </c>
      <c r="O2132" s="16">
        <v>800</v>
      </c>
      <c r="P2132" s="51"/>
      <c r="Q2132" s="52"/>
      <c r="R2132" s="330"/>
    </row>
    <row r="2133" spans="1:18" ht="45" x14ac:dyDescent="0.25">
      <c r="A2133" s="27">
        <v>41505</v>
      </c>
      <c r="B2133" s="286" t="s">
        <v>12358</v>
      </c>
      <c r="C2133" s="354" t="s">
        <v>12359</v>
      </c>
      <c r="D2133" s="355">
        <v>5212</v>
      </c>
      <c r="E2133" s="354" t="s">
        <v>3299</v>
      </c>
      <c r="F2133" s="355" t="s">
        <v>285</v>
      </c>
      <c r="G2133" s="355"/>
      <c r="H2133" s="355" t="s">
        <v>11992</v>
      </c>
      <c r="I2133" s="355" t="s">
        <v>12363</v>
      </c>
      <c r="J2133" s="355"/>
      <c r="K2133" s="355" t="s">
        <v>7841</v>
      </c>
      <c r="L2133" s="27">
        <v>41505</v>
      </c>
      <c r="M2133" s="18"/>
      <c r="N2133" s="79">
        <v>41505</v>
      </c>
      <c r="O2133" s="16">
        <v>4</v>
      </c>
      <c r="P2133" s="51"/>
      <c r="Q2133" s="52"/>
      <c r="R2133" s="330"/>
    </row>
    <row r="2134" spans="1:18" ht="45" x14ac:dyDescent="0.25">
      <c r="A2134" s="27">
        <v>41505</v>
      </c>
      <c r="B2134" s="25" t="s">
        <v>12369</v>
      </c>
      <c r="C2134" s="354" t="s">
        <v>12370</v>
      </c>
      <c r="D2134" s="355"/>
      <c r="E2134" s="354" t="s">
        <v>12372</v>
      </c>
      <c r="F2134" s="355" t="s">
        <v>12371</v>
      </c>
      <c r="G2134" s="355" t="s">
        <v>10616</v>
      </c>
      <c r="H2134" s="355" t="s">
        <v>12372</v>
      </c>
      <c r="I2134" s="355" t="s">
        <v>4154</v>
      </c>
      <c r="J2134" s="355"/>
      <c r="K2134" s="355" t="s">
        <v>7242</v>
      </c>
      <c r="L2134" s="27"/>
      <c r="M2134" s="18"/>
      <c r="N2134" s="79">
        <v>41513</v>
      </c>
      <c r="O2134" s="16">
        <v>200</v>
      </c>
      <c r="P2134" s="51"/>
      <c r="Q2134" s="52"/>
      <c r="R2134" s="330"/>
    </row>
    <row r="2135" spans="1:18" ht="45" x14ac:dyDescent="0.25">
      <c r="A2135" s="27">
        <v>41505</v>
      </c>
      <c r="B2135" s="25" t="s">
        <v>12369</v>
      </c>
      <c r="C2135" s="354" t="s">
        <v>12370</v>
      </c>
      <c r="D2135" s="355"/>
      <c r="E2135" s="354" t="s">
        <v>12372</v>
      </c>
      <c r="F2135" s="355" t="s">
        <v>12371</v>
      </c>
      <c r="G2135" s="355" t="s">
        <v>7868</v>
      </c>
      <c r="H2135" s="355" t="s">
        <v>12372</v>
      </c>
      <c r="I2135" s="355" t="s">
        <v>4154</v>
      </c>
      <c r="J2135" s="355"/>
      <c r="K2135" s="355" t="s">
        <v>8534</v>
      </c>
      <c r="L2135" s="27"/>
      <c r="M2135" s="18"/>
      <c r="N2135" s="79">
        <v>41513</v>
      </c>
      <c r="O2135" s="16">
        <v>100</v>
      </c>
      <c r="P2135" s="51"/>
      <c r="Q2135" s="52"/>
      <c r="R2135" s="330"/>
    </row>
    <row r="2136" spans="1:18" ht="45" x14ac:dyDescent="0.25">
      <c r="A2136" s="27">
        <v>41505</v>
      </c>
      <c r="B2136" s="25" t="s">
        <v>12364</v>
      </c>
      <c r="C2136" s="25" t="s">
        <v>11387</v>
      </c>
      <c r="D2136" s="14">
        <v>5204</v>
      </c>
      <c r="E2136" s="25" t="s">
        <v>11034</v>
      </c>
      <c r="F2136" s="14" t="s">
        <v>3022</v>
      </c>
      <c r="G2136" s="14"/>
      <c r="H2136" s="14" t="s">
        <v>1370</v>
      </c>
      <c r="I2136" s="14" t="s">
        <v>12186</v>
      </c>
      <c r="J2136" s="14" t="s">
        <v>10002</v>
      </c>
      <c r="K2136" s="14" t="s">
        <v>10229</v>
      </c>
      <c r="L2136" s="27">
        <v>41507</v>
      </c>
      <c r="M2136" s="18"/>
      <c r="N2136" s="59" t="s">
        <v>12585</v>
      </c>
      <c r="O2136" s="16"/>
      <c r="P2136" s="51"/>
      <c r="Q2136" s="52"/>
      <c r="R2136" s="330"/>
    </row>
    <row r="2137" spans="1:18" ht="45" x14ac:dyDescent="0.25">
      <c r="A2137" s="27">
        <v>41505</v>
      </c>
      <c r="B2137" s="25" t="s">
        <v>12364</v>
      </c>
      <c r="C2137" s="25" t="s">
        <v>11387</v>
      </c>
      <c r="D2137" s="14">
        <v>5204</v>
      </c>
      <c r="E2137" s="25" t="s">
        <v>11034</v>
      </c>
      <c r="F2137" s="14" t="s">
        <v>3022</v>
      </c>
      <c r="G2137" s="14"/>
      <c r="H2137" s="14" t="s">
        <v>12365</v>
      </c>
      <c r="I2137" s="14" t="s">
        <v>3915</v>
      </c>
      <c r="J2137" s="14" t="s">
        <v>10002</v>
      </c>
      <c r="K2137" s="14" t="s">
        <v>921</v>
      </c>
      <c r="L2137" s="27">
        <v>41507</v>
      </c>
      <c r="M2137" s="18"/>
      <c r="N2137" s="59" t="s">
        <v>12585</v>
      </c>
      <c r="O2137" s="16"/>
      <c r="P2137" s="51"/>
      <c r="Q2137" s="52"/>
      <c r="R2137" s="330"/>
    </row>
    <row r="2138" spans="1:18" ht="45" x14ac:dyDescent="0.25">
      <c r="A2138" s="27">
        <v>41505</v>
      </c>
      <c r="B2138" s="25" t="s">
        <v>12366</v>
      </c>
      <c r="C2138" s="25" t="s">
        <v>11387</v>
      </c>
      <c r="D2138" s="14">
        <v>5204</v>
      </c>
      <c r="E2138" s="25" t="s">
        <v>10835</v>
      </c>
      <c r="F2138" s="14" t="s">
        <v>2866</v>
      </c>
      <c r="G2138" s="14" t="s">
        <v>313</v>
      </c>
      <c r="H2138" s="14" t="s">
        <v>1727</v>
      </c>
      <c r="I2138" s="14" t="s">
        <v>12367</v>
      </c>
      <c r="J2138" s="14"/>
      <c r="K2138" s="14" t="s">
        <v>12368</v>
      </c>
      <c r="L2138" s="27">
        <v>41507</v>
      </c>
      <c r="M2138" s="18"/>
      <c r="N2138" s="59" t="s">
        <v>12585</v>
      </c>
      <c r="O2138" s="16"/>
      <c r="P2138" s="51"/>
      <c r="Q2138" s="52"/>
      <c r="R2138" s="330"/>
    </row>
    <row r="2139" spans="1:18" ht="60" x14ac:dyDescent="0.25">
      <c r="A2139" s="27">
        <v>41506</v>
      </c>
      <c r="B2139" s="25" t="s">
        <v>12382</v>
      </c>
      <c r="C2139" s="354" t="s">
        <v>10626</v>
      </c>
      <c r="D2139" s="355" t="s">
        <v>11241</v>
      </c>
      <c r="E2139" s="354" t="s">
        <v>12383</v>
      </c>
      <c r="F2139" s="355" t="s">
        <v>1661</v>
      </c>
      <c r="G2139" s="355"/>
      <c r="H2139" s="355" t="s">
        <v>4857</v>
      </c>
      <c r="I2139" s="355" t="s">
        <v>12384</v>
      </c>
      <c r="J2139" s="355"/>
      <c r="K2139" s="355" t="s">
        <v>824</v>
      </c>
      <c r="L2139" s="27"/>
      <c r="M2139" s="18"/>
      <c r="N2139" s="79">
        <v>41509</v>
      </c>
      <c r="O2139" s="16">
        <v>1</v>
      </c>
      <c r="P2139" s="51"/>
      <c r="Q2139" s="52"/>
      <c r="R2139" s="330"/>
    </row>
    <row r="2140" spans="1:18" ht="45" x14ac:dyDescent="0.25">
      <c r="A2140" s="27">
        <v>41507</v>
      </c>
      <c r="B2140" s="25" t="s">
        <v>12387</v>
      </c>
      <c r="C2140" s="25" t="s">
        <v>12053</v>
      </c>
      <c r="D2140" s="14">
        <v>5285</v>
      </c>
      <c r="E2140" s="25"/>
      <c r="F2140" s="14" t="s">
        <v>936</v>
      </c>
      <c r="G2140" s="14"/>
      <c r="H2140" s="14" t="s">
        <v>11618</v>
      </c>
      <c r="I2140" s="14" t="s">
        <v>12388</v>
      </c>
      <c r="J2140" s="14" t="s">
        <v>10461</v>
      </c>
      <c r="K2140" s="14" t="s">
        <v>10226</v>
      </c>
      <c r="L2140" s="27">
        <v>41509</v>
      </c>
      <c r="M2140" s="18"/>
      <c r="N2140" s="59" t="s">
        <v>12585</v>
      </c>
      <c r="O2140" s="16"/>
      <c r="P2140" s="51"/>
      <c r="Q2140" s="52"/>
      <c r="R2140" s="330"/>
    </row>
    <row r="2141" spans="1:18" ht="45" x14ac:dyDescent="0.25">
      <c r="A2141" s="27">
        <v>41509</v>
      </c>
      <c r="B2141" s="25" t="s">
        <v>12364</v>
      </c>
      <c r="C2141" s="354" t="s">
        <v>11387</v>
      </c>
      <c r="D2141" s="355">
        <v>5204</v>
      </c>
      <c r="E2141" s="354" t="s">
        <v>1370</v>
      </c>
      <c r="F2141" s="355" t="s">
        <v>6066</v>
      </c>
      <c r="G2141" s="355"/>
      <c r="H2141" s="355" t="s">
        <v>11034</v>
      </c>
      <c r="I2141" s="355" t="s">
        <v>12186</v>
      </c>
      <c r="J2141" s="355" t="s">
        <v>10002</v>
      </c>
      <c r="K2141" s="355" t="s">
        <v>10229</v>
      </c>
      <c r="L2141" s="27">
        <v>41512</v>
      </c>
      <c r="M2141" s="18"/>
      <c r="N2141" s="79">
        <v>41513</v>
      </c>
      <c r="O2141" s="16">
        <v>5</v>
      </c>
      <c r="P2141" s="51"/>
      <c r="Q2141" s="52"/>
      <c r="R2141" s="330"/>
    </row>
    <row r="2142" spans="1:18" ht="45" x14ac:dyDescent="0.25">
      <c r="A2142" s="27">
        <v>41509</v>
      </c>
      <c r="B2142" s="25" t="s">
        <v>12364</v>
      </c>
      <c r="C2142" s="354" t="s">
        <v>11387</v>
      </c>
      <c r="D2142" s="355">
        <v>5204</v>
      </c>
      <c r="E2142" s="354" t="s">
        <v>1370</v>
      </c>
      <c r="F2142" s="355" t="s">
        <v>6066</v>
      </c>
      <c r="G2142" s="355"/>
      <c r="H2142" s="355" t="s">
        <v>12411</v>
      </c>
      <c r="I2142" s="355" t="s">
        <v>3915</v>
      </c>
      <c r="J2142" s="355" t="s">
        <v>10002</v>
      </c>
      <c r="K2142" s="355" t="s">
        <v>921</v>
      </c>
      <c r="L2142" s="27">
        <v>41512</v>
      </c>
      <c r="M2142" s="18"/>
      <c r="N2142" s="79">
        <v>41513</v>
      </c>
      <c r="O2142" s="16">
        <v>1</v>
      </c>
      <c r="P2142" s="51"/>
      <c r="Q2142" s="52"/>
      <c r="R2142" s="330"/>
    </row>
    <row r="2143" spans="1:18" ht="45" x14ac:dyDescent="0.25">
      <c r="A2143" s="27">
        <v>41509</v>
      </c>
      <c r="B2143" s="25" t="s">
        <v>12406</v>
      </c>
      <c r="C2143" s="25" t="s">
        <v>12211</v>
      </c>
      <c r="D2143" s="14">
        <v>5247</v>
      </c>
      <c r="E2143" s="25" t="s">
        <v>12372</v>
      </c>
      <c r="F2143" s="14" t="s">
        <v>12407</v>
      </c>
      <c r="G2143" s="14" t="s">
        <v>4014</v>
      </c>
      <c r="H2143" s="14" t="s">
        <v>10957</v>
      </c>
      <c r="I2143" s="14" t="s">
        <v>7301</v>
      </c>
      <c r="J2143" s="14"/>
      <c r="K2143" s="14" t="s">
        <v>9440</v>
      </c>
      <c r="L2143" s="27">
        <v>41512</v>
      </c>
      <c r="M2143" s="18"/>
      <c r="N2143" s="59" t="s">
        <v>12585</v>
      </c>
      <c r="O2143" s="16"/>
      <c r="P2143" s="51"/>
      <c r="Q2143" s="52"/>
      <c r="R2143" s="330"/>
    </row>
    <row r="2144" spans="1:18" ht="45" x14ac:dyDescent="0.25">
      <c r="A2144" s="27">
        <v>41509</v>
      </c>
      <c r="B2144" s="25"/>
      <c r="C2144" s="25" t="s">
        <v>12408</v>
      </c>
      <c r="D2144" s="14">
        <v>5259</v>
      </c>
      <c r="E2144" s="25" t="s">
        <v>12328</v>
      </c>
      <c r="F2144" s="14" t="s">
        <v>12327</v>
      </c>
      <c r="G2144" s="14"/>
      <c r="H2144" s="14" t="s">
        <v>12409</v>
      </c>
      <c r="I2144" s="14" t="s">
        <v>7353</v>
      </c>
      <c r="J2144" s="14" t="s">
        <v>12410</v>
      </c>
      <c r="K2144" s="14" t="s">
        <v>8398</v>
      </c>
      <c r="L2144" s="27">
        <v>41513</v>
      </c>
      <c r="M2144" s="18"/>
      <c r="N2144" s="59" t="s">
        <v>12585</v>
      </c>
      <c r="O2144" s="16"/>
      <c r="P2144" s="51"/>
      <c r="Q2144" s="52"/>
      <c r="R2144" s="330"/>
    </row>
    <row r="2145" spans="1:18" ht="45" x14ac:dyDescent="0.25">
      <c r="A2145" s="284">
        <v>41512</v>
      </c>
      <c r="B2145" s="286"/>
      <c r="C2145" s="286" t="s">
        <v>12250</v>
      </c>
      <c r="D2145" s="372"/>
      <c r="E2145" s="286" t="s">
        <v>1642</v>
      </c>
      <c r="F2145" s="372" t="s">
        <v>1661</v>
      </c>
      <c r="G2145" s="372"/>
      <c r="H2145" s="372" t="s">
        <v>10188</v>
      </c>
      <c r="I2145" s="372" t="s">
        <v>11907</v>
      </c>
      <c r="J2145" s="372"/>
      <c r="K2145" s="372" t="s">
        <v>824</v>
      </c>
      <c r="L2145" s="284"/>
      <c r="M2145" s="373"/>
      <c r="N2145" s="374">
        <v>41443</v>
      </c>
      <c r="O2145" s="285">
        <v>10</v>
      </c>
      <c r="P2145" s="286"/>
      <c r="Q2145" s="52"/>
      <c r="R2145" s="330"/>
    </row>
    <row r="2146" spans="1:18" ht="45" x14ac:dyDescent="0.25">
      <c r="A2146" s="27">
        <v>41512</v>
      </c>
      <c r="B2146" s="25"/>
      <c r="C2146" s="286" t="s">
        <v>12250</v>
      </c>
      <c r="D2146" s="372"/>
      <c r="E2146" s="286" t="s">
        <v>10188</v>
      </c>
      <c r="F2146" s="372" t="s">
        <v>1661</v>
      </c>
      <c r="G2146" s="372"/>
      <c r="H2146" s="372" t="s">
        <v>10188</v>
      </c>
      <c r="I2146" s="372" t="s">
        <v>12333</v>
      </c>
      <c r="J2146" s="372"/>
      <c r="K2146" s="372" t="s">
        <v>1820</v>
      </c>
      <c r="L2146" s="27"/>
      <c r="M2146" s="18"/>
      <c r="N2146" s="79"/>
      <c r="O2146" s="16"/>
      <c r="P2146" s="51"/>
      <c r="Q2146" s="52"/>
      <c r="R2146" s="330"/>
    </row>
    <row r="2147" spans="1:18" ht="45" x14ac:dyDescent="0.25">
      <c r="A2147" s="27">
        <v>41512</v>
      </c>
      <c r="B2147" s="25" t="s">
        <v>12413</v>
      </c>
      <c r="C2147" s="25" t="s">
        <v>8356</v>
      </c>
      <c r="D2147" s="14"/>
      <c r="E2147" s="25" t="s">
        <v>12414</v>
      </c>
      <c r="F2147" s="14" t="s">
        <v>12415</v>
      </c>
      <c r="G2147" s="14"/>
      <c r="H2147" s="14"/>
      <c r="I2147" s="14"/>
      <c r="J2147" s="14"/>
      <c r="K2147" s="14" t="s">
        <v>9338</v>
      </c>
      <c r="L2147" s="25"/>
      <c r="M2147" s="18"/>
      <c r="N2147" s="79"/>
      <c r="O2147" s="16"/>
      <c r="P2147" s="51"/>
      <c r="Q2147" s="52"/>
      <c r="R2147" s="330"/>
    </row>
    <row r="2148" spans="1:18" ht="30" x14ac:dyDescent="0.25">
      <c r="A2148" s="27">
        <v>41513</v>
      </c>
      <c r="B2148" s="25" t="s">
        <v>12419</v>
      </c>
      <c r="C2148" s="25" t="s">
        <v>12183</v>
      </c>
      <c r="D2148" s="14">
        <v>5284</v>
      </c>
      <c r="E2148" s="25"/>
      <c r="F2148" s="14" t="s">
        <v>6066</v>
      </c>
      <c r="G2148" s="14"/>
      <c r="H2148" s="14" t="s">
        <v>9232</v>
      </c>
      <c r="I2148" s="14"/>
      <c r="J2148" s="14" t="s">
        <v>6396</v>
      </c>
      <c r="K2148" s="14" t="s">
        <v>7019</v>
      </c>
      <c r="L2148" s="27">
        <v>41514</v>
      </c>
      <c r="M2148" s="18" t="s">
        <v>6533</v>
      </c>
      <c r="N2148" s="59" t="s">
        <v>12585</v>
      </c>
      <c r="O2148" s="16"/>
      <c r="P2148" s="51"/>
      <c r="Q2148" s="52">
        <v>1.5</v>
      </c>
      <c r="R2148" s="330" t="s">
        <v>10982</v>
      </c>
    </row>
    <row r="2149" spans="1:18" ht="30" x14ac:dyDescent="0.25">
      <c r="A2149" s="27">
        <v>41513</v>
      </c>
      <c r="B2149" s="25" t="s">
        <v>12419</v>
      </c>
      <c r="C2149" s="25" t="s">
        <v>12183</v>
      </c>
      <c r="D2149" s="14">
        <v>5284</v>
      </c>
      <c r="E2149" s="25"/>
      <c r="F2149" s="14" t="s">
        <v>6066</v>
      </c>
      <c r="G2149" s="14"/>
      <c r="H2149" s="14" t="s">
        <v>3023</v>
      </c>
      <c r="I2149" s="14"/>
      <c r="J2149" s="14" t="s">
        <v>10002</v>
      </c>
      <c r="K2149" s="14" t="s">
        <v>6934</v>
      </c>
      <c r="L2149" s="27">
        <v>41514</v>
      </c>
      <c r="M2149" s="18" t="s">
        <v>6533</v>
      </c>
      <c r="N2149" s="59" t="s">
        <v>12585</v>
      </c>
      <c r="O2149" s="16"/>
      <c r="P2149" s="51"/>
      <c r="Q2149" s="52"/>
      <c r="R2149" s="330"/>
    </row>
    <row r="2150" spans="1:18" ht="30" x14ac:dyDescent="0.25">
      <c r="A2150" s="27">
        <v>41515</v>
      </c>
      <c r="B2150" s="25" t="s">
        <v>12421</v>
      </c>
      <c r="C2150" s="354" t="s">
        <v>11942</v>
      </c>
      <c r="D2150" s="355" t="s">
        <v>11944</v>
      </c>
      <c r="E2150" s="354" t="s">
        <v>10188</v>
      </c>
      <c r="F2150" s="355" t="s">
        <v>1661</v>
      </c>
      <c r="G2150" s="355"/>
      <c r="H2150" s="355" t="s">
        <v>10188</v>
      </c>
      <c r="I2150" s="355" t="s">
        <v>12423</v>
      </c>
      <c r="J2150" s="355"/>
      <c r="K2150" s="355" t="s">
        <v>824</v>
      </c>
      <c r="L2150" s="27">
        <v>41520</v>
      </c>
      <c r="M2150" s="18"/>
      <c r="N2150" s="79">
        <v>41520</v>
      </c>
      <c r="O2150" s="16">
        <v>1</v>
      </c>
      <c r="P2150" s="51"/>
      <c r="Q2150" s="52"/>
      <c r="R2150" s="330"/>
    </row>
    <row r="2151" spans="1:18" ht="30" x14ac:dyDescent="0.25">
      <c r="A2151" s="27">
        <v>41515</v>
      </c>
      <c r="B2151" s="25" t="s">
        <v>12421</v>
      </c>
      <c r="C2151" s="354" t="s">
        <v>11942</v>
      </c>
      <c r="D2151" s="355" t="s">
        <v>12422</v>
      </c>
      <c r="E2151" s="354" t="s">
        <v>10188</v>
      </c>
      <c r="F2151" s="355" t="s">
        <v>1661</v>
      </c>
      <c r="G2151" s="355"/>
      <c r="H2151" s="355" t="s">
        <v>10188</v>
      </c>
      <c r="I2151" s="355" t="s">
        <v>12424</v>
      </c>
      <c r="J2151" s="355"/>
      <c r="K2151" s="355" t="s">
        <v>824</v>
      </c>
      <c r="L2151" s="27">
        <v>41520</v>
      </c>
      <c r="M2151" s="18"/>
      <c r="N2151" s="79">
        <v>41520</v>
      </c>
      <c r="O2151" s="16">
        <v>1</v>
      </c>
      <c r="P2151" s="51"/>
      <c r="Q2151" s="52"/>
      <c r="R2151" s="330"/>
    </row>
    <row r="2152" spans="1:18" ht="30" x14ac:dyDescent="0.25">
      <c r="A2152" s="27">
        <v>41515</v>
      </c>
      <c r="B2152" s="25" t="s">
        <v>12421</v>
      </c>
      <c r="C2152" s="354" t="s">
        <v>11942</v>
      </c>
      <c r="D2152" s="355" t="s">
        <v>11622</v>
      </c>
      <c r="E2152" s="354" t="s">
        <v>10188</v>
      </c>
      <c r="F2152" s="355" t="s">
        <v>1661</v>
      </c>
      <c r="G2152" s="355"/>
      <c r="H2152" s="355" t="s">
        <v>10188</v>
      </c>
      <c r="I2152" s="355" t="s">
        <v>12425</v>
      </c>
      <c r="J2152" s="355"/>
      <c r="K2152" s="355" t="s">
        <v>824</v>
      </c>
      <c r="L2152" s="27">
        <v>41520</v>
      </c>
      <c r="M2152" s="18"/>
      <c r="N2152" s="79">
        <v>41520</v>
      </c>
      <c r="O2152" s="16">
        <v>1</v>
      </c>
      <c r="P2152" s="51"/>
      <c r="Q2152" s="52"/>
      <c r="R2152" s="330"/>
    </row>
    <row r="2153" spans="1:18" ht="30" x14ac:dyDescent="0.25">
      <c r="A2153" s="27">
        <v>41515</v>
      </c>
      <c r="B2153" s="25" t="s">
        <v>12421</v>
      </c>
      <c r="C2153" s="354" t="s">
        <v>11942</v>
      </c>
      <c r="D2153" s="355" t="s">
        <v>11644</v>
      </c>
      <c r="E2153" s="354" t="s">
        <v>10188</v>
      </c>
      <c r="F2153" s="355" t="s">
        <v>1661</v>
      </c>
      <c r="G2153" s="355"/>
      <c r="H2153" s="355" t="s">
        <v>10188</v>
      </c>
      <c r="I2153" s="355" t="s">
        <v>12426</v>
      </c>
      <c r="J2153" s="355"/>
      <c r="K2153" s="355" t="s">
        <v>1820</v>
      </c>
      <c r="L2153" s="27">
        <v>41520</v>
      </c>
      <c r="M2153" s="18"/>
      <c r="N2153" s="79">
        <v>41520</v>
      </c>
      <c r="O2153" s="16">
        <v>2</v>
      </c>
      <c r="P2153" s="51"/>
      <c r="Q2153" s="52"/>
      <c r="R2153" s="330"/>
    </row>
    <row r="2154" spans="1:18" ht="30" x14ac:dyDescent="0.25">
      <c r="A2154" s="27">
        <v>41516</v>
      </c>
      <c r="B2154" s="25" t="s">
        <v>12430</v>
      </c>
      <c r="C2154" s="354" t="s">
        <v>12211</v>
      </c>
      <c r="D2154" s="355">
        <v>5247</v>
      </c>
      <c r="E2154" s="354" t="s">
        <v>3827</v>
      </c>
      <c r="F2154" s="355" t="s">
        <v>4494</v>
      </c>
      <c r="G2154" s="355"/>
      <c r="H2154" s="355" t="s">
        <v>4359</v>
      </c>
      <c r="I2154" s="355" t="s">
        <v>4848</v>
      </c>
      <c r="J2154" s="355" t="s">
        <v>12431</v>
      </c>
      <c r="K2154" s="355" t="s">
        <v>313</v>
      </c>
      <c r="L2154" s="27">
        <v>41520</v>
      </c>
      <c r="M2154" s="18"/>
      <c r="N2154" s="79">
        <v>41521</v>
      </c>
      <c r="O2154" s="16">
        <v>12</v>
      </c>
      <c r="P2154" s="51"/>
      <c r="Q2154" s="52"/>
      <c r="R2154" s="330"/>
    </row>
    <row r="2155" spans="1:18" ht="30" x14ac:dyDescent="0.25">
      <c r="A2155" s="27">
        <v>41516</v>
      </c>
      <c r="B2155" s="25" t="s">
        <v>12430</v>
      </c>
      <c r="C2155" s="354" t="s">
        <v>12211</v>
      </c>
      <c r="D2155" s="355">
        <v>5247</v>
      </c>
      <c r="E2155" s="354" t="s">
        <v>3827</v>
      </c>
      <c r="F2155" s="355" t="s">
        <v>4494</v>
      </c>
      <c r="G2155" s="355"/>
      <c r="H2155" s="355" t="s">
        <v>4359</v>
      </c>
      <c r="I2155" s="355" t="s">
        <v>4848</v>
      </c>
      <c r="J2155" s="355" t="s">
        <v>3618</v>
      </c>
      <c r="K2155" s="355" t="s">
        <v>5383</v>
      </c>
      <c r="L2155" s="27">
        <v>41520</v>
      </c>
      <c r="M2155" s="18"/>
      <c r="N2155" s="79">
        <v>41521</v>
      </c>
      <c r="O2155" s="16">
        <v>24</v>
      </c>
      <c r="P2155" s="51"/>
      <c r="Q2155" s="52"/>
      <c r="R2155" s="330"/>
    </row>
    <row r="2156" spans="1:18" ht="30" x14ac:dyDescent="0.25">
      <c r="A2156" s="27">
        <v>41516</v>
      </c>
      <c r="B2156" s="25" t="s">
        <v>12430</v>
      </c>
      <c r="C2156" s="354" t="s">
        <v>12211</v>
      </c>
      <c r="D2156" s="355">
        <v>5247</v>
      </c>
      <c r="E2156" s="354" t="s">
        <v>3827</v>
      </c>
      <c r="F2156" s="355" t="s">
        <v>4494</v>
      </c>
      <c r="G2156" s="355"/>
      <c r="H2156" s="355" t="s">
        <v>4359</v>
      </c>
      <c r="I2156" s="355" t="s">
        <v>4848</v>
      </c>
      <c r="J2156" s="355" t="s">
        <v>12432</v>
      </c>
      <c r="K2156" s="355" t="s">
        <v>313</v>
      </c>
      <c r="L2156" s="27">
        <v>41520</v>
      </c>
      <c r="M2156" s="18"/>
      <c r="N2156" s="79">
        <v>41522</v>
      </c>
      <c r="O2156" s="16">
        <v>12</v>
      </c>
      <c r="P2156" s="51"/>
      <c r="Q2156" s="52"/>
      <c r="R2156" s="330"/>
    </row>
    <row r="2157" spans="1:18" ht="30" x14ac:dyDescent="0.25">
      <c r="A2157" s="27">
        <v>41521</v>
      </c>
      <c r="B2157" s="25" t="s">
        <v>12440</v>
      </c>
      <c r="C2157" s="25" t="s">
        <v>12183</v>
      </c>
      <c r="D2157" s="14">
        <v>5284</v>
      </c>
      <c r="E2157" s="25"/>
      <c r="F2157" s="14" t="s">
        <v>936</v>
      </c>
      <c r="G2157" s="14"/>
      <c r="H2157" s="14" t="s">
        <v>228</v>
      </c>
      <c r="I2157" s="14" t="s">
        <v>6069</v>
      </c>
      <c r="J2157" s="14" t="s">
        <v>9429</v>
      </c>
      <c r="K2157" s="14" t="s">
        <v>5477</v>
      </c>
      <c r="L2157" s="27"/>
      <c r="M2157" s="18"/>
      <c r="N2157" s="59" t="s">
        <v>12585</v>
      </c>
      <c r="O2157" s="16"/>
      <c r="P2157" s="51"/>
      <c r="Q2157" s="52"/>
      <c r="R2157" s="330"/>
    </row>
    <row r="2158" spans="1:18" ht="45" x14ac:dyDescent="0.25">
      <c r="A2158" s="27">
        <v>41522</v>
      </c>
      <c r="B2158" s="25" t="s">
        <v>12445</v>
      </c>
      <c r="C2158" s="354" t="s">
        <v>11387</v>
      </c>
      <c r="D2158" s="355">
        <v>5204</v>
      </c>
      <c r="E2158" s="354"/>
      <c r="F2158" s="355" t="s">
        <v>7521</v>
      </c>
      <c r="G2158" s="355"/>
      <c r="H2158" s="355" t="s">
        <v>11349</v>
      </c>
      <c r="I2158" s="355" t="s">
        <v>8947</v>
      </c>
      <c r="J2158" s="355"/>
      <c r="K2158" s="355" t="s">
        <v>4416</v>
      </c>
      <c r="L2158" s="27">
        <v>41522</v>
      </c>
      <c r="M2158" s="18" t="s">
        <v>6533</v>
      </c>
      <c r="N2158" s="79">
        <v>41523</v>
      </c>
      <c r="O2158" s="16">
        <v>20</v>
      </c>
      <c r="P2158" s="51"/>
      <c r="Q2158" s="52"/>
      <c r="R2158" s="330"/>
    </row>
    <row r="2159" spans="1:18" ht="45" x14ac:dyDescent="0.25">
      <c r="A2159" s="27">
        <v>41526</v>
      </c>
      <c r="B2159" s="25" t="s">
        <v>12446</v>
      </c>
      <c r="C2159" s="354" t="s">
        <v>12359</v>
      </c>
      <c r="D2159" s="355">
        <v>5212</v>
      </c>
      <c r="E2159" s="354"/>
      <c r="F2159" s="355" t="s">
        <v>12447</v>
      </c>
      <c r="G2159" s="355"/>
      <c r="H2159" s="355" t="s">
        <v>12448</v>
      </c>
      <c r="I2159" s="355" t="s">
        <v>11008</v>
      </c>
      <c r="J2159" s="355" t="s">
        <v>1727</v>
      </c>
      <c r="K2159" s="355" t="s">
        <v>9446</v>
      </c>
      <c r="L2159" s="27">
        <v>41527</v>
      </c>
      <c r="M2159" s="18"/>
      <c r="N2159" s="79">
        <v>41527</v>
      </c>
      <c r="O2159" s="16">
        <v>8</v>
      </c>
      <c r="P2159" s="51"/>
      <c r="Q2159" s="52"/>
      <c r="R2159" s="330"/>
    </row>
    <row r="2160" spans="1:18" ht="45" x14ac:dyDescent="0.25">
      <c r="A2160" s="27">
        <v>41526</v>
      </c>
      <c r="B2160" s="25" t="s">
        <v>12446</v>
      </c>
      <c r="C2160" s="379" t="s">
        <v>12359</v>
      </c>
      <c r="D2160" s="380">
        <v>5212</v>
      </c>
      <c r="E2160" s="379"/>
      <c r="F2160" s="380" t="s">
        <v>12447</v>
      </c>
      <c r="G2160" s="380"/>
      <c r="H2160" s="380" t="s">
        <v>12449</v>
      </c>
      <c r="I2160" s="380" t="s">
        <v>7195</v>
      </c>
      <c r="J2160" s="380" t="s">
        <v>1727</v>
      </c>
      <c r="K2160" s="380" t="s">
        <v>9446</v>
      </c>
      <c r="L2160" s="27">
        <v>41527</v>
      </c>
      <c r="M2160" s="18"/>
      <c r="N2160" s="79">
        <v>41527</v>
      </c>
      <c r="O2160" s="16">
        <v>3</v>
      </c>
      <c r="P2160" s="51" t="s">
        <v>12461</v>
      </c>
      <c r="Q2160" s="52"/>
      <c r="R2160" s="330"/>
    </row>
    <row r="2161" spans="1:18" ht="45" x14ac:dyDescent="0.25">
      <c r="A2161" s="27">
        <v>41526</v>
      </c>
      <c r="B2161" s="25" t="s">
        <v>12450</v>
      </c>
      <c r="C2161" s="354" t="s">
        <v>12359</v>
      </c>
      <c r="D2161" s="355">
        <v>5212</v>
      </c>
      <c r="E2161" s="354" t="s">
        <v>12451</v>
      </c>
      <c r="F2161" s="355" t="s">
        <v>12111</v>
      </c>
      <c r="G2161" s="355" t="s">
        <v>2581</v>
      </c>
      <c r="H2161" s="355" t="s">
        <v>12207</v>
      </c>
      <c r="I2161" s="355" t="s">
        <v>12452</v>
      </c>
      <c r="J2161" s="355" t="s">
        <v>2834</v>
      </c>
      <c r="K2161" s="355" t="s">
        <v>6441</v>
      </c>
      <c r="L2161" s="27">
        <v>41533</v>
      </c>
      <c r="M2161" s="18"/>
      <c r="N2161" s="79">
        <v>41530</v>
      </c>
      <c r="O2161" s="16">
        <v>2</v>
      </c>
      <c r="P2161" s="51"/>
      <c r="Q2161" s="52"/>
      <c r="R2161" s="330"/>
    </row>
    <row r="2162" spans="1:18" ht="30" x14ac:dyDescent="0.25">
      <c r="A2162" s="27">
        <v>41527</v>
      </c>
      <c r="B2162" s="25" t="s">
        <v>12464</v>
      </c>
      <c r="C2162" s="25" t="s">
        <v>12462</v>
      </c>
      <c r="D2162" s="14">
        <v>5301</v>
      </c>
      <c r="E2162" s="25"/>
      <c r="F2162" s="14" t="s">
        <v>936</v>
      </c>
      <c r="G2162" s="14"/>
      <c r="H2162" s="14" t="s">
        <v>937</v>
      </c>
      <c r="I2162" s="14"/>
      <c r="J2162" s="14"/>
      <c r="K2162" s="14" t="s">
        <v>12465</v>
      </c>
      <c r="L2162" s="27"/>
      <c r="M2162" s="18"/>
      <c r="N2162" s="79">
        <v>41563</v>
      </c>
      <c r="O2162" s="16">
        <v>85</v>
      </c>
      <c r="P2162" s="51"/>
      <c r="Q2162" s="52"/>
      <c r="R2162" s="330"/>
    </row>
    <row r="2163" spans="1:18" ht="45" x14ac:dyDescent="0.25">
      <c r="A2163" s="27">
        <v>41527</v>
      </c>
      <c r="B2163" s="25" t="s">
        <v>12453</v>
      </c>
      <c r="C2163" s="25" t="s">
        <v>8356</v>
      </c>
      <c r="D2163" s="14"/>
      <c r="E2163" s="25" t="s">
        <v>12454</v>
      </c>
      <c r="F2163" s="14" t="s">
        <v>12197</v>
      </c>
      <c r="G2163" s="14"/>
      <c r="H2163" s="14" t="s">
        <v>12455</v>
      </c>
      <c r="I2163" s="14"/>
      <c r="J2163" s="14"/>
      <c r="K2163" s="14" t="s">
        <v>12456</v>
      </c>
      <c r="L2163" s="27"/>
      <c r="M2163" s="18"/>
      <c r="N2163" s="59" t="s">
        <v>12585</v>
      </c>
      <c r="O2163" s="16"/>
      <c r="P2163" s="51"/>
      <c r="Q2163" s="52"/>
      <c r="R2163" s="330"/>
    </row>
    <row r="2164" spans="1:18" ht="60" x14ac:dyDescent="0.25">
      <c r="A2164" s="27">
        <v>41528</v>
      </c>
      <c r="B2164" s="25" t="s">
        <v>12466</v>
      </c>
      <c r="C2164" s="25" t="s">
        <v>8356</v>
      </c>
      <c r="D2164" s="14"/>
      <c r="E2164" s="25" t="s">
        <v>12467</v>
      </c>
      <c r="F2164" s="14" t="s">
        <v>12468</v>
      </c>
      <c r="G2164" s="14"/>
      <c r="H2164" s="14" t="s">
        <v>12469</v>
      </c>
      <c r="I2164" s="14"/>
      <c r="J2164" s="14"/>
      <c r="K2164" s="14" t="s">
        <v>9673</v>
      </c>
      <c r="L2164" s="27"/>
      <c r="M2164" s="18"/>
      <c r="N2164" s="59" t="s">
        <v>12585</v>
      </c>
      <c r="O2164" s="16"/>
      <c r="P2164" s="51"/>
      <c r="Q2164" s="52"/>
      <c r="R2164" s="330"/>
    </row>
    <row r="2165" spans="1:18" ht="30" x14ac:dyDescent="0.25">
      <c r="A2165" s="27">
        <v>41529</v>
      </c>
      <c r="B2165" s="25" t="s">
        <v>12480</v>
      </c>
      <c r="C2165" s="354" t="s">
        <v>3086</v>
      </c>
      <c r="D2165" s="355" t="s">
        <v>7606</v>
      </c>
      <c r="E2165" s="354" t="s">
        <v>10188</v>
      </c>
      <c r="F2165" s="355" t="s">
        <v>1661</v>
      </c>
      <c r="G2165" s="355"/>
      <c r="H2165" s="355" t="s">
        <v>10188</v>
      </c>
      <c r="I2165" s="355" t="s">
        <v>12481</v>
      </c>
      <c r="J2165" s="355"/>
      <c r="K2165" s="355" t="s">
        <v>1091</v>
      </c>
      <c r="L2165" s="27"/>
      <c r="M2165" s="18"/>
      <c r="N2165" s="79">
        <v>41533</v>
      </c>
      <c r="O2165" s="16">
        <v>2</v>
      </c>
      <c r="P2165" s="51"/>
      <c r="Q2165" s="52"/>
      <c r="R2165" s="330"/>
    </row>
    <row r="2166" spans="1:18" ht="30" x14ac:dyDescent="0.25">
      <c r="A2166" s="27">
        <v>41529</v>
      </c>
      <c r="B2166" s="25" t="s">
        <v>12480</v>
      </c>
      <c r="C2166" s="354" t="s">
        <v>3086</v>
      </c>
      <c r="D2166" s="355" t="s">
        <v>7606</v>
      </c>
      <c r="E2166" s="354" t="s">
        <v>10188</v>
      </c>
      <c r="F2166" s="355" t="s">
        <v>1661</v>
      </c>
      <c r="G2166" s="355"/>
      <c r="H2166" s="355" t="s">
        <v>10188</v>
      </c>
      <c r="I2166" s="355" t="s">
        <v>12482</v>
      </c>
      <c r="J2166" s="355"/>
      <c r="K2166" s="355" t="s">
        <v>12483</v>
      </c>
      <c r="L2166" s="27"/>
      <c r="M2166" s="18"/>
      <c r="N2166" s="79">
        <v>41533</v>
      </c>
      <c r="O2166" s="16">
        <v>1</v>
      </c>
      <c r="P2166" s="51"/>
      <c r="Q2166" s="52"/>
      <c r="R2166" s="330"/>
    </row>
    <row r="2167" spans="1:18" ht="45" x14ac:dyDescent="0.25">
      <c r="A2167" s="27">
        <v>41534</v>
      </c>
      <c r="B2167" s="25" t="s">
        <v>12488</v>
      </c>
      <c r="C2167" s="354" t="s">
        <v>12489</v>
      </c>
      <c r="D2167" s="355">
        <v>5223</v>
      </c>
      <c r="E2167" s="354"/>
      <c r="F2167" s="355" t="s">
        <v>9048</v>
      </c>
      <c r="G2167" s="355" t="s">
        <v>12490</v>
      </c>
      <c r="H2167" s="355" t="s">
        <v>5577</v>
      </c>
      <c r="I2167" s="355"/>
      <c r="J2167" s="355" t="s">
        <v>1698</v>
      </c>
      <c r="K2167" s="355" t="s">
        <v>12491</v>
      </c>
      <c r="L2167" s="27">
        <v>41536</v>
      </c>
      <c r="M2167" s="18"/>
      <c r="N2167" s="79">
        <v>41535</v>
      </c>
      <c r="O2167" s="16" t="s">
        <v>12513</v>
      </c>
      <c r="P2167" s="51"/>
      <c r="Q2167" s="52"/>
      <c r="R2167" s="330"/>
    </row>
    <row r="2168" spans="1:18" ht="45" x14ac:dyDescent="0.25">
      <c r="A2168" s="27">
        <v>41534</v>
      </c>
      <c r="B2168" s="25" t="s">
        <v>12488</v>
      </c>
      <c r="C2168" s="354" t="s">
        <v>12408</v>
      </c>
      <c r="D2168" s="355">
        <v>5259</v>
      </c>
      <c r="E2168" s="354"/>
      <c r="F2168" s="355" t="s">
        <v>9048</v>
      </c>
      <c r="G2168" s="355" t="s">
        <v>12490</v>
      </c>
      <c r="H2168" s="355" t="s">
        <v>5577</v>
      </c>
      <c r="I2168" s="355"/>
      <c r="J2168" s="355" t="s">
        <v>3618</v>
      </c>
      <c r="K2168" s="355" t="s">
        <v>8398</v>
      </c>
      <c r="L2168" s="27">
        <v>41536</v>
      </c>
      <c r="M2168" s="18"/>
      <c r="N2168" s="79">
        <v>41535</v>
      </c>
      <c r="O2168" s="16" t="s">
        <v>12514</v>
      </c>
      <c r="P2168" s="51"/>
      <c r="Q2168" s="52"/>
      <c r="R2168" s="330"/>
    </row>
    <row r="2169" spans="1:18" ht="45" x14ac:dyDescent="0.25">
      <c r="A2169" s="27">
        <v>41534</v>
      </c>
      <c r="B2169" s="25" t="s">
        <v>12503</v>
      </c>
      <c r="C2169" s="354" t="s">
        <v>12244</v>
      </c>
      <c r="D2169" s="355">
        <v>5245</v>
      </c>
      <c r="E2169" s="354"/>
      <c r="F2169" s="355" t="s">
        <v>12504</v>
      </c>
      <c r="G2169" s="355"/>
      <c r="H2169" s="355" t="s">
        <v>1000</v>
      </c>
      <c r="I2169" s="355"/>
      <c r="J2169" s="355"/>
      <c r="K2169" s="355" t="s">
        <v>7129</v>
      </c>
      <c r="L2169" s="27">
        <v>41536</v>
      </c>
      <c r="M2169" s="18"/>
      <c r="N2169" s="79">
        <v>41536</v>
      </c>
      <c r="O2169" s="16" t="s">
        <v>4901</v>
      </c>
      <c r="P2169" s="51"/>
      <c r="Q2169" s="52"/>
      <c r="R2169" s="330"/>
    </row>
    <row r="2170" spans="1:18" ht="45" x14ac:dyDescent="0.25">
      <c r="A2170" s="27">
        <v>41534</v>
      </c>
      <c r="B2170" s="25" t="s">
        <v>12503</v>
      </c>
      <c r="C2170" s="354" t="s">
        <v>12244</v>
      </c>
      <c r="D2170" s="355">
        <v>5245</v>
      </c>
      <c r="E2170" s="354"/>
      <c r="F2170" s="355" t="s">
        <v>12504</v>
      </c>
      <c r="G2170" s="355"/>
      <c r="H2170" s="355" t="s">
        <v>7542</v>
      </c>
      <c r="I2170" s="355"/>
      <c r="J2170" s="355"/>
      <c r="K2170" s="355" t="s">
        <v>887</v>
      </c>
      <c r="L2170" s="27">
        <v>41536</v>
      </c>
      <c r="M2170" s="18"/>
      <c r="N2170" s="79">
        <v>41536</v>
      </c>
      <c r="O2170" s="16" t="s">
        <v>887</v>
      </c>
      <c r="P2170" s="51"/>
      <c r="Q2170" s="52"/>
      <c r="R2170" s="330"/>
    </row>
    <row r="2171" spans="1:18" ht="45" x14ac:dyDescent="0.25">
      <c r="A2171" s="27">
        <v>41534</v>
      </c>
      <c r="B2171" s="25" t="s">
        <v>12503</v>
      </c>
      <c r="C2171" s="354" t="s">
        <v>12244</v>
      </c>
      <c r="D2171" s="355">
        <v>5245</v>
      </c>
      <c r="E2171" s="354"/>
      <c r="F2171" s="355" t="s">
        <v>12504</v>
      </c>
      <c r="G2171" s="355"/>
      <c r="H2171" s="355" t="s">
        <v>6189</v>
      </c>
      <c r="I2171" s="355"/>
      <c r="J2171" s="355"/>
      <c r="K2171" s="355" t="s">
        <v>12505</v>
      </c>
      <c r="L2171" s="27">
        <v>41536</v>
      </c>
      <c r="M2171" s="18"/>
      <c r="N2171" s="79">
        <v>41536</v>
      </c>
      <c r="O2171" s="16" t="s">
        <v>12516</v>
      </c>
      <c r="P2171" s="51"/>
      <c r="Q2171" s="52"/>
      <c r="R2171" s="330"/>
    </row>
    <row r="2172" spans="1:18" ht="45" x14ac:dyDescent="0.25">
      <c r="A2172" s="27">
        <v>41534</v>
      </c>
      <c r="B2172" s="25" t="s">
        <v>12492</v>
      </c>
      <c r="C2172" s="25" t="s">
        <v>12359</v>
      </c>
      <c r="D2172" s="14">
        <v>5212</v>
      </c>
      <c r="E2172" s="25"/>
      <c r="F2172" s="14" t="s">
        <v>2866</v>
      </c>
      <c r="G2172" s="14" t="s">
        <v>2581</v>
      </c>
      <c r="H2172" s="14" t="s">
        <v>12493</v>
      </c>
      <c r="I2172" s="14" t="s">
        <v>1255</v>
      </c>
      <c r="J2172" s="14" t="s">
        <v>2834</v>
      </c>
      <c r="K2172" s="14" t="s">
        <v>12494</v>
      </c>
      <c r="L2172" s="27">
        <v>41536</v>
      </c>
      <c r="M2172" s="18"/>
      <c r="N2172" s="79">
        <v>41536</v>
      </c>
      <c r="O2172" s="16"/>
      <c r="P2172" s="51"/>
      <c r="Q2172" s="52"/>
      <c r="R2172" s="330"/>
    </row>
    <row r="2173" spans="1:18" ht="45" x14ac:dyDescent="0.25">
      <c r="A2173" s="27">
        <v>41534</v>
      </c>
      <c r="B2173" s="25" t="s">
        <v>12508</v>
      </c>
      <c r="C2173" s="25" t="s">
        <v>12244</v>
      </c>
      <c r="D2173" s="14">
        <v>5245</v>
      </c>
      <c r="E2173" s="25"/>
      <c r="F2173" s="14" t="s">
        <v>936</v>
      </c>
      <c r="G2173" s="14"/>
      <c r="H2173" s="14" t="s">
        <v>937</v>
      </c>
      <c r="I2173" s="14"/>
      <c r="J2173" s="14"/>
      <c r="K2173" s="14" t="s">
        <v>12509</v>
      </c>
      <c r="L2173" s="27">
        <v>41549</v>
      </c>
      <c r="M2173" s="18"/>
      <c r="N2173" s="79">
        <v>41549</v>
      </c>
      <c r="O2173" s="16"/>
      <c r="P2173" s="51"/>
      <c r="Q2173" s="52"/>
      <c r="R2173" s="330"/>
    </row>
    <row r="2174" spans="1:18" ht="45" x14ac:dyDescent="0.25">
      <c r="A2174" s="27">
        <v>41534</v>
      </c>
      <c r="B2174" s="25" t="s">
        <v>12508</v>
      </c>
      <c r="C2174" s="25" t="s">
        <v>12244</v>
      </c>
      <c r="D2174" s="14">
        <v>5245</v>
      </c>
      <c r="E2174" s="25"/>
      <c r="F2174" s="14" t="s">
        <v>936</v>
      </c>
      <c r="G2174" s="14"/>
      <c r="H2174" s="14" t="s">
        <v>228</v>
      </c>
      <c r="I2174" s="14"/>
      <c r="J2174" s="14"/>
      <c r="K2174" s="14" t="s">
        <v>5477</v>
      </c>
      <c r="L2174" s="27">
        <v>41549</v>
      </c>
      <c r="M2174" s="18"/>
      <c r="N2174" s="79">
        <v>41549</v>
      </c>
      <c r="O2174" s="16"/>
      <c r="P2174" s="51"/>
      <c r="Q2174" s="52"/>
      <c r="R2174" s="330"/>
    </row>
    <row r="2175" spans="1:18" ht="45" x14ac:dyDescent="0.25">
      <c r="A2175" s="27">
        <v>41535</v>
      </c>
      <c r="B2175" s="25" t="s">
        <v>3341</v>
      </c>
      <c r="C2175" s="25" t="s">
        <v>12244</v>
      </c>
      <c r="D2175" s="14">
        <v>5245</v>
      </c>
      <c r="E2175" s="25"/>
      <c r="F2175" s="14" t="s">
        <v>7352</v>
      </c>
      <c r="G2175" s="14" t="s">
        <v>7300</v>
      </c>
      <c r="H2175" s="14" t="s">
        <v>8571</v>
      </c>
      <c r="I2175" s="14"/>
      <c r="J2175" s="14"/>
      <c r="K2175" s="14" t="s">
        <v>8591</v>
      </c>
      <c r="L2175" s="27">
        <v>41535</v>
      </c>
      <c r="M2175" s="18" t="s">
        <v>3386</v>
      </c>
      <c r="N2175" s="79">
        <v>41535</v>
      </c>
      <c r="O2175" s="16">
        <v>60</v>
      </c>
      <c r="P2175" s="51"/>
      <c r="Q2175" s="52"/>
      <c r="R2175" s="330"/>
    </row>
    <row r="2176" spans="1:18" ht="45" x14ac:dyDescent="0.25">
      <c r="A2176" s="27">
        <v>41535</v>
      </c>
      <c r="B2176" s="25" t="s">
        <v>12510</v>
      </c>
      <c r="C2176" s="25" t="s">
        <v>12471</v>
      </c>
      <c r="D2176" s="14" t="s">
        <v>12472</v>
      </c>
      <c r="E2176" s="25" t="s">
        <v>10188</v>
      </c>
      <c r="F2176" s="14" t="s">
        <v>1661</v>
      </c>
      <c r="G2176" s="14"/>
      <c r="H2176" s="14" t="s">
        <v>10188</v>
      </c>
      <c r="I2176" s="14" t="s">
        <v>12511</v>
      </c>
      <c r="J2176" s="14"/>
      <c r="K2176" s="14" t="s">
        <v>824</v>
      </c>
      <c r="L2176" s="27"/>
      <c r="M2176" s="18"/>
      <c r="N2176" s="79">
        <v>41540</v>
      </c>
      <c r="O2176" s="16">
        <v>1</v>
      </c>
      <c r="P2176" s="51"/>
      <c r="Q2176" s="52"/>
      <c r="R2176" s="330"/>
    </row>
    <row r="2177" spans="1:18" ht="45" x14ac:dyDescent="0.25">
      <c r="A2177" s="27">
        <v>41535</v>
      </c>
      <c r="B2177" s="25" t="s">
        <v>12510</v>
      </c>
      <c r="C2177" s="25" t="s">
        <v>12471</v>
      </c>
      <c r="D2177" s="14" t="s">
        <v>12472</v>
      </c>
      <c r="E2177" s="25" t="s">
        <v>10188</v>
      </c>
      <c r="F2177" s="14" t="s">
        <v>1661</v>
      </c>
      <c r="G2177" s="14"/>
      <c r="H2177" s="14" t="s">
        <v>10188</v>
      </c>
      <c r="I2177" s="14" t="s">
        <v>12512</v>
      </c>
      <c r="J2177" s="14"/>
      <c r="K2177" s="14" t="s">
        <v>1820</v>
      </c>
      <c r="L2177" s="27"/>
      <c r="M2177" s="18"/>
      <c r="N2177" s="79">
        <v>41540</v>
      </c>
      <c r="O2177" s="16">
        <v>3</v>
      </c>
      <c r="P2177" s="51"/>
      <c r="Q2177" s="52"/>
      <c r="R2177" s="330"/>
    </row>
    <row r="2178" spans="1:18" ht="45" x14ac:dyDescent="0.25">
      <c r="A2178" s="27">
        <v>41537</v>
      </c>
      <c r="B2178" s="25" t="s">
        <v>12521</v>
      </c>
      <c r="C2178" s="25" t="s">
        <v>12337</v>
      </c>
      <c r="D2178" s="14" t="s">
        <v>12338</v>
      </c>
      <c r="E2178" s="25" t="s">
        <v>10188</v>
      </c>
      <c r="F2178" s="14" t="s">
        <v>1661</v>
      </c>
      <c r="G2178" s="14"/>
      <c r="H2178" s="14" t="s">
        <v>10188</v>
      </c>
      <c r="I2178" s="14" t="s">
        <v>11948</v>
      </c>
      <c r="J2178" s="14"/>
      <c r="K2178" s="14" t="s">
        <v>9338</v>
      </c>
      <c r="L2178" s="27"/>
      <c r="M2178" s="18"/>
      <c r="N2178" s="79">
        <v>41542</v>
      </c>
      <c r="O2178" s="16">
        <v>5</v>
      </c>
      <c r="P2178" s="51"/>
      <c r="Q2178" s="52"/>
      <c r="R2178" s="330"/>
    </row>
    <row r="2179" spans="1:18" ht="45" x14ac:dyDescent="0.25">
      <c r="A2179" s="27">
        <v>41537</v>
      </c>
      <c r="B2179" s="25" t="s">
        <v>12521</v>
      </c>
      <c r="C2179" s="25" t="s">
        <v>12337</v>
      </c>
      <c r="D2179" s="14" t="s">
        <v>12338</v>
      </c>
      <c r="E2179" s="25" t="s">
        <v>10188</v>
      </c>
      <c r="F2179" s="14" t="s">
        <v>1661</v>
      </c>
      <c r="G2179" s="14"/>
      <c r="H2179" s="14" t="s">
        <v>10188</v>
      </c>
      <c r="I2179" s="14" t="s">
        <v>12522</v>
      </c>
      <c r="J2179" s="14"/>
      <c r="K2179" s="14" t="s">
        <v>9989</v>
      </c>
      <c r="L2179" s="27"/>
      <c r="M2179" s="18"/>
      <c r="N2179" s="79">
        <v>41542</v>
      </c>
      <c r="O2179" s="16">
        <v>3</v>
      </c>
      <c r="P2179" s="51"/>
      <c r="Q2179" s="52"/>
      <c r="R2179" s="330"/>
    </row>
    <row r="2180" spans="1:18" ht="45" x14ac:dyDescent="0.25">
      <c r="A2180" s="27">
        <v>41542</v>
      </c>
      <c r="B2180" s="25" t="s">
        <v>1423</v>
      </c>
      <c r="C2180" s="25" t="s">
        <v>12244</v>
      </c>
      <c r="D2180" s="14">
        <v>5245</v>
      </c>
      <c r="E2180" s="25"/>
      <c r="F2180" s="14" t="s">
        <v>11588</v>
      </c>
      <c r="G2180" s="14"/>
      <c r="H2180" s="14" t="s">
        <v>12525</v>
      </c>
      <c r="I2180" s="14" t="s">
        <v>7301</v>
      </c>
      <c r="J2180" s="14"/>
      <c r="K2180" s="14" t="s">
        <v>6595</v>
      </c>
      <c r="L2180" s="27">
        <v>41544</v>
      </c>
      <c r="M2180" s="18" t="s">
        <v>3386</v>
      </c>
      <c r="N2180" s="79"/>
      <c r="O2180" s="16"/>
      <c r="P2180" s="51"/>
      <c r="Q2180" s="52"/>
      <c r="R2180" s="330"/>
    </row>
    <row r="2181" spans="1:18" ht="45" x14ac:dyDescent="0.25">
      <c r="A2181" s="27">
        <v>41542</v>
      </c>
      <c r="B2181" s="25" t="s">
        <v>1423</v>
      </c>
      <c r="C2181" s="25" t="s">
        <v>12244</v>
      </c>
      <c r="D2181" s="14">
        <v>5245</v>
      </c>
      <c r="E2181" s="25"/>
      <c r="F2181" s="14" t="s">
        <v>11588</v>
      </c>
      <c r="G2181" s="14"/>
      <c r="H2181" s="14" t="s">
        <v>12525</v>
      </c>
      <c r="I2181" s="14" t="s">
        <v>7301</v>
      </c>
      <c r="J2181" s="14"/>
      <c r="K2181" s="14" t="s">
        <v>12526</v>
      </c>
      <c r="L2181" s="27">
        <v>41556</v>
      </c>
      <c r="M2181" s="18" t="s">
        <v>3386</v>
      </c>
      <c r="N2181" s="79">
        <v>41565</v>
      </c>
      <c r="O2181" s="16">
        <v>8</v>
      </c>
      <c r="P2181" s="51"/>
      <c r="Q2181" s="52"/>
      <c r="R2181" s="330"/>
    </row>
    <row r="2182" spans="1:18" ht="30" x14ac:dyDescent="0.25">
      <c r="A2182" s="27">
        <v>41548</v>
      </c>
      <c r="B2182" s="25" t="s">
        <v>12532</v>
      </c>
      <c r="C2182" s="25" t="s">
        <v>12533</v>
      </c>
      <c r="D2182" s="14"/>
      <c r="E2182" s="25" t="s">
        <v>1304</v>
      </c>
      <c r="F2182" s="14"/>
      <c r="G2182" s="14"/>
      <c r="H2182" s="14" t="s">
        <v>12534</v>
      </c>
      <c r="I2182" s="14"/>
      <c r="J2182" s="14"/>
      <c r="K2182" s="14" t="s">
        <v>7376</v>
      </c>
      <c r="L2182" s="27"/>
      <c r="M2182" s="18"/>
      <c r="N2182" s="79"/>
      <c r="O2182" s="16"/>
      <c r="P2182" s="51"/>
      <c r="Q2182" s="52"/>
      <c r="R2182" s="330"/>
    </row>
    <row r="2183" spans="1:18" ht="45" x14ac:dyDescent="0.25">
      <c r="A2183" s="27">
        <v>41549</v>
      </c>
      <c r="B2183" s="25" t="s">
        <v>4083</v>
      </c>
      <c r="C2183" s="25" t="s">
        <v>12244</v>
      </c>
      <c r="D2183" s="14">
        <v>5245</v>
      </c>
      <c r="E2183" s="25"/>
      <c r="F2183" s="14" t="s">
        <v>11226</v>
      </c>
      <c r="G2183" s="14"/>
      <c r="H2183" s="14" t="s">
        <v>3509</v>
      </c>
      <c r="I2183" s="14" t="s">
        <v>5414</v>
      </c>
      <c r="J2183" s="14" t="s">
        <v>3766</v>
      </c>
      <c r="K2183" s="14" t="s">
        <v>921</v>
      </c>
      <c r="L2183" s="27">
        <v>41551</v>
      </c>
      <c r="M2183" s="18"/>
      <c r="N2183" s="79">
        <v>41551</v>
      </c>
      <c r="O2183" s="16" t="s">
        <v>12545</v>
      </c>
      <c r="P2183" s="51"/>
      <c r="Q2183" s="52"/>
      <c r="R2183" s="330"/>
    </row>
    <row r="2184" spans="1:18" ht="45" x14ac:dyDescent="0.25">
      <c r="A2184" s="27">
        <v>41551</v>
      </c>
      <c r="B2184" s="25" t="s">
        <v>12544</v>
      </c>
      <c r="C2184" s="25" t="s">
        <v>12337</v>
      </c>
      <c r="D2184" s="14" t="s">
        <v>12338</v>
      </c>
      <c r="E2184" s="25" t="s">
        <v>10188</v>
      </c>
      <c r="F2184" s="14" t="s">
        <v>1661</v>
      </c>
      <c r="G2184" s="14"/>
      <c r="H2184" s="14" t="s">
        <v>10188</v>
      </c>
      <c r="I2184" s="14" t="s">
        <v>12522</v>
      </c>
      <c r="J2184" s="14"/>
      <c r="K2184" s="14" t="s">
        <v>9338</v>
      </c>
      <c r="L2184" s="27"/>
      <c r="M2184" s="18"/>
      <c r="N2184" s="79">
        <v>41555</v>
      </c>
      <c r="O2184" s="16">
        <v>3</v>
      </c>
      <c r="P2184" s="51"/>
      <c r="Q2184" s="52"/>
      <c r="R2184" s="330"/>
    </row>
    <row r="2185" spans="1:18" ht="30" x14ac:dyDescent="0.25">
      <c r="A2185" s="27">
        <v>41554</v>
      </c>
      <c r="B2185" s="25" t="s">
        <v>12546</v>
      </c>
      <c r="C2185" s="25" t="s">
        <v>8356</v>
      </c>
      <c r="D2185" s="14"/>
      <c r="E2185" s="25" t="s">
        <v>10188</v>
      </c>
      <c r="F2185" s="14" t="s">
        <v>1661</v>
      </c>
      <c r="G2185" s="14"/>
      <c r="H2185" s="14" t="s">
        <v>10188</v>
      </c>
      <c r="I2185" s="14" t="s">
        <v>12547</v>
      </c>
      <c r="J2185" s="14"/>
      <c r="K2185" s="14" t="s">
        <v>6365</v>
      </c>
      <c r="L2185" s="27"/>
      <c r="M2185" s="18"/>
      <c r="N2185" s="79">
        <v>41556</v>
      </c>
      <c r="O2185" s="16">
        <v>4</v>
      </c>
      <c r="P2185" s="51"/>
      <c r="Q2185" s="52"/>
      <c r="R2185" s="330"/>
    </row>
    <row r="2186" spans="1:18" ht="30" x14ac:dyDescent="0.25">
      <c r="A2186" s="27">
        <v>41554</v>
      </c>
      <c r="B2186" s="25" t="s">
        <v>12546</v>
      </c>
      <c r="C2186" s="25" t="s">
        <v>8356</v>
      </c>
      <c r="D2186" s="14"/>
      <c r="E2186" s="25" t="s">
        <v>10188</v>
      </c>
      <c r="F2186" s="14" t="s">
        <v>1661</v>
      </c>
      <c r="G2186" s="14"/>
      <c r="H2186" s="14" t="s">
        <v>10188</v>
      </c>
      <c r="I2186" s="14" t="s">
        <v>12548</v>
      </c>
      <c r="J2186" s="14"/>
      <c r="K2186" s="14" t="s">
        <v>6365</v>
      </c>
      <c r="L2186" s="27"/>
      <c r="M2186" s="18"/>
      <c r="N2186" s="79">
        <v>41558</v>
      </c>
      <c r="O2186" s="16">
        <v>5</v>
      </c>
      <c r="P2186" s="51"/>
      <c r="Q2186" s="52"/>
      <c r="R2186" s="330"/>
    </row>
    <row r="2187" spans="1:18" ht="30" x14ac:dyDescent="0.25">
      <c r="A2187" s="27">
        <v>41554</v>
      </c>
      <c r="B2187" s="25" t="s">
        <v>12546</v>
      </c>
      <c r="C2187" s="25" t="s">
        <v>8356</v>
      </c>
      <c r="D2187" s="14"/>
      <c r="E2187" s="25" t="s">
        <v>10188</v>
      </c>
      <c r="F2187" s="14" t="s">
        <v>1661</v>
      </c>
      <c r="G2187" s="14"/>
      <c r="H2187" s="14" t="s">
        <v>10188</v>
      </c>
      <c r="I2187" s="14" t="s">
        <v>12549</v>
      </c>
      <c r="J2187" s="14"/>
      <c r="K2187" s="14" t="s">
        <v>6365</v>
      </c>
      <c r="L2187" s="27"/>
      <c r="M2187" s="18"/>
      <c r="N2187" s="79">
        <v>41558</v>
      </c>
      <c r="O2187" s="16">
        <v>10</v>
      </c>
      <c r="P2187" s="51"/>
      <c r="Q2187" s="52"/>
      <c r="R2187" s="330"/>
    </row>
    <row r="2188" spans="1:18" ht="30" x14ac:dyDescent="0.25">
      <c r="A2188" s="27">
        <v>41554</v>
      </c>
      <c r="B2188" s="25" t="s">
        <v>12567</v>
      </c>
      <c r="C2188" s="25" t="s">
        <v>8356</v>
      </c>
      <c r="D2188" s="14"/>
      <c r="E2188" s="25" t="s">
        <v>10188</v>
      </c>
      <c r="F2188" s="14" t="s">
        <v>1661</v>
      </c>
      <c r="G2188" s="14"/>
      <c r="H2188" s="14" t="s">
        <v>10188</v>
      </c>
      <c r="I2188" s="14" t="s">
        <v>12568</v>
      </c>
      <c r="J2188" s="14"/>
      <c r="K2188" s="14" t="s">
        <v>9338</v>
      </c>
      <c r="L2188" s="27"/>
      <c r="M2188" s="18"/>
      <c r="N2188" s="79">
        <v>41562</v>
      </c>
      <c r="O2188" s="16">
        <v>5</v>
      </c>
      <c r="P2188" s="51"/>
      <c r="Q2188" s="52"/>
      <c r="R2188" s="330"/>
    </row>
    <row r="2189" spans="1:18" ht="45" x14ac:dyDescent="0.25">
      <c r="A2189" s="27">
        <v>41562</v>
      </c>
      <c r="B2189" s="25" t="s">
        <v>12446</v>
      </c>
      <c r="C2189" s="25" t="s">
        <v>11579</v>
      </c>
      <c r="D2189" s="14">
        <v>5212</v>
      </c>
      <c r="E2189" s="25" t="s">
        <v>4943</v>
      </c>
      <c r="F2189" s="14" t="s">
        <v>4323</v>
      </c>
      <c r="G2189" s="14" t="s">
        <v>5383</v>
      </c>
      <c r="H2189" s="14" t="s">
        <v>12574</v>
      </c>
      <c r="I2189" s="14" t="s">
        <v>11008</v>
      </c>
      <c r="J2189" s="14" t="s">
        <v>1727</v>
      </c>
      <c r="K2189" s="14" t="s">
        <v>12575</v>
      </c>
      <c r="L2189" s="27">
        <v>41563</v>
      </c>
      <c r="M2189" s="18"/>
      <c r="N2189" s="79">
        <v>41563</v>
      </c>
      <c r="O2189" s="16">
        <v>10</v>
      </c>
      <c r="P2189" s="51"/>
      <c r="Q2189" s="52"/>
      <c r="R2189" s="330"/>
    </row>
    <row r="2190" spans="1:18" ht="30" x14ac:dyDescent="0.25">
      <c r="A2190" s="27">
        <v>41562</v>
      </c>
      <c r="B2190" s="25" t="s">
        <v>12446</v>
      </c>
      <c r="C2190" s="25" t="s">
        <v>11579</v>
      </c>
      <c r="D2190" s="14">
        <v>5212</v>
      </c>
      <c r="E2190" s="25" t="s">
        <v>3297</v>
      </c>
      <c r="F2190" s="14" t="s">
        <v>4323</v>
      </c>
      <c r="G2190" s="14" t="s">
        <v>5383</v>
      </c>
      <c r="H2190" s="14" t="s">
        <v>12576</v>
      </c>
      <c r="I2190" s="14" t="s">
        <v>12577</v>
      </c>
      <c r="J2190" s="14" t="s">
        <v>1727</v>
      </c>
      <c r="K2190" s="14" t="s">
        <v>5197</v>
      </c>
      <c r="L2190" s="27">
        <v>41563</v>
      </c>
      <c r="M2190" s="18"/>
      <c r="N2190" s="79">
        <v>41563</v>
      </c>
      <c r="O2190" s="16">
        <v>10</v>
      </c>
      <c r="P2190" s="51"/>
      <c r="Q2190" s="52"/>
      <c r="R2190" s="330"/>
    </row>
    <row r="2191" spans="1:18" ht="45" x14ac:dyDescent="0.25">
      <c r="A2191" s="27">
        <v>41562</v>
      </c>
      <c r="B2191" s="25">
        <v>5204</v>
      </c>
      <c r="C2191" s="25" t="s">
        <v>11387</v>
      </c>
      <c r="D2191" s="14">
        <v>5204</v>
      </c>
      <c r="E2191" s="25" t="s">
        <v>12259</v>
      </c>
      <c r="F2191" s="14" t="s">
        <v>12260</v>
      </c>
      <c r="G2191" s="14"/>
      <c r="H2191" s="14" t="s">
        <v>12578</v>
      </c>
      <c r="I2191" s="14" t="s">
        <v>12579</v>
      </c>
      <c r="J2191" s="14"/>
      <c r="K2191" s="14" t="s">
        <v>3947</v>
      </c>
      <c r="L2191" s="27">
        <v>41563</v>
      </c>
      <c r="M2191" s="18"/>
      <c r="N2191" s="79">
        <v>41563</v>
      </c>
      <c r="O2191" s="16"/>
      <c r="P2191" s="51"/>
      <c r="Q2191" s="52">
        <v>34</v>
      </c>
      <c r="R2191" s="330" t="s">
        <v>10981</v>
      </c>
    </row>
    <row r="2192" spans="1:18" ht="45" x14ac:dyDescent="0.25">
      <c r="A2192" s="27">
        <v>41564</v>
      </c>
      <c r="B2192" s="25" t="s">
        <v>9045</v>
      </c>
      <c r="C2192" s="25" t="s">
        <v>10626</v>
      </c>
      <c r="D2192" s="14" t="s">
        <v>11649</v>
      </c>
      <c r="E2192" s="25"/>
      <c r="F2192" s="14" t="s">
        <v>3022</v>
      </c>
      <c r="G2192" s="14"/>
      <c r="H2192" s="14" t="s">
        <v>3023</v>
      </c>
      <c r="I2192" s="14" t="s">
        <v>3915</v>
      </c>
      <c r="J2192" s="14"/>
      <c r="K2192" s="14" t="s">
        <v>10229</v>
      </c>
      <c r="L2192" s="27">
        <v>41564</v>
      </c>
      <c r="M2192" s="18" t="s">
        <v>6533</v>
      </c>
      <c r="N2192" s="79">
        <v>41568</v>
      </c>
      <c r="O2192" s="16">
        <v>5</v>
      </c>
      <c r="P2192" s="51"/>
      <c r="Q2192" s="52"/>
      <c r="R2192" s="330"/>
    </row>
    <row r="2193" spans="1:18" ht="30" x14ac:dyDescent="0.25">
      <c r="A2193" s="27">
        <v>41571</v>
      </c>
      <c r="B2193" s="25" t="s">
        <v>12604</v>
      </c>
      <c r="C2193" s="391" t="s">
        <v>12331</v>
      </c>
      <c r="D2193" s="392" t="s">
        <v>11660</v>
      </c>
      <c r="E2193" s="391" t="s">
        <v>10188</v>
      </c>
      <c r="F2193" s="392" t="s">
        <v>1661</v>
      </c>
      <c r="G2193" s="392"/>
      <c r="H2193" s="392" t="s">
        <v>10188</v>
      </c>
      <c r="I2193" s="392" t="s">
        <v>12603</v>
      </c>
      <c r="J2193" s="392"/>
      <c r="K2193" s="392" t="s">
        <v>11774</v>
      </c>
      <c r="L2193" s="402"/>
      <c r="M2193" s="18"/>
      <c r="N2193" s="79">
        <v>41576</v>
      </c>
      <c r="O2193" s="16">
        <v>8</v>
      </c>
      <c r="P2193" s="51"/>
      <c r="Q2193" s="52"/>
      <c r="R2193" s="330"/>
    </row>
    <row r="2194" spans="1:18" ht="45" x14ac:dyDescent="0.25">
      <c r="A2194" s="27">
        <v>41575</v>
      </c>
      <c r="B2194" s="25" t="s">
        <v>12630</v>
      </c>
      <c r="C2194" s="25" t="s">
        <v>2381</v>
      </c>
      <c r="D2194" s="14">
        <v>1</v>
      </c>
      <c r="E2194" s="25" t="s">
        <v>12372</v>
      </c>
      <c r="F2194" s="14" t="s">
        <v>1661</v>
      </c>
      <c r="G2194" s="14"/>
      <c r="H2194" s="14" t="s">
        <v>12372</v>
      </c>
      <c r="I2194" s="14" t="s">
        <v>12631</v>
      </c>
      <c r="J2194" s="14"/>
      <c r="K2194" s="14" t="s">
        <v>1820</v>
      </c>
      <c r="L2194" s="27"/>
      <c r="M2194" s="18"/>
      <c r="N2194" s="79">
        <v>41577</v>
      </c>
      <c r="O2194" s="16">
        <v>108</v>
      </c>
      <c r="P2194" s="51"/>
      <c r="Q2194" s="52"/>
      <c r="R2194" s="330"/>
    </row>
    <row r="2195" spans="1:18" ht="45" x14ac:dyDescent="0.25">
      <c r="A2195" s="27">
        <v>41576</v>
      </c>
      <c r="B2195" s="25" t="s">
        <v>12638</v>
      </c>
      <c r="C2195" s="25" t="s">
        <v>12499</v>
      </c>
      <c r="D2195" s="14" t="s">
        <v>12500</v>
      </c>
      <c r="E2195" s="25" t="s">
        <v>10188</v>
      </c>
      <c r="F2195" s="14" t="s">
        <v>1661</v>
      </c>
      <c r="G2195" s="14"/>
      <c r="H2195" s="14" t="s">
        <v>10188</v>
      </c>
      <c r="I2195" s="14" t="s">
        <v>12639</v>
      </c>
      <c r="J2195" s="14"/>
      <c r="K2195" s="14" t="s">
        <v>2581</v>
      </c>
      <c r="L2195" s="27"/>
      <c r="M2195" s="18"/>
      <c r="N2195" s="79">
        <v>41578</v>
      </c>
      <c r="O2195" s="16">
        <v>10</v>
      </c>
      <c r="P2195" s="51"/>
      <c r="Q2195" s="52"/>
      <c r="R2195" s="330"/>
    </row>
    <row r="2196" spans="1:18" ht="45" x14ac:dyDescent="0.25">
      <c r="A2196" s="27">
        <v>41576</v>
      </c>
      <c r="B2196" s="25" t="s">
        <v>12642</v>
      </c>
      <c r="C2196" s="25" t="s">
        <v>12581</v>
      </c>
      <c r="D2196" s="14">
        <v>5242</v>
      </c>
      <c r="E2196" s="25" t="s">
        <v>2291</v>
      </c>
      <c r="F2196" s="14" t="s">
        <v>11360</v>
      </c>
      <c r="G2196" s="14" t="s">
        <v>10616</v>
      </c>
      <c r="H2196" s="14" t="s">
        <v>12643</v>
      </c>
      <c r="I2196" s="14" t="s">
        <v>12644</v>
      </c>
      <c r="J2196" s="14"/>
      <c r="K2196" s="14" t="s">
        <v>12645</v>
      </c>
      <c r="L2196" s="27"/>
      <c r="M2196" s="18"/>
      <c r="N2196" s="79"/>
      <c r="O2196" s="16"/>
      <c r="P2196" s="51"/>
      <c r="Q2196" s="52"/>
      <c r="R2196" s="330"/>
    </row>
    <row r="2197" spans="1:18" ht="45" x14ac:dyDescent="0.25">
      <c r="A2197" s="27">
        <v>41576</v>
      </c>
      <c r="B2197" s="25" t="s">
        <v>12642</v>
      </c>
      <c r="C2197" s="25" t="s">
        <v>12581</v>
      </c>
      <c r="D2197" s="14">
        <v>5242</v>
      </c>
      <c r="E2197" s="25" t="s">
        <v>12646</v>
      </c>
      <c r="F2197" s="14" t="s">
        <v>12647</v>
      </c>
      <c r="G2197" s="14" t="s">
        <v>7868</v>
      </c>
      <c r="H2197" s="14" t="s">
        <v>7686</v>
      </c>
      <c r="I2197" s="14" t="s">
        <v>12648</v>
      </c>
      <c r="J2197" s="14"/>
      <c r="K2197" s="14" t="s">
        <v>12649</v>
      </c>
      <c r="L2197" s="27"/>
      <c r="M2197" s="18" t="s">
        <v>12658</v>
      </c>
      <c r="N2197" s="79"/>
      <c r="O2197" s="16"/>
      <c r="P2197" s="51"/>
      <c r="Q2197" s="52"/>
      <c r="R2197" s="330"/>
    </row>
    <row r="2198" spans="1:18" ht="45" x14ac:dyDescent="0.25">
      <c r="A2198" s="27">
        <v>41576</v>
      </c>
      <c r="B2198" s="25" t="s">
        <v>12642</v>
      </c>
      <c r="C2198" s="25" t="s">
        <v>12581</v>
      </c>
      <c r="D2198" s="14">
        <v>5242</v>
      </c>
      <c r="E2198" s="25" t="s">
        <v>12335</v>
      </c>
      <c r="F2198" s="14" t="s">
        <v>12650</v>
      </c>
      <c r="G2198" s="14" t="s">
        <v>12651</v>
      </c>
      <c r="H2198" s="14" t="s">
        <v>12652</v>
      </c>
      <c r="I2198" s="14" t="s">
        <v>8425</v>
      </c>
      <c r="J2198" s="14"/>
      <c r="K2198" s="14" t="s">
        <v>12653</v>
      </c>
      <c r="L2198" s="27"/>
      <c r="M2198" s="18" t="s">
        <v>12658</v>
      </c>
      <c r="N2198" s="79"/>
      <c r="O2198" s="16"/>
      <c r="P2198" s="51"/>
      <c r="Q2198" s="52"/>
      <c r="R2198" s="330"/>
    </row>
    <row r="2199" spans="1:18" ht="45" x14ac:dyDescent="0.25">
      <c r="A2199" s="27">
        <v>41576</v>
      </c>
      <c r="B2199" s="25" t="s">
        <v>12642</v>
      </c>
      <c r="C2199" s="25" t="s">
        <v>12581</v>
      </c>
      <c r="D2199" s="14">
        <v>5242</v>
      </c>
      <c r="E2199" s="25" t="s">
        <v>12654</v>
      </c>
      <c r="F2199" s="14" t="s">
        <v>11360</v>
      </c>
      <c r="G2199" s="14"/>
      <c r="H2199" s="14" t="s">
        <v>12655</v>
      </c>
      <c r="I2199" s="14" t="s">
        <v>12656</v>
      </c>
      <c r="J2199" s="14"/>
      <c r="K2199" s="14" t="s">
        <v>12657</v>
      </c>
      <c r="L2199" s="27"/>
      <c r="M2199" s="18" t="s">
        <v>12658</v>
      </c>
      <c r="N2199" s="79"/>
      <c r="O2199" s="16"/>
      <c r="P2199" s="51"/>
      <c r="Q2199" s="52"/>
      <c r="R2199" s="330"/>
    </row>
    <row r="2200" spans="1:18" ht="45" x14ac:dyDescent="0.25">
      <c r="A2200" s="27">
        <v>41576</v>
      </c>
      <c r="B2200" s="25" t="s">
        <v>12642</v>
      </c>
      <c r="C2200" s="25" t="s">
        <v>12581</v>
      </c>
      <c r="D2200" s="14">
        <v>5242</v>
      </c>
      <c r="E2200" s="25" t="s">
        <v>12659</v>
      </c>
      <c r="F2200" s="14" t="s">
        <v>11360</v>
      </c>
      <c r="G2200" s="14" t="s">
        <v>7539</v>
      </c>
      <c r="H2200" s="14" t="s">
        <v>12660</v>
      </c>
      <c r="I2200" s="14" t="s">
        <v>12661</v>
      </c>
      <c r="J2200" s="14"/>
      <c r="K2200" s="14" t="s">
        <v>12657</v>
      </c>
      <c r="L2200" s="27"/>
      <c r="M2200" s="18" t="s">
        <v>12658</v>
      </c>
      <c r="N2200" s="79"/>
      <c r="O2200" s="16"/>
      <c r="P2200" s="51"/>
      <c r="Q2200" s="52"/>
      <c r="R2200" s="330"/>
    </row>
    <row r="2201" spans="1:18" ht="45" x14ac:dyDescent="0.25">
      <c r="A2201" s="27">
        <v>41577</v>
      </c>
      <c r="B2201" s="25" t="s">
        <v>12662</v>
      </c>
      <c r="C2201" s="25" t="s">
        <v>12581</v>
      </c>
      <c r="D2201" s="14">
        <v>5242</v>
      </c>
      <c r="E2201" s="25" t="s">
        <v>3827</v>
      </c>
      <c r="F2201" s="14" t="s">
        <v>12663</v>
      </c>
      <c r="G2201" s="14" t="s">
        <v>3680</v>
      </c>
      <c r="H2201" s="14" t="s">
        <v>3827</v>
      </c>
      <c r="I2201" s="14" t="s">
        <v>12664</v>
      </c>
      <c r="J2201" s="14" t="s">
        <v>10366</v>
      </c>
      <c r="K2201" s="14" t="s">
        <v>7524</v>
      </c>
      <c r="L2201" s="27"/>
      <c r="M2201" s="18" t="s">
        <v>12665</v>
      </c>
      <c r="N2201" s="79">
        <v>41578</v>
      </c>
      <c r="O2201" s="16">
        <v>36</v>
      </c>
      <c r="P2201" s="51"/>
      <c r="Q2201" s="52"/>
      <c r="R2201" s="330"/>
    </row>
    <row r="2202" spans="1:18" ht="45" x14ac:dyDescent="0.25">
      <c r="A2202" s="27">
        <v>41582</v>
      </c>
      <c r="B2202" s="25" t="s">
        <v>6526</v>
      </c>
      <c r="C2202" s="25" t="s">
        <v>12678</v>
      </c>
      <c r="D2202" s="14">
        <v>5334</v>
      </c>
      <c r="E2202" s="25"/>
      <c r="F2202" s="14" t="s">
        <v>936</v>
      </c>
      <c r="G2202" s="14"/>
      <c r="H2202" s="14" t="s">
        <v>1989</v>
      </c>
      <c r="I2202" s="14"/>
      <c r="J2202" s="14"/>
      <c r="K2202" s="14" t="s">
        <v>4572</v>
      </c>
      <c r="L2202" s="27">
        <v>41598</v>
      </c>
      <c r="M2202" s="18"/>
      <c r="N2202" s="79">
        <v>41598</v>
      </c>
      <c r="O2202" s="16">
        <v>80</v>
      </c>
      <c r="P2202" s="51"/>
      <c r="Q2202" s="52"/>
      <c r="R2202" s="330"/>
    </row>
    <row r="2203" spans="1:18" ht="30" x14ac:dyDescent="0.25">
      <c r="A2203" s="27">
        <v>41582</v>
      </c>
      <c r="B2203" s="25" t="s">
        <v>6526</v>
      </c>
      <c r="C2203" s="25" t="s">
        <v>12678</v>
      </c>
      <c r="D2203" s="14">
        <v>5334</v>
      </c>
      <c r="E2203" s="25"/>
      <c r="F2203" s="14" t="s">
        <v>936</v>
      </c>
      <c r="G2203" s="14"/>
      <c r="H2203" s="14" t="s">
        <v>6501</v>
      </c>
      <c r="I2203" s="14"/>
      <c r="J2203" s="14"/>
      <c r="K2203" s="14" t="s">
        <v>2773</v>
      </c>
      <c r="L2203" s="27">
        <v>41598</v>
      </c>
      <c r="M2203" s="18"/>
      <c r="N2203" s="79">
        <v>41598</v>
      </c>
      <c r="O2203" s="16">
        <v>10</v>
      </c>
      <c r="P2203" s="51"/>
      <c r="Q2203" s="52"/>
      <c r="R2203" s="330"/>
    </row>
    <row r="2204" spans="1:18" ht="60" x14ac:dyDescent="0.25">
      <c r="A2204" s="27">
        <v>41582</v>
      </c>
      <c r="B2204" s="25" t="s">
        <v>6526</v>
      </c>
      <c r="C2204" s="25" t="s">
        <v>12678</v>
      </c>
      <c r="D2204" s="14">
        <v>5334</v>
      </c>
      <c r="E2204" s="25"/>
      <c r="F2204" s="14" t="s">
        <v>936</v>
      </c>
      <c r="G2204" s="14"/>
      <c r="H2204" s="14" t="s">
        <v>228</v>
      </c>
      <c r="I2204" s="14"/>
      <c r="J2204" s="14" t="s">
        <v>3954</v>
      </c>
      <c r="K2204" s="14" t="s">
        <v>7127</v>
      </c>
      <c r="L2204" s="27">
        <v>41598</v>
      </c>
      <c r="M2204" s="18"/>
      <c r="N2204" s="79">
        <v>41598</v>
      </c>
      <c r="O2204" s="16">
        <v>250</v>
      </c>
      <c r="P2204" s="51"/>
      <c r="Q2204" s="52"/>
      <c r="R2204" s="330"/>
    </row>
    <row r="2205" spans="1:18" ht="30" x14ac:dyDescent="0.25">
      <c r="A2205" s="27">
        <v>41582</v>
      </c>
      <c r="B2205" s="25" t="s">
        <v>6526</v>
      </c>
      <c r="C2205" s="25" t="s">
        <v>12678</v>
      </c>
      <c r="D2205" s="14">
        <v>5334</v>
      </c>
      <c r="E2205" s="25"/>
      <c r="F2205" s="14" t="s">
        <v>936</v>
      </c>
      <c r="G2205" s="14"/>
      <c r="H2205" s="14" t="s">
        <v>228</v>
      </c>
      <c r="I2205" s="14"/>
      <c r="J2205" s="14" t="s">
        <v>9429</v>
      </c>
      <c r="K2205" s="14" t="s">
        <v>7127</v>
      </c>
      <c r="L2205" s="27">
        <v>41598</v>
      </c>
      <c r="M2205" s="18"/>
      <c r="N2205" s="79">
        <v>41598</v>
      </c>
      <c r="O2205" s="16">
        <v>250</v>
      </c>
      <c r="P2205" s="51"/>
      <c r="Q2205" s="52"/>
      <c r="R2205" s="330"/>
    </row>
    <row r="2206" spans="1:18" ht="60" x14ac:dyDescent="0.25">
      <c r="A2206" s="27">
        <v>41582</v>
      </c>
      <c r="B2206" s="25" t="s">
        <v>6526</v>
      </c>
      <c r="C2206" s="25" t="s">
        <v>12678</v>
      </c>
      <c r="D2206" s="14">
        <v>5334</v>
      </c>
      <c r="E2206" s="25"/>
      <c r="F2206" s="14" t="s">
        <v>936</v>
      </c>
      <c r="G2206" s="14"/>
      <c r="H2206" s="14" t="s">
        <v>9191</v>
      </c>
      <c r="I2206" s="14" t="s">
        <v>10616</v>
      </c>
      <c r="J2206" s="14" t="s">
        <v>3954</v>
      </c>
      <c r="K2206" s="14" t="s">
        <v>7127</v>
      </c>
      <c r="L2206" s="27">
        <v>41598</v>
      </c>
      <c r="M2206" s="18"/>
      <c r="N2206" s="79">
        <v>41598</v>
      </c>
      <c r="O2206" s="16">
        <v>250</v>
      </c>
      <c r="P2206" s="51"/>
      <c r="Q2206" s="52"/>
      <c r="R2206" s="330"/>
    </row>
    <row r="2207" spans="1:18" ht="30" x14ac:dyDescent="0.25">
      <c r="A2207" s="27">
        <v>41584</v>
      </c>
      <c r="B2207" s="25" t="s">
        <v>12685</v>
      </c>
      <c r="C2207" s="25" t="s">
        <v>12686</v>
      </c>
      <c r="D2207" s="14" t="s">
        <v>12551</v>
      </c>
      <c r="E2207" s="316" t="s">
        <v>10188</v>
      </c>
      <c r="F2207" s="317" t="s">
        <v>1661</v>
      </c>
      <c r="G2207" s="317"/>
      <c r="H2207" s="317" t="s">
        <v>10188</v>
      </c>
      <c r="I2207" s="14" t="s">
        <v>12687</v>
      </c>
      <c r="J2207" s="14"/>
      <c r="K2207" s="14" t="s">
        <v>1820</v>
      </c>
      <c r="L2207" s="27"/>
      <c r="M2207" s="18"/>
      <c r="N2207" s="79">
        <v>41589</v>
      </c>
      <c r="O2207" s="16">
        <v>2</v>
      </c>
      <c r="P2207" s="51"/>
      <c r="Q2207" s="52"/>
      <c r="R2207" s="330"/>
    </row>
    <row r="2208" spans="1:18" ht="30" x14ac:dyDescent="0.25">
      <c r="A2208" s="27">
        <v>41584</v>
      </c>
      <c r="B2208" s="25" t="s">
        <v>12685</v>
      </c>
      <c r="C2208" s="25" t="s">
        <v>12686</v>
      </c>
      <c r="D2208" s="14" t="s">
        <v>12551</v>
      </c>
      <c r="E2208" s="316" t="s">
        <v>10188</v>
      </c>
      <c r="F2208" s="317" t="s">
        <v>1661</v>
      </c>
      <c r="G2208" s="317"/>
      <c r="H2208" s="317" t="s">
        <v>10188</v>
      </c>
      <c r="I2208" s="14" t="s">
        <v>11946</v>
      </c>
      <c r="J2208" s="14"/>
      <c r="K2208" s="14" t="s">
        <v>1820</v>
      </c>
      <c r="L2208" s="27"/>
      <c r="M2208" s="18"/>
      <c r="N2208" s="79">
        <v>41589</v>
      </c>
      <c r="O2208" s="16">
        <v>2</v>
      </c>
      <c r="P2208" s="51"/>
      <c r="Q2208" s="52"/>
      <c r="R2208" s="330"/>
    </row>
    <row r="2209" spans="1:18" ht="30" x14ac:dyDescent="0.25">
      <c r="A2209" s="27">
        <v>41584</v>
      </c>
      <c r="B2209" s="25" t="s">
        <v>12688</v>
      </c>
      <c r="C2209" s="25" t="s">
        <v>12689</v>
      </c>
      <c r="D2209" s="14">
        <v>5223</v>
      </c>
      <c r="E2209" s="25" t="s">
        <v>11349</v>
      </c>
      <c r="F2209" s="14" t="s">
        <v>12690</v>
      </c>
      <c r="G2209" s="14"/>
      <c r="H2209" s="14"/>
      <c r="I2209" s="14" t="s">
        <v>12691</v>
      </c>
      <c r="J2209" s="14" t="s">
        <v>10366</v>
      </c>
      <c r="K2209" s="14" t="s">
        <v>3947</v>
      </c>
      <c r="L2209" s="27">
        <v>41585</v>
      </c>
      <c r="M2209" s="18"/>
      <c r="N2209" s="79">
        <v>41589</v>
      </c>
      <c r="O2209" s="16">
        <v>1</v>
      </c>
      <c r="P2209" s="51"/>
      <c r="Q2209" s="52"/>
      <c r="R2209" s="330"/>
    </row>
    <row r="2210" spans="1:18" ht="45" x14ac:dyDescent="0.25">
      <c r="A2210" s="27">
        <v>41589</v>
      </c>
      <c r="B2210" s="25" t="s">
        <v>12703</v>
      </c>
      <c r="C2210" s="25" t="s">
        <v>12704</v>
      </c>
      <c r="D2210" s="14">
        <v>5300</v>
      </c>
      <c r="E2210" s="25" t="s">
        <v>2612</v>
      </c>
      <c r="F2210" s="14" t="s">
        <v>12705</v>
      </c>
      <c r="G2210" s="14"/>
      <c r="H2210" s="14" t="s">
        <v>12706</v>
      </c>
      <c r="I2210" s="14" t="s">
        <v>2541</v>
      </c>
      <c r="J2210" s="14"/>
      <c r="K2210" s="14" t="s">
        <v>12670</v>
      </c>
      <c r="L2210" s="27">
        <v>41593</v>
      </c>
      <c r="M2210" s="18"/>
      <c r="N2210" s="79">
        <v>41589</v>
      </c>
      <c r="O2210" s="16">
        <v>190</v>
      </c>
      <c r="P2210" s="51"/>
      <c r="Q2210" s="52"/>
      <c r="R2210" s="330"/>
    </row>
    <row r="2211" spans="1:18" ht="45" x14ac:dyDescent="0.25">
      <c r="A2211" s="27">
        <v>41589</v>
      </c>
      <c r="B2211" s="360" t="s">
        <v>194</v>
      </c>
      <c r="C2211" s="25" t="s">
        <v>12710</v>
      </c>
      <c r="D2211" s="14">
        <v>5324</v>
      </c>
      <c r="E2211" s="25"/>
      <c r="F2211" s="14" t="s">
        <v>1461</v>
      </c>
      <c r="G2211" s="14"/>
      <c r="H2211" s="14" t="s">
        <v>12714</v>
      </c>
      <c r="I2211" s="14"/>
      <c r="J2211" s="14"/>
      <c r="K2211" s="14" t="s">
        <v>486</v>
      </c>
      <c r="L2211" s="27">
        <v>41628</v>
      </c>
      <c r="M2211" s="18"/>
      <c r="N2211" s="79">
        <v>41628</v>
      </c>
      <c r="O2211" s="16">
        <v>14</v>
      </c>
      <c r="P2211" s="51"/>
      <c r="Q2211" s="52"/>
      <c r="R2211" s="330"/>
    </row>
    <row r="2212" spans="1:18" ht="75" x14ac:dyDescent="0.25">
      <c r="A2212" s="27">
        <v>41591</v>
      </c>
      <c r="B2212" s="25" t="s">
        <v>12722</v>
      </c>
      <c r="C2212" s="25" t="s">
        <v>8356</v>
      </c>
      <c r="D2212" s="14"/>
      <c r="E2212" s="25" t="s">
        <v>12723</v>
      </c>
      <c r="F2212" s="14" t="s">
        <v>12125</v>
      </c>
      <c r="G2212" s="14"/>
      <c r="H2212" s="14" t="s">
        <v>12724</v>
      </c>
      <c r="I2212" s="409" t="s">
        <v>12725</v>
      </c>
      <c r="J2212" s="14"/>
      <c r="K2212" s="14" t="s">
        <v>2581</v>
      </c>
      <c r="L2212" s="27"/>
      <c r="M2212" s="18"/>
      <c r="N2212" s="79"/>
      <c r="O2212" s="16"/>
      <c r="P2212" s="51"/>
      <c r="Q2212" s="52"/>
      <c r="R2212" s="330"/>
    </row>
    <row r="2213" spans="1:18" ht="75" x14ac:dyDescent="0.25">
      <c r="A2213" s="27">
        <v>41591</v>
      </c>
      <c r="B2213" s="25" t="s">
        <v>12726</v>
      </c>
      <c r="C2213" s="25" t="s">
        <v>8356</v>
      </c>
      <c r="D2213" s="14"/>
      <c r="E2213" s="25" t="s">
        <v>12727</v>
      </c>
      <c r="F2213" s="14" t="s">
        <v>178</v>
      </c>
      <c r="G2213" s="14"/>
      <c r="H2213" s="14" t="s">
        <v>12728</v>
      </c>
      <c r="I2213" s="14" t="s">
        <v>5830</v>
      </c>
      <c r="J2213" s="14"/>
      <c r="K2213" s="14" t="s">
        <v>3817</v>
      </c>
      <c r="L2213" s="27"/>
      <c r="M2213" s="18"/>
      <c r="N2213" s="79"/>
      <c r="O2213" s="16"/>
      <c r="P2213" s="51"/>
      <c r="Q2213" s="52"/>
      <c r="R2213" s="330"/>
    </row>
    <row r="2214" spans="1:18" ht="30" x14ac:dyDescent="0.25">
      <c r="A2214" s="27">
        <v>41593</v>
      </c>
      <c r="B2214" s="25" t="s">
        <v>12747</v>
      </c>
      <c r="C2214" s="25" t="s">
        <v>12720</v>
      </c>
      <c r="D2214" s="14" t="s">
        <v>12719</v>
      </c>
      <c r="E2214" s="25" t="s">
        <v>10188</v>
      </c>
      <c r="F2214" s="14" t="s">
        <v>1661</v>
      </c>
      <c r="G2214" s="14"/>
      <c r="H2214" s="341" t="s">
        <v>10188</v>
      </c>
      <c r="I2214" s="14" t="s">
        <v>12687</v>
      </c>
      <c r="J2214" s="14"/>
      <c r="K2214" s="14" t="s">
        <v>9989</v>
      </c>
      <c r="L2214" s="27"/>
      <c r="M2214" s="18"/>
      <c r="N2214" s="79">
        <v>41597</v>
      </c>
      <c r="O2214" s="16">
        <v>3</v>
      </c>
      <c r="P2214" s="51"/>
      <c r="Q2214" s="52"/>
      <c r="R2214" s="330"/>
    </row>
    <row r="2215" spans="1:18" ht="30" x14ac:dyDescent="0.25">
      <c r="A2215" s="27">
        <v>41593</v>
      </c>
      <c r="B2215" s="25" t="s">
        <v>12747</v>
      </c>
      <c r="C2215" s="25" t="s">
        <v>12720</v>
      </c>
      <c r="D2215" s="14" t="s">
        <v>12719</v>
      </c>
      <c r="E2215" s="25" t="s">
        <v>10188</v>
      </c>
      <c r="F2215" s="14" t="s">
        <v>1661</v>
      </c>
      <c r="G2215" s="14"/>
      <c r="H2215" s="341" t="s">
        <v>10188</v>
      </c>
      <c r="I2215" s="14" t="s">
        <v>11946</v>
      </c>
      <c r="J2215" s="14"/>
      <c r="K2215" s="14" t="s">
        <v>1820</v>
      </c>
      <c r="L2215" s="27"/>
      <c r="M2215" s="18"/>
      <c r="N2215" s="79">
        <v>41597</v>
      </c>
      <c r="O2215" s="16">
        <v>3</v>
      </c>
      <c r="P2215" s="51"/>
      <c r="Q2215" s="52"/>
      <c r="R2215" s="330"/>
    </row>
    <row r="2216" spans="1:18" ht="30" x14ac:dyDescent="0.25">
      <c r="A2216" s="27">
        <v>41593</v>
      </c>
      <c r="B2216" s="25" t="s">
        <v>12747</v>
      </c>
      <c r="C2216" s="25" t="s">
        <v>8481</v>
      </c>
      <c r="D2216" s="14" t="s">
        <v>12748</v>
      </c>
      <c r="E2216" s="25" t="s">
        <v>10188</v>
      </c>
      <c r="F2216" s="14" t="s">
        <v>1661</v>
      </c>
      <c r="G2216" s="14"/>
      <c r="H2216" s="14" t="s">
        <v>12749</v>
      </c>
      <c r="I2216" s="14" t="s">
        <v>11674</v>
      </c>
      <c r="J2216" s="14"/>
      <c r="K2216" s="14" t="s">
        <v>9338</v>
      </c>
      <c r="L2216" s="27"/>
      <c r="M2216" s="18"/>
      <c r="N2216" s="79">
        <v>41597</v>
      </c>
      <c r="O2216" s="16">
        <v>5</v>
      </c>
      <c r="P2216" s="51"/>
      <c r="Q2216" s="52"/>
      <c r="R2216" s="330"/>
    </row>
    <row r="2217" spans="1:18" ht="45" x14ac:dyDescent="0.25">
      <c r="A2217" s="27">
        <v>41598</v>
      </c>
      <c r="B2217" s="25" t="s">
        <v>12765</v>
      </c>
      <c r="C2217" s="25" t="s">
        <v>8356</v>
      </c>
      <c r="D2217" s="14"/>
      <c r="E2217" s="25" t="s">
        <v>12766</v>
      </c>
      <c r="F2217" s="14" t="s">
        <v>178</v>
      </c>
      <c r="G2217" s="14"/>
      <c r="H2217" s="14" t="s">
        <v>12767</v>
      </c>
      <c r="I2217" s="14" t="s">
        <v>5830</v>
      </c>
      <c r="J2217" s="14"/>
      <c r="K2217" s="14" t="s">
        <v>9338</v>
      </c>
      <c r="L2217" s="27"/>
      <c r="M2217" s="18"/>
      <c r="N2217" s="79"/>
      <c r="O2217" s="16"/>
      <c r="P2217" s="51"/>
      <c r="Q2217" s="52"/>
      <c r="R2217" s="330"/>
    </row>
    <row r="2218" spans="1:18" ht="45" x14ac:dyDescent="0.25">
      <c r="A2218" s="27">
        <v>41600</v>
      </c>
      <c r="B2218" s="25" t="s">
        <v>12774</v>
      </c>
      <c r="C2218" s="25" t="s">
        <v>12776</v>
      </c>
      <c r="D2218" s="14" t="s">
        <v>12602</v>
      </c>
      <c r="E2218" s="25" t="s">
        <v>10188</v>
      </c>
      <c r="F2218" s="14" t="s">
        <v>1661</v>
      </c>
      <c r="G2218" s="14"/>
      <c r="H2218" s="14" t="s">
        <v>10188</v>
      </c>
      <c r="I2218" s="14" t="s">
        <v>12775</v>
      </c>
      <c r="J2218" s="14"/>
      <c r="K2218" s="14" t="s">
        <v>9989</v>
      </c>
      <c r="L2218" s="27"/>
      <c r="M2218" s="18"/>
      <c r="N2218" s="79">
        <v>41604</v>
      </c>
      <c r="O2218" s="16">
        <v>3</v>
      </c>
      <c r="P2218" s="51"/>
      <c r="Q2218" s="52"/>
      <c r="R2218" s="330"/>
    </row>
    <row r="2219" spans="1:18" ht="45" x14ac:dyDescent="0.25">
      <c r="A2219" s="27">
        <v>41600</v>
      </c>
      <c r="B2219" s="25" t="s">
        <v>12774</v>
      </c>
      <c r="C2219" s="25" t="s">
        <v>12499</v>
      </c>
      <c r="D2219" s="14" t="s">
        <v>12500</v>
      </c>
      <c r="E2219" s="25" t="s">
        <v>10188</v>
      </c>
      <c r="F2219" s="14" t="s">
        <v>1661</v>
      </c>
      <c r="G2219" s="14"/>
      <c r="H2219" s="14" t="s">
        <v>10188</v>
      </c>
      <c r="I2219" s="14" t="s">
        <v>12639</v>
      </c>
      <c r="J2219" s="14"/>
      <c r="K2219" s="14" t="s">
        <v>2581</v>
      </c>
      <c r="L2219" s="27"/>
      <c r="M2219" s="18"/>
      <c r="N2219" s="79">
        <v>41605</v>
      </c>
      <c r="O2219" s="16">
        <v>10</v>
      </c>
      <c r="P2219" s="51"/>
      <c r="Q2219" s="52"/>
      <c r="R2219" s="330"/>
    </row>
    <row r="2220" spans="1:18" ht="60" x14ac:dyDescent="0.25">
      <c r="A2220" s="27">
        <v>41604</v>
      </c>
      <c r="B2220" s="25" t="s">
        <v>3426</v>
      </c>
      <c r="C2220" s="25" t="s">
        <v>12780</v>
      </c>
      <c r="D2220" s="14">
        <v>5338</v>
      </c>
      <c r="E2220" s="25"/>
      <c r="F2220" s="14" t="s">
        <v>3022</v>
      </c>
      <c r="G2220" s="14"/>
      <c r="H2220" s="14" t="s">
        <v>12781</v>
      </c>
      <c r="I2220" s="14"/>
      <c r="J2220" s="14"/>
      <c r="K2220" s="14" t="s">
        <v>10229</v>
      </c>
      <c r="L2220" s="27">
        <v>41605</v>
      </c>
      <c r="M2220" s="18" t="s">
        <v>6533</v>
      </c>
      <c r="N2220" s="79">
        <v>41605</v>
      </c>
      <c r="O2220" s="16">
        <v>5</v>
      </c>
      <c r="P2220" s="51"/>
      <c r="Q2220" s="52"/>
      <c r="R2220" s="330"/>
    </row>
    <row r="2221" spans="1:18" ht="60" x14ac:dyDescent="0.25">
      <c r="A2221" s="27">
        <v>41604</v>
      </c>
      <c r="B2221" s="25" t="s">
        <v>3426</v>
      </c>
      <c r="C2221" s="25" t="s">
        <v>12780</v>
      </c>
      <c r="D2221" s="14">
        <v>5338</v>
      </c>
      <c r="E2221" s="25"/>
      <c r="F2221" s="14" t="s">
        <v>3022</v>
      </c>
      <c r="G2221" s="14"/>
      <c r="H2221" s="14" t="s">
        <v>12411</v>
      </c>
      <c r="I2221" s="14"/>
      <c r="J2221" s="14"/>
      <c r="K2221" s="14" t="s">
        <v>6343</v>
      </c>
      <c r="L2221" s="27">
        <v>41605</v>
      </c>
      <c r="M2221" s="18" t="s">
        <v>6533</v>
      </c>
      <c r="N2221" s="79">
        <v>41605</v>
      </c>
      <c r="O2221" s="16">
        <v>1</v>
      </c>
      <c r="P2221" s="51"/>
      <c r="Q2221" s="52"/>
      <c r="R2221" s="330"/>
    </row>
    <row r="2222" spans="1:18" ht="45" x14ac:dyDescent="0.25">
      <c r="A2222" s="27">
        <v>41611</v>
      </c>
      <c r="B2222" s="25" t="s">
        <v>12792</v>
      </c>
      <c r="C2222" s="25" t="s">
        <v>12606</v>
      </c>
      <c r="D2222" s="14">
        <v>5262</v>
      </c>
      <c r="E2222" s="25"/>
      <c r="F2222" s="14" t="s">
        <v>12793</v>
      </c>
      <c r="G2222" s="14"/>
      <c r="H2222" s="14" t="s">
        <v>12794</v>
      </c>
      <c r="I2222" s="14" t="s">
        <v>12795</v>
      </c>
      <c r="J2222" s="14" t="s">
        <v>10002</v>
      </c>
      <c r="K2222" s="14" t="s">
        <v>12796</v>
      </c>
      <c r="L2222" s="27">
        <v>41613</v>
      </c>
      <c r="M2222" s="18"/>
      <c r="N2222" s="79">
        <v>41612</v>
      </c>
      <c r="O2222" s="16">
        <v>5</v>
      </c>
      <c r="P2222" s="51"/>
      <c r="Q2222" s="52"/>
      <c r="R2222" s="330"/>
    </row>
    <row r="2223" spans="1:18" ht="45" x14ac:dyDescent="0.25">
      <c r="A2223" s="27">
        <v>41611</v>
      </c>
      <c r="B2223" s="25" t="s">
        <v>12797</v>
      </c>
      <c r="C2223" s="25" t="s">
        <v>12581</v>
      </c>
      <c r="D2223" s="14">
        <v>5242</v>
      </c>
      <c r="E2223" s="25"/>
      <c r="F2223" s="14" t="s">
        <v>11360</v>
      </c>
      <c r="G2223" s="14"/>
      <c r="H2223" s="14" t="s">
        <v>12798</v>
      </c>
      <c r="I2223" s="14" t="s">
        <v>12799</v>
      </c>
      <c r="J2223" s="14" t="s">
        <v>10002</v>
      </c>
      <c r="K2223" s="14" t="s">
        <v>8656</v>
      </c>
      <c r="L2223" s="27">
        <v>41613</v>
      </c>
      <c r="M2223" s="18"/>
      <c r="N2223" s="79">
        <v>41613</v>
      </c>
      <c r="O2223" s="16">
        <v>2000</v>
      </c>
      <c r="P2223" s="51"/>
      <c r="Q2223" s="52"/>
      <c r="R2223" s="330"/>
    </row>
    <row r="2224" spans="1:18" ht="45" x14ac:dyDescent="0.25">
      <c r="A2224" s="27">
        <v>41612</v>
      </c>
      <c r="B2224" s="25" t="s">
        <v>5687</v>
      </c>
      <c r="C2224" s="25" t="s">
        <v>2215</v>
      </c>
      <c r="D2224" s="14"/>
      <c r="E2224" s="25"/>
      <c r="F2224" s="14" t="s">
        <v>11226</v>
      </c>
      <c r="G2224" s="14"/>
      <c r="H2224" s="14" t="s">
        <v>2428</v>
      </c>
      <c r="I2224" s="14"/>
      <c r="J2224" s="14"/>
      <c r="K2224" s="14" t="s">
        <v>1672</v>
      </c>
      <c r="L2224" s="27"/>
      <c r="M2224" s="18"/>
      <c r="N2224" s="79"/>
      <c r="O2224" s="16"/>
      <c r="P2224" s="51"/>
      <c r="Q2224" s="52"/>
      <c r="R2224" s="330"/>
    </row>
    <row r="2225" spans="1:18" ht="60" x14ac:dyDescent="0.25">
      <c r="A2225" s="27">
        <v>41613</v>
      </c>
      <c r="B2225" s="25" t="s">
        <v>12804</v>
      </c>
      <c r="C2225" s="25" t="s">
        <v>12780</v>
      </c>
      <c r="D2225" s="14">
        <v>5338</v>
      </c>
      <c r="E2225" s="25"/>
      <c r="F2225" s="14" t="s">
        <v>3022</v>
      </c>
      <c r="G2225" s="14"/>
      <c r="H2225" s="14" t="s">
        <v>12781</v>
      </c>
      <c r="I2225" s="14"/>
      <c r="J2225" s="14"/>
      <c r="K2225" s="14" t="s">
        <v>8426</v>
      </c>
      <c r="L2225" s="27">
        <v>41613</v>
      </c>
      <c r="M2225" s="18" t="s">
        <v>6533</v>
      </c>
      <c r="N2225" s="79"/>
      <c r="O2225" s="16"/>
      <c r="P2225" s="51"/>
      <c r="Q2225" s="52"/>
      <c r="R2225" s="330"/>
    </row>
    <row r="2226" spans="1:18" ht="60" x14ac:dyDescent="0.25">
      <c r="A2226" s="27">
        <v>41613</v>
      </c>
      <c r="B2226" s="25" t="s">
        <v>12797</v>
      </c>
      <c r="C2226" s="25" t="s">
        <v>12780</v>
      </c>
      <c r="D2226" s="14">
        <v>5338</v>
      </c>
      <c r="E2226" s="25"/>
      <c r="F2226" s="14" t="s">
        <v>11360</v>
      </c>
      <c r="G2226" s="14"/>
      <c r="H2226" s="14" t="s">
        <v>12805</v>
      </c>
      <c r="I2226" s="14" t="s">
        <v>12806</v>
      </c>
      <c r="J2226" s="14"/>
      <c r="K2226" s="14" t="s">
        <v>8656</v>
      </c>
      <c r="L2226" s="27"/>
      <c r="M2226" s="18"/>
      <c r="N2226" s="79"/>
      <c r="O2226" s="16"/>
      <c r="P2226" s="51"/>
      <c r="Q2226" s="52"/>
      <c r="R2226" s="330"/>
    </row>
    <row r="2227" spans="1:18" ht="30" x14ac:dyDescent="0.25">
      <c r="A2227" s="27">
        <v>41613</v>
      </c>
      <c r="B2227" s="25" t="s">
        <v>12807</v>
      </c>
      <c r="C2227" s="25" t="s">
        <v>12808</v>
      </c>
      <c r="D2227" s="14" t="s">
        <v>12809</v>
      </c>
      <c r="E2227" s="25" t="s">
        <v>4857</v>
      </c>
      <c r="F2227" s="14" t="s">
        <v>1661</v>
      </c>
      <c r="G2227" s="14"/>
      <c r="H2227" s="14" t="s">
        <v>4857</v>
      </c>
      <c r="I2227" s="14" t="s">
        <v>12810</v>
      </c>
      <c r="J2227" s="14"/>
      <c r="K2227" s="14" t="s">
        <v>824</v>
      </c>
      <c r="L2227" s="27"/>
      <c r="M2227" s="18"/>
      <c r="N2227" s="79">
        <v>41619</v>
      </c>
      <c r="O2227" s="16">
        <v>1</v>
      </c>
      <c r="P2227" s="51"/>
      <c r="Q2227" s="52"/>
      <c r="R2227" s="330"/>
    </row>
    <row r="2228" spans="1:18" ht="30" x14ac:dyDescent="0.25">
      <c r="A2228" s="27">
        <v>41617</v>
      </c>
      <c r="B2228" s="25" t="s">
        <v>3730</v>
      </c>
      <c r="C2228" s="25" t="s">
        <v>12533</v>
      </c>
      <c r="D2228" s="14">
        <v>5244</v>
      </c>
      <c r="E2228" s="25"/>
      <c r="F2228" s="14" t="s">
        <v>9251</v>
      </c>
      <c r="G2228" s="14"/>
      <c r="H2228" s="14" t="s">
        <v>12839</v>
      </c>
      <c r="I2228" s="14" t="s">
        <v>12840</v>
      </c>
      <c r="J2228" s="14"/>
      <c r="K2228" s="14" t="s">
        <v>3040</v>
      </c>
      <c r="L2228" s="27">
        <v>41617</v>
      </c>
      <c r="M2228" s="18" t="s">
        <v>6533</v>
      </c>
      <c r="N2228" s="79">
        <v>41624</v>
      </c>
      <c r="O2228" s="16">
        <v>1</v>
      </c>
      <c r="P2228" s="51"/>
      <c r="Q2228" s="52">
        <v>383.02</v>
      </c>
      <c r="R2228" s="330" t="s">
        <v>10981</v>
      </c>
    </row>
    <row r="2229" spans="1:18" ht="45" x14ac:dyDescent="0.25">
      <c r="A2229" s="27">
        <v>41617</v>
      </c>
      <c r="B2229" s="25" t="s">
        <v>12841</v>
      </c>
      <c r="C2229" s="25" t="s">
        <v>12581</v>
      </c>
      <c r="D2229" s="14">
        <v>5242</v>
      </c>
      <c r="E2229" s="25" t="s">
        <v>5113</v>
      </c>
      <c r="F2229" s="14" t="s">
        <v>1697</v>
      </c>
      <c r="G2229" s="14"/>
      <c r="H2229" s="14"/>
      <c r="I2229" s="14" t="s">
        <v>12842</v>
      </c>
      <c r="J2229" s="14" t="s">
        <v>10366</v>
      </c>
      <c r="K2229" s="14" t="s">
        <v>12843</v>
      </c>
      <c r="L2229" s="27">
        <v>41619</v>
      </c>
      <c r="M2229" s="18"/>
      <c r="N2229" s="79"/>
      <c r="O2229" s="16"/>
      <c r="P2229" s="51"/>
      <c r="Q2229" s="52"/>
      <c r="R2229" s="330"/>
    </row>
    <row r="2230" spans="1:18" ht="30" x14ac:dyDescent="0.25">
      <c r="A2230" s="27">
        <v>41618</v>
      </c>
      <c r="B2230" s="25" t="s">
        <v>2066</v>
      </c>
      <c r="C2230" s="25" t="s">
        <v>12844</v>
      </c>
      <c r="D2230" s="14">
        <v>5290</v>
      </c>
      <c r="E2230" s="25"/>
      <c r="F2230" s="14" t="s">
        <v>12845</v>
      </c>
      <c r="G2230" s="14" t="s">
        <v>10616</v>
      </c>
      <c r="H2230" s="14" t="s">
        <v>12846</v>
      </c>
      <c r="I2230" s="14" t="s">
        <v>7301</v>
      </c>
      <c r="J2230" s="14"/>
      <c r="K2230" s="14" t="s">
        <v>9008</v>
      </c>
      <c r="L2230" s="27">
        <v>41618</v>
      </c>
      <c r="M2230" s="18" t="s">
        <v>6533</v>
      </c>
      <c r="N2230" s="79">
        <v>41619</v>
      </c>
      <c r="O2230" s="16">
        <v>1</v>
      </c>
      <c r="P2230" s="51"/>
      <c r="Q2230" s="52">
        <v>55</v>
      </c>
      <c r="R2230" s="330" t="s">
        <v>10981</v>
      </c>
    </row>
    <row r="2231" spans="1:18" ht="45" x14ac:dyDescent="0.25">
      <c r="A2231" s="27">
        <v>41618</v>
      </c>
      <c r="B2231" s="25" t="s">
        <v>12847</v>
      </c>
      <c r="C2231" s="25" t="s">
        <v>12581</v>
      </c>
      <c r="D2231" s="14">
        <v>5242</v>
      </c>
      <c r="E2231" s="25"/>
      <c r="F2231" s="14" t="s">
        <v>12848</v>
      </c>
      <c r="G2231" s="14"/>
      <c r="H2231" s="14" t="s">
        <v>10320</v>
      </c>
      <c r="I2231" s="14"/>
      <c r="J2231" s="14"/>
      <c r="K2231" s="14" t="s">
        <v>12849</v>
      </c>
      <c r="L2231" s="27">
        <v>41618</v>
      </c>
      <c r="M2231" s="18"/>
      <c r="N2231" s="79"/>
      <c r="O2231" s="16"/>
      <c r="P2231" s="51"/>
      <c r="Q2231" s="52"/>
      <c r="R2231" s="330"/>
    </row>
    <row r="2232" spans="1:18" ht="45" x14ac:dyDescent="0.25">
      <c r="A2232" s="27">
        <v>41618</v>
      </c>
      <c r="B2232" s="25" t="s">
        <v>12850</v>
      </c>
      <c r="C2232" s="25" t="s">
        <v>12777</v>
      </c>
      <c r="D2232" s="14" t="s">
        <v>12778</v>
      </c>
      <c r="E2232" s="25" t="s">
        <v>10188</v>
      </c>
      <c r="F2232" s="14" t="s">
        <v>1661</v>
      </c>
      <c r="G2232" s="14"/>
      <c r="H2232" s="341" t="s">
        <v>10188</v>
      </c>
      <c r="I2232" s="14" t="s">
        <v>12851</v>
      </c>
      <c r="J2232" s="14"/>
      <c r="K2232" s="14" t="s">
        <v>12483</v>
      </c>
      <c r="L2232" s="27"/>
      <c r="M2232" s="18"/>
      <c r="N2232" s="79">
        <v>41620</v>
      </c>
      <c r="O2232" s="16">
        <v>1</v>
      </c>
      <c r="P2232" s="51"/>
      <c r="Q2232" s="52"/>
      <c r="R2232" s="330"/>
    </row>
    <row r="2233" spans="1:18" ht="45" x14ac:dyDescent="0.25">
      <c r="A2233" s="27">
        <v>41618</v>
      </c>
      <c r="B2233" s="25" t="s">
        <v>12850</v>
      </c>
      <c r="C2233" s="25" t="s">
        <v>12777</v>
      </c>
      <c r="D2233" s="14" t="s">
        <v>12459</v>
      </c>
      <c r="E2233" s="25" t="s">
        <v>10188</v>
      </c>
      <c r="F2233" s="14" t="s">
        <v>1661</v>
      </c>
      <c r="G2233" s="14"/>
      <c r="H2233" s="341" t="s">
        <v>10188</v>
      </c>
      <c r="I2233" s="14" t="s">
        <v>12852</v>
      </c>
      <c r="J2233" s="14"/>
      <c r="K2233" s="14" t="s">
        <v>1091</v>
      </c>
      <c r="L2233" s="27"/>
      <c r="M2233" s="18"/>
      <c r="N2233" s="79">
        <v>41620</v>
      </c>
      <c r="O2233" s="16">
        <v>2</v>
      </c>
      <c r="P2233" s="51"/>
      <c r="Q2233" s="52"/>
      <c r="R2233" s="330"/>
    </row>
    <row r="2234" spans="1:18" ht="30" x14ac:dyDescent="0.25">
      <c r="A2234" s="27">
        <v>41625</v>
      </c>
      <c r="B2234" s="25" t="s">
        <v>9744</v>
      </c>
      <c r="C2234" s="25" t="s">
        <v>12782</v>
      </c>
      <c r="D2234" s="14">
        <v>5328</v>
      </c>
      <c r="E2234" s="25"/>
      <c r="F2234" s="14" t="s">
        <v>4609</v>
      </c>
      <c r="G2234" s="14" t="s">
        <v>1830</v>
      </c>
      <c r="H2234" s="14" t="s">
        <v>12868</v>
      </c>
      <c r="I2234" s="14" t="s">
        <v>1255</v>
      </c>
      <c r="J2234" s="14"/>
      <c r="K2234" s="14" t="s">
        <v>12869</v>
      </c>
      <c r="L2234" s="27"/>
      <c r="M2234" s="18"/>
      <c r="N2234" s="79">
        <v>41631</v>
      </c>
      <c r="O2234" s="16">
        <v>1086</v>
      </c>
      <c r="P2234" s="51"/>
      <c r="Q2234" s="52"/>
      <c r="R2234" s="330"/>
    </row>
    <row r="2235" spans="1:18" ht="45" x14ac:dyDescent="0.25">
      <c r="A2235" s="27">
        <v>41626</v>
      </c>
      <c r="B2235" s="25" t="s">
        <v>12871</v>
      </c>
      <c r="C2235" s="25" t="s">
        <v>12581</v>
      </c>
      <c r="D2235" s="14">
        <v>5242</v>
      </c>
      <c r="E2235" s="25" t="s">
        <v>11349</v>
      </c>
      <c r="F2235" s="14" t="s">
        <v>7521</v>
      </c>
      <c r="G2235" s="14" t="s">
        <v>2823</v>
      </c>
      <c r="H2235" s="14"/>
      <c r="I2235" s="14" t="s">
        <v>12872</v>
      </c>
      <c r="J2235" s="14" t="s">
        <v>10366</v>
      </c>
      <c r="K2235" s="14" t="s">
        <v>12873</v>
      </c>
      <c r="L2235" s="27">
        <v>41628</v>
      </c>
      <c r="M2235" s="18" t="s">
        <v>11291</v>
      </c>
      <c r="N2235" s="79">
        <v>41627</v>
      </c>
      <c r="O2235" s="16">
        <v>12</v>
      </c>
      <c r="P2235" s="51"/>
      <c r="Q2235" s="52"/>
      <c r="R2235" s="330"/>
    </row>
    <row r="2236" spans="1:18" ht="30" x14ac:dyDescent="0.25">
      <c r="A2236" s="27">
        <v>41627</v>
      </c>
      <c r="B2236" s="25" t="s">
        <v>2071</v>
      </c>
      <c r="C2236" s="25" t="s">
        <v>12844</v>
      </c>
      <c r="D2236" s="14">
        <v>5290</v>
      </c>
      <c r="E2236" s="25"/>
      <c r="F2236" s="14" t="s">
        <v>285</v>
      </c>
      <c r="G2236" s="14"/>
      <c r="H2236" s="14"/>
      <c r="I2236" s="14" t="s">
        <v>12880</v>
      </c>
      <c r="J2236" s="14"/>
      <c r="K2236" s="14" t="s">
        <v>2443</v>
      </c>
      <c r="L2236" s="27"/>
      <c r="M2236" s="18"/>
      <c r="N2236" s="79">
        <v>41631</v>
      </c>
      <c r="O2236" s="16">
        <v>100</v>
      </c>
      <c r="P2236" s="51"/>
      <c r="Q2236" s="52"/>
      <c r="R2236" s="330"/>
    </row>
    <row r="2237" spans="1:18" ht="30" x14ac:dyDescent="0.25">
      <c r="A2237" s="27">
        <v>41629</v>
      </c>
      <c r="B2237" s="25" t="s">
        <v>12884</v>
      </c>
      <c r="C2237" s="25" t="s">
        <v>12720</v>
      </c>
      <c r="D2237" s="14" t="s">
        <v>12719</v>
      </c>
      <c r="E2237" s="25" t="s">
        <v>10188</v>
      </c>
      <c r="F2237" s="14" t="s">
        <v>1661</v>
      </c>
      <c r="G2237" s="14"/>
      <c r="H2237" s="341" t="s">
        <v>10188</v>
      </c>
      <c r="I2237" s="14" t="s">
        <v>11946</v>
      </c>
      <c r="J2237" s="14"/>
      <c r="K2237" s="14" t="s">
        <v>824</v>
      </c>
      <c r="L2237" s="27"/>
      <c r="M2237" s="18"/>
      <c r="N2237" s="79">
        <v>41634</v>
      </c>
      <c r="O2237" s="16">
        <v>1</v>
      </c>
      <c r="P2237" s="51"/>
      <c r="Q2237" s="52"/>
      <c r="R2237" s="330"/>
    </row>
    <row r="2238" spans="1:18" ht="30" x14ac:dyDescent="0.25">
      <c r="A2238" s="27">
        <v>41629</v>
      </c>
      <c r="B2238" s="25" t="s">
        <v>12884</v>
      </c>
      <c r="C2238" s="25" t="s">
        <v>12720</v>
      </c>
      <c r="D2238" s="14" t="s">
        <v>12719</v>
      </c>
      <c r="E2238" s="25" t="s">
        <v>10188</v>
      </c>
      <c r="F2238" s="14" t="s">
        <v>1661</v>
      </c>
      <c r="G2238" s="14"/>
      <c r="H2238" s="341" t="s">
        <v>10188</v>
      </c>
      <c r="I2238" s="14" t="s">
        <v>12687</v>
      </c>
      <c r="J2238" s="14"/>
      <c r="K2238" s="14" t="s">
        <v>824</v>
      </c>
      <c r="L2238" s="27"/>
      <c r="M2238" s="18"/>
      <c r="N2238" s="79">
        <v>41634</v>
      </c>
      <c r="O2238" s="16">
        <v>1</v>
      </c>
      <c r="P2238" s="51"/>
      <c r="Q2238" s="52"/>
      <c r="R2238" s="330"/>
    </row>
    <row r="2239" spans="1:18" ht="30" x14ac:dyDescent="0.25">
      <c r="A2239" s="27">
        <v>41629</v>
      </c>
      <c r="B2239" s="25" t="s">
        <v>12884</v>
      </c>
      <c r="C2239" s="25" t="s">
        <v>12686</v>
      </c>
      <c r="D2239" s="14" t="s">
        <v>12551</v>
      </c>
      <c r="E2239" s="25" t="s">
        <v>10188</v>
      </c>
      <c r="F2239" s="14" t="s">
        <v>1661</v>
      </c>
      <c r="G2239" s="14"/>
      <c r="H2239" s="341" t="s">
        <v>10188</v>
      </c>
      <c r="I2239" s="14" t="s">
        <v>11946</v>
      </c>
      <c r="J2239" s="14"/>
      <c r="K2239" s="14" t="s">
        <v>824</v>
      </c>
      <c r="L2239" s="27"/>
      <c r="M2239" s="18"/>
      <c r="N2239" s="79">
        <v>41634</v>
      </c>
      <c r="O2239" s="16">
        <v>1</v>
      </c>
      <c r="P2239" s="51"/>
      <c r="Q2239" s="52"/>
      <c r="R2239" s="330"/>
    </row>
    <row r="2240" spans="1:18" ht="30" x14ac:dyDescent="0.25">
      <c r="A2240" s="27">
        <v>41629</v>
      </c>
      <c r="B2240" s="25" t="s">
        <v>12884</v>
      </c>
      <c r="C2240" s="25" t="s">
        <v>12686</v>
      </c>
      <c r="D2240" s="14" t="s">
        <v>12551</v>
      </c>
      <c r="E2240" s="25" t="s">
        <v>10188</v>
      </c>
      <c r="F2240" s="14" t="s">
        <v>1661</v>
      </c>
      <c r="G2240" s="14"/>
      <c r="H2240" s="341" t="s">
        <v>10188</v>
      </c>
      <c r="I2240" s="14" t="s">
        <v>12687</v>
      </c>
      <c r="J2240" s="14"/>
      <c r="K2240" s="14" t="s">
        <v>824</v>
      </c>
      <c r="L2240" s="27"/>
      <c r="M2240" s="18"/>
      <c r="N2240" s="79">
        <v>41634</v>
      </c>
      <c r="O2240" s="16">
        <v>1</v>
      </c>
      <c r="P2240" s="51"/>
      <c r="Q2240" s="52"/>
      <c r="R2240" s="330"/>
    </row>
    <row r="2241" spans="1:18" ht="30" x14ac:dyDescent="0.25">
      <c r="A2241" s="27">
        <v>41631</v>
      </c>
      <c r="B2241" s="25" t="s">
        <v>1585</v>
      </c>
      <c r="C2241" s="25" t="s">
        <v>12782</v>
      </c>
      <c r="D2241" s="14">
        <v>5328</v>
      </c>
      <c r="E2241" s="25"/>
      <c r="F2241" s="14" t="s">
        <v>4494</v>
      </c>
      <c r="G2241" s="14"/>
      <c r="H2241" s="14" t="s">
        <v>4359</v>
      </c>
      <c r="I2241" s="14"/>
      <c r="J2241" s="14" t="s">
        <v>3618</v>
      </c>
      <c r="K2241" s="14" t="s">
        <v>1672</v>
      </c>
      <c r="L2241" s="27">
        <v>41634</v>
      </c>
      <c r="M2241" s="18" t="s">
        <v>6533</v>
      </c>
      <c r="N2241" s="79">
        <v>41631</v>
      </c>
      <c r="O2241" s="16" t="s">
        <v>534</v>
      </c>
      <c r="P2241" s="51"/>
      <c r="Q2241" s="52"/>
      <c r="R2241" s="330"/>
    </row>
    <row r="2242" spans="1:18" ht="45" x14ac:dyDescent="0.25">
      <c r="A2242" s="27">
        <v>41638</v>
      </c>
      <c r="B2242" s="25" t="s">
        <v>12887</v>
      </c>
      <c r="C2242" s="25" t="s">
        <v>2215</v>
      </c>
      <c r="D2242" s="14"/>
      <c r="E2242" s="25"/>
      <c r="F2242" s="14" t="s">
        <v>11360</v>
      </c>
      <c r="G2242" s="14"/>
      <c r="H2242" s="14" t="s">
        <v>8025</v>
      </c>
      <c r="I2242" s="14"/>
      <c r="J2242" s="14"/>
      <c r="K2242" s="14" t="s">
        <v>9348</v>
      </c>
      <c r="L2242" s="27"/>
      <c r="M2242" s="18"/>
      <c r="N2242" s="79">
        <v>41638</v>
      </c>
      <c r="O2242" s="16">
        <v>25</v>
      </c>
      <c r="P2242" s="51"/>
      <c r="Q2242" s="52"/>
      <c r="R2242" s="330"/>
    </row>
    <row r="2243" spans="1:18" ht="30" x14ac:dyDescent="0.25">
      <c r="A2243" s="27">
        <v>41638</v>
      </c>
      <c r="B2243" s="25" t="s">
        <v>7534</v>
      </c>
      <c r="C2243" s="25" t="s">
        <v>12782</v>
      </c>
      <c r="D2243" s="14">
        <v>5328</v>
      </c>
      <c r="E2243" s="25"/>
      <c r="F2243" s="14" t="s">
        <v>4494</v>
      </c>
      <c r="G2243" s="14"/>
      <c r="H2243" s="14" t="s">
        <v>4359</v>
      </c>
      <c r="I2243" s="14"/>
      <c r="J2243" s="14" t="s">
        <v>3618</v>
      </c>
      <c r="K2243" s="14" t="s">
        <v>12268</v>
      </c>
      <c r="L2243" s="27">
        <v>41638</v>
      </c>
      <c r="M2243" s="18" t="s">
        <v>6533</v>
      </c>
      <c r="N2243" s="79">
        <v>41639</v>
      </c>
      <c r="O2243" s="16">
        <v>24</v>
      </c>
      <c r="P2243" s="51"/>
      <c r="Q2243" s="52"/>
      <c r="R2243" s="330"/>
    </row>
    <row r="2244" spans="1:18" ht="60" x14ac:dyDescent="0.25">
      <c r="A2244" s="27">
        <v>41638</v>
      </c>
      <c r="B2244" s="25" t="s">
        <v>12892</v>
      </c>
      <c r="C2244" s="25" t="s">
        <v>12780</v>
      </c>
      <c r="D2244" s="14">
        <v>5338</v>
      </c>
      <c r="E2244" s="25"/>
      <c r="F2244" s="14" t="s">
        <v>4494</v>
      </c>
      <c r="G2244" s="14"/>
      <c r="H2244" s="14" t="s">
        <v>4359</v>
      </c>
      <c r="I2244" s="14" t="s">
        <v>12664</v>
      </c>
      <c r="J2244" s="14" t="s">
        <v>10366</v>
      </c>
      <c r="K2244" s="14" t="s">
        <v>12893</v>
      </c>
      <c r="L2244" s="27">
        <v>41639</v>
      </c>
      <c r="M2244" s="18" t="s">
        <v>6533</v>
      </c>
      <c r="N2244" s="79">
        <v>41639</v>
      </c>
      <c r="O2244" s="16">
        <v>24</v>
      </c>
      <c r="P2244" s="51"/>
      <c r="Q2244" s="52"/>
      <c r="R2244" s="330"/>
    </row>
    <row r="2245" spans="1:18" ht="45" x14ac:dyDescent="0.25">
      <c r="A2245" s="27">
        <v>41638</v>
      </c>
      <c r="B2245" s="25" t="s">
        <v>12894</v>
      </c>
      <c r="C2245" s="25" t="s">
        <v>12581</v>
      </c>
      <c r="D2245" s="14">
        <v>5242</v>
      </c>
      <c r="E2245" s="25"/>
      <c r="F2245" s="14" t="s">
        <v>12690</v>
      </c>
      <c r="G2245" s="14"/>
      <c r="H2245" s="14" t="s">
        <v>12895</v>
      </c>
      <c r="I2245" s="14" t="s">
        <v>12896</v>
      </c>
      <c r="J2245" s="14" t="s">
        <v>10366</v>
      </c>
      <c r="K2245" s="14" t="s">
        <v>9017</v>
      </c>
      <c r="L2245" s="27">
        <v>41639</v>
      </c>
      <c r="M2245" s="18" t="s">
        <v>6533</v>
      </c>
      <c r="N2245" s="79"/>
      <c r="O2245" s="16"/>
      <c r="P2245" s="51"/>
      <c r="Q2245" s="52"/>
      <c r="R2245" s="330"/>
    </row>
    <row r="2246" spans="1:18" ht="45" x14ac:dyDescent="0.25">
      <c r="A2246" s="27">
        <v>41639</v>
      </c>
      <c r="B2246" s="25" t="s">
        <v>6596</v>
      </c>
      <c r="C2246" s="25" t="s">
        <v>12244</v>
      </c>
      <c r="D2246" s="14">
        <v>5245</v>
      </c>
      <c r="E2246" s="25"/>
      <c r="F2246" s="14" t="s">
        <v>11226</v>
      </c>
      <c r="G2246" s="14"/>
      <c r="H2246" s="14" t="s">
        <v>3509</v>
      </c>
      <c r="I2246" s="14" t="s">
        <v>5414</v>
      </c>
      <c r="J2246" s="14" t="s">
        <v>3766</v>
      </c>
      <c r="K2246" s="14" t="s">
        <v>921</v>
      </c>
      <c r="L2246" s="27">
        <v>41639</v>
      </c>
      <c r="M2246" s="18"/>
      <c r="N2246" s="79">
        <v>41643</v>
      </c>
      <c r="O2246" s="16">
        <v>24</v>
      </c>
      <c r="P2246" s="51"/>
      <c r="Q2246" s="52"/>
      <c r="R2246" s="330"/>
    </row>
  </sheetData>
  <mergeCells count="1">
    <mergeCell ref="F5:J5"/>
  </mergeCells>
  <conditionalFormatting sqref="C2174:K2174">
    <cfRule type="expression" dxfId="1" priority="2">
      <formula>$N2174&gt;0</formula>
    </cfRule>
  </conditionalFormatting>
  <conditionalFormatting sqref="C2171:K2246">
    <cfRule type="expression" dxfId="0" priority="1">
      <formula>$N2171&gt;0</formula>
    </cfRule>
  </conditionalFormatting>
  <dataValidations count="1">
    <dataValidation type="list" allowBlank="1" showInputMessage="1" showErrorMessage="1" sqref="R8:R2246">
      <formula1>$XFD$8:$XFD$16</formula1>
    </dataValidation>
  </dataValidations>
  <hyperlinks>
    <hyperlink ref="O315" r:id="rId1" display="2@23'"/>
    <hyperlink ref="O331" r:id="rId2" display="1@20'"/>
    <hyperlink ref="O381" r:id="rId3" display="4@1/2X9X9.4,4@1/2X4X24"/>
    <hyperlink ref="O606" r:id="rId4" display="2@7'0&quot;"/>
    <hyperlink ref="O874" r:id="rId5" display="1@20'"/>
    <hyperlink ref="O1031" r:id="rId6" display="3@2,000"/>
  </hyperlinks>
  <pageMargins left="0.7" right="0.7" top="0.75" bottom="0.75" header="0.3" footer="0.3"/>
  <legacy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FLATS</vt:lpstr>
      <vt:lpstr>accessories</vt:lpstr>
      <vt:lpstr>NORTHCLAD</vt:lpstr>
      <vt:lpstr>PAINT</vt:lpstr>
      <vt:lpstr>PAINT COLORS AND CODES</vt:lpstr>
      <vt:lpstr>Flats Archive (thru 2013)</vt:lpstr>
      <vt:lpstr>accessories Archive (thru 2013)</vt:lpstr>
      <vt:lpstr>accessories!Print_Area</vt:lpstr>
      <vt:lpstr>FLATS!Print_Area</vt:lpstr>
      <vt:lpstr>NORTHCLAD!Print_Area</vt:lpstr>
      <vt:lpstr>'PAINT COLORS AND CODES'!Print_Area</vt:lpstr>
      <vt:lpstr>accessories!Print_Titles</vt:lpstr>
      <vt:lpstr>FLATS!Print_Titles</vt:lpstr>
      <vt:lpstr>NORTHCLAD!Print_Titles</vt:lpstr>
      <vt:lpstr>PAINT!Print_Titles</vt:lpstr>
      <vt:lpstr>'PAINT COLORS AND CODES'!Print_Titles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2010-09-13T15:07:30Z</cp:lastPrinted>
  <dcterms:created xsi:type="dcterms:W3CDTF">2006-09-16T00:00:00Z</dcterms:created>
  <dcterms:modified xsi:type="dcterms:W3CDTF">2015-05-11T14:20:06Z</dcterms:modified>
</cp:coreProperties>
</file>